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DB7A6298-18EE-4C38-9CC6-29838D1B1EFD}" xr6:coauthVersionLast="47" xr6:coauthVersionMax="47" xr10:uidLastSave="{00000000-0000-0000-0000-000000000000}"/>
  <bookViews>
    <workbookView xWindow="-110" yWindow="-110" windowWidth="19420" windowHeight="11500" activeTab="2" xr2:uid="{00000000-000D-0000-FFFF-FFFF00000000}"/>
  </bookViews>
  <sheets>
    <sheet name="Dashboard" sheetId="8" r:id="rId1"/>
    <sheet name="Business_Insights" sheetId="12" r:id="rId2"/>
    <sheet name="Analysis" sheetId="4" r:id="rId3"/>
    <sheet name="Ecommerce_Sales" sheetId="1" r:id="rId4"/>
    <sheet name="Product_Master" sheetId="2" r:id="rId5"/>
    <sheet name="Data_Dictionary" sheetId="3" r:id="rId6"/>
  </sheets>
  <definedNames>
    <definedName name="_xlnm._FilterDatabase" localSheetId="0" hidden="1">Dashboard!$B$8:$P$11</definedName>
    <definedName name="_xlnm._FilterDatabase" localSheetId="5" hidden="1">Data_Dictionary!$A$1:$B$23</definedName>
    <definedName name="_xlnm._FilterDatabase" localSheetId="3" hidden="1">Ecommerce_Sales!$A$1:$T$5001</definedName>
    <definedName name="_xlnm._FilterDatabase" localSheetId="4" hidden="1">Product_Master!$A$1:$F$31</definedName>
    <definedName name="_xlcn.WorksheetConnection_ecommerce_sales.xlsxtbl_EcommerceSales1" hidden="1">tbl_EcommerceSales[]</definedName>
    <definedName name="dd_OrderMonth">Dashboard!$E$7</definedName>
    <definedName name="dd_PaymentMethod">Dashboard!$B$7</definedName>
    <definedName name="Slicer_Category">#N/A</definedName>
    <definedName name="Slicer_Customer_Age_Group">#N/A</definedName>
    <definedName name="Slicer_Order_Month">#N/A</definedName>
    <definedName name="Slicer_Order_Status">#N/A</definedName>
    <definedName name="Slicer_Order_Year">#N/A</definedName>
    <definedName name="Slicer_Payment_Method1">#N/A</definedName>
  </definedNames>
  <calcPr calcId="191029"/>
  <pivotCaches>
    <pivotCache cacheId="503" r:id="rId7"/>
    <pivotCache cacheId="551" r:id="rId8"/>
    <pivotCache cacheId="554" r:id="rId9"/>
    <pivotCache cacheId="557" r:id="rId10"/>
    <pivotCache cacheId="560" r:id="rId11"/>
    <pivotCache cacheId="563"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EcommerceSales" name="tbl_EcommerceSales" connection="WorksheetConnection_ecommerce_sales.xlsx!tbl_Ecommerce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1" l="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AC4002" i="1"/>
  <c r="AC4003" i="1"/>
  <c r="AC4004" i="1"/>
  <c r="AC4005" i="1"/>
  <c r="AC4006" i="1"/>
  <c r="AC4007" i="1"/>
  <c r="AC4008" i="1"/>
  <c r="AC4009" i="1"/>
  <c r="AC4010" i="1"/>
  <c r="AC4011" i="1"/>
  <c r="AC4012" i="1"/>
  <c r="AC4013" i="1"/>
  <c r="AC4014" i="1"/>
  <c r="AC4015" i="1"/>
  <c r="AC4016" i="1"/>
  <c r="AC4017" i="1"/>
  <c r="AC4018" i="1"/>
  <c r="AC4019" i="1"/>
  <c r="AC4020" i="1"/>
  <c r="AC4021" i="1"/>
  <c r="AC4022" i="1"/>
  <c r="AC4023" i="1"/>
  <c r="AC4024" i="1"/>
  <c r="AC4025" i="1"/>
  <c r="AC4026" i="1"/>
  <c r="AC4027" i="1"/>
  <c r="AC4028" i="1"/>
  <c r="AC4029" i="1"/>
  <c r="AC4030" i="1"/>
  <c r="AC4031" i="1"/>
  <c r="AC4032" i="1"/>
  <c r="AC4033" i="1"/>
  <c r="AC4034" i="1"/>
  <c r="AC4035" i="1"/>
  <c r="AC4036" i="1"/>
  <c r="AC4037" i="1"/>
  <c r="AC4038" i="1"/>
  <c r="AC4039" i="1"/>
  <c r="AC4040" i="1"/>
  <c r="AC4041" i="1"/>
  <c r="AC4042" i="1"/>
  <c r="AC4043" i="1"/>
  <c r="AC4044" i="1"/>
  <c r="AC4045" i="1"/>
  <c r="AC4046" i="1"/>
  <c r="AC4047" i="1"/>
  <c r="AC4048" i="1"/>
  <c r="AC4049" i="1"/>
  <c r="AC4050" i="1"/>
  <c r="AC4051" i="1"/>
  <c r="AC4052" i="1"/>
  <c r="AC4053" i="1"/>
  <c r="AC4054" i="1"/>
  <c r="AC4055" i="1"/>
  <c r="AC4056" i="1"/>
  <c r="AC4057" i="1"/>
  <c r="AC4058" i="1"/>
  <c r="AC4059" i="1"/>
  <c r="AC4060" i="1"/>
  <c r="AC4061" i="1"/>
  <c r="AC4062" i="1"/>
  <c r="AC4063" i="1"/>
  <c r="AC4064" i="1"/>
  <c r="AC4065" i="1"/>
  <c r="AC4066" i="1"/>
  <c r="AC4067" i="1"/>
  <c r="AC4068" i="1"/>
  <c r="AC4069" i="1"/>
  <c r="AC4070" i="1"/>
  <c r="AC4071" i="1"/>
  <c r="AC4072" i="1"/>
  <c r="AC4073" i="1"/>
  <c r="AC4074" i="1"/>
  <c r="AC4075" i="1"/>
  <c r="AC4076" i="1"/>
  <c r="AC4077" i="1"/>
  <c r="AC4078" i="1"/>
  <c r="AC4079" i="1"/>
  <c r="AC4080" i="1"/>
  <c r="AC4081" i="1"/>
  <c r="AC4082" i="1"/>
  <c r="AC4083" i="1"/>
  <c r="AC4084" i="1"/>
  <c r="AC4085" i="1"/>
  <c r="AC4086" i="1"/>
  <c r="AC4087" i="1"/>
  <c r="AC4088" i="1"/>
  <c r="AC4089" i="1"/>
  <c r="AC4090" i="1"/>
  <c r="AC4091" i="1"/>
  <c r="AC4092" i="1"/>
  <c r="AC4093" i="1"/>
  <c r="AC4094" i="1"/>
  <c r="AC4095" i="1"/>
  <c r="AC4096" i="1"/>
  <c r="AC4097" i="1"/>
  <c r="AC4098" i="1"/>
  <c r="AC4099" i="1"/>
  <c r="AC4100" i="1"/>
  <c r="AC4101" i="1"/>
  <c r="AC4102" i="1"/>
  <c r="AC4103" i="1"/>
  <c r="AC4104" i="1"/>
  <c r="AC4105" i="1"/>
  <c r="AC4106" i="1"/>
  <c r="AC4107" i="1"/>
  <c r="AC4108" i="1"/>
  <c r="AC4109" i="1"/>
  <c r="AC4110" i="1"/>
  <c r="AC4111" i="1"/>
  <c r="AC4112" i="1"/>
  <c r="AC4113" i="1"/>
  <c r="AC4114" i="1"/>
  <c r="AC4115" i="1"/>
  <c r="AC4116" i="1"/>
  <c r="AC4117" i="1"/>
  <c r="AC4118" i="1"/>
  <c r="AC4119" i="1"/>
  <c r="AC4120" i="1"/>
  <c r="AC4121" i="1"/>
  <c r="AC4122" i="1"/>
  <c r="AC4123" i="1"/>
  <c r="AC4124" i="1"/>
  <c r="AC4125" i="1"/>
  <c r="AC4126" i="1"/>
  <c r="AC4127" i="1"/>
  <c r="AC4128" i="1"/>
  <c r="AC4129" i="1"/>
  <c r="AC4130" i="1"/>
  <c r="AC4131" i="1"/>
  <c r="AC4132" i="1"/>
  <c r="AC4133" i="1"/>
  <c r="AC4134" i="1"/>
  <c r="AC4135" i="1"/>
  <c r="AC4136" i="1"/>
  <c r="AC4137" i="1"/>
  <c r="AC4138" i="1"/>
  <c r="AC4139" i="1"/>
  <c r="AC4140" i="1"/>
  <c r="AC4141" i="1"/>
  <c r="AC4142" i="1"/>
  <c r="AC4143" i="1"/>
  <c r="AC4144" i="1"/>
  <c r="AC4145" i="1"/>
  <c r="AC4146" i="1"/>
  <c r="AC4147" i="1"/>
  <c r="AC4148" i="1"/>
  <c r="AC4149" i="1"/>
  <c r="AC4150" i="1"/>
  <c r="AC4151" i="1"/>
  <c r="AC4152" i="1"/>
  <c r="AC4153" i="1"/>
  <c r="AC4154" i="1"/>
  <c r="AC4155" i="1"/>
  <c r="AC4156" i="1"/>
  <c r="AC4157" i="1"/>
  <c r="AC4158" i="1"/>
  <c r="AC4159" i="1"/>
  <c r="AC4160" i="1"/>
  <c r="AC4161" i="1"/>
  <c r="AC4162" i="1"/>
  <c r="AC4163" i="1"/>
  <c r="AC4164" i="1"/>
  <c r="AC4165" i="1"/>
  <c r="AC4166" i="1"/>
  <c r="AC4167" i="1"/>
  <c r="AC4168" i="1"/>
  <c r="AC4169" i="1"/>
  <c r="AC4170" i="1"/>
  <c r="AC4171" i="1"/>
  <c r="AC4172" i="1"/>
  <c r="AC4173" i="1"/>
  <c r="AC4174" i="1"/>
  <c r="AC4175" i="1"/>
  <c r="AC4176" i="1"/>
  <c r="AC4177" i="1"/>
  <c r="AC4178" i="1"/>
  <c r="AC4179" i="1"/>
  <c r="AC4180" i="1"/>
  <c r="AC4181" i="1"/>
  <c r="AC4182" i="1"/>
  <c r="AC4183" i="1"/>
  <c r="AC4184" i="1"/>
  <c r="AC4185" i="1"/>
  <c r="AC4186" i="1"/>
  <c r="AC4187" i="1"/>
  <c r="AC4188" i="1"/>
  <c r="AC4189" i="1"/>
  <c r="AC4190" i="1"/>
  <c r="AC4191" i="1"/>
  <c r="AC4192" i="1"/>
  <c r="AC4193" i="1"/>
  <c r="AC4194" i="1"/>
  <c r="AC4195" i="1"/>
  <c r="AC4196" i="1"/>
  <c r="AC4197" i="1"/>
  <c r="AC4198" i="1"/>
  <c r="AC4199" i="1"/>
  <c r="AC4200" i="1"/>
  <c r="AC4201" i="1"/>
  <c r="AC4202" i="1"/>
  <c r="AC4203" i="1"/>
  <c r="AC4204" i="1"/>
  <c r="AC4205" i="1"/>
  <c r="AC4206" i="1"/>
  <c r="AC4207" i="1"/>
  <c r="AC4208" i="1"/>
  <c r="AC4209" i="1"/>
  <c r="AC4210" i="1"/>
  <c r="AC4211" i="1"/>
  <c r="AC4212" i="1"/>
  <c r="AC4213" i="1"/>
  <c r="AC4214" i="1"/>
  <c r="AC4215" i="1"/>
  <c r="AC4216" i="1"/>
  <c r="AC4217" i="1"/>
  <c r="AC4218" i="1"/>
  <c r="AC4219" i="1"/>
  <c r="AC4220" i="1"/>
  <c r="AC4221" i="1"/>
  <c r="AC4222" i="1"/>
  <c r="AC4223" i="1"/>
  <c r="AC4224" i="1"/>
  <c r="AC4225" i="1"/>
  <c r="AC4226" i="1"/>
  <c r="AC4227" i="1"/>
  <c r="AC4228" i="1"/>
  <c r="AC4229" i="1"/>
  <c r="AC4230" i="1"/>
  <c r="AC4231" i="1"/>
  <c r="AC4232" i="1"/>
  <c r="AC4233" i="1"/>
  <c r="AC4234" i="1"/>
  <c r="AC4235" i="1"/>
  <c r="AC4236" i="1"/>
  <c r="AC4237" i="1"/>
  <c r="AC4238" i="1"/>
  <c r="AC4239" i="1"/>
  <c r="AC4240" i="1"/>
  <c r="AC4241" i="1"/>
  <c r="AC4242" i="1"/>
  <c r="AC4243" i="1"/>
  <c r="AC4244" i="1"/>
  <c r="AC4245" i="1"/>
  <c r="AC4246" i="1"/>
  <c r="AC4247" i="1"/>
  <c r="AC4248" i="1"/>
  <c r="AC4249" i="1"/>
  <c r="AC4250" i="1"/>
  <c r="AC4251" i="1"/>
  <c r="AC4252" i="1"/>
  <c r="AC4253" i="1"/>
  <c r="AC4254" i="1"/>
  <c r="AC4255" i="1"/>
  <c r="AC4256" i="1"/>
  <c r="AC4257" i="1"/>
  <c r="AC4258" i="1"/>
  <c r="AC4259" i="1"/>
  <c r="AC4260" i="1"/>
  <c r="AC4261" i="1"/>
  <c r="AC4262" i="1"/>
  <c r="AC4263" i="1"/>
  <c r="AC4264" i="1"/>
  <c r="AC4265" i="1"/>
  <c r="AC4266" i="1"/>
  <c r="AC4267" i="1"/>
  <c r="AC4268" i="1"/>
  <c r="AC4269" i="1"/>
  <c r="AC4270" i="1"/>
  <c r="AC4271" i="1"/>
  <c r="AC4272" i="1"/>
  <c r="AC4273" i="1"/>
  <c r="AC4274" i="1"/>
  <c r="AC4275" i="1"/>
  <c r="AC4276" i="1"/>
  <c r="AC4277" i="1"/>
  <c r="AC4278" i="1"/>
  <c r="AC4279" i="1"/>
  <c r="AC4280" i="1"/>
  <c r="AC4281" i="1"/>
  <c r="AC4282" i="1"/>
  <c r="AC4283" i="1"/>
  <c r="AC4284" i="1"/>
  <c r="AC4285" i="1"/>
  <c r="AC4286" i="1"/>
  <c r="AC4287" i="1"/>
  <c r="AC4288" i="1"/>
  <c r="AC4289" i="1"/>
  <c r="AC4290" i="1"/>
  <c r="AC4291" i="1"/>
  <c r="AC4292" i="1"/>
  <c r="AC4293" i="1"/>
  <c r="AC4294" i="1"/>
  <c r="AC4295" i="1"/>
  <c r="AC4296" i="1"/>
  <c r="AC4297" i="1"/>
  <c r="AC4298" i="1"/>
  <c r="AC4299" i="1"/>
  <c r="AC4300" i="1"/>
  <c r="AC4301" i="1"/>
  <c r="AC4302" i="1"/>
  <c r="AC4303" i="1"/>
  <c r="AC4304" i="1"/>
  <c r="AC4305" i="1"/>
  <c r="AC4306" i="1"/>
  <c r="AC4307" i="1"/>
  <c r="AC4308" i="1"/>
  <c r="AC4309" i="1"/>
  <c r="AC4310" i="1"/>
  <c r="AC4311" i="1"/>
  <c r="AC4312" i="1"/>
  <c r="AC4313" i="1"/>
  <c r="AC4314" i="1"/>
  <c r="AC4315" i="1"/>
  <c r="AC4316" i="1"/>
  <c r="AC4317" i="1"/>
  <c r="AC4318" i="1"/>
  <c r="AC4319" i="1"/>
  <c r="AC4320" i="1"/>
  <c r="AC4321" i="1"/>
  <c r="AC4322" i="1"/>
  <c r="AC4323" i="1"/>
  <c r="AC4324" i="1"/>
  <c r="AC4325" i="1"/>
  <c r="AC4326" i="1"/>
  <c r="AC4327" i="1"/>
  <c r="AC4328" i="1"/>
  <c r="AC4329" i="1"/>
  <c r="AC4330" i="1"/>
  <c r="AC4331" i="1"/>
  <c r="AC4332" i="1"/>
  <c r="AC4333" i="1"/>
  <c r="AC4334" i="1"/>
  <c r="AC4335" i="1"/>
  <c r="AC4336" i="1"/>
  <c r="AC4337" i="1"/>
  <c r="AC4338" i="1"/>
  <c r="AC4339" i="1"/>
  <c r="AC4340" i="1"/>
  <c r="AC4341" i="1"/>
  <c r="AC4342" i="1"/>
  <c r="AC4343" i="1"/>
  <c r="AC4344" i="1"/>
  <c r="AC4345" i="1"/>
  <c r="AC4346" i="1"/>
  <c r="AC4347" i="1"/>
  <c r="AC4348" i="1"/>
  <c r="AC4349" i="1"/>
  <c r="AC4350" i="1"/>
  <c r="AC4351" i="1"/>
  <c r="AC4352" i="1"/>
  <c r="AC4353" i="1"/>
  <c r="AC4354" i="1"/>
  <c r="AC4355" i="1"/>
  <c r="AC4356" i="1"/>
  <c r="AC4357" i="1"/>
  <c r="AC4358" i="1"/>
  <c r="AC4359" i="1"/>
  <c r="AC4360" i="1"/>
  <c r="AC4361" i="1"/>
  <c r="AC4362" i="1"/>
  <c r="AC4363" i="1"/>
  <c r="AC4364" i="1"/>
  <c r="AC4365" i="1"/>
  <c r="AC4366" i="1"/>
  <c r="AC4367" i="1"/>
  <c r="AC4368" i="1"/>
  <c r="AC4369" i="1"/>
  <c r="AC4370" i="1"/>
  <c r="AC4371" i="1"/>
  <c r="AC4372" i="1"/>
  <c r="AC4373" i="1"/>
  <c r="AC4374" i="1"/>
  <c r="AC4375" i="1"/>
  <c r="AC4376" i="1"/>
  <c r="AC4377" i="1"/>
  <c r="AC4378" i="1"/>
  <c r="AC4379" i="1"/>
  <c r="AC4380" i="1"/>
  <c r="AC4381" i="1"/>
  <c r="AC4382" i="1"/>
  <c r="AC4383" i="1"/>
  <c r="AC4384" i="1"/>
  <c r="AC4385" i="1"/>
  <c r="AC4386" i="1"/>
  <c r="AC4387" i="1"/>
  <c r="AC4388" i="1"/>
  <c r="AC4389" i="1"/>
  <c r="AC4390" i="1"/>
  <c r="AC4391" i="1"/>
  <c r="AC4392" i="1"/>
  <c r="AC4393" i="1"/>
  <c r="AC4394" i="1"/>
  <c r="AC4395" i="1"/>
  <c r="AC4396" i="1"/>
  <c r="AC4397" i="1"/>
  <c r="AC4398" i="1"/>
  <c r="AC4399" i="1"/>
  <c r="AC4400" i="1"/>
  <c r="AC4401" i="1"/>
  <c r="AC4402" i="1"/>
  <c r="AC4403" i="1"/>
  <c r="AC4404" i="1"/>
  <c r="AC4405" i="1"/>
  <c r="AC4406" i="1"/>
  <c r="AC4407" i="1"/>
  <c r="AC4408" i="1"/>
  <c r="AC4409" i="1"/>
  <c r="AC4410" i="1"/>
  <c r="AC4411" i="1"/>
  <c r="AC4412" i="1"/>
  <c r="AC4413" i="1"/>
  <c r="AC4414" i="1"/>
  <c r="AC4415" i="1"/>
  <c r="AC4416" i="1"/>
  <c r="AC4417" i="1"/>
  <c r="AC4418" i="1"/>
  <c r="AC4419" i="1"/>
  <c r="AC4420" i="1"/>
  <c r="AC4421" i="1"/>
  <c r="AC4422" i="1"/>
  <c r="AC4423" i="1"/>
  <c r="AC4424" i="1"/>
  <c r="AC4425" i="1"/>
  <c r="AC4426" i="1"/>
  <c r="AC4427" i="1"/>
  <c r="AC4428" i="1"/>
  <c r="AC4429" i="1"/>
  <c r="AC4430" i="1"/>
  <c r="AC4431" i="1"/>
  <c r="AC4432" i="1"/>
  <c r="AC4433" i="1"/>
  <c r="AC4434" i="1"/>
  <c r="AC4435" i="1"/>
  <c r="AC4436" i="1"/>
  <c r="AC4437" i="1"/>
  <c r="AC4438" i="1"/>
  <c r="AC4439" i="1"/>
  <c r="AC4440" i="1"/>
  <c r="AC4441" i="1"/>
  <c r="AC4442" i="1"/>
  <c r="AC4443" i="1"/>
  <c r="AC4444" i="1"/>
  <c r="AC4445" i="1"/>
  <c r="AC4446" i="1"/>
  <c r="AC4447" i="1"/>
  <c r="AC4448" i="1"/>
  <c r="AC4449" i="1"/>
  <c r="AC4450" i="1"/>
  <c r="AC4451" i="1"/>
  <c r="AC4452" i="1"/>
  <c r="AC4453" i="1"/>
  <c r="AC4454" i="1"/>
  <c r="AC4455" i="1"/>
  <c r="AC4456" i="1"/>
  <c r="AC4457" i="1"/>
  <c r="AC4458" i="1"/>
  <c r="AC4459" i="1"/>
  <c r="AC4460" i="1"/>
  <c r="AC4461" i="1"/>
  <c r="AC4462" i="1"/>
  <c r="AC4463" i="1"/>
  <c r="AC4464" i="1"/>
  <c r="AC4465" i="1"/>
  <c r="AC4466" i="1"/>
  <c r="AC4467" i="1"/>
  <c r="AC4468" i="1"/>
  <c r="AC4469" i="1"/>
  <c r="AC4470" i="1"/>
  <c r="AC4471" i="1"/>
  <c r="AC4472" i="1"/>
  <c r="AC4473" i="1"/>
  <c r="AC4474" i="1"/>
  <c r="AC4475" i="1"/>
  <c r="AC4476" i="1"/>
  <c r="AC4477" i="1"/>
  <c r="AC4478" i="1"/>
  <c r="AC4479" i="1"/>
  <c r="AC4480" i="1"/>
  <c r="AC4481" i="1"/>
  <c r="AC4482" i="1"/>
  <c r="AC4483" i="1"/>
  <c r="AC4484" i="1"/>
  <c r="AC4485" i="1"/>
  <c r="AC4486" i="1"/>
  <c r="AC4487" i="1"/>
  <c r="AC4488" i="1"/>
  <c r="AC4489" i="1"/>
  <c r="AC4490" i="1"/>
  <c r="AC4491" i="1"/>
  <c r="AC4492" i="1"/>
  <c r="AC4493" i="1"/>
  <c r="AC4494" i="1"/>
  <c r="AC4495" i="1"/>
  <c r="AC4496" i="1"/>
  <c r="AC4497" i="1"/>
  <c r="AC4498" i="1"/>
  <c r="AC4499" i="1"/>
  <c r="AC4500" i="1"/>
  <c r="AC4501" i="1"/>
  <c r="AC4502" i="1"/>
  <c r="AC4503" i="1"/>
  <c r="AC4504" i="1"/>
  <c r="AC4505" i="1"/>
  <c r="AC4506" i="1"/>
  <c r="AC4507" i="1"/>
  <c r="AC4508" i="1"/>
  <c r="AC4509" i="1"/>
  <c r="AC4510" i="1"/>
  <c r="AC4511" i="1"/>
  <c r="AC4512" i="1"/>
  <c r="AC4513" i="1"/>
  <c r="AC4514" i="1"/>
  <c r="AC4515" i="1"/>
  <c r="AC4516" i="1"/>
  <c r="AC4517" i="1"/>
  <c r="AC4518" i="1"/>
  <c r="AC4519" i="1"/>
  <c r="AC4520" i="1"/>
  <c r="AC4521" i="1"/>
  <c r="AC4522" i="1"/>
  <c r="AC4523" i="1"/>
  <c r="AC4524" i="1"/>
  <c r="AC4525" i="1"/>
  <c r="AC4526" i="1"/>
  <c r="AC4527" i="1"/>
  <c r="AC4528" i="1"/>
  <c r="AC4529" i="1"/>
  <c r="AC4530" i="1"/>
  <c r="AC4531" i="1"/>
  <c r="AC4532" i="1"/>
  <c r="AC4533" i="1"/>
  <c r="AC4534" i="1"/>
  <c r="AC4535" i="1"/>
  <c r="AC4536" i="1"/>
  <c r="AC4537" i="1"/>
  <c r="AC4538" i="1"/>
  <c r="AC4539" i="1"/>
  <c r="AC4540" i="1"/>
  <c r="AC4541" i="1"/>
  <c r="AC4542" i="1"/>
  <c r="AC4543" i="1"/>
  <c r="AC4544" i="1"/>
  <c r="AC4545" i="1"/>
  <c r="AC4546" i="1"/>
  <c r="AC4547" i="1"/>
  <c r="AC4548" i="1"/>
  <c r="AC4549" i="1"/>
  <c r="AC4550" i="1"/>
  <c r="AC4551" i="1"/>
  <c r="AC4552" i="1"/>
  <c r="AC4553" i="1"/>
  <c r="AC4554" i="1"/>
  <c r="AC4555" i="1"/>
  <c r="AC4556" i="1"/>
  <c r="AC4557" i="1"/>
  <c r="AC4558" i="1"/>
  <c r="AC4559" i="1"/>
  <c r="AC4560" i="1"/>
  <c r="AC4561" i="1"/>
  <c r="AC4562" i="1"/>
  <c r="AC4563" i="1"/>
  <c r="AC4564" i="1"/>
  <c r="AC4565" i="1"/>
  <c r="AC4566" i="1"/>
  <c r="AC4567" i="1"/>
  <c r="AC4568" i="1"/>
  <c r="AC4569" i="1"/>
  <c r="AC4570" i="1"/>
  <c r="AC4571" i="1"/>
  <c r="AC4572" i="1"/>
  <c r="AC4573" i="1"/>
  <c r="AC4574" i="1"/>
  <c r="AC4575" i="1"/>
  <c r="AC4576" i="1"/>
  <c r="AC4577" i="1"/>
  <c r="AC4578" i="1"/>
  <c r="AC4579" i="1"/>
  <c r="AC4580" i="1"/>
  <c r="AC4581" i="1"/>
  <c r="AC4582" i="1"/>
  <c r="AC4583" i="1"/>
  <c r="AC4584" i="1"/>
  <c r="AC4585" i="1"/>
  <c r="AC4586" i="1"/>
  <c r="AC4587" i="1"/>
  <c r="AC4588" i="1"/>
  <c r="AC4589" i="1"/>
  <c r="AC4590" i="1"/>
  <c r="AC4591" i="1"/>
  <c r="AC4592" i="1"/>
  <c r="AC4593" i="1"/>
  <c r="AC4594" i="1"/>
  <c r="AC4595" i="1"/>
  <c r="AC4596" i="1"/>
  <c r="AC4597" i="1"/>
  <c r="AC4598" i="1"/>
  <c r="AC4599" i="1"/>
  <c r="AC4600" i="1"/>
  <c r="AC4601" i="1"/>
  <c r="AC4602" i="1"/>
  <c r="AC4603" i="1"/>
  <c r="AC4604" i="1"/>
  <c r="AC4605" i="1"/>
  <c r="AC4606" i="1"/>
  <c r="AC4607" i="1"/>
  <c r="AC4608" i="1"/>
  <c r="AC4609" i="1"/>
  <c r="AC4610" i="1"/>
  <c r="AC4611" i="1"/>
  <c r="AC4612" i="1"/>
  <c r="AC4613" i="1"/>
  <c r="AC4614" i="1"/>
  <c r="AC4615" i="1"/>
  <c r="AC4616" i="1"/>
  <c r="AC4617" i="1"/>
  <c r="AC4618" i="1"/>
  <c r="AC4619" i="1"/>
  <c r="AC4620" i="1"/>
  <c r="AC4621" i="1"/>
  <c r="AC4622" i="1"/>
  <c r="AC4623" i="1"/>
  <c r="AC4624" i="1"/>
  <c r="AC4625" i="1"/>
  <c r="AC4626" i="1"/>
  <c r="AC4627" i="1"/>
  <c r="AC4628" i="1"/>
  <c r="AC4629" i="1"/>
  <c r="AC4630" i="1"/>
  <c r="AC4631" i="1"/>
  <c r="AC4632" i="1"/>
  <c r="AC4633" i="1"/>
  <c r="AC4634" i="1"/>
  <c r="AC4635" i="1"/>
  <c r="AC4636" i="1"/>
  <c r="AC4637" i="1"/>
  <c r="AC4638" i="1"/>
  <c r="AC4639" i="1"/>
  <c r="AC4640" i="1"/>
  <c r="AC4641" i="1"/>
  <c r="AC4642" i="1"/>
  <c r="AC4643" i="1"/>
  <c r="AC4644" i="1"/>
  <c r="AC4645" i="1"/>
  <c r="AC4646" i="1"/>
  <c r="AC4647" i="1"/>
  <c r="AC4648" i="1"/>
  <c r="AC4649" i="1"/>
  <c r="AC4650" i="1"/>
  <c r="AC4651" i="1"/>
  <c r="AC4652" i="1"/>
  <c r="AC4653" i="1"/>
  <c r="AC4654" i="1"/>
  <c r="AC4655" i="1"/>
  <c r="AC4656" i="1"/>
  <c r="AC4657" i="1"/>
  <c r="AC4658" i="1"/>
  <c r="AC4659" i="1"/>
  <c r="AC4660" i="1"/>
  <c r="AC4661" i="1"/>
  <c r="AC4662" i="1"/>
  <c r="AC4663" i="1"/>
  <c r="AC4664" i="1"/>
  <c r="AC4665" i="1"/>
  <c r="AC4666" i="1"/>
  <c r="AC4667" i="1"/>
  <c r="AC4668" i="1"/>
  <c r="AC4669" i="1"/>
  <c r="AC4670" i="1"/>
  <c r="AC4671" i="1"/>
  <c r="AC4672" i="1"/>
  <c r="AC4673" i="1"/>
  <c r="AC4674" i="1"/>
  <c r="AC4675" i="1"/>
  <c r="AC4676" i="1"/>
  <c r="AC4677" i="1"/>
  <c r="AC4678" i="1"/>
  <c r="AC4679" i="1"/>
  <c r="AC4680" i="1"/>
  <c r="AC4681" i="1"/>
  <c r="AC4682" i="1"/>
  <c r="AC4683" i="1"/>
  <c r="AC4684" i="1"/>
  <c r="AC4685" i="1"/>
  <c r="AC4686" i="1"/>
  <c r="AC4687" i="1"/>
  <c r="AC4688" i="1"/>
  <c r="AC4689" i="1"/>
  <c r="AC4690" i="1"/>
  <c r="AC4691" i="1"/>
  <c r="AC4692" i="1"/>
  <c r="AC4693" i="1"/>
  <c r="AC4694" i="1"/>
  <c r="AC4695" i="1"/>
  <c r="AC4696" i="1"/>
  <c r="AC4697" i="1"/>
  <c r="AC4698" i="1"/>
  <c r="AC4699" i="1"/>
  <c r="AC4700" i="1"/>
  <c r="AC4701" i="1"/>
  <c r="AC4702" i="1"/>
  <c r="AC4703" i="1"/>
  <c r="AC4704" i="1"/>
  <c r="AC4705" i="1"/>
  <c r="AC4706" i="1"/>
  <c r="AC4707" i="1"/>
  <c r="AC4708" i="1"/>
  <c r="AC4709" i="1"/>
  <c r="AC4710" i="1"/>
  <c r="AC4711" i="1"/>
  <c r="AC4712" i="1"/>
  <c r="AC4713" i="1"/>
  <c r="AC4714" i="1"/>
  <c r="AC4715" i="1"/>
  <c r="AC4716" i="1"/>
  <c r="AC4717" i="1"/>
  <c r="AC4718" i="1"/>
  <c r="AC4719" i="1"/>
  <c r="AC4720" i="1"/>
  <c r="AC4721" i="1"/>
  <c r="AC4722" i="1"/>
  <c r="AC4723" i="1"/>
  <c r="AC4724" i="1"/>
  <c r="AC4725" i="1"/>
  <c r="AC4726" i="1"/>
  <c r="AC4727" i="1"/>
  <c r="AC4728" i="1"/>
  <c r="AC4729" i="1"/>
  <c r="AC4730" i="1"/>
  <c r="AC4731" i="1"/>
  <c r="AC4732" i="1"/>
  <c r="AC4733" i="1"/>
  <c r="AC4734" i="1"/>
  <c r="AC4735" i="1"/>
  <c r="AC4736" i="1"/>
  <c r="AC4737" i="1"/>
  <c r="AC4738" i="1"/>
  <c r="AC4739" i="1"/>
  <c r="AC4740" i="1"/>
  <c r="AC4741" i="1"/>
  <c r="AC4742" i="1"/>
  <c r="AC4743" i="1"/>
  <c r="AC4744" i="1"/>
  <c r="AC4745" i="1"/>
  <c r="AC4746" i="1"/>
  <c r="AC4747" i="1"/>
  <c r="AC4748" i="1"/>
  <c r="AC4749" i="1"/>
  <c r="AC4750" i="1"/>
  <c r="AC4751" i="1"/>
  <c r="AC4752" i="1"/>
  <c r="AC4753" i="1"/>
  <c r="AC4754" i="1"/>
  <c r="AC4755" i="1"/>
  <c r="AC4756" i="1"/>
  <c r="AC4757" i="1"/>
  <c r="AC4758" i="1"/>
  <c r="AC4759" i="1"/>
  <c r="AC4760" i="1"/>
  <c r="AC4761" i="1"/>
  <c r="AC4762" i="1"/>
  <c r="AC4763" i="1"/>
  <c r="AC4764" i="1"/>
  <c r="AC4765" i="1"/>
  <c r="AC4766" i="1"/>
  <c r="AC4767" i="1"/>
  <c r="AC4768" i="1"/>
  <c r="AC4769" i="1"/>
  <c r="AC4770" i="1"/>
  <c r="AC4771" i="1"/>
  <c r="AC4772" i="1"/>
  <c r="AC4773" i="1"/>
  <c r="AC4774" i="1"/>
  <c r="AC4775" i="1"/>
  <c r="AC4776" i="1"/>
  <c r="AC4777" i="1"/>
  <c r="AC4778" i="1"/>
  <c r="AC4779" i="1"/>
  <c r="AC4780" i="1"/>
  <c r="AC4781" i="1"/>
  <c r="AC4782" i="1"/>
  <c r="AC4783" i="1"/>
  <c r="AC4784" i="1"/>
  <c r="AC4785" i="1"/>
  <c r="AC4786" i="1"/>
  <c r="AC4787" i="1"/>
  <c r="AC4788" i="1"/>
  <c r="AC4789" i="1"/>
  <c r="AC4790" i="1"/>
  <c r="AC4791" i="1"/>
  <c r="AC4792" i="1"/>
  <c r="AC4793" i="1"/>
  <c r="AC4794" i="1"/>
  <c r="AC4795" i="1"/>
  <c r="AC4796" i="1"/>
  <c r="AC4797" i="1"/>
  <c r="AC4798" i="1"/>
  <c r="AC4799" i="1"/>
  <c r="AC4800" i="1"/>
  <c r="AC4801" i="1"/>
  <c r="AC4802" i="1"/>
  <c r="AC4803" i="1"/>
  <c r="AC4804" i="1"/>
  <c r="AC4805" i="1"/>
  <c r="AC4806" i="1"/>
  <c r="AC4807" i="1"/>
  <c r="AC4808" i="1"/>
  <c r="AC4809" i="1"/>
  <c r="AC4810" i="1"/>
  <c r="AC4811" i="1"/>
  <c r="AC4812" i="1"/>
  <c r="AC4813" i="1"/>
  <c r="AC4814" i="1"/>
  <c r="AC4815" i="1"/>
  <c r="AC4816" i="1"/>
  <c r="AC4817" i="1"/>
  <c r="AC4818" i="1"/>
  <c r="AC4819" i="1"/>
  <c r="AC4820" i="1"/>
  <c r="AC4821" i="1"/>
  <c r="AC4822" i="1"/>
  <c r="AC4823" i="1"/>
  <c r="AC4824" i="1"/>
  <c r="AC4825" i="1"/>
  <c r="AC4826" i="1"/>
  <c r="AC4827" i="1"/>
  <c r="AC4828" i="1"/>
  <c r="AC4829" i="1"/>
  <c r="AC4830" i="1"/>
  <c r="AC4831" i="1"/>
  <c r="AC4832" i="1"/>
  <c r="AC4833" i="1"/>
  <c r="AC4834" i="1"/>
  <c r="AC4835" i="1"/>
  <c r="AC4836" i="1"/>
  <c r="AC4837" i="1"/>
  <c r="AC4838" i="1"/>
  <c r="AC4839" i="1"/>
  <c r="AC4840" i="1"/>
  <c r="AC4841" i="1"/>
  <c r="AC4842" i="1"/>
  <c r="AC4843" i="1"/>
  <c r="AC4844" i="1"/>
  <c r="AC4845" i="1"/>
  <c r="AC4846" i="1"/>
  <c r="AC4847" i="1"/>
  <c r="AC4848" i="1"/>
  <c r="AC4849" i="1"/>
  <c r="AC4850" i="1"/>
  <c r="AC4851" i="1"/>
  <c r="AC4852" i="1"/>
  <c r="AC4853" i="1"/>
  <c r="AC4854" i="1"/>
  <c r="AC4855" i="1"/>
  <c r="AC4856" i="1"/>
  <c r="AC4857" i="1"/>
  <c r="AC4858" i="1"/>
  <c r="AC4859" i="1"/>
  <c r="AC4860" i="1"/>
  <c r="AC4861" i="1"/>
  <c r="AC4862" i="1"/>
  <c r="AC4863" i="1"/>
  <c r="AC4864" i="1"/>
  <c r="AC4865" i="1"/>
  <c r="AC4866" i="1"/>
  <c r="AC4867" i="1"/>
  <c r="AC4868" i="1"/>
  <c r="AC4869" i="1"/>
  <c r="AC4870" i="1"/>
  <c r="AC4871" i="1"/>
  <c r="AC4872" i="1"/>
  <c r="AC4873" i="1"/>
  <c r="AC4874" i="1"/>
  <c r="AC4875" i="1"/>
  <c r="AC4876" i="1"/>
  <c r="AC4877" i="1"/>
  <c r="AC4878" i="1"/>
  <c r="AC4879" i="1"/>
  <c r="AC4880" i="1"/>
  <c r="AC4881" i="1"/>
  <c r="AC4882" i="1"/>
  <c r="AC4883" i="1"/>
  <c r="AC4884" i="1"/>
  <c r="AC4885" i="1"/>
  <c r="AC4886" i="1"/>
  <c r="AC4887" i="1"/>
  <c r="AC4888" i="1"/>
  <c r="AC4889" i="1"/>
  <c r="AC4890" i="1"/>
  <c r="AC4891" i="1"/>
  <c r="AC4892" i="1"/>
  <c r="AC4893" i="1"/>
  <c r="AC4894" i="1"/>
  <c r="AC4895" i="1"/>
  <c r="AC4896" i="1"/>
  <c r="AC4897" i="1"/>
  <c r="AC4898" i="1"/>
  <c r="AC4899" i="1"/>
  <c r="AC4900" i="1"/>
  <c r="AC4901" i="1"/>
  <c r="AC4902" i="1"/>
  <c r="AC4903" i="1"/>
  <c r="AC4904" i="1"/>
  <c r="AC4905" i="1"/>
  <c r="AC4906" i="1"/>
  <c r="AC4907" i="1"/>
  <c r="AC4908" i="1"/>
  <c r="AC4909" i="1"/>
  <c r="AC4910" i="1"/>
  <c r="AC4911" i="1"/>
  <c r="AC4912" i="1"/>
  <c r="AC4913" i="1"/>
  <c r="AC4914" i="1"/>
  <c r="AC4915" i="1"/>
  <c r="AC4916" i="1"/>
  <c r="AC4917" i="1"/>
  <c r="AC4918" i="1"/>
  <c r="AC4919" i="1"/>
  <c r="AC4920" i="1"/>
  <c r="AC4921" i="1"/>
  <c r="AC4922" i="1"/>
  <c r="AC4923" i="1"/>
  <c r="AC4924" i="1"/>
  <c r="AC4925" i="1"/>
  <c r="AC4926" i="1"/>
  <c r="AC4927" i="1"/>
  <c r="AC4928" i="1"/>
  <c r="AC4929" i="1"/>
  <c r="AC4930" i="1"/>
  <c r="AC4931" i="1"/>
  <c r="AC4932" i="1"/>
  <c r="AC4933" i="1"/>
  <c r="AC4934" i="1"/>
  <c r="AC4935" i="1"/>
  <c r="AC4936" i="1"/>
  <c r="AC4937" i="1"/>
  <c r="AC4938" i="1"/>
  <c r="AC4939" i="1"/>
  <c r="AC4940" i="1"/>
  <c r="AC4941" i="1"/>
  <c r="AC4942" i="1"/>
  <c r="AC4943" i="1"/>
  <c r="AC4944" i="1"/>
  <c r="AC4945" i="1"/>
  <c r="AC4946" i="1"/>
  <c r="AC4947" i="1"/>
  <c r="AC4948" i="1"/>
  <c r="AC4949" i="1"/>
  <c r="AC4950" i="1"/>
  <c r="AC4951" i="1"/>
  <c r="AC4952" i="1"/>
  <c r="AC4953" i="1"/>
  <c r="AC4954" i="1"/>
  <c r="AC4955" i="1"/>
  <c r="AC4956" i="1"/>
  <c r="AC4957" i="1"/>
  <c r="AC4958" i="1"/>
  <c r="AC4959" i="1"/>
  <c r="AC4960" i="1"/>
  <c r="AC4961" i="1"/>
  <c r="AC4962" i="1"/>
  <c r="AC4963" i="1"/>
  <c r="AC4964" i="1"/>
  <c r="AC4965" i="1"/>
  <c r="AC4966" i="1"/>
  <c r="AC4967" i="1"/>
  <c r="AC4968" i="1"/>
  <c r="AC4969" i="1"/>
  <c r="AC4970" i="1"/>
  <c r="AC4971" i="1"/>
  <c r="AC4972" i="1"/>
  <c r="AC4973" i="1"/>
  <c r="AC4974" i="1"/>
  <c r="AC4975" i="1"/>
  <c r="AC4976" i="1"/>
  <c r="AC4977" i="1"/>
  <c r="AC4978" i="1"/>
  <c r="AC4979" i="1"/>
  <c r="AC4980" i="1"/>
  <c r="AC4981" i="1"/>
  <c r="AC4982" i="1"/>
  <c r="AC4983" i="1"/>
  <c r="AC4984" i="1"/>
  <c r="AC4985" i="1"/>
  <c r="AC4986" i="1"/>
  <c r="AC4987" i="1"/>
  <c r="AC4988" i="1"/>
  <c r="AC4989" i="1"/>
  <c r="AC4990" i="1"/>
  <c r="AC4991" i="1"/>
  <c r="AC4992" i="1"/>
  <c r="AC4993" i="1"/>
  <c r="AC4994" i="1"/>
  <c r="AC4995" i="1"/>
  <c r="AC4996" i="1"/>
  <c r="AC4997" i="1"/>
  <c r="AC4998" i="1"/>
  <c r="AC4999" i="1"/>
  <c r="AC5000" i="1"/>
  <c r="AC500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X2" i="1"/>
  <c r="Z2" i="1" s="1"/>
  <c r="X3" i="1"/>
  <c r="Z3" i="1" s="1"/>
  <c r="X4" i="1"/>
  <c r="Z4" i="1" s="1"/>
  <c r="X5" i="1"/>
  <c r="Z5" i="1" s="1"/>
  <c r="X6" i="1"/>
  <c r="Z6" i="1" s="1"/>
  <c r="X7" i="1"/>
  <c r="Z7" i="1" s="1"/>
  <c r="X8" i="1"/>
  <c r="Z8" i="1" s="1"/>
  <c r="X9" i="1"/>
  <c r="Z9" i="1" s="1"/>
  <c r="X10" i="1"/>
  <c r="Z10" i="1" s="1"/>
  <c r="X11" i="1"/>
  <c r="Z11" i="1" s="1"/>
  <c r="X12" i="1"/>
  <c r="Z12" i="1" s="1"/>
  <c r="X13" i="1"/>
  <c r="Z13" i="1" s="1"/>
  <c r="X14" i="1"/>
  <c r="Z14" i="1" s="1"/>
  <c r="X15" i="1"/>
  <c r="Z15" i="1" s="1"/>
  <c r="X16" i="1"/>
  <c r="Z16" i="1" s="1"/>
  <c r="X17" i="1"/>
  <c r="Z17" i="1" s="1"/>
  <c r="X18" i="1"/>
  <c r="Z18" i="1" s="1"/>
  <c r="X19" i="1"/>
  <c r="Z19" i="1" s="1"/>
  <c r="X20" i="1"/>
  <c r="Z20" i="1" s="1"/>
  <c r="X21" i="1"/>
  <c r="Z21" i="1" s="1"/>
  <c r="X22" i="1"/>
  <c r="Z22" i="1" s="1"/>
  <c r="X23" i="1"/>
  <c r="Z23" i="1" s="1"/>
  <c r="X24" i="1"/>
  <c r="Z24" i="1" s="1"/>
  <c r="X25" i="1"/>
  <c r="Z25" i="1" s="1"/>
  <c r="X26" i="1"/>
  <c r="Z26" i="1" s="1"/>
  <c r="X27" i="1"/>
  <c r="Z27" i="1" s="1"/>
  <c r="X28" i="1"/>
  <c r="Z28" i="1" s="1"/>
  <c r="X29" i="1"/>
  <c r="Z29" i="1" s="1"/>
  <c r="X30" i="1"/>
  <c r="Z30" i="1" s="1"/>
  <c r="X31" i="1"/>
  <c r="Z31" i="1" s="1"/>
  <c r="X32" i="1"/>
  <c r="Z32" i="1" s="1"/>
  <c r="X33" i="1"/>
  <c r="Z33" i="1" s="1"/>
  <c r="X34" i="1"/>
  <c r="Z34" i="1" s="1"/>
  <c r="X35" i="1"/>
  <c r="Z35" i="1" s="1"/>
  <c r="X36" i="1"/>
  <c r="Z36" i="1" s="1"/>
  <c r="X37" i="1"/>
  <c r="Z37" i="1" s="1"/>
  <c r="X38" i="1"/>
  <c r="Z38" i="1" s="1"/>
  <c r="X39" i="1"/>
  <c r="Z39" i="1" s="1"/>
  <c r="X40" i="1"/>
  <c r="Z40" i="1" s="1"/>
  <c r="X41" i="1"/>
  <c r="Z41" i="1" s="1"/>
  <c r="X42" i="1"/>
  <c r="Z42" i="1" s="1"/>
  <c r="X43" i="1"/>
  <c r="Z43" i="1" s="1"/>
  <c r="X44" i="1"/>
  <c r="Z44" i="1" s="1"/>
  <c r="X45" i="1"/>
  <c r="Z45" i="1" s="1"/>
  <c r="X46" i="1"/>
  <c r="Z46" i="1" s="1"/>
  <c r="X47" i="1"/>
  <c r="Z47" i="1" s="1"/>
  <c r="X48" i="1"/>
  <c r="Z48" i="1" s="1"/>
  <c r="X49" i="1"/>
  <c r="Z49" i="1" s="1"/>
  <c r="X50" i="1"/>
  <c r="Z50" i="1" s="1"/>
  <c r="X51" i="1"/>
  <c r="Z51" i="1" s="1"/>
  <c r="X52" i="1"/>
  <c r="Z52" i="1" s="1"/>
  <c r="X53" i="1"/>
  <c r="Z53" i="1" s="1"/>
  <c r="X54" i="1"/>
  <c r="Z54" i="1" s="1"/>
  <c r="X55" i="1"/>
  <c r="Z55" i="1" s="1"/>
  <c r="X56" i="1"/>
  <c r="Z56" i="1" s="1"/>
  <c r="X57" i="1"/>
  <c r="Z57" i="1" s="1"/>
  <c r="X58" i="1"/>
  <c r="Z58" i="1" s="1"/>
  <c r="X59" i="1"/>
  <c r="Z59" i="1" s="1"/>
  <c r="X60" i="1"/>
  <c r="Z60" i="1" s="1"/>
  <c r="X61" i="1"/>
  <c r="Z61" i="1" s="1"/>
  <c r="X62" i="1"/>
  <c r="Z62" i="1" s="1"/>
  <c r="X63" i="1"/>
  <c r="Z63" i="1" s="1"/>
  <c r="X64" i="1"/>
  <c r="Z64" i="1" s="1"/>
  <c r="X65" i="1"/>
  <c r="Z65" i="1" s="1"/>
  <c r="X66" i="1"/>
  <c r="Z66" i="1" s="1"/>
  <c r="X67" i="1"/>
  <c r="Z67" i="1" s="1"/>
  <c r="X68" i="1"/>
  <c r="Z68" i="1" s="1"/>
  <c r="X69" i="1"/>
  <c r="Z69" i="1" s="1"/>
  <c r="X70" i="1"/>
  <c r="Z70" i="1" s="1"/>
  <c r="X71" i="1"/>
  <c r="Z71" i="1" s="1"/>
  <c r="X72" i="1"/>
  <c r="Z72" i="1" s="1"/>
  <c r="X73" i="1"/>
  <c r="Z73" i="1" s="1"/>
  <c r="X74" i="1"/>
  <c r="Z74" i="1" s="1"/>
  <c r="X75" i="1"/>
  <c r="Z75" i="1" s="1"/>
  <c r="X76" i="1"/>
  <c r="Z76" i="1" s="1"/>
  <c r="X77" i="1"/>
  <c r="Z77" i="1" s="1"/>
  <c r="X78" i="1"/>
  <c r="Z78" i="1" s="1"/>
  <c r="X79" i="1"/>
  <c r="Z79" i="1" s="1"/>
  <c r="X80" i="1"/>
  <c r="Z80" i="1" s="1"/>
  <c r="X81" i="1"/>
  <c r="Z81" i="1" s="1"/>
  <c r="X82" i="1"/>
  <c r="Z82" i="1" s="1"/>
  <c r="X83" i="1"/>
  <c r="Z83" i="1" s="1"/>
  <c r="X84" i="1"/>
  <c r="Z84" i="1" s="1"/>
  <c r="X85" i="1"/>
  <c r="Z85" i="1" s="1"/>
  <c r="X86" i="1"/>
  <c r="Z86" i="1" s="1"/>
  <c r="X87" i="1"/>
  <c r="Z87" i="1" s="1"/>
  <c r="X88" i="1"/>
  <c r="Z88" i="1" s="1"/>
  <c r="X89" i="1"/>
  <c r="Z89" i="1" s="1"/>
  <c r="X90" i="1"/>
  <c r="Z90" i="1" s="1"/>
  <c r="X91" i="1"/>
  <c r="Z91" i="1" s="1"/>
  <c r="X92" i="1"/>
  <c r="Z92" i="1" s="1"/>
  <c r="X93" i="1"/>
  <c r="Z93" i="1" s="1"/>
  <c r="X94" i="1"/>
  <c r="Z94" i="1" s="1"/>
  <c r="X95" i="1"/>
  <c r="Z95" i="1" s="1"/>
  <c r="X96" i="1"/>
  <c r="Z96" i="1" s="1"/>
  <c r="X97" i="1"/>
  <c r="Z97" i="1" s="1"/>
  <c r="X98" i="1"/>
  <c r="Z98" i="1" s="1"/>
  <c r="X99" i="1"/>
  <c r="Z99" i="1" s="1"/>
  <c r="X100" i="1"/>
  <c r="Z100" i="1" s="1"/>
  <c r="X101" i="1"/>
  <c r="Z101" i="1" s="1"/>
  <c r="X102" i="1"/>
  <c r="Z102" i="1" s="1"/>
  <c r="X103" i="1"/>
  <c r="Z103" i="1" s="1"/>
  <c r="X104" i="1"/>
  <c r="Z104" i="1" s="1"/>
  <c r="X105" i="1"/>
  <c r="Z105" i="1" s="1"/>
  <c r="X106" i="1"/>
  <c r="Z106" i="1" s="1"/>
  <c r="X107" i="1"/>
  <c r="Z107" i="1" s="1"/>
  <c r="X108" i="1"/>
  <c r="Z108" i="1" s="1"/>
  <c r="X109" i="1"/>
  <c r="Z109" i="1" s="1"/>
  <c r="X110" i="1"/>
  <c r="Z110" i="1" s="1"/>
  <c r="X111" i="1"/>
  <c r="Z111" i="1" s="1"/>
  <c r="X112" i="1"/>
  <c r="Z112" i="1" s="1"/>
  <c r="X113" i="1"/>
  <c r="Z113" i="1" s="1"/>
  <c r="X114" i="1"/>
  <c r="Z114" i="1" s="1"/>
  <c r="X115" i="1"/>
  <c r="Z115" i="1" s="1"/>
  <c r="X116" i="1"/>
  <c r="Z116" i="1" s="1"/>
  <c r="X117" i="1"/>
  <c r="Z117" i="1" s="1"/>
  <c r="X118" i="1"/>
  <c r="Z118" i="1" s="1"/>
  <c r="X119" i="1"/>
  <c r="Z119" i="1" s="1"/>
  <c r="X120" i="1"/>
  <c r="Z120" i="1" s="1"/>
  <c r="X121" i="1"/>
  <c r="Z121" i="1" s="1"/>
  <c r="X122" i="1"/>
  <c r="Z122" i="1" s="1"/>
  <c r="X123" i="1"/>
  <c r="Z123" i="1" s="1"/>
  <c r="X124" i="1"/>
  <c r="Z124" i="1" s="1"/>
  <c r="X125" i="1"/>
  <c r="Z125" i="1" s="1"/>
  <c r="X126" i="1"/>
  <c r="Z126" i="1" s="1"/>
  <c r="X127" i="1"/>
  <c r="Z127" i="1" s="1"/>
  <c r="X128" i="1"/>
  <c r="Z128" i="1" s="1"/>
  <c r="X129" i="1"/>
  <c r="Z129" i="1" s="1"/>
  <c r="X130" i="1"/>
  <c r="Z130" i="1" s="1"/>
  <c r="X131" i="1"/>
  <c r="Z131" i="1" s="1"/>
  <c r="X132" i="1"/>
  <c r="Z132" i="1" s="1"/>
  <c r="X133" i="1"/>
  <c r="Z133" i="1" s="1"/>
  <c r="X134" i="1"/>
  <c r="Z134" i="1" s="1"/>
  <c r="X135" i="1"/>
  <c r="Z135" i="1" s="1"/>
  <c r="X136" i="1"/>
  <c r="Z136" i="1" s="1"/>
  <c r="X137" i="1"/>
  <c r="Z137" i="1" s="1"/>
  <c r="X138" i="1"/>
  <c r="Z138" i="1" s="1"/>
  <c r="X139" i="1"/>
  <c r="Z139" i="1" s="1"/>
  <c r="X140" i="1"/>
  <c r="Z140" i="1" s="1"/>
  <c r="X141" i="1"/>
  <c r="Z141" i="1" s="1"/>
  <c r="X142" i="1"/>
  <c r="Z142" i="1" s="1"/>
  <c r="X143" i="1"/>
  <c r="Z143" i="1" s="1"/>
  <c r="X144" i="1"/>
  <c r="Z144" i="1" s="1"/>
  <c r="X145" i="1"/>
  <c r="Z145" i="1" s="1"/>
  <c r="X146" i="1"/>
  <c r="Z146" i="1" s="1"/>
  <c r="X147" i="1"/>
  <c r="Z147" i="1" s="1"/>
  <c r="X148" i="1"/>
  <c r="Z148" i="1" s="1"/>
  <c r="X149" i="1"/>
  <c r="Z149" i="1" s="1"/>
  <c r="X150" i="1"/>
  <c r="Z150" i="1" s="1"/>
  <c r="X151" i="1"/>
  <c r="Z151" i="1" s="1"/>
  <c r="X152" i="1"/>
  <c r="Z152" i="1" s="1"/>
  <c r="X153" i="1"/>
  <c r="Z153" i="1" s="1"/>
  <c r="X154" i="1"/>
  <c r="Z154" i="1" s="1"/>
  <c r="X155" i="1"/>
  <c r="Z155" i="1" s="1"/>
  <c r="X156" i="1"/>
  <c r="Z156" i="1" s="1"/>
  <c r="X157" i="1"/>
  <c r="Z157" i="1" s="1"/>
  <c r="X158" i="1"/>
  <c r="Z158" i="1" s="1"/>
  <c r="X159" i="1"/>
  <c r="Z159" i="1" s="1"/>
  <c r="X160" i="1"/>
  <c r="Z160" i="1" s="1"/>
  <c r="X161" i="1"/>
  <c r="Z161" i="1" s="1"/>
  <c r="X162" i="1"/>
  <c r="Z162" i="1" s="1"/>
  <c r="X163" i="1"/>
  <c r="Z163" i="1" s="1"/>
  <c r="X164" i="1"/>
  <c r="Z164" i="1" s="1"/>
  <c r="X165" i="1"/>
  <c r="Z165" i="1" s="1"/>
  <c r="X166" i="1"/>
  <c r="Z166" i="1" s="1"/>
  <c r="X167" i="1"/>
  <c r="Z167" i="1" s="1"/>
  <c r="X168" i="1"/>
  <c r="Z168" i="1" s="1"/>
  <c r="X169" i="1"/>
  <c r="Z169" i="1" s="1"/>
  <c r="X170" i="1"/>
  <c r="Z170" i="1" s="1"/>
  <c r="X171" i="1"/>
  <c r="Z171" i="1" s="1"/>
  <c r="X172" i="1"/>
  <c r="Z172" i="1" s="1"/>
  <c r="X173" i="1"/>
  <c r="Z173" i="1" s="1"/>
  <c r="X174" i="1"/>
  <c r="Z174" i="1" s="1"/>
  <c r="X175" i="1"/>
  <c r="Z175" i="1" s="1"/>
  <c r="X176" i="1"/>
  <c r="Z176" i="1" s="1"/>
  <c r="X177" i="1"/>
  <c r="Z177" i="1" s="1"/>
  <c r="X178" i="1"/>
  <c r="Z178" i="1" s="1"/>
  <c r="X179" i="1"/>
  <c r="Z179" i="1" s="1"/>
  <c r="X180" i="1"/>
  <c r="Z180" i="1" s="1"/>
  <c r="X181" i="1"/>
  <c r="Z181" i="1" s="1"/>
  <c r="X182" i="1"/>
  <c r="Z182" i="1" s="1"/>
  <c r="X183" i="1"/>
  <c r="Z183" i="1" s="1"/>
  <c r="X184" i="1"/>
  <c r="Z184" i="1" s="1"/>
  <c r="X185" i="1"/>
  <c r="Z185" i="1" s="1"/>
  <c r="X186" i="1"/>
  <c r="Z186" i="1" s="1"/>
  <c r="X187" i="1"/>
  <c r="Z187" i="1" s="1"/>
  <c r="X188" i="1"/>
  <c r="Z188" i="1" s="1"/>
  <c r="X189" i="1"/>
  <c r="Z189" i="1" s="1"/>
  <c r="X190" i="1"/>
  <c r="Z190" i="1" s="1"/>
  <c r="X191" i="1"/>
  <c r="Z191" i="1" s="1"/>
  <c r="X192" i="1"/>
  <c r="Z192" i="1" s="1"/>
  <c r="X193" i="1"/>
  <c r="Z193" i="1" s="1"/>
  <c r="X194" i="1"/>
  <c r="Z194" i="1" s="1"/>
  <c r="X195" i="1"/>
  <c r="Z195" i="1" s="1"/>
  <c r="X196" i="1"/>
  <c r="Z196" i="1" s="1"/>
  <c r="X197" i="1"/>
  <c r="Z197" i="1" s="1"/>
  <c r="X198" i="1"/>
  <c r="Z198" i="1" s="1"/>
  <c r="X199" i="1"/>
  <c r="Z199" i="1" s="1"/>
  <c r="X200" i="1"/>
  <c r="Z200" i="1" s="1"/>
  <c r="X201" i="1"/>
  <c r="Z201" i="1" s="1"/>
  <c r="X202" i="1"/>
  <c r="Z202" i="1" s="1"/>
  <c r="X203" i="1"/>
  <c r="Z203" i="1" s="1"/>
  <c r="X204" i="1"/>
  <c r="Z204" i="1" s="1"/>
  <c r="X205" i="1"/>
  <c r="Z205" i="1" s="1"/>
  <c r="X206" i="1"/>
  <c r="Z206" i="1" s="1"/>
  <c r="X207" i="1"/>
  <c r="Z207" i="1" s="1"/>
  <c r="X208" i="1"/>
  <c r="Z208" i="1" s="1"/>
  <c r="X209" i="1"/>
  <c r="Z209" i="1" s="1"/>
  <c r="X210" i="1"/>
  <c r="Z210" i="1" s="1"/>
  <c r="X211" i="1"/>
  <c r="Z211" i="1" s="1"/>
  <c r="X212" i="1"/>
  <c r="Z212" i="1" s="1"/>
  <c r="X213" i="1"/>
  <c r="Z213" i="1" s="1"/>
  <c r="X214" i="1"/>
  <c r="Z214" i="1" s="1"/>
  <c r="X215" i="1"/>
  <c r="Z215" i="1" s="1"/>
  <c r="X216" i="1"/>
  <c r="Z216" i="1" s="1"/>
  <c r="X217" i="1"/>
  <c r="Z217" i="1" s="1"/>
  <c r="X218" i="1"/>
  <c r="Z218" i="1" s="1"/>
  <c r="X219" i="1"/>
  <c r="Z219" i="1" s="1"/>
  <c r="X220" i="1"/>
  <c r="Z220" i="1" s="1"/>
  <c r="X221" i="1"/>
  <c r="Z221" i="1" s="1"/>
  <c r="X222" i="1"/>
  <c r="Z222" i="1" s="1"/>
  <c r="X223" i="1"/>
  <c r="Z223" i="1" s="1"/>
  <c r="X224" i="1"/>
  <c r="Z224" i="1" s="1"/>
  <c r="X225" i="1"/>
  <c r="Z225" i="1" s="1"/>
  <c r="X226" i="1"/>
  <c r="Z226" i="1" s="1"/>
  <c r="X227" i="1"/>
  <c r="Z227" i="1" s="1"/>
  <c r="X228" i="1"/>
  <c r="Z228" i="1" s="1"/>
  <c r="X229" i="1"/>
  <c r="Z229" i="1" s="1"/>
  <c r="X230" i="1"/>
  <c r="Z230" i="1" s="1"/>
  <c r="X231" i="1"/>
  <c r="Z231" i="1" s="1"/>
  <c r="X232" i="1"/>
  <c r="Z232" i="1" s="1"/>
  <c r="X233" i="1"/>
  <c r="Z233" i="1" s="1"/>
  <c r="X234" i="1"/>
  <c r="Z234" i="1" s="1"/>
  <c r="X235" i="1"/>
  <c r="Z235" i="1" s="1"/>
  <c r="X236" i="1"/>
  <c r="Z236" i="1" s="1"/>
  <c r="X237" i="1"/>
  <c r="Z237" i="1" s="1"/>
  <c r="X238" i="1"/>
  <c r="Z238" i="1" s="1"/>
  <c r="X239" i="1"/>
  <c r="Z239" i="1" s="1"/>
  <c r="X240" i="1"/>
  <c r="Z240" i="1" s="1"/>
  <c r="X241" i="1"/>
  <c r="Z241" i="1" s="1"/>
  <c r="X242" i="1"/>
  <c r="Z242" i="1" s="1"/>
  <c r="X243" i="1"/>
  <c r="Z243" i="1" s="1"/>
  <c r="X244" i="1"/>
  <c r="Z244" i="1" s="1"/>
  <c r="X245" i="1"/>
  <c r="Z245" i="1" s="1"/>
  <c r="X246" i="1"/>
  <c r="Z246" i="1" s="1"/>
  <c r="X247" i="1"/>
  <c r="Z247" i="1" s="1"/>
  <c r="X248" i="1"/>
  <c r="Z248" i="1" s="1"/>
  <c r="X249" i="1"/>
  <c r="Z249" i="1" s="1"/>
  <c r="X250" i="1"/>
  <c r="Z250" i="1" s="1"/>
  <c r="X251" i="1"/>
  <c r="Z251" i="1" s="1"/>
  <c r="X252" i="1"/>
  <c r="Z252" i="1" s="1"/>
  <c r="X253" i="1"/>
  <c r="Z253" i="1" s="1"/>
  <c r="X254" i="1"/>
  <c r="Z254" i="1" s="1"/>
  <c r="X255" i="1"/>
  <c r="Z255" i="1" s="1"/>
  <c r="X256" i="1"/>
  <c r="Z256" i="1" s="1"/>
  <c r="X257" i="1"/>
  <c r="Z257" i="1" s="1"/>
  <c r="X258" i="1"/>
  <c r="Z258" i="1" s="1"/>
  <c r="X259" i="1"/>
  <c r="Z259" i="1" s="1"/>
  <c r="X260" i="1"/>
  <c r="Z260" i="1" s="1"/>
  <c r="X261" i="1"/>
  <c r="Z261" i="1" s="1"/>
  <c r="X262" i="1"/>
  <c r="Z262" i="1" s="1"/>
  <c r="X263" i="1"/>
  <c r="Z263" i="1" s="1"/>
  <c r="X264" i="1"/>
  <c r="Z264" i="1" s="1"/>
  <c r="X265" i="1"/>
  <c r="Z265" i="1" s="1"/>
  <c r="X266" i="1"/>
  <c r="Z266" i="1" s="1"/>
  <c r="X267" i="1"/>
  <c r="Z267" i="1" s="1"/>
  <c r="X268" i="1"/>
  <c r="Z268" i="1" s="1"/>
  <c r="X269" i="1"/>
  <c r="Z269" i="1" s="1"/>
  <c r="X270" i="1"/>
  <c r="Z270" i="1" s="1"/>
  <c r="X271" i="1"/>
  <c r="Z271" i="1" s="1"/>
  <c r="X272" i="1"/>
  <c r="Z272" i="1" s="1"/>
  <c r="X273" i="1"/>
  <c r="Z273" i="1" s="1"/>
  <c r="X274" i="1"/>
  <c r="Z274" i="1" s="1"/>
  <c r="X275" i="1"/>
  <c r="Z275" i="1" s="1"/>
  <c r="X276" i="1"/>
  <c r="Z276" i="1" s="1"/>
  <c r="X277" i="1"/>
  <c r="Z277" i="1" s="1"/>
  <c r="X278" i="1"/>
  <c r="Z278" i="1" s="1"/>
  <c r="X279" i="1"/>
  <c r="Z279" i="1" s="1"/>
  <c r="X280" i="1"/>
  <c r="Z280" i="1" s="1"/>
  <c r="X281" i="1"/>
  <c r="Z281" i="1" s="1"/>
  <c r="X282" i="1"/>
  <c r="Z282" i="1" s="1"/>
  <c r="X283" i="1"/>
  <c r="Z283" i="1" s="1"/>
  <c r="X284" i="1"/>
  <c r="Z284" i="1" s="1"/>
  <c r="X285" i="1"/>
  <c r="Z285" i="1" s="1"/>
  <c r="X286" i="1"/>
  <c r="Z286" i="1" s="1"/>
  <c r="X287" i="1"/>
  <c r="Z287" i="1" s="1"/>
  <c r="X288" i="1"/>
  <c r="Z288" i="1" s="1"/>
  <c r="X289" i="1"/>
  <c r="Z289" i="1" s="1"/>
  <c r="X290" i="1"/>
  <c r="Z290" i="1" s="1"/>
  <c r="X291" i="1"/>
  <c r="Z291" i="1" s="1"/>
  <c r="X292" i="1"/>
  <c r="Z292" i="1" s="1"/>
  <c r="X293" i="1"/>
  <c r="Z293" i="1" s="1"/>
  <c r="X294" i="1"/>
  <c r="Z294" i="1" s="1"/>
  <c r="X295" i="1"/>
  <c r="Z295" i="1" s="1"/>
  <c r="X296" i="1"/>
  <c r="Z296" i="1" s="1"/>
  <c r="X297" i="1"/>
  <c r="Z297" i="1" s="1"/>
  <c r="X298" i="1"/>
  <c r="Z298" i="1" s="1"/>
  <c r="X299" i="1"/>
  <c r="Z299" i="1" s="1"/>
  <c r="X300" i="1"/>
  <c r="Z300" i="1" s="1"/>
  <c r="X301" i="1"/>
  <c r="Z301" i="1" s="1"/>
  <c r="X302" i="1"/>
  <c r="Z302" i="1" s="1"/>
  <c r="X303" i="1"/>
  <c r="Z303" i="1" s="1"/>
  <c r="X304" i="1"/>
  <c r="Z304" i="1" s="1"/>
  <c r="X305" i="1"/>
  <c r="Z305" i="1" s="1"/>
  <c r="X306" i="1"/>
  <c r="Z306" i="1" s="1"/>
  <c r="X307" i="1"/>
  <c r="Z307" i="1" s="1"/>
  <c r="X308" i="1"/>
  <c r="Z308" i="1" s="1"/>
  <c r="X309" i="1"/>
  <c r="Z309" i="1" s="1"/>
  <c r="X310" i="1"/>
  <c r="Z310" i="1" s="1"/>
  <c r="X311" i="1"/>
  <c r="Z311" i="1" s="1"/>
  <c r="X312" i="1"/>
  <c r="Z312" i="1" s="1"/>
  <c r="X313" i="1"/>
  <c r="Z313" i="1" s="1"/>
  <c r="X314" i="1"/>
  <c r="Z314" i="1" s="1"/>
  <c r="X315" i="1"/>
  <c r="Z315" i="1" s="1"/>
  <c r="X316" i="1"/>
  <c r="Z316" i="1" s="1"/>
  <c r="X317" i="1"/>
  <c r="Z317" i="1" s="1"/>
  <c r="X318" i="1"/>
  <c r="Z318" i="1" s="1"/>
  <c r="X319" i="1"/>
  <c r="Z319" i="1" s="1"/>
  <c r="X320" i="1"/>
  <c r="Z320" i="1" s="1"/>
  <c r="X321" i="1"/>
  <c r="Z321" i="1" s="1"/>
  <c r="X322" i="1"/>
  <c r="Z322" i="1" s="1"/>
  <c r="X323" i="1"/>
  <c r="Z323" i="1" s="1"/>
  <c r="X324" i="1"/>
  <c r="Z324" i="1" s="1"/>
  <c r="X325" i="1"/>
  <c r="Z325" i="1" s="1"/>
  <c r="X326" i="1"/>
  <c r="Z326" i="1" s="1"/>
  <c r="X327" i="1"/>
  <c r="Z327" i="1" s="1"/>
  <c r="X328" i="1"/>
  <c r="Z328" i="1" s="1"/>
  <c r="X329" i="1"/>
  <c r="Z329" i="1" s="1"/>
  <c r="X330" i="1"/>
  <c r="Z330" i="1" s="1"/>
  <c r="X331" i="1"/>
  <c r="Z331" i="1" s="1"/>
  <c r="X332" i="1"/>
  <c r="Z332" i="1" s="1"/>
  <c r="X333" i="1"/>
  <c r="Z333" i="1" s="1"/>
  <c r="X334" i="1"/>
  <c r="Z334" i="1" s="1"/>
  <c r="X335" i="1"/>
  <c r="Z335" i="1" s="1"/>
  <c r="X336" i="1"/>
  <c r="Z336" i="1" s="1"/>
  <c r="X337" i="1"/>
  <c r="Z337" i="1" s="1"/>
  <c r="X338" i="1"/>
  <c r="Z338" i="1" s="1"/>
  <c r="X339" i="1"/>
  <c r="Z339" i="1" s="1"/>
  <c r="X340" i="1"/>
  <c r="Z340" i="1" s="1"/>
  <c r="X341" i="1"/>
  <c r="Z341" i="1" s="1"/>
  <c r="X342" i="1"/>
  <c r="Z342" i="1" s="1"/>
  <c r="X343" i="1"/>
  <c r="Z343" i="1" s="1"/>
  <c r="X344" i="1"/>
  <c r="Z344" i="1" s="1"/>
  <c r="X345" i="1"/>
  <c r="Z345" i="1" s="1"/>
  <c r="X346" i="1"/>
  <c r="Z346" i="1" s="1"/>
  <c r="X347" i="1"/>
  <c r="Z347" i="1" s="1"/>
  <c r="X348" i="1"/>
  <c r="Z348" i="1" s="1"/>
  <c r="X349" i="1"/>
  <c r="Z349" i="1" s="1"/>
  <c r="X350" i="1"/>
  <c r="Z350" i="1" s="1"/>
  <c r="X351" i="1"/>
  <c r="Z351" i="1" s="1"/>
  <c r="X352" i="1"/>
  <c r="Z352" i="1" s="1"/>
  <c r="X353" i="1"/>
  <c r="Z353" i="1" s="1"/>
  <c r="X354" i="1"/>
  <c r="Z354" i="1" s="1"/>
  <c r="X355" i="1"/>
  <c r="Z355" i="1" s="1"/>
  <c r="X356" i="1"/>
  <c r="Z356" i="1" s="1"/>
  <c r="X357" i="1"/>
  <c r="Z357" i="1" s="1"/>
  <c r="X358" i="1"/>
  <c r="Z358" i="1" s="1"/>
  <c r="X359" i="1"/>
  <c r="Z359" i="1" s="1"/>
  <c r="X360" i="1"/>
  <c r="Z360" i="1" s="1"/>
  <c r="X361" i="1"/>
  <c r="Z361" i="1" s="1"/>
  <c r="X362" i="1"/>
  <c r="Z362" i="1" s="1"/>
  <c r="X363" i="1"/>
  <c r="Z363" i="1" s="1"/>
  <c r="X364" i="1"/>
  <c r="Z364" i="1" s="1"/>
  <c r="X365" i="1"/>
  <c r="Z365" i="1" s="1"/>
  <c r="X366" i="1"/>
  <c r="Z366" i="1" s="1"/>
  <c r="X367" i="1"/>
  <c r="Z367" i="1" s="1"/>
  <c r="X368" i="1"/>
  <c r="Z368" i="1" s="1"/>
  <c r="X369" i="1"/>
  <c r="Z369" i="1" s="1"/>
  <c r="X370" i="1"/>
  <c r="Z370" i="1" s="1"/>
  <c r="X371" i="1"/>
  <c r="Z371" i="1" s="1"/>
  <c r="X372" i="1"/>
  <c r="Z372" i="1" s="1"/>
  <c r="X373" i="1"/>
  <c r="Z373" i="1" s="1"/>
  <c r="X374" i="1"/>
  <c r="Z374" i="1" s="1"/>
  <c r="X375" i="1"/>
  <c r="Z375" i="1" s="1"/>
  <c r="X376" i="1"/>
  <c r="Z376" i="1" s="1"/>
  <c r="X377" i="1"/>
  <c r="Z377" i="1" s="1"/>
  <c r="X378" i="1"/>
  <c r="Z378" i="1" s="1"/>
  <c r="X379" i="1"/>
  <c r="Z379" i="1" s="1"/>
  <c r="X380" i="1"/>
  <c r="Z380" i="1" s="1"/>
  <c r="X381" i="1"/>
  <c r="Z381" i="1" s="1"/>
  <c r="X382" i="1"/>
  <c r="Z382" i="1" s="1"/>
  <c r="X383" i="1"/>
  <c r="Z383" i="1" s="1"/>
  <c r="X384" i="1"/>
  <c r="Z384" i="1" s="1"/>
  <c r="X385" i="1"/>
  <c r="Z385" i="1" s="1"/>
  <c r="X386" i="1"/>
  <c r="Z386" i="1" s="1"/>
  <c r="X387" i="1"/>
  <c r="Z387" i="1" s="1"/>
  <c r="X388" i="1"/>
  <c r="Z388" i="1" s="1"/>
  <c r="X389" i="1"/>
  <c r="Z389" i="1" s="1"/>
  <c r="X390" i="1"/>
  <c r="Z390" i="1" s="1"/>
  <c r="X391" i="1"/>
  <c r="Z391" i="1" s="1"/>
  <c r="X392" i="1"/>
  <c r="Z392" i="1" s="1"/>
  <c r="X393" i="1"/>
  <c r="Z393" i="1" s="1"/>
  <c r="X394" i="1"/>
  <c r="Z394" i="1" s="1"/>
  <c r="X395" i="1"/>
  <c r="Z395" i="1" s="1"/>
  <c r="X396" i="1"/>
  <c r="Z396" i="1" s="1"/>
  <c r="X397" i="1"/>
  <c r="Z397" i="1" s="1"/>
  <c r="X398" i="1"/>
  <c r="Z398" i="1" s="1"/>
  <c r="X399" i="1"/>
  <c r="Z399" i="1" s="1"/>
  <c r="X400" i="1"/>
  <c r="Z400" i="1" s="1"/>
  <c r="X401" i="1"/>
  <c r="Z401" i="1" s="1"/>
  <c r="X402" i="1"/>
  <c r="Z402" i="1" s="1"/>
  <c r="X403" i="1"/>
  <c r="Z403" i="1" s="1"/>
  <c r="X404" i="1"/>
  <c r="Z404" i="1" s="1"/>
  <c r="X405" i="1"/>
  <c r="Z405" i="1" s="1"/>
  <c r="X406" i="1"/>
  <c r="Z406" i="1" s="1"/>
  <c r="X407" i="1"/>
  <c r="Z407" i="1" s="1"/>
  <c r="X408" i="1"/>
  <c r="Z408" i="1" s="1"/>
  <c r="X409" i="1"/>
  <c r="Z409" i="1" s="1"/>
  <c r="X410" i="1"/>
  <c r="Z410" i="1" s="1"/>
  <c r="X411" i="1"/>
  <c r="Z411" i="1" s="1"/>
  <c r="X412" i="1"/>
  <c r="Z412" i="1" s="1"/>
  <c r="X413" i="1"/>
  <c r="Z413" i="1" s="1"/>
  <c r="X414" i="1"/>
  <c r="Z414" i="1" s="1"/>
  <c r="X415" i="1"/>
  <c r="Z415" i="1" s="1"/>
  <c r="X416" i="1"/>
  <c r="Z416" i="1" s="1"/>
  <c r="X417" i="1"/>
  <c r="Z417" i="1" s="1"/>
  <c r="X418" i="1"/>
  <c r="Z418" i="1" s="1"/>
  <c r="X419" i="1"/>
  <c r="Z419" i="1" s="1"/>
  <c r="X420" i="1"/>
  <c r="Z420" i="1" s="1"/>
  <c r="X421" i="1"/>
  <c r="Z421" i="1" s="1"/>
  <c r="X422" i="1"/>
  <c r="Z422" i="1" s="1"/>
  <c r="X423" i="1"/>
  <c r="Z423" i="1" s="1"/>
  <c r="X424" i="1"/>
  <c r="Z424" i="1" s="1"/>
  <c r="X425" i="1"/>
  <c r="Z425" i="1" s="1"/>
  <c r="X426" i="1"/>
  <c r="Z426" i="1" s="1"/>
  <c r="X427" i="1"/>
  <c r="Z427" i="1" s="1"/>
  <c r="X428" i="1"/>
  <c r="Z428" i="1" s="1"/>
  <c r="X429" i="1"/>
  <c r="Z429" i="1" s="1"/>
  <c r="X430" i="1"/>
  <c r="Z430" i="1" s="1"/>
  <c r="X431" i="1"/>
  <c r="Z431" i="1" s="1"/>
  <c r="X432" i="1"/>
  <c r="Z432" i="1" s="1"/>
  <c r="X433" i="1"/>
  <c r="Z433" i="1" s="1"/>
  <c r="X434" i="1"/>
  <c r="Z434" i="1" s="1"/>
  <c r="X435" i="1"/>
  <c r="Z435" i="1" s="1"/>
  <c r="X436" i="1"/>
  <c r="Z436" i="1" s="1"/>
  <c r="X437" i="1"/>
  <c r="Z437" i="1" s="1"/>
  <c r="X438" i="1"/>
  <c r="Z438" i="1" s="1"/>
  <c r="X439" i="1"/>
  <c r="Z439" i="1" s="1"/>
  <c r="X440" i="1"/>
  <c r="Z440" i="1" s="1"/>
  <c r="X441" i="1"/>
  <c r="Z441" i="1" s="1"/>
  <c r="X442" i="1"/>
  <c r="Z442" i="1" s="1"/>
  <c r="X443" i="1"/>
  <c r="Z443" i="1" s="1"/>
  <c r="X444" i="1"/>
  <c r="Z444" i="1" s="1"/>
  <c r="X445" i="1"/>
  <c r="Z445" i="1" s="1"/>
  <c r="X446" i="1"/>
  <c r="Z446" i="1" s="1"/>
  <c r="X447" i="1"/>
  <c r="Z447" i="1" s="1"/>
  <c r="X448" i="1"/>
  <c r="Z448" i="1" s="1"/>
  <c r="X449" i="1"/>
  <c r="Z449" i="1" s="1"/>
  <c r="X450" i="1"/>
  <c r="Z450" i="1" s="1"/>
  <c r="X451" i="1"/>
  <c r="Z451" i="1" s="1"/>
  <c r="X452" i="1"/>
  <c r="Z452" i="1" s="1"/>
  <c r="X453" i="1"/>
  <c r="Z453" i="1" s="1"/>
  <c r="X454" i="1"/>
  <c r="Z454" i="1" s="1"/>
  <c r="X455" i="1"/>
  <c r="Z455" i="1" s="1"/>
  <c r="X456" i="1"/>
  <c r="Z456" i="1" s="1"/>
  <c r="X457" i="1"/>
  <c r="Z457" i="1" s="1"/>
  <c r="X458" i="1"/>
  <c r="Z458" i="1" s="1"/>
  <c r="X459" i="1"/>
  <c r="Z459" i="1" s="1"/>
  <c r="X460" i="1"/>
  <c r="Z460" i="1" s="1"/>
  <c r="X461" i="1"/>
  <c r="Z461" i="1" s="1"/>
  <c r="X462" i="1"/>
  <c r="Z462" i="1" s="1"/>
  <c r="X463" i="1"/>
  <c r="Z463" i="1" s="1"/>
  <c r="X464" i="1"/>
  <c r="Z464" i="1" s="1"/>
  <c r="X465" i="1"/>
  <c r="Z465" i="1" s="1"/>
  <c r="X466" i="1"/>
  <c r="Z466" i="1" s="1"/>
  <c r="X467" i="1"/>
  <c r="Z467" i="1" s="1"/>
  <c r="X468" i="1"/>
  <c r="Z468" i="1" s="1"/>
  <c r="X469" i="1"/>
  <c r="Z469" i="1" s="1"/>
  <c r="X470" i="1"/>
  <c r="Z470" i="1" s="1"/>
  <c r="X471" i="1"/>
  <c r="Z471" i="1" s="1"/>
  <c r="X472" i="1"/>
  <c r="Z472" i="1" s="1"/>
  <c r="X473" i="1"/>
  <c r="Z473" i="1" s="1"/>
  <c r="X474" i="1"/>
  <c r="Z474" i="1" s="1"/>
  <c r="X475" i="1"/>
  <c r="Z475" i="1" s="1"/>
  <c r="X476" i="1"/>
  <c r="Z476" i="1" s="1"/>
  <c r="X477" i="1"/>
  <c r="Z477" i="1" s="1"/>
  <c r="X478" i="1"/>
  <c r="Z478" i="1" s="1"/>
  <c r="X479" i="1"/>
  <c r="Z479" i="1" s="1"/>
  <c r="X480" i="1"/>
  <c r="Z480" i="1" s="1"/>
  <c r="X481" i="1"/>
  <c r="Z481" i="1" s="1"/>
  <c r="X482" i="1"/>
  <c r="Z482" i="1" s="1"/>
  <c r="X483" i="1"/>
  <c r="Z483" i="1" s="1"/>
  <c r="X484" i="1"/>
  <c r="Z484" i="1" s="1"/>
  <c r="X485" i="1"/>
  <c r="Z485" i="1" s="1"/>
  <c r="X486" i="1"/>
  <c r="Z486" i="1" s="1"/>
  <c r="X487" i="1"/>
  <c r="Z487" i="1" s="1"/>
  <c r="X488" i="1"/>
  <c r="Z488" i="1" s="1"/>
  <c r="X489" i="1"/>
  <c r="Z489" i="1" s="1"/>
  <c r="X490" i="1"/>
  <c r="Z490" i="1" s="1"/>
  <c r="X491" i="1"/>
  <c r="Z491" i="1" s="1"/>
  <c r="X492" i="1"/>
  <c r="Z492" i="1" s="1"/>
  <c r="X493" i="1"/>
  <c r="Z493" i="1" s="1"/>
  <c r="X494" i="1"/>
  <c r="Z494" i="1" s="1"/>
  <c r="X495" i="1"/>
  <c r="Z495" i="1" s="1"/>
  <c r="X496" i="1"/>
  <c r="Z496" i="1" s="1"/>
  <c r="X497" i="1"/>
  <c r="Z497" i="1" s="1"/>
  <c r="X498" i="1"/>
  <c r="Z498" i="1" s="1"/>
  <c r="X499" i="1"/>
  <c r="Z499" i="1" s="1"/>
  <c r="X500" i="1"/>
  <c r="Z500" i="1" s="1"/>
  <c r="X501" i="1"/>
  <c r="Z501" i="1" s="1"/>
  <c r="X502" i="1"/>
  <c r="Z502" i="1" s="1"/>
  <c r="X503" i="1"/>
  <c r="Z503" i="1" s="1"/>
  <c r="X504" i="1"/>
  <c r="Z504" i="1" s="1"/>
  <c r="X505" i="1"/>
  <c r="Z505" i="1" s="1"/>
  <c r="X506" i="1"/>
  <c r="Z506" i="1" s="1"/>
  <c r="X507" i="1"/>
  <c r="Z507" i="1" s="1"/>
  <c r="X508" i="1"/>
  <c r="Z508" i="1" s="1"/>
  <c r="X509" i="1"/>
  <c r="Z509" i="1" s="1"/>
  <c r="X510" i="1"/>
  <c r="Z510" i="1" s="1"/>
  <c r="X511" i="1"/>
  <c r="Z511" i="1" s="1"/>
  <c r="X512" i="1"/>
  <c r="Z512" i="1" s="1"/>
  <c r="X513" i="1"/>
  <c r="Z513" i="1" s="1"/>
  <c r="X514" i="1"/>
  <c r="Z514" i="1" s="1"/>
  <c r="X515" i="1"/>
  <c r="Z515" i="1" s="1"/>
  <c r="X516" i="1"/>
  <c r="Z516" i="1" s="1"/>
  <c r="X517" i="1"/>
  <c r="Z517" i="1" s="1"/>
  <c r="X518" i="1"/>
  <c r="Z518" i="1" s="1"/>
  <c r="X519" i="1"/>
  <c r="Z519" i="1" s="1"/>
  <c r="X520" i="1"/>
  <c r="Z520" i="1" s="1"/>
  <c r="X521" i="1"/>
  <c r="Z521" i="1" s="1"/>
  <c r="X522" i="1"/>
  <c r="Z522" i="1" s="1"/>
  <c r="X523" i="1"/>
  <c r="Z523" i="1" s="1"/>
  <c r="X524" i="1"/>
  <c r="Z524" i="1" s="1"/>
  <c r="X525" i="1"/>
  <c r="Z525" i="1" s="1"/>
  <c r="X526" i="1"/>
  <c r="Z526" i="1" s="1"/>
  <c r="X527" i="1"/>
  <c r="Z527" i="1" s="1"/>
  <c r="X528" i="1"/>
  <c r="Z528" i="1" s="1"/>
  <c r="X529" i="1"/>
  <c r="Z529" i="1" s="1"/>
  <c r="X530" i="1"/>
  <c r="Z530" i="1" s="1"/>
  <c r="X531" i="1"/>
  <c r="Z531" i="1" s="1"/>
  <c r="X532" i="1"/>
  <c r="Z532" i="1" s="1"/>
  <c r="X533" i="1"/>
  <c r="Z533" i="1" s="1"/>
  <c r="X534" i="1"/>
  <c r="Z534" i="1" s="1"/>
  <c r="X535" i="1"/>
  <c r="Z535" i="1" s="1"/>
  <c r="X536" i="1"/>
  <c r="Z536" i="1" s="1"/>
  <c r="X537" i="1"/>
  <c r="Z537" i="1" s="1"/>
  <c r="X538" i="1"/>
  <c r="Z538" i="1" s="1"/>
  <c r="X539" i="1"/>
  <c r="Z539" i="1" s="1"/>
  <c r="X540" i="1"/>
  <c r="Z540" i="1" s="1"/>
  <c r="X541" i="1"/>
  <c r="Z541" i="1" s="1"/>
  <c r="X542" i="1"/>
  <c r="Z542" i="1" s="1"/>
  <c r="X543" i="1"/>
  <c r="Z543" i="1" s="1"/>
  <c r="X544" i="1"/>
  <c r="Z544" i="1" s="1"/>
  <c r="X545" i="1"/>
  <c r="Z545" i="1" s="1"/>
  <c r="X546" i="1"/>
  <c r="Z546" i="1" s="1"/>
  <c r="X547" i="1"/>
  <c r="Z547" i="1" s="1"/>
  <c r="X548" i="1"/>
  <c r="Z548" i="1" s="1"/>
  <c r="X549" i="1"/>
  <c r="Z549" i="1" s="1"/>
  <c r="X550" i="1"/>
  <c r="Z550" i="1" s="1"/>
  <c r="X551" i="1"/>
  <c r="Z551" i="1" s="1"/>
  <c r="X552" i="1"/>
  <c r="Z552" i="1" s="1"/>
  <c r="X553" i="1"/>
  <c r="Z553" i="1" s="1"/>
  <c r="X554" i="1"/>
  <c r="Z554" i="1" s="1"/>
  <c r="X555" i="1"/>
  <c r="Z555" i="1" s="1"/>
  <c r="X556" i="1"/>
  <c r="Z556" i="1" s="1"/>
  <c r="X557" i="1"/>
  <c r="Z557" i="1" s="1"/>
  <c r="X558" i="1"/>
  <c r="Z558" i="1" s="1"/>
  <c r="X559" i="1"/>
  <c r="Z559" i="1" s="1"/>
  <c r="X560" i="1"/>
  <c r="Z560" i="1" s="1"/>
  <c r="X561" i="1"/>
  <c r="Z561" i="1" s="1"/>
  <c r="X562" i="1"/>
  <c r="Z562" i="1" s="1"/>
  <c r="X563" i="1"/>
  <c r="Z563" i="1" s="1"/>
  <c r="X564" i="1"/>
  <c r="Z564" i="1" s="1"/>
  <c r="X565" i="1"/>
  <c r="Z565" i="1" s="1"/>
  <c r="X566" i="1"/>
  <c r="Z566" i="1" s="1"/>
  <c r="X567" i="1"/>
  <c r="Z567" i="1" s="1"/>
  <c r="X568" i="1"/>
  <c r="Z568" i="1" s="1"/>
  <c r="X569" i="1"/>
  <c r="Z569" i="1" s="1"/>
  <c r="X570" i="1"/>
  <c r="Z570" i="1" s="1"/>
  <c r="X571" i="1"/>
  <c r="Z571" i="1" s="1"/>
  <c r="X572" i="1"/>
  <c r="Z572" i="1" s="1"/>
  <c r="X573" i="1"/>
  <c r="Z573" i="1" s="1"/>
  <c r="X574" i="1"/>
  <c r="Z574" i="1" s="1"/>
  <c r="X575" i="1"/>
  <c r="Z575" i="1" s="1"/>
  <c r="X576" i="1"/>
  <c r="Z576" i="1" s="1"/>
  <c r="X577" i="1"/>
  <c r="Z577" i="1" s="1"/>
  <c r="X578" i="1"/>
  <c r="Z578" i="1" s="1"/>
  <c r="X579" i="1"/>
  <c r="Z579" i="1" s="1"/>
  <c r="X580" i="1"/>
  <c r="Z580" i="1" s="1"/>
  <c r="X581" i="1"/>
  <c r="Z581" i="1" s="1"/>
  <c r="X582" i="1"/>
  <c r="Z582" i="1" s="1"/>
  <c r="X583" i="1"/>
  <c r="Z583" i="1" s="1"/>
  <c r="X584" i="1"/>
  <c r="Z584" i="1" s="1"/>
  <c r="X585" i="1"/>
  <c r="Z585" i="1" s="1"/>
  <c r="X586" i="1"/>
  <c r="Z586" i="1" s="1"/>
  <c r="X587" i="1"/>
  <c r="Z587" i="1" s="1"/>
  <c r="X588" i="1"/>
  <c r="Z588" i="1" s="1"/>
  <c r="X589" i="1"/>
  <c r="Z589" i="1" s="1"/>
  <c r="X590" i="1"/>
  <c r="Z590" i="1" s="1"/>
  <c r="X591" i="1"/>
  <c r="Z591" i="1" s="1"/>
  <c r="X592" i="1"/>
  <c r="Z592" i="1" s="1"/>
  <c r="X593" i="1"/>
  <c r="Z593" i="1" s="1"/>
  <c r="X594" i="1"/>
  <c r="Z594" i="1" s="1"/>
  <c r="X595" i="1"/>
  <c r="Z595" i="1" s="1"/>
  <c r="X596" i="1"/>
  <c r="Z596" i="1" s="1"/>
  <c r="X597" i="1"/>
  <c r="Z597" i="1" s="1"/>
  <c r="X598" i="1"/>
  <c r="Z598" i="1" s="1"/>
  <c r="X599" i="1"/>
  <c r="Z599" i="1" s="1"/>
  <c r="X600" i="1"/>
  <c r="Z600" i="1" s="1"/>
  <c r="X601" i="1"/>
  <c r="Z601" i="1" s="1"/>
  <c r="X602" i="1"/>
  <c r="Z602" i="1" s="1"/>
  <c r="X603" i="1"/>
  <c r="Z603" i="1" s="1"/>
  <c r="X604" i="1"/>
  <c r="Z604" i="1" s="1"/>
  <c r="X605" i="1"/>
  <c r="Z605" i="1" s="1"/>
  <c r="X606" i="1"/>
  <c r="Z606" i="1" s="1"/>
  <c r="X607" i="1"/>
  <c r="Z607" i="1" s="1"/>
  <c r="X608" i="1"/>
  <c r="Z608" i="1" s="1"/>
  <c r="X609" i="1"/>
  <c r="Z609" i="1" s="1"/>
  <c r="X610" i="1"/>
  <c r="Z610" i="1" s="1"/>
  <c r="X611" i="1"/>
  <c r="Z611" i="1" s="1"/>
  <c r="X612" i="1"/>
  <c r="Z612" i="1" s="1"/>
  <c r="X613" i="1"/>
  <c r="Z613" i="1" s="1"/>
  <c r="X614" i="1"/>
  <c r="Z614" i="1" s="1"/>
  <c r="X615" i="1"/>
  <c r="Z615" i="1" s="1"/>
  <c r="X616" i="1"/>
  <c r="Z616" i="1" s="1"/>
  <c r="X617" i="1"/>
  <c r="Z617" i="1" s="1"/>
  <c r="X618" i="1"/>
  <c r="Z618" i="1" s="1"/>
  <c r="X619" i="1"/>
  <c r="Z619" i="1" s="1"/>
  <c r="X620" i="1"/>
  <c r="Z620" i="1" s="1"/>
  <c r="X621" i="1"/>
  <c r="Z621" i="1" s="1"/>
  <c r="X622" i="1"/>
  <c r="Z622" i="1" s="1"/>
  <c r="X623" i="1"/>
  <c r="Z623" i="1" s="1"/>
  <c r="X624" i="1"/>
  <c r="Z624" i="1" s="1"/>
  <c r="X625" i="1"/>
  <c r="Z625" i="1" s="1"/>
  <c r="X626" i="1"/>
  <c r="Z626" i="1" s="1"/>
  <c r="X627" i="1"/>
  <c r="Z627" i="1" s="1"/>
  <c r="X628" i="1"/>
  <c r="Z628" i="1" s="1"/>
  <c r="X629" i="1"/>
  <c r="Z629" i="1" s="1"/>
  <c r="X630" i="1"/>
  <c r="Z630" i="1" s="1"/>
  <c r="X631" i="1"/>
  <c r="Z631" i="1" s="1"/>
  <c r="X632" i="1"/>
  <c r="Z632" i="1" s="1"/>
  <c r="X633" i="1"/>
  <c r="Z633" i="1" s="1"/>
  <c r="X634" i="1"/>
  <c r="Z634" i="1" s="1"/>
  <c r="X635" i="1"/>
  <c r="Z635" i="1" s="1"/>
  <c r="X636" i="1"/>
  <c r="Z636" i="1" s="1"/>
  <c r="X637" i="1"/>
  <c r="Z637" i="1" s="1"/>
  <c r="X638" i="1"/>
  <c r="Z638" i="1" s="1"/>
  <c r="X639" i="1"/>
  <c r="Z639" i="1" s="1"/>
  <c r="X640" i="1"/>
  <c r="Z640" i="1" s="1"/>
  <c r="X641" i="1"/>
  <c r="Z641" i="1" s="1"/>
  <c r="X642" i="1"/>
  <c r="Z642" i="1" s="1"/>
  <c r="X643" i="1"/>
  <c r="Z643" i="1" s="1"/>
  <c r="X644" i="1"/>
  <c r="Z644" i="1" s="1"/>
  <c r="X645" i="1"/>
  <c r="Z645" i="1" s="1"/>
  <c r="X646" i="1"/>
  <c r="Z646" i="1" s="1"/>
  <c r="X647" i="1"/>
  <c r="Z647" i="1" s="1"/>
  <c r="X648" i="1"/>
  <c r="Z648" i="1" s="1"/>
  <c r="X649" i="1"/>
  <c r="Z649" i="1" s="1"/>
  <c r="X650" i="1"/>
  <c r="Z650" i="1" s="1"/>
  <c r="X651" i="1"/>
  <c r="Z651" i="1" s="1"/>
  <c r="X652" i="1"/>
  <c r="Z652" i="1" s="1"/>
  <c r="X653" i="1"/>
  <c r="Z653" i="1" s="1"/>
  <c r="X654" i="1"/>
  <c r="Z654" i="1" s="1"/>
  <c r="X655" i="1"/>
  <c r="Z655" i="1" s="1"/>
  <c r="X656" i="1"/>
  <c r="Z656" i="1" s="1"/>
  <c r="X657" i="1"/>
  <c r="Z657" i="1" s="1"/>
  <c r="X658" i="1"/>
  <c r="Z658" i="1" s="1"/>
  <c r="X659" i="1"/>
  <c r="Z659" i="1" s="1"/>
  <c r="X660" i="1"/>
  <c r="Z660" i="1" s="1"/>
  <c r="X661" i="1"/>
  <c r="Z661" i="1" s="1"/>
  <c r="X662" i="1"/>
  <c r="Z662" i="1" s="1"/>
  <c r="X663" i="1"/>
  <c r="Z663" i="1" s="1"/>
  <c r="X664" i="1"/>
  <c r="Z664" i="1" s="1"/>
  <c r="X665" i="1"/>
  <c r="Z665" i="1" s="1"/>
  <c r="X666" i="1"/>
  <c r="Z666" i="1" s="1"/>
  <c r="X667" i="1"/>
  <c r="Z667" i="1" s="1"/>
  <c r="X668" i="1"/>
  <c r="Z668" i="1" s="1"/>
  <c r="X669" i="1"/>
  <c r="Z669" i="1" s="1"/>
  <c r="X670" i="1"/>
  <c r="Z670" i="1" s="1"/>
  <c r="X671" i="1"/>
  <c r="Z671" i="1" s="1"/>
  <c r="X672" i="1"/>
  <c r="Z672" i="1" s="1"/>
  <c r="X673" i="1"/>
  <c r="Z673" i="1" s="1"/>
  <c r="X674" i="1"/>
  <c r="Z674" i="1" s="1"/>
  <c r="X675" i="1"/>
  <c r="Z675" i="1" s="1"/>
  <c r="X676" i="1"/>
  <c r="Z676" i="1" s="1"/>
  <c r="X677" i="1"/>
  <c r="Z677" i="1" s="1"/>
  <c r="X678" i="1"/>
  <c r="Z678" i="1" s="1"/>
  <c r="X679" i="1"/>
  <c r="Z679" i="1" s="1"/>
  <c r="X680" i="1"/>
  <c r="Z680" i="1" s="1"/>
  <c r="X681" i="1"/>
  <c r="Z681" i="1" s="1"/>
  <c r="X682" i="1"/>
  <c r="Z682" i="1" s="1"/>
  <c r="X683" i="1"/>
  <c r="Z683" i="1" s="1"/>
  <c r="X684" i="1"/>
  <c r="Z684" i="1" s="1"/>
  <c r="X685" i="1"/>
  <c r="Z685" i="1" s="1"/>
  <c r="X686" i="1"/>
  <c r="Z686" i="1" s="1"/>
  <c r="X687" i="1"/>
  <c r="Z687" i="1" s="1"/>
  <c r="X688" i="1"/>
  <c r="Z688" i="1" s="1"/>
  <c r="X689" i="1"/>
  <c r="Z689" i="1" s="1"/>
  <c r="X690" i="1"/>
  <c r="Z690" i="1" s="1"/>
  <c r="X691" i="1"/>
  <c r="Z691" i="1" s="1"/>
  <c r="X692" i="1"/>
  <c r="Z692" i="1" s="1"/>
  <c r="X693" i="1"/>
  <c r="Z693" i="1" s="1"/>
  <c r="X694" i="1"/>
  <c r="Z694" i="1" s="1"/>
  <c r="X695" i="1"/>
  <c r="Z695" i="1" s="1"/>
  <c r="X696" i="1"/>
  <c r="Z696" i="1" s="1"/>
  <c r="X697" i="1"/>
  <c r="Z697" i="1" s="1"/>
  <c r="X698" i="1"/>
  <c r="Z698" i="1" s="1"/>
  <c r="X699" i="1"/>
  <c r="Z699" i="1" s="1"/>
  <c r="X700" i="1"/>
  <c r="Z700" i="1" s="1"/>
  <c r="X701" i="1"/>
  <c r="Z701" i="1" s="1"/>
  <c r="X702" i="1"/>
  <c r="Z702" i="1" s="1"/>
  <c r="X703" i="1"/>
  <c r="Z703" i="1" s="1"/>
  <c r="X704" i="1"/>
  <c r="Z704" i="1" s="1"/>
  <c r="X705" i="1"/>
  <c r="Z705" i="1" s="1"/>
  <c r="X706" i="1"/>
  <c r="Z706" i="1" s="1"/>
  <c r="X707" i="1"/>
  <c r="Z707" i="1" s="1"/>
  <c r="X708" i="1"/>
  <c r="Z708" i="1" s="1"/>
  <c r="X709" i="1"/>
  <c r="Z709" i="1" s="1"/>
  <c r="X710" i="1"/>
  <c r="Z710" i="1" s="1"/>
  <c r="X711" i="1"/>
  <c r="Z711" i="1" s="1"/>
  <c r="X712" i="1"/>
  <c r="Z712" i="1" s="1"/>
  <c r="X713" i="1"/>
  <c r="Z713" i="1" s="1"/>
  <c r="X714" i="1"/>
  <c r="Z714" i="1" s="1"/>
  <c r="X715" i="1"/>
  <c r="Z715" i="1" s="1"/>
  <c r="X716" i="1"/>
  <c r="Z716" i="1" s="1"/>
  <c r="X717" i="1"/>
  <c r="Z717" i="1" s="1"/>
  <c r="X718" i="1"/>
  <c r="Z718" i="1" s="1"/>
  <c r="X719" i="1"/>
  <c r="Z719" i="1" s="1"/>
  <c r="X720" i="1"/>
  <c r="Z720" i="1" s="1"/>
  <c r="X721" i="1"/>
  <c r="Z721" i="1" s="1"/>
  <c r="X722" i="1"/>
  <c r="Z722" i="1" s="1"/>
  <c r="X723" i="1"/>
  <c r="Z723" i="1" s="1"/>
  <c r="X724" i="1"/>
  <c r="Z724" i="1" s="1"/>
  <c r="X725" i="1"/>
  <c r="Z725" i="1" s="1"/>
  <c r="X726" i="1"/>
  <c r="Z726" i="1" s="1"/>
  <c r="X727" i="1"/>
  <c r="Z727" i="1" s="1"/>
  <c r="X728" i="1"/>
  <c r="Z728" i="1" s="1"/>
  <c r="X729" i="1"/>
  <c r="Z729" i="1" s="1"/>
  <c r="X730" i="1"/>
  <c r="Z730" i="1" s="1"/>
  <c r="X731" i="1"/>
  <c r="Z731" i="1" s="1"/>
  <c r="X732" i="1"/>
  <c r="Z732" i="1" s="1"/>
  <c r="X733" i="1"/>
  <c r="Z733" i="1" s="1"/>
  <c r="X734" i="1"/>
  <c r="Z734" i="1" s="1"/>
  <c r="X735" i="1"/>
  <c r="Z735" i="1" s="1"/>
  <c r="X736" i="1"/>
  <c r="Z736" i="1" s="1"/>
  <c r="X737" i="1"/>
  <c r="Z737" i="1" s="1"/>
  <c r="X738" i="1"/>
  <c r="Z738" i="1" s="1"/>
  <c r="X739" i="1"/>
  <c r="Z739" i="1" s="1"/>
  <c r="X740" i="1"/>
  <c r="Z740" i="1" s="1"/>
  <c r="X741" i="1"/>
  <c r="Z741" i="1" s="1"/>
  <c r="X742" i="1"/>
  <c r="Z742" i="1" s="1"/>
  <c r="X743" i="1"/>
  <c r="Z743" i="1" s="1"/>
  <c r="X744" i="1"/>
  <c r="Z744" i="1" s="1"/>
  <c r="X745" i="1"/>
  <c r="Z745" i="1" s="1"/>
  <c r="X746" i="1"/>
  <c r="Z746" i="1" s="1"/>
  <c r="X747" i="1"/>
  <c r="Z747" i="1" s="1"/>
  <c r="X748" i="1"/>
  <c r="Z748" i="1" s="1"/>
  <c r="X749" i="1"/>
  <c r="Z749" i="1" s="1"/>
  <c r="X750" i="1"/>
  <c r="Z750" i="1" s="1"/>
  <c r="X751" i="1"/>
  <c r="Z751" i="1" s="1"/>
  <c r="X752" i="1"/>
  <c r="Z752" i="1" s="1"/>
  <c r="X753" i="1"/>
  <c r="Z753" i="1" s="1"/>
  <c r="X754" i="1"/>
  <c r="Z754" i="1" s="1"/>
  <c r="X755" i="1"/>
  <c r="Z755" i="1" s="1"/>
  <c r="X756" i="1"/>
  <c r="Z756" i="1" s="1"/>
  <c r="X757" i="1"/>
  <c r="Z757" i="1" s="1"/>
  <c r="X758" i="1"/>
  <c r="Z758" i="1" s="1"/>
  <c r="X759" i="1"/>
  <c r="Z759" i="1" s="1"/>
  <c r="X760" i="1"/>
  <c r="Z760" i="1" s="1"/>
  <c r="X761" i="1"/>
  <c r="Z761" i="1" s="1"/>
  <c r="X762" i="1"/>
  <c r="Z762" i="1" s="1"/>
  <c r="X763" i="1"/>
  <c r="Z763" i="1" s="1"/>
  <c r="X764" i="1"/>
  <c r="Z764" i="1" s="1"/>
  <c r="X765" i="1"/>
  <c r="Z765" i="1" s="1"/>
  <c r="X766" i="1"/>
  <c r="Z766" i="1" s="1"/>
  <c r="X767" i="1"/>
  <c r="Z767" i="1" s="1"/>
  <c r="X768" i="1"/>
  <c r="Z768" i="1" s="1"/>
  <c r="X769" i="1"/>
  <c r="Z769" i="1" s="1"/>
  <c r="X770" i="1"/>
  <c r="Z770" i="1" s="1"/>
  <c r="X771" i="1"/>
  <c r="Z771" i="1" s="1"/>
  <c r="X772" i="1"/>
  <c r="Z772" i="1" s="1"/>
  <c r="X773" i="1"/>
  <c r="Z773" i="1" s="1"/>
  <c r="X774" i="1"/>
  <c r="Z774" i="1" s="1"/>
  <c r="X775" i="1"/>
  <c r="Z775" i="1" s="1"/>
  <c r="X776" i="1"/>
  <c r="Z776" i="1" s="1"/>
  <c r="X777" i="1"/>
  <c r="Z777" i="1" s="1"/>
  <c r="X778" i="1"/>
  <c r="Z778" i="1" s="1"/>
  <c r="X779" i="1"/>
  <c r="Z779" i="1" s="1"/>
  <c r="X780" i="1"/>
  <c r="Z780" i="1" s="1"/>
  <c r="X781" i="1"/>
  <c r="Z781" i="1" s="1"/>
  <c r="X782" i="1"/>
  <c r="Z782" i="1" s="1"/>
  <c r="X783" i="1"/>
  <c r="Z783" i="1" s="1"/>
  <c r="X784" i="1"/>
  <c r="Z784" i="1" s="1"/>
  <c r="X785" i="1"/>
  <c r="Z785" i="1" s="1"/>
  <c r="X786" i="1"/>
  <c r="Z786" i="1" s="1"/>
  <c r="X787" i="1"/>
  <c r="Z787" i="1" s="1"/>
  <c r="X788" i="1"/>
  <c r="Z788" i="1" s="1"/>
  <c r="X789" i="1"/>
  <c r="Z789" i="1" s="1"/>
  <c r="X790" i="1"/>
  <c r="Z790" i="1" s="1"/>
  <c r="X791" i="1"/>
  <c r="Z791" i="1" s="1"/>
  <c r="X792" i="1"/>
  <c r="Z792" i="1" s="1"/>
  <c r="X793" i="1"/>
  <c r="Z793" i="1" s="1"/>
  <c r="X794" i="1"/>
  <c r="Z794" i="1" s="1"/>
  <c r="X795" i="1"/>
  <c r="Z795" i="1" s="1"/>
  <c r="X796" i="1"/>
  <c r="Z796" i="1" s="1"/>
  <c r="X797" i="1"/>
  <c r="Z797" i="1" s="1"/>
  <c r="X798" i="1"/>
  <c r="Z798" i="1" s="1"/>
  <c r="X799" i="1"/>
  <c r="Z799" i="1" s="1"/>
  <c r="X800" i="1"/>
  <c r="Z800" i="1" s="1"/>
  <c r="X801" i="1"/>
  <c r="Z801" i="1" s="1"/>
  <c r="X802" i="1"/>
  <c r="Z802" i="1" s="1"/>
  <c r="X803" i="1"/>
  <c r="Z803" i="1" s="1"/>
  <c r="X804" i="1"/>
  <c r="Z804" i="1" s="1"/>
  <c r="X805" i="1"/>
  <c r="Z805" i="1" s="1"/>
  <c r="X806" i="1"/>
  <c r="Z806" i="1" s="1"/>
  <c r="X807" i="1"/>
  <c r="Z807" i="1" s="1"/>
  <c r="X808" i="1"/>
  <c r="Z808" i="1" s="1"/>
  <c r="X809" i="1"/>
  <c r="Z809" i="1" s="1"/>
  <c r="X810" i="1"/>
  <c r="Z810" i="1" s="1"/>
  <c r="X811" i="1"/>
  <c r="Z811" i="1" s="1"/>
  <c r="X812" i="1"/>
  <c r="Z812" i="1" s="1"/>
  <c r="X813" i="1"/>
  <c r="Z813" i="1" s="1"/>
  <c r="X814" i="1"/>
  <c r="Z814" i="1" s="1"/>
  <c r="X815" i="1"/>
  <c r="Z815" i="1" s="1"/>
  <c r="X816" i="1"/>
  <c r="Z816" i="1" s="1"/>
  <c r="X817" i="1"/>
  <c r="Z817" i="1" s="1"/>
  <c r="X818" i="1"/>
  <c r="Z818" i="1" s="1"/>
  <c r="X819" i="1"/>
  <c r="Z819" i="1" s="1"/>
  <c r="X820" i="1"/>
  <c r="Z820" i="1" s="1"/>
  <c r="X821" i="1"/>
  <c r="Z821" i="1" s="1"/>
  <c r="X822" i="1"/>
  <c r="Z822" i="1" s="1"/>
  <c r="X823" i="1"/>
  <c r="Z823" i="1" s="1"/>
  <c r="X824" i="1"/>
  <c r="Z824" i="1" s="1"/>
  <c r="X825" i="1"/>
  <c r="Z825" i="1" s="1"/>
  <c r="X826" i="1"/>
  <c r="Z826" i="1" s="1"/>
  <c r="X827" i="1"/>
  <c r="Z827" i="1" s="1"/>
  <c r="X828" i="1"/>
  <c r="Z828" i="1" s="1"/>
  <c r="X829" i="1"/>
  <c r="Z829" i="1" s="1"/>
  <c r="X830" i="1"/>
  <c r="Z830" i="1" s="1"/>
  <c r="X831" i="1"/>
  <c r="Z831" i="1" s="1"/>
  <c r="X832" i="1"/>
  <c r="Z832" i="1" s="1"/>
  <c r="X833" i="1"/>
  <c r="Z833" i="1" s="1"/>
  <c r="X834" i="1"/>
  <c r="Z834" i="1" s="1"/>
  <c r="X835" i="1"/>
  <c r="Z835" i="1" s="1"/>
  <c r="X836" i="1"/>
  <c r="Z836" i="1" s="1"/>
  <c r="X837" i="1"/>
  <c r="Z837" i="1" s="1"/>
  <c r="X838" i="1"/>
  <c r="Z838" i="1" s="1"/>
  <c r="X839" i="1"/>
  <c r="Z839" i="1" s="1"/>
  <c r="X840" i="1"/>
  <c r="Z840" i="1" s="1"/>
  <c r="X841" i="1"/>
  <c r="Z841" i="1" s="1"/>
  <c r="X842" i="1"/>
  <c r="Z842" i="1" s="1"/>
  <c r="X843" i="1"/>
  <c r="Z843" i="1" s="1"/>
  <c r="X844" i="1"/>
  <c r="Z844" i="1" s="1"/>
  <c r="X845" i="1"/>
  <c r="Z845" i="1" s="1"/>
  <c r="X846" i="1"/>
  <c r="Z846" i="1" s="1"/>
  <c r="X847" i="1"/>
  <c r="Z847" i="1" s="1"/>
  <c r="X848" i="1"/>
  <c r="Z848" i="1" s="1"/>
  <c r="X849" i="1"/>
  <c r="Z849" i="1" s="1"/>
  <c r="X850" i="1"/>
  <c r="Z850" i="1" s="1"/>
  <c r="X851" i="1"/>
  <c r="Z851" i="1" s="1"/>
  <c r="X852" i="1"/>
  <c r="Z852" i="1" s="1"/>
  <c r="X853" i="1"/>
  <c r="Z853" i="1" s="1"/>
  <c r="X854" i="1"/>
  <c r="Z854" i="1" s="1"/>
  <c r="X855" i="1"/>
  <c r="Z855" i="1" s="1"/>
  <c r="X856" i="1"/>
  <c r="Z856" i="1" s="1"/>
  <c r="X857" i="1"/>
  <c r="Z857" i="1" s="1"/>
  <c r="X858" i="1"/>
  <c r="Z858" i="1" s="1"/>
  <c r="X859" i="1"/>
  <c r="Z859" i="1" s="1"/>
  <c r="X860" i="1"/>
  <c r="Z860" i="1" s="1"/>
  <c r="X861" i="1"/>
  <c r="Z861" i="1" s="1"/>
  <c r="X862" i="1"/>
  <c r="Z862" i="1" s="1"/>
  <c r="X863" i="1"/>
  <c r="Z863" i="1" s="1"/>
  <c r="X864" i="1"/>
  <c r="Z864" i="1" s="1"/>
  <c r="X865" i="1"/>
  <c r="Z865" i="1" s="1"/>
  <c r="X866" i="1"/>
  <c r="Z866" i="1" s="1"/>
  <c r="X867" i="1"/>
  <c r="Z867" i="1" s="1"/>
  <c r="X868" i="1"/>
  <c r="Z868" i="1" s="1"/>
  <c r="X869" i="1"/>
  <c r="Z869" i="1" s="1"/>
  <c r="X870" i="1"/>
  <c r="Z870" i="1" s="1"/>
  <c r="X871" i="1"/>
  <c r="Z871" i="1" s="1"/>
  <c r="X872" i="1"/>
  <c r="Z872" i="1" s="1"/>
  <c r="X873" i="1"/>
  <c r="Z873" i="1" s="1"/>
  <c r="X874" i="1"/>
  <c r="Z874" i="1" s="1"/>
  <c r="X875" i="1"/>
  <c r="Z875" i="1" s="1"/>
  <c r="X876" i="1"/>
  <c r="Z876" i="1" s="1"/>
  <c r="X877" i="1"/>
  <c r="Z877" i="1" s="1"/>
  <c r="X878" i="1"/>
  <c r="Z878" i="1" s="1"/>
  <c r="X879" i="1"/>
  <c r="Z879" i="1" s="1"/>
  <c r="X880" i="1"/>
  <c r="Z880" i="1" s="1"/>
  <c r="X881" i="1"/>
  <c r="Z881" i="1" s="1"/>
  <c r="X882" i="1"/>
  <c r="Z882" i="1" s="1"/>
  <c r="X883" i="1"/>
  <c r="Z883" i="1" s="1"/>
  <c r="X884" i="1"/>
  <c r="Z884" i="1" s="1"/>
  <c r="X885" i="1"/>
  <c r="Z885" i="1" s="1"/>
  <c r="X886" i="1"/>
  <c r="Z886" i="1" s="1"/>
  <c r="X887" i="1"/>
  <c r="Z887" i="1" s="1"/>
  <c r="X888" i="1"/>
  <c r="Z888" i="1" s="1"/>
  <c r="X889" i="1"/>
  <c r="Z889" i="1" s="1"/>
  <c r="X890" i="1"/>
  <c r="Z890" i="1" s="1"/>
  <c r="X891" i="1"/>
  <c r="Z891" i="1" s="1"/>
  <c r="X892" i="1"/>
  <c r="Z892" i="1" s="1"/>
  <c r="X893" i="1"/>
  <c r="Z893" i="1" s="1"/>
  <c r="X894" i="1"/>
  <c r="Z894" i="1" s="1"/>
  <c r="X895" i="1"/>
  <c r="Z895" i="1" s="1"/>
  <c r="X896" i="1"/>
  <c r="Z896" i="1" s="1"/>
  <c r="X897" i="1"/>
  <c r="Z897" i="1" s="1"/>
  <c r="X898" i="1"/>
  <c r="Z898" i="1" s="1"/>
  <c r="X899" i="1"/>
  <c r="Z899" i="1" s="1"/>
  <c r="X900" i="1"/>
  <c r="Z900" i="1" s="1"/>
  <c r="X901" i="1"/>
  <c r="Z901" i="1" s="1"/>
  <c r="X902" i="1"/>
  <c r="Z902" i="1" s="1"/>
  <c r="X903" i="1"/>
  <c r="Z903" i="1" s="1"/>
  <c r="X904" i="1"/>
  <c r="Z904" i="1" s="1"/>
  <c r="X905" i="1"/>
  <c r="Z905" i="1" s="1"/>
  <c r="X906" i="1"/>
  <c r="Z906" i="1" s="1"/>
  <c r="X907" i="1"/>
  <c r="Z907" i="1" s="1"/>
  <c r="X908" i="1"/>
  <c r="Z908" i="1" s="1"/>
  <c r="X909" i="1"/>
  <c r="Z909" i="1" s="1"/>
  <c r="X910" i="1"/>
  <c r="Z910" i="1" s="1"/>
  <c r="X911" i="1"/>
  <c r="Z911" i="1" s="1"/>
  <c r="X912" i="1"/>
  <c r="Z912" i="1" s="1"/>
  <c r="X913" i="1"/>
  <c r="Z913" i="1" s="1"/>
  <c r="X914" i="1"/>
  <c r="Z914" i="1" s="1"/>
  <c r="X915" i="1"/>
  <c r="Z915" i="1" s="1"/>
  <c r="X916" i="1"/>
  <c r="Z916" i="1" s="1"/>
  <c r="X917" i="1"/>
  <c r="Z917" i="1" s="1"/>
  <c r="X918" i="1"/>
  <c r="Z918" i="1" s="1"/>
  <c r="X919" i="1"/>
  <c r="Z919" i="1" s="1"/>
  <c r="X920" i="1"/>
  <c r="Z920" i="1" s="1"/>
  <c r="X921" i="1"/>
  <c r="Z921" i="1" s="1"/>
  <c r="X922" i="1"/>
  <c r="Z922" i="1" s="1"/>
  <c r="X923" i="1"/>
  <c r="Z923" i="1" s="1"/>
  <c r="X924" i="1"/>
  <c r="Z924" i="1" s="1"/>
  <c r="X925" i="1"/>
  <c r="Z925" i="1" s="1"/>
  <c r="X926" i="1"/>
  <c r="Z926" i="1" s="1"/>
  <c r="X927" i="1"/>
  <c r="Z927" i="1" s="1"/>
  <c r="X928" i="1"/>
  <c r="Z928" i="1" s="1"/>
  <c r="X929" i="1"/>
  <c r="Z929" i="1" s="1"/>
  <c r="X930" i="1"/>
  <c r="Z930" i="1" s="1"/>
  <c r="X931" i="1"/>
  <c r="Z931" i="1" s="1"/>
  <c r="X932" i="1"/>
  <c r="Z932" i="1" s="1"/>
  <c r="X933" i="1"/>
  <c r="Z933" i="1" s="1"/>
  <c r="X934" i="1"/>
  <c r="Z934" i="1" s="1"/>
  <c r="X935" i="1"/>
  <c r="Z935" i="1" s="1"/>
  <c r="X936" i="1"/>
  <c r="Z936" i="1" s="1"/>
  <c r="X937" i="1"/>
  <c r="Z937" i="1" s="1"/>
  <c r="X938" i="1"/>
  <c r="Z938" i="1" s="1"/>
  <c r="X939" i="1"/>
  <c r="Z939" i="1" s="1"/>
  <c r="X940" i="1"/>
  <c r="Z940" i="1" s="1"/>
  <c r="X941" i="1"/>
  <c r="Z941" i="1" s="1"/>
  <c r="X942" i="1"/>
  <c r="Z942" i="1" s="1"/>
  <c r="X943" i="1"/>
  <c r="Z943" i="1" s="1"/>
  <c r="X944" i="1"/>
  <c r="Z944" i="1" s="1"/>
  <c r="X945" i="1"/>
  <c r="Z945" i="1" s="1"/>
  <c r="X946" i="1"/>
  <c r="Z946" i="1" s="1"/>
  <c r="X947" i="1"/>
  <c r="Z947" i="1" s="1"/>
  <c r="X948" i="1"/>
  <c r="Z948" i="1" s="1"/>
  <c r="X949" i="1"/>
  <c r="Z949" i="1" s="1"/>
  <c r="X950" i="1"/>
  <c r="Z950" i="1" s="1"/>
  <c r="X951" i="1"/>
  <c r="Z951" i="1" s="1"/>
  <c r="X952" i="1"/>
  <c r="Z952" i="1" s="1"/>
  <c r="X953" i="1"/>
  <c r="Z953" i="1" s="1"/>
  <c r="X954" i="1"/>
  <c r="Z954" i="1" s="1"/>
  <c r="X955" i="1"/>
  <c r="Z955" i="1" s="1"/>
  <c r="X956" i="1"/>
  <c r="Z956" i="1" s="1"/>
  <c r="X957" i="1"/>
  <c r="Z957" i="1" s="1"/>
  <c r="X958" i="1"/>
  <c r="Z958" i="1" s="1"/>
  <c r="X959" i="1"/>
  <c r="Z959" i="1" s="1"/>
  <c r="X960" i="1"/>
  <c r="Z960" i="1" s="1"/>
  <c r="X961" i="1"/>
  <c r="Z961" i="1" s="1"/>
  <c r="X962" i="1"/>
  <c r="Z962" i="1" s="1"/>
  <c r="X963" i="1"/>
  <c r="Z963" i="1" s="1"/>
  <c r="X964" i="1"/>
  <c r="Z964" i="1" s="1"/>
  <c r="X965" i="1"/>
  <c r="Z965" i="1" s="1"/>
  <c r="X966" i="1"/>
  <c r="Z966" i="1" s="1"/>
  <c r="X967" i="1"/>
  <c r="Z967" i="1" s="1"/>
  <c r="X968" i="1"/>
  <c r="Z968" i="1" s="1"/>
  <c r="X969" i="1"/>
  <c r="Z969" i="1" s="1"/>
  <c r="X970" i="1"/>
  <c r="Z970" i="1" s="1"/>
  <c r="X971" i="1"/>
  <c r="Z971" i="1" s="1"/>
  <c r="X972" i="1"/>
  <c r="Z972" i="1" s="1"/>
  <c r="X973" i="1"/>
  <c r="Z973" i="1" s="1"/>
  <c r="X974" i="1"/>
  <c r="Z974" i="1" s="1"/>
  <c r="X975" i="1"/>
  <c r="Z975" i="1" s="1"/>
  <c r="X976" i="1"/>
  <c r="Z976" i="1" s="1"/>
  <c r="X977" i="1"/>
  <c r="Z977" i="1" s="1"/>
  <c r="X978" i="1"/>
  <c r="Z978" i="1" s="1"/>
  <c r="X979" i="1"/>
  <c r="Z979" i="1" s="1"/>
  <c r="X980" i="1"/>
  <c r="Z980" i="1" s="1"/>
  <c r="X981" i="1"/>
  <c r="Z981" i="1" s="1"/>
  <c r="X982" i="1"/>
  <c r="Z982" i="1" s="1"/>
  <c r="X983" i="1"/>
  <c r="Z983" i="1" s="1"/>
  <c r="X984" i="1"/>
  <c r="Z984" i="1" s="1"/>
  <c r="X985" i="1"/>
  <c r="Z985" i="1" s="1"/>
  <c r="X986" i="1"/>
  <c r="Z986" i="1" s="1"/>
  <c r="X987" i="1"/>
  <c r="Z987" i="1" s="1"/>
  <c r="X988" i="1"/>
  <c r="Z988" i="1" s="1"/>
  <c r="X989" i="1"/>
  <c r="Z989" i="1" s="1"/>
  <c r="X990" i="1"/>
  <c r="Z990" i="1" s="1"/>
  <c r="X991" i="1"/>
  <c r="Z991" i="1" s="1"/>
  <c r="X992" i="1"/>
  <c r="Z992" i="1" s="1"/>
  <c r="X993" i="1"/>
  <c r="Z993" i="1" s="1"/>
  <c r="X994" i="1"/>
  <c r="Z994" i="1" s="1"/>
  <c r="X995" i="1"/>
  <c r="Z995" i="1" s="1"/>
  <c r="X996" i="1"/>
  <c r="Z996" i="1" s="1"/>
  <c r="X997" i="1"/>
  <c r="Z997" i="1" s="1"/>
  <c r="X998" i="1"/>
  <c r="Z998" i="1" s="1"/>
  <c r="X999" i="1"/>
  <c r="Z999" i="1" s="1"/>
  <c r="X1000" i="1"/>
  <c r="Z1000" i="1" s="1"/>
  <c r="X1001" i="1"/>
  <c r="Z1001" i="1" s="1"/>
  <c r="X1002" i="1"/>
  <c r="Z1002" i="1" s="1"/>
  <c r="X1003" i="1"/>
  <c r="Z1003" i="1" s="1"/>
  <c r="X1004" i="1"/>
  <c r="Z1004" i="1" s="1"/>
  <c r="X1005" i="1"/>
  <c r="Z1005" i="1" s="1"/>
  <c r="X1006" i="1"/>
  <c r="Z1006" i="1" s="1"/>
  <c r="X1007" i="1"/>
  <c r="Z1007" i="1" s="1"/>
  <c r="X1008" i="1"/>
  <c r="Z1008" i="1" s="1"/>
  <c r="X1009" i="1"/>
  <c r="Z1009" i="1" s="1"/>
  <c r="X1010" i="1"/>
  <c r="Z1010" i="1" s="1"/>
  <c r="X1011" i="1"/>
  <c r="Z1011" i="1" s="1"/>
  <c r="X1012" i="1"/>
  <c r="Z1012" i="1" s="1"/>
  <c r="X1013" i="1"/>
  <c r="Z1013" i="1" s="1"/>
  <c r="X1014" i="1"/>
  <c r="Z1014" i="1" s="1"/>
  <c r="X1015" i="1"/>
  <c r="Z1015" i="1" s="1"/>
  <c r="X1016" i="1"/>
  <c r="Z1016" i="1" s="1"/>
  <c r="X1017" i="1"/>
  <c r="Z1017" i="1" s="1"/>
  <c r="X1018" i="1"/>
  <c r="Z1018" i="1" s="1"/>
  <c r="X1019" i="1"/>
  <c r="Z1019" i="1" s="1"/>
  <c r="X1020" i="1"/>
  <c r="Z1020" i="1" s="1"/>
  <c r="X1021" i="1"/>
  <c r="Z1021" i="1" s="1"/>
  <c r="X1022" i="1"/>
  <c r="Z1022" i="1" s="1"/>
  <c r="X1023" i="1"/>
  <c r="Z1023" i="1" s="1"/>
  <c r="X1024" i="1"/>
  <c r="Z1024" i="1" s="1"/>
  <c r="X1025" i="1"/>
  <c r="Z1025" i="1" s="1"/>
  <c r="X1026" i="1"/>
  <c r="Z1026" i="1" s="1"/>
  <c r="X1027" i="1"/>
  <c r="Z1027" i="1" s="1"/>
  <c r="X1028" i="1"/>
  <c r="Z1028" i="1" s="1"/>
  <c r="X1029" i="1"/>
  <c r="Z1029" i="1" s="1"/>
  <c r="X1030" i="1"/>
  <c r="Z1030" i="1" s="1"/>
  <c r="X1031" i="1"/>
  <c r="Z1031" i="1" s="1"/>
  <c r="X1032" i="1"/>
  <c r="Z1032" i="1" s="1"/>
  <c r="X1033" i="1"/>
  <c r="Z1033" i="1" s="1"/>
  <c r="X1034" i="1"/>
  <c r="Z1034" i="1" s="1"/>
  <c r="X1035" i="1"/>
  <c r="Z1035" i="1" s="1"/>
  <c r="X1036" i="1"/>
  <c r="Z1036" i="1" s="1"/>
  <c r="X1037" i="1"/>
  <c r="Z1037" i="1" s="1"/>
  <c r="X1038" i="1"/>
  <c r="Z1038" i="1" s="1"/>
  <c r="X1039" i="1"/>
  <c r="Z1039" i="1" s="1"/>
  <c r="X1040" i="1"/>
  <c r="Z1040" i="1" s="1"/>
  <c r="X1041" i="1"/>
  <c r="Z1041" i="1" s="1"/>
  <c r="X1042" i="1"/>
  <c r="Z1042" i="1" s="1"/>
  <c r="X1043" i="1"/>
  <c r="Z1043" i="1" s="1"/>
  <c r="X1044" i="1"/>
  <c r="Z1044" i="1" s="1"/>
  <c r="X1045" i="1"/>
  <c r="Z1045" i="1" s="1"/>
  <c r="X1046" i="1"/>
  <c r="Z1046" i="1" s="1"/>
  <c r="X1047" i="1"/>
  <c r="Z1047" i="1" s="1"/>
  <c r="X1048" i="1"/>
  <c r="Z1048" i="1" s="1"/>
  <c r="X1049" i="1"/>
  <c r="Z1049" i="1" s="1"/>
  <c r="X1050" i="1"/>
  <c r="Z1050" i="1" s="1"/>
  <c r="X1051" i="1"/>
  <c r="Z1051" i="1" s="1"/>
  <c r="X1052" i="1"/>
  <c r="Z1052" i="1" s="1"/>
  <c r="X1053" i="1"/>
  <c r="Z1053" i="1" s="1"/>
  <c r="X1054" i="1"/>
  <c r="Z1054" i="1" s="1"/>
  <c r="X1055" i="1"/>
  <c r="Z1055" i="1" s="1"/>
  <c r="X1056" i="1"/>
  <c r="Z1056" i="1" s="1"/>
  <c r="X1057" i="1"/>
  <c r="Z1057" i="1" s="1"/>
  <c r="X1058" i="1"/>
  <c r="Z1058" i="1" s="1"/>
  <c r="X1059" i="1"/>
  <c r="Z1059" i="1" s="1"/>
  <c r="X1060" i="1"/>
  <c r="Z1060" i="1" s="1"/>
  <c r="X1061" i="1"/>
  <c r="Z1061" i="1" s="1"/>
  <c r="X1062" i="1"/>
  <c r="Z1062" i="1" s="1"/>
  <c r="X1063" i="1"/>
  <c r="Z1063" i="1" s="1"/>
  <c r="X1064" i="1"/>
  <c r="Z1064" i="1" s="1"/>
  <c r="X1065" i="1"/>
  <c r="Z1065" i="1" s="1"/>
  <c r="X1066" i="1"/>
  <c r="Z1066" i="1" s="1"/>
  <c r="X1067" i="1"/>
  <c r="Z1067" i="1" s="1"/>
  <c r="X1068" i="1"/>
  <c r="Z1068" i="1" s="1"/>
  <c r="X1069" i="1"/>
  <c r="Z1069" i="1" s="1"/>
  <c r="X1070" i="1"/>
  <c r="Z1070" i="1" s="1"/>
  <c r="X1071" i="1"/>
  <c r="Z1071" i="1" s="1"/>
  <c r="X1072" i="1"/>
  <c r="Z1072" i="1" s="1"/>
  <c r="X1073" i="1"/>
  <c r="Z1073" i="1" s="1"/>
  <c r="X1074" i="1"/>
  <c r="Z1074" i="1" s="1"/>
  <c r="X1075" i="1"/>
  <c r="Z1075" i="1" s="1"/>
  <c r="X1076" i="1"/>
  <c r="Z1076" i="1" s="1"/>
  <c r="X1077" i="1"/>
  <c r="Z1077" i="1" s="1"/>
  <c r="X1078" i="1"/>
  <c r="Z1078" i="1" s="1"/>
  <c r="X1079" i="1"/>
  <c r="Z1079" i="1" s="1"/>
  <c r="X1080" i="1"/>
  <c r="Z1080" i="1" s="1"/>
  <c r="X1081" i="1"/>
  <c r="Z1081" i="1" s="1"/>
  <c r="X1082" i="1"/>
  <c r="Z1082" i="1" s="1"/>
  <c r="X1083" i="1"/>
  <c r="Z1083" i="1" s="1"/>
  <c r="X1084" i="1"/>
  <c r="Z1084" i="1" s="1"/>
  <c r="X1085" i="1"/>
  <c r="Z1085" i="1" s="1"/>
  <c r="X1086" i="1"/>
  <c r="Z1086" i="1" s="1"/>
  <c r="X1087" i="1"/>
  <c r="Z1087" i="1" s="1"/>
  <c r="X1088" i="1"/>
  <c r="Z1088" i="1" s="1"/>
  <c r="X1089" i="1"/>
  <c r="Z1089" i="1" s="1"/>
  <c r="X1090" i="1"/>
  <c r="Z1090" i="1" s="1"/>
  <c r="X1091" i="1"/>
  <c r="Z1091" i="1" s="1"/>
  <c r="X1092" i="1"/>
  <c r="Z1092" i="1" s="1"/>
  <c r="X1093" i="1"/>
  <c r="Z1093" i="1" s="1"/>
  <c r="X1094" i="1"/>
  <c r="Z1094" i="1" s="1"/>
  <c r="X1095" i="1"/>
  <c r="Z1095" i="1" s="1"/>
  <c r="X1096" i="1"/>
  <c r="Z1096" i="1" s="1"/>
  <c r="X1097" i="1"/>
  <c r="Z1097" i="1" s="1"/>
  <c r="X1098" i="1"/>
  <c r="Z1098" i="1" s="1"/>
  <c r="X1099" i="1"/>
  <c r="Z1099" i="1" s="1"/>
  <c r="X1100" i="1"/>
  <c r="Z1100" i="1" s="1"/>
  <c r="X1101" i="1"/>
  <c r="Z1101" i="1" s="1"/>
  <c r="X1102" i="1"/>
  <c r="Z1102" i="1" s="1"/>
  <c r="X1103" i="1"/>
  <c r="Z1103" i="1" s="1"/>
  <c r="X1104" i="1"/>
  <c r="Z1104" i="1" s="1"/>
  <c r="X1105" i="1"/>
  <c r="Z1105" i="1" s="1"/>
  <c r="X1106" i="1"/>
  <c r="Z1106" i="1" s="1"/>
  <c r="X1107" i="1"/>
  <c r="Z1107" i="1" s="1"/>
  <c r="X1108" i="1"/>
  <c r="Z1108" i="1" s="1"/>
  <c r="X1109" i="1"/>
  <c r="Z1109" i="1" s="1"/>
  <c r="X1110" i="1"/>
  <c r="Z1110" i="1" s="1"/>
  <c r="X1111" i="1"/>
  <c r="Z1111" i="1" s="1"/>
  <c r="X1112" i="1"/>
  <c r="Z1112" i="1" s="1"/>
  <c r="X1113" i="1"/>
  <c r="Z1113" i="1" s="1"/>
  <c r="X1114" i="1"/>
  <c r="Z1114" i="1" s="1"/>
  <c r="X1115" i="1"/>
  <c r="Z1115" i="1" s="1"/>
  <c r="X1116" i="1"/>
  <c r="Z1116" i="1" s="1"/>
  <c r="X1117" i="1"/>
  <c r="Z1117" i="1" s="1"/>
  <c r="X1118" i="1"/>
  <c r="Z1118" i="1" s="1"/>
  <c r="X1119" i="1"/>
  <c r="Z1119" i="1" s="1"/>
  <c r="X1120" i="1"/>
  <c r="Z1120" i="1" s="1"/>
  <c r="X1121" i="1"/>
  <c r="Z1121" i="1" s="1"/>
  <c r="X1122" i="1"/>
  <c r="Z1122" i="1" s="1"/>
  <c r="X1123" i="1"/>
  <c r="Z1123" i="1" s="1"/>
  <c r="X1124" i="1"/>
  <c r="Z1124" i="1" s="1"/>
  <c r="X1125" i="1"/>
  <c r="Z1125" i="1" s="1"/>
  <c r="X1126" i="1"/>
  <c r="Z1126" i="1" s="1"/>
  <c r="X1127" i="1"/>
  <c r="Z1127" i="1" s="1"/>
  <c r="X1128" i="1"/>
  <c r="Z1128" i="1" s="1"/>
  <c r="X1129" i="1"/>
  <c r="Z1129" i="1" s="1"/>
  <c r="X1130" i="1"/>
  <c r="Z1130" i="1" s="1"/>
  <c r="X1131" i="1"/>
  <c r="Z1131" i="1" s="1"/>
  <c r="X1132" i="1"/>
  <c r="Z1132" i="1" s="1"/>
  <c r="X1133" i="1"/>
  <c r="Z1133" i="1" s="1"/>
  <c r="X1134" i="1"/>
  <c r="Z1134" i="1" s="1"/>
  <c r="X1135" i="1"/>
  <c r="Z1135" i="1" s="1"/>
  <c r="X1136" i="1"/>
  <c r="Z1136" i="1" s="1"/>
  <c r="X1137" i="1"/>
  <c r="Z1137" i="1" s="1"/>
  <c r="X1138" i="1"/>
  <c r="Z1138" i="1" s="1"/>
  <c r="X1139" i="1"/>
  <c r="Z1139" i="1" s="1"/>
  <c r="X1140" i="1"/>
  <c r="Z1140" i="1" s="1"/>
  <c r="X1141" i="1"/>
  <c r="Z1141" i="1" s="1"/>
  <c r="X1142" i="1"/>
  <c r="Z1142" i="1" s="1"/>
  <c r="X1143" i="1"/>
  <c r="Z1143" i="1" s="1"/>
  <c r="X1144" i="1"/>
  <c r="Z1144" i="1" s="1"/>
  <c r="X1145" i="1"/>
  <c r="Z1145" i="1" s="1"/>
  <c r="X1146" i="1"/>
  <c r="Z1146" i="1" s="1"/>
  <c r="X1147" i="1"/>
  <c r="Z1147" i="1" s="1"/>
  <c r="X1148" i="1"/>
  <c r="Z1148" i="1" s="1"/>
  <c r="X1149" i="1"/>
  <c r="Z1149" i="1" s="1"/>
  <c r="X1150" i="1"/>
  <c r="Z1150" i="1" s="1"/>
  <c r="X1151" i="1"/>
  <c r="Z1151" i="1" s="1"/>
  <c r="X1152" i="1"/>
  <c r="Z1152" i="1" s="1"/>
  <c r="X1153" i="1"/>
  <c r="Z1153" i="1" s="1"/>
  <c r="X1154" i="1"/>
  <c r="Z1154" i="1" s="1"/>
  <c r="X1155" i="1"/>
  <c r="Z1155" i="1" s="1"/>
  <c r="X1156" i="1"/>
  <c r="Z1156" i="1" s="1"/>
  <c r="X1157" i="1"/>
  <c r="Z1157" i="1" s="1"/>
  <c r="X1158" i="1"/>
  <c r="Z1158" i="1" s="1"/>
  <c r="X1159" i="1"/>
  <c r="Z1159" i="1" s="1"/>
  <c r="X1160" i="1"/>
  <c r="Z1160" i="1" s="1"/>
  <c r="X1161" i="1"/>
  <c r="Z1161" i="1" s="1"/>
  <c r="X1162" i="1"/>
  <c r="Z1162" i="1" s="1"/>
  <c r="X1163" i="1"/>
  <c r="Z1163" i="1" s="1"/>
  <c r="X1164" i="1"/>
  <c r="Z1164" i="1" s="1"/>
  <c r="X1165" i="1"/>
  <c r="Z1165" i="1" s="1"/>
  <c r="X1166" i="1"/>
  <c r="Z1166" i="1" s="1"/>
  <c r="X1167" i="1"/>
  <c r="Z1167" i="1" s="1"/>
  <c r="X1168" i="1"/>
  <c r="Z1168" i="1" s="1"/>
  <c r="X1169" i="1"/>
  <c r="Z1169" i="1" s="1"/>
  <c r="X1170" i="1"/>
  <c r="Z1170" i="1" s="1"/>
  <c r="X1171" i="1"/>
  <c r="Z1171" i="1" s="1"/>
  <c r="X1172" i="1"/>
  <c r="Z1172" i="1" s="1"/>
  <c r="X1173" i="1"/>
  <c r="Z1173" i="1" s="1"/>
  <c r="X1174" i="1"/>
  <c r="Z1174" i="1" s="1"/>
  <c r="X1175" i="1"/>
  <c r="Z1175" i="1" s="1"/>
  <c r="X1176" i="1"/>
  <c r="Z1176" i="1" s="1"/>
  <c r="X1177" i="1"/>
  <c r="Z1177" i="1" s="1"/>
  <c r="X1178" i="1"/>
  <c r="Z1178" i="1" s="1"/>
  <c r="X1179" i="1"/>
  <c r="Z1179" i="1" s="1"/>
  <c r="X1180" i="1"/>
  <c r="Z1180" i="1" s="1"/>
  <c r="X1181" i="1"/>
  <c r="Z1181" i="1" s="1"/>
  <c r="X1182" i="1"/>
  <c r="Z1182" i="1" s="1"/>
  <c r="X1183" i="1"/>
  <c r="Z1183" i="1" s="1"/>
  <c r="X1184" i="1"/>
  <c r="Z1184" i="1" s="1"/>
  <c r="X1185" i="1"/>
  <c r="Z1185" i="1" s="1"/>
  <c r="X1186" i="1"/>
  <c r="Z1186" i="1" s="1"/>
  <c r="X1187" i="1"/>
  <c r="Z1187" i="1" s="1"/>
  <c r="X1188" i="1"/>
  <c r="Z1188" i="1" s="1"/>
  <c r="X1189" i="1"/>
  <c r="Z1189" i="1" s="1"/>
  <c r="X1190" i="1"/>
  <c r="Z1190" i="1" s="1"/>
  <c r="X1191" i="1"/>
  <c r="Z1191" i="1" s="1"/>
  <c r="X1192" i="1"/>
  <c r="Z1192" i="1" s="1"/>
  <c r="X1193" i="1"/>
  <c r="Z1193" i="1" s="1"/>
  <c r="X1194" i="1"/>
  <c r="Z1194" i="1" s="1"/>
  <c r="X1195" i="1"/>
  <c r="Z1195" i="1" s="1"/>
  <c r="X1196" i="1"/>
  <c r="Z1196" i="1" s="1"/>
  <c r="X1197" i="1"/>
  <c r="Z1197" i="1" s="1"/>
  <c r="X1198" i="1"/>
  <c r="Z1198" i="1" s="1"/>
  <c r="X1199" i="1"/>
  <c r="Z1199" i="1" s="1"/>
  <c r="X1200" i="1"/>
  <c r="Z1200" i="1" s="1"/>
  <c r="X1201" i="1"/>
  <c r="Z1201" i="1" s="1"/>
  <c r="X1202" i="1"/>
  <c r="Z1202" i="1" s="1"/>
  <c r="X1203" i="1"/>
  <c r="Z1203" i="1" s="1"/>
  <c r="X1204" i="1"/>
  <c r="Z1204" i="1" s="1"/>
  <c r="X1205" i="1"/>
  <c r="Z1205" i="1" s="1"/>
  <c r="X1206" i="1"/>
  <c r="Z1206" i="1" s="1"/>
  <c r="X1207" i="1"/>
  <c r="Z1207" i="1" s="1"/>
  <c r="X1208" i="1"/>
  <c r="Z1208" i="1" s="1"/>
  <c r="X1209" i="1"/>
  <c r="Z1209" i="1" s="1"/>
  <c r="X1210" i="1"/>
  <c r="Z1210" i="1" s="1"/>
  <c r="X1211" i="1"/>
  <c r="Z1211" i="1" s="1"/>
  <c r="X1212" i="1"/>
  <c r="Z1212" i="1" s="1"/>
  <c r="X1213" i="1"/>
  <c r="Z1213" i="1" s="1"/>
  <c r="X1214" i="1"/>
  <c r="Z1214" i="1" s="1"/>
  <c r="X1215" i="1"/>
  <c r="Z1215" i="1" s="1"/>
  <c r="X1216" i="1"/>
  <c r="Z1216" i="1" s="1"/>
  <c r="X1217" i="1"/>
  <c r="Z1217" i="1" s="1"/>
  <c r="X1218" i="1"/>
  <c r="Z1218" i="1" s="1"/>
  <c r="X1219" i="1"/>
  <c r="Z1219" i="1" s="1"/>
  <c r="X1220" i="1"/>
  <c r="Z1220" i="1" s="1"/>
  <c r="X1221" i="1"/>
  <c r="Z1221" i="1" s="1"/>
  <c r="X1222" i="1"/>
  <c r="Z1222" i="1" s="1"/>
  <c r="X1223" i="1"/>
  <c r="Z1223" i="1" s="1"/>
  <c r="X1224" i="1"/>
  <c r="Z1224" i="1" s="1"/>
  <c r="X1225" i="1"/>
  <c r="Z1225" i="1" s="1"/>
  <c r="X1226" i="1"/>
  <c r="Z1226" i="1" s="1"/>
  <c r="X1227" i="1"/>
  <c r="Z1227" i="1" s="1"/>
  <c r="X1228" i="1"/>
  <c r="Z1228" i="1" s="1"/>
  <c r="X1229" i="1"/>
  <c r="Z1229" i="1" s="1"/>
  <c r="X1230" i="1"/>
  <c r="Z1230" i="1" s="1"/>
  <c r="X1231" i="1"/>
  <c r="Z1231" i="1" s="1"/>
  <c r="X1232" i="1"/>
  <c r="Z1232" i="1" s="1"/>
  <c r="X1233" i="1"/>
  <c r="Z1233" i="1" s="1"/>
  <c r="X1234" i="1"/>
  <c r="Z1234" i="1" s="1"/>
  <c r="X1235" i="1"/>
  <c r="Z1235" i="1" s="1"/>
  <c r="X1236" i="1"/>
  <c r="Z1236" i="1" s="1"/>
  <c r="X1237" i="1"/>
  <c r="Z1237" i="1" s="1"/>
  <c r="X1238" i="1"/>
  <c r="Z1238" i="1" s="1"/>
  <c r="X1239" i="1"/>
  <c r="Z1239" i="1" s="1"/>
  <c r="X1240" i="1"/>
  <c r="Z1240" i="1" s="1"/>
  <c r="X1241" i="1"/>
  <c r="Z1241" i="1" s="1"/>
  <c r="X1242" i="1"/>
  <c r="Z1242" i="1" s="1"/>
  <c r="X1243" i="1"/>
  <c r="Z1243" i="1" s="1"/>
  <c r="X1244" i="1"/>
  <c r="Z1244" i="1" s="1"/>
  <c r="X1245" i="1"/>
  <c r="Z1245" i="1" s="1"/>
  <c r="X1246" i="1"/>
  <c r="Z1246" i="1" s="1"/>
  <c r="X1247" i="1"/>
  <c r="Z1247" i="1" s="1"/>
  <c r="X1248" i="1"/>
  <c r="Z1248" i="1" s="1"/>
  <c r="X1249" i="1"/>
  <c r="Z1249" i="1" s="1"/>
  <c r="X1250" i="1"/>
  <c r="Z1250" i="1" s="1"/>
  <c r="X1251" i="1"/>
  <c r="Z1251" i="1" s="1"/>
  <c r="X1252" i="1"/>
  <c r="Z1252" i="1" s="1"/>
  <c r="X1253" i="1"/>
  <c r="Z1253" i="1" s="1"/>
  <c r="X1254" i="1"/>
  <c r="Z1254" i="1" s="1"/>
  <c r="X1255" i="1"/>
  <c r="Z1255" i="1" s="1"/>
  <c r="X1256" i="1"/>
  <c r="Z1256" i="1" s="1"/>
  <c r="X1257" i="1"/>
  <c r="Z1257" i="1" s="1"/>
  <c r="X1258" i="1"/>
  <c r="Z1258" i="1" s="1"/>
  <c r="X1259" i="1"/>
  <c r="Z1259" i="1" s="1"/>
  <c r="X1260" i="1"/>
  <c r="Z1260" i="1" s="1"/>
  <c r="X1261" i="1"/>
  <c r="Z1261" i="1" s="1"/>
  <c r="X1262" i="1"/>
  <c r="Z1262" i="1" s="1"/>
  <c r="X1263" i="1"/>
  <c r="Z1263" i="1" s="1"/>
  <c r="X1264" i="1"/>
  <c r="Z1264" i="1" s="1"/>
  <c r="X1265" i="1"/>
  <c r="Z1265" i="1" s="1"/>
  <c r="X1266" i="1"/>
  <c r="Z1266" i="1" s="1"/>
  <c r="X1267" i="1"/>
  <c r="Z1267" i="1" s="1"/>
  <c r="X1268" i="1"/>
  <c r="Z1268" i="1" s="1"/>
  <c r="X1269" i="1"/>
  <c r="Z1269" i="1" s="1"/>
  <c r="X1270" i="1"/>
  <c r="Z1270" i="1" s="1"/>
  <c r="X1271" i="1"/>
  <c r="Z1271" i="1" s="1"/>
  <c r="X1272" i="1"/>
  <c r="Z1272" i="1" s="1"/>
  <c r="X1273" i="1"/>
  <c r="Z1273" i="1" s="1"/>
  <c r="X1274" i="1"/>
  <c r="Z1274" i="1" s="1"/>
  <c r="X1275" i="1"/>
  <c r="Z1275" i="1" s="1"/>
  <c r="X1276" i="1"/>
  <c r="Z1276" i="1" s="1"/>
  <c r="X1277" i="1"/>
  <c r="Z1277" i="1" s="1"/>
  <c r="X1278" i="1"/>
  <c r="Z1278" i="1" s="1"/>
  <c r="X1279" i="1"/>
  <c r="Z1279" i="1" s="1"/>
  <c r="X1280" i="1"/>
  <c r="Z1280" i="1" s="1"/>
  <c r="X1281" i="1"/>
  <c r="Z1281" i="1" s="1"/>
  <c r="X1282" i="1"/>
  <c r="Z1282" i="1" s="1"/>
  <c r="X1283" i="1"/>
  <c r="Z1283" i="1" s="1"/>
  <c r="X1284" i="1"/>
  <c r="Z1284" i="1" s="1"/>
  <c r="X1285" i="1"/>
  <c r="Z1285" i="1" s="1"/>
  <c r="X1286" i="1"/>
  <c r="Z1286" i="1" s="1"/>
  <c r="X1287" i="1"/>
  <c r="Z1287" i="1" s="1"/>
  <c r="X1288" i="1"/>
  <c r="Z1288" i="1" s="1"/>
  <c r="X1289" i="1"/>
  <c r="Z1289" i="1" s="1"/>
  <c r="X1290" i="1"/>
  <c r="Z1290" i="1" s="1"/>
  <c r="X1291" i="1"/>
  <c r="Z1291" i="1" s="1"/>
  <c r="X1292" i="1"/>
  <c r="Z1292" i="1" s="1"/>
  <c r="X1293" i="1"/>
  <c r="Z1293" i="1" s="1"/>
  <c r="X1294" i="1"/>
  <c r="Z1294" i="1" s="1"/>
  <c r="X1295" i="1"/>
  <c r="Z1295" i="1" s="1"/>
  <c r="X1296" i="1"/>
  <c r="Z1296" i="1" s="1"/>
  <c r="X1297" i="1"/>
  <c r="Z1297" i="1" s="1"/>
  <c r="X1298" i="1"/>
  <c r="Z1298" i="1" s="1"/>
  <c r="X1299" i="1"/>
  <c r="Z1299" i="1" s="1"/>
  <c r="X1300" i="1"/>
  <c r="Z1300" i="1" s="1"/>
  <c r="X1301" i="1"/>
  <c r="Z1301" i="1" s="1"/>
  <c r="X1302" i="1"/>
  <c r="Z1302" i="1" s="1"/>
  <c r="X1303" i="1"/>
  <c r="Z1303" i="1" s="1"/>
  <c r="X1304" i="1"/>
  <c r="Z1304" i="1" s="1"/>
  <c r="X1305" i="1"/>
  <c r="Z1305" i="1" s="1"/>
  <c r="X1306" i="1"/>
  <c r="Z1306" i="1" s="1"/>
  <c r="X1307" i="1"/>
  <c r="Z1307" i="1" s="1"/>
  <c r="X1308" i="1"/>
  <c r="Z1308" i="1" s="1"/>
  <c r="X1309" i="1"/>
  <c r="Z1309" i="1" s="1"/>
  <c r="X1310" i="1"/>
  <c r="Z1310" i="1" s="1"/>
  <c r="X1311" i="1"/>
  <c r="Z1311" i="1" s="1"/>
  <c r="X1312" i="1"/>
  <c r="Z1312" i="1" s="1"/>
  <c r="X1313" i="1"/>
  <c r="Z1313" i="1" s="1"/>
  <c r="X1314" i="1"/>
  <c r="Z1314" i="1" s="1"/>
  <c r="X1315" i="1"/>
  <c r="Z1315" i="1" s="1"/>
  <c r="X1316" i="1"/>
  <c r="Z1316" i="1" s="1"/>
  <c r="X1317" i="1"/>
  <c r="Z1317" i="1" s="1"/>
  <c r="X1318" i="1"/>
  <c r="Z1318" i="1" s="1"/>
  <c r="X1319" i="1"/>
  <c r="Z1319" i="1" s="1"/>
  <c r="X1320" i="1"/>
  <c r="Z1320" i="1" s="1"/>
  <c r="X1321" i="1"/>
  <c r="Z1321" i="1" s="1"/>
  <c r="X1322" i="1"/>
  <c r="Z1322" i="1" s="1"/>
  <c r="X1323" i="1"/>
  <c r="Z1323" i="1" s="1"/>
  <c r="X1324" i="1"/>
  <c r="Z1324" i="1" s="1"/>
  <c r="X1325" i="1"/>
  <c r="Z1325" i="1" s="1"/>
  <c r="X1326" i="1"/>
  <c r="Z1326" i="1" s="1"/>
  <c r="X1327" i="1"/>
  <c r="Z1327" i="1" s="1"/>
  <c r="X1328" i="1"/>
  <c r="Z1328" i="1" s="1"/>
  <c r="X1329" i="1"/>
  <c r="Z1329" i="1" s="1"/>
  <c r="X1330" i="1"/>
  <c r="Z1330" i="1" s="1"/>
  <c r="X1331" i="1"/>
  <c r="Z1331" i="1" s="1"/>
  <c r="X1332" i="1"/>
  <c r="Z1332" i="1" s="1"/>
  <c r="X1333" i="1"/>
  <c r="Z1333" i="1" s="1"/>
  <c r="X1334" i="1"/>
  <c r="Z1334" i="1" s="1"/>
  <c r="X1335" i="1"/>
  <c r="Z1335" i="1" s="1"/>
  <c r="X1336" i="1"/>
  <c r="Z1336" i="1" s="1"/>
  <c r="X1337" i="1"/>
  <c r="Z1337" i="1" s="1"/>
  <c r="X1338" i="1"/>
  <c r="Z1338" i="1" s="1"/>
  <c r="X1339" i="1"/>
  <c r="Z1339" i="1" s="1"/>
  <c r="X1340" i="1"/>
  <c r="Z1340" i="1" s="1"/>
  <c r="X1341" i="1"/>
  <c r="Z1341" i="1" s="1"/>
  <c r="X1342" i="1"/>
  <c r="Z1342" i="1" s="1"/>
  <c r="X1343" i="1"/>
  <c r="Z1343" i="1" s="1"/>
  <c r="X1344" i="1"/>
  <c r="Z1344" i="1" s="1"/>
  <c r="X1345" i="1"/>
  <c r="Z1345" i="1" s="1"/>
  <c r="X1346" i="1"/>
  <c r="Z1346" i="1" s="1"/>
  <c r="X1347" i="1"/>
  <c r="Z1347" i="1" s="1"/>
  <c r="X1348" i="1"/>
  <c r="Z1348" i="1" s="1"/>
  <c r="X1349" i="1"/>
  <c r="Z1349" i="1" s="1"/>
  <c r="X1350" i="1"/>
  <c r="Z1350" i="1" s="1"/>
  <c r="X1351" i="1"/>
  <c r="Z1351" i="1" s="1"/>
  <c r="X1352" i="1"/>
  <c r="Z1352" i="1" s="1"/>
  <c r="X1353" i="1"/>
  <c r="Z1353" i="1" s="1"/>
  <c r="X1354" i="1"/>
  <c r="Z1354" i="1" s="1"/>
  <c r="X1355" i="1"/>
  <c r="Z1355" i="1" s="1"/>
  <c r="X1356" i="1"/>
  <c r="Z1356" i="1" s="1"/>
  <c r="X1357" i="1"/>
  <c r="Z1357" i="1" s="1"/>
  <c r="X1358" i="1"/>
  <c r="Z1358" i="1" s="1"/>
  <c r="X1359" i="1"/>
  <c r="Z1359" i="1" s="1"/>
  <c r="X1360" i="1"/>
  <c r="Z1360" i="1" s="1"/>
  <c r="X1361" i="1"/>
  <c r="Z1361" i="1" s="1"/>
  <c r="X1362" i="1"/>
  <c r="Z1362" i="1" s="1"/>
  <c r="X1363" i="1"/>
  <c r="Z1363" i="1" s="1"/>
  <c r="X1364" i="1"/>
  <c r="Z1364" i="1" s="1"/>
  <c r="X1365" i="1"/>
  <c r="Z1365" i="1" s="1"/>
  <c r="X1366" i="1"/>
  <c r="Z1366" i="1" s="1"/>
  <c r="X1367" i="1"/>
  <c r="Z1367" i="1" s="1"/>
  <c r="X1368" i="1"/>
  <c r="Z1368" i="1" s="1"/>
  <c r="X1369" i="1"/>
  <c r="Z1369" i="1" s="1"/>
  <c r="X1370" i="1"/>
  <c r="Z1370" i="1" s="1"/>
  <c r="X1371" i="1"/>
  <c r="Z1371" i="1" s="1"/>
  <c r="X1372" i="1"/>
  <c r="Z1372" i="1" s="1"/>
  <c r="X1373" i="1"/>
  <c r="Z1373" i="1" s="1"/>
  <c r="X1374" i="1"/>
  <c r="Z1374" i="1" s="1"/>
  <c r="X1375" i="1"/>
  <c r="Z1375" i="1" s="1"/>
  <c r="X1376" i="1"/>
  <c r="Z1376" i="1" s="1"/>
  <c r="X1377" i="1"/>
  <c r="Z1377" i="1" s="1"/>
  <c r="X1378" i="1"/>
  <c r="Z1378" i="1" s="1"/>
  <c r="X1379" i="1"/>
  <c r="Z1379" i="1" s="1"/>
  <c r="X1380" i="1"/>
  <c r="Z1380" i="1" s="1"/>
  <c r="X1381" i="1"/>
  <c r="Z1381" i="1" s="1"/>
  <c r="X1382" i="1"/>
  <c r="Z1382" i="1" s="1"/>
  <c r="X1383" i="1"/>
  <c r="Z1383" i="1" s="1"/>
  <c r="X1384" i="1"/>
  <c r="Z1384" i="1" s="1"/>
  <c r="X1385" i="1"/>
  <c r="Z1385" i="1" s="1"/>
  <c r="X1386" i="1"/>
  <c r="Z1386" i="1" s="1"/>
  <c r="X1387" i="1"/>
  <c r="Z1387" i="1" s="1"/>
  <c r="X1388" i="1"/>
  <c r="Z1388" i="1" s="1"/>
  <c r="X1389" i="1"/>
  <c r="Z1389" i="1" s="1"/>
  <c r="X1390" i="1"/>
  <c r="Z1390" i="1" s="1"/>
  <c r="X1391" i="1"/>
  <c r="Z1391" i="1" s="1"/>
  <c r="X1392" i="1"/>
  <c r="Z1392" i="1" s="1"/>
  <c r="X1393" i="1"/>
  <c r="Z1393" i="1" s="1"/>
  <c r="X1394" i="1"/>
  <c r="Z1394" i="1" s="1"/>
  <c r="X1395" i="1"/>
  <c r="Z1395" i="1" s="1"/>
  <c r="X1396" i="1"/>
  <c r="Z1396" i="1" s="1"/>
  <c r="X1397" i="1"/>
  <c r="Z1397" i="1" s="1"/>
  <c r="X1398" i="1"/>
  <c r="Z1398" i="1" s="1"/>
  <c r="X1399" i="1"/>
  <c r="Z1399" i="1" s="1"/>
  <c r="X1400" i="1"/>
  <c r="Z1400" i="1" s="1"/>
  <c r="X1401" i="1"/>
  <c r="Z1401" i="1" s="1"/>
  <c r="X1402" i="1"/>
  <c r="Z1402" i="1" s="1"/>
  <c r="X1403" i="1"/>
  <c r="Z1403" i="1" s="1"/>
  <c r="X1404" i="1"/>
  <c r="Z1404" i="1" s="1"/>
  <c r="X1405" i="1"/>
  <c r="Z1405" i="1" s="1"/>
  <c r="X1406" i="1"/>
  <c r="Z1406" i="1" s="1"/>
  <c r="X1407" i="1"/>
  <c r="Z1407" i="1" s="1"/>
  <c r="X1408" i="1"/>
  <c r="Z1408" i="1" s="1"/>
  <c r="X1409" i="1"/>
  <c r="Z1409" i="1" s="1"/>
  <c r="X1410" i="1"/>
  <c r="Z1410" i="1" s="1"/>
  <c r="X1411" i="1"/>
  <c r="Z1411" i="1" s="1"/>
  <c r="X1412" i="1"/>
  <c r="Z1412" i="1" s="1"/>
  <c r="X1413" i="1"/>
  <c r="Z1413" i="1" s="1"/>
  <c r="X1414" i="1"/>
  <c r="Z1414" i="1" s="1"/>
  <c r="X1415" i="1"/>
  <c r="Z1415" i="1" s="1"/>
  <c r="X1416" i="1"/>
  <c r="Z1416" i="1" s="1"/>
  <c r="X1417" i="1"/>
  <c r="Z1417" i="1" s="1"/>
  <c r="X1418" i="1"/>
  <c r="Z1418" i="1" s="1"/>
  <c r="X1419" i="1"/>
  <c r="Z1419" i="1" s="1"/>
  <c r="X1420" i="1"/>
  <c r="Z1420" i="1" s="1"/>
  <c r="X1421" i="1"/>
  <c r="Z1421" i="1" s="1"/>
  <c r="X1422" i="1"/>
  <c r="Z1422" i="1" s="1"/>
  <c r="X1423" i="1"/>
  <c r="Z1423" i="1" s="1"/>
  <c r="X1424" i="1"/>
  <c r="Z1424" i="1" s="1"/>
  <c r="X1425" i="1"/>
  <c r="Z1425" i="1" s="1"/>
  <c r="X1426" i="1"/>
  <c r="Z1426" i="1" s="1"/>
  <c r="X1427" i="1"/>
  <c r="Z1427" i="1" s="1"/>
  <c r="X1428" i="1"/>
  <c r="Z1428" i="1" s="1"/>
  <c r="X1429" i="1"/>
  <c r="Z1429" i="1" s="1"/>
  <c r="X1430" i="1"/>
  <c r="Z1430" i="1" s="1"/>
  <c r="X1431" i="1"/>
  <c r="Z1431" i="1" s="1"/>
  <c r="X1432" i="1"/>
  <c r="Z1432" i="1" s="1"/>
  <c r="X1433" i="1"/>
  <c r="Z1433" i="1" s="1"/>
  <c r="X1434" i="1"/>
  <c r="Z1434" i="1" s="1"/>
  <c r="X1435" i="1"/>
  <c r="Z1435" i="1" s="1"/>
  <c r="X1436" i="1"/>
  <c r="Z1436" i="1" s="1"/>
  <c r="X1437" i="1"/>
  <c r="Z1437" i="1" s="1"/>
  <c r="X1438" i="1"/>
  <c r="Z1438" i="1" s="1"/>
  <c r="X1439" i="1"/>
  <c r="Z1439" i="1" s="1"/>
  <c r="X1440" i="1"/>
  <c r="Z1440" i="1" s="1"/>
  <c r="X1441" i="1"/>
  <c r="Z1441" i="1" s="1"/>
  <c r="X1442" i="1"/>
  <c r="Z1442" i="1" s="1"/>
  <c r="X1443" i="1"/>
  <c r="Z1443" i="1" s="1"/>
  <c r="X1444" i="1"/>
  <c r="Z1444" i="1" s="1"/>
  <c r="X1445" i="1"/>
  <c r="Z1445" i="1" s="1"/>
  <c r="X1446" i="1"/>
  <c r="Z1446" i="1" s="1"/>
  <c r="X1447" i="1"/>
  <c r="Z1447" i="1" s="1"/>
  <c r="X1448" i="1"/>
  <c r="Z1448" i="1" s="1"/>
  <c r="X1449" i="1"/>
  <c r="Z1449" i="1" s="1"/>
  <c r="X1450" i="1"/>
  <c r="Z1450" i="1" s="1"/>
  <c r="X1451" i="1"/>
  <c r="Z1451" i="1" s="1"/>
  <c r="X1452" i="1"/>
  <c r="Z1452" i="1" s="1"/>
  <c r="X1453" i="1"/>
  <c r="Z1453" i="1" s="1"/>
  <c r="X1454" i="1"/>
  <c r="Z1454" i="1" s="1"/>
  <c r="X1455" i="1"/>
  <c r="Z1455" i="1" s="1"/>
  <c r="X1456" i="1"/>
  <c r="Z1456" i="1" s="1"/>
  <c r="X1457" i="1"/>
  <c r="Z1457" i="1" s="1"/>
  <c r="X1458" i="1"/>
  <c r="Z1458" i="1" s="1"/>
  <c r="X1459" i="1"/>
  <c r="Z1459" i="1" s="1"/>
  <c r="X1460" i="1"/>
  <c r="Z1460" i="1" s="1"/>
  <c r="X1461" i="1"/>
  <c r="Z1461" i="1" s="1"/>
  <c r="X1462" i="1"/>
  <c r="Z1462" i="1" s="1"/>
  <c r="X1463" i="1"/>
  <c r="Z1463" i="1" s="1"/>
  <c r="X1464" i="1"/>
  <c r="Z1464" i="1" s="1"/>
  <c r="X1465" i="1"/>
  <c r="Z1465" i="1" s="1"/>
  <c r="X1466" i="1"/>
  <c r="Z1466" i="1" s="1"/>
  <c r="X1467" i="1"/>
  <c r="Z1467" i="1" s="1"/>
  <c r="X1468" i="1"/>
  <c r="Z1468" i="1" s="1"/>
  <c r="X1469" i="1"/>
  <c r="Z1469" i="1" s="1"/>
  <c r="X1470" i="1"/>
  <c r="Z1470" i="1" s="1"/>
  <c r="X1471" i="1"/>
  <c r="Z1471" i="1" s="1"/>
  <c r="X1472" i="1"/>
  <c r="Z1472" i="1" s="1"/>
  <c r="X1473" i="1"/>
  <c r="Z1473" i="1" s="1"/>
  <c r="X1474" i="1"/>
  <c r="Z1474" i="1" s="1"/>
  <c r="X1475" i="1"/>
  <c r="Z1475" i="1" s="1"/>
  <c r="X1476" i="1"/>
  <c r="Z1476" i="1" s="1"/>
  <c r="X1477" i="1"/>
  <c r="Z1477" i="1" s="1"/>
  <c r="X1478" i="1"/>
  <c r="Z1478" i="1" s="1"/>
  <c r="X1479" i="1"/>
  <c r="Z1479" i="1" s="1"/>
  <c r="X1480" i="1"/>
  <c r="Z1480" i="1" s="1"/>
  <c r="X1481" i="1"/>
  <c r="Z1481" i="1" s="1"/>
  <c r="X1482" i="1"/>
  <c r="Z1482" i="1" s="1"/>
  <c r="X1483" i="1"/>
  <c r="Z1483" i="1" s="1"/>
  <c r="X1484" i="1"/>
  <c r="Z1484" i="1" s="1"/>
  <c r="X1485" i="1"/>
  <c r="Z1485" i="1" s="1"/>
  <c r="X1486" i="1"/>
  <c r="Z1486" i="1" s="1"/>
  <c r="X1487" i="1"/>
  <c r="Z1487" i="1" s="1"/>
  <c r="X1488" i="1"/>
  <c r="Z1488" i="1" s="1"/>
  <c r="X1489" i="1"/>
  <c r="Z1489" i="1" s="1"/>
  <c r="X1490" i="1"/>
  <c r="Z1490" i="1" s="1"/>
  <c r="X1491" i="1"/>
  <c r="Z1491" i="1" s="1"/>
  <c r="X1492" i="1"/>
  <c r="Z1492" i="1" s="1"/>
  <c r="X1493" i="1"/>
  <c r="Z1493" i="1" s="1"/>
  <c r="X1494" i="1"/>
  <c r="Z1494" i="1" s="1"/>
  <c r="X1495" i="1"/>
  <c r="Z1495" i="1" s="1"/>
  <c r="X1496" i="1"/>
  <c r="Z1496" i="1" s="1"/>
  <c r="X1497" i="1"/>
  <c r="Z1497" i="1" s="1"/>
  <c r="X1498" i="1"/>
  <c r="Z1498" i="1" s="1"/>
  <c r="X1499" i="1"/>
  <c r="Z1499" i="1" s="1"/>
  <c r="X1500" i="1"/>
  <c r="Z1500" i="1" s="1"/>
  <c r="X1501" i="1"/>
  <c r="Z1501" i="1" s="1"/>
  <c r="X1502" i="1"/>
  <c r="Z1502" i="1" s="1"/>
  <c r="X1503" i="1"/>
  <c r="Z1503" i="1" s="1"/>
  <c r="X1504" i="1"/>
  <c r="Z1504" i="1" s="1"/>
  <c r="X1505" i="1"/>
  <c r="Z1505" i="1" s="1"/>
  <c r="X1506" i="1"/>
  <c r="Z1506" i="1" s="1"/>
  <c r="X1507" i="1"/>
  <c r="Z1507" i="1" s="1"/>
  <c r="X1508" i="1"/>
  <c r="Z1508" i="1" s="1"/>
  <c r="X1509" i="1"/>
  <c r="Z1509" i="1" s="1"/>
  <c r="X1510" i="1"/>
  <c r="Z1510" i="1" s="1"/>
  <c r="X1511" i="1"/>
  <c r="Z1511" i="1" s="1"/>
  <c r="X1512" i="1"/>
  <c r="Z1512" i="1" s="1"/>
  <c r="X1513" i="1"/>
  <c r="Z1513" i="1" s="1"/>
  <c r="X1514" i="1"/>
  <c r="Z1514" i="1" s="1"/>
  <c r="X1515" i="1"/>
  <c r="Z1515" i="1" s="1"/>
  <c r="X1516" i="1"/>
  <c r="Z1516" i="1" s="1"/>
  <c r="X1517" i="1"/>
  <c r="Z1517" i="1" s="1"/>
  <c r="X1518" i="1"/>
  <c r="Z1518" i="1" s="1"/>
  <c r="X1519" i="1"/>
  <c r="Z1519" i="1" s="1"/>
  <c r="X1520" i="1"/>
  <c r="Z1520" i="1" s="1"/>
  <c r="X1521" i="1"/>
  <c r="Z1521" i="1" s="1"/>
  <c r="X1522" i="1"/>
  <c r="Z1522" i="1" s="1"/>
  <c r="X1523" i="1"/>
  <c r="Z1523" i="1" s="1"/>
  <c r="X1524" i="1"/>
  <c r="Z1524" i="1" s="1"/>
  <c r="X1525" i="1"/>
  <c r="Z1525" i="1" s="1"/>
  <c r="X1526" i="1"/>
  <c r="Z1526" i="1" s="1"/>
  <c r="X1527" i="1"/>
  <c r="Z1527" i="1" s="1"/>
  <c r="X1528" i="1"/>
  <c r="Z1528" i="1" s="1"/>
  <c r="X1529" i="1"/>
  <c r="Z1529" i="1" s="1"/>
  <c r="X1530" i="1"/>
  <c r="Z1530" i="1" s="1"/>
  <c r="X1531" i="1"/>
  <c r="Z1531" i="1" s="1"/>
  <c r="X1532" i="1"/>
  <c r="Z1532" i="1" s="1"/>
  <c r="X1533" i="1"/>
  <c r="Z1533" i="1" s="1"/>
  <c r="X1534" i="1"/>
  <c r="Z1534" i="1" s="1"/>
  <c r="X1535" i="1"/>
  <c r="Z1535" i="1" s="1"/>
  <c r="X1536" i="1"/>
  <c r="Z1536" i="1" s="1"/>
  <c r="X1537" i="1"/>
  <c r="Z1537" i="1" s="1"/>
  <c r="X1538" i="1"/>
  <c r="Z1538" i="1" s="1"/>
  <c r="X1539" i="1"/>
  <c r="Z1539" i="1" s="1"/>
  <c r="X1540" i="1"/>
  <c r="Z1540" i="1" s="1"/>
  <c r="X1541" i="1"/>
  <c r="Z1541" i="1" s="1"/>
  <c r="X1542" i="1"/>
  <c r="Z1542" i="1" s="1"/>
  <c r="X1543" i="1"/>
  <c r="Z1543" i="1" s="1"/>
  <c r="X1544" i="1"/>
  <c r="Z1544" i="1" s="1"/>
  <c r="X1545" i="1"/>
  <c r="Z1545" i="1" s="1"/>
  <c r="X1546" i="1"/>
  <c r="Z1546" i="1" s="1"/>
  <c r="X1547" i="1"/>
  <c r="Z1547" i="1" s="1"/>
  <c r="X1548" i="1"/>
  <c r="Z1548" i="1" s="1"/>
  <c r="X1549" i="1"/>
  <c r="Z1549" i="1" s="1"/>
  <c r="X1550" i="1"/>
  <c r="Z1550" i="1" s="1"/>
  <c r="X1551" i="1"/>
  <c r="Z1551" i="1" s="1"/>
  <c r="X1552" i="1"/>
  <c r="Z1552" i="1" s="1"/>
  <c r="X1553" i="1"/>
  <c r="Z1553" i="1" s="1"/>
  <c r="X1554" i="1"/>
  <c r="Z1554" i="1" s="1"/>
  <c r="X1555" i="1"/>
  <c r="Z1555" i="1" s="1"/>
  <c r="X1556" i="1"/>
  <c r="Z1556" i="1" s="1"/>
  <c r="X1557" i="1"/>
  <c r="Z1557" i="1" s="1"/>
  <c r="X1558" i="1"/>
  <c r="Z1558" i="1" s="1"/>
  <c r="X1559" i="1"/>
  <c r="Z1559" i="1" s="1"/>
  <c r="X1560" i="1"/>
  <c r="Z1560" i="1" s="1"/>
  <c r="X1561" i="1"/>
  <c r="Z1561" i="1" s="1"/>
  <c r="X1562" i="1"/>
  <c r="Z1562" i="1" s="1"/>
  <c r="X1563" i="1"/>
  <c r="Z1563" i="1" s="1"/>
  <c r="X1564" i="1"/>
  <c r="Z1564" i="1" s="1"/>
  <c r="X1565" i="1"/>
  <c r="Z1565" i="1" s="1"/>
  <c r="X1566" i="1"/>
  <c r="Z1566" i="1" s="1"/>
  <c r="X1567" i="1"/>
  <c r="Z1567" i="1" s="1"/>
  <c r="X1568" i="1"/>
  <c r="Z1568" i="1" s="1"/>
  <c r="X1569" i="1"/>
  <c r="Z1569" i="1" s="1"/>
  <c r="X1570" i="1"/>
  <c r="Z1570" i="1" s="1"/>
  <c r="X1571" i="1"/>
  <c r="Z1571" i="1" s="1"/>
  <c r="X1572" i="1"/>
  <c r="Z1572" i="1" s="1"/>
  <c r="X1573" i="1"/>
  <c r="Z1573" i="1" s="1"/>
  <c r="X1574" i="1"/>
  <c r="Z1574" i="1" s="1"/>
  <c r="X1575" i="1"/>
  <c r="Z1575" i="1" s="1"/>
  <c r="X1576" i="1"/>
  <c r="Z1576" i="1" s="1"/>
  <c r="X1577" i="1"/>
  <c r="Z1577" i="1" s="1"/>
  <c r="X1578" i="1"/>
  <c r="Z1578" i="1" s="1"/>
  <c r="X1579" i="1"/>
  <c r="Z1579" i="1" s="1"/>
  <c r="X1580" i="1"/>
  <c r="Z1580" i="1" s="1"/>
  <c r="X1581" i="1"/>
  <c r="Z1581" i="1" s="1"/>
  <c r="X1582" i="1"/>
  <c r="Z1582" i="1" s="1"/>
  <c r="X1583" i="1"/>
  <c r="Z1583" i="1" s="1"/>
  <c r="X1584" i="1"/>
  <c r="Z1584" i="1" s="1"/>
  <c r="X1585" i="1"/>
  <c r="Z1585" i="1" s="1"/>
  <c r="X1586" i="1"/>
  <c r="Z1586" i="1" s="1"/>
  <c r="X1587" i="1"/>
  <c r="Z1587" i="1" s="1"/>
  <c r="X1588" i="1"/>
  <c r="Z1588" i="1" s="1"/>
  <c r="X1589" i="1"/>
  <c r="Z1589" i="1" s="1"/>
  <c r="X1590" i="1"/>
  <c r="Z1590" i="1" s="1"/>
  <c r="X1591" i="1"/>
  <c r="Z1591" i="1" s="1"/>
  <c r="X1592" i="1"/>
  <c r="Z1592" i="1" s="1"/>
  <c r="X1593" i="1"/>
  <c r="Z1593" i="1" s="1"/>
  <c r="X1594" i="1"/>
  <c r="Z1594" i="1" s="1"/>
  <c r="X1595" i="1"/>
  <c r="Z1595" i="1" s="1"/>
  <c r="X1596" i="1"/>
  <c r="Z1596" i="1" s="1"/>
  <c r="X1597" i="1"/>
  <c r="Z1597" i="1" s="1"/>
  <c r="X1598" i="1"/>
  <c r="Z1598" i="1" s="1"/>
  <c r="X1599" i="1"/>
  <c r="Z1599" i="1" s="1"/>
  <c r="X1600" i="1"/>
  <c r="Z1600" i="1" s="1"/>
  <c r="X1601" i="1"/>
  <c r="Z1601" i="1" s="1"/>
  <c r="X1602" i="1"/>
  <c r="Z1602" i="1" s="1"/>
  <c r="X1603" i="1"/>
  <c r="Z1603" i="1" s="1"/>
  <c r="X1604" i="1"/>
  <c r="Z1604" i="1" s="1"/>
  <c r="X1605" i="1"/>
  <c r="Z1605" i="1" s="1"/>
  <c r="X1606" i="1"/>
  <c r="Z1606" i="1" s="1"/>
  <c r="X1607" i="1"/>
  <c r="Z1607" i="1" s="1"/>
  <c r="X1608" i="1"/>
  <c r="Z1608" i="1" s="1"/>
  <c r="X1609" i="1"/>
  <c r="Z1609" i="1" s="1"/>
  <c r="X1610" i="1"/>
  <c r="Z1610" i="1" s="1"/>
  <c r="X1611" i="1"/>
  <c r="Z1611" i="1" s="1"/>
  <c r="X1612" i="1"/>
  <c r="Z1612" i="1" s="1"/>
  <c r="X1613" i="1"/>
  <c r="Z1613" i="1" s="1"/>
  <c r="X1614" i="1"/>
  <c r="Z1614" i="1" s="1"/>
  <c r="X1615" i="1"/>
  <c r="Z1615" i="1" s="1"/>
  <c r="X1616" i="1"/>
  <c r="Z1616" i="1" s="1"/>
  <c r="X1617" i="1"/>
  <c r="Z1617" i="1" s="1"/>
  <c r="X1618" i="1"/>
  <c r="Z1618" i="1" s="1"/>
  <c r="X1619" i="1"/>
  <c r="Z1619" i="1" s="1"/>
  <c r="X1620" i="1"/>
  <c r="Z1620" i="1" s="1"/>
  <c r="X1621" i="1"/>
  <c r="Z1621" i="1" s="1"/>
  <c r="X1622" i="1"/>
  <c r="Z1622" i="1" s="1"/>
  <c r="X1623" i="1"/>
  <c r="Z1623" i="1" s="1"/>
  <c r="X1624" i="1"/>
  <c r="Z1624" i="1" s="1"/>
  <c r="X1625" i="1"/>
  <c r="Z1625" i="1" s="1"/>
  <c r="X1626" i="1"/>
  <c r="Z1626" i="1" s="1"/>
  <c r="X1627" i="1"/>
  <c r="Z1627" i="1" s="1"/>
  <c r="X1628" i="1"/>
  <c r="Z1628" i="1" s="1"/>
  <c r="X1629" i="1"/>
  <c r="Z1629" i="1" s="1"/>
  <c r="X1630" i="1"/>
  <c r="Z1630" i="1" s="1"/>
  <c r="X1631" i="1"/>
  <c r="Z1631" i="1" s="1"/>
  <c r="X1632" i="1"/>
  <c r="Z1632" i="1" s="1"/>
  <c r="X1633" i="1"/>
  <c r="Z1633" i="1" s="1"/>
  <c r="X1634" i="1"/>
  <c r="Z1634" i="1" s="1"/>
  <c r="X1635" i="1"/>
  <c r="Z1635" i="1" s="1"/>
  <c r="X1636" i="1"/>
  <c r="Z1636" i="1" s="1"/>
  <c r="X1637" i="1"/>
  <c r="Z1637" i="1" s="1"/>
  <c r="X1638" i="1"/>
  <c r="Z1638" i="1" s="1"/>
  <c r="X1639" i="1"/>
  <c r="Z1639" i="1" s="1"/>
  <c r="X1640" i="1"/>
  <c r="Z1640" i="1" s="1"/>
  <c r="X1641" i="1"/>
  <c r="Z1641" i="1" s="1"/>
  <c r="X1642" i="1"/>
  <c r="Z1642" i="1" s="1"/>
  <c r="X1643" i="1"/>
  <c r="Z1643" i="1" s="1"/>
  <c r="X1644" i="1"/>
  <c r="Z1644" i="1" s="1"/>
  <c r="X1645" i="1"/>
  <c r="Z1645" i="1" s="1"/>
  <c r="X1646" i="1"/>
  <c r="Z1646" i="1" s="1"/>
  <c r="X1647" i="1"/>
  <c r="Z1647" i="1" s="1"/>
  <c r="X1648" i="1"/>
  <c r="Z1648" i="1" s="1"/>
  <c r="X1649" i="1"/>
  <c r="Z1649" i="1" s="1"/>
  <c r="X1650" i="1"/>
  <c r="Z1650" i="1" s="1"/>
  <c r="X1651" i="1"/>
  <c r="Z1651" i="1" s="1"/>
  <c r="X1652" i="1"/>
  <c r="Z1652" i="1" s="1"/>
  <c r="X1653" i="1"/>
  <c r="Z1653" i="1" s="1"/>
  <c r="X1654" i="1"/>
  <c r="Z1654" i="1" s="1"/>
  <c r="X1655" i="1"/>
  <c r="Z1655" i="1" s="1"/>
  <c r="X1656" i="1"/>
  <c r="Z1656" i="1" s="1"/>
  <c r="X1657" i="1"/>
  <c r="Z1657" i="1" s="1"/>
  <c r="X1658" i="1"/>
  <c r="Z1658" i="1" s="1"/>
  <c r="X1659" i="1"/>
  <c r="Z1659" i="1" s="1"/>
  <c r="X1660" i="1"/>
  <c r="Z1660" i="1" s="1"/>
  <c r="X1661" i="1"/>
  <c r="Z1661" i="1" s="1"/>
  <c r="X1662" i="1"/>
  <c r="Z1662" i="1" s="1"/>
  <c r="X1663" i="1"/>
  <c r="Z1663" i="1" s="1"/>
  <c r="X1664" i="1"/>
  <c r="Z1664" i="1" s="1"/>
  <c r="X1665" i="1"/>
  <c r="Z1665" i="1" s="1"/>
  <c r="X1666" i="1"/>
  <c r="Z1666" i="1" s="1"/>
  <c r="X1667" i="1"/>
  <c r="Z1667" i="1" s="1"/>
  <c r="X1668" i="1"/>
  <c r="Z1668" i="1" s="1"/>
  <c r="X1669" i="1"/>
  <c r="Z1669" i="1" s="1"/>
  <c r="X1670" i="1"/>
  <c r="Z1670" i="1" s="1"/>
  <c r="X1671" i="1"/>
  <c r="Z1671" i="1" s="1"/>
  <c r="X1672" i="1"/>
  <c r="Z1672" i="1" s="1"/>
  <c r="X1673" i="1"/>
  <c r="Z1673" i="1" s="1"/>
  <c r="X1674" i="1"/>
  <c r="Z1674" i="1" s="1"/>
  <c r="X1675" i="1"/>
  <c r="Z1675" i="1" s="1"/>
  <c r="X1676" i="1"/>
  <c r="Z1676" i="1" s="1"/>
  <c r="X1677" i="1"/>
  <c r="Z1677" i="1" s="1"/>
  <c r="X1678" i="1"/>
  <c r="Z1678" i="1" s="1"/>
  <c r="X1679" i="1"/>
  <c r="Z1679" i="1" s="1"/>
  <c r="X1680" i="1"/>
  <c r="Z1680" i="1" s="1"/>
  <c r="X1681" i="1"/>
  <c r="Z1681" i="1" s="1"/>
  <c r="X1682" i="1"/>
  <c r="Z1682" i="1" s="1"/>
  <c r="X1683" i="1"/>
  <c r="Z1683" i="1" s="1"/>
  <c r="X1684" i="1"/>
  <c r="Z1684" i="1" s="1"/>
  <c r="X1685" i="1"/>
  <c r="Z1685" i="1" s="1"/>
  <c r="X1686" i="1"/>
  <c r="Z1686" i="1" s="1"/>
  <c r="X1687" i="1"/>
  <c r="Z1687" i="1" s="1"/>
  <c r="X1688" i="1"/>
  <c r="Z1688" i="1" s="1"/>
  <c r="X1689" i="1"/>
  <c r="Z1689" i="1" s="1"/>
  <c r="X1690" i="1"/>
  <c r="Z1690" i="1" s="1"/>
  <c r="X1691" i="1"/>
  <c r="Z1691" i="1" s="1"/>
  <c r="X1692" i="1"/>
  <c r="Z1692" i="1" s="1"/>
  <c r="X1693" i="1"/>
  <c r="Z1693" i="1" s="1"/>
  <c r="X1694" i="1"/>
  <c r="Z1694" i="1" s="1"/>
  <c r="X1695" i="1"/>
  <c r="Z1695" i="1" s="1"/>
  <c r="X1696" i="1"/>
  <c r="Z1696" i="1" s="1"/>
  <c r="X1697" i="1"/>
  <c r="Z1697" i="1" s="1"/>
  <c r="X1698" i="1"/>
  <c r="Z1698" i="1" s="1"/>
  <c r="X1699" i="1"/>
  <c r="Z1699" i="1" s="1"/>
  <c r="X1700" i="1"/>
  <c r="Z1700" i="1" s="1"/>
  <c r="X1701" i="1"/>
  <c r="Z1701" i="1" s="1"/>
  <c r="X1702" i="1"/>
  <c r="Z1702" i="1" s="1"/>
  <c r="X1703" i="1"/>
  <c r="Z1703" i="1" s="1"/>
  <c r="X1704" i="1"/>
  <c r="Z1704" i="1" s="1"/>
  <c r="X1705" i="1"/>
  <c r="Z1705" i="1" s="1"/>
  <c r="X1706" i="1"/>
  <c r="Z1706" i="1" s="1"/>
  <c r="X1707" i="1"/>
  <c r="Z1707" i="1" s="1"/>
  <c r="X1708" i="1"/>
  <c r="Z1708" i="1" s="1"/>
  <c r="X1709" i="1"/>
  <c r="Z1709" i="1" s="1"/>
  <c r="X1710" i="1"/>
  <c r="Z1710" i="1" s="1"/>
  <c r="X1711" i="1"/>
  <c r="Z1711" i="1" s="1"/>
  <c r="X1712" i="1"/>
  <c r="Z1712" i="1" s="1"/>
  <c r="X1713" i="1"/>
  <c r="Z1713" i="1" s="1"/>
  <c r="X1714" i="1"/>
  <c r="Z1714" i="1" s="1"/>
  <c r="X1715" i="1"/>
  <c r="Z1715" i="1" s="1"/>
  <c r="X1716" i="1"/>
  <c r="Z1716" i="1" s="1"/>
  <c r="X1717" i="1"/>
  <c r="Z1717" i="1" s="1"/>
  <c r="X1718" i="1"/>
  <c r="Z1718" i="1" s="1"/>
  <c r="X1719" i="1"/>
  <c r="Z1719" i="1" s="1"/>
  <c r="X1720" i="1"/>
  <c r="Z1720" i="1" s="1"/>
  <c r="X1721" i="1"/>
  <c r="Z1721" i="1" s="1"/>
  <c r="X1722" i="1"/>
  <c r="Z1722" i="1" s="1"/>
  <c r="X1723" i="1"/>
  <c r="Z1723" i="1" s="1"/>
  <c r="X1724" i="1"/>
  <c r="Z1724" i="1" s="1"/>
  <c r="X1725" i="1"/>
  <c r="Z1725" i="1" s="1"/>
  <c r="X1726" i="1"/>
  <c r="Z1726" i="1" s="1"/>
  <c r="X1727" i="1"/>
  <c r="Z1727" i="1" s="1"/>
  <c r="X1728" i="1"/>
  <c r="Z1728" i="1" s="1"/>
  <c r="X1729" i="1"/>
  <c r="Z1729" i="1" s="1"/>
  <c r="X1730" i="1"/>
  <c r="Z1730" i="1" s="1"/>
  <c r="X1731" i="1"/>
  <c r="Z1731" i="1" s="1"/>
  <c r="X1732" i="1"/>
  <c r="Z1732" i="1" s="1"/>
  <c r="X1733" i="1"/>
  <c r="Z1733" i="1" s="1"/>
  <c r="X1734" i="1"/>
  <c r="Z1734" i="1" s="1"/>
  <c r="X1735" i="1"/>
  <c r="Z1735" i="1" s="1"/>
  <c r="X1736" i="1"/>
  <c r="Z1736" i="1" s="1"/>
  <c r="X1737" i="1"/>
  <c r="Z1737" i="1" s="1"/>
  <c r="X1738" i="1"/>
  <c r="Z1738" i="1" s="1"/>
  <c r="X1739" i="1"/>
  <c r="Z1739" i="1" s="1"/>
  <c r="X1740" i="1"/>
  <c r="Z1740" i="1" s="1"/>
  <c r="X1741" i="1"/>
  <c r="Z1741" i="1" s="1"/>
  <c r="X1742" i="1"/>
  <c r="Z1742" i="1" s="1"/>
  <c r="X1743" i="1"/>
  <c r="Z1743" i="1" s="1"/>
  <c r="X1744" i="1"/>
  <c r="Z1744" i="1" s="1"/>
  <c r="X1745" i="1"/>
  <c r="Z1745" i="1" s="1"/>
  <c r="X1746" i="1"/>
  <c r="Z1746" i="1" s="1"/>
  <c r="X1747" i="1"/>
  <c r="Z1747" i="1" s="1"/>
  <c r="X1748" i="1"/>
  <c r="Z1748" i="1" s="1"/>
  <c r="X1749" i="1"/>
  <c r="Z1749" i="1" s="1"/>
  <c r="X1750" i="1"/>
  <c r="Z1750" i="1" s="1"/>
  <c r="X1751" i="1"/>
  <c r="Z1751" i="1" s="1"/>
  <c r="X1752" i="1"/>
  <c r="Z1752" i="1" s="1"/>
  <c r="X1753" i="1"/>
  <c r="Z1753" i="1" s="1"/>
  <c r="X1754" i="1"/>
  <c r="Z1754" i="1" s="1"/>
  <c r="X1755" i="1"/>
  <c r="Z1755" i="1" s="1"/>
  <c r="X1756" i="1"/>
  <c r="Z1756" i="1" s="1"/>
  <c r="X1757" i="1"/>
  <c r="Z1757" i="1" s="1"/>
  <c r="X1758" i="1"/>
  <c r="Z1758" i="1" s="1"/>
  <c r="X1759" i="1"/>
  <c r="Z1759" i="1" s="1"/>
  <c r="X1760" i="1"/>
  <c r="Z1760" i="1" s="1"/>
  <c r="X1761" i="1"/>
  <c r="Z1761" i="1" s="1"/>
  <c r="X1762" i="1"/>
  <c r="Z1762" i="1" s="1"/>
  <c r="X1763" i="1"/>
  <c r="Z1763" i="1" s="1"/>
  <c r="X1764" i="1"/>
  <c r="Z1764" i="1" s="1"/>
  <c r="X1765" i="1"/>
  <c r="Z1765" i="1" s="1"/>
  <c r="X1766" i="1"/>
  <c r="Z1766" i="1" s="1"/>
  <c r="X1767" i="1"/>
  <c r="Z1767" i="1" s="1"/>
  <c r="X1768" i="1"/>
  <c r="Z1768" i="1" s="1"/>
  <c r="X1769" i="1"/>
  <c r="Z1769" i="1" s="1"/>
  <c r="X1770" i="1"/>
  <c r="Z1770" i="1" s="1"/>
  <c r="X1771" i="1"/>
  <c r="Z1771" i="1" s="1"/>
  <c r="X1772" i="1"/>
  <c r="Z1772" i="1" s="1"/>
  <c r="X1773" i="1"/>
  <c r="Z1773" i="1" s="1"/>
  <c r="X1774" i="1"/>
  <c r="Z1774" i="1" s="1"/>
  <c r="X1775" i="1"/>
  <c r="Z1775" i="1" s="1"/>
  <c r="X1776" i="1"/>
  <c r="Z1776" i="1" s="1"/>
  <c r="X1777" i="1"/>
  <c r="Z1777" i="1" s="1"/>
  <c r="X1778" i="1"/>
  <c r="Z1778" i="1" s="1"/>
  <c r="X1779" i="1"/>
  <c r="Z1779" i="1" s="1"/>
  <c r="X1780" i="1"/>
  <c r="Z1780" i="1" s="1"/>
  <c r="X1781" i="1"/>
  <c r="Z1781" i="1" s="1"/>
  <c r="X1782" i="1"/>
  <c r="Z1782" i="1" s="1"/>
  <c r="X1783" i="1"/>
  <c r="Z1783" i="1" s="1"/>
  <c r="X1784" i="1"/>
  <c r="Z1784" i="1" s="1"/>
  <c r="X1785" i="1"/>
  <c r="Z1785" i="1" s="1"/>
  <c r="X1786" i="1"/>
  <c r="Z1786" i="1" s="1"/>
  <c r="X1787" i="1"/>
  <c r="Z1787" i="1" s="1"/>
  <c r="X1788" i="1"/>
  <c r="Z1788" i="1" s="1"/>
  <c r="X1789" i="1"/>
  <c r="Z1789" i="1" s="1"/>
  <c r="X1790" i="1"/>
  <c r="Z1790" i="1" s="1"/>
  <c r="X1791" i="1"/>
  <c r="Z1791" i="1" s="1"/>
  <c r="X1792" i="1"/>
  <c r="Z1792" i="1" s="1"/>
  <c r="X1793" i="1"/>
  <c r="Z1793" i="1" s="1"/>
  <c r="X1794" i="1"/>
  <c r="Z1794" i="1" s="1"/>
  <c r="X1795" i="1"/>
  <c r="Z1795" i="1" s="1"/>
  <c r="X1796" i="1"/>
  <c r="Z1796" i="1" s="1"/>
  <c r="X1797" i="1"/>
  <c r="Z1797" i="1" s="1"/>
  <c r="X1798" i="1"/>
  <c r="Z1798" i="1" s="1"/>
  <c r="X1799" i="1"/>
  <c r="Z1799" i="1" s="1"/>
  <c r="X1800" i="1"/>
  <c r="Z1800" i="1" s="1"/>
  <c r="X1801" i="1"/>
  <c r="Z1801" i="1" s="1"/>
  <c r="X1802" i="1"/>
  <c r="Z1802" i="1" s="1"/>
  <c r="X1803" i="1"/>
  <c r="Z1803" i="1" s="1"/>
  <c r="X1804" i="1"/>
  <c r="Z1804" i="1" s="1"/>
  <c r="X1805" i="1"/>
  <c r="Z1805" i="1" s="1"/>
  <c r="X1806" i="1"/>
  <c r="Z1806" i="1" s="1"/>
  <c r="X1807" i="1"/>
  <c r="Z1807" i="1" s="1"/>
  <c r="X1808" i="1"/>
  <c r="Z1808" i="1" s="1"/>
  <c r="X1809" i="1"/>
  <c r="Z1809" i="1" s="1"/>
  <c r="X1810" i="1"/>
  <c r="Z1810" i="1" s="1"/>
  <c r="X1811" i="1"/>
  <c r="Z1811" i="1" s="1"/>
  <c r="X1812" i="1"/>
  <c r="Z1812" i="1" s="1"/>
  <c r="X1813" i="1"/>
  <c r="Z1813" i="1" s="1"/>
  <c r="X1814" i="1"/>
  <c r="Z1814" i="1" s="1"/>
  <c r="X1815" i="1"/>
  <c r="Z1815" i="1" s="1"/>
  <c r="X1816" i="1"/>
  <c r="Z1816" i="1" s="1"/>
  <c r="X1817" i="1"/>
  <c r="Z1817" i="1" s="1"/>
  <c r="X1818" i="1"/>
  <c r="Z1818" i="1" s="1"/>
  <c r="X1819" i="1"/>
  <c r="Z1819" i="1" s="1"/>
  <c r="X1820" i="1"/>
  <c r="Z1820" i="1" s="1"/>
  <c r="X1821" i="1"/>
  <c r="Z1821" i="1" s="1"/>
  <c r="X1822" i="1"/>
  <c r="Z1822" i="1" s="1"/>
  <c r="X1823" i="1"/>
  <c r="Z1823" i="1" s="1"/>
  <c r="X1824" i="1"/>
  <c r="Z1824" i="1" s="1"/>
  <c r="X1825" i="1"/>
  <c r="Z1825" i="1" s="1"/>
  <c r="X1826" i="1"/>
  <c r="Z1826" i="1" s="1"/>
  <c r="X1827" i="1"/>
  <c r="Z1827" i="1" s="1"/>
  <c r="X1828" i="1"/>
  <c r="Z1828" i="1" s="1"/>
  <c r="X1829" i="1"/>
  <c r="Z1829" i="1" s="1"/>
  <c r="X1830" i="1"/>
  <c r="Z1830" i="1" s="1"/>
  <c r="X1831" i="1"/>
  <c r="Z1831" i="1" s="1"/>
  <c r="X1832" i="1"/>
  <c r="Z1832" i="1" s="1"/>
  <c r="X1833" i="1"/>
  <c r="Z1833" i="1" s="1"/>
  <c r="X1834" i="1"/>
  <c r="Z1834" i="1" s="1"/>
  <c r="X1835" i="1"/>
  <c r="Z1835" i="1" s="1"/>
  <c r="X1836" i="1"/>
  <c r="Z1836" i="1" s="1"/>
  <c r="X1837" i="1"/>
  <c r="Z1837" i="1" s="1"/>
  <c r="X1838" i="1"/>
  <c r="Z1838" i="1" s="1"/>
  <c r="X1839" i="1"/>
  <c r="Z1839" i="1" s="1"/>
  <c r="X1840" i="1"/>
  <c r="Z1840" i="1" s="1"/>
  <c r="X1841" i="1"/>
  <c r="Z1841" i="1" s="1"/>
  <c r="X1842" i="1"/>
  <c r="Z1842" i="1" s="1"/>
  <c r="X1843" i="1"/>
  <c r="Z1843" i="1" s="1"/>
  <c r="X1844" i="1"/>
  <c r="Z1844" i="1" s="1"/>
  <c r="X1845" i="1"/>
  <c r="Z1845" i="1" s="1"/>
  <c r="X1846" i="1"/>
  <c r="Z1846" i="1" s="1"/>
  <c r="X1847" i="1"/>
  <c r="Z1847" i="1" s="1"/>
  <c r="X1848" i="1"/>
  <c r="Z1848" i="1" s="1"/>
  <c r="X1849" i="1"/>
  <c r="Z1849" i="1" s="1"/>
  <c r="X1850" i="1"/>
  <c r="Z1850" i="1" s="1"/>
  <c r="X1851" i="1"/>
  <c r="Z1851" i="1" s="1"/>
  <c r="X1852" i="1"/>
  <c r="Z1852" i="1" s="1"/>
  <c r="X1853" i="1"/>
  <c r="Z1853" i="1" s="1"/>
  <c r="X1854" i="1"/>
  <c r="Z1854" i="1" s="1"/>
  <c r="X1855" i="1"/>
  <c r="Z1855" i="1" s="1"/>
  <c r="X1856" i="1"/>
  <c r="Z1856" i="1" s="1"/>
  <c r="X1857" i="1"/>
  <c r="Z1857" i="1" s="1"/>
  <c r="X1858" i="1"/>
  <c r="Z1858" i="1" s="1"/>
  <c r="X1859" i="1"/>
  <c r="Z1859" i="1" s="1"/>
  <c r="X1860" i="1"/>
  <c r="Z1860" i="1" s="1"/>
  <c r="X1861" i="1"/>
  <c r="Z1861" i="1" s="1"/>
  <c r="X1862" i="1"/>
  <c r="Z1862" i="1" s="1"/>
  <c r="X1863" i="1"/>
  <c r="Z1863" i="1" s="1"/>
  <c r="X1864" i="1"/>
  <c r="Z1864" i="1" s="1"/>
  <c r="X1865" i="1"/>
  <c r="Z1865" i="1" s="1"/>
  <c r="X1866" i="1"/>
  <c r="Z1866" i="1" s="1"/>
  <c r="X1867" i="1"/>
  <c r="Z1867" i="1" s="1"/>
  <c r="X1868" i="1"/>
  <c r="Z1868" i="1" s="1"/>
  <c r="X1869" i="1"/>
  <c r="Z1869" i="1" s="1"/>
  <c r="X1870" i="1"/>
  <c r="Z1870" i="1" s="1"/>
  <c r="X1871" i="1"/>
  <c r="Z1871" i="1" s="1"/>
  <c r="X1872" i="1"/>
  <c r="Z1872" i="1" s="1"/>
  <c r="X1873" i="1"/>
  <c r="Z1873" i="1" s="1"/>
  <c r="X1874" i="1"/>
  <c r="Z1874" i="1" s="1"/>
  <c r="X1875" i="1"/>
  <c r="Z1875" i="1" s="1"/>
  <c r="X1876" i="1"/>
  <c r="Z1876" i="1" s="1"/>
  <c r="X1877" i="1"/>
  <c r="Z1877" i="1" s="1"/>
  <c r="X1878" i="1"/>
  <c r="Z1878" i="1" s="1"/>
  <c r="X1879" i="1"/>
  <c r="Z1879" i="1" s="1"/>
  <c r="X1880" i="1"/>
  <c r="Z1880" i="1" s="1"/>
  <c r="X1881" i="1"/>
  <c r="Z1881" i="1" s="1"/>
  <c r="X1882" i="1"/>
  <c r="Z1882" i="1" s="1"/>
  <c r="X1883" i="1"/>
  <c r="Z1883" i="1" s="1"/>
  <c r="X1884" i="1"/>
  <c r="Z1884" i="1" s="1"/>
  <c r="X1885" i="1"/>
  <c r="Z1885" i="1" s="1"/>
  <c r="X1886" i="1"/>
  <c r="Z1886" i="1" s="1"/>
  <c r="X1887" i="1"/>
  <c r="Z1887" i="1" s="1"/>
  <c r="X1888" i="1"/>
  <c r="Z1888" i="1" s="1"/>
  <c r="X1889" i="1"/>
  <c r="Z1889" i="1" s="1"/>
  <c r="X1890" i="1"/>
  <c r="Z1890" i="1" s="1"/>
  <c r="X1891" i="1"/>
  <c r="Z1891" i="1" s="1"/>
  <c r="X1892" i="1"/>
  <c r="Z1892" i="1" s="1"/>
  <c r="X1893" i="1"/>
  <c r="Z1893" i="1" s="1"/>
  <c r="X1894" i="1"/>
  <c r="Z1894" i="1" s="1"/>
  <c r="X1895" i="1"/>
  <c r="Z1895" i="1" s="1"/>
  <c r="X1896" i="1"/>
  <c r="Z1896" i="1" s="1"/>
  <c r="X1897" i="1"/>
  <c r="Z1897" i="1" s="1"/>
  <c r="X1898" i="1"/>
  <c r="Z1898" i="1" s="1"/>
  <c r="X1899" i="1"/>
  <c r="Z1899" i="1" s="1"/>
  <c r="X1900" i="1"/>
  <c r="Z1900" i="1" s="1"/>
  <c r="X1901" i="1"/>
  <c r="Z1901" i="1" s="1"/>
  <c r="X1902" i="1"/>
  <c r="Z1902" i="1" s="1"/>
  <c r="X1903" i="1"/>
  <c r="Z1903" i="1" s="1"/>
  <c r="X1904" i="1"/>
  <c r="Z1904" i="1" s="1"/>
  <c r="X1905" i="1"/>
  <c r="Z1905" i="1" s="1"/>
  <c r="X1906" i="1"/>
  <c r="Z1906" i="1" s="1"/>
  <c r="X1907" i="1"/>
  <c r="Z1907" i="1" s="1"/>
  <c r="X1908" i="1"/>
  <c r="Z1908" i="1" s="1"/>
  <c r="X1909" i="1"/>
  <c r="Z1909" i="1" s="1"/>
  <c r="X1910" i="1"/>
  <c r="Z1910" i="1" s="1"/>
  <c r="X1911" i="1"/>
  <c r="Z1911" i="1" s="1"/>
  <c r="X1912" i="1"/>
  <c r="Z1912" i="1" s="1"/>
  <c r="X1913" i="1"/>
  <c r="Z1913" i="1" s="1"/>
  <c r="X1914" i="1"/>
  <c r="Z1914" i="1" s="1"/>
  <c r="X1915" i="1"/>
  <c r="Z1915" i="1" s="1"/>
  <c r="X1916" i="1"/>
  <c r="Z1916" i="1" s="1"/>
  <c r="X1917" i="1"/>
  <c r="Z1917" i="1" s="1"/>
  <c r="X1918" i="1"/>
  <c r="Z1918" i="1" s="1"/>
  <c r="X1919" i="1"/>
  <c r="Z1919" i="1" s="1"/>
  <c r="X1920" i="1"/>
  <c r="Z1920" i="1" s="1"/>
  <c r="X1921" i="1"/>
  <c r="Z1921" i="1" s="1"/>
  <c r="X1922" i="1"/>
  <c r="Z1922" i="1" s="1"/>
  <c r="X1923" i="1"/>
  <c r="Z1923" i="1" s="1"/>
  <c r="X1924" i="1"/>
  <c r="Z1924" i="1" s="1"/>
  <c r="X1925" i="1"/>
  <c r="Z1925" i="1" s="1"/>
  <c r="X1926" i="1"/>
  <c r="Z1926" i="1" s="1"/>
  <c r="X1927" i="1"/>
  <c r="Z1927" i="1" s="1"/>
  <c r="X1928" i="1"/>
  <c r="Z1928" i="1" s="1"/>
  <c r="X1929" i="1"/>
  <c r="Z1929" i="1" s="1"/>
  <c r="X1930" i="1"/>
  <c r="Z1930" i="1" s="1"/>
  <c r="X1931" i="1"/>
  <c r="Z1931" i="1" s="1"/>
  <c r="X1932" i="1"/>
  <c r="Z1932" i="1" s="1"/>
  <c r="X1933" i="1"/>
  <c r="Z1933" i="1" s="1"/>
  <c r="X1934" i="1"/>
  <c r="Z1934" i="1" s="1"/>
  <c r="X1935" i="1"/>
  <c r="Z1935" i="1" s="1"/>
  <c r="X1936" i="1"/>
  <c r="Z1936" i="1" s="1"/>
  <c r="X1937" i="1"/>
  <c r="Z1937" i="1" s="1"/>
  <c r="X1938" i="1"/>
  <c r="Z1938" i="1" s="1"/>
  <c r="X1939" i="1"/>
  <c r="Z1939" i="1" s="1"/>
  <c r="X1940" i="1"/>
  <c r="Z1940" i="1" s="1"/>
  <c r="X1941" i="1"/>
  <c r="Z1941" i="1" s="1"/>
  <c r="X1942" i="1"/>
  <c r="Z1942" i="1" s="1"/>
  <c r="X1943" i="1"/>
  <c r="Z1943" i="1" s="1"/>
  <c r="X1944" i="1"/>
  <c r="Z1944" i="1" s="1"/>
  <c r="X1945" i="1"/>
  <c r="Z1945" i="1" s="1"/>
  <c r="X1946" i="1"/>
  <c r="Z1946" i="1" s="1"/>
  <c r="X1947" i="1"/>
  <c r="Z1947" i="1" s="1"/>
  <c r="X1948" i="1"/>
  <c r="Z1948" i="1" s="1"/>
  <c r="X1949" i="1"/>
  <c r="Z1949" i="1" s="1"/>
  <c r="X1950" i="1"/>
  <c r="Z1950" i="1" s="1"/>
  <c r="X1951" i="1"/>
  <c r="Z1951" i="1" s="1"/>
  <c r="X1952" i="1"/>
  <c r="Z1952" i="1" s="1"/>
  <c r="X1953" i="1"/>
  <c r="Z1953" i="1" s="1"/>
  <c r="X1954" i="1"/>
  <c r="Z1954" i="1" s="1"/>
  <c r="X1955" i="1"/>
  <c r="Z1955" i="1" s="1"/>
  <c r="X1956" i="1"/>
  <c r="Z1956" i="1" s="1"/>
  <c r="X1957" i="1"/>
  <c r="Z1957" i="1" s="1"/>
  <c r="X1958" i="1"/>
  <c r="Z1958" i="1" s="1"/>
  <c r="X1959" i="1"/>
  <c r="Z1959" i="1" s="1"/>
  <c r="X1960" i="1"/>
  <c r="Z1960" i="1" s="1"/>
  <c r="X1961" i="1"/>
  <c r="Z1961" i="1" s="1"/>
  <c r="X1962" i="1"/>
  <c r="Z1962" i="1" s="1"/>
  <c r="X1963" i="1"/>
  <c r="Z1963" i="1" s="1"/>
  <c r="X1964" i="1"/>
  <c r="Z1964" i="1" s="1"/>
  <c r="X1965" i="1"/>
  <c r="Z1965" i="1" s="1"/>
  <c r="X1966" i="1"/>
  <c r="Z1966" i="1" s="1"/>
  <c r="X1967" i="1"/>
  <c r="Z1967" i="1" s="1"/>
  <c r="X1968" i="1"/>
  <c r="Z1968" i="1" s="1"/>
  <c r="X1969" i="1"/>
  <c r="Z1969" i="1" s="1"/>
  <c r="X1970" i="1"/>
  <c r="Z1970" i="1" s="1"/>
  <c r="X1971" i="1"/>
  <c r="Z1971" i="1" s="1"/>
  <c r="X1972" i="1"/>
  <c r="Z1972" i="1" s="1"/>
  <c r="X1973" i="1"/>
  <c r="Z1973" i="1" s="1"/>
  <c r="X1974" i="1"/>
  <c r="Z1974" i="1" s="1"/>
  <c r="X1975" i="1"/>
  <c r="Z1975" i="1" s="1"/>
  <c r="X1976" i="1"/>
  <c r="Z1976" i="1" s="1"/>
  <c r="X1977" i="1"/>
  <c r="Z1977" i="1" s="1"/>
  <c r="X1978" i="1"/>
  <c r="Z1978" i="1" s="1"/>
  <c r="X1979" i="1"/>
  <c r="Z1979" i="1" s="1"/>
  <c r="X1980" i="1"/>
  <c r="Z1980" i="1" s="1"/>
  <c r="X1981" i="1"/>
  <c r="Z1981" i="1" s="1"/>
  <c r="X1982" i="1"/>
  <c r="Z1982" i="1" s="1"/>
  <c r="X1983" i="1"/>
  <c r="Z1983" i="1" s="1"/>
  <c r="X1984" i="1"/>
  <c r="Z1984" i="1" s="1"/>
  <c r="X1985" i="1"/>
  <c r="Z1985" i="1" s="1"/>
  <c r="X1986" i="1"/>
  <c r="Z1986" i="1" s="1"/>
  <c r="X1987" i="1"/>
  <c r="Z1987" i="1" s="1"/>
  <c r="X1988" i="1"/>
  <c r="Z1988" i="1" s="1"/>
  <c r="X1989" i="1"/>
  <c r="Z1989" i="1" s="1"/>
  <c r="X1990" i="1"/>
  <c r="Z1990" i="1" s="1"/>
  <c r="X1991" i="1"/>
  <c r="Z1991" i="1" s="1"/>
  <c r="X1992" i="1"/>
  <c r="Z1992" i="1" s="1"/>
  <c r="X1993" i="1"/>
  <c r="Z1993" i="1" s="1"/>
  <c r="X1994" i="1"/>
  <c r="Z1994" i="1" s="1"/>
  <c r="X1995" i="1"/>
  <c r="Z1995" i="1" s="1"/>
  <c r="X1996" i="1"/>
  <c r="Z1996" i="1" s="1"/>
  <c r="X1997" i="1"/>
  <c r="Z1997" i="1" s="1"/>
  <c r="X1998" i="1"/>
  <c r="Z1998" i="1" s="1"/>
  <c r="X1999" i="1"/>
  <c r="Z1999" i="1" s="1"/>
  <c r="X2000" i="1"/>
  <c r="Z2000" i="1" s="1"/>
  <c r="X2001" i="1"/>
  <c r="Z2001" i="1" s="1"/>
  <c r="X2002" i="1"/>
  <c r="Z2002" i="1" s="1"/>
  <c r="X2003" i="1"/>
  <c r="Z2003" i="1" s="1"/>
  <c r="X2004" i="1"/>
  <c r="Z2004" i="1" s="1"/>
  <c r="X2005" i="1"/>
  <c r="Z2005" i="1" s="1"/>
  <c r="X2006" i="1"/>
  <c r="Z2006" i="1" s="1"/>
  <c r="X2007" i="1"/>
  <c r="Z2007" i="1" s="1"/>
  <c r="X2008" i="1"/>
  <c r="Z2008" i="1" s="1"/>
  <c r="X2009" i="1"/>
  <c r="Z2009" i="1" s="1"/>
  <c r="X2010" i="1"/>
  <c r="Z2010" i="1" s="1"/>
  <c r="X2011" i="1"/>
  <c r="Z2011" i="1" s="1"/>
  <c r="X2012" i="1"/>
  <c r="Z2012" i="1" s="1"/>
  <c r="X2013" i="1"/>
  <c r="Z2013" i="1" s="1"/>
  <c r="X2014" i="1"/>
  <c r="Z2014" i="1" s="1"/>
  <c r="X2015" i="1"/>
  <c r="Z2015" i="1" s="1"/>
  <c r="X2016" i="1"/>
  <c r="Z2016" i="1" s="1"/>
  <c r="X2017" i="1"/>
  <c r="Z2017" i="1" s="1"/>
  <c r="X2018" i="1"/>
  <c r="Z2018" i="1" s="1"/>
  <c r="X2019" i="1"/>
  <c r="Z2019" i="1" s="1"/>
  <c r="X2020" i="1"/>
  <c r="Z2020" i="1" s="1"/>
  <c r="X2021" i="1"/>
  <c r="Z2021" i="1" s="1"/>
  <c r="X2022" i="1"/>
  <c r="Z2022" i="1" s="1"/>
  <c r="X2023" i="1"/>
  <c r="Z2023" i="1" s="1"/>
  <c r="X2024" i="1"/>
  <c r="Z2024" i="1" s="1"/>
  <c r="X2025" i="1"/>
  <c r="Z2025" i="1" s="1"/>
  <c r="X2026" i="1"/>
  <c r="Z2026" i="1" s="1"/>
  <c r="X2027" i="1"/>
  <c r="Z2027" i="1" s="1"/>
  <c r="X2028" i="1"/>
  <c r="Z2028" i="1" s="1"/>
  <c r="X2029" i="1"/>
  <c r="Z2029" i="1" s="1"/>
  <c r="X2030" i="1"/>
  <c r="Z2030" i="1" s="1"/>
  <c r="X2031" i="1"/>
  <c r="Z2031" i="1" s="1"/>
  <c r="X2032" i="1"/>
  <c r="Z2032" i="1" s="1"/>
  <c r="X2033" i="1"/>
  <c r="Z2033" i="1" s="1"/>
  <c r="X2034" i="1"/>
  <c r="Z2034" i="1" s="1"/>
  <c r="X2035" i="1"/>
  <c r="Z2035" i="1" s="1"/>
  <c r="X2036" i="1"/>
  <c r="Z2036" i="1" s="1"/>
  <c r="X2037" i="1"/>
  <c r="Z2037" i="1" s="1"/>
  <c r="X2038" i="1"/>
  <c r="Z2038" i="1" s="1"/>
  <c r="X2039" i="1"/>
  <c r="Z2039" i="1" s="1"/>
  <c r="X2040" i="1"/>
  <c r="Z2040" i="1" s="1"/>
  <c r="X2041" i="1"/>
  <c r="Z2041" i="1" s="1"/>
  <c r="X2042" i="1"/>
  <c r="Z2042" i="1" s="1"/>
  <c r="X2043" i="1"/>
  <c r="Z2043" i="1" s="1"/>
  <c r="X2044" i="1"/>
  <c r="Z2044" i="1" s="1"/>
  <c r="X2045" i="1"/>
  <c r="Z2045" i="1" s="1"/>
  <c r="X2046" i="1"/>
  <c r="Z2046" i="1" s="1"/>
  <c r="X2047" i="1"/>
  <c r="Z2047" i="1" s="1"/>
  <c r="X2048" i="1"/>
  <c r="Z2048" i="1" s="1"/>
  <c r="X2049" i="1"/>
  <c r="Z2049" i="1" s="1"/>
  <c r="X2050" i="1"/>
  <c r="Z2050" i="1" s="1"/>
  <c r="X2051" i="1"/>
  <c r="Z2051" i="1" s="1"/>
  <c r="X2052" i="1"/>
  <c r="Z2052" i="1" s="1"/>
  <c r="X2053" i="1"/>
  <c r="Z2053" i="1" s="1"/>
  <c r="X2054" i="1"/>
  <c r="Z2054" i="1" s="1"/>
  <c r="X2055" i="1"/>
  <c r="Z2055" i="1" s="1"/>
  <c r="X2056" i="1"/>
  <c r="Z2056" i="1" s="1"/>
  <c r="X2057" i="1"/>
  <c r="Z2057" i="1" s="1"/>
  <c r="X2058" i="1"/>
  <c r="Z2058" i="1" s="1"/>
  <c r="X2059" i="1"/>
  <c r="Z2059" i="1" s="1"/>
  <c r="X2060" i="1"/>
  <c r="Z2060" i="1" s="1"/>
  <c r="X2061" i="1"/>
  <c r="Z2061" i="1" s="1"/>
  <c r="X2062" i="1"/>
  <c r="Z2062" i="1" s="1"/>
  <c r="X2063" i="1"/>
  <c r="Z2063" i="1" s="1"/>
  <c r="X2064" i="1"/>
  <c r="Z2064" i="1" s="1"/>
  <c r="X2065" i="1"/>
  <c r="Z2065" i="1" s="1"/>
  <c r="X2066" i="1"/>
  <c r="Z2066" i="1" s="1"/>
  <c r="X2067" i="1"/>
  <c r="Z2067" i="1" s="1"/>
  <c r="X2068" i="1"/>
  <c r="Z2068" i="1" s="1"/>
  <c r="X2069" i="1"/>
  <c r="Z2069" i="1" s="1"/>
  <c r="X2070" i="1"/>
  <c r="Z2070" i="1" s="1"/>
  <c r="X2071" i="1"/>
  <c r="Z2071" i="1" s="1"/>
  <c r="X2072" i="1"/>
  <c r="Z2072" i="1" s="1"/>
  <c r="X2073" i="1"/>
  <c r="Z2073" i="1" s="1"/>
  <c r="X2074" i="1"/>
  <c r="Z2074" i="1" s="1"/>
  <c r="X2075" i="1"/>
  <c r="Z2075" i="1" s="1"/>
  <c r="X2076" i="1"/>
  <c r="Z2076" i="1" s="1"/>
  <c r="X2077" i="1"/>
  <c r="Z2077" i="1" s="1"/>
  <c r="X2078" i="1"/>
  <c r="Z2078" i="1" s="1"/>
  <c r="X2079" i="1"/>
  <c r="Z2079" i="1" s="1"/>
  <c r="X2080" i="1"/>
  <c r="Z2080" i="1" s="1"/>
  <c r="X2081" i="1"/>
  <c r="Z2081" i="1" s="1"/>
  <c r="X2082" i="1"/>
  <c r="Z2082" i="1" s="1"/>
  <c r="X2083" i="1"/>
  <c r="Z2083" i="1" s="1"/>
  <c r="X2084" i="1"/>
  <c r="Z2084" i="1" s="1"/>
  <c r="X2085" i="1"/>
  <c r="Z2085" i="1" s="1"/>
  <c r="X2086" i="1"/>
  <c r="Z2086" i="1" s="1"/>
  <c r="X2087" i="1"/>
  <c r="Z2087" i="1" s="1"/>
  <c r="X2088" i="1"/>
  <c r="Z2088" i="1" s="1"/>
  <c r="X2089" i="1"/>
  <c r="Z2089" i="1" s="1"/>
  <c r="X2090" i="1"/>
  <c r="Z2090" i="1" s="1"/>
  <c r="X2091" i="1"/>
  <c r="Z2091" i="1" s="1"/>
  <c r="X2092" i="1"/>
  <c r="Z2092" i="1" s="1"/>
  <c r="X2093" i="1"/>
  <c r="Z2093" i="1" s="1"/>
  <c r="X2094" i="1"/>
  <c r="Z2094" i="1" s="1"/>
  <c r="X2095" i="1"/>
  <c r="Z2095" i="1" s="1"/>
  <c r="X2096" i="1"/>
  <c r="Z2096" i="1" s="1"/>
  <c r="X2097" i="1"/>
  <c r="Z2097" i="1" s="1"/>
  <c r="X2098" i="1"/>
  <c r="Z2098" i="1" s="1"/>
  <c r="X2099" i="1"/>
  <c r="Z2099" i="1" s="1"/>
  <c r="X2100" i="1"/>
  <c r="Z2100" i="1" s="1"/>
  <c r="X2101" i="1"/>
  <c r="Z2101" i="1" s="1"/>
  <c r="X2102" i="1"/>
  <c r="Z2102" i="1" s="1"/>
  <c r="X2103" i="1"/>
  <c r="Z2103" i="1" s="1"/>
  <c r="X2104" i="1"/>
  <c r="Z2104" i="1" s="1"/>
  <c r="X2105" i="1"/>
  <c r="Z2105" i="1" s="1"/>
  <c r="X2106" i="1"/>
  <c r="Z2106" i="1" s="1"/>
  <c r="X2107" i="1"/>
  <c r="Z2107" i="1" s="1"/>
  <c r="X2108" i="1"/>
  <c r="Z2108" i="1" s="1"/>
  <c r="X2109" i="1"/>
  <c r="Z2109" i="1" s="1"/>
  <c r="X2110" i="1"/>
  <c r="Z2110" i="1" s="1"/>
  <c r="X2111" i="1"/>
  <c r="Z2111" i="1" s="1"/>
  <c r="X2112" i="1"/>
  <c r="Z2112" i="1" s="1"/>
  <c r="X2113" i="1"/>
  <c r="Z2113" i="1" s="1"/>
  <c r="X2114" i="1"/>
  <c r="Z2114" i="1" s="1"/>
  <c r="X2115" i="1"/>
  <c r="Z2115" i="1" s="1"/>
  <c r="X2116" i="1"/>
  <c r="Z2116" i="1" s="1"/>
  <c r="X2117" i="1"/>
  <c r="Z2117" i="1" s="1"/>
  <c r="X2118" i="1"/>
  <c r="Z2118" i="1" s="1"/>
  <c r="X2119" i="1"/>
  <c r="Z2119" i="1" s="1"/>
  <c r="X2120" i="1"/>
  <c r="Z2120" i="1" s="1"/>
  <c r="X2121" i="1"/>
  <c r="Z2121" i="1" s="1"/>
  <c r="X2122" i="1"/>
  <c r="Z2122" i="1" s="1"/>
  <c r="X2123" i="1"/>
  <c r="Z2123" i="1" s="1"/>
  <c r="X2124" i="1"/>
  <c r="Z2124" i="1" s="1"/>
  <c r="X2125" i="1"/>
  <c r="Z2125" i="1" s="1"/>
  <c r="X2126" i="1"/>
  <c r="Z2126" i="1" s="1"/>
  <c r="X2127" i="1"/>
  <c r="Z2127" i="1" s="1"/>
  <c r="X2128" i="1"/>
  <c r="Z2128" i="1" s="1"/>
  <c r="X2129" i="1"/>
  <c r="Z2129" i="1" s="1"/>
  <c r="X2130" i="1"/>
  <c r="Z2130" i="1" s="1"/>
  <c r="X2131" i="1"/>
  <c r="Z2131" i="1" s="1"/>
  <c r="X2132" i="1"/>
  <c r="Z2132" i="1" s="1"/>
  <c r="X2133" i="1"/>
  <c r="Z2133" i="1" s="1"/>
  <c r="X2134" i="1"/>
  <c r="Z2134" i="1" s="1"/>
  <c r="X2135" i="1"/>
  <c r="Z2135" i="1" s="1"/>
  <c r="X2136" i="1"/>
  <c r="Z2136" i="1" s="1"/>
  <c r="X2137" i="1"/>
  <c r="Z2137" i="1" s="1"/>
  <c r="X2138" i="1"/>
  <c r="Z2138" i="1" s="1"/>
  <c r="X2139" i="1"/>
  <c r="Z2139" i="1" s="1"/>
  <c r="X2140" i="1"/>
  <c r="Z2140" i="1" s="1"/>
  <c r="X2141" i="1"/>
  <c r="Z2141" i="1" s="1"/>
  <c r="X2142" i="1"/>
  <c r="Z2142" i="1" s="1"/>
  <c r="X2143" i="1"/>
  <c r="Z2143" i="1" s="1"/>
  <c r="X2144" i="1"/>
  <c r="Z2144" i="1" s="1"/>
  <c r="X2145" i="1"/>
  <c r="Z2145" i="1" s="1"/>
  <c r="X2146" i="1"/>
  <c r="Z2146" i="1" s="1"/>
  <c r="X2147" i="1"/>
  <c r="Z2147" i="1" s="1"/>
  <c r="X2148" i="1"/>
  <c r="Z2148" i="1" s="1"/>
  <c r="X2149" i="1"/>
  <c r="Z2149" i="1" s="1"/>
  <c r="X2150" i="1"/>
  <c r="Z2150" i="1" s="1"/>
  <c r="X2151" i="1"/>
  <c r="Z2151" i="1" s="1"/>
  <c r="X2152" i="1"/>
  <c r="Z2152" i="1" s="1"/>
  <c r="X2153" i="1"/>
  <c r="Z2153" i="1" s="1"/>
  <c r="X2154" i="1"/>
  <c r="Z2154" i="1" s="1"/>
  <c r="X2155" i="1"/>
  <c r="Z2155" i="1" s="1"/>
  <c r="X2156" i="1"/>
  <c r="Z2156" i="1" s="1"/>
  <c r="X2157" i="1"/>
  <c r="Z2157" i="1" s="1"/>
  <c r="X2158" i="1"/>
  <c r="Z2158" i="1" s="1"/>
  <c r="X2159" i="1"/>
  <c r="Z2159" i="1" s="1"/>
  <c r="X2160" i="1"/>
  <c r="Z2160" i="1" s="1"/>
  <c r="X2161" i="1"/>
  <c r="Z2161" i="1" s="1"/>
  <c r="X2162" i="1"/>
  <c r="Z2162" i="1" s="1"/>
  <c r="X2163" i="1"/>
  <c r="Z2163" i="1" s="1"/>
  <c r="X2164" i="1"/>
  <c r="Z2164" i="1" s="1"/>
  <c r="X2165" i="1"/>
  <c r="Z2165" i="1" s="1"/>
  <c r="X2166" i="1"/>
  <c r="Z2166" i="1" s="1"/>
  <c r="X2167" i="1"/>
  <c r="Z2167" i="1" s="1"/>
  <c r="X2168" i="1"/>
  <c r="Z2168" i="1" s="1"/>
  <c r="X2169" i="1"/>
  <c r="Z2169" i="1" s="1"/>
  <c r="X2170" i="1"/>
  <c r="Z2170" i="1" s="1"/>
  <c r="X2171" i="1"/>
  <c r="Z2171" i="1" s="1"/>
  <c r="X2172" i="1"/>
  <c r="Z2172" i="1" s="1"/>
  <c r="X2173" i="1"/>
  <c r="Z2173" i="1" s="1"/>
  <c r="X2174" i="1"/>
  <c r="Z2174" i="1" s="1"/>
  <c r="X2175" i="1"/>
  <c r="Z2175" i="1" s="1"/>
  <c r="X2176" i="1"/>
  <c r="Z2176" i="1" s="1"/>
  <c r="X2177" i="1"/>
  <c r="Z2177" i="1" s="1"/>
  <c r="X2178" i="1"/>
  <c r="Z2178" i="1" s="1"/>
  <c r="X2179" i="1"/>
  <c r="Z2179" i="1" s="1"/>
  <c r="X2180" i="1"/>
  <c r="Z2180" i="1" s="1"/>
  <c r="X2181" i="1"/>
  <c r="Z2181" i="1" s="1"/>
  <c r="X2182" i="1"/>
  <c r="Z2182" i="1" s="1"/>
  <c r="X2183" i="1"/>
  <c r="Z2183" i="1" s="1"/>
  <c r="X2184" i="1"/>
  <c r="Z2184" i="1" s="1"/>
  <c r="X2185" i="1"/>
  <c r="Z2185" i="1" s="1"/>
  <c r="X2186" i="1"/>
  <c r="Z2186" i="1" s="1"/>
  <c r="X2187" i="1"/>
  <c r="Z2187" i="1" s="1"/>
  <c r="X2188" i="1"/>
  <c r="Z2188" i="1" s="1"/>
  <c r="X2189" i="1"/>
  <c r="Z2189" i="1" s="1"/>
  <c r="X2190" i="1"/>
  <c r="Z2190" i="1" s="1"/>
  <c r="X2191" i="1"/>
  <c r="Z2191" i="1" s="1"/>
  <c r="X2192" i="1"/>
  <c r="Z2192" i="1" s="1"/>
  <c r="X2193" i="1"/>
  <c r="Z2193" i="1" s="1"/>
  <c r="X2194" i="1"/>
  <c r="Z2194" i="1" s="1"/>
  <c r="X2195" i="1"/>
  <c r="Z2195" i="1" s="1"/>
  <c r="X2196" i="1"/>
  <c r="Z2196" i="1" s="1"/>
  <c r="X2197" i="1"/>
  <c r="Z2197" i="1" s="1"/>
  <c r="X2198" i="1"/>
  <c r="Z2198" i="1" s="1"/>
  <c r="X2199" i="1"/>
  <c r="Z2199" i="1" s="1"/>
  <c r="X2200" i="1"/>
  <c r="Z2200" i="1" s="1"/>
  <c r="X2201" i="1"/>
  <c r="Z2201" i="1" s="1"/>
  <c r="X2202" i="1"/>
  <c r="Z2202" i="1" s="1"/>
  <c r="X2203" i="1"/>
  <c r="Z2203" i="1" s="1"/>
  <c r="X2204" i="1"/>
  <c r="Z2204" i="1" s="1"/>
  <c r="X2205" i="1"/>
  <c r="Z2205" i="1" s="1"/>
  <c r="X2206" i="1"/>
  <c r="Z2206" i="1" s="1"/>
  <c r="X2207" i="1"/>
  <c r="Z2207" i="1" s="1"/>
  <c r="X2208" i="1"/>
  <c r="Z2208" i="1" s="1"/>
  <c r="X2209" i="1"/>
  <c r="Z2209" i="1" s="1"/>
  <c r="X2210" i="1"/>
  <c r="Z2210" i="1" s="1"/>
  <c r="X2211" i="1"/>
  <c r="Z2211" i="1" s="1"/>
  <c r="X2212" i="1"/>
  <c r="Z2212" i="1" s="1"/>
  <c r="X2213" i="1"/>
  <c r="Z2213" i="1" s="1"/>
  <c r="X2214" i="1"/>
  <c r="Z2214" i="1" s="1"/>
  <c r="X2215" i="1"/>
  <c r="Z2215" i="1" s="1"/>
  <c r="X2216" i="1"/>
  <c r="Z2216" i="1" s="1"/>
  <c r="X2217" i="1"/>
  <c r="Z2217" i="1" s="1"/>
  <c r="X2218" i="1"/>
  <c r="Z2218" i="1" s="1"/>
  <c r="X2219" i="1"/>
  <c r="Z2219" i="1" s="1"/>
  <c r="X2220" i="1"/>
  <c r="Z2220" i="1" s="1"/>
  <c r="X2221" i="1"/>
  <c r="Z2221" i="1" s="1"/>
  <c r="X2222" i="1"/>
  <c r="Z2222" i="1" s="1"/>
  <c r="X2223" i="1"/>
  <c r="Z2223" i="1" s="1"/>
  <c r="X2224" i="1"/>
  <c r="Z2224" i="1" s="1"/>
  <c r="X2225" i="1"/>
  <c r="Z2225" i="1" s="1"/>
  <c r="X2226" i="1"/>
  <c r="Z2226" i="1" s="1"/>
  <c r="X2227" i="1"/>
  <c r="Z2227" i="1" s="1"/>
  <c r="X2228" i="1"/>
  <c r="Z2228" i="1" s="1"/>
  <c r="X2229" i="1"/>
  <c r="Z2229" i="1" s="1"/>
  <c r="X2230" i="1"/>
  <c r="Z2230" i="1" s="1"/>
  <c r="X2231" i="1"/>
  <c r="Z2231" i="1" s="1"/>
  <c r="X2232" i="1"/>
  <c r="Z2232" i="1" s="1"/>
  <c r="X2233" i="1"/>
  <c r="Z2233" i="1" s="1"/>
  <c r="X2234" i="1"/>
  <c r="Z2234" i="1" s="1"/>
  <c r="X2235" i="1"/>
  <c r="Z2235" i="1" s="1"/>
  <c r="X2236" i="1"/>
  <c r="Z2236" i="1" s="1"/>
  <c r="X2237" i="1"/>
  <c r="Z2237" i="1" s="1"/>
  <c r="X2238" i="1"/>
  <c r="Z2238" i="1" s="1"/>
  <c r="X2239" i="1"/>
  <c r="Z2239" i="1" s="1"/>
  <c r="X2240" i="1"/>
  <c r="Z2240" i="1" s="1"/>
  <c r="X2241" i="1"/>
  <c r="Z2241" i="1" s="1"/>
  <c r="X2242" i="1"/>
  <c r="Z2242" i="1" s="1"/>
  <c r="X2243" i="1"/>
  <c r="Z2243" i="1" s="1"/>
  <c r="X2244" i="1"/>
  <c r="Z2244" i="1" s="1"/>
  <c r="X2245" i="1"/>
  <c r="Z2245" i="1" s="1"/>
  <c r="X2246" i="1"/>
  <c r="Z2246" i="1" s="1"/>
  <c r="X2247" i="1"/>
  <c r="Z2247" i="1" s="1"/>
  <c r="X2248" i="1"/>
  <c r="Z2248" i="1" s="1"/>
  <c r="X2249" i="1"/>
  <c r="Z2249" i="1" s="1"/>
  <c r="X2250" i="1"/>
  <c r="Z2250" i="1" s="1"/>
  <c r="X2251" i="1"/>
  <c r="Z2251" i="1" s="1"/>
  <c r="X2252" i="1"/>
  <c r="Z2252" i="1" s="1"/>
  <c r="X2253" i="1"/>
  <c r="Z2253" i="1" s="1"/>
  <c r="X2254" i="1"/>
  <c r="Z2254" i="1" s="1"/>
  <c r="X2255" i="1"/>
  <c r="Z2255" i="1" s="1"/>
  <c r="X2256" i="1"/>
  <c r="Z2256" i="1" s="1"/>
  <c r="X2257" i="1"/>
  <c r="Z2257" i="1" s="1"/>
  <c r="X2258" i="1"/>
  <c r="Z2258" i="1" s="1"/>
  <c r="X2259" i="1"/>
  <c r="Z2259" i="1" s="1"/>
  <c r="X2260" i="1"/>
  <c r="Z2260" i="1" s="1"/>
  <c r="X2261" i="1"/>
  <c r="Z2261" i="1" s="1"/>
  <c r="X2262" i="1"/>
  <c r="Z2262" i="1" s="1"/>
  <c r="X2263" i="1"/>
  <c r="Z2263" i="1" s="1"/>
  <c r="X2264" i="1"/>
  <c r="Z2264" i="1" s="1"/>
  <c r="X2265" i="1"/>
  <c r="Z2265" i="1" s="1"/>
  <c r="X2266" i="1"/>
  <c r="Z2266" i="1" s="1"/>
  <c r="X2267" i="1"/>
  <c r="Z2267" i="1" s="1"/>
  <c r="X2268" i="1"/>
  <c r="Z2268" i="1" s="1"/>
  <c r="X2269" i="1"/>
  <c r="Z2269" i="1" s="1"/>
  <c r="X2270" i="1"/>
  <c r="Z2270" i="1" s="1"/>
  <c r="X2271" i="1"/>
  <c r="Z2271" i="1" s="1"/>
  <c r="X2272" i="1"/>
  <c r="Z2272" i="1" s="1"/>
  <c r="X2273" i="1"/>
  <c r="Z2273" i="1" s="1"/>
  <c r="X2274" i="1"/>
  <c r="Z2274" i="1" s="1"/>
  <c r="X2275" i="1"/>
  <c r="Z2275" i="1" s="1"/>
  <c r="X2276" i="1"/>
  <c r="Z2276" i="1" s="1"/>
  <c r="X2277" i="1"/>
  <c r="Z2277" i="1" s="1"/>
  <c r="X2278" i="1"/>
  <c r="Z2278" i="1" s="1"/>
  <c r="X2279" i="1"/>
  <c r="Z2279" i="1" s="1"/>
  <c r="X2280" i="1"/>
  <c r="Z2280" i="1" s="1"/>
  <c r="X2281" i="1"/>
  <c r="Z2281" i="1" s="1"/>
  <c r="X2282" i="1"/>
  <c r="Z2282" i="1" s="1"/>
  <c r="X2283" i="1"/>
  <c r="Z2283" i="1" s="1"/>
  <c r="X2284" i="1"/>
  <c r="Z2284" i="1" s="1"/>
  <c r="X2285" i="1"/>
  <c r="Z2285" i="1" s="1"/>
  <c r="X2286" i="1"/>
  <c r="Z2286" i="1" s="1"/>
  <c r="X2287" i="1"/>
  <c r="Z2287" i="1" s="1"/>
  <c r="X2288" i="1"/>
  <c r="Z2288" i="1" s="1"/>
  <c r="X2289" i="1"/>
  <c r="Z2289" i="1" s="1"/>
  <c r="X2290" i="1"/>
  <c r="Z2290" i="1" s="1"/>
  <c r="X2291" i="1"/>
  <c r="Z2291" i="1" s="1"/>
  <c r="X2292" i="1"/>
  <c r="Z2292" i="1" s="1"/>
  <c r="X2293" i="1"/>
  <c r="Z2293" i="1" s="1"/>
  <c r="X2294" i="1"/>
  <c r="Z2294" i="1" s="1"/>
  <c r="X2295" i="1"/>
  <c r="Z2295" i="1" s="1"/>
  <c r="X2296" i="1"/>
  <c r="Z2296" i="1" s="1"/>
  <c r="X2297" i="1"/>
  <c r="Z2297" i="1" s="1"/>
  <c r="X2298" i="1"/>
  <c r="Z2298" i="1" s="1"/>
  <c r="X2299" i="1"/>
  <c r="Z2299" i="1" s="1"/>
  <c r="X2300" i="1"/>
  <c r="Z2300" i="1" s="1"/>
  <c r="X2301" i="1"/>
  <c r="Z2301" i="1" s="1"/>
  <c r="X2302" i="1"/>
  <c r="Z2302" i="1" s="1"/>
  <c r="X2303" i="1"/>
  <c r="Z2303" i="1" s="1"/>
  <c r="X2304" i="1"/>
  <c r="Z2304" i="1" s="1"/>
  <c r="X2305" i="1"/>
  <c r="Z2305" i="1" s="1"/>
  <c r="X2306" i="1"/>
  <c r="Z2306" i="1" s="1"/>
  <c r="X2307" i="1"/>
  <c r="Z2307" i="1" s="1"/>
  <c r="X2308" i="1"/>
  <c r="Z2308" i="1" s="1"/>
  <c r="X2309" i="1"/>
  <c r="Z2309" i="1" s="1"/>
  <c r="X2310" i="1"/>
  <c r="Z2310" i="1" s="1"/>
  <c r="X2311" i="1"/>
  <c r="Z2311" i="1" s="1"/>
  <c r="X2312" i="1"/>
  <c r="Z2312" i="1" s="1"/>
  <c r="X2313" i="1"/>
  <c r="Z2313" i="1" s="1"/>
  <c r="X2314" i="1"/>
  <c r="Z2314" i="1" s="1"/>
  <c r="X2315" i="1"/>
  <c r="Z2315" i="1" s="1"/>
  <c r="X2316" i="1"/>
  <c r="Z2316" i="1" s="1"/>
  <c r="X2317" i="1"/>
  <c r="Z2317" i="1" s="1"/>
  <c r="X2318" i="1"/>
  <c r="Z2318" i="1" s="1"/>
  <c r="X2319" i="1"/>
  <c r="Z2319" i="1" s="1"/>
  <c r="X2320" i="1"/>
  <c r="Z2320" i="1" s="1"/>
  <c r="X2321" i="1"/>
  <c r="Z2321" i="1" s="1"/>
  <c r="X2322" i="1"/>
  <c r="Z2322" i="1" s="1"/>
  <c r="X2323" i="1"/>
  <c r="Z2323" i="1" s="1"/>
  <c r="X2324" i="1"/>
  <c r="Z2324" i="1" s="1"/>
  <c r="X2325" i="1"/>
  <c r="Z2325" i="1" s="1"/>
  <c r="X2326" i="1"/>
  <c r="Z2326" i="1" s="1"/>
  <c r="X2327" i="1"/>
  <c r="Z2327" i="1" s="1"/>
  <c r="X2328" i="1"/>
  <c r="Z2328" i="1" s="1"/>
  <c r="X2329" i="1"/>
  <c r="Z2329" i="1" s="1"/>
  <c r="X2330" i="1"/>
  <c r="Z2330" i="1" s="1"/>
  <c r="X2331" i="1"/>
  <c r="Z2331" i="1" s="1"/>
  <c r="X2332" i="1"/>
  <c r="Z2332" i="1" s="1"/>
  <c r="X2333" i="1"/>
  <c r="Z2333" i="1" s="1"/>
  <c r="X2334" i="1"/>
  <c r="Z2334" i="1" s="1"/>
  <c r="X2335" i="1"/>
  <c r="Z2335" i="1" s="1"/>
  <c r="X2336" i="1"/>
  <c r="Z2336" i="1" s="1"/>
  <c r="X2337" i="1"/>
  <c r="Z2337" i="1" s="1"/>
  <c r="X2338" i="1"/>
  <c r="Z2338" i="1" s="1"/>
  <c r="X2339" i="1"/>
  <c r="Z2339" i="1" s="1"/>
  <c r="X2340" i="1"/>
  <c r="Z2340" i="1" s="1"/>
  <c r="X2341" i="1"/>
  <c r="Z2341" i="1" s="1"/>
  <c r="X2342" i="1"/>
  <c r="Z2342" i="1" s="1"/>
  <c r="X2343" i="1"/>
  <c r="Z2343" i="1" s="1"/>
  <c r="X2344" i="1"/>
  <c r="Z2344" i="1" s="1"/>
  <c r="X2345" i="1"/>
  <c r="Z2345" i="1" s="1"/>
  <c r="X2346" i="1"/>
  <c r="Z2346" i="1" s="1"/>
  <c r="X2347" i="1"/>
  <c r="Z2347" i="1" s="1"/>
  <c r="X2348" i="1"/>
  <c r="Z2348" i="1" s="1"/>
  <c r="X2349" i="1"/>
  <c r="Z2349" i="1" s="1"/>
  <c r="X2350" i="1"/>
  <c r="Z2350" i="1" s="1"/>
  <c r="X2351" i="1"/>
  <c r="Z2351" i="1" s="1"/>
  <c r="X2352" i="1"/>
  <c r="Z2352" i="1" s="1"/>
  <c r="X2353" i="1"/>
  <c r="Z2353" i="1" s="1"/>
  <c r="X2354" i="1"/>
  <c r="Z2354" i="1" s="1"/>
  <c r="X2355" i="1"/>
  <c r="Z2355" i="1" s="1"/>
  <c r="X2356" i="1"/>
  <c r="Z2356" i="1" s="1"/>
  <c r="X2357" i="1"/>
  <c r="Z2357" i="1" s="1"/>
  <c r="X2358" i="1"/>
  <c r="Z2358" i="1" s="1"/>
  <c r="X2359" i="1"/>
  <c r="Z2359" i="1" s="1"/>
  <c r="X2360" i="1"/>
  <c r="Z2360" i="1" s="1"/>
  <c r="X2361" i="1"/>
  <c r="Z2361" i="1" s="1"/>
  <c r="X2362" i="1"/>
  <c r="Z2362" i="1" s="1"/>
  <c r="X2363" i="1"/>
  <c r="Z2363" i="1" s="1"/>
  <c r="X2364" i="1"/>
  <c r="Z2364" i="1" s="1"/>
  <c r="X2365" i="1"/>
  <c r="Z2365" i="1" s="1"/>
  <c r="X2366" i="1"/>
  <c r="Z2366" i="1" s="1"/>
  <c r="X2367" i="1"/>
  <c r="Z2367" i="1" s="1"/>
  <c r="X2368" i="1"/>
  <c r="Z2368" i="1" s="1"/>
  <c r="X2369" i="1"/>
  <c r="Z2369" i="1" s="1"/>
  <c r="X2370" i="1"/>
  <c r="Z2370" i="1" s="1"/>
  <c r="X2371" i="1"/>
  <c r="Z2371" i="1" s="1"/>
  <c r="X2372" i="1"/>
  <c r="Z2372" i="1" s="1"/>
  <c r="X2373" i="1"/>
  <c r="Z2373" i="1" s="1"/>
  <c r="X2374" i="1"/>
  <c r="Z2374" i="1" s="1"/>
  <c r="X2375" i="1"/>
  <c r="Z2375" i="1" s="1"/>
  <c r="X2376" i="1"/>
  <c r="Z2376" i="1" s="1"/>
  <c r="X2377" i="1"/>
  <c r="Z2377" i="1" s="1"/>
  <c r="X2378" i="1"/>
  <c r="Z2378" i="1" s="1"/>
  <c r="X2379" i="1"/>
  <c r="Z2379" i="1" s="1"/>
  <c r="X2380" i="1"/>
  <c r="Z2380" i="1" s="1"/>
  <c r="X2381" i="1"/>
  <c r="Z2381" i="1" s="1"/>
  <c r="X2382" i="1"/>
  <c r="Z2382" i="1" s="1"/>
  <c r="X2383" i="1"/>
  <c r="Z2383" i="1" s="1"/>
  <c r="X2384" i="1"/>
  <c r="Z2384" i="1" s="1"/>
  <c r="X2385" i="1"/>
  <c r="Z2385" i="1" s="1"/>
  <c r="X2386" i="1"/>
  <c r="Z2386" i="1" s="1"/>
  <c r="X2387" i="1"/>
  <c r="Z2387" i="1" s="1"/>
  <c r="X2388" i="1"/>
  <c r="Z2388" i="1" s="1"/>
  <c r="X2389" i="1"/>
  <c r="Z2389" i="1" s="1"/>
  <c r="X2390" i="1"/>
  <c r="Z2390" i="1" s="1"/>
  <c r="X2391" i="1"/>
  <c r="Z2391" i="1" s="1"/>
  <c r="X2392" i="1"/>
  <c r="Z2392" i="1" s="1"/>
  <c r="X2393" i="1"/>
  <c r="Z2393" i="1" s="1"/>
  <c r="X2394" i="1"/>
  <c r="Z2394" i="1" s="1"/>
  <c r="X2395" i="1"/>
  <c r="Z2395" i="1" s="1"/>
  <c r="X2396" i="1"/>
  <c r="Z2396" i="1" s="1"/>
  <c r="X2397" i="1"/>
  <c r="Z2397" i="1" s="1"/>
  <c r="X2398" i="1"/>
  <c r="Z2398" i="1" s="1"/>
  <c r="X2399" i="1"/>
  <c r="Z2399" i="1" s="1"/>
  <c r="X2400" i="1"/>
  <c r="Z2400" i="1" s="1"/>
  <c r="X2401" i="1"/>
  <c r="Z2401" i="1" s="1"/>
  <c r="X2402" i="1"/>
  <c r="Z2402" i="1" s="1"/>
  <c r="X2403" i="1"/>
  <c r="Z2403" i="1" s="1"/>
  <c r="X2404" i="1"/>
  <c r="Z2404" i="1" s="1"/>
  <c r="X2405" i="1"/>
  <c r="Z2405" i="1" s="1"/>
  <c r="X2406" i="1"/>
  <c r="Z2406" i="1" s="1"/>
  <c r="X2407" i="1"/>
  <c r="Z2407" i="1" s="1"/>
  <c r="X2408" i="1"/>
  <c r="Z2408" i="1" s="1"/>
  <c r="X2409" i="1"/>
  <c r="Z2409" i="1" s="1"/>
  <c r="X2410" i="1"/>
  <c r="Z2410" i="1" s="1"/>
  <c r="X2411" i="1"/>
  <c r="Z2411" i="1" s="1"/>
  <c r="X2412" i="1"/>
  <c r="Z2412" i="1" s="1"/>
  <c r="X2413" i="1"/>
  <c r="Z2413" i="1" s="1"/>
  <c r="X2414" i="1"/>
  <c r="Z2414" i="1" s="1"/>
  <c r="X2415" i="1"/>
  <c r="Z2415" i="1" s="1"/>
  <c r="X2416" i="1"/>
  <c r="Z2416" i="1" s="1"/>
  <c r="X2417" i="1"/>
  <c r="Z2417" i="1" s="1"/>
  <c r="X2418" i="1"/>
  <c r="Z2418" i="1" s="1"/>
  <c r="X2419" i="1"/>
  <c r="Z2419" i="1" s="1"/>
  <c r="X2420" i="1"/>
  <c r="Z2420" i="1" s="1"/>
  <c r="X2421" i="1"/>
  <c r="Z2421" i="1" s="1"/>
  <c r="X2422" i="1"/>
  <c r="Z2422" i="1" s="1"/>
  <c r="X2423" i="1"/>
  <c r="Z2423" i="1" s="1"/>
  <c r="X2424" i="1"/>
  <c r="Z2424" i="1" s="1"/>
  <c r="X2425" i="1"/>
  <c r="Z2425" i="1" s="1"/>
  <c r="X2426" i="1"/>
  <c r="Z2426" i="1" s="1"/>
  <c r="X2427" i="1"/>
  <c r="Z2427" i="1" s="1"/>
  <c r="X2428" i="1"/>
  <c r="Z2428" i="1" s="1"/>
  <c r="X2429" i="1"/>
  <c r="Z2429" i="1" s="1"/>
  <c r="X2430" i="1"/>
  <c r="Z2430" i="1" s="1"/>
  <c r="X2431" i="1"/>
  <c r="Z2431" i="1" s="1"/>
  <c r="X2432" i="1"/>
  <c r="Z2432" i="1" s="1"/>
  <c r="X2433" i="1"/>
  <c r="Z2433" i="1" s="1"/>
  <c r="X2434" i="1"/>
  <c r="Z2434" i="1" s="1"/>
  <c r="X2435" i="1"/>
  <c r="Z2435" i="1" s="1"/>
  <c r="X2436" i="1"/>
  <c r="Z2436" i="1" s="1"/>
  <c r="X2437" i="1"/>
  <c r="Z2437" i="1" s="1"/>
  <c r="X2438" i="1"/>
  <c r="Z2438" i="1" s="1"/>
  <c r="X2439" i="1"/>
  <c r="Z2439" i="1" s="1"/>
  <c r="X2440" i="1"/>
  <c r="Z2440" i="1" s="1"/>
  <c r="X2441" i="1"/>
  <c r="Z2441" i="1" s="1"/>
  <c r="X2442" i="1"/>
  <c r="Z2442" i="1" s="1"/>
  <c r="X2443" i="1"/>
  <c r="Z2443" i="1" s="1"/>
  <c r="X2444" i="1"/>
  <c r="Z2444" i="1" s="1"/>
  <c r="X2445" i="1"/>
  <c r="Z2445" i="1" s="1"/>
  <c r="X2446" i="1"/>
  <c r="Z2446" i="1" s="1"/>
  <c r="X2447" i="1"/>
  <c r="Z2447" i="1" s="1"/>
  <c r="X2448" i="1"/>
  <c r="Z2448" i="1" s="1"/>
  <c r="X2449" i="1"/>
  <c r="Z2449" i="1" s="1"/>
  <c r="X2450" i="1"/>
  <c r="Z2450" i="1" s="1"/>
  <c r="X2451" i="1"/>
  <c r="Z2451" i="1" s="1"/>
  <c r="X2452" i="1"/>
  <c r="Z2452" i="1" s="1"/>
  <c r="X2453" i="1"/>
  <c r="Z2453" i="1" s="1"/>
  <c r="X2454" i="1"/>
  <c r="Z2454" i="1" s="1"/>
  <c r="X2455" i="1"/>
  <c r="Z2455" i="1" s="1"/>
  <c r="X2456" i="1"/>
  <c r="Z2456" i="1" s="1"/>
  <c r="X2457" i="1"/>
  <c r="Z2457" i="1" s="1"/>
  <c r="X2458" i="1"/>
  <c r="Z2458" i="1" s="1"/>
  <c r="X2459" i="1"/>
  <c r="Z2459" i="1" s="1"/>
  <c r="X2460" i="1"/>
  <c r="Z2460" i="1" s="1"/>
  <c r="X2461" i="1"/>
  <c r="Z2461" i="1" s="1"/>
  <c r="X2462" i="1"/>
  <c r="Z2462" i="1" s="1"/>
  <c r="X2463" i="1"/>
  <c r="Z2463" i="1" s="1"/>
  <c r="X2464" i="1"/>
  <c r="Z2464" i="1" s="1"/>
  <c r="X2465" i="1"/>
  <c r="Z2465" i="1" s="1"/>
  <c r="X2466" i="1"/>
  <c r="Z2466" i="1" s="1"/>
  <c r="X2467" i="1"/>
  <c r="Z2467" i="1" s="1"/>
  <c r="X2468" i="1"/>
  <c r="Z2468" i="1" s="1"/>
  <c r="X2469" i="1"/>
  <c r="Z2469" i="1" s="1"/>
  <c r="X2470" i="1"/>
  <c r="Z2470" i="1" s="1"/>
  <c r="X2471" i="1"/>
  <c r="Z2471" i="1" s="1"/>
  <c r="X2472" i="1"/>
  <c r="Z2472" i="1" s="1"/>
  <c r="X2473" i="1"/>
  <c r="Z2473" i="1" s="1"/>
  <c r="X2474" i="1"/>
  <c r="Z2474" i="1" s="1"/>
  <c r="X2475" i="1"/>
  <c r="Z2475" i="1" s="1"/>
  <c r="X2476" i="1"/>
  <c r="Z2476" i="1" s="1"/>
  <c r="X2477" i="1"/>
  <c r="Z2477" i="1" s="1"/>
  <c r="X2478" i="1"/>
  <c r="Z2478" i="1" s="1"/>
  <c r="X2479" i="1"/>
  <c r="Z2479" i="1" s="1"/>
  <c r="X2480" i="1"/>
  <c r="Z2480" i="1" s="1"/>
  <c r="X2481" i="1"/>
  <c r="Z2481" i="1" s="1"/>
  <c r="X2482" i="1"/>
  <c r="Z2482" i="1" s="1"/>
  <c r="X2483" i="1"/>
  <c r="Z2483" i="1" s="1"/>
  <c r="X2484" i="1"/>
  <c r="Z2484" i="1" s="1"/>
  <c r="X2485" i="1"/>
  <c r="Z2485" i="1" s="1"/>
  <c r="X2486" i="1"/>
  <c r="Z2486" i="1" s="1"/>
  <c r="X2487" i="1"/>
  <c r="Z2487" i="1" s="1"/>
  <c r="X2488" i="1"/>
  <c r="Z2488" i="1" s="1"/>
  <c r="X2489" i="1"/>
  <c r="Z2489" i="1" s="1"/>
  <c r="X2490" i="1"/>
  <c r="Z2490" i="1" s="1"/>
  <c r="X2491" i="1"/>
  <c r="Z2491" i="1" s="1"/>
  <c r="X2492" i="1"/>
  <c r="Z2492" i="1" s="1"/>
  <c r="X2493" i="1"/>
  <c r="Z2493" i="1" s="1"/>
  <c r="X2494" i="1"/>
  <c r="Z2494" i="1" s="1"/>
  <c r="X2495" i="1"/>
  <c r="Z2495" i="1" s="1"/>
  <c r="X2496" i="1"/>
  <c r="Z2496" i="1" s="1"/>
  <c r="X2497" i="1"/>
  <c r="Z2497" i="1" s="1"/>
  <c r="X2498" i="1"/>
  <c r="Z2498" i="1" s="1"/>
  <c r="X2499" i="1"/>
  <c r="Z2499" i="1" s="1"/>
  <c r="X2500" i="1"/>
  <c r="Z2500" i="1" s="1"/>
  <c r="X2501" i="1"/>
  <c r="Z2501" i="1" s="1"/>
  <c r="X2502" i="1"/>
  <c r="Z2502" i="1" s="1"/>
  <c r="X2503" i="1"/>
  <c r="Z2503" i="1" s="1"/>
  <c r="X2504" i="1"/>
  <c r="Z2504" i="1" s="1"/>
  <c r="X2505" i="1"/>
  <c r="Z2505" i="1" s="1"/>
  <c r="X2506" i="1"/>
  <c r="Z2506" i="1" s="1"/>
  <c r="X2507" i="1"/>
  <c r="Z2507" i="1" s="1"/>
  <c r="X2508" i="1"/>
  <c r="Z2508" i="1" s="1"/>
  <c r="X2509" i="1"/>
  <c r="Z2509" i="1" s="1"/>
  <c r="X2510" i="1"/>
  <c r="Z2510" i="1" s="1"/>
  <c r="X2511" i="1"/>
  <c r="Z2511" i="1" s="1"/>
  <c r="X2512" i="1"/>
  <c r="Z2512" i="1" s="1"/>
  <c r="X2513" i="1"/>
  <c r="Z2513" i="1" s="1"/>
  <c r="X2514" i="1"/>
  <c r="Z2514" i="1" s="1"/>
  <c r="X2515" i="1"/>
  <c r="Z2515" i="1" s="1"/>
  <c r="X2516" i="1"/>
  <c r="Z2516" i="1" s="1"/>
  <c r="X2517" i="1"/>
  <c r="Z2517" i="1" s="1"/>
  <c r="X2518" i="1"/>
  <c r="Z2518" i="1" s="1"/>
  <c r="X2519" i="1"/>
  <c r="Z2519" i="1" s="1"/>
  <c r="X2520" i="1"/>
  <c r="Z2520" i="1" s="1"/>
  <c r="X2521" i="1"/>
  <c r="Z2521" i="1" s="1"/>
  <c r="X2522" i="1"/>
  <c r="Z2522" i="1" s="1"/>
  <c r="X2523" i="1"/>
  <c r="Z2523" i="1" s="1"/>
  <c r="X2524" i="1"/>
  <c r="Z2524" i="1" s="1"/>
  <c r="X2525" i="1"/>
  <c r="Z2525" i="1" s="1"/>
  <c r="X2526" i="1"/>
  <c r="Z2526" i="1" s="1"/>
  <c r="X2527" i="1"/>
  <c r="Z2527" i="1" s="1"/>
  <c r="X2528" i="1"/>
  <c r="Z2528" i="1" s="1"/>
  <c r="X2529" i="1"/>
  <c r="Z2529" i="1" s="1"/>
  <c r="X2530" i="1"/>
  <c r="Z2530" i="1" s="1"/>
  <c r="X2531" i="1"/>
  <c r="Z2531" i="1" s="1"/>
  <c r="X2532" i="1"/>
  <c r="Z2532" i="1" s="1"/>
  <c r="X2533" i="1"/>
  <c r="Z2533" i="1" s="1"/>
  <c r="X2534" i="1"/>
  <c r="Z2534" i="1" s="1"/>
  <c r="X2535" i="1"/>
  <c r="Z2535" i="1" s="1"/>
  <c r="X2536" i="1"/>
  <c r="Z2536" i="1" s="1"/>
  <c r="X2537" i="1"/>
  <c r="Z2537" i="1" s="1"/>
  <c r="X2538" i="1"/>
  <c r="Z2538" i="1" s="1"/>
  <c r="X2539" i="1"/>
  <c r="Z2539" i="1" s="1"/>
  <c r="X2540" i="1"/>
  <c r="Z2540" i="1" s="1"/>
  <c r="X2541" i="1"/>
  <c r="Z2541" i="1" s="1"/>
  <c r="X2542" i="1"/>
  <c r="Z2542" i="1" s="1"/>
  <c r="X2543" i="1"/>
  <c r="Z2543" i="1" s="1"/>
  <c r="X2544" i="1"/>
  <c r="Z2544" i="1" s="1"/>
  <c r="X2545" i="1"/>
  <c r="Z2545" i="1" s="1"/>
  <c r="X2546" i="1"/>
  <c r="Z2546" i="1" s="1"/>
  <c r="X2547" i="1"/>
  <c r="Z2547" i="1" s="1"/>
  <c r="X2548" i="1"/>
  <c r="Z2548" i="1" s="1"/>
  <c r="X2549" i="1"/>
  <c r="Z2549" i="1" s="1"/>
  <c r="X2550" i="1"/>
  <c r="Z2550" i="1" s="1"/>
  <c r="X2551" i="1"/>
  <c r="Z2551" i="1" s="1"/>
  <c r="X2552" i="1"/>
  <c r="Z2552" i="1" s="1"/>
  <c r="X2553" i="1"/>
  <c r="Z2553" i="1" s="1"/>
  <c r="X2554" i="1"/>
  <c r="Z2554" i="1" s="1"/>
  <c r="X2555" i="1"/>
  <c r="Z2555" i="1" s="1"/>
  <c r="X2556" i="1"/>
  <c r="Z2556" i="1" s="1"/>
  <c r="X2557" i="1"/>
  <c r="Z2557" i="1" s="1"/>
  <c r="X2558" i="1"/>
  <c r="Z2558" i="1" s="1"/>
  <c r="X2559" i="1"/>
  <c r="Z2559" i="1" s="1"/>
  <c r="X2560" i="1"/>
  <c r="Z2560" i="1" s="1"/>
  <c r="X2561" i="1"/>
  <c r="Z2561" i="1" s="1"/>
  <c r="X2562" i="1"/>
  <c r="Z2562" i="1" s="1"/>
  <c r="X2563" i="1"/>
  <c r="Z2563" i="1" s="1"/>
  <c r="X2564" i="1"/>
  <c r="Z2564" i="1" s="1"/>
  <c r="X2565" i="1"/>
  <c r="Z2565" i="1" s="1"/>
  <c r="X2566" i="1"/>
  <c r="Z2566" i="1" s="1"/>
  <c r="X2567" i="1"/>
  <c r="Z2567" i="1" s="1"/>
  <c r="X2568" i="1"/>
  <c r="Z2568" i="1" s="1"/>
  <c r="X2569" i="1"/>
  <c r="Z2569" i="1" s="1"/>
  <c r="X2570" i="1"/>
  <c r="Z2570" i="1" s="1"/>
  <c r="X2571" i="1"/>
  <c r="Z2571" i="1" s="1"/>
  <c r="X2572" i="1"/>
  <c r="Z2572" i="1" s="1"/>
  <c r="X2573" i="1"/>
  <c r="Z2573" i="1" s="1"/>
  <c r="X2574" i="1"/>
  <c r="Z2574" i="1" s="1"/>
  <c r="X2575" i="1"/>
  <c r="Z2575" i="1" s="1"/>
  <c r="X2576" i="1"/>
  <c r="Z2576" i="1" s="1"/>
  <c r="X2577" i="1"/>
  <c r="Z2577" i="1" s="1"/>
  <c r="X2578" i="1"/>
  <c r="Z2578" i="1" s="1"/>
  <c r="X2579" i="1"/>
  <c r="Z2579" i="1" s="1"/>
  <c r="X2580" i="1"/>
  <c r="Z2580" i="1" s="1"/>
  <c r="X2581" i="1"/>
  <c r="Z2581" i="1" s="1"/>
  <c r="X2582" i="1"/>
  <c r="Z2582" i="1" s="1"/>
  <c r="X2583" i="1"/>
  <c r="Z2583" i="1" s="1"/>
  <c r="X2584" i="1"/>
  <c r="Z2584" i="1" s="1"/>
  <c r="X2585" i="1"/>
  <c r="Z2585" i="1" s="1"/>
  <c r="X2586" i="1"/>
  <c r="Z2586" i="1" s="1"/>
  <c r="X2587" i="1"/>
  <c r="Z2587" i="1" s="1"/>
  <c r="X2588" i="1"/>
  <c r="Z2588" i="1" s="1"/>
  <c r="X2589" i="1"/>
  <c r="Z2589" i="1" s="1"/>
  <c r="X2590" i="1"/>
  <c r="Z2590" i="1" s="1"/>
  <c r="X2591" i="1"/>
  <c r="Z2591" i="1" s="1"/>
  <c r="X2592" i="1"/>
  <c r="Z2592" i="1" s="1"/>
  <c r="X2593" i="1"/>
  <c r="Z2593" i="1" s="1"/>
  <c r="X2594" i="1"/>
  <c r="Z2594" i="1" s="1"/>
  <c r="X2595" i="1"/>
  <c r="Z2595" i="1" s="1"/>
  <c r="X2596" i="1"/>
  <c r="Z2596" i="1" s="1"/>
  <c r="X2597" i="1"/>
  <c r="Z2597" i="1" s="1"/>
  <c r="X2598" i="1"/>
  <c r="Z2598" i="1" s="1"/>
  <c r="X2599" i="1"/>
  <c r="Z2599" i="1" s="1"/>
  <c r="X2600" i="1"/>
  <c r="Z2600" i="1" s="1"/>
  <c r="X2601" i="1"/>
  <c r="Z2601" i="1" s="1"/>
  <c r="X2602" i="1"/>
  <c r="Z2602" i="1" s="1"/>
  <c r="X2603" i="1"/>
  <c r="Z2603" i="1" s="1"/>
  <c r="X2604" i="1"/>
  <c r="Z2604" i="1" s="1"/>
  <c r="X2605" i="1"/>
  <c r="Z2605" i="1" s="1"/>
  <c r="X2606" i="1"/>
  <c r="Z2606" i="1" s="1"/>
  <c r="X2607" i="1"/>
  <c r="Z2607" i="1" s="1"/>
  <c r="X2608" i="1"/>
  <c r="Z2608" i="1" s="1"/>
  <c r="X2609" i="1"/>
  <c r="Z2609" i="1" s="1"/>
  <c r="X2610" i="1"/>
  <c r="Z2610" i="1" s="1"/>
  <c r="X2611" i="1"/>
  <c r="Z2611" i="1" s="1"/>
  <c r="X2612" i="1"/>
  <c r="Z2612" i="1" s="1"/>
  <c r="X2613" i="1"/>
  <c r="Z2613" i="1" s="1"/>
  <c r="X2614" i="1"/>
  <c r="Z2614" i="1" s="1"/>
  <c r="X2615" i="1"/>
  <c r="Z2615" i="1" s="1"/>
  <c r="X2616" i="1"/>
  <c r="Z2616" i="1" s="1"/>
  <c r="X2617" i="1"/>
  <c r="Z2617" i="1" s="1"/>
  <c r="X2618" i="1"/>
  <c r="Z2618" i="1" s="1"/>
  <c r="X2619" i="1"/>
  <c r="Z2619" i="1" s="1"/>
  <c r="X2620" i="1"/>
  <c r="Z2620" i="1" s="1"/>
  <c r="X2621" i="1"/>
  <c r="Z2621" i="1" s="1"/>
  <c r="X2622" i="1"/>
  <c r="Z2622" i="1" s="1"/>
  <c r="X2623" i="1"/>
  <c r="Z2623" i="1" s="1"/>
  <c r="X2624" i="1"/>
  <c r="Z2624" i="1" s="1"/>
  <c r="X2625" i="1"/>
  <c r="Z2625" i="1" s="1"/>
  <c r="X2626" i="1"/>
  <c r="Z2626" i="1" s="1"/>
  <c r="X2627" i="1"/>
  <c r="Z2627" i="1" s="1"/>
  <c r="X2628" i="1"/>
  <c r="Z2628" i="1" s="1"/>
  <c r="X2629" i="1"/>
  <c r="Z2629" i="1" s="1"/>
  <c r="X2630" i="1"/>
  <c r="Z2630" i="1" s="1"/>
  <c r="X2631" i="1"/>
  <c r="Z2631" i="1" s="1"/>
  <c r="X2632" i="1"/>
  <c r="Z2632" i="1" s="1"/>
  <c r="X2633" i="1"/>
  <c r="Z2633" i="1" s="1"/>
  <c r="X2634" i="1"/>
  <c r="Z2634" i="1" s="1"/>
  <c r="X2635" i="1"/>
  <c r="Z2635" i="1" s="1"/>
  <c r="X2636" i="1"/>
  <c r="Z2636" i="1" s="1"/>
  <c r="X2637" i="1"/>
  <c r="Z2637" i="1" s="1"/>
  <c r="X2638" i="1"/>
  <c r="Z2638" i="1" s="1"/>
  <c r="X2639" i="1"/>
  <c r="Z2639" i="1" s="1"/>
  <c r="X2640" i="1"/>
  <c r="Z2640" i="1" s="1"/>
  <c r="X2641" i="1"/>
  <c r="Z2641" i="1" s="1"/>
  <c r="X2642" i="1"/>
  <c r="Z2642" i="1" s="1"/>
  <c r="X2643" i="1"/>
  <c r="Z2643" i="1" s="1"/>
  <c r="X2644" i="1"/>
  <c r="Z2644" i="1" s="1"/>
  <c r="X2645" i="1"/>
  <c r="Z2645" i="1" s="1"/>
  <c r="X2646" i="1"/>
  <c r="Z2646" i="1" s="1"/>
  <c r="X2647" i="1"/>
  <c r="Z2647" i="1" s="1"/>
  <c r="X2648" i="1"/>
  <c r="Z2648" i="1" s="1"/>
  <c r="X2649" i="1"/>
  <c r="Z2649" i="1" s="1"/>
  <c r="X2650" i="1"/>
  <c r="Z2650" i="1" s="1"/>
  <c r="X2651" i="1"/>
  <c r="Z2651" i="1" s="1"/>
  <c r="X2652" i="1"/>
  <c r="Z2652" i="1" s="1"/>
  <c r="X2653" i="1"/>
  <c r="Z2653" i="1" s="1"/>
  <c r="X2654" i="1"/>
  <c r="Z2654" i="1" s="1"/>
  <c r="X2655" i="1"/>
  <c r="Z2655" i="1" s="1"/>
  <c r="X2656" i="1"/>
  <c r="Z2656" i="1" s="1"/>
  <c r="X2657" i="1"/>
  <c r="Z2657" i="1" s="1"/>
  <c r="X2658" i="1"/>
  <c r="Z2658" i="1" s="1"/>
  <c r="X2659" i="1"/>
  <c r="Z2659" i="1" s="1"/>
  <c r="X2660" i="1"/>
  <c r="Z2660" i="1" s="1"/>
  <c r="X2661" i="1"/>
  <c r="Z2661" i="1" s="1"/>
  <c r="X2662" i="1"/>
  <c r="Z2662" i="1" s="1"/>
  <c r="X2663" i="1"/>
  <c r="Z2663" i="1" s="1"/>
  <c r="X2664" i="1"/>
  <c r="Z2664" i="1" s="1"/>
  <c r="X2665" i="1"/>
  <c r="Z2665" i="1" s="1"/>
  <c r="X2666" i="1"/>
  <c r="Z2666" i="1" s="1"/>
  <c r="X2667" i="1"/>
  <c r="Z2667" i="1" s="1"/>
  <c r="X2668" i="1"/>
  <c r="Z2668" i="1" s="1"/>
  <c r="X2669" i="1"/>
  <c r="Z2669" i="1" s="1"/>
  <c r="X2670" i="1"/>
  <c r="Z2670" i="1" s="1"/>
  <c r="X2671" i="1"/>
  <c r="Z2671" i="1" s="1"/>
  <c r="X2672" i="1"/>
  <c r="Z2672" i="1" s="1"/>
  <c r="X2673" i="1"/>
  <c r="Z2673" i="1" s="1"/>
  <c r="X2674" i="1"/>
  <c r="Z2674" i="1" s="1"/>
  <c r="X2675" i="1"/>
  <c r="Z2675" i="1" s="1"/>
  <c r="X2676" i="1"/>
  <c r="Z2676" i="1" s="1"/>
  <c r="X2677" i="1"/>
  <c r="Z2677" i="1" s="1"/>
  <c r="X2678" i="1"/>
  <c r="Z2678" i="1" s="1"/>
  <c r="X2679" i="1"/>
  <c r="Z2679" i="1" s="1"/>
  <c r="X2680" i="1"/>
  <c r="Z2680" i="1" s="1"/>
  <c r="X2681" i="1"/>
  <c r="Z2681" i="1" s="1"/>
  <c r="X2682" i="1"/>
  <c r="Z2682" i="1" s="1"/>
  <c r="X2683" i="1"/>
  <c r="Z2683" i="1" s="1"/>
  <c r="X2684" i="1"/>
  <c r="Z2684" i="1" s="1"/>
  <c r="X2685" i="1"/>
  <c r="Z2685" i="1" s="1"/>
  <c r="X2686" i="1"/>
  <c r="Z2686" i="1" s="1"/>
  <c r="X2687" i="1"/>
  <c r="Z2687" i="1" s="1"/>
  <c r="X2688" i="1"/>
  <c r="Z2688" i="1" s="1"/>
  <c r="X2689" i="1"/>
  <c r="Z2689" i="1" s="1"/>
  <c r="X2690" i="1"/>
  <c r="Z2690" i="1" s="1"/>
  <c r="X2691" i="1"/>
  <c r="Z2691" i="1" s="1"/>
  <c r="X2692" i="1"/>
  <c r="Z2692" i="1" s="1"/>
  <c r="X2693" i="1"/>
  <c r="Z2693" i="1" s="1"/>
  <c r="X2694" i="1"/>
  <c r="Z2694" i="1" s="1"/>
  <c r="X2695" i="1"/>
  <c r="Z2695" i="1" s="1"/>
  <c r="X2696" i="1"/>
  <c r="Z2696" i="1" s="1"/>
  <c r="X2697" i="1"/>
  <c r="Z2697" i="1" s="1"/>
  <c r="X2698" i="1"/>
  <c r="Z2698" i="1" s="1"/>
  <c r="X2699" i="1"/>
  <c r="Z2699" i="1" s="1"/>
  <c r="X2700" i="1"/>
  <c r="Z2700" i="1" s="1"/>
  <c r="X2701" i="1"/>
  <c r="Z2701" i="1" s="1"/>
  <c r="X2702" i="1"/>
  <c r="Z2702" i="1" s="1"/>
  <c r="X2703" i="1"/>
  <c r="Z2703" i="1" s="1"/>
  <c r="X2704" i="1"/>
  <c r="Z2704" i="1" s="1"/>
  <c r="X2705" i="1"/>
  <c r="Z2705" i="1" s="1"/>
  <c r="X2706" i="1"/>
  <c r="Z2706" i="1" s="1"/>
  <c r="X2707" i="1"/>
  <c r="Z2707" i="1" s="1"/>
  <c r="X2708" i="1"/>
  <c r="Z2708" i="1" s="1"/>
  <c r="X2709" i="1"/>
  <c r="Z2709" i="1" s="1"/>
  <c r="X2710" i="1"/>
  <c r="Z2710" i="1" s="1"/>
  <c r="X2711" i="1"/>
  <c r="Z2711" i="1" s="1"/>
  <c r="X2712" i="1"/>
  <c r="Z2712" i="1" s="1"/>
  <c r="X2713" i="1"/>
  <c r="Z2713" i="1" s="1"/>
  <c r="X2714" i="1"/>
  <c r="Z2714" i="1" s="1"/>
  <c r="X2715" i="1"/>
  <c r="Z2715" i="1" s="1"/>
  <c r="X2716" i="1"/>
  <c r="Z2716" i="1" s="1"/>
  <c r="X2717" i="1"/>
  <c r="Z2717" i="1" s="1"/>
  <c r="X2718" i="1"/>
  <c r="Z2718" i="1" s="1"/>
  <c r="X2719" i="1"/>
  <c r="Z2719" i="1" s="1"/>
  <c r="X2720" i="1"/>
  <c r="Z2720" i="1" s="1"/>
  <c r="X2721" i="1"/>
  <c r="Z2721" i="1" s="1"/>
  <c r="X2722" i="1"/>
  <c r="Z2722" i="1" s="1"/>
  <c r="X2723" i="1"/>
  <c r="Z2723" i="1" s="1"/>
  <c r="X2724" i="1"/>
  <c r="Z2724" i="1" s="1"/>
  <c r="X2725" i="1"/>
  <c r="Z2725" i="1" s="1"/>
  <c r="X2726" i="1"/>
  <c r="Z2726" i="1" s="1"/>
  <c r="X2727" i="1"/>
  <c r="Z2727" i="1" s="1"/>
  <c r="X2728" i="1"/>
  <c r="Z2728" i="1" s="1"/>
  <c r="X2729" i="1"/>
  <c r="Z2729" i="1" s="1"/>
  <c r="X2730" i="1"/>
  <c r="Z2730" i="1" s="1"/>
  <c r="X2731" i="1"/>
  <c r="Z2731" i="1" s="1"/>
  <c r="X2732" i="1"/>
  <c r="Z2732" i="1" s="1"/>
  <c r="X2733" i="1"/>
  <c r="Z2733" i="1" s="1"/>
  <c r="X2734" i="1"/>
  <c r="Z2734" i="1" s="1"/>
  <c r="X2735" i="1"/>
  <c r="Z2735" i="1" s="1"/>
  <c r="X2736" i="1"/>
  <c r="Z2736" i="1" s="1"/>
  <c r="X2737" i="1"/>
  <c r="Z2737" i="1" s="1"/>
  <c r="X2738" i="1"/>
  <c r="Z2738" i="1" s="1"/>
  <c r="X2739" i="1"/>
  <c r="Z2739" i="1" s="1"/>
  <c r="X2740" i="1"/>
  <c r="Z2740" i="1" s="1"/>
  <c r="X2741" i="1"/>
  <c r="Z2741" i="1" s="1"/>
  <c r="X2742" i="1"/>
  <c r="Z2742" i="1" s="1"/>
  <c r="X2743" i="1"/>
  <c r="Z2743" i="1" s="1"/>
  <c r="X2744" i="1"/>
  <c r="Z2744" i="1" s="1"/>
  <c r="X2745" i="1"/>
  <c r="Z2745" i="1" s="1"/>
  <c r="X2746" i="1"/>
  <c r="Z2746" i="1" s="1"/>
  <c r="X2747" i="1"/>
  <c r="Z2747" i="1" s="1"/>
  <c r="X2748" i="1"/>
  <c r="Z2748" i="1" s="1"/>
  <c r="X2749" i="1"/>
  <c r="Z2749" i="1" s="1"/>
  <c r="X2750" i="1"/>
  <c r="Z2750" i="1" s="1"/>
  <c r="X2751" i="1"/>
  <c r="Z2751" i="1" s="1"/>
  <c r="X2752" i="1"/>
  <c r="Z2752" i="1" s="1"/>
  <c r="X2753" i="1"/>
  <c r="Z2753" i="1" s="1"/>
  <c r="X2754" i="1"/>
  <c r="Z2754" i="1" s="1"/>
  <c r="X2755" i="1"/>
  <c r="Z2755" i="1" s="1"/>
  <c r="X2756" i="1"/>
  <c r="Z2756" i="1" s="1"/>
  <c r="X2757" i="1"/>
  <c r="Z2757" i="1" s="1"/>
  <c r="X2758" i="1"/>
  <c r="Z2758" i="1" s="1"/>
  <c r="X2759" i="1"/>
  <c r="Z2759" i="1" s="1"/>
  <c r="X2760" i="1"/>
  <c r="Z2760" i="1" s="1"/>
  <c r="X2761" i="1"/>
  <c r="Z2761" i="1" s="1"/>
  <c r="X2762" i="1"/>
  <c r="Z2762" i="1" s="1"/>
  <c r="X2763" i="1"/>
  <c r="Z2763" i="1" s="1"/>
  <c r="X2764" i="1"/>
  <c r="Z2764" i="1" s="1"/>
  <c r="X2765" i="1"/>
  <c r="Z2765" i="1" s="1"/>
  <c r="X2766" i="1"/>
  <c r="Z2766" i="1" s="1"/>
  <c r="X2767" i="1"/>
  <c r="Z2767" i="1" s="1"/>
  <c r="X2768" i="1"/>
  <c r="Z2768" i="1" s="1"/>
  <c r="X2769" i="1"/>
  <c r="Z2769" i="1" s="1"/>
  <c r="X2770" i="1"/>
  <c r="Z2770" i="1" s="1"/>
  <c r="X2771" i="1"/>
  <c r="Z2771" i="1" s="1"/>
  <c r="X2772" i="1"/>
  <c r="Z2772" i="1" s="1"/>
  <c r="X2773" i="1"/>
  <c r="Z2773" i="1" s="1"/>
  <c r="X2774" i="1"/>
  <c r="Z2774" i="1" s="1"/>
  <c r="X2775" i="1"/>
  <c r="Z2775" i="1" s="1"/>
  <c r="X2776" i="1"/>
  <c r="Z2776" i="1" s="1"/>
  <c r="X2777" i="1"/>
  <c r="Z2777" i="1" s="1"/>
  <c r="X2778" i="1"/>
  <c r="Z2778" i="1" s="1"/>
  <c r="X2779" i="1"/>
  <c r="Z2779" i="1" s="1"/>
  <c r="X2780" i="1"/>
  <c r="Z2780" i="1" s="1"/>
  <c r="X2781" i="1"/>
  <c r="Z2781" i="1" s="1"/>
  <c r="X2782" i="1"/>
  <c r="Z2782" i="1" s="1"/>
  <c r="X2783" i="1"/>
  <c r="Z2783" i="1" s="1"/>
  <c r="X2784" i="1"/>
  <c r="Z2784" i="1" s="1"/>
  <c r="X2785" i="1"/>
  <c r="Z2785" i="1" s="1"/>
  <c r="X2786" i="1"/>
  <c r="Z2786" i="1" s="1"/>
  <c r="X2787" i="1"/>
  <c r="Z2787" i="1" s="1"/>
  <c r="X2788" i="1"/>
  <c r="Z2788" i="1" s="1"/>
  <c r="X2789" i="1"/>
  <c r="Z2789" i="1" s="1"/>
  <c r="X2790" i="1"/>
  <c r="Z2790" i="1" s="1"/>
  <c r="X2791" i="1"/>
  <c r="Z2791" i="1" s="1"/>
  <c r="X2792" i="1"/>
  <c r="Z2792" i="1" s="1"/>
  <c r="X2793" i="1"/>
  <c r="Z2793" i="1" s="1"/>
  <c r="X2794" i="1"/>
  <c r="Z2794" i="1" s="1"/>
  <c r="X2795" i="1"/>
  <c r="Z2795" i="1" s="1"/>
  <c r="X2796" i="1"/>
  <c r="Z2796" i="1" s="1"/>
  <c r="X2797" i="1"/>
  <c r="Z2797" i="1" s="1"/>
  <c r="X2798" i="1"/>
  <c r="Z2798" i="1" s="1"/>
  <c r="X2799" i="1"/>
  <c r="Z2799" i="1" s="1"/>
  <c r="X2800" i="1"/>
  <c r="Z2800" i="1" s="1"/>
  <c r="X2801" i="1"/>
  <c r="Z2801" i="1" s="1"/>
  <c r="X2802" i="1"/>
  <c r="Z2802" i="1" s="1"/>
  <c r="X2803" i="1"/>
  <c r="Z2803" i="1" s="1"/>
  <c r="X2804" i="1"/>
  <c r="Z2804" i="1" s="1"/>
  <c r="X2805" i="1"/>
  <c r="Z2805" i="1" s="1"/>
  <c r="X2806" i="1"/>
  <c r="Z2806" i="1" s="1"/>
  <c r="X2807" i="1"/>
  <c r="Z2807" i="1" s="1"/>
  <c r="X2808" i="1"/>
  <c r="Z2808" i="1" s="1"/>
  <c r="X2809" i="1"/>
  <c r="Z2809" i="1" s="1"/>
  <c r="X2810" i="1"/>
  <c r="Z2810" i="1" s="1"/>
  <c r="X2811" i="1"/>
  <c r="Z2811" i="1" s="1"/>
  <c r="X2812" i="1"/>
  <c r="Z2812" i="1" s="1"/>
  <c r="X2813" i="1"/>
  <c r="Z2813" i="1" s="1"/>
  <c r="X2814" i="1"/>
  <c r="Z2814" i="1" s="1"/>
  <c r="X2815" i="1"/>
  <c r="Z2815" i="1" s="1"/>
  <c r="X2816" i="1"/>
  <c r="Z2816" i="1" s="1"/>
  <c r="X2817" i="1"/>
  <c r="Z2817" i="1" s="1"/>
  <c r="X2818" i="1"/>
  <c r="Z2818" i="1" s="1"/>
  <c r="X2819" i="1"/>
  <c r="Z2819" i="1" s="1"/>
  <c r="X2820" i="1"/>
  <c r="Z2820" i="1" s="1"/>
  <c r="X2821" i="1"/>
  <c r="Z2821" i="1" s="1"/>
  <c r="X2822" i="1"/>
  <c r="Z2822" i="1" s="1"/>
  <c r="X2823" i="1"/>
  <c r="Z2823" i="1" s="1"/>
  <c r="X2824" i="1"/>
  <c r="Z2824" i="1" s="1"/>
  <c r="X2825" i="1"/>
  <c r="Z2825" i="1" s="1"/>
  <c r="X2826" i="1"/>
  <c r="Z2826" i="1" s="1"/>
  <c r="X2827" i="1"/>
  <c r="Z2827" i="1" s="1"/>
  <c r="X2828" i="1"/>
  <c r="Z2828" i="1" s="1"/>
  <c r="X2829" i="1"/>
  <c r="Z2829" i="1" s="1"/>
  <c r="X2830" i="1"/>
  <c r="Z2830" i="1" s="1"/>
  <c r="X2831" i="1"/>
  <c r="Z2831" i="1" s="1"/>
  <c r="X2832" i="1"/>
  <c r="Z2832" i="1" s="1"/>
  <c r="X2833" i="1"/>
  <c r="Z2833" i="1" s="1"/>
  <c r="X2834" i="1"/>
  <c r="Z2834" i="1" s="1"/>
  <c r="X2835" i="1"/>
  <c r="Z2835" i="1" s="1"/>
  <c r="X2836" i="1"/>
  <c r="Z2836" i="1" s="1"/>
  <c r="X2837" i="1"/>
  <c r="Z2837" i="1" s="1"/>
  <c r="X2838" i="1"/>
  <c r="Z2838" i="1" s="1"/>
  <c r="X2839" i="1"/>
  <c r="Z2839" i="1" s="1"/>
  <c r="X2840" i="1"/>
  <c r="Z2840" i="1" s="1"/>
  <c r="X2841" i="1"/>
  <c r="Z2841" i="1" s="1"/>
  <c r="X2842" i="1"/>
  <c r="Z2842" i="1" s="1"/>
  <c r="X2843" i="1"/>
  <c r="Z2843" i="1" s="1"/>
  <c r="X2844" i="1"/>
  <c r="Z2844" i="1" s="1"/>
  <c r="X2845" i="1"/>
  <c r="Z2845" i="1" s="1"/>
  <c r="X2846" i="1"/>
  <c r="Z2846" i="1" s="1"/>
  <c r="X2847" i="1"/>
  <c r="Z2847" i="1" s="1"/>
  <c r="X2848" i="1"/>
  <c r="Z2848" i="1" s="1"/>
  <c r="X2849" i="1"/>
  <c r="Z2849" i="1" s="1"/>
  <c r="X2850" i="1"/>
  <c r="Z2850" i="1" s="1"/>
  <c r="X2851" i="1"/>
  <c r="Z2851" i="1" s="1"/>
  <c r="X2852" i="1"/>
  <c r="Z2852" i="1" s="1"/>
  <c r="X2853" i="1"/>
  <c r="Z2853" i="1" s="1"/>
  <c r="X2854" i="1"/>
  <c r="Z2854" i="1" s="1"/>
  <c r="X2855" i="1"/>
  <c r="Z2855" i="1" s="1"/>
  <c r="X2856" i="1"/>
  <c r="Z2856" i="1" s="1"/>
  <c r="X2857" i="1"/>
  <c r="Z2857" i="1" s="1"/>
  <c r="X2858" i="1"/>
  <c r="Z2858" i="1" s="1"/>
  <c r="X2859" i="1"/>
  <c r="Z2859" i="1" s="1"/>
  <c r="X2860" i="1"/>
  <c r="Z2860" i="1" s="1"/>
  <c r="X2861" i="1"/>
  <c r="Z2861" i="1" s="1"/>
  <c r="X2862" i="1"/>
  <c r="Z2862" i="1" s="1"/>
  <c r="X2863" i="1"/>
  <c r="Z2863" i="1" s="1"/>
  <c r="X2864" i="1"/>
  <c r="Z2864" i="1" s="1"/>
  <c r="X2865" i="1"/>
  <c r="Z2865" i="1" s="1"/>
  <c r="X2866" i="1"/>
  <c r="Z2866" i="1" s="1"/>
  <c r="X2867" i="1"/>
  <c r="Z2867" i="1" s="1"/>
  <c r="X2868" i="1"/>
  <c r="Z2868" i="1" s="1"/>
  <c r="X2869" i="1"/>
  <c r="Z2869" i="1" s="1"/>
  <c r="X2870" i="1"/>
  <c r="Z2870" i="1" s="1"/>
  <c r="X2871" i="1"/>
  <c r="Z2871" i="1" s="1"/>
  <c r="X2872" i="1"/>
  <c r="Z2872" i="1" s="1"/>
  <c r="X2873" i="1"/>
  <c r="Z2873" i="1" s="1"/>
  <c r="X2874" i="1"/>
  <c r="Z2874" i="1" s="1"/>
  <c r="X2875" i="1"/>
  <c r="Z2875" i="1" s="1"/>
  <c r="X2876" i="1"/>
  <c r="Z2876" i="1" s="1"/>
  <c r="X2877" i="1"/>
  <c r="Z2877" i="1" s="1"/>
  <c r="X2878" i="1"/>
  <c r="Z2878" i="1" s="1"/>
  <c r="X2879" i="1"/>
  <c r="Z2879" i="1" s="1"/>
  <c r="X2880" i="1"/>
  <c r="Z2880" i="1" s="1"/>
  <c r="X2881" i="1"/>
  <c r="Z2881" i="1" s="1"/>
  <c r="X2882" i="1"/>
  <c r="Z2882" i="1" s="1"/>
  <c r="X2883" i="1"/>
  <c r="Z2883" i="1" s="1"/>
  <c r="X2884" i="1"/>
  <c r="Z2884" i="1" s="1"/>
  <c r="X2885" i="1"/>
  <c r="Z2885" i="1" s="1"/>
  <c r="X2886" i="1"/>
  <c r="Z2886" i="1" s="1"/>
  <c r="X2887" i="1"/>
  <c r="Z2887" i="1" s="1"/>
  <c r="X2888" i="1"/>
  <c r="Z2888" i="1" s="1"/>
  <c r="X2889" i="1"/>
  <c r="Z2889" i="1" s="1"/>
  <c r="X2890" i="1"/>
  <c r="Z2890" i="1" s="1"/>
  <c r="X2891" i="1"/>
  <c r="Z2891" i="1" s="1"/>
  <c r="X2892" i="1"/>
  <c r="Z2892" i="1" s="1"/>
  <c r="X2893" i="1"/>
  <c r="Z2893" i="1" s="1"/>
  <c r="X2894" i="1"/>
  <c r="Z2894" i="1" s="1"/>
  <c r="X2895" i="1"/>
  <c r="Z2895" i="1" s="1"/>
  <c r="X2896" i="1"/>
  <c r="Z2896" i="1" s="1"/>
  <c r="X2897" i="1"/>
  <c r="Z2897" i="1" s="1"/>
  <c r="X2898" i="1"/>
  <c r="Z2898" i="1" s="1"/>
  <c r="X2899" i="1"/>
  <c r="Z2899" i="1" s="1"/>
  <c r="X2900" i="1"/>
  <c r="Z2900" i="1" s="1"/>
  <c r="X2901" i="1"/>
  <c r="Z2901" i="1" s="1"/>
  <c r="X2902" i="1"/>
  <c r="Z2902" i="1" s="1"/>
  <c r="X2903" i="1"/>
  <c r="Z2903" i="1" s="1"/>
  <c r="X2904" i="1"/>
  <c r="Z2904" i="1" s="1"/>
  <c r="X2905" i="1"/>
  <c r="Z2905" i="1" s="1"/>
  <c r="X2906" i="1"/>
  <c r="Z2906" i="1" s="1"/>
  <c r="X2907" i="1"/>
  <c r="Z2907" i="1" s="1"/>
  <c r="X2908" i="1"/>
  <c r="Z2908" i="1" s="1"/>
  <c r="X2909" i="1"/>
  <c r="Z2909" i="1" s="1"/>
  <c r="X2910" i="1"/>
  <c r="Z2910" i="1" s="1"/>
  <c r="X2911" i="1"/>
  <c r="Z2911" i="1" s="1"/>
  <c r="X2912" i="1"/>
  <c r="Z2912" i="1" s="1"/>
  <c r="X2913" i="1"/>
  <c r="Z2913" i="1" s="1"/>
  <c r="X2914" i="1"/>
  <c r="Z2914" i="1" s="1"/>
  <c r="X2915" i="1"/>
  <c r="Z2915" i="1" s="1"/>
  <c r="X2916" i="1"/>
  <c r="Z2916" i="1" s="1"/>
  <c r="X2917" i="1"/>
  <c r="Z2917" i="1" s="1"/>
  <c r="X2918" i="1"/>
  <c r="Z2918" i="1" s="1"/>
  <c r="X2919" i="1"/>
  <c r="Z2919" i="1" s="1"/>
  <c r="X2920" i="1"/>
  <c r="Z2920" i="1" s="1"/>
  <c r="X2921" i="1"/>
  <c r="Z2921" i="1" s="1"/>
  <c r="X2922" i="1"/>
  <c r="Z2922" i="1" s="1"/>
  <c r="X2923" i="1"/>
  <c r="Z2923" i="1" s="1"/>
  <c r="X2924" i="1"/>
  <c r="Z2924" i="1" s="1"/>
  <c r="X2925" i="1"/>
  <c r="Z2925" i="1" s="1"/>
  <c r="X2926" i="1"/>
  <c r="Z2926" i="1" s="1"/>
  <c r="X2927" i="1"/>
  <c r="Z2927" i="1" s="1"/>
  <c r="X2928" i="1"/>
  <c r="Z2928" i="1" s="1"/>
  <c r="X2929" i="1"/>
  <c r="Z2929" i="1" s="1"/>
  <c r="X2930" i="1"/>
  <c r="Z2930" i="1" s="1"/>
  <c r="X2931" i="1"/>
  <c r="Z2931" i="1" s="1"/>
  <c r="X2932" i="1"/>
  <c r="Z2932" i="1" s="1"/>
  <c r="X2933" i="1"/>
  <c r="Z2933" i="1" s="1"/>
  <c r="X2934" i="1"/>
  <c r="Z2934" i="1" s="1"/>
  <c r="X2935" i="1"/>
  <c r="Z2935" i="1" s="1"/>
  <c r="X2936" i="1"/>
  <c r="Z2936" i="1" s="1"/>
  <c r="X2937" i="1"/>
  <c r="Z2937" i="1" s="1"/>
  <c r="X2938" i="1"/>
  <c r="Z2938" i="1" s="1"/>
  <c r="X2939" i="1"/>
  <c r="Z2939" i="1" s="1"/>
  <c r="X2940" i="1"/>
  <c r="Z2940" i="1" s="1"/>
  <c r="X2941" i="1"/>
  <c r="Z2941" i="1" s="1"/>
  <c r="X2942" i="1"/>
  <c r="Z2942" i="1" s="1"/>
  <c r="X2943" i="1"/>
  <c r="Z2943" i="1" s="1"/>
  <c r="X2944" i="1"/>
  <c r="Z2944" i="1" s="1"/>
  <c r="X2945" i="1"/>
  <c r="Z2945" i="1" s="1"/>
  <c r="X2946" i="1"/>
  <c r="Z2946" i="1" s="1"/>
  <c r="X2947" i="1"/>
  <c r="Z2947" i="1" s="1"/>
  <c r="X2948" i="1"/>
  <c r="Z2948" i="1" s="1"/>
  <c r="X2949" i="1"/>
  <c r="Z2949" i="1" s="1"/>
  <c r="X2950" i="1"/>
  <c r="Z2950" i="1" s="1"/>
  <c r="X2951" i="1"/>
  <c r="Z2951" i="1" s="1"/>
  <c r="X2952" i="1"/>
  <c r="Z2952" i="1" s="1"/>
  <c r="X2953" i="1"/>
  <c r="Z2953" i="1" s="1"/>
  <c r="X2954" i="1"/>
  <c r="Z2954" i="1" s="1"/>
  <c r="X2955" i="1"/>
  <c r="Z2955" i="1" s="1"/>
  <c r="X2956" i="1"/>
  <c r="Z2956" i="1" s="1"/>
  <c r="X2957" i="1"/>
  <c r="Z2957" i="1" s="1"/>
  <c r="X2958" i="1"/>
  <c r="Z2958" i="1" s="1"/>
  <c r="X2959" i="1"/>
  <c r="Z2959" i="1" s="1"/>
  <c r="X2960" i="1"/>
  <c r="Z2960" i="1" s="1"/>
  <c r="X2961" i="1"/>
  <c r="Z2961" i="1" s="1"/>
  <c r="X2962" i="1"/>
  <c r="Z2962" i="1" s="1"/>
  <c r="X2963" i="1"/>
  <c r="Z2963" i="1" s="1"/>
  <c r="X2964" i="1"/>
  <c r="Z2964" i="1" s="1"/>
  <c r="X2965" i="1"/>
  <c r="Z2965" i="1" s="1"/>
  <c r="X2966" i="1"/>
  <c r="Z2966" i="1" s="1"/>
  <c r="X2967" i="1"/>
  <c r="Z2967" i="1" s="1"/>
  <c r="X2968" i="1"/>
  <c r="Z2968" i="1" s="1"/>
  <c r="X2969" i="1"/>
  <c r="Z2969" i="1" s="1"/>
  <c r="X2970" i="1"/>
  <c r="Z2970" i="1" s="1"/>
  <c r="X2971" i="1"/>
  <c r="Z2971" i="1" s="1"/>
  <c r="X2972" i="1"/>
  <c r="Z2972" i="1" s="1"/>
  <c r="X2973" i="1"/>
  <c r="Z2973" i="1" s="1"/>
  <c r="X2974" i="1"/>
  <c r="Z2974" i="1" s="1"/>
  <c r="X2975" i="1"/>
  <c r="Z2975" i="1" s="1"/>
  <c r="X2976" i="1"/>
  <c r="Z2976" i="1" s="1"/>
  <c r="X2977" i="1"/>
  <c r="Z2977" i="1" s="1"/>
  <c r="X2978" i="1"/>
  <c r="Z2978" i="1" s="1"/>
  <c r="X2979" i="1"/>
  <c r="Z2979" i="1" s="1"/>
  <c r="X2980" i="1"/>
  <c r="Z2980" i="1" s="1"/>
  <c r="X2981" i="1"/>
  <c r="Z2981" i="1" s="1"/>
  <c r="X2982" i="1"/>
  <c r="Z2982" i="1" s="1"/>
  <c r="X2983" i="1"/>
  <c r="Z2983" i="1" s="1"/>
  <c r="X2984" i="1"/>
  <c r="Z2984" i="1" s="1"/>
  <c r="X2985" i="1"/>
  <c r="Z2985" i="1" s="1"/>
  <c r="X2986" i="1"/>
  <c r="Z2986" i="1" s="1"/>
  <c r="X2987" i="1"/>
  <c r="Z2987" i="1" s="1"/>
  <c r="X2988" i="1"/>
  <c r="Z2988" i="1" s="1"/>
  <c r="X2989" i="1"/>
  <c r="Z2989" i="1" s="1"/>
  <c r="X2990" i="1"/>
  <c r="Z2990" i="1" s="1"/>
  <c r="X2991" i="1"/>
  <c r="Z2991" i="1" s="1"/>
  <c r="X2992" i="1"/>
  <c r="Z2992" i="1" s="1"/>
  <c r="X2993" i="1"/>
  <c r="Z2993" i="1" s="1"/>
  <c r="X2994" i="1"/>
  <c r="Z2994" i="1" s="1"/>
  <c r="X2995" i="1"/>
  <c r="Z2995" i="1" s="1"/>
  <c r="X2996" i="1"/>
  <c r="Z2996" i="1" s="1"/>
  <c r="X2997" i="1"/>
  <c r="Z2997" i="1" s="1"/>
  <c r="X2998" i="1"/>
  <c r="Z2998" i="1" s="1"/>
  <c r="X2999" i="1"/>
  <c r="Z2999" i="1" s="1"/>
  <c r="X3000" i="1"/>
  <c r="Z3000" i="1" s="1"/>
  <c r="X3001" i="1"/>
  <c r="Z3001" i="1" s="1"/>
  <c r="X3002" i="1"/>
  <c r="Z3002" i="1" s="1"/>
  <c r="X3003" i="1"/>
  <c r="Z3003" i="1" s="1"/>
  <c r="X3004" i="1"/>
  <c r="Z3004" i="1" s="1"/>
  <c r="X3005" i="1"/>
  <c r="Z3005" i="1" s="1"/>
  <c r="X3006" i="1"/>
  <c r="Z3006" i="1" s="1"/>
  <c r="X3007" i="1"/>
  <c r="Z3007" i="1" s="1"/>
  <c r="X3008" i="1"/>
  <c r="Z3008" i="1" s="1"/>
  <c r="X3009" i="1"/>
  <c r="Z3009" i="1" s="1"/>
  <c r="X3010" i="1"/>
  <c r="Z3010" i="1" s="1"/>
  <c r="X3011" i="1"/>
  <c r="Z3011" i="1" s="1"/>
  <c r="X3012" i="1"/>
  <c r="Z3012" i="1" s="1"/>
  <c r="X3013" i="1"/>
  <c r="Z3013" i="1" s="1"/>
  <c r="X3014" i="1"/>
  <c r="Z3014" i="1" s="1"/>
  <c r="X3015" i="1"/>
  <c r="Z3015" i="1" s="1"/>
  <c r="X3016" i="1"/>
  <c r="Z3016" i="1" s="1"/>
  <c r="X3017" i="1"/>
  <c r="Z3017" i="1" s="1"/>
  <c r="X3018" i="1"/>
  <c r="Z3018" i="1" s="1"/>
  <c r="X3019" i="1"/>
  <c r="Z3019" i="1" s="1"/>
  <c r="X3020" i="1"/>
  <c r="Z3020" i="1" s="1"/>
  <c r="X3021" i="1"/>
  <c r="Z3021" i="1" s="1"/>
  <c r="X3022" i="1"/>
  <c r="Z3022" i="1" s="1"/>
  <c r="X3023" i="1"/>
  <c r="Z3023" i="1" s="1"/>
  <c r="X3024" i="1"/>
  <c r="Z3024" i="1" s="1"/>
  <c r="X3025" i="1"/>
  <c r="Z3025" i="1" s="1"/>
  <c r="X3026" i="1"/>
  <c r="Z3026" i="1" s="1"/>
  <c r="X3027" i="1"/>
  <c r="Z3027" i="1" s="1"/>
  <c r="X3028" i="1"/>
  <c r="Z3028" i="1" s="1"/>
  <c r="X3029" i="1"/>
  <c r="Z3029" i="1" s="1"/>
  <c r="X3030" i="1"/>
  <c r="Z3030" i="1" s="1"/>
  <c r="X3031" i="1"/>
  <c r="Z3031" i="1" s="1"/>
  <c r="X3032" i="1"/>
  <c r="Z3032" i="1" s="1"/>
  <c r="X3033" i="1"/>
  <c r="Z3033" i="1" s="1"/>
  <c r="X3034" i="1"/>
  <c r="Z3034" i="1" s="1"/>
  <c r="X3035" i="1"/>
  <c r="Z3035" i="1" s="1"/>
  <c r="X3036" i="1"/>
  <c r="Z3036" i="1" s="1"/>
  <c r="X3037" i="1"/>
  <c r="Z3037" i="1" s="1"/>
  <c r="X3038" i="1"/>
  <c r="Z3038" i="1" s="1"/>
  <c r="X3039" i="1"/>
  <c r="Z3039" i="1" s="1"/>
  <c r="X3040" i="1"/>
  <c r="Z3040" i="1" s="1"/>
  <c r="X3041" i="1"/>
  <c r="Z3041" i="1" s="1"/>
  <c r="X3042" i="1"/>
  <c r="Z3042" i="1" s="1"/>
  <c r="X3043" i="1"/>
  <c r="Z3043" i="1" s="1"/>
  <c r="X3044" i="1"/>
  <c r="Z3044" i="1" s="1"/>
  <c r="X3045" i="1"/>
  <c r="Z3045" i="1" s="1"/>
  <c r="X3046" i="1"/>
  <c r="Z3046" i="1" s="1"/>
  <c r="X3047" i="1"/>
  <c r="Z3047" i="1" s="1"/>
  <c r="X3048" i="1"/>
  <c r="Z3048" i="1" s="1"/>
  <c r="X3049" i="1"/>
  <c r="Z3049" i="1" s="1"/>
  <c r="X3050" i="1"/>
  <c r="Z3050" i="1" s="1"/>
  <c r="X3051" i="1"/>
  <c r="Z3051" i="1" s="1"/>
  <c r="X3052" i="1"/>
  <c r="Z3052" i="1" s="1"/>
  <c r="X3053" i="1"/>
  <c r="Z3053" i="1" s="1"/>
  <c r="X3054" i="1"/>
  <c r="Z3054" i="1" s="1"/>
  <c r="X3055" i="1"/>
  <c r="Z3055" i="1" s="1"/>
  <c r="X3056" i="1"/>
  <c r="Z3056" i="1" s="1"/>
  <c r="X3057" i="1"/>
  <c r="Z3057" i="1" s="1"/>
  <c r="X3058" i="1"/>
  <c r="Z3058" i="1" s="1"/>
  <c r="X3059" i="1"/>
  <c r="Z3059" i="1" s="1"/>
  <c r="X3060" i="1"/>
  <c r="Z3060" i="1" s="1"/>
  <c r="X3061" i="1"/>
  <c r="Z3061" i="1" s="1"/>
  <c r="X3062" i="1"/>
  <c r="Z3062" i="1" s="1"/>
  <c r="X3063" i="1"/>
  <c r="Z3063" i="1" s="1"/>
  <c r="X3064" i="1"/>
  <c r="Z3064" i="1" s="1"/>
  <c r="X3065" i="1"/>
  <c r="Z3065" i="1" s="1"/>
  <c r="X3066" i="1"/>
  <c r="Z3066" i="1" s="1"/>
  <c r="X3067" i="1"/>
  <c r="Z3067" i="1" s="1"/>
  <c r="X3068" i="1"/>
  <c r="Z3068" i="1" s="1"/>
  <c r="X3069" i="1"/>
  <c r="Z3069" i="1" s="1"/>
  <c r="X3070" i="1"/>
  <c r="Z3070" i="1" s="1"/>
  <c r="X3071" i="1"/>
  <c r="Z3071" i="1" s="1"/>
  <c r="X3072" i="1"/>
  <c r="Z3072" i="1" s="1"/>
  <c r="X3073" i="1"/>
  <c r="Z3073" i="1" s="1"/>
  <c r="X3074" i="1"/>
  <c r="Z3074" i="1" s="1"/>
  <c r="X3075" i="1"/>
  <c r="Z3075" i="1" s="1"/>
  <c r="X3076" i="1"/>
  <c r="Z3076" i="1" s="1"/>
  <c r="X3077" i="1"/>
  <c r="Z3077" i="1" s="1"/>
  <c r="X3078" i="1"/>
  <c r="Z3078" i="1" s="1"/>
  <c r="X3079" i="1"/>
  <c r="Z3079" i="1" s="1"/>
  <c r="X3080" i="1"/>
  <c r="Z3080" i="1" s="1"/>
  <c r="X3081" i="1"/>
  <c r="Z3081" i="1" s="1"/>
  <c r="X3082" i="1"/>
  <c r="Z3082" i="1" s="1"/>
  <c r="X3083" i="1"/>
  <c r="Z3083" i="1" s="1"/>
  <c r="X3084" i="1"/>
  <c r="Z3084" i="1" s="1"/>
  <c r="X3085" i="1"/>
  <c r="Z3085" i="1" s="1"/>
  <c r="X3086" i="1"/>
  <c r="Z3086" i="1" s="1"/>
  <c r="X3087" i="1"/>
  <c r="Z3087" i="1" s="1"/>
  <c r="X3088" i="1"/>
  <c r="Z3088" i="1" s="1"/>
  <c r="X3089" i="1"/>
  <c r="Z3089" i="1" s="1"/>
  <c r="X3090" i="1"/>
  <c r="Z3090" i="1" s="1"/>
  <c r="X3091" i="1"/>
  <c r="Z3091" i="1" s="1"/>
  <c r="X3092" i="1"/>
  <c r="Z3092" i="1" s="1"/>
  <c r="X3093" i="1"/>
  <c r="Z3093" i="1" s="1"/>
  <c r="X3094" i="1"/>
  <c r="Z3094" i="1" s="1"/>
  <c r="X3095" i="1"/>
  <c r="Z3095" i="1" s="1"/>
  <c r="X3096" i="1"/>
  <c r="Z3096" i="1" s="1"/>
  <c r="X3097" i="1"/>
  <c r="Z3097" i="1" s="1"/>
  <c r="X3098" i="1"/>
  <c r="Z3098" i="1" s="1"/>
  <c r="X3099" i="1"/>
  <c r="Z3099" i="1" s="1"/>
  <c r="X3100" i="1"/>
  <c r="Z3100" i="1" s="1"/>
  <c r="X3101" i="1"/>
  <c r="Z3101" i="1" s="1"/>
  <c r="X3102" i="1"/>
  <c r="Z3102" i="1" s="1"/>
  <c r="X3103" i="1"/>
  <c r="Z3103" i="1" s="1"/>
  <c r="X3104" i="1"/>
  <c r="Z3104" i="1" s="1"/>
  <c r="X3105" i="1"/>
  <c r="Z3105" i="1" s="1"/>
  <c r="X3106" i="1"/>
  <c r="Z3106" i="1" s="1"/>
  <c r="X3107" i="1"/>
  <c r="Z3107" i="1" s="1"/>
  <c r="X3108" i="1"/>
  <c r="Z3108" i="1" s="1"/>
  <c r="X3109" i="1"/>
  <c r="Z3109" i="1" s="1"/>
  <c r="X3110" i="1"/>
  <c r="Z3110" i="1" s="1"/>
  <c r="X3111" i="1"/>
  <c r="Z3111" i="1" s="1"/>
  <c r="X3112" i="1"/>
  <c r="Z3112" i="1" s="1"/>
  <c r="X3113" i="1"/>
  <c r="Z3113" i="1" s="1"/>
  <c r="X3114" i="1"/>
  <c r="Z3114" i="1" s="1"/>
  <c r="X3115" i="1"/>
  <c r="Z3115" i="1" s="1"/>
  <c r="X3116" i="1"/>
  <c r="Z3116" i="1" s="1"/>
  <c r="X3117" i="1"/>
  <c r="Z3117" i="1" s="1"/>
  <c r="X3118" i="1"/>
  <c r="Z3118" i="1" s="1"/>
  <c r="X3119" i="1"/>
  <c r="Z3119" i="1" s="1"/>
  <c r="X3120" i="1"/>
  <c r="Z3120" i="1" s="1"/>
  <c r="X3121" i="1"/>
  <c r="Z3121" i="1" s="1"/>
  <c r="X3122" i="1"/>
  <c r="Z3122" i="1" s="1"/>
  <c r="X3123" i="1"/>
  <c r="Z3123" i="1" s="1"/>
  <c r="X3124" i="1"/>
  <c r="Z3124" i="1" s="1"/>
  <c r="X3125" i="1"/>
  <c r="Z3125" i="1" s="1"/>
  <c r="X3126" i="1"/>
  <c r="Z3126" i="1" s="1"/>
  <c r="X3127" i="1"/>
  <c r="Z3127" i="1" s="1"/>
  <c r="X3128" i="1"/>
  <c r="Z3128" i="1" s="1"/>
  <c r="X3129" i="1"/>
  <c r="Z3129" i="1" s="1"/>
  <c r="X3130" i="1"/>
  <c r="Z3130" i="1" s="1"/>
  <c r="X3131" i="1"/>
  <c r="Z3131" i="1" s="1"/>
  <c r="X3132" i="1"/>
  <c r="Z3132" i="1" s="1"/>
  <c r="X3133" i="1"/>
  <c r="Z3133" i="1" s="1"/>
  <c r="X3134" i="1"/>
  <c r="Z3134" i="1" s="1"/>
  <c r="X3135" i="1"/>
  <c r="Z3135" i="1" s="1"/>
  <c r="X3136" i="1"/>
  <c r="Z3136" i="1" s="1"/>
  <c r="X3137" i="1"/>
  <c r="Z3137" i="1" s="1"/>
  <c r="X3138" i="1"/>
  <c r="Z3138" i="1" s="1"/>
  <c r="X3139" i="1"/>
  <c r="Z3139" i="1" s="1"/>
  <c r="X3140" i="1"/>
  <c r="Z3140" i="1" s="1"/>
  <c r="X3141" i="1"/>
  <c r="Z3141" i="1" s="1"/>
  <c r="X3142" i="1"/>
  <c r="Z3142" i="1" s="1"/>
  <c r="X3143" i="1"/>
  <c r="Z3143" i="1" s="1"/>
  <c r="X3144" i="1"/>
  <c r="Z3144" i="1" s="1"/>
  <c r="X3145" i="1"/>
  <c r="Z3145" i="1" s="1"/>
  <c r="X3146" i="1"/>
  <c r="Z3146" i="1" s="1"/>
  <c r="X3147" i="1"/>
  <c r="Z3147" i="1" s="1"/>
  <c r="X3148" i="1"/>
  <c r="Z3148" i="1" s="1"/>
  <c r="X3149" i="1"/>
  <c r="Z3149" i="1" s="1"/>
  <c r="X3150" i="1"/>
  <c r="Z3150" i="1" s="1"/>
  <c r="X3151" i="1"/>
  <c r="Z3151" i="1" s="1"/>
  <c r="X3152" i="1"/>
  <c r="Z3152" i="1" s="1"/>
  <c r="X3153" i="1"/>
  <c r="Z3153" i="1" s="1"/>
  <c r="X3154" i="1"/>
  <c r="Z3154" i="1" s="1"/>
  <c r="X3155" i="1"/>
  <c r="Z3155" i="1" s="1"/>
  <c r="X3156" i="1"/>
  <c r="Z3156" i="1" s="1"/>
  <c r="X3157" i="1"/>
  <c r="Z3157" i="1" s="1"/>
  <c r="X3158" i="1"/>
  <c r="Z3158" i="1" s="1"/>
  <c r="X3159" i="1"/>
  <c r="Z3159" i="1" s="1"/>
  <c r="X3160" i="1"/>
  <c r="Z3160" i="1" s="1"/>
  <c r="X3161" i="1"/>
  <c r="Z3161" i="1" s="1"/>
  <c r="X3162" i="1"/>
  <c r="Z3162" i="1" s="1"/>
  <c r="X3163" i="1"/>
  <c r="Z3163" i="1" s="1"/>
  <c r="X3164" i="1"/>
  <c r="Z3164" i="1" s="1"/>
  <c r="X3165" i="1"/>
  <c r="Z3165" i="1" s="1"/>
  <c r="X3166" i="1"/>
  <c r="Z3166" i="1" s="1"/>
  <c r="X3167" i="1"/>
  <c r="Z3167" i="1" s="1"/>
  <c r="X3168" i="1"/>
  <c r="Z3168" i="1" s="1"/>
  <c r="X3169" i="1"/>
  <c r="Z3169" i="1" s="1"/>
  <c r="X3170" i="1"/>
  <c r="Z3170" i="1" s="1"/>
  <c r="X3171" i="1"/>
  <c r="Z3171" i="1" s="1"/>
  <c r="X3172" i="1"/>
  <c r="Z3172" i="1" s="1"/>
  <c r="X3173" i="1"/>
  <c r="Z3173" i="1" s="1"/>
  <c r="X3174" i="1"/>
  <c r="Z3174" i="1" s="1"/>
  <c r="X3175" i="1"/>
  <c r="Z3175" i="1" s="1"/>
  <c r="X3176" i="1"/>
  <c r="Z3176" i="1" s="1"/>
  <c r="X3177" i="1"/>
  <c r="Z3177" i="1" s="1"/>
  <c r="X3178" i="1"/>
  <c r="Z3178" i="1" s="1"/>
  <c r="X3179" i="1"/>
  <c r="Z3179" i="1" s="1"/>
  <c r="X3180" i="1"/>
  <c r="Z3180" i="1" s="1"/>
  <c r="X3181" i="1"/>
  <c r="Z3181" i="1" s="1"/>
  <c r="X3182" i="1"/>
  <c r="Z3182" i="1" s="1"/>
  <c r="X3183" i="1"/>
  <c r="Z3183" i="1" s="1"/>
  <c r="X3184" i="1"/>
  <c r="Z3184" i="1" s="1"/>
  <c r="X3185" i="1"/>
  <c r="Z3185" i="1" s="1"/>
  <c r="X3186" i="1"/>
  <c r="Z3186" i="1" s="1"/>
  <c r="X3187" i="1"/>
  <c r="Z3187" i="1" s="1"/>
  <c r="X3188" i="1"/>
  <c r="Z3188" i="1" s="1"/>
  <c r="X3189" i="1"/>
  <c r="Z3189" i="1" s="1"/>
  <c r="X3190" i="1"/>
  <c r="Z3190" i="1" s="1"/>
  <c r="X3191" i="1"/>
  <c r="Z3191" i="1" s="1"/>
  <c r="X3192" i="1"/>
  <c r="Z3192" i="1" s="1"/>
  <c r="X3193" i="1"/>
  <c r="Z3193" i="1" s="1"/>
  <c r="X3194" i="1"/>
  <c r="Z3194" i="1" s="1"/>
  <c r="X3195" i="1"/>
  <c r="Z3195" i="1" s="1"/>
  <c r="X3196" i="1"/>
  <c r="Z3196" i="1" s="1"/>
  <c r="X3197" i="1"/>
  <c r="Z3197" i="1" s="1"/>
  <c r="X3198" i="1"/>
  <c r="Z3198" i="1" s="1"/>
  <c r="X3199" i="1"/>
  <c r="Z3199" i="1" s="1"/>
  <c r="X3200" i="1"/>
  <c r="Z3200" i="1" s="1"/>
  <c r="X3201" i="1"/>
  <c r="Z3201" i="1" s="1"/>
  <c r="X3202" i="1"/>
  <c r="Z3202" i="1" s="1"/>
  <c r="X3203" i="1"/>
  <c r="Z3203" i="1" s="1"/>
  <c r="X3204" i="1"/>
  <c r="Z3204" i="1" s="1"/>
  <c r="X3205" i="1"/>
  <c r="Z3205" i="1" s="1"/>
  <c r="X3206" i="1"/>
  <c r="Z3206" i="1" s="1"/>
  <c r="X3207" i="1"/>
  <c r="Z3207" i="1" s="1"/>
  <c r="X3208" i="1"/>
  <c r="Z3208" i="1" s="1"/>
  <c r="X3209" i="1"/>
  <c r="Z3209" i="1" s="1"/>
  <c r="X3210" i="1"/>
  <c r="Z3210" i="1" s="1"/>
  <c r="X3211" i="1"/>
  <c r="Z3211" i="1" s="1"/>
  <c r="X3212" i="1"/>
  <c r="Z3212" i="1" s="1"/>
  <c r="X3213" i="1"/>
  <c r="Z3213" i="1" s="1"/>
  <c r="X3214" i="1"/>
  <c r="Z3214" i="1" s="1"/>
  <c r="X3215" i="1"/>
  <c r="Z3215" i="1" s="1"/>
  <c r="X3216" i="1"/>
  <c r="Z3216" i="1" s="1"/>
  <c r="X3217" i="1"/>
  <c r="Z3217" i="1" s="1"/>
  <c r="X3218" i="1"/>
  <c r="Z3218" i="1" s="1"/>
  <c r="X3219" i="1"/>
  <c r="Z3219" i="1" s="1"/>
  <c r="X3220" i="1"/>
  <c r="Z3220" i="1" s="1"/>
  <c r="X3221" i="1"/>
  <c r="Z3221" i="1" s="1"/>
  <c r="X3222" i="1"/>
  <c r="Z3222" i="1" s="1"/>
  <c r="X3223" i="1"/>
  <c r="Z3223" i="1" s="1"/>
  <c r="X3224" i="1"/>
  <c r="Z3224" i="1" s="1"/>
  <c r="X3225" i="1"/>
  <c r="Z3225" i="1" s="1"/>
  <c r="X3226" i="1"/>
  <c r="Z3226" i="1" s="1"/>
  <c r="X3227" i="1"/>
  <c r="Z3227" i="1" s="1"/>
  <c r="X3228" i="1"/>
  <c r="Z3228" i="1" s="1"/>
  <c r="X3229" i="1"/>
  <c r="Z3229" i="1" s="1"/>
  <c r="X3230" i="1"/>
  <c r="Z3230" i="1" s="1"/>
  <c r="X3231" i="1"/>
  <c r="Z3231" i="1" s="1"/>
  <c r="X3232" i="1"/>
  <c r="Z3232" i="1" s="1"/>
  <c r="X3233" i="1"/>
  <c r="Z3233" i="1" s="1"/>
  <c r="X3234" i="1"/>
  <c r="Z3234" i="1" s="1"/>
  <c r="X3235" i="1"/>
  <c r="Z3235" i="1" s="1"/>
  <c r="X3236" i="1"/>
  <c r="Z3236" i="1" s="1"/>
  <c r="X3237" i="1"/>
  <c r="Z3237" i="1" s="1"/>
  <c r="X3238" i="1"/>
  <c r="Z3238" i="1" s="1"/>
  <c r="X3239" i="1"/>
  <c r="Z3239" i="1" s="1"/>
  <c r="X3240" i="1"/>
  <c r="Z3240" i="1" s="1"/>
  <c r="X3241" i="1"/>
  <c r="Z3241" i="1" s="1"/>
  <c r="X3242" i="1"/>
  <c r="Z3242" i="1" s="1"/>
  <c r="X3243" i="1"/>
  <c r="Z3243" i="1" s="1"/>
  <c r="X3244" i="1"/>
  <c r="Z3244" i="1" s="1"/>
  <c r="X3245" i="1"/>
  <c r="Z3245" i="1" s="1"/>
  <c r="X3246" i="1"/>
  <c r="Z3246" i="1" s="1"/>
  <c r="X3247" i="1"/>
  <c r="Z3247" i="1" s="1"/>
  <c r="X3248" i="1"/>
  <c r="Z3248" i="1" s="1"/>
  <c r="X3249" i="1"/>
  <c r="Z3249" i="1" s="1"/>
  <c r="X3250" i="1"/>
  <c r="Z3250" i="1" s="1"/>
  <c r="X3251" i="1"/>
  <c r="Z3251" i="1" s="1"/>
  <c r="X3252" i="1"/>
  <c r="Z3252" i="1" s="1"/>
  <c r="X3253" i="1"/>
  <c r="Z3253" i="1" s="1"/>
  <c r="X3254" i="1"/>
  <c r="Z3254" i="1" s="1"/>
  <c r="X3255" i="1"/>
  <c r="Z3255" i="1" s="1"/>
  <c r="X3256" i="1"/>
  <c r="Z3256" i="1" s="1"/>
  <c r="X3257" i="1"/>
  <c r="Z3257" i="1" s="1"/>
  <c r="X3258" i="1"/>
  <c r="Z3258" i="1" s="1"/>
  <c r="X3259" i="1"/>
  <c r="Z3259" i="1" s="1"/>
  <c r="X3260" i="1"/>
  <c r="Z3260" i="1" s="1"/>
  <c r="X3261" i="1"/>
  <c r="Z3261" i="1" s="1"/>
  <c r="X3262" i="1"/>
  <c r="Z3262" i="1" s="1"/>
  <c r="X3263" i="1"/>
  <c r="Z3263" i="1" s="1"/>
  <c r="X3264" i="1"/>
  <c r="Z3264" i="1" s="1"/>
  <c r="X3265" i="1"/>
  <c r="Z3265" i="1" s="1"/>
  <c r="X3266" i="1"/>
  <c r="Z3266" i="1" s="1"/>
  <c r="X3267" i="1"/>
  <c r="Z3267" i="1" s="1"/>
  <c r="X3268" i="1"/>
  <c r="Z3268" i="1" s="1"/>
  <c r="X3269" i="1"/>
  <c r="Z3269" i="1" s="1"/>
  <c r="X3270" i="1"/>
  <c r="Z3270" i="1" s="1"/>
  <c r="X3271" i="1"/>
  <c r="Z3271" i="1" s="1"/>
  <c r="X3272" i="1"/>
  <c r="Z3272" i="1" s="1"/>
  <c r="X3273" i="1"/>
  <c r="Z3273" i="1" s="1"/>
  <c r="X3274" i="1"/>
  <c r="Z3274" i="1" s="1"/>
  <c r="X3275" i="1"/>
  <c r="Z3275" i="1" s="1"/>
  <c r="X3276" i="1"/>
  <c r="Z3276" i="1" s="1"/>
  <c r="X3277" i="1"/>
  <c r="Z3277" i="1" s="1"/>
  <c r="X3278" i="1"/>
  <c r="Z3278" i="1" s="1"/>
  <c r="X3279" i="1"/>
  <c r="Z3279" i="1" s="1"/>
  <c r="X3280" i="1"/>
  <c r="Z3280" i="1" s="1"/>
  <c r="X3281" i="1"/>
  <c r="Z3281" i="1" s="1"/>
  <c r="X3282" i="1"/>
  <c r="Z3282" i="1" s="1"/>
  <c r="X3283" i="1"/>
  <c r="Z3283" i="1" s="1"/>
  <c r="X3284" i="1"/>
  <c r="Z3284" i="1" s="1"/>
  <c r="X3285" i="1"/>
  <c r="Z3285" i="1" s="1"/>
  <c r="X3286" i="1"/>
  <c r="Z3286" i="1" s="1"/>
  <c r="X3287" i="1"/>
  <c r="Z3287" i="1" s="1"/>
  <c r="X3288" i="1"/>
  <c r="Z3288" i="1" s="1"/>
  <c r="X3289" i="1"/>
  <c r="Z3289" i="1" s="1"/>
  <c r="X3290" i="1"/>
  <c r="Z3290" i="1" s="1"/>
  <c r="X3291" i="1"/>
  <c r="Z3291" i="1" s="1"/>
  <c r="X3292" i="1"/>
  <c r="Z3292" i="1" s="1"/>
  <c r="X3293" i="1"/>
  <c r="Z3293" i="1" s="1"/>
  <c r="X3294" i="1"/>
  <c r="Z3294" i="1" s="1"/>
  <c r="X3295" i="1"/>
  <c r="Z3295" i="1" s="1"/>
  <c r="X3296" i="1"/>
  <c r="Z3296" i="1" s="1"/>
  <c r="X3297" i="1"/>
  <c r="Z3297" i="1" s="1"/>
  <c r="X3298" i="1"/>
  <c r="Z3298" i="1" s="1"/>
  <c r="X3299" i="1"/>
  <c r="Z3299" i="1" s="1"/>
  <c r="X3300" i="1"/>
  <c r="Z3300" i="1" s="1"/>
  <c r="X3301" i="1"/>
  <c r="Z3301" i="1" s="1"/>
  <c r="X3302" i="1"/>
  <c r="Z3302" i="1" s="1"/>
  <c r="X3303" i="1"/>
  <c r="Z3303" i="1" s="1"/>
  <c r="X3304" i="1"/>
  <c r="Z3304" i="1" s="1"/>
  <c r="X3305" i="1"/>
  <c r="Z3305" i="1" s="1"/>
  <c r="X3306" i="1"/>
  <c r="Z3306" i="1" s="1"/>
  <c r="X3307" i="1"/>
  <c r="Z3307" i="1" s="1"/>
  <c r="X3308" i="1"/>
  <c r="Z3308" i="1" s="1"/>
  <c r="X3309" i="1"/>
  <c r="Z3309" i="1" s="1"/>
  <c r="X3310" i="1"/>
  <c r="Z3310" i="1" s="1"/>
  <c r="X3311" i="1"/>
  <c r="Z3311" i="1" s="1"/>
  <c r="X3312" i="1"/>
  <c r="Z3312" i="1" s="1"/>
  <c r="X3313" i="1"/>
  <c r="Z3313" i="1" s="1"/>
  <c r="X3314" i="1"/>
  <c r="Z3314" i="1" s="1"/>
  <c r="X3315" i="1"/>
  <c r="Z3315" i="1" s="1"/>
  <c r="X3316" i="1"/>
  <c r="Z3316" i="1" s="1"/>
  <c r="X3317" i="1"/>
  <c r="Z3317" i="1" s="1"/>
  <c r="X3318" i="1"/>
  <c r="Z3318" i="1" s="1"/>
  <c r="X3319" i="1"/>
  <c r="Z3319" i="1" s="1"/>
  <c r="X3320" i="1"/>
  <c r="Z3320" i="1" s="1"/>
  <c r="X3321" i="1"/>
  <c r="Z3321" i="1" s="1"/>
  <c r="X3322" i="1"/>
  <c r="Z3322" i="1" s="1"/>
  <c r="X3323" i="1"/>
  <c r="Z3323" i="1" s="1"/>
  <c r="X3324" i="1"/>
  <c r="Z3324" i="1" s="1"/>
  <c r="X3325" i="1"/>
  <c r="Z3325" i="1" s="1"/>
  <c r="X3326" i="1"/>
  <c r="Z3326" i="1" s="1"/>
  <c r="X3327" i="1"/>
  <c r="Z3327" i="1" s="1"/>
  <c r="X3328" i="1"/>
  <c r="Z3328" i="1" s="1"/>
  <c r="X3329" i="1"/>
  <c r="Z3329" i="1" s="1"/>
  <c r="X3330" i="1"/>
  <c r="Z3330" i="1" s="1"/>
  <c r="X3331" i="1"/>
  <c r="Z3331" i="1" s="1"/>
  <c r="X3332" i="1"/>
  <c r="Z3332" i="1" s="1"/>
  <c r="X3333" i="1"/>
  <c r="Z3333" i="1" s="1"/>
  <c r="X3334" i="1"/>
  <c r="Z3334" i="1" s="1"/>
  <c r="X3335" i="1"/>
  <c r="Z3335" i="1" s="1"/>
  <c r="X3336" i="1"/>
  <c r="Z3336" i="1" s="1"/>
  <c r="X3337" i="1"/>
  <c r="Z3337" i="1" s="1"/>
  <c r="X3338" i="1"/>
  <c r="Z3338" i="1" s="1"/>
  <c r="X3339" i="1"/>
  <c r="Z3339" i="1" s="1"/>
  <c r="X3340" i="1"/>
  <c r="Z3340" i="1" s="1"/>
  <c r="X3341" i="1"/>
  <c r="Z3341" i="1" s="1"/>
  <c r="X3342" i="1"/>
  <c r="Z3342" i="1" s="1"/>
  <c r="X3343" i="1"/>
  <c r="Z3343" i="1" s="1"/>
  <c r="X3344" i="1"/>
  <c r="Z3344" i="1" s="1"/>
  <c r="X3345" i="1"/>
  <c r="Z3345" i="1" s="1"/>
  <c r="X3346" i="1"/>
  <c r="Z3346" i="1" s="1"/>
  <c r="X3347" i="1"/>
  <c r="Z3347" i="1" s="1"/>
  <c r="X3348" i="1"/>
  <c r="Z3348" i="1" s="1"/>
  <c r="X3349" i="1"/>
  <c r="Z3349" i="1" s="1"/>
  <c r="X3350" i="1"/>
  <c r="Z3350" i="1" s="1"/>
  <c r="X3351" i="1"/>
  <c r="Z3351" i="1" s="1"/>
  <c r="X3352" i="1"/>
  <c r="Z3352" i="1" s="1"/>
  <c r="X3353" i="1"/>
  <c r="Z3353" i="1" s="1"/>
  <c r="X3354" i="1"/>
  <c r="Z3354" i="1" s="1"/>
  <c r="X3355" i="1"/>
  <c r="Z3355" i="1" s="1"/>
  <c r="X3356" i="1"/>
  <c r="Z3356" i="1" s="1"/>
  <c r="X3357" i="1"/>
  <c r="Z3357" i="1" s="1"/>
  <c r="X3358" i="1"/>
  <c r="Z3358" i="1" s="1"/>
  <c r="X3359" i="1"/>
  <c r="Z3359" i="1" s="1"/>
  <c r="X3360" i="1"/>
  <c r="Z3360" i="1" s="1"/>
  <c r="X3361" i="1"/>
  <c r="Z3361" i="1" s="1"/>
  <c r="X3362" i="1"/>
  <c r="Z3362" i="1" s="1"/>
  <c r="X3363" i="1"/>
  <c r="Z3363" i="1" s="1"/>
  <c r="X3364" i="1"/>
  <c r="Z3364" i="1" s="1"/>
  <c r="X3365" i="1"/>
  <c r="Z3365" i="1" s="1"/>
  <c r="X3366" i="1"/>
  <c r="Z3366" i="1" s="1"/>
  <c r="X3367" i="1"/>
  <c r="Z3367" i="1" s="1"/>
  <c r="X3368" i="1"/>
  <c r="Z3368" i="1" s="1"/>
  <c r="X3369" i="1"/>
  <c r="Z3369" i="1" s="1"/>
  <c r="X3370" i="1"/>
  <c r="Z3370" i="1" s="1"/>
  <c r="X3371" i="1"/>
  <c r="Z3371" i="1" s="1"/>
  <c r="X3372" i="1"/>
  <c r="Z3372" i="1" s="1"/>
  <c r="X3373" i="1"/>
  <c r="Z3373" i="1" s="1"/>
  <c r="X3374" i="1"/>
  <c r="Z3374" i="1" s="1"/>
  <c r="X3375" i="1"/>
  <c r="Z3375" i="1" s="1"/>
  <c r="X3376" i="1"/>
  <c r="Z3376" i="1" s="1"/>
  <c r="X3377" i="1"/>
  <c r="Z3377" i="1" s="1"/>
  <c r="X3378" i="1"/>
  <c r="Z3378" i="1" s="1"/>
  <c r="X3379" i="1"/>
  <c r="Z3379" i="1" s="1"/>
  <c r="X3380" i="1"/>
  <c r="Z3380" i="1" s="1"/>
  <c r="X3381" i="1"/>
  <c r="Z3381" i="1" s="1"/>
  <c r="X3382" i="1"/>
  <c r="Z3382" i="1" s="1"/>
  <c r="X3383" i="1"/>
  <c r="Z3383" i="1" s="1"/>
  <c r="X3384" i="1"/>
  <c r="Z3384" i="1" s="1"/>
  <c r="X3385" i="1"/>
  <c r="Z3385" i="1" s="1"/>
  <c r="X3386" i="1"/>
  <c r="Z3386" i="1" s="1"/>
  <c r="X3387" i="1"/>
  <c r="Z3387" i="1" s="1"/>
  <c r="X3388" i="1"/>
  <c r="Z3388" i="1" s="1"/>
  <c r="X3389" i="1"/>
  <c r="Z3389" i="1" s="1"/>
  <c r="X3390" i="1"/>
  <c r="Z3390" i="1" s="1"/>
  <c r="X3391" i="1"/>
  <c r="Z3391" i="1" s="1"/>
  <c r="X3392" i="1"/>
  <c r="Z3392" i="1" s="1"/>
  <c r="X3393" i="1"/>
  <c r="Z3393" i="1" s="1"/>
  <c r="X3394" i="1"/>
  <c r="Z3394" i="1" s="1"/>
  <c r="X3395" i="1"/>
  <c r="Z3395" i="1" s="1"/>
  <c r="X3396" i="1"/>
  <c r="Z3396" i="1" s="1"/>
  <c r="X3397" i="1"/>
  <c r="Z3397" i="1" s="1"/>
  <c r="X3398" i="1"/>
  <c r="Z3398" i="1" s="1"/>
  <c r="X3399" i="1"/>
  <c r="Z3399" i="1" s="1"/>
  <c r="X3400" i="1"/>
  <c r="Z3400" i="1" s="1"/>
  <c r="X3401" i="1"/>
  <c r="Z3401" i="1" s="1"/>
  <c r="X3402" i="1"/>
  <c r="Z3402" i="1" s="1"/>
  <c r="X3403" i="1"/>
  <c r="Z3403" i="1" s="1"/>
  <c r="X3404" i="1"/>
  <c r="Z3404" i="1" s="1"/>
  <c r="X3405" i="1"/>
  <c r="Z3405" i="1" s="1"/>
  <c r="X3406" i="1"/>
  <c r="Z3406" i="1" s="1"/>
  <c r="X3407" i="1"/>
  <c r="Z3407" i="1" s="1"/>
  <c r="X3408" i="1"/>
  <c r="Z3408" i="1" s="1"/>
  <c r="X3409" i="1"/>
  <c r="Z3409" i="1" s="1"/>
  <c r="X3410" i="1"/>
  <c r="Z3410" i="1" s="1"/>
  <c r="X3411" i="1"/>
  <c r="Z3411" i="1" s="1"/>
  <c r="X3412" i="1"/>
  <c r="Z3412" i="1" s="1"/>
  <c r="X3413" i="1"/>
  <c r="Z3413" i="1" s="1"/>
  <c r="X3414" i="1"/>
  <c r="Z3414" i="1" s="1"/>
  <c r="X3415" i="1"/>
  <c r="Z3415" i="1" s="1"/>
  <c r="X3416" i="1"/>
  <c r="Z3416" i="1" s="1"/>
  <c r="X3417" i="1"/>
  <c r="Z3417" i="1" s="1"/>
  <c r="X3418" i="1"/>
  <c r="Z3418" i="1" s="1"/>
  <c r="X3419" i="1"/>
  <c r="Z3419" i="1" s="1"/>
  <c r="X3420" i="1"/>
  <c r="Z3420" i="1" s="1"/>
  <c r="X3421" i="1"/>
  <c r="Z3421" i="1" s="1"/>
  <c r="X3422" i="1"/>
  <c r="Z3422" i="1" s="1"/>
  <c r="X3423" i="1"/>
  <c r="Z3423" i="1" s="1"/>
  <c r="X3424" i="1"/>
  <c r="Z3424" i="1" s="1"/>
  <c r="X3425" i="1"/>
  <c r="Z3425" i="1" s="1"/>
  <c r="X3426" i="1"/>
  <c r="Z3426" i="1" s="1"/>
  <c r="X3427" i="1"/>
  <c r="Z3427" i="1" s="1"/>
  <c r="X3428" i="1"/>
  <c r="Z3428" i="1" s="1"/>
  <c r="X3429" i="1"/>
  <c r="Z3429" i="1" s="1"/>
  <c r="X3430" i="1"/>
  <c r="Z3430" i="1" s="1"/>
  <c r="X3431" i="1"/>
  <c r="Z3431" i="1" s="1"/>
  <c r="X3432" i="1"/>
  <c r="Z3432" i="1" s="1"/>
  <c r="X3433" i="1"/>
  <c r="Z3433" i="1" s="1"/>
  <c r="X3434" i="1"/>
  <c r="Z3434" i="1" s="1"/>
  <c r="X3435" i="1"/>
  <c r="Z3435" i="1" s="1"/>
  <c r="X3436" i="1"/>
  <c r="Z3436" i="1" s="1"/>
  <c r="X3437" i="1"/>
  <c r="Z3437" i="1" s="1"/>
  <c r="X3438" i="1"/>
  <c r="Z3438" i="1" s="1"/>
  <c r="X3439" i="1"/>
  <c r="Z3439" i="1" s="1"/>
  <c r="X3440" i="1"/>
  <c r="Z3440" i="1" s="1"/>
  <c r="X3441" i="1"/>
  <c r="Z3441" i="1" s="1"/>
  <c r="X3442" i="1"/>
  <c r="Z3442" i="1" s="1"/>
  <c r="X3443" i="1"/>
  <c r="Z3443" i="1" s="1"/>
  <c r="X3444" i="1"/>
  <c r="Z3444" i="1" s="1"/>
  <c r="X3445" i="1"/>
  <c r="Z3445" i="1" s="1"/>
  <c r="X3446" i="1"/>
  <c r="Z3446" i="1" s="1"/>
  <c r="X3447" i="1"/>
  <c r="Z3447" i="1" s="1"/>
  <c r="X3448" i="1"/>
  <c r="Z3448" i="1" s="1"/>
  <c r="X3449" i="1"/>
  <c r="Z3449" i="1" s="1"/>
  <c r="X3450" i="1"/>
  <c r="Z3450" i="1" s="1"/>
  <c r="X3451" i="1"/>
  <c r="Z3451" i="1" s="1"/>
  <c r="X3452" i="1"/>
  <c r="Z3452" i="1" s="1"/>
  <c r="X3453" i="1"/>
  <c r="Z3453" i="1" s="1"/>
  <c r="X3454" i="1"/>
  <c r="Z3454" i="1" s="1"/>
  <c r="X3455" i="1"/>
  <c r="Z3455" i="1" s="1"/>
  <c r="X3456" i="1"/>
  <c r="Z3456" i="1" s="1"/>
  <c r="X3457" i="1"/>
  <c r="Z3457" i="1" s="1"/>
  <c r="X3458" i="1"/>
  <c r="Z3458" i="1" s="1"/>
  <c r="X3459" i="1"/>
  <c r="Z3459" i="1" s="1"/>
  <c r="X3460" i="1"/>
  <c r="Z3460" i="1" s="1"/>
  <c r="X3461" i="1"/>
  <c r="Z3461" i="1" s="1"/>
  <c r="X3462" i="1"/>
  <c r="Z3462" i="1" s="1"/>
  <c r="X3463" i="1"/>
  <c r="Z3463" i="1" s="1"/>
  <c r="X3464" i="1"/>
  <c r="Z3464" i="1" s="1"/>
  <c r="X3465" i="1"/>
  <c r="Z3465" i="1" s="1"/>
  <c r="X3466" i="1"/>
  <c r="Z3466" i="1" s="1"/>
  <c r="X3467" i="1"/>
  <c r="Z3467" i="1" s="1"/>
  <c r="X3468" i="1"/>
  <c r="Z3468" i="1" s="1"/>
  <c r="X3469" i="1"/>
  <c r="Z3469" i="1" s="1"/>
  <c r="X3470" i="1"/>
  <c r="Z3470" i="1" s="1"/>
  <c r="X3471" i="1"/>
  <c r="Z3471" i="1" s="1"/>
  <c r="X3472" i="1"/>
  <c r="Z3472" i="1" s="1"/>
  <c r="X3473" i="1"/>
  <c r="Z3473" i="1" s="1"/>
  <c r="X3474" i="1"/>
  <c r="Z3474" i="1" s="1"/>
  <c r="X3475" i="1"/>
  <c r="Z3475" i="1" s="1"/>
  <c r="X3476" i="1"/>
  <c r="Z3476" i="1" s="1"/>
  <c r="X3477" i="1"/>
  <c r="Z3477" i="1" s="1"/>
  <c r="X3478" i="1"/>
  <c r="Z3478" i="1" s="1"/>
  <c r="X3479" i="1"/>
  <c r="Z3479" i="1" s="1"/>
  <c r="X3480" i="1"/>
  <c r="Z3480" i="1" s="1"/>
  <c r="X3481" i="1"/>
  <c r="Z3481" i="1" s="1"/>
  <c r="X3482" i="1"/>
  <c r="Z3482" i="1" s="1"/>
  <c r="X3483" i="1"/>
  <c r="Z3483" i="1" s="1"/>
  <c r="X3484" i="1"/>
  <c r="Z3484" i="1" s="1"/>
  <c r="X3485" i="1"/>
  <c r="Z3485" i="1" s="1"/>
  <c r="X3486" i="1"/>
  <c r="Z3486" i="1" s="1"/>
  <c r="X3487" i="1"/>
  <c r="Z3487" i="1" s="1"/>
  <c r="X3488" i="1"/>
  <c r="Z3488" i="1" s="1"/>
  <c r="X3489" i="1"/>
  <c r="Z3489" i="1" s="1"/>
  <c r="X3490" i="1"/>
  <c r="Z3490" i="1" s="1"/>
  <c r="X3491" i="1"/>
  <c r="Z3491" i="1" s="1"/>
  <c r="X3492" i="1"/>
  <c r="Z3492" i="1" s="1"/>
  <c r="X3493" i="1"/>
  <c r="Z3493" i="1" s="1"/>
  <c r="X3494" i="1"/>
  <c r="Z3494" i="1" s="1"/>
  <c r="X3495" i="1"/>
  <c r="Z3495" i="1" s="1"/>
  <c r="X3496" i="1"/>
  <c r="Z3496" i="1" s="1"/>
  <c r="X3497" i="1"/>
  <c r="Z3497" i="1" s="1"/>
  <c r="X3498" i="1"/>
  <c r="Z3498" i="1" s="1"/>
  <c r="X3499" i="1"/>
  <c r="Z3499" i="1" s="1"/>
  <c r="X3500" i="1"/>
  <c r="Z3500" i="1" s="1"/>
  <c r="X3501" i="1"/>
  <c r="Z3501" i="1" s="1"/>
  <c r="X3502" i="1"/>
  <c r="Z3502" i="1" s="1"/>
  <c r="X3503" i="1"/>
  <c r="Z3503" i="1" s="1"/>
  <c r="X3504" i="1"/>
  <c r="Z3504" i="1" s="1"/>
  <c r="X3505" i="1"/>
  <c r="Z3505" i="1" s="1"/>
  <c r="X3506" i="1"/>
  <c r="Z3506" i="1" s="1"/>
  <c r="X3507" i="1"/>
  <c r="Z3507" i="1" s="1"/>
  <c r="X3508" i="1"/>
  <c r="Z3508" i="1" s="1"/>
  <c r="X3509" i="1"/>
  <c r="Z3509" i="1" s="1"/>
  <c r="X3510" i="1"/>
  <c r="Z3510" i="1" s="1"/>
  <c r="X3511" i="1"/>
  <c r="Z3511" i="1" s="1"/>
  <c r="X3512" i="1"/>
  <c r="Z3512" i="1" s="1"/>
  <c r="X3513" i="1"/>
  <c r="Z3513" i="1" s="1"/>
  <c r="X3514" i="1"/>
  <c r="Z3514" i="1" s="1"/>
  <c r="X3515" i="1"/>
  <c r="Z3515" i="1" s="1"/>
  <c r="X3516" i="1"/>
  <c r="Z3516" i="1" s="1"/>
  <c r="X3517" i="1"/>
  <c r="Z3517" i="1" s="1"/>
  <c r="X3518" i="1"/>
  <c r="Z3518" i="1" s="1"/>
  <c r="X3519" i="1"/>
  <c r="Z3519" i="1" s="1"/>
  <c r="X3520" i="1"/>
  <c r="Z3520" i="1" s="1"/>
  <c r="X3521" i="1"/>
  <c r="Z3521" i="1" s="1"/>
  <c r="X3522" i="1"/>
  <c r="Z3522" i="1" s="1"/>
  <c r="X3523" i="1"/>
  <c r="Z3523" i="1" s="1"/>
  <c r="X3524" i="1"/>
  <c r="Z3524" i="1" s="1"/>
  <c r="X3525" i="1"/>
  <c r="Z3525" i="1" s="1"/>
  <c r="X3526" i="1"/>
  <c r="Z3526" i="1" s="1"/>
  <c r="X3527" i="1"/>
  <c r="Z3527" i="1" s="1"/>
  <c r="X3528" i="1"/>
  <c r="Z3528" i="1" s="1"/>
  <c r="X3529" i="1"/>
  <c r="Z3529" i="1" s="1"/>
  <c r="X3530" i="1"/>
  <c r="Z3530" i="1" s="1"/>
  <c r="X3531" i="1"/>
  <c r="Z3531" i="1" s="1"/>
  <c r="X3532" i="1"/>
  <c r="Z3532" i="1" s="1"/>
  <c r="X3533" i="1"/>
  <c r="Z3533" i="1" s="1"/>
  <c r="X3534" i="1"/>
  <c r="Z3534" i="1" s="1"/>
  <c r="X3535" i="1"/>
  <c r="Z3535" i="1" s="1"/>
  <c r="X3536" i="1"/>
  <c r="Z3536" i="1" s="1"/>
  <c r="X3537" i="1"/>
  <c r="Z3537" i="1" s="1"/>
  <c r="X3538" i="1"/>
  <c r="Z3538" i="1" s="1"/>
  <c r="X3539" i="1"/>
  <c r="Z3539" i="1" s="1"/>
  <c r="X3540" i="1"/>
  <c r="Z3540" i="1" s="1"/>
  <c r="X3541" i="1"/>
  <c r="Z3541" i="1" s="1"/>
  <c r="X3542" i="1"/>
  <c r="Z3542" i="1" s="1"/>
  <c r="X3543" i="1"/>
  <c r="Z3543" i="1" s="1"/>
  <c r="X3544" i="1"/>
  <c r="Z3544" i="1" s="1"/>
  <c r="X3545" i="1"/>
  <c r="Z3545" i="1" s="1"/>
  <c r="X3546" i="1"/>
  <c r="Z3546" i="1" s="1"/>
  <c r="X3547" i="1"/>
  <c r="Z3547" i="1" s="1"/>
  <c r="X3548" i="1"/>
  <c r="Z3548" i="1" s="1"/>
  <c r="X3549" i="1"/>
  <c r="Z3549" i="1" s="1"/>
  <c r="X3550" i="1"/>
  <c r="Z3550" i="1" s="1"/>
  <c r="X3551" i="1"/>
  <c r="Z3551" i="1" s="1"/>
  <c r="X3552" i="1"/>
  <c r="Z3552" i="1" s="1"/>
  <c r="X3553" i="1"/>
  <c r="Z3553" i="1" s="1"/>
  <c r="X3554" i="1"/>
  <c r="Z3554" i="1" s="1"/>
  <c r="X3555" i="1"/>
  <c r="Z3555" i="1" s="1"/>
  <c r="X3556" i="1"/>
  <c r="Z3556" i="1" s="1"/>
  <c r="X3557" i="1"/>
  <c r="Z3557" i="1" s="1"/>
  <c r="X3558" i="1"/>
  <c r="Z3558" i="1" s="1"/>
  <c r="X3559" i="1"/>
  <c r="Z3559" i="1" s="1"/>
  <c r="X3560" i="1"/>
  <c r="Z3560" i="1" s="1"/>
  <c r="X3561" i="1"/>
  <c r="Z3561" i="1" s="1"/>
  <c r="X3562" i="1"/>
  <c r="Z3562" i="1" s="1"/>
  <c r="X3563" i="1"/>
  <c r="Z3563" i="1" s="1"/>
  <c r="X3564" i="1"/>
  <c r="Z3564" i="1" s="1"/>
  <c r="X3565" i="1"/>
  <c r="Z3565" i="1" s="1"/>
  <c r="X3566" i="1"/>
  <c r="Z3566" i="1" s="1"/>
  <c r="X3567" i="1"/>
  <c r="Z3567" i="1" s="1"/>
  <c r="X3568" i="1"/>
  <c r="Z3568" i="1" s="1"/>
  <c r="X3569" i="1"/>
  <c r="Z3569" i="1" s="1"/>
  <c r="X3570" i="1"/>
  <c r="Z3570" i="1" s="1"/>
  <c r="X3571" i="1"/>
  <c r="Z3571" i="1" s="1"/>
  <c r="X3572" i="1"/>
  <c r="Z3572" i="1" s="1"/>
  <c r="X3573" i="1"/>
  <c r="Z3573" i="1" s="1"/>
  <c r="X3574" i="1"/>
  <c r="Z3574" i="1" s="1"/>
  <c r="X3575" i="1"/>
  <c r="Z3575" i="1" s="1"/>
  <c r="X3576" i="1"/>
  <c r="Z3576" i="1" s="1"/>
  <c r="X3577" i="1"/>
  <c r="Z3577" i="1" s="1"/>
  <c r="X3578" i="1"/>
  <c r="Z3578" i="1" s="1"/>
  <c r="X3579" i="1"/>
  <c r="Z3579" i="1" s="1"/>
  <c r="X3580" i="1"/>
  <c r="Z3580" i="1" s="1"/>
  <c r="X3581" i="1"/>
  <c r="Z3581" i="1" s="1"/>
  <c r="X3582" i="1"/>
  <c r="Z3582" i="1" s="1"/>
  <c r="X3583" i="1"/>
  <c r="Z3583" i="1" s="1"/>
  <c r="X3584" i="1"/>
  <c r="Z3584" i="1" s="1"/>
  <c r="X3585" i="1"/>
  <c r="Z3585" i="1" s="1"/>
  <c r="X3586" i="1"/>
  <c r="Z3586" i="1" s="1"/>
  <c r="X3587" i="1"/>
  <c r="Z3587" i="1" s="1"/>
  <c r="X3588" i="1"/>
  <c r="Z3588" i="1" s="1"/>
  <c r="X3589" i="1"/>
  <c r="Z3589" i="1" s="1"/>
  <c r="X3590" i="1"/>
  <c r="Z3590" i="1" s="1"/>
  <c r="X3591" i="1"/>
  <c r="Z3591" i="1" s="1"/>
  <c r="X3592" i="1"/>
  <c r="Z3592" i="1" s="1"/>
  <c r="X3593" i="1"/>
  <c r="Z3593" i="1" s="1"/>
  <c r="X3594" i="1"/>
  <c r="Z3594" i="1" s="1"/>
  <c r="X3595" i="1"/>
  <c r="Z3595" i="1" s="1"/>
  <c r="X3596" i="1"/>
  <c r="Z3596" i="1" s="1"/>
  <c r="X3597" i="1"/>
  <c r="Z3597" i="1" s="1"/>
  <c r="X3598" i="1"/>
  <c r="Z3598" i="1" s="1"/>
  <c r="X3599" i="1"/>
  <c r="Z3599" i="1" s="1"/>
  <c r="X3600" i="1"/>
  <c r="Z3600" i="1" s="1"/>
  <c r="X3601" i="1"/>
  <c r="Z3601" i="1" s="1"/>
  <c r="X3602" i="1"/>
  <c r="Z3602" i="1" s="1"/>
  <c r="X3603" i="1"/>
  <c r="Z3603" i="1" s="1"/>
  <c r="X3604" i="1"/>
  <c r="Z3604" i="1" s="1"/>
  <c r="X3605" i="1"/>
  <c r="Z3605" i="1" s="1"/>
  <c r="X3606" i="1"/>
  <c r="Z3606" i="1" s="1"/>
  <c r="X3607" i="1"/>
  <c r="Z3607" i="1" s="1"/>
  <c r="X3608" i="1"/>
  <c r="Z3608" i="1" s="1"/>
  <c r="X3609" i="1"/>
  <c r="Z3609" i="1" s="1"/>
  <c r="X3610" i="1"/>
  <c r="Z3610" i="1" s="1"/>
  <c r="X3611" i="1"/>
  <c r="Z3611" i="1" s="1"/>
  <c r="X3612" i="1"/>
  <c r="Z3612" i="1" s="1"/>
  <c r="X3613" i="1"/>
  <c r="Z3613" i="1" s="1"/>
  <c r="X3614" i="1"/>
  <c r="Z3614" i="1" s="1"/>
  <c r="X3615" i="1"/>
  <c r="Z3615" i="1" s="1"/>
  <c r="X3616" i="1"/>
  <c r="Z3616" i="1" s="1"/>
  <c r="X3617" i="1"/>
  <c r="Z3617" i="1" s="1"/>
  <c r="X3618" i="1"/>
  <c r="Z3618" i="1" s="1"/>
  <c r="X3619" i="1"/>
  <c r="Z3619" i="1" s="1"/>
  <c r="X3620" i="1"/>
  <c r="Z3620" i="1" s="1"/>
  <c r="X3621" i="1"/>
  <c r="Z3621" i="1" s="1"/>
  <c r="X3622" i="1"/>
  <c r="Z3622" i="1" s="1"/>
  <c r="X3623" i="1"/>
  <c r="Z3623" i="1" s="1"/>
  <c r="X3624" i="1"/>
  <c r="Z3624" i="1" s="1"/>
  <c r="X3625" i="1"/>
  <c r="Z3625" i="1" s="1"/>
  <c r="X3626" i="1"/>
  <c r="Z3626" i="1" s="1"/>
  <c r="X3627" i="1"/>
  <c r="Z3627" i="1" s="1"/>
  <c r="X3628" i="1"/>
  <c r="Z3628" i="1" s="1"/>
  <c r="X3629" i="1"/>
  <c r="Z3629" i="1" s="1"/>
  <c r="X3630" i="1"/>
  <c r="Z3630" i="1" s="1"/>
  <c r="X3631" i="1"/>
  <c r="Z3631" i="1" s="1"/>
  <c r="X3632" i="1"/>
  <c r="Z3632" i="1" s="1"/>
  <c r="X3633" i="1"/>
  <c r="Z3633" i="1" s="1"/>
  <c r="X3634" i="1"/>
  <c r="Z3634" i="1" s="1"/>
  <c r="X3635" i="1"/>
  <c r="Z3635" i="1" s="1"/>
  <c r="X3636" i="1"/>
  <c r="Z3636" i="1" s="1"/>
  <c r="X3637" i="1"/>
  <c r="Z3637" i="1" s="1"/>
  <c r="X3638" i="1"/>
  <c r="Z3638" i="1" s="1"/>
  <c r="X3639" i="1"/>
  <c r="Z3639" i="1" s="1"/>
  <c r="X3640" i="1"/>
  <c r="Z3640" i="1" s="1"/>
  <c r="X3641" i="1"/>
  <c r="Z3641" i="1" s="1"/>
  <c r="X3642" i="1"/>
  <c r="Z3642" i="1" s="1"/>
  <c r="X3643" i="1"/>
  <c r="Z3643" i="1" s="1"/>
  <c r="X3644" i="1"/>
  <c r="Z3644" i="1" s="1"/>
  <c r="X3645" i="1"/>
  <c r="Z3645" i="1" s="1"/>
  <c r="X3646" i="1"/>
  <c r="Z3646" i="1" s="1"/>
  <c r="X3647" i="1"/>
  <c r="Z3647" i="1" s="1"/>
  <c r="X3648" i="1"/>
  <c r="Z3648" i="1" s="1"/>
  <c r="X3649" i="1"/>
  <c r="Z3649" i="1" s="1"/>
  <c r="X3650" i="1"/>
  <c r="Z3650" i="1" s="1"/>
  <c r="X3651" i="1"/>
  <c r="Z3651" i="1" s="1"/>
  <c r="X3652" i="1"/>
  <c r="Z3652" i="1" s="1"/>
  <c r="X3653" i="1"/>
  <c r="Z3653" i="1" s="1"/>
  <c r="X3654" i="1"/>
  <c r="Z3654" i="1" s="1"/>
  <c r="X3655" i="1"/>
  <c r="Z3655" i="1" s="1"/>
  <c r="X3656" i="1"/>
  <c r="Z3656" i="1" s="1"/>
  <c r="X3657" i="1"/>
  <c r="Z3657" i="1" s="1"/>
  <c r="X3658" i="1"/>
  <c r="Z3658" i="1" s="1"/>
  <c r="X3659" i="1"/>
  <c r="Z3659" i="1" s="1"/>
  <c r="X3660" i="1"/>
  <c r="Z3660" i="1" s="1"/>
  <c r="X3661" i="1"/>
  <c r="Z3661" i="1" s="1"/>
  <c r="X3662" i="1"/>
  <c r="Z3662" i="1" s="1"/>
  <c r="X3663" i="1"/>
  <c r="Z3663" i="1" s="1"/>
  <c r="X3664" i="1"/>
  <c r="Z3664" i="1" s="1"/>
  <c r="X3665" i="1"/>
  <c r="Z3665" i="1" s="1"/>
  <c r="X3666" i="1"/>
  <c r="Z3666" i="1" s="1"/>
  <c r="X3667" i="1"/>
  <c r="Z3667" i="1" s="1"/>
  <c r="X3668" i="1"/>
  <c r="Z3668" i="1" s="1"/>
  <c r="X3669" i="1"/>
  <c r="Z3669" i="1" s="1"/>
  <c r="X3670" i="1"/>
  <c r="Z3670" i="1" s="1"/>
  <c r="X3671" i="1"/>
  <c r="Z3671" i="1" s="1"/>
  <c r="X3672" i="1"/>
  <c r="Z3672" i="1" s="1"/>
  <c r="X3673" i="1"/>
  <c r="Z3673" i="1" s="1"/>
  <c r="X3674" i="1"/>
  <c r="Z3674" i="1" s="1"/>
  <c r="X3675" i="1"/>
  <c r="Z3675" i="1" s="1"/>
  <c r="X3676" i="1"/>
  <c r="Z3676" i="1" s="1"/>
  <c r="X3677" i="1"/>
  <c r="Z3677" i="1" s="1"/>
  <c r="X3678" i="1"/>
  <c r="Z3678" i="1" s="1"/>
  <c r="X3679" i="1"/>
  <c r="Z3679" i="1" s="1"/>
  <c r="X3680" i="1"/>
  <c r="Z3680" i="1" s="1"/>
  <c r="X3681" i="1"/>
  <c r="Z3681" i="1" s="1"/>
  <c r="X3682" i="1"/>
  <c r="Z3682" i="1" s="1"/>
  <c r="X3683" i="1"/>
  <c r="Z3683" i="1" s="1"/>
  <c r="X3684" i="1"/>
  <c r="Z3684" i="1" s="1"/>
  <c r="X3685" i="1"/>
  <c r="Z3685" i="1" s="1"/>
  <c r="X3686" i="1"/>
  <c r="Z3686" i="1" s="1"/>
  <c r="X3687" i="1"/>
  <c r="Z3687" i="1" s="1"/>
  <c r="X3688" i="1"/>
  <c r="Z3688" i="1" s="1"/>
  <c r="X3689" i="1"/>
  <c r="Z3689" i="1" s="1"/>
  <c r="X3690" i="1"/>
  <c r="Z3690" i="1" s="1"/>
  <c r="X3691" i="1"/>
  <c r="Z3691" i="1" s="1"/>
  <c r="X3692" i="1"/>
  <c r="Z3692" i="1" s="1"/>
  <c r="X3693" i="1"/>
  <c r="Z3693" i="1" s="1"/>
  <c r="X3694" i="1"/>
  <c r="Z3694" i="1" s="1"/>
  <c r="X3695" i="1"/>
  <c r="Z3695" i="1" s="1"/>
  <c r="X3696" i="1"/>
  <c r="Z3696" i="1" s="1"/>
  <c r="X3697" i="1"/>
  <c r="Z3697" i="1" s="1"/>
  <c r="X3698" i="1"/>
  <c r="Z3698" i="1" s="1"/>
  <c r="X3699" i="1"/>
  <c r="Z3699" i="1" s="1"/>
  <c r="X3700" i="1"/>
  <c r="Z3700" i="1" s="1"/>
  <c r="X3701" i="1"/>
  <c r="Z3701" i="1" s="1"/>
  <c r="X3702" i="1"/>
  <c r="Z3702" i="1" s="1"/>
  <c r="X3703" i="1"/>
  <c r="Z3703" i="1" s="1"/>
  <c r="X3704" i="1"/>
  <c r="Z3704" i="1" s="1"/>
  <c r="X3705" i="1"/>
  <c r="Z3705" i="1" s="1"/>
  <c r="X3706" i="1"/>
  <c r="Z3706" i="1" s="1"/>
  <c r="X3707" i="1"/>
  <c r="Z3707" i="1" s="1"/>
  <c r="X3708" i="1"/>
  <c r="Z3708" i="1" s="1"/>
  <c r="X3709" i="1"/>
  <c r="Z3709" i="1" s="1"/>
  <c r="X3710" i="1"/>
  <c r="Z3710" i="1" s="1"/>
  <c r="X3711" i="1"/>
  <c r="Z3711" i="1" s="1"/>
  <c r="X3712" i="1"/>
  <c r="Z3712" i="1" s="1"/>
  <c r="X3713" i="1"/>
  <c r="Z3713" i="1" s="1"/>
  <c r="X3714" i="1"/>
  <c r="Z3714" i="1" s="1"/>
  <c r="X3715" i="1"/>
  <c r="Z3715" i="1" s="1"/>
  <c r="X3716" i="1"/>
  <c r="Z3716" i="1" s="1"/>
  <c r="X3717" i="1"/>
  <c r="Z3717" i="1" s="1"/>
  <c r="X3718" i="1"/>
  <c r="Z3718" i="1" s="1"/>
  <c r="X3719" i="1"/>
  <c r="Z3719" i="1" s="1"/>
  <c r="X3720" i="1"/>
  <c r="Z3720" i="1" s="1"/>
  <c r="X3721" i="1"/>
  <c r="Z3721" i="1" s="1"/>
  <c r="X3722" i="1"/>
  <c r="Z3722" i="1" s="1"/>
  <c r="X3723" i="1"/>
  <c r="Z3723" i="1" s="1"/>
  <c r="X3724" i="1"/>
  <c r="Z3724" i="1" s="1"/>
  <c r="X3725" i="1"/>
  <c r="Z3725" i="1" s="1"/>
  <c r="X3726" i="1"/>
  <c r="Z3726" i="1" s="1"/>
  <c r="X3727" i="1"/>
  <c r="Z3727" i="1" s="1"/>
  <c r="X3728" i="1"/>
  <c r="Z3728" i="1" s="1"/>
  <c r="X3729" i="1"/>
  <c r="Z3729" i="1" s="1"/>
  <c r="X3730" i="1"/>
  <c r="Z3730" i="1" s="1"/>
  <c r="X3731" i="1"/>
  <c r="Z3731" i="1" s="1"/>
  <c r="X3732" i="1"/>
  <c r="Z3732" i="1" s="1"/>
  <c r="X3733" i="1"/>
  <c r="Z3733" i="1" s="1"/>
  <c r="X3734" i="1"/>
  <c r="Z3734" i="1" s="1"/>
  <c r="X3735" i="1"/>
  <c r="Z3735" i="1" s="1"/>
  <c r="X3736" i="1"/>
  <c r="Z3736" i="1" s="1"/>
  <c r="X3737" i="1"/>
  <c r="Z3737" i="1" s="1"/>
  <c r="X3738" i="1"/>
  <c r="Z3738" i="1" s="1"/>
  <c r="X3739" i="1"/>
  <c r="Z3739" i="1" s="1"/>
  <c r="X3740" i="1"/>
  <c r="Z3740" i="1" s="1"/>
  <c r="X3741" i="1"/>
  <c r="Z3741" i="1" s="1"/>
  <c r="X3742" i="1"/>
  <c r="Z3742" i="1" s="1"/>
  <c r="X3743" i="1"/>
  <c r="Z3743" i="1" s="1"/>
  <c r="X3744" i="1"/>
  <c r="Z3744" i="1" s="1"/>
  <c r="X3745" i="1"/>
  <c r="Z3745" i="1" s="1"/>
  <c r="X3746" i="1"/>
  <c r="Z3746" i="1" s="1"/>
  <c r="X3747" i="1"/>
  <c r="Z3747" i="1" s="1"/>
  <c r="X3748" i="1"/>
  <c r="Z3748" i="1" s="1"/>
  <c r="X3749" i="1"/>
  <c r="Z3749" i="1" s="1"/>
  <c r="X3750" i="1"/>
  <c r="Z3750" i="1" s="1"/>
  <c r="X3751" i="1"/>
  <c r="Z3751" i="1" s="1"/>
  <c r="X3752" i="1"/>
  <c r="Z3752" i="1" s="1"/>
  <c r="X3753" i="1"/>
  <c r="Z3753" i="1" s="1"/>
  <c r="X3754" i="1"/>
  <c r="Z3754" i="1" s="1"/>
  <c r="X3755" i="1"/>
  <c r="Z3755" i="1" s="1"/>
  <c r="X3756" i="1"/>
  <c r="Z3756" i="1" s="1"/>
  <c r="X3757" i="1"/>
  <c r="Z3757" i="1" s="1"/>
  <c r="X3758" i="1"/>
  <c r="Z3758" i="1" s="1"/>
  <c r="X3759" i="1"/>
  <c r="Z3759" i="1" s="1"/>
  <c r="X3760" i="1"/>
  <c r="Z3760" i="1" s="1"/>
  <c r="X3761" i="1"/>
  <c r="Z3761" i="1" s="1"/>
  <c r="X3762" i="1"/>
  <c r="Z3762" i="1" s="1"/>
  <c r="X3763" i="1"/>
  <c r="Z3763" i="1" s="1"/>
  <c r="X3764" i="1"/>
  <c r="Z3764" i="1" s="1"/>
  <c r="X3765" i="1"/>
  <c r="Z3765" i="1" s="1"/>
  <c r="X3766" i="1"/>
  <c r="Z3766" i="1" s="1"/>
  <c r="X3767" i="1"/>
  <c r="Z3767" i="1" s="1"/>
  <c r="X3768" i="1"/>
  <c r="Z3768" i="1" s="1"/>
  <c r="X3769" i="1"/>
  <c r="Z3769" i="1" s="1"/>
  <c r="X3770" i="1"/>
  <c r="Z3770" i="1" s="1"/>
  <c r="X3771" i="1"/>
  <c r="Z3771" i="1" s="1"/>
  <c r="X3772" i="1"/>
  <c r="Z3772" i="1" s="1"/>
  <c r="X3773" i="1"/>
  <c r="Z3773" i="1" s="1"/>
  <c r="X3774" i="1"/>
  <c r="Z3774" i="1" s="1"/>
  <c r="X3775" i="1"/>
  <c r="Z3775" i="1" s="1"/>
  <c r="X3776" i="1"/>
  <c r="Z3776" i="1" s="1"/>
  <c r="X3777" i="1"/>
  <c r="Z3777" i="1" s="1"/>
  <c r="X3778" i="1"/>
  <c r="Z3778" i="1" s="1"/>
  <c r="X3779" i="1"/>
  <c r="Z3779" i="1" s="1"/>
  <c r="X3780" i="1"/>
  <c r="Z3780" i="1" s="1"/>
  <c r="X3781" i="1"/>
  <c r="Z3781" i="1" s="1"/>
  <c r="X3782" i="1"/>
  <c r="Z3782" i="1" s="1"/>
  <c r="X3783" i="1"/>
  <c r="Z3783" i="1" s="1"/>
  <c r="X3784" i="1"/>
  <c r="Z3784" i="1" s="1"/>
  <c r="X3785" i="1"/>
  <c r="Z3785" i="1" s="1"/>
  <c r="X3786" i="1"/>
  <c r="Z3786" i="1" s="1"/>
  <c r="X3787" i="1"/>
  <c r="Z3787" i="1" s="1"/>
  <c r="X3788" i="1"/>
  <c r="Z3788" i="1" s="1"/>
  <c r="X3789" i="1"/>
  <c r="Z3789" i="1" s="1"/>
  <c r="X3790" i="1"/>
  <c r="Z3790" i="1" s="1"/>
  <c r="X3791" i="1"/>
  <c r="Z3791" i="1" s="1"/>
  <c r="X3792" i="1"/>
  <c r="Z3792" i="1" s="1"/>
  <c r="X3793" i="1"/>
  <c r="Z3793" i="1" s="1"/>
  <c r="X3794" i="1"/>
  <c r="Z3794" i="1" s="1"/>
  <c r="X3795" i="1"/>
  <c r="Z3795" i="1" s="1"/>
  <c r="X3796" i="1"/>
  <c r="Z3796" i="1" s="1"/>
  <c r="X3797" i="1"/>
  <c r="Z3797" i="1" s="1"/>
  <c r="X3798" i="1"/>
  <c r="Z3798" i="1" s="1"/>
  <c r="X3799" i="1"/>
  <c r="Z3799" i="1" s="1"/>
  <c r="X3800" i="1"/>
  <c r="Z3800" i="1" s="1"/>
  <c r="X3801" i="1"/>
  <c r="Z3801" i="1" s="1"/>
  <c r="X3802" i="1"/>
  <c r="Z3802" i="1" s="1"/>
  <c r="X3803" i="1"/>
  <c r="Z3803" i="1" s="1"/>
  <c r="X3804" i="1"/>
  <c r="Z3804" i="1" s="1"/>
  <c r="X3805" i="1"/>
  <c r="Z3805" i="1" s="1"/>
  <c r="X3806" i="1"/>
  <c r="Z3806" i="1" s="1"/>
  <c r="X3807" i="1"/>
  <c r="Z3807" i="1" s="1"/>
  <c r="X3808" i="1"/>
  <c r="Z3808" i="1" s="1"/>
  <c r="X3809" i="1"/>
  <c r="Z3809" i="1" s="1"/>
  <c r="X3810" i="1"/>
  <c r="Z3810" i="1" s="1"/>
  <c r="X3811" i="1"/>
  <c r="Z3811" i="1" s="1"/>
  <c r="X3812" i="1"/>
  <c r="Z3812" i="1" s="1"/>
  <c r="X3813" i="1"/>
  <c r="Z3813" i="1" s="1"/>
  <c r="X3814" i="1"/>
  <c r="Z3814" i="1" s="1"/>
  <c r="X3815" i="1"/>
  <c r="Z3815" i="1" s="1"/>
  <c r="X3816" i="1"/>
  <c r="Z3816" i="1" s="1"/>
  <c r="X3817" i="1"/>
  <c r="Z3817" i="1" s="1"/>
  <c r="X3818" i="1"/>
  <c r="Z3818" i="1" s="1"/>
  <c r="X3819" i="1"/>
  <c r="Z3819" i="1" s="1"/>
  <c r="X3820" i="1"/>
  <c r="Z3820" i="1" s="1"/>
  <c r="X3821" i="1"/>
  <c r="Z3821" i="1" s="1"/>
  <c r="X3822" i="1"/>
  <c r="Z3822" i="1" s="1"/>
  <c r="X3823" i="1"/>
  <c r="Z3823" i="1" s="1"/>
  <c r="X3824" i="1"/>
  <c r="Z3824" i="1" s="1"/>
  <c r="X3825" i="1"/>
  <c r="Z3825" i="1" s="1"/>
  <c r="X3826" i="1"/>
  <c r="Z3826" i="1" s="1"/>
  <c r="X3827" i="1"/>
  <c r="Z3827" i="1" s="1"/>
  <c r="X3828" i="1"/>
  <c r="Z3828" i="1" s="1"/>
  <c r="X3829" i="1"/>
  <c r="Z3829" i="1" s="1"/>
  <c r="X3830" i="1"/>
  <c r="Z3830" i="1" s="1"/>
  <c r="X3831" i="1"/>
  <c r="Z3831" i="1" s="1"/>
  <c r="X3832" i="1"/>
  <c r="Z3832" i="1" s="1"/>
  <c r="X3833" i="1"/>
  <c r="Z3833" i="1" s="1"/>
  <c r="X3834" i="1"/>
  <c r="Z3834" i="1" s="1"/>
  <c r="X3835" i="1"/>
  <c r="Z3835" i="1" s="1"/>
  <c r="X3836" i="1"/>
  <c r="Z3836" i="1" s="1"/>
  <c r="X3837" i="1"/>
  <c r="Z3837" i="1" s="1"/>
  <c r="X3838" i="1"/>
  <c r="Z3838" i="1" s="1"/>
  <c r="X3839" i="1"/>
  <c r="Z3839" i="1" s="1"/>
  <c r="X3840" i="1"/>
  <c r="Z3840" i="1" s="1"/>
  <c r="X3841" i="1"/>
  <c r="Z3841" i="1" s="1"/>
  <c r="X3842" i="1"/>
  <c r="Z3842" i="1" s="1"/>
  <c r="X3843" i="1"/>
  <c r="Z3843" i="1" s="1"/>
  <c r="X3844" i="1"/>
  <c r="Z3844" i="1" s="1"/>
  <c r="X3845" i="1"/>
  <c r="Z3845" i="1" s="1"/>
  <c r="X3846" i="1"/>
  <c r="Z3846" i="1" s="1"/>
  <c r="X3847" i="1"/>
  <c r="Z3847" i="1" s="1"/>
  <c r="X3848" i="1"/>
  <c r="Z3848" i="1" s="1"/>
  <c r="X3849" i="1"/>
  <c r="Z3849" i="1" s="1"/>
  <c r="X3850" i="1"/>
  <c r="Z3850" i="1" s="1"/>
  <c r="X3851" i="1"/>
  <c r="Z3851" i="1" s="1"/>
  <c r="X3852" i="1"/>
  <c r="Z3852" i="1" s="1"/>
  <c r="X3853" i="1"/>
  <c r="Z3853" i="1" s="1"/>
  <c r="X3854" i="1"/>
  <c r="Z3854" i="1" s="1"/>
  <c r="X3855" i="1"/>
  <c r="Z3855" i="1" s="1"/>
  <c r="X3856" i="1"/>
  <c r="Z3856" i="1" s="1"/>
  <c r="X3857" i="1"/>
  <c r="Z3857" i="1" s="1"/>
  <c r="X3858" i="1"/>
  <c r="Z3858" i="1" s="1"/>
  <c r="X3859" i="1"/>
  <c r="Z3859" i="1" s="1"/>
  <c r="X3860" i="1"/>
  <c r="Z3860" i="1" s="1"/>
  <c r="X3861" i="1"/>
  <c r="Z3861" i="1" s="1"/>
  <c r="X3862" i="1"/>
  <c r="Z3862" i="1" s="1"/>
  <c r="X3863" i="1"/>
  <c r="Z3863" i="1" s="1"/>
  <c r="X3864" i="1"/>
  <c r="Z3864" i="1" s="1"/>
  <c r="X3865" i="1"/>
  <c r="Z3865" i="1" s="1"/>
  <c r="X3866" i="1"/>
  <c r="Z3866" i="1" s="1"/>
  <c r="X3867" i="1"/>
  <c r="Z3867" i="1" s="1"/>
  <c r="X3868" i="1"/>
  <c r="Z3868" i="1" s="1"/>
  <c r="X3869" i="1"/>
  <c r="Z3869" i="1" s="1"/>
  <c r="X3870" i="1"/>
  <c r="Z3870" i="1" s="1"/>
  <c r="X3871" i="1"/>
  <c r="Z3871" i="1" s="1"/>
  <c r="X3872" i="1"/>
  <c r="Z3872" i="1" s="1"/>
  <c r="X3873" i="1"/>
  <c r="Z3873" i="1" s="1"/>
  <c r="X3874" i="1"/>
  <c r="Z3874" i="1" s="1"/>
  <c r="X3875" i="1"/>
  <c r="Z3875" i="1" s="1"/>
  <c r="X3876" i="1"/>
  <c r="Z3876" i="1" s="1"/>
  <c r="X3877" i="1"/>
  <c r="Z3877" i="1" s="1"/>
  <c r="X3878" i="1"/>
  <c r="Z3878" i="1" s="1"/>
  <c r="X3879" i="1"/>
  <c r="Z3879" i="1" s="1"/>
  <c r="X3880" i="1"/>
  <c r="Z3880" i="1" s="1"/>
  <c r="X3881" i="1"/>
  <c r="Z3881" i="1" s="1"/>
  <c r="X3882" i="1"/>
  <c r="Z3882" i="1" s="1"/>
  <c r="X3883" i="1"/>
  <c r="Z3883" i="1" s="1"/>
  <c r="X3884" i="1"/>
  <c r="Z3884" i="1" s="1"/>
  <c r="X3885" i="1"/>
  <c r="Z3885" i="1" s="1"/>
  <c r="X3886" i="1"/>
  <c r="Z3886" i="1" s="1"/>
  <c r="X3887" i="1"/>
  <c r="Z3887" i="1" s="1"/>
  <c r="X3888" i="1"/>
  <c r="Z3888" i="1" s="1"/>
  <c r="X3889" i="1"/>
  <c r="Z3889" i="1" s="1"/>
  <c r="X3890" i="1"/>
  <c r="Z3890" i="1" s="1"/>
  <c r="X3891" i="1"/>
  <c r="Z3891" i="1" s="1"/>
  <c r="X3892" i="1"/>
  <c r="Z3892" i="1" s="1"/>
  <c r="X3893" i="1"/>
  <c r="Z3893" i="1" s="1"/>
  <c r="X3894" i="1"/>
  <c r="Z3894" i="1" s="1"/>
  <c r="X3895" i="1"/>
  <c r="Z3895" i="1" s="1"/>
  <c r="X3896" i="1"/>
  <c r="Z3896" i="1" s="1"/>
  <c r="X3897" i="1"/>
  <c r="Z3897" i="1" s="1"/>
  <c r="X3898" i="1"/>
  <c r="Z3898" i="1" s="1"/>
  <c r="X3899" i="1"/>
  <c r="Z3899" i="1" s="1"/>
  <c r="X3900" i="1"/>
  <c r="Z3900" i="1" s="1"/>
  <c r="X3901" i="1"/>
  <c r="Z3901" i="1" s="1"/>
  <c r="X3902" i="1"/>
  <c r="Z3902" i="1" s="1"/>
  <c r="X3903" i="1"/>
  <c r="Z3903" i="1" s="1"/>
  <c r="X3904" i="1"/>
  <c r="Z3904" i="1" s="1"/>
  <c r="X3905" i="1"/>
  <c r="Z3905" i="1" s="1"/>
  <c r="X3906" i="1"/>
  <c r="Z3906" i="1" s="1"/>
  <c r="X3907" i="1"/>
  <c r="Z3907" i="1" s="1"/>
  <c r="X3908" i="1"/>
  <c r="Z3908" i="1" s="1"/>
  <c r="X3909" i="1"/>
  <c r="Z3909" i="1" s="1"/>
  <c r="X3910" i="1"/>
  <c r="Z3910" i="1" s="1"/>
  <c r="X3911" i="1"/>
  <c r="Z3911" i="1" s="1"/>
  <c r="X3912" i="1"/>
  <c r="Z3912" i="1" s="1"/>
  <c r="X3913" i="1"/>
  <c r="Z3913" i="1" s="1"/>
  <c r="X3914" i="1"/>
  <c r="Z3914" i="1" s="1"/>
  <c r="X3915" i="1"/>
  <c r="Z3915" i="1" s="1"/>
  <c r="X3916" i="1"/>
  <c r="Z3916" i="1" s="1"/>
  <c r="X3917" i="1"/>
  <c r="Z3917" i="1" s="1"/>
  <c r="X3918" i="1"/>
  <c r="Z3918" i="1" s="1"/>
  <c r="X3919" i="1"/>
  <c r="Z3919" i="1" s="1"/>
  <c r="X3920" i="1"/>
  <c r="Z3920" i="1" s="1"/>
  <c r="X3921" i="1"/>
  <c r="Z3921" i="1" s="1"/>
  <c r="X3922" i="1"/>
  <c r="Z3922" i="1" s="1"/>
  <c r="X3923" i="1"/>
  <c r="Z3923" i="1" s="1"/>
  <c r="X3924" i="1"/>
  <c r="Z3924" i="1" s="1"/>
  <c r="X3925" i="1"/>
  <c r="Z3925" i="1" s="1"/>
  <c r="X3926" i="1"/>
  <c r="Z3926" i="1" s="1"/>
  <c r="X3927" i="1"/>
  <c r="Z3927" i="1" s="1"/>
  <c r="X3928" i="1"/>
  <c r="Z3928" i="1" s="1"/>
  <c r="X3929" i="1"/>
  <c r="Z3929" i="1" s="1"/>
  <c r="X3930" i="1"/>
  <c r="Z3930" i="1" s="1"/>
  <c r="X3931" i="1"/>
  <c r="Z3931" i="1" s="1"/>
  <c r="X3932" i="1"/>
  <c r="Z3932" i="1" s="1"/>
  <c r="X3933" i="1"/>
  <c r="Z3933" i="1" s="1"/>
  <c r="X3934" i="1"/>
  <c r="Z3934" i="1" s="1"/>
  <c r="X3935" i="1"/>
  <c r="Z3935" i="1" s="1"/>
  <c r="X3936" i="1"/>
  <c r="Z3936" i="1" s="1"/>
  <c r="X3937" i="1"/>
  <c r="Z3937" i="1" s="1"/>
  <c r="X3938" i="1"/>
  <c r="Z3938" i="1" s="1"/>
  <c r="X3939" i="1"/>
  <c r="Z3939" i="1" s="1"/>
  <c r="X3940" i="1"/>
  <c r="Z3940" i="1" s="1"/>
  <c r="X3941" i="1"/>
  <c r="Z3941" i="1" s="1"/>
  <c r="X3942" i="1"/>
  <c r="Z3942" i="1" s="1"/>
  <c r="X3943" i="1"/>
  <c r="Z3943" i="1" s="1"/>
  <c r="X3944" i="1"/>
  <c r="Z3944" i="1" s="1"/>
  <c r="X3945" i="1"/>
  <c r="Z3945" i="1" s="1"/>
  <c r="X3946" i="1"/>
  <c r="Z3946" i="1" s="1"/>
  <c r="X3947" i="1"/>
  <c r="Z3947" i="1" s="1"/>
  <c r="X3948" i="1"/>
  <c r="Z3948" i="1" s="1"/>
  <c r="X3949" i="1"/>
  <c r="Z3949" i="1" s="1"/>
  <c r="X3950" i="1"/>
  <c r="Z3950" i="1" s="1"/>
  <c r="X3951" i="1"/>
  <c r="Z3951" i="1" s="1"/>
  <c r="X3952" i="1"/>
  <c r="Z3952" i="1" s="1"/>
  <c r="X3953" i="1"/>
  <c r="Z3953" i="1" s="1"/>
  <c r="X3954" i="1"/>
  <c r="Z3954" i="1" s="1"/>
  <c r="X3955" i="1"/>
  <c r="Z3955" i="1" s="1"/>
  <c r="X3956" i="1"/>
  <c r="Z3956" i="1" s="1"/>
  <c r="X3957" i="1"/>
  <c r="Z3957" i="1" s="1"/>
  <c r="X3958" i="1"/>
  <c r="Z3958" i="1" s="1"/>
  <c r="X3959" i="1"/>
  <c r="Z3959" i="1" s="1"/>
  <c r="X3960" i="1"/>
  <c r="Z3960" i="1" s="1"/>
  <c r="X3961" i="1"/>
  <c r="Z3961" i="1" s="1"/>
  <c r="X3962" i="1"/>
  <c r="Z3962" i="1" s="1"/>
  <c r="X3963" i="1"/>
  <c r="Z3963" i="1" s="1"/>
  <c r="X3964" i="1"/>
  <c r="Z3964" i="1" s="1"/>
  <c r="X3965" i="1"/>
  <c r="Z3965" i="1" s="1"/>
  <c r="X3966" i="1"/>
  <c r="Z3966" i="1" s="1"/>
  <c r="X3967" i="1"/>
  <c r="Z3967" i="1" s="1"/>
  <c r="X3968" i="1"/>
  <c r="Z3968" i="1" s="1"/>
  <c r="X3969" i="1"/>
  <c r="Z3969" i="1" s="1"/>
  <c r="X3970" i="1"/>
  <c r="Z3970" i="1" s="1"/>
  <c r="X3971" i="1"/>
  <c r="Z3971" i="1" s="1"/>
  <c r="X3972" i="1"/>
  <c r="Z3972" i="1" s="1"/>
  <c r="X3973" i="1"/>
  <c r="Z3973" i="1" s="1"/>
  <c r="X3974" i="1"/>
  <c r="Z3974" i="1" s="1"/>
  <c r="X3975" i="1"/>
  <c r="Z3975" i="1" s="1"/>
  <c r="X3976" i="1"/>
  <c r="Z3976" i="1" s="1"/>
  <c r="X3977" i="1"/>
  <c r="Z3977" i="1" s="1"/>
  <c r="X3978" i="1"/>
  <c r="Z3978" i="1" s="1"/>
  <c r="X3979" i="1"/>
  <c r="Z3979" i="1" s="1"/>
  <c r="X3980" i="1"/>
  <c r="Z3980" i="1" s="1"/>
  <c r="X3981" i="1"/>
  <c r="Z3981" i="1" s="1"/>
  <c r="X3982" i="1"/>
  <c r="Z3982" i="1" s="1"/>
  <c r="X3983" i="1"/>
  <c r="Z3983" i="1" s="1"/>
  <c r="X3984" i="1"/>
  <c r="Z3984" i="1" s="1"/>
  <c r="X3985" i="1"/>
  <c r="Z3985" i="1" s="1"/>
  <c r="X3986" i="1"/>
  <c r="Z3986" i="1" s="1"/>
  <c r="X3987" i="1"/>
  <c r="Z3987" i="1" s="1"/>
  <c r="X3988" i="1"/>
  <c r="Z3988" i="1" s="1"/>
  <c r="X3989" i="1"/>
  <c r="Z3989" i="1" s="1"/>
  <c r="X3990" i="1"/>
  <c r="Z3990" i="1" s="1"/>
  <c r="X3991" i="1"/>
  <c r="Z3991" i="1" s="1"/>
  <c r="X3992" i="1"/>
  <c r="Z3992" i="1" s="1"/>
  <c r="X3993" i="1"/>
  <c r="Z3993" i="1" s="1"/>
  <c r="X3994" i="1"/>
  <c r="Z3994" i="1" s="1"/>
  <c r="X3995" i="1"/>
  <c r="Z3995" i="1" s="1"/>
  <c r="X3996" i="1"/>
  <c r="Z3996" i="1" s="1"/>
  <c r="X3997" i="1"/>
  <c r="Z3997" i="1" s="1"/>
  <c r="X3998" i="1"/>
  <c r="Z3998" i="1" s="1"/>
  <c r="X3999" i="1"/>
  <c r="Z3999" i="1" s="1"/>
  <c r="X4000" i="1"/>
  <c r="Z4000" i="1" s="1"/>
  <c r="X4001" i="1"/>
  <c r="Z4001" i="1" s="1"/>
  <c r="X4002" i="1"/>
  <c r="Z4002" i="1" s="1"/>
  <c r="X4003" i="1"/>
  <c r="Z4003" i="1" s="1"/>
  <c r="X4004" i="1"/>
  <c r="Z4004" i="1" s="1"/>
  <c r="X4005" i="1"/>
  <c r="Z4005" i="1" s="1"/>
  <c r="X4006" i="1"/>
  <c r="Z4006" i="1" s="1"/>
  <c r="X4007" i="1"/>
  <c r="Z4007" i="1" s="1"/>
  <c r="X4008" i="1"/>
  <c r="Z4008" i="1" s="1"/>
  <c r="X4009" i="1"/>
  <c r="Z4009" i="1" s="1"/>
  <c r="X4010" i="1"/>
  <c r="Z4010" i="1" s="1"/>
  <c r="X4011" i="1"/>
  <c r="Z4011" i="1" s="1"/>
  <c r="X4012" i="1"/>
  <c r="Z4012" i="1" s="1"/>
  <c r="X4013" i="1"/>
  <c r="Z4013" i="1" s="1"/>
  <c r="X4014" i="1"/>
  <c r="Z4014" i="1" s="1"/>
  <c r="X4015" i="1"/>
  <c r="Z4015" i="1" s="1"/>
  <c r="X4016" i="1"/>
  <c r="Z4016" i="1" s="1"/>
  <c r="X4017" i="1"/>
  <c r="Z4017" i="1" s="1"/>
  <c r="X4018" i="1"/>
  <c r="Z4018" i="1" s="1"/>
  <c r="X4019" i="1"/>
  <c r="Z4019" i="1" s="1"/>
  <c r="X4020" i="1"/>
  <c r="Z4020" i="1" s="1"/>
  <c r="X4021" i="1"/>
  <c r="Z4021" i="1" s="1"/>
  <c r="X4022" i="1"/>
  <c r="Z4022" i="1" s="1"/>
  <c r="X4023" i="1"/>
  <c r="Z4023" i="1" s="1"/>
  <c r="X4024" i="1"/>
  <c r="Z4024" i="1" s="1"/>
  <c r="X4025" i="1"/>
  <c r="Z4025" i="1" s="1"/>
  <c r="X4026" i="1"/>
  <c r="Z4026" i="1" s="1"/>
  <c r="X4027" i="1"/>
  <c r="Z4027" i="1" s="1"/>
  <c r="X4028" i="1"/>
  <c r="Z4028" i="1" s="1"/>
  <c r="X4029" i="1"/>
  <c r="Z4029" i="1" s="1"/>
  <c r="X4030" i="1"/>
  <c r="Z4030" i="1" s="1"/>
  <c r="X4031" i="1"/>
  <c r="Z4031" i="1" s="1"/>
  <c r="X4032" i="1"/>
  <c r="Z4032" i="1" s="1"/>
  <c r="X4033" i="1"/>
  <c r="Z4033" i="1" s="1"/>
  <c r="X4034" i="1"/>
  <c r="Z4034" i="1" s="1"/>
  <c r="X4035" i="1"/>
  <c r="Z4035" i="1" s="1"/>
  <c r="X4036" i="1"/>
  <c r="Z4036" i="1" s="1"/>
  <c r="X4037" i="1"/>
  <c r="Z4037" i="1" s="1"/>
  <c r="X4038" i="1"/>
  <c r="Z4038" i="1" s="1"/>
  <c r="X4039" i="1"/>
  <c r="Z4039" i="1" s="1"/>
  <c r="X4040" i="1"/>
  <c r="Z4040" i="1" s="1"/>
  <c r="X4041" i="1"/>
  <c r="Z4041" i="1" s="1"/>
  <c r="X4042" i="1"/>
  <c r="Z4042" i="1" s="1"/>
  <c r="X4043" i="1"/>
  <c r="Z4043" i="1" s="1"/>
  <c r="X4044" i="1"/>
  <c r="Z4044" i="1" s="1"/>
  <c r="X4045" i="1"/>
  <c r="Z4045" i="1" s="1"/>
  <c r="X4046" i="1"/>
  <c r="Z4046" i="1" s="1"/>
  <c r="X4047" i="1"/>
  <c r="Z4047" i="1" s="1"/>
  <c r="X4048" i="1"/>
  <c r="Z4048" i="1" s="1"/>
  <c r="X4049" i="1"/>
  <c r="Z4049" i="1" s="1"/>
  <c r="X4050" i="1"/>
  <c r="Z4050" i="1" s="1"/>
  <c r="X4051" i="1"/>
  <c r="Z4051" i="1" s="1"/>
  <c r="X4052" i="1"/>
  <c r="Z4052" i="1" s="1"/>
  <c r="X4053" i="1"/>
  <c r="Z4053" i="1" s="1"/>
  <c r="X4054" i="1"/>
  <c r="Z4054" i="1" s="1"/>
  <c r="X4055" i="1"/>
  <c r="Z4055" i="1" s="1"/>
  <c r="X4056" i="1"/>
  <c r="Z4056" i="1" s="1"/>
  <c r="X4057" i="1"/>
  <c r="Z4057" i="1" s="1"/>
  <c r="X4058" i="1"/>
  <c r="Z4058" i="1" s="1"/>
  <c r="X4059" i="1"/>
  <c r="Z4059" i="1" s="1"/>
  <c r="X4060" i="1"/>
  <c r="Z4060" i="1" s="1"/>
  <c r="X4061" i="1"/>
  <c r="Z4061" i="1" s="1"/>
  <c r="X4062" i="1"/>
  <c r="Z4062" i="1" s="1"/>
  <c r="X4063" i="1"/>
  <c r="Z4063" i="1" s="1"/>
  <c r="X4064" i="1"/>
  <c r="Z4064" i="1" s="1"/>
  <c r="X4065" i="1"/>
  <c r="Z4065" i="1" s="1"/>
  <c r="X4066" i="1"/>
  <c r="Z4066" i="1" s="1"/>
  <c r="X4067" i="1"/>
  <c r="Z4067" i="1" s="1"/>
  <c r="X4068" i="1"/>
  <c r="Z4068" i="1" s="1"/>
  <c r="X4069" i="1"/>
  <c r="Z4069" i="1" s="1"/>
  <c r="X4070" i="1"/>
  <c r="Z4070" i="1" s="1"/>
  <c r="X4071" i="1"/>
  <c r="Z4071" i="1" s="1"/>
  <c r="X4072" i="1"/>
  <c r="Z4072" i="1" s="1"/>
  <c r="X4073" i="1"/>
  <c r="Z4073" i="1" s="1"/>
  <c r="X4074" i="1"/>
  <c r="Z4074" i="1" s="1"/>
  <c r="X4075" i="1"/>
  <c r="Z4075" i="1" s="1"/>
  <c r="X4076" i="1"/>
  <c r="Z4076" i="1" s="1"/>
  <c r="X4077" i="1"/>
  <c r="Z4077" i="1" s="1"/>
  <c r="X4078" i="1"/>
  <c r="Z4078" i="1" s="1"/>
  <c r="X4079" i="1"/>
  <c r="Z4079" i="1" s="1"/>
  <c r="X4080" i="1"/>
  <c r="Z4080" i="1" s="1"/>
  <c r="X4081" i="1"/>
  <c r="Z4081" i="1" s="1"/>
  <c r="X4082" i="1"/>
  <c r="Z4082" i="1" s="1"/>
  <c r="X4083" i="1"/>
  <c r="Z4083" i="1" s="1"/>
  <c r="X4084" i="1"/>
  <c r="Z4084" i="1" s="1"/>
  <c r="X4085" i="1"/>
  <c r="Z4085" i="1" s="1"/>
  <c r="X4086" i="1"/>
  <c r="Z4086" i="1" s="1"/>
  <c r="X4087" i="1"/>
  <c r="Z4087" i="1" s="1"/>
  <c r="X4088" i="1"/>
  <c r="Z4088" i="1" s="1"/>
  <c r="X4089" i="1"/>
  <c r="Z4089" i="1" s="1"/>
  <c r="X4090" i="1"/>
  <c r="Z4090" i="1" s="1"/>
  <c r="X4091" i="1"/>
  <c r="Z4091" i="1" s="1"/>
  <c r="X4092" i="1"/>
  <c r="Z4092" i="1" s="1"/>
  <c r="X4093" i="1"/>
  <c r="Z4093" i="1" s="1"/>
  <c r="X4094" i="1"/>
  <c r="Z4094" i="1" s="1"/>
  <c r="X4095" i="1"/>
  <c r="Z4095" i="1" s="1"/>
  <c r="X4096" i="1"/>
  <c r="Z4096" i="1" s="1"/>
  <c r="X4097" i="1"/>
  <c r="Z4097" i="1" s="1"/>
  <c r="X4098" i="1"/>
  <c r="Z4098" i="1" s="1"/>
  <c r="X4099" i="1"/>
  <c r="Z4099" i="1" s="1"/>
  <c r="X4100" i="1"/>
  <c r="Z4100" i="1" s="1"/>
  <c r="X4101" i="1"/>
  <c r="Z4101" i="1" s="1"/>
  <c r="X4102" i="1"/>
  <c r="Z4102" i="1" s="1"/>
  <c r="X4103" i="1"/>
  <c r="Z4103" i="1" s="1"/>
  <c r="X4104" i="1"/>
  <c r="Z4104" i="1" s="1"/>
  <c r="X4105" i="1"/>
  <c r="Z4105" i="1" s="1"/>
  <c r="X4106" i="1"/>
  <c r="Z4106" i="1" s="1"/>
  <c r="X4107" i="1"/>
  <c r="Z4107" i="1" s="1"/>
  <c r="X4108" i="1"/>
  <c r="Z4108" i="1" s="1"/>
  <c r="X4109" i="1"/>
  <c r="Z4109" i="1" s="1"/>
  <c r="X4110" i="1"/>
  <c r="Z4110" i="1" s="1"/>
  <c r="X4111" i="1"/>
  <c r="Z4111" i="1" s="1"/>
  <c r="X4112" i="1"/>
  <c r="Z4112" i="1" s="1"/>
  <c r="X4113" i="1"/>
  <c r="Z4113" i="1" s="1"/>
  <c r="X4114" i="1"/>
  <c r="Z4114" i="1" s="1"/>
  <c r="X4115" i="1"/>
  <c r="Z4115" i="1" s="1"/>
  <c r="X4116" i="1"/>
  <c r="Z4116" i="1" s="1"/>
  <c r="X4117" i="1"/>
  <c r="Z4117" i="1" s="1"/>
  <c r="X4118" i="1"/>
  <c r="Z4118" i="1" s="1"/>
  <c r="X4119" i="1"/>
  <c r="Z4119" i="1" s="1"/>
  <c r="X4120" i="1"/>
  <c r="Z4120" i="1" s="1"/>
  <c r="X4121" i="1"/>
  <c r="Z4121" i="1" s="1"/>
  <c r="X4122" i="1"/>
  <c r="Z4122" i="1" s="1"/>
  <c r="X4123" i="1"/>
  <c r="Z4123" i="1" s="1"/>
  <c r="X4124" i="1"/>
  <c r="Z4124" i="1" s="1"/>
  <c r="X4125" i="1"/>
  <c r="Z4125" i="1" s="1"/>
  <c r="X4126" i="1"/>
  <c r="Z4126" i="1" s="1"/>
  <c r="X4127" i="1"/>
  <c r="Z4127" i="1" s="1"/>
  <c r="X4128" i="1"/>
  <c r="Z4128" i="1" s="1"/>
  <c r="X4129" i="1"/>
  <c r="Z4129" i="1" s="1"/>
  <c r="X4130" i="1"/>
  <c r="Z4130" i="1" s="1"/>
  <c r="X4131" i="1"/>
  <c r="Z4131" i="1" s="1"/>
  <c r="X4132" i="1"/>
  <c r="Z4132" i="1" s="1"/>
  <c r="X4133" i="1"/>
  <c r="Z4133" i="1" s="1"/>
  <c r="X4134" i="1"/>
  <c r="Z4134" i="1" s="1"/>
  <c r="X4135" i="1"/>
  <c r="Z4135" i="1" s="1"/>
  <c r="X4136" i="1"/>
  <c r="Z4136" i="1" s="1"/>
  <c r="X4137" i="1"/>
  <c r="Z4137" i="1" s="1"/>
  <c r="X4138" i="1"/>
  <c r="Z4138" i="1" s="1"/>
  <c r="X4139" i="1"/>
  <c r="Z4139" i="1" s="1"/>
  <c r="X4140" i="1"/>
  <c r="Z4140" i="1" s="1"/>
  <c r="X4141" i="1"/>
  <c r="Z4141" i="1" s="1"/>
  <c r="X4142" i="1"/>
  <c r="Z4142" i="1" s="1"/>
  <c r="X4143" i="1"/>
  <c r="Z4143" i="1" s="1"/>
  <c r="X4144" i="1"/>
  <c r="Z4144" i="1" s="1"/>
  <c r="X4145" i="1"/>
  <c r="Z4145" i="1" s="1"/>
  <c r="X4146" i="1"/>
  <c r="Z4146" i="1" s="1"/>
  <c r="X4147" i="1"/>
  <c r="Z4147" i="1" s="1"/>
  <c r="X4148" i="1"/>
  <c r="Z4148" i="1" s="1"/>
  <c r="X4149" i="1"/>
  <c r="Z4149" i="1" s="1"/>
  <c r="X4150" i="1"/>
  <c r="Z4150" i="1" s="1"/>
  <c r="X4151" i="1"/>
  <c r="Z4151" i="1" s="1"/>
  <c r="X4152" i="1"/>
  <c r="Z4152" i="1" s="1"/>
  <c r="X4153" i="1"/>
  <c r="Z4153" i="1" s="1"/>
  <c r="X4154" i="1"/>
  <c r="Z4154" i="1" s="1"/>
  <c r="X4155" i="1"/>
  <c r="Z4155" i="1" s="1"/>
  <c r="X4156" i="1"/>
  <c r="Z4156" i="1" s="1"/>
  <c r="X4157" i="1"/>
  <c r="Z4157" i="1" s="1"/>
  <c r="X4158" i="1"/>
  <c r="Z4158" i="1" s="1"/>
  <c r="X4159" i="1"/>
  <c r="Z4159" i="1" s="1"/>
  <c r="X4160" i="1"/>
  <c r="Z4160" i="1" s="1"/>
  <c r="X4161" i="1"/>
  <c r="Z4161" i="1" s="1"/>
  <c r="X4162" i="1"/>
  <c r="Z4162" i="1" s="1"/>
  <c r="X4163" i="1"/>
  <c r="Z4163" i="1" s="1"/>
  <c r="X4164" i="1"/>
  <c r="Z4164" i="1" s="1"/>
  <c r="X4165" i="1"/>
  <c r="Z4165" i="1" s="1"/>
  <c r="X4166" i="1"/>
  <c r="Z4166" i="1" s="1"/>
  <c r="X4167" i="1"/>
  <c r="Z4167" i="1" s="1"/>
  <c r="X4168" i="1"/>
  <c r="Z4168" i="1" s="1"/>
  <c r="X4169" i="1"/>
  <c r="Z4169" i="1" s="1"/>
  <c r="X4170" i="1"/>
  <c r="Z4170" i="1" s="1"/>
  <c r="X4171" i="1"/>
  <c r="Z4171" i="1" s="1"/>
  <c r="X4172" i="1"/>
  <c r="Z4172" i="1" s="1"/>
  <c r="X4173" i="1"/>
  <c r="Z4173" i="1" s="1"/>
  <c r="X4174" i="1"/>
  <c r="Z4174" i="1" s="1"/>
  <c r="X4175" i="1"/>
  <c r="Z4175" i="1" s="1"/>
  <c r="X4176" i="1"/>
  <c r="Z4176" i="1" s="1"/>
  <c r="X4177" i="1"/>
  <c r="Z4177" i="1" s="1"/>
  <c r="X4178" i="1"/>
  <c r="Z4178" i="1" s="1"/>
  <c r="X4179" i="1"/>
  <c r="Z4179" i="1" s="1"/>
  <c r="X4180" i="1"/>
  <c r="Z4180" i="1" s="1"/>
  <c r="X4181" i="1"/>
  <c r="Z4181" i="1" s="1"/>
  <c r="X4182" i="1"/>
  <c r="Z4182" i="1" s="1"/>
  <c r="X4183" i="1"/>
  <c r="Z4183" i="1" s="1"/>
  <c r="X4184" i="1"/>
  <c r="Z4184" i="1" s="1"/>
  <c r="X4185" i="1"/>
  <c r="Z4185" i="1" s="1"/>
  <c r="X4186" i="1"/>
  <c r="Z4186" i="1" s="1"/>
  <c r="X4187" i="1"/>
  <c r="Z4187" i="1" s="1"/>
  <c r="X4188" i="1"/>
  <c r="Z4188" i="1" s="1"/>
  <c r="X4189" i="1"/>
  <c r="Z4189" i="1" s="1"/>
  <c r="X4190" i="1"/>
  <c r="Z4190" i="1" s="1"/>
  <c r="X4191" i="1"/>
  <c r="Z4191" i="1" s="1"/>
  <c r="X4192" i="1"/>
  <c r="Z4192" i="1" s="1"/>
  <c r="X4193" i="1"/>
  <c r="Z4193" i="1" s="1"/>
  <c r="X4194" i="1"/>
  <c r="Z4194" i="1" s="1"/>
  <c r="X4195" i="1"/>
  <c r="Z4195" i="1" s="1"/>
  <c r="X4196" i="1"/>
  <c r="Z4196" i="1" s="1"/>
  <c r="X4197" i="1"/>
  <c r="Z4197" i="1" s="1"/>
  <c r="X4198" i="1"/>
  <c r="Z4198" i="1" s="1"/>
  <c r="X4199" i="1"/>
  <c r="Z4199" i="1" s="1"/>
  <c r="X4200" i="1"/>
  <c r="Z4200" i="1" s="1"/>
  <c r="X4201" i="1"/>
  <c r="Z4201" i="1" s="1"/>
  <c r="X4202" i="1"/>
  <c r="Z4202" i="1" s="1"/>
  <c r="X4203" i="1"/>
  <c r="Z4203" i="1" s="1"/>
  <c r="X4204" i="1"/>
  <c r="Z4204" i="1" s="1"/>
  <c r="X4205" i="1"/>
  <c r="Z4205" i="1" s="1"/>
  <c r="X4206" i="1"/>
  <c r="Z4206" i="1" s="1"/>
  <c r="X4207" i="1"/>
  <c r="Z4207" i="1" s="1"/>
  <c r="X4208" i="1"/>
  <c r="Z4208" i="1" s="1"/>
  <c r="X4209" i="1"/>
  <c r="Z4209" i="1" s="1"/>
  <c r="X4210" i="1"/>
  <c r="Z4210" i="1" s="1"/>
  <c r="X4211" i="1"/>
  <c r="Z4211" i="1" s="1"/>
  <c r="X4212" i="1"/>
  <c r="Z4212" i="1" s="1"/>
  <c r="X4213" i="1"/>
  <c r="Z4213" i="1" s="1"/>
  <c r="X4214" i="1"/>
  <c r="Z4214" i="1" s="1"/>
  <c r="X4215" i="1"/>
  <c r="Z4215" i="1" s="1"/>
  <c r="X4216" i="1"/>
  <c r="Z4216" i="1" s="1"/>
  <c r="X4217" i="1"/>
  <c r="Z4217" i="1" s="1"/>
  <c r="X4218" i="1"/>
  <c r="Z4218" i="1" s="1"/>
  <c r="X4219" i="1"/>
  <c r="Z4219" i="1" s="1"/>
  <c r="X4220" i="1"/>
  <c r="Z4220" i="1" s="1"/>
  <c r="X4221" i="1"/>
  <c r="Z4221" i="1" s="1"/>
  <c r="X4222" i="1"/>
  <c r="Z4222" i="1" s="1"/>
  <c r="X4223" i="1"/>
  <c r="Z4223" i="1" s="1"/>
  <c r="X4224" i="1"/>
  <c r="Z4224" i="1" s="1"/>
  <c r="X4225" i="1"/>
  <c r="Z4225" i="1" s="1"/>
  <c r="X4226" i="1"/>
  <c r="Z4226" i="1" s="1"/>
  <c r="X4227" i="1"/>
  <c r="Z4227" i="1" s="1"/>
  <c r="X4228" i="1"/>
  <c r="Z4228" i="1" s="1"/>
  <c r="X4229" i="1"/>
  <c r="Z4229" i="1" s="1"/>
  <c r="X4230" i="1"/>
  <c r="Z4230" i="1" s="1"/>
  <c r="X4231" i="1"/>
  <c r="Z4231" i="1" s="1"/>
  <c r="X4232" i="1"/>
  <c r="Z4232" i="1" s="1"/>
  <c r="X4233" i="1"/>
  <c r="Z4233" i="1" s="1"/>
  <c r="X4234" i="1"/>
  <c r="Z4234" i="1" s="1"/>
  <c r="X4235" i="1"/>
  <c r="Z4235" i="1" s="1"/>
  <c r="X4236" i="1"/>
  <c r="Z4236" i="1" s="1"/>
  <c r="X4237" i="1"/>
  <c r="Z4237" i="1" s="1"/>
  <c r="X4238" i="1"/>
  <c r="Z4238" i="1" s="1"/>
  <c r="X4239" i="1"/>
  <c r="Z4239" i="1" s="1"/>
  <c r="X4240" i="1"/>
  <c r="Z4240" i="1" s="1"/>
  <c r="X4241" i="1"/>
  <c r="Z4241" i="1" s="1"/>
  <c r="X4242" i="1"/>
  <c r="Z4242" i="1" s="1"/>
  <c r="X4243" i="1"/>
  <c r="Z4243" i="1" s="1"/>
  <c r="X4244" i="1"/>
  <c r="Z4244" i="1" s="1"/>
  <c r="X4245" i="1"/>
  <c r="Z4245" i="1" s="1"/>
  <c r="X4246" i="1"/>
  <c r="Z4246" i="1" s="1"/>
  <c r="X4247" i="1"/>
  <c r="Z4247" i="1" s="1"/>
  <c r="X4248" i="1"/>
  <c r="Z4248" i="1" s="1"/>
  <c r="X4249" i="1"/>
  <c r="Z4249" i="1" s="1"/>
  <c r="X4250" i="1"/>
  <c r="Z4250" i="1" s="1"/>
  <c r="X4251" i="1"/>
  <c r="Z4251" i="1" s="1"/>
  <c r="X4252" i="1"/>
  <c r="Z4252" i="1" s="1"/>
  <c r="X4253" i="1"/>
  <c r="Z4253" i="1" s="1"/>
  <c r="X4254" i="1"/>
  <c r="Z4254" i="1" s="1"/>
  <c r="X4255" i="1"/>
  <c r="Z4255" i="1" s="1"/>
  <c r="X4256" i="1"/>
  <c r="Z4256" i="1" s="1"/>
  <c r="X4257" i="1"/>
  <c r="Z4257" i="1" s="1"/>
  <c r="X4258" i="1"/>
  <c r="Z4258" i="1" s="1"/>
  <c r="X4259" i="1"/>
  <c r="Z4259" i="1" s="1"/>
  <c r="X4260" i="1"/>
  <c r="Z4260" i="1" s="1"/>
  <c r="X4261" i="1"/>
  <c r="Z4261" i="1" s="1"/>
  <c r="X4262" i="1"/>
  <c r="Z4262" i="1" s="1"/>
  <c r="X4263" i="1"/>
  <c r="Z4263" i="1" s="1"/>
  <c r="X4264" i="1"/>
  <c r="Z4264" i="1" s="1"/>
  <c r="X4265" i="1"/>
  <c r="Z4265" i="1" s="1"/>
  <c r="X4266" i="1"/>
  <c r="Z4266" i="1" s="1"/>
  <c r="X4267" i="1"/>
  <c r="Z4267" i="1" s="1"/>
  <c r="X4268" i="1"/>
  <c r="Z4268" i="1" s="1"/>
  <c r="X4269" i="1"/>
  <c r="Z4269" i="1" s="1"/>
  <c r="X4270" i="1"/>
  <c r="Z4270" i="1" s="1"/>
  <c r="X4271" i="1"/>
  <c r="Z4271" i="1" s="1"/>
  <c r="X4272" i="1"/>
  <c r="Z4272" i="1" s="1"/>
  <c r="X4273" i="1"/>
  <c r="Z4273" i="1" s="1"/>
  <c r="X4274" i="1"/>
  <c r="Z4274" i="1" s="1"/>
  <c r="X4275" i="1"/>
  <c r="Z4275" i="1" s="1"/>
  <c r="X4276" i="1"/>
  <c r="Z4276" i="1" s="1"/>
  <c r="X4277" i="1"/>
  <c r="Z4277" i="1" s="1"/>
  <c r="X4278" i="1"/>
  <c r="Z4278" i="1" s="1"/>
  <c r="X4279" i="1"/>
  <c r="Z4279" i="1" s="1"/>
  <c r="X4280" i="1"/>
  <c r="Z4280" i="1" s="1"/>
  <c r="X4281" i="1"/>
  <c r="Z4281" i="1" s="1"/>
  <c r="X4282" i="1"/>
  <c r="Z4282" i="1" s="1"/>
  <c r="X4283" i="1"/>
  <c r="Z4283" i="1" s="1"/>
  <c r="X4284" i="1"/>
  <c r="Z4284" i="1" s="1"/>
  <c r="X4285" i="1"/>
  <c r="Z4285" i="1" s="1"/>
  <c r="X4286" i="1"/>
  <c r="Z4286" i="1" s="1"/>
  <c r="X4287" i="1"/>
  <c r="Z4287" i="1" s="1"/>
  <c r="X4288" i="1"/>
  <c r="Z4288" i="1" s="1"/>
  <c r="X4289" i="1"/>
  <c r="Z4289" i="1" s="1"/>
  <c r="X4290" i="1"/>
  <c r="Z4290" i="1" s="1"/>
  <c r="X4291" i="1"/>
  <c r="Z4291" i="1" s="1"/>
  <c r="X4292" i="1"/>
  <c r="Z4292" i="1" s="1"/>
  <c r="X4293" i="1"/>
  <c r="Z4293" i="1" s="1"/>
  <c r="X4294" i="1"/>
  <c r="Z4294" i="1" s="1"/>
  <c r="X4295" i="1"/>
  <c r="Z4295" i="1" s="1"/>
  <c r="X4296" i="1"/>
  <c r="Z4296" i="1" s="1"/>
  <c r="X4297" i="1"/>
  <c r="Z4297" i="1" s="1"/>
  <c r="X4298" i="1"/>
  <c r="Z4298" i="1" s="1"/>
  <c r="X4299" i="1"/>
  <c r="Z4299" i="1" s="1"/>
  <c r="X4300" i="1"/>
  <c r="Z4300" i="1" s="1"/>
  <c r="X4301" i="1"/>
  <c r="Z4301" i="1" s="1"/>
  <c r="X4302" i="1"/>
  <c r="Z4302" i="1" s="1"/>
  <c r="X4303" i="1"/>
  <c r="Z4303" i="1" s="1"/>
  <c r="X4304" i="1"/>
  <c r="Z4304" i="1" s="1"/>
  <c r="X4305" i="1"/>
  <c r="Z4305" i="1" s="1"/>
  <c r="X4306" i="1"/>
  <c r="Z4306" i="1" s="1"/>
  <c r="X4307" i="1"/>
  <c r="Z4307" i="1" s="1"/>
  <c r="X4308" i="1"/>
  <c r="Z4308" i="1" s="1"/>
  <c r="X4309" i="1"/>
  <c r="Z4309" i="1" s="1"/>
  <c r="X4310" i="1"/>
  <c r="Z4310" i="1" s="1"/>
  <c r="X4311" i="1"/>
  <c r="Z4311" i="1" s="1"/>
  <c r="X4312" i="1"/>
  <c r="Z4312" i="1" s="1"/>
  <c r="X4313" i="1"/>
  <c r="Z4313" i="1" s="1"/>
  <c r="X4314" i="1"/>
  <c r="Z4314" i="1" s="1"/>
  <c r="X4315" i="1"/>
  <c r="Z4315" i="1" s="1"/>
  <c r="X4316" i="1"/>
  <c r="Z4316" i="1" s="1"/>
  <c r="X4317" i="1"/>
  <c r="Z4317" i="1" s="1"/>
  <c r="X4318" i="1"/>
  <c r="Z4318" i="1" s="1"/>
  <c r="X4319" i="1"/>
  <c r="Z4319" i="1" s="1"/>
  <c r="X4320" i="1"/>
  <c r="Z4320" i="1" s="1"/>
  <c r="X4321" i="1"/>
  <c r="Z4321" i="1" s="1"/>
  <c r="X4322" i="1"/>
  <c r="Z4322" i="1" s="1"/>
  <c r="X4323" i="1"/>
  <c r="Z4323" i="1" s="1"/>
  <c r="X4324" i="1"/>
  <c r="Z4324" i="1" s="1"/>
  <c r="X4325" i="1"/>
  <c r="Z4325" i="1" s="1"/>
  <c r="X4326" i="1"/>
  <c r="Z4326" i="1" s="1"/>
  <c r="X4327" i="1"/>
  <c r="Z4327" i="1" s="1"/>
  <c r="X4328" i="1"/>
  <c r="Z4328" i="1" s="1"/>
  <c r="X4329" i="1"/>
  <c r="Z4329" i="1" s="1"/>
  <c r="X4330" i="1"/>
  <c r="Z4330" i="1" s="1"/>
  <c r="X4331" i="1"/>
  <c r="Z4331" i="1" s="1"/>
  <c r="X4332" i="1"/>
  <c r="Z4332" i="1" s="1"/>
  <c r="X4333" i="1"/>
  <c r="Z4333" i="1" s="1"/>
  <c r="X4334" i="1"/>
  <c r="Z4334" i="1" s="1"/>
  <c r="X4335" i="1"/>
  <c r="Z4335" i="1" s="1"/>
  <c r="X4336" i="1"/>
  <c r="Z4336" i="1" s="1"/>
  <c r="X4337" i="1"/>
  <c r="Z4337" i="1" s="1"/>
  <c r="X4338" i="1"/>
  <c r="Z4338" i="1" s="1"/>
  <c r="X4339" i="1"/>
  <c r="Z4339" i="1" s="1"/>
  <c r="X4340" i="1"/>
  <c r="Z4340" i="1" s="1"/>
  <c r="X4341" i="1"/>
  <c r="Z4341" i="1" s="1"/>
  <c r="X4342" i="1"/>
  <c r="Z4342" i="1" s="1"/>
  <c r="X4343" i="1"/>
  <c r="Z4343" i="1" s="1"/>
  <c r="X4344" i="1"/>
  <c r="Z4344" i="1" s="1"/>
  <c r="X4345" i="1"/>
  <c r="Z4345" i="1" s="1"/>
  <c r="X4346" i="1"/>
  <c r="Z4346" i="1" s="1"/>
  <c r="X4347" i="1"/>
  <c r="Z4347" i="1" s="1"/>
  <c r="X4348" i="1"/>
  <c r="Z4348" i="1" s="1"/>
  <c r="X4349" i="1"/>
  <c r="Z4349" i="1" s="1"/>
  <c r="X4350" i="1"/>
  <c r="Z4350" i="1" s="1"/>
  <c r="X4351" i="1"/>
  <c r="Z4351" i="1" s="1"/>
  <c r="X4352" i="1"/>
  <c r="Z4352" i="1" s="1"/>
  <c r="X4353" i="1"/>
  <c r="Z4353" i="1" s="1"/>
  <c r="X4354" i="1"/>
  <c r="Z4354" i="1" s="1"/>
  <c r="X4355" i="1"/>
  <c r="Z4355" i="1" s="1"/>
  <c r="X4356" i="1"/>
  <c r="Z4356" i="1" s="1"/>
  <c r="X4357" i="1"/>
  <c r="Z4357" i="1" s="1"/>
  <c r="X4358" i="1"/>
  <c r="Z4358" i="1" s="1"/>
  <c r="X4359" i="1"/>
  <c r="Z4359" i="1" s="1"/>
  <c r="X4360" i="1"/>
  <c r="Z4360" i="1" s="1"/>
  <c r="X4361" i="1"/>
  <c r="Z4361" i="1" s="1"/>
  <c r="X4362" i="1"/>
  <c r="Z4362" i="1" s="1"/>
  <c r="X4363" i="1"/>
  <c r="Z4363" i="1" s="1"/>
  <c r="X4364" i="1"/>
  <c r="Z4364" i="1" s="1"/>
  <c r="X4365" i="1"/>
  <c r="Z4365" i="1" s="1"/>
  <c r="X4366" i="1"/>
  <c r="Z4366" i="1" s="1"/>
  <c r="X4367" i="1"/>
  <c r="Z4367" i="1" s="1"/>
  <c r="X4368" i="1"/>
  <c r="Z4368" i="1" s="1"/>
  <c r="X4369" i="1"/>
  <c r="Z4369" i="1" s="1"/>
  <c r="X4370" i="1"/>
  <c r="Z4370" i="1" s="1"/>
  <c r="X4371" i="1"/>
  <c r="Z4371" i="1" s="1"/>
  <c r="X4372" i="1"/>
  <c r="Z4372" i="1" s="1"/>
  <c r="X4373" i="1"/>
  <c r="Z4373" i="1" s="1"/>
  <c r="X4374" i="1"/>
  <c r="Z4374" i="1" s="1"/>
  <c r="X4375" i="1"/>
  <c r="Z4375" i="1" s="1"/>
  <c r="X4376" i="1"/>
  <c r="Z4376" i="1" s="1"/>
  <c r="X4377" i="1"/>
  <c r="Z4377" i="1" s="1"/>
  <c r="X4378" i="1"/>
  <c r="Z4378" i="1" s="1"/>
  <c r="X4379" i="1"/>
  <c r="Z4379" i="1" s="1"/>
  <c r="X4380" i="1"/>
  <c r="Z4380" i="1" s="1"/>
  <c r="X4381" i="1"/>
  <c r="Z4381" i="1" s="1"/>
  <c r="X4382" i="1"/>
  <c r="Z4382" i="1" s="1"/>
  <c r="X4383" i="1"/>
  <c r="Z4383" i="1" s="1"/>
  <c r="X4384" i="1"/>
  <c r="Z4384" i="1" s="1"/>
  <c r="X4385" i="1"/>
  <c r="Z4385" i="1" s="1"/>
  <c r="X4386" i="1"/>
  <c r="Z4386" i="1" s="1"/>
  <c r="X4387" i="1"/>
  <c r="Z4387" i="1" s="1"/>
  <c r="X4388" i="1"/>
  <c r="Z4388" i="1" s="1"/>
  <c r="X4389" i="1"/>
  <c r="Z4389" i="1" s="1"/>
  <c r="X4390" i="1"/>
  <c r="Z4390" i="1" s="1"/>
  <c r="X4391" i="1"/>
  <c r="Z4391" i="1" s="1"/>
  <c r="X4392" i="1"/>
  <c r="Z4392" i="1" s="1"/>
  <c r="X4393" i="1"/>
  <c r="Z4393" i="1" s="1"/>
  <c r="X4394" i="1"/>
  <c r="Z4394" i="1" s="1"/>
  <c r="X4395" i="1"/>
  <c r="Z4395" i="1" s="1"/>
  <c r="X4396" i="1"/>
  <c r="Z4396" i="1" s="1"/>
  <c r="X4397" i="1"/>
  <c r="Z4397" i="1" s="1"/>
  <c r="X4398" i="1"/>
  <c r="Z4398" i="1" s="1"/>
  <c r="X4399" i="1"/>
  <c r="Z4399" i="1" s="1"/>
  <c r="X4400" i="1"/>
  <c r="Z4400" i="1" s="1"/>
  <c r="X4401" i="1"/>
  <c r="Z4401" i="1" s="1"/>
  <c r="X4402" i="1"/>
  <c r="Z4402" i="1" s="1"/>
  <c r="X4403" i="1"/>
  <c r="Z4403" i="1" s="1"/>
  <c r="X4404" i="1"/>
  <c r="Z4404" i="1" s="1"/>
  <c r="X4405" i="1"/>
  <c r="Z4405" i="1" s="1"/>
  <c r="X4406" i="1"/>
  <c r="Z4406" i="1" s="1"/>
  <c r="X4407" i="1"/>
  <c r="Z4407" i="1" s="1"/>
  <c r="X4408" i="1"/>
  <c r="Z4408" i="1" s="1"/>
  <c r="X4409" i="1"/>
  <c r="Z4409" i="1" s="1"/>
  <c r="X4410" i="1"/>
  <c r="Z4410" i="1" s="1"/>
  <c r="X4411" i="1"/>
  <c r="Z4411" i="1" s="1"/>
  <c r="X4412" i="1"/>
  <c r="Z4412" i="1" s="1"/>
  <c r="X4413" i="1"/>
  <c r="Z4413" i="1" s="1"/>
  <c r="X4414" i="1"/>
  <c r="Z4414" i="1" s="1"/>
  <c r="X4415" i="1"/>
  <c r="Z4415" i="1" s="1"/>
  <c r="X4416" i="1"/>
  <c r="Z4416" i="1" s="1"/>
  <c r="X4417" i="1"/>
  <c r="Z4417" i="1" s="1"/>
  <c r="X4418" i="1"/>
  <c r="Z4418" i="1" s="1"/>
  <c r="X4419" i="1"/>
  <c r="Z4419" i="1" s="1"/>
  <c r="X4420" i="1"/>
  <c r="Z4420" i="1" s="1"/>
  <c r="X4421" i="1"/>
  <c r="Z4421" i="1" s="1"/>
  <c r="X4422" i="1"/>
  <c r="Z4422" i="1" s="1"/>
  <c r="X4423" i="1"/>
  <c r="Z4423" i="1" s="1"/>
  <c r="X4424" i="1"/>
  <c r="Z4424" i="1" s="1"/>
  <c r="X4425" i="1"/>
  <c r="Z4425" i="1" s="1"/>
  <c r="X4426" i="1"/>
  <c r="Z4426" i="1" s="1"/>
  <c r="X4427" i="1"/>
  <c r="Z4427" i="1" s="1"/>
  <c r="X4428" i="1"/>
  <c r="Z4428" i="1" s="1"/>
  <c r="X4429" i="1"/>
  <c r="Z4429" i="1" s="1"/>
  <c r="X4430" i="1"/>
  <c r="Z4430" i="1" s="1"/>
  <c r="X4431" i="1"/>
  <c r="Z4431" i="1" s="1"/>
  <c r="X4432" i="1"/>
  <c r="Z4432" i="1" s="1"/>
  <c r="X4433" i="1"/>
  <c r="Z4433" i="1" s="1"/>
  <c r="X4434" i="1"/>
  <c r="Z4434" i="1" s="1"/>
  <c r="X4435" i="1"/>
  <c r="Z4435" i="1" s="1"/>
  <c r="X4436" i="1"/>
  <c r="Z4436" i="1" s="1"/>
  <c r="X4437" i="1"/>
  <c r="Z4437" i="1" s="1"/>
  <c r="X4438" i="1"/>
  <c r="Z4438" i="1" s="1"/>
  <c r="X4439" i="1"/>
  <c r="Z4439" i="1" s="1"/>
  <c r="X4440" i="1"/>
  <c r="Z4440" i="1" s="1"/>
  <c r="X4441" i="1"/>
  <c r="Z4441" i="1" s="1"/>
  <c r="X4442" i="1"/>
  <c r="Z4442" i="1" s="1"/>
  <c r="X4443" i="1"/>
  <c r="Z4443" i="1" s="1"/>
  <c r="X4444" i="1"/>
  <c r="Z4444" i="1" s="1"/>
  <c r="X4445" i="1"/>
  <c r="Z4445" i="1" s="1"/>
  <c r="X4446" i="1"/>
  <c r="Z4446" i="1" s="1"/>
  <c r="X4447" i="1"/>
  <c r="Z4447" i="1" s="1"/>
  <c r="X4448" i="1"/>
  <c r="Z4448" i="1" s="1"/>
  <c r="X4449" i="1"/>
  <c r="Z4449" i="1" s="1"/>
  <c r="X4450" i="1"/>
  <c r="Z4450" i="1" s="1"/>
  <c r="X4451" i="1"/>
  <c r="Z4451" i="1" s="1"/>
  <c r="X4452" i="1"/>
  <c r="Z4452" i="1" s="1"/>
  <c r="X4453" i="1"/>
  <c r="Z4453" i="1" s="1"/>
  <c r="X4454" i="1"/>
  <c r="Z4454" i="1" s="1"/>
  <c r="X4455" i="1"/>
  <c r="Z4455" i="1" s="1"/>
  <c r="X4456" i="1"/>
  <c r="Z4456" i="1" s="1"/>
  <c r="X4457" i="1"/>
  <c r="Z4457" i="1" s="1"/>
  <c r="X4458" i="1"/>
  <c r="Z4458" i="1" s="1"/>
  <c r="X4459" i="1"/>
  <c r="Z4459" i="1" s="1"/>
  <c r="X4460" i="1"/>
  <c r="Z4460" i="1" s="1"/>
  <c r="X4461" i="1"/>
  <c r="Z4461" i="1" s="1"/>
  <c r="X4462" i="1"/>
  <c r="Z4462" i="1" s="1"/>
  <c r="X4463" i="1"/>
  <c r="Z4463" i="1" s="1"/>
  <c r="X4464" i="1"/>
  <c r="Z4464" i="1" s="1"/>
  <c r="X4465" i="1"/>
  <c r="Z4465" i="1" s="1"/>
  <c r="X4466" i="1"/>
  <c r="Z4466" i="1" s="1"/>
  <c r="X4467" i="1"/>
  <c r="Z4467" i="1" s="1"/>
  <c r="X4468" i="1"/>
  <c r="Z4468" i="1" s="1"/>
  <c r="X4469" i="1"/>
  <c r="Z4469" i="1" s="1"/>
  <c r="X4470" i="1"/>
  <c r="Z4470" i="1" s="1"/>
  <c r="X4471" i="1"/>
  <c r="Z4471" i="1" s="1"/>
  <c r="X4472" i="1"/>
  <c r="Z4472" i="1" s="1"/>
  <c r="X4473" i="1"/>
  <c r="Z4473" i="1" s="1"/>
  <c r="X4474" i="1"/>
  <c r="Z4474" i="1" s="1"/>
  <c r="X4475" i="1"/>
  <c r="Z4475" i="1" s="1"/>
  <c r="X4476" i="1"/>
  <c r="Z4476" i="1" s="1"/>
  <c r="X4477" i="1"/>
  <c r="Z4477" i="1" s="1"/>
  <c r="X4478" i="1"/>
  <c r="Z4478" i="1" s="1"/>
  <c r="X4479" i="1"/>
  <c r="Z4479" i="1" s="1"/>
  <c r="X4480" i="1"/>
  <c r="Z4480" i="1" s="1"/>
  <c r="X4481" i="1"/>
  <c r="Z4481" i="1" s="1"/>
  <c r="X4482" i="1"/>
  <c r="Z4482" i="1" s="1"/>
  <c r="X4483" i="1"/>
  <c r="Z4483" i="1" s="1"/>
  <c r="X4484" i="1"/>
  <c r="Z4484" i="1" s="1"/>
  <c r="X4485" i="1"/>
  <c r="Z4485" i="1" s="1"/>
  <c r="X4486" i="1"/>
  <c r="Z4486" i="1" s="1"/>
  <c r="X4487" i="1"/>
  <c r="Z4487" i="1" s="1"/>
  <c r="X4488" i="1"/>
  <c r="Z4488" i="1" s="1"/>
  <c r="X4489" i="1"/>
  <c r="Z4489" i="1" s="1"/>
  <c r="X4490" i="1"/>
  <c r="Z4490" i="1" s="1"/>
  <c r="X4491" i="1"/>
  <c r="Z4491" i="1" s="1"/>
  <c r="X4492" i="1"/>
  <c r="Z4492" i="1" s="1"/>
  <c r="X4493" i="1"/>
  <c r="Z4493" i="1" s="1"/>
  <c r="X4494" i="1"/>
  <c r="Z4494" i="1" s="1"/>
  <c r="X4495" i="1"/>
  <c r="Z4495" i="1" s="1"/>
  <c r="X4496" i="1"/>
  <c r="Z4496" i="1" s="1"/>
  <c r="X4497" i="1"/>
  <c r="Z4497" i="1" s="1"/>
  <c r="X4498" i="1"/>
  <c r="Z4498" i="1" s="1"/>
  <c r="X4499" i="1"/>
  <c r="Z4499" i="1" s="1"/>
  <c r="X4500" i="1"/>
  <c r="Z4500" i="1" s="1"/>
  <c r="X4501" i="1"/>
  <c r="Z4501" i="1" s="1"/>
  <c r="X4502" i="1"/>
  <c r="Z4502" i="1" s="1"/>
  <c r="X4503" i="1"/>
  <c r="Z4503" i="1" s="1"/>
  <c r="X4504" i="1"/>
  <c r="Z4504" i="1" s="1"/>
  <c r="X4505" i="1"/>
  <c r="Z4505" i="1" s="1"/>
  <c r="X4506" i="1"/>
  <c r="Z4506" i="1" s="1"/>
  <c r="X4507" i="1"/>
  <c r="Z4507" i="1" s="1"/>
  <c r="X4508" i="1"/>
  <c r="Z4508" i="1" s="1"/>
  <c r="X4509" i="1"/>
  <c r="Z4509" i="1" s="1"/>
  <c r="X4510" i="1"/>
  <c r="Z4510" i="1" s="1"/>
  <c r="X4511" i="1"/>
  <c r="Z4511" i="1" s="1"/>
  <c r="X4512" i="1"/>
  <c r="Z4512" i="1" s="1"/>
  <c r="X4513" i="1"/>
  <c r="Z4513" i="1" s="1"/>
  <c r="X4514" i="1"/>
  <c r="Z4514" i="1" s="1"/>
  <c r="X4515" i="1"/>
  <c r="Z4515" i="1" s="1"/>
  <c r="X4516" i="1"/>
  <c r="Z4516" i="1" s="1"/>
  <c r="X4517" i="1"/>
  <c r="Z4517" i="1" s="1"/>
  <c r="X4518" i="1"/>
  <c r="Z4518" i="1" s="1"/>
  <c r="X4519" i="1"/>
  <c r="Z4519" i="1" s="1"/>
  <c r="X4520" i="1"/>
  <c r="Z4520" i="1" s="1"/>
  <c r="X4521" i="1"/>
  <c r="Z4521" i="1" s="1"/>
  <c r="X4522" i="1"/>
  <c r="Z4522" i="1" s="1"/>
  <c r="X4523" i="1"/>
  <c r="Z4523" i="1" s="1"/>
  <c r="X4524" i="1"/>
  <c r="Z4524" i="1" s="1"/>
  <c r="X4525" i="1"/>
  <c r="Z4525" i="1" s="1"/>
  <c r="X4526" i="1"/>
  <c r="Z4526" i="1" s="1"/>
  <c r="X4527" i="1"/>
  <c r="Z4527" i="1" s="1"/>
  <c r="X4528" i="1"/>
  <c r="Z4528" i="1" s="1"/>
  <c r="X4529" i="1"/>
  <c r="Z4529" i="1" s="1"/>
  <c r="X4530" i="1"/>
  <c r="Z4530" i="1" s="1"/>
  <c r="X4531" i="1"/>
  <c r="Z4531" i="1" s="1"/>
  <c r="X4532" i="1"/>
  <c r="Z4532" i="1" s="1"/>
  <c r="X4533" i="1"/>
  <c r="Z4533" i="1" s="1"/>
  <c r="X4534" i="1"/>
  <c r="Z4534" i="1" s="1"/>
  <c r="X4535" i="1"/>
  <c r="Z4535" i="1" s="1"/>
  <c r="X4536" i="1"/>
  <c r="Z4536" i="1" s="1"/>
  <c r="X4537" i="1"/>
  <c r="Z4537" i="1" s="1"/>
  <c r="X4538" i="1"/>
  <c r="Z4538" i="1" s="1"/>
  <c r="X4539" i="1"/>
  <c r="Z4539" i="1" s="1"/>
  <c r="X4540" i="1"/>
  <c r="Z4540" i="1" s="1"/>
  <c r="X4541" i="1"/>
  <c r="Z4541" i="1" s="1"/>
  <c r="X4542" i="1"/>
  <c r="Z4542" i="1" s="1"/>
  <c r="X4543" i="1"/>
  <c r="Z4543" i="1" s="1"/>
  <c r="X4544" i="1"/>
  <c r="Z4544" i="1" s="1"/>
  <c r="X4545" i="1"/>
  <c r="Z4545" i="1" s="1"/>
  <c r="X4546" i="1"/>
  <c r="Z4546" i="1" s="1"/>
  <c r="X4547" i="1"/>
  <c r="Z4547" i="1" s="1"/>
  <c r="X4548" i="1"/>
  <c r="Z4548" i="1" s="1"/>
  <c r="X4549" i="1"/>
  <c r="Z4549" i="1" s="1"/>
  <c r="X4550" i="1"/>
  <c r="Z4550" i="1" s="1"/>
  <c r="X4551" i="1"/>
  <c r="Z4551" i="1" s="1"/>
  <c r="X4552" i="1"/>
  <c r="Z4552" i="1" s="1"/>
  <c r="X4553" i="1"/>
  <c r="Z4553" i="1" s="1"/>
  <c r="X4554" i="1"/>
  <c r="Z4554" i="1" s="1"/>
  <c r="X4555" i="1"/>
  <c r="Z4555" i="1" s="1"/>
  <c r="X4556" i="1"/>
  <c r="Z4556" i="1" s="1"/>
  <c r="X4557" i="1"/>
  <c r="Z4557" i="1" s="1"/>
  <c r="X4558" i="1"/>
  <c r="Z4558" i="1" s="1"/>
  <c r="X4559" i="1"/>
  <c r="Z4559" i="1" s="1"/>
  <c r="X4560" i="1"/>
  <c r="Z4560" i="1" s="1"/>
  <c r="X4561" i="1"/>
  <c r="Z4561" i="1" s="1"/>
  <c r="X4562" i="1"/>
  <c r="Z4562" i="1" s="1"/>
  <c r="X4563" i="1"/>
  <c r="Z4563" i="1" s="1"/>
  <c r="X4564" i="1"/>
  <c r="Z4564" i="1" s="1"/>
  <c r="X4565" i="1"/>
  <c r="Z4565" i="1" s="1"/>
  <c r="X4566" i="1"/>
  <c r="Z4566" i="1" s="1"/>
  <c r="X4567" i="1"/>
  <c r="Z4567" i="1" s="1"/>
  <c r="X4568" i="1"/>
  <c r="Z4568" i="1" s="1"/>
  <c r="X4569" i="1"/>
  <c r="Z4569" i="1" s="1"/>
  <c r="X4570" i="1"/>
  <c r="Z4570" i="1" s="1"/>
  <c r="X4571" i="1"/>
  <c r="Z4571" i="1" s="1"/>
  <c r="X4572" i="1"/>
  <c r="Z4572" i="1" s="1"/>
  <c r="X4573" i="1"/>
  <c r="Z4573" i="1" s="1"/>
  <c r="X4574" i="1"/>
  <c r="Z4574" i="1" s="1"/>
  <c r="X4575" i="1"/>
  <c r="Z4575" i="1" s="1"/>
  <c r="X4576" i="1"/>
  <c r="Z4576" i="1" s="1"/>
  <c r="X4577" i="1"/>
  <c r="Z4577" i="1" s="1"/>
  <c r="X4578" i="1"/>
  <c r="Z4578" i="1" s="1"/>
  <c r="X4579" i="1"/>
  <c r="Z4579" i="1" s="1"/>
  <c r="X4580" i="1"/>
  <c r="Z4580" i="1" s="1"/>
  <c r="X4581" i="1"/>
  <c r="Z4581" i="1" s="1"/>
  <c r="X4582" i="1"/>
  <c r="Z4582" i="1" s="1"/>
  <c r="X4583" i="1"/>
  <c r="Z4583" i="1" s="1"/>
  <c r="X4584" i="1"/>
  <c r="Z4584" i="1" s="1"/>
  <c r="X4585" i="1"/>
  <c r="Z4585" i="1" s="1"/>
  <c r="X4586" i="1"/>
  <c r="Z4586" i="1" s="1"/>
  <c r="X4587" i="1"/>
  <c r="Z4587" i="1" s="1"/>
  <c r="X4588" i="1"/>
  <c r="Z4588" i="1" s="1"/>
  <c r="X4589" i="1"/>
  <c r="Z4589" i="1" s="1"/>
  <c r="X4590" i="1"/>
  <c r="Z4590" i="1" s="1"/>
  <c r="X4591" i="1"/>
  <c r="Z4591" i="1" s="1"/>
  <c r="X4592" i="1"/>
  <c r="Z4592" i="1" s="1"/>
  <c r="X4593" i="1"/>
  <c r="Z4593" i="1" s="1"/>
  <c r="X4594" i="1"/>
  <c r="Z4594" i="1" s="1"/>
  <c r="X4595" i="1"/>
  <c r="Z4595" i="1" s="1"/>
  <c r="X4596" i="1"/>
  <c r="Z4596" i="1" s="1"/>
  <c r="X4597" i="1"/>
  <c r="Z4597" i="1" s="1"/>
  <c r="X4598" i="1"/>
  <c r="Z4598" i="1" s="1"/>
  <c r="X4599" i="1"/>
  <c r="Z4599" i="1" s="1"/>
  <c r="X4600" i="1"/>
  <c r="Z4600" i="1" s="1"/>
  <c r="X4601" i="1"/>
  <c r="Z4601" i="1" s="1"/>
  <c r="X4602" i="1"/>
  <c r="Z4602" i="1" s="1"/>
  <c r="X4603" i="1"/>
  <c r="Z4603" i="1" s="1"/>
  <c r="X4604" i="1"/>
  <c r="Z4604" i="1" s="1"/>
  <c r="X4605" i="1"/>
  <c r="Z4605" i="1" s="1"/>
  <c r="X4606" i="1"/>
  <c r="Z4606" i="1" s="1"/>
  <c r="X4607" i="1"/>
  <c r="Z4607" i="1" s="1"/>
  <c r="X4608" i="1"/>
  <c r="Z4608" i="1" s="1"/>
  <c r="X4609" i="1"/>
  <c r="Z4609" i="1" s="1"/>
  <c r="X4610" i="1"/>
  <c r="Z4610" i="1" s="1"/>
  <c r="X4611" i="1"/>
  <c r="Z4611" i="1" s="1"/>
  <c r="X4612" i="1"/>
  <c r="Z4612" i="1" s="1"/>
  <c r="X4613" i="1"/>
  <c r="Z4613" i="1" s="1"/>
  <c r="X4614" i="1"/>
  <c r="Z4614" i="1" s="1"/>
  <c r="X4615" i="1"/>
  <c r="Z4615" i="1" s="1"/>
  <c r="X4616" i="1"/>
  <c r="Z4616" i="1" s="1"/>
  <c r="X4617" i="1"/>
  <c r="Z4617" i="1" s="1"/>
  <c r="X4618" i="1"/>
  <c r="Z4618" i="1" s="1"/>
  <c r="X4619" i="1"/>
  <c r="Z4619" i="1" s="1"/>
  <c r="X4620" i="1"/>
  <c r="Z4620" i="1" s="1"/>
  <c r="X4621" i="1"/>
  <c r="Z4621" i="1" s="1"/>
  <c r="X4622" i="1"/>
  <c r="Z4622" i="1" s="1"/>
  <c r="X4623" i="1"/>
  <c r="Z4623" i="1" s="1"/>
  <c r="X4624" i="1"/>
  <c r="Z4624" i="1" s="1"/>
  <c r="X4625" i="1"/>
  <c r="Z4625" i="1" s="1"/>
  <c r="X4626" i="1"/>
  <c r="Z4626" i="1" s="1"/>
  <c r="X4627" i="1"/>
  <c r="Z4627" i="1" s="1"/>
  <c r="X4628" i="1"/>
  <c r="Z4628" i="1" s="1"/>
  <c r="X4629" i="1"/>
  <c r="Z4629" i="1" s="1"/>
  <c r="X4630" i="1"/>
  <c r="Z4630" i="1" s="1"/>
  <c r="X4631" i="1"/>
  <c r="Z4631" i="1" s="1"/>
  <c r="X4632" i="1"/>
  <c r="Z4632" i="1" s="1"/>
  <c r="X4633" i="1"/>
  <c r="Z4633" i="1" s="1"/>
  <c r="X4634" i="1"/>
  <c r="Z4634" i="1" s="1"/>
  <c r="X4635" i="1"/>
  <c r="Z4635" i="1" s="1"/>
  <c r="X4636" i="1"/>
  <c r="Z4636" i="1" s="1"/>
  <c r="X4637" i="1"/>
  <c r="Z4637" i="1" s="1"/>
  <c r="X4638" i="1"/>
  <c r="Z4638" i="1" s="1"/>
  <c r="X4639" i="1"/>
  <c r="Z4639" i="1" s="1"/>
  <c r="X4640" i="1"/>
  <c r="Z4640" i="1" s="1"/>
  <c r="X4641" i="1"/>
  <c r="Z4641" i="1" s="1"/>
  <c r="X4642" i="1"/>
  <c r="Z4642" i="1" s="1"/>
  <c r="X4643" i="1"/>
  <c r="Z4643" i="1" s="1"/>
  <c r="X4644" i="1"/>
  <c r="Z4644" i="1" s="1"/>
  <c r="X4645" i="1"/>
  <c r="Z4645" i="1" s="1"/>
  <c r="X4646" i="1"/>
  <c r="Z4646" i="1" s="1"/>
  <c r="X4647" i="1"/>
  <c r="Z4647" i="1" s="1"/>
  <c r="X4648" i="1"/>
  <c r="Z4648" i="1" s="1"/>
  <c r="X4649" i="1"/>
  <c r="Z4649" i="1" s="1"/>
  <c r="X4650" i="1"/>
  <c r="Z4650" i="1" s="1"/>
  <c r="X4651" i="1"/>
  <c r="Z4651" i="1" s="1"/>
  <c r="X4652" i="1"/>
  <c r="Z4652" i="1" s="1"/>
  <c r="X4653" i="1"/>
  <c r="Z4653" i="1" s="1"/>
  <c r="X4654" i="1"/>
  <c r="Z4654" i="1" s="1"/>
  <c r="X4655" i="1"/>
  <c r="Z4655" i="1" s="1"/>
  <c r="X4656" i="1"/>
  <c r="Z4656" i="1" s="1"/>
  <c r="X4657" i="1"/>
  <c r="Z4657" i="1" s="1"/>
  <c r="X4658" i="1"/>
  <c r="Z4658" i="1" s="1"/>
  <c r="X4659" i="1"/>
  <c r="Z4659" i="1" s="1"/>
  <c r="X4660" i="1"/>
  <c r="Z4660" i="1" s="1"/>
  <c r="X4661" i="1"/>
  <c r="Z4661" i="1" s="1"/>
  <c r="X4662" i="1"/>
  <c r="Z4662" i="1" s="1"/>
  <c r="X4663" i="1"/>
  <c r="Z4663" i="1" s="1"/>
  <c r="X4664" i="1"/>
  <c r="Z4664" i="1" s="1"/>
  <c r="X4665" i="1"/>
  <c r="Z4665" i="1" s="1"/>
  <c r="X4666" i="1"/>
  <c r="Z4666" i="1" s="1"/>
  <c r="X4667" i="1"/>
  <c r="Z4667" i="1" s="1"/>
  <c r="X4668" i="1"/>
  <c r="Z4668" i="1" s="1"/>
  <c r="X4669" i="1"/>
  <c r="Z4669" i="1" s="1"/>
  <c r="X4670" i="1"/>
  <c r="Z4670" i="1" s="1"/>
  <c r="X4671" i="1"/>
  <c r="Z4671" i="1" s="1"/>
  <c r="X4672" i="1"/>
  <c r="Z4672" i="1" s="1"/>
  <c r="X4673" i="1"/>
  <c r="Z4673" i="1" s="1"/>
  <c r="X4674" i="1"/>
  <c r="Z4674" i="1" s="1"/>
  <c r="X4675" i="1"/>
  <c r="Z4675" i="1" s="1"/>
  <c r="X4676" i="1"/>
  <c r="Z4676" i="1" s="1"/>
  <c r="X4677" i="1"/>
  <c r="Z4677" i="1" s="1"/>
  <c r="X4678" i="1"/>
  <c r="Z4678" i="1" s="1"/>
  <c r="X4679" i="1"/>
  <c r="Z4679" i="1" s="1"/>
  <c r="X4680" i="1"/>
  <c r="Z4680" i="1" s="1"/>
  <c r="X4681" i="1"/>
  <c r="Z4681" i="1" s="1"/>
  <c r="X4682" i="1"/>
  <c r="Z4682" i="1" s="1"/>
  <c r="X4683" i="1"/>
  <c r="Z4683" i="1" s="1"/>
  <c r="X4684" i="1"/>
  <c r="Z4684" i="1" s="1"/>
  <c r="X4685" i="1"/>
  <c r="Z4685" i="1" s="1"/>
  <c r="X4686" i="1"/>
  <c r="Z4686" i="1" s="1"/>
  <c r="X4687" i="1"/>
  <c r="Z4687" i="1" s="1"/>
  <c r="X4688" i="1"/>
  <c r="Z4688" i="1" s="1"/>
  <c r="X4689" i="1"/>
  <c r="Z4689" i="1" s="1"/>
  <c r="X4690" i="1"/>
  <c r="Z4690" i="1" s="1"/>
  <c r="X4691" i="1"/>
  <c r="Z4691" i="1" s="1"/>
  <c r="X4692" i="1"/>
  <c r="Z4692" i="1" s="1"/>
  <c r="X4693" i="1"/>
  <c r="Z4693" i="1" s="1"/>
  <c r="X4694" i="1"/>
  <c r="Z4694" i="1" s="1"/>
  <c r="X4695" i="1"/>
  <c r="Z4695" i="1" s="1"/>
  <c r="X4696" i="1"/>
  <c r="Z4696" i="1" s="1"/>
  <c r="X4697" i="1"/>
  <c r="Z4697" i="1" s="1"/>
  <c r="X4698" i="1"/>
  <c r="Z4698" i="1" s="1"/>
  <c r="X4699" i="1"/>
  <c r="Z4699" i="1" s="1"/>
  <c r="X4700" i="1"/>
  <c r="Z4700" i="1" s="1"/>
  <c r="X4701" i="1"/>
  <c r="Z4701" i="1" s="1"/>
  <c r="X4702" i="1"/>
  <c r="Z4702" i="1" s="1"/>
  <c r="X4703" i="1"/>
  <c r="Z4703" i="1" s="1"/>
  <c r="X4704" i="1"/>
  <c r="Z4704" i="1" s="1"/>
  <c r="X4705" i="1"/>
  <c r="Z4705" i="1" s="1"/>
  <c r="X4706" i="1"/>
  <c r="Z4706" i="1" s="1"/>
  <c r="X4707" i="1"/>
  <c r="Z4707" i="1" s="1"/>
  <c r="X4708" i="1"/>
  <c r="Z4708" i="1" s="1"/>
  <c r="X4709" i="1"/>
  <c r="Z4709" i="1" s="1"/>
  <c r="X4710" i="1"/>
  <c r="Z4710" i="1" s="1"/>
  <c r="X4711" i="1"/>
  <c r="Z4711" i="1" s="1"/>
  <c r="X4712" i="1"/>
  <c r="Z4712" i="1" s="1"/>
  <c r="X4713" i="1"/>
  <c r="Z4713" i="1" s="1"/>
  <c r="X4714" i="1"/>
  <c r="Z4714" i="1" s="1"/>
  <c r="X4715" i="1"/>
  <c r="Z4715" i="1" s="1"/>
  <c r="X4716" i="1"/>
  <c r="Z4716" i="1" s="1"/>
  <c r="X4717" i="1"/>
  <c r="Z4717" i="1" s="1"/>
  <c r="X4718" i="1"/>
  <c r="Z4718" i="1" s="1"/>
  <c r="X4719" i="1"/>
  <c r="Z4719" i="1" s="1"/>
  <c r="X4720" i="1"/>
  <c r="Z4720" i="1" s="1"/>
  <c r="X4721" i="1"/>
  <c r="Z4721" i="1" s="1"/>
  <c r="X4722" i="1"/>
  <c r="Z4722" i="1" s="1"/>
  <c r="X4723" i="1"/>
  <c r="Z4723" i="1" s="1"/>
  <c r="X4724" i="1"/>
  <c r="Z4724" i="1" s="1"/>
  <c r="X4725" i="1"/>
  <c r="Z4725" i="1" s="1"/>
  <c r="X4726" i="1"/>
  <c r="Z4726" i="1" s="1"/>
  <c r="X4727" i="1"/>
  <c r="Z4727" i="1" s="1"/>
  <c r="X4728" i="1"/>
  <c r="Z4728" i="1" s="1"/>
  <c r="X4729" i="1"/>
  <c r="Z4729" i="1" s="1"/>
  <c r="X4730" i="1"/>
  <c r="Z4730" i="1" s="1"/>
  <c r="X4731" i="1"/>
  <c r="Z4731" i="1" s="1"/>
  <c r="X4732" i="1"/>
  <c r="Z4732" i="1" s="1"/>
  <c r="X4733" i="1"/>
  <c r="Z4733" i="1" s="1"/>
  <c r="X4734" i="1"/>
  <c r="Z4734" i="1" s="1"/>
  <c r="X4735" i="1"/>
  <c r="Z4735" i="1" s="1"/>
  <c r="X4736" i="1"/>
  <c r="Z4736" i="1" s="1"/>
  <c r="X4737" i="1"/>
  <c r="Z4737" i="1" s="1"/>
  <c r="X4738" i="1"/>
  <c r="Z4738" i="1" s="1"/>
  <c r="X4739" i="1"/>
  <c r="Z4739" i="1" s="1"/>
  <c r="X4740" i="1"/>
  <c r="Z4740" i="1" s="1"/>
  <c r="X4741" i="1"/>
  <c r="Z4741" i="1" s="1"/>
  <c r="X4742" i="1"/>
  <c r="Z4742" i="1" s="1"/>
  <c r="X4743" i="1"/>
  <c r="Z4743" i="1" s="1"/>
  <c r="X4744" i="1"/>
  <c r="Z4744" i="1" s="1"/>
  <c r="X4745" i="1"/>
  <c r="Z4745" i="1" s="1"/>
  <c r="X4746" i="1"/>
  <c r="Z4746" i="1" s="1"/>
  <c r="X4747" i="1"/>
  <c r="Z4747" i="1" s="1"/>
  <c r="X4748" i="1"/>
  <c r="Z4748" i="1" s="1"/>
  <c r="X4749" i="1"/>
  <c r="Z4749" i="1" s="1"/>
  <c r="X4750" i="1"/>
  <c r="Z4750" i="1" s="1"/>
  <c r="X4751" i="1"/>
  <c r="Z4751" i="1" s="1"/>
  <c r="X4752" i="1"/>
  <c r="Z4752" i="1" s="1"/>
  <c r="X4753" i="1"/>
  <c r="Z4753" i="1" s="1"/>
  <c r="X4754" i="1"/>
  <c r="Z4754" i="1" s="1"/>
  <c r="X4755" i="1"/>
  <c r="Z4755" i="1" s="1"/>
  <c r="X4756" i="1"/>
  <c r="Z4756" i="1" s="1"/>
  <c r="X4757" i="1"/>
  <c r="Z4757" i="1" s="1"/>
  <c r="X4758" i="1"/>
  <c r="Z4758" i="1" s="1"/>
  <c r="X4759" i="1"/>
  <c r="Z4759" i="1" s="1"/>
  <c r="X4760" i="1"/>
  <c r="Z4760" i="1" s="1"/>
  <c r="X4761" i="1"/>
  <c r="Z4761" i="1" s="1"/>
  <c r="X4762" i="1"/>
  <c r="Z4762" i="1" s="1"/>
  <c r="X4763" i="1"/>
  <c r="Z4763" i="1" s="1"/>
  <c r="X4764" i="1"/>
  <c r="Z4764" i="1" s="1"/>
  <c r="X4765" i="1"/>
  <c r="Z4765" i="1" s="1"/>
  <c r="X4766" i="1"/>
  <c r="Z4766" i="1" s="1"/>
  <c r="X4767" i="1"/>
  <c r="Z4767" i="1" s="1"/>
  <c r="X4768" i="1"/>
  <c r="Z4768" i="1" s="1"/>
  <c r="X4769" i="1"/>
  <c r="Z4769" i="1" s="1"/>
  <c r="X4770" i="1"/>
  <c r="Z4770" i="1" s="1"/>
  <c r="X4771" i="1"/>
  <c r="Z4771" i="1" s="1"/>
  <c r="X4772" i="1"/>
  <c r="Z4772" i="1" s="1"/>
  <c r="X4773" i="1"/>
  <c r="Z4773" i="1" s="1"/>
  <c r="X4774" i="1"/>
  <c r="Z4774" i="1" s="1"/>
  <c r="X4775" i="1"/>
  <c r="Z4775" i="1" s="1"/>
  <c r="X4776" i="1"/>
  <c r="Z4776" i="1" s="1"/>
  <c r="X4777" i="1"/>
  <c r="Z4777" i="1" s="1"/>
  <c r="X4778" i="1"/>
  <c r="Z4778" i="1" s="1"/>
  <c r="X4779" i="1"/>
  <c r="Z4779" i="1" s="1"/>
  <c r="X4780" i="1"/>
  <c r="Z4780" i="1" s="1"/>
  <c r="X4781" i="1"/>
  <c r="Z4781" i="1" s="1"/>
  <c r="X4782" i="1"/>
  <c r="Z4782" i="1" s="1"/>
  <c r="X4783" i="1"/>
  <c r="Z4783" i="1" s="1"/>
  <c r="X4784" i="1"/>
  <c r="Z4784" i="1" s="1"/>
  <c r="X4785" i="1"/>
  <c r="Z4785" i="1" s="1"/>
  <c r="X4786" i="1"/>
  <c r="Z4786" i="1" s="1"/>
  <c r="X4787" i="1"/>
  <c r="Z4787" i="1" s="1"/>
  <c r="X4788" i="1"/>
  <c r="Z4788" i="1" s="1"/>
  <c r="X4789" i="1"/>
  <c r="Z4789" i="1" s="1"/>
  <c r="X4790" i="1"/>
  <c r="Z4790" i="1" s="1"/>
  <c r="X4791" i="1"/>
  <c r="Z4791" i="1" s="1"/>
  <c r="X4792" i="1"/>
  <c r="Z4792" i="1" s="1"/>
  <c r="X4793" i="1"/>
  <c r="Z4793" i="1" s="1"/>
  <c r="X4794" i="1"/>
  <c r="Z4794" i="1" s="1"/>
  <c r="X4795" i="1"/>
  <c r="Z4795" i="1" s="1"/>
  <c r="X4796" i="1"/>
  <c r="Z4796" i="1" s="1"/>
  <c r="X4797" i="1"/>
  <c r="Z4797" i="1" s="1"/>
  <c r="X4798" i="1"/>
  <c r="Z4798" i="1" s="1"/>
  <c r="X4799" i="1"/>
  <c r="Z4799" i="1" s="1"/>
  <c r="X4800" i="1"/>
  <c r="Z4800" i="1" s="1"/>
  <c r="X4801" i="1"/>
  <c r="Z4801" i="1" s="1"/>
  <c r="X4802" i="1"/>
  <c r="Z4802" i="1" s="1"/>
  <c r="X4803" i="1"/>
  <c r="Z4803" i="1" s="1"/>
  <c r="X4804" i="1"/>
  <c r="Z4804" i="1" s="1"/>
  <c r="X4805" i="1"/>
  <c r="Z4805" i="1" s="1"/>
  <c r="X4806" i="1"/>
  <c r="Z4806" i="1" s="1"/>
  <c r="X4807" i="1"/>
  <c r="Z4807" i="1" s="1"/>
  <c r="X4808" i="1"/>
  <c r="Z4808" i="1" s="1"/>
  <c r="X4809" i="1"/>
  <c r="Z4809" i="1" s="1"/>
  <c r="X4810" i="1"/>
  <c r="Z4810" i="1" s="1"/>
  <c r="X4811" i="1"/>
  <c r="Z4811" i="1" s="1"/>
  <c r="X4812" i="1"/>
  <c r="Z4812" i="1" s="1"/>
  <c r="X4813" i="1"/>
  <c r="Z4813" i="1" s="1"/>
  <c r="X4814" i="1"/>
  <c r="Z4814" i="1" s="1"/>
  <c r="X4815" i="1"/>
  <c r="Z4815" i="1" s="1"/>
  <c r="X4816" i="1"/>
  <c r="Z4816" i="1" s="1"/>
  <c r="X4817" i="1"/>
  <c r="Z4817" i="1" s="1"/>
  <c r="X4818" i="1"/>
  <c r="Z4818" i="1" s="1"/>
  <c r="X4819" i="1"/>
  <c r="Z4819" i="1" s="1"/>
  <c r="X4820" i="1"/>
  <c r="Z4820" i="1" s="1"/>
  <c r="X4821" i="1"/>
  <c r="Z4821" i="1" s="1"/>
  <c r="X4822" i="1"/>
  <c r="Z4822" i="1" s="1"/>
  <c r="X4823" i="1"/>
  <c r="Z4823" i="1" s="1"/>
  <c r="X4824" i="1"/>
  <c r="Z4824" i="1" s="1"/>
  <c r="X4825" i="1"/>
  <c r="Z4825" i="1" s="1"/>
  <c r="X4826" i="1"/>
  <c r="Z4826" i="1" s="1"/>
  <c r="X4827" i="1"/>
  <c r="Z4827" i="1" s="1"/>
  <c r="X4828" i="1"/>
  <c r="Z4828" i="1" s="1"/>
  <c r="X4829" i="1"/>
  <c r="Z4829" i="1" s="1"/>
  <c r="X4830" i="1"/>
  <c r="Z4830" i="1" s="1"/>
  <c r="X4831" i="1"/>
  <c r="Z4831" i="1" s="1"/>
  <c r="X4832" i="1"/>
  <c r="Z4832" i="1" s="1"/>
  <c r="X4833" i="1"/>
  <c r="Z4833" i="1" s="1"/>
  <c r="X4834" i="1"/>
  <c r="Z4834" i="1" s="1"/>
  <c r="X4835" i="1"/>
  <c r="Z4835" i="1" s="1"/>
  <c r="X4836" i="1"/>
  <c r="Z4836" i="1" s="1"/>
  <c r="X4837" i="1"/>
  <c r="Z4837" i="1" s="1"/>
  <c r="X4838" i="1"/>
  <c r="Z4838" i="1" s="1"/>
  <c r="X4839" i="1"/>
  <c r="Z4839" i="1" s="1"/>
  <c r="X4840" i="1"/>
  <c r="Z4840" i="1" s="1"/>
  <c r="X4841" i="1"/>
  <c r="Z4841" i="1" s="1"/>
  <c r="X4842" i="1"/>
  <c r="Z4842" i="1" s="1"/>
  <c r="X4843" i="1"/>
  <c r="Z4843" i="1" s="1"/>
  <c r="X4844" i="1"/>
  <c r="Z4844" i="1" s="1"/>
  <c r="X4845" i="1"/>
  <c r="Z4845" i="1" s="1"/>
  <c r="X4846" i="1"/>
  <c r="Z4846" i="1" s="1"/>
  <c r="X4847" i="1"/>
  <c r="Z4847" i="1" s="1"/>
  <c r="X4848" i="1"/>
  <c r="Z4848" i="1" s="1"/>
  <c r="X4849" i="1"/>
  <c r="Z4849" i="1" s="1"/>
  <c r="X4850" i="1"/>
  <c r="Z4850" i="1" s="1"/>
  <c r="X4851" i="1"/>
  <c r="Z4851" i="1" s="1"/>
  <c r="X4852" i="1"/>
  <c r="Z4852" i="1" s="1"/>
  <c r="X4853" i="1"/>
  <c r="Z4853" i="1" s="1"/>
  <c r="X4854" i="1"/>
  <c r="Z4854" i="1" s="1"/>
  <c r="X4855" i="1"/>
  <c r="Z4855" i="1" s="1"/>
  <c r="X4856" i="1"/>
  <c r="Z4856" i="1" s="1"/>
  <c r="X4857" i="1"/>
  <c r="Z4857" i="1" s="1"/>
  <c r="X4858" i="1"/>
  <c r="Z4858" i="1" s="1"/>
  <c r="X4859" i="1"/>
  <c r="Z4859" i="1" s="1"/>
  <c r="X4860" i="1"/>
  <c r="Z4860" i="1" s="1"/>
  <c r="X4861" i="1"/>
  <c r="Z4861" i="1" s="1"/>
  <c r="X4862" i="1"/>
  <c r="Z4862" i="1" s="1"/>
  <c r="X4863" i="1"/>
  <c r="Z4863" i="1" s="1"/>
  <c r="X4864" i="1"/>
  <c r="Z4864" i="1" s="1"/>
  <c r="X4865" i="1"/>
  <c r="Z4865" i="1" s="1"/>
  <c r="X4866" i="1"/>
  <c r="Z4866" i="1" s="1"/>
  <c r="X4867" i="1"/>
  <c r="Z4867" i="1" s="1"/>
  <c r="X4868" i="1"/>
  <c r="Z4868" i="1" s="1"/>
  <c r="X4869" i="1"/>
  <c r="Z4869" i="1" s="1"/>
  <c r="X4870" i="1"/>
  <c r="Z4870" i="1" s="1"/>
  <c r="X4871" i="1"/>
  <c r="Z4871" i="1" s="1"/>
  <c r="X4872" i="1"/>
  <c r="Z4872" i="1" s="1"/>
  <c r="X4873" i="1"/>
  <c r="Z4873" i="1" s="1"/>
  <c r="X4874" i="1"/>
  <c r="Z4874" i="1" s="1"/>
  <c r="X4875" i="1"/>
  <c r="Z4875" i="1" s="1"/>
  <c r="X4876" i="1"/>
  <c r="Z4876" i="1" s="1"/>
  <c r="X4877" i="1"/>
  <c r="Z4877" i="1" s="1"/>
  <c r="X4878" i="1"/>
  <c r="Z4878" i="1" s="1"/>
  <c r="X4879" i="1"/>
  <c r="Z4879" i="1" s="1"/>
  <c r="X4880" i="1"/>
  <c r="Z4880" i="1" s="1"/>
  <c r="X4881" i="1"/>
  <c r="Z4881" i="1" s="1"/>
  <c r="X4882" i="1"/>
  <c r="Z4882" i="1" s="1"/>
  <c r="X4883" i="1"/>
  <c r="Z4883" i="1" s="1"/>
  <c r="X4884" i="1"/>
  <c r="Z4884" i="1" s="1"/>
  <c r="X4885" i="1"/>
  <c r="Z4885" i="1" s="1"/>
  <c r="X4886" i="1"/>
  <c r="Z4886" i="1" s="1"/>
  <c r="X4887" i="1"/>
  <c r="Z4887" i="1" s="1"/>
  <c r="X4888" i="1"/>
  <c r="Z4888" i="1" s="1"/>
  <c r="X4889" i="1"/>
  <c r="Z4889" i="1" s="1"/>
  <c r="X4890" i="1"/>
  <c r="Z4890" i="1" s="1"/>
  <c r="X4891" i="1"/>
  <c r="Z4891" i="1" s="1"/>
  <c r="X4892" i="1"/>
  <c r="Z4892" i="1" s="1"/>
  <c r="X4893" i="1"/>
  <c r="Z4893" i="1" s="1"/>
  <c r="X4894" i="1"/>
  <c r="Z4894" i="1" s="1"/>
  <c r="X4895" i="1"/>
  <c r="Z4895" i="1" s="1"/>
  <c r="X4896" i="1"/>
  <c r="Z4896" i="1" s="1"/>
  <c r="X4897" i="1"/>
  <c r="Z4897" i="1" s="1"/>
  <c r="X4898" i="1"/>
  <c r="Z4898" i="1" s="1"/>
  <c r="X4899" i="1"/>
  <c r="Z4899" i="1" s="1"/>
  <c r="X4900" i="1"/>
  <c r="Z4900" i="1" s="1"/>
  <c r="X4901" i="1"/>
  <c r="Z4901" i="1" s="1"/>
  <c r="X4902" i="1"/>
  <c r="Z4902" i="1" s="1"/>
  <c r="X4903" i="1"/>
  <c r="Z4903" i="1" s="1"/>
  <c r="X4904" i="1"/>
  <c r="Z4904" i="1" s="1"/>
  <c r="X4905" i="1"/>
  <c r="Z4905" i="1" s="1"/>
  <c r="X4906" i="1"/>
  <c r="Z4906" i="1" s="1"/>
  <c r="X4907" i="1"/>
  <c r="Z4907" i="1" s="1"/>
  <c r="X4908" i="1"/>
  <c r="Z4908" i="1" s="1"/>
  <c r="X4909" i="1"/>
  <c r="Z4909" i="1" s="1"/>
  <c r="X4910" i="1"/>
  <c r="Z4910" i="1" s="1"/>
  <c r="X4911" i="1"/>
  <c r="Z4911" i="1" s="1"/>
  <c r="X4912" i="1"/>
  <c r="Z4912" i="1" s="1"/>
  <c r="X4913" i="1"/>
  <c r="Z4913" i="1" s="1"/>
  <c r="X4914" i="1"/>
  <c r="Z4914" i="1" s="1"/>
  <c r="X4915" i="1"/>
  <c r="Z4915" i="1" s="1"/>
  <c r="X4916" i="1"/>
  <c r="Z4916" i="1" s="1"/>
  <c r="X4917" i="1"/>
  <c r="Z4917" i="1" s="1"/>
  <c r="X4918" i="1"/>
  <c r="Z4918" i="1" s="1"/>
  <c r="X4919" i="1"/>
  <c r="Z4919" i="1" s="1"/>
  <c r="X4920" i="1"/>
  <c r="Z4920" i="1" s="1"/>
  <c r="X4921" i="1"/>
  <c r="Z4921" i="1" s="1"/>
  <c r="X4922" i="1"/>
  <c r="Z4922" i="1" s="1"/>
  <c r="X4923" i="1"/>
  <c r="Z4923" i="1" s="1"/>
  <c r="X4924" i="1"/>
  <c r="Z4924" i="1" s="1"/>
  <c r="X4925" i="1"/>
  <c r="Z4925" i="1" s="1"/>
  <c r="X4926" i="1"/>
  <c r="Z4926" i="1" s="1"/>
  <c r="X4927" i="1"/>
  <c r="Z4927" i="1" s="1"/>
  <c r="X4928" i="1"/>
  <c r="Z4928" i="1" s="1"/>
  <c r="X4929" i="1"/>
  <c r="Z4929" i="1" s="1"/>
  <c r="X4930" i="1"/>
  <c r="Z4930" i="1" s="1"/>
  <c r="X4931" i="1"/>
  <c r="Z4931" i="1" s="1"/>
  <c r="X4932" i="1"/>
  <c r="Z4932" i="1" s="1"/>
  <c r="X4933" i="1"/>
  <c r="Z4933" i="1" s="1"/>
  <c r="X4934" i="1"/>
  <c r="Z4934" i="1" s="1"/>
  <c r="X4935" i="1"/>
  <c r="Z4935" i="1" s="1"/>
  <c r="X4936" i="1"/>
  <c r="Z4936" i="1" s="1"/>
  <c r="X4937" i="1"/>
  <c r="Z4937" i="1" s="1"/>
  <c r="X4938" i="1"/>
  <c r="Z4938" i="1" s="1"/>
  <c r="X4939" i="1"/>
  <c r="Z4939" i="1" s="1"/>
  <c r="X4940" i="1"/>
  <c r="Z4940" i="1" s="1"/>
  <c r="X4941" i="1"/>
  <c r="Z4941" i="1" s="1"/>
  <c r="X4942" i="1"/>
  <c r="Z4942" i="1" s="1"/>
  <c r="X4943" i="1"/>
  <c r="Z4943" i="1" s="1"/>
  <c r="X4944" i="1"/>
  <c r="Z4944" i="1" s="1"/>
  <c r="X4945" i="1"/>
  <c r="Z4945" i="1" s="1"/>
  <c r="X4946" i="1"/>
  <c r="Z4946" i="1" s="1"/>
  <c r="X4947" i="1"/>
  <c r="Z4947" i="1" s="1"/>
  <c r="X4948" i="1"/>
  <c r="Z4948" i="1" s="1"/>
  <c r="X4949" i="1"/>
  <c r="Z4949" i="1" s="1"/>
  <c r="X4950" i="1"/>
  <c r="Z4950" i="1" s="1"/>
  <c r="X4951" i="1"/>
  <c r="Z4951" i="1" s="1"/>
  <c r="X4952" i="1"/>
  <c r="Z4952" i="1" s="1"/>
  <c r="X4953" i="1"/>
  <c r="Z4953" i="1" s="1"/>
  <c r="X4954" i="1"/>
  <c r="Z4954" i="1" s="1"/>
  <c r="X4955" i="1"/>
  <c r="Z4955" i="1" s="1"/>
  <c r="X4956" i="1"/>
  <c r="Z4956" i="1" s="1"/>
  <c r="X4957" i="1"/>
  <c r="Z4957" i="1" s="1"/>
  <c r="X4958" i="1"/>
  <c r="Z4958" i="1" s="1"/>
  <c r="X4959" i="1"/>
  <c r="Z4959" i="1" s="1"/>
  <c r="X4960" i="1"/>
  <c r="Z4960" i="1" s="1"/>
  <c r="X4961" i="1"/>
  <c r="Z4961" i="1" s="1"/>
  <c r="X4962" i="1"/>
  <c r="Z4962" i="1" s="1"/>
  <c r="X4963" i="1"/>
  <c r="Z4963" i="1" s="1"/>
  <c r="X4964" i="1"/>
  <c r="Z4964" i="1" s="1"/>
  <c r="X4965" i="1"/>
  <c r="Z4965" i="1" s="1"/>
  <c r="X4966" i="1"/>
  <c r="Z4966" i="1" s="1"/>
  <c r="X4967" i="1"/>
  <c r="Z4967" i="1" s="1"/>
  <c r="X4968" i="1"/>
  <c r="Z4968" i="1" s="1"/>
  <c r="X4969" i="1"/>
  <c r="Z4969" i="1" s="1"/>
  <c r="X4970" i="1"/>
  <c r="Z4970" i="1" s="1"/>
  <c r="X4971" i="1"/>
  <c r="Z4971" i="1" s="1"/>
  <c r="X4972" i="1"/>
  <c r="Z4972" i="1" s="1"/>
  <c r="X4973" i="1"/>
  <c r="Z4973" i="1" s="1"/>
  <c r="X4974" i="1"/>
  <c r="Z4974" i="1" s="1"/>
  <c r="X4975" i="1"/>
  <c r="Z4975" i="1" s="1"/>
  <c r="X4976" i="1"/>
  <c r="Z4976" i="1" s="1"/>
  <c r="X4977" i="1"/>
  <c r="Z4977" i="1" s="1"/>
  <c r="X4978" i="1"/>
  <c r="Z4978" i="1" s="1"/>
  <c r="X4979" i="1"/>
  <c r="Z4979" i="1" s="1"/>
  <c r="X4980" i="1"/>
  <c r="Z4980" i="1" s="1"/>
  <c r="X4981" i="1"/>
  <c r="Z4981" i="1" s="1"/>
  <c r="X4982" i="1"/>
  <c r="Z4982" i="1" s="1"/>
  <c r="X4983" i="1"/>
  <c r="Z4983" i="1" s="1"/>
  <c r="X4984" i="1"/>
  <c r="Z4984" i="1" s="1"/>
  <c r="X4985" i="1"/>
  <c r="Z4985" i="1" s="1"/>
  <c r="X4986" i="1"/>
  <c r="Z4986" i="1" s="1"/>
  <c r="X4987" i="1"/>
  <c r="Z4987" i="1" s="1"/>
  <c r="X4988" i="1"/>
  <c r="Z4988" i="1" s="1"/>
  <c r="X4989" i="1"/>
  <c r="Z4989" i="1" s="1"/>
  <c r="X4990" i="1"/>
  <c r="Z4990" i="1" s="1"/>
  <c r="X4991" i="1"/>
  <c r="Z4991" i="1" s="1"/>
  <c r="X4992" i="1"/>
  <c r="Z4992" i="1" s="1"/>
  <c r="X4993" i="1"/>
  <c r="Z4993" i="1" s="1"/>
  <c r="X4994" i="1"/>
  <c r="Z4994" i="1" s="1"/>
  <c r="X4995" i="1"/>
  <c r="Z4995" i="1" s="1"/>
  <c r="X4996" i="1"/>
  <c r="Z4996" i="1" s="1"/>
  <c r="X4997" i="1"/>
  <c r="Z4997" i="1" s="1"/>
  <c r="X4998" i="1"/>
  <c r="Z4998" i="1" s="1"/>
  <c r="X4999" i="1"/>
  <c r="Z4999" i="1" s="1"/>
  <c r="X5000" i="1"/>
  <c r="Z5000" i="1" s="1"/>
  <c r="X5001" i="1"/>
  <c r="Z5001" i="1" s="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V85" i="1" s="1"/>
  <c r="U86" i="1"/>
  <c r="V86" i="1" s="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V150" i="1" s="1"/>
  <c r="U151" i="1"/>
  <c r="V151" i="1" s="1"/>
  <c r="U152" i="1"/>
  <c r="V152" i="1" s="1"/>
  <c r="U153" i="1"/>
  <c r="V153" i="1" s="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V201" i="1" s="1"/>
  <c r="U202" i="1"/>
  <c r="U203" i="1"/>
  <c r="U204" i="1"/>
  <c r="U205" i="1"/>
  <c r="U206" i="1"/>
  <c r="U207" i="1"/>
  <c r="U208" i="1"/>
  <c r="U209" i="1"/>
  <c r="U210" i="1"/>
  <c r="U211" i="1"/>
  <c r="U212" i="1"/>
  <c r="U213" i="1"/>
  <c r="U214" i="1"/>
  <c r="V214" i="1" s="1"/>
  <c r="U215" i="1"/>
  <c r="U216" i="1"/>
  <c r="U217" i="1"/>
  <c r="U218" i="1"/>
  <c r="V218" i="1" s="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V341" i="1" s="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V394" i="1" s="1"/>
  <c r="U395" i="1"/>
  <c r="U396" i="1"/>
  <c r="U397" i="1"/>
  <c r="U398" i="1"/>
  <c r="V398" i="1" s="1"/>
  <c r="U399" i="1"/>
  <c r="V399" i="1" s="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V438" i="1" s="1"/>
  <c r="U439" i="1"/>
  <c r="V439" i="1" s="1"/>
  <c r="U440" i="1"/>
  <c r="V440" i="1" s="1"/>
  <c r="U441" i="1"/>
  <c r="U442" i="1"/>
  <c r="U443" i="1"/>
  <c r="U444" i="1"/>
  <c r="U445" i="1"/>
  <c r="U446" i="1"/>
  <c r="U447" i="1"/>
  <c r="U448" i="1"/>
  <c r="U449" i="1"/>
  <c r="U450" i="1"/>
  <c r="U451" i="1"/>
  <c r="U452" i="1"/>
  <c r="U453" i="1"/>
  <c r="U454" i="1"/>
  <c r="U455" i="1"/>
  <c r="U456" i="1"/>
  <c r="U457" i="1"/>
  <c r="U458" i="1"/>
  <c r="U459" i="1"/>
  <c r="U460" i="1"/>
  <c r="U461" i="1"/>
  <c r="U462" i="1"/>
  <c r="U463" i="1"/>
  <c r="V463" i="1" s="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V532" i="1" s="1"/>
  <c r="U533" i="1"/>
  <c r="V533" i="1" s="1"/>
  <c r="U534" i="1"/>
  <c r="U535" i="1"/>
  <c r="V535" i="1" s="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V581" i="1" s="1"/>
  <c r="U582" i="1"/>
  <c r="V582" i="1" s="1"/>
  <c r="U583" i="1"/>
  <c r="V583" i="1" s="1"/>
  <c r="U584" i="1"/>
  <c r="U585" i="1"/>
  <c r="U586" i="1"/>
  <c r="U587" i="1"/>
  <c r="U588" i="1"/>
  <c r="U589" i="1"/>
  <c r="U590" i="1"/>
  <c r="U591" i="1"/>
  <c r="V591" i="1" s="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V626" i="1" s="1"/>
  <c r="U627" i="1"/>
  <c r="U628" i="1"/>
  <c r="U629" i="1"/>
  <c r="V629" i="1" s="1"/>
  <c r="U630" i="1"/>
  <c r="V630" i="1" s="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V660" i="1" s="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V711" i="1" s="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V745" i="1" s="1"/>
  <c r="U746" i="1"/>
  <c r="U747" i="1"/>
  <c r="U748" i="1"/>
  <c r="U749" i="1"/>
  <c r="U750" i="1"/>
  <c r="U751" i="1"/>
  <c r="U752" i="1"/>
  <c r="U753" i="1"/>
  <c r="U754" i="1"/>
  <c r="U755" i="1"/>
  <c r="U756" i="1"/>
  <c r="U757" i="1"/>
  <c r="U758" i="1"/>
  <c r="U759" i="1"/>
  <c r="U760" i="1"/>
  <c r="U761" i="1"/>
  <c r="U762" i="1"/>
  <c r="U763" i="1"/>
  <c r="U764" i="1"/>
  <c r="U765" i="1"/>
  <c r="U766" i="1"/>
  <c r="V766" i="1" s="1"/>
  <c r="U767" i="1"/>
  <c r="V767" i="1" s="1"/>
  <c r="U768" i="1"/>
  <c r="V768" i="1" s="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V855" i="1" s="1"/>
  <c r="U856" i="1"/>
  <c r="V856" i="1" s="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V886" i="1" s="1"/>
  <c r="U887" i="1"/>
  <c r="V887" i="1" s="1"/>
  <c r="U888" i="1"/>
  <c r="V888" i="1" s="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V916" i="1" s="1"/>
  <c r="U917" i="1"/>
  <c r="V917" i="1" s="1"/>
  <c r="U918" i="1"/>
  <c r="V918" i="1" s="1"/>
  <c r="U919" i="1"/>
  <c r="V919" i="1" s="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V948" i="1" s="1"/>
  <c r="U949" i="1"/>
  <c r="U950" i="1"/>
  <c r="U951" i="1"/>
  <c r="U952" i="1"/>
  <c r="U953" i="1"/>
  <c r="U954" i="1"/>
  <c r="U955" i="1"/>
  <c r="U956" i="1"/>
  <c r="U957" i="1"/>
  <c r="U958" i="1"/>
  <c r="U959" i="1"/>
  <c r="U960" i="1"/>
  <c r="U961" i="1"/>
  <c r="U962" i="1"/>
  <c r="U963" i="1"/>
  <c r="U964" i="1"/>
  <c r="U965" i="1"/>
  <c r="U966" i="1"/>
  <c r="U967" i="1"/>
  <c r="U968" i="1"/>
  <c r="V968" i="1" s="1"/>
  <c r="U969" i="1"/>
  <c r="V969" i="1" s="1"/>
  <c r="U970" i="1"/>
  <c r="V970" i="1" s="1"/>
  <c r="U971" i="1"/>
  <c r="V971" i="1" s="1"/>
  <c r="U972" i="1"/>
  <c r="U973" i="1"/>
  <c r="U974" i="1"/>
  <c r="U975" i="1"/>
  <c r="U976" i="1"/>
  <c r="U977" i="1"/>
  <c r="U978" i="1"/>
  <c r="U979" i="1"/>
  <c r="U980" i="1"/>
  <c r="U981" i="1"/>
  <c r="U982" i="1"/>
  <c r="U983" i="1"/>
  <c r="U984" i="1"/>
  <c r="U985" i="1"/>
  <c r="U986" i="1"/>
  <c r="U987" i="1"/>
  <c r="U988" i="1"/>
  <c r="U989" i="1"/>
  <c r="U990" i="1"/>
  <c r="V990" i="1" s="1"/>
  <c r="U991" i="1"/>
  <c r="V991" i="1" s="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V1062" i="1" s="1"/>
  <c r="U1063" i="1"/>
  <c r="U1064" i="1"/>
  <c r="V1064" i="1" s="1"/>
  <c r="U1065" i="1"/>
  <c r="V1065" i="1" s="1"/>
  <c r="U1066" i="1"/>
  <c r="V1066" i="1" s="1"/>
  <c r="U1067" i="1"/>
  <c r="U1068" i="1"/>
  <c r="U1069" i="1"/>
  <c r="U1070" i="1"/>
  <c r="U1071" i="1"/>
  <c r="U1072" i="1"/>
  <c r="U1073" i="1"/>
  <c r="U1074" i="1"/>
  <c r="U1075" i="1"/>
  <c r="U1076" i="1"/>
  <c r="U1077" i="1"/>
  <c r="U1078" i="1"/>
  <c r="U1079" i="1"/>
  <c r="U1080" i="1"/>
  <c r="U1081" i="1"/>
  <c r="U1082" i="1"/>
  <c r="U1083" i="1"/>
  <c r="U1084" i="1"/>
  <c r="V1084" i="1" s="1"/>
  <c r="U1085" i="1"/>
  <c r="V1085" i="1" s="1"/>
  <c r="U1086" i="1"/>
  <c r="V1086" i="1" s="1"/>
  <c r="U1087" i="1"/>
  <c r="U1088" i="1"/>
  <c r="U1089" i="1"/>
  <c r="U1090" i="1"/>
  <c r="U1091" i="1"/>
  <c r="U1092" i="1"/>
  <c r="U1093" i="1"/>
  <c r="U1094" i="1"/>
  <c r="U1095" i="1"/>
  <c r="U1096" i="1"/>
  <c r="U1097" i="1"/>
  <c r="U1098" i="1"/>
  <c r="U1099" i="1"/>
  <c r="U1100" i="1"/>
  <c r="U1101" i="1"/>
  <c r="U1102" i="1"/>
  <c r="U1103" i="1"/>
  <c r="U1104" i="1"/>
  <c r="U1105" i="1"/>
  <c r="U1106" i="1"/>
  <c r="U1107" i="1"/>
  <c r="U1108" i="1"/>
  <c r="V1108" i="1" s="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V1156" i="1" s="1"/>
  <c r="U1157" i="1"/>
  <c r="U1158" i="1"/>
  <c r="U1159" i="1"/>
  <c r="U1160" i="1"/>
  <c r="U1161" i="1"/>
  <c r="U1162" i="1"/>
  <c r="U1163" i="1"/>
  <c r="U1164" i="1"/>
  <c r="U1165" i="1"/>
  <c r="U1166" i="1"/>
  <c r="U1167" i="1"/>
  <c r="U1168" i="1"/>
  <c r="U1169" i="1"/>
  <c r="U1170" i="1"/>
  <c r="U1171" i="1"/>
  <c r="U1172" i="1"/>
  <c r="U1173" i="1"/>
  <c r="U1174" i="1"/>
  <c r="V1174" i="1" s="1"/>
  <c r="U1175" i="1"/>
  <c r="V1175" i="1" s="1"/>
  <c r="U1176" i="1"/>
  <c r="V1176" i="1" s="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V1236" i="1" s="1"/>
  <c r="U1237" i="1"/>
  <c r="V1237" i="1" s="1"/>
  <c r="U1238" i="1"/>
  <c r="U1239" i="1"/>
  <c r="U1240" i="1"/>
  <c r="U1241" i="1"/>
  <c r="U1242" i="1"/>
  <c r="U1243" i="1"/>
  <c r="U1244" i="1"/>
  <c r="U1245" i="1"/>
  <c r="U1246" i="1"/>
  <c r="U1247" i="1"/>
  <c r="U1248" i="1"/>
  <c r="U1249" i="1"/>
  <c r="U1250" i="1"/>
  <c r="U1251" i="1"/>
  <c r="U1252" i="1"/>
  <c r="U1253" i="1"/>
  <c r="V1253" i="1" s="1"/>
  <c r="U1254" i="1"/>
  <c r="V1254" i="1" s="1"/>
  <c r="U1255" i="1"/>
  <c r="V1255" i="1" s="1"/>
  <c r="U1256" i="1"/>
  <c r="U1257" i="1"/>
  <c r="U1258" i="1"/>
  <c r="U1259" i="1"/>
  <c r="V1259" i="1" s="1"/>
  <c r="U1260" i="1"/>
  <c r="U1261" i="1"/>
  <c r="U1262" i="1"/>
  <c r="U1263" i="1"/>
  <c r="U1264" i="1"/>
  <c r="U1265" i="1"/>
  <c r="U1266" i="1"/>
  <c r="U1267" i="1"/>
  <c r="U1268" i="1"/>
  <c r="U1269" i="1"/>
  <c r="U1270" i="1"/>
  <c r="U1271" i="1"/>
  <c r="V1271" i="1" s="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V1316" i="1" s="1"/>
  <c r="U1317" i="1"/>
  <c r="U1318" i="1"/>
  <c r="U1319" i="1"/>
  <c r="U1320" i="1"/>
  <c r="U1321" i="1"/>
  <c r="U1322" i="1"/>
  <c r="U1323" i="1"/>
  <c r="U1324" i="1"/>
  <c r="U1325" i="1"/>
  <c r="U1326" i="1"/>
  <c r="U1327" i="1"/>
  <c r="U1328" i="1"/>
  <c r="U1329" i="1"/>
  <c r="U1330" i="1"/>
  <c r="U1331" i="1"/>
  <c r="U1332" i="1"/>
  <c r="V1332" i="1" s="1"/>
  <c r="U1333" i="1"/>
  <c r="V1333" i="1" s="1"/>
  <c r="U1334" i="1"/>
  <c r="V1334" i="1" s="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V1366" i="1" s="1"/>
  <c r="U1367" i="1"/>
  <c r="V1367" i="1" s="1"/>
  <c r="U1368" i="1"/>
  <c r="V1368" i="1" s="1"/>
  <c r="U1369" i="1"/>
  <c r="V1369" i="1" s="1"/>
  <c r="U1370" i="1"/>
  <c r="U1371" i="1"/>
  <c r="U1372" i="1"/>
  <c r="U1373" i="1"/>
  <c r="U1374" i="1"/>
  <c r="U1375" i="1"/>
  <c r="U1376" i="1"/>
  <c r="U1377" i="1"/>
  <c r="U1378" i="1"/>
  <c r="U1379" i="1"/>
  <c r="U1380" i="1"/>
  <c r="U1381" i="1"/>
  <c r="U1382" i="1"/>
  <c r="U1383" i="1"/>
  <c r="V1383" i="1" s="1"/>
  <c r="U1384" i="1"/>
  <c r="V1384" i="1" s="1"/>
  <c r="U1385" i="1"/>
  <c r="V1385" i="1" s="1"/>
  <c r="U1386" i="1"/>
  <c r="V1386" i="1" s="1"/>
  <c r="U1387" i="1"/>
  <c r="U1388" i="1"/>
  <c r="U1389" i="1"/>
  <c r="U1390" i="1"/>
  <c r="U1391" i="1"/>
  <c r="U1392" i="1"/>
  <c r="U1393" i="1"/>
  <c r="U1394" i="1"/>
  <c r="U1395" i="1"/>
  <c r="U1396" i="1"/>
  <c r="U1397" i="1"/>
  <c r="U1398" i="1"/>
  <c r="U1399" i="1"/>
  <c r="U1400" i="1"/>
  <c r="V1400" i="1" s="1"/>
  <c r="U1401" i="1"/>
  <c r="V1401" i="1" s="1"/>
  <c r="U1402" i="1"/>
  <c r="V1402" i="1" s="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V1444" i="1" s="1"/>
  <c r="U1445" i="1"/>
  <c r="U1446" i="1"/>
  <c r="U1447" i="1"/>
  <c r="U1448" i="1"/>
  <c r="U1449" i="1"/>
  <c r="U1450" i="1"/>
  <c r="U1451" i="1"/>
  <c r="V1451" i="1" s="1"/>
  <c r="U1452" i="1"/>
  <c r="V1452" i="1" s="1"/>
  <c r="U1453" i="1"/>
  <c r="V1453" i="1" s="1"/>
  <c r="U1454" i="1"/>
  <c r="V1454" i="1" s="1"/>
  <c r="U1455" i="1"/>
  <c r="U1456" i="1"/>
  <c r="U1457" i="1"/>
  <c r="U1458" i="1"/>
  <c r="U1459" i="1"/>
  <c r="U1460" i="1"/>
  <c r="U1461" i="1"/>
  <c r="U1462" i="1"/>
  <c r="U1463" i="1"/>
  <c r="U1464" i="1"/>
  <c r="U1465" i="1"/>
  <c r="U1466" i="1"/>
  <c r="U1467" i="1"/>
  <c r="U1468" i="1"/>
  <c r="V1468" i="1" s="1"/>
  <c r="U1469" i="1"/>
  <c r="V1469" i="1" s="1"/>
  <c r="U1470" i="1"/>
  <c r="V1470" i="1" s="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V1539" i="1" s="1"/>
  <c r="U1540" i="1"/>
  <c r="U1541" i="1"/>
  <c r="U1542" i="1"/>
  <c r="U1543" i="1"/>
  <c r="U1544" i="1"/>
  <c r="U1545" i="1"/>
  <c r="U1546" i="1"/>
  <c r="U1547" i="1"/>
  <c r="U1548" i="1"/>
  <c r="U1549" i="1"/>
  <c r="U1550" i="1"/>
  <c r="U1551" i="1"/>
  <c r="U1552" i="1"/>
  <c r="U1553" i="1"/>
  <c r="U1554" i="1"/>
  <c r="U1555" i="1"/>
  <c r="U1556" i="1"/>
  <c r="V1556" i="1" s="1"/>
  <c r="U1557" i="1"/>
  <c r="V1557" i="1" s="1"/>
  <c r="U1558" i="1"/>
  <c r="U1559" i="1"/>
  <c r="U1560" i="1"/>
  <c r="U1561" i="1"/>
  <c r="U1562" i="1"/>
  <c r="U1563" i="1"/>
  <c r="U1564" i="1"/>
  <c r="U1565" i="1"/>
  <c r="U1566" i="1"/>
  <c r="U1567" i="1"/>
  <c r="U1568" i="1"/>
  <c r="U1569" i="1"/>
  <c r="U1570" i="1"/>
  <c r="U1571" i="1"/>
  <c r="U1572" i="1"/>
  <c r="V1572" i="1" s="1"/>
  <c r="U1573" i="1"/>
  <c r="V1573" i="1" s="1"/>
  <c r="U1574" i="1"/>
  <c r="V1574" i="1" s="1"/>
  <c r="U1575" i="1"/>
  <c r="U1576" i="1"/>
  <c r="U1577" i="1"/>
  <c r="U1578" i="1"/>
  <c r="U1579" i="1"/>
  <c r="U1580" i="1"/>
  <c r="U1581" i="1"/>
  <c r="U1582" i="1"/>
  <c r="U1583" i="1"/>
  <c r="U1584" i="1"/>
  <c r="U1585" i="1"/>
  <c r="U1586" i="1"/>
  <c r="U1587" i="1"/>
  <c r="U1588" i="1"/>
  <c r="V1588" i="1" s="1"/>
  <c r="U1589" i="1"/>
  <c r="V1589" i="1" s="1"/>
  <c r="U1590" i="1"/>
  <c r="V1590" i="1" s="1"/>
  <c r="U1591" i="1"/>
  <c r="V1591" i="1" s="1"/>
  <c r="U1592" i="1"/>
  <c r="U1593" i="1"/>
  <c r="U1594" i="1"/>
  <c r="U1595" i="1"/>
  <c r="U1596" i="1"/>
  <c r="U1597" i="1"/>
  <c r="U1598" i="1"/>
  <c r="U1599" i="1"/>
  <c r="U1600" i="1"/>
  <c r="U1601" i="1"/>
  <c r="U1602" i="1"/>
  <c r="U1603" i="1"/>
  <c r="U1604" i="1"/>
  <c r="U1605" i="1"/>
  <c r="V1605" i="1" s="1"/>
  <c r="U1606" i="1"/>
  <c r="V1606" i="1" s="1"/>
  <c r="U1607" i="1"/>
  <c r="V1607" i="1" s="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V1639" i="1" s="1"/>
  <c r="U1640" i="1"/>
  <c r="V1640" i="1" s="1"/>
  <c r="U1641" i="1"/>
  <c r="V1641" i="1" s="1"/>
  <c r="U1642" i="1"/>
  <c r="V1642" i="1" s="1"/>
  <c r="U1643" i="1"/>
  <c r="U1644" i="1"/>
  <c r="U1645" i="1"/>
  <c r="U1646" i="1"/>
  <c r="U1647" i="1"/>
  <c r="U1648" i="1"/>
  <c r="U1649" i="1"/>
  <c r="U1650" i="1"/>
  <c r="U1651" i="1"/>
  <c r="U1652" i="1"/>
  <c r="U1653" i="1"/>
  <c r="U1654" i="1"/>
  <c r="U1655" i="1"/>
  <c r="U1656" i="1"/>
  <c r="V1656" i="1" s="1"/>
  <c r="U1657" i="1"/>
  <c r="V1657" i="1" s="1"/>
  <c r="U1658" i="1"/>
  <c r="V1658" i="1" s="1"/>
  <c r="U1659" i="1"/>
  <c r="V1659" i="1" s="1"/>
  <c r="U1660" i="1"/>
  <c r="U1661" i="1"/>
  <c r="U1662" i="1"/>
  <c r="U1663" i="1"/>
  <c r="U1664" i="1"/>
  <c r="U1665" i="1"/>
  <c r="U1666" i="1"/>
  <c r="U1667" i="1"/>
  <c r="U1668" i="1"/>
  <c r="U1669" i="1"/>
  <c r="U1670" i="1"/>
  <c r="U1671" i="1"/>
  <c r="U1672" i="1"/>
  <c r="U1673" i="1"/>
  <c r="V1673" i="1" s="1"/>
  <c r="U1674" i="1"/>
  <c r="V1674" i="1" s="1"/>
  <c r="U1675" i="1"/>
  <c r="V1675" i="1" s="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V1722" i="1" s="1"/>
  <c r="U1723" i="1"/>
  <c r="V1723" i="1" s="1"/>
  <c r="U1724" i="1"/>
  <c r="V1724" i="1" s="1"/>
  <c r="U1725" i="1"/>
  <c r="V1725" i="1" s="1"/>
  <c r="U1726" i="1"/>
  <c r="U1727" i="1"/>
  <c r="U1728" i="1"/>
  <c r="U1729" i="1"/>
  <c r="U1730" i="1"/>
  <c r="U1731" i="1"/>
  <c r="U1732" i="1"/>
  <c r="U1733" i="1"/>
  <c r="U1734" i="1"/>
  <c r="U1735" i="1"/>
  <c r="U1736" i="1"/>
  <c r="U1737" i="1"/>
  <c r="U1738" i="1"/>
  <c r="V1738" i="1" s="1"/>
  <c r="U1739" i="1"/>
  <c r="V1739" i="1" s="1"/>
  <c r="U1740" i="1"/>
  <c r="V1740" i="1" s="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V1786" i="1" s="1"/>
  <c r="U1787" i="1"/>
  <c r="V1787" i="1" s="1"/>
  <c r="U1788" i="1"/>
  <c r="V1788" i="1" s="1"/>
  <c r="U1789" i="1"/>
  <c r="V1789" i="1" s="1"/>
  <c r="U1790" i="1"/>
  <c r="U1791" i="1"/>
  <c r="U1792" i="1"/>
  <c r="U1793" i="1"/>
  <c r="U1794" i="1"/>
  <c r="U1795" i="1"/>
  <c r="U1796" i="1"/>
  <c r="U1797" i="1"/>
  <c r="U1798" i="1"/>
  <c r="U1799" i="1"/>
  <c r="U1800" i="1"/>
  <c r="U1801" i="1"/>
  <c r="U1802" i="1"/>
  <c r="V1802" i="1" s="1"/>
  <c r="U1803" i="1"/>
  <c r="V1803" i="1" s="1"/>
  <c r="U1804" i="1"/>
  <c r="V1804" i="1" s="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V1850" i="1" s="1"/>
  <c r="U1851" i="1"/>
  <c r="V1851" i="1" s="1"/>
  <c r="U1852" i="1"/>
  <c r="V1852" i="1" s="1"/>
  <c r="U1853" i="1"/>
  <c r="V1853" i="1" s="1"/>
  <c r="U1854" i="1"/>
  <c r="U1855" i="1"/>
  <c r="U1856" i="1"/>
  <c r="U1857" i="1"/>
  <c r="U1858" i="1"/>
  <c r="U1859" i="1"/>
  <c r="U1860" i="1"/>
  <c r="U1861" i="1"/>
  <c r="U1862" i="1"/>
  <c r="U1863" i="1"/>
  <c r="U1864" i="1"/>
  <c r="U1865" i="1"/>
  <c r="U1866" i="1"/>
  <c r="V1866" i="1" s="1"/>
  <c r="U1867" i="1"/>
  <c r="V1867" i="1" s="1"/>
  <c r="U1868" i="1"/>
  <c r="V1868" i="1" s="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V1898" i="1" s="1"/>
  <c r="W1898" i="1" s="1"/>
  <c r="Y1898" i="1" s="1"/>
  <c r="U1899" i="1"/>
  <c r="U1900" i="1"/>
  <c r="U1901" i="1"/>
  <c r="U1902" i="1"/>
  <c r="U1903" i="1"/>
  <c r="U1904" i="1"/>
  <c r="U1905" i="1"/>
  <c r="U1906" i="1"/>
  <c r="U1907" i="1"/>
  <c r="U1908" i="1"/>
  <c r="U1909" i="1"/>
  <c r="U1910" i="1"/>
  <c r="U1911" i="1"/>
  <c r="U1912" i="1"/>
  <c r="U1913" i="1"/>
  <c r="U1914" i="1"/>
  <c r="V1914" i="1" s="1"/>
  <c r="U1915" i="1"/>
  <c r="V1915" i="1" s="1"/>
  <c r="U1916" i="1"/>
  <c r="V1916" i="1" s="1"/>
  <c r="U1917" i="1"/>
  <c r="V1917" i="1" s="1"/>
  <c r="U1918" i="1"/>
  <c r="U1919" i="1"/>
  <c r="U1920" i="1"/>
  <c r="U1921" i="1"/>
  <c r="U1922" i="1"/>
  <c r="U1923" i="1"/>
  <c r="U1924" i="1"/>
  <c r="U1925" i="1"/>
  <c r="U1926" i="1"/>
  <c r="U1927" i="1"/>
  <c r="U1928" i="1"/>
  <c r="U1929" i="1"/>
  <c r="U1930" i="1"/>
  <c r="V1930" i="1" s="1"/>
  <c r="U1931" i="1"/>
  <c r="V1931" i="1" s="1"/>
  <c r="U1932" i="1"/>
  <c r="V1932" i="1" s="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V1964" i="1" s="1"/>
  <c r="W1964" i="1" s="1"/>
  <c r="U1965" i="1"/>
  <c r="U1966" i="1"/>
  <c r="U1967" i="1"/>
  <c r="U1968" i="1"/>
  <c r="U1969" i="1"/>
  <c r="U1970" i="1"/>
  <c r="U1971" i="1"/>
  <c r="U1972" i="1"/>
  <c r="U1973" i="1"/>
  <c r="U1974" i="1"/>
  <c r="U1975" i="1"/>
  <c r="U1976" i="1"/>
  <c r="U1977" i="1"/>
  <c r="U1978" i="1"/>
  <c r="V1978" i="1" s="1"/>
  <c r="U1979" i="1"/>
  <c r="V1979" i="1" s="1"/>
  <c r="U1980" i="1"/>
  <c r="V1980" i="1" s="1"/>
  <c r="U1981" i="1"/>
  <c r="V1981" i="1" s="1"/>
  <c r="U1982" i="1"/>
  <c r="U1983" i="1"/>
  <c r="U1984" i="1"/>
  <c r="U1985" i="1"/>
  <c r="U1986" i="1"/>
  <c r="U1987" i="1"/>
  <c r="U1988" i="1"/>
  <c r="U1989" i="1"/>
  <c r="U1990" i="1"/>
  <c r="U1991" i="1"/>
  <c r="U1992" i="1"/>
  <c r="U1993" i="1"/>
  <c r="U1994" i="1"/>
  <c r="V1994" i="1" s="1"/>
  <c r="U1995" i="1"/>
  <c r="V1995" i="1" s="1"/>
  <c r="U1996" i="1"/>
  <c r="V1996" i="1" s="1"/>
  <c r="U1997" i="1"/>
  <c r="U1998" i="1"/>
  <c r="U1999" i="1"/>
  <c r="U2000" i="1"/>
  <c r="U2001" i="1"/>
  <c r="U2002" i="1"/>
  <c r="U2003" i="1"/>
  <c r="U2004" i="1"/>
  <c r="V2004" i="1" s="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V2042" i="1" s="1"/>
  <c r="U2043" i="1"/>
  <c r="V2043" i="1" s="1"/>
  <c r="U2044" i="1"/>
  <c r="V2044" i="1" s="1"/>
  <c r="U2045" i="1"/>
  <c r="V2045" i="1" s="1"/>
  <c r="U2046" i="1"/>
  <c r="U2047" i="1"/>
  <c r="U2048" i="1"/>
  <c r="U2049" i="1"/>
  <c r="U2050" i="1"/>
  <c r="U2051" i="1"/>
  <c r="U2052" i="1"/>
  <c r="U2053" i="1"/>
  <c r="U2054" i="1"/>
  <c r="U2055" i="1"/>
  <c r="U2056" i="1"/>
  <c r="U2057" i="1"/>
  <c r="U2058" i="1"/>
  <c r="V2058" i="1" s="1"/>
  <c r="U2059" i="1"/>
  <c r="V2059" i="1" s="1"/>
  <c r="U2060" i="1"/>
  <c r="V2060" i="1" s="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V2106" i="1" s="1"/>
  <c r="U2107" i="1"/>
  <c r="V2107" i="1" s="1"/>
  <c r="U2108" i="1"/>
  <c r="V2108" i="1" s="1"/>
  <c r="U2109" i="1"/>
  <c r="V2109" i="1" s="1"/>
  <c r="U2110" i="1"/>
  <c r="U2111" i="1"/>
  <c r="U2112" i="1"/>
  <c r="U2113" i="1"/>
  <c r="U2114" i="1"/>
  <c r="U2115" i="1"/>
  <c r="U2116" i="1"/>
  <c r="U2117" i="1"/>
  <c r="U2118" i="1"/>
  <c r="U2119" i="1"/>
  <c r="U2120" i="1"/>
  <c r="U2121" i="1"/>
  <c r="U2122" i="1"/>
  <c r="V2122" i="1" s="1"/>
  <c r="U2123" i="1"/>
  <c r="V2123" i="1" s="1"/>
  <c r="U2124" i="1"/>
  <c r="V2124" i="1" s="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V2170" i="1" s="1"/>
  <c r="U2171" i="1"/>
  <c r="V2171" i="1" s="1"/>
  <c r="U2172" i="1"/>
  <c r="V2172" i="1" s="1"/>
  <c r="U2173" i="1"/>
  <c r="V2173" i="1" s="1"/>
  <c r="U2174" i="1"/>
  <c r="U2175" i="1"/>
  <c r="U2176" i="1"/>
  <c r="U2177" i="1"/>
  <c r="U2178" i="1"/>
  <c r="U2179" i="1"/>
  <c r="U2180" i="1"/>
  <c r="U2181" i="1"/>
  <c r="U2182" i="1"/>
  <c r="U2183" i="1"/>
  <c r="U2184" i="1"/>
  <c r="U2185" i="1"/>
  <c r="U2186" i="1"/>
  <c r="V2186" i="1" s="1"/>
  <c r="U2187" i="1"/>
  <c r="V2187" i="1" s="1"/>
  <c r="U2188" i="1"/>
  <c r="V2188" i="1" s="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V2234" i="1" s="1"/>
  <c r="U2235" i="1"/>
  <c r="V2235" i="1" s="1"/>
  <c r="U2236" i="1"/>
  <c r="V2236" i="1" s="1"/>
  <c r="U2237" i="1"/>
  <c r="V2237" i="1" s="1"/>
  <c r="U2238" i="1"/>
  <c r="U2239" i="1"/>
  <c r="U2240" i="1"/>
  <c r="U2241" i="1"/>
  <c r="U2242" i="1"/>
  <c r="U2243" i="1"/>
  <c r="U2244" i="1"/>
  <c r="U2245" i="1"/>
  <c r="U2246" i="1"/>
  <c r="U2247" i="1"/>
  <c r="U2248" i="1"/>
  <c r="U2249" i="1"/>
  <c r="U2250" i="1"/>
  <c r="V2250" i="1" s="1"/>
  <c r="U2251" i="1"/>
  <c r="V2251" i="1" s="1"/>
  <c r="U2252" i="1"/>
  <c r="V2252" i="1" s="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V2281" i="1" s="1"/>
  <c r="U2282" i="1"/>
  <c r="U2283" i="1"/>
  <c r="U2284" i="1"/>
  <c r="U2285" i="1"/>
  <c r="U2286" i="1"/>
  <c r="U2287" i="1"/>
  <c r="U2288" i="1"/>
  <c r="U2289" i="1"/>
  <c r="U2290" i="1"/>
  <c r="U2291" i="1"/>
  <c r="U2292" i="1"/>
  <c r="U2293" i="1"/>
  <c r="U2294" i="1"/>
  <c r="U2295" i="1"/>
  <c r="U2296" i="1"/>
  <c r="U2297" i="1"/>
  <c r="U2298" i="1"/>
  <c r="V2298" i="1" s="1"/>
  <c r="U2299" i="1"/>
  <c r="V2299" i="1" s="1"/>
  <c r="U2300" i="1"/>
  <c r="V2300" i="1" s="1"/>
  <c r="U2301" i="1"/>
  <c r="V2301" i="1" s="1"/>
  <c r="U2302" i="1"/>
  <c r="U2303" i="1"/>
  <c r="U2304" i="1"/>
  <c r="U2305" i="1"/>
  <c r="U2306" i="1"/>
  <c r="U2307" i="1"/>
  <c r="U2308" i="1"/>
  <c r="U2309" i="1"/>
  <c r="U2310" i="1"/>
  <c r="U2311" i="1"/>
  <c r="U2312" i="1"/>
  <c r="U2313" i="1"/>
  <c r="U2314" i="1"/>
  <c r="V2314" i="1" s="1"/>
  <c r="U2315" i="1"/>
  <c r="V2315" i="1" s="1"/>
  <c r="U2316" i="1"/>
  <c r="V2316" i="1" s="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V2362" i="1" s="1"/>
  <c r="U2363" i="1"/>
  <c r="V2363" i="1" s="1"/>
  <c r="U2364" i="1"/>
  <c r="V2364" i="1" s="1"/>
  <c r="U2365" i="1"/>
  <c r="V2365" i="1" s="1"/>
  <c r="U2366" i="1"/>
  <c r="U2367" i="1"/>
  <c r="U2368" i="1"/>
  <c r="U2369" i="1"/>
  <c r="U2370" i="1"/>
  <c r="U2371" i="1"/>
  <c r="U2372" i="1"/>
  <c r="U2373" i="1"/>
  <c r="U2374" i="1"/>
  <c r="U2375" i="1"/>
  <c r="U2376" i="1"/>
  <c r="U2377" i="1"/>
  <c r="U2378" i="1"/>
  <c r="V2378" i="1" s="1"/>
  <c r="U2379" i="1"/>
  <c r="V2379" i="1" s="1"/>
  <c r="U2380" i="1"/>
  <c r="V2380" i="1" s="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V2426" i="1" s="1"/>
  <c r="U2427" i="1"/>
  <c r="V2427" i="1" s="1"/>
  <c r="U2428" i="1"/>
  <c r="V2428" i="1" s="1"/>
  <c r="U2429" i="1"/>
  <c r="V2429" i="1" s="1"/>
  <c r="U2430" i="1"/>
  <c r="U2431" i="1"/>
  <c r="U2432" i="1"/>
  <c r="U2433" i="1"/>
  <c r="U2434" i="1"/>
  <c r="U2435" i="1"/>
  <c r="U2436" i="1"/>
  <c r="U2437" i="1"/>
  <c r="U2438" i="1"/>
  <c r="U2439" i="1"/>
  <c r="U2440" i="1"/>
  <c r="U2441" i="1"/>
  <c r="U2442" i="1"/>
  <c r="V2442" i="1" s="1"/>
  <c r="U2443" i="1"/>
  <c r="V2443" i="1" s="1"/>
  <c r="U2444" i="1"/>
  <c r="V2444" i="1" s="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V2490" i="1" s="1"/>
  <c r="U2491" i="1"/>
  <c r="V2491" i="1" s="1"/>
  <c r="U2492" i="1"/>
  <c r="V2492" i="1" s="1"/>
  <c r="U2493" i="1"/>
  <c r="V2493" i="1" s="1"/>
  <c r="U2494" i="1"/>
  <c r="U2495" i="1"/>
  <c r="U2496" i="1"/>
  <c r="U2497" i="1"/>
  <c r="U2498" i="1"/>
  <c r="U2499" i="1"/>
  <c r="U2500" i="1"/>
  <c r="U2501" i="1"/>
  <c r="U2502" i="1"/>
  <c r="U2503" i="1"/>
  <c r="U2504" i="1"/>
  <c r="U2505" i="1"/>
  <c r="U2506" i="1"/>
  <c r="V2506" i="1" s="1"/>
  <c r="U2507" i="1"/>
  <c r="V2507" i="1" s="1"/>
  <c r="U2508" i="1"/>
  <c r="V2508" i="1" s="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V2554" i="1" s="1"/>
  <c r="U2555" i="1"/>
  <c r="V2555" i="1" s="1"/>
  <c r="U2556" i="1"/>
  <c r="V2556" i="1" s="1"/>
  <c r="U2557" i="1"/>
  <c r="V2557" i="1" s="1"/>
  <c r="U2558" i="1"/>
  <c r="U2559" i="1"/>
  <c r="U2560" i="1"/>
  <c r="U2561" i="1"/>
  <c r="U2562" i="1"/>
  <c r="U2563" i="1"/>
  <c r="U2564" i="1"/>
  <c r="U2565" i="1"/>
  <c r="U2566" i="1"/>
  <c r="U2567" i="1"/>
  <c r="U2568" i="1"/>
  <c r="U2569" i="1"/>
  <c r="U2570" i="1"/>
  <c r="V2570" i="1" s="1"/>
  <c r="U2571" i="1"/>
  <c r="V2571" i="1" s="1"/>
  <c r="U2572" i="1"/>
  <c r="V2572" i="1" s="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V2599" i="1" s="1"/>
  <c r="U2600" i="1"/>
  <c r="V2600" i="1" s="1"/>
  <c r="U2601" i="1"/>
  <c r="U2602" i="1"/>
  <c r="V2602" i="1" s="1"/>
  <c r="U2603" i="1"/>
  <c r="U2604" i="1"/>
  <c r="U2605" i="1"/>
  <c r="U2606" i="1"/>
  <c r="U2607" i="1"/>
  <c r="U2608" i="1"/>
  <c r="U2609" i="1"/>
  <c r="U2610" i="1"/>
  <c r="U2611" i="1"/>
  <c r="U2612" i="1"/>
  <c r="U2613" i="1"/>
  <c r="U2614" i="1"/>
  <c r="U2615" i="1"/>
  <c r="U2616" i="1"/>
  <c r="U2617" i="1"/>
  <c r="U2618" i="1"/>
  <c r="V2618" i="1" s="1"/>
  <c r="U2619" i="1"/>
  <c r="V2619" i="1" s="1"/>
  <c r="U2620" i="1"/>
  <c r="V2620" i="1" s="1"/>
  <c r="U2621" i="1"/>
  <c r="V2621" i="1" s="1"/>
  <c r="U2622" i="1"/>
  <c r="U2623" i="1"/>
  <c r="U2624" i="1"/>
  <c r="U2625" i="1"/>
  <c r="U2626" i="1"/>
  <c r="U2627" i="1"/>
  <c r="U2628" i="1"/>
  <c r="U2629" i="1"/>
  <c r="U2630" i="1"/>
  <c r="U2631" i="1"/>
  <c r="U2632" i="1"/>
  <c r="U2633" i="1"/>
  <c r="U2634" i="1"/>
  <c r="V2634" i="1" s="1"/>
  <c r="U2635" i="1"/>
  <c r="V2635" i="1" s="1"/>
  <c r="U2636" i="1"/>
  <c r="V2636" i="1" s="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V2682" i="1" s="1"/>
  <c r="U2683" i="1"/>
  <c r="V2683" i="1" s="1"/>
  <c r="U2684" i="1"/>
  <c r="V2684" i="1" s="1"/>
  <c r="U2685" i="1"/>
  <c r="V2685" i="1" s="1"/>
  <c r="U2686" i="1"/>
  <c r="U2687" i="1"/>
  <c r="U2688" i="1"/>
  <c r="U2689" i="1"/>
  <c r="U2690" i="1"/>
  <c r="U2691" i="1"/>
  <c r="U2692" i="1"/>
  <c r="U2693" i="1"/>
  <c r="U2694" i="1"/>
  <c r="U2695" i="1"/>
  <c r="U2696" i="1"/>
  <c r="U2697" i="1"/>
  <c r="U2698" i="1"/>
  <c r="V2698" i="1" s="1"/>
  <c r="U2699" i="1"/>
  <c r="V2699" i="1" s="1"/>
  <c r="U2700" i="1"/>
  <c r="V2700" i="1" s="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V2746" i="1" s="1"/>
  <c r="U2747" i="1"/>
  <c r="V2747" i="1" s="1"/>
  <c r="U2748" i="1"/>
  <c r="V2748" i="1" s="1"/>
  <c r="U2749" i="1"/>
  <c r="V2749" i="1" s="1"/>
  <c r="U2750" i="1"/>
  <c r="U2751" i="1"/>
  <c r="U2752" i="1"/>
  <c r="U2753" i="1"/>
  <c r="U2754" i="1"/>
  <c r="U2755" i="1"/>
  <c r="U2756" i="1"/>
  <c r="U2757" i="1"/>
  <c r="U2758" i="1"/>
  <c r="U2759" i="1"/>
  <c r="U2760" i="1"/>
  <c r="U2761" i="1"/>
  <c r="U2762" i="1"/>
  <c r="V2762" i="1" s="1"/>
  <c r="U2763" i="1"/>
  <c r="V2763" i="1" s="1"/>
  <c r="U2764" i="1"/>
  <c r="V2764" i="1" s="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V2810" i="1" s="1"/>
  <c r="U2811" i="1"/>
  <c r="V2811" i="1" s="1"/>
  <c r="U2812" i="1"/>
  <c r="V2812" i="1" s="1"/>
  <c r="U2813" i="1"/>
  <c r="V2813" i="1" s="1"/>
  <c r="U2814" i="1"/>
  <c r="U2815" i="1"/>
  <c r="U2816" i="1"/>
  <c r="U2817" i="1"/>
  <c r="U2818" i="1"/>
  <c r="U2819" i="1"/>
  <c r="U2820" i="1"/>
  <c r="U2821" i="1"/>
  <c r="U2822" i="1"/>
  <c r="U2823" i="1"/>
  <c r="U2824" i="1"/>
  <c r="U2825" i="1"/>
  <c r="U2826" i="1"/>
  <c r="V2826" i="1" s="1"/>
  <c r="U2827" i="1"/>
  <c r="V2827" i="1" s="1"/>
  <c r="U2828" i="1"/>
  <c r="V2828" i="1" s="1"/>
  <c r="U2829" i="1"/>
  <c r="U2830" i="1"/>
  <c r="U2831" i="1"/>
  <c r="U2832" i="1"/>
  <c r="U2833" i="1"/>
  <c r="U2834" i="1"/>
  <c r="U2835" i="1"/>
  <c r="U2836" i="1"/>
  <c r="V2836" i="1" s="1"/>
  <c r="U2837" i="1"/>
  <c r="U2838" i="1"/>
  <c r="U2839" i="1"/>
  <c r="U2840" i="1"/>
  <c r="U2841" i="1"/>
  <c r="U2842" i="1"/>
  <c r="U2843" i="1"/>
  <c r="U2844" i="1"/>
  <c r="U2845" i="1"/>
  <c r="U2846" i="1"/>
  <c r="U2847" i="1"/>
  <c r="U2848" i="1"/>
  <c r="U2849" i="1"/>
  <c r="U2850" i="1"/>
  <c r="U2851" i="1"/>
  <c r="U2852" i="1"/>
  <c r="U2853" i="1"/>
  <c r="V2853" i="1" s="1"/>
  <c r="U2854" i="1"/>
  <c r="V2854" i="1" s="1"/>
  <c r="U2855" i="1"/>
  <c r="U2856" i="1"/>
  <c r="U2857" i="1"/>
  <c r="U2858" i="1"/>
  <c r="U2859" i="1"/>
  <c r="V2859" i="1" s="1"/>
  <c r="W2859" i="1" s="1"/>
  <c r="U2860" i="1"/>
  <c r="U2861" i="1"/>
  <c r="U2862" i="1"/>
  <c r="U2863" i="1"/>
  <c r="U2864" i="1"/>
  <c r="U2865" i="1"/>
  <c r="U2866" i="1"/>
  <c r="U2867" i="1"/>
  <c r="U2868" i="1"/>
  <c r="U2869" i="1"/>
  <c r="U2870" i="1"/>
  <c r="U2871" i="1"/>
  <c r="U2872" i="1"/>
  <c r="U2873" i="1"/>
  <c r="U2874" i="1"/>
  <c r="V2874" i="1" s="1"/>
  <c r="U2875" i="1"/>
  <c r="V2875" i="1" s="1"/>
  <c r="U2876" i="1"/>
  <c r="V2876" i="1" s="1"/>
  <c r="U2877" i="1"/>
  <c r="V2877" i="1" s="1"/>
  <c r="U2878" i="1"/>
  <c r="U2879" i="1"/>
  <c r="U2880" i="1"/>
  <c r="U2881" i="1"/>
  <c r="U2882" i="1"/>
  <c r="U2883" i="1"/>
  <c r="U2884" i="1"/>
  <c r="U2885" i="1"/>
  <c r="U2886" i="1"/>
  <c r="U2887" i="1"/>
  <c r="U2888" i="1"/>
  <c r="U2889" i="1"/>
  <c r="U2890" i="1"/>
  <c r="V2890" i="1" s="1"/>
  <c r="U2891" i="1"/>
  <c r="V2891" i="1" s="1"/>
  <c r="U2892" i="1"/>
  <c r="V2892" i="1" s="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V2938" i="1" s="1"/>
  <c r="U2939" i="1"/>
  <c r="V2939" i="1" s="1"/>
  <c r="U2940" i="1"/>
  <c r="V2940" i="1" s="1"/>
  <c r="U2941" i="1"/>
  <c r="V2941" i="1" s="1"/>
  <c r="U2942" i="1"/>
  <c r="U2943" i="1"/>
  <c r="U2944" i="1"/>
  <c r="U2945" i="1"/>
  <c r="U2946" i="1"/>
  <c r="U2947" i="1"/>
  <c r="U2948" i="1"/>
  <c r="U2949" i="1"/>
  <c r="U2950" i="1"/>
  <c r="U2951" i="1"/>
  <c r="U2952" i="1"/>
  <c r="U2953" i="1"/>
  <c r="U2954" i="1"/>
  <c r="V2954" i="1" s="1"/>
  <c r="U2955" i="1"/>
  <c r="V2955" i="1" s="1"/>
  <c r="U2956" i="1"/>
  <c r="V2956" i="1" s="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V3002" i="1" s="1"/>
  <c r="U3003" i="1"/>
  <c r="V3003" i="1" s="1"/>
  <c r="U3004" i="1"/>
  <c r="V3004" i="1" s="1"/>
  <c r="U3005" i="1"/>
  <c r="V3005" i="1" s="1"/>
  <c r="U3006" i="1"/>
  <c r="U3007" i="1"/>
  <c r="U3008" i="1"/>
  <c r="U3009" i="1"/>
  <c r="U3010" i="1"/>
  <c r="U3011" i="1"/>
  <c r="U3012" i="1"/>
  <c r="U3013" i="1"/>
  <c r="U3014" i="1"/>
  <c r="V3014" i="1" s="1"/>
  <c r="U3015" i="1"/>
  <c r="U3016" i="1"/>
  <c r="U3017" i="1"/>
  <c r="V3017" i="1" s="1"/>
  <c r="U3018" i="1"/>
  <c r="V3018" i="1" s="1"/>
  <c r="U3019" i="1"/>
  <c r="U3020" i="1"/>
  <c r="U3021" i="1"/>
  <c r="U3022" i="1"/>
  <c r="U3023" i="1"/>
  <c r="V3023" i="1" s="1"/>
  <c r="W3023" i="1" s="1"/>
  <c r="U3024" i="1"/>
  <c r="U3025" i="1"/>
  <c r="U3026" i="1"/>
  <c r="U3027" i="1"/>
  <c r="U3028" i="1"/>
  <c r="U3029" i="1"/>
  <c r="U3030" i="1"/>
  <c r="V3030" i="1" s="1"/>
  <c r="U3031" i="1"/>
  <c r="U3032" i="1"/>
  <c r="U3033" i="1"/>
  <c r="U3034" i="1"/>
  <c r="U3035" i="1"/>
  <c r="U3036" i="1"/>
  <c r="U3037" i="1"/>
  <c r="U3038" i="1"/>
  <c r="U3039" i="1"/>
  <c r="U3040" i="1"/>
  <c r="U3041" i="1"/>
  <c r="U3042" i="1"/>
  <c r="U3043" i="1"/>
  <c r="U3044" i="1"/>
  <c r="U3045" i="1"/>
  <c r="U3046" i="1"/>
  <c r="V3046" i="1" s="1"/>
  <c r="U3047" i="1"/>
  <c r="U3048" i="1"/>
  <c r="U3049" i="1"/>
  <c r="V3049" i="1" s="1"/>
  <c r="U3050" i="1"/>
  <c r="V3050" i="1" s="1"/>
  <c r="U3051" i="1"/>
  <c r="V3051" i="1" s="1"/>
  <c r="U3052" i="1"/>
  <c r="V3052" i="1" s="1"/>
  <c r="U3053" i="1"/>
  <c r="V3053" i="1" s="1"/>
  <c r="U3054" i="1"/>
  <c r="U3055" i="1"/>
  <c r="U3056" i="1"/>
  <c r="U3057" i="1"/>
  <c r="U3058" i="1"/>
  <c r="U3059" i="1"/>
  <c r="U3060" i="1"/>
  <c r="V3060" i="1" s="1"/>
  <c r="U3061" i="1"/>
  <c r="U3062" i="1"/>
  <c r="V3062" i="1" s="1"/>
  <c r="U3063" i="1"/>
  <c r="U3064" i="1"/>
  <c r="U3065" i="1"/>
  <c r="U3066" i="1"/>
  <c r="U3067" i="1"/>
  <c r="U3068" i="1"/>
  <c r="U3069" i="1"/>
  <c r="U3070" i="1"/>
  <c r="U3071" i="1"/>
  <c r="V3071" i="1" s="1"/>
  <c r="W3071" i="1" s="1"/>
  <c r="U3072" i="1"/>
  <c r="U3073" i="1"/>
  <c r="U3074" i="1"/>
  <c r="U3075" i="1"/>
  <c r="U3076" i="1"/>
  <c r="U3077" i="1"/>
  <c r="U3078" i="1"/>
  <c r="V3078" i="1" s="1"/>
  <c r="U3079" i="1"/>
  <c r="U3080" i="1"/>
  <c r="U3081" i="1"/>
  <c r="V3081" i="1" s="1"/>
  <c r="U3082" i="1"/>
  <c r="V3082" i="1" s="1"/>
  <c r="U3083" i="1"/>
  <c r="V3083" i="1" s="1"/>
  <c r="U3084" i="1"/>
  <c r="V3084" i="1" s="1"/>
  <c r="U3085" i="1"/>
  <c r="V3085" i="1" s="1"/>
  <c r="U3086" i="1"/>
  <c r="U3087" i="1"/>
  <c r="U3088" i="1"/>
  <c r="U3089" i="1"/>
  <c r="U3090" i="1"/>
  <c r="U3091" i="1"/>
  <c r="U3092" i="1"/>
  <c r="U3093" i="1"/>
  <c r="U3094" i="1"/>
  <c r="V3094" i="1" s="1"/>
  <c r="U3095" i="1"/>
  <c r="U3096" i="1"/>
  <c r="U3097" i="1"/>
  <c r="V3097" i="1" s="1"/>
  <c r="U3098" i="1"/>
  <c r="V3098" i="1" s="1"/>
  <c r="U3099" i="1"/>
  <c r="V3099" i="1" s="1"/>
  <c r="U3100" i="1"/>
  <c r="V3100" i="1" s="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V3126" i="1" s="1"/>
  <c r="U3127" i="1"/>
  <c r="U3128" i="1"/>
  <c r="U3129" i="1"/>
  <c r="V3129" i="1" s="1"/>
  <c r="U3130" i="1"/>
  <c r="V3130" i="1" s="1"/>
  <c r="U3131" i="1"/>
  <c r="V3131" i="1" s="1"/>
  <c r="U3132" i="1"/>
  <c r="V3132" i="1" s="1"/>
  <c r="U3133" i="1"/>
  <c r="V3133" i="1" s="1"/>
  <c r="U3134" i="1"/>
  <c r="U3135" i="1"/>
  <c r="U3136" i="1"/>
  <c r="U3137" i="1"/>
  <c r="U3138" i="1"/>
  <c r="U3139" i="1"/>
  <c r="U3140" i="1"/>
  <c r="U3141" i="1"/>
  <c r="U3142" i="1"/>
  <c r="V3142" i="1" s="1"/>
  <c r="U3143" i="1"/>
  <c r="U3144" i="1"/>
  <c r="U3145" i="1"/>
  <c r="V3145" i="1" s="1"/>
  <c r="U3146" i="1"/>
  <c r="V3146" i="1" s="1"/>
  <c r="U3147" i="1"/>
  <c r="U3148" i="1"/>
  <c r="U3149" i="1"/>
  <c r="U3150" i="1"/>
  <c r="U3151" i="1"/>
  <c r="U3152" i="1"/>
  <c r="U3153" i="1"/>
  <c r="U3154" i="1"/>
  <c r="U3155" i="1"/>
  <c r="U3156" i="1"/>
  <c r="U3157" i="1"/>
  <c r="U3158" i="1"/>
  <c r="V3158" i="1" s="1"/>
  <c r="U3159" i="1"/>
  <c r="U3160" i="1"/>
  <c r="U3161" i="1"/>
  <c r="U3162" i="1"/>
  <c r="U3163" i="1"/>
  <c r="U3164" i="1"/>
  <c r="U3165" i="1"/>
  <c r="U3166" i="1"/>
  <c r="U3167" i="1"/>
  <c r="U3168" i="1"/>
  <c r="U3169" i="1"/>
  <c r="U3170" i="1"/>
  <c r="U3171" i="1"/>
  <c r="U3172" i="1"/>
  <c r="U3173" i="1"/>
  <c r="U3174" i="1"/>
  <c r="V3174" i="1" s="1"/>
  <c r="U3175" i="1"/>
  <c r="U3176" i="1"/>
  <c r="U3177" i="1"/>
  <c r="V3177" i="1" s="1"/>
  <c r="U3178" i="1"/>
  <c r="V3178" i="1" s="1"/>
  <c r="U3179" i="1"/>
  <c r="V3179" i="1" s="1"/>
  <c r="U3180" i="1"/>
  <c r="V3180" i="1" s="1"/>
  <c r="U3181" i="1"/>
  <c r="V3181" i="1" s="1"/>
  <c r="U3182" i="1"/>
  <c r="U3183" i="1"/>
  <c r="U3184" i="1"/>
  <c r="U3185" i="1"/>
  <c r="U3186" i="1"/>
  <c r="U3187" i="1"/>
  <c r="U3188" i="1"/>
  <c r="U3189" i="1"/>
  <c r="U3190" i="1"/>
  <c r="V3190" i="1" s="1"/>
  <c r="U3191" i="1"/>
  <c r="U3192" i="1"/>
  <c r="U3193" i="1"/>
  <c r="U3194" i="1"/>
  <c r="U3195" i="1"/>
  <c r="U3196" i="1"/>
  <c r="U3197" i="1"/>
  <c r="U3198" i="1"/>
  <c r="U3199" i="1"/>
  <c r="U3200" i="1"/>
  <c r="U3201" i="1"/>
  <c r="U3202" i="1"/>
  <c r="U3203" i="1"/>
  <c r="U3204" i="1"/>
  <c r="U3205" i="1"/>
  <c r="U3206" i="1"/>
  <c r="V3206" i="1" s="1"/>
  <c r="U3207" i="1"/>
  <c r="U3208" i="1"/>
  <c r="V3208" i="1" s="1"/>
  <c r="U3209" i="1"/>
  <c r="V3209" i="1" s="1"/>
  <c r="U3210" i="1"/>
  <c r="V3210" i="1" s="1"/>
  <c r="U3211" i="1"/>
  <c r="V3211" i="1" s="1"/>
  <c r="U3212" i="1"/>
  <c r="V3212" i="1" s="1"/>
  <c r="U3213" i="1"/>
  <c r="V3213" i="1" s="1"/>
  <c r="U3214" i="1"/>
  <c r="U3215" i="1"/>
  <c r="U3216" i="1"/>
  <c r="U3217" i="1"/>
  <c r="U3218" i="1"/>
  <c r="U3219" i="1"/>
  <c r="U3220" i="1"/>
  <c r="U3221" i="1"/>
  <c r="U3222" i="1"/>
  <c r="V3222" i="1" s="1"/>
  <c r="U3223" i="1"/>
  <c r="U3224" i="1"/>
  <c r="V3224" i="1" s="1"/>
  <c r="U3225" i="1"/>
  <c r="V3225" i="1" s="1"/>
  <c r="U3226" i="1"/>
  <c r="V3226" i="1" s="1"/>
  <c r="U3227" i="1"/>
  <c r="U3228" i="1"/>
  <c r="U3229" i="1"/>
  <c r="U3230" i="1"/>
  <c r="V3230" i="1" s="1"/>
  <c r="U3231" i="1"/>
  <c r="V3231" i="1" s="1"/>
  <c r="U3232" i="1"/>
  <c r="U3233" i="1"/>
  <c r="U3234" i="1"/>
  <c r="U3235" i="1"/>
  <c r="U3236" i="1"/>
  <c r="V3236" i="1" s="1"/>
  <c r="U3237" i="1"/>
  <c r="U3238" i="1"/>
  <c r="V3238" i="1" s="1"/>
  <c r="U3239" i="1"/>
  <c r="U3240" i="1"/>
  <c r="U3241" i="1"/>
  <c r="U3242" i="1"/>
  <c r="U3243" i="1"/>
  <c r="U3244" i="1"/>
  <c r="U3245" i="1"/>
  <c r="U3246" i="1"/>
  <c r="U3247" i="1"/>
  <c r="U3248" i="1"/>
  <c r="U3249" i="1"/>
  <c r="U3250" i="1"/>
  <c r="U3251" i="1"/>
  <c r="U3252" i="1"/>
  <c r="U3253" i="1"/>
  <c r="U3254" i="1"/>
  <c r="V3254" i="1" s="1"/>
  <c r="U3255" i="1"/>
  <c r="U3256" i="1"/>
  <c r="V3256" i="1" s="1"/>
  <c r="U3257" i="1"/>
  <c r="V3257" i="1" s="1"/>
  <c r="U3258" i="1"/>
  <c r="V3258" i="1" s="1"/>
  <c r="U3259" i="1"/>
  <c r="V3259" i="1" s="1"/>
  <c r="U3260" i="1"/>
  <c r="V3260" i="1" s="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V3286" i="1" s="1"/>
  <c r="U3287" i="1"/>
  <c r="U3288" i="1"/>
  <c r="V3288" i="1" s="1"/>
  <c r="U3289" i="1"/>
  <c r="V3289" i="1" s="1"/>
  <c r="U3290" i="1"/>
  <c r="V3290" i="1" s="1"/>
  <c r="U3291" i="1"/>
  <c r="V3291" i="1" s="1"/>
  <c r="U3292" i="1"/>
  <c r="V3292" i="1" s="1"/>
  <c r="U3293" i="1"/>
  <c r="V3293" i="1" s="1"/>
  <c r="U3294" i="1"/>
  <c r="U3295" i="1"/>
  <c r="U3296" i="1"/>
  <c r="U3297" i="1"/>
  <c r="U3298" i="1"/>
  <c r="U3299" i="1"/>
  <c r="U3300" i="1"/>
  <c r="U3301" i="1"/>
  <c r="U3302" i="1"/>
  <c r="V3302" i="1" s="1"/>
  <c r="U3303" i="1"/>
  <c r="U3304" i="1"/>
  <c r="U3305" i="1"/>
  <c r="U3306" i="1"/>
  <c r="U3307" i="1"/>
  <c r="U3308" i="1"/>
  <c r="U3309" i="1"/>
  <c r="U3310" i="1"/>
  <c r="U3311" i="1"/>
  <c r="U3312" i="1"/>
  <c r="U3313" i="1"/>
  <c r="U3314" i="1"/>
  <c r="U3315" i="1"/>
  <c r="U3316" i="1"/>
  <c r="U3317" i="1"/>
  <c r="U3318" i="1"/>
  <c r="V3318" i="1" s="1"/>
  <c r="U3319" i="1"/>
  <c r="U3320" i="1"/>
  <c r="V3320" i="1" s="1"/>
  <c r="U3321" i="1"/>
  <c r="V3321" i="1" s="1"/>
  <c r="U3322" i="1"/>
  <c r="V3322" i="1" s="1"/>
  <c r="U3323" i="1"/>
  <c r="V3323" i="1" s="1"/>
  <c r="U3324" i="1"/>
  <c r="V3324" i="1" s="1"/>
  <c r="U3325" i="1"/>
  <c r="V3325" i="1" s="1"/>
  <c r="U3326" i="1"/>
  <c r="U3327" i="1"/>
  <c r="U3328" i="1"/>
  <c r="U3329" i="1"/>
  <c r="U3330" i="1"/>
  <c r="U3331" i="1"/>
  <c r="U3332" i="1"/>
  <c r="U3333" i="1"/>
  <c r="U3334" i="1"/>
  <c r="V3334" i="1" s="1"/>
  <c r="U3335" i="1"/>
  <c r="U3336" i="1"/>
  <c r="V3336" i="1" s="1"/>
  <c r="U3337" i="1"/>
  <c r="V3337" i="1" s="1"/>
  <c r="U3338" i="1"/>
  <c r="U3339" i="1"/>
  <c r="U3340" i="1"/>
  <c r="U3341" i="1"/>
  <c r="U3342" i="1"/>
  <c r="U3343" i="1"/>
  <c r="U3344" i="1"/>
  <c r="U3345" i="1"/>
  <c r="U3346" i="1"/>
  <c r="U3347" i="1"/>
  <c r="U3348" i="1"/>
  <c r="U3349" i="1"/>
  <c r="U3350" i="1"/>
  <c r="V3350" i="1" s="1"/>
  <c r="U3351" i="1"/>
  <c r="U3352" i="1"/>
  <c r="V3352" i="1" s="1"/>
  <c r="U3353" i="1"/>
  <c r="V3353" i="1" s="1"/>
  <c r="U3354" i="1"/>
  <c r="V3354" i="1" s="1"/>
  <c r="U3355" i="1"/>
  <c r="V3355" i="1" s="1"/>
  <c r="U3356" i="1"/>
  <c r="V3356" i="1" s="1"/>
  <c r="U3357" i="1"/>
  <c r="V3357" i="1" s="1"/>
  <c r="U3358" i="1"/>
  <c r="U3359" i="1"/>
  <c r="U3360" i="1"/>
  <c r="U3361" i="1"/>
  <c r="U3362" i="1"/>
  <c r="U3363" i="1"/>
  <c r="U3364" i="1"/>
  <c r="U3365" i="1"/>
  <c r="U3366" i="1"/>
  <c r="V3366" i="1" s="1"/>
  <c r="U3367" i="1"/>
  <c r="V3367" i="1" s="1"/>
  <c r="U3368" i="1"/>
  <c r="V3368" i="1" s="1"/>
  <c r="U3369" i="1"/>
  <c r="V3369" i="1" s="1"/>
  <c r="U3370" i="1"/>
  <c r="U3371" i="1"/>
  <c r="U3372" i="1"/>
  <c r="U3373" i="1"/>
  <c r="U3374" i="1"/>
  <c r="U3375" i="1"/>
  <c r="U3376" i="1"/>
  <c r="U3377" i="1"/>
  <c r="U3378" i="1"/>
  <c r="U3379" i="1"/>
  <c r="U3380" i="1"/>
  <c r="U3381" i="1"/>
  <c r="U3382" i="1"/>
  <c r="V3382" i="1" s="1"/>
  <c r="U3383" i="1"/>
  <c r="V3383" i="1" s="1"/>
  <c r="U3384" i="1"/>
  <c r="V3384" i="1" s="1"/>
  <c r="U3385" i="1"/>
  <c r="V3385" i="1" s="1"/>
  <c r="U3386" i="1"/>
  <c r="V3386" i="1" s="1"/>
  <c r="U3387" i="1"/>
  <c r="V3387" i="1" s="1"/>
  <c r="U3388" i="1"/>
  <c r="V3388" i="1" s="1"/>
  <c r="U3389" i="1"/>
  <c r="V3389" i="1" s="1"/>
  <c r="U3390" i="1"/>
  <c r="U3391" i="1"/>
  <c r="U3392" i="1"/>
  <c r="U3393" i="1"/>
  <c r="U3394" i="1"/>
  <c r="U3395" i="1"/>
  <c r="U3396" i="1"/>
  <c r="U3397" i="1"/>
  <c r="U3398" i="1"/>
  <c r="V3398" i="1" s="1"/>
  <c r="U3399" i="1"/>
  <c r="U3400" i="1"/>
  <c r="U3401" i="1"/>
  <c r="U3402" i="1"/>
  <c r="U3403" i="1"/>
  <c r="U3404" i="1"/>
  <c r="U3405" i="1"/>
  <c r="U3406" i="1"/>
  <c r="U3407" i="1"/>
  <c r="U3408" i="1"/>
  <c r="U3409" i="1"/>
  <c r="U3410" i="1"/>
  <c r="U3411" i="1"/>
  <c r="U3412" i="1"/>
  <c r="U3413" i="1"/>
  <c r="U3414" i="1"/>
  <c r="V3414" i="1" s="1"/>
  <c r="U3415" i="1"/>
  <c r="U3416" i="1"/>
  <c r="V3416" i="1" s="1"/>
  <c r="U3417" i="1"/>
  <c r="V3417" i="1" s="1"/>
  <c r="U3418" i="1"/>
  <c r="V3418" i="1" s="1"/>
  <c r="U3419" i="1"/>
  <c r="V3419" i="1" s="1"/>
  <c r="U3420" i="1"/>
  <c r="V3420" i="1" s="1"/>
  <c r="U3421" i="1"/>
  <c r="U3422" i="1"/>
  <c r="V3422" i="1" s="1"/>
  <c r="U3423" i="1"/>
  <c r="U3424" i="1"/>
  <c r="U3425" i="1"/>
  <c r="U3426" i="1"/>
  <c r="U3427" i="1"/>
  <c r="U3428" i="1"/>
  <c r="U3429" i="1"/>
  <c r="U3430" i="1"/>
  <c r="V3430" i="1" s="1"/>
  <c r="U3431" i="1"/>
  <c r="V3431" i="1" s="1"/>
  <c r="U3432" i="1"/>
  <c r="V3432" i="1" s="1"/>
  <c r="U3433" i="1"/>
  <c r="V3433" i="1" s="1"/>
  <c r="U3434" i="1"/>
  <c r="V3434" i="1" s="1"/>
  <c r="U3435" i="1"/>
  <c r="V3435" i="1" s="1"/>
  <c r="U3436" i="1"/>
  <c r="V3436" i="1" s="1"/>
  <c r="U3437" i="1"/>
  <c r="V3437" i="1" s="1"/>
  <c r="U3438" i="1"/>
  <c r="U3439" i="1"/>
  <c r="U3440" i="1"/>
  <c r="U3441" i="1"/>
  <c r="U3442" i="1"/>
  <c r="U3443" i="1"/>
  <c r="U3444" i="1"/>
  <c r="U3445" i="1"/>
  <c r="U3446" i="1"/>
  <c r="V3446" i="1" s="1"/>
  <c r="U3447" i="1"/>
  <c r="V3447" i="1" s="1"/>
  <c r="U3448" i="1"/>
  <c r="V3448" i="1" s="1"/>
  <c r="U3449" i="1"/>
  <c r="U3450" i="1"/>
  <c r="U3451" i="1"/>
  <c r="U3452" i="1"/>
  <c r="U3453" i="1"/>
  <c r="U3454" i="1"/>
  <c r="U3455" i="1"/>
  <c r="U3456" i="1"/>
  <c r="U3457" i="1"/>
  <c r="U3458" i="1"/>
  <c r="U3459" i="1"/>
  <c r="U3460" i="1"/>
  <c r="U3461" i="1"/>
  <c r="U3462" i="1"/>
  <c r="V3462" i="1" s="1"/>
  <c r="U3463" i="1"/>
  <c r="V3463" i="1" s="1"/>
  <c r="U3464" i="1"/>
  <c r="V3464" i="1" s="1"/>
  <c r="U3465" i="1"/>
  <c r="V3465" i="1" s="1"/>
  <c r="U3466" i="1"/>
  <c r="V3466" i="1" s="1"/>
  <c r="U3467" i="1"/>
  <c r="V3467" i="1" s="1"/>
  <c r="U3468" i="1"/>
  <c r="V3468" i="1" s="1"/>
  <c r="U3469" i="1"/>
  <c r="V3469" i="1" s="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V3494" i="1" s="1"/>
  <c r="U3495" i="1"/>
  <c r="V3495" i="1" s="1"/>
  <c r="U3496" i="1"/>
  <c r="V3496" i="1" s="1"/>
  <c r="U3497" i="1"/>
  <c r="V3497" i="1" s="1"/>
  <c r="U3498" i="1"/>
  <c r="V3498" i="1" s="1"/>
  <c r="U3499" i="1"/>
  <c r="U3500" i="1"/>
  <c r="U3501" i="1"/>
  <c r="U3502" i="1"/>
  <c r="U3503" i="1"/>
  <c r="U3504" i="1"/>
  <c r="U3505" i="1"/>
  <c r="U3506" i="1"/>
  <c r="U3507" i="1"/>
  <c r="U3508" i="1"/>
  <c r="U3509" i="1"/>
  <c r="U3510" i="1"/>
  <c r="V3510" i="1" s="1"/>
  <c r="U3511" i="1"/>
  <c r="V3511" i="1" s="1"/>
  <c r="U3512" i="1"/>
  <c r="V3512" i="1" s="1"/>
  <c r="U3513" i="1"/>
  <c r="V3513" i="1" s="1"/>
  <c r="U3514" i="1"/>
  <c r="V3514" i="1" s="1"/>
  <c r="U3515" i="1"/>
  <c r="V3515" i="1" s="1"/>
  <c r="U3516" i="1"/>
  <c r="V3516" i="1" s="1"/>
  <c r="U3517" i="1"/>
  <c r="V3517" i="1" s="1"/>
  <c r="U3518" i="1"/>
  <c r="U3519" i="1"/>
  <c r="U3520" i="1"/>
  <c r="U3521" i="1"/>
  <c r="U3522" i="1"/>
  <c r="V3522" i="1" s="1"/>
  <c r="U3523" i="1"/>
  <c r="U3524" i="1"/>
  <c r="U3525" i="1"/>
  <c r="U3526" i="1"/>
  <c r="V3526" i="1" s="1"/>
  <c r="U3527" i="1"/>
  <c r="U3528" i="1"/>
  <c r="U3529" i="1"/>
  <c r="U3530" i="1"/>
  <c r="U3531" i="1"/>
  <c r="U3532" i="1"/>
  <c r="U3533" i="1"/>
  <c r="U3534" i="1"/>
  <c r="U3535" i="1"/>
  <c r="U3536" i="1"/>
  <c r="U3537" i="1"/>
  <c r="U3538" i="1"/>
  <c r="U3539" i="1"/>
  <c r="U3540" i="1"/>
  <c r="U3541" i="1"/>
  <c r="U3542" i="1"/>
  <c r="V3542" i="1" s="1"/>
  <c r="U3543" i="1"/>
  <c r="V3543" i="1" s="1"/>
  <c r="U3544" i="1"/>
  <c r="V3544" i="1" s="1"/>
  <c r="U3545" i="1"/>
  <c r="V3545" i="1" s="1"/>
  <c r="U3546" i="1"/>
  <c r="V3546" i="1" s="1"/>
  <c r="U3547" i="1"/>
  <c r="V3547" i="1" s="1"/>
  <c r="U3548" i="1"/>
  <c r="V3548" i="1" s="1"/>
  <c r="U3549" i="1"/>
  <c r="U3550" i="1"/>
  <c r="U3551" i="1"/>
  <c r="U3552" i="1"/>
  <c r="U3553" i="1"/>
  <c r="U3554" i="1"/>
  <c r="U3555" i="1"/>
  <c r="U3556" i="1"/>
  <c r="U3557" i="1"/>
  <c r="V3557" i="1" s="1"/>
  <c r="U3558" i="1"/>
  <c r="V3558" i="1" s="1"/>
  <c r="U3559" i="1"/>
  <c r="V3559" i="1" s="1"/>
  <c r="U3560" i="1"/>
  <c r="V3560" i="1" s="1"/>
  <c r="U3561" i="1"/>
  <c r="V3561" i="1" s="1"/>
  <c r="U3562" i="1"/>
  <c r="V3562" i="1" s="1"/>
  <c r="U3563" i="1"/>
  <c r="V3563" i="1" s="1"/>
  <c r="U3564" i="1"/>
  <c r="V3564" i="1" s="1"/>
  <c r="U3565" i="1"/>
  <c r="V3565" i="1" s="1"/>
  <c r="U3566" i="1"/>
  <c r="U3567" i="1"/>
  <c r="U3568" i="1"/>
  <c r="U3569" i="1"/>
  <c r="U3570" i="1"/>
  <c r="U3571" i="1"/>
  <c r="U3572" i="1"/>
  <c r="V3572" i="1" s="1"/>
  <c r="U3573" i="1"/>
  <c r="V3573" i="1" s="1"/>
  <c r="U3574" i="1"/>
  <c r="V3574" i="1" s="1"/>
  <c r="U3575" i="1"/>
  <c r="U3576" i="1"/>
  <c r="U3577" i="1"/>
  <c r="U3578" i="1"/>
  <c r="U3579" i="1"/>
  <c r="U3580" i="1"/>
  <c r="U3581" i="1"/>
  <c r="U3582" i="1"/>
  <c r="U3583" i="1"/>
  <c r="U3584" i="1"/>
  <c r="U3585" i="1"/>
  <c r="U3586" i="1"/>
  <c r="U3587" i="1"/>
  <c r="U3588" i="1"/>
  <c r="U3589" i="1"/>
  <c r="V3589" i="1" s="1"/>
  <c r="U3590" i="1"/>
  <c r="V3590" i="1" s="1"/>
  <c r="W3590" i="1" s="1"/>
  <c r="U3591" i="1"/>
  <c r="V3591" i="1" s="1"/>
  <c r="U3592" i="1"/>
  <c r="V3592" i="1" s="1"/>
  <c r="U3593" i="1"/>
  <c r="V3593" i="1" s="1"/>
  <c r="U3594" i="1"/>
  <c r="V3594" i="1" s="1"/>
  <c r="U3595" i="1"/>
  <c r="V3595" i="1" s="1"/>
  <c r="U3596" i="1"/>
  <c r="U3597" i="1"/>
  <c r="U3598" i="1"/>
  <c r="U3599" i="1"/>
  <c r="U3600" i="1"/>
  <c r="U3601" i="1"/>
  <c r="U3602" i="1"/>
  <c r="U3603" i="1"/>
  <c r="U3604" i="1"/>
  <c r="U3605" i="1"/>
  <c r="V3605" i="1" s="1"/>
  <c r="U3606" i="1"/>
  <c r="V3606" i="1" s="1"/>
  <c r="U3607" i="1"/>
  <c r="V3607" i="1" s="1"/>
  <c r="U3608" i="1"/>
  <c r="V3608" i="1" s="1"/>
  <c r="U3609" i="1"/>
  <c r="V3609" i="1" s="1"/>
  <c r="U3610" i="1"/>
  <c r="V3610" i="1" s="1"/>
  <c r="U3611" i="1"/>
  <c r="V3611" i="1" s="1"/>
  <c r="U3612" i="1"/>
  <c r="V3612" i="1" s="1"/>
  <c r="U3613" i="1"/>
  <c r="V3613" i="1" s="1"/>
  <c r="U3614" i="1"/>
  <c r="U3615" i="1"/>
  <c r="U3616" i="1"/>
  <c r="U3617" i="1"/>
  <c r="U3618" i="1"/>
  <c r="V3618" i="1" s="1"/>
  <c r="U3619" i="1"/>
  <c r="V3619" i="1" s="1"/>
  <c r="U3620" i="1"/>
  <c r="U3621" i="1"/>
  <c r="V3621" i="1" s="1"/>
  <c r="U3622" i="1"/>
  <c r="U3623" i="1"/>
  <c r="U3624" i="1"/>
  <c r="U3625" i="1"/>
  <c r="U3626" i="1"/>
  <c r="U3627" i="1"/>
  <c r="U3628" i="1"/>
  <c r="U3629" i="1"/>
  <c r="U3630" i="1"/>
  <c r="U3631" i="1"/>
  <c r="U3632" i="1"/>
  <c r="U3633" i="1"/>
  <c r="U3634" i="1"/>
  <c r="U3635" i="1"/>
  <c r="U3636" i="1"/>
  <c r="U3637" i="1"/>
  <c r="V3637" i="1" s="1"/>
  <c r="U3638" i="1"/>
  <c r="V3638" i="1" s="1"/>
  <c r="U3639" i="1"/>
  <c r="V3639" i="1" s="1"/>
  <c r="U3640" i="1"/>
  <c r="V3640" i="1" s="1"/>
  <c r="U3641" i="1"/>
  <c r="V3641" i="1" s="1"/>
  <c r="U3642" i="1"/>
  <c r="V3642" i="1" s="1"/>
  <c r="U3643" i="1"/>
  <c r="U3644" i="1"/>
  <c r="U3645" i="1"/>
  <c r="U3646" i="1"/>
  <c r="U3647" i="1"/>
  <c r="U3648" i="1"/>
  <c r="U3649" i="1"/>
  <c r="U3650" i="1"/>
  <c r="U3651" i="1"/>
  <c r="U3652" i="1"/>
  <c r="V3652" i="1" s="1"/>
  <c r="U3653" i="1"/>
  <c r="V3653" i="1" s="1"/>
  <c r="U3654" i="1"/>
  <c r="V3654" i="1" s="1"/>
  <c r="U3655" i="1"/>
  <c r="V3655" i="1" s="1"/>
  <c r="U3656" i="1"/>
  <c r="V3656" i="1" s="1"/>
  <c r="U3657" i="1"/>
  <c r="V3657" i="1" s="1"/>
  <c r="U3658" i="1"/>
  <c r="V3658" i="1" s="1"/>
  <c r="U3659" i="1"/>
  <c r="V3659" i="1" s="1"/>
  <c r="U3660" i="1"/>
  <c r="V3660" i="1" s="1"/>
  <c r="U3661" i="1"/>
  <c r="V3661" i="1" s="1"/>
  <c r="U3662" i="1"/>
  <c r="U3663" i="1"/>
  <c r="U3664" i="1"/>
  <c r="U3665" i="1"/>
  <c r="U3666" i="1"/>
  <c r="V3666" i="1" s="1"/>
  <c r="U3667" i="1"/>
  <c r="U3668" i="1"/>
  <c r="V3668" i="1" s="1"/>
  <c r="U3669" i="1"/>
  <c r="V3669" i="1" s="1"/>
  <c r="U3670" i="1"/>
  <c r="V3670" i="1" s="1"/>
  <c r="U3671" i="1"/>
  <c r="V3671" i="1" s="1"/>
  <c r="U3672" i="1"/>
  <c r="V3672" i="1" s="1"/>
  <c r="U3673" i="1"/>
  <c r="V3673" i="1" s="1"/>
  <c r="U3674" i="1"/>
  <c r="V3674" i="1" s="1"/>
  <c r="U3675" i="1"/>
  <c r="V3675" i="1" s="1"/>
  <c r="U3676" i="1"/>
  <c r="V3676" i="1" s="1"/>
  <c r="U3677" i="1"/>
  <c r="V3677" i="1" s="1"/>
  <c r="U3678" i="1"/>
  <c r="U3679" i="1"/>
  <c r="U3680" i="1"/>
  <c r="U3681" i="1"/>
  <c r="U3682" i="1"/>
  <c r="U3683" i="1"/>
  <c r="U3684" i="1"/>
  <c r="V3684" i="1" s="1"/>
  <c r="U3685" i="1"/>
  <c r="V3685" i="1" s="1"/>
  <c r="U3686" i="1"/>
  <c r="V3686" i="1" s="1"/>
  <c r="U3687" i="1"/>
  <c r="U3688" i="1"/>
  <c r="U3689" i="1"/>
  <c r="U3690" i="1"/>
  <c r="U3691" i="1"/>
  <c r="U3692" i="1"/>
  <c r="V3692" i="1" s="1"/>
  <c r="U3693" i="1"/>
  <c r="U3694" i="1"/>
  <c r="U3695" i="1"/>
  <c r="U3696" i="1"/>
  <c r="U3697" i="1"/>
  <c r="U3698" i="1"/>
  <c r="U3699" i="1"/>
  <c r="U3700" i="1"/>
  <c r="V3700" i="1" s="1"/>
  <c r="U3701" i="1"/>
  <c r="V3701" i="1" s="1"/>
  <c r="U3702" i="1"/>
  <c r="V3702" i="1" s="1"/>
  <c r="W3702" i="1" s="1"/>
  <c r="U3703" i="1"/>
  <c r="V3703" i="1" s="1"/>
  <c r="W3703" i="1" s="1"/>
  <c r="U3704" i="1"/>
  <c r="V3704" i="1" s="1"/>
  <c r="U3705" i="1"/>
  <c r="V3705" i="1" s="1"/>
  <c r="U3706" i="1"/>
  <c r="V3706" i="1" s="1"/>
  <c r="U3707" i="1"/>
  <c r="U3708" i="1"/>
  <c r="U3709" i="1"/>
  <c r="U3710" i="1"/>
  <c r="U3711" i="1"/>
  <c r="U3712" i="1"/>
  <c r="U3713" i="1"/>
  <c r="U3714" i="1"/>
  <c r="U3715" i="1"/>
  <c r="U3716" i="1"/>
  <c r="V3716" i="1" s="1"/>
  <c r="U3717" i="1"/>
  <c r="V3717" i="1" s="1"/>
  <c r="U3718" i="1"/>
  <c r="V3718" i="1" s="1"/>
  <c r="U3719" i="1"/>
  <c r="V3719" i="1" s="1"/>
  <c r="U3720" i="1"/>
  <c r="V3720" i="1" s="1"/>
  <c r="U3721" i="1"/>
  <c r="V3721" i="1" s="1"/>
  <c r="U3722" i="1"/>
  <c r="V3722" i="1" s="1"/>
  <c r="U3723" i="1"/>
  <c r="V3723" i="1" s="1"/>
  <c r="U3724" i="1"/>
  <c r="V3724" i="1" s="1"/>
  <c r="U3725" i="1"/>
  <c r="V3725" i="1" s="1"/>
  <c r="U3726" i="1"/>
  <c r="U3727" i="1"/>
  <c r="U3728" i="1"/>
  <c r="U3729" i="1"/>
  <c r="U3730" i="1"/>
  <c r="V3730" i="1" s="1"/>
  <c r="U3731" i="1"/>
  <c r="U3732" i="1"/>
  <c r="V3732" i="1" s="1"/>
  <c r="U3733" i="1"/>
  <c r="V3733" i="1" s="1"/>
  <c r="U3734" i="1"/>
  <c r="V3734" i="1" s="1"/>
  <c r="U3735" i="1"/>
  <c r="V3735" i="1" s="1"/>
  <c r="U3736" i="1"/>
  <c r="V3736" i="1" s="1"/>
  <c r="U3737" i="1"/>
  <c r="V3737" i="1" s="1"/>
  <c r="U3738" i="1"/>
  <c r="V3738" i="1" s="1"/>
  <c r="U3739" i="1"/>
  <c r="V3739" i="1" s="1"/>
  <c r="U3740" i="1"/>
  <c r="V3740" i="1" s="1"/>
  <c r="U3741" i="1"/>
  <c r="U3742" i="1"/>
  <c r="U3743" i="1"/>
  <c r="U3744" i="1"/>
  <c r="U3745" i="1"/>
  <c r="U3746" i="1"/>
  <c r="U3747" i="1"/>
  <c r="U3748" i="1"/>
  <c r="V3748" i="1" s="1"/>
  <c r="U3749" i="1"/>
  <c r="V3749" i="1" s="1"/>
  <c r="U3750" i="1"/>
  <c r="V3750" i="1" s="1"/>
  <c r="U3751" i="1"/>
  <c r="U3752" i="1"/>
  <c r="U3753" i="1"/>
  <c r="U3754" i="1"/>
  <c r="U3755" i="1"/>
  <c r="U3756" i="1"/>
  <c r="U3757" i="1"/>
  <c r="U3758" i="1"/>
  <c r="U3759" i="1"/>
  <c r="U3760" i="1"/>
  <c r="U3761" i="1"/>
  <c r="U3762" i="1"/>
  <c r="U3763" i="1"/>
  <c r="U3764" i="1"/>
  <c r="V3764" i="1" s="1"/>
  <c r="U3765" i="1"/>
  <c r="V3765" i="1" s="1"/>
  <c r="U3766" i="1"/>
  <c r="V3766" i="1" s="1"/>
  <c r="U3767" i="1"/>
  <c r="V3767" i="1" s="1"/>
  <c r="U3768" i="1"/>
  <c r="V3768" i="1" s="1"/>
  <c r="U3769" i="1"/>
  <c r="V3769" i="1" s="1"/>
  <c r="U3770" i="1"/>
  <c r="V3770" i="1" s="1"/>
  <c r="U3771" i="1"/>
  <c r="U3772" i="1"/>
  <c r="U3773" i="1"/>
  <c r="U3774" i="1"/>
  <c r="U3775" i="1"/>
  <c r="U3776" i="1"/>
  <c r="U3777" i="1"/>
  <c r="U3778" i="1"/>
  <c r="U3779" i="1"/>
  <c r="U3780" i="1"/>
  <c r="V3780" i="1" s="1"/>
  <c r="U3781" i="1"/>
  <c r="V3781" i="1" s="1"/>
  <c r="U3782" i="1"/>
  <c r="V3782" i="1" s="1"/>
  <c r="U3783" i="1"/>
  <c r="V3783" i="1" s="1"/>
  <c r="U3784" i="1"/>
  <c r="V3784" i="1" s="1"/>
  <c r="U3785" i="1"/>
  <c r="V3785" i="1" s="1"/>
  <c r="U3786" i="1"/>
  <c r="V3786" i="1" s="1"/>
  <c r="U3787" i="1"/>
  <c r="V3787" i="1" s="1"/>
  <c r="U3788" i="1"/>
  <c r="V3788" i="1" s="1"/>
  <c r="U3789" i="1"/>
  <c r="V3789" i="1" s="1"/>
  <c r="U3790" i="1"/>
  <c r="U3791" i="1"/>
  <c r="U3792" i="1"/>
  <c r="U3793" i="1"/>
  <c r="U3794" i="1"/>
  <c r="U3795" i="1"/>
  <c r="U3796" i="1"/>
  <c r="V3796" i="1" s="1"/>
  <c r="U3797" i="1"/>
  <c r="V3797" i="1" s="1"/>
  <c r="U3798" i="1"/>
  <c r="V3798" i="1" s="1"/>
  <c r="U3799" i="1"/>
  <c r="V3799" i="1" s="1"/>
  <c r="U3800" i="1"/>
  <c r="V3800" i="1" s="1"/>
  <c r="U3801" i="1"/>
  <c r="V3801" i="1" s="1"/>
  <c r="U3802" i="1"/>
  <c r="V3802" i="1" s="1"/>
  <c r="U3803" i="1"/>
  <c r="V3803" i="1" s="1"/>
  <c r="U3804" i="1"/>
  <c r="V3804" i="1" s="1"/>
  <c r="U3805" i="1"/>
  <c r="U3806" i="1"/>
  <c r="U3807" i="1"/>
  <c r="U3808" i="1"/>
  <c r="U3809" i="1"/>
  <c r="U3810" i="1"/>
  <c r="U3811" i="1"/>
  <c r="U3812" i="1"/>
  <c r="V3812" i="1" s="1"/>
  <c r="U3813" i="1"/>
  <c r="V3813" i="1" s="1"/>
  <c r="U3814" i="1"/>
  <c r="V3814" i="1" s="1"/>
  <c r="U3815" i="1"/>
  <c r="U3816" i="1"/>
  <c r="U3817" i="1"/>
  <c r="U3818" i="1"/>
  <c r="U3819" i="1"/>
  <c r="U3820" i="1"/>
  <c r="U3821" i="1"/>
  <c r="U3822" i="1"/>
  <c r="U3823" i="1"/>
  <c r="U3824" i="1"/>
  <c r="U3825" i="1"/>
  <c r="U3826" i="1"/>
  <c r="U3827" i="1"/>
  <c r="U3828" i="1"/>
  <c r="V3828" i="1" s="1"/>
  <c r="U3829" i="1"/>
  <c r="V3829" i="1" s="1"/>
  <c r="U3830" i="1"/>
  <c r="V3830" i="1" s="1"/>
  <c r="U3831" i="1"/>
  <c r="V3831" i="1" s="1"/>
  <c r="U3832" i="1"/>
  <c r="V3832" i="1" s="1"/>
  <c r="U3833" i="1"/>
  <c r="V3833" i="1" s="1"/>
  <c r="U3834" i="1"/>
  <c r="V3834" i="1" s="1"/>
  <c r="U3835" i="1"/>
  <c r="V3835" i="1" s="1"/>
  <c r="U3836" i="1"/>
  <c r="V3836" i="1" s="1"/>
  <c r="U3837" i="1"/>
  <c r="U3838" i="1"/>
  <c r="U3839" i="1"/>
  <c r="V3839" i="1" s="1"/>
  <c r="U3840" i="1"/>
  <c r="U3841" i="1"/>
  <c r="U3842" i="1"/>
  <c r="U3843" i="1"/>
  <c r="U3844" i="1"/>
  <c r="V3844" i="1" s="1"/>
  <c r="U3845" i="1"/>
  <c r="V3845" i="1" s="1"/>
  <c r="U3846" i="1"/>
  <c r="V3846" i="1" s="1"/>
  <c r="U3847" i="1"/>
  <c r="V3847" i="1" s="1"/>
  <c r="U3848" i="1"/>
  <c r="V3848" i="1" s="1"/>
  <c r="U3849" i="1"/>
  <c r="V3849" i="1" s="1"/>
  <c r="U3850" i="1"/>
  <c r="V3850" i="1" s="1"/>
  <c r="U3851" i="1"/>
  <c r="V3851" i="1" s="1"/>
  <c r="U3852" i="1"/>
  <c r="V3852" i="1" s="1"/>
  <c r="U3853" i="1"/>
  <c r="U3854" i="1"/>
  <c r="U3855" i="1"/>
  <c r="U3856" i="1"/>
  <c r="U3857" i="1"/>
  <c r="U3858" i="1"/>
  <c r="U3859" i="1"/>
  <c r="U3860" i="1"/>
  <c r="V3860" i="1" s="1"/>
  <c r="U3861" i="1"/>
  <c r="V3861" i="1" s="1"/>
  <c r="U3862" i="1"/>
  <c r="V3862" i="1" s="1"/>
  <c r="U3863" i="1"/>
  <c r="V3863" i="1" s="1"/>
  <c r="U3864" i="1"/>
  <c r="V3864" i="1" s="1"/>
  <c r="U3865" i="1"/>
  <c r="V3865" i="1" s="1"/>
  <c r="U3866" i="1"/>
  <c r="V3866" i="1" s="1"/>
  <c r="U3867" i="1"/>
  <c r="V3867" i="1" s="1"/>
  <c r="U3868" i="1"/>
  <c r="V3868" i="1" s="1"/>
  <c r="U3869" i="1"/>
  <c r="U3870" i="1"/>
  <c r="U3871" i="1"/>
  <c r="U3872" i="1"/>
  <c r="V3872" i="1" s="1"/>
  <c r="U3873" i="1"/>
  <c r="V3873" i="1" s="1"/>
  <c r="U3874" i="1"/>
  <c r="U3875" i="1"/>
  <c r="U3876" i="1"/>
  <c r="V3876" i="1" s="1"/>
  <c r="U3877" i="1"/>
  <c r="V3877" i="1" s="1"/>
  <c r="U3878" i="1"/>
  <c r="V3878" i="1" s="1"/>
  <c r="U3879" i="1"/>
  <c r="V3879" i="1" s="1"/>
  <c r="U3880" i="1"/>
  <c r="V3880" i="1" s="1"/>
  <c r="U3881" i="1"/>
  <c r="V3881" i="1" s="1"/>
  <c r="U3882" i="1"/>
  <c r="V3882" i="1" s="1"/>
  <c r="U3883" i="1"/>
  <c r="V3883" i="1" s="1"/>
  <c r="U3884" i="1"/>
  <c r="V3884" i="1" s="1"/>
  <c r="U3885" i="1"/>
  <c r="U3886" i="1"/>
  <c r="U3887" i="1"/>
  <c r="U3888" i="1"/>
  <c r="V3888" i="1" s="1"/>
  <c r="U3889" i="1"/>
  <c r="U3890" i="1"/>
  <c r="U3891" i="1"/>
  <c r="U3892" i="1"/>
  <c r="U3893" i="1"/>
  <c r="U3894" i="1"/>
  <c r="U3895" i="1"/>
  <c r="U3896" i="1"/>
  <c r="U3897" i="1"/>
  <c r="U3898" i="1"/>
  <c r="U3899" i="1"/>
  <c r="U3900" i="1"/>
  <c r="U3901" i="1"/>
  <c r="U3902" i="1"/>
  <c r="U3903" i="1"/>
  <c r="U3904" i="1"/>
  <c r="U3905" i="1"/>
  <c r="U3906" i="1"/>
  <c r="U3907" i="1"/>
  <c r="U3908" i="1"/>
  <c r="V3908" i="1" s="1"/>
  <c r="U3909" i="1"/>
  <c r="U3910" i="1"/>
  <c r="U3911" i="1"/>
  <c r="U3912" i="1"/>
  <c r="U3913" i="1"/>
  <c r="U3914" i="1"/>
  <c r="U3915" i="1"/>
  <c r="U3916" i="1"/>
  <c r="U3917" i="1"/>
  <c r="U3918" i="1"/>
  <c r="U3919" i="1"/>
  <c r="U3920" i="1"/>
  <c r="U3921" i="1"/>
  <c r="U3922" i="1"/>
  <c r="V3922" i="1" s="1"/>
  <c r="U3923" i="1"/>
  <c r="V3923" i="1" s="1"/>
  <c r="U3924" i="1"/>
  <c r="V3924" i="1" s="1"/>
  <c r="U3925" i="1"/>
  <c r="V3925" i="1" s="1"/>
  <c r="U3926" i="1"/>
  <c r="U3927" i="1"/>
  <c r="U3928" i="1"/>
  <c r="U3929" i="1"/>
  <c r="U3930" i="1"/>
  <c r="U3931" i="1"/>
  <c r="U3932" i="1"/>
  <c r="U3933" i="1"/>
  <c r="U3934" i="1"/>
  <c r="U3935" i="1"/>
  <c r="U3936" i="1"/>
  <c r="U3937" i="1"/>
  <c r="U3938" i="1"/>
  <c r="U3939" i="1"/>
  <c r="V3939" i="1" s="1"/>
  <c r="U3940" i="1"/>
  <c r="V3940" i="1" s="1"/>
  <c r="U3941" i="1"/>
  <c r="V3941" i="1" s="1"/>
  <c r="U3942" i="1"/>
  <c r="V3942" i="1" s="1"/>
  <c r="U3943" i="1"/>
  <c r="U3944" i="1"/>
  <c r="U3945" i="1"/>
  <c r="U3946" i="1"/>
  <c r="U3947" i="1"/>
  <c r="U3948" i="1"/>
  <c r="U3949" i="1"/>
  <c r="U3950" i="1"/>
  <c r="U3951" i="1"/>
  <c r="U3952" i="1"/>
  <c r="U3953" i="1"/>
  <c r="U3954" i="1"/>
  <c r="U3955" i="1"/>
  <c r="U3956" i="1"/>
  <c r="V3956" i="1" s="1"/>
  <c r="U3957" i="1"/>
  <c r="V3957" i="1" s="1"/>
  <c r="U3958" i="1"/>
  <c r="V3958" i="1" s="1"/>
  <c r="U3959" i="1"/>
  <c r="V3959" i="1" s="1"/>
  <c r="U3960" i="1"/>
  <c r="U3961" i="1"/>
  <c r="U3962" i="1"/>
  <c r="V3962" i="1" s="1"/>
  <c r="U3963" i="1"/>
  <c r="U3964" i="1"/>
  <c r="U3965" i="1"/>
  <c r="U3966" i="1"/>
  <c r="U3967" i="1"/>
  <c r="U3968" i="1"/>
  <c r="U3969" i="1"/>
  <c r="U3970" i="1"/>
  <c r="U3971" i="1"/>
  <c r="U3972" i="1"/>
  <c r="V3972" i="1" s="1"/>
  <c r="U3973" i="1"/>
  <c r="V3973" i="1" s="1"/>
  <c r="U3974" i="1"/>
  <c r="V3974" i="1" s="1"/>
  <c r="U3975" i="1"/>
  <c r="V3975" i="1" s="1"/>
  <c r="U3976" i="1"/>
  <c r="V3976" i="1" s="1"/>
  <c r="U3977" i="1"/>
  <c r="U3978" i="1"/>
  <c r="U3979" i="1"/>
  <c r="U3980" i="1"/>
  <c r="U3981" i="1"/>
  <c r="U3982" i="1"/>
  <c r="U3983" i="1"/>
  <c r="U3984" i="1"/>
  <c r="U3985" i="1"/>
  <c r="U3986" i="1"/>
  <c r="U3987" i="1"/>
  <c r="U3988" i="1"/>
  <c r="V3988" i="1" s="1"/>
  <c r="U3989" i="1"/>
  <c r="V3989" i="1" s="1"/>
  <c r="U3990" i="1"/>
  <c r="V3990" i="1" s="1"/>
  <c r="U3991" i="1"/>
  <c r="V3991" i="1" s="1"/>
  <c r="U3992" i="1"/>
  <c r="V3992" i="1" s="1"/>
  <c r="U3993" i="1"/>
  <c r="V3993" i="1" s="1"/>
  <c r="U3994" i="1"/>
  <c r="U3995" i="1"/>
  <c r="U3996" i="1"/>
  <c r="U3997" i="1"/>
  <c r="U3998" i="1"/>
  <c r="U3999" i="1"/>
  <c r="U4000" i="1"/>
  <c r="U4001" i="1"/>
  <c r="U4002" i="1"/>
  <c r="U4003" i="1"/>
  <c r="U4004" i="1"/>
  <c r="V4004" i="1" s="1"/>
  <c r="U4005" i="1"/>
  <c r="V4005" i="1" s="1"/>
  <c r="U4006" i="1"/>
  <c r="V4006" i="1" s="1"/>
  <c r="U4007" i="1"/>
  <c r="V4007" i="1" s="1"/>
  <c r="U4008" i="1"/>
  <c r="V4008" i="1" s="1"/>
  <c r="U4009" i="1"/>
  <c r="V4009" i="1" s="1"/>
  <c r="U4010" i="1"/>
  <c r="V4010" i="1" s="1"/>
  <c r="U4011" i="1"/>
  <c r="U4012" i="1"/>
  <c r="U4013" i="1"/>
  <c r="U4014" i="1"/>
  <c r="U4015" i="1"/>
  <c r="U4016" i="1"/>
  <c r="U4017" i="1"/>
  <c r="U4018" i="1"/>
  <c r="U4019" i="1"/>
  <c r="U4020" i="1"/>
  <c r="V4020" i="1" s="1"/>
  <c r="U4021" i="1"/>
  <c r="V4021" i="1" s="1"/>
  <c r="U4022" i="1"/>
  <c r="V4022" i="1" s="1"/>
  <c r="U4023" i="1"/>
  <c r="V4023" i="1" s="1"/>
  <c r="U4024" i="1"/>
  <c r="V4024" i="1" s="1"/>
  <c r="U4025" i="1"/>
  <c r="V4025" i="1" s="1"/>
  <c r="U4026" i="1"/>
  <c r="V4026" i="1" s="1"/>
  <c r="U4027" i="1"/>
  <c r="V4027" i="1" s="1"/>
  <c r="U4028" i="1"/>
  <c r="U4029" i="1"/>
  <c r="U4030" i="1"/>
  <c r="U4031" i="1"/>
  <c r="U4032" i="1"/>
  <c r="U4033" i="1"/>
  <c r="U4034" i="1"/>
  <c r="U4035" i="1"/>
  <c r="U4036" i="1"/>
  <c r="V4036" i="1" s="1"/>
  <c r="U4037" i="1"/>
  <c r="V4037" i="1" s="1"/>
  <c r="U4038" i="1"/>
  <c r="V4038" i="1" s="1"/>
  <c r="U4039" i="1"/>
  <c r="V4039" i="1" s="1"/>
  <c r="U4040" i="1"/>
  <c r="V4040" i="1" s="1"/>
  <c r="U4041" i="1"/>
  <c r="V4041" i="1" s="1"/>
  <c r="U4042" i="1"/>
  <c r="V4042" i="1" s="1"/>
  <c r="U4043" i="1"/>
  <c r="V4043" i="1" s="1"/>
  <c r="U4044" i="1"/>
  <c r="V4044" i="1" s="1"/>
  <c r="U4045" i="1"/>
  <c r="U4046" i="1"/>
  <c r="U4047" i="1"/>
  <c r="U4048" i="1"/>
  <c r="U4049" i="1"/>
  <c r="U4050" i="1"/>
  <c r="U4051" i="1"/>
  <c r="U4052" i="1"/>
  <c r="V4052" i="1" s="1"/>
  <c r="U4053" i="1"/>
  <c r="V4053" i="1" s="1"/>
  <c r="U4054" i="1"/>
  <c r="V4054" i="1" s="1"/>
  <c r="W4054" i="1" s="1"/>
  <c r="U4055" i="1"/>
  <c r="V4055" i="1" s="1"/>
  <c r="U4056" i="1"/>
  <c r="V4056" i="1" s="1"/>
  <c r="U4057" i="1"/>
  <c r="V4057" i="1" s="1"/>
  <c r="U4058" i="1"/>
  <c r="V4058" i="1" s="1"/>
  <c r="U4059" i="1"/>
  <c r="V4059" i="1" s="1"/>
  <c r="U4060" i="1"/>
  <c r="V4060" i="1" s="1"/>
  <c r="U4061" i="1"/>
  <c r="U4062" i="1"/>
  <c r="U4063" i="1"/>
  <c r="U4064" i="1"/>
  <c r="U4065" i="1"/>
  <c r="U4066" i="1"/>
  <c r="U4067" i="1"/>
  <c r="U4068" i="1"/>
  <c r="V4068" i="1" s="1"/>
  <c r="U4069" i="1"/>
  <c r="V4069" i="1" s="1"/>
  <c r="U4070" i="1"/>
  <c r="V4070" i="1" s="1"/>
  <c r="U4071" i="1"/>
  <c r="V4071" i="1" s="1"/>
  <c r="U4072" i="1"/>
  <c r="V4072" i="1" s="1"/>
  <c r="U4073" i="1"/>
  <c r="V4073" i="1" s="1"/>
  <c r="U4074" i="1"/>
  <c r="V4074" i="1" s="1"/>
  <c r="U4075" i="1"/>
  <c r="V4075" i="1" s="1"/>
  <c r="U4076" i="1"/>
  <c r="U4077" i="1"/>
  <c r="V4077" i="1" s="1"/>
  <c r="U4078" i="1"/>
  <c r="U4079" i="1"/>
  <c r="V4079" i="1" s="1"/>
  <c r="U4080" i="1"/>
  <c r="U4081" i="1"/>
  <c r="U4082" i="1"/>
  <c r="U4083" i="1"/>
  <c r="U4084" i="1"/>
  <c r="V4084" i="1" s="1"/>
  <c r="U4085" i="1"/>
  <c r="V4085" i="1" s="1"/>
  <c r="U4086" i="1"/>
  <c r="V4086" i="1" s="1"/>
  <c r="U4087" i="1"/>
  <c r="V4087" i="1" s="1"/>
  <c r="U4088" i="1"/>
  <c r="V4088" i="1" s="1"/>
  <c r="U4089" i="1"/>
  <c r="V4089" i="1" s="1"/>
  <c r="U4090" i="1"/>
  <c r="V4090" i="1" s="1"/>
  <c r="U4091" i="1"/>
  <c r="V4091" i="1" s="1"/>
  <c r="U4092" i="1"/>
  <c r="V4092" i="1" s="1"/>
  <c r="U4093" i="1"/>
  <c r="V4093" i="1" s="1"/>
  <c r="U4094" i="1"/>
  <c r="U4095" i="1"/>
  <c r="V4095" i="1" s="1"/>
  <c r="U4096" i="1"/>
  <c r="V4096" i="1" s="1"/>
  <c r="U4097" i="1"/>
  <c r="U4098" i="1"/>
  <c r="U4099" i="1"/>
  <c r="U4100" i="1"/>
  <c r="V4100" i="1" s="1"/>
  <c r="U4101" i="1"/>
  <c r="V4101" i="1" s="1"/>
  <c r="U4102" i="1"/>
  <c r="V4102" i="1" s="1"/>
  <c r="U4103" i="1"/>
  <c r="V4103" i="1" s="1"/>
  <c r="U4104" i="1"/>
  <c r="V4104" i="1" s="1"/>
  <c r="U4105" i="1"/>
  <c r="V4105" i="1" s="1"/>
  <c r="U4106" i="1"/>
  <c r="V4106" i="1" s="1"/>
  <c r="U4107" i="1"/>
  <c r="V4107" i="1" s="1"/>
  <c r="U4108" i="1"/>
  <c r="U4109" i="1"/>
  <c r="U4110" i="1"/>
  <c r="U4111" i="1"/>
  <c r="V4111" i="1" s="1"/>
  <c r="U4112" i="1"/>
  <c r="U4113" i="1"/>
  <c r="U4114" i="1"/>
  <c r="U4115" i="1"/>
  <c r="U4116" i="1"/>
  <c r="V4116" i="1" s="1"/>
  <c r="U4117" i="1"/>
  <c r="V4117" i="1" s="1"/>
  <c r="U4118" i="1"/>
  <c r="V4118" i="1" s="1"/>
  <c r="U4119" i="1"/>
  <c r="V4119" i="1" s="1"/>
  <c r="U4120" i="1"/>
  <c r="V4120" i="1" s="1"/>
  <c r="U4121" i="1"/>
  <c r="V4121" i="1" s="1"/>
  <c r="U4122" i="1"/>
  <c r="V4122" i="1" s="1"/>
  <c r="U4123" i="1"/>
  <c r="V4123" i="1" s="1"/>
  <c r="U4124" i="1"/>
  <c r="U4125" i="1"/>
  <c r="U4126" i="1"/>
  <c r="U4127" i="1"/>
  <c r="V4127" i="1" s="1"/>
  <c r="U4128" i="1"/>
  <c r="U4129" i="1"/>
  <c r="U4130" i="1"/>
  <c r="U4131" i="1"/>
  <c r="V4131" i="1" s="1"/>
  <c r="U4132" i="1"/>
  <c r="V4132" i="1" s="1"/>
  <c r="W4132" i="1" s="1"/>
  <c r="U4133" i="1"/>
  <c r="U4134" i="1"/>
  <c r="V4134" i="1" s="1"/>
  <c r="U4135" i="1"/>
  <c r="V4135" i="1" s="1"/>
  <c r="U4136" i="1"/>
  <c r="V4136" i="1" s="1"/>
  <c r="U4137" i="1"/>
  <c r="V4137" i="1" s="1"/>
  <c r="U4138" i="1"/>
  <c r="V4138" i="1" s="1"/>
  <c r="U4139" i="1"/>
  <c r="V4139" i="1" s="1"/>
  <c r="U4140" i="1"/>
  <c r="U4141" i="1"/>
  <c r="U4142" i="1"/>
  <c r="U4143" i="1"/>
  <c r="U4144" i="1"/>
  <c r="U4145" i="1"/>
  <c r="U4146" i="1"/>
  <c r="V4146" i="1" s="1"/>
  <c r="U4147" i="1"/>
  <c r="V4147" i="1" s="1"/>
  <c r="U4148" i="1"/>
  <c r="U4149" i="1"/>
  <c r="U4150" i="1"/>
  <c r="U4151" i="1"/>
  <c r="U4152" i="1"/>
  <c r="U4153" i="1"/>
  <c r="U4154" i="1"/>
  <c r="U4155" i="1"/>
  <c r="U4156" i="1"/>
  <c r="U4157" i="1"/>
  <c r="U4158" i="1"/>
  <c r="U4159" i="1"/>
  <c r="U4160" i="1"/>
  <c r="U4161" i="1"/>
  <c r="U4162" i="1"/>
  <c r="U4163" i="1"/>
  <c r="U4164" i="1"/>
  <c r="V4164" i="1" s="1"/>
  <c r="U4165" i="1"/>
  <c r="U4166" i="1"/>
  <c r="U4167" i="1"/>
  <c r="U4168" i="1"/>
  <c r="V4168" i="1" s="1"/>
  <c r="U4169" i="1"/>
  <c r="U4170" i="1"/>
  <c r="V4170" i="1" s="1"/>
  <c r="U4171" i="1"/>
  <c r="U4172" i="1"/>
  <c r="U4173" i="1"/>
  <c r="U4174" i="1"/>
  <c r="U4175" i="1"/>
  <c r="U4176" i="1"/>
  <c r="U4177" i="1"/>
  <c r="U4178" i="1"/>
  <c r="U4179" i="1"/>
  <c r="U4180" i="1"/>
  <c r="V4180" i="1" s="1"/>
  <c r="U4181" i="1"/>
  <c r="V4181" i="1" s="1"/>
  <c r="U4182" i="1"/>
  <c r="U4183" i="1"/>
  <c r="U4184" i="1"/>
  <c r="U4185" i="1"/>
  <c r="U4186" i="1"/>
  <c r="U4187" i="1"/>
  <c r="U4188" i="1"/>
  <c r="U4189" i="1"/>
  <c r="U4190" i="1"/>
  <c r="U4191" i="1"/>
  <c r="U4192" i="1"/>
  <c r="U4193" i="1"/>
  <c r="U4194" i="1"/>
  <c r="U4195" i="1"/>
  <c r="U4196" i="1"/>
  <c r="V4196" i="1" s="1"/>
  <c r="U4197" i="1"/>
  <c r="V4197" i="1" s="1"/>
  <c r="U4198" i="1"/>
  <c r="V4198" i="1" s="1"/>
  <c r="U4199" i="1"/>
  <c r="U4200" i="1"/>
  <c r="V4200" i="1" s="1"/>
  <c r="U4201" i="1"/>
  <c r="U4202" i="1"/>
  <c r="U4203" i="1"/>
  <c r="U4204" i="1"/>
  <c r="U4205" i="1"/>
  <c r="U4206" i="1"/>
  <c r="U4207" i="1"/>
  <c r="U4208" i="1"/>
  <c r="U4209" i="1"/>
  <c r="U4210" i="1"/>
  <c r="U4211" i="1"/>
  <c r="U4212" i="1"/>
  <c r="V4212" i="1" s="1"/>
  <c r="U4213" i="1"/>
  <c r="V4213" i="1" s="1"/>
  <c r="U4214" i="1"/>
  <c r="V4214" i="1" s="1"/>
  <c r="U4215" i="1"/>
  <c r="V4215" i="1" s="1"/>
  <c r="U4216" i="1"/>
  <c r="U4217" i="1"/>
  <c r="V4217" i="1" s="1"/>
  <c r="U4218" i="1"/>
  <c r="U4219" i="1"/>
  <c r="U4220" i="1"/>
  <c r="U4221" i="1"/>
  <c r="U4222" i="1"/>
  <c r="U4223" i="1"/>
  <c r="U4224" i="1"/>
  <c r="U4225" i="1"/>
  <c r="U4226" i="1"/>
  <c r="U4227" i="1"/>
  <c r="U4228" i="1"/>
  <c r="V4228" i="1" s="1"/>
  <c r="U4229" i="1"/>
  <c r="V4229" i="1" s="1"/>
  <c r="U4230" i="1"/>
  <c r="V4230" i="1" s="1"/>
  <c r="U4231" i="1"/>
  <c r="V4231" i="1" s="1"/>
  <c r="U4232" i="1"/>
  <c r="V4232" i="1" s="1"/>
  <c r="U4233" i="1"/>
  <c r="U4234" i="1"/>
  <c r="U4235" i="1"/>
  <c r="U4236" i="1"/>
  <c r="U4237" i="1"/>
  <c r="U4238" i="1"/>
  <c r="U4239" i="1"/>
  <c r="U4240" i="1"/>
  <c r="U4241" i="1"/>
  <c r="U4242" i="1"/>
  <c r="U4243" i="1"/>
  <c r="U4244" i="1"/>
  <c r="V4244" i="1" s="1"/>
  <c r="U4245" i="1"/>
  <c r="V4245" i="1" s="1"/>
  <c r="U4246" i="1"/>
  <c r="V4246" i="1" s="1"/>
  <c r="U4247" i="1"/>
  <c r="V4247" i="1" s="1"/>
  <c r="U4248" i="1"/>
  <c r="V4248" i="1" s="1"/>
  <c r="U4249" i="1"/>
  <c r="V4249" i="1" s="1"/>
  <c r="U4250" i="1"/>
  <c r="U4251" i="1"/>
  <c r="U4252" i="1"/>
  <c r="U4253" i="1"/>
  <c r="U4254" i="1"/>
  <c r="U4255" i="1"/>
  <c r="U4256" i="1"/>
  <c r="U4257" i="1"/>
  <c r="U4258" i="1"/>
  <c r="U4259" i="1"/>
  <c r="U4260" i="1"/>
  <c r="V4260" i="1" s="1"/>
  <c r="U4261" i="1"/>
  <c r="V4261" i="1" s="1"/>
  <c r="U4262" i="1"/>
  <c r="V4262" i="1" s="1"/>
  <c r="U4263" i="1"/>
  <c r="V4263" i="1" s="1"/>
  <c r="U4264" i="1"/>
  <c r="V4264" i="1" s="1"/>
  <c r="U4265" i="1"/>
  <c r="V4265" i="1" s="1"/>
  <c r="U4266" i="1"/>
  <c r="V4266" i="1" s="1"/>
  <c r="U4267" i="1"/>
  <c r="U4268" i="1"/>
  <c r="U4269" i="1"/>
  <c r="U4270" i="1"/>
  <c r="U4271" i="1"/>
  <c r="U4272" i="1"/>
  <c r="U4273" i="1"/>
  <c r="U4274" i="1"/>
  <c r="U4275" i="1"/>
  <c r="U4276" i="1"/>
  <c r="V4276" i="1" s="1"/>
  <c r="U4277" i="1"/>
  <c r="V4277" i="1" s="1"/>
  <c r="U4278" i="1"/>
  <c r="V4278" i="1" s="1"/>
  <c r="U4279" i="1"/>
  <c r="V4279" i="1" s="1"/>
  <c r="U4280" i="1"/>
  <c r="V4280" i="1" s="1"/>
  <c r="U4281" i="1"/>
  <c r="V4281" i="1" s="1"/>
  <c r="U4282" i="1"/>
  <c r="V4282" i="1" s="1"/>
  <c r="U4283" i="1"/>
  <c r="V4283" i="1" s="1"/>
  <c r="U4284" i="1"/>
  <c r="U4285" i="1"/>
  <c r="U4286" i="1"/>
  <c r="U4287" i="1"/>
  <c r="U4288" i="1"/>
  <c r="U4289" i="1"/>
  <c r="U4290" i="1"/>
  <c r="U4291" i="1"/>
  <c r="U4292" i="1"/>
  <c r="V4292" i="1" s="1"/>
  <c r="U4293" i="1"/>
  <c r="V4293" i="1" s="1"/>
  <c r="U4294" i="1"/>
  <c r="V4294" i="1" s="1"/>
  <c r="U4295" i="1"/>
  <c r="V4295" i="1" s="1"/>
  <c r="U4296" i="1"/>
  <c r="V4296" i="1" s="1"/>
  <c r="U4297" i="1"/>
  <c r="V4297" i="1" s="1"/>
  <c r="U4298" i="1"/>
  <c r="V4298" i="1" s="1"/>
  <c r="U4299" i="1"/>
  <c r="V4299" i="1" s="1"/>
  <c r="U4300" i="1"/>
  <c r="U4301" i="1"/>
  <c r="U4302" i="1"/>
  <c r="U4303" i="1"/>
  <c r="U4304" i="1"/>
  <c r="U4305" i="1"/>
  <c r="U4306" i="1"/>
  <c r="U4307" i="1"/>
  <c r="U4308" i="1"/>
  <c r="V4308" i="1" s="1"/>
  <c r="U4309" i="1"/>
  <c r="V4309" i="1" s="1"/>
  <c r="U4310" i="1"/>
  <c r="V4310" i="1" s="1"/>
  <c r="U4311" i="1"/>
  <c r="V4311" i="1" s="1"/>
  <c r="U4312" i="1"/>
  <c r="V4312" i="1" s="1"/>
  <c r="U4313" i="1"/>
  <c r="V4313" i="1" s="1"/>
  <c r="U4314" i="1"/>
  <c r="U4315" i="1"/>
  <c r="U4316" i="1"/>
  <c r="U4317" i="1"/>
  <c r="U4318" i="1"/>
  <c r="U4319" i="1"/>
  <c r="U4320" i="1"/>
  <c r="U4321" i="1"/>
  <c r="U4322" i="1"/>
  <c r="U4323" i="1"/>
  <c r="U4324" i="1"/>
  <c r="V4324" i="1" s="1"/>
  <c r="U4325" i="1"/>
  <c r="V4325" i="1" s="1"/>
  <c r="U4326" i="1"/>
  <c r="V4326" i="1" s="1"/>
  <c r="U4327" i="1"/>
  <c r="V4327" i="1" s="1"/>
  <c r="U4328" i="1"/>
  <c r="V4328" i="1" s="1"/>
  <c r="U4329" i="1"/>
  <c r="V4329" i="1" s="1"/>
  <c r="U4330" i="1"/>
  <c r="V4330" i="1" s="1"/>
  <c r="U4331" i="1"/>
  <c r="U4332" i="1"/>
  <c r="U4333" i="1"/>
  <c r="U4334" i="1"/>
  <c r="U4335" i="1"/>
  <c r="U4336" i="1"/>
  <c r="U4337" i="1"/>
  <c r="U4338" i="1"/>
  <c r="U4339" i="1"/>
  <c r="U4340" i="1"/>
  <c r="V4340" i="1" s="1"/>
  <c r="U4341" i="1"/>
  <c r="V4341" i="1" s="1"/>
  <c r="U4342" i="1"/>
  <c r="V4342" i="1" s="1"/>
  <c r="U4343" i="1"/>
  <c r="V4343" i="1" s="1"/>
  <c r="U4344" i="1"/>
  <c r="V4344" i="1" s="1"/>
  <c r="U4345" i="1"/>
  <c r="V4345" i="1" s="1"/>
  <c r="U4346" i="1"/>
  <c r="V4346" i="1" s="1"/>
  <c r="U4347" i="1"/>
  <c r="V4347" i="1" s="1"/>
  <c r="U4348" i="1"/>
  <c r="U4349" i="1"/>
  <c r="U4350" i="1"/>
  <c r="U4351" i="1"/>
  <c r="U4352" i="1"/>
  <c r="U4353" i="1"/>
  <c r="U4354" i="1"/>
  <c r="U4355" i="1"/>
  <c r="U4356" i="1"/>
  <c r="V4356" i="1" s="1"/>
  <c r="U4357" i="1"/>
  <c r="V4357" i="1" s="1"/>
  <c r="U4358" i="1"/>
  <c r="V4358" i="1" s="1"/>
  <c r="U4359" i="1"/>
  <c r="V4359" i="1" s="1"/>
  <c r="U4360" i="1"/>
  <c r="V4360" i="1" s="1"/>
  <c r="U4361" i="1"/>
  <c r="V4361" i="1" s="1"/>
  <c r="U4362" i="1"/>
  <c r="V4362" i="1" s="1"/>
  <c r="U4363" i="1"/>
  <c r="V4363" i="1" s="1"/>
  <c r="U4364" i="1"/>
  <c r="U4365" i="1"/>
  <c r="U4366" i="1"/>
  <c r="U4367" i="1"/>
  <c r="U4368" i="1"/>
  <c r="U4369" i="1"/>
  <c r="U4370" i="1"/>
  <c r="U4371" i="1"/>
  <c r="U4372" i="1"/>
  <c r="V4372" i="1" s="1"/>
  <c r="U4373" i="1"/>
  <c r="V4373" i="1" s="1"/>
  <c r="U4374" i="1"/>
  <c r="V4374" i="1" s="1"/>
  <c r="U4375" i="1"/>
  <c r="V4375" i="1" s="1"/>
  <c r="U4376" i="1"/>
  <c r="V4376" i="1" s="1"/>
  <c r="U4377" i="1"/>
  <c r="V4377" i="1" s="1"/>
  <c r="U4378" i="1"/>
  <c r="V4378" i="1" s="1"/>
  <c r="U4379" i="1"/>
  <c r="U4380" i="1"/>
  <c r="U4381" i="1"/>
  <c r="U4382" i="1"/>
  <c r="U4383" i="1"/>
  <c r="U4384" i="1"/>
  <c r="U4385" i="1"/>
  <c r="U4386" i="1"/>
  <c r="U4387" i="1"/>
  <c r="U4388" i="1"/>
  <c r="V4388" i="1" s="1"/>
  <c r="U4389" i="1"/>
  <c r="V4389" i="1" s="1"/>
  <c r="U4390" i="1"/>
  <c r="V4390" i="1" s="1"/>
  <c r="U4391" i="1"/>
  <c r="V4391" i="1" s="1"/>
  <c r="U4392" i="1"/>
  <c r="V4392" i="1" s="1"/>
  <c r="U4393" i="1"/>
  <c r="V4393" i="1" s="1"/>
  <c r="U4394" i="1"/>
  <c r="U4395" i="1"/>
  <c r="U4396" i="1"/>
  <c r="U4397" i="1"/>
  <c r="U4398" i="1"/>
  <c r="U4399" i="1"/>
  <c r="U4400" i="1"/>
  <c r="U4401" i="1"/>
  <c r="U4402" i="1"/>
  <c r="U4403" i="1"/>
  <c r="U4404" i="1"/>
  <c r="V4404" i="1" s="1"/>
  <c r="U4405" i="1"/>
  <c r="V4405" i="1" s="1"/>
  <c r="U4406" i="1"/>
  <c r="V4406" i="1" s="1"/>
  <c r="U4407" i="1"/>
  <c r="V4407" i="1" s="1"/>
  <c r="U4408" i="1"/>
  <c r="V4408" i="1" s="1"/>
  <c r="U4409" i="1"/>
  <c r="V4409" i="1" s="1"/>
  <c r="U4410" i="1"/>
  <c r="V4410" i="1" s="1"/>
  <c r="U4411" i="1"/>
  <c r="V4411" i="1" s="1"/>
  <c r="U4412" i="1"/>
  <c r="U4413" i="1"/>
  <c r="U4414" i="1"/>
  <c r="U4415" i="1"/>
  <c r="U4416" i="1"/>
  <c r="U4417" i="1"/>
  <c r="U4418" i="1"/>
  <c r="U4419" i="1"/>
  <c r="U4420" i="1"/>
  <c r="V4420" i="1" s="1"/>
  <c r="U4421" i="1"/>
  <c r="V4421" i="1" s="1"/>
  <c r="U4422" i="1"/>
  <c r="V4422" i="1" s="1"/>
  <c r="U4423" i="1"/>
  <c r="V4423" i="1" s="1"/>
  <c r="U4424" i="1"/>
  <c r="V4424" i="1" s="1"/>
  <c r="U4425" i="1"/>
  <c r="V4425" i="1" s="1"/>
  <c r="U4426" i="1"/>
  <c r="V4426" i="1" s="1"/>
  <c r="U4427" i="1"/>
  <c r="V4427" i="1" s="1"/>
  <c r="U4428" i="1"/>
  <c r="U4429" i="1"/>
  <c r="U4430" i="1"/>
  <c r="U4431" i="1"/>
  <c r="U4432" i="1"/>
  <c r="U4433" i="1"/>
  <c r="U4434" i="1"/>
  <c r="V4434" i="1" s="1"/>
  <c r="U4435" i="1"/>
  <c r="U4436" i="1"/>
  <c r="V4436" i="1" s="1"/>
  <c r="U4437" i="1"/>
  <c r="V4437" i="1" s="1"/>
  <c r="U4438" i="1"/>
  <c r="V4438" i="1" s="1"/>
  <c r="U4439" i="1"/>
  <c r="V4439" i="1" s="1"/>
  <c r="U4440" i="1"/>
  <c r="V4440" i="1" s="1"/>
  <c r="U4441" i="1"/>
  <c r="V4441" i="1" s="1"/>
  <c r="U4442" i="1"/>
  <c r="U4443" i="1"/>
  <c r="U4444" i="1"/>
  <c r="U4445" i="1"/>
  <c r="U4446" i="1"/>
  <c r="U4447" i="1"/>
  <c r="U4448" i="1"/>
  <c r="U4449" i="1"/>
  <c r="V4449" i="1" s="1"/>
  <c r="U4450" i="1"/>
  <c r="U4451" i="1"/>
  <c r="U4452" i="1"/>
  <c r="V4452" i="1" s="1"/>
  <c r="U4453" i="1"/>
  <c r="V4453" i="1" s="1"/>
  <c r="U4454" i="1"/>
  <c r="V4454" i="1" s="1"/>
  <c r="W4454" i="1" s="1"/>
  <c r="U4455" i="1"/>
  <c r="U4456" i="1"/>
  <c r="V4456" i="1" s="1"/>
  <c r="U4457" i="1"/>
  <c r="V4457" i="1" s="1"/>
  <c r="U4458" i="1"/>
  <c r="U4459" i="1"/>
  <c r="U4460" i="1"/>
  <c r="U4461" i="1"/>
  <c r="U4462" i="1"/>
  <c r="U4463" i="1"/>
  <c r="U4464" i="1"/>
  <c r="U4465" i="1"/>
  <c r="U4466" i="1"/>
  <c r="U4467" i="1"/>
  <c r="U4468" i="1"/>
  <c r="V4468" i="1" s="1"/>
  <c r="U4469" i="1"/>
  <c r="V4469" i="1" s="1"/>
  <c r="U4470" i="1"/>
  <c r="V4470" i="1" s="1"/>
  <c r="U4471" i="1"/>
  <c r="V4471" i="1" s="1"/>
  <c r="U4472" i="1"/>
  <c r="V4472" i="1" s="1"/>
  <c r="U4473" i="1"/>
  <c r="V4473" i="1" s="1"/>
  <c r="U4474" i="1"/>
  <c r="V4474" i="1" s="1"/>
  <c r="U4475" i="1"/>
  <c r="V4475" i="1" s="1"/>
  <c r="U4476" i="1"/>
  <c r="U4477" i="1"/>
  <c r="U4478" i="1"/>
  <c r="U4479" i="1"/>
  <c r="U4480" i="1"/>
  <c r="U4481" i="1"/>
  <c r="U4482" i="1"/>
  <c r="U4483" i="1"/>
  <c r="U4484" i="1"/>
  <c r="V4484" i="1" s="1"/>
  <c r="U4485" i="1"/>
  <c r="V4485" i="1" s="1"/>
  <c r="U4486" i="1"/>
  <c r="V4486" i="1" s="1"/>
  <c r="U4487" i="1"/>
  <c r="V4487" i="1" s="1"/>
  <c r="U4488" i="1"/>
  <c r="V4488" i="1" s="1"/>
  <c r="U4489" i="1"/>
  <c r="V4489" i="1" s="1"/>
  <c r="U4490" i="1"/>
  <c r="V4490" i="1" s="1"/>
  <c r="U4491" i="1"/>
  <c r="V4491" i="1" s="1"/>
  <c r="U4492" i="1"/>
  <c r="U4493" i="1"/>
  <c r="U4494" i="1"/>
  <c r="U4495" i="1"/>
  <c r="U4496" i="1"/>
  <c r="U4497" i="1"/>
  <c r="U4498" i="1"/>
  <c r="U4499" i="1"/>
  <c r="U4500" i="1"/>
  <c r="V4500" i="1" s="1"/>
  <c r="U4501" i="1"/>
  <c r="V4501" i="1" s="1"/>
  <c r="U4502" i="1"/>
  <c r="V4502" i="1" s="1"/>
  <c r="U4503" i="1"/>
  <c r="V4503" i="1" s="1"/>
  <c r="U4504" i="1"/>
  <c r="V4504" i="1" s="1"/>
  <c r="U4505" i="1"/>
  <c r="V4505" i="1" s="1"/>
  <c r="U4506" i="1"/>
  <c r="U4507" i="1"/>
  <c r="U4508" i="1"/>
  <c r="U4509" i="1"/>
  <c r="U4510" i="1"/>
  <c r="U4511" i="1"/>
  <c r="U4512" i="1"/>
  <c r="U4513" i="1"/>
  <c r="U4514" i="1"/>
  <c r="U4515" i="1"/>
  <c r="U4516" i="1"/>
  <c r="U4517" i="1"/>
  <c r="U4518" i="1"/>
  <c r="V4518" i="1" s="1"/>
  <c r="U4519" i="1"/>
  <c r="V4519" i="1" s="1"/>
  <c r="U4520" i="1"/>
  <c r="V4520" i="1" s="1"/>
  <c r="U4521" i="1"/>
  <c r="V4521" i="1" s="1"/>
  <c r="U4522" i="1"/>
  <c r="V4522" i="1" s="1"/>
  <c r="U4523" i="1"/>
  <c r="V4523" i="1" s="1"/>
  <c r="U4524" i="1"/>
  <c r="U4525" i="1"/>
  <c r="U4526" i="1"/>
  <c r="U4527" i="1"/>
  <c r="V4527" i="1" s="1"/>
  <c r="U4528" i="1"/>
  <c r="U4529" i="1"/>
  <c r="U4530" i="1"/>
  <c r="U4531" i="1"/>
  <c r="U4532" i="1"/>
  <c r="V4532" i="1" s="1"/>
  <c r="U4533" i="1"/>
  <c r="V4533" i="1" s="1"/>
  <c r="U4534" i="1"/>
  <c r="V4534" i="1" s="1"/>
  <c r="U4535" i="1"/>
  <c r="V4535" i="1" s="1"/>
  <c r="U4536" i="1"/>
  <c r="V4536" i="1" s="1"/>
  <c r="U4537" i="1"/>
  <c r="V4537" i="1" s="1"/>
  <c r="U4538" i="1"/>
  <c r="V4538" i="1" s="1"/>
  <c r="U4539" i="1"/>
  <c r="V4539" i="1" s="1"/>
  <c r="U4540" i="1"/>
  <c r="U4541" i="1"/>
  <c r="U4542" i="1"/>
  <c r="U4543" i="1"/>
  <c r="U4544" i="1"/>
  <c r="U4545" i="1"/>
  <c r="U4546" i="1"/>
  <c r="U4547" i="1"/>
  <c r="U4548" i="1"/>
  <c r="V4548" i="1" s="1"/>
  <c r="U4549" i="1"/>
  <c r="V4549" i="1" s="1"/>
  <c r="U4550" i="1"/>
  <c r="V4550" i="1" s="1"/>
  <c r="U4551" i="1"/>
  <c r="V4551" i="1" s="1"/>
  <c r="U4552" i="1"/>
  <c r="V4552" i="1" s="1"/>
  <c r="U4553" i="1"/>
  <c r="V4553" i="1" s="1"/>
  <c r="U4554" i="1"/>
  <c r="V4554" i="1" s="1"/>
  <c r="U4555" i="1"/>
  <c r="V4555" i="1" s="1"/>
  <c r="U4556" i="1"/>
  <c r="U4557" i="1"/>
  <c r="U4558" i="1"/>
  <c r="U4559" i="1"/>
  <c r="U4560" i="1"/>
  <c r="U4561" i="1"/>
  <c r="U4562" i="1"/>
  <c r="U4563" i="1"/>
  <c r="U4564" i="1"/>
  <c r="V4564" i="1" s="1"/>
  <c r="U4565" i="1"/>
  <c r="V4565" i="1" s="1"/>
  <c r="U4566" i="1"/>
  <c r="V4566" i="1" s="1"/>
  <c r="U4567" i="1"/>
  <c r="V4567" i="1" s="1"/>
  <c r="U4568" i="1"/>
  <c r="V4568" i="1" s="1"/>
  <c r="U4569" i="1"/>
  <c r="V4569" i="1" s="1"/>
  <c r="U4570" i="1"/>
  <c r="U4571" i="1"/>
  <c r="U4572" i="1"/>
  <c r="U4573" i="1"/>
  <c r="U4574" i="1"/>
  <c r="U4575" i="1"/>
  <c r="U4576" i="1"/>
  <c r="U4577" i="1"/>
  <c r="U4578" i="1"/>
  <c r="U4579" i="1"/>
  <c r="U4580" i="1"/>
  <c r="V4580" i="1" s="1"/>
  <c r="U4581" i="1"/>
  <c r="V4581" i="1" s="1"/>
  <c r="U4582" i="1"/>
  <c r="V4582" i="1" s="1"/>
  <c r="U4583" i="1"/>
  <c r="V4583" i="1" s="1"/>
  <c r="U4584" i="1"/>
  <c r="V4584" i="1" s="1"/>
  <c r="U4585" i="1"/>
  <c r="V4585" i="1" s="1"/>
  <c r="U4586" i="1"/>
  <c r="V4586" i="1" s="1"/>
  <c r="U4587" i="1"/>
  <c r="V4587" i="1" s="1"/>
  <c r="U4588" i="1"/>
  <c r="U4589" i="1"/>
  <c r="U4590" i="1"/>
  <c r="V4590" i="1" s="1"/>
  <c r="U4591" i="1"/>
  <c r="U4592" i="1"/>
  <c r="U4593" i="1"/>
  <c r="U4594" i="1"/>
  <c r="U4595" i="1"/>
  <c r="U4596" i="1"/>
  <c r="V4596" i="1" s="1"/>
  <c r="U4597" i="1"/>
  <c r="V4597" i="1" s="1"/>
  <c r="U4598" i="1"/>
  <c r="V4598" i="1" s="1"/>
  <c r="U4599" i="1"/>
  <c r="V4599" i="1" s="1"/>
  <c r="U4600" i="1"/>
  <c r="V4600" i="1" s="1"/>
  <c r="U4601" i="1"/>
  <c r="V4601" i="1" s="1"/>
  <c r="U4602" i="1"/>
  <c r="V4602" i="1" s="1"/>
  <c r="U4603" i="1"/>
  <c r="V4603" i="1" s="1"/>
  <c r="U4604" i="1"/>
  <c r="U4605" i="1"/>
  <c r="U4606" i="1"/>
  <c r="U4607" i="1"/>
  <c r="U4608" i="1"/>
  <c r="U4609" i="1"/>
  <c r="U4610" i="1"/>
  <c r="U4611" i="1"/>
  <c r="U4612" i="1"/>
  <c r="V4612" i="1" s="1"/>
  <c r="U4613" i="1"/>
  <c r="V4613" i="1" s="1"/>
  <c r="U4614" i="1"/>
  <c r="V4614" i="1" s="1"/>
  <c r="U4615" i="1"/>
  <c r="V4615" i="1" s="1"/>
  <c r="U4616" i="1"/>
  <c r="V4616" i="1" s="1"/>
  <c r="U4617" i="1"/>
  <c r="V4617" i="1" s="1"/>
  <c r="U4618" i="1"/>
  <c r="V4618" i="1" s="1"/>
  <c r="U4619" i="1"/>
  <c r="V4619" i="1" s="1"/>
  <c r="U4620" i="1"/>
  <c r="U4621" i="1"/>
  <c r="U4622" i="1"/>
  <c r="U4623" i="1"/>
  <c r="U4624" i="1"/>
  <c r="U4625" i="1"/>
  <c r="U4626" i="1"/>
  <c r="U4627" i="1"/>
  <c r="U4628" i="1"/>
  <c r="V4628" i="1" s="1"/>
  <c r="U4629" i="1"/>
  <c r="V4629" i="1" s="1"/>
  <c r="U4630" i="1"/>
  <c r="V4630" i="1" s="1"/>
  <c r="U4631" i="1"/>
  <c r="V4631" i="1" s="1"/>
  <c r="U4632" i="1"/>
  <c r="V4632" i="1" s="1"/>
  <c r="U4633" i="1"/>
  <c r="V4633" i="1" s="1"/>
  <c r="U4634" i="1"/>
  <c r="U4635" i="1"/>
  <c r="U4636" i="1"/>
  <c r="U4637" i="1"/>
  <c r="U4638" i="1"/>
  <c r="U4639" i="1"/>
  <c r="U4640" i="1"/>
  <c r="U4641" i="1"/>
  <c r="U4642" i="1"/>
  <c r="U4643" i="1"/>
  <c r="U4644" i="1"/>
  <c r="V4644" i="1" s="1"/>
  <c r="U4645" i="1"/>
  <c r="V4645" i="1" s="1"/>
  <c r="U4646" i="1"/>
  <c r="V4646" i="1" s="1"/>
  <c r="U4647" i="1"/>
  <c r="V4647" i="1" s="1"/>
  <c r="U4648" i="1"/>
  <c r="V4648" i="1" s="1"/>
  <c r="U4649" i="1"/>
  <c r="V4649" i="1" s="1"/>
  <c r="U4650" i="1"/>
  <c r="V4650" i="1" s="1"/>
  <c r="U4651" i="1"/>
  <c r="U4652" i="1"/>
  <c r="U4653" i="1"/>
  <c r="U4654" i="1"/>
  <c r="U4655" i="1"/>
  <c r="V4655" i="1" s="1"/>
  <c r="U4656" i="1"/>
  <c r="U4657" i="1"/>
  <c r="U4658" i="1"/>
  <c r="U4659" i="1"/>
  <c r="U4660" i="1"/>
  <c r="V4660" i="1" s="1"/>
  <c r="W4660" i="1" s="1"/>
  <c r="U4661" i="1"/>
  <c r="V4661" i="1" s="1"/>
  <c r="U4662" i="1"/>
  <c r="V4662" i="1" s="1"/>
  <c r="U4663" i="1"/>
  <c r="V4663" i="1" s="1"/>
  <c r="U4664" i="1"/>
  <c r="V4664" i="1" s="1"/>
  <c r="U4665" i="1"/>
  <c r="V4665" i="1" s="1"/>
  <c r="U4666" i="1"/>
  <c r="V4666" i="1" s="1"/>
  <c r="U4667" i="1"/>
  <c r="V4667" i="1" s="1"/>
  <c r="U4668" i="1"/>
  <c r="U4669" i="1"/>
  <c r="U4670" i="1"/>
  <c r="U4671" i="1"/>
  <c r="U4672" i="1"/>
  <c r="U4673" i="1"/>
  <c r="U4674" i="1"/>
  <c r="U4675" i="1"/>
  <c r="U4676" i="1"/>
  <c r="V4676" i="1" s="1"/>
  <c r="U4677" i="1"/>
  <c r="V4677" i="1" s="1"/>
  <c r="U4678" i="1"/>
  <c r="V4678" i="1" s="1"/>
  <c r="U4679" i="1"/>
  <c r="V4679" i="1" s="1"/>
  <c r="U4680" i="1"/>
  <c r="V4680" i="1" s="1"/>
  <c r="U4681" i="1"/>
  <c r="V4681" i="1" s="1"/>
  <c r="U4682" i="1"/>
  <c r="V4682" i="1" s="1"/>
  <c r="U4683" i="1"/>
  <c r="V4683" i="1" s="1"/>
  <c r="U4684" i="1"/>
  <c r="U4685" i="1"/>
  <c r="U4686" i="1"/>
  <c r="U4687" i="1"/>
  <c r="U4688" i="1"/>
  <c r="U4689" i="1"/>
  <c r="U4690" i="1"/>
  <c r="U4691" i="1"/>
  <c r="U4692" i="1"/>
  <c r="V4692" i="1" s="1"/>
  <c r="U4693" i="1"/>
  <c r="V4693" i="1" s="1"/>
  <c r="U4694" i="1"/>
  <c r="V4694" i="1" s="1"/>
  <c r="U4695" i="1"/>
  <c r="V4695" i="1" s="1"/>
  <c r="U4696" i="1"/>
  <c r="V4696" i="1" s="1"/>
  <c r="U4697" i="1"/>
  <c r="V4697" i="1" s="1"/>
  <c r="U4698" i="1"/>
  <c r="V4698" i="1" s="1"/>
  <c r="U4699" i="1"/>
  <c r="U4700" i="1"/>
  <c r="U4701" i="1"/>
  <c r="U4702" i="1"/>
  <c r="U4703" i="1"/>
  <c r="U4704" i="1"/>
  <c r="U4705" i="1"/>
  <c r="U4706" i="1"/>
  <c r="U4707" i="1"/>
  <c r="U4708" i="1"/>
  <c r="V4708" i="1" s="1"/>
  <c r="W4708" i="1" s="1"/>
  <c r="U4709" i="1"/>
  <c r="V4709" i="1" s="1"/>
  <c r="W4709" i="1" s="1"/>
  <c r="U4710" i="1"/>
  <c r="V4710" i="1" s="1"/>
  <c r="W4710" i="1" s="1"/>
  <c r="U4711" i="1"/>
  <c r="V4711" i="1" s="1"/>
  <c r="U4712" i="1"/>
  <c r="V4712" i="1" s="1"/>
  <c r="U4713" i="1"/>
  <c r="V4713" i="1" s="1"/>
  <c r="U4714" i="1"/>
  <c r="V4714" i="1" s="1"/>
  <c r="U4715" i="1"/>
  <c r="V4715" i="1" s="1"/>
  <c r="U4716" i="1"/>
  <c r="U4717" i="1"/>
  <c r="U4718" i="1"/>
  <c r="U4719" i="1"/>
  <c r="U4720" i="1"/>
  <c r="U4721" i="1"/>
  <c r="U4722" i="1"/>
  <c r="U4723" i="1"/>
  <c r="U4724" i="1"/>
  <c r="V4724" i="1" s="1"/>
  <c r="U4725" i="1"/>
  <c r="V4725" i="1" s="1"/>
  <c r="U4726" i="1"/>
  <c r="V4726" i="1" s="1"/>
  <c r="U4727" i="1"/>
  <c r="V4727" i="1" s="1"/>
  <c r="U4728" i="1"/>
  <c r="V4728" i="1" s="1"/>
  <c r="U4729" i="1"/>
  <c r="V4729" i="1" s="1"/>
  <c r="U4730" i="1"/>
  <c r="V4730" i="1" s="1"/>
  <c r="U4731" i="1"/>
  <c r="V4731" i="1" s="1"/>
  <c r="U4732" i="1"/>
  <c r="U4733" i="1"/>
  <c r="U4734" i="1"/>
  <c r="U4735" i="1"/>
  <c r="U4736" i="1"/>
  <c r="U4737" i="1"/>
  <c r="U4738" i="1"/>
  <c r="U4739" i="1"/>
  <c r="U4740" i="1"/>
  <c r="V4740" i="1" s="1"/>
  <c r="U4741" i="1"/>
  <c r="V4741" i="1" s="1"/>
  <c r="U4742" i="1"/>
  <c r="V4742" i="1" s="1"/>
  <c r="U4743" i="1"/>
  <c r="V4743" i="1" s="1"/>
  <c r="U4744" i="1"/>
  <c r="V4744" i="1" s="1"/>
  <c r="U4745" i="1"/>
  <c r="V4745" i="1" s="1"/>
  <c r="U4746" i="1"/>
  <c r="V4746" i="1" s="1"/>
  <c r="U4747" i="1"/>
  <c r="V4747" i="1" s="1"/>
  <c r="U4748" i="1"/>
  <c r="U4749" i="1"/>
  <c r="U4750" i="1"/>
  <c r="U4751" i="1"/>
  <c r="U4752" i="1"/>
  <c r="U4753" i="1"/>
  <c r="U4754" i="1"/>
  <c r="U4755" i="1"/>
  <c r="U4756" i="1"/>
  <c r="V4756" i="1" s="1"/>
  <c r="U4757" i="1"/>
  <c r="V4757" i="1" s="1"/>
  <c r="U4758" i="1"/>
  <c r="V4758" i="1" s="1"/>
  <c r="U4759" i="1"/>
  <c r="V4759" i="1" s="1"/>
  <c r="U4760" i="1"/>
  <c r="V4760" i="1" s="1"/>
  <c r="U4761" i="1"/>
  <c r="V4761" i="1" s="1"/>
  <c r="U4762" i="1"/>
  <c r="U4763" i="1"/>
  <c r="U4764" i="1"/>
  <c r="U4765" i="1"/>
  <c r="U4766" i="1"/>
  <c r="U4767" i="1"/>
  <c r="U4768" i="1"/>
  <c r="U4769" i="1"/>
  <c r="U4770" i="1"/>
  <c r="U4771" i="1"/>
  <c r="U4772" i="1"/>
  <c r="V4772" i="1" s="1"/>
  <c r="U4773" i="1"/>
  <c r="V4773" i="1" s="1"/>
  <c r="U4774" i="1"/>
  <c r="U4775" i="1"/>
  <c r="U4776" i="1"/>
  <c r="V4776" i="1" s="1"/>
  <c r="U4777" i="1"/>
  <c r="V4777" i="1" s="1"/>
  <c r="U4778" i="1"/>
  <c r="U4779" i="1"/>
  <c r="V4779" i="1" s="1"/>
  <c r="U4780" i="1"/>
  <c r="U4781" i="1"/>
  <c r="U4782" i="1"/>
  <c r="V4782" i="1" s="1"/>
  <c r="U4783" i="1"/>
  <c r="U4784" i="1"/>
  <c r="U4785" i="1"/>
  <c r="U4786" i="1"/>
  <c r="U4787" i="1"/>
  <c r="U4788" i="1"/>
  <c r="V4788" i="1" s="1"/>
  <c r="U4789" i="1"/>
  <c r="V4789" i="1" s="1"/>
  <c r="U4790" i="1"/>
  <c r="V4790" i="1" s="1"/>
  <c r="U4791" i="1"/>
  <c r="V4791" i="1" s="1"/>
  <c r="U4792" i="1"/>
  <c r="V4792" i="1" s="1"/>
  <c r="U4793" i="1"/>
  <c r="V4793" i="1" s="1"/>
  <c r="U4794" i="1"/>
  <c r="V4794" i="1" s="1"/>
  <c r="U4795" i="1"/>
  <c r="V4795" i="1" s="1"/>
  <c r="U4796" i="1"/>
  <c r="U4797" i="1"/>
  <c r="U4798" i="1"/>
  <c r="U4799" i="1"/>
  <c r="U4800" i="1"/>
  <c r="U4801" i="1"/>
  <c r="U4802" i="1"/>
  <c r="U4803" i="1"/>
  <c r="U4804" i="1"/>
  <c r="V4804" i="1" s="1"/>
  <c r="U4805" i="1"/>
  <c r="V4805" i="1" s="1"/>
  <c r="U4806" i="1"/>
  <c r="V4806" i="1" s="1"/>
  <c r="U4807" i="1"/>
  <c r="V4807" i="1" s="1"/>
  <c r="U4808" i="1"/>
  <c r="V4808" i="1" s="1"/>
  <c r="U4809" i="1"/>
  <c r="V4809" i="1" s="1"/>
  <c r="U4810" i="1"/>
  <c r="V4810" i="1" s="1"/>
  <c r="U4811" i="1"/>
  <c r="V4811" i="1" s="1"/>
  <c r="U4812" i="1"/>
  <c r="U4813" i="1"/>
  <c r="U4814" i="1"/>
  <c r="U4815" i="1"/>
  <c r="U4816" i="1"/>
  <c r="U4817" i="1"/>
  <c r="U4818" i="1"/>
  <c r="U4819" i="1"/>
  <c r="U4820" i="1"/>
  <c r="V4820" i="1" s="1"/>
  <c r="U4821" i="1"/>
  <c r="V4821" i="1" s="1"/>
  <c r="U4822" i="1"/>
  <c r="V4822" i="1" s="1"/>
  <c r="U4823" i="1"/>
  <c r="V4823" i="1" s="1"/>
  <c r="U4824" i="1"/>
  <c r="V4824" i="1" s="1"/>
  <c r="U4825" i="1"/>
  <c r="V4825" i="1" s="1"/>
  <c r="U4826" i="1"/>
  <c r="V4826" i="1" s="1"/>
  <c r="U4827" i="1"/>
  <c r="U4828" i="1"/>
  <c r="U4829" i="1"/>
  <c r="U4830" i="1"/>
  <c r="V4830" i="1" s="1"/>
  <c r="U4831" i="1"/>
  <c r="U4832" i="1"/>
  <c r="U4833" i="1"/>
  <c r="U4834" i="1"/>
  <c r="U4835" i="1"/>
  <c r="U4836" i="1"/>
  <c r="V4836" i="1" s="1"/>
  <c r="U4837" i="1"/>
  <c r="V4837" i="1" s="1"/>
  <c r="U4838" i="1"/>
  <c r="U4839" i="1"/>
  <c r="V4839" i="1" s="1"/>
  <c r="U4840" i="1"/>
  <c r="V4840" i="1" s="1"/>
  <c r="U4841" i="1"/>
  <c r="V4841" i="1" s="1"/>
  <c r="U4842" i="1"/>
  <c r="V4842" i="1" s="1"/>
  <c r="U4843" i="1"/>
  <c r="V4843" i="1" s="1"/>
  <c r="U4844" i="1"/>
  <c r="U4845" i="1"/>
  <c r="U4846" i="1"/>
  <c r="U4847" i="1"/>
  <c r="V4847" i="1" s="1"/>
  <c r="U4848" i="1"/>
  <c r="U4849" i="1"/>
  <c r="U4850" i="1"/>
  <c r="U4851" i="1"/>
  <c r="U4852" i="1"/>
  <c r="V4852" i="1" s="1"/>
  <c r="U4853" i="1"/>
  <c r="V4853" i="1" s="1"/>
  <c r="U4854" i="1"/>
  <c r="V4854" i="1" s="1"/>
  <c r="U4855" i="1"/>
  <c r="V4855" i="1" s="1"/>
  <c r="U4856" i="1"/>
  <c r="V4856" i="1" s="1"/>
  <c r="U4857" i="1"/>
  <c r="V4857" i="1" s="1"/>
  <c r="U4858" i="1"/>
  <c r="V4858" i="1" s="1"/>
  <c r="U4859" i="1"/>
  <c r="V4859" i="1" s="1"/>
  <c r="U4860" i="1"/>
  <c r="U4861" i="1"/>
  <c r="U4862" i="1"/>
  <c r="U4863" i="1"/>
  <c r="U4864" i="1"/>
  <c r="U4865" i="1"/>
  <c r="U4866" i="1"/>
  <c r="U4867" i="1"/>
  <c r="U4868" i="1"/>
  <c r="V4868" i="1" s="1"/>
  <c r="U4869" i="1"/>
  <c r="V4869" i="1" s="1"/>
  <c r="U4870" i="1"/>
  <c r="V4870" i="1" s="1"/>
  <c r="U4871" i="1"/>
  <c r="V4871" i="1" s="1"/>
  <c r="U4872" i="1"/>
  <c r="V4872" i="1" s="1"/>
  <c r="U4873" i="1"/>
  <c r="V4873" i="1" s="1"/>
  <c r="U4874" i="1"/>
  <c r="V4874" i="1" s="1"/>
  <c r="U4875" i="1"/>
  <c r="V4875" i="1" s="1"/>
  <c r="U4876" i="1"/>
  <c r="U4877" i="1"/>
  <c r="U4878" i="1"/>
  <c r="U4879" i="1"/>
  <c r="U4880" i="1"/>
  <c r="U4881" i="1"/>
  <c r="U4882" i="1"/>
  <c r="U4883" i="1"/>
  <c r="U4884" i="1"/>
  <c r="V4884" i="1" s="1"/>
  <c r="U4885" i="1"/>
  <c r="V4885" i="1" s="1"/>
  <c r="U4886" i="1"/>
  <c r="V4886" i="1" s="1"/>
  <c r="U4887" i="1"/>
  <c r="V4887" i="1" s="1"/>
  <c r="U4888" i="1"/>
  <c r="V4888" i="1" s="1"/>
  <c r="U4889" i="1"/>
  <c r="V4889" i="1" s="1"/>
  <c r="U4890" i="1"/>
  <c r="U4891" i="1"/>
  <c r="U4892" i="1"/>
  <c r="U4893" i="1"/>
  <c r="U4894" i="1"/>
  <c r="U4895" i="1"/>
  <c r="U4896" i="1"/>
  <c r="U4897" i="1"/>
  <c r="U4898" i="1"/>
  <c r="U4899" i="1"/>
  <c r="U4900" i="1"/>
  <c r="V4900" i="1" s="1"/>
  <c r="U4901" i="1"/>
  <c r="V4901" i="1" s="1"/>
  <c r="U4902" i="1"/>
  <c r="V4902" i="1" s="1"/>
  <c r="U4903" i="1"/>
  <c r="V4903" i="1" s="1"/>
  <c r="U4904" i="1"/>
  <c r="V4904" i="1" s="1"/>
  <c r="U4905" i="1"/>
  <c r="V4905" i="1" s="1"/>
  <c r="U4906" i="1"/>
  <c r="V4906" i="1" s="1"/>
  <c r="U4907" i="1"/>
  <c r="V4907" i="1" s="1"/>
  <c r="U4908" i="1"/>
  <c r="U4909" i="1"/>
  <c r="U4910" i="1"/>
  <c r="U4911" i="1"/>
  <c r="V4911" i="1" s="1"/>
  <c r="U4912" i="1"/>
  <c r="U4913" i="1"/>
  <c r="U4914" i="1"/>
  <c r="U4915" i="1"/>
  <c r="U4916" i="1"/>
  <c r="V4916" i="1" s="1"/>
  <c r="U4917" i="1"/>
  <c r="V4917" i="1" s="1"/>
  <c r="U4918" i="1"/>
  <c r="V4918" i="1" s="1"/>
  <c r="U4919" i="1"/>
  <c r="V4919" i="1" s="1"/>
  <c r="U4920" i="1"/>
  <c r="V4920" i="1" s="1"/>
  <c r="U4921" i="1"/>
  <c r="V4921" i="1" s="1"/>
  <c r="U4922" i="1"/>
  <c r="V4922" i="1" s="1"/>
  <c r="U4923" i="1"/>
  <c r="V4923" i="1" s="1"/>
  <c r="U4924" i="1"/>
  <c r="U4925" i="1"/>
  <c r="U4926" i="1"/>
  <c r="U4927" i="1"/>
  <c r="U4928" i="1"/>
  <c r="U4929" i="1"/>
  <c r="U4930" i="1"/>
  <c r="U4931" i="1"/>
  <c r="U4932" i="1"/>
  <c r="V4932" i="1" s="1"/>
  <c r="U4933" i="1"/>
  <c r="V4933" i="1" s="1"/>
  <c r="U4934" i="1"/>
  <c r="V4934" i="1" s="1"/>
  <c r="U4935" i="1"/>
  <c r="V4935" i="1" s="1"/>
  <c r="U4936" i="1"/>
  <c r="V4936" i="1" s="1"/>
  <c r="U4937" i="1"/>
  <c r="V4937" i="1" s="1"/>
  <c r="U4938" i="1"/>
  <c r="V4938" i="1" s="1"/>
  <c r="U4939" i="1"/>
  <c r="V4939" i="1" s="1"/>
  <c r="U4940" i="1"/>
  <c r="U4941" i="1"/>
  <c r="U4942" i="1"/>
  <c r="U4943" i="1"/>
  <c r="U4944" i="1"/>
  <c r="U4945" i="1"/>
  <c r="U4946" i="1"/>
  <c r="U4947" i="1"/>
  <c r="U4948" i="1"/>
  <c r="V4948" i="1" s="1"/>
  <c r="U4949" i="1"/>
  <c r="V4949" i="1" s="1"/>
  <c r="U4950" i="1"/>
  <c r="V4950" i="1" s="1"/>
  <c r="U4951" i="1"/>
  <c r="V4951" i="1" s="1"/>
  <c r="U4952" i="1"/>
  <c r="V4952" i="1" s="1"/>
  <c r="U4953" i="1"/>
  <c r="V4953" i="1" s="1"/>
  <c r="U4954" i="1"/>
  <c r="U4955" i="1"/>
  <c r="U4956" i="1"/>
  <c r="U4957" i="1"/>
  <c r="U4958" i="1"/>
  <c r="U4959" i="1"/>
  <c r="U4960" i="1"/>
  <c r="U4961" i="1"/>
  <c r="U4962" i="1"/>
  <c r="V4962" i="1" s="1"/>
  <c r="U4963" i="1"/>
  <c r="V4963" i="1" s="1"/>
  <c r="U4964" i="1"/>
  <c r="V4964" i="1" s="1"/>
  <c r="W4964" i="1" s="1"/>
  <c r="U4965" i="1"/>
  <c r="U4966" i="1"/>
  <c r="V4966" i="1" s="1"/>
  <c r="U4967" i="1"/>
  <c r="V4967" i="1" s="1"/>
  <c r="U4968" i="1"/>
  <c r="V4968" i="1" s="1"/>
  <c r="U4969" i="1"/>
  <c r="V4969" i="1" s="1"/>
  <c r="U4970" i="1"/>
  <c r="V4970" i="1" s="1"/>
  <c r="U4971" i="1"/>
  <c r="V4971" i="1" s="1"/>
  <c r="U4972" i="1"/>
  <c r="U4973" i="1"/>
  <c r="U4974" i="1"/>
  <c r="U4975" i="1"/>
  <c r="U4976" i="1"/>
  <c r="U4977" i="1"/>
  <c r="U4978" i="1"/>
  <c r="U4979" i="1"/>
  <c r="U4980" i="1"/>
  <c r="V4980" i="1" s="1"/>
  <c r="U4981" i="1"/>
  <c r="V4981" i="1" s="1"/>
  <c r="U4982" i="1"/>
  <c r="V4982" i="1" s="1"/>
  <c r="U4983" i="1"/>
  <c r="V4983" i="1" s="1"/>
  <c r="U4984" i="1"/>
  <c r="V4984" i="1" s="1"/>
  <c r="U4985" i="1"/>
  <c r="V4985" i="1" s="1"/>
  <c r="U4986" i="1"/>
  <c r="V4986" i="1" s="1"/>
  <c r="U4987" i="1"/>
  <c r="V4987" i="1" s="1"/>
  <c r="U4988" i="1"/>
  <c r="U4989" i="1"/>
  <c r="U4990" i="1"/>
  <c r="U4991" i="1"/>
  <c r="U4992" i="1"/>
  <c r="U4993" i="1"/>
  <c r="U4994" i="1"/>
  <c r="U4995" i="1"/>
  <c r="U4996" i="1"/>
  <c r="V4996" i="1" s="1"/>
  <c r="U4997" i="1"/>
  <c r="V4997" i="1" s="1"/>
  <c r="U4998" i="1"/>
  <c r="V4998" i="1" s="1"/>
  <c r="U4999" i="1"/>
  <c r="V4999" i="1" s="1"/>
  <c r="U5000" i="1"/>
  <c r="V5000" i="1" s="1"/>
  <c r="U5001" i="1"/>
  <c r="V5001" i="1" s="1"/>
  <c r="B10" i="8"/>
  <c r="K10" i="8"/>
  <c r="E10" i="8"/>
  <c r="H10" i="8"/>
  <c r="N10" i="8" l="1"/>
  <c r="Y3703" i="1"/>
  <c r="Y4709" i="1"/>
  <c r="Y3702" i="1"/>
  <c r="Y4964" i="1"/>
  <c r="W4911" i="1"/>
  <c r="Y4911" i="1" s="1"/>
  <c r="W3692" i="1"/>
  <c r="Y3692" i="1" s="1"/>
  <c r="Y4710" i="1"/>
  <c r="Y3023" i="1"/>
  <c r="Y3071" i="1"/>
  <c r="W3060" i="1"/>
  <c r="Y3060" i="1" s="1"/>
  <c r="W1444" i="1"/>
  <c r="Y1444" i="1" s="1"/>
  <c r="W2004" i="1"/>
  <c r="Y2004" i="1" s="1"/>
  <c r="Y1964" i="1"/>
  <c r="Y2859" i="1"/>
  <c r="V4076" i="1"/>
  <c r="W4076" i="1" s="1"/>
  <c r="Y4076" i="1" s="1"/>
  <c r="Y4454" i="1"/>
  <c r="Y4054" i="1"/>
  <c r="Y3590" i="1"/>
  <c r="W2316" i="1"/>
  <c r="Y2316" i="1" s="1"/>
  <c r="W3834" i="1"/>
  <c r="Y3834" i="1" s="1"/>
  <c r="Y4708" i="1"/>
  <c r="Y4660" i="1"/>
  <c r="Y4132" i="1"/>
  <c r="V4083" i="1"/>
  <c r="W4083" i="1" s="1"/>
  <c r="Y4083" i="1" s="1"/>
  <c r="V4947" i="1"/>
  <c r="W4947" i="1" s="1"/>
  <c r="Y4947" i="1" s="1"/>
  <c r="V4867" i="1"/>
  <c r="W4867" i="1" s="1"/>
  <c r="Y4867" i="1" s="1"/>
  <c r="V4739" i="1"/>
  <c r="W4739" i="1" s="1"/>
  <c r="Y4739" i="1" s="1"/>
  <c r="V4659" i="1"/>
  <c r="W4659" i="1" s="1"/>
  <c r="Y4659" i="1" s="1"/>
  <c r="V4579" i="1"/>
  <c r="W4579" i="1" s="1"/>
  <c r="Y4579" i="1" s="1"/>
  <c r="V4483" i="1"/>
  <c r="W4483" i="1" s="1"/>
  <c r="Y4483" i="1" s="1"/>
  <c r="V4371" i="1"/>
  <c r="W4371" i="1" s="1"/>
  <c r="Y4371" i="1" s="1"/>
  <c r="V4051" i="1"/>
  <c r="W4051" i="1" s="1"/>
  <c r="Y4051" i="1" s="1"/>
  <c r="V3795" i="1"/>
  <c r="W3795" i="1" s="1"/>
  <c r="Y3795" i="1" s="1"/>
  <c r="V3699" i="1"/>
  <c r="W3699" i="1" s="1"/>
  <c r="Y3699" i="1" s="1"/>
  <c r="V3411" i="1"/>
  <c r="W3411" i="1" s="1"/>
  <c r="Y3411" i="1" s="1"/>
  <c r="V3315" i="1"/>
  <c r="W3315" i="1" s="1"/>
  <c r="Y3315" i="1" s="1"/>
  <c r="V3203" i="1"/>
  <c r="W3203" i="1" s="1"/>
  <c r="Y3203" i="1" s="1"/>
  <c r="V3043" i="1"/>
  <c r="W3043" i="1" s="1"/>
  <c r="Y3043" i="1" s="1"/>
  <c r="V2899" i="1"/>
  <c r="W2899" i="1" s="1"/>
  <c r="Y2899" i="1" s="1"/>
  <c r="V2723" i="1"/>
  <c r="W2723" i="1" s="1"/>
  <c r="Y2723" i="1" s="1"/>
  <c r="V2563" i="1"/>
  <c r="W2563" i="1" s="1"/>
  <c r="Y2563" i="1" s="1"/>
  <c r="V2419" i="1"/>
  <c r="W2419" i="1" s="1"/>
  <c r="Y2419" i="1" s="1"/>
  <c r="V2275" i="1"/>
  <c r="W2275" i="1" s="1"/>
  <c r="Y2275" i="1" s="1"/>
  <c r="V2099" i="1"/>
  <c r="W2099" i="1" s="1"/>
  <c r="Y2099" i="1" s="1"/>
  <c r="V1939" i="1"/>
  <c r="W1939" i="1" s="1"/>
  <c r="Y1939" i="1" s="1"/>
  <c r="V1763" i="1"/>
  <c r="W1763" i="1" s="1"/>
  <c r="Y1763" i="1" s="1"/>
  <c r="V1635" i="1"/>
  <c r="W1635" i="1" s="1"/>
  <c r="Y1635" i="1" s="1"/>
  <c r="V1475" i="1"/>
  <c r="W1475" i="1" s="1"/>
  <c r="Y1475" i="1" s="1"/>
  <c r="V1331" i="1"/>
  <c r="W1331" i="1" s="1"/>
  <c r="Y1331" i="1" s="1"/>
  <c r="V1171" i="1"/>
  <c r="W1171" i="1" s="1"/>
  <c r="Y1171" i="1" s="1"/>
  <c r="V1011" i="1"/>
  <c r="W1011" i="1" s="1"/>
  <c r="Y1011" i="1" s="1"/>
  <c r="V867" i="1"/>
  <c r="W867" i="1" s="1"/>
  <c r="Y867" i="1" s="1"/>
  <c r="V707" i="1"/>
  <c r="W707" i="1" s="1"/>
  <c r="Y707" i="1" s="1"/>
  <c r="V563" i="1"/>
  <c r="W563" i="1" s="1"/>
  <c r="Y563" i="1" s="1"/>
  <c r="V435" i="1"/>
  <c r="W435" i="1" s="1"/>
  <c r="Y435" i="1" s="1"/>
  <c r="V291" i="1"/>
  <c r="W291" i="1" s="1"/>
  <c r="Y291" i="1" s="1"/>
  <c r="V243" i="1"/>
  <c r="W243" i="1" s="1"/>
  <c r="Y243" i="1" s="1"/>
  <c r="V115" i="1"/>
  <c r="W115" i="1" s="1"/>
  <c r="Y115" i="1" s="1"/>
  <c r="V19" i="1"/>
  <c r="W19" i="1" s="1"/>
  <c r="Y19" i="1" s="1"/>
  <c r="V3891" i="1"/>
  <c r="W3891" i="1" s="1"/>
  <c r="Y3891" i="1" s="1"/>
  <c r="V4818" i="1"/>
  <c r="W4818" i="1" s="1"/>
  <c r="Y4818" i="1" s="1"/>
  <c r="V4658" i="1"/>
  <c r="W4658" i="1" s="1"/>
  <c r="Y4658" i="1" s="1"/>
  <c r="V4514" i="1"/>
  <c r="W4514" i="1" s="1"/>
  <c r="Y4514" i="1" s="1"/>
  <c r="V4322" i="1"/>
  <c r="W4322" i="1" s="1"/>
  <c r="Y4322" i="1" s="1"/>
  <c r="V4114" i="1"/>
  <c r="W4114" i="1" s="1"/>
  <c r="Y4114" i="1" s="1"/>
  <c r="V3826" i="1"/>
  <c r="W3826" i="1" s="1"/>
  <c r="Y3826" i="1" s="1"/>
  <c r="V3714" i="1"/>
  <c r="W3714" i="1" s="1"/>
  <c r="Y3714" i="1" s="1"/>
  <c r="V3586" i="1"/>
  <c r="W3586" i="1" s="1"/>
  <c r="Y3586" i="1" s="1"/>
  <c r="V3458" i="1"/>
  <c r="W3458" i="1" s="1"/>
  <c r="Y3458" i="1" s="1"/>
  <c r="V3266" i="1"/>
  <c r="W3266" i="1" s="1"/>
  <c r="Y3266" i="1" s="1"/>
  <c r="V3122" i="1"/>
  <c r="W3122" i="1" s="1"/>
  <c r="Y3122" i="1" s="1"/>
  <c r="V2994" i="1"/>
  <c r="W2994" i="1" s="1"/>
  <c r="Y2994" i="1" s="1"/>
  <c r="V2866" i="1"/>
  <c r="W2866" i="1" s="1"/>
  <c r="Y2866" i="1" s="1"/>
  <c r="V2786" i="1"/>
  <c r="W2786" i="1" s="1"/>
  <c r="Y2786" i="1" s="1"/>
  <c r="V2674" i="1"/>
  <c r="W2674" i="1" s="1"/>
  <c r="Y2674" i="1" s="1"/>
  <c r="V2578" i="1"/>
  <c r="W2578" i="1" s="1"/>
  <c r="Y2578" i="1" s="1"/>
  <c r="V2482" i="1"/>
  <c r="W2482" i="1" s="1"/>
  <c r="Y2482" i="1" s="1"/>
  <c r="V2386" i="1"/>
  <c r="W2386" i="1" s="1"/>
  <c r="Y2386" i="1" s="1"/>
  <c r="V2306" i="1"/>
  <c r="W2306" i="1" s="1"/>
  <c r="Y2306" i="1" s="1"/>
  <c r="V2210" i="1"/>
  <c r="W2210" i="1" s="1"/>
  <c r="Y2210" i="1" s="1"/>
  <c r="V2130" i="1"/>
  <c r="W2130" i="1" s="1"/>
  <c r="Y2130" i="1" s="1"/>
  <c r="V2050" i="1"/>
  <c r="W2050" i="1" s="1"/>
  <c r="Y2050" i="1" s="1"/>
  <c r="V1954" i="1"/>
  <c r="W1954" i="1" s="1"/>
  <c r="Y1954" i="1" s="1"/>
  <c r="V1842" i="1"/>
  <c r="W1842" i="1" s="1"/>
  <c r="Y1842" i="1" s="1"/>
  <c r="V1730" i="1"/>
  <c r="W1730" i="1" s="1"/>
  <c r="Y1730" i="1" s="1"/>
  <c r="V1634" i="1"/>
  <c r="W1634" i="1" s="1"/>
  <c r="Y1634" i="1" s="1"/>
  <c r="V1474" i="1"/>
  <c r="W1474" i="1" s="1"/>
  <c r="Y1474" i="1" s="1"/>
  <c r="V1346" i="1"/>
  <c r="W1346" i="1" s="1"/>
  <c r="Y1346" i="1" s="1"/>
  <c r="V1186" i="1"/>
  <c r="W1186" i="1" s="1"/>
  <c r="Y1186" i="1" s="1"/>
  <c r="V1010" i="1"/>
  <c r="W1010" i="1" s="1"/>
  <c r="Y1010" i="1" s="1"/>
  <c r="V738" i="1"/>
  <c r="W738" i="1" s="1"/>
  <c r="Y738" i="1" s="1"/>
  <c r="V418" i="1"/>
  <c r="W418" i="1" s="1"/>
  <c r="Y418" i="1" s="1"/>
  <c r="V4945" i="1"/>
  <c r="W4945" i="1" s="1"/>
  <c r="Y4945" i="1" s="1"/>
  <c r="V4705" i="1"/>
  <c r="W4705" i="1" s="1"/>
  <c r="Y4705" i="1" s="1"/>
  <c r="V4481" i="1"/>
  <c r="W4481" i="1" s="1"/>
  <c r="Y4481" i="1" s="1"/>
  <c r="V4273" i="1"/>
  <c r="W4273" i="1" s="1"/>
  <c r="Y4273" i="1" s="1"/>
  <c r="V3665" i="1"/>
  <c r="W3665" i="1" s="1"/>
  <c r="Y3665" i="1" s="1"/>
  <c r="V3457" i="1"/>
  <c r="W3457" i="1" s="1"/>
  <c r="Y3457" i="1" s="1"/>
  <c r="V3265" i="1"/>
  <c r="W3265" i="1" s="1"/>
  <c r="Y3265" i="1" s="1"/>
  <c r="V3041" i="1"/>
  <c r="W3041" i="1" s="1"/>
  <c r="Y3041" i="1" s="1"/>
  <c r="V2785" i="1"/>
  <c r="W2785" i="1" s="1"/>
  <c r="Y2785" i="1" s="1"/>
  <c r="V2545" i="1"/>
  <c r="W2545" i="1" s="1"/>
  <c r="Y2545" i="1" s="1"/>
  <c r="V2305" i="1"/>
  <c r="W2305" i="1" s="1"/>
  <c r="Y2305" i="1" s="1"/>
  <c r="V2081" i="1"/>
  <c r="W2081" i="1" s="1"/>
  <c r="Y2081" i="1" s="1"/>
  <c r="V1857" i="1"/>
  <c r="W1857" i="1" s="1"/>
  <c r="Y1857" i="1" s="1"/>
  <c r="V1681" i="1"/>
  <c r="W1681" i="1" s="1"/>
  <c r="Y1681" i="1" s="1"/>
  <c r="V1521" i="1"/>
  <c r="W1521" i="1" s="1"/>
  <c r="Y1521" i="1" s="1"/>
  <c r="V1313" i="1"/>
  <c r="W1313" i="1" s="1"/>
  <c r="Y1313" i="1" s="1"/>
  <c r="V1089" i="1"/>
  <c r="W1089" i="1" s="1"/>
  <c r="Y1089" i="1" s="1"/>
  <c r="V897" i="1"/>
  <c r="W897" i="1" s="1"/>
  <c r="Y897" i="1" s="1"/>
  <c r="V689" i="1"/>
  <c r="W689" i="1" s="1"/>
  <c r="Y689" i="1" s="1"/>
  <c r="V465" i="1"/>
  <c r="W465" i="1" s="1"/>
  <c r="Y465" i="1" s="1"/>
  <c r="V145" i="1"/>
  <c r="W145" i="1" s="1"/>
  <c r="Y145" i="1" s="1"/>
  <c r="V4928" i="1"/>
  <c r="W4928" i="1" s="1"/>
  <c r="Y4928" i="1" s="1"/>
  <c r="V4720" i="1"/>
  <c r="W4720" i="1" s="1"/>
  <c r="Y4720" i="1" s="1"/>
  <c r="V4512" i="1"/>
  <c r="W4512" i="1" s="1"/>
  <c r="Y4512" i="1" s="1"/>
  <c r="V4272" i="1"/>
  <c r="W4272" i="1" s="1"/>
  <c r="Y4272" i="1" s="1"/>
  <c r="V4016" i="1"/>
  <c r="W4016" i="1" s="1"/>
  <c r="Y4016" i="1" s="1"/>
  <c r="V3792" i="1"/>
  <c r="W3792" i="1" s="1"/>
  <c r="Y3792" i="1" s="1"/>
  <c r="V3568" i="1"/>
  <c r="W3568" i="1" s="1"/>
  <c r="Y3568" i="1" s="1"/>
  <c r="V3328" i="1"/>
  <c r="W3328" i="1" s="1"/>
  <c r="Y3328" i="1" s="1"/>
  <c r="V3088" i="1"/>
  <c r="W3088" i="1" s="1"/>
  <c r="Y3088" i="1" s="1"/>
  <c r="V2848" i="1"/>
  <c r="W2848" i="1" s="1"/>
  <c r="Y2848" i="1" s="1"/>
  <c r="V2608" i="1"/>
  <c r="W2608" i="1" s="1"/>
  <c r="Y2608" i="1" s="1"/>
  <c r="V2400" i="1"/>
  <c r="W2400" i="1" s="1"/>
  <c r="Y2400" i="1" s="1"/>
  <c r="V2176" i="1"/>
  <c r="W2176" i="1" s="1"/>
  <c r="Y2176" i="1" s="1"/>
  <c r="V1952" i="1"/>
  <c r="W1952" i="1" s="1"/>
  <c r="Y1952" i="1" s="1"/>
  <c r="V1696" i="1"/>
  <c r="W1696" i="1" s="1"/>
  <c r="Y1696" i="1" s="1"/>
  <c r="V1456" i="1"/>
  <c r="W1456" i="1" s="1"/>
  <c r="Y1456" i="1" s="1"/>
  <c r="V1168" i="1"/>
  <c r="W1168" i="1" s="1"/>
  <c r="Y1168" i="1" s="1"/>
  <c r="W768" i="1"/>
  <c r="Y768" i="1" s="1"/>
  <c r="V576" i="1"/>
  <c r="W576" i="1" s="1"/>
  <c r="Y576" i="1" s="1"/>
  <c r="V336" i="1"/>
  <c r="W336" i="1" s="1"/>
  <c r="Y336" i="1" s="1"/>
  <c r="V64" i="1"/>
  <c r="W64" i="1" s="1"/>
  <c r="Y64" i="1" s="1"/>
  <c r="V4883" i="1"/>
  <c r="W4883" i="1" s="1"/>
  <c r="Y4883" i="1" s="1"/>
  <c r="V4819" i="1"/>
  <c r="W4819" i="1" s="1"/>
  <c r="Y4819" i="1" s="1"/>
  <c r="V4691" i="1"/>
  <c r="W4691" i="1" s="1"/>
  <c r="Y4691" i="1" s="1"/>
  <c r="V4595" i="1"/>
  <c r="W4595" i="1" s="1"/>
  <c r="Y4595" i="1" s="1"/>
  <c r="V4499" i="1"/>
  <c r="W4499" i="1" s="1"/>
  <c r="Y4499" i="1" s="1"/>
  <c r="V4403" i="1"/>
  <c r="W4403" i="1" s="1"/>
  <c r="Y4403" i="1" s="1"/>
  <c r="V4275" i="1"/>
  <c r="W4275" i="1" s="1"/>
  <c r="Y4275" i="1" s="1"/>
  <c r="V4099" i="1"/>
  <c r="W4099" i="1" s="1"/>
  <c r="Y4099" i="1" s="1"/>
  <c r="V3987" i="1"/>
  <c r="W3987" i="1" s="1"/>
  <c r="Y3987" i="1" s="1"/>
  <c r="V3859" i="1"/>
  <c r="W3859" i="1" s="1"/>
  <c r="Y3859" i="1" s="1"/>
  <c r="V3587" i="1"/>
  <c r="W3587" i="1" s="1"/>
  <c r="Y3587" i="1" s="1"/>
  <c r="V3491" i="1"/>
  <c r="W3491" i="1" s="1"/>
  <c r="Y3491" i="1" s="1"/>
  <c r="V3363" i="1"/>
  <c r="W3363" i="1" s="1"/>
  <c r="Y3363" i="1" s="1"/>
  <c r="V3251" i="1"/>
  <c r="W3251" i="1" s="1"/>
  <c r="Y3251" i="1" s="1"/>
  <c r="V3107" i="1"/>
  <c r="W3107" i="1" s="1"/>
  <c r="Y3107" i="1" s="1"/>
  <c r="V2963" i="1"/>
  <c r="W2963" i="1" s="1"/>
  <c r="Y2963" i="1" s="1"/>
  <c r="V2851" i="1"/>
  <c r="W2851" i="1" s="1"/>
  <c r="Y2851" i="1" s="1"/>
  <c r="V2675" i="1"/>
  <c r="W2675" i="1" s="1"/>
  <c r="Y2675" i="1" s="1"/>
  <c r="V2499" i="1"/>
  <c r="W2499" i="1" s="1"/>
  <c r="Y2499" i="1" s="1"/>
  <c r="V2371" i="1"/>
  <c r="W2371" i="1" s="1"/>
  <c r="Y2371" i="1" s="1"/>
  <c r="V2211" i="1"/>
  <c r="W2211" i="1" s="1"/>
  <c r="Y2211" i="1" s="1"/>
  <c r="V2067" i="1"/>
  <c r="W2067" i="1" s="1"/>
  <c r="Y2067" i="1" s="1"/>
  <c r="V1875" i="1"/>
  <c r="W1875" i="1" s="1"/>
  <c r="Y1875" i="1" s="1"/>
  <c r="V1715" i="1"/>
  <c r="W1715" i="1" s="1"/>
  <c r="Y1715" i="1" s="1"/>
  <c r="V1587" i="1"/>
  <c r="W1587" i="1" s="1"/>
  <c r="Y1587" i="1" s="1"/>
  <c r="V1459" i="1"/>
  <c r="W1459" i="1" s="1"/>
  <c r="Y1459" i="1" s="1"/>
  <c r="V1299" i="1"/>
  <c r="W1299" i="1" s="1"/>
  <c r="Y1299" i="1" s="1"/>
  <c r="V1107" i="1"/>
  <c r="W1107" i="1" s="1"/>
  <c r="Y1107" i="1" s="1"/>
  <c r="V963" i="1"/>
  <c r="W963" i="1" s="1"/>
  <c r="Y963" i="1" s="1"/>
  <c r="V835" i="1"/>
  <c r="W835" i="1" s="1"/>
  <c r="Y835" i="1" s="1"/>
  <c r="V691" i="1"/>
  <c r="W691" i="1" s="1"/>
  <c r="Y691" i="1" s="1"/>
  <c r="V531" i="1"/>
  <c r="W531" i="1" s="1"/>
  <c r="Y531" i="1" s="1"/>
  <c r="V355" i="1"/>
  <c r="W355" i="1" s="1"/>
  <c r="Y355" i="1" s="1"/>
  <c r="V51" i="1"/>
  <c r="W51" i="1" s="1"/>
  <c r="Y51" i="1" s="1"/>
  <c r="V4850" i="1"/>
  <c r="W4850" i="1" s="1"/>
  <c r="Y4850" i="1" s="1"/>
  <c r="V4594" i="1"/>
  <c r="W4594" i="1" s="1"/>
  <c r="Y4594" i="1" s="1"/>
  <c r="V4418" i="1"/>
  <c r="W4418" i="1" s="1"/>
  <c r="Y4418" i="1" s="1"/>
  <c r="V4306" i="1"/>
  <c r="W4306" i="1" s="1"/>
  <c r="Y4306" i="1" s="1"/>
  <c r="V4066" i="1"/>
  <c r="W4066" i="1" s="1"/>
  <c r="Y4066" i="1" s="1"/>
  <c r="W3730" i="1"/>
  <c r="Y3730" i="1" s="1"/>
  <c r="V3202" i="1"/>
  <c r="W3202" i="1" s="1"/>
  <c r="Y3202" i="1" s="1"/>
  <c r="V3010" i="1"/>
  <c r="W3010" i="1" s="1"/>
  <c r="Y3010" i="1" s="1"/>
  <c r="V2850" i="1"/>
  <c r="W2850" i="1" s="1"/>
  <c r="Y2850" i="1" s="1"/>
  <c r="V2722" i="1"/>
  <c r="W2722" i="1" s="1"/>
  <c r="Y2722" i="1" s="1"/>
  <c r="V2610" i="1"/>
  <c r="W2610" i="1" s="1"/>
  <c r="Y2610" i="1" s="1"/>
  <c r="V2434" i="1"/>
  <c r="W2434" i="1" s="1"/>
  <c r="Y2434" i="1" s="1"/>
  <c r="V2274" i="1"/>
  <c r="W2274" i="1" s="1"/>
  <c r="Y2274" i="1" s="1"/>
  <c r="V2082" i="1"/>
  <c r="W2082" i="1" s="1"/>
  <c r="Y2082" i="1" s="1"/>
  <c r="V1890" i="1"/>
  <c r="W1890" i="1" s="1"/>
  <c r="Y1890" i="1" s="1"/>
  <c r="V1794" i="1"/>
  <c r="W1794" i="1" s="1"/>
  <c r="Y1794" i="1" s="1"/>
  <c r="V1698" i="1"/>
  <c r="W1698" i="1" s="1"/>
  <c r="Y1698" i="1" s="1"/>
  <c r="V1618" i="1"/>
  <c r="W1618" i="1" s="1"/>
  <c r="Y1618" i="1" s="1"/>
  <c r="V1506" i="1"/>
  <c r="W1506" i="1" s="1"/>
  <c r="Y1506" i="1" s="1"/>
  <c r="V1410" i="1"/>
  <c r="W1410" i="1" s="1"/>
  <c r="Y1410" i="1" s="1"/>
  <c r="V1298" i="1"/>
  <c r="W1298" i="1" s="1"/>
  <c r="Y1298" i="1" s="1"/>
  <c r="V1170" i="1"/>
  <c r="W1170" i="1" s="1"/>
  <c r="Y1170" i="1" s="1"/>
  <c r="V1026" i="1"/>
  <c r="W1026" i="1" s="1"/>
  <c r="Y1026" i="1" s="1"/>
  <c r="V834" i="1"/>
  <c r="W834" i="1" s="1"/>
  <c r="Y834" i="1" s="1"/>
  <c r="V610" i="1"/>
  <c r="W610" i="1" s="1"/>
  <c r="Y610" i="1" s="1"/>
  <c r="V402" i="1"/>
  <c r="W402" i="1" s="1"/>
  <c r="Y402" i="1" s="1"/>
  <c r="V82" i="1"/>
  <c r="W82" i="1" s="1"/>
  <c r="Y82" i="1" s="1"/>
  <c r="V4993" i="1"/>
  <c r="W4993" i="1" s="1"/>
  <c r="Y4993" i="1" s="1"/>
  <c r="V4721" i="1"/>
  <c r="W4721" i="1" s="1"/>
  <c r="Y4721" i="1" s="1"/>
  <c r="V4513" i="1"/>
  <c r="W4513" i="1" s="1"/>
  <c r="Y4513" i="1" s="1"/>
  <c r="V4337" i="1"/>
  <c r="W4337" i="1" s="1"/>
  <c r="Y4337" i="1" s="1"/>
  <c r="V4033" i="1"/>
  <c r="W4033" i="1" s="1"/>
  <c r="Y4033" i="1" s="1"/>
  <c r="V3953" i="1"/>
  <c r="W3953" i="1" s="1"/>
  <c r="Y3953" i="1" s="1"/>
  <c r="V3825" i="1"/>
  <c r="W3825" i="1" s="1"/>
  <c r="Y3825" i="1" s="1"/>
  <c r="V3729" i="1"/>
  <c r="W3729" i="1" s="1"/>
  <c r="Y3729" i="1" s="1"/>
  <c r="V3617" i="1"/>
  <c r="W3617" i="1" s="1"/>
  <c r="Y3617" i="1" s="1"/>
  <c r="V3521" i="1"/>
  <c r="W3521" i="1" s="1"/>
  <c r="Y3521" i="1" s="1"/>
  <c r="V3377" i="1"/>
  <c r="W3377" i="1" s="1"/>
  <c r="Y3377" i="1" s="1"/>
  <c r="V3249" i="1"/>
  <c r="W3249" i="1" s="1"/>
  <c r="Y3249" i="1" s="1"/>
  <c r="V3073" i="1"/>
  <c r="W3073" i="1" s="1"/>
  <c r="Y3073" i="1" s="1"/>
  <c r="V2929" i="1"/>
  <c r="W2929" i="1" s="1"/>
  <c r="Y2929" i="1" s="1"/>
  <c r="V2721" i="1"/>
  <c r="W2721" i="1" s="1"/>
  <c r="Y2721" i="1" s="1"/>
  <c r="V2529" i="1"/>
  <c r="W2529" i="1" s="1"/>
  <c r="Y2529" i="1" s="1"/>
  <c r="V2353" i="1"/>
  <c r="W2353" i="1" s="1"/>
  <c r="Y2353" i="1" s="1"/>
  <c r="V2177" i="1"/>
  <c r="W2177" i="1" s="1"/>
  <c r="Y2177" i="1" s="1"/>
  <c r="V1985" i="1"/>
  <c r="W1985" i="1" s="1"/>
  <c r="Y1985" i="1" s="1"/>
  <c r="V1841" i="1"/>
  <c r="W1841" i="1" s="1"/>
  <c r="Y1841" i="1" s="1"/>
  <c r="V1729" i="1"/>
  <c r="W1729" i="1" s="1"/>
  <c r="Y1729" i="1" s="1"/>
  <c r="V1633" i="1"/>
  <c r="W1633" i="1" s="1"/>
  <c r="Y1633" i="1" s="1"/>
  <c r="V1569" i="1"/>
  <c r="W1569" i="1" s="1"/>
  <c r="Y1569" i="1" s="1"/>
  <c r="V1441" i="1"/>
  <c r="W1441" i="1" s="1"/>
  <c r="Y1441" i="1" s="1"/>
  <c r="V1345" i="1"/>
  <c r="W1345" i="1" s="1"/>
  <c r="Y1345" i="1" s="1"/>
  <c r="V1249" i="1"/>
  <c r="W1249" i="1" s="1"/>
  <c r="Y1249" i="1" s="1"/>
  <c r="V1169" i="1"/>
  <c r="W1169" i="1" s="1"/>
  <c r="Y1169" i="1" s="1"/>
  <c r="V1025" i="1"/>
  <c r="W1025" i="1" s="1"/>
  <c r="Y1025" i="1" s="1"/>
  <c r="V833" i="1"/>
  <c r="W833" i="1" s="1"/>
  <c r="Y833" i="1" s="1"/>
  <c r="V673" i="1"/>
  <c r="W673" i="1" s="1"/>
  <c r="Y673" i="1" s="1"/>
  <c r="V513" i="1"/>
  <c r="W513" i="1" s="1"/>
  <c r="Y513" i="1" s="1"/>
  <c r="V337" i="1"/>
  <c r="W337" i="1" s="1"/>
  <c r="Y337" i="1" s="1"/>
  <c r="V161" i="1"/>
  <c r="W161" i="1" s="1"/>
  <c r="Y161" i="1" s="1"/>
  <c r="V4880" i="1"/>
  <c r="W4880" i="1" s="1"/>
  <c r="Y4880" i="1" s="1"/>
  <c r="V4640" i="1"/>
  <c r="W4640" i="1" s="1"/>
  <c r="Y4640" i="1" s="1"/>
  <c r="V4416" i="1"/>
  <c r="W4416" i="1" s="1"/>
  <c r="Y4416" i="1" s="1"/>
  <c r="V3968" i="1"/>
  <c r="W3968" i="1" s="1"/>
  <c r="Y3968" i="1" s="1"/>
  <c r="V3760" i="1"/>
  <c r="W3760" i="1" s="1"/>
  <c r="Y3760" i="1" s="1"/>
  <c r="V3600" i="1"/>
  <c r="W3600" i="1" s="1"/>
  <c r="Y3600" i="1" s="1"/>
  <c r="V3504" i="1"/>
  <c r="W3504" i="1" s="1"/>
  <c r="Y3504" i="1" s="1"/>
  <c r="V3376" i="1"/>
  <c r="W3376" i="1" s="1"/>
  <c r="Y3376" i="1" s="1"/>
  <c r="V3296" i="1"/>
  <c r="W3296" i="1" s="1"/>
  <c r="Y3296" i="1" s="1"/>
  <c r="V3168" i="1"/>
  <c r="W3168" i="1" s="1"/>
  <c r="Y3168" i="1" s="1"/>
  <c r="V3008" i="1"/>
  <c r="W3008" i="1" s="1"/>
  <c r="Y3008" i="1" s="1"/>
  <c r="V2800" i="1"/>
  <c r="W2800" i="1" s="1"/>
  <c r="Y2800" i="1" s="1"/>
  <c r="V2592" i="1"/>
  <c r="W2592" i="1" s="1"/>
  <c r="Y2592" i="1" s="1"/>
  <c r="V2368" i="1"/>
  <c r="W2368" i="1" s="1"/>
  <c r="Y2368" i="1" s="1"/>
  <c r="V2160" i="1"/>
  <c r="W2160" i="1" s="1"/>
  <c r="Y2160" i="1" s="1"/>
  <c r="V1968" i="1"/>
  <c r="W1968" i="1" s="1"/>
  <c r="Y1968" i="1" s="1"/>
  <c r="V1792" i="1"/>
  <c r="W1792" i="1" s="1"/>
  <c r="Y1792" i="1" s="1"/>
  <c r="V1360" i="1"/>
  <c r="W1360" i="1" s="1"/>
  <c r="Y1360" i="1" s="1"/>
  <c r="V1184" i="1"/>
  <c r="W1184" i="1" s="1"/>
  <c r="Y1184" i="1" s="1"/>
  <c r="V1008" i="1"/>
  <c r="W1008" i="1" s="1"/>
  <c r="Y1008" i="1" s="1"/>
  <c r="V864" i="1"/>
  <c r="W864" i="1" s="1"/>
  <c r="Y864" i="1" s="1"/>
  <c r="V672" i="1"/>
  <c r="W672" i="1" s="1"/>
  <c r="Y672" i="1" s="1"/>
  <c r="V480" i="1"/>
  <c r="W480" i="1" s="1"/>
  <c r="Y480" i="1" s="1"/>
  <c r="V256" i="1"/>
  <c r="W256" i="1" s="1"/>
  <c r="Y256" i="1" s="1"/>
  <c r="V4995" i="1"/>
  <c r="W4995" i="1" s="1"/>
  <c r="Y4995" i="1" s="1"/>
  <c r="V4915" i="1"/>
  <c r="W4915" i="1" s="1"/>
  <c r="Y4915" i="1" s="1"/>
  <c r="V4835" i="1"/>
  <c r="W4835" i="1" s="1"/>
  <c r="Y4835" i="1" s="1"/>
  <c r="V4723" i="1"/>
  <c r="W4723" i="1" s="1"/>
  <c r="Y4723" i="1" s="1"/>
  <c r="V4627" i="1"/>
  <c r="W4627" i="1" s="1"/>
  <c r="Y4627" i="1" s="1"/>
  <c r="V4531" i="1"/>
  <c r="W4531" i="1" s="1"/>
  <c r="Y4531" i="1" s="1"/>
  <c r="V4435" i="1"/>
  <c r="W4435" i="1" s="1"/>
  <c r="Y4435" i="1" s="1"/>
  <c r="V4387" i="1"/>
  <c r="W4387" i="1" s="1"/>
  <c r="Y4387" i="1" s="1"/>
  <c r="V4307" i="1"/>
  <c r="W4307" i="1" s="1"/>
  <c r="Y4307" i="1" s="1"/>
  <c r="V4259" i="1"/>
  <c r="W4259" i="1" s="1"/>
  <c r="Y4259" i="1" s="1"/>
  <c r="V4227" i="1"/>
  <c r="W4227" i="1" s="1"/>
  <c r="Y4227" i="1" s="1"/>
  <c r="V4115" i="1"/>
  <c r="W4115" i="1" s="1"/>
  <c r="Y4115" i="1" s="1"/>
  <c r="V3971" i="1"/>
  <c r="W3971" i="1" s="1"/>
  <c r="Y3971" i="1" s="1"/>
  <c r="V3731" i="1"/>
  <c r="W3731" i="1" s="1"/>
  <c r="Y3731" i="1" s="1"/>
  <c r="V3603" i="1"/>
  <c r="W3603" i="1" s="1"/>
  <c r="Y3603" i="1" s="1"/>
  <c r="V3267" i="1"/>
  <c r="W3267" i="1" s="1"/>
  <c r="Y3267" i="1" s="1"/>
  <c r="V3123" i="1"/>
  <c r="W3123" i="1" s="1"/>
  <c r="Y3123" i="1" s="1"/>
  <c r="V2979" i="1"/>
  <c r="W2979" i="1" s="1"/>
  <c r="Y2979" i="1" s="1"/>
  <c r="V2803" i="1"/>
  <c r="W2803" i="1" s="1"/>
  <c r="Y2803" i="1" s="1"/>
  <c r="V2643" i="1"/>
  <c r="W2643" i="1" s="1"/>
  <c r="Y2643" i="1" s="1"/>
  <c r="V2515" i="1"/>
  <c r="W2515" i="1" s="1"/>
  <c r="Y2515" i="1" s="1"/>
  <c r="V2355" i="1"/>
  <c r="W2355" i="1" s="1"/>
  <c r="Y2355" i="1" s="1"/>
  <c r="V2195" i="1"/>
  <c r="W2195" i="1" s="1"/>
  <c r="Y2195" i="1" s="1"/>
  <c r="V2051" i="1"/>
  <c r="W2051" i="1" s="1"/>
  <c r="Y2051" i="1" s="1"/>
  <c r="V1923" i="1"/>
  <c r="W1923" i="1" s="1"/>
  <c r="Y1923" i="1" s="1"/>
  <c r="V1779" i="1"/>
  <c r="W1779" i="1" s="1"/>
  <c r="Y1779" i="1" s="1"/>
  <c r="V1619" i="1"/>
  <c r="W1619" i="1" s="1"/>
  <c r="Y1619" i="1" s="1"/>
  <c r="V1411" i="1"/>
  <c r="W1411" i="1" s="1"/>
  <c r="Y1411" i="1" s="1"/>
  <c r="V1235" i="1"/>
  <c r="W1235" i="1" s="1"/>
  <c r="Y1235" i="1" s="1"/>
  <c r="V1075" i="1"/>
  <c r="W1075" i="1" s="1"/>
  <c r="Y1075" i="1" s="1"/>
  <c r="V915" i="1"/>
  <c r="W915" i="1" s="1"/>
  <c r="Y915" i="1" s="1"/>
  <c r="V739" i="1"/>
  <c r="W739" i="1" s="1"/>
  <c r="Y739" i="1" s="1"/>
  <c r="V579" i="1"/>
  <c r="W579" i="1" s="1"/>
  <c r="Y579" i="1" s="1"/>
  <c r="V371" i="1"/>
  <c r="W371" i="1" s="1"/>
  <c r="Y371" i="1" s="1"/>
  <c r="V131" i="1"/>
  <c r="W131" i="1" s="1"/>
  <c r="Y131" i="1" s="1"/>
  <c r="V4882" i="1"/>
  <c r="W4882" i="1" s="1"/>
  <c r="Y4882" i="1" s="1"/>
  <c r="V4674" i="1"/>
  <c r="W4674" i="1" s="1"/>
  <c r="Y4674" i="1" s="1"/>
  <c r="V4450" i="1"/>
  <c r="W4450" i="1" s="1"/>
  <c r="Y4450" i="1" s="1"/>
  <c r="V4082" i="1"/>
  <c r="W4082" i="1" s="1"/>
  <c r="Y4082" i="1" s="1"/>
  <c r="V3970" i="1"/>
  <c r="W3970" i="1" s="1"/>
  <c r="Y3970" i="1" s="1"/>
  <c r="V3746" i="1"/>
  <c r="W3746" i="1" s="1"/>
  <c r="Y3746" i="1" s="1"/>
  <c r="V3554" i="1"/>
  <c r="W3554" i="1" s="1"/>
  <c r="Y3554" i="1" s="1"/>
  <c r="V3298" i="1"/>
  <c r="W3298" i="1" s="1"/>
  <c r="Y3298" i="1" s="1"/>
  <c r="V3058" i="1"/>
  <c r="W3058" i="1" s="1"/>
  <c r="Y3058" i="1" s="1"/>
  <c r="V2770" i="1"/>
  <c r="W2770" i="1" s="1"/>
  <c r="Y2770" i="1" s="1"/>
  <c r="V2530" i="1"/>
  <c r="W2530" i="1" s="1"/>
  <c r="Y2530" i="1" s="1"/>
  <c r="V2290" i="1"/>
  <c r="W2290" i="1" s="1"/>
  <c r="Y2290" i="1" s="1"/>
  <c r="V1986" i="1"/>
  <c r="W1986" i="1" s="1"/>
  <c r="Y1986" i="1" s="1"/>
  <c r="V1282" i="1"/>
  <c r="W1282" i="1" s="1"/>
  <c r="Y1282" i="1" s="1"/>
  <c r="V1074" i="1"/>
  <c r="W1074" i="1" s="1"/>
  <c r="Y1074" i="1" s="1"/>
  <c r="V898" i="1"/>
  <c r="W898" i="1" s="1"/>
  <c r="Y898" i="1" s="1"/>
  <c r="V706" i="1"/>
  <c r="W706" i="1" s="1"/>
  <c r="Y706" i="1" s="1"/>
  <c r="V530" i="1"/>
  <c r="W530" i="1" s="1"/>
  <c r="Y530" i="1" s="1"/>
  <c r="V338" i="1"/>
  <c r="W338" i="1" s="1"/>
  <c r="Y338" i="1" s="1"/>
  <c r="V226" i="1"/>
  <c r="W226" i="1" s="1"/>
  <c r="Y226" i="1" s="1"/>
  <c r="V114" i="1"/>
  <c r="W114" i="1" s="1"/>
  <c r="Y114" i="1" s="1"/>
  <c r="V4817" i="1"/>
  <c r="W4817" i="1" s="1"/>
  <c r="Y4817" i="1" s="1"/>
  <c r="V4625" i="1"/>
  <c r="W4625" i="1" s="1"/>
  <c r="Y4625" i="1" s="1"/>
  <c r="V4385" i="1"/>
  <c r="W4385" i="1" s="1"/>
  <c r="Y4385" i="1" s="1"/>
  <c r="V4209" i="1"/>
  <c r="W4209" i="1" s="1"/>
  <c r="Y4209" i="1" s="1"/>
  <c r="V4017" i="1"/>
  <c r="W4017" i="1" s="1"/>
  <c r="Y4017" i="1" s="1"/>
  <c r="V3777" i="1"/>
  <c r="W3777" i="1" s="1"/>
  <c r="Y3777" i="1" s="1"/>
  <c r="V3505" i="1"/>
  <c r="W3505" i="1" s="1"/>
  <c r="Y3505" i="1" s="1"/>
  <c r="V3233" i="1"/>
  <c r="W3233" i="1" s="1"/>
  <c r="Y3233" i="1" s="1"/>
  <c r="V3009" i="1"/>
  <c r="W3009" i="1" s="1"/>
  <c r="Y3009" i="1" s="1"/>
  <c r="V2753" i="1"/>
  <c r="W2753" i="1" s="1"/>
  <c r="Y2753" i="1" s="1"/>
  <c r="V2497" i="1"/>
  <c r="W2497" i="1" s="1"/>
  <c r="Y2497" i="1" s="1"/>
  <c r="V2289" i="1"/>
  <c r="W2289" i="1" s="1"/>
  <c r="Y2289" i="1" s="1"/>
  <c r="V2097" i="1"/>
  <c r="W2097" i="1" s="1"/>
  <c r="Y2097" i="1" s="1"/>
  <c r="V1921" i="1"/>
  <c r="W1921" i="1" s="1"/>
  <c r="Y1921" i="1" s="1"/>
  <c r="V1697" i="1"/>
  <c r="W1697" i="1" s="1"/>
  <c r="Y1697" i="1" s="1"/>
  <c r="V1505" i="1"/>
  <c r="W1505" i="1" s="1"/>
  <c r="Y1505" i="1" s="1"/>
  <c r="V1361" i="1"/>
  <c r="W1361" i="1" s="1"/>
  <c r="Y1361" i="1" s="1"/>
  <c r="V1201" i="1"/>
  <c r="W1201" i="1" s="1"/>
  <c r="Y1201" i="1" s="1"/>
  <c r="V993" i="1"/>
  <c r="W993" i="1" s="1"/>
  <c r="Y993" i="1" s="1"/>
  <c r="V785" i="1"/>
  <c r="W785" i="1" s="1"/>
  <c r="Y785" i="1" s="1"/>
  <c r="V577" i="1"/>
  <c r="W577" i="1" s="1"/>
  <c r="Y577" i="1" s="1"/>
  <c r="V353" i="1"/>
  <c r="W353" i="1" s="1"/>
  <c r="Y353" i="1" s="1"/>
  <c r="V65" i="1"/>
  <c r="W65" i="1" s="1"/>
  <c r="Y65" i="1" s="1"/>
  <c r="V4944" i="1"/>
  <c r="W4944" i="1" s="1"/>
  <c r="Y4944" i="1" s="1"/>
  <c r="V4688" i="1"/>
  <c r="W4688" i="1" s="1"/>
  <c r="Y4688" i="1" s="1"/>
  <c r="V4480" i="1"/>
  <c r="W4480" i="1" s="1"/>
  <c r="Y4480" i="1" s="1"/>
  <c r="V4256" i="1"/>
  <c r="W4256" i="1" s="1"/>
  <c r="Y4256" i="1" s="1"/>
  <c r="V4080" i="1"/>
  <c r="W4080" i="1" s="1"/>
  <c r="Y4080" i="1" s="1"/>
  <c r="V3856" i="1"/>
  <c r="W3856" i="1" s="1"/>
  <c r="Y3856" i="1" s="1"/>
  <c r="V3632" i="1"/>
  <c r="W3632" i="1" s="1"/>
  <c r="Y3632" i="1" s="1"/>
  <c r="V3408" i="1"/>
  <c r="W3408" i="1" s="1"/>
  <c r="Y3408" i="1" s="1"/>
  <c r="V3136" i="1"/>
  <c r="W3136" i="1" s="1"/>
  <c r="Y3136" i="1" s="1"/>
  <c r="V2912" i="1"/>
  <c r="W2912" i="1" s="1"/>
  <c r="Y2912" i="1" s="1"/>
  <c r="V2752" i="1"/>
  <c r="W2752" i="1" s="1"/>
  <c r="Y2752" i="1" s="1"/>
  <c r="V2544" i="1"/>
  <c r="W2544" i="1" s="1"/>
  <c r="Y2544" i="1" s="1"/>
  <c r="V2320" i="1"/>
  <c r="W2320" i="1" s="1"/>
  <c r="Y2320" i="1" s="1"/>
  <c r="V2112" i="1"/>
  <c r="W2112" i="1" s="1"/>
  <c r="Y2112" i="1" s="1"/>
  <c r="V1872" i="1"/>
  <c r="W1872" i="1" s="1"/>
  <c r="Y1872" i="1" s="1"/>
  <c r="V1632" i="1"/>
  <c r="W1632" i="1" s="1"/>
  <c r="Y1632" i="1" s="1"/>
  <c r="V1424" i="1"/>
  <c r="W1424" i="1" s="1"/>
  <c r="Y1424" i="1" s="1"/>
  <c r="V1216" i="1"/>
  <c r="W1216" i="1" s="1"/>
  <c r="Y1216" i="1" s="1"/>
  <c r="V1040" i="1"/>
  <c r="W1040" i="1" s="1"/>
  <c r="Y1040" i="1" s="1"/>
  <c r="V848" i="1"/>
  <c r="W848" i="1" s="1"/>
  <c r="Y848" i="1" s="1"/>
  <c r="V624" i="1"/>
  <c r="W624" i="1" s="1"/>
  <c r="Y624" i="1" s="1"/>
  <c r="V448" i="1"/>
  <c r="W448" i="1" s="1"/>
  <c r="Y448" i="1" s="1"/>
  <c r="V288" i="1"/>
  <c r="W288" i="1" s="1"/>
  <c r="Y288" i="1" s="1"/>
  <c r="V160" i="1"/>
  <c r="W160" i="1" s="1"/>
  <c r="Y160" i="1" s="1"/>
  <c r="V3523" i="1"/>
  <c r="W3523" i="1" s="1"/>
  <c r="Y3523" i="1" s="1"/>
  <c r="V4931" i="1"/>
  <c r="W4931" i="1" s="1"/>
  <c r="Y4931" i="1" s="1"/>
  <c r="V4851" i="1"/>
  <c r="W4851" i="1" s="1"/>
  <c r="Y4851" i="1" s="1"/>
  <c r="V4755" i="1"/>
  <c r="W4755" i="1" s="1"/>
  <c r="Y4755" i="1" s="1"/>
  <c r="V4707" i="1"/>
  <c r="W4707" i="1" s="1"/>
  <c r="Y4707" i="1" s="1"/>
  <c r="V4643" i="1"/>
  <c r="W4643" i="1" s="1"/>
  <c r="Y4643" i="1" s="1"/>
  <c r="V4563" i="1"/>
  <c r="W4563" i="1" s="1"/>
  <c r="Y4563" i="1" s="1"/>
  <c r="V4451" i="1"/>
  <c r="W4451" i="1" s="1"/>
  <c r="Y4451" i="1" s="1"/>
  <c r="V4355" i="1"/>
  <c r="W4355" i="1" s="1"/>
  <c r="Y4355" i="1" s="1"/>
  <c r="V4243" i="1"/>
  <c r="W4243" i="1" s="1"/>
  <c r="Y4243" i="1" s="1"/>
  <c r="V4019" i="1"/>
  <c r="W4019" i="1" s="1"/>
  <c r="Y4019" i="1" s="1"/>
  <c r="V3843" i="1"/>
  <c r="W3843" i="1" s="1"/>
  <c r="Y3843" i="1" s="1"/>
  <c r="V3475" i="1"/>
  <c r="W3475" i="1" s="1"/>
  <c r="Y3475" i="1" s="1"/>
  <c r="V3347" i="1"/>
  <c r="W3347" i="1" s="1"/>
  <c r="Y3347" i="1" s="1"/>
  <c r="V3187" i="1"/>
  <c r="W3187" i="1" s="1"/>
  <c r="Y3187" i="1" s="1"/>
  <c r="V3011" i="1"/>
  <c r="W3011" i="1" s="1"/>
  <c r="Y3011" i="1" s="1"/>
  <c r="V2883" i="1"/>
  <c r="W2883" i="1" s="1"/>
  <c r="Y2883" i="1" s="1"/>
  <c r="V2739" i="1"/>
  <c r="W2739" i="1" s="1"/>
  <c r="Y2739" i="1" s="1"/>
  <c r="V2579" i="1"/>
  <c r="W2579" i="1" s="1"/>
  <c r="Y2579" i="1" s="1"/>
  <c r="V2291" i="1"/>
  <c r="W2291" i="1" s="1"/>
  <c r="Y2291" i="1" s="1"/>
  <c r="V1667" i="1"/>
  <c r="W1667" i="1" s="1"/>
  <c r="Y1667" i="1" s="1"/>
  <c r="V99" i="1"/>
  <c r="W99" i="1" s="1"/>
  <c r="Y99" i="1" s="1"/>
  <c r="V4770" i="1"/>
  <c r="W4770" i="1" s="1"/>
  <c r="Y4770" i="1" s="1"/>
  <c r="V4530" i="1"/>
  <c r="W4530" i="1" s="1"/>
  <c r="Y4530" i="1" s="1"/>
  <c r="V3634" i="1"/>
  <c r="W3634" i="1" s="1"/>
  <c r="Y3634" i="1" s="1"/>
  <c r="V3426" i="1"/>
  <c r="W3426" i="1" s="1"/>
  <c r="Y3426" i="1" s="1"/>
  <c r="V3234" i="1"/>
  <c r="W3234" i="1" s="1"/>
  <c r="Y3234" i="1" s="1"/>
  <c r="V3090" i="1"/>
  <c r="W3090" i="1" s="1"/>
  <c r="Y3090" i="1" s="1"/>
  <c r="V2946" i="1"/>
  <c r="W2946" i="1" s="1"/>
  <c r="Y2946" i="1" s="1"/>
  <c r="V2802" i="1"/>
  <c r="W2802" i="1" s="1"/>
  <c r="Y2802" i="1" s="1"/>
  <c r="V2594" i="1"/>
  <c r="W2594" i="1" s="1"/>
  <c r="Y2594" i="1" s="1"/>
  <c r="V2322" i="1"/>
  <c r="W2322" i="1" s="1"/>
  <c r="Y2322" i="1" s="1"/>
  <c r="V2098" i="1"/>
  <c r="W2098" i="1" s="1"/>
  <c r="Y2098" i="1" s="1"/>
  <c r="V1826" i="1"/>
  <c r="W1826" i="1" s="1"/>
  <c r="Y1826" i="1" s="1"/>
  <c r="V1570" i="1"/>
  <c r="W1570" i="1" s="1"/>
  <c r="Y1570" i="1" s="1"/>
  <c r="V1330" i="1"/>
  <c r="W1330" i="1" s="1"/>
  <c r="Y1330" i="1" s="1"/>
  <c r="V1122" i="1"/>
  <c r="W1122" i="1" s="1"/>
  <c r="Y1122" i="1" s="1"/>
  <c r="V930" i="1"/>
  <c r="W930" i="1" s="1"/>
  <c r="Y930" i="1" s="1"/>
  <c r="V754" i="1"/>
  <c r="W754" i="1" s="1"/>
  <c r="Y754" i="1" s="1"/>
  <c r="V498" i="1"/>
  <c r="W498" i="1" s="1"/>
  <c r="Y498" i="1" s="1"/>
  <c r="V66" i="1"/>
  <c r="W66" i="1" s="1"/>
  <c r="Y66" i="1" s="1"/>
  <c r="V4977" i="1"/>
  <c r="W4977" i="1" s="1"/>
  <c r="Y4977" i="1" s="1"/>
  <c r="V4785" i="1"/>
  <c r="W4785" i="1" s="1"/>
  <c r="Y4785" i="1" s="1"/>
  <c r="V4577" i="1"/>
  <c r="W4577" i="1" s="1"/>
  <c r="Y4577" i="1" s="1"/>
  <c r="V4369" i="1"/>
  <c r="W4369" i="1" s="1"/>
  <c r="Y4369" i="1" s="1"/>
  <c r="V4081" i="1"/>
  <c r="W4081" i="1" s="1"/>
  <c r="Y4081" i="1" s="1"/>
  <c r="V3985" i="1"/>
  <c r="W3985" i="1" s="1"/>
  <c r="Y3985" i="1" s="1"/>
  <c r="V3857" i="1"/>
  <c r="W3857" i="1" s="1"/>
  <c r="Y3857" i="1" s="1"/>
  <c r="V3745" i="1"/>
  <c r="W3745" i="1" s="1"/>
  <c r="Y3745" i="1" s="1"/>
  <c r="V3649" i="1"/>
  <c r="W3649" i="1" s="1"/>
  <c r="Y3649" i="1" s="1"/>
  <c r="V3537" i="1"/>
  <c r="W3537" i="1" s="1"/>
  <c r="Y3537" i="1" s="1"/>
  <c r="V3409" i="1"/>
  <c r="W3409" i="1" s="1"/>
  <c r="Y3409" i="1" s="1"/>
  <c r="V3281" i="1"/>
  <c r="W3281" i="1" s="1"/>
  <c r="Y3281" i="1" s="1"/>
  <c r="V3169" i="1"/>
  <c r="W3169" i="1" s="1"/>
  <c r="Y3169" i="1" s="1"/>
  <c r="V3025" i="1"/>
  <c r="W3025" i="1" s="1"/>
  <c r="Y3025" i="1" s="1"/>
  <c r="V2961" i="1"/>
  <c r="W2961" i="1" s="1"/>
  <c r="Y2961" i="1" s="1"/>
  <c r="V2897" i="1"/>
  <c r="W2897" i="1" s="1"/>
  <c r="Y2897" i="1" s="1"/>
  <c r="V2817" i="1"/>
  <c r="W2817" i="1" s="1"/>
  <c r="Y2817" i="1" s="1"/>
  <c r="V2737" i="1"/>
  <c r="W2737" i="1" s="1"/>
  <c r="Y2737" i="1" s="1"/>
  <c r="V2673" i="1"/>
  <c r="W2673" i="1" s="1"/>
  <c r="Y2673" i="1" s="1"/>
  <c r="V2561" i="1"/>
  <c r="W2561" i="1" s="1"/>
  <c r="Y2561" i="1" s="1"/>
  <c r="V2449" i="1"/>
  <c r="W2449" i="1" s="1"/>
  <c r="Y2449" i="1" s="1"/>
  <c r="V2321" i="1"/>
  <c r="W2321" i="1" s="1"/>
  <c r="Y2321" i="1" s="1"/>
  <c r="V2209" i="1"/>
  <c r="W2209" i="1" s="1"/>
  <c r="Y2209" i="1" s="1"/>
  <c r="V2065" i="1"/>
  <c r="W2065" i="1" s="1"/>
  <c r="Y2065" i="1" s="1"/>
  <c r="V1937" i="1"/>
  <c r="W1937" i="1" s="1"/>
  <c r="Y1937" i="1" s="1"/>
  <c r="V1777" i="1"/>
  <c r="W1777" i="1" s="1"/>
  <c r="Y1777" i="1" s="1"/>
  <c r="V1585" i="1"/>
  <c r="W1585" i="1" s="1"/>
  <c r="Y1585" i="1" s="1"/>
  <c r="V1281" i="1"/>
  <c r="W1281" i="1" s="1"/>
  <c r="Y1281" i="1" s="1"/>
  <c r="V913" i="1"/>
  <c r="W913" i="1" s="1"/>
  <c r="Y913" i="1" s="1"/>
  <c r="V225" i="1"/>
  <c r="W225" i="1" s="1"/>
  <c r="Y225" i="1" s="1"/>
  <c r="V3889" i="1"/>
  <c r="W3889" i="1" s="1"/>
  <c r="Y3889" i="1" s="1"/>
  <c r="V4992" i="1"/>
  <c r="W4992" i="1" s="1"/>
  <c r="Y4992" i="1" s="1"/>
  <c r="V4784" i="1"/>
  <c r="W4784" i="1" s="1"/>
  <c r="Y4784" i="1" s="1"/>
  <c r="V4576" i="1"/>
  <c r="W4576" i="1" s="1"/>
  <c r="Y4576" i="1" s="1"/>
  <c r="V4368" i="1"/>
  <c r="W4368" i="1" s="1"/>
  <c r="Y4368" i="1" s="1"/>
  <c r="V4240" i="1"/>
  <c r="W4240" i="1" s="1"/>
  <c r="Y4240" i="1" s="1"/>
  <c r="V4032" i="1"/>
  <c r="W4032" i="1" s="1"/>
  <c r="Y4032" i="1" s="1"/>
  <c r="V3824" i="1"/>
  <c r="W3824" i="1" s="1"/>
  <c r="Y3824" i="1" s="1"/>
  <c r="V3680" i="1"/>
  <c r="W3680" i="1" s="1"/>
  <c r="Y3680" i="1" s="1"/>
  <c r="V3520" i="1"/>
  <c r="W3520" i="1" s="1"/>
  <c r="Y3520" i="1" s="1"/>
  <c r="V3360" i="1"/>
  <c r="W3360" i="1" s="1"/>
  <c r="Y3360" i="1" s="1"/>
  <c r="V3216" i="1"/>
  <c r="W3216" i="1" s="1"/>
  <c r="Y3216" i="1" s="1"/>
  <c r="V3056" i="1"/>
  <c r="W3056" i="1" s="1"/>
  <c r="Y3056" i="1" s="1"/>
  <c r="V2928" i="1"/>
  <c r="W2928" i="1" s="1"/>
  <c r="Y2928" i="1" s="1"/>
  <c r="V2816" i="1"/>
  <c r="W2816" i="1" s="1"/>
  <c r="Y2816" i="1" s="1"/>
  <c r="V2736" i="1"/>
  <c r="W2736" i="1" s="1"/>
  <c r="Y2736" i="1" s="1"/>
  <c r="V2624" i="1"/>
  <c r="W2624" i="1" s="1"/>
  <c r="Y2624" i="1" s="1"/>
  <c r="V2512" i="1"/>
  <c r="W2512" i="1" s="1"/>
  <c r="Y2512" i="1" s="1"/>
  <c r="V2384" i="1"/>
  <c r="W2384" i="1" s="1"/>
  <c r="Y2384" i="1" s="1"/>
  <c r="V2224" i="1"/>
  <c r="W2224" i="1" s="1"/>
  <c r="Y2224" i="1" s="1"/>
  <c r="V2016" i="1"/>
  <c r="W2016" i="1" s="1"/>
  <c r="Y2016" i="1" s="1"/>
  <c r="V1744" i="1"/>
  <c r="W1744" i="1" s="1"/>
  <c r="Y1744" i="1" s="1"/>
  <c r="V1392" i="1"/>
  <c r="W1392" i="1" s="1"/>
  <c r="Y1392" i="1" s="1"/>
  <c r="V784" i="1"/>
  <c r="W784" i="1" s="1"/>
  <c r="Y784" i="1" s="1"/>
  <c r="V4941" i="1"/>
  <c r="W4941" i="1" s="1"/>
  <c r="Y4941" i="1" s="1"/>
  <c r="V4829" i="1"/>
  <c r="W4829" i="1" s="1"/>
  <c r="Y4829" i="1" s="1"/>
  <c r="V4813" i="1"/>
  <c r="W4813" i="1" s="1"/>
  <c r="Y4813" i="1" s="1"/>
  <c r="V4797" i="1"/>
  <c r="W4797" i="1" s="1"/>
  <c r="Y4797" i="1" s="1"/>
  <c r="V4781" i="1"/>
  <c r="W4781" i="1" s="1"/>
  <c r="Y4781" i="1" s="1"/>
  <c r="V4765" i="1"/>
  <c r="W4765" i="1" s="1"/>
  <c r="Y4765" i="1" s="1"/>
  <c r="V4749" i="1"/>
  <c r="W4749" i="1" s="1"/>
  <c r="Y4749" i="1" s="1"/>
  <c r="V4733" i="1"/>
  <c r="W4733" i="1" s="1"/>
  <c r="Y4733" i="1" s="1"/>
  <c r="V4717" i="1"/>
  <c r="W4717" i="1" s="1"/>
  <c r="Y4717" i="1" s="1"/>
  <c r="V4701" i="1"/>
  <c r="W4701" i="1" s="1"/>
  <c r="Y4701" i="1" s="1"/>
  <c r="V4685" i="1"/>
  <c r="W4685" i="1" s="1"/>
  <c r="Y4685" i="1" s="1"/>
  <c r="V4669" i="1"/>
  <c r="W4669" i="1" s="1"/>
  <c r="Y4669" i="1" s="1"/>
  <c r="V4653" i="1"/>
  <c r="W4653" i="1" s="1"/>
  <c r="Y4653" i="1" s="1"/>
  <c r="V4637" i="1"/>
  <c r="W4637" i="1" s="1"/>
  <c r="Y4637" i="1" s="1"/>
  <c r="V4621" i="1"/>
  <c r="W4621" i="1" s="1"/>
  <c r="Y4621" i="1" s="1"/>
  <c r="V4605" i="1"/>
  <c r="W4605" i="1" s="1"/>
  <c r="Y4605" i="1" s="1"/>
  <c r="V4589" i="1"/>
  <c r="W4589" i="1" s="1"/>
  <c r="Y4589" i="1" s="1"/>
  <c r="V4573" i="1"/>
  <c r="W4573" i="1" s="1"/>
  <c r="Y4573" i="1" s="1"/>
  <c r="V4557" i="1"/>
  <c r="W4557" i="1" s="1"/>
  <c r="Y4557" i="1" s="1"/>
  <c r="V4541" i="1"/>
  <c r="W4541" i="1" s="1"/>
  <c r="Y4541" i="1" s="1"/>
  <c r="V4525" i="1"/>
  <c r="W4525" i="1" s="1"/>
  <c r="Y4525" i="1" s="1"/>
  <c r="V4509" i="1"/>
  <c r="W4509" i="1" s="1"/>
  <c r="Y4509" i="1" s="1"/>
  <c r="V4493" i="1"/>
  <c r="W4493" i="1" s="1"/>
  <c r="Y4493" i="1" s="1"/>
  <c r="V4477" i="1"/>
  <c r="W4477" i="1" s="1"/>
  <c r="Y4477" i="1" s="1"/>
  <c r="V4461" i="1"/>
  <c r="W4461" i="1" s="1"/>
  <c r="Y4461" i="1" s="1"/>
  <c r="V4445" i="1"/>
  <c r="W4445" i="1" s="1"/>
  <c r="Y4445" i="1" s="1"/>
  <c r="V4429" i="1"/>
  <c r="W4429" i="1" s="1"/>
  <c r="Y4429" i="1" s="1"/>
  <c r="V4413" i="1"/>
  <c r="W4413" i="1" s="1"/>
  <c r="Y4413" i="1" s="1"/>
  <c r="V4397" i="1"/>
  <c r="W4397" i="1" s="1"/>
  <c r="Y4397" i="1" s="1"/>
  <c r="V4381" i="1"/>
  <c r="W4381" i="1" s="1"/>
  <c r="Y4381" i="1" s="1"/>
  <c r="V4365" i="1"/>
  <c r="W4365" i="1" s="1"/>
  <c r="Y4365" i="1" s="1"/>
  <c r="V4349" i="1"/>
  <c r="W4349" i="1" s="1"/>
  <c r="Y4349" i="1" s="1"/>
  <c r="V4333" i="1"/>
  <c r="W4333" i="1" s="1"/>
  <c r="Y4333" i="1" s="1"/>
  <c r="V4317" i="1"/>
  <c r="W4317" i="1" s="1"/>
  <c r="Y4317" i="1" s="1"/>
  <c r="V4301" i="1"/>
  <c r="W4301" i="1" s="1"/>
  <c r="Y4301" i="1" s="1"/>
  <c r="V4285" i="1"/>
  <c r="W4285" i="1" s="1"/>
  <c r="Y4285" i="1" s="1"/>
  <c r="V4269" i="1"/>
  <c r="W4269" i="1" s="1"/>
  <c r="Y4269" i="1" s="1"/>
  <c r="V4253" i="1"/>
  <c r="W4253" i="1" s="1"/>
  <c r="Y4253" i="1" s="1"/>
  <c r="V4237" i="1"/>
  <c r="W4237" i="1" s="1"/>
  <c r="Y4237" i="1" s="1"/>
  <c r="V4221" i="1"/>
  <c r="W4221" i="1" s="1"/>
  <c r="Y4221" i="1" s="1"/>
  <c r="V4205" i="1"/>
  <c r="W4205" i="1" s="1"/>
  <c r="Y4205" i="1" s="1"/>
  <c r="V4189" i="1"/>
  <c r="W4189" i="1" s="1"/>
  <c r="Y4189" i="1" s="1"/>
  <c r="V4173" i="1"/>
  <c r="W4173" i="1" s="1"/>
  <c r="Y4173" i="1" s="1"/>
  <c r="V4157" i="1"/>
  <c r="W4157" i="1" s="1"/>
  <c r="Y4157" i="1" s="1"/>
  <c r="V4141" i="1"/>
  <c r="W4141" i="1" s="1"/>
  <c r="Y4141" i="1" s="1"/>
  <c r="V4125" i="1"/>
  <c r="W4125" i="1" s="1"/>
  <c r="Y4125" i="1" s="1"/>
  <c r="W4093" i="1"/>
  <c r="Y4093" i="1" s="1"/>
  <c r="W4077" i="1"/>
  <c r="Y4077" i="1" s="1"/>
  <c r="V4045" i="1"/>
  <c r="W4045" i="1" s="1"/>
  <c r="Y4045" i="1" s="1"/>
  <c r="V4029" i="1"/>
  <c r="W4029" i="1" s="1"/>
  <c r="Y4029" i="1" s="1"/>
  <c r="V4013" i="1"/>
  <c r="W4013" i="1" s="1"/>
  <c r="Y4013" i="1" s="1"/>
  <c r="V3997" i="1"/>
  <c r="W3997" i="1" s="1"/>
  <c r="Y3997" i="1" s="1"/>
  <c r="V3981" i="1"/>
  <c r="W3981" i="1" s="1"/>
  <c r="Y3981" i="1" s="1"/>
  <c r="V3965" i="1"/>
  <c r="W3965" i="1" s="1"/>
  <c r="Y3965" i="1" s="1"/>
  <c r="V3949" i="1"/>
  <c r="W3949" i="1" s="1"/>
  <c r="Y3949" i="1" s="1"/>
  <c r="V3933" i="1"/>
  <c r="W3933" i="1" s="1"/>
  <c r="Y3933" i="1" s="1"/>
  <c r="V3917" i="1"/>
  <c r="W3917" i="1" s="1"/>
  <c r="Y3917" i="1" s="1"/>
  <c r="V3901" i="1"/>
  <c r="W3901" i="1" s="1"/>
  <c r="Y3901" i="1" s="1"/>
  <c r="V3885" i="1"/>
  <c r="W3885" i="1" s="1"/>
  <c r="Y3885" i="1" s="1"/>
  <c r="V3837" i="1"/>
  <c r="W3837" i="1" s="1"/>
  <c r="Y3837" i="1" s="1"/>
  <c r="V3821" i="1"/>
  <c r="W3821" i="1" s="1"/>
  <c r="Y3821" i="1" s="1"/>
  <c r="V3805" i="1"/>
  <c r="W3805" i="1" s="1"/>
  <c r="Y3805" i="1" s="1"/>
  <c r="W3789" i="1"/>
  <c r="Y3789" i="1" s="1"/>
  <c r="V3773" i="1"/>
  <c r="W3773" i="1" s="1"/>
  <c r="Y3773" i="1" s="1"/>
  <c r="V3757" i="1"/>
  <c r="W3757" i="1" s="1"/>
  <c r="Y3757" i="1" s="1"/>
  <c r="V3741" i="1"/>
  <c r="W3741" i="1" s="1"/>
  <c r="Y3741" i="1" s="1"/>
  <c r="W3725" i="1"/>
  <c r="Y3725" i="1" s="1"/>
  <c r="V4145" i="1"/>
  <c r="W4145" i="1" s="1"/>
  <c r="Y4145" i="1" s="1"/>
  <c r="V4979" i="1"/>
  <c r="W4979" i="1" s="1"/>
  <c r="Y4979" i="1" s="1"/>
  <c r="V4899" i="1"/>
  <c r="W4899" i="1" s="1"/>
  <c r="Y4899" i="1" s="1"/>
  <c r="V4787" i="1"/>
  <c r="W4787" i="1" s="1"/>
  <c r="Y4787" i="1" s="1"/>
  <c r="V4675" i="1"/>
  <c r="W4675" i="1" s="1"/>
  <c r="Y4675" i="1" s="1"/>
  <c r="V4611" i="1"/>
  <c r="W4611" i="1" s="1"/>
  <c r="Y4611" i="1" s="1"/>
  <c r="V4515" i="1"/>
  <c r="W4515" i="1" s="1"/>
  <c r="Y4515" i="1" s="1"/>
  <c r="V4419" i="1"/>
  <c r="W4419" i="1" s="1"/>
  <c r="Y4419" i="1" s="1"/>
  <c r="V4291" i="1"/>
  <c r="W4291" i="1" s="1"/>
  <c r="Y4291" i="1" s="1"/>
  <c r="V4003" i="1"/>
  <c r="W4003" i="1" s="1"/>
  <c r="Y4003" i="1" s="1"/>
  <c r="V3667" i="1"/>
  <c r="W3667" i="1" s="1"/>
  <c r="Y3667" i="1" s="1"/>
  <c r="V3555" i="1"/>
  <c r="W3555" i="1" s="1"/>
  <c r="Y3555" i="1" s="1"/>
  <c r="V3459" i="1"/>
  <c r="W3459" i="1" s="1"/>
  <c r="Y3459" i="1" s="1"/>
  <c r="V3331" i="1"/>
  <c r="W3331" i="1" s="1"/>
  <c r="Y3331" i="1" s="1"/>
  <c r="V3155" i="1"/>
  <c r="W3155" i="1" s="1"/>
  <c r="Y3155" i="1" s="1"/>
  <c r="V2995" i="1"/>
  <c r="W2995" i="1" s="1"/>
  <c r="Y2995" i="1" s="1"/>
  <c r="V2867" i="1"/>
  <c r="W2867" i="1" s="1"/>
  <c r="Y2867" i="1" s="1"/>
  <c r="V2707" i="1"/>
  <c r="W2707" i="1" s="1"/>
  <c r="Y2707" i="1" s="1"/>
  <c r="V2547" i="1"/>
  <c r="W2547" i="1" s="1"/>
  <c r="Y2547" i="1" s="1"/>
  <c r="V2403" i="1"/>
  <c r="W2403" i="1" s="1"/>
  <c r="Y2403" i="1" s="1"/>
  <c r="V2227" i="1"/>
  <c r="W2227" i="1" s="1"/>
  <c r="Y2227" i="1" s="1"/>
  <c r="V2083" i="1"/>
  <c r="W2083" i="1" s="1"/>
  <c r="Y2083" i="1" s="1"/>
  <c r="V1907" i="1"/>
  <c r="W1907" i="1" s="1"/>
  <c r="Y1907" i="1" s="1"/>
  <c r="V1747" i="1"/>
  <c r="W1747" i="1" s="1"/>
  <c r="Y1747" i="1" s="1"/>
  <c r="V1603" i="1"/>
  <c r="W1603" i="1" s="1"/>
  <c r="Y1603" i="1" s="1"/>
  <c r="V1427" i="1"/>
  <c r="W1427" i="1" s="1"/>
  <c r="Y1427" i="1" s="1"/>
  <c r="V1267" i="1"/>
  <c r="W1267" i="1" s="1"/>
  <c r="Y1267" i="1" s="1"/>
  <c r="V1139" i="1"/>
  <c r="W1139" i="1" s="1"/>
  <c r="Y1139" i="1" s="1"/>
  <c r="V995" i="1"/>
  <c r="W995" i="1" s="1"/>
  <c r="Y995" i="1" s="1"/>
  <c r="V803" i="1"/>
  <c r="W803" i="1" s="1"/>
  <c r="Y803" i="1" s="1"/>
  <c r="V659" i="1"/>
  <c r="W659" i="1" s="1"/>
  <c r="Y659" i="1" s="1"/>
  <c r="V483" i="1"/>
  <c r="W483" i="1" s="1"/>
  <c r="Y483" i="1" s="1"/>
  <c r="V339" i="1"/>
  <c r="W339" i="1" s="1"/>
  <c r="Y339" i="1" s="1"/>
  <c r="V195" i="1"/>
  <c r="W195" i="1" s="1"/>
  <c r="Y195" i="1" s="1"/>
  <c r="V4866" i="1"/>
  <c r="W4866" i="1" s="1"/>
  <c r="Y4866" i="1" s="1"/>
  <c r="V4626" i="1"/>
  <c r="W4626" i="1" s="1"/>
  <c r="Y4626" i="1" s="1"/>
  <c r="V4386" i="1"/>
  <c r="W4386" i="1" s="1"/>
  <c r="Y4386" i="1" s="1"/>
  <c r="V3954" i="1"/>
  <c r="W3954" i="1" s="1"/>
  <c r="Y3954" i="1" s="1"/>
  <c r="W3618" i="1"/>
  <c r="Y3618" i="1" s="1"/>
  <c r="V3410" i="1"/>
  <c r="W3410" i="1" s="1"/>
  <c r="Y3410" i="1" s="1"/>
  <c r="V3218" i="1"/>
  <c r="W3218" i="1" s="1"/>
  <c r="Y3218" i="1" s="1"/>
  <c r="V2962" i="1"/>
  <c r="W2962" i="1" s="1"/>
  <c r="Y2962" i="1" s="1"/>
  <c r="V2690" i="1"/>
  <c r="W2690" i="1" s="1"/>
  <c r="Y2690" i="1" s="1"/>
  <c r="V2466" i="1"/>
  <c r="W2466" i="1" s="1"/>
  <c r="Y2466" i="1" s="1"/>
  <c r="V2226" i="1"/>
  <c r="W2226" i="1" s="1"/>
  <c r="Y2226" i="1" s="1"/>
  <c r="V1970" i="1"/>
  <c r="W1970" i="1" s="1"/>
  <c r="Y1970" i="1" s="1"/>
  <c r="V1714" i="1"/>
  <c r="W1714" i="1" s="1"/>
  <c r="Y1714" i="1" s="1"/>
  <c r="V1442" i="1"/>
  <c r="W1442" i="1" s="1"/>
  <c r="Y1442" i="1" s="1"/>
  <c r="V1154" i="1"/>
  <c r="W1154" i="1" s="1"/>
  <c r="Y1154" i="1" s="1"/>
  <c r="V722" i="1"/>
  <c r="W722" i="1" s="1"/>
  <c r="Y722" i="1" s="1"/>
  <c r="V546" i="1"/>
  <c r="W546" i="1" s="1"/>
  <c r="Y546" i="1" s="1"/>
  <c r="V354" i="1"/>
  <c r="W354" i="1" s="1"/>
  <c r="Y354" i="1" s="1"/>
  <c r="V210" i="1"/>
  <c r="W210" i="1" s="1"/>
  <c r="Y210" i="1" s="1"/>
  <c r="V18" i="1"/>
  <c r="W18" i="1" s="1"/>
  <c r="Y18" i="1" s="1"/>
  <c r="W4963" i="1"/>
  <c r="Y4963" i="1" s="1"/>
  <c r="V4801" i="1"/>
  <c r="W4801" i="1" s="1"/>
  <c r="Y4801" i="1" s="1"/>
  <c r="V4529" i="1"/>
  <c r="W4529" i="1" s="1"/>
  <c r="Y4529" i="1" s="1"/>
  <c r="V3921" i="1"/>
  <c r="W3921" i="1" s="1"/>
  <c r="Y3921" i="1" s="1"/>
  <c r="V3633" i="1"/>
  <c r="W3633" i="1" s="1"/>
  <c r="Y3633" i="1" s="1"/>
  <c r="V3393" i="1"/>
  <c r="W3393" i="1" s="1"/>
  <c r="Y3393" i="1" s="1"/>
  <c r="V3137" i="1"/>
  <c r="W3137" i="1" s="1"/>
  <c r="Y3137" i="1" s="1"/>
  <c r="V2833" i="1"/>
  <c r="W2833" i="1" s="1"/>
  <c r="Y2833" i="1" s="1"/>
  <c r="V2609" i="1"/>
  <c r="W2609" i="1" s="1"/>
  <c r="Y2609" i="1" s="1"/>
  <c r="V2369" i="1"/>
  <c r="W2369" i="1" s="1"/>
  <c r="Y2369" i="1" s="1"/>
  <c r="V2161" i="1"/>
  <c r="W2161" i="1" s="1"/>
  <c r="Y2161" i="1" s="1"/>
  <c r="V1889" i="1"/>
  <c r="W1889" i="1" s="1"/>
  <c r="Y1889" i="1" s="1"/>
  <c r="V1617" i="1"/>
  <c r="W1617" i="1" s="1"/>
  <c r="Y1617" i="1" s="1"/>
  <c r="V1393" i="1"/>
  <c r="W1393" i="1" s="1"/>
  <c r="Y1393" i="1" s="1"/>
  <c r="V1121" i="1"/>
  <c r="W1121" i="1" s="1"/>
  <c r="Y1121" i="1" s="1"/>
  <c r="V961" i="1"/>
  <c r="W961" i="1" s="1"/>
  <c r="Y961" i="1" s="1"/>
  <c r="V753" i="1"/>
  <c r="W753" i="1" s="1"/>
  <c r="Y753" i="1" s="1"/>
  <c r="V593" i="1"/>
  <c r="W593" i="1" s="1"/>
  <c r="Y593" i="1" s="1"/>
  <c r="V401" i="1"/>
  <c r="W401" i="1" s="1"/>
  <c r="Y401" i="1" s="1"/>
  <c r="V273" i="1"/>
  <c r="W273" i="1" s="1"/>
  <c r="Y273" i="1" s="1"/>
  <c r="V97" i="1"/>
  <c r="W97" i="1" s="1"/>
  <c r="Y97" i="1" s="1"/>
  <c r="V4768" i="1"/>
  <c r="W4768" i="1" s="1"/>
  <c r="Y4768" i="1" s="1"/>
  <c r="V4496" i="1"/>
  <c r="W4496" i="1" s="1"/>
  <c r="Y4496" i="1" s="1"/>
  <c r="V3936" i="1"/>
  <c r="W3936" i="1" s="1"/>
  <c r="Y3936" i="1" s="1"/>
  <c r="V3728" i="1"/>
  <c r="W3728" i="1" s="1"/>
  <c r="Y3728" i="1" s="1"/>
  <c r="V3536" i="1"/>
  <c r="W3536" i="1" s="1"/>
  <c r="Y3536" i="1" s="1"/>
  <c r="V3280" i="1"/>
  <c r="W3280" i="1" s="1"/>
  <c r="Y3280" i="1" s="1"/>
  <c r="V3040" i="1"/>
  <c r="W3040" i="1" s="1"/>
  <c r="Y3040" i="1" s="1"/>
  <c r="V2784" i="1"/>
  <c r="W2784" i="1" s="1"/>
  <c r="Y2784" i="1" s="1"/>
  <c r="V2560" i="1"/>
  <c r="W2560" i="1" s="1"/>
  <c r="Y2560" i="1" s="1"/>
  <c r="V2336" i="1"/>
  <c r="W2336" i="1" s="1"/>
  <c r="Y2336" i="1" s="1"/>
  <c r="V2128" i="1"/>
  <c r="W2128" i="1" s="1"/>
  <c r="Y2128" i="1" s="1"/>
  <c r="V1904" i="1"/>
  <c r="W1904" i="1" s="1"/>
  <c r="Y1904" i="1" s="1"/>
  <c r="V1680" i="1"/>
  <c r="W1680" i="1" s="1"/>
  <c r="Y1680" i="1" s="1"/>
  <c r="V1488" i="1"/>
  <c r="W1488" i="1" s="1"/>
  <c r="Y1488" i="1" s="1"/>
  <c r="V1248" i="1"/>
  <c r="W1248" i="1" s="1"/>
  <c r="Y1248" i="1" s="1"/>
  <c r="V1072" i="1"/>
  <c r="W1072" i="1" s="1"/>
  <c r="Y1072" i="1" s="1"/>
  <c r="V912" i="1"/>
  <c r="W912" i="1" s="1"/>
  <c r="Y912" i="1" s="1"/>
  <c r="V720" i="1"/>
  <c r="W720" i="1" s="1"/>
  <c r="Y720" i="1" s="1"/>
  <c r="V544" i="1"/>
  <c r="W544" i="1" s="1"/>
  <c r="Y544" i="1" s="1"/>
  <c r="V352" i="1"/>
  <c r="W352" i="1" s="1"/>
  <c r="Y352" i="1" s="1"/>
  <c r="V144" i="1"/>
  <c r="W144" i="1" s="1"/>
  <c r="Y144" i="1" s="1"/>
  <c r="V3794" i="1"/>
  <c r="W3794" i="1" s="1"/>
  <c r="Y3794" i="1" s="1"/>
  <c r="V4845" i="1"/>
  <c r="W4845" i="1" s="1"/>
  <c r="Y4845" i="1" s="1"/>
  <c r="V4876" i="1"/>
  <c r="W4876" i="1" s="1"/>
  <c r="Y4876" i="1" s="1"/>
  <c r="V4748" i="1"/>
  <c r="W4748" i="1" s="1"/>
  <c r="Y4748" i="1" s="1"/>
  <c r="V4668" i="1"/>
  <c r="W4668" i="1" s="1"/>
  <c r="Y4668" i="1" s="1"/>
  <c r="V4588" i="1"/>
  <c r="W4588" i="1" s="1"/>
  <c r="Y4588" i="1" s="1"/>
  <c r="V4556" i="1"/>
  <c r="W4556" i="1" s="1"/>
  <c r="Y4556" i="1" s="1"/>
  <c r="V4524" i="1"/>
  <c r="W4524" i="1" s="1"/>
  <c r="Y4524" i="1" s="1"/>
  <c r="V4476" i="1"/>
  <c r="W4476" i="1" s="1"/>
  <c r="Y4476" i="1" s="1"/>
  <c r="V4380" i="1"/>
  <c r="W4380" i="1" s="1"/>
  <c r="Y4380" i="1" s="1"/>
  <c r="V4364" i="1"/>
  <c r="W4364" i="1" s="1"/>
  <c r="Y4364" i="1" s="1"/>
  <c r="V4348" i="1"/>
  <c r="W4348" i="1" s="1"/>
  <c r="Y4348" i="1" s="1"/>
  <c r="V4332" i="1"/>
  <c r="W4332" i="1" s="1"/>
  <c r="Y4332" i="1" s="1"/>
  <c r="V4316" i="1"/>
  <c r="W4316" i="1" s="1"/>
  <c r="Y4316" i="1" s="1"/>
  <c r="V4300" i="1"/>
  <c r="W4300" i="1" s="1"/>
  <c r="Y4300" i="1" s="1"/>
  <c r="V4284" i="1"/>
  <c r="W4284" i="1" s="1"/>
  <c r="Y4284" i="1" s="1"/>
  <c r="V4268" i="1"/>
  <c r="W4268" i="1" s="1"/>
  <c r="Y4268" i="1" s="1"/>
  <c r="V4252" i="1"/>
  <c r="W4252" i="1" s="1"/>
  <c r="Y4252" i="1" s="1"/>
  <c r="V4236" i="1"/>
  <c r="W4236" i="1" s="1"/>
  <c r="Y4236" i="1" s="1"/>
  <c r="V4220" i="1"/>
  <c r="W4220" i="1" s="1"/>
  <c r="Y4220" i="1" s="1"/>
  <c r="V4204" i="1"/>
  <c r="W4204" i="1" s="1"/>
  <c r="Y4204" i="1" s="1"/>
  <c r="V4188" i="1"/>
  <c r="W4188" i="1" s="1"/>
  <c r="Y4188" i="1" s="1"/>
  <c r="V4172" i="1"/>
  <c r="W4172" i="1" s="1"/>
  <c r="Y4172" i="1" s="1"/>
  <c r="V4156" i="1"/>
  <c r="W4156" i="1" s="1"/>
  <c r="Y4156" i="1" s="1"/>
  <c r="V4140" i="1"/>
  <c r="W4140" i="1" s="1"/>
  <c r="Y4140" i="1" s="1"/>
  <c r="V4124" i="1"/>
  <c r="W4124" i="1" s="1"/>
  <c r="Y4124" i="1" s="1"/>
  <c r="V4108" i="1"/>
  <c r="W4108" i="1" s="1"/>
  <c r="Y4108" i="1" s="1"/>
  <c r="W4092" i="1"/>
  <c r="Y4092" i="1" s="1"/>
  <c r="W3420" i="1"/>
  <c r="Y3420" i="1" s="1"/>
  <c r="V4144" i="1"/>
  <c r="W4144" i="1" s="1"/>
  <c r="Y4144" i="1" s="1"/>
  <c r="V3869" i="1"/>
  <c r="W3869" i="1" s="1"/>
  <c r="Y3869" i="1" s="1"/>
  <c r="V4978" i="1"/>
  <c r="W4978" i="1" s="1"/>
  <c r="Y4978" i="1" s="1"/>
  <c r="V4834" i="1"/>
  <c r="W4834" i="1" s="1"/>
  <c r="Y4834" i="1" s="1"/>
  <c r="V4642" i="1"/>
  <c r="W4642" i="1" s="1"/>
  <c r="Y4642" i="1" s="1"/>
  <c r="V4482" i="1"/>
  <c r="W4482" i="1" s="1"/>
  <c r="Y4482" i="1" s="1"/>
  <c r="V4258" i="1"/>
  <c r="W4258" i="1" s="1"/>
  <c r="Y4258" i="1" s="1"/>
  <c r="W3522" i="1"/>
  <c r="Y3522" i="1" s="1"/>
  <c r="V3282" i="1"/>
  <c r="W3282" i="1" s="1"/>
  <c r="Y3282" i="1" s="1"/>
  <c r="V3042" i="1"/>
  <c r="W3042" i="1" s="1"/>
  <c r="Y3042" i="1" s="1"/>
  <c r="V2818" i="1"/>
  <c r="W2818" i="1" s="1"/>
  <c r="Y2818" i="1" s="1"/>
  <c r="V2546" i="1"/>
  <c r="W2546" i="1" s="1"/>
  <c r="Y2546" i="1" s="1"/>
  <c r="V2354" i="1"/>
  <c r="W2354" i="1" s="1"/>
  <c r="Y2354" i="1" s="1"/>
  <c r="V2162" i="1"/>
  <c r="W2162" i="1" s="1"/>
  <c r="Y2162" i="1" s="1"/>
  <c r="V1922" i="1"/>
  <c r="W1922" i="1" s="1"/>
  <c r="Y1922" i="1" s="1"/>
  <c r="V1682" i="1"/>
  <c r="W1682" i="1" s="1"/>
  <c r="Y1682" i="1" s="1"/>
  <c r="V1426" i="1"/>
  <c r="W1426" i="1" s="1"/>
  <c r="Y1426" i="1" s="1"/>
  <c r="V1202" i="1"/>
  <c r="W1202" i="1" s="1"/>
  <c r="Y1202" i="1" s="1"/>
  <c r="V978" i="1"/>
  <c r="W978" i="1" s="1"/>
  <c r="Y978" i="1" s="1"/>
  <c r="V802" i="1"/>
  <c r="W802" i="1" s="1"/>
  <c r="Y802" i="1" s="1"/>
  <c r="V594" i="1"/>
  <c r="W594" i="1" s="1"/>
  <c r="Y594" i="1" s="1"/>
  <c r="V450" i="1"/>
  <c r="W450" i="1" s="1"/>
  <c r="Y450" i="1" s="1"/>
  <c r="V274" i="1"/>
  <c r="W274" i="1" s="1"/>
  <c r="Y274" i="1" s="1"/>
  <c r="V130" i="1"/>
  <c r="W130" i="1" s="1"/>
  <c r="Y130" i="1" s="1"/>
  <c r="V4833" i="1"/>
  <c r="W4833" i="1" s="1"/>
  <c r="Y4833" i="1" s="1"/>
  <c r="V4609" i="1"/>
  <c r="W4609" i="1" s="1"/>
  <c r="Y4609" i="1" s="1"/>
  <c r="V4417" i="1"/>
  <c r="W4417" i="1" s="1"/>
  <c r="Y4417" i="1" s="1"/>
  <c r="V4241" i="1"/>
  <c r="W4241" i="1" s="1"/>
  <c r="Y4241" i="1" s="1"/>
  <c r="V4065" i="1"/>
  <c r="W4065" i="1" s="1"/>
  <c r="Y4065" i="1" s="1"/>
  <c r="V3793" i="1"/>
  <c r="W3793" i="1" s="1"/>
  <c r="Y3793" i="1" s="1"/>
  <c r="V3553" i="1"/>
  <c r="W3553" i="1" s="1"/>
  <c r="Y3553" i="1" s="1"/>
  <c r="V3345" i="1"/>
  <c r="W3345" i="1" s="1"/>
  <c r="Y3345" i="1" s="1"/>
  <c r="V3153" i="1"/>
  <c r="W3153" i="1" s="1"/>
  <c r="Y3153" i="1" s="1"/>
  <c r="V2913" i="1"/>
  <c r="W2913" i="1" s="1"/>
  <c r="Y2913" i="1" s="1"/>
  <c r="V2641" i="1"/>
  <c r="W2641" i="1" s="1"/>
  <c r="Y2641" i="1" s="1"/>
  <c r="V2401" i="1"/>
  <c r="W2401" i="1" s="1"/>
  <c r="Y2401" i="1" s="1"/>
  <c r="V2129" i="1"/>
  <c r="W2129" i="1" s="1"/>
  <c r="Y2129" i="1" s="1"/>
  <c r="V1873" i="1"/>
  <c r="W1873" i="1" s="1"/>
  <c r="Y1873" i="1" s="1"/>
  <c r="V1649" i="1"/>
  <c r="W1649" i="1" s="1"/>
  <c r="Y1649" i="1" s="1"/>
  <c r="V1409" i="1"/>
  <c r="W1409" i="1" s="1"/>
  <c r="Y1409" i="1" s="1"/>
  <c r="V1153" i="1"/>
  <c r="W1153" i="1" s="1"/>
  <c r="Y1153" i="1" s="1"/>
  <c r="V945" i="1"/>
  <c r="W945" i="1" s="1"/>
  <c r="Y945" i="1" s="1"/>
  <c r="V721" i="1"/>
  <c r="W721" i="1" s="1"/>
  <c r="Y721" i="1" s="1"/>
  <c r="V497" i="1"/>
  <c r="W497" i="1" s="1"/>
  <c r="Y497" i="1" s="1"/>
  <c r="V241" i="1"/>
  <c r="W241" i="1" s="1"/>
  <c r="Y241" i="1" s="1"/>
  <c r="V4976" i="1"/>
  <c r="W4976" i="1" s="1"/>
  <c r="Y4976" i="1" s="1"/>
  <c r="V4800" i="1"/>
  <c r="W4800" i="1" s="1"/>
  <c r="Y4800" i="1" s="1"/>
  <c r="V4608" i="1"/>
  <c r="W4608" i="1" s="1"/>
  <c r="Y4608" i="1" s="1"/>
  <c r="V4400" i="1"/>
  <c r="W4400" i="1" s="1"/>
  <c r="Y4400" i="1" s="1"/>
  <c r="V4192" i="1"/>
  <c r="W4192" i="1" s="1"/>
  <c r="Y4192" i="1" s="1"/>
  <c r="W3872" i="1"/>
  <c r="Y3872" i="1" s="1"/>
  <c r="V3616" i="1"/>
  <c r="W3616" i="1" s="1"/>
  <c r="Y3616" i="1" s="1"/>
  <c r="V3392" i="1"/>
  <c r="W3392" i="1" s="1"/>
  <c r="Y3392" i="1" s="1"/>
  <c r="V3152" i="1"/>
  <c r="W3152" i="1" s="1"/>
  <c r="Y3152" i="1" s="1"/>
  <c r="V2960" i="1"/>
  <c r="W2960" i="1" s="1"/>
  <c r="Y2960" i="1" s="1"/>
  <c r="V2704" i="1"/>
  <c r="W2704" i="1" s="1"/>
  <c r="Y2704" i="1" s="1"/>
  <c r="V2480" i="1"/>
  <c r="W2480" i="1" s="1"/>
  <c r="Y2480" i="1" s="1"/>
  <c r="V2240" i="1"/>
  <c r="W2240" i="1" s="1"/>
  <c r="Y2240" i="1" s="1"/>
  <c r="V2032" i="1"/>
  <c r="W2032" i="1" s="1"/>
  <c r="Y2032" i="1" s="1"/>
  <c r="V1808" i="1"/>
  <c r="W1808" i="1" s="1"/>
  <c r="Y1808" i="1" s="1"/>
  <c r="V1584" i="1"/>
  <c r="W1584" i="1" s="1"/>
  <c r="Y1584" i="1" s="1"/>
  <c r="V1312" i="1"/>
  <c r="W1312" i="1" s="1"/>
  <c r="Y1312" i="1" s="1"/>
  <c r="V832" i="1"/>
  <c r="W832" i="1" s="1"/>
  <c r="Y832" i="1" s="1"/>
  <c r="V608" i="1"/>
  <c r="W608" i="1" s="1"/>
  <c r="Y608" i="1" s="1"/>
  <c r="V416" i="1"/>
  <c r="W416" i="1" s="1"/>
  <c r="Y416" i="1" s="1"/>
  <c r="V224" i="1"/>
  <c r="W224" i="1" s="1"/>
  <c r="Y224" i="1" s="1"/>
  <c r="V16" i="1"/>
  <c r="W16" i="1" s="1"/>
  <c r="Y16" i="1" s="1"/>
  <c r="V4161" i="1"/>
  <c r="W4161" i="1" s="1"/>
  <c r="Y4161" i="1" s="1"/>
  <c r="V4989" i="1"/>
  <c r="W4989" i="1" s="1"/>
  <c r="Y4989" i="1" s="1"/>
  <c r="V4924" i="1"/>
  <c r="W4924" i="1" s="1"/>
  <c r="Y4924" i="1" s="1"/>
  <c r="V4780" i="1"/>
  <c r="W4780" i="1" s="1"/>
  <c r="Y4780" i="1" s="1"/>
  <c r="V4620" i="1"/>
  <c r="W4620" i="1" s="1"/>
  <c r="Y4620" i="1" s="1"/>
  <c r="V4412" i="1"/>
  <c r="W4412" i="1" s="1"/>
  <c r="Y4412" i="1" s="1"/>
  <c r="W4875" i="1"/>
  <c r="Y4875" i="1" s="1"/>
  <c r="W4603" i="1"/>
  <c r="Y4603" i="1" s="1"/>
  <c r="W4491" i="1"/>
  <c r="Y4491" i="1" s="1"/>
  <c r="W4475" i="1"/>
  <c r="Y4475" i="1" s="1"/>
  <c r="W4427" i="1"/>
  <c r="Y4427" i="1" s="1"/>
  <c r="W4411" i="1"/>
  <c r="Y4411" i="1" s="1"/>
  <c r="W4363" i="1"/>
  <c r="Y4363" i="1" s="1"/>
  <c r="W4347" i="1"/>
  <c r="Y4347" i="1" s="1"/>
  <c r="W4299" i="1"/>
  <c r="Y4299" i="1" s="1"/>
  <c r="W4283" i="1"/>
  <c r="Y4283" i="1" s="1"/>
  <c r="V4267" i="1"/>
  <c r="W4267" i="1" s="1"/>
  <c r="Y4267" i="1" s="1"/>
  <c r="V4251" i="1"/>
  <c r="W4251" i="1" s="1"/>
  <c r="Y4251" i="1" s="1"/>
  <c r="V4235" i="1"/>
  <c r="W4235" i="1" s="1"/>
  <c r="Y4235" i="1" s="1"/>
  <c r="V4219" i="1"/>
  <c r="W4219" i="1" s="1"/>
  <c r="Y4219" i="1" s="1"/>
  <c r="V4203" i="1"/>
  <c r="W4203" i="1" s="1"/>
  <c r="Y4203" i="1" s="1"/>
  <c r="V4187" i="1"/>
  <c r="W4187" i="1" s="1"/>
  <c r="Y4187" i="1" s="1"/>
  <c r="V4171" i="1"/>
  <c r="W4171" i="1" s="1"/>
  <c r="Y4171" i="1" s="1"/>
  <c r="V4651" i="1"/>
  <c r="W4651" i="1" s="1"/>
  <c r="Y4651" i="1" s="1"/>
  <c r="V4459" i="1"/>
  <c r="W4459" i="1" s="1"/>
  <c r="Y4459" i="1" s="1"/>
  <c r="V4395" i="1"/>
  <c r="W4395" i="1" s="1"/>
  <c r="Y4395" i="1" s="1"/>
  <c r="V4331" i="1"/>
  <c r="W4331" i="1" s="1"/>
  <c r="Y4331" i="1" s="1"/>
  <c r="V4130" i="1"/>
  <c r="W4130" i="1" s="1"/>
  <c r="Y4130" i="1" s="1"/>
  <c r="V4061" i="1"/>
  <c r="W4061" i="1" s="1"/>
  <c r="Y4061" i="1" s="1"/>
  <c r="V3853" i="1"/>
  <c r="W3853" i="1" s="1"/>
  <c r="Y3853" i="1" s="1"/>
  <c r="V992" i="1"/>
  <c r="W992" i="1" s="1"/>
  <c r="Y992" i="1" s="1"/>
  <c r="V4547" i="1"/>
  <c r="W4547" i="1" s="1"/>
  <c r="Y4547" i="1" s="1"/>
  <c r="V4467" i="1"/>
  <c r="W4467" i="1" s="1"/>
  <c r="Y4467" i="1" s="1"/>
  <c r="V4339" i="1"/>
  <c r="W4339" i="1" s="1"/>
  <c r="Y4339" i="1" s="1"/>
  <c r="W4147" i="1"/>
  <c r="Y4147" i="1" s="1"/>
  <c r="V4035" i="1"/>
  <c r="W4035" i="1" s="1"/>
  <c r="Y4035" i="1" s="1"/>
  <c r="V3955" i="1"/>
  <c r="W3955" i="1" s="1"/>
  <c r="Y3955" i="1" s="1"/>
  <c r="V3875" i="1"/>
  <c r="W3875" i="1" s="1"/>
  <c r="Y3875" i="1" s="1"/>
  <c r="V3779" i="1"/>
  <c r="W3779" i="1" s="1"/>
  <c r="Y3779" i="1" s="1"/>
  <c r="V3715" i="1"/>
  <c r="W3715" i="1" s="1"/>
  <c r="Y3715" i="1" s="1"/>
  <c r="V3635" i="1"/>
  <c r="W3635" i="1" s="1"/>
  <c r="Y3635" i="1" s="1"/>
  <c r="V3539" i="1"/>
  <c r="W3539" i="1" s="1"/>
  <c r="Y3539" i="1" s="1"/>
  <c r="V3427" i="1"/>
  <c r="W3427" i="1" s="1"/>
  <c r="Y3427" i="1" s="1"/>
  <c r="V3299" i="1"/>
  <c r="W3299" i="1" s="1"/>
  <c r="Y3299" i="1" s="1"/>
  <c r="V3171" i="1"/>
  <c r="W3171" i="1" s="1"/>
  <c r="Y3171" i="1" s="1"/>
  <c r="V3027" i="1"/>
  <c r="W3027" i="1" s="1"/>
  <c r="Y3027" i="1" s="1"/>
  <c r="V2835" i="1"/>
  <c r="W2835" i="1" s="1"/>
  <c r="Y2835" i="1" s="1"/>
  <c r="V2691" i="1"/>
  <c r="W2691" i="1" s="1"/>
  <c r="Y2691" i="1" s="1"/>
  <c r="V2531" i="1"/>
  <c r="W2531" i="1" s="1"/>
  <c r="Y2531" i="1" s="1"/>
  <c r="V2387" i="1"/>
  <c r="W2387" i="1" s="1"/>
  <c r="Y2387" i="1" s="1"/>
  <c r="V2243" i="1"/>
  <c r="W2243" i="1" s="1"/>
  <c r="Y2243" i="1" s="1"/>
  <c r="V2131" i="1"/>
  <c r="W2131" i="1" s="1"/>
  <c r="Y2131" i="1" s="1"/>
  <c r="V1987" i="1"/>
  <c r="W1987" i="1" s="1"/>
  <c r="Y1987" i="1" s="1"/>
  <c r="V1843" i="1"/>
  <c r="W1843" i="1" s="1"/>
  <c r="Y1843" i="1" s="1"/>
  <c r="V1683" i="1"/>
  <c r="W1683" i="1" s="1"/>
  <c r="Y1683" i="1" s="1"/>
  <c r="V1507" i="1"/>
  <c r="W1507" i="1" s="1"/>
  <c r="Y1507" i="1" s="1"/>
  <c r="V1315" i="1"/>
  <c r="W1315" i="1" s="1"/>
  <c r="Y1315" i="1" s="1"/>
  <c r="V1123" i="1"/>
  <c r="W1123" i="1" s="1"/>
  <c r="Y1123" i="1" s="1"/>
  <c r="V947" i="1"/>
  <c r="W947" i="1" s="1"/>
  <c r="Y947" i="1" s="1"/>
  <c r="V787" i="1"/>
  <c r="W787" i="1" s="1"/>
  <c r="Y787" i="1" s="1"/>
  <c r="V643" i="1"/>
  <c r="W643" i="1" s="1"/>
  <c r="Y643" i="1" s="1"/>
  <c r="V499" i="1"/>
  <c r="W499" i="1" s="1"/>
  <c r="Y499" i="1" s="1"/>
  <c r="V403" i="1"/>
  <c r="W403" i="1" s="1"/>
  <c r="Y403" i="1" s="1"/>
  <c r="V259" i="1"/>
  <c r="W259" i="1" s="1"/>
  <c r="Y259" i="1" s="1"/>
  <c r="V147" i="1"/>
  <c r="W147" i="1" s="1"/>
  <c r="Y147" i="1" s="1"/>
  <c r="V3" i="1"/>
  <c r="W3" i="1" s="1"/>
  <c r="Y3" i="1" s="1"/>
  <c r="V4914" i="1"/>
  <c r="W4914" i="1" s="1"/>
  <c r="Y4914" i="1" s="1"/>
  <c r="V4690" i="1"/>
  <c r="W4690" i="1" s="1"/>
  <c r="Y4690" i="1" s="1"/>
  <c r="V4466" i="1"/>
  <c r="W4466" i="1" s="1"/>
  <c r="Y4466" i="1" s="1"/>
  <c r="W4146" i="1"/>
  <c r="Y4146" i="1" s="1"/>
  <c r="V3986" i="1"/>
  <c r="W3986" i="1" s="1"/>
  <c r="Y3986" i="1" s="1"/>
  <c r="V3762" i="1"/>
  <c r="W3762" i="1" s="1"/>
  <c r="Y3762" i="1" s="1"/>
  <c r="V3250" i="1"/>
  <c r="W3250" i="1" s="1"/>
  <c r="Y3250" i="1" s="1"/>
  <c r="V3026" i="1"/>
  <c r="W3026" i="1" s="1"/>
  <c r="Y3026" i="1" s="1"/>
  <c r="V2754" i="1"/>
  <c r="W2754" i="1" s="1"/>
  <c r="Y2754" i="1" s="1"/>
  <c r="V2514" i="1"/>
  <c r="W2514" i="1" s="1"/>
  <c r="Y2514" i="1" s="1"/>
  <c r="V2258" i="1"/>
  <c r="W2258" i="1" s="1"/>
  <c r="Y2258" i="1" s="1"/>
  <c r="V2034" i="1"/>
  <c r="W2034" i="1" s="1"/>
  <c r="Y2034" i="1" s="1"/>
  <c r="V1778" i="1"/>
  <c r="W1778" i="1" s="1"/>
  <c r="Y1778" i="1" s="1"/>
  <c r="V1522" i="1"/>
  <c r="W1522" i="1" s="1"/>
  <c r="Y1522" i="1" s="1"/>
  <c r="V1266" i="1"/>
  <c r="W1266" i="1" s="1"/>
  <c r="Y1266" i="1" s="1"/>
  <c r="V1058" i="1"/>
  <c r="W1058" i="1" s="1"/>
  <c r="Y1058" i="1" s="1"/>
  <c r="V914" i="1"/>
  <c r="W914" i="1" s="1"/>
  <c r="Y914" i="1" s="1"/>
  <c r="V818" i="1"/>
  <c r="W818" i="1" s="1"/>
  <c r="Y818" i="1" s="1"/>
  <c r="V674" i="1"/>
  <c r="W674" i="1" s="1"/>
  <c r="Y674" i="1" s="1"/>
  <c r="V514" i="1"/>
  <c r="W514" i="1" s="1"/>
  <c r="Y514" i="1" s="1"/>
  <c r="V322" i="1"/>
  <c r="W322" i="1" s="1"/>
  <c r="Y322" i="1" s="1"/>
  <c r="V242" i="1"/>
  <c r="W242" i="1" s="1"/>
  <c r="Y242" i="1" s="1"/>
  <c r="V146" i="1"/>
  <c r="W146" i="1" s="1"/>
  <c r="Y146" i="1" s="1"/>
  <c r="V4163" i="1"/>
  <c r="W4163" i="1" s="1"/>
  <c r="Y4163" i="1" s="1"/>
  <c r="V4881" i="1"/>
  <c r="W4881" i="1" s="1"/>
  <c r="Y4881" i="1" s="1"/>
  <c r="V4641" i="1"/>
  <c r="W4641" i="1" s="1"/>
  <c r="Y4641" i="1" s="1"/>
  <c r="V4401" i="1"/>
  <c r="W4401" i="1" s="1"/>
  <c r="Y4401" i="1" s="1"/>
  <c r="V4193" i="1"/>
  <c r="W4193" i="1" s="1"/>
  <c r="Y4193" i="1" s="1"/>
  <c r="V3969" i="1"/>
  <c r="W3969" i="1" s="1"/>
  <c r="Y3969" i="1" s="1"/>
  <c r="V3713" i="1"/>
  <c r="W3713" i="1" s="1"/>
  <c r="Y3713" i="1" s="1"/>
  <c r="V3473" i="1"/>
  <c r="W3473" i="1" s="1"/>
  <c r="Y3473" i="1" s="1"/>
  <c r="V3201" i="1"/>
  <c r="W3201" i="1" s="1"/>
  <c r="Y3201" i="1" s="1"/>
  <c r="V2977" i="1"/>
  <c r="W2977" i="1" s="1"/>
  <c r="Y2977" i="1" s="1"/>
  <c r="V2705" i="1"/>
  <c r="W2705" i="1" s="1"/>
  <c r="Y2705" i="1" s="1"/>
  <c r="V2465" i="1"/>
  <c r="W2465" i="1" s="1"/>
  <c r="Y2465" i="1" s="1"/>
  <c r="V2225" i="1"/>
  <c r="W2225" i="1" s="1"/>
  <c r="Y2225" i="1" s="1"/>
  <c r="V2017" i="1"/>
  <c r="W2017" i="1" s="1"/>
  <c r="Y2017" i="1" s="1"/>
  <c r="V1809" i="1"/>
  <c r="W1809" i="1" s="1"/>
  <c r="Y1809" i="1" s="1"/>
  <c r="V1553" i="1"/>
  <c r="W1553" i="1" s="1"/>
  <c r="Y1553" i="1" s="1"/>
  <c r="V1329" i="1"/>
  <c r="W1329" i="1" s="1"/>
  <c r="Y1329" i="1" s="1"/>
  <c r="V1137" i="1"/>
  <c r="W1137" i="1" s="1"/>
  <c r="Y1137" i="1" s="1"/>
  <c r="V929" i="1"/>
  <c r="W929" i="1" s="1"/>
  <c r="Y929" i="1" s="1"/>
  <c r="V705" i="1"/>
  <c r="W705" i="1" s="1"/>
  <c r="Y705" i="1" s="1"/>
  <c r="V529" i="1"/>
  <c r="W529" i="1" s="1"/>
  <c r="Y529" i="1" s="1"/>
  <c r="V385" i="1"/>
  <c r="W385" i="1" s="1"/>
  <c r="Y385" i="1" s="1"/>
  <c r="V289" i="1"/>
  <c r="W289" i="1" s="1"/>
  <c r="Y289" i="1" s="1"/>
  <c r="V177" i="1"/>
  <c r="W177" i="1" s="1"/>
  <c r="Y177" i="1" s="1"/>
  <c r="V129" i="1"/>
  <c r="W129" i="1" s="1"/>
  <c r="Y129" i="1" s="1"/>
  <c r="V81" i="1"/>
  <c r="W81" i="1" s="1"/>
  <c r="Y81" i="1" s="1"/>
  <c r="V4162" i="1"/>
  <c r="W4162" i="1" s="1"/>
  <c r="Y4162" i="1" s="1"/>
  <c r="W4962" i="1"/>
  <c r="Y4962" i="1" s="1"/>
  <c r="V4960" i="1"/>
  <c r="W4960" i="1" s="1"/>
  <c r="Y4960" i="1" s="1"/>
  <c r="V4752" i="1"/>
  <c r="W4752" i="1" s="1"/>
  <c r="Y4752" i="1" s="1"/>
  <c r="V4528" i="1"/>
  <c r="W4528" i="1" s="1"/>
  <c r="Y4528" i="1" s="1"/>
  <c r="V3952" i="1"/>
  <c r="W3952" i="1" s="1"/>
  <c r="Y3952" i="1" s="1"/>
  <c r="V3712" i="1"/>
  <c r="W3712" i="1" s="1"/>
  <c r="Y3712" i="1" s="1"/>
  <c r="V3440" i="1"/>
  <c r="W3440" i="1" s="1"/>
  <c r="Y3440" i="1" s="1"/>
  <c r="V3184" i="1"/>
  <c r="W3184" i="1" s="1"/>
  <c r="Y3184" i="1" s="1"/>
  <c r="V2944" i="1"/>
  <c r="W2944" i="1" s="1"/>
  <c r="Y2944" i="1" s="1"/>
  <c r="V2672" i="1"/>
  <c r="W2672" i="1" s="1"/>
  <c r="Y2672" i="1" s="1"/>
  <c r="V2432" i="1"/>
  <c r="W2432" i="1" s="1"/>
  <c r="Y2432" i="1" s="1"/>
  <c r="V2192" i="1"/>
  <c r="W2192" i="1" s="1"/>
  <c r="Y2192" i="1" s="1"/>
  <c r="V1984" i="1"/>
  <c r="W1984" i="1" s="1"/>
  <c r="Y1984" i="1" s="1"/>
  <c r="V1776" i="1"/>
  <c r="W1776" i="1" s="1"/>
  <c r="Y1776" i="1" s="1"/>
  <c r="V1568" i="1"/>
  <c r="W1568" i="1" s="1"/>
  <c r="Y1568" i="1" s="1"/>
  <c r="V1344" i="1"/>
  <c r="W1344" i="1" s="1"/>
  <c r="Y1344" i="1" s="1"/>
  <c r="V1152" i="1"/>
  <c r="W1152" i="1" s="1"/>
  <c r="Y1152" i="1" s="1"/>
  <c r="V944" i="1"/>
  <c r="W944" i="1" s="1"/>
  <c r="Y944" i="1" s="1"/>
  <c r="V736" i="1"/>
  <c r="W736" i="1" s="1"/>
  <c r="Y736" i="1" s="1"/>
  <c r="V528" i="1"/>
  <c r="W528" i="1" s="1"/>
  <c r="Y528" i="1" s="1"/>
  <c r="V368" i="1"/>
  <c r="W368" i="1" s="1"/>
  <c r="Y368" i="1" s="1"/>
  <c r="V208" i="1"/>
  <c r="W208" i="1" s="1"/>
  <c r="Y208" i="1" s="1"/>
  <c r="V32" i="1"/>
  <c r="W32" i="1" s="1"/>
  <c r="Y32" i="1" s="1"/>
  <c r="V3811" i="1"/>
  <c r="W3811" i="1" s="1"/>
  <c r="Y3811" i="1" s="1"/>
  <c r="V4893" i="1"/>
  <c r="W4893" i="1" s="1"/>
  <c r="Y4893" i="1" s="1"/>
  <c r="V4940" i="1"/>
  <c r="W4940" i="1" s="1"/>
  <c r="Y4940" i="1" s="1"/>
  <c r="V4796" i="1"/>
  <c r="W4796" i="1" s="1"/>
  <c r="Y4796" i="1" s="1"/>
  <c r="V4636" i="1"/>
  <c r="W4636" i="1" s="1"/>
  <c r="Y4636" i="1" s="1"/>
  <c r="V4396" i="1"/>
  <c r="W4396" i="1" s="1"/>
  <c r="Y4396" i="1" s="1"/>
  <c r="W4907" i="1"/>
  <c r="Y4907" i="1" s="1"/>
  <c r="W4779" i="1"/>
  <c r="Y4779" i="1" s="1"/>
  <c r="W4666" i="1"/>
  <c r="Y4666" i="1" s="1"/>
  <c r="W4554" i="1"/>
  <c r="Y4554" i="1" s="1"/>
  <c r="W4282" i="1"/>
  <c r="Y4282" i="1" s="1"/>
  <c r="V4778" i="1"/>
  <c r="W4778" i="1" s="1"/>
  <c r="Y4778" i="1" s="1"/>
  <c r="V4458" i="1"/>
  <c r="W4458" i="1" s="1"/>
  <c r="Y4458" i="1" s="1"/>
  <c r="V4394" i="1"/>
  <c r="W4394" i="1" s="1"/>
  <c r="Y4394" i="1" s="1"/>
  <c r="V4129" i="1"/>
  <c r="W4129" i="1" s="1"/>
  <c r="Y4129" i="1" s="1"/>
  <c r="V3395" i="1"/>
  <c r="W3395" i="1" s="1"/>
  <c r="Y3395" i="1" s="1"/>
  <c r="W4449" i="1"/>
  <c r="Y4449" i="1" s="1"/>
  <c r="V4067" i="1"/>
  <c r="W4067" i="1" s="1"/>
  <c r="Y4067" i="1" s="1"/>
  <c r="V3827" i="1"/>
  <c r="W3827" i="1" s="1"/>
  <c r="Y3827" i="1" s="1"/>
  <c r="V3763" i="1"/>
  <c r="W3763" i="1" s="1"/>
  <c r="Y3763" i="1" s="1"/>
  <c r="V3651" i="1"/>
  <c r="W3651" i="1" s="1"/>
  <c r="Y3651" i="1" s="1"/>
  <c r="V3283" i="1"/>
  <c r="W3283" i="1" s="1"/>
  <c r="Y3283" i="1" s="1"/>
  <c r="V3091" i="1"/>
  <c r="W3091" i="1" s="1"/>
  <c r="Y3091" i="1" s="1"/>
  <c r="V2947" i="1"/>
  <c r="W2947" i="1" s="1"/>
  <c r="Y2947" i="1" s="1"/>
  <c r="V2787" i="1"/>
  <c r="W2787" i="1" s="1"/>
  <c r="Y2787" i="1" s="1"/>
  <c r="V2595" i="1"/>
  <c r="W2595" i="1" s="1"/>
  <c r="Y2595" i="1" s="1"/>
  <c r="V2435" i="1"/>
  <c r="W2435" i="1" s="1"/>
  <c r="Y2435" i="1" s="1"/>
  <c r="V2259" i="1"/>
  <c r="W2259" i="1" s="1"/>
  <c r="Y2259" i="1" s="1"/>
  <c r="V2115" i="1"/>
  <c r="W2115" i="1" s="1"/>
  <c r="Y2115" i="1" s="1"/>
  <c r="V1971" i="1"/>
  <c r="W1971" i="1" s="1"/>
  <c r="Y1971" i="1" s="1"/>
  <c r="V1859" i="1"/>
  <c r="W1859" i="1" s="1"/>
  <c r="Y1859" i="1" s="1"/>
  <c r="V1699" i="1"/>
  <c r="W1699" i="1" s="1"/>
  <c r="Y1699" i="1" s="1"/>
  <c r="V1555" i="1"/>
  <c r="W1555" i="1" s="1"/>
  <c r="Y1555" i="1" s="1"/>
  <c r="V1443" i="1"/>
  <c r="W1443" i="1" s="1"/>
  <c r="Y1443" i="1" s="1"/>
  <c r="V1283" i="1"/>
  <c r="W1283" i="1" s="1"/>
  <c r="Y1283" i="1" s="1"/>
  <c r="V1155" i="1"/>
  <c r="W1155" i="1" s="1"/>
  <c r="Y1155" i="1" s="1"/>
  <c r="V979" i="1"/>
  <c r="W979" i="1" s="1"/>
  <c r="Y979" i="1" s="1"/>
  <c r="V819" i="1"/>
  <c r="W819" i="1" s="1"/>
  <c r="Y819" i="1" s="1"/>
  <c r="V675" i="1"/>
  <c r="W675" i="1" s="1"/>
  <c r="Y675" i="1" s="1"/>
  <c r="V515" i="1"/>
  <c r="W515" i="1" s="1"/>
  <c r="Y515" i="1" s="1"/>
  <c r="V419" i="1"/>
  <c r="W419" i="1" s="1"/>
  <c r="Y419" i="1" s="1"/>
  <c r="V275" i="1"/>
  <c r="W275" i="1" s="1"/>
  <c r="Y275" i="1" s="1"/>
  <c r="V179" i="1"/>
  <c r="W179" i="1" s="1"/>
  <c r="Y179" i="1" s="1"/>
  <c r="V35" i="1"/>
  <c r="W35" i="1" s="1"/>
  <c r="Y35" i="1" s="1"/>
  <c r="V4994" i="1"/>
  <c r="W4994" i="1" s="1"/>
  <c r="Y4994" i="1" s="1"/>
  <c r="V4786" i="1"/>
  <c r="W4786" i="1" s="1"/>
  <c r="Y4786" i="1" s="1"/>
  <c r="V4562" i="1"/>
  <c r="W4562" i="1" s="1"/>
  <c r="Y4562" i="1" s="1"/>
  <c r="V4338" i="1"/>
  <c r="W4338" i="1" s="1"/>
  <c r="Y4338" i="1" s="1"/>
  <c r="V4210" i="1"/>
  <c r="W4210" i="1" s="1"/>
  <c r="Y4210" i="1" s="1"/>
  <c r="V4034" i="1"/>
  <c r="W4034" i="1" s="1"/>
  <c r="Y4034" i="1" s="1"/>
  <c r="V3842" i="1"/>
  <c r="W3842" i="1" s="1"/>
  <c r="Y3842" i="1" s="1"/>
  <c r="V3650" i="1"/>
  <c r="W3650" i="1" s="1"/>
  <c r="Y3650" i="1" s="1"/>
  <c r="V3442" i="1"/>
  <c r="W3442" i="1" s="1"/>
  <c r="Y3442" i="1" s="1"/>
  <c r="V3170" i="1"/>
  <c r="W3170" i="1" s="1"/>
  <c r="Y3170" i="1" s="1"/>
  <c r="V2898" i="1"/>
  <c r="W2898" i="1" s="1"/>
  <c r="Y2898" i="1" s="1"/>
  <c r="V2626" i="1"/>
  <c r="W2626" i="1" s="1"/>
  <c r="Y2626" i="1" s="1"/>
  <c r="V2370" i="1"/>
  <c r="W2370" i="1" s="1"/>
  <c r="Y2370" i="1" s="1"/>
  <c r="V2114" i="1"/>
  <c r="W2114" i="1" s="1"/>
  <c r="Y2114" i="1" s="1"/>
  <c r="V1874" i="1"/>
  <c r="W1874" i="1" s="1"/>
  <c r="Y1874" i="1" s="1"/>
  <c r="V1666" i="1"/>
  <c r="W1666" i="1" s="1"/>
  <c r="Y1666" i="1" s="1"/>
  <c r="V1458" i="1"/>
  <c r="W1458" i="1" s="1"/>
  <c r="Y1458" i="1" s="1"/>
  <c r="V1234" i="1"/>
  <c r="W1234" i="1" s="1"/>
  <c r="Y1234" i="1" s="1"/>
  <c r="V962" i="1"/>
  <c r="W962" i="1" s="1"/>
  <c r="Y962" i="1" s="1"/>
  <c r="V690" i="1"/>
  <c r="W690" i="1" s="1"/>
  <c r="Y690" i="1" s="1"/>
  <c r="V370" i="1"/>
  <c r="W370" i="1" s="1"/>
  <c r="Y370" i="1" s="1"/>
  <c r="V4897" i="1"/>
  <c r="W4897" i="1" s="1"/>
  <c r="Y4897" i="1" s="1"/>
  <c r="V4673" i="1"/>
  <c r="W4673" i="1" s="1"/>
  <c r="Y4673" i="1" s="1"/>
  <c r="V4497" i="1"/>
  <c r="W4497" i="1" s="1"/>
  <c r="Y4497" i="1" s="1"/>
  <c r="V4257" i="1"/>
  <c r="W4257" i="1" s="1"/>
  <c r="Y4257" i="1" s="1"/>
  <c r="W3873" i="1"/>
  <c r="Y3873" i="1" s="1"/>
  <c r="V3601" i="1"/>
  <c r="W3601" i="1" s="1"/>
  <c r="Y3601" i="1" s="1"/>
  <c r="V3361" i="1"/>
  <c r="W3361" i="1" s="1"/>
  <c r="Y3361" i="1" s="1"/>
  <c r="V3105" i="1"/>
  <c r="W3105" i="1" s="1"/>
  <c r="Y3105" i="1" s="1"/>
  <c r="V2801" i="1"/>
  <c r="W2801" i="1" s="1"/>
  <c r="Y2801" i="1" s="1"/>
  <c r="V2577" i="1"/>
  <c r="W2577" i="1" s="1"/>
  <c r="Y2577" i="1" s="1"/>
  <c r="V2337" i="1"/>
  <c r="W2337" i="1" s="1"/>
  <c r="Y2337" i="1" s="1"/>
  <c r="V2113" i="1"/>
  <c r="W2113" i="1" s="1"/>
  <c r="Y2113" i="1" s="1"/>
  <c r="V1905" i="1"/>
  <c r="W1905" i="1" s="1"/>
  <c r="Y1905" i="1" s="1"/>
  <c r="V1665" i="1"/>
  <c r="W1665" i="1" s="1"/>
  <c r="Y1665" i="1" s="1"/>
  <c r="V1425" i="1"/>
  <c r="W1425" i="1" s="1"/>
  <c r="Y1425" i="1" s="1"/>
  <c r="V1185" i="1"/>
  <c r="W1185" i="1" s="1"/>
  <c r="Y1185" i="1" s="1"/>
  <c r="V977" i="1"/>
  <c r="W977" i="1" s="1"/>
  <c r="Y977" i="1" s="1"/>
  <c r="V769" i="1"/>
  <c r="W769" i="1" s="1"/>
  <c r="Y769" i="1" s="1"/>
  <c r="V561" i="1"/>
  <c r="W561" i="1" s="1"/>
  <c r="Y561" i="1" s="1"/>
  <c r="V305" i="1"/>
  <c r="W305" i="1" s="1"/>
  <c r="Y305" i="1" s="1"/>
  <c r="V4848" i="1"/>
  <c r="W4848" i="1" s="1"/>
  <c r="Y4848" i="1" s="1"/>
  <c r="V4672" i="1"/>
  <c r="W4672" i="1" s="1"/>
  <c r="Y4672" i="1" s="1"/>
  <c r="V4464" i="1"/>
  <c r="W4464" i="1" s="1"/>
  <c r="Y4464" i="1" s="1"/>
  <c r="V4304" i="1"/>
  <c r="W4304" i="1" s="1"/>
  <c r="Y4304" i="1" s="1"/>
  <c r="V4064" i="1"/>
  <c r="W4064" i="1" s="1"/>
  <c r="Y4064" i="1" s="1"/>
  <c r="V3904" i="1"/>
  <c r="W3904" i="1" s="1"/>
  <c r="Y3904" i="1" s="1"/>
  <c r="V3696" i="1"/>
  <c r="W3696" i="1" s="1"/>
  <c r="Y3696" i="1" s="1"/>
  <c r="V3456" i="1"/>
  <c r="W3456" i="1" s="1"/>
  <c r="Y3456" i="1" s="1"/>
  <c r="V3248" i="1"/>
  <c r="W3248" i="1" s="1"/>
  <c r="Y3248" i="1" s="1"/>
  <c r="V3024" i="1"/>
  <c r="W3024" i="1" s="1"/>
  <c r="Y3024" i="1" s="1"/>
  <c r="V2832" i="1"/>
  <c r="W2832" i="1" s="1"/>
  <c r="Y2832" i="1" s="1"/>
  <c r="V2576" i="1"/>
  <c r="W2576" i="1" s="1"/>
  <c r="Y2576" i="1" s="1"/>
  <c r="V2352" i="1"/>
  <c r="W2352" i="1" s="1"/>
  <c r="Y2352" i="1" s="1"/>
  <c r="V2144" i="1"/>
  <c r="W2144" i="1" s="1"/>
  <c r="Y2144" i="1" s="1"/>
  <c r="V1936" i="1"/>
  <c r="W1936" i="1" s="1"/>
  <c r="Y1936" i="1" s="1"/>
  <c r="V1728" i="1"/>
  <c r="W1728" i="1" s="1"/>
  <c r="Y1728" i="1" s="1"/>
  <c r="V1552" i="1"/>
  <c r="W1552" i="1" s="1"/>
  <c r="Y1552" i="1" s="1"/>
  <c r="V1376" i="1"/>
  <c r="W1376" i="1" s="1"/>
  <c r="Y1376" i="1" s="1"/>
  <c r="V1200" i="1"/>
  <c r="W1200" i="1" s="1"/>
  <c r="Y1200" i="1" s="1"/>
  <c r="V1056" i="1"/>
  <c r="W1056" i="1" s="1"/>
  <c r="Y1056" i="1" s="1"/>
  <c r="V880" i="1"/>
  <c r="W880" i="1" s="1"/>
  <c r="Y880" i="1" s="1"/>
  <c r="V640" i="1"/>
  <c r="W640" i="1" s="1"/>
  <c r="Y640" i="1" s="1"/>
  <c r="V464" i="1"/>
  <c r="W464" i="1" s="1"/>
  <c r="Y464" i="1" s="1"/>
  <c r="V304" i="1"/>
  <c r="W304" i="1" s="1"/>
  <c r="Y304" i="1" s="1"/>
  <c r="V128" i="1"/>
  <c r="W128" i="1" s="1"/>
  <c r="Y128" i="1" s="1"/>
  <c r="V4957" i="1"/>
  <c r="W4957" i="1" s="1"/>
  <c r="Y4957" i="1" s="1"/>
  <c r="V4988" i="1"/>
  <c r="W4988" i="1" s="1"/>
  <c r="Y4988" i="1" s="1"/>
  <c r="V4844" i="1"/>
  <c r="W4844" i="1" s="1"/>
  <c r="Y4844" i="1" s="1"/>
  <c r="V4652" i="1"/>
  <c r="W4652" i="1" s="1"/>
  <c r="Y4652" i="1" s="1"/>
  <c r="V4444" i="1"/>
  <c r="W4444" i="1" s="1"/>
  <c r="Y4444" i="1" s="1"/>
  <c r="W4747" i="1"/>
  <c r="Y4747" i="1" s="1"/>
  <c r="W4619" i="1"/>
  <c r="Y4619" i="1" s="1"/>
  <c r="W4986" i="1"/>
  <c r="Y4986" i="1" s="1"/>
  <c r="W4874" i="1"/>
  <c r="Y4874" i="1" s="1"/>
  <c r="W4730" i="1"/>
  <c r="Y4730" i="1" s="1"/>
  <c r="W4618" i="1"/>
  <c r="Y4618" i="1" s="1"/>
  <c r="W4538" i="1"/>
  <c r="Y4538" i="1" s="1"/>
  <c r="W4426" i="1"/>
  <c r="Y4426" i="1" s="1"/>
  <c r="W4266" i="1"/>
  <c r="Y4266" i="1" s="1"/>
  <c r="W3545" i="1"/>
  <c r="Y3545" i="1" s="1"/>
  <c r="V4128" i="1"/>
  <c r="W4128" i="1" s="1"/>
  <c r="Y4128" i="1" s="1"/>
  <c r="V3394" i="1"/>
  <c r="W3394" i="1" s="1"/>
  <c r="Y3394" i="1" s="1"/>
  <c r="W4434" i="1"/>
  <c r="Y4434" i="1" s="1"/>
  <c r="V4323" i="1"/>
  <c r="W4323" i="1" s="1"/>
  <c r="Y4323" i="1" s="1"/>
  <c r="V4211" i="1"/>
  <c r="W4211" i="1" s="1"/>
  <c r="Y4211" i="1" s="1"/>
  <c r="W3923" i="1"/>
  <c r="Y3923" i="1" s="1"/>
  <c r="W3619" i="1"/>
  <c r="Y3619" i="1" s="1"/>
  <c r="V3507" i="1"/>
  <c r="W3507" i="1" s="1"/>
  <c r="Y3507" i="1" s="1"/>
  <c r="V3379" i="1"/>
  <c r="W3379" i="1" s="1"/>
  <c r="Y3379" i="1" s="1"/>
  <c r="V3219" i="1"/>
  <c r="W3219" i="1" s="1"/>
  <c r="Y3219" i="1" s="1"/>
  <c r="V3075" i="1"/>
  <c r="W3075" i="1" s="1"/>
  <c r="Y3075" i="1" s="1"/>
  <c r="V2915" i="1"/>
  <c r="W2915" i="1" s="1"/>
  <c r="Y2915" i="1" s="1"/>
  <c r="V2755" i="1"/>
  <c r="W2755" i="1" s="1"/>
  <c r="Y2755" i="1" s="1"/>
  <c r="V2611" i="1"/>
  <c r="W2611" i="1" s="1"/>
  <c r="Y2611" i="1" s="1"/>
  <c r="V2451" i="1"/>
  <c r="W2451" i="1" s="1"/>
  <c r="Y2451" i="1" s="1"/>
  <c r="V2307" i="1"/>
  <c r="W2307" i="1" s="1"/>
  <c r="Y2307" i="1" s="1"/>
  <c r="V2147" i="1"/>
  <c r="W2147" i="1" s="1"/>
  <c r="Y2147" i="1" s="1"/>
  <c r="V2035" i="1"/>
  <c r="W2035" i="1" s="1"/>
  <c r="Y2035" i="1" s="1"/>
  <c r="V1891" i="1"/>
  <c r="W1891" i="1" s="1"/>
  <c r="Y1891" i="1" s="1"/>
  <c r="V1731" i="1"/>
  <c r="W1731" i="1" s="1"/>
  <c r="Y1731" i="1" s="1"/>
  <c r="V1571" i="1"/>
  <c r="W1571" i="1" s="1"/>
  <c r="Y1571" i="1" s="1"/>
  <c r="V1395" i="1"/>
  <c r="W1395" i="1" s="1"/>
  <c r="Y1395" i="1" s="1"/>
  <c r="V1251" i="1"/>
  <c r="W1251" i="1" s="1"/>
  <c r="Y1251" i="1" s="1"/>
  <c r="V1091" i="1"/>
  <c r="W1091" i="1" s="1"/>
  <c r="Y1091" i="1" s="1"/>
  <c r="V931" i="1"/>
  <c r="W931" i="1" s="1"/>
  <c r="Y931" i="1" s="1"/>
  <c r="V771" i="1"/>
  <c r="W771" i="1" s="1"/>
  <c r="Y771" i="1" s="1"/>
  <c r="V547" i="1"/>
  <c r="W547" i="1" s="1"/>
  <c r="Y547" i="1" s="1"/>
  <c r="V211" i="1"/>
  <c r="W211" i="1" s="1"/>
  <c r="Y211" i="1" s="1"/>
  <c r="V4946" i="1"/>
  <c r="W4946" i="1" s="1"/>
  <c r="Y4946" i="1" s="1"/>
  <c r="V4738" i="1"/>
  <c r="W4738" i="1" s="1"/>
  <c r="Y4738" i="1" s="1"/>
  <c r="V4546" i="1"/>
  <c r="W4546" i="1" s="1"/>
  <c r="Y4546" i="1" s="1"/>
  <c r="V4354" i="1"/>
  <c r="W4354" i="1" s="1"/>
  <c r="Y4354" i="1" s="1"/>
  <c r="V4226" i="1"/>
  <c r="W4226" i="1" s="1"/>
  <c r="Y4226" i="1" s="1"/>
  <c r="V4002" i="1"/>
  <c r="W4002" i="1" s="1"/>
  <c r="Y4002" i="1" s="1"/>
  <c r="V3778" i="1"/>
  <c r="W3778" i="1" s="1"/>
  <c r="Y3778" i="1" s="1"/>
  <c r="V3602" i="1"/>
  <c r="W3602" i="1" s="1"/>
  <c r="Y3602" i="1" s="1"/>
  <c r="V3378" i="1"/>
  <c r="W3378" i="1" s="1"/>
  <c r="Y3378" i="1" s="1"/>
  <c r="V3138" i="1"/>
  <c r="W3138" i="1" s="1"/>
  <c r="Y3138" i="1" s="1"/>
  <c r="V2882" i="1"/>
  <c r="W2882" i="1" s="1"/>
  <c r="Y2882" i="1" s="1"/>
  <c r="V2642" i="1"/>
  <c r="W2642" i="1" s="1"/>
  <c r="Y2642" i="1" s="1"/>
  <c r="V2402" i="1"/>
  <c r="W2402" i="1" s="1"/>
  <c r="Y2402" i="1" s="1"/>
  <c r="V2146" i="1"/>
  <c r="W2146" i="1" s="1"/>
  <c r="Y2146" i="1" s="1"/>
  <c r="V1906" i="1"/>
  <c r="W1906" i="1" s="1"/>
  <c r="Y1906" i="1" s="1"/>
  <c r="V1650" i="1"/>
  <c r="W1650" i="1" s="1"/>
  <c r="Y1650" i="1" s="1"/>
  <c r="V1394" i="1"/>
  <c r="W1394" i="1" s="1"/>
  <c r="Y1394" i="1" s="1"/>
  <c r="V1090" i="1"/>
  <c r="W1090" i="1" s="1"/>
  <c r="Y1090" i="1" s="1"/>
  <c r="W626" i="1"/>
  <c r="Y626" i="1" s="1"/>
  <c r="V98" i="1"/>
  <c r="W98" i="1" s="1"/>
  <c r="Y98" i="1" s="1"/>
  <c r="V3890" i="1"/>
  <c r="W3890" i="1" s="1"/>
  <c r="Y3890" i="1" s="1"/>
  <c r="V4961" i="1"/>
  <c r="W4961" i="1" s="1"/>
  <c r="Y4961" i="1" s="1"/>
  <c r="V4737" i="1"/>
  <c r="W4737" i="1" s="1"/>
  <c r="Y4737" i="1" s="1"/>
  <c r="V4545" i="1"/>
  <c r="W4545" i="1" s="1"/>
  <c r="Y4545" i="1" s="1"/>
  <c r="V4353" i="1"/>
  <c r="W4353" i="1" s="1"/>
  <c r="Y4353" i="1" s="1"/>
  <c r="V4177" i="1"/>
  <c r="W4177" i="1" s="1"/>
  <c r="Y4177" i="1" s="1"/>
  <c r="V4001" i="1"/>
  <c r="W4001" i="1" s="1"/>
  <c r="Y4001" i="1" s="1"/>
  <c r="V3761" i="1"/>
  <c r="W3761" i="1" s="1"/>
  <c r="Y3761" i="1" s="1"/>
  <c r="V3489" i="1"/>
  <c r="W3489" i="1" s="1"/>
  <c r="Y3489" i="1" s="1"/>
  <c r="V3297" i="1"/>
  <c r="W3297" i="1" s="1"/>
  <c r="Y3297" i="1" s="1"/>
  <c r="V3057" i="1"/>
  <c r="W3057" i="1" s="1"/>
  <c r="Y3057" i="1" s="1"/>
  <c r="V2881" i="1"/>
  <c r="W2881" i="1" s="1"/>
  <c r="Y2881" i="1" s="1"/>
  <c r="V2657" i="1"/>
  <c r="W2657" i="1" s="1"/>
  <c r="Y2657" i="1" s="1"/>
  <c r="V2433" i="1"/>
  <c r="W2433" i="1" s="1"/>
  <c r="Y2433" i="1" s="1"/>
  <c r="V2241" i="1"/>
  <c r="W2241" i="1" s="1"/>
  <c r="Y2241" i="1" s="1"/>
  <c r="V2049" i="1"/>
  <c r="W2049" i="1" s="1"/>
  <c r="Y2049" i="1" s="1"/>
  <c r="V1825" i="1"/>
  <c r="W1825" i="1" s="1"/>
  <c r="Y1825" i="1" s="1"/>
  <c r="V1601" i="1"/>
  <c r="W1601" i="1" s="1"/>
  <c r="Y1601" i="1" s="1"/>
  <c r="V1377" i="1"/>
  <c r="W1377" i="1" s="1"/>
  <c r="Y1377" i="1" s="1"/>
  <c r="V1105" i="1"/>
  <c r="W1105" i="1" s="1"/>
  <c r="Y1105" i="1" s="1"/>
  <c r="V865" i="1"/>
  <c r="W865" i="1" s="1"/>
  <c r="Y865" i="1" s="1"/>
  <c r="V481" i="1"/>
  <c r="W481" i="1" s="1"/>
  <c r="Y481" i="1" s="1"/>
  <c r="V4864" i="1"/>
  <c r="W4864" i="1" s="1"/>
  <c r="Y4864" i="1" s="1"/>
  <c r="V4704" i="1"/>
  <c r="W4704" i="1" s="1"/>
  <c r="Y4704" i="1" s="1"/>
  <c r="V4560" i="1"/>
  <c r="W4560" i="1" s="1"/>
  <c r="Y4560" i="1" s="1"/>
  <c r="V4384" i="1"/>
  <c r="W4384" i="1" s="1"/>
  <c r="Y4384" i="1" s="1"/>
  <c r="V4288" i="1"/>
  <c r="W4288" i="1" s="1"/>
  <c r="Y4288" i="1" s="1"/>
  <c r="V4160" i="1"/>
  <c r="W4160" i="1" s="1"/>
  <c r="Y4160" i="1" s="1"/>
  <c r="V4000" i="1"/>
  <c r="W4000" i="1" s="1"/>
  <c r="Y4000" i="1" s="1"/>
  <c r="V3808" i="1"/>
  <c r="W3808" i="1" s="1"/>
  <c r="Y3808" i="1" s="1"/>
  <c r="V3584" i="1"/>
  <c r="W3584" i="1" s="1"/>
  <c r="Y3584" i="1" s="1"/>
  <c r="V3344" i="1"/>
  <c r="W3344" i="1" s="1"/>
  <c r="Y3344" i="1" s="1"/>
  <c r="V3120" i="1"/>
  <c r="W3120" i="1" s="1"/>
  <c r="Y3120" i="1" s="1"/>
  <c r="V2896" i="1"/>
  <c r="W2896" i="1" s="1"/>
  <c r="Y2896" i="1" s="1"/>
  <c r="V2656" i="1"/>
  <c r="W2656" i="1" s="1"/>
  <c r="Y2656" i="1" s="1"/>
  <c r="V2448" i="1"/>
  <c r="W2448" i="1" s="1"/>
  <c r="Y2448" i="1" s="1"/>
  <c r="V2272" i="1"/>
  <c r="W2272" i="1" s="1"/>
  <c r="Y2272" i="1" s="1"/>
  <c r="V2064" i="1"/>
  <c r="W2064" i="1" s="1"/>
  <c r="Y2064" i="1" s="1"/>
  <c r="V1840" i="1"/>
  <c r="W1840" i="1" s="1"/>
  <c r="Y1840" i="1" s="1"/>
  <c r="V1616" i="1"/>
  <c r="W1616" i="1" s="1"/>
  <c r="Y1616" i="1" s="1"/>
  <c r="V1408" i="1"/>
  <c r="W1408" i="1" s="1"/>
  <c r="Y1408" i="1" s="1"/>
  <c r="V1232" i="1"/>
  <c r="W1232" i="1" s="1"/>
  <c r="Y1232" i="1" s="1"/>
  <c r="V1024" i="1"/>
  <c r="W1024" i="1" s="1"/>
  <c r="Y1024" i="1" s="1"/>
  <c r="V688" i="1"/>
  <c r="W688" i="1" s="1"/>
  <c r="Y688" i="1" s="1"/>
  <c r="V48" i="1"/>
  <c r="W48" i="1" s="1"/>
  <c r="Y48" i="1" s="1"/>
  <c r="V3443" i="1"/>
  <c r="W3443" i="1" s="1"/>
  <c r="Y3443" i="1" s="1"/>
  <c r="V4925" i="1"/>
  <c r="W4925" i="1" s="1"/>
  <c r="Y4925" i="1" s="1"/>
  <c r="V4892" i="1"/>
  <c r="W4892" i="1" s="1"/>
  <c r="Y4892" i="1" s="1"/>
  <c r="V4732" i="1"/>
  <c r="W4732" i="1" s="1"/>
  <c r="Y4732" i="1" s="1"/>
  <c r="V4508" i="1"/>
  <c r="W4508" i="1" s="1"/>
  <c r="Y4508" i="1" s="1"/>
  <c r="W4587" i="1"/>
  <c r="Y4587" i="1" s="1"/>
  <c r="W4938" i="1"/>
  <c r="Y4938" i="1" s="1"/>
  <c r="W4810" i="1"/>
  <c r="Y4810" i="1" s="1"/>
  <c r="W4682" i="1"/>
  <c r="Y4682" i="1" s="1"/>
  <c r="W4330" i="1"/>
  <c r="Y4330" i="1" s="1"/>
  <c r="V4195" i="1"/>
  <c r="W4195" i="1" s="1"/>
  <c r="Y4195" i="1" s="1"/>
  <c r="V3683" i="1"/>
  <c r="W3683" i="1" s="1"/>
  <c r="Y3683" i="1" s="1"/>
  <c r="W4378" i="1"/>
  <c r="Y4378" i="1" s="1"/>
  <c r="V3235" i="1"/>
  <c r="W3235" i="1" s="1"/>
  <c r="Y3235" i="1" s="1"/>
  <c r="V3139" i="1"/>
  <c r="W3139" i="1" s="1"/>
  <c r="Y3139" i="1" s="1"/>
  <c r="V3059" i="1"/>
  <c r="W3059" i="1" s="1"/>
  <c r="Y3059" i="1" s="1"/>
  <c r="V2931" i="1"/>
  <c r="W2931" i="1" s="1"/>
  <c r="Y2931" i="1" s="1"/>
  <c r="V2771" i="1"/>
  <c r="W2771" i="1" s="1"/>
  <c r="Y2771" i="1" s="1"/>
  <c r="V2627" i="1"/>
  <c r="W2627" i="1" s="1"/>
  <c r="Y2627" i="1" s="1"/>
  <c r="V2483" i="1"/>
  <c r="W2483" i="1" s="1"/>
  <c r="Y2483" i="1" s="1"/>
  <c r="V2323" i="1"/>
  <c r="W2323" i="1" s="1"/>
  <c r="Y2323" i="1" s="1"/>
  <c r="V2179" i="1"/>
  <c r="W2179" i="1" s="1"/>
  <c r="Y2179" i="1" s="1"/>
  <c r="V2003" i="1"/>
  <c r="W2003" i="1" s="1"/>
  <c r="Y2003" i="1" s="1"/>
  <c r="V1811" i="1"/>
  <c r="W1811" i="1" s="1"/>
  <c r="Y1811" i="1" s="1"/>
  <c r="V1363" i="1"/>
  <c r="W1363" i="1" s="1"/>
  <c r="Y1363" i="1" s="1"/>
  <c r="V1187" i="1"/>
  <c r="W1187" i="1" s="1"/>
  <c r="Y1187" i="1" s="1"/>
  <c r="V1027" i="1"/>
  <c r="W1027" i="1" s="1"/>
  <c r="Y1027" i="1" s="1"/>
  <c r="V851" i="1"/>
  <c r="W851" i="1" s="1"/>
  <c r="Y851" i="1" s="1"/>
  <c r="V627" i="1"/>
  <c r="W627" i="1" s="1"/>
  <c r="Y627" i="1" s="1"/>
  <c r="V387" i="1"/>
  <c r="W387" i="1" s="1"/>
  <c r="Y387" i="1" s="1"/>
  <c r="V83" i="1"/>
  <c r="W83" i="1" s="1"/>
  <c r="Y83" i="1" s="1"/>
  <c r="V4754" i="1"/>
  <c r="W4754" i="1" s="1"/>
  <c r="Y4754" i="1" s="1"/>
  <c r="V4290" i="1"/>
  <c r="W4290" i="1" s="1"/>
  <c r="Y4290" i="1" s="1"/>
  <c r="V4050" i="1"/>
  <c r="W4050" i="1" s="1"/>
  <c r="Y4050" i="1" s="1"/>
  <c r="V3858" i="1"/>
  <c r="W3858" i="1" s="1"/>
  <c r="Y3858" i="1" s="1"/>
  <c r="V3698" i="1"/>
  <c r="W3698" i="1" s="1"/>
  <c r="Y3698" i="1" s="1"/>
  <c r="V3506" i="1"/>
  <c r="W3506" i="1" s="1"/>
  <c r="Y3506" i="1" s="1"/>
  <c r="V3314" i="1"/>
  <c r="W3314" i="1" s="1"/>
  <c r="Y3314" i="1" s="1"/>
  <c r="V3074" i="1"/>
  <c r="W3074" i="1" s="1"/>
  <c r="Y3074" i="1" s="1"/>
  <c r="V2834" i="1"/>
  <c r="W2834" i="1" s="1"/>
  <c r="Y2834" i="1" s="1"/>
  <c r="V2562" i="1"/>
  <c r="W2562" i="1" s="1"/>
  <c r="Y2562" i="1" s="1"/>
  <c r="V2338" i="1"/>
  <c r="W2338" i="1" s="1"/>
  <c r="Y2338" i="1" s="1"/>
  <c r="V2066" i="1"/>
  <c r="W2066" i="1" s="1"/>
  <c r="Y2066" i="1" s="1"/>
  <c r="V1858" i="1"/>
  <c r="W1858" i="1" s="1"/>
  <c r="Y1858" i="1" s="1"/>
  <c r="V1602" i="1"/>
  <c r="W1602" i="1" s="1"/>
  <c r="Y1602" i="1" s="1"/>
  <c r="V1314" i="1"/>
  <c r="W1314" i="1" s="1"/>
  <c r="Y1314" i="1" s="1"/>
  <c r="V1106" i="1"/>
  <c r="W1106" i="1" s="1"/>
  <c r="Y1106" i="1" s="1"/>
  <c r="V882" i="1"/>
  <c r="W882" i="1" s="1"/>
  <c r="Y882" i="1" s="1"/>
  <c r="V658" i="1"/>
  <c r="W658" i="1" s="1"/>
  <c r="Y658" i="1" s="1"/>
  <c r="V482" i="1"/>
  <c r="W482" i="1" s="1"/>
  <c r="Y482" i="1" s="1"/>
  <c r="V290" i="1"/>
  <c r="W290" i="1" s="1"/>
  <c r="Y290" i="1" s="1"/>
  <c r="V162" i="1"/>
  <c r="W162" i="1" s="1"/>
  <c r="Y162" i="1" s="1"/>
  <c r="V2" i="1"/>
  <c r="W2" i="1" s="1"/>
  <c r="V4929" i="1"/>
  <c r="W4929" i="1" s="1"/>
  <c r="Y4929" i="1" s="1"/>
  <c r="V4689" i="1"/>
  <c r="W4689" i="1" s="1"/>
  <c r="Y4689" i="1" s="1"/>
  <c r="V4289" i="1"/>
  <c r="W4289" i="1" s="1"/>
  <c r="Y4289" i="1" s="1"/>
  <c r="V3937" i="1"/>
  <c r="W3937" i="1" s="1"/>
  <c r="Y3937" i="1" s="1"/>
  <c r="V3697" i="1"/>
  <c r="W3697" i="1" s="1"/>
  <c r="Y3697" i="1" s="1"/>
  <c r="V3441" i="1"/>
  <c r="W3441" i="1" s="1"/>
  <c r="Y3441" i="1" s="1"/>
  <c r="V3217" i="1"/>
  <c r="W3217" i="1" s="1"/>
  <c r="Y3217" i="1" s="1"/>
  <c r="V2993" i="1"/>
  <c r="W2993" i="1" s="1"/>
  <c r="Y2993" i="1" s="1"/>
  <c r="V2769" i="1"/>
  <c r="W2769" i="1" s="1"/>
  <c r="Y2769" i="1" s="1"/>
  <c r="V2513" i="1"/>
  <c r="W2513" i="1" s="1"/>
  <c r="Y2513" i="1" s="1"/>
  <c r="V2273" i="1"/>
  <c r="W2273" i="1" s="1"/>
  <c r="Y2273" i="1" s="1"/>
  <c r="V2033" i="1"/>
  <c r="W2033" i="1" s="1"/>
  <c r="Y2033" i="1" s="1"/>
  <c r="V1761" i="1"/>
  <c r="W1761" i="1" s="1"/>
  <c r="Y1761" i="1" s="1"/>
  <c r="V1489" i="1"/>
  <c r="W1489" i="1" s="1"/>
  <c r="Y1489" i="1" s="1"/>
  <c r="V1265" i="1"/>
  <c r="W1265" i="1" s="1"/>
  <c r="Y1265" i="1" s="1"/>
  <c r="V1041" i="1"/>
  <c r="W1041" i="1" s="1"/>
  <c r="Y1041" i="1" s="1"/>
  <c r="V817" i="1"/>
  <c r="W817" i="1" s="1"/>
  <c r="Y817" i="1" s="1"/>
  <c r="V625" i="1"/>
  <c r="W625" i="1" s="1"/>
  <c r="Y625" i="1" s="1"/>
  <c r="V369" i="1"/>
  <c r="W369" i="1" s="1"/>
  <c r="Y369" i="1" s="1"/>
  <c r="V33" i="1"/>
  <c r="W33" i="1" s="1"/>
  <c r="Y33" i="1" s="1"/>
  <c r="V4896" i="1"/>
  <c r="W4896" i="1" s="1"/>
  <c r="Y4896" i="1" s="1"/>
  <c r="V4656" i="1"/>
  <c r="W4656" i="1" s="1"/>
  <c r="Y4656" i="1" s="1"/>
  <c r="V4432" i="1"/>
  <c r="W4432" i="1" s="1"/>
  <c r="Y4432" i="1" s="1"/>
  <c r="V4224" i="1"/>
  <c r="W4224" i="1" s="1"/>
  <c r="Y4224" i="1" s="1"/>
  <c r="W3888" i="1"/>
  <c r="Y3888" i="1" s="1"/>
  <c r="V3648" i="1"/>
  <c r="W3648" i="1" s="1"/>
  <c r="Y3648" i="1" s="1"/>
  <c r="V3424" i="1"/>
  <c r="W3424" i="1" s="1"/>
  <c r="Y3424" i="1" s="1"/>
  <c r="V3200" i="1"/>
  <c r="W3200" i="1" s="1"/>
  <c r="Y3200" i="1" s="1"/>
  <c r="V2976" i="1"/>
  <c r="W2976" i="1" s="1"/>
  <c r="Y2976" i="1" s="1"/>
  <c r="V2768" i="1"/>
  <c r="W2768" i="1" s="1"/>
  <c r="Y2768" i="1" s="1"/>
  <c r="V2528" i="1"/>
  <c r="W2528" i="1" s="1"/>
  <c r="Y2528" i="1" s="1"/>
  <c r="V2304" i="1"/>
  <c r="W2304" i="1" s="1"/>
  <c r="Y2304" i="1" s="1"/>
  <c r="V2096" i="1"/>
  <c r="W2096" i="1" s="1"/>
  <c r="Y2096" i="1" s="1"/>
  <c r="V1888" i="1"/>
  <c r="W1888" i="1" s="1"/>
  <c r="Y1888" i="1" s="1"/>
  <c r="V1712" i="1"/>
  <c r="W1712" i="1" s="1"/>
  <c r="Y1712" i="1" s="1"/>
  <c r="V1520" i="1"/>
  <c r="W1520" i="1" s="1"/>
  <c r="Y1520" i="1" s="1"/>
  <c r="V1328" i="1"/>
  <c r="W1328" i="1" s="1"/>
  <c r="Y1328" i="1" s="1"/>
  <c r="V1136" i="1"/>
  <c r="W1136" i="1" s="1"/>
  <c r="Y1136" i="1" s="1"/>
  <c r="V976" i="1"/>
  <c r="W976" i="1" s="1"/>
  <c r="Y976" i="1" s="1"/>
  <c r="V800" i="1"/>
  <c r="W800" i="1" s="1"/>
  <c r="Y800" i="1" s="1"/>
  <c r="V592" i="1"/>
  <c r="W592" i="1" s="1"/>
  <c r="Y592" i="1" s="1"/>
  <c r="V400" i="1"/>
  <c r="W400" i="1" s="1"/>
  <c r="Y400" i="1" s="1"/>
  <c r="V176" i="1"/>
  <c r="W176" i="1" s="1"/>
  <c r="Y176" i="1" s="1"/>
  <c r="V4877" i="1"/>
  <c r="W4877" i="1" s="1"/>
  <c r="Y4877" i="1" s="1"/>
  <c r="V4860" i="1"/>
  <c r="W4860" i="1" s="1"/>
  <c r="Y4860" i="1" s="1"/>
  <c r="V4700" i="1"/>
  <c r="W4700" i="1" s="1"/>
  <c r="Y4700" i="1" s="1"/>
  <c r="V4492" i="1"/>
  <c r="W4492" i="1" s="1"/>
  <c r="Y4492" i="1" s="1"/>
  <c r="W4971" i="1"/>
  <c r="Y4971" i="1" s="1"/>
  <c r="W4843" i="1"/>
  <c r="Y4843" i="1" s="1"/>
  <c r="W4715" i="1"/>
  <c r="Y4715" i="1" s="1"/>
  <c r="W4970" i="1"/>
  <c r="Y4970" i="1" s="1"/>
  <c r="W4842" i="1"/>
  <c r="Y4842" i="1" s="1"/>
  <c r="W4522" i="1"/>
  <c r="Y4522" i="1" s="1"/>
  <c r="W4410" i="1"/>
  <c r="Y4410" i="1" s="1"/>
  <c r="V4250" i="1"/>
  <c r="W4250" i="1" s="1"/>
  <c r="Y4250" i="1" s="1"/>
  <c r="W3959" i="1"/>
  <c r="Y3959" i="1" s="1"/>
  <c r="V4955" i="1"/>
  <c r="W4955" i="1" s="1"/>
  <c r="Y4955" i="1" s="1"/>
  <c r="V4891" i="1"/>
  <c r="W4891" i="1" s="1"/>
  <c r="Y4891" i="1" s="1"/>
  <c r="V4827" i="1"/>
  <c r="W4827" i="1" s="1"/>
  <c r="Y4827" i="1" s="1"/>
  <c r="V4763" i="1"/>
  <c r="W4763" i="1" s="1"/>
  <c r="Y4763" i="1" s="1"/>
  <c r="V4699" i="1"/>
  <c r="W4699" i="1" s="1"/>
  <c r="Y4699" i="1" s="1"/>
  <c r="V4635" i="1"/>
  <c r="W4635" i="1" s="1"/>
  <c r="Y4635" i="1" s="1"/>
  <c r="V4571" i="1"/>
  <c r="W4571" i="1" s="1"/>
  <c r="Y4571" i="1" s="1"/>
  <c r="V4507" i="1"/>
  <c r="W4507" i="1" s="1"/>
  <c r="Y4507" i="1" s="1"/>
  <c r="V4443" i="1"/>
  <c r="W4443" i="1" s="1"/>
  <c r="Y4443" i="1" s="1"/>
  <c r="V4379" i="1"/>
  <c r="W4379" i="1" s="1"/>
  <c r="Y4379" i="1" s="1"/>
  <c r="V4315" i="1"/>
  <c r="W4315" i="1" s="1"/>
  <c r="Y4315" i="1" s="1"/>
  <c r="V4113" i="1"/>
  <c r="W4113" i="1" s="1"/>
  <c r="Y4113" i="1" s="1"/>
  <c r="V3474" i="1"/>
  <c r="W3474" i="1" s="1"/>
  <c r="Y3474" i="1" s="1"/>
  <c r="V4771" i="1"/>
  <c r="W4771" i="1" s="1"/>
  <c r="Y4771" i="1" s="1"/>
  <c r="V2819" i="1"/>
  <c r="W2819" i="1" s="1"/>
  <c r="Y2819" i="1" s="1"/>
  <c r="V2659" i="1"/>
  <c r="W2659" i="1" s="1"/>
  <c r="Y2659" i="1" s="1"/>
  <c r="V2467" i="1"/>
  <c r="W2467" i="1" s="1"/>
  <c r="Y2467" i="1" s="1"/>
  <c r="V2339" i="1"/>
  <c r="W2339" i="1" s="1"/>
  <c r="Y2339" i="1" s="1"/>
  <c r="V2163" i="1"/>
  <c r="W2163" i="1" s="1"/>
  <c r="Y2163" i="1" s="1"/>
  <c r="V2019" i="1"/>
  <c r="W2019" i="1" s="1"/>
  <c r="Y2019" i="1" s="1"/>
  <c r="V1827" i="1"/>
  <c r="W1827" i="1" s="1"/>
  <c r="Y1827" i="1" s="1"/>
  <c r="W1539" i="1"/>
  <c r="Y1539" i="1" s="1"/>
  <c r="V1379" i="1"/>
  <c r="W1379" i="1" s="1"/>
  <c r="Y1379" i="1" s="1"/>
  <c r="V1219" i="1"/>
  <c r="W1219" i="1" s="1"/>
  <c r="Y1219" i="1" s="1"/>
  <c r="V1043" i="1"/>
  <c r="W1043" i="1" s="1"/>
  <c r="Y1043" i="1" s="1"/>
  <c r="V899" i="1"/>
  <c r="W899" i="1" s="1"/>
  <c r="Y899" i="1" s="1"/>
  <c r="V755" i="1"/>
  <c r="W755" i="1" s="1"/>
  <c r="Y755" i="1" s="1"/>
  <c r="V611" i="1"/>
  <c r="W611" i="1" s="1"/>
  <c r="Y611" i="1" s="1"/>
  <c r="V467" i="1"/>
  <c r="W467" i="1" s="1"/>
  <c r="Y467" i="1" s="1"/>
  <c r="V307" i="1"/>
  <c r="W307" i="1" s="1"/>
  <c r="Y307" i="1" s="1"/>
  <c r="V163" i="1"/>
  <c r="W163" i="1" s="1"/>
  <c r="Y163" i="1" s="1"/>
  <c r="V4802" i="1"/>
  <c r="W4802" i="1" s="1"/>
  <c r="Y4802" i="1" s="1"/>
  <c r="V4610" i="1"/>
  <c r="W4610" i="1" s="1"/>
  <c r="Y4610" i="1" s="1"/>
  <c r="V4402" i="1"/>
  <c r="W4402" i="1" s="1"/>
  <c r="Y4402" i="1" s="1"/>
  <c r="V4194" i="1"/>
  <c r="W4194" i="1" s="1"/>
  <c r="Y4194" i="1" s="1"/>
  <c r="V3362" i="1"/>
  <c r="W3362" i="1" s="1"/>
  <c r="Y3362" i="1" s="1"/>
  <c r="V3106" i="1"/>
  <c r="W3106" i="1" s="1"/>
  <c r="Y3106" i="1" s="1"/>
  <c r="V2914" i="1"/>
  <c r="W2914" i="1" s="1"/>
  <c r="Y2914" i="1" s="1"/>
  <c r="V2658" i="1"/>
  <c r="W2658" i="1" s="1"/>
  <c r="Y2658" i="1" s="1"/>
  <c r="V2418" i="1"/>
  <c r="W2418" i="1" s="1"/>
  <c r="Y2418" i="1" s="1"/>
  <c r="V2178" i="1"/>
  <c r="W2178" i="1" s="1"/>
  <c r="Y2178" i="1" s="1"/>
  <c r="V1938" i="1"/>
  <c r="W1938" i="1" s="1"/>
  <c r="Y1938" i="1" s="1"/>
  <c r="V1746" i="1"/>
  <c r="W1746" i="1" s="1"/>
  <c r="Y1746" i="1" s="1"/>
  <c r="V1554" i="1"/>
  <c r="W1554" i="1" s="1"/>
  <c r="Y1554" i="1" s="1"/>
  <c r="V1378" i="1"/>
  <c r="W1378" i="1" s="1"/>
  <c r="Y1378" i="1" s="1"/>
  <c r="V1218" i="1"/>
  <c r="W1218" i="1" s="1"/>
  <c r="Y1218" i="1" s="1"/>
  <c r="V994" i="1"/>
  <c r="W994" i="1" s="1"/>
  <c r="Y994" i="1" s="1"/>
  <c r="V770" i="1"/>
  <c r="W770" i="1" s="1"/>
  <c r="Y770" i="1" s="1"/>
  <c r="V562" i="1"/>
  <c r="W562" i="1" s="1"/>
  <c r="Y562" i="1" s="1"/>
  <c r="V386" i="1"/>
  <c r="W386" i="1" s="1"/>
  <c r="Y386" i="1" s="1"/>
  <c r="V194" i="1"/>
  <c r="W194" i="1" s="1"/>
  <c r="Y194" i="1" s="1"/>
  <c r="V4865" i="1"/>
  <c r="W4865" i="1" s="1"/>
  <c r="Y4865" i="1" s="1"/>
  <c r="V4657" i="1"/>
  <c r="W4657" i="1" s="1"/>
  <c r="Y4657" i="1" s="1"/>
  <c r="V4433" i="1"/>
  <c r="W4433" i="1" s="1"/>
  <c r="Y4433" i="1" s="1"/>
  <c r="V4225" i="1"/>
  <c r="W4225" i="1" s="1"/>
  <c r="Y4225" i="1" s="1"/>
  <c r="V4049" i="1"/>
  <c r="W4049" i="1" s="1"/>
  <c r="Y4049" i="1" s="1"/>
  <c r="V3809" i="1"/>
  <c r="W3809" i="1" s="1"/>
  <c r="Y3809" i="1" s="1"/>
  <c r="V3569" i="1"/>
  <c r="W3569" i="1" s="1"/>
  <c r="Y3569" i="1" s="1"/>
  <c r="V3313" i="1"/>
  <c r="W3313" i="1" s="1"/>
  <c r="Y3313" i="1" s="1"/>
  <c r="V3089" i="1"/>
  <c r="W3089" i="1" s="1"/>
  <c r="Y3089" i="1" s="1"/>
  <c r="V2849" i="1"/>
  <c r="W2849" i="1" s="1"/>
  <c r="Y2849" i="1" s="1"/>
  <c r="V2625" i="1"/>
  <c r="W2625" i="1" s="1"/>
  <c r="Y2625" i="1" s="1"/>
  <c r="V2417" i="1"/>
  <c r="W2417" i="1" s="1"/>
  <c r="Y2417" i="1" s="1"/>
  <c r="V2193" i="1"/>
  <c r="W2193" i="1" s="1"/>
  <c r="Y2193" i="1" s="1"/>
  <c r="V1953" i="1"/>
  <c r="W1953" i="1" s="1"/>
  <c r="Y1953" i="1" s="1"/>
  <c r="V1713" i="1"/>
  <c r="W1713" i="1" s="1"/>
  <c r="Y1713" i="1" s="1"/>
  <c r="V1457" i="1"/>
  <c r="W1457" i="1" s="1"/>
  <c r="Y1457" i="1" s="1"/>
  <c r="V1217" i="1"/>
  <c r="W1217" i="1" s="1"/>
  <c r="Y1217" i="1" s="1"/>
  <c r="V1009" i="1"/>
  <c r="W1009" i="1" s="1"/>
  <c r="Y1009" i="1" s="1"/>
  <c r="V801" i="1"/>
  <c r="W801" i="1" s="1"/>
  <c r="Y801" i="1" s="1"/>
  <c r="V609" i="1"/>
  <c r="W609" i="1" s="1"/>
  <c r="Y609" i="1" s="1"/>
  <c r="V417" i="1"/>
  <c r="W417" i="1" s="1"/>
  <c r="Y417" i="1" s="1"/>
  <c r="V257" i="1"/>
  <c r="W257" i="1" s="1"/>
  <c r="Y257" i="1" s="1"/>
  <c r="V49" i="1"/>
  <c r="W49" i="1" s="1"/>
  <c r="Y49" i="1" s="1"/>
  <c r="V4816" i="1"/>
  <c r="W4816" i="1" s="1"/>
  <c r="Y4816" i="1" s="1"/>
  <c r="V4624" i="1"/>
  <c r="W4624" i="1" s="1"/>
  <c r="Y4624" i="1" s="1"/>
  <c r="V4448" i="1"/>
  <c r="W4448" i="1" s="1"/>
  <c r="Y4448" i="1" s="1"/>
  <c r="V4320" i="1"/>
  <c r="W4320" i="1" s="1"/>
  <c r="Y4320" i="1" s="1"/>
  <c r="V4176" i="1"/>
  <c r="W4176" i="1" s="1"/>
  <c r="Y4176" i="1" s="1"/>
  <c r="V3984" i="1"/>
  <c r="W3984" i="1" s="1"/>
  <c r="Y3984" i="1" s="1"/>
  <c r="V3776" i="1"/>
  <c r="W3776" i="1" s="1"/>
  <c r="Y3776" i="1" s="1"/>
  <c r="V3552" i="1"/>
  <c r="W3552" i="1" s="1"/>
  <c r="Y3552" i="1" s="1"/>
  <c r="V3312" i="1"/>
  <c r="W3312" i="1" s="1"/>
  <c r="Y3312" i="1" s="1"/>
  <c r="V3104" i="1"/>
  <c r="W3104" i="1" s="1"/>
  <c r="Y3104" i="1" s="1"/>
  <c r="V2880" i="1"/>
  <c r="W2880" i="1" s="1"/>
  <c r="Y2880" i="1" s="1"/>
  <c r="V2688" i="1"/>
  <c r="W2688" i="1" s="1"/>
  <c r="Y2688" i="1" s="1"/>
  <c r="V2496" i="1"/>
  <c r="W2496" i="1" s="1"/>
  <c r="Y2496" i="1" s="1"/>
  <c r="V2288" i="1"/>
  <c r="W2288" i="1" s="1"/>
  <c r="Y2288" i="1" s="1"/>
  <c r="V2048" i="1"/>
  <c r="W2048" i="1" s="1"/>
  <c r="Y2048" i="1" s="1"/>
  <c r="V1856" i="1"/>
  <c r="W1856" i="1" s="1"/>
  <c r="Y1856" i="1" s="1"/>
  <c r="V1664" i="1"/>
  <c r="W1664" i="1" s="1"/>
  <c r="Y1664" i="1" s="1"/>
  <c r="V1504" i="1"/>
  <c r="W1504" i="1" s="1"/>
  <c r="Y1504" i="1" s="1"/>
  <c r="V1296" i="1"/>
  <c r="W1296" i="1" s="1"/>
  <c r="Y1296" i="1" s="1"/>
  <c r="V1104" i="1"/>
  <c r="W1104" i="1" s="1"/>
  <c r="Y1104" i="1" s="1"/>
  <c r="V896" i="1"/>
  <c r="W896" i="1" s="1"/>
  <c r="Y896" i="1" s="1"/>
  <c r="V704" i="1"/>
  <c r="W704" i="1" s="1"/>
  <c r="Y704" i="1" s="1"/>
  <c r="V496" i="1"/>
  <c r="W496" i="1" s="1"/>
  <c r="Y496" i="1" s="1"/>
  <c r="V320" i="1"/>
  <c r="W320" i="1" s="1"/>
  <c r="Y320" i="1" s="1"/>
  <c r="V80" i="1"/>
  <c r="W80" i="1" s="1"/>
  <c r="Y80" i="1" s="1"/>
  <c r="V4861" i="1"/>
  <c r="W4861" i="1" s="1"/>
  <c r="Y4861" i="1" s="1"/>
  <c r="V4972" i="1"/>
  <c r="W4972" i="1" s="1"/>
  <c r="Y4972" i="1" s="1"/>
  <c r="V4812" i="1"/>
  <c r="W4812" i="1" s="1"/>
  <c r="Y4812" i="1" s="1"/>
  <c r="V4684" i="1"/>
  <c r="W4684" i="1" s="1"/>
  <c r="Y4684" i="1" s="1"/>
  <c r="V4540" i="1"/>
  <c r="W4540" i="1" s="1"/>
  <c r="Y4540" i="1" s="1"/>
  <c r="W4987" i="1"/>
  <c r="Y4987" i="1" s="1"/>
  <c r="W4859" i="1"/>
  <c r="Y4859" i="1" s="1"/>
  <c r="W4731" i="1"/>
  <c r="Y4731" i="1" s="1"/>
  <c r="W4555" i="1"/>
  <c r="Y4555" i="1" s="1"/>
  <c r="W4858" i="1"/>
  <c r="Y4858" i="1" s="1"/>
  <c r="W4746" i="1"/>
  <c r="Y4746" i="1" s="1"/>
  <c r="W4650" i="1"/>
  <c r="Y4650" i="1" s="1"/>
  <c r="W4298" i="1"/>
  <c r="Y4298" i="1" s="1"/>
  <c r="W3958" i="1"/>
  <c r="Y3958" i="1" s="1"/>
  <c r="V4954" i="1"/>
  <c r="W4954" i="1" s="1"/>
  <c r="Y4954" i="1" s="1"/>
  <c r="V4890" i="1"/>
  <c r="W4890" i="1" s="1"/>
  <c r="Y4890" i="1" s="1"/>
  <c r="V4762" i="1"/>
  <c r="W4762" i="1" s="1"/>
  <c r="Y4762" i="1" s="1"/>
  <c r="V4634" i="1"/>
  <c r="W4634" i="1" s="1"/>
  <c r="Y4634" i="1" s="1"/>
  <c r="V4570" i="1"/>
  <c r="W4570" i="1" s="1"/>
  <c r="Y4570" i="1" s="1"/>
  <c r="V4506" i="1"/>
  <c r="W4506" i="1" s="1"/>
  <c r="Y4506" i="1" s="1"/>
  <c r="V4442" i="1"/>
  <c r="W4442" i="1" s="1"/>
  <c r="Y4442" i="1" s="1"/>
  <c r="V4314" i="1"/>
  <c r="W4314" i="1" s="1"/>
  <c r="Y4314" i="1" s="1"/>
  <c r="V4112" i="1"/>
  <c r="W4112" i="1" s="1"/>
  <c r="Y4112" i="1" s="1"/>
  <c r="V3907" i="1"/>
  <c r="W3907" i="1" s="1"/>
  <c r="Y3907" i="1" s="1"/>
  <c r="V1538" i="1"/>
  <c r="W1538" i="1" s="1"/>
  <c r="Y1538" i="1" s="1"/>
  <c r="W4131" i="1"/>
  <c r="Y4131" i="1" s="1"/>
  <c r="V4930" i="1"/>
  <c r="W4930" i="1" s="1"/>
  <c r="Y4930" i="1" s="1"/>
  <c r="V4706" i="1"/>
  <c r="W4706" i="1" s="1"/>
  <c r="Y4706" i="1" s="1"/>
  <c r="V4498" i="1"/>
  <c r="W4498" i="1" s="1"/>
  <c r="Y4498" i="1" s="1"/>
  <c r="V4242" i="1"/>
  <c r="W4242" i="1" s="1"/>
  <c r="Y4242" i="1" s="1"/>
  <c r="W3922" i="1"/>
  <c r="Y3922" i="1" s="1"/>
  <c r="W3666" i="1"/>
  <c r="Y3666" i="1" s="1"/>
  <c r="V3490" i="1"/>
  <c r="W3490" i="1" s="1"/>
  <c r="Y3490" i="1" s="1"/>
  <c r="V3330" i="1"/>
  <c r="W3330" i="1" s="1"/>
  <c r="Y3330" i="1" s="1"/>
  <c r="V3186" i="1"/>
  <c r="W3186" i="1" s="1"/>
  <c r="Y3186" i="1" s="1"/>
  <c r="V2978" i="1"/>
  <c r="W2978" i="1" s="1"/>
  <c r="Y2978" i="1" s="1"/>
  <c r="V2738" i="1"/>
  <c r="W2738" i="1" s="1"/>
  <c r="Y2738" i="1" s="1"/>
  <c r="V2498" i="1"/>
  <c r="W2498" i="1" s="1"/>
  <c r="Y2498" i="1" s="1"/>
  <c r="V2242" i="1"/>
  <c r="W2242" i="1" s="1"/>
  <c r="Y2242" i="1" s="1"/>
  <c r="V2018" i="1"/>
  <c r="W2018" i="1" s="1"/>
  <c r="Y2018" i="1" s="1"/>
  <c r="V1762" i="1"/>
  <c r="W1762" i="1" s="1"/>
  <c r="Y1762" i="1" s="1"/>
  <c r="V1490" i="1"/>
  <c r="W1490" i="1" s="1"/>
  <c r="Y1490" i="1" s="1"/>
  <c r="V1250" i="1"/>
  <c r="W1250" i="1" s="1"/>
  <c r="Y1250" i="1" s="1"/>
  <c r="V1042" i="1"/>
  <c r="W1042" i="1" s="1"/>
  <c r="Y1042" i="1" s="1"/>
  <c r="V850" i="1"/>
  <c r="W850" i="1" s="1"/>
  <c r="Y850" i="1" s="1"/>
  <c r="V642" i="1"/>
  <c r="W642" i="1" s="1"/>
  <c r="Y642" i="1" s="1"/>
  <c r="V434" i="1"/>
  <c r="W434" i="1" s="1"/>
  <c r="Y434" i="1" s="1"/>
  <c r="V258" i="1"/>
  <c r="W258" i="1" s="1"/>
  <c r="Y258" i="1" s="1"/>
  <c r="V34" i="1"/>
  <c r="W34" i="1" s="1"/>
  <c r="Y34" i="1" s="1"/>
  <c r="V4913" i="1"/>
  <c r="W4913" i="1" s="1"/>
  <c r="Y4913" i="1" s="1"/>
  <c r="V4849" i="1"/>
  <c r="W4849" i="1" s="1"/>
  <c r="Y4849" i="1" s="1"/>
  <c r="V4753" i="1"/>
  <c r="W4753" i="1" s="1"/>
  <c r="Y4753" i="1" s="1"/>
  <c r="V4593" i="1"/>
  <c r="W4593" i="1" s="1"/>
  <c r="Y4593" i="1" s="1"/>
  <c r="V4465" i="1"/>
  <c r="W4465" i="1" s="1"/>
  <c r="Y4465" i="1" s="1"/>
  <c r="V4305" i="1"/>
  <c r="W4305" i="1" s="1"/>
  <c r="Y4305" i="1" s="1"/>
  <c r="V4097" i="1"/>
  <c r="W4097" i="1" s="1"/>
  <c r="Y4097" i="1" s="1"/>
  <c r="V3841" i="1"/>
  <c r="W3841" i="1" s="1"/>
  <c r="Y3841" i="1" s="1"/>
  <c r="V3585" i="1"/>
  <c r="W3585" i="1" s="1"/>
  <c r="Y3585" i="1" s="1"/>
  <c r="V3329" i="1"/>
  <c r="W3329" i="1" s="1"/>
  <c r="Y3329" i="1" s="1"/>
  <c r="V3121" i="1"/>
  <c r="W3121" i="1" s="1"/>
  <c r="Y3121" i="1" s="1"/>
  <c r="V2865" i="1"/>
  <c r="W2865" i="1" s="1"/>
  <c r="Y2865" i="1" s="1"/>
  <c r="V2593" i="1"/>
  <c r="W2593" i="1" s="1"/>
  <c r="Y2593" i="1" s="1"/>
  <c r="V2385" i="1"/>
  <c r="W2385" i="1" s="1"/>
  <c r="Y2385" i="1" s="1"/>
  <c r="V2145" i="1"/>
  <c r="W2145" i="1" s="1"/>
  <c r="Y2145" i="1" s="1"/>
  <c r="V1969" i="1"/>
  <c r="W1969" i="1" s="1"/>
  <c r="Y1969" i="1" s="1"/>
  <c r="V1793" i="1"/>
  <c r="W1793" i="1" s="1"/>
  <c r="Y1793" i="1" s="1"/>
  <c r="V1537" i="1"/>
  <c r="W1537" i="1" s="1"/>
  <c r="Y1537" i="1" s="1"/>
  <c r="V1297" i="1"/>
  <c r="W1297" i="1" s="1"/>
  <c r="Y1297" i="1" s="1"/>
  <c r="V1073" i="1"/>
  <c r="W1073" i="1" s="1"/>
  <c r="Y1073" i="1" s="1"/>
  <c r="V849" i="1"/>
  <c r="W849" i="1" s="1"/>
  <c r="Y849" i="1" s="1"/>
  <c r="V657" i="1"/>
  <c r="W657" i="1" s="1"/>
  <c r="Y657" i="1" s="1"/>
  <c r="V449" i="1"/>
  <c r="W449" i="1" s="1"/>
  <c r="Y449" i="1" s="1"/>
  <c r="V209" i="1"/>
  <c r="W209" i="1" s="1"/>
  <c r="Y209" i="1" s="1"/>
  <c r="V4832" i="1"/>
  <c r="W4832" i="1" s="1"/>
  <c r="Y4832" i="1" s="1"/>
  <c r="V4592" i="1"/>
  <c r="W4592" i="1" s="1"/>
  <c r="Y4592" i="1" s="1"/>
  <c r="V4336" i="1"/>
  <c r="W4336" i="1" s="1"/>
  <c r="Y4336" i="1" s="1"/>
  <c r="W4096" i="1"/>
  <c r="Y4096" i="1" s="1"/>
  <c r="V3920" i="1"/>
  <c r="W3920" i="1" s="1"/>
  <c r="Y3920" i="1" s="1"/>
  <c r="V3744" i="1"/>
  <c r="W3744" i="1" s="1"/>
  <c r="Y3744" i="1" s="1"/>
  <c r="V3472" i="1"/>
  <c r="W3472" i="1" s="1"/>
  <c r="Y3472" i="1" s="1"/>
  <c r="V3232" i="1"/>
  <c r="W3232" i="1" s="1"/>
  <c r="Y3232" i="1" s="1"/>
  <c r="V2992" i="1"/>
  <c r="W2992" i="1" s="1"/>
  <c r="Y2992" i="1" s="1"/>
  <c r="V2720" i="1"/>
  <c r="W2720" i="1" s="1"/>
  <c r="Y2720" i="1" s="1"/>
  <c r="V2464" i="1"/>
  <c r="W2464" i="1" s="1"/>
  <c r="Y2464" i="1" s="1"/>
  <c r="V2256" i="1"/>
  <c r="W2256" i="1" s="1"/>
  <c r="Y2256" i="1" s="1"/>
  <c r="V2080" i="1"/>
  <c r="W2080" i="1" s="1"/>
  <c r="Y2080" i="1" s="1"/>
  <c r="V1920" i="1"/>
  <c r="W1920" i="1" s="1"/>
  <c r="Y1920" i="1" s="1"/>
  <c r="V1760" i="1"/>
  <c r="W1760" i="1" s="1"/>
  <c r="Y1760" i="1" s="1"/>
  <c r="V1600" i="1"/>
  <c r="W1600" i="1" s="1"/>
  <c r="Y1600" i="1" s="1"/>
  <c r="V1440" i="1"/>
  <c r="W1440" i="1" s="1"/>
  <c r="Y1440" i="1" s="1"/>
  <c r="V1280" i="1"/>
  <c r="W1280" i="1" s="1"/>
  <c r="Y1280" i="1" s="1"/>
  <c r="V1120" i="1"/>
  <c r="W1120" i="1" s="1"/>
  <c r="Y1120" i="1" s="1"/>
  <c r="V960" i="1"/>
  <c r="W960" i="1" s="1"/>
  <c r="Y960" i="1" s="1"/>
  <c r="V816" i="1"/>
  <c r="W816" i="1" s="1"/>
  <c r="Y816" i="1" s="1"/>
  <c r="V656" i="1"/>
  <c r="W656" i="1" s="1"/>
  <c r="Y656" i="1" s="1"/>
  <c r="V512" i="1"/>
  <c r="W512" i="1" s="1"/>
  <c r="Y512" i="1" s="1"/>
  <c r="V384" i="1"/>
  <c r="W384" i="1" s="1"/>
  <c r="Y384" i="1" s="1"/>
  <c r="V240" i="1"/>
  <c r="W240" i="1" s="1"/>
  <c r="Y240" i="1" s="1"/>
  <c r="V96" i="1"/>
  <c r="W96" i="1" s="1"/>
  <c r="Y96" i="1" s="1"/>
  <c r="V4973" i="1"/>
  <c r="W4973" i="1" s="1"/>
  <c r="Y4973" i="1" s="1"/>
  <c r="V4908" i="1"/>
  <c r="W4908" i="1" s="1"/>
  <c r="Y4908" i="1" s="1"/>
  <c r="V4764" i="1"/>
  <c r="W4764" i="1" s="1"/>
  <c r="Y4764" i="1" s="1"/>
  <c r="V4604" i="1"/>
  <c r="W4604" i="1" s="1"/>
  <c r="Y4604" i="1" s="1"/>
  <c r="V4428" i="1"/>
  <c r="W4428" i="1" s="1"/>
  <c r="Y4428" i="1" s="1"/>
  <c r="W4923" i="1"/>
  <c r="Y4923" i="1" s="1"/>
  <c r="W4811" i="1"/>
  <c r="Y4811" i="1" s="1"/>
  <c r="W4667" i="1"/>
  <c r="Y4667" i="1" s="1"/>
  <c r="W4523" i="1"/>
  <c r="Y4523" i="1" s="1"/>
  <c r="W4906" i="1"/>
  <c r="Y4906" i="1" s="1"/>
  <c r="W4794" i="1"/>
  <c r="Y4794" i="1" s="1"/>
  <c r="W4698" i="1"/>
  <c r="Y4698" i="1" s="1"/>
  <c r="W4586" i="1"/>
  <c r="Y4586" i="1" s="1"/>
  <c r="W4474" i="1"/>
  <c r="Y4474" i="1" s="1"/>
  <c r="W4362" i="1"/>
  <c r="Y4362" i="1" s="1"/>
  <c r="V4179" i="1"/>
  <c r="W4179" i="1" s="1"/>
  <c r="Y4179" i="1" s="1"/>
  <c r="V3906" i="1"/>
  <c r="W3906" i="1" s="1"/>
  <c r="Y3906" i="1" s="1"/>
  <c r="V3571" i="1"/>
  <c r="W3571" i="1" s="1"/>
  <c r="Y3571" i="1" s="1"/>
  <c r="V1536" i="1"/>
  <c r="W1536" i="1" s="1"/>
  <c r="Y1536" i="1" s="1"/>
  <c r="V4803" i="1"/>
  <c r="W4803" i="1" s="1"/>
  <c r="Y4803" i="1" s="1"/>
  <c r="W3939" i="1"/>
  <c r="Y3939" i="1" s="1"/>
  <c r="V1955" i="1"/>
  <c r="W1955" i="1" s="1"/>
  <c r="Y1955" i="1" s="1"/>
  <c r="V1795" i="1"/>
  <c r="W1795" i="1" s="1"/>
  <c r="Y1795" i="1" s="1"/>
  <c r="V1651" i="1"/>
  <c r="W1651" i="1" s="1"/>
  <c r="Y1651" i="1" s="1"/>
  <c r="V1491" i="1"/>
  <c r="W1491" i="1" s="1"/>
  <c r="Y1491" i="1" s="1"/>
  <c r="V1347" i="1"/>
  <c r="W1347" i="1" s="1"/>
  <c r="Y1347" i="1" s="1"/>
  <c r="V1203" i="1"/>
  <c r="W1203" i="1" s="1"/>
  <c r="Y1203" i="1" s="1"/>
  <c r="V1059" i="1"/>
  <c r="W1059" i="1" s="1"/>
  <c r="Y1059" i="1" s="1"/>
  <c r="V883" i="1"/>
  <c r="W883" i="1" s="1"/>
  <c r="Y883" i="1" s="1"/>
  <c r="V723" i="1"/>
  <c r="W723" i="1" s="1"/>
  <c r="Y723" i="1" s="1"/>
  <c r="V595" i="1"/>
  <c r="W595" i="1" s="1"/>
  <c r="Y595" i="1" s="1"/>
  <c r="V451" i="1"/>
  <c r="W451" i="1" s="1"/>
  <c r="Y451" i="1" s="1"/>
  <c r="V323" i="1"/>
  <c r="W323" i="1" s="1"/>
  <c r="Y323" i="1" s="1"/>
  <c r="V227" i="1"/>
  <c r="W227" i="1" s="1"/>
  <c r="Y227" i="1" s="1"/>
  <c r="V67" i="1"/>
  <c r="W67" i="1" s="1"/>
  <c r="Y67" i="1" s="1"/>
  <c r="V4898" i="1"/>
  <c r="W4898" i="1" s="1"/>
  <c r="Y4898" i="1" s="1"/>
  <c r="V4722" i="1"/>
  <c r="W4722" i="1" s="1"/>
  <c r="Y4722" i="1" s="1"/>
  <c r="V4578" i="1"/>
  <c r="W4578" i="1" s="1"/>
  <c r="Y4578" i="1" s="1"/>
  <c r="V4370" i="1"/>
  <c r="W4370" i="1" s="1"/>
  <c r="Y4370" i="1" s="1"/>
  <c r="V4274" i="1"/>
  <c r="W4274" i="1" s="1"/>
  <c r="Y4274" i="1" s="1"/>
  <c r="V4098" i="1"/>
  <c r="W4098" i="1" s="1"/>
  <c r="Y4098" i="1" s="1"/>
  <c r="V4018" i="1"/>
  <c r="W4018" i="1" s="1"/>
  <c r="Y4018" i="1" s="1"/>
  <c r="V3938" i="1"/>
  <c r="W3938" i="1" s="1"/>
  <c r="Y3938" i="1" s="1"/>
  <c r="V3810" i="1"/>
  <c r="W3810" i="1" s="1"/>
  <c r="Y3810" i="1" s="1"/>
  <c r="V3682" i="1"/>
  <c r="W3682" i="1" s="1"/>
  <c r="Y3682" i="1" s="1"/>
  <c r="V3538" i="1"/>
  <c r="W3538" i="1" s="1"/>
  <c r="Y3538" i="1" s="1"/>
  <c r="V3346" i="1"/>
  <c r="W3346" i="1" s="1"/>
  <c r="Y3346" i="1" s="1"/>
  <c r="V3154" i="1"/>
  <c r="W3154" i="1" s="1"/>
  <c r="Y3154" i="1" s="1"/>
  <c r="V2930" i="1"/>
  <c r="W2930" i="1" s="1"/>
  <c r="Y2930" i="1" s="1"/>
  <c r="V2706" i="1"/>
  <c r="W2706" i="1" s="1"/>
  <c r="Y2706" i="1" s="1"/>
  <c r="V2450" i="1"/>
  <c r="W2450" i="1" s="1"/>
  <c r="Y2450" i="1" s="1"/>
  <c r="V2194" i="1"/>
  <c r="W2194" i="1" s="1"/>
  <c r="Y2194" i="1" s="1"/>
  <c r="V2002" i="1"/>
  <c r="W2002" i="1" s="1"/>
  <c r="Y2002" i="1" s="1"/>
  <c r="V1810" i="1"/>
  <c r="W1810" i="1" s="1"/>
  <c r="Y1810" i="1" s="1"/>
  <c r="V1586" i="1"/>
  <c r="W1586" i="1" s="1"/>
  <c r="Y1586" i="1" s="1"/>
  <c r="V1362" i="1"/>
  <c r="W1362" i="1" s="1"/>
  <c r="Y1362" i="1" s="1"/>
  <c r="V1138" i="1"/>
  <c r="W1138" i="1" s="1"/>
  <c r="Y1138" i="1" s="1"/>
  <c r="V946" i="1"/>
  <c r="W946" i="1" s="1"/>
  <c r="Y946" i="1" s="1"/>
  <c r="V786" i="1"/>
  <c r="W786" i="1" s="1"/>
  <c r="Y786" i="1" s="1"/>
  <c r="V578" i="1"/>
  <c r="W578" i="1" s="1"/>
  <c r="Y578" i="1" s="1"/>
  <c r="V466" i="1"/>
  <c r="W466" i="1" s="1"/>
  <c r="Y466" i="1" s="1"/>
  <c r="V306" i="1"/>
  <c r="W306" i="1" s="1"/>
  <c r="Y306" i="1" s="1"/>
  <c r="V178" i="1"/>
  <c r="W178" i="1" s="1"/>
  <c r="Y178" i="1" s="1"/>
  <c r="V50" i="1"/>
  <c r="W50" i="1" s="1"/>
  <c r="Y50" i="1" s="1"/>
  <c r="V4769" i="1"/>
  <c r="W4769" i="1" s="1"/>
  <c r="Y4769" i="1" s="1"/>
  <c r="V4561" i="1"/>
  <c r="W4561" i="1" s="1"/>
  <c r="Y4561" i="1" s="1"/>
  <c r="V4321" i="1"/>
  <c r="W4321" i="1" s="1"/>
  <c r="Y4321" i="1" s="1"/>
  <c r="V3681" i="1"/>
  <c r="W3681" i="1" s="1"/>
  <c r="Y3681" i="1" s="1"/>
  <c r="V3425" i="1"/>
  <c r="W3425" i="1" s="1"/>
  <c r="Y3425" i="1" s="1"/>
  <c r="V3185" i="1"/>
  <c r="W3185" i="1" s="1"/>
  <c r="Y3185" i="1" s="1"/>
  <c r="V2945" i="1"/>
  <c r="W2945" i="1" s="1"/>
  <c r="Y2945" i="1" s="1"/>
  <c r="V2689" i="1"/>
  <c r="W2689" i="1" s="1"/>
  <c r="Y2689" i="1" s="1"/>
  <c r="V2481" i="1"/>
  <c r="W2481" i="1" s="1"/>
  <c r="Y2481" i="1" s="1"/>
  <c r="V2257" i="1"/>
  <c r="W2257" i="1" s="1"/>
  <c r="Y2257" i="1" s="1"/>
  <c r="V2001" i="1"/>
  <c r="W2001" i="1" s="1"/>
  <c r="Y2001" i="1" s="1"/>
  <c r="V1745" i="1"/>
  <c r="W1745" i="1" s="1"/>
  <c r="Y1745" i="1" s="1"/>
  <c r="V1473" i="1"/>
  <c r="W1473" i="1" s="1"/>
  <c r="Y1473" i="1" s="1"/>
  <c r="V1233" i="1"/>
  <c r="W1233" i="1" s="1"/>
  <c r="Y1233" i="1" s="1"/>
  <c r="V1057" i="1"/>
  <c r="W1057" i="1" s="1"/>
  <c r="Y1057" i="1" s="1"/>
  <c r="V881" i="1"/>
  <c r="W881" i="1" s="1"/>
  <c r="Y881" i="1" s="1"/>
  <c r="V737" i="1"/>
  <c r="W737" i="1" s="1"/>
  <c r="Y737" i="1" s="1"/>
  <c r="V641" i="1"/>
  <c r="W641" i="1" s="1"/>
  <c r="Y641" i="1" s="1"/>
  <c r="V545" i="1"/>
  <c r="W545" i="1" s="1"/>
  <c r="Y545" i="1" s="1"/>
  <c r="V433" i="1"/>
  <c r="W433" i="1" s="1"/>
  <c r="Y433" i="1" s="1"/>
  <c r="V321" i="1"/>
  <c r="W321" i="1" s="1"/>
  <c r="Y321" i="1" s="1"/>
  <c r="V193" i="1"/>
  <c r="W193" i="1" s="1"/>
  <c r="Y193" i="1" s="1"/>
  <c r="V113" i="1"/>
  <c r="W113" i="1" s="1"/>
  <c r="Y113" i="1" s="1"/>
  <c r="V17" i="1"/>
  <c r="W17" i="1" s="1"/>
  <c r="Y17" i="1" s="1"/>
  <c r="V4912" i="1"/>
  <c r="W4912" i="1" s="1"/>
  <c r="Y4912" i="1" s="1"/>
  <c r="V4736" i="1"/>
  <c r="W4736" i="1" s="1"/>
  <c r="Y4736" i="1" s="1"/>
  <c r="V4544" i="1"/>
  <c r="W4544" i="1" s="1"/>
  <c r="Y4544" i="1" s="1"/>
  <c r="V4352" i="1"/>
  <c r="W4352" i="1" s="1"/>
  <c r="Y4352" i="1" s="1"/>
  <c r="V4208" i="1"/>
  <c r="W4208" i="1" s="1"/>
  <c r="Y4208" i="1" s="1"/>
  <c r="V4048" i="1"/>
  <c r="W4048" i="1" s="1"/>
  <c r="Y4048" i="1" s="1"/>
  <c r="V3840" i="1"/>
  <c r="W3840" i="1" s="1"/>
  <c r="Y3840" i="1" s="1"/>
  <c r="V3664" i="1"/>
  <c r="W3664" i="1" s="1"/>
  <c r="Y3664" i="1" s="1"/>
  <c r="V3488" i="1"/>
  <c r="W3488" i="1" s="1"/>
  <c r="Y3488" i="1" s="1"/>
  <c r="V3264" i="1"/>
  <c r="W3264" i="1" s="1"/>
  <c r="Y3264" i="1" s="1"/>
  <c r="V3072" i="1"/>
  <c r="W3072" i="1" s="1"/>
  <c r="Y3072" i="1" s="1"/>
  <c r="V2864" i="1"/>
  <c r="W2864" i="1" s="1"/>
  <c r="Y2864" i="1" s="1"/>
  <c r="V2640" i="1"/>
  <c r="W2640" i="1" s="1"/>
  <c r="Y2640" i="1" s="1"/>
  <c r="V2416" i="1"/>
  <c r="W2416" i="1" s="1"/>
  <c r="Y2416" i="1" s="1"/>
  <c r="V2208" i="1"/>
  <c r="W2208" i="1" s="1"/>
  <c r="Y2208" i="1" s="1"/>
  <c r="V2000" i="1"/>
  <c r="W2000" i="1" s="1"/>
  <c r="Y2000" i="1" s="1"/>
  <c r="V1824" i="1"/>
  <c r="W1824" i="1" s="1"/>
  <c r="Y1824" i="1" s="1"/>
  <c r="V1648" i="1"/>
  <c r="W1648" i="1" s="1"/>
  <c r="Y1648" i="1" s="1"/>
  <c r="V1472" i="1"/>
  <c r="W1472" i="1" s="1"/>
  <c r="Y1472" i="1" s="1"/>
  <c r="V1264" i="1"/>
  <c r="W1264" i="1" s="1"/>
  <c r="Y1264" i="1" s="1"/>
  <c r="V1088" i="1"/>
  <c r="W1088" i="1" s="1"/>
  <c r="Y1088" i="1" s="1"/>
  <c r="V928" i="1"/>
  <c r="W928" i="1" s="1"/>
  <c r="Y928" i="1" s="1"/>
  <c r="V752" i="1"/>
  <c r="W752" i="1" s="1"/>
  <c r="Y752" i="1" s="1"/>
  <c r="V560" i="1"/>
  <c r="W560" i="1" s="1"/>
  <c r="Y560" i="1" s="1"/>
  <c r="V432" i="1"/>
  <c r="W432" i="1" s="1"/>
  <c r="Y432" i="1" s="1"/>
  <c r="V272" i="1"/>
  <c r="W272" i="1" s="1"/>
  <c r="Y272" i="1" s="1"/>
  <c r="V192" i="1"/>
  <c r="W192" i="1" s="1"/>
  <c r="Y192" i="1" s="1"/>
  <c r="V112" i="1"/>
  <c r="W112" i="1" s="1"/>
  <c r="Y112" i="1" s="1"/>
  <c r="V3874" i="1"/>
  <c r="W3874" i="1" s="1"/>
  <c r="Y3874" i="1" s="1"/>
  <c r="V4909" i="1"/>
  <c r="W4909" i="1" s="1"/>
  <c r="Y4909" i="1" s="1"/>
  <c r="V4956" i="1"/>
  <c r="W4956" i="1" s="1"/>
  <c r="Y4956" i="1" s="1"/>
  <c r="V4828" i="1"/>
  <c r="W4828" i="1" s="1"/>
  <c r="Y4828" i="1" s="1"/>
  <c r="V4716" i="1"/>
  <c r="W4716" i="1" s="1"/>
  <c r="Y4716" i="1" s="1"/>
  <c r="V4572" i="1"/>
  <c r="W4572" i="1" s="1"/>
  <c r="Y4572" i="1" s="1"/>
  <c r="V4460" i="1"/>
  <c r="W4460" i="1" s="1"/>
  <c r="Y4460" i="1" s="1"/>
  <c r="W4939" i="1"/>
  <c r="Y4939" i="1" s="1"/>
  <c r="W4795" i="1"/>
  <c r="Y4795" i="1" s="1"/>
  <c r="W4683" i="1"/>
  <c r="Y4683" i="1" s="1"/>
  <c r="W4539" i="1"/>
  <c r="Y4539" i="1" s="1"/>
  <c r="W4922" i="1"/>
  <c r="Y4922" i="1" s="1"/>
  <c r="W4826" i="1"/>
  <c r="Y4826" i="1" s="1"/>
  <c r="W4714" i="1"/>
  <c r="Y4714" i="1" s="1"/>
  <c r="W4602" i="1"/>
  <c r="Y4602" i="1" s="1"/>
  <c r="W4490" i="1"/>
  <c r="Y4490" i="1" s="1"/>
  <c r="W4346" i="1"/>
  <c r="Y4346" i="1" s="1"/>
  <c r="V4178" i="1"/>
  <c r="W4178" i="1" s="1"/>
  <c r="Y4178" i="1" s="1"/>
  <c r="V4109" i="1"/>
  <c r="W4109" i="1" s="1"/>
  <c r="Y4109" i="1" s="1"/>
  <c r="V3905" i="1"/>
  <c r="W3905" i="1" s="1"/>
  <c r="Y3905" i="1" s="1"/>
  <c r="V3747" i="1"/>
  <c r="W3747" i="1" s="1"/>
  <c r="Y3747" i="1" s="1"/>
  <c r="V3570" i="1"/>
  <c r="W3570" i="1" s="1"/>
  <c r="Y3570" i="1" s="1"/>
  <c r="V1523" i="1"/>
  <c r="W1523" i="1" s="1"/>
  <c r="Y1523" i="1" s="1"/>
  <c r="V866" i="1"/>
  <c r="W866" i="1" s="1"/>
  <c r="Y866" i="1" s="1"/>
  <c r="W4127" i="1"/>
  <c r="Y4127" i="1" s="1"/>
  <c r="W4111" i="1"/>
  <c r="Y4111" i="1" s="1"/>
  <c r="W4095" i="1"/>
  <c r="Y4095" i="1" s="1"/>
  <c r="W4079" i="1"/>
  <c r="Y4079" i="1" s="1"/>
  <c r="V3871" i="1"/>
  <c r="W3871" i="1" s="1"/>
  <c r="Y3871" i="1" s="1"/>
  <c r="V3855" i="1"/>
  <c r="W3855" i="1" s="1"/>
  <c r="Y3855" i="1" s="1"/>
  <c r="V3823" i="1"/>
  <c r="W3823" i="1" s="1"/>
  <c r="Y3823" i="1" s="1"/>
  <c r="V3807" i="1"/>
  <c r="W3807" i="1" s="1"/>
  <c r="Y3807" i="1" s="1"/>
  <c r="V3791" i="1"/>
  <c r="W3791" i="1" s="1"/>
  <c r="Y3791" i="1" s="1"/>
  <c r="V3775" i="1"/>
  <c r="W3775" i="1" s="1"/>
  <c r="Y3775" i="1" s="1"/>
  <c r="V3759" i="1"/>
  <c r="W3759" i="1" s="1"/>
  <c r="Y3759" i="1" s="1"/>
  <c r="V3743" i="1"/>
  <c r="W3743" i="1" s="1"/>
  <c r="Y3743" i="1" s="1"/>
  <c r="V3727" i="1"/>
  <c r="W3727" i="1" s="1"/>
  <c r="Y3727" i="1" s="1"/>
  <c r="V3711" i="1"/>
  <c r="W3711" i="1" s="1"/>
  <c r="Y3711" i="1" s="1"/>
  <c r="V3695" i="1"/>
  <c r="W3695" i="1" s="1"/>
  <c r="Y3695" i="1" s="1"/>
  <c r="V3679" i="1"/>
  <c r="W3679" i="1" s="1"/>
  <c r="Y3679" i="1" s="1"/>
  <c r="V3663" i="1"/>
  <c r="W3663" i="1" s="1"/>
  <c r="Y3663" i="1" s="1"/>
  <c r="V3647" i="1"/>
  <c r="W3647" i="1" s="1"/>
  <c r="Y3647" i="1" s="1"/>
  <c r="V3631" i="1"/>
  <c r="W3631" i="1" s="1"/>
  <c r="Y3631" i="1" s="1"/>
  <c r="V3615" i="1"/>
  <c r="W3615" i="1" s="1"/>
  <c r="Y3615" i="1" s="1"/>
  <c r="V3599" i="1"/>
  <c r="W3599" i="1" s="1"/>
  <c r="Y3599" i="1" s="1"/>
  <c r="V3583" i="1"/>
  <c r="W3583" i="1" s="1"/>
  <c r="Y3583" i="1" s="1"/>
  <c r="V3567" i="1"/>
  <c r="W3567" i="1" s="1"/>
  <c r="Y3567" i="1" s="1"/>
  <c r="V3551" i="1"/>
  <c r="W3551" i="1" s="1"/>
  <c r="Y3551" i="1" s="1"/>
  <c r="V3535" i="1"/>
  <c r="W3535" i="1" s="1"/>
  <c r="Y3535" i="1" s="1"/>
  <c r="V3519" i="1"/>
  <c r="W3519" i="1" s="1"/>
  <c r="Y3519" i="1" s="1"/>
  <c r="V3503" i="1"/>
  <c r="W3503" i="1" s="1"/>
  <c r="Y3503" i="1" s="1"/>
  <c r="V3487" i="1"/>
  <c r="W3487" i="1" s="1"/>
  <c r="Y3487" i="1" s="1"/>
  <c r="V3471" i="1"/>
  <c r="W3471" i="1" s="1"/>
  <c r="Y3471" i="1" s="1"/>
  <c r="V3455" i="1"/>
  <c r="W3455" i="1" s="1"/>
  <c r="Y3455" i="1" s="1"/>
  <c r="V3439" i="1"/>
  <c r="W3439" i="1" s="1"/>
  <c r="Y3439" i="1" s="1"/>
  <c r="V3423" i="1"/>
  <c r="W3423" i="1" s="1"/>
  <c r="Y3423" i="1" s="1"/>
  <c r="V3407" i="1"/>
  <c r="W3407" i="1" s="1"/>
  <c r="Y3407" i="1" s="1"/>
  <c r="V3391" i="1"/>
  <c r="W3391" i="1" s="1"/>
  <c r="Y3391" i="1" s="1"/>
  <c r="V3375" i="1"/>
  <c r="W3375" i="1" s="1"/>
  <c r="Y3375" i="1" s="1"/>
  <c r="V3359" i="1"/>
  <c r="W3359" i="1" s="1"/>
  <c r="Y3359" i="1" s="1"/>
  <c r="V3343" i="1"/>
  <c r="W3343" i="1" s="1"/>
  <c r="Y3343" i="1" s="1"/>
  <c r="V3327" i="1"/>
  <c r="W3327" i="1" s="1"/>
  <c r="Y3327" i="1" s="1"/>
  <c r="V3311" i="1"/>
  <c r="W3311" i="1" s="1"/>
  <c r="Y3311" i="1" s="1"/>
  <c r="V3295" i="1"/>
  <c r="W3295" i="1" s="1"/>
  <c r="Y3295" i="1" s="1"/>
  <c r="V3279" i="1"/>
  <c r="W3279" i="1" s="1"/>
  <c r="Y3279" i="1" s="1"/>
  <c r="V3263" i="1"/>
  <c r="W3263" i="1" s="1"/>
  <c r="Y3263" i="1" s="1"/>
  <c r="V3247" i="1"/>
  <c r="W3247" i="1" s="1"/>
  <c r="Y3247" i="1" s="1"/>
  <c r="V3215" i="1"/>
  <c r="W3215" i="1" s="1"/>
  <c r="Y3215" i="1" s="1"/>
  <c r="V3199" i="1"/>
  <c r="W3199" i="1" s="1"/>
  <c r="Y3199" i="1" s="1"/>
  <c r="V3183" i="1"/>
  <c r="W3183" i="1" s="1"/>
  <c r="Y3183" i="1" s="1"/>
  <c r="V3167" i="1"/>
  <c r="W3167" i="1" s="1"/>
  <c r="Y3167" i="1" s="1"/>
  <c r="V3151" i="1"/>
  <c r="W3151" i="1" s="1"/>
  <c r="Y3151" i="1" s="1"/>
  <c r="V3135" i="1"/>
  <c r="W3135" i="1" s="1"/>
  <c r="Y3135" i="1" s="1"/>
  <c r="V3119" i="1"/>
  <c r="W3119" i="1" s="1"/>
  <c r="Y3119" i="1" s="1"/>
  <c r="V3103" i="1"/>
  <c r="W3103" i="1" s="1"/>
  <c r="Y3103" i="1" s="1"/>
  <c r="V3087" i="1"/>
  <c r="W3087" i="1" s="1"/>
  <c r="Y3087" i="1" s="1"/>
  <c r="V3055" i="1"/>
  <c r="W3055" i="1" s="1"/>
  <c r="Y3055" i="1" s="1"/>
  <c r="V3039" i="1"/>
  <c r="W3039" i="1" s="1"/>
  <c r="Y3039" i="1" s="1"/>
  <c r="V3007" i="1"/>
  <c r="W3007" i="1" s="1"/>
  <c r="Y3007" i="1" s="1"/>
  <c r="V2991" i="1"/>
  <c r="W2991" i="1" s="1"/>
  <c r="Y2991" i="1" s="1"/>
  <c r="V2975" i="1"/>
  <c r="W2975" i="1" s="1"/>
  <c r="Y2975" i="1" s="1"/>
  <c r="V2959" i="1"/>
  <c r="W2959" i="1" s="1"/>
  <c r="Y2959" i="1" s="1"/>
  <c r="V2943" i="1"/>
  <c r="W2943" i="1" s="1"/>
  <c r="Y2943" i="1" s="1"/>
  <c r="V2927" i="1"/>
  <c r="W2927" i="1" s="1"/>
  <c r="Y2927" i="1" s="1"/>
  <c r="V2911" i="1"/>
  <c r="W2911" i="1" s="1"/>
  <c r="Y2911" i="1" s="1"/>
  <c r="V2895" i="1"/>
  <c r="W2895" i="1" s="1"/>
  <c r="Y2895" i="1" s="1"/>
  <c r="V2879" i="1"/>
  <c r="W2879" i="1" s="1"/>
  <c r="Y2879" i="1" s="1"/>
  <c r="V2863" i="1"/>
  <c r="W2863" i="1" s="1"/>
  <c r="Y2863" i="1" s="1"/>
  <c r="V2847" i="1"/>
  <c r="W2847" i="1" s="1"/>
  <c r="Y2847" i="1" s="1"/>
  <c r="V2831" i="1"/>
  <c r="W2831" i="1" s="1"/>
  <c r="Y2831" i="1" s="1"/>
  <c r="V2815" i="1"/>
  <c r="W2815" i="1" s="1"/>
  <c r="Y2815" i="1" s="1"/>
  <c r="V2799" i="1"/>
  <c r="W2799" i="1" s="1"/>
  <c r="Y2799" i="1" s="1"/>
  <c r="V2783" i="1"/>
  <c r="W2783" i="1" s="1"/>
  <c r="Y2783" i="1" s="1"/>
  <c r="V2767" i="1"/>
  <c r="W2767" i="1" s="1"/>
  <c r="Y2767" i="1" s="1"/>
  <c r="V2751" i="1"/>
  <c r="W2751" i="1" s="1"/>
  <c r="Y2751" i="1" s="1"/>
  <c r="V2735" i="1"/>
  <c r="W2735" i="1" s="1"/>
  <c r="Y2735" i="1" s="1"/>
  <c r="V2719" i="1"/>
  <c r="W2719" i="1" s="1"/>
  <c r="Y2719" i="1" s="1"/>
  <c r="V2703" i="1"/>
  <c r="W2703" i="1" s="1"/>
  <c r="Y2703" i="1" s="1"/>
  <c r="V2687" i="1"/>
  <c r="W2687" i="1" s="1"/>
  <c r="Y2687" i="1" s="1"/>
  <c r="V2671" i="1"/>
  <c r="W2671" i="1" s="1"/>
  <c r="Y2671" i="1" s="1"/>
  <c r="V2655" i="1"/>
  <c r="W2655" i="1" s="1"/>
  <c r="Y2655" i="1" s="1"/>
  <c r="V2639" i="1"/>
  <c r="W2639" i="1" s="1"/>
  <c r="Y2639" i="1" s="1"/>
  <c r="V2623" i="1"/>
  <c r="W2623" i="1" s="1"/>
  <c r="Y2623" i="1" s="1"/>
  <c r="V2607" i="1"/>
  <c r="W2607" i="1" s="1"/>
  <c r="Y2607" i="1" s="1"/>
  <c r="V2591" i="1"/>
  <c r="W2591" i="1" s="1"/>
  <c r="Y2591" i="1" s="1"/>
  <c r="V2575" i="1"/>
  <c r="W2575" i="1" s="1"/>
  <c r="Y2575" i="1" s="1"/>
  <c r="V2559" i="1"/>
  <c r="W2559" i="1" s="1"/>
  <c r="Y2559" i="1" s="1"/>
  <c r="V2543" i="1"/>
  <c r="W2543" i="1" s="1"/>
  <c r="Y2543" i="1" s="1"/>
  <c r="V2527" i="1"/>
  <c r="W2527" i="1" s="1"/>
  <c r="Y2527" i="1" s="1"/>
  <c r="V2511" i="1"/>
  <c r="W2511" i="1" s="1"/>
  <c r="Y2511" i="1" s="1"/>
  <c r="V2495" i="1"/>
  <c r="W2495" i="1" s="1"/>
  <c r="Y2495" i="1" s="1"/>
  <c r="V2479" i="1"/>
  <c r="W2479" i="1" s="1"/>
  <c r="Y2479" i="1" s="1"/>
  <c r="V2463" i="1"/>
  <c r="W2463" i="1" s="1"/>
  <c r="Y2463" i="1" s="1"/>
  <c r="V2447" i="1"/>
  <c r="W2447" i="1" s="1"/>
  <c r="Y2447" i="1" s="1"/>
  <c r="V2431" i="1"/>
  <c r="W2431" i="1" s="1"/>
  <c r="Y2431" i="1" s="1"/>
  <c r="V2415" i="1"/>
  <c r="W2415" i="1" s="1"/>
  <c r="Y2415" i="1" s="1"/>
  <c r="V2399" i="1"/>
  <c r="W2399" i="1" s="1"/>
  <c r="Y2399" i="1" s="1"/>
  <c r="V2383" i="1"/>
  <c r="W2383" i="1" s="1"/>
  <c r="Y2383" i="1" s="1"/>
  <c r="V2367" i="1"/>
  <c r="W2367" i="1" s="1"/>
  <c r="Y2367" i="1" s="1"/>
  <c r="V2351" i="1"/>
  <c r="W2351" i="1" s="1"/>
  <c r="Y2351" i="1" s="1"/>
  <c r="V2335" i="1"/>
  <c r="W2335" i="1" s="1"/>
  <c r="Y2335" i="1" s="1"/>
  <c r="V2319" i="1"/>
  <c r="W2319" i="1" s="1"/>
  <c r="Y2319" i="1" s="1"/>
  <c r="V2303" i="1"/>
  <c r="W2303" i="1" s="1"/>
  <c r="Y2303" i="1" s="1"/>
  <c r="V2287" i="1"/>
  <c r="W2287" i="1" s="1"/>
  <c r="Y2287" i="1" s="1"/>
  <c r="V2271" i="1"/>
  <c r="W2271" i="1" s="1"/>
  <c r="Y2271" i="1" s="1"/>
  <c r="V2255" i="1"/>
  <c r="W2255" i="1" s="1"/>
  <c r="Y2255" i="1" s="1"/>
  <c r="V2239" i="1"/>
  <c r="W2239" i="1" s="1"/>
  <c r="Y2239" i="1" s="1"/>
  <c r="V2223" i="1"/>
  <c r="W2223" i="1" s="1"/>
  <c r="Y2223" i="1" s="1"/>
  <c r="V2207" i="1"/>
  <c r="W2207" i="1" s="1"/>
  <c r="Y2207" i="1" s="1"/>
  <c r="V2191" i="1"/>
  <c r="W2191" i="1" s="1"/>
  <c r="Y2191" i="1" s="1"/>
  <c r="V2175" i="1"/>
  <c r="W2175" i="1" s="1"/>
  <c r="Y2175" i="1" s="1"/>
  <c r="V2159" i="1"/>
  <c r="W2159" i="1" s="1"/>
  <c r="Y2159" i="1" s="1"/>
  <c r="V2143" i="1"/>
  <c r="W2143" i="1" s="1"/>
  <c r="Y2143" i="1" s="1"/>
  <c r="V2127" i="1"/>
  <c r="W2127" i="1" s="1"/>
  <c r="Y2127" i="1" s="1"/>
  <c r="V2111" i="1"/>
  <c r="W2111" i="1" s="1"/>
  <c r="Y2111" i="1" s="1"/>
  <c r="V2095" i="1"/>
  <c r="W2095" i="1" s="1"/>
  <c r="Y2095" i="1" s="1"/>
  <c r="V2079" i="1"/>
  <c r="W2079" i="1" s="1"/>
  <c r="Y2079" i="1" s="1"/>
  <c r="V2063" i="1"/>
  <c r="W2063" i="1" s="1"/>
  <c r="Y2063" i="1" s="1"/>
  <c r="V2047" i="1"/>
  <c r="W2047" i="1" s="1"/>
  <c r="Y2047" i="1" s="1"/>
  <c r="V2031" i="1"/>
  <c r="W2031" i="1" s="1"/>
  <c r="Y2031" i="1" s="1"/>
  <c r="V2015" i="1"/>
  <c r="W2015" i="1" s="1"/>
  <c r="Y2015" i="1" s="1"/>
  <c r="V1999" i="1"/>
  <c r="W1999" i="1" s="1"/>
  <c r="Y1999" i="1" s="1"/>
  <c r="V1983" i="1"/>
  <c r="W1983" i="1" s="1"/>
  <c r="Y1983" i="1" s="1"/>
  <c r="V1967" i="1"/>
  <c r="W1967" i="1" s="1"/>
  <c r="Y1967" i="1" s="1"/>
  <c r="V1951" i="1"/>
  <c r="W1951" i="1" s="1"/>
  <c r="Y1951" i="1" s="1"/>
  <c r="V1935" i="1"/>
  <c r="W1935" i="1" s="1"/>
  <c r="Y1935" i="1" s="1"/>
  <c r="V1919" i="1"/>
  <c r="W1919" i="1" s="1"/>
  <c r="Y1919" i="1" s="1"/>
  <c r="V1903" i="1"/>
  <c r="W1903" i="1" s="1"/>
  <c r="Y1903" i="1" s="1"/>
  <c r="V1887" i="1"/>
  <c r="W1887" i="1" s="1"/>
  <c r="Y1887" i="1" s="1"/>
  <c r="V1871" i="1"/>
  <c r="W1871" i="1" s="1"/>
  <c r="Y1871" i="1" s="1"/>
  <c r="V1855" i="1"/>
  <c r="W1855" i="1" s="1"/>
  <c r="Y1855" i="1" s="1"/>
  <c r="V1839" i="1"/>
  <c r="W1839" i="1" s="1"/>
  <c r="Y1839" i="1" s="1"/>
  <c r="V1823" i="1"/>
  <c r="W1823" i="1" s="1"/>
  <c r="Y1823" i="1" s="1"/>
  <c r="V1807" i="1"/>
  <c r="W1807" i="1" s="1"/>
  <c r="Y1807" i="1" s="1"/>
  <c r="V1791" i="1"/>
  <c r="W1791" i="1" s="1"/>
  <c r="Y1791" i="1" s="1"/>
  <c r="V1775" i="1"/>
  <c r="W1775" i="1" s="1"/>
  <c r="Y1775" i="1" s="1"/>
  <c r="V1759" i="1"/>
  <c r="W1759" i="1" s="1"/>
  <c r="Y1759" i="1" s="1"/>
  <c r="V1743" i="1"/>
  <c r="W1743" i="1" s="1"/>
  <c r="Y1743" i="1" s="1"/>
  <c r="V1727" i="1"/>
  <c r="W1727" i="1" s="1"/>
  <c r="Y1727" i="1" s="1"/>
  <c r="V1711" i="1"/>
  <c r="W1711" i="1" s="1"/>
  <c r="Y1711" i="1" s="1"/>
  <c r="V1695" i="1"/>
  <c r="W1695" i="1" s="1"/>
  <c r="Y1695" i="1" s="1"/>
  <c r="V1679" i="1"/>
  <c r="W1679" i="1" s="1"/>
  <c r="Y1679" i="1" s="1"/>
  <c r="V1663" i="1"/>
  <c r="W1663" i="1" s="1"/>
  <c r="Y1663" i="1" s="1"/>
  <c r="V1647" i="1"/>
  <c r="W1647" i="1" s="1"/>
  <c r="Y1647" i="1" s="1"/>
  <c r="V1631" i="1"/>
  <c r="W1631" i="1" s="1"/>
  <c r="Y1631" i="1" s="1"/>
  <c r="V1615" i="1"/>
  <c r="W1615" i="1" s="1"/>
  <c r="Y1615" i="1" s="1"/>
  <c r="V1599" i="1"/>
  <c r="W1599" i="1" s="1"/>
  <c r="Y1599" i="1" s="1"/>
  <c r="V1583" i="1"/>
  <c r="W1583" i="1" s="1"/>
  <c r="Y1583" i="1" s="1"/>
  <c r="V1567" i="1"/>
  <c r="W1567" i="1" s="1"/>
  <c r="Y1567" i="1" s="1"/>
  <c r="V1551" i="1"/>
  <c r="W1551" i="1" s="1"/>
  <c r="Y1551" i="1" s="1"/>
  <c r="V1535" i="1"/>
  <c r="W1535" i="1" s="1"/>
  <c r="Y1535" i="1" s="1"/>
  <c r="V1455" i="1"/>
  <c r="W1455" i="1" s="1"/>
  <c r="Y1455" i="1" s="1"/>
  <c r="V1439" i="1"/>
  <c r="W1439" i="1" s="1"/>
  <c r="Y1439" i="1" s="1"/>
  <c r="V1423" i="1"/>
  <c r="W1423" i="1" s="1"/>
  <c r="Y1423" i="1" s="1"/>
  <c r="V1407" i="1"/>
  <c r="W1407" i="1" s="1"/>
  <c r="Y1407" i="1" s="1"/>
  <c r="V1391" i="1"/>
  <c r="W1391" i="1" s="1"/>
  <c r="Y1391" i="1" s="1"/>
  <c r="V1375" i="1"/>
  <c r="W1375" i="1" s="1"/>
  <c r="Y1375" i="1" s="1"/>
  <c r="V1359" i="1"/>
  <c r="W1359" i="1" s="1"/>
  <c r="Y1359" i="1" s="1"/>
  <c r="V1343" i="1"/>
  <c r="W1343" i="1" s="1"/>
  <c r="Y1343" i="1" s="1"/>
  <c r="V1327" i="1"/>
  <c r="W1327" i="1" s="1"/>
  <c r="Y1327" i="1" s="1"/>
  <c r="V1295" i="1"/>
  <c r="W1295" i="1" s="1"/>
  <c r="Y1295" i="1" s="1"/>
  <c r="V1279" i="1"/>
  <c r="W1279" i="1" s="1"/>
  <c r="Y1279" i="1" s="1"/>
  <c r="V1263" i="1"/>
  <c r="W1263" i="1" s="1"/>
  <c r="Y1263" i="1" s="1"/>
  <c r="V1247" i="1"/>
  <c r="W1247" i="1" s="1"/>
  <c r="Y1247" i="1" s="1"/>
  <c r="V1199" i="1"/>
  <c r="W1199" i="1" s="1"/>
  <c r="Y1199" i="1" s="1"/>
  <c r="V1183" i="1"/>
  <c r="W1183" i="1" s="1"/>
  <c r="Y1183" i="1" s="1"/>
  <c r="V1167" i="1"/>
  <c r="W1167" i="1" s="1"/>
  <c r="Y1167" i="1" s="1"/>
  <c r="V1135" i="1"/>
  <c r="W1135" i="1" s="1"/>
  <c r="Y1135" i="1" s="1"/>
  <c r="V1119" i="1"/>
  <c r="W1119" i="1" s="1"/>
  <c r="Y1119" i="1" s="1"/>
  <c r="V1103" i="1"/>
  <c r="W1103" i="1" s="1"/>
  <c r="Y1103" i="1" s="1"/>
  <c r="V1071" i="1"/>
  <c r="W1071" i="1" s="1"/>
  <c r="Y1071" i="1" s="1"/>
  <c r="V1055" i="1"/>
  <c r="W1055" i="1" s="1"/>
  <c r="Y1055" i="1" s="1"/>
  <c r="V1023" i="1"/>
  <c r="W1023" i="1" s="1"/>
  <c r="Y1023" i="1" s="1"/>
  <c r="V1007" i="1"/>
  <c r="W1007" i="1" s="1"/>
  <c r="Y1007" i="1" s="1"/>
  <c r="W991" i="1"/>
  <c r="Y991" i="1" s="1"/>
  <c r="V975" i="1"/>
  <c r="W975" i="1" s="1"/>
  <c r="Y975" i="1" s="1"/>
  <c r="V959" i="1"/>
  <c r="W959" i="1" s="1"/>
  <c r="Y959" i="1" s="1"/>
  <c r="V943" i="1"/>
  <c r="W943" i="1" s="1"/>
  <c r="Y943" i="1" s="1"/>
  <c r="V927" i="1"/>
  <c r="W927" i="1" s="1"/>
  <c r="Y927" i="1" s="1"/>
  <c r="V911" i="1"/>
  <c r="W911" i="1" s="1"/>
  <c r="Y911" i="1" s="1"/>
  <c r="V895" i="1"/>
  <c r="W895" i="1" s="1"/>
  <c r="Y895" i="1" s="1"/>
  <c r="V879" i="1"/>
  <c r="W879" i="1" s="1"/>
  <c r="Y879" i="1" s="1"/>
  <c r="V863" i="1"/>
  <c r="W863" i="1" s="1"/>
  <c r="Y863" i="1" s="1"/>
  <c r="V847" i="1"/>
  <c r="W847" i="1" s="1"/>
  <c r="Y847" i="1" s="1"/>
  <c r="V815" i="1"/>
  <c r="W815" i="1" s="1"/>
  <c r="Y815" i="1" s="1"/>
  <c r="V783" i="1"/>
  <c r="W783" i="1" s="1"/>
  <c r="Y783" i="1" s="1"/>
  <c r="W767" i="1"/>
  <c r="Y767" i="1" s="1"/>
  <c r="V751" i="1"/>
  <c r="W751" i="1" s="1"/>
  <c r="Y751" i="1" s="1"/>
  <c r="V719" i="1"/>
  <c r="W719" i="1" s="1"/>
  <c r="Y719" i="1" s="1"/>
  <c r="V703" i="1"/>
  <c r="W703" i="1" s="1"/>
  <c r="Y703" i="1" s="1"/>
  <c r="V687" i="1"/>
  <c r="W687" i="1" s="1"/>
  <c r="Y687" i="1" s="1"/>
  <c r="V671" i="1"/>
  <c r="W671" i="1" s="1"/>
  <c r="Y671" i="1" s="1"/>
  <c r="V655" i="1"/>
  <c r="W655" i="1" s="1"/>
  <c r="Y655" i="1" s="1"/>
  <c r="V639" i="1"/>
  <c r="W639" i="1" s="1"/>
  <c r="Y639" i="1" s="1"/>
  <c r="V623" i="1"/>
  <c r="W623" i="1" s="1"/>
  <c r="Y623" i="1" s="1"/>
  <c r="V607" i="1"/>
  <c r="W607" i="1" s="1"/>
  <c r="Y607" i="1" s="1"/>
  <c r="W591" i="1"/>
  <c r="Y591" i="1" s="1"/>
  <c r="V575" i="1"/>
  <c r="W575" i="1" s="1"/>
  <c r="Y575" i="1" s="1"/>
  <c r="V559" i="1"/>
  <c r="W559" i="1" s="1"/>
  <c r="Y559" i="1" s="1"/>
  <c r="V543" i="1"/>
  <c r="W543" i="1" s="1"/>
  <c r="Y543" i="1" s="1"/>
  <c r="V527" i="1"/>
  <c r="W527" i="1" s="1"/>
  <c r="Y527" i="1" s="1"/>
  <c r="V511" i="1"/>
  <c r="W511" i="1" s="1"/>
  <c r="Y511" i="1" s="1"/>
  <c r="V495" i="1"/>
  <c r="W495" i="1" s="1"/>
  <c r="Y495" i="1" s="1"/>
  <c r="V479" i="1"/>
  <c r="W479" i="1" s="1"/>
  <c r="Y479" i="1" s="1"/>
  <c r="V447" i="1"/>
  <c r="W447" i="1" s="1"/>
  <c r="Y447" i="1" s="1"/>
  <c r="V431" i="1"/>
  <c r="W431" i="1" s="1"/>
  <c r="Y431" i="1" s="1"/>
  <c r="V415" i="1"/>
  <c r="W415" i="1" s="1"/>
  <c r="Y415" i="1" s="1"/>
  <c r="W399" i="1"/>
  <c r="Y399" i="1" s="1"/>
  <c r="V367" i="1"/>
  <c r="W367" i="1" s="1"/>
  <c r="Y367" i="1" s="1"/>
  <c r="V351" i="1"/>
  <c r="W351" i="1" s="1"/>
  <c r="Y351" i="1" s="1"/>
  <c r="V319" i="1"/>
  <c r="W319" i="1" s="1"/>
  <c r="Y319" i="1" s="1"/>
  <c r="V303" i="1"/>
  <c r="W303" i="1" s="1"/>
  <c r="Y303" i="1" s="1"/>
  <c r="V287" i="1"/>
  <c r="W287" i="1" s="1"/>
  <c r="Y287" i="1" s="1"/>
  <c r="V271" i="1"/>
  <c r="W271" i="1" s="1"/>
  <c r="Y271" i="1" s="1"/>
  <c r="V255" i="1"/>
  <c r="W255" i="1" s="1"/>
  <c r="Y255" i="1" s="1"/>
  <c r="V239" i="1"/>
  <c r="W239" i="1" s="1"/>
  <c r="Y239" i="1" s="1"/>
  <c r="V223" i="1"/>
  <c r="W223" i="1" s="1"/>
  <c r="Y223" i="1" s="1"/>
  <c r="V207" i="1"/>
  <c r="W207" i="1" s="1"/>
  <c r="Y207" i="1" s="1"/>
  <c r="V191" i="1"/>
  <c r="W191" i="1" s="1"/>
  <c r="Y191" i="1" s="1"/>
  <c r="V175" i="1"/>
  <c r="W175" i="1" s="1"/>
  <c r="Y175" i="1" s="1"/>
  <c r="V159" i="1"/>
  <c r="W159" i="1" s="1"/>
  <c r="Y159" i="1" s="1"/>
  <c r="V143" i="1"/>
  <c r="W143" i="1" s="1"/>
  <c r="Y143" i="1" s="1"/>
  <c r="V127" i="1"/>
  <c r="W127" i="1" s="1"/>
  <c r="Y127" i="1" s="1"/>
  <c r="V111" i="1"/>
  <c r="W111" i="1" s="1"/>
  <c r="Y111" i="1" s="1"/>
  <c r="V95" i="1"/>
  <c r="W95" i="1" s="1"/>
  <c r="Y95" i="1" s="1"/>
  <c r="V63" i="1"/>
  <c r="W63" i="1" s="1"/>
  <c r="Y63" i="1" s="1"/>
  <c r="V47" i="1"/>
  <c r="W47" i="1" s="1"/>
  <c r="Y47" i="1" s="1"/>
  <c r="V15" i="1"/>
  <c r="W15" i="1" s="1"/>
  <c r="Y15" i="1" s="1"/>
  <c r="V4775" i="1"/>
  <c r="W4775" i="1" s="1"/>
  <c r="Y4775" i="1" s="1"/>
  <c r="V4455" i="1"/>
  <c r="W4455" i="1" s="1"/>
  <c r="Y4455" i="1" s="1"/>
  <c r="V4143" i="1"/>
  <c r="W4143" i="1" s="1"/>
  <c r="Y4143" i="1" s="1"/>
  <c r="V3887" i="1"/>
  <c r="W3887" i="1" s="1"/>
  <c r="Y3887" i="1" s="1"/>
  <c r="W4372" i="1"/>
  <c r="Y4372" i="1" s="1"/>
  <c r="W4036" i="1"/>
  <c r="Y4036" i="1" s="1"/>
  <c r="W3589" i="1"/>
  <c r="Y3589" i="1" s="1"/>
  <c r="W2854" i="1"/>
  <c r="Y2854" i="1" s="1"/>
  <c r="V4270" i="1"/>
  <c r="W4270" i="1" s="1"/>
  <c r="Y4270" i="1" s="1"/>
  <c r="V4254" i="1"/>
  <c r="W4254" i="1" s="1"/>
  <c r="Y4254" i="1" s="1"/>
  <c r="V4238" i="1"/>
  <c r="W4238" i="1" s="1"/>
  <c r="Y4238" i="1" s="1"/>
  <c r="V4222" i="1"/>
  <c r="W4222" i="1" s="1"/>
  <c r="Y4222" i="1" s="1"/>
  <c r="V4206" i="1"/>
  <c r="W4206" i="1" s="1"/>
  <c r="Y4206" i="1" s="1"/>
  <c r="V4190" i="1"/>
  <c r="W4190" i="1" s="1"/>
  <c r="Y4190" i="1" s="1"/>
  <c r="V4174" i="1"/>
  <c r="W4174" i="1" s="1"/>
  <c r="Y4174" i="1" s="1"/>
  <c r="V4158" i="1"/>
  <c r="W4158" i="1" s="1"/>
  <c r="Y4158" i="1" s="1"/>
  <c r="V4142" i="1"/>
  <c r="W4142" i="1" s="1"/>
  <c r="Y4142" i="1" s="1"/>
  <c r="V4126" i="1"/>
  <c r="W4126" i="1" s="1"/>
  <c r="Y4126" i="1" s="1"/>
  <c r="V4110" i="1"/>
  <c r="W4110" i="1" s="1"/>
  <c r="Y4110" i="1" s="1"/>
  <c r="V4094" i="1"/>
  <c r="W4094" i="1" s="1"/>
  <c r="Y4094" i="1" s="1"/>
  <c r="V4078" i="1"/>
  <c r="W4078" i="1" s="1"/>
  <c r="Y4078" i="1" s="1"/>
  <c r="V4062" i="1"/>
  <c r="W4062" i="1" s="1"/>
  <c r="Y4062" i="1" s="1"/>
  <c r="V4046" i="1"/>
  <c r="W4046" i="1" s="1"/>
  <c r="Y4046" i="1" s="1"/>
  <c r="V4030" i="1"/>
  <c r="W4030" i="1" s="1"/>
  <c r="Y4030" i="1" s="1"/>
  <c r="V4014" i="1"/>
  <c r="W4014" i="1" s="1"/>
  <c r="Y4014" i="1" s="1"/>
  <c r="V3998" i="1"/>
  <c r="W3998" i="1" s="1"/>
  <c r="Y3998" i="1" s="1"/>
  <c r="V3982" i="1"/>
  <c r="W3982" i="1" s="1"/>
  <c r="Y3982" i="1" s="1"/>
  <c r="V3966" i="1"/>
  <c r="W3966" i="1" s="1"/>
  <c r="Y3966" i="1" s="1"/>
  <c r="V3950" i="1"/>
  <c r="W3950" i="1" s="1"/>
  <c r="Y3950" i="1" s="1"/>
  <c r="V3934" i="1"/>
  <c r="W3934" i="1" s="1"/>
  <c r="Y3934" i="1" s="1"/>
  <c r="V3918" i="1"/>
  <c r="W3918" i="1" s="1"/>
  <c r="Y3918" i="1" s="1"/>
  <c r="V3902" i="1"/>
  <c r="W3902" i="1" s="1"/>
  <c r="Y3902" i="1" s="1"/>
  <c r="V3886" i="1"/>
  <c r="W3886" i="1" s="1"/>
  <c r="Y3886" i="1" s="1"/>
  <c r="V3870" i="1"/>
  <c r="W3870" i="1" s="1"/>
  <c r="Y3870" i="1" s="1"/>
  <c r="V3854" i="1"/>
  <c r="W3854" i="1" s="1"/>
  <c r="Y3854" i="1" s="1"/>
  <c r="V3838" i="1"/>
  <c r="W3838" i="1" s="1"/>
  <c r="Y3838" i="1" s="1"/>
  <c r="V3822" i="1"/>
  <c r="W3822" i="1" s="1"/>
  <c r="Y3822" i="1" s="1"/>
  <c r="V3806" i="1"/>
  <c r="W3806" i="1" s="1"/>
  <c r="Y3806" i="1" s="1"/>
  <c r="V3790" i="1"/>
  <c r="W3790" i="1" s="1"/>
  <c r="Y3790" i="1" s="1"/>
  <c r="V3774" i="1"/>
  <c r="W3774" i="1" s="1"/>
  <c r="Y3774" i="1" s="1"/>
  <c r="V3758" i="1"/>
  <c r="W3758" i="1" s="1"/>
  <c r="Y3758" i="1" s="1"/>
  <c r="V3742" i="1"/>
  <c r="W3742" i="1" s="1"/>
  <c r="Y3742" i="1" s="1"/>
  <c r="V3726" i="1"/>
  <c r="W3726" i="1" s="1"/>
  <c r="Y3726" i="1" s="1"/>
  <c r="V3710" i="1"/>
  <c r="W3710" i="1" s="1"/>
  <c r="Y3710" i="1" s="1"/>
  <c r="V3694" i="1"/>
  <c r="W3694" i="1" s="1"/>
  <c r="Y3694" i="1" s="1"/>
  <c r="V3678" i="1"/>
  <c r="W3678" i="1" s="1"/>
  <c r="Y3678" i="1" s="1"/>
  <c r="V3662" i="1"/>
  <c r="W3662" i="1" s="1"/>
  <c r="Y3662" i="1" s="1"/>
  <c r="V3646" i="1"/>
  <c r="W3646" i="1" s="1"/>
  <c r="Y3646" i="1" s="1"/>
  <c r="V3630" i="1"/>
  <c r="W3630" i="1" s="1"/>
  <c r="Y3630" i="1" s="1"/>
  <c r="V3614" i="1"/>
  <c r="W3614" i="1" s="1"/>
  <c r="Y3614" i="1" s="1"/>
  <c r="V3598" i="1"/>
  <c r="W3598" i="1" s="1"/>
  <c r="Y3598" i="1" s="1"/>
  <c r="V3582" i="1"/>
  <c r="W3582" i="1" s="1"/>
  <c r="Y3582" i="1" s="1"/>
  <c r="V3566" i="1"/>
  <c r="W3566" i="1" s="1"/>
  <c r="Y3566" i="1" s="1"/>
  <c r="V3550" i="1"/>
  <c r="W3550" i="1" s="1"/>
  <c r="Y3550" i="1" s="1"/>
  <c r="V3534" i="1"/>
  <c r="W3534" i="1" s="1"/>
  <c r="Y3534" i="1" s="1"/>
  <c r="V3518" i="1"/>
  <c r="W3518" i="1" s="1"/>
  <c r="Y3518" i="1" s="1"/>
  <c r="V3502" i="1"/>
  <c r="W3502" i="1" s="1"/>
  <c r="Y3502" i="1" s="1"/>
  <c r="V3486" i="1"/>
  <c r="W3486" i="1" s="1"/>
  <c r="Y3486" i="1" s="1"/>
  <c r="V3470" i="1"/>
  <c r="W3470" i="1" s="1"/>
  <c r="Y3470" i="1" s="1"/>
  <c r="V3454" i="1"/>
  <c r="W3454" i="1" s="1"/>
  <c r="Y3454" i="1" s="1"/>
  <c r="V3438" i="1"/>
  <c r="W3438" i="1" s="1"/>
  <c r="Y3438" i="1" s="1"/>
  <c r="V3406" i="1"/>
  <c r="W3406" i="1" s="1"/>
  <c r="Y3406" i="1" s="1"/>
  <c r="V3390" i="1"/>
  <c r="W3390" i="1" s="1"/>
  <c r="Y3390" i="1" s="1"/>
  <c r="V3374" i="1"/>
  <c r="W3374" i="1" s="1"/>
  <c r="Y3374" i="1" s="1"/>
  <c r="V3358" i="1"/>
  <c r="W3358" i="1" s="1"/>
  <c r="Y3358" i="1" s="1"/>
  <c r="V3342" i="1"/>
  <c r="W3342" i="1" s="1"/>
  <c r="Y3342" i="1" s="1"/>
  <c r="V3326" i="1"/>
  <c r="W3326" i="1" s="1"/>
  <c r="Y3326" i="1" s="1"/>
  <c r="V3310" i="1"/>
  <c r="W3310" i="1" s="1"/>
  <c r="Y3310" i="1" s="1"/>
  <c r="V3294" i="1"/>
  <c r="W3294" i="1" s="1"/>
  <c r="Y3294" i="1" s="1"/>
  <c r="V3278" i="1"/>
  <c r="W3278" i="1" s="1"/>
  <c r="Y3278" i="1" s="1"/>
  <c r="V3262" i="1"/>
  <c r="W3262" i="1" s="1"/>
  <c r="Y3262" i="1" s="1"/>
  <c r="V3246" i="1"/>
  <c r="W3246" i="1" s="1"/>
  <c r="Y3246" i="1" s="1"/>
  <c r="V3214" i="1"/>
  <c r="W3214" i="1" s="1"/>
  <c r="Y3214" i="1" s="1"/>
  <c r="V3198" i="1"/>
  <c r="W3198" i="1" s="1"/>
  <c r="Y3198" i="1" s="1"/>
  <c r="V3182" i="1"/>
  <c r="W3182" i="1" s="1"/>
  <c r="Y3182" i="1" s="1"/>
  <c r="V3166" i="1"/>
  <c r="W3166" i="1" s="1"/>
  <c r="Y3166" i="1" s="1"/>
  <c r="V3150" i="1"/>
  <c r="W3150" i="1" s="1"/>
  <c r="Y3150" i="1" s="1"/>
  <c r="V3134" i="1"/>
  <c r="W3134" i="1" s="1"/>
  <c r="Y3134" i="1" s="1"/>
  <c r="V3118" i="1"/>
  <c r="W3118" i="1" s="1"/>
  <c r="Y3118" i="1" s="1"/>
  <c r="V3102" i="1"/>
  <c r="W3102" i="1" s="1"/>
  <c r="Y3102" i="1" s="1"/>
  <c r="V3086" i="1"/>
  <c r="W3086" i="1" s="1"/>
  <c r="Y3086" i="1" s="1"/>
  <c r="V3070" i="1"/>
  <c r="W3070" i="1" s="1"/>
  <c r="Y3070" i="1" s="1"/>
  <c r="V3054" i="1"/>
  <c r="W3054" i="1" s="1"/>
  <c r="Y3054" i="1" s="1"/>
  <c r="V3038" i="1"/>
  <c r="W3038" i="1" s="1"/>
  <c r="Y3038" i="1" s="1"/>
  <c r="V3022" i="1"/>
  <c r="W3022" i="1" s="1"/>
  <c r="Y3022" i="1" s="1"/>
  <c r="V3006" i="1"/>
  <c r="W3006" i="1" s="1"/>
  <c r="Y3006" i="1" s="1"/>
  <c r="V2990" i="1"/>
  <c r="W2990" i="1" s="1"/>
  <c r="Y2990" i="1" s="1"/>
  <c r="V2974" i="1"/>
  <c r="W2974" i="1" s="1"/>
  <c r="Y2974" i="1" s="1"/>
  <c r="V2958" i="1"/>
  <c r="W2958" i="1" s="1"/>
  <c r="Y2958" i="1" s="1"/>
  <c r="V2942" i="1"/>
  <c r="W2942" i="1" s="1"/>
  <c r="Y2942" i="1" s="1"/>
  <c r="V2926" i="1"/>
  <c r="W2926" i="1" s="1"/>
  <c r="Y2926" i="1" s="1"/>
  <c r="V2910" i="1"/>
  <c r="W2910" i="1" s="1"/>
  <c r="Y2910" i="1" s="1"/>
  <c r="V2894" i="1"/>
  <c r="W2894" i="1" s="1"/>
  <c r="Y2894" i="1" s="1"/>
  <c r="V2878" i="1"/>
  <c r="W2878" i="1" s="1"/>
  <c r="Y2878" i="1" s="1"/>
  <c r="V2862" i="1"/>
  <c r="W2862" i="1" s="1"/>
  <c r="Y2862" i="1" s="1"/>
  <c r="V2846" i="1"/>
  <c r="W2846" i="1" s="1"/>
  <c r="Y2846" i="1" s="1"/>
  <c r="V2830" i="1"/>
  <c r="W2830" i="1" s="1"/>
  <c r="Y2830" i="1" s="1"/>
  <c r="V2814" i="1"/>
  <c r="W2814" i="1" s="1"/>
  <c r="Y2814" i="1" s="1"/>
  <c r="V2798" i="1"/>
  <c r="W2798" i="1" s="1"/>
  <c r="Y2798" i="1" s="1"/>
  <c r="V2782" i="1"/>
  <c r="W2782" i="1" s="1"/>
  <c r="Y2782" i="1" s="1"/>
  <c r="V2766" i="1"/>
  <c r="W2766" i="1" s="1"/>
  <c r="Y2766" i="1" s="1"/>
  <c r="V2750" i="1"/>
  <c r="W2750" i="1" s="1"/>
  <c r="Y2750" i="1" s="1"/>
  <c r="V2734" i="1"/>
  <c r="W2734" i="1" s="1"/>
  <c r="Y2734" i="1" s="1"/>
  <c r="V2718" i="1"/>
  <c r="W2718" i="1" s="1"/>
  <c r="Y2718" i="1" s="1"/>
  <c r="V2702" i="1"/>
  <c r="W2702" i="1" s="1"/>
  <c r="Y2702" i="1" s="1"/>
  <c r="V2686" i="1"/>
  <c r="W2686" i="1" s="1"/>
  <c r="Y2686" i="1" s="1"/>
  <c r="V2670" i="1"/>
  <c r="W2670" i="1" s="1"/>
  <c r="Y2670" i="1" s="1"/>
  <c r="V2654" i="1"/>
  <c r="W2654" i="1" s="1"/>
  <c r="Y2654" i="1" s="1"/>
  <c r="V2638" i="1"/>
  <c r="W2638" i="1" s="1"/>
  <c r="Y2638" i="1" s="1"/>
  <c r="V2622" i="1"/>
  <c r="W2622" i="1" s="1"/>
  <c r="Y2622" i="1" s="1"/>
  <c r="V2606" i="1"/>
  <c r="W2606" i="1" s="1"/>
  <c r="Y2606" i="1" s="1"/>
  <c r="V2590" i="1"/>
  <c r="W2590" i="1" s="1"/>
  <c r="Y2590" i="1" s="1"/>
  <c r="V2574" i="1"/>
  <c r="W2574" i="1" s="1"/>
  <c r="Y2574" i="1" s="1"/>
  <c r="V2558" i="1"/>
  <c r="W2558" i="1" s="1"/>
  <c r="Y2558" i="1" s="1"/>
  <c r="V2542" i="1"/>
  <c r="W2542" i="1" s="1"/>
  <c r="Y2542" i="1" s="1"/>
  <c r="V2526" i="1"/>
  <c r="W2526" i="1" s="1"/>
  <c r="Y2526" i="1" s="1"/>
  <c r="V2510" i="1"/>
  <c r="W2510" i="1" s="1"/>
  <c r="Y2510" i="1" s="1"/>
  <c r="V2494" i="1"/>
  <c r="W2494" i="1" s="1"/>
  <c r="Y2494" i="1" s="1"/>
  <c r="V2478" i="1"/>
  <c r="W2478" i="1" s="1"/>
  <c r="Y2478" i="1" s="1"/>
  <c r="V2462" i="1"/>
  <c r="W2462" i="1" s="1"/>
  <c r="Y2462" i="1" s="1"/>
  <c r="V2446" i="1"/>
  <c r="W2446" i="1" s="1"/>
  <c r="Y2446" i="1" s="1"/>
  <c r="V2430" i="1"/>
  <c r="W2430" i="1" s="1"/>
  <c r="Y2430" i="1" s="1"/>
  <c r="V2414" i="1"/>
  <c r="W2414" i="1" s="1"/>
  <c r="Y2414" i="1" s="1"/>
  <c r="V2398" i="1"/>
  <c r="W2398" i="1" s="1"/>
  <c r="Y2398" i="1" s="1"/>
  <c r="V2382" i="1"/>
  <c r="W2382" i="1" s="1"/>
  <c r="Y2382" i="1" s="1"/>
  <c r="V2366" i="1"/>
  <c r="W2366" i="1" s="1"/>
  <c r="Y2366" i="1" s="1"/>
  <c r="V2350" i="1"/>
  <c r="W2350" i="1" s="1"/>
  <c r="Y2350" i="1" s="1"/>
  <c r="V2334" i="1"/>
  <c r="W2334" i="1" s="1"/>
  <c r="Y2334" i="1" s="1"/>
  <c r="V2318" i="1"/>
  <c r="W2318" i="1" s="1"/>
  <c r="Y2318" i="1" s="1"/>
  <c r="V2302" i="1"/>
  <c r="W2302" i="1" s="1"/>
  <c r="Y2302" i="1" s="1"/>
  <c r="V2286" i="1"/>
  <c r="W2286" i="1" s="1"/>
  <c r="Y2286" i="1" s="1"/>
  <c r="V2270" i="1"/>
  <c r="W2270" i="1" s="1"/>
  <c r="Y2270" i="1" s="1"/>
  <c r="V2254" i="1"/>
  <c r="W2254" i="1" s="1"/>
  <c r="Y2254" i="1" s="1"/>
  <c r="V2238" i="1"/>
  <c r="W2238" i="1" s="1"/>
  <c r="Y2238" i="1" s="1"/>
  <c r="V2222" i="1"/>
  <c r="W2222" i="1" s="1"/>
  <c r="Y2222" i="1" s="1"/>
  <c r="V2206" i="1"/>
  <c r="W2206" i="1" s="1"/>
  <c r="Y2206" i="1" s="1"/>
  <c r="V2190" i="1"/>
  <c r="W2190" i="1" s="1"/>
  <c r="Y2190" i="1" s="1"/>
  <c r="V2174" i="1"/>
  <c r="W2174" i="1" s="1"/>
  <c r="Y2174" i="1" s="1"/>
  <c r="V2158" i="1"/>
  <c r="W2158" i="1" s="1"/>
  <c r="Y2158" i="1" s="1"/>
  <c r="V2142" i="1"/>
  <c r="W2142" i="1"/>
  <c r="Y2142" i="1" s="1"/>
  <c r="V2126" i="1"/>
  <c r="W2126" i="1" s="1"/>
  <c r="Y2126" i="1" s="1"/>
  <c r="V2110" i="1"/>
  <c r="W2110" i="1" s="1"/>
  <c r="Y2110" i="1" s="1"/>
  <c r="V2094" i="1"/>
  <c r="W2094" i="1" s="1"/>
  <c r="Y2094" i="1" s="1"/>
  <c r="V2078" i="1"/>
  <c r="W2078" i="1" s="1"/>
  <c r="Y2078" i="1" s="1"/>
  <c r="V2062" i="1"/>
  <c r="W2062" i="1" s="1"/>
  <c r="Y2062" i="1" s="1"/>
  <c r="V2046" i="1"/>
  <c r="W2046" i="1" s="1"/>
  <c r="Y2046" i="1" s="1"/>
  <c r="V2030" i="1"/>
  <c r="W2030" i="1" s="1"/>
  <c r="Y2030" i="1" s="1"/>
  <c r="V2014" i="1"/>
  <c r="W2014" i="1" s="1"/>
  <c r="Y2014" i="1" s="1"/>
  <c r="V1998" i="1"/>
  <c r="W1998" i="1" s="1"/>
  <c r="Y1998" i="1" s="1"/>
  <c r="V1982" i="1"/>
  <c r="W1982" i="1" s="1"/>
  <c r="Y1982" i="1" s="1"/>
  <c r="V1966" i="1"/>
  <c r="W1966" i="1" s="1"/>
  <c r="Y1966" i="1" s="1"/>
  <c r="V1950" i="1"/>
  <c r="W1950" i="1" s="1"/>
  <c r="Y1950" i="1" s="1"/>
  <c r="V1934" i="1"/>
  <c r="W1934" i="1" s="1"/>
  <c r="Y1934" i="1" s="1"/>
  <c r="V1918" i="1"/>
  <c r="W1918" i="1" s="1"/>
  <c r="Y1918" i="1" s="1"/>
  <c r="V1902" i="1"/>
  <c r="W1902" i="1" s="1"/>
  <c r="Y1902" i="1" s="1"/>
  <c r="V1886" i="1"/>
  <c r="W1886" i="1" s="1"/>
  <c r="Y1886" i="1" s="1"/>
  <c r="V1870" i="1"/>
  <c r="W1870" i="1" s="1"/>
  <c r="Y1870" i="1" s="1"/>
  <c r="V1854" i="1"/>
  <c r="W1854" i="1" s="1"/>
  <c r="Y1854" i="1" s="1"/>
  <c r="V1838" i="1"/>
  <c r="W1838" i="1" s="1"/>
  <c r="Y1838" i="1" s="1"/>
  <c r="V1822" i="1"/>
  <c r="W1822" i="1" s="1"/>
  <c r="Y1822" i="1" s="1"/>
  <c r="V1806" i="1"/>
  <c r="W1806" i="1" s="1"/>
  <c r="Y1806" i="1" s="1"/>
  <c r="V1790" i="1"/>
  <c r="W1790" i="1" s="1"/>
  <c r="Y1790" i="1" s="1"/>
  <c r="V1774" i="1"/>
  <c r="W1774" i="1" s="1"/>
  <c r="Y1774" i="1" s="1"/>
  <c r="V1758" i="1"/>
  <c r="W1758" i="1" s="1"/>
  <c r="Y1758" i="1" s="1"/>
  <c r="V1742" i="1"/>
  <c r="W1742" i="1" s="1"/>
  <c r="Y1742" i="1" s="1"/>
  <c r="V1726" i="1"/>
  <c r="W1726" i="1" s="1"/>
  <c r="Y1726" i="1" s="1"/>
  <c r="V1710" i="1"/>
  <c r="W1710" i="1" s="1"/>
  <c r="Y1710" i="1" s="1"/>
  <c r="V1694" i="1"/>
  <c r="W1694" i="1" s="1"/>
  <c r="Y1694" i="1" s="1"/>
  <c r="V1678" i="1"/>
  <c r="W1678" i="1" s="1"/>
  <c r="Y1678" i="1" s="1"/>
  <c r="V1662" i="1"/>
  <c r="W1662" i="1" s="1"/>
  <c r="Y1662" i="1" s="1"/>
  <c r="V1646" i="1"/>
  <c r="W1646" i="1" s="1"/>
  <c r="Y1646" i="1" s="1"/>
  <c r="V1630" i="1"/>
  <c r="W1630" i="1" s="1"/>
  <c r="Y1630" i="1" s="1"/>
  <c r="V1614" i="1"/>
  <c r="W1614" i="1" s="1"/>
  <c r="Y1614" i="1" s="1"/>
  <c r="V1598" i="1"/>
  <c r="W1598" i="1" s="1"/>
  <c r="Y1598" i="1" s="1"/>
  <c r="V1582" i="1"/>
  <c r="W1582" i="1" s="1"/>
  <c r="Y1582" i="1" s="1"/>
  <c r="V1566" i="1"/>
  <c r="W1566" i="1" s="1"/>
  <c r="Y1566" i="1" s="1"/>
  <c r="V1550" i="1"/>
  <c r="W1550" i="1" s="1"/>
  <c r="Y1550" i="1" s="1"/>
  <c r="V1534" i="1"/>
  <c r="W1534" i="1" s="1"/>
  <c r="Y1534" i="1" s="1"/>
  <c r="V1518" i="1"/>
  <c r="W1518" i="1" s="1"/>
  <c r="Y1518" i="1" s="1"/>
  <c r="W1470" i="1"/>
  <c r="Y1470" i="1" s="1"/>
  <c r="W1454" i="1"/>
  <c r="Y1454" i="1" s="1"/>
  <c r="V1438" i="1"/>
  <c r="W1438" i="1" s="1"/>
  <c r="Y1438" i="1" s="1"/>
  <c r="V1422" i="1"/>
  <c r="W1422" i="1" s="1"/>
  <c r="Y1422" i="1" s="1"/>
  <c r="V1406" i="1"/>
  <c r="W1406" i="1" s="1"/>
  <c r="Y1406" i="1" s="1"/>
  <c r="V1390" i="1"/>
  <c r="W1390" i="1" s="1"/>
  <c r="Y1390" i="1" s="1"/>
  <c r="V1374" i="1"/>
  <c r="W1374" i="1" s="1"/>
  <c r="Y1374" i="1" s="1"/>
  <c r="V1358" i="1"/>
  <c r="W1358" i="1" s="1"/>
  <c r="Y1358" i="1" s="1"/>
  <c r="V1342" i="1"/>
  <c r="W1342" i="1" s="1"/>
  <c r="Y1342" i="1" s="1"/>
  <c r="V1326" i="1"/>
  <c r="W1326" i="1" s="1"/>
  <c r="Y1326" i="1" s="1"/>
  <c r="V1278" i="1"/>
  <c r="W1278" i="1" s="1"/>
  <c r="Y1278" i="1" s="1"/>
  <c r="V1262" i="1"/>
  <c r="W1262" i="1" s="1"/>
  <c r="Y1262" i="1" s="1"/>
  <c r="V1246" i="1"/>
  <c r="W1246" i="1" s="1"/>
  <c r="Y1246" i="1" s="1"/>
  <c r="V1230" i="1"/>
  <c r="W1230" i="1" s="1"/>
  <c r="Y1230" i="1" s="1"/>
  <c r="V1198" i="1"/>
  <c r="W1198" i="1" s="1"/>
  <c r="Y1198" i="1" s="1"/>
  <c r="V1182" i="1"/>
  <c r="W1182" i="1" s="1"/>
  <c r="Y1182" i="1" s="1"/>
  <c r="V1166" i="1"/>
  <c r="W1166" i="1" s="1"/>
  <c r="Y1166" i="1" s="1"/>
  <c r="V1134" i="1"/>
  <c r="W1134" i="1" s="1"/>
  <c r="Y1134" i="1" s="1"/>
  <c r="V1118" i="1"/>
  <c r="W1118" i="1" s="1"/>
  <c r="Y1118" i="1" s="1"/>
  <c r="V1102" i="1"/>
  <c r="W1102" i="1" s="1"/>
  <c r="Y1102" i="1" s="1"/>
  <c r="W1086" i="1"/>
  <c r="Y1086" i="1" s="1"/>
  <c r="V1070" i="1"/>
  <c r="W1070" i="1" s="1"/>
  <c r="Y1070" i="1" s="1"/>
  <c r="V1054" i="1"/>
  <c r="W1054" i="1" s="1"/>
  <c r="Y1054" i="1" s="1"/>
  <c r="V1022" i="1"/>
  <c r="W1022" i="1" s="1"/>
  <c r="Y1022" i="1" s="1"/>
  <c r="V1006" i="1"/>
  <c r="W1006" i="1" s="1"/>
  <c r="Y1006" i="1" s="1"/>
  <c r="W990" i="1"/>
  <c r="Y990" i="1" s="1"/>
  <c r="V974" i="1"/>
  <c r="W974" i="1" s="1"/>
  <c r="Y974" i="1" s="1"/>
  <c r="V958" i="1"/>
  <c r="W958" i="1" s="1"/>
  <c r="Y958" i="1" s="1"/>
  <c r="V942" i="1"/>
  <c r="W942" i="1" s="1"/>
  <c r="Y942" i="1" s="1"/>
  <c r="V926" i="1"/>
  <c r="W926" i="1" s="1"/>
  <c r="Y926" i="1" s="1"/>
  <c r="V910" i="1"/>
  <c r="W910" i="1" s="1"/>
  <c r="Y910" i="1" s="1"/>
  <c r="V894" i="1"/>
  <c r="W894" i="1" s="1"/>
  <c r="Y894" i="1" s="1"/>
  <c r="V878" i="1"/>
  <c r="W878" i="1" s="1"/>
  <c r="Y878" i="1" s="1"/>
  <c r="V862" i="1"/>
  <c r="W862" i="1" s="1"/>
  <c r="Y862" i="1" s="1"/>
  <c r="V846" i="1"/>
  <c r="W846" i="1" s="1"/>
  <c r="Y846" i="1" s="1"/>
  <c r="V814" i="1"/>
  <c r="W814" i="1" s="1"/>
  <c r="Y814" i="1" s="1"/>
  <c r="V782" i="1"/>
  <c r="W782" i="1" s="1"/>
  <c r="Y782" i="1" s="1"/>
  <c r="W766" i="1"/>
  <c r="Y766" i="1" s="1"/>
  <c r="V750" i="1"/>
  <c r="W750" i="1" s="1"/>
  <c r="Y750" i="1" s="1"/>
  <c r="V718" i="1"/>
  <c r="W718" i="1" s="1"/>
  <c r="Y718" i="1" s="1"/>
  <c r="V686" i="1"/>
  <c r="W686" i="1" s="1"/>
  <c r="Y686" i="1" s="1"/>
  <c r="V670" i="1"/>
  <c r="W670" i="1" s="1"/>
  <c r="Y670" i="1" s="1"/>
  <c r="V654" i="1"/>
  <c r="W654" i="1" s="1"/>
  <c r="Y654" i="1" s="1"/>
  <c r="V638" i="1"/>
  <c r="W638" i="1" s="1"/>
  <c r="Y638" i="1" s="1"/>
  <c r="V622" i="1"/>
  <c r="W622" i="1" s="1"/>
  <c r="Y622" i="1" s="1"/>
  <c r="V606" i="1"/>
  <c r="W606" i="1" s="1"/>
  <c r="Y606" i="1" s="1"/>
  <c r="V590" i="1"/>
  <c r="W590" i="1" s="1"/>
  <c r="Y590" i="1" s="1"/>
  <c r="V574" i="1"/>
  <c r="W574" i="1" s="1"/>
  <c r="Y574" i="1" s="1"/>
  <c r="V558" i="1"/>
  <c r="W558" i="1" s="1"/>
  <c r="Y558" i="1" s="1"/>
  <c r="V542" i="1"/>
  <c r="W542" i="1" s="1"/>
  <c r="Y542" i="1" s="1"/>
  <c r="V526" i="1"/>
  <c r="W526" i="1" s="1"/>
  <c r="Y526" i="1" s="1"/>
  <c r="V510" i="1"/>
  <c r="W510" i="1" s="1"/>
  <c r="Y510" i="1" s="1"/>
  <c r="V494" i="1"/>
  <c r="W494" i="1" s="1"/>
  <c r="Y494" i="1" s="1"/>
  <c r="V478" i="1"/>
  <c r="W478" i="1" s="1"/>
  <c r="Y478" i="1" s="1"/>
  <c r="V462" i="1"/>
  <c r="W462" i="1" s="1"/>
  <c r="Y462" i="1" s="1"/>
  <c r="V446" i="1"/>
  <c r="W446" i="1" s="1"/>
  <c r="Y446" i="1" s="1"/>
  <c r="V430" i="1"/>
  <c r="W430" i="1" s="1"/>
  <c r="Y430" i="1" s="1"/>
  <c r="V414" i="1"/>
  <c r="W414" i="1" s="1"/>
  <c r="Y414" i="1" s="1"/>
  <c r="W398" i="1"/>
  <c r="Y398" i="1" s="1"/>
  <c r="V382" i="1"/>
  <c r="W382" i="1" s="1"/>
  <c r="Y382" i="1" s="1"/>
  <c r="V366" i="1"/>
  <c r="W366" i="1" s="1"/>
  <c r="Y366" i="1" s="1"/>
  <c r="V350" i="1"/>
  <c r="W350" i="1" s="1"/>
  <c r="Y350" i="1" s="1"/>
  <c r="V318" i="1"/>
  <c r="W318" i="1" s="1"/>
  <c r="Y318" i="1" s="1"/>
  <c r="V302" i="1"/>
  <c r="W302" i="1" s="1"/>
  <c r="Y302" i="1" s="1"/>
  <c r="V286" i="1"/>
  <c r="W286" i="1" s="1"/>
  <c r="Y286" i="1" s="1"/>
  <c r="V270" i="1"/>
  <c r="W270" i="1" s="1"/>
  <c r="Y270" i="1" s="1"/>
  <c r="V254" i="1"/>
  <c r="W254" i="1" s="1"/>
  <c r="Y254" i="1" s="1"/>
  <c r="V238" i="1"/>
  <c r="W238" i="1" s="1"/>
  <c r="Y238" i="1" s="1"/>
  <c r="V222" i="1"/>
  <c r="W222" i="1" s="1"/>
  <c r="Y222" i="1" s="1"/>
  <c r="V206" i="1"/>
  <c r="W206" i="1" s="1"/>
  <c r="Y206" i="1" s="1"/>
  <c r="V190" i="1"/>
  <c r="W190" i="1" s="1"/>
  <c r="Y190" i="1" s="1"/>
  <c r="V174" i="1"/>
  <c r="W174" i="1" s="1"/>
  <c r="Y174" i="1" s="1"/>
  <c r="V158" i="1"/>
  <c r="W158" i="1" s="1"/>
  <c r="Y158" i="1" s="1"/>
  <c r="V142" i="1"/>
  <c r="W142" i="1" s="1"/>
  <c r="Y142" i="1" s="1"/>
  <c r="V126" i="1"/>
  <c r="W126" i="1" s="1"/>
  <c r="Y126" i="1" s="1"/>
  <c r="V110" i="1"/>
  <c r="W110" i="1" s="1"/>
  <c r="Y110" i="1" s="1"/>
  <c r="V78" i="1"/>
  <c r="W78" i="1" s="1"/>
  <c r="Y78" i="1" s="1"/>
  <c r="V62" i="1"/>
  <c r="W62" i="1" s="1"/>
  <c r="Y62" i="1" s="1"/>
  <c r="V46" i="1"/>
  <c r="W46" i="1" s="1"/>
  <c r="Y46" i="1" s="1"/>
  <c r="V14" i="1"/>
  <c r="W14" i="1" s="1"/>
  <c r="Y14" i="1" s="1"/>
  <c r="V4838" i="1"/>
  <c r="W4838" i="1" s="1"/>
  <c r="Y4838" i="1" s="1"/>
  <c r="V4774" i="1"/>
  <c r="W4774" i="1" s="1"/>
  <c r="Y4774" i="1" s="1"/>
  <c r="V4159" i="1"/>
  <c r="W4159" i="1" s="1"/>
  <c r="Y4159" i="1" s="1"/>
  <c r="V3903" i="1"/>
  <c r="W3903" i="1" s="1"/>
  <c r="Y3903" i="1" s="1"/>
  <c r="V3415" i="1"/>
  <c r="W3415" i="1" s="1"/>
  <c r="Y3415" i="1" s="1"/>
  <c r="V1311" i="1"/>
  <c r="W1311" i="1" s="1"/>
  <c r="Y1311" i="1" s="1"/>
  <c r="V1151" i="1"/>
  <c r="W1151" i="1" s="1"/>
  <c r="Y1151" i="1" s="1"/>
  <c r="V735" i="1"/>
  <c r="W735" i="1" s="1"/>
  <c r="Y735" i="1" s="1"/>
  <c r="W4655" i="1"/>
  <c r="Y4655" i="1" s="1"/>
  <c r="W3572" i="1"/>
  <c r="Y3572" i="1" s="1"/>
  <c r="W2853" i="1"/>
  <c r="Y2853" i="1" s="1"/>
  <c r="W1271" i="1"/>
  <c r="Y1271" i="1" s="1"/>
  <c r="W3677" i="1"/>
  <c r="Y3677" i="1" s="1"/>
  <c r="W3661" i="1"/>
  <c r="Y3661" i="1" s="1"/>
  <c r="W3613" i="1"/>
  <c r="Y3613" i="1" s="1"/>
  <c r="W3565" i="1"/>
  <c r="Y3565" i="1" s="1"/>
  <c r="W3517" i="1"/>
  <c r="Y3517" i="1" s="1"/>
  <c r="W3469" i="1"/>
  <c r="Y3469" i="1" s="1"/>
  <c r="W3437" i="1"/>
  <c r="Y3437" i="1" s="1"/>
  <c r="W3389" i="1"/>
  <c r="Y3389" i="1" s="1"/>
  <c r="W3357" i="1"/>
  <c r="Y3357" i="1" s="1"/>
  <c r="W3325" i="1"/>
  <c r="Y3325" i="1" s="1"/>
  <c r="W3293" i="1"/>
  <c r="Y3293" i="1" s="1"/>
  <c r="W3213" i="1"/>
  <c r="Y3213" i="1" s="1"/>
  <c r="W3181" i="1"/>
  <c r="Y3181" i="1" s="1"/>
  <c r="W3133" i="1"/>
  <c r="Y3133" i="1" s="1"/>
  <c r="W3085" i="1"/>
  <c r="Y3085" i="1" s="1"/>
  <c r="W3053" i="1"/>
  <c r="Y3053" i="1" s="1"/>
  <c r="W3005" i="1"/>
  <c r="Y3005" i="1" s="1"/>
  <c r="W2941" i="1"/>
  <c r="Y2941" i="1" s="1"/>
  <c r="W2877" i="1"/>
  <c r="Y2877" i="1" s="1"/>
  <c r="W2813" i="1"/>
  <c r="Y2813" i="1" s="1"/>
  <c r="W2749" i="1"/>
  <c r="Y2749" i="1" s="1"/>
  <c r="W2685" i="1"/>
  <c r="Y2685" i="1" s="1"/>
  <c r="W2621" i="1"/>
  <c r="Y2621" i="1" s="1"/>
  <c r="W2557" i="1"/>
  <c r="Y2557" i="1" s="1"/>
  <c r="W2493" i="1"/>
  <c r="Y2493" i="1" s="1"/>
  <c r="W2429" i="1"/>
  <c r="Y2429" i="1" s="1"/>
  <c r="W2365" i="1"/>
  <c r="Y2365" i="1" s="1"/>
  <c r="W2301" i="1"/>
  <c r="Y2301" i="1" s="1"/>
  <c r="W2237" i="1"/>
  <c r="Y2237" i="1" s="1"/>
  <c r="W2173" i="1"/>
  <c r="Y2173" i="1" s="1"/>
  <c r="W2109" i="1"/>
  <c r="Y2109" i="1" s="1"/>
  <c r="W2045" i="1"/>
  <c r="Y2045" i="1" s="1"/>
  <c r="W1981" i="1"/>
  <c r="Y1981" i="1" s="1"/>
  <c r="W1917" i="1"/>
  <c r="Y1917" i="1" s="1"/>
  <c r="W1853" i="1"/>
  <c r="Y1853" i="1" s="1"/>
  <c r="W1789" i="1"/>
  <c r="Y1789" i="1" s="1"/>
  <c r="W1725" i="1"/>
  <c r="Y1725" i="1" s="1"/>
  <c r="V1677" i="1"/>
  <c r="W1677" i="1" s="1"/>
  <c r="Y1677" i="1" s="1"/>
  <c r="V1661" i="1"/>
  <c r="W1661" i="1" s="1"/>
  <c r="Y1661" i="1" s="1"/>
  <c r="V1645" i="1"/>
  <c r="W1645" i="1" s="1"/>
  <c r="Y1645" i="1" s="1"/>
  <c r="V1629" i="1"/>
  <c r="W1629" i="1" s="1"/>
  <c r="Y1629" i="1" s="1"/>
  <c r="V1613" i="1"/>
  <c r="W1613" i="1" s="1"/>
  <c r="Y1613" i="1" s="1"/>
  <c r="V1597" i="1"/>
  <c r="W1597" i="1" s="1"/>
  <c r="Y1597" i="1" s="1"/>
  <c r="V1581" i="1"/>
  <c r="W1581" i="1" s="1"/>
  <c r="Y1581" i="1" s="1"/>
  <c r="V1565" i="1"/>
  <c r="W1565" i="1" s="1"/>
  <c r="Y1565" i="1" s="1"/>
  <c r="V1549" i="1"/>
  <c r="W1549" i="1" s="1"/>
  <c r="Y1549" i="1" s="1"/>
  <c r="V1533" i="1"/>
  <c r="W1533" i="1" s="1"/>
  <c r="Y1533" i="1" s="1"/>
  <c r="V1517" i="1"/>
  <c r="W1517" i="1" s="1"/>
  <c r="Y1517" i="1" s="1"/>
  <c r="V1501" i="1"/>
  <c r="W1501" i="1" s="1"/>
  <c r="Y1501" i="1" s="1"/>
  <c r="W1469" i="1"/>
  <c r="Y1469" i="1" s="1"/>
  <c r="W1453" i="1"/>
  <c r="Y1453" i="1" s="1"/>
  <c r="V1421" i="1"/>
  <c r="W1421" i="1" s="1"/>
  <c r="Y1421" i="1" s="1"/>
  <c r="V1405" i="1"/>
  <c r="W1405" i="1" s="1"/>
  <c r="Y1405" i="1" s="1"/>
  <c r="V1389" i="1"/>
  <c r="W1389" i="1" s="1"/>
  <c r="Y1389" i="1" s="1"/>
  <c r="V1373" i="1"/>
  <c r="W1373" i="1" s="1"/>
  <c r="Y1373" i="1" s="1"/>
  <c r="V1357" i="1"/>
  <c r="W1357" i="1" s="1"/>
  <c r="Y1357" i="1" s="1"/>
  <c r="V1341" i="1"/>
  <c r="W1341" i="1" s="1"/>
  <c r="Y1341" i="1" s="1"/>
  <c r="V1325" i="1"/>
  <c r="W1325" i="1" s="1"/>
  <c r="Y1325" i="1" s="1"/>
  <c r="V1309" i="1"/>
  <c r="W1309" i="1" s="1"/>
  <c r="Y1309" i="1" s="1"/>
  <c r="V1277" i="1"/>
  <c r="W1277" i="1" s="1"/>
  <c r="Y1277" i="1" s="1"/>
  <c r="V1261" i="1"/>
  <c r="W1261" i="1" s="1"/>
  <c r="Y1261" i="1" s="1"/>
  <c r="V1245" i="1"/>
  <c r="W1245" i="1" s="1"/>
  <c r="Y1245" i="1" s="1"/>
  <c r="V1229" i="1"/>
  <c r="W1229" i="1" s="1"/>
  <c r="Y1229" i="1" s="1"/>
  <c r="V1197" i="1"/>
  <c r="W1197" i="1" s="1"/>
  <c r="Y1197" i="1" s="1"/>
  <c r="V1181" i="1"/>
  <c r="W1181" i="1" s="1"/>
  <c r="Y1181" i="1" s="1"/>
  <c r="V1165" i="1"/>
  <c r="W1165" i="1" s="1"/>
  <c r="Y1165" i="1" s="1"/>
  <c r="V1149" i="1"/>
  <c r="W1149" i="1" s="1"/>
  <c r="Y1149" i="1" s="1"/>
  <c r="V1117" i="1"/>
  <c r="W1117" i="1" s="1"/>
  <c r="Y1117" i="1" s="1"/>
  <c r="V1101" i="1"/>
  <c r="W1101" i="1" s="1"/>
  <c r="Y1101" i="1" s="1"/>
  <c r="W1085" i="1"/>
  <c r="Y1085" i="1" s="1"/>
  <c r="V1069" i="1"/>
  <c r="W1069" i="1" s="1"/>
  <c r="Y1069" i="1" s="1"/>
  <c r="V1053" i="1"/>
  <c r="W1053" i="1" s="1"/>
  <c r="Y1053" i="1" s="1"/>
  <c r="V1021" i="1"/>
  <c r="W1021" i="1" s="1"/>
  <c r="Y1021" i="1" s="1"/>
  <c r="V1005" i="1"/>
  <c r="W1005" i="1" s="1"/>
  <c r="Y1005" i="1" s="1"/>
  <c r="V989" i="1"/>
  <c r="W989" i="1" s="1"/>
  <c r="Y989" i="1" s="1"/>
  <c r="V973" i="1"/>
  <c r="W973" i="1" s="1"/>
  <c r="Y973" i="1" s="1"/>
  <c r="V957" i="1"/>
  <c r="W957" i="1" s="1"/>
  <c r="Y957" i="1" s="1"/>
  <c r="V925" i="1"/>
  <c r="W925" i="1" s="1"/>
  <c r="Y925" i="1" s="1"/>
  <c r="V909" i="1"/>
  <c r="W909" i="1" s="1"/>
  <c r="Y909" i="1" s="1"/>
  <c r="V893" i="1"/>
  <c r="W893" i="1" s="1"/>
  <c r="Y893" i="1" s="1"/>
  <c r="V877" i="1"/>
  <c r="W877" i="1" s="1"/>
  <c r="Y877" i="1" s="1"/>
  <c r="V861" i="1"/>
  <c r="W861" i="1" s="1"/>
  <c r="Y861" i="1" s="1"/>
  <c r="V845" i="1"/>
  <c r="W845" i="1" s="1"/>
  <c r="Y845" i="1" s="1"/>
  <c r="V829" i="1"/>
  <c r="W829" i="1" s="1"/>
  <c r="Y829" i="1" s="1"/>
  <c r="V813" i="1"/>
  <c r="W813" i="1" s="1"/>
  <c r="Y813" i="1" s="1"/>
  <c r="V797" i="1"/>
  <c r="W797" i="1" s="1"/>
  <c r="Y797" i="1" s="1"/>
  <c r="V781" i="1"/>
  <c r="W781" i="1" s="1"/>
  <c r="Y781" i="1" s="1"/>
  <c r="V765" i="1"/>
  <c r="W765" i="1" s="1"/>
  <c r="Y765" i="1" s="1"/>
  <c r="V749" i="1"/>
  <c r="W749" i="1" s="1"/>
  <c r="Y749" i="1" s="1"/>
  <c r="V733" i="1"/>
  <c r="W733" i="1" s="1"/>
  <c r="Y733" i="1" s="1"/>
  <c r="V717" i="1"/>
  <c r="W717" i="1" s="1"/>
  <c r="Y717" i="1" s="1"/>
  <c r="V685" i="1"/>
  <c r="W685" i="1" s="1"/>
  <c r="Y685" i="1" s="1"/>
  <c r="V669" i="1"/>
  <c r="W669" i="1" s="1"/>
  <c r="Y669" i="1" s="1"/>
  <c r="V653" i="1"/>
  <c r="W653" i="1" s="1"/>
  <c r="Y653" i="1" s="1"/>
  <c r="V637" i="1"/>
  <c r="W637" i="1" s="1"/>
  <c r="Y637" i="1" s="1"/>
  <c r="V621" i="1"/>
  <c r="W621" i="1" s="1"/>
  <c r="Y621" i="1" s="1"/>
  <c r="V605" i="1"/>
  <c r="W605" i="1" s="1"/>
  <c r="Y605" i="1" s="1"/>
  <c r="V589" i="1"/>
  <c r="W589" i="1" s="1"/>
  <c r="Y589" i="1" s="1"/>
  <c r="V573" i="1"/>
  <c r="W573" i="1" s="1"/>
  <c r="Y573" i="1" s="1"/>
  <c r="V557" i="1"/>
  <c r="W557" i="1" s="1"/>
  <c r="Y557" i="1" s="1"/>
  <c r="V541" i="1"/>
  <c r="W541" i="1" s="1"/>
  <c r="Y541" i="1" s="1"/>
  <c r="V525" i="1"/>
  <c r="W525" i="1" s="1"/>
  <c r="Y525" i="1" s="1"/>
  <c r="V509" i="1"/>
  <c r="W509" i="1" s="1"/>
  <c r="Y509" i="1" s="1"/>
  <c r="V477" i="1"/>
  <c r="W477" i="1" s="1"/>
  <c r="Y477" i="1" s="1"/>
  <c r="V461" i="1"/>
  <c r="W461" i="1" s="1"/>
  <c r="Y461" i="1" s="1"/>
  <c r="V445" i="1"/>
  <c r="W445" i="1" s="1"/>
  <c r="Y445" i="1" s="1"/>
  <c r="V429" i="1"/>
  <c r="W429" i="1" s="1"/>
  <c r="Y429" i="1" s="1"/>
  <c r="V413" i="1"/>
  <c r="W413" i="1" s="1"/>
  <c r="Y413" i="1" s="1"/>
  <c r="V397" i="1"/>
  <c r="W397" i="1" s="1"/>
  <c r="Y397" i="1" s="1"/>
  <c r="V381" i="1"/>
  <c r="W381" i="1" s="1"/>
  <c r="Y381" i="1" s="1"/>
  <c r="V365" i="1"/>
  <c r="W365" i="1" s="1"/>
  <c r="Y365" i="1" s="1"/>
  <c r="V349" i="1"/>
  <c r="W349" i="1" s="1"/>
  <c r="Y349" i="1" s="1"/>
  <c r="V317" i="1"/>
  <c r="W317" i="1" s="1"/>
  <c r="Y317" i="1" s="1"/>
  <c r="V301" i="1"/>
  <c r="W301" i="1" s="1"/>
  <c r="Y301" i="1" s="1"/>
  <c r="V285" i="1"/>
  <c r="W285" i="1" s="1"/>
  <c r="Y285" i="1" s="1"/>
  <c r="V253" i="1"/>
  <c r="W253" i="1" s="1"/>
  <c r="Y253" i="1" s="1"/>
  <c r="V237" i="1"/>
  <c r="W237" i="1" s="1"/>
  <c r="Y237" i="1" s="1"/>
  <c r="V221" i="1"/>
  <c r="W221" i="1" s="1"/>
  <c r="Y221" i="1" s="1"/>
  <c r="V205" i="1"/>
  <c r="W205" i="1" s="1"/>
  <c r="Y205" i="1" s="1"/>
  <c r="V189" i="1"/>
  <c r="W189" i="1" s="1"/>
  <c r="Y189" i="1" s="1"/>
  <c r="V173" i="1"/>
  <c r="W173" i="1" s="1"/>
  <c r="Y173" i="1" s="1"/>
  <c r="V157" i="1"/>
  <c r="W157" i="1" s="1"/>
  <c r="Y157" i="1" s="1"/>
  <c r="V141" i="1"/>
  <c r="W141" i="1" s="1"/>
  <c r="Y141" i="1" s="1"/>
  <c r="V125" i="1"/>
  <c r="W125" i="1" s="1"/>
  <c r="Y125" i="1" s="1"/>
  <c r="V109" i="1"/>
  <c r="W109" i="1" s="1"/>
  <c r="Y109" i="1" s="1"/>
  <c r="V93" i="1"/>
  <c r="W93" i="1" s="1"/>
  <c r="Y93" i="1" s="1"/>
  <c r="V77" i="1"/>
  <c r="W77" i="1" s="1"/>
  <c r="Y77" i="1" s="1"/>
  <c r="V61" i="1"/>
  <c r="W61" i="1" s="1"/>
  <c r="Y61" i="1" s="1"/>
  <c r="V45" i="1"/>
  <c r="W45" i="1" s="1"/>
  <c r="Y45" i="1" s="1"/>
  <c r="V29" i="1"/>
  <c r="W29" i="1" s="1"/>
  <c r="Y29" i="1" s="1"/>
  <c r="V4965" i="1"/>
  <c r="W4965" i="1" s="1"/>
  <c r="Y4965" i="1" s="1"/>
  <c r="V4517" i="1"/>
  <c r="W4517" i="1" s="1"/>
  <c r="Y4517" i="1" s="1"/>
  <c r="V4175" i="1"/>
  <c r="W4175" i="1" s="1"/>
  <c r="Y4175" i="1" s="1"/>
  <c r="V3919" i="1"/>
  <c r="W3919" i="1" s="1"/>
  <c r="Y3919" i="1" s="1"/>
  <c r="V3245" i="1"/>
  <c r="W3245" i="1" s="1"/>
  <c r="Y3245" i="1" s="1"/>
  <c r="V1519" i="1"/>
  <c r="W1519" i="1" s="1"/>
  <c r="Y1519" i="1" s="1"/>
  <c r="V1310" i="1"/>
  <c r="W1310" i="1" s="1"/>
  <c r="Y1310" i="1" s="1"/>
  <c r="V1231" i="1"/>
  <c r="W1231" i="1" s="1"/>
  <c r="Y1231" i="1" s="1"/>
  <c r="V1150" i="1"/>
  <c r="W1150" i="1" s="1"/>
  <c r="Y1150" i="1" s="1"/>
  <c r="V734" i="1"/>
  <c r="W734" i="1" s="1"/>
  <c r="Y734" i="1" s="1"/>
  <c r="V383" i="1"/>
  <c r="W383" i="1" s="1"/>
  <c r="Y383" i="1" s="1"/>
  <c r="W2836" i="1"/>
  <c r="Y2836" i="1" s="1"/>
  <c r="W1259" i="1"/>
  <c r="Y1259" i="1" s="1"/>
  <c r="W4060" i="1"/>
  <c r="Y4060" i="1" s="1"/>
  <c r="W4044" i="1"/>
  <c r="Y4044" i="1" s="1"/>
  <c r="W3884" i="1"/>
  <c r="Y3884" i="1" s="1"/>
  <c r="W3868" i="1"/>
  <c r="Y3868" i="1" s="1"/>
  <c r="W3852" i="1"/>
  <c r="Y3852" i="1" s="1"/>
  <c r="W3804" i="1"/>
  <c r="Y3804" i="1" s="1"/>
  <c r="W3788" i="1"/>
  <c r="Y3788" i="1" s="1"/>
  <c r="W3740" i="1"/>
  <c r="Y3740" i="1" s="1"/>
  <c r="W3724" i="1"/>
  <c r="Y3724" i="1" s="1"/>
  <c r="W3676" i="1"/>
  <c r="Y3676" i="1" s="1"/>
  <c r="W3660" i="1"/>
  <c r="Y3660" i="1" s="1"/>
  <c r="W3612" i="1"/>
  <c r="Y3612" i="1" s="1"/>
  <c r="W3564" i="1"/>
  <c r="Y3564" i="1" s="1"/>
  <c r="W3548" i="1"/>
  <c r="Y3548" i="1" s="1"/>
  <c r="W3516" i="1"/>
  <c r="Y3516" i="1" s="1"/>
  <c r="W3468" i="1"/>
  <c r="Y3468" i="1" s="1"/>
  <c r="W3436" i="1"/>
  <c r="Y3436" i="1" s="1"/>
  <c r="W3388" i="1"/>
  <c r="Y3388" i="1" s="1"/>
  <c r="W3356" i="1"/>
  <c r="Y3356" i="1" s="1"/>
  <c r="W3324" i="1"/>
  <c r="Y3324" i="1" s="1"/>
  <c r="W3292" i="1"/>
  <c r="Y3292" i="1" s="1"/>
  <c r="W3260" i="1"/>
  <c r="Y3260" i="1" s="1"/>
  <c r="W3212" i="1"/>
  <c r="Y3212" i="1" s="1"/>
  <c r="W3180" i="1"/>
  <c r="Y3180" i="1" s="1"/>
  <c r="W3132" i="1"/>
  <c r="Y3132" i="1" s="1"/>
  <c r="W3100" i="1"/>
  <c r="Y3100" i="1" s="1"/>
  <c r="W3084" i="1"/>
  <c r="Y3084" i="1" s="1"/>
  <c r="W3052" i="1"/>
  <c r="Y3052" i="1" s="1"/>
  <c r="W3004" i="1"/>
  <c r="Y3004" i="1" s="1"/>
  <c r="W2956" i="1"/>
  <c r="Y2956" i="1" s="1"/>
  <c r="W2940" i="1"/>
  <c r="Y2940" i="1" s="1"/>
  <c r="W2892" i="1"/>
  <c r="Y2892" i="1" s="1"/>
  <c r="W2876" i="1"/>
  <c r="Y2876" i="1" s="1"/>
  <c r="W2828" i="1"/>
  <c r="Y2828" i="1" s="1"/>
  <c r="W2812" i="1"/>
  <c r="Y2812" i="1" s="1"/>
  <c r="W2764" i="1"/>
  <c r="Y2764" i="1" s="1"/>
  <c r="W2748" i="1"/>
  <c r="Y2748" i="1" s="1"/>
  <c r="W2700" i="1"/>
  <c r="Y2700" i="1" s="1"/>
  <c r="W2684" i="1"/>
  <c r="Y2684" i="1" s="1"/>
  <c r="W2636" i="1"/>
  <c r="Y2636" i="1" s="1"/>
  <c r="W2620" i="1"/>
  <c r="Y2620" i="1" s="1"/>
  <c r="W2572" i="1"/>
  <c r="Y2572" i="1" s="1"/>
  <c r="W2556" i="1"/>
  <c r="Y2556" i="1" s="1"/>
  <c r="W2508" i="1"/>
  <c r="Y2508" i="1" s="1"/>
  <c r="W2492" i="1"/>
  <c r="Y2492" i="1" s="1"/>
  <c r="W2444" i="1"/>
  <c r="Y2444" i="1" s="1"/>
  <c r="W2428" i="1"/>
  <c r="Y2428" i="1" s="1"/>
  <c r="W2380" i="1"/>
  <c r="Y2380" i="1" s="1"/>
  <c r="W2364" i="1"/>
  <c r="Y2364" i="1" s="1"/>
  <c r="W2300" i="1"/>
  <c r="Y2300" i="1" s="1"/>
  <c r="W2252" i="1"/>
  <c r="Y2252" i="1" s="1"/>
  <c r="W2236" i="1"/>
  <c r="Y2236" i="1" s="1"/>
  <c r="W2188" i="1"/>
  <c r="Y2188" i="1" s="1"/>
  <c r="W2172" i="1"/>
  <c r="Y2172" i="1" s="1"/>
  <c r="W2124" i="1"/>
  <c r="Y2124" i="1" s="1"/>
  <c r="W2108" i="1"/>
  <c r="Y2108" i="1" s="1"/>
  <c r="W2060" i="1"/>
  <c r="Y2060" i="1" s="1"/>
  <c r="W2044" i="1"/>
  <c r="Y2044" i="1" s="1"/>
  <c r="W1996" i="1"/>
  <c r="Y1996" i="1" s="1"/>
  <c r="W1980" i="1"/>
  <c r="Y1980" i="1" s="1"/>
  <c r="W1932" i="1"/>
  <c r="Y1932" i="1" s="1"/>
  <c r="W1916" i="1"/>
  <c r="Y1916" i="1" s="1"/>
  <c r="W1868" i="1"/>
  <c r="Y1868" i="1" s="1"/>
  <c r="W1852" i="1"/>
  <c r="Y1852" i="1" s="1"/>
  <c r="W1804" i="1"/>
  <c r="Y1804" i="1" s="1"/>
  <c r="W1788" i="1"/>
  <c r="Y1788" i="1" s="1"/>
  <c r="W1740" i="1"/>
  <c r="Y1740" i="1" s="1"/>
  <c r="W1724" i="1"/>
  <c r="Y1724" i="1" s="1"/>
  <c r="V1660" i="1"/>
  <c r="W1660" i="1" s="1"/>
  <c r="Y1660" i="1" s="1"/>
  <c r="V1644" i="1"/>
  <c r="W1644" i="1" s="1"/>
  <c r="Y1644" i="1" s="1"/>
  <c r="V1628" i="1"/>
  <c r="W1628" i="1" s="1"/>
  <c r="Y1628" i="1" s="1"/>
  <c r="V1612" i="1"/>
  <c r="W1612" i="1" s="1"/>
  <c r="Y1612" i="1" s="1"/>
  <c r="V1596" i="1"/>
  <c r="W1596" i="1" s="1"/>
  <c r="Y1596" i="1" s="1"/>
  <c r="V1580" i="1"/>
  <c r="W1580" i="1" s="1"/>
  <c r="Y1580" i="1" s="1"/>
  <c r="V1564" i="1"/>
  <c r="W1564" i="1" s="1"/>
  <c r="Y1564" i="1" s="1"/>
  <c r="V1548" i="1"/>
  <c r="W1548" i="1" s="1"/>
  <c r="Y1548" i="1" s="1"/>
  <c r="V1532" i="1"/>
  <c r="W1532" i="1" s="1"/>
  <c r="Y1532" i="1" s="1"/>
  <c r="V1516" i="1"/>
  <c r="W1516" i="1" s="1"/>
  <c r="Y1516" i="1" s="1"/>
  <c r="V1500" i="1"/>
  <c r="W1500" i="1" s="1"/>
  <c r="Y1500" i="1" s="1"/>
  <c r="V1484" i="1"/>
  <c r="W1484" i="1" s="1"/>
  <c r="Y1484" i="1" s="1"/>
  <c r="W1468" i="1"/>
  <c r="Y1468" i="1" s="1"/>
  <c r="W1452" i="1"/>
  <c r="Y1452" i="1" s="1"/>
  <c r="V1404" i="1"/>
  <c r="W1404" i="1" s="1"/>
  <c r="Y1404" i="1" s="1"/>
  <c r="V1388" i="1"/>
  <c r="W1388" i="1" s="1"/>
  <c r="Y1388" i="1" s="1"/>
  <c r="V1372" i="1"/>
  <c r="W1372" i="1" s="1"/>
  <c r="Y1372" i="1" s="1"/>
  <c r="V1356" i="1"/>
  <c r="W1356" i="1" s="1"/>
  <c r="Y1356" i="1" s="1"/>
  <c r="V1340" i="1"/>
  <c r="W1340" i="1" s="1"/>
  <c r="Y1340" i="1" s="1"/>
  <c r="V1324" i="1"/>
  <c r="W1324" i="1" s="1"/>
  <c r="Y1324" i="1" s="1"/>
  <c r="V1308" i="1"/>
  <c r="W1308" i="1" s="1"/>
  <c r="Y1308" i="1" s="1"/>
  <c r="V1276" i="1"/>
  <c r="W1276" i="1" s="1"/>
  <c r="Y1276" i="1" s="1"/>
  <c r="V1260" i="1"/>
  <c r="W1260" i="1" s="1"/>
  <c r="Y1260" i="1" s="1"/>
  <c r="V1244" i="1"/>
  <c r="W1244" i="1" s="1"/>
  <c r="Y1244" i="1" s="1"/>
  <c r="V1228" i="1"/>
  <c r="W1228" i="1" s="1"/>
  <c r="Y1228" i="1" s="1"/>
  <c r="V1180" i="1"/>
  <c r="W1180" i="1" s="1"/>
  <c r="Y1180" i="1" s="1"/>
  <c r="V1164" i="1"/>
  <c r="W1164" i="1" s="1"/>
  <c r="Y1164" i="1" s="1"/>
  <c r="V1148" i="1"/>
  <c r="W1148" i="1" s="1"/>
  <c r="Y1148" i="1" s="1"/>
  <c r="V1116" i="1"/>
  <c r="W1116" i="1" s="1"/>
  <c r="Y1116" i="1" s="1"/>
  <c r="V1100" i="1"/>
  <c r="W1100" i="1" s="1"/>
  <c r="Y1100" i="1" s="1"/>
  <c r="W1084" i="1"/>
  <c r="Y1084" i="1" s="1"/>
  <c r="V1068" i="1"/>
  <c r="W1068" i="1" s="1"/>
  <c r="Y1068" i="1" s="1"/>
  <c r="V1052" i="1"/>
  <c r="W1052" i="1" s="1"/>
  <c r="Y1052" i="1" s="1"/>
  <c r="V1036" i="1"/>
  <c r="W1036" i="1" s="1"/>
  <c r="Y1036" i="1" s="1"/>
  <c r="V1020" i="1"/>
  <c r="W1020" i="1" s="1"/>
  <c r="Y1020" i="1" s="1"/>
  <c r="V1004" i="1"/>
  <c r="W1004" i="1" s="1"/>
  <c r="Y1004" i="1" s="1"/>
  <c r="V988" i="1"/>
  <c r="W988" i="1" s="1"/>
  <c r="Y988" i="1" s="1"/>
  <c r="V972" i="1"/>
  <c r="W972" i="1" s="1"/>
  <c r="Y972" i="1" s="1"/>
  <c r="V956" i="1"/>
  <c r="W956" i="1" s="1"/>
  <c r="Y956" i="1" s="1"/>
  <c r="V924" i="1"/>
  <c r="W924" i="1" s="1"/>
  <c r="Y924" i="1" s="1"/>
  <c r="V908" i="1"/>
  <c r="W908" i="1" s="1"/>
  <c r="Y908" i="1" s="1"/>
  <c r="V892" i="1"/>
  <c r="W892" i="1" s="1"/>
  <c r="Y892" i="1" s="1"/>
  <c r="V876" i="1"/>
  <c r="W876" i="1" s="1"/>
  <c r="Y876" i="1" s="1"/>
  <c r="V860" i="1"/>
  <c r="W860" i="1" s="1"/>
  <c r="Y860" i="1" s="1"/>
  <c r="V844" i="1"/>
  <c r="W844" i="1" s="1"/>
  <c r="Y844" i="1" s="1"/>
  <c r="V828" i="1"/>
  <c r="W828" i="1" s="1"/>
  <c r="Y828" i="1" s="1"/>
  <c r="V812" i="1"/>
  <c r="W812" i="1" s="1"/>
  <c r="Y812" i="1" s="1"/>
  <c r="V796" i="1"/>
  <c r="W796" i="1" s="1"/>
  <c r="Y796" i="1" s="1"/>
  <c r="V780" i="1"/>
  <c r="W780" i="1" s="1"/>
  <c r="Y780" i="1" s="1"/>
  <c r="V764" i="1"/>
  <c r="W764" i="1" s="1"/>
  <c r="Y764" i="1" s="1"/>
  <c r="V748" i="1"/>
  <c r="W748" i="1" s="1"/>
  <c r="Y748" i="1" s="1"/>
  <c r="V732" i="1"/>
  <c r="W732" i="1" s="1"/>
  <c r="Y732" i="1" s="1"/>
  <c r="V716" i="1"/>
  <c r="W716" i="1" s="1"/>
  <c r="Y716" i="1" s="1"/>
  <c r="V684" i="1"/>
  <c r="W684" i="1" s="1"/>
  <c r="Y684" i="1" s="1"/>
  <c r="V668" i="1"/>
  <c r="W668" i="1" s="1"/>
  <c r="Y668" i="1" s="1"/>
  <c r="V652" i="1"/>
  <c r="W652" i="1" s="1"/>
  <c r="Y652" i="1" s="1"/>
  <c r="V636" i="1"/>
  <c r="W636" i="1" s="1"/>
  <c r="Y636" i="1" s="1"/>
  <c r="V620" i="1"/>
  <c r="W620" i="1" s="1"/>
  <c r="Y620" i="1" s="1"/>
  <c r="V604" i="1"/>
  <c r="W604" i="1" s="1"/>
  <c r="Y604" i="1" s="1"/>
  <c r="V588" i="1"/>
  <c r="W588" i="1" s="1"/>
  <c r="Y588" i="1" s="1"/>
  <c r="V572" i="1"/>
  <c r="W572" i="1" s="1"/>
  <c r="Y572" i="1" s="1"/>
  <c r="V556" i="1"/>
  <c r="W556" i="1" s="1"/>
  <c r="Y556" i="1" s="1"/>
  <c r="V524" i="1"/>
  <c r="W524" i="1" s="1"/>
  <c r="Y524" i="1" s="1"/>
  <c r="V508" i="1"/>
  <c r="W508" i="1" s="1"/>
  <c r="Y508" i="1" s="1"/>
  <c r="V476" i="1"/>
  <c r="W476" i="1" s="1"/>
  <c r="Y476" i="1" s="1"/>
  <c r="V460" i="1"/>
  <c r="W460" i="1" s="1"/>
  <c r="Y460" i="1" s="1"/>
  <c r="V444" i="1"/>
  <c r="W444" i="1" s="1"/>
  <c r="Y444" i="1" s="1"/>
  <c r="V428" i="1"/>
  <c r="W428" i="1" s="1"/>
  <c r="Y428" i="1" s="1"/>
  <c r="V412" i="1"/>
  <c r="W412" i="1" s="1"/>
  <c r="Y412" i="1" s="1"/>
  <c r="V396" i="1"/>
  <c r="W396" i="1" s="1"/>
  <c r="Y396" i="1" s="1"/>
  <c r="V380" i="1"/>
  <c r="W380" i="1" s="1"/>
  <c r="Y380" i="1" s="1"/>
  <c r="V364" i="1"/>
  <c r="W364" i="1" s="1"/>
  <c r="Y364" i="1" s="1"/>
  <c r="V348" i="1"/>
  <c r="W348" i="1" s="1"/>
  <c r="Y348" i="1" s="1"/>
  <c r="V332" i="1"/>
  <c r="W332" i="1" s="1"/>
  <c r="Y332" i="1" s="1"/>
  <c r="V316" i="1"/>
  <c r="W316" i="1" s="1"/>
  <c r="Y316" i="1" s="1"/>
  <c r="V300" i="1"/>
  <c r="W300" i="1" s="1"/>
  <c r="Y300" i="1" s="1"/>
  <c r="V284" i="1"/>
  <c r="W284" i="1" s="1"/>
  <c r="Y284" i="1" s="1"/>
  <c r="V252" i="1"/>
  <c r="W252" i="1" s="1"/>
  <c r="Y252" i="1" s="1"/>
  <c r="V236" i="1"/>
  <c r="W236" i="1" s="1"/>
  <c r="Y236" i="1" s="1"/>
  <c r="V220" i="1"/>
  <c r="W220" i="1" s="1"/>
  <c r="Y220" i="1" s="1"/>
  <c r="V204" i="1"/>
  <c r="W204" i="1" s="1"/>
  <c r="Y204" i="1" s="1"/>
  <c r="V188" i="1"/>
  <c r="W188" i="1" s="1"/>
  <c r="Y188" i="1" s="1"/>
  <c r="V172" i="1"/>
  <c r="W172" i="1" s="1"/>
  <c r="Y172" i="1" s="1"/>
  <c r="V156" i="1"/>
  <c r="W156" i="1" s="1"/>
  <c r="Y156" i="1" s="1"/>
  <c r="V140" i="1"/>
  <c r="W140" i="1" s="1"/>
  <c r="Y140" i="1" s="1"/>
  <c r="V124" i="1"/>
  <c r="W124" i="1" s="1"/>
  <c r="Y124" i="1" s="1"/>
  <c r="V108" i="1"/>
  <c r="W108" i="1" s="1"/>
  <c r="Y108" i="1" s="1"/>
  <c r="V92" i="1"/>
  <c r="W92" i="1" s="1"/>
  <c r="Y92" i="1" s="1"/>
  <c r="V76" i="1"/>
  <c r="W76" i="1" s="1"/>
  <c r="Y76" i="1" s="1"/>
  <c r="V60" i="1"/>
  <c r="W60" i="1" s="1"/>
  <c r="Y60" i="1" s="1"/>
  <c r="V44" i="1"/>
  <c r="W44" i="1" s="1"/>
  <c r="Y44" i="1" s="1"/>
  <c r="V28" i="1"/>
  <c r="W28" i="1" s="1"/>
  <c r="Y28" i="1" s="1"/>
  <c r="V12" i="1"/>
  <c r="W12" i="1" s="1"/>
  <c r="Y12" i="1" s="1"/>
  <c r="V4516" i="1"/>
  <c r="W4516" i="1" s="1"/>
  <c r="Y4516" i="1" s="1"/>
  <c r="V4191" i="1"/>
  <c r="W4191" i="1" s="1"/>
  <c r="Y4191" i="1" s="1"/>
  <c r="V3935" i="1"/>
  <c r="W3935" i="1" s="1"/>
  <c r="Y3935" i="1" s="1"/>
  <c r="V3900" i="1"/>
  <c r="W3900" i="1" s="1"/>
  <c r="Y3900" i="1" s="1"/>
  <c r="V3485" i="1"/>
  <c r="W3485" i="1" s="1"/>
  <c r="Y3485" i="1" s="1"/>
  <c r="V3244" i="1"/>
  <c r="W3244" i="1" s="1"/>
  <c r="Y3244" i="1" s="1"/>
  <c r="V3165" i="1"/>
  <c r="W3165" i="1" s="1"/>
  <c r="Y3165" i="1" s="1"/>
  <c r="V3037" i="1"/>
  <c r="W3037" i="1" s="1"/>
  <c r="Y3037" i="1" s="1"/>
  <c r="V2989" i="1"/>
  <c r="W2989" i="1" s="1"/>
  <c r="Y2989" i="1" s="1"/>
  <c r="V2925" i="1"/>
  <c r="W2925" i="1" s="1"/>
  <c r="Y2925" i="1" s="1"/>
  <c r="V2861" i="1"/>
  <c r="W2861" i="1" s="1"/>
  <c r="Y2861" i="1" s="1"/>
  <c r="V2797" i="1"/>
  <c r="W2797" i="1" s="1"/>
  <c r="Y2797" i="1" s="1"/>
  <c r="V2733" i="1"/>
  <c r="W2733" i="1" s="1"/>
  <c r="Y2733" i="1" s="1"/>
  <c r="V2669" i="1"/>
  <c r="W2669" i="1" s="1"/>
  <c r="Y2669" i="1" s="1"/>
  <c r="V2605" i="1"/>
  <c r="W2605" i="1" s="1"/>
  <c r="Y2605" i="1" s="1"/>
  <c r="V2541" i="1"/>
  <c r="W2541" i="1" s="1"/>
  <c r="Y2541" i="1" s="1"/>
  <c r="V2477" i="1"/>
  <c r="W2477" i="1" s="1"/>
  <c r="Y2477" i="1" s="1"/>
  <c r="V2413" i="1"/>
  <c r="W2413" i="1" s="1"/>
  <c r="Y2413" i="1" s="1"/>
  <c r="V2349" i="1"/>
  <c r="W2349" i="1" s="1"/>
  <c r="Y2349" i="1" s="1"/>
  <c r="V2285" i="1"/>
  <c r="W2285" i="1" s="1"/>
  <c r="Y2285" i="1" s="1"/>
  <c r="V2221" i="1"/>
  <c r="W2221" i="1" s="1"/>
  <c r="Y2221" i="1" s="1"/>
  <c r="V2157" i="1"/>
  <c r="W2157" i="1" s="1"/>
  <c r="Y2157" i="1" s="1"/>
  <c r="V2093" i="1"/>
  <c r="W2093" i="1" s="1"/>
  <c r="Y2093" i="1" s="1"/>
  <c r="V2029" i="1"/>
  <c r="W2029" i="1" s="1"/>
  <c r="Y2029" i="1" s="1"/>
  <c r="V1965" i="1"/>
  <c r="W1965" i="1" s="1"/>
  <c r="Y1965" i="1" s="1"/>
  <c r="V1901" i="1"/>
  <c r="W1901" i="1" s="1"/>
  <c r="Y1901" i="1" s="1"/>
  <c r="V1837" i="1"/>
  <c r="W1837" i="1" s="1"/>
  <c r="Y1837" i="1" s="1"/>
  <c r="V1773" i="1"/>
  <c r="W1773" i="1" s="1"/>
  <c r="Y1773" i="1" s="1"/>
  <c r="V1709" i="1"/>
  <c r="W1709" i="1" s="1"/>
  <c r="Y1709" i="1" s="1"/>
  <c r="V1437" i="1"/>
  <c r="W1437" i="1" s="1"/>
  <c r="Y1437" i="1" s="1"/>
  <c r="V1294" i="1"/>
  <c r="W1294" i="1" s="1"/>
  <c r="Y1294" i="1" s="1"/>
  <c r="V1215" i="1"/>
  <c r="W1215" i="1" s="1"/>
  <c r="Y1215" i="1" s="1"/>
  <c r="V1133" i="1"/>
  <c r="W1133" i="1" s="1"/>
  <c r="Y1133" i="1" s="1"/>
  <c r="V94" i="1"/>
  <c r="W94" i="1" s="1"/>
  <c r="Y94" i="1" s="1"/>
  <c r="W4590" i="1"/>
  <c r="Y4590" i="1" s="1"/>
  <c r="W2602" i="1"/>
  <c r="Y2602" i="1" s="1"/>
  <c r="W660" i="1"/>
  <c r="Y660" i="1" s="1"/>
  <c r="W4139" i="1"/>
  <c r="Y4139" i="1" s="1"/>
  <c r="W4123" i="1"/>
  <c r="Y4123" i="1" s="1"/>
  <c r="W4107" i="1"/>
  <c r="Y4107" i="1" s="1"/>
  <c r="W4091" i="1"/>
  <c r="Y4091" i="1" s="1"/>
  <c r="W4075" i="1"/>
  <c r="Y4075" i="1" s="1"/>
  <c r="W4059" i="1"/>
  <c r="Y4059" i="1" s="1"/>
  <c r="W4043" i="1"/>
  <c r="Y4043" i="1" s="1"/>
  <c r="W4027" i="1"/>
  <c r="Y4027" i="1" s="1"/>
  <c r="W3883" i="1"/>
  <c r="Y3883" i="1" s="1"/>
  <c r="W3867" i="1"/>
  <c r="Y3867" i="1" s="1"/>
  <c r="W3851" i="1"/>
  <c r="Y3851" i="1" s="1"/>
  <c r="W3803" i="1"/>
  <c r="Y3803" i="1" s="1"/>
  <c r="W3787" i="1"/>
  <c r="Y3787" i="1" s="1"/>
  <c r="W3739" i="1"/>
  <c r="Y3739" i="1" s="1"/>
  <c r="W3723" i="1"/>
  <c r="Y3723" i="1" s="1"/>
  <c r="W3675" i="1"/>
  <c r="Y3675" i="1" s="1"/>
  <c r="W3659" i="1"/>
  <c r="Y3659" i="1" s="1"/>
  <c r="W3611" i="1"/>
  <c r="Y3611" i="1" s="1"/>
  <c r="W3595" i="1"/>
  <c r="Y3595" i="1" s="1"/>
  <c r="W3563" i="1"/>
  <c r="Y3563" i="1" s="1"/>
  <c r="W3547" i="1"/>
  <c r="Y3547" i="1" s="1"/>
  <c r="W3515" i="1"/>
  <c r="Y3515" i="1" s="1"/>
  <c r="W3467" i="1"/>
  <c r="Y3467" i="1" s="1"/>
  <c r="W3435" i="1"/>
  <c r="Y3435" i="1" s="1"/>
  <c r="W3419" i="1"/>
  <c r="Y3419" i="1" s="1"/>
  <c r="W3387" i="1"/>
  <c r="Y3387" i="1" s="1"/>
  <c r="W3355" i="1"/>
  <c r="Y3355" i="1" s="1"/>
  <c r="W3323" i="1"/>
  <c r="Y3323" i="1" s="1"/>
  <c r="W3291" i="1"/>
  <c r="Y3291" i="1" s="1"/>
  <c r="W3259" i="1"/>
  <c r="Y3259" i="1" s="1"/>
  <c r="W3211" i="1"/>
  <c r="Y3211" i="1" s="1"/>
  <c r="W3179" i="1"/>
  <c r="Y3179" i="1" s="1"/>
  <c r="W3131" i="1"/>
  <c r="Y3131" i="1" s="1"/>
  <c r="W3099" i="1"/>
  <c r="Y3099" i="1" s="1"/>
  <c r="W3083" i="1"/>
  <c r="Y3083" i="1" s="1"/>
  <c r="W3051" i="1"/>
  <c r="Y3051" i="1" s="1"/>
  <c r="W3003" i="1"/>
  <c r="Y3003" i="1" s="1"/>
  <c r="W2955" i="1"/>
  <c r="Y2955" i="1" s="1"/>
  <c r="W2939" i="1"/>
  <c r="Y2939" i="1" s="1"/>
  <c r="W2891" i="1"/>
  <c r="Y2891" i="1" s="1"/>
  <c r="W2875" i="1"/>
  <c r="Y2875" i="1" s="1"/>
  <c r="W2827" i="1"/>
  <c r="Y2827" i="1" s="1"/>
  <c r="W2811" i="1"/>
  <c r="Y2811" i="1" s="1"/>
  <c r="W2763" i="1"/>
  <c r="Y2763" i="1" s="1"/>
  <c r="W2747" i="1"/>
  <c r="Y2747" i="1" s="1"/>
  <c r="W2699" i="1"/>
  <c r="Y2699" i="1" s="1"/>
  <c r="W2683" i="1"/>
  <c r="Y2683" i="1" s="1"/>
  <c r="W2635" i="1"/>
  <c r="Y2635" i="1" s="1"/>
  <c r="W2619" i="1"/>
  <c r="Y2619" i="1" s="1"/>
  <c r="W2571" i="1"/>
  <c r="Y2571" i="1" s="1"/>
  <c r="W2555" i="1"/>
  <c r="Y2555" i="1" s="1"/>
  <c r="W2507" i="1"/>
  <c r="Y2507" i="1" s="1"/>
  <c r="W2491" i="1"/>
  <c r="Y2491" i="1" s="1"/>
  <c r="W2443" i="1"/>
  <c r="Y2443" i="1" s="1"/>
  <c r="W2427" i="1"/>
  <c r="Y2427" i="1" s="1"/>
  <c r="W2379" i="1"/>
  <c r="Y2379" i="1" s="1"/>
  <c r="W2363" i="1"/>
  <c r="Y2363" i="1" s="1"/>
  <c r="W2315" i="1"/>
  <c r="Y2315" i="1" s="1"/>
  <c r="W2299" i="1"/>
  <c r="Y2299" i="1" s="1"/>
  <c r="W2251" i="1"/>
  <c r="Y2251" i="1" s="1"/>
  <c r="W2235" i="1"/>
  <c r="Y2235" i="1" s="1"/>
  <c r="W2187" i="1"/>
  <c r="Y2187" i="1" s="1"/>
  <c r="W2171" i="1"/>
  <c r="Y2171" i="1" s="1"/>
  <c r="W2123" i="1"/>
  <c r="Y2123" i="1" s="1"/>
  <c r="W2107" i="1"/>
  <c r="Y2107" i="1" s="1"/>
  <c r="W2059" i="1"/>
  <c r="Y2059" i="1" s="1"/>
  <c r="W2043" i="1"/>
  <c r="Y2043" i="1" s="1"/>
  <c r="W1995" i="1"/>
  <c r="Y1995" i="1" s="1"/>
  <c r="W1979" i="1"/>
  <c r="Y1979" i="1" s="1"/>
  <c r="W1931" i="1"/>
  <c r="Y1931" i="1" s="1"/>
  <c r="W1915" i="1"/>
  <c r="Y1915" i="1" s="1"/>
  <c r="W1867" i="1"/>
  <c r="Y1867" i="1" s="1"/>
  <c r="W1851" i="1"/>
  <c r="Y1851" i="1" s="1"/>
  <c r="W1803" i="1"/>
  <c r="Y1803" i="1" s="1"/>
  <c r="W1787" i="1"/>
  <c r="Y1787" i="1" s="1"/>
  <c r="W1739" i="1"/>
  <c r="Y1739" i="1" s="1"/>
  <c r="W1723" i="1"/>
  <c r="Y1723" i="1" s="1"/>
  <c r="W1675" i="1"/>
  <c r="Y1675" i="1" s="1"/>
  <c r="W1659" i="1"/>
  <c r="Y1659" i="1" s="1"/>
  <c r="V1643" i="1"/>
  <c r="W1643" i="1" s="1"/>
  <c r="Y1643" i="1" s="1"/>
  <c r="V1627" i="1"/>
  <c r="W1627" i="1" s="1"/>
  <c r="Y1627" i="1" s="1"/>
  <c r="V1611" i="1"/>
  <c r="W1611" i="1" s="1"/>
  <c r="Y1611" i="1" s="1"/>
  <c r="V1595" i="1"/>
  <c r="W1595" i="1" s="1"/>
  <c r="Y1595" i="1" s="1"/>
  <c r="V1579" i="1"/>
  <c r="W1579" i="1" s="1"/>
  <c r="Y1579" i="1" s="1"/>
  <c r="V1563" i="1"/>
  <c r="W1563" i="1" s="1"/>
  <c r="Y1563" i="1" s="1"/>
  <c r="V1547" i="1"/>
  <c r="W1547" i="1" s="1"/>
  <c r="Y1547" i="1" s="1"/>
  <c r="V1531" i="1"/>
  <c r="W1531" i="1" s="1"/>
  <c r="Y1531" i="1" s="1"/>
  <c r="V1515" i="1"/>
  <c r="W1515" i="1" s="1"/>
  <c r="Y1515" i="1" s="1"/>
  <c r="V1499" i="1"/>
  <c r="W1499" i="1" s="1"/>
  <c r="Y1499" i="1" s="1"/>
  <c r="V1483" i="1"/>
  <c r="W1483" i="1" s="1"/>
  <c r="Y1483" i="1" s="1"/>
  <c r="V1467" i="1"/>
  <c r="W1467" i="1" s="1"/>
  <c r="Y1467" i="1" s="1"/>
  <c r="W1451" i="1"/>
  <c r="Y1451" i="1" s="1"/>
  <c r="V1387" i="1"/>
  <c r="W1387" i="1" s="1"/>
  <c r="Y1387" i="1" s="1"/>
  <c r="V1371" i="1"/>
  <c r="W1371" i="1" s="1"/>
  <c r="Y1371" i="1" s="1"/>
  <c r="V1355" i="1"/>
  <c r="W1355" i="1" s="1"/>
  <c r="Y1355" i="1" s="1"/>
  <c r="V1339" i="1"/>
  <c r="W1339" i="1" s="1"/>
  <c r="Y1339" i="1" s="1"/>
  <c r="V1323" i="1"/>
  <c r="W1323" i="1" s="1"/>
  <c r="Y1323" i="1" s="1"/>
  <c r="V1307" i="1"/>
  <c r="W1307" i="1" s="1"/>
  <c r="Y1307" i="1" s="1"/>
  <c r="V1243" i="1"/>
  <c r="W1243" i="1" s="1"/>
  <c r="Y1243" i="1" s="1"/>
  <c r="V1227" i="1"/>
  <c r="W1227" i="1" s="1"/>
  <c r="Y1227" i="1" s="1"/>
  <c r="V1211" i="1"/>
  <c r="W1211" i="1" s="1"/>
  <c r="Y1211" i="1" s="1"/>
  <c r="V1179" i="1"/>
  <c r="W1179" i="1" s="1"/>
  <c r="Y1179" i="1" s="1"/>
  <c r="V1163" i="1"/>
  <c r="W1163" i="1" s="1"/>
  <c r="Y1163" i="1" s="1"/>
  <c r="V1147" i="1"/>
  <c r="W1147" i="1" s="1"/>
  <c r="Y1147" i="1" s="1"/>
  <c r="V1115" i="1"/>
  <c r="W1115" i="1" s="1"/>
  <c r="Y1115" i="1" s="1"/>
  <c r="V1099" i="1"/>
  <c r="W1099" i="1" s="1"/>
  <c r="Y1099" i="1" s="1"/>
  <c r="V1083" i="1"/>
  <c r="W1083" i="1" s="1"/>
  <c r="Y1083" i="1" s="1"/>
  <c r="V1067" i="1"/>
  <c r="W1067" i="1" s="1"/>
  <c r="Y1067" i="1" s="1"/>
  <c r="V1051" i="1"/>
  <c r="W1051" i="1" s="1"/>
  <c r="Y1051" i="1" s="1"/>
  <c r="V1035" i="1"/>
  <c r="W1035" i="1" s="1"/>
  <c r="Y1035" i="1" s="1"/>
  <c r="V1003" i="1"/>
  <c r="W1003" i="1" s="1"/>
  <c r="Y1003" i="1" s="1"/>
  <c r="V987" i="1"/>
  <c r="W987" i="1" s="1"/>
  <c r="Y987" i="1" s="1"/>
  <c r="W971" i="1"/>
  <c r="Y971" i="1" s="1"/>
  <c r="V955" i="1"/>
  <c r="W955" i="1" s="1"/>
  <c r="Y955" i="1" s="1"/>
  <c r="V923" i="1"/>
  <c r="W923" i="1" s="1"/>
  <c r="Y923" i="1" s="1"/>
  <c r="V907" i="1"/>
  <c r="W907" i="1" s="1"/>
  <c r="Y907" i="1" s="1"/>
  <c r="V891" i="1"/>
  <c r="W891" i="1" s="1"/>
  <c r="Y891" i="1" s="1"/>
  <c r="V875" i="1"/>
  <c r="W875" i="1" s="1"/>
  <c r="Y875" i="1" s="1"/>
  <c r="V859" i="1"/>
  <c r="W859" i="1" s="1"/>
  <c r="Y859" i="1" s="1"/>
  <c r="V843" i="1"/>
  <c r="W843" i="1" s="1"/>
  <c r="Y843" i="1" s="1"/>
  <c r="V827" i="1"/>
  <c r="W827" i="1" s="1"/>
  <c r="Y827" i="1" s="1"/>
  <c r="V811" i="1"/>
  <c r="W811" i="1" s="1"/>
  <c r="Y811" i="1" s="1"/>
  <c r="V795" i="1"/>
  <c r="W795" i="1" s="1"/>
  <c r="Y795" i="1" s="1"/>
  <c r="V779" i="1"/>
  <c r="W779" i="1" s="1"/>
  <c r="Y779" i="1" s="1"/>
  <c r="V763" i="1"/>
  <c r="W763" i="1" s="1"/>
  <c r="Y763" i="1" s="1"/>
  <c r="V747" i="1"/>
  <c r="W747" i="1" s="1"/>
  <c r="Y747" i="1" s="1"/>
  <c r="V731" i="1"/>
  <c r="W731" i="1" s="1"/>
  <c r="Y731" i="1" s="1"/>
  <c r="V715" i="1"/>
  <c r="W715" i="1" s="1"/>
  <c r="Y715" i="1" s="1"/>
  <c r="V699" i="1"/>
  <c r="W699" i="1" s="1"/>
  <c r="Y699" i="1" s="1"/>
  <c r="V683" i="1"/>
  <c r="W683" i="1" s="1"/>
  <c r="Y683" i="1" s="1"/>
  <c r="V651" i="1"/>
  <c r="W651" i="1" s="1"/>
  <c r="Y651" i="1" s="1"/>
  <c r="V635" i="1"/>
  <c r="W635" i="1" s="1"/>
  <c r="Y635" i="1" s="1"/>
  <c r="V619" i="1"/>
  <c r="W619" i="1" s="1"/>
  <c r="Y619" i="1" s="1"/>
  <c r="V603" i="1"/>
  <c r="W603" i="1" s="1"/>
  <c r="Y603" i="1" s="1"/>
  <c r="V587" i="1"/>
  <c r="W587" i="1" s="1"/>
  <c r="Y587" i="1" s="1"/>
  <c r="V571" i="1"/>
  <c r="W571" i="1" s="1"/>
  <c r="Y571" i="1" s="1"/>
  <c r="V555" i="1"/>
  <c r="W555" i="1" s="1"/>
  <c r="Y555" i="1" s="1"/>
  <c r="V539" i="1"/>
  <c r="W539" i="1" s="1"/>
  <c r="Y539" i="1" s="1"/>
  <c r="V523" i="1"/>
  <c r="W523" i="1" s="1"/>
  <c r="Y523" i="1" s="1"/>
  <c r="V507" i="1"/>
  <c r="W507" i="1" s="1"/>
  <c r="Y507" i="1" s="1"/>
  <c r="V475" i="1"/>
  <c r="W475" i="1" s="1"/>
  <c r="Y475" i="1" s="1"/>
  <c r="V459" i="1"/>
  <c r="W459" i="1" s="1"/>
  <c r="Y459" i="1" s="1"/>
  <c r="V443" i="1"/>
  <c r="W443" i="1" s="1"/>
  <c r="Y443" i="1" s="1"/>
  <c r="V427" i="1"/>
  <c r="W427" i="1" s="1"/>
  <c r="Y427" i="1" s="1"/>
  <c r="V411" i="1"/>
  <c r="W411" i="1" s="1"/>
  <c r="Y411" i="1" s="1"/>
  <c r="V395" i="1"/>
  <c r="W395" i="1" s="1"/>
  <c r="Y395" i="1" s="1"/>
  <c r="V379" i="1"/>
  <c r="W379" i="1" s="1"/>
  <c r="Y379" i="1" s="1"/>
  <c r="V363" i="1"/>
  <c r="W363" i="1" s="1"/>
  <c r="Y363" i="1" s="1"/>
  <c r="V347" i="1"/>
  <c r="W347" i="1" s="1"/>
  <c r="Y347" i="1" s="1"/>
  <c r="V331" i="1"/>
  <c r="W331" i="1" s="1"/>
  <c r="Y331" i="1" s="1"/>
  <c r="V315" i="1"/>
  <c r="W315" i="1" s="1"/>
  <c r="Y315" i="1" s="1"/>
  <c r="V299" i="1"/>
  <c r="W299" i="1" s="1"/>
  <c r="Y299" i="1" s="1"/>
  <c r="V283" i="1"/>
  <c r="W283" i="1" s="1"/>
  <c r="Y283" i="1" s="1"/>
  <c r="V251" i="1"/>
  <c r="W251" i="1" s="1"/>
  <c r="Y251" i="1" s="1"/>
  <c r="V235" i="1"/>
  <c r="W235" i="1" s="1"/>
  <c r="Y235" i="1" s="1"/>
  <c r="V203" i="1"/>
  <c r="W203" i="1" s="1"/>
  <c r="Y203" i="1" s="1"/>
  <c r="V187" i="1"/>
  <c r="W187" i="1" s="1"/>
  <c r="Y187" i="1" s="1"/>
  <c r="V171" i="1"/>
  <c r="W171" i="1" s="1"/>
  <c r="Y171" i="1" s="1"/>
  <c r="V155" i="1"/>
  <c r="W155" i="1" s="1"/>
  <c r="Y155" i="1" s="1"/>
  <c r="V139" i="1"/>
  <c r="W139" i="1" s="1"/>
  <c r="Y139" i="1" s="1"/>
  <c r="V123" i="1"/>
  <c r="W123" i="1" s="1"/>
  <c r="Y123" i="1" s="1"/>
  <c r="V107" i="1"/>
  <c r="W107" i="1" s="1"/>
  <c r="Y107" i="1" s="1"/>
  <c r="V91" i="1"/>
  <c r="W91" i="1" s="1"/>
  <c r="Y91" i="1" s="1"/>
  <c r="V75" i="1"/>
  <c r="W75" i="1" s="1"/>
  <c r="Y75" i="1" s="1"/>
  <c r="V59" i="1"/>
  <c r="W59" i="1" s="1"/>
  <c r="Y59" i="1" s="1"/>
  <c r="V43" i="1"/>
  <c r="W43" i="1" s="1"/>
  <c r="Y43" i="1" s="1"/>
  <c r="V27" i="1"/>
  <c r="W27" i="1" s="1"/>
  <c r="Y27" i="1" s="1"/>
  <c r="V11" i="1"/>
  <c r="W11" i="1" s="1"/>
  <c r="Y11" i="1" s="1"/>
  <c r="V4207" i="1"/>
  <c r="W4207" i="1" s="1"/>
  <c r="Y4207" i="1" s="1"/>
  <c r="V4155" i="1"/>
  <c r="W4155" i="1" s="1"/>
  <c r="Y4155" i="1" s="1"/>
  <c r="V3951" i="1"/>
  <c r="W3951" i="1" s="1"/>
  <c r="Y3951" i="1" s="1"/>
  <c r="V3916" i="1"/>
  <c r="W3916" i="1" s="1"/>
  <c r="Y3916" i="1" s="1"/>
  <c r="V3899" i="1"/>
  <c r="W3899" i="1" s="1"/>
  <c r="Y3899" i="1" s="1"/>
  <c r="V3629" i="1"/>
  <c r="W3629" i="1" s="1"/>
  <c r="Y3629" i="1" s="1"/>
  <c r="V3484" i="1"/>
  <c r="W3484" i="1" s="1"/>
  <c r="Y3484" i="1" s="1"/>
  <c r="V3277" i="1"/>
  <c r="W3277" i="1" s="1"/>
  <c r="Y3277" i="1" s="1"/>
  <c r="V3243" i="1"/>
  <c r="W3243" i="1" s="1"/>
  <c r="Y3243" i="1" s="1"/>
  <c r="V3164" i="1"/>
  <c r="W3164" i="1" s="1"/>
  <c r="Y3164" i="1" s="1"/>
  <c r="V3036" i="1"/>
  <c r="W3036" i="1" s="1"/>
  <c r="Y3036" i="1" s="1"/>
  <c r="V2988" i="1"/>
  <c r="W2988" i="1" s="1"/>
  <c r="Y2988" i="1" s="1"/>
  <c r="V2924" i="1"/>
  <c r="W2924" i="1" s="1"/>
  <c r="Y2924" i="1" s="1"/>
  <c r="V2860" i="1"/>
  <c r="W2860" i="1" s="1"/>
  <c r="Y2860" i="1" s="1"/>
  <c r="V2796" i="1"/>
  <c r="W2796" i="1" s="1"/>
  <c r="Y2796" i="1" s="1"/>
  <c r="V2732" i="1"/>
  <c r="W2732" i="1" s="1"/>
  <c r="Y2732" i="1" s="1"/>
  <c r="V2668" i="1"/>
  <c r="W2668" i="1" s="1"/>
  <c r="Y2668" i="1" s="1"/>
  <c r="V2604" i="1"/>
  <c r="W2604" i="1" s="1"/>
  <c r="Y2604" i="1" s="1"/>
  <c r="V2540" i="1"/>
  <c r="W2540" i="1" s="1"/>
  <c r="Y2540" i="1" s="1"/>
  <c r="V2476" i="1"/>
  <c r="W2476" i="1" s="1"/>
  <c r="Y2476" i="1" s="1"/>
  <c r="V2412" i="1"/>
  <c r="W2412" i="1" s="1"/>
  <c r="Y2412" i="1" s="1"/>
  <c r="V2348" i="1"/>
  <c r="W2348" i="1" s="1"/>
  <c r="Y2348" i="1" s="1"/>
  <c r="V2284" i="1"/>
  <c r="W2284" i="1" s="1"/>
  <c r="Y2284" i="1" s="1"/>
  <c r="V2220" i="1"/>
  <c r="W2220" i="1" s="1"/>
  <c r="Y2220" i="1" s="1"/>
  <c r="V2156" i="1"/>
  <c r="W2156" i="1" s="1"/>
  <c r="Y2156" i="1" s="1"/>
  <c r="V2092" i="1"/>
  <c r="W2092" i="1" s="1"/>
  <c r="Y2092" i="1" s="1"/>
  <c r="V2028" i="1"/>
  <c r="W2028" i="1" s="1"/>
  <c r="Y2028" i="1" s="1"/>
  <c r="V1900" i="1"/>
  <c r="W1900" i="1" s="1"/>
  <c r="Y1900" i="1" s="1"/>
  <c r="V1836" i="1"/>
  <c r="W1836" i="1" s="1"/>
  <c r="Y1836" i="1" s="1"/>
  <c r="V1772" i="1"/>
  <c r="W1772" i="1" s="1"/>
  <c r="Y1772" i="1" s="1"/>
  <c r="V1708" i="1"/>
  <c r="W1708" i="1" s="1"/>
  <c r="Y1708" i="1" s="1"/>
  <c r="V1436" i="1"/>
  <c r="W1436" i="1" s="1"/>
  <c r="Y1436" i="1" s="1"/>
  <c r="V1293" i="1"/>
  <c r="W1293" i="1" s="1"/>
  <c r="Y1293" i="1" s="1"/>
  <c r="V1214" i="1"/>
  <c r="W1214" i="1" s="1"/>
  <c r="Y1214" i="1" s="1"/>
  <c r="V1132" i="1"/>
  <c r="W1132" i="1" s="1"/>
  <c r="Y1132" i="1" s="1"/>
  <c r="V1039" i="1"/>
  <c r="W1039" i="1" s="1"/>
  <c r="Y1039" i="1" s="1"/>
  <c r="V941" i="1"/>
  <c r="W941" i="1" s="1"/>
  <c r="Y941" i="1" s="1"/>
  <c r="V702" i="1"/>
  <c r="W702" i="1" s="1"/>
  <c r="Y702" i="1" s="1"/>
  <c r="V335" i="1"/>
  <c r="W335" i="1" s="1"/>
  <c r="Y335" i="1" s="1"/>
  <c r="W4847" i="1"/>
  <c r="Y4847" i="1" s="1"/>
  <c r="W3422" i="1"/>
  <c r="Y3422" i="1" s="1"/>
  <c r="W2600" i="1"/>
  <c r="Y2600" i="1" s="1"/>
  <c r="W535" i="1"/>
  <c r="Y535" i="1" s="1"/>
  <c r="W4074" i="1"/>
  <c r="Y4074" i="1" s="1"/>
  <c r="W4058" i="1"/>
  <c r="Y4058" i="1" s="1"/>
  <c r="W4026" i="1"/>
  <c r="Y4026" i="1" s="1"/>
  <c r="W3882" i="1"/>
  <c r="Y3882" i="1" s="1"/>
  <c r="W3866" i="1"/>
  <c r="Y3866" i="1" s="1"/>
  <c r="W3850" i="1"/>
  <c r="Y3850" i="1" s="1"/>
  <c r="W3802" i="1"/>
  <c r="Y3802" i="1" s="1"/>
  <c r="W3786" i="1"/>
  <c r="Y3786" i="1" s="1"/>
  <c r="W3770" i="1"/>
  <c r="Y3770" i="1" s="1"/>
  <c r="W3738" i="1"/>
  <c r="Y3738" i="1" s="1"/>
  <c r="W3722" i="1"/>
  <c r="Y3722" i="1" s="1"/>
  <c r="W3706" i="1"/>
  <c r="Y3706" i="1" s="1"/>
  <c r="W3674" i="1"/>
  <c r="Y3674" i="1" s="1"/>
  <c r="W3658" i="1"/>
  <c r="Y3658" i="1" s="1"/>
  <c r="W3642" i="1"/>
  <c r="Y3642" i="1" s="1"/>
  <c r="W3610" i="1"/>
  <c r="Y3610" i="1" s="1"/>
  <c r="W3594" i="1"/>
  <c r="Y3594" i="1" s="1"/>
  <c r="W3562" i="1"/>
  <c r="Y3562" i="1" s="1"/>
  <c r="W3546" i="1"/>
  <c r="Y3546" i="1" s="1"/>
  <c r="W3514" i="1"/>
  <c r="Y3514" i="1" s="1"/>
  <c r="W3498" i="1"/>
  <c r="Y3498" i="1" s="1"/>
  <c r="W3466" i="1"/>
  <c r="Y3466" i="1" s="1"/>
  <c r="W3434" i="1"/>
  <c r="Y3434" i="1" s="1"/>
  <c r="W3418" i="1"/>
  <c r="Y3418" i="1" s="1"/>
  <c r="W3386" i="1"/>
  <c r="Y3386" i="1" s="1"/>
  <c r="W3354" i="1"/>
  <c r="Y3354" i="1" s="1"/>
  <c r="W3322" i="1"/>
  <c r="Y3322" i="1" s="1"/>
  <c r="W3290" i="1"/>
  <c r="Y3290" i="1" s="1"/>
  <c r="W3258" i="1"/>
  <c r="Y3258" i="1" s="1"/>
  <c r="W3226" i="1"/>
  <c r="Y3226" i="1" s="1"/>
  <c r="W3210" i="1"/>
  <c r="Y3210" i="1" s="1"/>
  <c r="W3178" i="1"/>
  <c r="Y3178" i="1" s="1"/>
  <c r="W3146" i="1"/>
  <c r="Y3146" i="1" s="1"/>
  <c r="W3130" i="1"/>
  <c r="Y3130" i="1" s="1"/>
  <c r="W3098" i="1"/>
  <c r="Y3098" i="1" s="1"/>
  <c r="W3082" i="1"/>
  <c r="Y3082" i="1" s="1"/>
  <c r="W3050" i="1"/>
  <c r="Y3050" i="1" s="1"/>
  <c r="W3018" i="1"/>
  <c r="Y3018" i="1" s="1"/>
  <c r="W3002" i="1"/>
  <c r="Y3002" i="1" s="1"/>
  <c r="W2954" i="1"/>
  <c r="Y2954" i="1" s="1"/>
  <c r="W2938" i="1"/>
  <c r="Y2938" i="1" s="1"/>
  <c r="W2890" i="1"/>
  <c r="Y2890" i="1" s="1"/>
  <c r="W2874" i="1"/>
  <c r="Y2874" i="1" s="1"/>
  <c r="W2826" i="1"/>
  <c r="Y2826" i="1" s="1"/>
  <c r="W2810" i="1"/>
  <c r="Y2810" i="1" s="1"/>
  <c r="W2762" i="1"/>
  <c r="Y2762" i="1" s="1"/>
  <c r="W2746" i="1"/>
  <c r="Y2746" i="1" s="1"/>
  <c r="W2698" i="1"/>
  <c r="Y2698" i="1" s="1"/>
  <c r="W2682" i="1"/>
  <c r="Y2682" i="1" s="1"/>
  <c r="W2634" i="1"/>
  <c r="Y2634" i="1" s="1"/>
  <c r="W2618" i="1"/>
  <c r="Y2618" i="1" s="1"/>
  <c r="W2570" i="1"/>
  <c r="Y2570" i="1" s="1"/>
  <c r="W2554" i="1"/>
  <c r="Y2554" i="1" s="1"/>
  <c r="W2506" i="1"/>
  <c r="Y2506" i="1" s="1"/>
  <c r="W2490" i="1"/>
  <c r="Y2490" i="1" s="1"/>
  <c r="W2442" i="1"/>
  <c r="Y2442" i="1" s="1"/>
  <c r="W2426" i="1"/>
  <c r="Y2426" i="1" s="1"/>
  <c r="W2378" i="1"/>
  <c r="Y2378" i="1" s="1"/>
  <c r="W2362" i="1"/>
  <c r="Y2362" i="1" s="1"/>
  <c r="W2314" i="1"/>
  <c r="Y2314" i="1" s="1"/>
  <c r="W2298" i="1"/>
  <c r="Y2298" i="1" s="1"/>
  <c r="W2250" i="1"/>
  <c r="Y2250" i="1" s="1"/>
  <c r="W2234" i="1"/>
  <c r="Y2234" i="1" s="1"/>
  <c r="W2186" i="1"/>
  <c r="Y2186" i="1" s="1"/>
  <c r="W2170" i="1"/>
  <c r="Y2170" i="1" s="1"/>
  <c r="W2122" i="1"/>
  <c r="Y2122" i="1" s="1"/>
  <c r="W2106" i="1"/>
  <c r="Y2106" i="1" s="1"/>
  <c r="W2058" i="1"/>
  <c r="Y2058" i="1" s="1"/>
  <c r="W2042" i="1"/>
  <c r="Y2042" i="1" s="1"/>
  <c r="W1994" i="1"/>
  <c r="Y1994" i="1" s="1"/>
  <c r="W1978" i="1"/>
  <c r="Y1978" i="1" s="1"/>
  <c r="W1930" i="1"/>
  <c r="Y1930" i="1" s="1"/>
  <c r="W1914" i="1"/>
  <c r="Y1914" i="1" s="1"/>
  <c r="W1866" i="1"/>
  <c r="Y1866" i="1" s="1"/>
  <c r="W1850" i="1"/>
  <c r="Y1850" i="1" s="1"/>
  <c r="W1802" i="1"/>
  <c r="Y1802" i="1" s="1"/>
  <c r="W1786" i="1"/>
  <c r="Y1786" i="1" s="1"/>
  <c r="W1738" i="1"/>
  <c r="Y1738" i="1" s="1"/>
  <c r="W1722" i="1"/>
  <c r="Y1722" i="1" s="1"/>
  <c r="W1674" i="1"/>
  <c r="Y1674" i="1" s="1"/>
  <c r="W1658" i="1"/>
  <c r="Y1658" i="1" s="1"/>
  <c r="W1642" i="1"/>
  <c r="Y1642" i="1" s="1"/>
  <c r="V1626" i="1"/>
  <c r="W1626" i="1" s="1"/>
  <c r="Y1626" i="1" s="1"/>
  <c r="V1610" i="1"/>
  <c r="W1610" i="1" s="1"/>
  <c r="Y1610" i="1" s="1"/>
  <c r="V1594" i="1"/>
  <c r="W1594" i="1" s="1"/>
  <c r="Y1594" i="1" s="1"/>
  <c r="V1578" i="1"/>
  <c r="W1578" i="1" s="1"/>
  <c r="Y1578" i="1" s="1"/>
  <c r="V1562" i="1"/>
  <c r="W1562" i="1" s="1"/>
  <c r="Y1562" i="1" s="1"/>
  <c r="V1546" i="1"/>
  <c r="W1546" i="1" s="1"/>
  <c r="Y1546" i="1" s="1"/>
  <c r="V1530" i="1"/>
  <c r="W1530" i="1" s="1"/>
  <c r="Y1530" i="1" s="1"/>
  <c r="V1514" i="1"/>
  <c r="W1514" i="1" s="1"/>
  <c r="Y1514" i="1" s="1"/>
  <c r="V1498" i="1"/>
  <c r="W1498" i="1" s="1"/>
  <c r="Y1498" i="1" s="1"/>
  <c r="V1482" i="1"/>
  <c r="W1482" i="1" s="1"/>
  <c r="Y1482" i="1" s="1"/>
  <c r="V1466" i="1"/>
  <c r="W1466" i="1" s="1"/>
  <c r="Y1466" i="1" s="1"/>
  <c r="V1450" i="1"/>
  <c r="W1450" i="1" s="1"/>
  <c r="Y1450" i="1" s="1"/>
  <c r="W1402" i="1"/>
  <c r="Y1402" i="1" s="1"/>
  <c r="W1386" i="1"/>
  <c r="Y1386" i="1" s="1"/>
  <c r="V1370" i="1"/>
  <c r="W1370" i="1" s="1"/>
  <c r="Y1370" i="1" s="1"/>
  <c r="V1354" i="1"/>
  <c r="W1354" i="1" s="1"/>
  <c r="Y1354" i="1" s="1"/>
  <c r="V1338" i="1"/>
  <c r="W1338" i="1" s="1"/>
  <c r="Y1338" i="1" s="1"/>
  <c r="V1322" i="1"/>
  <c r="W1322" i="1" s="1"/>
  <c r="Y1322" i="1" s="1"/>
  <c r="V1306" i="1"/>
  <c r="W1306" i="1" s="1"/>
  <c r="Y1306" i="1" s="1"/>
  <c r="V1290" i="1"/>
  <c r="W1290" i="1" s="1"/>
  <c r="Y1290" i="1" s="1"/>
  <c r="V1258" i="1"/>
  <c r="W1258" i="1" s="1"/>
  <c r="Y1258" i="1" s="1"/>
  <c r="V1242" i="1"/>
  <c r="W1242" i="1" s="1"/>
  <c r="Y1242" i="1" s="1"/>
  <c r="V1226" i="1"/>
  <c r="W1226" i="1" s="1"/>
  <c r="Y1226" i="1" s="1"/>
  <c r="V1210" i="1"/>
  <c r="W1210" i="1" s="1"/>
  <c r="Y1210" i="1" s="1"/>
  <c r="V1178" i="1"/>
  <c r="W1178" i="1" s="1"/>
  <c r="Y1178" i="1" s="1"/>
  <c r="V1162" i="1"/>
  <c r="W1162" i="1" s="1"/>
  <c r="Y1162" i="1" s="1"/>
  <c r="V1146" i="1"/>
  <c r="W1146" i="1" s="1"/>
  <c r="Y1146" i="1" s="1"/>
  <c r="V1114" i="1"/>
  <c r="W1114" i="1" s="1"/>
  <c r="Y1114" i="1" s="1"/>
  <c r="V1098" i="1"/>
  <c r="W1098" i="1" s="1"/>
  <c r="Y1098" i="1" s="1"/>
  <c r="V1082" i="1"/>
  <c r="W1082" i="1" s="1"/>
  <c r="Y1082" i="1" s="1"/>
  <c r="W1066" i="1"/>
  <c r="Y1066" i="1" s="1"/>
  <c r="V1050" i="1"/>
  <c r="W1050" i="1" s="1"/>
  <c r="Y1050" i="1" s="1"/>
  <c r="V1034" i="1"/>
  <c r="W1034" i="1" s="1"/>
  <c r="Y1034" i="1" s="1"/>
  <c r="V1002" i="1"/>
  <c r="W1002" i="1" s="1"/>
  <c r="Y1002" i="1" s="1"/>
  <c r="V986" i="1"/>
  <c r="W986" i="1" s="1"/>
  <c r="Y986" i="1" s="1"/>
  <c r="W970" i="1"/>
  <c r="Y970" i="1" s="1"/>
  <c r="V954" i="1"/>
  <c r="W954" i="1" s="1"/>
  <c r="Y954" i="1" s="1"/>
  <c r="V938" i="1"/>
  <c r="W938" i="1" s="1"/>
  <c r="Y938" i="1" s="1"/>
  <c r="V922" i="1"/>
  <c r="W922" i="1" s="1"/>
  <c r="Y922" i="1" s="1"/>
  <c r="V906" i="1"/>
  <c r="W906" i="1" s="1"/>
  <c r="Y906" i="1" s="1"/>
  <c r="V890" i="1"/>
  <c r="W890" i="1" s="1"/>
  <c r="Y890" i="1" s="1"/>
  <c r="V874" i="1"/>
  <c r="W874" i="1" s="1"/>
  <c r="Y874" i="1" s="1"/>
  <c r="V858" i="1"/>
  <c r="W858" i="1" s="1"/>
  <c r="Y858" i="1" s="1"/>
  <c r="V842" i="1"/>
  <c r="W842" i="1" s="1"/>
  <c r="Y842" i="1" s="1"/>
  <c r="V826" i="1"/>
  <c r="W826" i="1" s="1"/>
  <c r="Y826" i="1" s="1"/>
  <c r="V810" i="1"/>
  <c r="W810" i="1" s="1"/>
  <c r="Y810" i="1" s="1"/>
  <c r="V794" i="1"/>
  <c r="W794" i="1" s="1"/>
  <c r="Y794" i="1" s="1"/>
  <c r="V778" i="1"/>
  <c r="W778" i="1" s="1"/>
  <c r="Y778" i="1" s="1"/>
  <c r="V762" i="1"/>
  <c r="W762" i="1" s="1"/>
  <c r="Y762" i="1" s="1"/>
  <c r="V746" i="1"/>
  <c r="W746" i="1" s="1"/>
  <c r="Y746" i="1" s="1"/>
  <c r="V730" i="1"/>
  <c r="W730" i="1" s="1"/>
  <c r="Y730" i="1" s="1"/>
  <c r="V714" i="1"/>
  <c r="W714" i="1" s="1"/>
  <c r="Y714" i="1" s="1"/>
  <c r="V698" i="1"/>
  <c r="W698" i="1" s="1"/>
  <c r="Y698" i="1" s="1"/>
  <c r="V682" i="1"/>
  <c r="W682" i="1" s="1"/>
  <c r="Y682" i="1" s="1"/>
  <c r="V650" i="1"/>
  <c r="W650" i="1" s="1"/>
  <c r="Y650" i="1" s="1"/>
  <c r="V634" i="1"/>
  <c r="W634" i="1" s="1"/>
  <c r="Y634" i="1" s="1"/>
  <c r="V618" i="1"/>
  <c r="W618" i="1" s="1"/>
  <c r="Y618" i="1" s="1"/>
  <c r="V602" i="1"/>
  <c r="W602" i="1" s="1"/>
  <c r="Y602" i="1" s="1"/>
  <c r="V586" i="1"/>
  <c r="W586" i="1" s="1"/>
  <c r="Y586" i="1" s="1"/>
  <c r="V570" i="1"/>
  <c r="W570" i="1" s="1"/>
  <c r="Y570" i="1" s="1"/>
  <c r="V554" i="1"/>
  <c r="W554" i="1" s="1"/>
  <c r="Y554" i="1" s="1"/>
  <c r="V538" i="1"/>
  <c r="W538" i="1" s="1"/>
  <c r="Y538" i="1" s="1"/>
  <c r="V522" i="1"/>
  <c r="W522" i="1" s="1"/>
  <c r="Y522" i="1" s="1"/>
  <c r="V506" i="1"/>
  <c r="W506" i="1" s="1"/>
  <c r="Y506" i="1" s="1"/>
  <c r="V474" i="1"/>
  <c r="W474" i="1" s="1"/>
  <c r="Y474" i="1" s="1"/>
  <c r="V458" i="1"/>
  <c r="W458" i="1" s="1"/>
  <c r="Y458" i="1" s="1"/>
  <c r="V442" i="1"/>
  <c r="W442" i="1" s="1"/>
  <c r="Y442" i="1" s="1"/>
  <c r="V426" i="1"/>
  <c r="W426" i="1" s="1"/>
  <c r="Y426" i="1" s="1"/>
  <c r="V410" i="1"/>
  <c r="W410" i="1" s="1"/>
  <c r="Y410" i="1" s="1"/>
  <c r="W394" i="1"/>
  <c r="Y394" i="1" s="1"/>
  <c r="V378" i="1"/>
  <c r="W378" i="1" s="1"/>
  <c r="Y378" i="1" s="1"/>
  <c r="V362" i="1"/>
  <c r="W362" i="1" s="1"/>
  <c r="Y362" i="1" s="1"/>
  <c r="V346" i="1"/>
  <c r="W346" i="1" s="1"/>
  <c r="Y346" i="1" s="1"/>
  <c r="V330" i="1"/>
  <c r="W330" i="1" s="1"/>
  <c r="Y330" i="1" s="1"/>
  <c r="V314" i="1"/>
  <c r="W314" i="1" s="1"/>
  <c r="Y314" i="1" s="1"/>
  <c r="V298" i="1"/>
  <c r="W298" i="1" s="1"/>
  <c r="Y298" i="1" s="1"/>
  <c r="V266" i="1"/>
  <c r="W266" i="1" s="1"/>
  <c r="Y266" i="1" s="1"/>
  <c r="V250" i="1"/>
  <c r="W250" i="1" s="1"/>
  <c r="Y250" i="1" s="1"/>
  <c r="V234" i="1"/>
  <c r="W234" i="1" s="1"/>
  <c r="Y234" i="1" s="1"/>
  <c r="W218" i="1"/>
  <c r="Y218" i="1" s="1"/>
  <c r="V202" i="1"/>
  <c r="W202" i="1" s="1"/>
  <c r="Y202" i="1" s="1"/>
  <c r="V186" i="1"/>
  <c r="W186" i="1" s="1"/>
  <c r="Y186" i="1" s="1"/>
  <c r="V170" i="1"/>
  <c r="W170" i="1" s="1"/>
  <c r="Y170" i="1" s="1"/>
  <c r="V154" i="1"/>
  <c r="W154" i="1" s="1"/>
  <c r="Y154" i="1" s="1"/>
  <c r="V138" i="1"/>
  <c r="W138" i="1" s="1"/>
  <c r="Y138" i="1" s="1"/>
  <c r="V122" i="1"/>
  <c r="W122" i="1" s="1"/>
  <c r="Y122" i="1" s="1"/>
  <c r="V106" i="1"/>
  <c r="W106" i="1" s="1"/>
  <c r="Y106" i="1" s="1"/>
  <c r="V90" i="1"/>
  <c r="W90" i="1" s="1"/>
  <c r="Y90" i="1" s="1"/>
  <c r="V74" i="1"/>
  <c r="W74" i="1" s="1"/>
  <c r="Y74" i="1" s="1"/>
  <c r="V58" i="1"/>
  <c r="W58" i="1" s="1"/>
  <c r="Y58" i="1" s="1"/>
  <c r="V42" i="1"/>
  <c r="W42" i="1" s="1"/>
  <c r="Y42" i="1" s="1"/>
  <c r="V10" i="1"/>
  <c r="W10" i="1" s="1"/>
  <c r="Y10" i="1" s="1"/>
  <c r="V4223" i="1"/>
  <c r="W4223" i="1" s="1"/>
  <c r="Y4223" i="1" s="1"/>
  <c r="V4154" i="1"/>
  <c r="W4154" i="1" s="1"/>
  <c r="Y4154" i="1" s="1"/>
  <c r="V3967" i="1"/>
  <c r="W3967" i="1" s="1"/>
  <c r="Y3967" i="1" s="1"/>
  <c r="V3932" i="1"/>
  <c r="W3932" i="1" s="1"/>
  <c r="Y3932" i="1" s="1"/>
  <c r="V3915" i="1"/>
  <c r="W3915" i="1" s="1"/>
  <c r="Y3915" i="1" s="1"/>
  <c r="V3898" i="1"/>
  <c r="W3898" i="1" s="1"/>
  <c r="Y3898" i="1" s="1"/>
  <c r="V3693" i="1"/>
  <c r="W3693" i="1" s="1"/>
  <c r="Y3693" i="1" s="1"/>
  <c r="V3628" i="1"/>
  <c r="W3628" i="1" s="1"/>
  <c r="Y3628" i="1" s="1"/>
  <c r="V3581" i="1"/>
  <c r="W3581" i="1" s="1"/>
  <c r="Y3581" i="1" s="1"/>
  <c r="V3533" i="1"/>
  <c r="W3533" i="1" s="1"/>
  <c r="Y3533" i="1" s="1"/>
  <c r="V3483" i="1"/>
  <c r="W3483" i="1" s="1"/>
  <c r="Y3483" i="1" s="1"/>
  <c r="V3405" i="1"/>
  <c r="W3405" i="1" s="1"/>
  <c r="Y3405" i="1" s="1"/>
  <c r="V3276" i="1"/>
  <c r="W3276" i="1" s="1"/>
  <c r="Y3276" i="1" s="1"/>
  <c r="V3242" i="1"/>
  <c r="W3242" i="1" s="1"/>
  <c r="Y3242" i="1" s="1"/>
  <c r="V3163" i="1"/>
  <c r="W3163" i="1" s="1"/>
  <c r="Y3163" i="1" s="1"/>
  <c r="V3117" i="1"/>
  <c r="W3117" i="1" s="1"/>
  <c r="Y3117" i="1" s="1"/>
  <c r="V3035" i="1"/>
  <c r="W3035" i="1" s="1"/>
  <c r="Y3035" i="1" s="1"/>
  <c r="V2987" i="1"/>
  <c r="W2987" i="1" s="1"/>
  <c r="Y2987" i="1" s="1"/>
  <c r="V2923" i="1"/>
  <c r="W2923" i="1" s="1"/>
  <c r="Y2923" i="1" s="1"/>
  <c r="V2795" i="1"/>
  <c r="W2795" i="1" s="1"/>
  <c r="Y2795" i="1" s="1"/>
  <c r="V2731" i="1"/>
  <c r="W2731" i="1" s="1"/>
  <c r="Y2731" i="1" s="1"/>
  <c r="V2667" i="1"/>
  <c r="W2667" i="1" s="1"/>
  <c r="Y2667" i="1" s="1"/>
  <c r="V2603" i="1"/>
  <c r="W2603" i="1" s="1"/>
  <c r="Y2603" i="1" s="1"/>
  <c r="V2539" i="1"/>
  <c r="W2539" i="1" s="1"/>
  <c r="Y2539" i="1" s="1"/>
  <c r="V2475" i="1"/>
  <c r="W2475" i="1" s="1"/>
  <c r="Y2475" i="1" s="1"/>
  <c r="V2411" i="1"/>
  <c r="W2411" i="1" s="1"/>
  <c r="Y2411" i="1" s="1"/>
  <c r="V2347" i="1"/>
  <c r="W2347" i="1" s="1"/>
  <c r="Y2347" i="1" s="1"/>
  <c r="V2283" i="1"/>
  <c r="W2283" i="1" s="1"/>
  <c r="Y2283" i="1" s="1"/>
  <c r="V2219" i="1"/>
  <c r="W2219" i="1" s="1"/>
  <c r="Y2219" i="1" s="1"/>
  <c r="V2155" i="1"/>
  <c r="W2155" i="1" s="1"/>
  <c r="Y2155" i="1" s="1"/>
  <c r="V2091" i="1"/>
  <c r="W2091" i="1" s="1"/>
  <c r="Y2091" i="1" s="1"/>
  <c r="V2027" i="1"/>
  <c r="W2027" i="1" s="1"/>
  <c r="Y2027" i="1" s="1"/>
  <c r="V1963" i="1"/>
  <c r="W1963" i="1" s="1"/>
  <c r="Y1963" i="1" s="1"/>
  <c r="V1899" i="1"/>
  <c r="W1899" i="1" s="1"/>
  <c r="Y1899" i="1" s="1"/>
  <c r="V1835" i="1"/>
  <c r="W1835" i="1" s="1"/>
  <c r="Y1835" i="1" s="1"/>
  <c r="V1771" i="1"/>
  <c r="W1771" i="1" s="1"/>
  <c r="Y1771" i="1" s="1"/>
  <c r="V1707" i="1"/>
  <c r="W1707" i="1" s="1"/>
  <c r="Y1707" i="1" s="1"/>
  <c r="V1503" i="1"/>
  <c r="W1503" i="1" s="1"/>
  <c r="Y1503" i="1" s="1"/>
  <c r="V1435" i="1"/>
  <c r="W1435" i="1" s="1"/>
  <c r="Y1435" i="1" s="1"/>
  <c r="V1292" i="1"/>
  <c r="W1292" i="1" s="1"/>
  <c r="Y1292" i="1" s="1"/>
  <c r="V1213" i="1"/>
  <c r="W1213" i="1" s="1"/>
  <c r="Y1213" i="1" s="1"/>
  <c r="V1131" i="1"/>
  <c r="W1131" i="1" s="1"/>
  <c r="Y1131" i="1" s="1"/>
  <c r="V1038" i="1"/>
  <c r="W1038" i="1" s="1"/>
  <c r="Y1038" i="1" s="1"/>
  <c r="V940" i="1"/>
  <c r="W940" i="1" s="1"/>
  <c r="Y940" i="1" s="1"/>
  <c r="V831" i="1"/>
  <c r="W831" i="1" s="1"/>
  <c r="Y831" i="1" s="1"/>
  <c r="V701" i="1"/>
  <c r="W701" i="1" s="1"/>
  <c r="Y701" i="1" s="1"/>
  <c r="V540" i="1"/>
  <c r="W540" i="1" s="1"/>
  <c r="Y540" i="1" s="1"/>
  <c r="V334" i="1"/>
  <c r="W334" i="1" s="1"/>
  <c r="Y334" i="1" s="1"/>
  <c r="W2599" i="1"/>
  <c r="Y2599" i="1" s="1"/>
  <c r="W533" i="1"/>
  <c r="Y533" i="1" s="1"/>
  <c r="W4042" i="1"/>
  <c r="Y4042" i="1" s="1"/>
  <c r="W5001" i="1"/>
  <c r="Y5001" i="1" s="1"/>
  <c r="W4905" i="1"/>
  <c r="Y4905" i="1" s="1"/>
  <c r="W4809" i="1"/>
  <c r="Y4809" i="1" s="1"/>
  <c r="W4729" i="1"/>
  <c r="Y4729" i="1" s="1"/>
  <c r="W4633" i="1"/>
  <c r="Y4633" i="1" s="1"/>
  <c r="W4601" i="1"/>
  <c r="Y4601" i="1" s="1"/>
  <c r="W4521" i="1"/>
  <c r="Y4521" i="1" s="1"/>
  <c r="W4505" i="1"/>
  <c r="Y4505" i="1" s="1"/>
  <c r="W4489" i="1"/>
  <c r="Y4489" i="1" s="1"/>
  <c r="W4473" i="1"/>
  <c r="Y4473" i="1" s="1"/>
  <c r="W4457" i="1"/>
  <c r="Y4457" i="1" s="1"/>
  <c r="W4441" i="1"/>
  <c r="Y4441" i="1" s="1"/>
  <c r="W4425" i="1"/>
  <c r="Y4425" i="1" s="1"/>
  <c r="W4409" i="1"/>
  <c r="Y4409" i="1" s="1"/>
  <c r="W4393" i="1"/>
  <c r="Y4393" i="1" s="1"/>
  <c r="W4377" i="1"/>
  <c r="Y4377" i="1" s="1"/>
  <c r="W4361" i="1"/>
  <c r="Y4361" i="1" s="1"/>
  <c r="W4345" i="1"/>
  <c r="Y4345" i="1" s="1"/>
  <c r="W4329" i="1"/>
  <c r="Y4329" i="1" s="1"/>
  <c r="W4313" i="1"/>
  <c r="Y4313" i="1" s="1"/>
  <c r="W4297" i="1"/>
  <c r="Y4297" i="1" s="1"/>
  <c r="W4281" i="1"/>
  <c r="Y4281" i="1" s="1"/>
  <c r="W4265" i="1"/>
  <c r="Y4265" i="1" s="1"/>
  <c r="W4249" i="1"/>
  <c r="Y4249" i="1" s="1"/>
  <c r="W4137" i="1"/>
  <c r="Y4137" i="1" s="1"/>
  <c r="W4121" i="1"/>
  <c r="Y4121" i="1" s="1"/>
  <c r="W4105" i="1"/>
  <c r="Y4105" i="1" s="1"/>
  <c r="W4089" i="1"/>
  <c r="Y4089" i="1" s="1"/>
  <c r="W4073" i="1"/>
  <c r="Y4073" i="1" s="1"/>
  <c r="W4057" i="1"/>
  <c r="Y4057" i="1" s="1"/>
  <c r="W4041" i="1"/>
  <c r="Y4041" i="1" s="1"/>
  <c r="W4025" i="1"/>
  <c r="Y4025" i="1" s="1"/>
  <c r="W4009" i="1"/>
  <c r="Y4009" i="1" s="1"/>
  <c r="W3993" i="1"/>
  <c r="Y3993" i="1" s="1"/>
  <c r="W3881" i="1"/>
  <c r="Y3881" i="1" s="1"/>
  <c r="W3865" i="1"/>
  <c r="Y3865" i="1" s="1"/>
  <c r="W3849" i="1"/>
  <c r="Y3849" i="1" s="1"/>
  <c r="W3833" i="1"/>
  <c r="Y3833" i="1" s="1"/>
  <c r="W3801" i="1"/>
  <c r="Y3801" i="1" s="1"/>
  <c r="W3785" i="1"/>
  <c r="Y3785" i="1" s="1"/>
  <c r="W3769" i="1"/>
  <c r="Y3769" i="1" s="1"/>
  <c r="W3737" i="1"/>
  <c r="Y3737" i="1" s="1"/>
  <c r="W3721" i="1"/>
  <c r="Y3721" i="1" s="1"/>
  <c r="W3705" i="1"/>
  <c r="Y3705" i="1" s="1"/>
  <c r="W3673" i="1"/>
  <c r="Y3673" i="1" s="1"/>
  <c r="W3657" i="1"/>
  <c r="Y3657" i="1" s="1"/>
  <c r="W3641" i="1"/>
  <c r="Y3641" i="1" s="1"/>
  <c r="W3609" i="1"/>
  <c r="Y3609" i="1" s="1"/>
  <c r="W3593" i="1"/>
  <c r="Y3593" i="1" s="1"/>
  <c r="W3561" i="1"/>
  <c r="Y3561" i="1" s="1"/>
  <c r="W3513" i="1"/>
  <c r="Y3513" i="1" s="1"/>
  <c r="W3497" i="1"/>
  <c r="Y3497" i="1" s="1"/>
  <c r="W3465" i="1"/>
  <c r="Y3465" i="1" s="1"/>
  <c r="W3433" i="1"/>
  <c r="Y3433" i="1" s="1"/>
  <c r="W3417" i="1"/>
  <c r="Y3417" i="1" s="1"/>
  <c r="W3385" i="1"/>
  <c r="Y3385" i="1" s="1"/>
  <c r="W3369" i="1"/>
  <c r="Y3369" i="1" s="1"/>
  <c r="W3353" i="1"/>
  <c r="Y3353" i="1" s="1"/>
  <c r="W3337" i="1"/>
  <c r="Y3337" i="1" s="1"/>
  <c r="W3321" i="1"/>
  <c r="Y3321" i="1" s="1"/>
  <c r="W3289" i="1"/>
  <c r="Y3289" i="1" s="1"/>
  <c r="W3257" i="1"/>
  <c r="Y3257" i="1" s="1"/>
  <c r="W3225" i="1"/>
  <c r="Y3225" i="1" s="1"/>
  <c r="W3209" i="1"/>
  <c r="Y3209" i="1" s="1"/>
  <c r="W3177" i="1"/>
  <c r="Y3177" i="1" s="1"/>
  <c r="W3145" i="1"/>
  <c r="Y3145" i="1" s="1"/>
  <c r="W3129" i="1"/>
  <c r="Y3129" i="1" s="1"/>
  <c r="W3097" i="1"/>
  <c r="Y3097" i="1" s="1"/>
  <c r="W3081" i="1"/>
  <c r="Y3081" i="1" s="1"/>
  <c r="W3049" i="1"/>
  <c r="Y3049" i="1" s="1"/>
  <c r="W3017" i="1"/>
  <c r="Y3017" i="1" s="1"/>
  <c r="V3001" i="1"/>
  <c r="W3001" i="1" s="1"/>
  <c r="Y3001" i="1" s="1"/>
  <c r="V2985" i="1"/>
  <c r="W2985" i="1" s="1"/>
  <c r="Y2985" i="1" s="1"/>
  <c r="V2969" i="1"/>
  <c r="W2969" i="1" s="1"/>
  <c r="Y2969" i="1" s="1"/>
  <c r="V2953" i="1"/>
  <c r="W2953" i="1" s="1"/>
  <c r="Y2953" i="1" s="1"/>
  <c r="V2937" i="1"/>
  <c r="W2937" i="1" s="1"/>
  <c r="Y2937" i="1" s="1"/>
  <c r="V2921" i="1"/>
  <c r="W2921" i="1" s="1"/>
  <c r="Y2921" i="1" s="1"/>
  <c r="V2905" i="1"/>
  <c r="W2905" i="1" s="1"/>
  <c r="Y2905" i="1" s="1"/>
  <c r="V2889" i="1"/>
  <c r="W2889" i="1" s="1"/>
  <c r="Y2889" i="1" s="1"/>
  <c r="V2873" i="1"/>
  <c r="W2873" i="1" s="1"/>
  <c r="Y2873" i="1" s="1"/>
  <c r="V2857" i="1"/>
  <c r="W2857" i="1" s="1"/>
  <c r="Y2857" i="1" s="1"/>
  <c r="V2841" i="1"/>
  <c r="W2841" i="1" s="1"/>
  <c r="Y2841" i="1" s="1"/>
  <c r="V2825" i="1"/>
  <c r="W2825" i="1" s="1"/>
  <c r="Y2825" i="1" s="1"/>
  <c r="V2809" i="1"/>
  <c r="W2809" i="1" s="1"/>
  <c r="Y2809" i="1" s="1"/>
  <c r="V2793" i="1"/>
  <c r="W2793" i="1" s="1"/>
  <c r="Y2793" i="1" s="1"/>
  <c r="V2777" i="1"/>
  <c r="W2777" i="1" s="1"/>
  <c r="Y2777" i="1" s="1"/>
  <c r="V2761" i="1"/>
  <c r="W2761" i="1" s="1"/>
  <c r="Y2761" i="1" s="1"/>
  <c r="V2745" i="1"/>
  <c r="W2745" i="1" s="1"/>
  <c r="Y2745" i="1" s="1"/>
  <c r="V2729" i="1"/>
  <c r="W2729" i="1" s="1"/>
  <c r="Y2729" i="1" s="1"/>
  <c r="V2713" i="1"/>
  <c r="W2713" i="1" s="1"/>
  <c r="Y2713" i="1" s="1"/>
  <c r="V2697" i="1"/>
  <c r="W2697" i="1" s="1"/>
  <c r="Y2697" i="1" s="1"/>
  <c r="V2681" i="1"/>
  <c r="W2681" i="1" s="1"/>
  <c r="Y2681" i="1" s="1"/>
  <c r="V2665" i="1"/>
  <c r="W2665" i="1" s="1"/>
  <c r="Y2665" i="1" s="1"/>
  <c r="V2649" i="1"/>
  <c r="W2649" i="1" s="1"/>
  <c r="Y2649" i="1" s="1"/>
  <c r="V2633" i="1"/>
  <c r="W2633" i="1" s="1"/>
  <c r="Y2633" i="1" s="1"/>
  <c r="V2617" i="1"/>
  <c r="W2617" i="1" s="1"/>
  <c r="Y2617" i="1" s="1"/>
  <c r="V2601" i="1"/>
  <c r="W2601" i="1" s="1"/>
  <c r="Y2601" i="1" s="1"/>
  <c r="V2585" i="1"/>
  <c r="W2585" i="1" s="1"/>
  <c r="Y2585" i="1" s="1"/>
  <c r="V2569" i="1"/>
  <c r="W2569" i="1" s="1"/>
  <c r="Y2569" i="1" s="1"/>
  <c r="V2553" i="1"/>
  <c r="W2553" i="1" s="1"/>
  <c r="Y2553" i="1" s="1"/>
  <c r="V2537" i="1"/>
  <c r="W2537" i="1" s="1"/>
  <c r="Y2537" i="1" s="1"/>
  <c r="V2521" i="1"/>
  <c r="W2521" i="1" s="1"/>
  <c r="Y2521" i="1" s="1"/>
  <c r="V2505" i="1"/>
  <c r="W2505" i="1" s="1"/>
  <c r="Y2505" i="1" s="1"/>
  <c r="V2489" i="1"/>
  <c r="W2489" i="1" s="1"/>
  <c r="Y2489" i="1" s="1"/>
  <c r="V2473" i="1"/>
  <c r="W2473" i="1" s="1"/>
  <c r="Y2473" i="1" s="1"/>
  <c r="V2457" i="1"/>
  <c r="W2457" i="1" s="1"/>
  <c r="Y2457" i="1" s="1"/>
  <c r="V2441" i="1"/>
  <c r="W2441" i="1" s="1"/>
  <c r="Y2441" i="1" s="1"/>
  <c r="V2425" i="1"/>
  <c r="W2425" i="1" s="1"/>
  <c r="Y2425" i="1" s="1"/>
  <c r="V2409" i="1"/>
  <c r="W2409" i="1" s="1"/>
  <c r="Y2409" i="1" s="1"/>
  <c r="V2393" i="1"/>
  <c r="W2393" i="1" s="1"/>
  <c r="Y2393" i="1" s="1"/>
  <c r="V2377" i="1"/>
  <c r="W2377" i="1" s="1"/>
  <c r="Y2377" i="1" s="1"/>
  <c r="V2361" i="1"/>
  <c r="W2361" i="1" s="1"/>
  <c r="Y2361" i="1" s="1"/>
  <c r="V2345" i="1"/>
  <c r="W2345" i="1" s="1"/>
  <c r="Y2345" i="1" s="1"/>
  <c r="V2329" i="1"/>
  <c r="W2329" i="1" s="1"/>
  <c r="Y2329" i="1" s="1"/>
  <c r="V2313" i="1"/>
  <c r="W2313" i="1" s="1"/>
  <c r="Y2313" i="1" s="1"/>
  <c r="V2297" i="1"/>
  <c r="W2297" i="1" s="1"/>
  <c r="Y2297" i="1" s="1"/>
  <c r="V2265" i="1"/>
  <c r="W2265" i="1" s="1"/>
  <c r="Y2265" i="1" s="1"/>
  <c r="V2249" i="1"/>
  <c r="W2249" i="1" s="1"/>
  <c r="Y2249" i="1" s="1"/>
  <c r="V2233" i="1"/>
  <c r="W2233" i="1" s="1"/>
  <c r="Y2233" i="1" s="1"/>
  <c r="V2217" i="1"/>
  <c r="W2217" i="1" s="1"/>
  <c r="Y2217" i="1" s="1"/>
  <c r="V2201" i="1"/>
  <c r="W2201" i="1" s="1"/>
  <c r="Y2201" i="1" s="1"/>
  <c r="V2185" i="1"/>
  <c r="W2185" i="1" s="1"/>
  <c r="Y2185" i="1" s="1"/>
  <c r="V2169" i="1"/>
  <c r="W2169" i="1" s="1"/>
  <c r="Y2169" i="1" s="1"/>
  <c r="V2153" i="1"/>
  <c r="W2153" i="1" s="1"/>
  <c r="Y2153" i="1" s="1"/>
  <c r="V2137" i="1"/>
  <c r="W2137" i="1" s="1"/>
  <c r="Y2137" i="1" s="1"/>
  <c r="V2121" i="1"/>
  <c r="W2121" i="1" s="1"/>
  <c r="Y2121" i="1" s="1"/>
  <c r="V2105" i="1"/>
  <c r="W2105" i="1" s="1"/>
  <c r="Y2105" i="1" s="1"/>
  <c r="V2089" i="1"/>
  <c r="W2089" i="1" s="1"/>
  <c r="Y2089" i="1" s="1"/>
  <c r="V2073" i="1"/>
  <c r="W2073" i="1" s="1"/>
  <c r="Y2073" i="1" s="1"/>
  <c r="V2057" i="1"/>
  <c r="W2057" i="1" s="1"/>
  <c r="Y2057" i="1" s="1"/>
  <c r="V2041" i="1"/>
  <c r="W2041" i="1" s="1"/>
  <c r="Y2041" i="1" s="1"/>
  <c r="V2025" i="1"/>
  <c r="W2025" i="1" s="1"/>
  <c r="Y2025" i="1" s="1"/>
  <c r="V2009" i="1"/>
  <c r="W2009" i="1" s="1"/>
  <c r="Y2009" i="1" s="1"/>
  <c r="V1993" i="1"/>
  <c r="W1993" i="1" s="1"/>
  <c r="Y1993" i="1" s="1"/>
  <c r="V1977" i="1"/>
  <c r="W1977" i="1" s="1"/>
  <c r="Y1977" i="1" s="1"/>
  <c r="V1961" i="1"/>
  <c r="W1961" i="1" s="1"/>
  <c r="Y1961" i="1" s="1"/>
  <c r="V1945" i="1"/>
  <c r="W1945" i="1" s="1"/>
  <c r="Y1945" i="1" s="1"/>
  <c r="V1929" i="1"/>
  <c r="W1929" i="1" s="1"/>
  <c r="Y1929" i="1" s="1"/>
  <c r="V1913" i="1"/>
  <c r="W1913" i="1" s="1"/>
  <c r="Y1913" i="1" s="1"/>
  <c r="V1897" i="1"/>
  <c r="W1897" i="1" s="1"/>
  <c r="Y1897" i="1" s="1"/>
  <c r="V1881" i="1"/>
  <c r="W1881" i="1" s="1"/>
  <c r="Y1881" i="1" s="1"/>
  <c r="V1865" i="1"/>
  <c r="W1865" i="1" s="1"/>
  <c r="Y1865" i="1" s="1"/>
  <c r="V1849" i="1"/>
  <c r="W1849" i="1" s="1"/>
  <c r="Y1849" i="1" s="1"/>
  <c r="V1833" i="1"/>
  <c r="W1833" i="1" s="1"/>
  <c r="Y1833" i="1" s="1"/>
  <c r="V1817" i="1"/>
  <c r="W1817" i="1" s="1"/>
  <c r="Y1817" i="1" s="1"/>
  <c r="V1801" i="1"/>
  <c r="W1801" i="1" s="1"/>
  <c r="Y1801" i="1" s="1"/>
  <c r="V1785" i="1"/>
  <c r="W1785" i="1" s="1"/>
  <c r="Y1785" i="1" s="1"/>
  <c r="V1769" i="1"/>
  <c r="W1769" i="1" s="1"/>
  <c r="Y1769" i="1" s="1"/>
  <c r="V1753" i="1"/>
  <c r="W1753" i="1" s="1"/>
  <c r="Y1753" i="1" s="1"/>
  <c r="V1737" i="1"/>
  <c r="W1737" i="1" s="1"/>
  <c r="Y1737" i="1" s="1"/>
  <c r="V1721" i="1"/>
  <c r="W1721" i="1" s="1"/>
  <c r="Y1721" i="1" s="1"/>
  <c r="V1705" i="1"/>
  <c r="W1705" i="1" s="1"/>
  <c r="Y1705" i="1" s="1"/>
  <c r="V1689" i="1"/>
  <c r="W1689" i="1" s="1"/>
  <c r="Y1689" i="1" s="1"/>
  <c r="W1673" i="1"/>
  <c r="Y1673" i="1" s="1"/>
  <c r="W1657" i="1"/>
  <c r="Y1657" i="1" s="1"/>
  <c r="W1641" i="1"/>
  <c r="Y1641" i="1" s="1"/>
  <c r="V1609" i="1"/>
  <c r="W1609" i="1" s="1"/>
  <c r="Y1609" i="1" s="1"/>
  <c r="V1593" i="1"/>
  <c r="W1593" i="1" s="1"/>
  <c r="Y1593" i="1" s="1"/>
  <c r="V1577" i="1"/>
  <c r="W1577" i="1" s="1"/>
  <c r="Y1577" i="1" s="1"/>
  <c r="V1561" i="1"/>
  <c r="W1561" i="1" s="1"/>
  <c r="Y1561" i="1" s="1"/>
  <c r="V1545" i="1"/>
  <c r="W1545" i="1" s="1"/>
  <c r="Y1545" i="1" s="1"/>
  <c r="V1529" i="1"/>
  <c r="W1529" i="1" s="1"/>
  <c r="Y1529" i="1" s="1"/>
  <c r="V1513" i="1"/>
  <c r="W1513" i="1" s="1"/>
  <c r="Y1513" i="1" s="1"/>
  <c r="V1497" i="1"/>
  <c r="W1497" i="1" s="1"/>
  <c r="Y1497" i="1" s="1"/>
  <c r="V1481" i="1"/>
  <c r="W1481" i="1" s="1"/>
  <c r="Y1481" i="1" s="1"/>
  <c r="V1465" i="1"/>
  <c r="W1465" i="1" s="1"/>
  <c r="Y1465" i="1" s="1"/>
  <c r="V1449" i="1"/>
  <c r="W1449" i="1" s="1"/>
  <c r="Y1449" i="1" s="1"/>
  <c r="V1433" i="1"/>
  <c r="W1433" i="1" s="1"/>
  <c r="Y1433" i="1" s="1"/>
  <c r="W1401" i="1"/>
  <c r="Y1401" i="1" s="1"/>
  <c r="W1385" i="1"/>
  <c r="Y1385" i="1" s="1"/>
  <c r="W1369" i="1"/>
  <c r="Y1369" i="1" s="1"/>
  <c r="V1353" i="1"/>
  <c r="W1353" i="1" s="1"/>
  <c r="Y1353" i="1" s="1"/>
  <c r="V1337" i="1"/>
  <c r="W1337" i="1" s="1"/>
  <c r="Y1337" i="1" s="1"/>
  <c r="V1321" i="1"/>
  <c r="W1321" i="1" s="1"/>
  <c r="Y1321" i="1" s="1"/>
  <c r="V1305" i="1"/>
  <c r="W1305" i="1" s="1"/>
  <c r="Y1305" i="1" s="1"/>
  <c r="V1289" i="1"/>
  <c r="W1289" i="1" s="1"/>
  <c r="Y1289" i="1" s="1"/>
  <c r="V1257" i="1"/>
  <c r="W1257" i="1" s="1"/>
  <c r="Y1257" i="1" s="1"/>
  <c r="V1241" i="1"/>
  <c r="W1241" i="1" s="1"/>
  <c r="Y1241" i="1" s="1"/>
  <c r="V1225" i="1"/>
  <c r="W1225" i="1" s="1"/>
  <c r="Y1225" i="1" s="1"/>
  <c r="V1209" i="1"/>
  <c r="W1209" i="1" s="1"/>
  <c r="Y1209" i="1" s="1"/>
  <c r="V1161" i="1"/>
  <c r="W1161" i="1" s="1"/>
  <c r="Y1161" i="1" s="1"/>
  <c r="V1145" i="1"/>
  <c r="W1145" i="1" s="1"/>
  <c r="Y1145" i="1" s="1"/>
  <c r="V1129" i="1"/>
  <c r="W1129" i="1" s="1"/>
  <c r="Y1129" i="1" s="1"/>
  <c r="V1097" i="1"/>
  <c r="W1097" i="1" s="1"/>
  <c r="Y1097" i="1" s="1"/>
  <c r="V1081" i="1"/>
  <c r="W1081" i="1" s="1"/>
  <c r="Y1081" i="1" s="1"/>
  <c r="W1065" i="1"/>
  <c r="Y1065" i="1" s="1"/>
  <c r="V1049" i="1"/>
  <c r="W1049" i="1" s="1"/>
  <c r="Y1049" i="1" s="1"/>
  <c r="V1033" i="1"/>
  <c r="W1033" i="1" s="1"/>
  <c r="Y1033" i="1" s="1"/>
  <c r="V1001" i="1"/>
  <c r="W1001" i="1" s="1"/>
  <c r="Y1001" i="1" s="1"/>
  <c r="V985" i="1"/>
  <c r="W985" i="1" s="1"/>
  <c r="Y985" i="1" s="1"/>
  <c r="W969" i="1"/>
  <c r="Y969" i="1" s="1"/>
  <c r="V953" i="1"/>
  <c r="W953" i="1" s="1"/>
  <c r="Y953" i="1" s="1"/>
  <c r="V937" i="1"/>
  <c r="W937" i="1" s="1"/>
  <c r="Y937" i="1" s="1"/>
  <c r="V921" i="1"/>
  <c r="W921" i="1" s="1"/>
  <c r="Y921" i="1" s="1"/>
  <c r="V905" i="1"/>
  <c r="W905" i="1" s="1"/>
  <c r="Y905" i="1" s="1"/>
  <c r="V873" i="1"/>
  <c r="W873" i="1" s="1"/>
  <c r="Y873" i="1" s="1"/>
  <c r="V857" i="1"/>
  <c r="W857" i="1" s="1"/>
  <c r="Y857" i="1" s="1"/>
  <c r="V841" i="1"/>
  <c r="W841" i="1" s="1"/>
  <c r="Y841" i="1" s="1"/>
  <c r="V825" i="1"/>
  <c r="W825" i="1" s="1"/>
  <c r="Y825" i="1" s="1"/>
  <c r="V809" i="1"/>
  <c r="W809" i="1" s="1"/>
  <c r="Y809" i="1" s="1"/>
  <c r="V793" i="1"/>
  <c r="W793" i="1" s="1"/>
  <c r="Y793" i="1" s="1"/>
  <c r="V777" i="1"/>
  <c r="W777" i="1" s="1"/>
  <c r="Y777" i="1" s="1"/>
  <c r="V761" i="1"/>
  <c r="W761" i="1" s="1"/>
  <c r="Y761" i="1" s="1"/>
  <c r="W745" i="1"/>
  <c r="Y745" i="1" s="1"/>
  <c r="V729" i="1"/>
  <c r="W729" i="1" s="1"/>
  <c r="Y729" i="1" s="1"/>
  <c r="V713" i="1"/>
  <c r="W713" i="1" s="1"/>
  <c r="Y713" i="1" s="1"/>
  <c r="V697" i="1"/>
  <c r="W697" i="1" s="1"/>
  <c r="Y697" i="1" s="1"/>
  <c r="V681" i="1"/>
  <c r="W681" i="1" s="1"/>
  <c r="Y681" i="1" s="1"/>
  <c r="V649" i="1"/>
  <c r="W649" i="1" s="1"/>
  <c r="Y649" i="1" s="1"/>
  <c r="V633" i="1"/>
  <c r="W633" i="1" s="1"/>
  <c r="Y633" i="1" s="1"/>
  <c r="V617" i="1"/>
  <c r="W617" i="1" s="1"/>
  <c r="Y617" i="1" s="1"/>
  <c r="V601" i="1"/>
  <c r="W601" i="1" s="1"/>
  <c r="Y601" i="1" s="1"/>
  <c r="V585" i="1"/>
  <c r="W585" i="1" s="1"/>
  <c r="Y585" i="1" s="1"/>
  <c r="V569" i="1"/>
  <c r="W569" i="1" s="1"/>
  <c r="Y569" i="1" s="1"/>
  <c r="V553" i="1"/>
  <c r="W553" i="1" s="1"/>
  <c r="Y553" i="1" s="1"/>
  <c r="V537" i="1"/>
  <c r="W537" i="1" s="1"/>
  <c r="Y537" i="1" s="1"/>
  <c r="V521" i="1"/>
  <c r="W521" i="1" s="1"/>
  <c r="Y521" i="1" s="1"/>
  <c r="V505" i="1"/>
  <c r="W505" i="1" s="1"/>
  <c r="Y505" i="1" s="1"/>
  <c r="V489" i="1"/>
  <c r="W489" i="1" s="1"/>
  <c r="Y489" i="1" s="1"/>
  <c r="V473" i="1"/>
  <c r="W473" i="1" s="1"/>
  <c r="Y473" i="1" s="1"/>
  <c r="V457" i="1"/>
  <c r="W457" i="1" s="1"/>
  <c r="Y457" i="1" s="1"/>
  <c r="V441" i="1"/>
  <c r="W441" i="1" s="1"/>
  <c r="Y441" i="1" s="1"/>
  <c r="V425" i="1"/>
  <c r="W425" i="1" s="1"/>
  <c r="Y425" i="1" s="1"/>
  <c r="V409" i="1"/>
  <c r="W409" i="1" s="1"/>
  <c r="Y409" i="1" s="1"/>
  <c r="V393" i="1"/>
  <c r="W393" i="1" s="1"/>
  <c r="Y393" i="1" s="1"/>
  <c r="V377" i="1"/>
  <c r="W377" i="1" s="1"/>
  <c r="Y377" i="1" s="1"/>
  <c r="V361" i="1"/>
  <c r="W361" i="1" s="1"/>
  <c r="Y361" i="1" s="1"/>
  <c r="V345" i="1"/>
  <c r="W345" i="1" s="1"/>
  <c r="Y345" i="1" s="1"/>
  <c r="V329" i="1"/>
  <c r="W329" i="1" s="1"/>
  <c r="Y329" i="1" s="1"/>
  <c r="V313" i="1"/>
  <c r="W313" i="1" s="1"/>
  <c r="Y313" i="1" s="1"/>
  <c r="V297" i="1"/>
  <c r="W297" i="1" s="1"/>
  <c r="Y297" i="1" s="1"/>
  <c r="V281" i="1"/>
  <c r="W281" i="1" s="1"/>
  <c r="Y281" i="1" s="1"/>
  <c r="V265" i="1"/>
  <c r="W265" i="1" s="1"/>
  <c r="Y265" i="1" s="1"/>
  <c r="V249" i="1"/>
  <c r="W249" i="1" s="1"/>
  <c r="Y249" i="1" s="1"/>
  <c r="V233" i="1"/>
  <c r="W233" i="1" s="1"/>
  <c r="Y233" i="1" s="1"/>
  <c r="V217" i="1"/>
  <c r="W217" i="1" s="1"/>
  <c r="Y217" i="1" s="1"/>
  <c r="W201" i="1"/>
  <c r="Y201" i="1" s="1"/>
  <c r="V185" i="1"/>
  <c r="W185" i="1" s="1"/>
  <c r="Y185" i="1" s="1"/>
  <c r="V169" i="1"/>
  <c r="W169" i="1" s="1"/>
  <c r="Y169" i="1" s="1"/>
  <c r="W153" i="1"/>
  <c r="Y153" i="1" s="1"/>
  <c r="V137" i="1"/>
  <c r="W137" i="1" s="1"/>
  <c r="Y137" i="1" s="1"/>
  <c r="V121" i="1"/>
  <c r="W121" i="1" s="1"/>
  <c r="Y121" i="1" s="1"/>
  <c r="V105" i="1"/>
  <c r="W105" i="1" s="1"/>
  <c r="Y105" i="1" s="1"/>
  <c r="V89" i="1"/>
  <c r="W89" i="1" s="1"/>
  <c r="Y89" i="1" s="1"/>
  <c r="V73" i="1"/>
  <c r="W73" i="1" s="1"/>
  <c r="Y73" i="1" s="1"/>
  <c r="V57" i="1"/>
  <c r="W57" i="1" s="1"/>
  <c r="Y57" i="1" s="1"/>
  <c r="V41" i="1"/>
  <c r="W41" i="1" s="1"/>
  <c r="Y41" i="1" s="1"/>
  <c r="V25" i="1"/>
  <c r="W25" i="1" s="1"/>
  <c r="Y25" i="1" s="1"/>
  <c r="V9" i="1"/>
  <c r="W9" i="1" s="1"/>
  <c r="Y9" i="1" s="1"/>
  <c r="V4239" i="1"/>
  <c r="W4239" i="1" s="1"/>
  <c r="Y4239" i="1" s="1"/>
  <c r="V4153" i="1"/>
  <c r="W4153" i="1" s="1"/>
  <c r="Y4153" i="1" s="1"/>
  <c r="V3983" i="1"/>
  <c r="W3983" i="1" s="1"/>
  <c r="Y3983" i="1" s="1"/>
  <c r="V3948" i="1"/>
  <c r="W3948" i="1" s="1"/>
  <c r="Y3948" i="1" s="1"/>
  <c r="V3931" i="1"/>
  <c r="W3931" i="1" s="1"/>
  <c r="Y3931" i="1" s="1"/>
  <c r="V3914" i="1"/>
  <c r="W3914" i="1" s="1"/>
  <c r="Y3914" i="1" s="1"/>
  <c r="V3897" i="1"/>
  <c r="W3897" i="1" s="1"/>
  <c r="Y3897" i="1" s="1"/>
  <c r="V3820" i="1"/>
  <c r="W3820" i="1" s="1"/>
  <c r="Y3820" i="1" s="1"/>
  <c r="V3756" i="1"/>
  <c r="W3756" i="1" s="1"/>
  <c r="Y3756" i="1" s="1"/>
  <c r="V3627" i="1"/>
  <c r="W3627" i="1" s="1"/>
  <c r="Y3627" i="1" s="1"/>
  <c r="V3580" i="1"/>
  <c r="W3580" i="1" s="1"/>
  <c r="Y3580" i="1" s="1"/>
  <c r="V3532" i="1"/>
  <c r="W3532" i="1" s="1"/>
  <c r="Y3532" i="1" s="1"/>
  <c r="V3482" i="1"/>
  <c r="W3482" i="1" s="1"/>
  <c r="Y3482" i="1" s="1"/>
  <c r="V3404" i="1"/>
  <c r="W3404" i="1" s="1"/>
  <c r="Y3404" i="1" s="1"/>
  <c r="V3309" i="1"/>
  <c r="W3309" i="1" s="1"/>
  <c r="Y3309" i="1" s="1"/>
  <c r="V3275" i="1"/>
  <c r="W3275" i="1" s="1"/>
  <c r="Y3275" i="1" s="1"/>
  <c r="V3241" i="1"/>
  <c r="W3241" i="1" s="1"/>
  <c r="Y3241" i="1" s="1"/>
  <c r="V3162" i="1"/>
  <c r="W3162" i="1" s="1"/>
  <c r="Y3162" i="1" s="1"/>
  <c r="V3116" i="1"/>
  <c r="W3116" i="1" s="1"/>
  <c r="Y3116" i="1" s="1"/>
  <c r="V3034" i="1"/>
  <c r="W3034" i="1" s="1"/>
  <c r="Y3034" i="1" s="1"/>
  <c r="V2986" i="1"/>
  <c r="W2986" i="1" s="1"/>
  <c r="Y2986" i="1" s="1"/>
  <c r="V2922" i="1"/>
  <c r="W2922" i="1" s="1"/>
  <c r="Y2922" i="1" s="1"/>
  <c r="V2858" i="1"/>
  <c r="W2858" i="1" s="1"/>
  <c r="Y2858" i="1" s="1"/>
  <c r="V2794" i="1"/>
  <c r="W2794" i="1" s="1"/>
  <c r="Y2794" i="1" s="1"/>
  <c r="V2730" i="1"/>
  <c r="W2730" i="1" s="1"/>
  <c r="Y2730" i="1" s="1"/>
  <c r="V2666" i="1"/>
  <c r="W2666" i="1" s="1"/>
  <c r="Y2666" i="1" s="1"/>
  <c r="V2538" i="1"/>
  <c r="W2538" i="1" s="1"/>
  <c r="Y2538" i="1" s="1"/>
  <c r="V2474" i="1"/>
  <c r="W2474" i="1" s="1"/>
  <c r="Y2474" i="1" s="1"/>
  <c r="V2410" i="1"/>
  <c r="W2410" i="1" s="1"/>
  <c r="Y2410" i="1" s="1"/>
  <c r="V2346" i="1"/>
  <c r="W2346" i="1" s="1"/>
  <c r="Y2346" i="1" s="1"/>
  <c r="V2282" i="1"/>
  <c r="W2282" i="1" s="1"/>
  <c r="Y2282" i="1" s="1"/>
  <c r="V2218" i="1"/>
  <c r="W2218" i="1" s="1"/>
  <c r="Y2218" i="1" s="1"/>
  <c r="V2154" i="1"/>
  <c r="W2154" i="1" s="1"/>
  <c r="Y2154" i="1" s="1"/>
  <c r="V2090" i="1"/>
  <c r="W2090" i="1" s="1"/>
  <c r="Y2090" i="1" s="1"/>
  <c r="V2026" i="1"/>
  <c r="W2026" i="1" s="1"/>
  <c r="Y2026" i="1" s="1"/>
  <c r="V1962" i="1"/>
  <c r="W1962" i="1" s="1"/>
  <c r="Y1962" i="1" s="1"/>
  <c r="V1834" i="1"/>
  <c r="W1834" i="1" s="1"/>
  <c r="Y1834" i="1" s="1"/>
  <c r="V1770" i="1"/>
  <c r="W1770" i="1" s="1"/>
  <c r="Y1770" i="1" s="1"/>
  <c r="V1706" i="1"/>
  <c r="W1706" i="1" s="1"/>
  <c r="Y1706" i="1" s="1"/>
  <c r="V1502" i="1"/>
  <c r="W1502" i="1" s="1"/>
  <c r="Y1502" i="1" s="1"/>
  <c r="V1434" i="1"/>
  <c r="W1434" i="1" s="1"/>
  <c r="Y1434" i="1" s="1"/>
  <c r="V1291" i="1"/>
  <c r="W1291" i="1" s="1"/>
  <c r="Y1291" i="1" s="1"/>
  <c r="V1212" i="1"/>
  <c r="W1212" i="1" s="1"/>
  <c r="Y1212" i="1" s="1"/>
  <c r="V1130" i="1"/>
  <c r="W1130" i="1" s="1"/>
  <c r="Y1130" i="1" s="1"/>
  <c r="V1037" i="1"/>
  <c r="W1037" i="1" s="1"/>
  <c r="Y1037" i="1" s="1"/>
  <c r="V939" i="1"/>
  <c r="W939" i="1" s="1"/>
  <c r="Y939" i="1" s="1"/>
  <c r="V830" i="1"/>
  <c r="W830" i="1" s="1"/>
  <c r="Y830" i="1" s="1"/>
  <c r="V700" i="1"/>
  <c r="W700" i="1" s="1"/>
  <c r="Y700" i="1" s="1"/>
  <c r="V333" i="1"/>
  <c r="W333" i="1" s="1"/>
  <c r="Y333" i="1" s="1"/>
  <c r="V79" i="1"/>
  <c r="W79" i="1" s="1"/>
  <c r="Y79" i="1" s="1"/>
  <c r="W4830" i="1"/>
  <c r="Y4830" i="1" s="1"/>
  <c r="W463" i="1"/>
  <c r="Y463" i="1" s="1"/>
  <c r="W4170" i="1"/>
  <c r="Y4170" i="1" s="1"/>
  <c r="W4921" i="1"/>
  <c r="Y4921" i="1" s="1"/>
  <c r="W4825" i="1"/>
  <c r="Y4825" i="1" s="1"/>
  <c r="W4713" i="1"/>
  <c r="Y4713" i="1" s="1"/>
  <c r="W4553" i="1"/>
  <c r="Y4553" i="1" s="1"/>
  <c r="W4920" i="1"/>
  <c r="Y4920" i="1" s="1"/>
  <c r="W4808" i="1"/>
  <c r="Y4808" i="1" s="1"/>
  <c r="W4728" i="1"/>
  <c r="Y4728" i="1" s="1"/>
  <c r="W4600" i="1"/>
  <c r="Y4600" i="1" s="1"/>
  <c r="W4504" i="1"/>
  <c r="Y4504" i="1" s="1"/>
  <c r="W4424" i="1"/>
  <c r="Y4424" i="1" s="1"/>
  <c r="W4344" i="1"/>
  <c r="Y4344" i="1" s="1"/>
  <c r="W4264" i="1"/>
  <c r="Y4264" i="1" s="1"/>
  <c r="W4248" i="1"/>
  <c r="Y4248" i="1" s="1"/>
  <c r="W4136" i="1"/>
  <c r="Y4136" i="1" s="1"/>
  <c r="W4120" i="1"/>
  <c r="Y4120" i="1" s="1"/>
  <c r="W4104" i="1"/>
  <c r="Y4104" i="1" s="1"/>
  <c r="W4088" i="1"/>
  <c r="Y4088" i="1" s="1"/>
  <c r="W4072" i="1"/>
  <c r="Y4072" i="1" s="1"/>
  <c r="W4056" i="1"/>
  <c r="Y4056" i="1" s="1"/>
  <c r="W4040" i="1"/>
  <c r="Y4040" i="1" s="1"/>
  <c r="W4024" i="1"/>
  <c r="Y4024" i="1" s="1"/>
  <c r="W4008" i="1"/>
  <c r="Y4008" i="1" s="1"/>
  <c r="W3992" i="1"/>
  <c r="Y3992" i="1" s="1"/>
  <c r="W3976" i="1"/>
  <c r="Y3976" i="1" s="1"/>
  <c r="W3880" i="1"/>
  <c r="Y3880" i="1" s="1"/>
  <c r="W3864" i="1"/>
  <c r="Y3864" i="1" s="1"/>
  <c r="W3848" i="1"/>
  <c r="Y3848" i="1" s="1"/>
  <c r="W3832" i="1"/>
  <c r="Y3832" i="1" s="1"/>
  <c r="W3800" i="1"/>
  <c r="Y3800" i="1" s="1"/>
  <c r="W3784" i="1"/>
  <c r="Y3784" i="1" s="1"/>
  <c r="W3768" i="1"/>
  <c r="Y3768" i="1" s="1"/>
  <c r="W3736" i="1"/>
  <c r="Y3736" i="1" s="1"/>
  <c r="W3720" i="1"/>
  <c r="Y3720" i="1" s="1"/>
  <c r="W3704" i="1"/>
  <c r="Y3704" i="1" s="1"/>
  <c r="W3672" i="1"/>
  <c r="Y3672" i="1" s="1"/>
  <c r="W3656" i="1"/>
  <c r="Y3656" i="1" s="1"/>
  <c r="W3640" i="1"/>
  <c r="Y3640" i="1" s="1"/>
  <c r="W3608" i="1"/>
  <c r="Y3608" i="1" s="1"/>
  <c r="W3592" i="1"/>
  <c r="Y3592" i="1" s="1"/>
  <c r="W3560" i="1"/>
  <c r="Y3560" i="1" s="1"/>
  <c r="W3544" i="1"/>
  <c r="Y3544" i="1" s="1"/>
  <c r="W3512" i="1"/>
  <c r="Y3512" i="1" s="1"/>
  <c r="W3496" i="1"/>
  <c r="Y3496" i="1" s="1"/>
  <c r="W3464" i="1"/>
  <c r="Y3464" i="1" s="1"/>
  <c r="W3448" i="1"/>
  <c r="Y3448" i="1" s="1"/>
  <c r="W3432" i="1"/>
  <c r="Y3432" i="1" s="1"/>
  <c r="W3416" i="1"/>
  <c r="Y3416" i="1" s="1"/>
  <c r="W3384" i="1"/>
  <c r="Y3384" i="1" s="1"/>
  <c r="W3368" i="1"/>
  <c r="Y3368" i="1" s="1"/>
  <c r="W3352" i="1"/>
  <c r="Y3352" i="1" s="1"/>
  <c r="W3336" i="1"/>
  <c r="Y3336" i="1" s="1"/>
  <c r="W3320" i="1"/>
  <c r="Y3320" i="1" s="1"/>
  <c r="W3288" i="1"/>
  <c r="Y3288" i="1" s="1"/>
  <c r="W3256" i="1"/>
  <c r="Y3256" i="1" s="1"/>
  <c r="W3224" i="1"/>
  <c r="Y3224" i="1" s="1"/>
  <c r="W3208" i="1"/>
  <c r="Y3208" i="1" s="1"/>
  <c r="V3192" i="1"/>
  <c r="W3192" i="1" s="1"/>
  <c r="Y3192" i="1" s="1"/>
  <c r="V3176" i="1"/>
  <c r="W3176" i="1" s="1"/>
  <c r="Y3176" i="1" s="1"/>
  <c r="V3160" i="1"/>
  <c r="W3160" i="1" s="1"/>
  <c r="Y3160" i="1" s="1"/>
  <c r="V3144" i="1"/>
  <c r="W3144" i="1" s="1"/>
  <c r="Y3144" i="1" s="1"/>
  <c r="V3128" i="1"/>
  <c r="W3128" i="1" s="1"/>
  <c r="Y3128" i="1" s="1"/>
  <c r="V3112" i="1"/>
  <c r="W3112" i="1" s="1"/>
  <c r="Y3112" i="1" s="1"/>
  <c r="V3096" i="1"/>
  <c r="W3096" i="1" s="1"/>
  <c r="Y3096" i="1" s="1"/>
  <c r="V3080" i="1"/>
  <c r="W3080" i="1" s="1"/>
  <c r="Y3080" i="1" s="1"/>
  <c r="V3064" i="1"/>
  <c r="W3064" i="1" s="1"/>
  <c r="Y3064" i="1" s="1"/>
  <c r="V3048" i="1"/>
  <c r="W3048" i="1" s="1"/>
  <c r="Y3048" i="1" s="1"/>
  <c r="V3032" i="1"/>
  <c r="W3032" i="1" s="1"/>
  <c r="Y3032" i="1" s="1"/>
  <c r="V3016" i="1"/>
  <c r="W3016" i="1" s="1"/>
  <c r="Y3016" i="1" s="1"/>
  <c r="V3000" i="1"/>
  <c r="W3000" i="1" s="1"/>
  <c r="Y3000" i="1" s="1"/>
  <c r="V2984" i="1"/>
  <c r="W2984" i="1" s="1"/>
  <c r="Y2984" i="1" s="1"/>
  <c r="V2968" i="1"/>
  <c r="W2968" i="1" s="1"/>
  <c r="Y2968" i="1" s="1"/>
  <c r="V2952" i="1"/>
  <c r="W2952" i="1" s="1"/>
  <c r="Y2952" i="1" s="1"/>
  <c r="V2936" i="1"/>
  <c r="W2936" i="1" s="1"/>
  <c r="Y2936" i="1" s="1"/>
  <c r="V2920" i="1"/>
  <c r="W2920" i="1" s="1"/>
  <c r="Y2920" i="1" s="1"/>
  <c r="V2904" i="1"/>
  <c r="W2904" i="1" s="1"/>
  <c r="Y2904" i="1" s="1"/>
  <c r="V2888" i="1"/>
  <c r="W2888" i="1" s="1"/>
  <c r="Y2888" i="1" s="1"/>
  <c r="V2872" i="1"/>
  <c r="W2872" i="1" s="1"/>
  <c r="Y2872" i="1" s="1"/>
  <c r="V2856" i="1"/>
  <c r="W2856" i="1" s="1"/>
  <c r="Y2856" i="1" s="1"/>
  <c r="V2840" i="1"/>
  <c r="W2840" i="1" s="1"/>
  <c r="Y2840" i="1" s="1"/>
  <c r="V2824" i="1"/>
  <c r="W2824" i="1" s="1"/>
  <c r="Y2824" i="1" s="1"/>
  <c r="V2808" i="1"/>
  <c r="W2808" i="1" s="1"/>
  <c r="Y2808" i="1" s="1"/>
  <c r="V2792" i="1"/>
  <c r="W2792" i="1" s="1"/>
  <c r="Y2792" i="1" s="1"/>
  <c r="V2776" i="1"/>
  <c r="W2776" i="1" s="1"/>
  <c r="Y2776" i="1" s="1"/>
  <c r="V2760" i="1"/>
  <c r="W2760" i="1" s="1"/>
  <c r="Y2760" i="1" s="1"/>
  <c r="V2744" i="1"/>
  <c r="W2744" i="1" s="1"/>
  <c r="Y2744" i="1" s="1"/>
  <c r="V2728" i="1"/>
  <c r="W2728" i="1" s="1"/>
  <c r="Y2728" i="1" s="1"/>
  <c r="V2712" i="1"/>
  <c r="W2712" i="1" s="1"/>
  <c r="Y2712" i="1" s="1"/>
  <c r="V2696" i="1"/>
  <c r="W2696" i="1" s="1"/>
  <c r="Y2696" i="1" s="1"/>
  <c r="V2680" i="1"/>
  <c r="W2680" i="1" s="1"/>
  <c r="Y2680" i="1" s="1"/>
  <c r="V2664" i="1"/>
  <c r="W2664" i="1" s="1"/>
  <c r="Y2664" i="1" s="1"/>
  <c r="V2648" i="1"/>
  <c r="W2648" i="1" s="1"/>
  <c r="Y2648" i="1" s="1"/>
  <c r="V2632" i="1"/>
  <c r="W2632" i="1" s="1"/>
  <c r="Y2632" i="1" s="1"/>
  <c r="V2616" i="1"/>
  <c r="W2616" i="1" s="1"/>
  <c r="Y2616" i="1" s="1"/>
  <c r="V2584" i="1"/>
  <c r="W2584" i="1" s="1"/>
  <c r="Y2584" i="1" s="1"/>
  <c r="V2568" i="1"/>
  <c r="W2568" i="1" s="1"/>
  <c r="Y2568" i="1" s="1"/>
  <c r="V2552" i="1"/>
  <c r="W2552" i="1" s="1"/>
  <c r="Y2552" i="1" s="1"/>
  <c r="V2536" i="1"/>
  <c r="W2536" i="1" s="1"/>
  <c r="Y2536" i="1" s="1"/>
  <c r="V2520" i="1"/>
  <c r="W2520" i="1" s="1"/>
  <c r="Y2520" i="1" s="1"/>
  <c r="V2504" i="1"/>
  <c r="W2504" i="1" s="1"/>
  <c r="Y2504" i="1" s="1"/>
  <c r="V2488" i="1"/>
  <c r="W2488" i="1" s="1"/>
  <c r="Y2488" i="1" s="1"/>
  <c r="V2472" i="1"/>
  <c r="W2472" i="1" s="1"/>
  <c r="Y2472" i="1" s="1"/>
  <c r="V2456" i="1"/>
  <c r="W2456" i="1" s="1"/>
  <c r="Y2456" i="1" s="1"/>
  <c r="V2440" i="1"/>
  <c r="W2440" i="1" s="1"/>
  <c r="Y2440" i="1" s="1"/>
  <c r="V2424" i="1"/>
  <c r="W2424" i="1" s="1"/>
  <c r="Y2424" i="1" s="1"/>
  <c r="V2408" i="1"/>
  <c r="W2408" i="1" s="1"/>
  <c r="Y2408" i="1" s="1"/>
  <c r="V2392" i="1"/>
  <c r="W2392" i="1" s="1"/>
  <c r="Y2392" i="1" s="1"/>
  <c r="V2376" i="1"/>
  <c r="W2376" i="1" s="1"/>
  <c r="Y2376" i="1" s="1"/>
  <c r="V2360" i="1"/>
  <c r="W2360" i="1" s="1"/>
  <c r="Y2360" i="1" s="1"/>
  <c r="V2344" i="1"/>
  <c r="W2344" i="1" s="1"/>
  <c r="Y2344" i="1" s="1"/>
  <c r="V2328" i="1"/>
  <c r="W2328" i="1" s="1"/>
  <c r="Y2328" i="1" s="1"/>
  <c r="V2312" i="1"/>
  <c r="W2312" i="1" s="1"/>
  <c r="Y2312" i="1" s="1"/>
  <c r="V2296" i="1"/>
  <c r="W2296" i="1" s="1"/>
  <c r="Y2296" i="1" s="1"/>
  <c r="V2280" i="1"/>
  <c r="W2280" i="1" s="1"/>
  <c r="Y2280" i="1" s="1"/>
  <c r="V2264" i="1"/>
  <c r="W2264" i="1" s="1"/>
  <c r="Y2264" i="1" s="1"/>
  <c r="V2248" i="1"/>
  <c r="W2248" i="1" s="1"/>
  <c r="Y2248" i="1" s="1"/>
  <c r="V2232" i="1"/>
  <c r="W2232" i="1" s="1"/>
  <c r="Y2232" i="1" s="1"/>
  <c r="V2216" i="1"/>
  <c r="W2216" i="1" s="1"/>
  <c r="Y2216" i="1" s="1"/>
  <c r="V2200" i="1"/>
  <c r="W2200" i="1" s="1"/>
  <c r="Y2200" i="1" s="1"/>
  <c r="V2184" i="1"/>
  <c r="W2184" i="1" s="1"/>
  <c r="Y2184" i="1" s="1"/>
  <c r="V2168" i="1"/>
  <c r="W2168" i="1" s="1"/>
  <c r="Y2168" i="1" s="1"/>
  <c r="V2152" i="1"/>
  <c r="W2152" i="1" s="1"/>
  <c r="Y2152" i="1" s="1"/>
  <c r="V2136" i="1"/>
  <c r="W2136" i="1" s="1"/>
  <c r="Y2136" i="1" s="1"/>
  <c r="V2120" i="1"/>
  <c r="W2120" i="1" s="1"/>
  <c r="Y2120" i="1" s="1"/>
  <c r="V2104" i="1"/>
  <c r="W2104" i="1" s="1"/>
  <c r="Y2104" i="1" s="1"/>
  <c r="V2088" i="1"/>
  <c r="W2088" i="1" s="1"/>
  <c r="Y2088" i="1" s="1"/>
  <c r="V2072" i="1"/>
  <c r="W2072" i="1" s="1"/>
  <c r="Y2072" i="1" s="1"/>
  <c r="V2056" i="1"/>
  <c r="W2056" i="1" s="1"/>
  <c r="Y2056" i="1" s="1"/>
  <c r="V2040" i="1"/>
  <c r="W2040" i="1" s="1"/>
  <c r="Y2040" i="1" s="1"/>
  <c r="V2024" i="1"/>
  <c r="W2024" i="1" s="1"/>
  <c r="Y2024" i="1" s="1"/>
  <c r="V2008" i="1"/>
  <c r="W2008" i="1" s="1"/>
  <c r="Y2008" i="1" s="1"/>
  <c r="V1992" i="1"/>
  <c r="W1992" i="1" s="1"/>
  <c r="Y1992" i="1" s="1"/>
  <c r="V1976" i="1"/>
  <c r="W1976" i="1" s="1"/>
  <c r="Y1976" i="1" s="1"/>
  <c r="V1960" i="1"/>
  <c r="W1960" i="1" s="1"/>
  <c r="Y1960" i="1" s="1"/>
  <c r="V1944" i="1"/>
  <c r="W1944" i="1" s="1"/>
  <c r="Y1944" i="1" s="1"/>
  <c r="V1928" i="1"/>
  <c r="W1928" i="1" s="1"/>
  <c r="Y1928" i="1" s="1"/>
  <c r="V1912" i="1"/>
  <c r="W1912" i="1" s="1"/>
  <c r="Y1912" i="1" s="1"/>
  <c r="V1896" i="1"/>
  <c r="W1896" i="1" s="1"/>
  <c r="Y1896" i="1" s="1"/>
  <c r="V1880" i="1"/>
  <c r="W1880" i="1" s="1"/>
  <c r="Y1880" i="1" s="1"/>
  <c r="V1864" i="1"/>
  <c r="W1864" i="1" s="1"/>
  <c r="Y1864" i="1" s="1"/>
  <c r="V1848" i="1"/>
  <c r="W1848" i="1" s="1"/>
  <c r="Y1848" i="1" s="1"/>
  <c r="V1832" i="1"/>
  <c r="W1832" i="1" s="1"/>
  <c r="Y1832" i="1" s="1"/>
  <c r="V1816" i="1"/>
  <c r="W1816" i="1" s="1"/>
  <c r="Y1816" i="1" s="1"/>
  <c r="V1800" i="1"/>
  <c r="W1800" i="1" s="1"/>
  <c r="Y1800" i="1" s="1"/>
  <c r="V1784" i="1"/>
  <c r="W1784" i="1" s="1"/>
  <c r="Y1784" i="1" s="1"/>
  <c r="V1768" i="1"/>
  <c r="W1768" i="1" s="1"/>
  <c r="Y1768" i="1" s="1"/>
  <c r="V1752" i="1"/>
  <c r="W1752" i="1" s="1"/>
  <c r="Y1752" i="1" s="1"/>
  <c r="V1736" i="1"/>
  <c r="W1736" i="1" s="1"/>
  <c r="Y1736" i="1" s="1"/>
  <c r="V1720" i="1"/>
  <c r="W1720" i="1" s="1"/>
  <c r="Y1720" i="1" s="1"/>
  <c r="V1704" i="1"/>
  <c r="W1704" i="1" s="1"/>
  <c r="Y1704" i="1" s="1"/>
  <c r="V1688" i="1"/>
  <c r="W1688" i="1" s="1"/>
  <c r="Y1688" i="1" s="1"/>
  <c r="V1672" i="1"/>
  <c r="W1672" i="1" s="1"/>
  <c r="Y1672" i="1" s="1"/>
  <c r="W1656" i="1"/>
  <c r="Y1656" i="1" s="1"/>
  <c r="W1640" i="1"/>
  <c r="Y1640" i="1" s="1"/>
  <c r="V1592" i="1"/>
  <c r="W1592" i="1" s="1"/>
  <c r="Y1592" i="1" s="1"/>
  <c r="V1576" i="1"/>
  <c r="W1576" i="1" s="1"/>
  <c r="Y1576" i="1" s="1"/>
  <c r="V1560" i="1"/>
  <c r="W1560" i="1" s="1"/>
  <c r="Y1560" i="1" s="1"/>
  <c r="V1544" i="1"/>
  <c r="W1544" i="1" s="1"/>
  <c r="Y1544" i="1" s="1"/>
  <c r="V1528" i="1"/>
  <c r="W1528" i="1" s="1"/>
  <c r="Y1528" i="1" s="1"/>
  <c r="V1512" i="1"/>
  <c r="W1512" i="1" s="1"/>
  <c r="Y1512" i="1" s="1"/>
  <c r="V1496" i="1"/>
  <c r="W1496" i="1" s="1"/>
  <c r="Y1496" i="1" s="1"/>
  <c r="V1480" i="1"/>
  <c r="W1480" i="1" s="1"/>
  <c r="Y1480" i="1" s="1"/>
  <c r="V1464" i="1"/>
  <c r="W1464" i="1" s="1"/>
  <c r="Y1464" i="1" s="1"/>
  <c r="V1448" i="1"/>
  <c r="W1448" i="1" s="1"/>
  <c r="Y1448" i="1" s="1"/>
  <c r="V1432" i="1"/>
  <c r="W1432" i="1" s="1"/>
  <c r="Y1432" i="1" s="1"/>
  <c r="V1416" i="1"/>
  <c r="W1416" i="1" s="1"/>
  <c r="Y1416" i="1" s="1"/>
  <c r="W1400" i="1"/>
  <c r="Y1400" i="1" s="1"/>
  <c r="W1384" i="1"/>
  <c r="Y1384" i="1" s="1"/>
  <c r="W1368" i="1"/>
  <c r="Y1368" i="1" s="1"/>
  <c r="V1336" i="1"/>
  <c r="W1336" i="1" s="1"/>
  <c r="Y1336" i="1" s="1"/>
  <c r="V1320" i="1"/>
  <c r="W1320" i="1" s="1"/>
  <c r="Y1320" i="1" s="1"/>
  <c r="V1304" i="1"/>
  <c r="W1304" i="1" s="1"/>
  <c r="Y1304" i="1" s="1"/>
  <c r="V1288" i="1"/>
  <c r="W1288" i="1" s="1"/>
  <c r="Y1288" i="1" s="1"/>
  <c r="V1240" i="1"/>
  <c r="W1240" i="1" s="1"/>
  <c r="Y1240" i="1" s="1"/>
  <c r="V1224" i="1"/>
  <c r="W1224" i="1" s="1"/>
  <c r="Y1224" i="1" s="1"/>
  <c r="V1208" i="1"/>
  <c r="W1208" i="1" s="1"/>
  <c r="Y1208" i="1" s="1"/>
  <c r="V1192" i="1"/>
  <c r="W1192" i="1" s="1"/>
  <c r="Y1192" i="1" s="1"/>
  <c r="W1176" i="1"/>
  <c r="Y1176" i="1" s="1"/>
  <c r="V1160" i="1"/>
  <c r="W1160" i="1" s="1"/>
  <c r="Y1160" i="1" s="1"/>
  <c r="V1144" i="1"/>
  <c r="W1144" i="1" s="1"/>
  <c r="Y1144" i="1" s="1"/>
  <c r="V1128" i="1"/>
  <c r="W1128" i="1" s="1"/>
  <c r="Y1128" i="1" s="1"/>
  <c r="V1096" i="1"/>
  <c r="W1096" i="1" s="1"/>
  <c r="Y1096" i="1" s="1"/>
  <c r="V1080" i="1"/>
  <c r="W1080" i="1" s="1"/>
  <c r="Y1080" i="1" s="1"/>
  <c r="W1064" i="1"/>
  <c r="Y1064" i="1" s="1"/>
  <c r="V1048" i="1"/>
  <c r="W1048" i="1" s="1"/>
  <c r="Y1048" i="1" s="1"/>
  <c r="V1032" i="1"/>
  <c r="W1032" i="1" s="1"/>
  <c r="Y1032" i="1" s="1"/>
  <c r="V1000" i="1"/>
  <c r="W1000" i="1" s="1"/>
  <c r="Y1000" i="1" s="1"/>
  <c r="V984" i="1"/>
  <c r="W984" i="1" s="1"/>
  <c r="Y984" i="1" s="1"/>
  <c r="W968" i="1"/>
  <c r="Y968" i="1" s="1"/>
  <c r="V952" i="1"/>
  <c r="W952" i="1" s="1"/>
  <c r="Y952" i="1" s="1"/>
  <c r="V936" i="1"/>
  <c r="W936" i="1" s="1"/>
  <c r="Y936" i="1" s="1"/>
  <c r="V920" i="1"/>
  <c r="W920" i="1" s="1"/>
  <c r="Y920" i="1" s="1"/>
  <c r="V904" i="1"/>
  <c r="W904" i="1" s="1"/>
  <c r="Y904" i="1" s="1"/>
  <c r="W888" i="1"/>
  <c r="Y888" i="1" s="1"/>
  <c r="V872" i="1"/>
  <c r="W872" i="1" s="1"/>
  <c r="Y872" i="1" s="1"/>
  <c r="W856" i="1"/>
  <c r="Y856" i="1" s="1"/>
  <c r="V840" i="1"/>
  <c r="W840" i="1" s="1"/>
  <c r="Y840" i="1" s="1"/>
  <c r="V824" i="1"/>
  <c r="W824" i="1" s="1"/>
  <c r="Y824" i="1" s="1"/>
  <c r="V808" i="1"/>
  <c r="W808" i="1" s="1"/>
  <c r="Y808" i="1" s="1"/>
  <c r="V792" i="1"/>
  <c r="W792" i="1" s="1"/>
  <c r="Y792" i="1" s="1"/>
  <c r="V776" i="1"/>
  <c r="W776" i="1" s="1"/>
  <c r="Y776" i="1" s="1"/>
  <c r="V760" i="1"/>
  <c r="W760" i="1" s="1"/>
  <c r="Y760" i="1" s="1"/>
  <c r="V744" i="1"/>
  <c r="W744" i="1" s="1"/>
  <c r="Y744" i="1" s="1"/>
  <c r="V728" i="1"/>
  <c r="W728" i="1" s="1"/>
  <c r="Y728" i="1" s="1"/>
  <c r="V712" i="1"/>
  <c r="W712" i="1" s="1"/>
  <c r="Y712" i="1" s="1"/>
  <c r="V696" i="1"/>
  <c r="W696" i="1" s="1"/>
  <c r="Y696" i="1" s="1"/>
  <c r="V680" i="1"/>
  <c r="W680" i="1" s="1"/>
  <c r="Y680" i="1" s="1"/>
  <c r="V648" i="1"/>
  <c r="W648" i="1" s="1"/>
  <c r="Y648" i="1" s="1"/>
  <c r="V632" i="1"/>
  <c r="W632" i="1" s="1"/>
  <c r="Y632" i="1" s="1"/>
  <c r="V616" i="1"/>
  <c r="W616" i="1" s="1"/>
  <c r="Y616" i="1" s="1"/>
  <c r="V600" i="1"/>
  <c r="W600" i="1" s="1"/>
  <c r="Y600" i="1" s="1"/>
  <c r="V584" i="1"/>
  <c r="W584" i="1" s="1"/>
  <c r="Y584" i="1" s="1"/>
  <c r="V568" i="1"/>
  <c r="W568" i="1" s="1"/>
  <c r="Y568" i="1" s="1"/>
  <c r="V552" i="1"/>
  <c r="W552" i="1" s="1"/>
  <c r="Y552" i="1" s="1"/>
  <c r="V536" i="1"/>
  <c r="W536" i="1" s="1"/>
  <c r="Y536" i="1" s="1"/>
  <c r="V520" i="1"/>
  <c r="W520" i="1" s="1"/>
  <c r="Y520" i="1" s="1"/>
  <c r="V504" i="1"/>
  <c r="W504" i="1" s="1"/>
  <c r="Y504" i="1" s="1"/>
  <c r="V488" i="1"/>
  <c r="W488" i="1" s="1"/>
  <c r="Y488" i="1" s="1"/>
  <c r="V472" i="1"/>
  <c r="W472" i="1" s="1"/>
  <c r="Y472" i="1" s="1"/>
  <c r="V456" i="1"/>
  <c r="W456" i="1" s="1"/>
  <c r="Y456" i="1" s="1"/>
  <c r="W440" i="1"/>
  <c r="Y440" i="1" s="1"/>
  <c r="V424" i="1"/>
  <c r="W424" i="1" s="1"/>
  <c r="Y424" i="1" s="1"/>
  <c r="V408" i="1"/>
  <c r="W408" i="1" s="1"/>
  <c r="Y408" i="1" s="1"/>
  <c r="V392" i="1"/>
  <c r="W392" i="1" s="1"/>
  <c r="Y392" i="1" s="1"/>
  <c r="V376" i="1"/>
  <c r="W376" i="1" s="1"/>
  <c r="Y376" i="1" s="1"/>
  <c r="V360" i="1"/>
  <c r="W360" i="1" s="1"/>
  <c r="Y360" i="1" s="1"/>
  <c r="V344" i="1"/>
  <c r="W344" i="1" s="1"/>
  <c r="Y344" i="1" s="1"/>
  <c r="V328" i="1"/>
  <c r="W328" i="1" s="1"/>
  <c r="Y328" i="1" s="1"/>
  <c r="V312" i="1"/>
  <c r="W312" i="1" s="1"/>
  <c r="Y312" i="1" s="1"/>
  <c r="V296" i="1"/>
  <c r="W296" i="1" s="1"/>
  <c r="Y296" i="1" s="1"/>
  <c r="V280" i="1"/>
  <c r="W280" i="1" s="1"/>
  <c r="Y280" i="1" s="1"/>
  <c r="V264" i="1"/>
  <c r="W264" i="1" s="1"/>
  <c r="Y264" i="1" s="1"/>
  <c r="V248" i="1"/>
  <c r="W248" i="1" s="1"/>
  <c r="Y248" i="1" s="1"/>
  <c r="V232" i="1"/>
  <c r="W232" i="1" s="1"/>
  <c r="Y232" i="1" s="1"/>
  <c r="V216" i="1"/>
  <c r="W216" i="1" s="1"/>
  <c r="Y216" i="1" s="1"/>
  <c r="V200" i="1"/>
  <c r="W200" i="1" s="1"/>
  <c r="Y200" i="1" s="1"/>
  <c r="V184" i="1"/>
  <c r="W184" i="1" s="1"/>
  <c r="Y184" i="1" s="1"/>
  <c r="V168" i="1"/>
  <c r="W168" i="1" s="1"/>
  <c r="Y168" i="1" s="1"/>
  <c r="W152" i="1"/>
  <c r="Y152" i="1" s="1"/>
  <c r="V136" i="1"/>
  <c r="W136" i="1" s="1"/>
  <c r="Y136" i="1" s="1"/>
  <c r="V120" i="1"/>
  <c r="W120" i="1" s="1"/>
  <c r="Y120" i="1" s="1"/>
  <c r="V104" i="1"/>
  <c r="W104" i="1" s="1"/>
  <c r="Y104" i="1" s="1"/>
  <c r="V88" i="1"/>
  <c r="W88" i="1" s="1"/>
  <c r="Y88" i="1" s="1"/>
  <c r="V72" i="1"/>
  <c r="W72" i="1" s="1"/>
  <c r="Y72" i="1" s="1"/>
  <c r="V56" i="1"/>
  <c r="W56" i="1" s="1"/>
  <c r="Y56" i="1" s="1"/>
  <c r="V40" i="1"/>
  <c r="W40" i="1" s="1"/>
  <c r="Y40" i="1" s="1"/>
  <c r="V24" i="1"/>
  <c r="W24" i="1" s="1"/>
  <c r="Y24" i="1" s="1"/>
  <c r="V8" i="1"/>
  <c r="W8" i="1" s="1"/>
  <c r="Y8" i="1" s="1"/>
  <c r="V4255" i="1"/>
  <c r="W4255" i="1" s="1"/>
  <c r="Y4255" i="1" s="1"/>
  <c r="V4186" i="1"/>
  <c r="W4186" i="1" s="1"/>
  <c r="Y4186" i="1" s="1"/>
  <c r="V4169" i="1"/>
  <c r="W4169" i="1" s="1"/>
  <c r="Y4169" i="1" s="1"/>
  <c r="V4152" i="1"/>
  <c r="W4152" i="1" s="1"/>
  <c r="Y4152" i="1" s="1"/>
  <c r="V3999" i="1"/>
  <c r="W3999" i="1" s="1"/>
  <c r="Y3999" i="1" s="1"/>
  <c r="V3964" i="1"/>
  <c r="W3964" i="1" s="1"/>
  <c r="Y3964" i="1" s="1"/>
  <c r="V3947" i="1"/>
  <c r="W3947" i="1" s="1"/>
  <c r="Y3947" i="1" s="1"/>
  <c r="V3930" i="1"/>
  <c r="W3930" i="1" s="1"/>
  <c r="Y3930" i="1" s="1"/>
  <c r="V3913" i="1"/>
  <c r="W3913" i="1" s="1"/>
  <c r="Y3913" i="1" s="1"/>
  <c r="V3896" i="1"/>
  <c r="W3896" i="1" s="1"/>
  <c r="Y3896" i="1" s="1"/>
  <c r="V3819" i="1"/>
  <c r="W3819" i="1" s="1"/>
  <c r="Y3819" i="1" s="1"/>
  <c r="V3755" i="1"/>
  <c r="W3755" i="1" s="1"/>
  <c r="Y3755" i="1" s="1"/>
  <c r="V3691" i="1"/>
  <c r="W3691" i="1" s="1"/>
  <c r="Y3691" i="1" s="1"/>
  <c r="V3626" i="1"/>
  <c r="W3626" i="1" s="1"/>
  <c r="Y3626" i="1" s="1"/>
  <c r="V3579" i="1"/>
  <c r="W3579" i="1" s="1"/>
  <c r="Y3579" i="1" s="1"/>
  <c r="V3531" i="1"/>
  <c r="W3531" i="1" s="1"/>
  <c r="Y3531" i="1" s="1"/>
  <c r="V3481" i="1"/>
  <c r="W3481" i="1" s="1"/>
  <c r="Y3481" i="1" s="1"/>
  <c r="V3453" i="1"/>
  <c r="W3453" i="1" s="1"/>
  <c r="Y3453" i="1" s="1"/>
  <c r="V3403" i="1"/>
  <c r="W3403" i="1" s="1"/>
  <c r="Y3403" i="1" s="1"/>
  <c r="V3308" i="1"/>
  <c r="W3308" i="1" s="1"/>
  <c r="Y3308" i="1" s="1"/>
  <c r="V3274" i="1"/>
  <c r="W3274" i="1" s="1"/>
  <c r="Y3274" i="1" s="1"/>
  <c r="V3240" i="1"/>
  <c r="W3240" i="1" s="1"/>
  <c r="Y3240" i="1" s="1"/>
  <c r="V3197" i="1"/>
  <c r="W3197" i="1" s="1"/>
  <c r="Y3197" i="1" s="1"/>
  <c r="V3161" i="1"/>
  <c r="W3161" i="1" s="1"/>
  <c r="Y3161" i="1" s="1"/>
  <c r="V3115" i="1"/>
  <c r="W3115" i="1" s="1"/>
  <c r="Y3115" i="1" s="1"/>
  <c r="V3069" i="1"/>
  <c r="W3069" i="1" s="1"/>
  <c r="Y3069" i="1" s="1"/>
  <c r="V3033" i="1"/>
  <c r="W3033" i="1" s="1"/>
  <c r="Y3033" i="1" s="1"/>
  <c r="V2973" i="1"/>
  <c r="W2973" i="1" s="1"/>
  <c r="Y2973" i="1" s="1"/>
  <c r="V2909" i="1"/>
  <c r="W2909" i="1" s="1"/>
  <c r="Y2909" i="1" s="1"/>
  <c r="V2845" i="1"/>
  <c r="W2845" i="1" s="1"/>
  <c r="Y2845" i="1" s="1"/>
  <c r="V2781" i="1"/>
  <c r="W2781" i="1" s="1"/>
  <c r="Y2781" i="1" s="1"/>
  <c r="V2717" i="1"/>
  <c r="W2717" i="1" s="1"/>
  <c r="Y2717" i="1" s="1"/>
  <c r="V2653" i="1"/>
  <c r="W2653" i="1" s="1"/>
  <c r="Y2653" i="1" s="1"/>
  <c r="V2589" i="1"/>
  <c r="W2589" i="1" s="1"/>
  <c r="Y2589" i="1" s="1"/>
  <c r="V2525" i="1"/>
  <c r="W2525" i="1" s="1"/>
  <c r="Y2525" i="1" s="1"/>
  <c r="V2461" i="1"/>
  <c r="W2461" i="1" s="1"/>
  <c r="Y2461" i="1" s="1"/>
  <c r="V2397" i="1"/>
  <c r="W2397" i="1" s="1"/>
  <c r="Y2397" i="1" s="1"/>
  <c r="V2333" i="1"/>
  <c r="W2333" i="1" s="1"/>
  <c r="Y2333" i="1" s="1"/>
  <c r="V2269" i="1"/>
  <c r="W2269" i="1" s="1"/>
  <c r="Y2269" i="1" s="1"/>
  <c r="V2205" i="1"/>
  <c r="W2205" i="1" s="1"/>
  <c r="Y2205" i="1" s="1"/>
  <c r="V2141" i="1"/>
  <c r="W2141" i="1" s="1"/>
  <c r="Y2141" i="1" s="1"/>
  <c r="V2077" i="1"/>
  <c r="W2077" i="1" s="1"/>
  <c r="Y2077" i="1" s="1"/>
  <c r="V2013" i="1"/>
  <c r="W2013" i="1" s="1"/>
  <c r="Y2013" i="1" s="1"/>
  <c r="V1949" i="1"/>
  <c r="W1949" i="1" s="1"/>
  <c r="Y1949" i="1" s="1"/>
  <c r="V1885" i="1"/>
  <c r="W1885" i="1" s="1"/>
  <c r="Y1885" i="1" s="1"/>
  <c r="V1821" i="1"/>
  <c r="W1821" i="1" s="1"/>
  <c r="Y1821" i="1" s="1"/>
  <c r="V1757" i="1"/>
  <c r="W1757" i="1" s="1"/>
  <c r="Y1757" i="1" s="1"/>
  <c r="V1693" i="1"/>
  <c r="W1693" i="1" s="1"/>
  <c r="Y1693" i="1" s="1"/>
  <c r="V1625" i="1"/>
  <c r="W1625" i="1" s="1"/>
  <c r="Y1625" i="1" s="1"/>
  <c r="V1420" i="1"/>
  <c r="W1420" i="1" s="1"/>
  <c r="Y1420" i="1" s="1"/>
  <c r="V1352" i="1"/>
  <c r="W1352" i="1" s="1"/>
  <c r="Y1352" i="1" s="1"/>
  <c r="V1275" i="1"/>
  <c r="W1275" i="1" s="1"/>
  <c r="Y1275" i="1" s="1"/>
  <c r="V1196" i="1"/>
  <c r="W1196" i="1" s="1"/>
  <c r="Y1196" i="1" s="1"/>
  <c r="V1113" i="1"/>
  <c r="W1113" i="1" s="1"/>
  <c r="Y1113" i="1" s="1"/>
  <c r="V1019" i="1"/>
  <c r="W1019" i="1" s="1"/>
  <c r="Y1019" i="1" s="1"/>
  <c r="V667" i="1"/>
  <c r="W667" i="1" s="1"/>
  <c r="Y667" i="1" s="1"/>
  <c r="V493" i="1"/>
  <c r="W493" i="1" s="1"/>
  <c r="Y493" i="1" s="1"/>
  <c r="V282" i="1"/>
  <c r="W282" i="1" s="1"/>
  <c r="Y282" i="1" s="1"/>
  <c r="V31" i="1"/>
  <c r="W31" i="1" s="1"/>
  <c r="Y31" i="1" s="1"/>
  <c r="W4782" i="1"/>
  <c r="Y4782" i="1" s="1"/>
  <c r="W4527" i="1"/>
  <c r="Y4527" i="1" s="1"/>
  <c r="W3839" i="1"/>
  <c r="Y3839" i="1" s="1"/>
  <c r="W4138" i="1"/>
  <c r="Y4138" i="1" s="1"/>
  <c r="W4010" i="1"/>
  <c r="Y4010" i="1" s="1"/>
  <c r="W4985" i="1"/>
  <c r="Y4985" i="1" s="1"/>
  <c r="W4873" i="1"/>
  <c r="Y4873" i="1" s="1"/>
  <c r="W4777" i="1"/>
  <c r="Y4777" i="1" s="1"/>
  <c r="W4681" i="1"/>
  <c r="Y4681" i="1" s="1"/>
  <c r="W4617" i="1"/>
  <c r="Y4617" i="1" s="1"/>
  <c r="W5000" i="1"/>
  <c r="Y5000" i="1" s="1"/>
  <c r="W4952" i="1"/>
  <c r="Y4952" i="1" s="1"/>
  <c r="W4840" i="1"/>
  <c r="Y4840" i="1" s="1"/>
  <c r="W4760" i="1"/>
  <c r="Y4760" i="1" s="1"/>
  <c r="W4680" i="1"/>
  <c r="Y4680" i="1" s="1"/>
  <c r="W4616" i="1"/>
  <c r="Y4616" i="1" s="1"/>
  <c r="W4536" i="1"/>
  <c r="Y4536" i="1" s="1"/>
  <c r="W4472" i="1"/>
  <c r="Y4472" i="1" s="1"/>
  <c r="W4408" i="1"/>
  <c r="Y4408" i="1" s="1"/>
  <c r="W4328" i="1"/>
  <c r="Y4328" i="1" s="1"/>
  <c r="W4232" i="1"/>
  <c r="Y4232" i="1" s="1"/>
  <c r="W4999" i="1"/>
  <c r="Y4999" i="1" s="1"/>
  <c r="W4967" i="1"/>
  <c r="Y4967" i="1" s="1"/>
  <c r="W4951" i="1"/>
  <c r="Y4951" i="1" s="1"/>
  <c r="W4935" i="1"/>
  <c r="Y4935" i="1" s="1"/>
  <c r="W4919" i="1"/>
  <c r="Y4919" i="1" s="1"/>
  <c r="W4903" i="1"/>
  <c r="Y4903" i="1" s="1"/>
  <c r="W4887" i="1"/>
  <c r="Y4887" i="1" s="1"/>
  <c r="W4871" i="1"/>
  <c r="Y4871" i="1" s="1"/>
  <c r="W4855" i="1"/>
  <c r="Y4855" i="1" s="1"/>
  <c r="W4839" i="1"/>
  <c r="Y4839" i="1" s="1"/>
  <c r="W4823" i="1"/>
  <c r="Y4823" i="1" s="1"/>
  <c r="W4807" i="1"/>
  <c r="Y4807" i="1" s="1"/>
  <c r="W4791" i="1"/>
  <c r="Y4791" i="1" s="1"/>
  <c r="W4759" i="1"/>
  <c r="Y4759" i="1" s="1"/>
  <c r="W4743" i="1"/>
  <c r="Y4743" i="1" s="1"/>
  <c r="W4727" i="1"/>
  <c r="Y4727" i="1" s="1"/>
  <c r="W4711" i="1"/>
  <c r="Y4711" i="1" s="1"/>
  <c r="W4695" i="1"/>
  <c r="Y4695" i="1" s="1"/>
  <c r="W4679" i="1"/>
  <c r="Y4679" i="1" s="1"/>
  <c r="W4663" i="1"/>
  <c r="Y4663" i="1" s="1"/>
  <c r="W4647" i="1"/>
  <c r="Y4647" i="1" s="1"/>
  <c r="W4631" i="1"/>
  <c r="Y4631" i="1" s="1"/>
  <c r="W4615" i="1"/>
  <c r="Y4615" i="1" s="1"/>
  <c r="W4599" i="1"/>
  <c r="Y4599" i="1" s="1"/>
  <c r="W4583" i="1"/>
  <c r="Y4583" i="1" s="1"/>
  <c r="W4567" i="1"/>
  <c r="Y4567" i="1" s="1"/>
  <c r="W4551" i="1"/>
  <c r="Y4551" i="1" s="1"/>
  <c r="W4535" i="1"/>
  <c r="Y4535" i="1" s="1"/>
  <c r="W4519" i="1"/>
  <c r="Y4519" i="1" s="1"/>
  <c r="W4503" i="1"/>
  <c r="Y4503" i="1" s="1"/>
  <c r="W4487" i="1"/>
  <c r="Y4487" i="1" s="1"/>
  <c r="W4471" i="1"/>
  <c r="Y4471" i="1" s="1"/>
  <c r="W4439" i="1"/>
  <c r="Y4439" i="1" s="1"/>
  <c r="W4423" i="1"/>
  <c r="Y4423" i="1" s="1"/>
  <c r="W4407" i="1"/>
  <c r="Y4407" i="1" s="1"/>
  <c r="W4391" i="1"/>
  <c r="Y4391" i="1" s="1"/>
  <c r="W4375" i="1"/>
  <c r="Y4375" i="1" s="1"/>
  <c r="W4359" i="1"/>
  <c r="Y4359" i="1" s="1"/>
  <c r="W4343" i="1"/>
  <c r="Y4343" i="1" s="1"/>
  <c r="W4327" i="1"/>
  <c r="Y4327" i="1" s="1"/>
  <c r="W4311" i="1"/>
  <c r="Y4311" i="1" s="1"/>
  <c r="W4295" i="1"/>
  <c r="Y4295" i="1" s="1"/>
  <c r="W4279" i="1"/>
  <c r="Y4279" i="1" s="1"/>
  <c r="W4263" i="1"/>
  <c r="Y4263" i="1" s="1"/>
  <c r="W4247" i="1"/>
  <c r="Y4247" i="1" s="1"/>
  <c r="W4231" i="1"/>
  <c r="Y4231" i="1" s="1"/>
  <c r="W4215" i="1"/>
  <c r="Y4215" i="1" s="1"/>
  <c r="W4135" i="1"/>
  <c r="Y4135" i="1" s="1"/>
  <c r="W4119" i="1"/>
  <c r="Y4119" i="1" s="1"/>
  <c r="W4103" i="1"/>
  <c r="Y4103" i="1" s="1"/>
  <c r="W4087" i="1"/>
  <c r="Y4087" i="1" s="1"/>
  <c r="W4071" i="1"/>
  <c r="Y4071" i="1" s="1"/>
  <c r="W4055" i="1"/>
  <c r="Y4055" i="1" s="1"/>
  <c r="W4039" i="1"/>
  <c r="Y4039" i="1" s="1"/>
  <c r="W4023" i="1"/>
  <c r="Y4023" i="1" s="1"/>
  <c r="W4007" i="1"/>
  <c r="Y4007" i="1" s="1"/>
  <c r="W3991" i="1"/>
  <c r="Y3991" i="1" s="1"/>
  <c r="W3975" i="1"/>
  <c r="Y3975" i="1" s="1"/>
  <c r="W3879" i="1"/>
  <c r="Y3879" i="1" s="1"/>
  <c r="W3863" i="1"/>
  <c r="Y3863" i="1" s="1"/>
  <c r="W3847" i="1"/>
  <c r="Y3847" i="1" s="1"/>
  <c r="W3831" i="1"/>
  <c r="Y3831" i="1" s="1"/>
  <c r="W3799" i="1"/>
  <c r="Y3799" i="1" s="1"/>
  <c r="W3783" i="1"/>
  <c r="Y3783" i="1" s="1"/>
  <c r="W3767" i="1"/>
  <c r="Y3767" i="1" s="1"/>
  <c r="W3735" i="1"/>
  <c r="Y3735" i="1" s="1"/>
  <c r="W3719" i="1"/>
  <c r="Y3719" i="1" s="1"/>
  <c r="W3671" i="1"/>
  <c r="Y3671" i="1" s="1"/>
  <c r="W3655" i="1"/>
  <c r="Y3655" i="1" s="1"/>
  <c r="W3639" i="1"/>
  <c r="Y3639" i="1" s="1"/>
  <c r="W3607" i="1"/>
  <c r="Y3607" i="1" s="1"/>
  <c r="W3591" i="1"/>
  <c r="Y3591" i="1" s="1"/>
  <c r="W3559" i="1"/>
  <c r="Y3559" i="1" s="1"/>
  <c r="W3543" i="1"/>
  <c r="Y3543" i="1" s="1"/>
  <c r="W3511" i="1"/>
  <c r="Y3511" i="1" s="1"/>
  <c r="W3495" i="1"/>
  <c r="Y3495" i="1" s="1"/>
  <c r="W3463" i="1"/>
  <c r="Y3463" i="1" s="1"/>
  <c r="W3447" i="1"/>
  <c r="Y3447" i="1" s="1"/>
  <c r="W3431" i="1"/>
  <c r="Y3431" i="1" s="1"/>
  <c r="W3383" i="1"/>
  <c r="Y3383" i="1" s="1"/>
  <c r="W3367" i="1"/>
  <c r="Y3367" i="1" s="1"/>
  <c r="V3351" i="1"/>
  <c r="W3351" i="1" s="1"/>
  <c r="Y3351" i="1" s="1"/>
  <c r="V3335" i="1"/>
  <c r="W3335" i="1" s="1"/>
  <c r="Y3335" i="1" s="1"/>
  <c r="V3319" i="1"/>
  <c r="W3319" i="1" s="1"/>
  <c r="Y3319" i="1" s="1"/>
  <c r="V3303" i="1"/>
  <c r="W3303" i="1" s="1"/>
  <c r="Y3303" i="1" s="1"/>
  <c r="V3287" i="1"/>
  <c r="W3287" i="1" s="1"/>
  <c r="Y3287" i="1" s="1"/>
  <c r="V3271" i="1"/>
  <c r="W3271" i="1" s="1"/>
  <c r="Y3271" i="1" s="1"/>
  <c r="V3255" i="1"/>
  <c r="W3255" i="1" s="1"/>
  <c r="Y3255" i="1" s="1"/>
  <c r="V3239" i="1"/>
  <c r="W3239" i="1" s="1"/>
  <c r="Y3239" i="1" s="1"/>
  <c r="V3223" i="1"/>
  <c r="W3223" i="1" s="1"/>
  <c r="Y3223" i="1" s="1"/>
  <c r="V3207" i="1"/>
  <c r="W3207" i="1" s="1"/>
  <c r="Y3207" i="1" s="1"/>
  <c r="V3191" i="1"/>
  <c r="W3191" i="1" s="1"/>
  <c r="Y3191" i="1" s="1"/>
  <c r="V3175" i="1"/>
  <c r="W3175" i="1" s="1"/>
  <c r="Y3175" i="1" s="1"/>
  <c r="V3159" i="1"/>
  <c r="W3159" i="1" s="1"/>
  <c r="Y3159" i="1" s="1"/>
  <c r="V3143" i="1"/>
  <c r="W3143" i="1" s="1"/>
  <c r="Y3143" i="1" s="1"/>
  <c r="V3127" i="1"/>
  <c r="W3127" i="1" s="1"/>
  <c r="Y3127" i="1" s="1"/>
  <c r="V3111" i="1"/>
  <c r="W3111" i="1" s="1"/>
  <c r="Y3111" i="1" s="1"/>
  <c r="V3095" i="1"/>
  <c r="W3095" i="1" s="1"/>
  <c r="Y3095" i="1" s="1"/>
  <c r="V3079" i="1"/>
  <c r="W3079" i="1" s="1"/>
  <c r="Y3079" i="1" s="1"/>
  <c r="V3063" i="1"/>
  <c r="W3063" i="1" s="1"/>
  <c r="Y3063" i="1" s="1"/>
  <c r="V3047" i="1"/>
  <c r="W3047" i="1" s="1"/>
  <c r="Y3047" i="1" s="1"/>
  <c r="V3031" i="1"/>
  <c r="W3031" i="1" s="1"/>
  <c r="Y3031" i="1" s="1"/>
  <c r="V3015" i="1"/>
  <c r="W3015" i="1" s="1"/>
  <c r="Y3015" i="1" s="1"/>
  <c r="V2999" i="1"/>
  <c r="W2999" i="1" s="1"/>
  <c r="Y2999" i="1" s="1"/>
  <c r="V2983" i="1"/>
  <c r="W2983" i="1" s="1"/>
  <c r="Y2983" i="1" s="1"/>
  <c r="V2967" i="1"/>
  <c r="W2967" i="1" s="1"/>
  <c r="Y2967" i="1" s="1"/>
  <c r="V2951" i="1"/>
  <c r="W2951" i="1" s="1"/>
  <c r="Y2951" i="1" s="1"/>
  <c r="V2935" i="1"/>
  <c r="W2935" i="1" s="1"/>
  <c r="Y2935" i="1" s="1"/>
  <c r="V2919" i="1"/>
  <c r="W2919" i="1" s="1"/>
  <c r="Y2919" i="1" s="1"/>
  <c r="V2903" i="1"/>
  <c r="W2903" i="1" s="1"/>
  <c r="Y2903" i="1" s="1"/>
  <c r="V2887" i="1"/>
  <c r="W2887" i="1" s="1"/>
  <c r="Y2887" i="1" s="1"/>
  <c r="V2871" i="1"/>
  <c r="W2871" i="1" s="1"/>
  <c r="Y2871" i="1" s="1"/>
  <c r="V2855" i="1"/>
  <c r="W2855" i="1" s="1"/>
  <c r="Y2855" i="1" s="1"/>
  <c r="V2839" i="1"/>
  <c r="W2839" i="1" s="1"/>
  <c r="Y2839" i="1" s="1"/>
  <c r="V2823" i="1"/>
  <c r="W2823" i="1" s="1"/>
  <c r="Y2823" i="1" s="1"/>
  <c r="V2807" i="1"/>
  <c r="W2807" i="1" s="1"/>
  <c r="Y2807" i="1" s="1"/>
  <c r="V2791" i="1"/>
  <c r="W2791" i="1" s="1"/>
  <c r="Y2791" i="1" s="1"/>
  <c r="V2775" i="1"/>
  <c r="W2775" i="1" s="1"/>
  <c r="Y2775" i="1" s="1"/>
  <c r="V2759" i="1"/>
  <c r="W2759" i="1" s="1"/>
  <c r="Y2759" i="1" s="1"/>
  <c r="V2743" i="1"/>
  <c r="W2743" i="1" s="1"/>
  <c r="Y2743" i="1" s="1"/>
  <c r="V2727" i="1"/>
  <c r="W2727" i="1" s="1"/>
  <c r="Y2727" i="1" s="1"/>
  <c r="V2711" i="1"/>
  <c r="W2711" i="1" s="1"/>
  <c r="Y2711" i="1" s="1"/>
  <c r="V2695" i="1"/>
  <c r="W2695" i="1" s="1"/>
  <c r="Y2695" i="1" s="1"/>
  <c r="V2679" i="1"/>
  <c r="W2679" i="1" s="1"/>
  <c r="Y2679" i="1" s="1"/>
  <c r="V2663" i="1"/>
  <c r="W2663" i="1" s="1"/>
  <c r="Y2663" i="1" s="1"/>
  <c r="V2647" i="1"/>
  <c r="W2647" i="1" s="1"/>
  <c r="Y2647" i="1" s="1"/>
  <c r="V2631" i="1"/>
  <c r="W2631" i="1" s="1"/>
  <c r="Y2631" i="1" s="1"/>
  <c r="V2615" i="1"/>
  <c r="W2615" i="1" s="1"/>
  <c r="Y2615" i="1" s="1"/>
  <c r="V2583" i="1"/>
  <c r="W2583" i="1" s="1"/>
  <c r="Y2583" i="1" s="1"/>
  <c r="V2567" i="1"/>
  <c r="W2567" i="1" s="1"/>
  <c r="Y2567" i="1" s="1"/>
  <c r="V2551" i="1"/>
  <c r="W2551" i="1" s="1"/>
  <c r="Y2551" i="1" s="1"/>
  <c r="V2535" i="1"/>
  <c r="W2535" i="1" s="1"/>
  <c r="Y2535" i="1" s="1"/>
  <c r="V2519" i="1"/>
  <c r="W2519" i="1" s="1"/>
  <c r="Y2519" i="1" s="1"/>
  <c r="V2503" i="1"/>
  <c r="W2503" i="1" s="1"/>
  <c r="Y2503" i="1" s="1"/>
  <c r="V2487" i="1"/>
  <c r="W2487" i="1" s="1"/>
  <c r="Y2487" i="1" s="1"/>
  <c r="V2471" i="1"/>
  <c r="W2471" i="1" s="1"/>
  <c r="Y2471" i="1" s="1"/>
  <c r="V2455" i="1"/>
  <c r="W2455" i="1" s="1"/>
  <c r="Y2455" i="1" s="1"/>
  <c r="V2439" i="1"/>
  <c r="W2439" i="1" s="1"/>
  <c r="Y2439" i="1" s="1"/>
  <c r="V2423" i="1"/>
  <c r="W2423" i="1" s="1"/>
  <c r="Y2423" i="1" s="1"/>
  <c r="V2407" i="1"/>
  <c r="W2407" i="1" s="1"/>
  <c r="Y2407" i="1" s="1"/>
  <c r="V2391" i="1"/>
  <c r="W2391" i="1" s="1"/>
  <c r="Y2391" i="1" s="1"/>
  <c r="V2375" i="1"/>
  <c r="W2375" i="1" s="1"/>
  <c r="Y2375" i="1" s="1"/>
  <c r="V2359" i="1"/>
  <c r="W2359" i="1" s="1"/>
  <c r="Y2359" i="1" s="1"/>
  <c r="V2343" i="1"/>
  <c r="W2343" i="1" s="1"/>
  <c r="Y2343" i="1" s="1"/>
  <c r="V2327" i="1"/>
  <c r="W2327" i="1" s="1"/>
  <c r="Y2327" i="1" s="1"/>
  <c r="V2311" i="1"/>
  <c r="W2311" i="1" s="1"/>
  <c r="Y2311" i="1" s="1"/>
  <c r="V2295" i="1"/>
  <c r="W2295" i="1" s="1"/>
  <c r="Y2295" i="1" s="1"/>
  <c r="V2279" i="1"/>
  <c r="W2279" i="1" s="1"/>
  <c r="Y2279" i="1" s="1"/>
  <c r="V2263" i="1"/>
  <c r="W2263" i="1" s="1"/>
  <c r="Y2263" i="1" s="1"/>
  <c r="V2247" i="1"/>
  <c r="W2247" i="1" s="1"/>
  <c r="Y2247" i="1" s="1"/>
  <c r="V2231" i="1"/>
  <c r="W2231" i="1" s="1"/>
  <c r="Y2231" i="1" s="1"/>
  <c r="V2215" i="1"/>
  <c r="W2215" i="1" s="1"/>
  <c r="Y2215" i="1" s="1"/>
  <c r="V2199" i="1"/>
  <c r="W2199" i="1" s="1"/>
  <c r="Y2199" i="1" s="1"/>
  <c r="V2183" i="1"/>
  <c r="W2183" i="1" s="1"/>
  <c r="Y2183" i="1" s="1"/>
  <c r="V2167" i="1"/>
  <c r="W2167" i="1" s="1"/>
  <c r="Y2167" i="1" s="1"/>
  <c r="V2151" i="1"/>
  <c r="W2151" i="1" s="1"/>
  <c r="Y2151" i="1" s="1"/>
  <c r="V2135" i="1"/>
  <c r="W2135" i="1" s="1"/>
  <c r="Y2135" i="1" s="1"/>
  <c r="V2119" i="1"/>
  <c r="W2119" i="1" s="1"/>
  <c r="Y2119" i="1" s="1"/>
  <c r="V2103" i="1"/>
  <c r="W2103" i="1" s="1"/>
  <c r="Y2103" i="1" s="1"/>
  <c r="V2087" i="1"/>
  <c r="W2087" i="1" s="1"/>
  <c r="Y2087" i="1" s="1"/>
  <c r="V2071" i="1"/>
  <c r="W2071" i="1" s="1"/>
  <c r="Y2071" i="1" s="1"/>
  <c r="V2055" i="1"/>
  <c r="W2055" i="1" s="1"/>
  <c r="Y2055" i="1" s="1"/>
  <c r="V2039" i="1"/>
  <c r="W2039" i="1" s="1"/>
  <c r="Y2039" i="1" s="1"/>
  <c r="V2023" i="1"/>
  <c r="W2023" i="1" s="1"/>
  <c r="Y2023" i="1" s="1"/>
  <c r="V2007" i="1"/>
  <c r="W2007" i="1" s="1"/>
  <c r="Y2007" i="1" s="1"/>
  <c r="V1991" i="1"/>
  <c r="W1991" i="1" s="1"/>
  <c r="Y1991" i="1" s="1"/>
  <c r="V1975" i="1"/>
  <c r="W1975" i="1" s="1"/>
  <c r="Y1975" i="1" s="1"/>
  <c r="V1959" i="1"/>
  <c r="W1959" i="1" s="1"/>
  <c r="Y1959" i="1" s="1"/>
  <c r="V1943" i="1"/>
  <c r="W1943" i="1" s="1"/>
  <c r="Y1943" i="1" s="1"/>
  <c r="V1927" i="1"/>
  <c r="W1927" i="1" s="1"/>
  <c r="Y1927" i="1" s="1"/>
  <c r="V1911" i="1"/>
  <c r="W1911" i="1" s="1"/>
  <c r="Y1911" i="1" s="1"/>
  <c r="V1895" i="1"/>
  <c r="W1895" i="1" s="1"/>
  <c r="Y1895" i="1" s="1"/>
  <c r="V1879" i="1"/>
  <c r="W1879" i="1" s="1"/>
  <c r="Y1879" i="1" s="1"/>
  <c r="V1863" i="1"/>
  <c r="W1863" i="1" s="1"/>
  <c r="Y1863" i="1" s="1"/>
  <c r="V1847" i="1"/>
  <c r="W1847" i="1" s="1"/>
  <c r="Y1847" i="1" s="1"/>
  <c r="V1831" i="1"/>
  <c r="W1831" i="1" s="1"/>
  <c r="Y1831" i="1" s="1"/>
  <c r="V1815" i="1"/>
  <c r="W1815" i="1" s="1"/>
  <c r="Y1815" i="1" s="1"/>
  <c r="V1799" i="1"/>
  <c r="W1799" i="1" s="1"/>
  <c r="Y1799" i="1" s="1"/>
  <c r="V1783" i="1"/>
  <c r="W1783" i="1" s="1"/>
  <c r="Y1783" i="1" s="1"/>
  <c r="V1767" i="1"/>
  <c r="W1767" i="1" s="1"/>
  <c r="Y1767" i="1" s="1"/>
  <c r="V1751" i="1"/>
  <c r="W1751" i="1" s="1"/>
  <c r="Y1751" i="1" s="1"/>
  <c r="V1735" i="1"/>
  <c r="W1735" i="1" s="1"/>
  <c r="Y1735" i="1" s="1"/>
  <c r="V1719" i="1"/>
  <c r="W1719" i="1" s="1"/>
  <c r="Y1719" i="1" s="1"/>
  <c r="V1703" i="1"/>
  <c r="W1703" i="1" s="1"/>
  <c r="Y1703" i="1" s="1"/>
  <c r="V1687" i="1"/>
  <c r="W1687" i="1" s="1"/>
  <c r="Y1687" i="1" s="1"/>
  <c r="V1671" i="1"/>
  <c r="W1671" i="1" s="1"/>
  <c r="Y1671" i="1" s="1"/>
  <c r="V1655" i="1"/>
  <c r="W1655" i="1" s="1"/>
  <c r="Y1655" i="1" s="1"/>
  <c r="W1639" i="1"/>
  <c r="Y1639" i="1" s="1"/>
  <c r="W1607" i="1"/>
  <c r="Y1607" i="1" s="1"/>
  <c r="W1591" i="1"/>
  <c r="Y1591" i="1" s="1"/>
  <c r="V1575" i="1"/>
  <c r="W1575" i="1" s="1"/>
  <c r="Y1575" i="1" s="1"/>
  <c r="V1559" i="1"/>
  <c r="W1559" i="1" s="1"/>
  <c r="Y1559" i="1" s="1"/>
  <c r="V1543" i="1"/>
  <c r="W1543" i="1" s="1"/>
  <c r="Y1543" i="1" s="1"/>
  <c r="V1527" i="1"/>
  <c r="W1527" i="1" s="1"/>
  <c r="Y1527" i="1" s="1"/>
  <c r="V1511" i="1"/>
  <c r="W1511" i="1" s="1"/>
  <c r="Y1511" i="1" s="1"/>
  <c r="V1495" i="1"/>
  <c r="W1495" i="1" s="1"/>
  <c r="Y1495" i="1" s="1"/>
  <c r="V1479" i="1"/>
  <c r="W1479" i="1" s="1"/>
  <c r="Y1479" i="1" s="1"/>
  <c r="V1463" i="1"/>
  <c r="W1463" i="1" s="1"/>
  <c r="Y1463" i="1" s="1"/>
  <c r="V1447" i="1"/>
  <c r="W1447" i="1" s="1"/>
  <c r="Y1447" i="1" s="1"/>
  <c r="V1431" i="1"/>
  <c r="W1431" i="1" s="1"/>
  <c r="Y1431" i="1" s="1"/>
  <c r="V1415" i="1"/>
  <c r="W1415" i="1" s="1"/>
  <c r="Y1415" i="1" s="1"/>
  <c r="V1399" i="1"/>
  <c r="W1399" i="1" s="1"/>
  <c r="Y1399" i="1" s="1"/>
  <c r="W1383" i="1"/>
  <c r="Y1383" i="1" s="1"/>
  <c r="W1367" i="1"/>
  <c r="Y1367" i="1" s="1"/>
  <c r="V1319" i="1"/>
  <c r="W1319" i="1" s="1"/>
  <c r="Y1319" i="1" s="1"/>
  <c r="V1303" i="1"/>
  <c r="W1303" i="1" s="1"/>
  <c r="Y1303" i="1" s="1"/>
  <c r="V1287" i="1"/>
  <c r="W1287" i="1" s="1"/>
  <c r="Y1287" i="1" s="1"/>
  <c r="W1255" i="1"/>
  <c r="Y1255" i="1" s="1"/>
  <c r="V1239" i="1"/>
  <c r="W1239" i="1" s="1"/>
  <c r="Y1239" i="1" s="1"/>
  <c r="V1223" i="1"/>
  <c r="W1223" i="1" s="1"/>
  <c r="Y1223" i="1" s="1"/>
  <c r="V1207" i="1"/>
  <c r="W1207" i="1" s="1"/>
  <c r="Y1207" i="1" s="1"/>
  <c r="V1191" i="1"/>
  <c r="W1191" i="1" s="1"/>
  <c r="Y1191" i="1" s="1"/>
  <c r="W1175" i="1"/>
  <c r="Y1175" i="1" s="1"/>
  <c r="V1159" i="1"/>
  <c r="W1159" i="1" s="1"/>
  <c r="Y1159" i="1" s="1"/>
  <c r="V1143" i="1"/>
  <c r="W1143" i="1" s="1"/>
  <c r="Y1143" i="1" s="1"/>
  <c r="V1127" i="1"/>
  <c r="W1127" i="1" s="1"/>
  <c r="Y1127" i="1" s="1"/>
  <c r="V1111" i="1"/>
  <c r="W1111" i="1" s="1"/>
  <c r="Y1111" i="1" s="1"/>
  <c r="V1095" i="1"/>
  <c r="W1095" i="1" s="1"/>
  <c r="Y1095" i="1" s="1"/>
  <c r="V1079" i="1"/>
  <c r="W1079" i="1" s="1"/>
  <c r="Y1079" i="1" s="1"/>
  <c r="V1063" i="1"/>
  <c r="W1063" i="1" s="1"/>
  <c r="Y1063" i="1" s="1"/>
  <c r="V1047" i="1"/>
  <c r="W1047" i="1" s="1"/>
  <c r="Y1047" i="1" s="1"/>
  <c r="V1031" i="1"/>
  <c r="W1031" i="1" s="1"/>
  <c r="Y1031" i="1" s="1"/>
  <c r="V1015" i="1"/>
  <c r="W1015" i="1" s="1"/>
  <c r="Y1015" i="1" s="1"/>
  <c r="V999" i="1"/>
  <c r="W999" i="1" s="1"/>
  <c r="Y999" i="1" s="1"/>
  <c r="V983" i="1"/>
  <c r="W983" i="1" s="1"/>
  <c r="Y983" i="1" s="1"/>
  <c r="V967" i="1"/>
  <c r="W967" i="1" s="1"/>
  <c r="Y967" i="1" s="1"/>
  <c r="V951" i="1"/>
  <c r="W951" i="1" s="1"/>
  <c r="Y951" i="1" s="1"/>
  <c r="V935" i="1"/>
  <c r="W935" i="1" s="1"/>
  <c r="Y935" i="1" s="1"/>
  <c r="W919" i="1"/>
  <c r="Y919" i="1" s="1"/>
  <c r="V903" i="1"/>
  <c r="W903" i="1" s="1"/>
  <c r="Y903" i="1" s="1"/>
  <c r="W887" i="1"/>
  <c r="Y887" i="1" s="1"/>
  <c r="V871" i="1"/>
  <c r="W871" i="1" s="1"/>
  <c r="Y871" i="1" s="1"/>
  <c r="W855" i="1"/>
  <c r="Y855" i="1" s="1"/>
  <c r="V839" i="1"/>
  <c r="W839" i="1" s="1"/>
  <c r="Y839" i="1" s="1"/>
  <c r="V823" i="1"/>
  <c r="W823" i="1" s="1"/>
  <c r="Y823" i="1" s="1"/>
  <c r="V807" i="1"/>
  <c r="W807" i="1" s="1"/>
  <c r="Y807" i="1" s="1"/>
  <c r="V791" i="1"/>
  <c r="W791" i="1" s="1"/>
  <c r="Y791" i="1" s="1"/>
  <c r="V775" i="1"/>
  <c r="W775" i="1" s="1"/>
  <c r="Y775" i="1" s="1"/>
  <c r="V759" i="1"/>
  <c r="W759" i="1" s="1"/>
  <c r="Y759" i="1" s="1"/>
  <c r="V743" i="1"/>
  <c r="W743" i="1" s="1"/>
  <c r="Y743" i="1" s="1"/>
  <c r="V727" i="1"/>
  <c r="W727" i="1" s="1"/>
  <c r="Y727" i="1" s="1"/>
  <c r="W711" i="1"/>
  <c r="Y711" i="1" s="1"/>
  <c r="V695" i="1"/>
  <c r="W695" i="1" s="1"/>
  <c r="Y695" i="1" s="1"/>
  <c r="V679" i="1"/>
  <c r="W679" i="1" s="1"/>
  <c r="Y679" i="1" s="1"/>
  <c r="V663" i="1"/>
  <c r="W663" i="1" s="1"/>
  <c r="Y663" i="1" s="1"/>
  <c r="V647" i="1"/>
  <c r="W647" i="1" s="1"/>
  <c r="Y647" i="1" s="1"/>
  <c r="V615" i="1"/>
  <c r="W615" i="1" s="1"/>
  <c r="Y615" i="1" s="1"/>
  <c r="V599" i="1"/>
  <c r="W599" i="1" s="1"/>
  <c r="Y599" i="1" s="1"/>
  <c r="W583" i="1"/>
  <c r="Y583" i="1" s="1"/>
  <c r="V567" i="1"/>
  <c r="W567" i="1" s="1"/>
  <c r="Y567" i="1" s="1"/>
  <c r="V551" i="1"/>
  <c r="W551" i="1" s="1"/>
  <c r="Y551" i="1" s="1"/>
  <c r="V519" i="1"/>
  <c r="W519" i="1" s="1"/>
  <c r="Y519" i="1" s="1"/>
  <c r="V503" i="1"/>
  <c r="W503" i="1" s="1"/>
  <c r="Y503" i="1" s="1"/>
  <c r="V487" i="1"/>
  <c r="W487" i="1" s="1"/>
  <c r="Y487" i="1" s="1"/>
  <c r="V471" i="1"/>
  <c r="W471" i="1" s="1"/>
  <c r="Y471" i="1" s="1"/>
  <c r="V455" i="1"/>
  <c r="W455" i="1" s="1"/>
  <c r="Y455" i="1" s="1"/>
  <c r="W439" i="1"/>
  <c r="Y439" i="1" s="1"/>
  <c r="V423" i="1"/>
  <c r="W423" i="1" s="1"/>
  <c r="Y423" i="1" s="1"/>
  <c r="V407" i="1"/>
  <c r="W407" i="1" s="1"/>
  <c r="Y407" i="1" s="1"/>
  <c r="V391" i="1"/>
  <c r="W391" i="1" s="1"/>
  <c r="Y391" i="1" s="1"/>
  <c r="V375" i="1"/>
  <c r="W375" i="1" s="1"/>
  <c r="Y375" i="1" s="1"/>
  <c r="V359" i="1"/>
  <c r="W359" i="1" s="1"/>
  <c r="Y359" i="1" s="1"/>
  <c r="V343" i="1"/>
  <c r="W343" i="1" s="1"/>
  <c r="Y343" i="1" s="1"/>
  <c r="V327" i="1"/>
  <c r="W327" i="1" s="1"/>
  <c r="Y327" i="1" s="1"/>
  <c r="V311" i="1"/>
  <c r="W311" i="1" s="1"/>
  <c r="Y311" i="1" s="1"/>
  <c r="V295" i="1"/>
  <c r="W295" i="1" s="1"/>
  <c r="Y295" i="1" s="1"/>
  <c r="V279" i="1"/>
  <c r="W279" i="1" s="1"/>
  <c r="Y279" i="1" s="1"/>
  <c r="V263" i="1"/>
  <c r="W263" i="1" s="1"/>
  <c r="Y263" i="1" s="1"/>
  <c r="V247" i="1"/>
  <c r="W247" i="1" s="1"/>
  <c r="Y247" i="1" s="1"/>
  <c r="V231" i="1"/>
  <c r="W231" i="1" s="1"/>
  <c r="Y231" i="1" s="1"/>
  <c r="V215" i="1"/>
  <c r="W215" i="1" s="1"/>
  <c r="Y215" i="1" s="1"/>
  <c r="V199" i="1"/>
  <c r="W199" i="1" s="1"/>
  <c r="Y199" i="1" s="1"/>
  <c r="V183" i="1"/>
  <c r="W183" i="1" s="1"/>
  <c r="Y183" i="1" s="1"/>
  <c r="V167" i="1"/>
  <c r="W167" i="1" s="1"/>
  <c r="Y167" i="1" s="1"/>
  <c r="W151" i="1"/>
  <c r="Y151" i="1" s="1"/>
  <c r="V135" i="1"/>
  <c r="W135" i="1" s="1"/>
  <c r="Y135" i="1" s="1"/>
  <c r="V119" i="1"/>
  <c r="W119" i="1" s="1"/>
  <c r="Y119" i="1" s="1"/>
  <c r="V103" i="1"/>
  <c r="W103" i="1" s="1"/>
  <c r="Y103" i="1" s="1"/>
  <c r="V87" i="1"/>
  <c r="W87" i="1" s="1"/>
  <c r="Y87" i="1" s="1"/>
  <c r="V71" i="1"/>
  <c r="W71" i="1" s="1"/>
  <c r="Y71" i="1" s="1"/>
  <c r="V55" i="1"/>
  <c r="W55" i="1" s="1"/>
  <c r="Y55" i="1" s="1"/>
  <c r="V39" i="1"/>
  <c r="W39" i="1" s="1"/>
  <c r="Y39" i="1" s="1"/>
  <c r="V23" i="1"/>
  <c r="W23" i="1" s="1"/>
  <c r="Y23" i="1" s="1"/>
  <c r="V7" i="1"/>
  <c r="W7" i="1" s="1"/>
  <c r="Y7" i="1" s="1"/>
  <c r="V4991" i="1"/>
  <c r="W4991" i="1" s="1"/>
  <c r="Y4991" i="1" s="1"/>
  <c r="V4975" i="1"/>
  <c r="W4975" i="1" s="1"/>
  <c r="Y4975" i="1" s="1"/>
  <c r="V4959" i="1"/>
  <c r="W4959" i="1" s="1"/>
  <c r="Y4959" i="1" s="1"/>
  <c r="V4943" i="1"/>
  <c r="W4943" i="1" s="1"/>
  <c r="Y4943" i="1" s="1"/>
  <c r="V4927" i="1"/>
  <c r="W4927" i="1" s="1"/>
  <c r="Y4927" i="1" s="1"/>
  <c r="V4895" i="1"/>
  <c r="W4895" i="1" s="1"/>
  <c r="Y4895" i="1" s="1"/>
  <c r="V4879" i="1"/>
  <c r="W4879" i="1" s="1"/>
  <c r="Y4879" i="1" s="1"/>
  <c r="V4863" i="1"/>
  <c r="W4863" i="1" s="1"/>
  <c r="Y4863" i="1" s="1"/>
  <c r="V4831" i="1"/>
  <c r="W4831" i="1" s="1"/>
  <c r="Y4831" i="1" s="1"/>
  <c r="V4815" i="1"/>
  <c r="W4815" i="1" s="1"/>
  <c r="Y4815" i="1" s="1"/>
  <c r="V4799" i="1"/>
  <c r="W4799" i="1" s="1"/>
  <c r="Y4799" i="1" s="1"/>
  <c r="V4783" i="1"/>
  <c r="W4783" i="1" s="1"/>
  <c r="Y4783" i="1" s="1"/>
  <c r="V4767" i="1"/>
  <c r="W4767" i="1" s="1"/>
  <c r="Y4767" i="1" s="1"/>
  <c r="V4751" i="1"/>
  <c r="W4751" i="1" s="1"/>
  <c r="Y4751" i="1" s="1"/>
  <c r="V4735" i="1"/>
  <c r="W4735" i="1" s="1"/>
  <c r="Y4735" i="1" s="1"/>
  <c r="V4719" i="1"/>
  <c r="W4719" i="1" s="1"/>
  <c r="Y4719" i="1" s="1"/>
  <c r="V4703" i="1"/>
  <c r="W4703" i="1" s="1"/>
  <c r="Y4703" i="1" s="1"/>
  <c r="V4687" i="1"/>
  <c r="W4687" i="1" s="1"/>
  <c r="Y4687" i="1" s="1"/>
  <c r="V4671" i="1"/>
  <c r="W4671" i="1" s="1"/>
  <c r="Y4671" i="1" s="1"/>
  <c r="V4639" i="1"/>
  <c r="W4639" i="1" s="1"/>
  <c r="Y4639" i="1" s="1"/>
  <c r="V4623" i="1"/>
  <c r="W4623" i="1" s="1"/>
  <c r="Y4623" i="1" s="1"/>
  <c r="V4607" i="1"/>
  <c r="W4607" i="1" s="1"/>
  <c r="Y4607" i="1" s="1"/>
  <c r="V4591" i="1"/>
  <c r="W4591" i="1" s="1"/>
  <c r="Y4591" i="1" s="1"/>
  <c r="V4575" i="1"/>
  <c r="W4575" i="1" s="1"/>
  <c r="Y4575" i="1" s="1"/>
  <c r="V4559" i="1"/>
  <c r="W4559" i="1" s="1"/>
  <c r="Y4559" i="1" s="1"/>
  <c r="V4543" i="1"/>
  <c r="W4543" i="1" s="1"/>
  <c r="Y4543" i="1" s="1"/>
  <c r="V4511" i="1"/>
  <c r="W4511" i="1" s="1"/>
  <c r="Y4511" i="1" s="1"/>
  <c r="V4495" i="1"/>
  <c r="W4495" i="1" s="1"/>
  <c r="Y4495" i="1" s="1"/>
  <c r="V4479" i="1"/>
  <c r="W4479" i="1" s="1"/>
  <c r="Y4479" i="1" s="1"/>
  <c r="V4463" i="1"/>
  <c r="W4463" i="1" s="1"/>
  <c r="Y4463" i="1" s="1"/>
  <c r="V4447" i="1"/>
  <c r="W4447" i="1" s="1"/>
  <c r="Y4447" i="1" s="1"/>
  <c r="V4431" i="1"/>
  <c r="W4431" i="1" s="1"/>
  <c r="Y4431" i="1" s="1"/>
  <c r="V4415" i="1"/>
  <c r="W4415" i="1" s="1"/>
  <c r="Y4415" i="1" s="1"/>
  <c r="V4399" i="1"/>
  <c r="W4399" i="1" s="1"/>
  <c r="Y4399" i="1" s="1"/>
  <c r="V4383" i="1"/>
  <c r="W4383" i="1" s="1"/>
  <c r="Y4383" i="1" s="1"/>
  <c r="V4367" i="1"/>
  <c r="W4367" i="1" s="1"/>
  <c r="Y4367" i="1" s="1"/>
  <c r="V4351" i="1"/>
  <c r="W4351" i="1" s="1"/>
  <c r="Y4351" i="1" s="1"/>
  <c r="V4335" i="1"/>
  <c r="W4335" i="1" s="1"/>
  <c r="Y4335" i="1" s="1"/>
  <c r="V4319" i="1"/>
  <c r="W4319" i="1" s="1"/>
  <c r="Y4319" i="1" s="1"/>
  <c r="V4303" i="1"/>
  <c r="W4303" i="1" s="1"/>
  <c r="Y4303" i="1" s="1"/>
  <c r="V4287" i="1"/>
  <c r="W4287" i="1" s="1"/>
  <c r="Y4287" i="1" s="1"/>
  <c r="V4271" i="1"/>
  <c r="W4271" i="1" s="1"/>
  <c r="Y4271" i="1" s="1"/>
  <c r="V4202" i="1"/>
  <c r="W4202" i="1" s="1"/>
  <c r="Y4202" i="1" s="1"/>
  <c r="V4185" i="1"/>
  <c r="W4185" i="1" s="1"/>
  <c r="Y4185" i="1" s="1"/>
  <c r="V4151" i="1"/>
  <c r="W4151" i="1" s="1"/>
  <c r="Y4151" i="1" s="1"/>
  <c r="V4015" i="1"/>
  <c r="W4015" i="1" s="1"/>
  <c r="Y4015" i="1" s="1"/>
  <c r="V3980" i="1"/>
  <c r="W3980" i="1" s="1"/>
  <c r="Y3980" i="1" s="1"/>
  <c r="V3963" i="1"/>
  <c r="W3963" i="1" s="1"/>
  <c r="Y3963" i="1" s="1"/>
  <c r="V3946" i="1"/>
  <c r="W3946" i="1" s="1"/>
  <c r="Y3946" i="1" s="1"/>
  <c r="V3929" i="1"/>
  <c r="W3929" i="1" s="1"/>
  <c r="Y3929" i="1" s="1"/>
  <c r="V3912" i="1"/>
  <c r="W3912" i="1" s="1"/>
  <c r="Y3912" i="1" s="1"/>
  <c r="V3895" i="1"/>
  <c r="W3895" i="1" s="1"/>
  <c r="Y3895" i="1" s="1"/>
  <c r="V3818" i="1"/>
  <c r="W3818" i="1" s="1"/>
  <c r="Y3818" i="1" s="1"/>
  <c r="V3754" i="1"/>
  <c r="W3754" i="1" s="1"/>
  <c r="Y3754" i="1" s="1"/>
  <c r="V3690" i="1"/>
  <c r="W3690" i="1" s="1"/>
  <c r="Y3690" i="1" s="1"/>
  <c r="V3625" i="1"/>
  <c r="W3625" i="1" s="1"/>
  <c r="Y3625" i="1" s="1"/>
  <c r="V3578" i="1"/>
  <c r="W3578" i="1" s="1"/>
  <c r="Y3578" i="1" s="1"/>
  <c r="V3530" i="1"/>
  <c r="W3530" i="1" s="1"/>
  <c r="Y3530" i="1" s="1"/>
  <c r="V3480" i="1"/>
  <c r="W3480" i="1" s="1"/>
  <c r="Y3480" i="1" s="1"/>
  <c r="V3452" i="1"/>
  <c r="W3452" i="1" s="1"/>
  <c r="Y3452" i="1" s="1"/>
  <c r="V3402" i="1"/>
  <c r="W3402" i="1" s="1"/>
  <c r="Y3402" i="1" s="1"/>
  <c r="V3373" i="1"/>
  <c r="W3373" i="1" s="1"/>
  <c r="Y3373" i="1" s="1"/>
  <c r="V3341" i="1"/>
  <c r="W3341" i="1" s="1"/>
  <c r="Y3341" i="1" s="1"/>
  <c r="V3307" i="1"/>
  <c r="W3307" i="1" s="1"/>
  <c r="Y3307" i="1" s="1"/>
  <c r="V3273" i="1"/>
  <c r="W3273" i="1" s="1"/>
  <c r="Y3273" i="1" s="1"/>
  <c r="V3196" i="1"/>
  <c r="W3196" i="1" s="1"/>
  <c r="Y3196" i="1" s="1"/>
  <c r="V3114" i="1"/>
  <c r="W3114" i="1" s="1"/>
  <c r="Y3114" i="1" s="1"/>
  <c r="V3068" i="1"/>
  <c r="W3068" i="1" s="1"/>
  <c r="Y3068" i="1" s="1"/>
  <c r="V2972" i="1"/>
  <c r="W2972" i="1" s="1"/>
  <c r="Y2972" i="1" s="1"/>
  <c r="V2908" i="1"/>
  <c r="W2908" i="1" s="1"/>
  <c r="Y2908" i="1" s="1"/>
  <c r="V2844" i="1"/>
  <c r="W2844" i="1" s="1"/>
  <c r="Y2844" i="1" s="1"/>
  <c r="V2780" i="1"/>
  <c r="W2780" i="1" s="1"/>
  <c r="Y2780" i="1" s="1"/>
  <c r="V2716" i="1"/>
  <c r="W2716" i="1" s="1"/>
  <c r="Y2716" i="1" s="1"/>
  <c r="V2652" i="1"/>
  <c r="W2652" i="1" s="1"/>
  <c r="Y2652" i="1" s="1"/>
  <c r="V2588" i="1"/>
  <c r="W2588" i="1" s="1"/>
  <c r="Y2588" i="1" s="1"/>
  <c r="V2524" i="1"/>
  <c r="W2524" i="1" s="1"/>
  <c r="Y2524" i="1" s="1"/>
  <c r="V2460" i="1"/>
  <c r="W2460" i="1" s="1"/>
  <c r="Y2460" i="1" s="1"/>
  <c r="V2396" i="1"/>
  <c r="W2396" i="1" s="1"/>
  <c r="Y2396" i="1" s="1"/>
  <c r="V2332" i="1"/>
  <c r="W2332" i="1" s="1"/>
  <c r="Y2332" i="1" s="1"/>
  <c r="V2268" i="1"/>
  <c r="W2268" i="1" s="1"/>
  <c r="Y2268" i="1" s="1"/>
  <c r="V2204" i="1"/>
  <c r="W2204" i="1" s="1"/>
  <c r="Y2204" i="1" s="1"/>
  <c r="V2140" i="1"/>
  <c r="W2140" i="1" s="1"/>
  <c r="Y2140" i="1" s="1"/>
  <c r="V2076" i="1"/>
  <c r="W2076" i="1" s="1"/>
  <c r="Y2076" i="1" s="1"/>
  <c r="V2012" i="1"/>
  <c r="W2012" i="1" s="1"/>
  <c r="Y2012" i="1" s="1"/>
  <c r="V1948" i="1"/>
  <c r="W1948" i="1" s="1"/>
  <c r="Y1948" i="1" s="1"/>
  <c r="V1884" i="1"/>
  <c r="W1884" i="1" s="1"/>
  <c r="Y1884" i="1" s="1"/>
  <c r="V1820" i="1"/>
  <c r="W1820" i="1" s="1"/>
  <c r="Y1820" i="1" s="1"/>
  <c r="V1756" i="1"/>
  <c r="W1756" i="1" s="1"/>
  <c r="Y1756" i="1" s="1"/>
  <c r="V1692" i="1"/>
  <c r="W1692" i="1" s="1"/>
  <c r="Y1692" i="1" s="1"/>
  <c r="V1624" i="1"/>
  <c r="W1624" i="1" s="1"/>
  <c r="Y1624" i="1" s="1"/>
  <c r="V1487" i="1"/>
  <c r="W1487" i="1" s="1"/>
  <c r="Y1487" i="1" s="1"/>
  <c r="V1419" i="1"/>
  <c r="W1419" i="1" s="1"/>
  <c r="Y1419" i="1" s="1"/>
  <c r="V1351" i="1"/>
  <c r="W1351" i="1" s="1"/>
  <c r="Y1351" i="1" s="1"/>
  <c r="V1274" i="1"/>
  <c r="W1274" i="1" s="1"/>
  <c r="Y1274" i="1" s="1"/>
  <c r="V1195" i="1"/>
  <c r="W1195" i="1" s="1"/>
  <c r="Y1195" i="1" s="1"/>
  <c r="V1112" i="1"/>
  <c r="W1112" i="1" s="1"/>
  <c r="Y1112" i="1" s="1"/>
  <c r="V1018" i="1"/>
  <c r="W1018" i="1" s="1"/>
  <c r="Y1018" i="1" s="1"/>
  <c r="V666" i="1"/>
  <c r="W666" i="1" s="1"/>
  <c r="Y666" i="1" s="1"/>
  <c r="V492" i="1"/>
  <c r="W492" i="1" s="1"/>
  <c r="Y492" i="1" s="1"/>
  <c r="V269" i="1"/>
  <c r="W269" i="1" s="1"/>
  <c r="Y269" i="1" s="1"/>
  <c r="V30" i="1"/>
  <c r="W30" i="1" s="1"/>
  <c r="Y30" i="1" s="1"/>
  <c r="W3836" i="1"/>
  <c r="Y3836" i="1" s="1"/>
  <c r="W3236" i="1"/>
  <c r="Y3236" i="1" s="1"/>
  <c r="W4106" i="1"/>
  <c r="Y4106" i="1" s="1"/>
  <c r="W4953" i="1"/>
  <c r="Y4953" i="1" s="1"/>
  <c r="W4857" i="1"/>
  <c r="Y4857" i="1" s="1"/>
  <c r="W4745" i="1"/>
  <c r="Y4745" i="1" s="1"/>
  <c r="W4649" i="1"/>
  <c r="Y4649" i="1" s="1"/>
  <c r="W4537" i="1"/>
  <c r="Y4537" i="1" s="1"/>
  <c r="W4936" i="1"/>
  <c r="Y4936" i="1" s="1"/>
  <c r="W4872" i="1"/>
  <c r="Y4872" i="1" s="1"/>
  <c r="W4792" i="1"/>
  <c r="Y4792" i="1" s="1"/>
  <c r="W4712" i="1"/>
  <c r="Y4712" i="1" s="1"/>
  <c r="W4648" i="1"/>
  <c r="Y4648" i="1" s="1"/>
  <c r="W4552" i="1"/>
  <c r="Y4552" i="1" s="1"/>
  <c r="W4456" i="1"/>
  <c r="Y4456" i="1" s="1"/>
  <c r="W4376" i="1"/>
  <c r="Y4376" i="1" s="1"/>
  <c r="W4296" i="1"/>
  <c r="Y4296" i="1" s="1"/>
  <c r="W4982" i="1"/>
  <c r="Y4982" i="1" s="1"/>
  <c r="W4934" i="1"/>
  <c r="Y4934" i="1" s="1"/>
  <c r="W4870" i="1"/>
  <c r="Y4870" i="1" s="1"/>
  <c r="W4806" i="1"/>
  <c r="Y4806" i="1" s="1"/>
  <c r="W4742" i="1"/>
  <c r="Y4742" i="1" s="1"/>
  <c r="W4662" i="1"/>
  <c r="Y4662" i="1" s="1"/>
  <c r="W4598" i="1"/>
  <c r="Y4598" i="1" s="1"/>
  <c r="W4550" i="1"/>
  <c r="Y4550" i="1" s="1"/>
  <c r="W4502" i="1"/>
  <c r="Y4502" i="1" s="1"/>
  <c r="W4438" i="1"/>
  <c r="Y4438" i="1" s="1"/>
  <c r="W4390" i="1"/>
  <c r="Y4390" i="1" s="1"/>
  <c r="W4374" i="1"/>
  <c r="Y4374" i="1" s="1"/>
  <c r="W4342" i="1"/>
  <c r="Y4342" i="1" s="1"/>
  <c r="W4310" i="1"/>
  <c r="Y4310" i="1" s="1"/>
  <c r="W4294" i="1"/>
  <c r="Y4294" i="1" s="1"/>
  <c r="W4278" i="1"/>
  <c r="Y4278" i="1" s="1"/>
  <c r="W4262" i="1"/>
  <c r="Y4262" i="1" s="1"/>
  <c r="W4246" i="1"/>
  <c r="Y4246" i="1" s="1"/>
  <c r="W4230" i="1"/>
  <c r="Y4230" i="1" s="1"/>
  <c r="W4214" i="1"/>
  <c r="Y4214" i="1" s="1"/>
  <c r="W4198" i="1"/>
  <c r="Y4198" i="1" s="1"/>
  <c r="W4134" i="1"/>
  <c r="Y4134" i="1" s="1"/>
  <c r="W4118" i="1"/>
  <c r="Y4118" i="1" s="1"/>
  <c r="W4102" i="1"/>
  <c r="Y4102" i="1" s="1"/>
  <c r="W4086" i="1"/>
  <c r="Y4086" i="1" s="1"/>
  <c r="W4070" i="1"/>
  <c r="Y4070" i="1" s="1"/>
  <c r="W4038" i="1"/>
  <c r="Y4038" i="1" s="1"/>
  <c r="W4022" i="1"/>
  <c r="Y4022" i="1" s="1"/>
  <c r="W4006" i="1"/>
  <c r="Y4006" i="1" s="1"/>
  <c r="W3990" i="1"/>
  <c r="Y3990" i="1" s="1"/>
  <c r="W3974" i="1"/>
  <c r="Y3974" i="1" s="1"/>
  <c r="W3942" i="1"/>
  <c r="Y3942" i="1" s="1"/>
  <c r="W3878" i="1"/>
  <c r="Y3878" i="1" s="1"/>
  <c r="W3862" i="1"/>
  <c r="Y3862" i="1" s="1"/>
  <c r="W3846" i="1"/>
  <c r="Y3846" i="1" s="1"/>
  <c r="W3830" i="1"/>
  <c r="Y3830" i="1" s="1"/>
  <c r="W3814" i="1"/>
  <c r="Y3814" i="1" s="1"/>
  <c r="W3798" i="1"/>
  <c r="Y3798" i="1" s="1"/>
  <c r="W3782" i="1"/>
  <c r="Y3782" i="1" s="1"/>
  <c r="W3766" i="1"/>
  <c r="Y3766" i="1" s="1"/>
  <c r="W3750" i="1"/>
  <c r="Y3750" i="1" s="1"/>
  <c r="W3734" i="1"/>
  <c r="Y3734" i="1" s="1"/>
  <c r="W3718" i="1"/>
  <c r="Y3718" i="1" s="1"/>
  <c r="W3686" i="1"/>
  <c r="Y3686" i="1" s="1"/>
  <c r="W3670" i="1"/>
  <c r="Y3670" i="1" s="1"/>
  <c r="W3654" i="1"/>
  <c r="Y3654" i="1" s="1"/>
  <c r="W3638" i="1"/>
  <c r="Y3638" i="1" s="1"/>
  <c r="W3606" i="1"/>
  <c r="Y3606" i="1" s="1"/>
  <c r="W3574" i="1"/>
  <c r="Y3574" i="1" s="1"/>
  <c r="W3558" i="1"/>
  <c r="Y3558" i="1" s="1"/>
  <c r="W3542" i="1"/>
  <c r="Y3542" i="1" s="1"/>
  <c r="W3526" i="1"/>
  <c r="Y3526" i="1" s="1"/>
  <c r="W3510" i="1"/>
  <c r="Y3510" i="1" s="1"/>
  <c r="W3494" i="1"/>
  <c r="Y3494" i="1" s="1"/>
  <c r="W3462" i="1"/>
  <c r="Y3462" i="1" s="1"/>
  <c r="W3446" i="1"/>
  <c r="Y3446" i="1" s="1"/>
  <c r="W3430" i="1"/>
  <c r="Y3430" i="1" s="1"/>
  <c r="W3414" i="1"/>
  <c r="Y3414" i="1" s="1"/>
  <c r="W3398" i="1"/>
  <c r="Y3398" i="1" s="1"/>
  <c r="W3382" i="1"/>
  <c r="Y3382" i="1" s="1"/>
  <c r="W3366" i="1"/>
  <c r="Y3366" i="1" s="1"/>
  <c r="W3350" i="1"/>
  <c r="Y3350" i="1" s="1"/>
  <c r="W3334" i="1"/>
  <c r="Y3334" i="1" s="1"/>
  <c r="W3318" i="1"/>
  <c r="Y3318" i="1" s="1"/>
  <c r="W3302" i="1"/>
  <c r="Y3302" i="1" s="1"/>
  <c r="W3286" i="1"/>
  <c r="Y3286" i="1" s="1"/>
  <c r="W3254" i="1"/>
  <c r="Y3254" i="1" s="1"/>
  <c r="W3238" i="1"/>
  <c r="Y3238" i="1" s="1"/>
  <c r="W3222" i="1"/>
  <c r="Y3222" i="1" s="1"/>
  <c r="W3206" i="1"/>
  <c r="Y3206" i="1" s="1"/>
  <c r="W3190" i="1"/>
  <c r="Y3190" i="1" s="1"/>
  <c r="W3174" i="1"/>
  <c r="Y3174" i="1" s="1"/>
  <c r="W3158" i="1"/>
  <c r="Y3158" i="1" s="1"/>
  <c r="W3142" i="1"/>
  <c r="Y3142" i="1" s="1"/>
  <c r="W3126" i="1"/>
  <c r="Y3126" i="1" s="1"/>
  <c r="W3094" i="1"/>
  <c r="Y3094" i="1" s="1"/>
  <c r="W3078" i="1"/>
  <c r="Y3078" i="1" s="1"/>
  <c r="W3062" i="1"/>
  <c r="Y3062" i="1" s="1"/>
  <c r="W3046" i="1"/>
  <c r="Y3046" i="1" s="1"/>
  <c r="W3030" i="1"/>
  <c r="Y3030" i="1" s="1"/>
  <c r="W3014" i="1"/>
  <c r="Y3014" i="1" s="1"/>
  <c r="V2998" i="1"/>
  <c r="W2998" i="1" s="1"/>
  <c r="Y2998" i="1" s="1"/>
  <c r="V2982" i="1"/>
  <c r="W2982" i="1" s="1"/>
  <c r="Y2982" i="1" s="1"/>
  <c r="V2966" i="1"/>
  <c r="W2966" i="1" s="1"/>
  <c r="Y2966" i="1" s="1"/>
  <c r="V2950" i="1"/>
  <c r="W2950" i="1" s="1"/>
  <c r="Y2950" i="1" s="1"/>
  <c r="V2934" i="1"/>
  <c r="W2934" i="1" s="1"/>
  <c r="Y2934" i="1" s="1"/>
  <c r="V2918" i="1"/>
  <c r="W2918" i="1" s="1"/>
  <c r="Y2918" i="1" s="1"/>
  <c r="V2902" i="1"/>
  <c r="W2902" i="1" s="1"/>
  <c r="Y2902" i="1" s="1"/>
  <c r="V2886" i="1"/>
  <c r="W2886" i="1" s="1"/>
  <c r="Y2886" i="1" s="1"/>
  <c r="V2870" i="1"/>
  <c r="W2870" i="1" s="1"/>
  <c r="Y2870" i="1" s="1"/>
  <c r="V2838" i="1"/>
  <c r="W2838" i="1" s="1"/>
  <c r="Y2838" i="1" s="1"/>
  <c r="V2822" i="1"/>
  <c r="W2822" i="1" s="1"/>
  <c r="Y2822" i="1" s="1"/>
  <c r="V2806" i="1"/>
  <c r="W2806" i="1" s="1"/>
  <c r="Y2806" i="1" s="1"/>
  <c r="V2790" i="1"/>
  <c r="W2790" i="1" s="1"/>
  <c r="Y2790" i="1" s="1"/>
  <c r="V2774" i="1"/>
  <c r="W2774" i="1" s="1"/>
  <c r="Y2774" i="1" s="1"/>
  <c r="V2758" i="1"/>
  <c r="W2758" i="1" s="1"/>
  <c r="Y2758" i="1" s="1"/>
  <c r="V2742" i="1"/>
  <c r="W2742" i="1" s="1"/>
  <c r="Y2742" i="1" s="1"/>
  <c r="V2726" i="1"/>
  <c r="W2726" i="1" s="1"/>
  <c r="Y2726" i="1" s="1"/>
  <c r="V2710" i="1"/>
  <c r="W2710" i="1" s="1"/>
  <c r="Y2710" i="1" s="1"/>
  <c r="V2694" i="1"/>
  <c r="W2694" i="1" s="1"/>
  <c r="Y2694" i="1" s="1"/>
  <c r="V2678" i="1"/>
  <c r="W2678" i="1" s="1"/>
  <c r="Y2678" i="1" s="1"/>
  <c r="V2662" i="1"/>
  <c r="W2662" i="1" s="1"/>
  <c r="Y2662" i="1" s="1"/>
  <c r="V2646" i="1"/>
  <c r="W2646" i="1" s="1"/>
  <c r="Y2646" i="1" s="1"/>
  <c r="V2630" i="1"/>
  <c r="W2630" i="1" s="1"/>
  <c r="Y2630" i="1" s="1"/>
  <c r="V2614" i="1"/>
  <c r="W2614" i="1" s="1"/>
  <c r="Y2614" i="1" s="1"/>
  <c r="V2598" i="1"/>
  <c r="W2598" i="1" s="1"/>
  <c r="Y2598" i="1" s="1"/>
  <c r="V2582" i="1"/>
  <c r="W2582" i="1" s="1"/>
  <c r="Y2582" i="1" s="1"/>
  <c r="V2566" i="1"/>
  <c r="W2566" i="1" s="1"/>
  <c r="Y2566" i="1" s="1"/>
  <c r="V2550" i="1"/>
  <c r="W2550" i="1" s="1"/>
  <c r="Y2550" i="1" s="1"/>
  <c r="V2534" i="1"/>
  <c r="W2534" i="1" s="1"/>
  <c r="Y2534" i="1" s="1"/>
  <c r="V2518" i="1"/>
  <c r="W2518" i="1" s="1"/>
  <c r="Y2518" i="1" s="1"/>
  <c r="V2502" i="1"/>
  <c r="W2502" i="1" s="1"/>
  <c r="Y2502" i="1" s="1"/>
  <c r="V2486" i="1"/>
  <c r="W2486" i="1" s="1"/>
  <c r="Y2486" i="1" s="1"/>
  <c r="V2470" i="1"/>
  <c r="W2470" i="1" s="1"/>
  <c r="Y2470" i="1" s="1"/>
  <c r="V2454" i="1"/>
  <c r="W2454" i="1" s="1"/>
  <c r="Y2454" i="1" s="1"/>
  <c r="V2438" i="1"/>
  <c r="W2438" i="1" s="1"/>
  <c r="Y2438" i="1" s="1"/>
  <c r="V2422" i="1"/>
  <c r="W2422" i="1" s="1"/>
  <c r="Y2422" i="1" s="1"/>
  <c r="V2406" i="1"/>
  <c r="W2406" i="1" s="1"/>
  <c r="Y2406" i="1" s="1"/>
  <c r="V2390" i="1"/>
  <c r="W2390" i="1" s="1"/>
  <c r="Y2390" i="1" s="1"/>
  <c r="V2374" i="1"/>
  <c r="W2374" i="1" s="1"/>
  <c r="Y2374" i="1" s="1"/>
  <c r="V2358" i="1"/>
  <c r="W2358" i="1" s="1"/>
  <c r="Y2358" i="1" s="1"/>
  <c r="V2342" i="1"/>
  <c r="W2342" i="1" s="1"/>
  <c r="Y2342" i="1" s="1"/>
  <c r="V2326" i="1"/>
  <c r="W2326" i="1" s="1"/>
  <c r="Y2326" i="1" s="1"/>
  <c r="V2310" i="1"/>
  <c r="W2310" i="1" s="1"/>
  <c r="Y2310" i="1" s="1"/>
  <c r="V2294" i="1"/>
  <c r="W2294" i="1" s="1"/>
  <c r="Y2294" i="1" s="1"/>
  <c r="V2278" i="1"/>
  <c r="W2278" i="1" s="1"/>
  <c r="Y2278" i="1" s="1"/>
  <c r="V2262" i="1"/>
  <c r="W2262" i="1" s="1"/>
  <c r="Y2262" i="1" s="1"/>
  <c r="V2246" i="1"/>
  <c r="W2246" i="1" s="1"/>
  <c r="Y2246" i="1" s="1"/>
  <c r="V2230" i="1"/>
  <c r="W2230" i="1" s="1"/>
  <c r="Y2230" i="1" s="1"/>
  <c r="V2214" i="1"/>
  <c r="W2214" i="1" s="1"/>
  <c r="Y2214" i="1" s="1"/>
  <c r="V2198" i="1"/>
  <c r="W2198" i="1" s="1"/>
  <c r="Y2198" i="1" s="1"/>
  <c r="V2182" i="1"/>
  <c r="W2182" i="1" s="1"/>
  <c r="Y2182" i="1" s="1"/>
  <c r="V2166" i="1"/>
  <c r="W2166" i="1" s="1"/>
  <c r="Y2166" i="1" s="1"/>
  <c r="V2150" i="1"/>
  <c r="W2150" i="1" s="1"/>
  <c r="Y2150" i="1" s="1"/>
  <c r="V2134" i="1"/>
  <c r="W2134" i="1" s="1"/>
  <c r="Y2134" i="1" s="1"/>
  <c r="V2118" i="1"/>
  <c r="W2118" i="1" s="1"/>
  <c r="Y2118" i="1" s="1"/>
  <c r="V2102" i="1"/>
  <c r="W2102" i="1" s="1"/>
  <c r="Y2102" i="1" s="1"/>
  <c r="V2086" i="1"/>
  <c r="W2086" i="1" s="1"/>
  <c r="Y2086" i="1" s="1"/>
  <c r="V2070" i="1"/>
  <c r="W2070" i="1" s="1"/>
  <c r="Y2070" i="1" s="1"/>
  <c r="V2054" i="1"/>
  <c r="W2054" i="1" s="1"/>
  <c r="Y2054" i="1" s="1"/>
  <c r="V2038" i="1"/>
  <c r="W2038" i="1" s="1"/>
  <c r="Y2038" i="1" s="1"/>
  <c r="V2022" i="1"/>
  <c r="W2022" i="1" s="1"/>
  <c r="Y2022" i="1" s="1"/>
  <c r="V2006" i="1"/>
  <c r="W2006" i="1" s="1"/>
  <c r="Y2006" i="1" s="1"/>
  <c r="V1990" i="1"/>
  <c r="W1990" i="1" s="1"/>
  <c r="Y1990" i="1" s="1"/>
  <c r="V1974" i="1"/>
  <c r="W1974" i="1" s="1"/>
  <c r="Y1974" i="1" s="1"/>
  <c r="V1958" i="1"/>
  <c r="W1958" i="1" s="1"/>
  <c r="Y1958" i="1" s="1"/>
  <c r="V1942" i="1"/>
  <c r="W1942" i="1" s="1"/>
  <c r="Y1942" i="1" s="1"/>
  <c r="V1926" i="1"/>
  <c r="W1926" i="1" s="1"/>
  <c r="Y1926" i="1" s="1"/>
  <c r="V1910" i="1"/>
  <c r="W1910" i="1" s="1"/>
  <c r="Y1910" i="1" s="1"/>
  <c r="V1894" i="1"/>
  <c r="W1894" i="1" s="1"/>
  <c r="Y1894" i="1" s="1"/>
  <c r="V1878" i="1"/>
  <c r="W1878" i="1" s="1"/>
  <c r="Y1878" i="1" s="1"/>
  <c r="V1862" i="1"/>
  <c r="W1862" i="1" s="1"/>
  <c r="Y1862" i="1" s="1"/>
  <c r="V1846" i="1"/>
  <c r="W1846" i="1" s="1"/>
  <c r="Y1846" i="1" s="1"/>
  <c r="V1830" i="1"/>
  <c r="W1830" i="1" s="1"/>
  <c r="Y1830" i="1" s="1"/>
  <c r="V1814" i="1"/>
  <c r="W1814" i="1" s="1"/>
  <c r="Y1814" i="1" s="1"/>
  <c r="V1798" i="1"/>
  <c r="W1798" i="1" s="1"/>
  <c r="Y1798" i="1" s="1"/>
  <c r="V1782" i="1"/>
  <c r="W1782" i="1" s="1"/>
  <c r="Y1782" i="1" s="1"/>
  <c r="V1766" i="1"/>
  <c r="W1766" i="1" s="1"/>
  <c r="Y1766" i="1" s="1"/>
  <c r="V1750" i="1"/>
  <c r="W1750" i="1" s="1"/>
  <c r="Y1750" i="1" s="1"/>
  <c r="V1734" i="1"/>
  <c r="W1734" i="1" s="1"/>
  <c r="Y1734" i="1" s="1"/>
  <c r="V1718" i="1"/>
  <c r="W1718" i="1" s="1"/>
  <c r="Y1718" i="1" s="1"/>
  <c r="V1702" i="1"/>
  <c r="W1702" i="1" s="1"/>
  <c r="Y1702" i="1" s="1"/>
  <c r="V1686" i="1"/>
  <c r="W1686" i="1" s="1"/>
  <c r="Y1686" i="1" s="1"/>
  <c r="V1670" i="1"/>
  <c r="W1670" i="1" s="1"/>
  <c r="Y1670" i="1" s="1"/>
  <c r="V1654" i="1"/>
  <c r="W1654" i="1" s="1"/>
  <c r="Y1654" i="1" s="1"/>
  <c r="V1638" i="1"/>
  <c r="W1638" i="1" s="1"/>
  <c r="Y1638" i="1" s="1"/>
  <c r="W1606" i="1"/>
  <c r="Y1606" i="1" s="1"/>
  <c r="W1590" i="1"/>
  <c r="Y1590" i="1" s="1"/>
  <c r="W1574" i="1"/>
  <c r="Y1574" i="1" s="1"/>
  <c r="V1558" i="1"/>
  <c r="W1558" i="1" s="1"/>
  <c r="Y1558" i="1" s="1"/>
  <c r="V1542" i="1"/>
  <c r="W1542" i="1" s="1"/>
  <c r="Y1542" i="1" s="1"/>
  <c r="V1526" i="1"/>
  <c r="W1526" i="1" s="1"/>
  <c r="Y1526" i="1" s="1"/>
  <c r="V1510" i="1"/>
  <c r="W1510" i="1" s="1"/>
  <c r="Y1510" i="1" s="1"/>
  <c r="V1494" i="1"/>
  <c r="W1494" i="1" s="1"/>
  <c r="Y1494" i="1" s="1"/>
  <c r="V1478" i="1"/>
  <c r="W1478" i="1" s="1"/>
  <c r="Y1478" i="1" s="1"/>
  <c r="V1462" i="1"/>
  <c r="W1462" i="1" s="1"/>
  <c r="Y1462" i="1" s="1"/>
  <c r="V1446" i="1"/>
  <c r="W1446" i="1" s="1"/>
  <c r="Y1446" i="1" s="1"/>
  <c r="V1430" i="1"/>
  <c r="W1430" i="1" s="1"/>
  <c r="Y1430" i="1" s="1"/>
  <c r="V1414" i="1"/>
  <c r="W1414" i="1" s="1"/>
  <c r="Y1414" i="1" s="1"/>
  <c r="V1398" i="1"/>
  <c r="W1398" i="1" s="1"/>
  <c r="Y1398" i="1" s="1"/>
  <c r="V1382" i="1"/>
  <c r="W1382" i="1" s="1"/>
  <c r="Y1382" i="1" s="1"/>
  <c r="W1366" i="1"/>
  <c r="Y1366" i="1" s="1"/>
  <c r="W1334" i="1"/>
  <c r="Y1334" i="1" s="1"/>
  <c r="V1318" i="1"/>
  <c r="W1318" i="1" s="1"/>
  <c r="Y1318" i="1" s="1"/>
  <c r="V1302" i="1"/>
  <c r="W1302" i="1" s="1"/>
  <c r="Y1302" i="1" s="1"/>
  <c r="V1286" i="1"/>
  <c r="W1286" i="1" s="1"/>
  <c r="Y1286" i="1" s="1"/>
  <c r="V1270" i="1"/>
  <c r="W1270" i="1" s="1"/>
  <c r="Y1270" i="1" s="1"/>
  <c r="W1254" i="1"/>
  <c r="Y1254" i="1" s="1"/>
  <c r="V1238" i="1"/>
  <c r="W1238" i="1" s="1"/>
  <c r="Y1238" i="1" s="1"/>
  <c r="V1222" i="1"/>
  <c r="W1222" i="1" s="1"/>
  <c r="Y1222" i="1" s="1"/>
  <c r="V1206" i="1"/>
  <c r="W1206" i="1" s="1"/>
  <c r="Y1206" i="1" s="1"/>
  <c r="V1190" i="1"/>
  <c r="W1190" i="1" s="1"/>
  <c r="Y1190" i="1" s="1"/>
  <c r="W1174" i="1"/>
  <c r="Y1174" i="1" s="1"/>
  <c r="V1158" i="1"/>
  <c r="W1158" i="1" s="1"/>
  <c r="Y1158" i="1" s="1"/>
  <c r="V1142" i="1"/>
  <c r="W1142" i="1" s="1"/>
  <c r="Y1142" i="1" s="1"/>
  <c r="V1126" i="1"/>
  <c r="W1126" i="1" s="1"/>
  <c r="Y1126" i="1" s="1"/>
  <c r="V1094" i="1"/>
  <c r="W1094" i="1" s="1"/>
  <c r="Y1094" i="1" s="1"/>
  <c r="V1078" i="1"/>
  <c r="W1078" i="1" s="1"/>
  <c r="Y1078" i="1" s="1"/>
  <c r="W1062" i="1"/>
  <c r="Y1062" i="1" s="1"/>
  <c r="V1046" i="1"/>
  <c r="W1046" i="1" s="1"/>
  <c r="Y1046" i="1" s="1"/>
  <c r="V1030" i="1"/>
  <c r="W1030" i="1" s="1"/>
  <c r="Y1030" i="1" s="1"/>
  <c r="V1014" i="1"/>
  <c r="W1014" i="1" s="1"/>
  <c r="Y1014" i="1" s="1"/>
  <c r="V998" i="1"/>
  <c r="W998" i="1" s="1"/>
  <c r="Y998" i="1" s="1"/>
  <c r="V982" i="1"/>
  <c r="W982" i="1" s="1"/>
  <c r="Y982" i="1" s="1"/>
  <c r="V966" i="1"/>
  <c r="W966" i="1" s="1"/>
  <c r="Y966" i="1" s="1"/>
  <c r="V950" i="1"/>
  <c r="W950" i="1" s="1"/>
  <c r="Y950" i="1" s="1"/>
  <c r="V934" i="1"/>
  <c r="W934" i="1" s="1"/>
  <c r="Y934" i="1" s="1"/>
  <c r="W918" i="1"/>
  <c r="Y918" i="1" s="1"/>
  <c r="V902" i="1"/>
  <c r="W902" i="1" s="1"/>
  <c r="Y902" i="1" s="1"/>
  <c r="W886" i="1"/>
  <c r="Y886" i="1" s="1"/>
  <c r="V870" i="1"/>
  <c r="W870" i="1" s="1"/>
  <c r="Y870" i="1" s="1"/>
  <c r="V854" i="1"/>
  <c r="W854" i="1" s="1"/>
  <c r="Y854" i="1" s="1"/>
  <c r="V838" i="1"/>
  <c r="W838" i="1" s="1"/>
  <c r="Y838" i="1" s="1"/>
  <c r="V822" i="1"/>
  <c r="W822" i="1" s="1"/>
  <c r="Y822" i="1" s="1"/>
  <c r="V806" i="1"/>
  <c r="W806" i="1" s="1"/>
  <c r="Y806" i="1" s="1"/>
  <c r="V790" i="1"/>
  <c r="W790" i="1" s="1"/>
  <c r="Y790" i="1" s="1"/>
  <c r="V774" i="1"/>
  <c r="W774" i="1" s="1"/>
  <c r="Y774" i="1" s="1"/>
  <c r="V758" i="1"/>
  <c r="W758" i="1" s="1"/>
  <c r="Y758" i="1" s="1"/>
  <c r="V742" i="1"/>
  <c r="W742" i="1" s="1"/>
  <c r="Y742" i="1" s="1"/>
  <c r="V726" i="1"/>
  <c r="W726" i="1" s="1"/>
  <c r="Y726" i="1" s="1"/>
  <c r="V710" i="1"/>
  <c r="W710" i="1" s="1"/>
  <c r="Y710" i="1" s="1"/>
  <c r="V694" i="1"/>
  <c r="W694" i="1" s="1"/>
  <c r="Y694" i="1" s="1"/>
  <c r="V678" i="1"/>
  <c r="W678" i="1" s="1"/>
  <c r="Y678" i="1" s="1"/>
  <c r="V662" i="1"/>
  <c r="W662" i="1" s="1"/>
  <c r="Y662" i="1" s="1"/>
  <c r="V646" i="1"/>
  <c r="W646" i="1" s="1"/>
  <c r="Y646" i="1" s="1"/>
  <c r="W630" i="1"/>
  <c r="Y630" i="1" s="1"/>
  <c r="V614" i="1"/>
  <c r="W614" i="1" s="1"/>
  <c r="Y614" i="1" s="1"/>
  <c r="V598" i="1"/>
  <c r="W598" i="1" s="1"/>
  <c r="Y598" i="1" s="1"/>
  <c r="W582" i="1"/>
  <c r="Y582" i="1" s="1"/>
  <c r="V566" i="1"/>
  <c r="W566" i="1" s="1"/>
  <c r="Y566" i="1" s="1"/>
  <c r="V550" i="1"/>
  <c r="W550" i="1" s="1"/>
  <c r="Y550" i="1" s="1"/>
  <c r="V534" i="1"/>
  <c r="W534" i="1" s="1"/>
  <c r="Y534" i="1" s="1"/>
  <c r="V518" i="1"/>
  <c r="W518" i="1" s="1"/>
  <c r="Y518" i="1" s="1"/>
  <c r="V502" i="1"/>
  <c r="W502" i="1" s="1"/>
  <c r="Y502" i="1" s="1"/>
  <c r="V486" i="1"/>
  <c r="W486" i="1" s="1"/>
  <c r="Y486" i="1" s="1"/>
  <c r="V470" i="1"/>
  <c r="W470" i="1" s="1"/>
  <c r="Y470" i="1" s="1"/>
  <c r="V454" i="1"/>
  <c r="W454" i="1" s="1"/>
  <c r="Y454" i="1" s="1"/>
  <c r="W438" i="1"/>
  <c r="Y438" i="1" s="1"/>
  <c r="V422" i="1"/>
  <c r="W422" i="1" s="1"/>
  <c r="Y422" i="1" s="1"/>
  <c r="V406" i="1"/>
  <c r="W406" i="1" s="1"/>
  <c r="Y406" i="1" s="1"/>
  <c r="V390" i="1"/>
  <c r="W390" i="1" s="1"/>
  <c r="Y390" i="1" s="1"/>
  <c r="V374" i="1"/>
  <c r="W374" i="1" s="1"/>
  <c r="Y374" i="1" s="1"/>
  <c r="V358" i="1"/>
  <c r="W358" i="1" s="1"/>
  <c r="Y358" i="1" s="1"/>
  <c r="V342" i="1"/>
  <c r="W342" i="1" s="1"/>
  <c r="Y342" i="1" s="1"/>
  <c r="V326" i="1"/>
  <c r="W326" i="1" s="1"/>
  <c r="Y326" i="1" s="1"/>
  <c r="V310" i="1"/>
  <c r="W310" i="1" s="1"/>
  <c r="Y310" i="1" s="1"/>
  <c r="V294" i="1"/>
  <c r="W294" i="1" s="1"/>
  <c r="Y294" i="1" s="1"/>
  <c r="V278" i="1"/>
  <c r="W278" i="1" s="1"/>
  <c r="Y278" i="1" s="1"/>
  <c r="V262" i="1"/>
  <c r="W262" i="1" s="1"/>
  <c r="Y262" i="1" s="1"/>
  <c r="V246" i="1"/>
  <c r="W246" i="1" s="1"/>
  <c r="Y246" i="1" s="1"/>
  <c r="V230" i="1"/>
  <c r="W230" i="1" s="1"/>
  <c r="Y230" i="1" s="1"/>
  <c r="W214" i="1"/>
  <c r="Y214" i="1" s="1"/>
  <c r="V198" i="1"/>
  <c r="W198" i="1" s="1"/>
  <c r="Y198" i="1" s="1"/>
  <c r="V182" i="1"/>
  <c r="W182" i="1" s="1"/>
  <c r="Y182" i="1" s="1"/>
  <c r="V166" i="1"/>
  <c r="W166" i="1" s="1"/>
  <c r="Y166" i="1" s="1"/>
  <c r="W150" i="1"/>
  <c r="Y150" i="1" s="1"/>
  <c r="V134" i="1"/>
  <c r="W134" i="1" s="1"/>
  <c r="Y134" i="1" s="1"/>
  <c r="V118" i="1"/>
  <c r="W118" i="1" s="1"/>
  <c r="Y118" i="1" s="1"/>
  <c r="V102" i="1"/>
  <c r="W102" i="1" s="1"/>
  <c r="Y102" i="1" s="1"/>
  <c r="W86" i="1"/>
  <c r="Y86" i="1" s="1"/>
  <c r="V70" i="1"/>
  <c r="W70" i="1" s="1"/>
  <c r="Y70" i="1" s="1"/>
  <c r="V54" i="1"/>
  <c r="W54" i="1" s="1"/>
  <c r="Y54" i="1" s="1"/>
  <c r="V38" i="1"/>
  <c r="W38" i="1" s="1"/>
  <c r="Y38" i="1" s="1"/>
  <c r="V22" i="1"/>
  <c r="W22" i="1" s="1"/>
  <c r="Y22" i="1" s="1"/>
  <c r="V6" i="1"/>
  <c r="W6" i="1" s="1"/>
  <c r="Y6" i="1" s="1"/>
  <c r="V4990" i="1"/>
  <c r="W4990" i="1" s="1"/>
  <c r="Y4990" i="1" s="1"/>
  <c r="V4974" i="1"/>
  <c r="W4974" i="1" s="1"/>
  <c r="Y4974" i="1" s="1"/>
  <c r="V4958" i="1"/>
  <c r="W4958" i="1" s="1"/>
  <c r="Y4958" i="1" s="1"/>
  <c r="V4942" i="1"/>
  <c r="W4942" i="1" s="1"/>
  <c r="Y4942" i="1" s="1"/>
  <c r="V4926" i="1"/>
  <c r="W4926" i="1" s="1"/>
  <c r="Y4926" i="1" s="1"/>
  <c r="V4910" i="1"/>
  <c r="W4910" i="1" s="1"/>
  <c r="Y4910" i="1" s="1"/>
  <c r="V4894" i="1"/>
  <c r="W4894" i="1" s="1"/>
  <c r="Y4894" i="1" s="1"/>
  <c r="V4878" i="1"/>
  <c r="W4878" i="1" s="1"/>
  <c r="Y4878" i="1" s="1"/>
  <c r="V4862" i="1"/>
  <c r="W4862" i="1" s="1"/>
  <c r="Y4862" i="1" s="1"/>
  <c r="V4846" i="1"/>
  <c r="W4846" i="1" s="1"/>
  <c r="Y4846" i="1" s="1"/>
  <c r="V4814" i="1"/>
  <c r="W4814" i="1" s="1"/>
  <c r="Y4814" i="1" s="1"/>
  <c r="V4798" i="1"/>
  <c r="W4798" i="1" s="1"/>
  <c r="Y4798" i="1" s="1"/>
  <c r="V4766" i="1"/>
  <c r="W4766" i="1" s="1"/>
  <c r="Y4766" i="1" s="1"/>
  <c r="V4750" i="1"/>
  <c r="W4750" i="1" s="1"/>
  <c r="Y4750" i="1" s="1"/>
  <c r="V4734" i="1"/>
  <c r="W4734" i="1" s="1"/>
  <c r="Y4734" i="1" s="1"/>
  <c r="V4718" i="1"/>
  <c r="W4718" i="1" s="1"/>
  <c r="Y4718" i="1" s="1"/>
  <c r="V4702" i="1"/>
  <c r="W4702" i="1" s="1"/>
  <c r="Y4702" i="1" s="1"/>
  <c r="V4686" i="1"/>
  <c r="W4686" i="1" s="1"/>
  <c r="Y4686" i="1" s="1"/>
  <c r="V4670" i="1"/>
  <c r="W4670" i="1" s="1"/>
  <c r="Y4670" i="1" s="1"/>
  <c r="V4654" i="1"/>
  <c r="W4654" i="1" s="1"/>
  <c r="Y4654" i="1" s="1"/>
  <c r="V4638" i="1"/>
  <c r="W4638" i="1" s="1"/>
  <c r="Y4638" i="1" s="1"/>
  <c r="V4622" i="1"/>
  <c r="W4622" i="1" s="1"/>
  <c r="Y4622" i="1" s="1"/>
  <c r="V4606" i="1"/>
  <c r="W4606" i="1" s="1"/>
  <c r="Y4606" i="1" s="1"/>
  <c r="V4574" i="1"/>
  <c r="W4574" i="1" s="1"/>
  <c r="Y4574" i="1" s="1"/>
  <c r="V4558" i="1"/>
  <c r="W4558" i="1" s="1"/>
  <c r="Y4558" i="1" s="1"/>
  <c r="V4542" i="1"/>
  <c r="W4542" i="1" s="1"/>
  <c r="Y4542" i="1" s="1"/>
  <c r="V4526" i="1"/>
  <c r="W4526" i="1" s="1"/>
  <c r="Y4526" i="1" s="1"/>
  <c r="V4510" i="1"/>
  <c r="W4510" i="1" s="1"/>
  <c r="Y4510" i="1" s="1"/>
  <c r="V4494" i="1"/>
  <c r="W4494" i="1" s="1"/>
  <c r="Y4494" i="1" s="1"/>
  <c r="V4478" i="1"/>
  <c r="W4478" i="1" s="1"/>
  <c r="Y4478" i="1" s="1"/>
  <c r="V4462" i="1"/>
  <c r="W4462" i="1" s="1"/>
  <c r="Y4462" i="1" s="1"/>
  <c r="V4446" i="1"/>
  <c r="W4446" i="1" s="1"/>
  <c r="Y4446" i="1" s="1"/>
  <c r="V4430" i="1"/>
  <c r="W4430" i="1" s="1"/>
  <c r="Y4430" i="1" s="1"/>
  <c r="V4414" i="1"/>
  <c r="W4414" i="1" s="1"/>
  <c r="Y4414" i="1" s="1"/>
  <c r="V4398" i="1"/>
  <c r="W4398" i="1" s="1"/>
  <c r="Y4398" i="1" s="1"/>
  <c r="V4382" i="1"/>
  <c r="W4382" i="1" s="1"/>
  <c r="Y4382" i="1" s="1"/>
  <c r="V4366" i="1"/>
  <c r="W4366" i="1" s="1"/>
  <c r="Y4366" i="1" s="1"/>
  <c r="V4350" i="1"/>
  <c r="W4350" i="1" s="1"/>
  <c r="Y4350" i="1" s="1"/>
  <c r="V4334" i="1"/>
  <c r="W4334" i="1" s="1"/>
  <c r="Y4334" i="1" s="1"/>
  <c r="V4318" i="1"/>
  <c r="W4318" i="1" s="1"/>
  <c r="Y4318" i="1" s="1"/>
  <c r="V4302" i="1"/>
  <c r="W4302" i="1" s="1"/>
  <c r="Y4302" i="1" s="1"/>
  <c r="V4286" i="1"/>
  <c r="W4286" i="1" s="1"/>
  <c r="Y4286" i="1" s="1"/>
  <c r="V4218" i="1"/>
  <c r="W4218" i="1" s="1"/>
  <c r="Y4218" i="1" s="1"/>
  <c r="V4201" i="1"/>
  <c r="W4201" i="1" s="1"/>
  <c r="Y4201" i="1" s="1"/>
  <c r="V4184" i="1"/>
  <c r="W4184" i="1" s="1"/>
  <c r="Y4184" i="1" s="1"/>
  <c r="V4167" i="1"/>
  <c r="W4167" i="1" s="1"/>
  <c r="Y4167" i="1" s="1"/>
  <c r="V4150" i="1"/>
  <c r="W4150" i="1" s="1"/>
  <c r="Y4150" i="1" s="1"/>
  <c r="V4133" i="1"/>
  <c r="W4133" i="1" s="1"/>
  <c r="Y4133" i="1" s="1"/>
  <c r="V4031" i="1"/>
  <c r="W4031" i="1" s="1"/>
  <c r="Y4031" i="1" s="1"/>
  <c r="V3996" i="1"/>
  <c r="W3996" i="1" s="1"/>
  <c r="Y3996" i="1" s="1"/>
  <c r="V3979" i="1"/>
  <c r="W3979" i="1" s="1"/>
  <c r="Y3979" i="1" s="1"/>
  <c r="V3945" i="1"/>
  <c r="W3945" i="1" s="1"/>
  <c r="Y3945" i="1" s="1"/>
  <c r="V3928" i="1"/>
  <c r="W3928" i="1" s="1"/>
  <c r="Y3928" i="1" s="1"/>
  <c r="V3911" i="1"/>
  <c r="W3911" i="1" s="1"/>
  <c r="Y3911" i="1" s="1"/>
  <c r="V3894" i="1"/>
  <c r="W3894" i="1" s="1"/>
  <c r="Y3894" i="1" s="1"/>
  <c r="V3817" i="1"/>
  <c r="W3817" i="1" s="1"/>
  <c r="Y3817" i="1" s="1"/>
  <c r="V3753" i="1"/>
  <c r="W3753" i="1" s="1"/>
  <c r="Y3753" i="1" s="1"/>
  <c r="V3709" i="1"/>
  <c r="W3709" i="1" s="1"/>
  <c r="Y3709" i="1" s="1"/>
  <c r="V3689" i="1"/>
  <c r="W3689" i="1" s="1"/>
  <c r="Y3689" i="1" s="1"/>
  <c r="V3645" i="1"/>
  <c r="W3645" i="1" s="1"/>
  <c r="Y3645" i="1" s="1"/>
  <c r="V3624" i="1"/>
  <c r="W3624" i="1" s="1"/>
  <c r="Y3624" i="1" s="1"/>
  <c r="V3577" i="1"/>
  <c r="W3577" i="1" s="1"/>
  <c r="Y3577" i="1" s="1"/>
  <c r="V3529" i="1"/>
  <c r="W3529" i="1" s="1"/>
  <c r="Y3529" i="1" s="1"/>
  <c r="V3501" i="1"/>
  <c r="W3501" i="1" s="1"/>
  <c r="Y3501" i="1" s="1"/>
  <c r="V3479" i="1"/>
  <c r="W3479" i="1" s="1"/>
  <c r="Y3479" i="1" s="1"/>
  <c r="V3451" i="1"/>
  <c r="W3451" i="1" s="1"/>
  <c r="Y3451" i="1" s="1"/>
  <c r="V3401" i="1"/>
  <c r="W3401" i="1" s="1"/>
  <c r="Y3401" i="1" s="1"/>
  <c r="V3372" i="1"/>
  <c r="W3372" i="1" s="1"/>
  <c r="Y3372" i="1" s="1"/>
  <c r="V3340" i="1"/>
  <c r="W3340" i="1" s="1"/>
  <c r="Y3340" i="1" s="1"/>
  <c r="V3306" i="1"/>
  <c r="W3306" i="1" s="1"/>
  <c r="Y3306" i="1" s="1"/>
  <c r="V3272" i="1"/>
  <c r="W3272" i="1" s="1"/>
  <c r="Y3272" i="1" s="1"/>
  <c r="V3229" i="1"/>
  <c r="W3229" i="1" s="1"/>
  <c r="Y3229" i="1" s="1"/>
  <c r="V3195" i="1"/>
  <c r="W3195" i="1" s="1"/>
  <c r="Y3195" i="1" s="1"/>
  <c r="V3149" i="1"/>
  <c r="W3149" i="1" s="1"/>
  <c r="Y3149" i="1" s="1"/>
  <c r="V3113" i="1"/>
  <c r="W3113" i="1" s="1"/>
  <c r="Y3113" i="1" s="1"/>
  <c r="V3067" i="1"/>
  <c r="W3067" i="1" s="1"/>
  <c r="Y3067" i="1" s="1"/>
  <c r="V3021" i="1"/>
  <c r="W3021" i="1" s="1"/>
  <c r="Y3021" i="1" s="1"/>
  <c r="V2971" i="1"/>
  <c r="W2971" i="1" s="1"/>
  <c r="Y2971" i="1" s="1"/>
  <c r="V2907" i="1"/>
  <c r="W2907" i="1" s="1"/>
  <c r="Y2907" i="1" s="1"/>
  <c r="V2843" i="1"/>
  <c r="W2843" i="1" s="1"/>
  <c r="Y2843" i="1" s="1"/>
  <c r="V2779" i="1"/>
  <c r="W2779" i="1" s="1"/>
  <c r="Y2779" i="1" s="1"/>
  <c r="V2715" i="1"/>
  <c r="W2715" i="1" s="1"/>
  <c r="Y2715" i="1" s="1"/>
  <c r="V2651" i="1"/>
  <c r="W2651" i="1" s="1"/>
  <c r="Y2651" i="1" s="1"/>
  <c r="V2587" i="1"/>
  <c r="W2587" i="1" s="1"/>
  <c r="Y2587" i="1" s="1"/>
  <c r="V2523" i="1"/>
  <c r="W2523" i="1" s="1"/>
  <c r="Y2523" i="1" s="1"/>
  <c r="V2459" i="1"/>
  <c r="W2459" i="1" s="1"/>
  <c r="Y2459" i="1" s="1"/>
  <c r="V2395" i="1"/>
  <c r="W2395" i="1" s="1"/>
  <c r="Y2395" i="1" s="1"/>
  <c r="V2331" i="1"/>
  <c r="W2331" i="1" s="1"/>
  <c r="Y2331" i="1" s="1"/>
  <c r="V2267" i="1"/>
  <c r="W2267" i="1" s="1"/>
  <c r="Y2267" i="1" s="1"/>
  <c r="V2203" i="1"/>
  <c r="W2203" i="1" s="1"/>
  <c r="Y2203" i="1" s="1"/>
  <c r="V2139" i="1"/>
  <c r="W2139" i="1" s="1"/>
  <c r="Y2139" i="1" s="1"/>
  <c r="V2075" i="1"/>
  <c r="W2075" i="1" s="1"/>
  <c r="Y2075" i="1" s="1"/>
  <c r="V2011" i="1"/>
  <c r="W2011" i="1" s="1"/>
  <c r="Y2011" i="1" s="1"/>
  <c r="V1947" i="1"/>
  <c r="W1947" i="1" s="1"/>
  <c r="Y1947" i="1" s="1"/>
  <c r="V1883" i="1"/>
  <c r="W1883" i="1" s="1"/>
  <c r="Y1883" i="1" s="1"/>
  <c r="V1819" i="1"/>
  <c r="W1819" i="1" s="1"/>
  <c r="Y1819" i="1" s="1"/>
  <c r="V1755" i="1"/>
  <c r="W1755" i="1" s="1"/>
  <c r="Y1755" i="1" s="1"/>
  <c r="V1691" i="1"/>
  <c r="W1691" i="1" s="1"/>
  <c r="Y1691" i="1" s="1"/>
  <c r="V1623" i="1"/>
  <c r="W1623" i="1" s="1"/>
  <c r="Y1623" i="1" s="1"/>
  <c r="V1486" i="1"/>
  <c r="W1486" i="1" s="1"/>
  <c r="Y1486" i="1" s="1"/>
  <c r="V1418" i="1"/>
  <c r="W1418" i="1" s="1"/>
  <c r="Y1418" i="1" s="1"/>
  <c r="V1350" i="1"/>
  <c r="W1350" i="1" s="1"/>
  <c r="Y1350" i="1" s="1"/>
  <c r="V1273" i="1"/>
  <c r="W1273" i="1" s="1"/>
  <c r="Y1273" i="1" s="1"/>
  <c r="V1194" i="1"/>
  <c r="W1194" i="1" s="1"/>
  <c r="Y1194" i="1" s="1"/>
  <c r="V1110" i="1"/>
  <c r="W1110" i="1" s="1"/>
  <c r="Y1110" i="1" s="1"/>
  <c r="V1017" i="1"/>
  <c r="W1017" i="1" s="1"/>
  <c r="Y1017" i="1" s="1"/>
  <c r="V799" i="1"/>
  <c r="W799" i="1" s="1"/>
  <c r="Y799" i="1" s="1"/>
  <c r="V665" i="1"/>
  <c r="W665" i="1" s="1"/>
  <c r="Y665" i="1" s="1"/>
  <c r="V491" i="1"/>
  <c r="W491" i="1" s="1"/>
  <c r="Y491" i="1" s="1"/>
  <c r="V268" i="1"/>
  <c r="W268" i="1" s="1"/>
  <c r="Y268" i="1" s="1"/>
  <c r="V26" i="1"/>
  <c r="W26" i="1" s="1"/>
  <c r="Y26" i="1" s="1"/>
  <c r="W4217" i="1"/>
  <c r="Y4217" i="1" s="1"/>
  <c r="W3835" i="1"/>
  <c r="Y3835" i="1" s="1"/>
  <c r="W3231" i="1"/>
  <c r="Y3231" i="1" s="1"/>
  <c r="W4090" i="1"/>
  <c r="Y4090" i="1" s="1"/>
  <c r="W3962" i="1"/>
  <c r="Y3962" i="1" s="1"/>
  <c r="W4937" i="1"/>
  <c r="Y4937" i="1" s="1"/>
  <c r="W4841" i="1"/>
  <c r="Y4841" i="1" s="1"/>
  <c r="W4761" i="1"/>
  <c r="Y4761" i="1" s="1"/>
  <c r="W4665" i="1"/>
  <c r="Y4665" i="1" s="1"/>
  <c r="W4569" i="1"/>
  <c r="Y4569" i="1" s="1"/>
  <c r="W4968" i="1"/>
  <c r="Y4968" i="1" s="1"/>
  <c r="W4888" i="1"/>
  <c r="Y4888" i="1" s="1"/>
  <c r="W4824" i="1"/>
  <c r="Y4824" i="1" s="1"/>
  <c r="W4744" i="1"/>
  <c r="Y4744" i="1" s="1"/>
  <c r="W4664" i="1"/>
  <c r="Y4664" i="1" s="1"/>
  <c r="W4584" i="1"/>
  <c r="Y4584" i="1" s="1"/>
  <c r="W4520" i="1"/>
  <c r="Y4520" i="1" s="1"/>
  <c r="W4440" i="1"/>
  <c r="Y4440" i="1" s="1"/>
  <c r="W4360" i="1"/>
  <c r="Y4360" i="1" s="1"/>
  <c r="W4280" i="1"/>
  <c r="Y4280" i="1" s="1"/>
  <c r="W4168" i="1"/>
  <c r="Y4168" i="1" s="1"/>
  <c r="W4998" i="1"/>
  <c r="Y4998" i="1" s="1"/>
  <c r="W4950" i="1"/>
  <c r="Y4950" i="1" s="1"/>
  <c r="W4902" i="1"/>
  <c r="Y4902" i="1" s="1"/>
  <c r="W4854" i="1"/>
  <c r="Y4854" i="1" s="1"/>
  <c r="W4822" i="1"/>
  <c r="Y4822" i="1" s="1"/>
  <c r="W4758" i="1"/>
  <c r="Y4758" i="1" s="1"/>
  <c r="W4694" i="1"/>
  <c r="Y4694" i="1" s="1"/>
  <c r="W4646" i="1"/>
  <c r="Y4646" i="1" s="1"/>
  <c r="W4614" i="1"/>
  <c r="Y4614" i="1" s="1"/>
  <c r="W4566" i="1"/>
  <c r="Y4566" i="1" s="1"/>
  <c r="W4518" i="1"/>
  <c r="Y4518" i="1" s="1"/>
  <c r="W4470" i="1"/>
  <c r="Y4470" i="1" s="1"/>
  <c r="W4422" i="1"/>
  <c r="Y4422" i="1" s="1"/>
  <c r="W4358" i="1"/>
  <c r="Y4358" i="1" s="1"/>
  <c r="W4997" i="1"/>
  <c r="Y4997" i="1" s="1"/>
  <c r="W4949" i="1"/>
  <c r="Y4949" i="1" s="1"/>
  <c r="W4917" i="1"/>
  <c r="Y4917" i="1" s="1"/>
  <c r="W4885" i="1"/>
  <c r="Y4885" i="1" s="1"/>
  <c r="W4853" i="1"/>
  <c r="Y4853" i="1" s="1"/>
  <c r="W4821" i="1"/>
  <c r="Y4821" i="1" s="1"/>
  <c r="W4789" i="1"/>
  <c r="Y4789" i="1" s="1"/>
  <c r="W4773" i="1"/>
  <c r="Y4773" i="1" s="1"/>
  <c r="W4741" i="1"/>
  <c r="Y4741" i="1" s="1"/>
  <c r="W4725" i="1"/>
  <c r="Y4725" i="1" s="1"/>
  <c r="W4693" i="1"/>
  <c r="Y4693" i="1" s="1"/>
  <c r="W4677" i="1"/>
  <c r="Y4677" i="1" s="1"/>
  <c r="W4661" i="1"/>
  <c r="Y4661" i="1" s="1"/>
  <c r="W4645" i="1"/>
  <c r="Y4645" i="1" s="1"/>
  <c r="W4629" i="1"/>
  <c r="Y4629" i="1" s="1"/>
  <c r="W4613" i="1"/>
  <c r="Y4613" i="1" s="1"/>
  <c r="W4597" i="1"/>
  <c r="Y4597" i="1" s="1"/>
  <c r="W4581" i="1"/>
  <c r="Y4581" i="1" s="1"/>
  <c r="W4565" i="1"/>
  <c r="Y4565" i="1" s="1"/>
  <c r="W4549" i="1"/>
  <c r="Y4549" i="1" s="1"/>
  <c r="W4533" i="1"/>
  <c r="Y4533" i="1" s="1"/>
  <c r="W4501" i="1"/>
  <c r="Y4501" i="1" s="1"/>
  <c r="W4485" i="1"/>
  <c r="Y4485" i="1" s="1"/>
  <c r="W4469" i="1"/>
  <c r="Y4469" i="1" s="1"/>
  <c r="W4453" i="1"/>
  <c r="Y4453" i="1" s="1"/>
  <c r="W4437" i="1"/>
  <c r="Y4437" i="1" s="1"/>
  <c r="W4421" i="1"/>
  <c r="Y4421" i="1" s="1"/>
  <c r="W4405" i="1"/>
  <c r="Y4405" i="1" s="1"/>
  <c r="W4389" i="1"/>
  <c r="Y4389" i="1" s="1"/>
  <c r="W4373" i="1"/>
  <c r="Y4373" i="1" s="1"/>
  <c r="W4357" i="1"/>
  <c r="Y4357" i="1" s="1"/>
  <c r="W4341" i="1"/>
  <c r="Y4341" i="1" s="1"/>
  <c r="W4325" i="1"/>
  <c r="Y4325" i="1" s="1"/>
  <c r="W4309" i="1"/>
  <c r="Y4309" i="1" s="1"/>
  <c r="W4293" i="1"/>
  <c r="Y4293" i="1" s="1"/>
  <c r="W4277" i="1"/>
  <c r="Y4277" i="1" s="1"/>
  <c r="W4261" i="1"/>
  <c r="Y4261" i="1" s="1"/>
  <c r="W4245" i="1"/>
  <c r="Y4245" i="1" s="1"/>
  <c r="W4229" i="1"/>
  <c r="Y4229" i="1" s="1"/>
  <c r="W4213" i="1"/>
  <c r="Y4213" i="1" s="1"/>
  <c r="W4197" i="1"/>
  <c r="Y4197" i="1" s="1"/>
  <c r="W4181" i="1"/>
  <c r="Y4181" i="1" s="1"/>
  <c r="W4117" i="1"/>
  <c r="Y4117" i="1" s="1"/>
  <c r="W4101" i="1"/>
  <c r="Y4101" i="1" s="1"/>
  <c r="W4085" i="1"/>
  <c r="Y4085" i="1" s="1"/>
  <c r="W4069" i="1"/>
  <c r="Y4069" i="1" s="1"/>
  <c r="W4053" i="1"/>
  <c r="Y4053" i="1" s="1"/>
  <c r="W4037" i="1"/>
  <c r="Y4037" i="1" s="1"/>
  <c r="W4021" i="1"/>
  <c r="Y4021" i="1" s="1"/>
  <c r="W4005" i="1"/>
  <c r="Y4005" i="1" s="1"/>
  <c r="W3989" i="1"/>
  <c r="Y3989" i="1" s="1"/>
  <c r="W3973" i="1"/>
  <c r="Y3973" i="1" s="1"/>
  <c r="W3957" i="1"/>
  <c r="Y3957" i="1" s="1"/>
  <c r="W3941" i="1"/>
  <c r="Y3941" i="1" s="1"/>
  <c r="W3925" i="1"/>
  <c r="Y3925" i="1" s="1"/>
  <c r="W3877" i="1"/>
  <c r="Y3877" i="1" s="1"/>
  <c r="W3861" i="1"/>
  <c r="Y3861" i="1" s="1"/>
  <c r="W3845" i="1"/>
  <c r="Y3845" i="1" s="1"/>
  <c r="W3829" i="1"/>
  <c r="Y3829" i="1" s="1"/>
  <c r="W3813" i="1"/>
  <c r="Y3813" i="1" s="1"/>
  <c r="W3797" i="1"/>
  <c r="Y3797" i="1" s="1"/>
  <c r="W3781" i="1"/>
  <c r="Y3781" i="1" s="1"/>
  <c r="W3765" i="1"/>
  <c r="Y3765" i="1" s="1"/>
  <c r="W3749" i="1"/>
  <c r="Y3749" i="1" s="1"/>
  <c r="W3733" i="1"/>
  <c r="Y3733" i="1" s="1"/>
  <c r="W3717" i="1"/>
  <c r="Y3717" i="1" s="1"/>
  <c r="W3701" i="1"/>
  <c r="Y3701" i="1" s="1"/>
  <c r="W3685" i="1"/>
  <c r="Y3685" i="1" s="1"/>
  <c r="W3669" i="1"/>
  <c r="Y3669" i="1" s="1"/>
  <c r="W3653" i="1"/>
  <c r="Y3653" i="1" s="1"/>
  <c r="W3637" i="1"/>
  <c r="Y3637" i="1" s="1"/>
  <c r="W3621" i="1"/>
  <c r="Y3621" i="1" s="1"/>
  <c r="W3605" i="1"/>
  <c r="Y3605" i="1" s="1"/>
  <c r="W3573" i="1"/>
  <c r="Y3573" i="1" s="1"/>
  <c r="W3557" i="1"/>
  <c r="Y3557" i="1" s="1"/>
  <c r="V3541" i="1"/>
  <c r="W3541" i="1" s="1"/>
  <c r="Y3541" i="1" s="1"/>
  <c r="V3525" i="1"/>
  <c r="W3525" i="1" s="1"/>
  <c r="Y3525" i="1" s="1"/>
  <c r="V3509" i="1"/>
  <c r="W3509" i="1" s="1"/>
  <c r="Y3509" i="1" s="1"/>
  <c r="V3493" i="1"/>
  <c r="W3493" i="1" s="1"/>
  <c r="Y3493" i="1" s="1"/>
  <c r="V3477" i="1"/>
  <c r="W3477" i="1" s="1"/>
  <c r="Y3477" i="1" s="1"/>
  <c r="V3461" i="1"/>
  <c r="W3461" i="1" s="1"/>
  <c r="Y3461" i="1" s="1"/>
  <c r="V3445" i="1"/>
  <c r="W3445" i="1" s="1"/>
  <c r="Y3445" i="1" s="1"/>
  <c r="V3429" i="1"/>
  <c r="W3429" i="1" s="1"/>
  <c r="Y3429" i="1" s="1"/>
  <c r="V3413" i="1"/>
  <c r="W3413" i="1" s="1"/>
  <c r="Y3413" i="1" s="1"/>
  <c r="V3397" i="1"/>
  <c r="W3397" i="1" s="1"/>
  <c r="Y3397" i="1" s="1"/>
  <c r="V3381" i="1"/>
  <c r="W3381" i="1" s="1"/>
  <c r="Y3381" i="1" s="1"/>
  <c r="V3365" i="1"/>
  <c r="W3365" i="1" s="1"/>
  <c r="Y3365" i="1" s="1"/>
  <c r="V3349" i="1"/>
  <c r="W3349" i="1" s="1"/>
  <c r="Y3349" i="1" s="1"/>
  <c r="V3333" i="1"/>
  <c r="W3333" i="1" s="1"/>
  <c r="Y3333" i="1" s="1"/>
  <c r="V3317" i="1"/>
  <c r="W3317" i="1" s="1"/>
  <c r="Y3317" i="1" s="1"/>
  <c r="V3301" i="1"/>
  <c r="W3301" i="1" s="1"/>
  <c r="Y3301" i="1" s="1"/>
  <c r="V3285" i="1"/>
  <c r="W3285" i="1" s="1"/>
  <c r="Y3285" i="1" s="1"/>
  <c r="V3269" i="1"/>
  <c r="W3269" i="1" s="1"/>
  <c r="Y3269" i="1" s="1"/>
  <c r="V3253" i="1"/>
  <c r="W3253" i="1" s="1"/>
  <c r="Y3253" i="1" s="1"/>
  <c r="V3237" i="1"/>
  <c r="W3237" i="1" s="1"/>
  <c r="Y3237" i="1" s="1"/>
  <c r="V3221" i="1"/>
  <c r="W3221" i="1" s="1"/>
  <c r="Y3221" i="1" s="1"/>
  <c r="V3205" i="1"/>
  <c r="W3205" i="1" s="1"/>
  <c r="Y3205" i="1" s="1"/>
  <c r="V3189" i="1"/>
  <c r="W3189" i="1" s="1"/>
  <c r="Y3189" i="1" s="1"/>
  <c r="V3173" i="1"/>
  <c r="W3173" i="1" s="1"/>
  <c r="Y3173" i="1" s="1"/>
  <c r="V3157" i="1"/>
  <c r="W3157" i="1" s="1"/>
  <c r="Y3157" i="1" s="1"/>
  <c r="V3141" i="1"/>
  <c r="W3141" i="1" s="1"/>
  <c r="Y3141" i="1" s="1"/>
  <c r="V3125" i="1"/>
  <c r="W3125" i="1" s="1"/>
  <c r="Y3125" i="1" s="1"/>
  <c r="V3109" i="1"/>
  <c r="W3109" i="1" s="1"/>
  <c r="Y3109" i="1" s="1"/>
  <c r="V3093" i="1"/>
  <c r="W3093" i="1" s="1"/>
  <c r="Y3093" i="1" s="1"/>
  <c r="V3077" i="1"/>
  <c r="W3077" i="1" s="1"/>
  <c r="Y3077" i="1" s="1"/>
  <c r="V3061" i="1"/>
  <c r="W3061" i="1" s="1"/>
  <c r="Y3061" i="1" s="1"/>
  <c r="V3045" i="1"/>
  <c r="W3045" i="1" s="1"/>
  <c r="Y3045" i="1" s="1"/>
  <c r="V3029" i="1"/>
  <c r="W3029" i="1" s="1"/>
  <c r="Y3029" i="1" s="1"/>
  <c r="V3013" i="1"/>
  <c r="W3013" i="1" s="1"/>
  <c r="Y3013" i="1" s="1"/>
  <c r="V2997" i="1"/>
  <c r="W2997" i="1" s="1"/>
  <c r="Y2997" i="1" s="1"/>
  <c r="V2981" i="1"/>
  <c r="W2981" i="1" s="1"/>
  <c r="Y2981" i="1" s="1"/>
  <c r="V2965" i="1"/>
  <c r="W2965" i="1" s="1"/>
  <c r="Y2965" i="1" s="1"/>
  <c r="V2949" i="1"/>
  <c r="W2949" i="1" s="1"/>
  <c r="Y2949" i="1" s="1"/>
  <c r="V2933" i="1"/>
  <c r="W2933" i="1" s="1"/>
  <c r="Y2933" i="1" s="1"/>
  <c r="V2917" i="1"/>
  <c r="W2917" i="1" s="1"/>
  <c r="Y2917" i="1" s="1"/>
  <c r="V2901" i="1"/>
  <c r="W2901" i="1" s="1"/>
  <c r="Y2901" i="1" s="1"/>
  <c r="V2885" i="1"/>
  <c r="W2885" i="1" s="1"/>
  <c r="Y2885" i="1" s="1"/>
  <c r="V2869" i="1"/>
  <c r="W2869" i="1" s="1"/>
  <c r="Y2869" i="1" s="1"/>
  <c r="V2837" i="1"/>
  <c r="W2837" i="1" s="1"/>
  <c r="Y2837" i="1" s="1"/>
  <c r="V2821" i="1"/>
  <c r="W2821" i="1" s="1"/>
  <c r="Y2821" i="1" s="1"/>
  <c r="V2805" i="1"/>
  <c r="W2805" i="1" s="1"/>
  <c r="Y2805" i="1" s="1"/>
  <c r="V2789" i="1"/>
  <c r="W2789" i="1" s="1"/>
  <c r="Y2789" i="1" s="1"/>
  <c r="V2773" i="1"/>
  <c r="W2773" i="1" s="1"/>
  <c r="Y2773" i="1" s="1"/>
  <c r="V2757" i="1"/>
  <c r="W2757" i="1" s="1"/>
  <c r="Y2757" i="1" s="1"/>
  <c r="V2741" i="1"/>
  <c r="W2741" i="1" s="1"/>
  <c r="Y2741" i="1" s="1"/>
  <c r="V2725" i="1"/>
  <c r="W2725" i="1" s="1"/>
  <c r="Y2725" i="1" s="1"/>
  <c r="V2709" i="1"/>
  <c r="W2709" i="1" s="1"/>
  <c r="Y2709" i="1" s="1"/>
  <c r="V2693" i="1"/>
  <c r="W2693" i="1" s="1"/>
  <c r="Y2693" i="1" s="1"/>
  <c r="V2677" i="1"/>
  <c r="W2677" i="1" s="1"/>
  <c r="Y2677" i="1" s="1"/>
  <c r="V2661" i="1"/>
  <c r="W2661" i="1" s="1"/>
  <c r="Y2661" i="1" s="1"/>
  <c r="V2645" i="1"/>
  <c r="W2645" i="1" s="1"/>
  <c r="Y2645" i="1" s="1"/>
  <c r="V2629" i="1"/>
  <c r="W2629" i="1" s="1"/>
  <c r="Y2629" i="1" s="1"/>
  <c r="V2613" i="1"/>
  <c r="W2613" i="1" s="1"/>
  <c r="Y2613" i="1" s="1"/>
  <c r="V2597" i="1"/>
  <c r="W2597" i="1" s="1"/>
  <c r="Y2597" i="1" s="1"/>
  <c r="V2581" i="1"/>
  <c r="W2581" i="1" s="1"/>
  <c r="Y2581" i="1" s="1"/>
  <c r="V2565" i="1"/>
  <c r="W2565" i="1" s="1"/>
  <c r="Y2565" i="1" s="1"/>
  <c r="V2549" i="1"/>
  <c r="W2549" i="1" s="1"/>
  <c r="Y2549" i="1" s="1"/>
  <c r="V2533" i="1"/>
  <c r="W2533" i="1" s="1"/>
  <c r="Y2533" i="1" s="1"/>
  <c r="V2517" i="1"/>
  <c r="W2517" i="1" s="1"/>
  <c r="Y2517" i="1" s="1"/>
  <c r="V2501" i="1"/>
  <c r="W2501" i="1" s="1"/>
  <c r="Y2501" i="1" s="1"/>
  <c r="V2485" i="1"/>
  <c r="W2485" i="1" s="1"/>
  <c r="Y2485" i="1" s="1"/>
  <c r="V2469" i="1"/>
  <c r="W2469" i="1" s="1"/>
  <c r="Y2469" i="1" s="1"/>
  <c r="V2453" i="1"/>
  <c r="W2453" i="1" s="1"/>
  <c r="Y2453" i="1" s="1"/>
  <c r="V2437" i="1"/>
  <c r="W2437" i="1" s="1"/>
  <c r="Y2437" i="1" s="1"/>
  <c r="V2421" i="1"/>
  <c r="W2421" i="1" s="1"/>
  <c r="Y2421" i="1" s="1"/>
  <c r="V2405" i="1"/>
  <c r="W2405" i="1" s="1"/>
  <c r="Y2405" i="1" s="1"/>
  <c r="V2389" i="1"/>
  <c r="W2389" i="1" s="1"/>
  <c r="Y2389" i="1" s="1"/>
  <c r="V2373" i="1"/>
  <c r="W2373" i="1" s="1"/>
  <c r="Y2373" i="1" s="1"/>
  <c r="V2357" i="1"/>
  <c r="W2357" i="1" s="1"/>
  <c r="Y2357" i="1" s="1"/>
  <c r="V2341" i="1"/>
  <c r="W2341" i="1" s="1"/>
  <c r="Y2341" i="1" s="1"/>
  <c r="V2325" i="1"/>
  <c r="W2325" i="1" s="1"/>
  <c r="Y2325" i="1" s="1"/>
  <c r="V2309" i="1"/>
  <c r="W2309" i="1" s="1"/>
  <c r="Y2309" i="1" s="1"/>
  <c r="V2293" i="1"/>
  <c r="W2293" i="1" s="1"/>
  <c r="Y2293" i="1" s="1"/>
  <c r="V2277" i="1"/>
  <c r="W2277" i="1" s="1"/>
  <c r="Y2277" i="1" s="1"/>
  <c r="V2261" i="1"/>
  <c r="W2261" i="1" s="1"/>
  <c r="Y2261" i="1" s="1"/>
  <c r="V2245" i="1"/>
  <c r="W2245" i="1" s="1"/>
  <c r="Y2245" i="1" s="1"/>
  <c r="V2229" i="1"/>
  <c r="W2229" i="1" s="1"/>
  <c r="Y2229" i="1" s="1"/>
  <c r="V2213" i="1"/>
  <c r="W2213" i="1" s="1"/>
  <c r="Y2213" i="1" s="1"/>
  <c r="V2197" i="1"/>
  <c r="W2197" i="1" s="1"/>
  <c r="Y2197" i="1" s="1"/>
  <c r="V2181" i="1"/>
  <c r="W2181" i="1" s="1"/>
  <c r="Y2181" i="1" s="1"/>
  <c r="V2165" i="1"/>
  <c r="W2165" i="1" s="1"/>
  <c r="Y2165" i="1" s="1"/>
  <c r="V2149" i="1"/>
  <c r="W2149" i="1" s="1"/>
  <c r="Y2149" i="1" s="1"/>
  <c r="V2133" i="1"/>
  <c r="W2133" i="1" s="1"/>
  <c r="Y2133" i="1" s="1"/>
  <c r="V2117" i="1"/>
  <c r="W2117" i="1" s="1"/>
  <c r="Y2117" i="1" s="1"/>
  <c r="V2101" i="1"/>
  <c r="W2101" i="1" s="1"/>
  <c r="Y2101" i="1" s="1"/>
  <c r="V2085" i="1"/>
  <c r="W2085" i="1" s="1"/>
  <c r="Y2085" i="1" s="1"/>
  <c r="V2069" i="1"/>
  <c r="W2069" i="1" s="1"/>
  <c r="Y2069" i="1" s="1"/>
  <c r="V2053" i="1"/>
  <c r="W2053" i="1" s="1"/>
  <c r="Y2053" i="1" s="1"/>
  <c r="V2037" i="1"/>
  <c r="W2037" i="1" s="1"/>
  <c r="Y2037" i="1" s="1"/>
  <c r="V2021" i="1"/>
  <c r="W2021" i="1" s="1"/>
  <c r="Y2021" i="1" s="1"/>
  <c r="V2005" i="1"/>
  <c r="W2005" i="1" s="1"/>
  <c r="Y2005" i="1" s="1"/>
  <c r="V1989" i="1"/>
  <c r="W1989" i="1" s="1"/>
  <c r="Y1989" i="1" s="1"/>
  <c r="V1973" i="1"/>
  <c r="W1973" i="1" s="1"/>
  <c r="Y1973" i="1" s="1"/>
  <c r="V1957" i="1"/>
  <c r="W1957" i="1" s="1"/>
  <c r="Y1957" i="1" s="1"/>
  <c r="V1941" i="1"/>
  <c r="W1941" i="1" s="1"/>
  <c r="Y1941" i="1" s="1"/>
  <c r="V1925" i="1"/>
  <c r="W1925" i="1" s="1"/>
  <c r="Y1925" i="1" s="1"/>
  <c r="V1909" i="1"/>
  <c r="W1909" i="1" s="1"/>
  <c r="Y1909" i="1" s="1"/>
  <c r="V1893" i="1"/>
  <c r="W1893" i="1" s="1"/>
  <c r="Y1893" i="1" s="1"/>
  <c r="V1877" i="1"/>
  <c r="W1877" i="1" s="1"/>
  <c r="Y1877" i="1" s="1"/>
  <c r="V1861" i="1"/>
  <c r="W1861" i="1" s="1"/>
  <c r="Y1861" i="1" s="1"/>
  <c r="V1845" i="1"/>
  <c r="W1845" i="1" s="1"/>
  <c r="Y1845" i="1" s="1"/>
  <c r="V1829" i="1"/>
  <c r="W1829" i="1" s="1"/>
  <c r="Y1829" i="1" s="1"/>
  <c r="V1813" i="1"/>
  <c r="W1813" i="1" s="1"/>
  <c r="Y1813" i="1" s="1"/>
  <c r="V1797" i="1"/>
  <c r="W1797" i="1" s="1"/>
  <c r="Y1797" i="1" s="1"/>
  <c r="V1781" i="1"/>
  <c r="W1781" i="1" s="1"/>
  <c r="Y1781" i="1" s="1"/>
  <c r="V1765" i="1"/>
  <c r="W1765" i="1" s="1"/>
  <c r="Y1765" i="1" s="1"/>
  <c r="V1749" i="1"/>
  <c r="W1749" i="1" s="1"/>
  <c r="Y1749" i="1" s="1"/>
  <c r="V1733" i="1"/>
  <c r="W1733" i="1" s="1"/>
  <c r="Y1733" i="1" s="1"/>
  <c r="V1717" i="1"/>
  <c r="W1717" i="1" s="1"/>
  <c r="Y1717" i="1" s="1"/>
  <c r="V1701" i="1"/>
  <c r="W1701" i="1" s="1"/>
  <c r="Y1701" i="1" s="1"/>
  <c r="V1685" i="1"/>
  <c r="W1685" i="1" s="1"/>
  <c r="Y1685" i="1" s="1"/>
  <c r="V1669" i="1"/>
  <c r="W1669" i="1" s="1"/>
  <c r="Y1669" i="1" s="1"/>
  <c r="V1653" i="1"/>
  <c r="W1653" i="1" s="1"/>
  <c r="Y1653" i="1" s="1"/>
  <c r="V1637" i="1"/>
  <c r="W1637" i="1" s="1"/>
  <c r="Y1637" i="1" s="1"/>
  <c r="V1621" i="1"/>
  <c r="W1621" i="1" s="1"/>
  <c r="Y1621" i="1" s="1"/>
  <c r="W1605" i="1"/>
  <c r="Y1605" i="1" s="1"/>
  <c r="W1589" i="1"/>
  <c r="Y1589" i="1" s="1"/>
  <c r="W1573" i="1"/>
  <c r="Y1573" i="1" s="1"/>
  <c r="W1557" i="1"/>
  <c r="Y1557" i="1" s="1"/>
  <c r="V1541" i="1"/>
  <c r="W1541" i="1" s="1"/>
  <c r="Y1541" i="1" s="1"/>
  <c r="V1525" i="1"/>
  <c r="W1525" i="1" s="1"/>
  <c r="Y1525" i="1" s="1"/>
  <c r="V1509" i="1"/>
  <c r="W1509" i="1" s="1"/>
  <c r="Y1509" i="1" s="1"/>
  <c r="V1493" i="1"/>
  <c r="W1493" i="1" s="1"/>
  <c r="Y1493" i="1" s="1"/>
  <c r="V1477" i="1"/>
  <c r="W1477" i="1" s="1"/>
  <c r="Y1477" i="1" s="1"/>
  <c r="V1461" i="1"/>
  <c r="W1461" i="1" s="1"/>
  <c r="Y1461" i="1" s="1"/>
  <c r="V1445" i="1"/>
  <c r="W1445" i="1" s="1"/>
  <c r="Y1445" i="1" s="1"/>
  <c r="V1429" i="1"/>
  <c r="W1429" i="1" s="1"/>
  <c r="Y1429" i="1" s="1"/>
  <c r="V1413" i="1"/>
  <c r="W1413" i="1" s="1"/>
  <c r="Y1413" i="1" s="1"/>
  <c r="V1397" i="1"/>
  <c r="W1397" i="1" s="1"/>
  <c r="Y1397" i="1" s="1"/>
  <c r="V1381" i="1"/>
  <c r="W1381" i="1" s="1"/>
  <c r="Y1381" i="1" s="1"/>
  <c r="V1365" i="1"/>
  <c r="W1365" i="1" s="1"/>
  <c r="Y1365" i="1" s="1"/>
  <c r="W1333" i="1"/>
  <c r="Y1333" i="1" s="1"/>
  <c r="V1317" i="1"/>
  <c r="W1317" i="1" s="1"/>
  <c r="Y1317" i="1" s="1"/>
  <c r="V1301" i="1"/>
  <c r="W1301" i="1" s="1"/>
  <c r="Y1301" i="1" s="1"/>
  <c r="V1285" i="1"/>
  <c r="W1285" i="1" s="1"/>
  <c r="Y1285" i="1" s="1"/>
  <c r="V1269" i="1"/>
  <c r="W1269" i="1" s="1"/>
  <c r="Y1269" i="1" s="1"/>
  <c r="W1253" i="1"/>
  <c r="Y1253" i="1" s="1"/>
  <c r="W1237" i="1"/>
  <c r="Y1237" i="1" s="1"/>
  <c r="V1221" i="1"/>
  <c r="W1221" i="1" s="1"/>
  <c r="Y1221" i="1" s="1"/>
  <c r="V1205" i="1"/>
  <c r="W1205" i="1" s="1"/>
  <c r="Y1205" i="1" s="1"/>
  <c r="V1189" i="1"/>
  <c r="W1189" i="1" s="1"/>
  <c r="Y1189" i="1" s="1"/>
  <c r="V1173" i="1"/>
  <c r="W1173" i="1" s="1"/>
  <c r="Y1173" i="1" s="1"/>
  <c r="V1157" i="1"/>
  <c r="W1157" i="1" s="1"/>
  <c r="Y1157" i="1" s="1"/>
  <c r="V1141" i="1"/>
  <c r="W1141" i="1" s="1"/>
  <c r="Y1141" i="1" s="1"/>
  <c r="V1125" i="1"/>
  <c r="W1125" i="1" s="1"/>
  <c r="Y1125" i="1" s="1"/>
  <c r="V1109" i="1"/>
  <c r="W1109" i="1" s="1"/>
  <c r="Y1109" i="1" s="1"/>
  <c r="V1093" i="1"/>
  <c r="W1093" i="1" s="1"/>
  <c r="Y1093" i="1" s="1"/>
  <c r="V1077" i="1"/>
  <c r="W1077" i="1" s="1"/>
  <c r="Y1077" i="1" s="1"/>
  <c r="V1061" i="1"/>
  <c r="W1061" i="1" s="1"/>
  <c r="Y1061" i="1" s="1"/>
  <c r="V1045" i="1"/>
  <c r="W1045" i="1" s="1"/>
  <c r="Y1045" i="1" s="1"/>
  <c r="V1029" i="1"/>
  <c r="W1029" i="1" s="1"/>
  <c r="Y1029" i="1" s="1"/>
  <c r="V1013" i="1"/>
  <c r="W1013" i="1" s="1"/>
  <c r="Y1013" i="1" s="1"/>
  <c r="V997" i="1"/>
  <c r="W997" i="1" s="1"/>
  <c r="Y997" i="1" s="1"/>
  <c r="V981" i="1"/>
  <c r="W981" i="1" s="1"/>
  <c r="Y981" i="1" s="1"/>
  <c r="V965" i="1"/>
  <c r="W965" i="1" s="1"/>
  <c r="Y965" i="1" s="1"/>
  <c r="V949" i="1"/>
  <c r="W949" i="1" s="1"/>
  <c r="Y949" i="1" s="1"/>
  <c r="V933" i="1"/>
  <c r="W933" i="1" s="1"/>
  <c r="Y933" i="1" s="1"/>
  <c r="W917" i="1"/>
  <c r="Y917" i="1" s="1"/>
  <c r="V901" i="1"/>
  <c r="W901" i="1" s="1"/>
  <c r="Y901" i="1" s="1"/>
  <c r="V885" i="1"/>
  <c r="W885" i="1" s="1"/>
  <c r="Y885" i="1" s="1"/>
  <c r="V869" i="1"/>
  <c r="W869" i="1" s="1"/>
  <c r="Y869" i="1" s="1"/>
  <c r="V853" i="1"/>
  <c r="W853" i="1" s="1"/>
  <c r="Y853" i="1" s="1"/>
  <c r="V837" i="1"/>
  <c r="W837" i="1" s="1"/>
  <c r="Y837" i="1" s="1"/>
  <c r="V821" i="1"/>
  <c r="W821" i="1" s="1"/>
  <c r="Y821" i="1" s="1"/>
  <c r="V805" i="1"/>
  <c r="W805" i="1" s="1"/>
  <c r="Y805" i="1" s="1"/>
  <c r="V789" i="1"/>
  <c r="W789" i="1" s="1"/>
  <c r="Y789" i="1" s="1"/>
  <c r="V773" i="1"/>
  <c r="W773" i="1" s="1"/>
  <c r="Y773" i="1" s="1"/>
  <c r="V757" i="1"/>
  <c r="W757" i="1" s="1"/>
  <c r="Y757" i="1" s="1"/>
  <c r="V741" i="1"/>
  <c r="W741" i="1" s="1"/>
  <c r="Y741" i="1" s="1"/>
  <c r="V725" i="1"/>
  <c r="W725" i="1" s="1"/>
  <c r="Y725" i="1" s="1"/>
  <c r="V709" i="1"/>
  <c r="W709" i="1" s="1"/>
  <c r="Y709" i="1" s="1"/>
  <c r="V693" i="1"/>
  <c r="W693" i="1" s="1"/>
  <c r="Y693" i="1" s="1"/>
  <c r="V677" i="1"/>
  <c r="W677" i="1" s="1"/>
  <c r="Y677" i="1" s="1"/>
  <c r="V661" i="1"/>
  <c r="W661" i="1" s="1"/>
  <c r="Y661" i="1" s="1"/>
  <c r="V645" i="1"/>
  <c r="W645" i="1" s="1"/>
  <c r="Y645" i="1" s="1"/>
  <c r="W629" i="1"/>
  <c r="Y629" i="1" s="1"/>
  <c r="V613" i="1"/>
  <c r="W613" i="1" s="1"/>
  <c r="Y613" i="1" s="1"/>
  <c r="V597" i="1"/>
  <c r="W597" i="1" s="1"/>
  <c r="Y597" i="1" s="1"/>
  <c r="W581" i="1"/>
  <c r="Y581" i="1" s="1"/>
  <c r="V565" i="1"/>
  <c r="W565" i="1" s="1"/>
  <c r="Y565" i="1" s="1"/>
  <c r="V549" i="1"/>
  <c r="W549" i="1" s="1"/>
  <c r="Y549" i="1" s="1"/>
  <c r="V517" i="1"/>
  <c r="W517" i="1" s="1"/>
  <c r="Y517" i="1" s="1"/>
  <c r="V501" i="1"/>
  <c r="W501" i="1" s="1"/>
  <c r="Y501" i="1" s="1"/>
  <c r="V485" i="1"/>
  <c r="W485" i="1" s="1"/>
  <c r="Y485" i="1" s="1"/>
  <c r="V469" i="1"/>
  <c r="W469" i="1" s="1"/>
  <c r="Y469" i="1" s="1"/>
  <c r="V453" i="1"/>
  <c r="W453" i="1" s="1"/>
  <c r="Y453" i="1" s="1"/>
  <c r="V437" i="1"/>
  <c r="W437" i="1" s="1"/>
  <c r="Y437" i="1" s="1"/>
  <c r="V421" i="1"/>
  <c r="W421" i="1" s="1"/>
  <c r="Y421" i="1" s="1"/>
  <c r="V405" i="1"/>
  <c r="W405" i="1" s="1"/>
  <c r="Y405" i="1" s="1"/>
  <c r="V389" i="1"/>
  <c r="W389" i="1" s="1"/>
  <c r="Y389" i="1" s="1"/>
  <c r="V373" i="1"/>
  <c r="W373" i="1" s="1"/>
  <c r="Y373" i="1" s="1"/>
  <c r="V357" i="1"/>
  <c r="W357" i="1" s="1"/>
  <c r="Y357" i="1" s="1"/>
  <c r="W341" i="1"/>
  <c r="Y341" i="1" s="1"/>
  <c r="V325" i="1"/>
  <c r="W325" i="1" s="1"/>
  <c r="Y325" i="1" s="1"/>
  <c r="V309" i="1"/>
  <c r="W309" i="1" s="1"/>
  <c r="Y309" i="1" s="1"/>
  <c r="V293" i="1"/>
  <c r="W293" i="1" s="1"/>
  <c r="Y293" i="1" s="1"/>
  <c r="V277" i="1"/>
  <c r="W277" i="1" s="1"/>
  <c r="Y277" i="1" s="1"/>
  <c r="V261" i="1"/>
  <c r="W261" i="1" s="1"/>
  <c r="Y261" i="1" s="1"/>
  <c r="V245" i="1"/>
  <c r="W245" i="1" s="1"/>
  <c r="Y245" i="1" s="1"/>
  <c r="V229" i="1"/>
  <c r="W229" i="1" s="1"/>
  <c r="Y229" i="1" s="1"/>
  <c r="V213" i="1"/>
  <c r="W213" i="1" s="1"/>
  <c r="Y213" i="1" s="1"/>
  <c r="V197" i="1"/>
  <c r="W197" i="1" s="1"/>
  <c r="Y197" i="1" s="1"/>
  <c r="V181" i="1"/>
  <c r="W181" i="1" s="1"/>
  <c r="Y181" i="1" s="1"/>
  <c r="V165" i="1"/>
  <c r="W165" i="1" s="1"/>
  <c r="Y165" i="1" s="1"/>
  <c r="V149" i="1"/>
  <c r="W149" i="1" s="1"/>
  <c r="Y149" i="1" s="1"/>
  <c r="V133" i="1"/>
  <c r="W133" i="1" s="1"/>
  <c r="Y133" i="1" s="1"/>
  <c r="V117" i="1"/>
  <c r="W117" i="1" s="1"/>
  <c r="Y117" i="1" s="1"/>
  <c r="V101" i="1"/>
  <c r="W101" i="1" s="1"/>
  <c r="Y101" i="1" s="1"/>
  <c r="W85" i="1"/>
  <c r="Y85" i="1" s="1"/>
  <c r="V69" i="1"/>
  <c r="W69" i="1" s="1"/>
  <c r="Y69" i="1" s="1"/>
  <c r="V53" i="1"/>
  <c r="W53" i="1" s="1"/>
  <c r="Y53" i="1" s="1"/>
  <c r="V37" i="1"/>
  <c r="W37" i="1" s="1"/>
  <c r="Y37" i="1" s="1"/>
  <c r="V21" i="1"/>
  <c r="W21" i="1" s="1"/>
  <c r="Y21" i="1" s="1"/>
  <c r="V5" i="1"/>
  <c r="W5" i="1" s="1"/>
  <c r="Y5" i="1" s="1"/>
  <c r="V4234" i="1"/>
  <c r="W4234" i="1" s="1"/>
  <c r="Y4234" i="1" s="1"/>
  <c r="V4183" i="1"/>
  <c r="W4183" i="1" s="1"/>
  <c r="Y4183" i="1" s="1"/>
  <c r="V4166" i="1"/>
  <c r="W4166" i="1" s="1"/>
  <c r="Y4166" i="1" s="1"/>
  <c r="V4149" i="1"/>
  <c r="W4149" i="1" s="1"/>
  <c r="Y4149" i="1" s="1"/>
  <c r="V4047" i="1"/>
  <c r="W4047" i="1" s="1"/>
  <c r="Y4047" i="1" s="1"/>
  <c r="V4012" i="1"/>
  <c r="W4012" i="1" s="1"/>
  <c r="Y4012" i="1" s="1"/>
  <c r="V3995" i="1"/>
  <c r="W3995" i="1" s="1"/>
  <c r="Y3995" i="1" s="1"/>
  <c r="V3978" i="1"/>
  <c r="W3978" i="1" s="1"/>
  <c r="Y3978" i="1" s="1"/>
  <c r="V3961" i="1"/>
  <c r="W3961" i="1" s="1"/>
  <c r="Y3961" i="1" s="1"/>
  <c r="V3944" i="1"/>
  <c r="W3944" i="1" s="1"/>
  <c r="Y3944" i="1" s="1"/>
  <c r="V3927" i="1"/>
  <c r="W3927" i="1" s="1"/>
  <c r="Y3927" i="1" s="1"/>
  <c r="V3910" i="1"/>
  <c r="W3910" i="1" s="1"/>
  <c r="Y3910" i="1" s="1"/>
  <c r="V3893" i="1"/>
  <c r="W3893" i="1" s="1"/>
  <c r="Y3893" i="1" s="1"/>
  <c r="V3816" i="1"/>
  <c r="W3816" i="1" s="1"/>
  <c r="Y3816" i="1" s="1"/>
  <c r="V3772" i="1"/>
  <c r="W3772" i="1" s="1"/>
  <c r="Y3772" i="1" s="1"/>
  <c r="V3752" i="1"/>
  <c r="W3752" i="1" s="1"/>
  <c r="Y3752" i="1" s="1"/>
  <c r="V3708" i="1"/>
  <c r="W3708" i="1" s="1"/>
  <c r="Y3708" i="1" s="1"/>
  <c r="V3688" i="1"/>
  <c r="W3688" i="1" s="1"/>
  <c r="Y3688" i="1" s="1"/>
  <c r="V3644" i="1"/>
  <c r="W3644" i="1" s="1"/>
  <c r="Y3644" i="1" s="1"/>
  <c r="V3623" i="1"/>
  <c r="W3623" i="1" s="1"/>
  <c r="Y3623" i="1" s="1"/>
  <c r="V3597" i="1"/>
  <c r="W3597" i="1" s="1"/>
  <c r="Y3597" i="1" s="1"/>
  <c r="V3576" i="1"/>
  <c r="W3576" i="1" s="1"/>
  <c r="Y3576" i="1" s="1"/>
  <c r="V3528" i="1"/>
  <c r="W3528" i="1" s="1"/>
  <c r="Y3528" i="1" s="1"/>
  <c r="V3500" i="1"/>
  <c r="W3500" i="1" s="1"/>
  <c r="Y3500" i="1" s="1"/>
  <c r="V3478" i="1"/>
  <c r="W3478" i="1" s="1"/>
  <c r="Y3478" i="1" s="1"/>
  <c r="V3450" i="1"/>
  <c r="W3450" i="1" s="1"/>
  <c r="Y3450" i="1" s="1"/>
  <c r="V3400" i="1"/>
  <c r="W3400" i="1" s="1"/>
  <c r="Y3400" i="1" s="1"/>
  <c r="V3371" i="1"/>
  <c r="W3371" i="1" s="1"/>
  <c r="Y3371" i="1" s="1"/>
  <c r="V3339" i="1"/>
  <c r="W3339" i="1" s="1"/>
  <c r="Y3339" i="1" s="1"/>
  <c r="V3305" i="1"/>
  <c r="W3305" i="1" s="1"/>
  <c r="Y3305" i="1" s="1"/>
  <c r="V3270" i="1"/>
  <c r="W3270" i="1" s="1"/>
  <c r="Y3270" i="1" s="1"/>
  <c r="V3228" i="1"/>
  <c r="W3228" i="1" s="1"/>
  <c r="Y3228" i="1" s="1"/>
  <c r="V3194" i="1"/>
  <c r="W3194" i="1" s="1"/>
  <c r="Y3194" i="1" s="1"/>
  <c r="V3148" i="1"/>
  <c r="W3148" i="1" s="1"/>
  <c r="Y3148" i="1" s="1"/>
  <c r="V3110" i="1"/>
  <c r="W3110" i="1" s="1"/>
  <c r="Y3110" i="1" s="1"/>
  <c r="V3066" i="1"/>
  <c r="W3066" i="1" s="1"/>
  <c r="Y3066" i="1" s="1"/>
  <c r="V3020" i="1"/>
  <c r="W3020" i="1" s="1"/>
  <c r="Y3020" i="1" s="1"/>
  <c r="V2970" i="1"/>
  <c r="W2970" i="1" s="1"/>
  <c r="Y2970" i="1" s="1"/>
  <c r="V2906" i="1"/>
  <c r="W2906" i="1" s="1"/>
  <c r="Y2906" i="1" s="1"/>
  <c r="V2842" i="1"/>
  <c r="W2842" i="1" s="1"/>
  <c r="Y2842" i="1" s="1"/>
  <c r="V2778" i="1"/>
  <c r="W2778" i="1" s="1"/>
  <c r="Y2778" i="1" s="1"/>
  <c r="V2714" i="1"/>
  <c r="W2714" i="1" s="1"/>
  <c r="Y2714" i="1" s="1"/>
  <c r="V2650" i="1"/>
  <c r="W2650" i="1" s="1"/>
  <c r="Y2650" i="1" s="1"/>
  <c r="V2586" i="1"/>
  <c r="W2586" i="1" s="1"/>
  <c r="Y2586" i="1" s="1"/>
  <c r="V2522" i="1"/>
  <c r="W2522" i="1" s="1"/>
  <c r="Y2522" i="1" s="1"/>
  <c r="V2458" i="1"/>
  <c r="W2458" i="1" s="1"/>
  <c r="Y2458" i="1" s="1"/>
  <c r="V2394" i="1"/>
  <c r="W2394" i="1" s="1"/>
  <c r="Y2394" i="1" s="1"/>
  <c r="V2330" i="1"/>
  <c r="W2330" i="1" s="1"/>
  <c r="Y2330" i="1" s="1"/>
  <c r="V2266" i="1"/>
  <c r="W2266" i="1" s="1"/>
  <c r="Y2266" i="1" s="1"/>
  <c r="V2202" i="1"/>
  <c r="W2202" i="1" s="1"/>
  <c r="Y2202" i="1" s="1"/>
  <c r="V2138" i="1"/>
  <c r="W2138" i="1" s="1"/>
  <c r="Y2138" i="1" s="1"/>
  <c r="V2074" i="1"/>
  <c r="W2074" i="1" s="1"/>
  <c r="Y2074" i="1" s="1"/>
  <c r="V2010" i="1"/>
  <c r="W2010" i="1" s="1"/>
  <c r="Y2010" i="1" s="1"/>
  <c r="V1946" i="1"/>
  <c r="W1946" i="1" s="1"/>
  <c r="Y1946" i="1" s="1"/>
  <c r="V1882" i="1"/>
  <c r="W1882" i="1" s="1"/>
  <c r="Y1882" i="1" s="1"/>
  <c r="V1818" i="1"/>
  <c r="W1818" i="1" s="1"/>
  <c r="Y1818" i="1" s="1"/>
  <c r="V1754" i="1"/>
  <c r="W1754" i="1" s="1"/>
  <c r="Y1754" i="1" s="1"/>
  <c r="V1690" i="1"/>
  <c r="W1690" i="1" s="1"/>
  <c r="Y1690" i="1" s="1"/>
  <c r="V1622" i="1"/>
  <c r="W1622" i="1" s="1"/>
  <c r="Y1622" i="1" s="1"/>
  <c r="V1485" i="1"/>
  <c r="W1485" i="1" s="1"/>
  <c r="Y1485" i="1" s="1"/>
  <c r="V1417" i="1"/>
  <c r="W1417" i="1" s="1"/>
  <c r="Y1417" i="1" s="1"/>
  <c r="V1349" i="1"/>
  <c r="W1349" i="1" s="1"/>
  <c r="Y1349" i="1" s="1"/>
  <c r="V1272" i="1"/>
  <c r="W1272" i="1" s="1"/>
  <c r="Y1272" i="1" s="1"/>
  <c r="V1193" i="1"/>
  <c r="W1193" i="1" s="1"/>
  <c r="Y1193" i="1" s="1"/>
  <c r="V1016" i="1"/>
  <c r="W1016" i="1" s="1"/>
  <c r="Y1016" i="1" s="1"/>
  <c r="V798" i="1"/>
  <c r="W798" i="1" s="1"/>
  <c r="Y798" i="1" s="1"/>
  <c r="V664" i="1"/>
  <c r="W664" i="1" s="1"/>
  <c r="Y664" i="1" s="1"/>
  <c r="V490" i="1"/>
  <c r="W490" i="1" s="1"/>
  <c r="Y490" i="1" s="1"/>
  <c r="V267" i="1"/>
  <c r="W267" i="1" s="1"/>
  <c r="Y267" i="1" s="1"/>
  <c r="V13" i="1"/>
  <c r="W13" i="1" s="1"/>
  <c r="Y13" i="1" s="1"/>
  <c r="W3230" i="1"/>
  <c r="Y3230" i="1" s="1"/>
  <c r="W2281" i="1"/>
  <c r="Y2281" i="1" s="1"/>
  <c r="W4122" i="1"/>
  <c r="Y4122" i="1" s="1"/>
  <c r="W4969" i="1"/>
  <c r="Y4969" i="1" s="1"/>
  <c r="W4889" i="1"/>
  <c r="Y4889" i="1" s="1"/>
  <c r="W4793" i="1"/>
  <c r="Y4793" i="1" s="1"/>
  <c r="W4697" i="1"/>
  <c r="Y4697" i="1" s="1"/>
  <c r="W4585" i="1"/>
  <c r="Y4585" i="1" s="1"/>
  <c r="W4984" i="1"/>
  <c r="Y4984" i="1" s="1"/>
  <c r="W4904" i="1"/>
  <c r="Y4904" i="1" s="1"/>
  <c r="W4856" i="1"/>
  <c r="Y4856" i="1" s="1"/>
  <c r="W4776" i="1"/>
  <c r="Y4776" i="1" s="1"/>
  <c r="W4696" i="1"/>
  <c r="Y4696" i="1" s="1"/>
  <c r="W4632" i="1"/>
  <c r="Y4632" i="1" s="1"/>
  <c r="W4568" i="1"/>
  <c r="Y4568" i="1" s="1"/>
  <c r="W4488" i="1"/>
  <c r="Y4488" i="1" s="1"/>
  <c r="W4392" i="1"/>
  <c r="Y4392" i="1" s="1"/>
  <c r="W4312" i="1"/>
  <c r="Y4312" i="1" s="1"/>
  <c r="W4200" i="1"/>
  <c r="Y4200" i="1" s="1"/>
  <c r="W4983" i="1"/>
  <c r="Y4983" i="1" s="1"/>
  <c r="W4966" i="1"/>
  <c r="Y4966" i="1" s="1"/>
  <c r="W4918" i="1"/>
  <c r="Y4918" i="1" s="1"/>
  <c r="W4886" i="1"/>
  <c r="Y4886" i="1" s="1"/>
  <c r="W4790" i="1"/>
  <c r="Y4790" i="1" s="1"/>
  <c r="W4726" i="1"/>
  <c r="Y4726" i="1" s="1"/>
  <c r="W4678" i="1"/>
  <c r="Y4678" i="1" s="1"/>
  <c r="W4630" i="1"/>
  <c r="Y4630" i="1" s="1"/>
  <c r="W4582" i="1"/>
  <c r="Y4582" i="1" s="1"/>
  <c r="W4534" i="1"/>
  <c r="Y4534" i="1" s="1"/>
  <c r="W4486" i="1"/>
  <c r="Y4486" i="1" s="1"/>
  <c r="W4406" i="1"/>
  <c r="Y4406" i="1" s="1"/>
  <c r="W4326" i="1"/>
  <c r="Y4326" i="1" s="1"/>
  <c r="W4981" i="1"/>
  <c r="Y4981" i="1" s="1"/>
  <c r="W4933" i="1"/>
  <c r="Y4933" i="1" s="1"/>
  <c r="W4901" i="1"/>
  <c r="Y4901" i="1" s="1"/>
  <c r="W4869" i="1"/>
  <c r="Y4869" i="1" s="1"/>
  <c r="W4837" i="1"/>
  <c r="Y4837" i="1" s="1"/>
  <c r="W4805" i="1"/>
  <c r="Y4805" i="1" s="1"/>
  <c r="W4757" i="1"/>
  <c r="Y4757" i="1" s="1"/>
  <c r="W4996" i="1"/>
  <c r="Y4996" i="1" s="1"/>
  <c r="W4980" i="1"/>
  <c r="Y4980" i="1" s="1"/>
  <c r="W4948" i="1"/>
  <c r="Y4948" i="1" s="1"/>
  <c r="W4932" i="1"/>
  <c r="Y4932" i="1" s="1"/>
  <c r="W4916" i="1"/>
  <c r="Y4916" i="1" s="1"/>
  <c r="W4900" i="1"/>
  <c r="Y4900" i="1" s="1"/>
  <c r="W4884" i="1"/>
  <c r="Y4884" i="1" s="1"/>
  <c r="W4868" i="1"/>
  <c r="Y4868" i="1" s="1"/>
  <c r="W4852" i="1"/>
  <c r="Y4852" i="1" s="1"/>
  <c r="W4836" i="1"/>
  <c r="Y4836" i="1" s="1"/>
  <c r="W4820" i="1"/>
  <c r="Y4820" i="1" s="1"/>
  <c r="W4804" i="1"/>
  <c r="Y4804" i="1" s="1"/>
  <c r="W4788" i="1"/>
  <c r="Y4788" i="1" s="1"/>
  <c r="W4772" i="1"/>
  <c r="Y4772" i="1" s="1"/>
  <c r="W4756" i="1"/>
  <c r="Y4756" i="1" s="1"/>
  <c r="W4740" i="1"/>
  <c r="Y4740" i="1" s="1"/>
  <c r="W4724" i="1"/>
  <c r="Y4724" i="1" s="1"/>
  <c r="W4692" i="1"/>
  <c r="Y4692" i="1" s="1"/>
  <c r="W4676" i="1"/>
  <c r="Y4676" i="1" s="1"/>
  <c r="W4644" i="1"/>
  <c r="Y4644" i="1" s="1"/>
  <c r="W4628" i="1"/>
  <c r="Y4628" i="1" s="1"/>
  <c r="W4612" i="1"/>
  <c r="Y4612" i="1" s="1"/>
  <c r="W4596" i="1"/>
  <c r="Y4596" i="1" s="1"/>
  <c r="W4580" i="1"/>
  <c r="Y4580" i="1" s="1"/>
  <c r="W4564" i="1"/>
  <c r="Y4564" i="1" s="1"/>
  <c r="W4548" i="1"/>
  <c r="Y4548" i="1" s="1"/>
  <c r="W4532" i="1"/>
  <c r="Y4532" i="1" s="1"/>
  <c r="W4500" i="1"/>
  <c r="Y4500" i="1" s="1"/>
  <c r="W4484" i="1"/>
  <c r="Y4484" i="1" s="1"/>
  <c r="W4468" i="1"/>
  <c r="Y4468" i="1" s="1"/>
  <c r="W4452" i="1"/>
  <c r="Y4452" i="1" s="1"/>
  <c r="W4436" i="1"/>
  <c r="Y4436" i="1" s="1"/>
  <c r="W4420" i="1"/>
  <c r="Y4420" i="1" s="1"/>
  <c r="W4404" i="1"/>
  <c r="Y4404" i="1" s="1"/>
  <c r="W4388" i="1"/>
  <c r="Y4388" i="1" s="1"/>
  <c r="W4356" i="1"/>
  <c r="Y4356" i="1" s="1"/>
  <c r="W4340" i="1"/>
  <c r="Y4340" i="1" s="1"/>
  <c r="W4324" i="1"/>
  <c r="Y4324" i="1" s="1"/>
  <c r="W4308" i="1"/>
  <c r="Y4308" i="1" s="1"/>
  <c r="W4292" i="1"/>
  <c r="Y4292" i="1" s="1"/>
  <c r="W4276" i="1"/>
  <c r="Y4276" i="1" s="1"/>
  <c r="W4260" i="1"/>
  <c r="Y4260" i="1" s="1"/>
  <c r="W4244" i="1"/>
  <c r="Y4244" i="1" s="1"/>
  <c r="W4228" i="1"/>
  <c r="Y4228" i="1" s="1"/>
  <c r="W4212" i="1"/>
  <c r="Y4212" i="1" s="1"/>
  <c r="W4196" i="1"/>
  <c r="Y4196" i="1" s="1"/>
  <c r="W4180" i="1"/>
  <c r="Y4180" i="1" s="1"/>
  <c r="W4164" i="1"/>
  <c r="Y4164" i="1" s="1"/>
  <c r="W4116" i="1"/>
  <c r="Y4116" i="1" s="1"/>
  <c r="W4100" i="1"/>
  <c r="Y4100" i="1" s="1"/>
  <c r="W4084" i="1"/>
  <c r="Y4084" i="1" s="1"/>
  <c r="W4068" i="1"/>
  <c r="Y4068" i="1" s="1"/>
  <c r="W4052" i="1"/>
  <c r="Y4052" i="1" s="1"/>
  <c r="W4020" i="1"/>
  <c r="Y4020" i="1" s="1"/>
  <c r="W4004" i="1"/>
  <c r="Y4004" i="1" s="1"/>
  <c r="W3988" i="1"/>
  <c r="Y3988" i="1" s="1"/>
  <c r="W3972" i="1"/>
  <c r="Y3972" i="1" s="1"/>
  <c r="W3956" i="1"/>
  <c r="Y3956" i="1" s="1"/>
  <c r="W3940" i="1"/>
  <c r="Y3940" i="1" s="1"/>
  <c r="W3924" i="1"/>
  <c r="Y3924" i="1" s="1"/>
  <c r="W3908" i="1"/>
  <c r="Y3908" i="1" s="1"/>
  <c r="W3876" i="1"/>
  <c r="Y3876" i="1" s="1"/>
  <c r="W3860" i="1"/>
  <c r="Y3860" i="1" s="1"/>
  <c r="W3844" i="1"/>
  <c r="Y3844" i="1" s="1"/>
  <c r="W3828" i="1"/>
  <c r="Y3828" i="1" s="1"/>
  <c r="W3812" i="1"/>
  <c r="Y3812" i="1" s="1"/>
  <c r="W3796" i="1"/>
  <c r="Y3796" i="1" s="1"/>
  <c r="W3780" i="1"/>
  <c r="Y3780" i="1" s="1"/>
  <c r="W3764" i="1"/>
  <c r="Y3764" i="1" s="1"/>
  <c r="W3748" i="1"/>
  <c r="Y3748" i="1" s="1"/>
  <c r="W3732" i="1"/>
  <c r="Y3732" i="1" s="1"/>
  <c r="W3716" i="1"/>
  <c r="Y3716" i="1" s="1"/>
  <c r="W3700" i="1"/>
  <c r="Y3700" i="1" s="1"/>
  <c r="W3684" i="1"/>
  <c r="Y3684" i="1" s="1"/>
  <c r="W3668" i="1"/>
  <c r="Y3668" i="1" s="1"/>
  <c r="W3652" i="1"/>
  <c r="Y3652" i="1" s="1"/>
  <c r="V3636" i="1"/>
  <c r="W3636" i="1" s="1"/>
  <c r="Y3636" i="1" s="1"/>
  <c r="V3620" i="1"/>
  <c r="W3620" i="1" s="1"/>
  <c r="Y3620" i="1" s="1"/>
  <c r="V3604" i="1"/>
  <c r="W3604" i="1" s="1"/>
  <c r="Y3604" i="1" s="1"/>
  <c r="V3588" i="1"/>
  <c r="W3588" i="1" s="1"/>
  <c r="Y3588" i="1" s="1"/>
  <c r="V3556" i="1"/>
  <c r="W3556" i="1" s="1"/>
  <c r="Y3556" i="1" s="1"/>
  <c r="V3540" i="1"/>
  <c r="W3540" i="1" s="1"/>
  <c r="Y3540" i="1" s="1"/>
  <c r="V3524" i="1"/>
  <c r="W3524" i="1" s="1"/>
  <c r="Y3524" i="1" s="1"/>
  <c r="V3508" i="1"/>
  <c r="W3508" i="1" s="1"/>
  <c r="Y3508" i="1" s="1"/>
  <c r="V3492" i="1"/>
  <c r="W3492" i="1" s="1"/>
  <c r="Y3492" i="1" s="1"/>
  <c r="V3476" i="1"/>
  <c r="W3476" i="1" s="1"/>
  <c r="Y3476" i="1" s="1"/>
  <c r="V3460" i="1"/>
  <c r="W3460" i="1" s="1"/>
  <c r="Y3460" i="1" s="1"/>
  <c r="V3444" i="1"/>
  <c r="W3444" i="1" s="1"/>
  <c r="Y3444" i="1" s="1"/>
  <c r="V3428" i="1"/>
  <c r="W3428" i="1" s="1"/>
  <c r="Y3428" i="1" s="1"/>
  <c r="V3412" i="1"/>
  <c r="W3412" i="1" s="1"/>
  <c r="Y3412" i="1" s="1"/>
  <c r="V3396" i="1"/>
  <c r="W3396" i="1" s="1"/>
  <c r="Y3396" i="1" s="1"/>
  <c r="V3380" i="1"/>
  <c r="W3380" i="1" s="1"/>
  <c r="Y3380" i="1" s="1"/>
  <c r="V3364" i="1"/>
  <c r="W3364" i="1" s="1"/>
  <c r="Y3364" i="1" s="1"/>
  <c r="V3348" i="1"/>
  <c r="W3348" i="1" s="1"/>
  <c r="Y3348" i="1" s="1"/>
  <c r="V3332" i="1"/>
  <c r="W3332" i="1" s="1"/>
  <c r="Y3332" i="1" s="1"/>
  <c r="V3316" i="1"/>
  <c r="W3316" i="1" s="1"/>
  <c r="Y3316" i="1" s="1"/>
  <c r="V3300" i="1"/>
  <c r="W3300" i="1" s="1"/>
  <c r="Y3300" i="1" s="1"/>
  <c r="V3284" i="1"/>
  <c r="W3284" i="1" s="1"/>
  <c r="Y3284" i="1" s="1"/>
  <c r="V3268" i="1"/>
  <c r="W3268" i="1" s="1"/>
  <c r="Y3268" i="1" s="1"/>
  <c r="V3252" i="1"/>
  <c r="W3252" i="1" s="1"/>
  <c r="Y3252" i="1" s="1"/>
  <c r="V3220" i="1"/>
  <c r="W3220" i="1" s="1"/>
  <c r="Y3220" i="1" s="1"/>
  <c r="V3204" i="1"/>
  <c r="W3204" i="1" s="1"/>
  <c r="Y3204" i="1" s="1"/>
  <c r="V3188" i="1"/>
  <c r="W3188" i="1" s="1"/>
  <c r="Y3188" i="1" s="1"/>
  <c r="V3172" i="1"/>
  <c r="W3172" i="1" s="1"/>
  <c r="Y3172" i="1" s="1"/>
  <c r="V3156" i="1"/>
  <c r="W3156" i="1" s="1"/>
  <c r="Y3156" i="1" s="1"/>
  <c r="V3140" i="1"/>
  <c r="W3140" i="1" s="1"/>
  <c r="Y3140" i="1" s="1"/>
  <c r="V3124" i="1"/>
  <c r="W3124" i="1" s="1"/>
  <c r="Y3124" i="1" s="1"/>
  <c r="V3108" i="1"/>
  <c r="W3108" i="1" s="1"/>
  <c r="Y3108" i="1" s="1"/>
  <c r="V3092" i="1"/>
  <c r="W3092" i="1" s="1"/>
  <c r="Y3092" i="1" s="1"/>
  <c r="V3076" i="1"/>
  <c r="W3076" i="1" s="1"/>
  <c r="Y3076" i="1" s="1"/>
  <c r="V3044" i="1"/>
  <c r="W3044" i="1" s="1"/>
  <c r="Y3044" i="1" s="1"/>
  <c r="V3028" i="1"/>
  <c r="W3028" i="1" s="1"/>
  <c r="Y3028" i="1" s="1"/>
  <c r="V3012" i="1"/>
  <c r="W3012" i="1" s="1"/>
  <c r="Y3012" i="1" s="1"/>
  <c r="V2996" i="1"/>
  <c r="W2996" i="1" s="1"/>
  <c r="Y2996" i="1" s="1"/>
  <c r="V2980" i="1"/>
  <c r="W2980" i="1" s="1"/>
  <c r="Y2980" i="1" s="1"/>
  <c r="V2964" i="1"/>
  <c r="W2964" i="1" s="1"/>
  <c r="Y2964" i="1" s="1"/>
  <c r="V2948" i="1"/>
  <c r="W2948" i="1" s="1"/>
  <c r="Y2948" i="1" s="1"/>
  <c r="V2932" i="1"/>
  <c r="W2932" i="1" s="1"/>
  <c r="Y2932" i="1" s="1"/>
  <c r="V2916" i="1"/>
  <c r="W2916" i="1" s="1"/>
  <c r="Y2916" i="1" s="1"/>
  <c r="V2900" i="1"/>
  <c r="W2900" i="1" s="1"/>
  <c r="Y2900" i="1" s="1"/>
  <c r="V2884" i="1"/>
  <c r="W2884" i="1" s="1"/>
  <c r="Y2884" i="1" s="1"/>
  <c r="V2868" i="1"/>
  <c r="W2868" i="1" s="1"/>
  <c r="Y2868" i="1" s="1"/>
  <c r="V2852" i="1"/>
  <c r="W2852" i="1" s="1"/>
  <c r="Y2852" i="1" s="1"/>
  <c r="V2820" i="1"/>
  <c r="W2820" i="1" s="1"/>
  <c r="Y2820" i="1" s="1"/>
  <c r="V2804" i="1"/>
  <c r="W2804" i="1" s="1"/>
  <c r="Y2804" i="1" s="1"/>
  <c r="V2788" i="1"/>
  <c r="W2788" i="1" s="1"/>
  <c r="Y2788" i="1" s="1"/>
  <c r="V2772" i="1"/>
  <c r="W2772" i="1" s="1"/>
  <c r="Y2772" i="1" s="1"/>
  <c r="V2756" i="1"/>
  <c r="W2756" i="1" s="1"/>
  <c r="Y2756" i="1" s="1"/>
  <c r="V2740" i="1"/>
  <c r="W2740" i="1" s="1"/>
  <c r="Y2740" i="1" s="1"/>
  <c r="V2724" i="1"/>
  <c r="W2724" i="1" s="1"/>
  <c r="Y2724" i="1" s="1"/>
  <c r="V2708" i="1"/>
  <c r="W2708" i="1" s="1"/>
  <c r="Y2708" i="1" s="1"/>
  <c r="V2692" i="1"/>
  <c r="W2692" i="1" s="1"/>
  <c r="Y2692" i="1" s="1"/>
  <c r="V2676" i="1"/>
  <c r="W2676" i="1" s="1"/>
  <c r="Y2676" i="1" s="1"/>
  <c r="V2660" i="1"/>
  <c r="W2660" i="1" s="1"/>
  <c r="Y2660" i="1" s="1"/>
  <c r="V2644" i="1"/>
  <c r="W2644" i="1" s="1"/>
  <c r="Y2644" i="1" s="1"/>
  <c r="V2628" i="1"/>
  <c r="W2628" i="1" s="1"/>
  <c r="Y2628" i="1" s="1"/>
  <c r="V2612" i="1"/>
  <c r="W2612" i="1" s="1"/>
  <c r="Y2612" i="1" s="1"/>
  <c r="V2596" i="1"/>
  <c r="W2596" i="1" s="1"/>
  <c r="Y2596" i="1" s="1"/>
  <c r="V2580" i="1"/>
  <c r="W2580" i="1" s="1"/>
  <c r="Y2580" i="1" s="1"/>
  <c r="V2564" i="1"/>
  <c r="W2564" i="1" s="1"/>
  <c r="Y2564" i="1" s="1"/>
  <c r="V2548" i="1"/>
  <c r="W2548" i="1" s="1"/>
  <c r="Y2548" i="1" s="1"/>
  <c r="V2532" i="1"/>
  <c r="W2532" i="1" s="1"/>
  <c r="Y2532" i="1" s="1"/>
  <c r="V2516" i="1"/>
  <c r="W2516" i="1" s="1"/>
  <c r="Y2516" i="1" s="1"/>
  <c r="V2500" i="1"/>
  <c r="W2500" i="1" s="1"/>
  <c r="Y2500" i="1" s="1"/>
  <c r="V2484" i="1"/>
  <c r="W2484" i="1" s="1"/>
  <c r="Y2484" i="1" s="1"/>
  <c r="V2468" i="1"/>
  <c r="W2468" i="1" s="1"/>
  <c r="Y2468" i="1" s="1"/>
  <c r="V2452" i="1"/>
  <c r="W2452" i="1" s="1"/>
  <c r="Y2452" i="1" s="1"/>
  <c r="V2436" i="1"/>
  <c r="W2436" i="1" s="1"/>
  <c r="Y2436" i="1" s="1"/>
  <c r="V2420" i="1"/>
  <c r="W2420" i="1" s="1"/>
  <c r="Y2420" i="1" s="1"/>
  <c r="V2404" i="1"/>
  <c r="W2404" i="1" s="1"/>
  <c r="Y2404" i="1" s="1"/>
  <c r="V2388" i="1"/>
  <c r="W2388" i="1" s="1"/>
  <c r="Y2388" i="1" s="1"/>
  <c r="V2372" i="1"/>
  <c r="W2372" i="1" s="1"/>
  <c r="Y2372" i="1" s="1"/>
  <c r="V2356" i="1"/>
  <c r="W2356" i="1" s="1"/>
  <c r="Y2356" i="1" s="1"/>
  <c r="V2340" i="1"/>
  <c r="W2340" i="1" s="1"/>
  <c r="Y2340" i="1" s="1"/>
  <c r="V2324" i="1"/>
  <c r="W2324" i="1" s="1"/>
  <c r="Y2324" i="1" s="1"/>
  <c r="V2308" i="1"/>
  <c r="W2308" i="1" s="1"/>
  <c r="Y2308" i="1" s="1"/>
  <c r="V2292" i="1"/>
  <c r="W2292" i="1" s="1"/>
  <c r="Y2292" i="1" s="1"/>
  <c r="V2276" i="1"/>
  <c r="W2276" i="1" s="1"/>
  <c r="Y2276" i="1" s="1"/>
  <c r="V2260" i="1"/>
  <c r="W2260" i="1" s="1"/>
  <c r="Y2260" i="1" s="1"/>
  <c r="V2244" i="1"/>
  <c r="W2244" i="1" s="1"/>
  <c r="Y2244" i="1" s="1"/>
  <c r="V2228" i="1"/>
  <c r="W2228" i="1" s="1"/>
  <c r="Y2228" i="1" s="1"/>
  <c r="V2212" i="1"/>
  <c r="W2212" i="1" s="1"/>
  <c r="Y2212" i="1" s="1"/>
  <c r="V2196" i="1"/>
  <c r="W2196" i="1" s="1"/>
  <c r="Y2196" i="1" s="1"/>
  <c r="V2180" i="1"/>
  <c r="W2180" i="1" s="1"/>
  <c r="Y2180" i="1" s="1"/>
  <c r="V2164" i="1"/>
  <c r="W2164" i="1" s="1"/>
  <c r="Y2164" i="1" s="1"/>
  <c r="V2148" i="1"/>
  <c r="W2148" i="1" s="1"/>
  <c r="Y2148" i="1" s="1"/>
  <c r="V2132" i="1"/>
  <c r="W2132" i="1" s="1"/>
  <c r="Y2132" i="1" s="1"/>
  <c r="V2116" i="1"/>
  <c r="W2116" i="1" s="1"/>
  <c r="Y2116" i="1" s="1"/>
  <c r="V2100" i="1"/>
  <c r="W2100" i="1" s="1"/>
  <c r="Y2100" i="1" s="1"/>
  <c r="V2084" i="1"/>
  <c r="W2084" i="1" s="1"/>
  <c r="Y2084" i="1" s="1"/>
  <c r="V2068" i="1"/>
  <c r="W2068" i="1" s="1"/>
  <c r="Y2068" i="1" s="1"/>
  <c r="V2052" i="1"/>
  <c r="W2052" i="1" s="1"/>
  <c r="Y2052" i="1" s="1"/>
  <c r="V2036" i="1"/>
  <c r="W2036" i="1" s="1"/>
  <c r="Y2036" i="1" s="1"/>
  <c r="V2020" i="1"/>
  <c r="W2020" i="1" s="1"/>
  <c r="Y2020" i="1" s="1"/>
  <c r="V1988" i="1"/>
  <c r="W1988" i="1" s="1"/>
  <c r="Y1988" i="1" s="1"/>
  <c r="V1972" i="1"/>
  <c r="W1972" i="1" s="1"/>
  <c r="Y1972" i="1" s="1"/>
  <c r="V1956" i="1"/>
  <c r="W1956" i="1" s="1"/>
  <c r="Y1956" i="1" s="1"/>
  <c r="V1940" i="1"/>
  <c r="W1940" i="1" s="1"/>
  <c r="Y1940" i="1" s="1"/>
  <c r="V1924" i="1"/>
  <c r="W1924" i="1" s="1"/>
  <c r="Y1924" i="1" s="1"/>
  <c r="V1908" i="1"/>
  <c r="W1908" i="1" s="1"/>
  <c r="Y1908" i="1" s="1"/>
  <c r="V1892" i="1"/>
  <c r="W1892" i="1" s="1"/>
  <c r="Y1892" i="1" s="1"/>
  <c r="V1876" i="1"/>
  <c r="W1876" i="1" s="1"/>
  <c r="Y1876" i="1" s="1"/>
  <c r="V1860" i="1"/>
  <c r="W1860" i="1" s="1"/>
  <c r="Y1860" i="1" s="1"/>
  <c r="V1844" i="1"/>
  <c r="W1844" i="1" s="1"/>
  <c r="Y1844" i="1" s="1"/>
  <c r="V1828" i="1"/>
  <c r="W1828" i="1" s="1"/>
  <c r="Y1828" i="1" s="1"/>
  <c r="V1812" i="1"/>
  <c r="W1812" i="1" s="1"/>
  <c r="Y1812" i="1" s="1"/>
  <c r="V1796" i="1"/>
  <c r="W1796" i="1" s="1"/>
  <c r="Y1796" i="1" s="1"/>
  <c r="V1780" i="1"/>
  <c r="W1780" i="1" s="1"/>
  <c r="Y1780" i="1" s="1"/>
  <c r="V1764" i="1"/>
  <c r="W1764" i="1" s="1"/>
  <c r="Y1764" i="1" s="1"/>
  <c r="V1748" i="1"/>
  <c r="W1748" i="1" s="1"/>
  <c r="Y1748" i="1" s="1"/>
  <c r="V1732" i="1"/>
  <c r="W1732" i="1" s="1"/>
  <c r="Y1732" i="1" s="1"/>
  <c r="V1716" i="1"/>
  <c r="W1716" i="1" s="1"/>
  <c r="Y1716" i="1" s="1"/>
  <c r="V1700" i="1"/>
  <c r="W1700" i="1" s="1"/>
  <c r="Y1700" i="1" s="1"/>
  <c r="V1684" i="1"/>
  <c r="W1684" i="1" s="1"/>
  <c r="Y1684" i="1" s="1"/>
  <c r="V1668" i="1"/>
  <c r="W1668" i="1" s="1"/>
  <c r="Y1668" i="1" s="1"/>
  <c r="V1652" i="1"/>
  <c r="W1652" i="1" s="1"/>
  <c r="Y1652" i="1" s="1"/>
  <c r="V1636" i="1"/>
  <c r="W1636" i="1" s="1"/>
  <c r="Y1636" i="1" s="1"/>
  <c r="V1620" i="1"/>
  <c r="W1620" i="1" s="1"/>
  <c r="Y1620" i="1" s="1"/>
  <c r="V1604" i="1"/>
  <c r="W1604" i="1" s="1"/>
  <c r="Y1604" i="1" s="1"/>
  <c r="W1588" i="1"/>
  <c r="Y1588" i="1" s="1"/>
  <c r="W1572" i="1"/>
  <c r="Y1572" i="1" s="1"/>
  <c r="W1556" i="1"/>
  <c r="Y1556" i="1" s="1"/>
  <c r="V1524" i="1"/>
  <c r="W1524" i="1" s="1"/>
  <c r="Y1524" i="1" s="1"/>
  <c r="V1508" i="1"/>
  <c r="W1508" i="1" s="1"/>
  <c r="Y1508" i="1" s="1"/>
  <c r="V1492" i="1"/>
  <c r="W1492" i="1" s="1"/>
  <c r="Y1492" i="1" s="1"/>
  <c r="V1476" i="1"/>
  <c r="W1476" i="1" s="1"/>
  <c r="Y1476" i="1" s="1"/>
  <c r="V1460" i="1"/>
  <c r="W1460" i="1" s="1"/>
  <c r="Y1460" i="1" s="1"/>
  <c r="V1428" i="1"/>
  <c r="W1428" i="1" s="1"/>
  <c r="Y1428" i="1" s="1"/>
  <c r="V1412" i="1"/>
  <c r="W1412" i="1" s="1"/>
  <c r="Y1412" i="1" s="1"/>
  <c r="V1396" i="1"/>
  <c r="W1396" i="1" s="1"/>
  <c r="Y1396" i="1" s="1"/>
  <c r="V1380" i="1"/>
  <c r="W1380" i="1" s="1"/>
  <c r="Y1380" i="1" s="1"/>
  <c r="V1364" i="1"/>
  <c r="W1364" i="1" s="1"/>
  <c r="Y1364" i="1" s="1"/>
  <c r="V1348" i="1"/>
  <c r="W1348" i="1" s="1"/>
  <c r="Y1348" i="1" s="1"/>
  <c r="W1332" i="1"/>
  <c r="Y1332" i="1" s="1"/>
  <c r="W1316" i="1"/>
  <c r="Y1316" i="1" s="1"/>
  <c r="V1300" i="1"/>
  <c r="W1300" i="1" s="1"/>
  <c r="Y1300" i="1" s="1"/>
  <c r="V1284" i="1"/>
  <c r="W1284" i="1" s="1"/>
  <c r="Y1284" i="1" s="1"/>
  <c r="V1268" i="1"/>
  <c r="W1268" i="1" s="1"/>
  <c r="Y1268" i="1" s="1"/>
  <c r="V1252" i="1"/>
  <c r="W1252" i="1" s="1"/>
  <c r="Y1252" i="1" s="1"/>
  <c r="W1236" i="1"/>
  <c r="Y1236" i="1" s="1"/>
  <c r="V1220" i="1"/>
  <c r="W1220" i="1" s="1"/>
  <c r="Y1220" i="1" s="1"/>
  <c r="V1204" i="1"/>
  <c r="W1204" i="1" s="1"/>
  <c r="Y1204" i="1" s="1"/>
  <c r="V1188" i="1"/>
  <c r="W1188" i="1" s="1"/>
  <c r="Y1188" i="1" s="1"/>
  <c r="V1172" i="1"/>
  <c r="W1172" i="1" s="1"/>
  <c r="Y1172" i="1" s="1"/>
  <c r="W1156" i="1"/>
  <c r="Y1156" i="1" s="1"/>
  <c r="V1140" i="1"/>
  <c r="W1140" i="1" s="1"/>
  <c r="Y1140" i="1" s="1"/>
  <c r="V1124" i="1"/>
  <c r="W1124" i="1" s="1"/>
  <c r="Y1124" i="1" s="1"/>
  <c r="W1108" i="1"/>
  <c r="Y1108" i="1" s="1"/>
  <c r="V1092" i="1"/>
  <c r="W1092" i="1" s="1"/>
  <c r="Y1092" i="1" s="1"/>
  <c r="V1076" i="1"/>
  <c r="W1076" i="1" s="1"/>
  <c r="Y1076" i="1" s="1"/>
  <c r="V1060" i="1"/>
  <c r="W1060" i="1" s="1"/>
  <c r="Y1060" i="1" s="1"/>
  <c r="V1044" i="1"/>
  <c r="W1044" i="1" s="1"/>
  <c r="Y1044" i="1" s="1"/>
  <c r="V1028" i="1"/>
  <c r="W1028" i="1"/>
  <c r="Y1028" i="1" s="1"/>
  <c r="V1012" i="1"/>
  <c r="W1012" i="1" s="1"/>
  <c r="Y1012" i="1" s="1"/>
  <c r="V980" i="1"/>
  <c r="W980" i="1" s="1"/>
  <c r="Y980" i="1" s="1"/>
  <c r="V964" i="1"/>
  <c r="W964" i="1" s="1"/>
  <c r="Y964" i="1" s="1"/>
  <c r="W948" i="1"/>
  <c r="Y948" i="1" s="1"/>
  <c r="V932" i="1"/>
  <c r="W932" i="1" s="1"/>
  <c r="Y932" i="1" s="1"/>
  <c r="W916" i="1"/>
  <c r="Y916" i="1" s="1"/>
  <c r="V900" i="1"/>
  <c r="W900" i="1" s="1"/>
  <c r="Y900" i="1" s="1"/>
  <c r="V884" i="1"/>
  <c r="W884" i="1" s="1"/>
  <c r="Y884" i="1" s="1"/>
  <c r="V868" i="1"/>
  <c r="W868" i="1" s="1"/>
  <c r="Y868" i="1" s="1"/>
  <c r="V852" i="1"/>
  <c r="W852" i="1" s="1"/>
  <c r="Y852" i="1" s="1"/>
  <c r="V836" i="1"/>
  <c r="W836" i="1" s="1"/>
  <c r="Y836" i="1" s="1"/>
  <c r="V820" i="1"/>
  <c r="W820" i="1" s="1"/>
  <c r="Y820" i="1" s="1"/>
  <c r="V804" i="1"/>
  <c r="W804" i="1" s="1"/>
  <c r="Y804" i="1" s="1"/>
  <c r="V788" i="1"/>
  <c r="W788" i="1" s="1"/>
  <c r="Y788" i="1" s="1"/>
  <c r="V772" i="1"/>
  <c r="W772" i="1" s="1"/>
  <c r="Y772" i="1" s="1"/>
  <c r="V756" i="1"/>
  <c r="W756" i="1" s="1"/>
  <c r="Y756" i="1" s="1"/>
  <c r="V740" i="1"/>
  <c r="W740" i="1" s="1"/>
  <c r="Y740" i="1" s="1"/>
  <c r="V724" i="1"/>
  <c r="W724" i="1" s="1"/>
  <c r="Y724" i="1" s="1"/>
  <c r="V708" i="1"/>
  <c r="W708" i="1" s="1"/>
  <c r="Y708" i="1" s="1"/>
  <c r="V692" i="1"/>
  <c r="W692" i="1" s="1"/>
  <c r="Y692" i="1" s="1"/>
  <c r="V676" i="1"/>
  <c r="W676" i="1" s="1"/>
  <c r="Y676" i="1" s="1"/>
  <c r="V644" i="1"/>
  <c r="W644" i="1" s="1"/>
  <c r="Y644" i="1" s="1"/>
  <c r="V628" i="1"/>
  <c r="W628" i="1" s="1"/>
  <c r="Y628" i="1" s="1"/>
  <c r="V612" i="1"/>
  <c r="W612" i="1" s="1"/>
  <c r="Y612" i="1" s="1"/>
  <c r="V596" i="1"/>
  <c r="W596" i="1" s="1"/>
  <c r="Y596" i="1" s="1"/>
  <c r="V580" i="1"/>
  <c r="W580" i="1" s="1"/>
  <c r="Y580" i="1" s="1"/>
  <c r="V564" i="1"/>
  <c r="W564" i="1" s="1"/>
  <c r="Y564" i="1" s="1"/>
  <c r="V548" i="1"/>
  <c r="W548" i="1" s="1"/>
  <c r="Y548" i="1" s="1"/>
  <c r="W532" i="1"/>
  <c r="Y532" i="1" s="1"/>
  <c r="V516" i="1"/>
  <c r="W516" i="1" s="1"/>
  <c r="Y516" i="1" s="1"/>
  <c r="V500" i="1"/>
  <c r="W500" i="1" s="1"/>
  <c r="Y500" i="1" s="1"/>
  <c r="V484" i="1"/>
  <c r="W484" i="1" s="1"/>
  <c r="Y484" i="1" s="1"/>
  <c r="V468" i="1"/>
  <c r="W468" i="1" s="1"/>
  <c r="Y468" i="1" s="1"/>
  <c r="V452" i="1"/>
  <c r="W452" i="1" s="1"/>
  <c r="Y452" i="1" s="1"/>
  <c r="V436" i="1"/>
  <c r="W436" i="1" s="1"/>
  <c r="Y436" i="1" s="1"/>
  <c r="V420" i="1"/>
  <c r="W420" i="1" s="1"/>
  <c r="Y420" i="1" s="1"/>
  <c r="V404" i="1"/>
  <c r="W404" i="1" s="1"/>
  <c r="Y404" i="1" s="1"/>
  <c r="V388" i="1"/>
  <c r="W388" i="1" s="1"/>
  <c r="Y388" i="1" s="1"/>
  <c r="V372" i="1"/>
  <c r="W372" i="1" s="1"/>
  <c r="Y372" i="1" s="1"/>
  <c r="V356" i="1"/>
  <c r="W356" i="1" s="1"/>
  <c r="Y356" i="1" s="1"/>
  <c r="V340" i="1"/>
  <c r="W340" i="1" s="1"/>
  <c r="Y340" i="1" s="1"/>
  <c r="V324" i="1"/>
  <c r="W324" i="1" s="1"/>
  <c r="Y324" i="1" s="1"/>
  <c r="V308" i="1"/>
  <c r="W308" i="1" s="1"/>
  <c r="Y308" i="1" s="1"/>
  <c r="V292" i="1"/>
  <c r="W292" i="1" s="1"/>
  <c r="Y292" i="1" s="1"/>
  <c r="V276" i="1"/>
  <c r="W276" i="1" s="1"/>
  <c r="Y276" i="1" s="1"/>
  <c r="V260" i="1"/>
  <c r="W260" i="1" s="1"/>
  <c r="Y260" i="1" s="1"/>
  <c r="V244" i="1"/>
  <c r="W244" i="1" s="1"/>
  <c r="Y244" i="1" s="1"/>
  <c r="V228" i="1"/>
  <c r="W228" i="1" s="1"/>
  <c r="Y228" i="1" s="1"/>
  <c r="V212" i="1"/>
  <c r="W212" i="1" s="1"/>
  <c r="Y212" i="1" s="1"/>
  <c r="V196" i="1"/>
  <c r="W196" i="1" s="1"/>
  <c r="Y196" i="1" s="1"/>
  <c r="V180" i="1"/>
  <c r="W180" i="1" s="1"/>
  <c r="Y180" i="1" s="1"/>
  <c r="V164" i="1"/>
  <c r="W164" i="1" s="1"/>
  <c r="Y164" i="1" s="1"/>
  <c r="V148" i="1"/>
  <c r="W148" i="1" s="1"/>
  <c r="Y148" i="1" s="1"/>
  <c r="V132" i="1"/>
  <c r="W132" i="1" s="1"/>
  <c r="Y132" i="1" s="1"/>
  <c r="V116" i="1"/>
  <c r="W116" i="1" s="1"/>
  <c r="Y116" i="1" s="1"/>
  <c r="V100" i="1"/>
  <c r="W100" i="1" s="1"/>
  <c r="Y100" i="1" s="1"/>
  <c r="V84" i="1"/>
  <c r="W84" i="1" s="1"/>
  <c r="Y84" i="1" s="1"/>
  <c r="V68" i="1"/>
  <c r="W68" i="1" s="1"/>
  <c r="Y68" i="1" s="1"/>
  <c r="V52" i="1"/>
  <c r="W52" i="1" s="1"/>
  <c r="Y52" i="1" s="1"/>
  <c r="V36" i="1"/>
  <c r="W36" i="1" s="1"/>
  <c r="Y36" i="1" s="1"/>
  <c r="V20" i="1"/>
  <c r="W20" i="1" s="1"/>
  <c r="Y20" i="1" s="1"/>
  <c r="V4" i="1"/>
  <c r="W4" i="1" s="1"/>
  <c r="Y4" i="1" s="1"/>
  <c r="V4233" i="1"/>
  <c r="W4233" i="1" s="1"/>
  <c r="Y4233" i="1" s="1"/>
  <c r="V4216" i="1"/>
  <c r="W4216" i="1" s="1"/>
  <c r="Y4216" i="1" s="1"/>
  <c r="V4199" i="1"/>
  <c r="W4199" i="1" s="1"/>
  <c r="Y4199" i="1" s="1"/>
  <c r="V4182" i="1"/>
  <c r="W4182" i="1" s="1"/>
  <c r="Y4182" i="1" s="1"/>
  <c r="V4165" i="1"/>
  <c r="W4165" i="1" s="1"/>
  <c r="Y4165" i="1" s="1"/>
  <c r="V4148" i="1"/>
  <c r="W4148" i="1" s="1"/>
  <c r="Y4148" i="1" s="1"/>
  <c r="V4063" i="1"/>
  <c r="W4063" i="1" s="1"/>
  <c r="Y4063" i="1" s="1"/>
  <c r="V4028" i="1"/>
  <c r="W4028" i="1" s="1"/>
  <c r="Y4028" i="1" s="1"/>
  <c r="V4011" i="1"/>
  <c r="W4011" i="1" s="1"/>
  <c r="Y4011" i="1" s="1"/>
  <c r="V3994" i="1"/>
  <c r="W3994" i="1" s="1"/>
  <c r="Y3994" i="1" s="1"/>
  <c r="V3977" i="1"/>
  <c r="W3977" i="1" s="1"/>
  <c r="Y3977" i="1" s="1"/>
  <c r="V3960" i="1"/>
  <c r="W3960" i="1" s="1"/>
  <c r="Y3960" i="1" s="1"/>
  <c r="V3943" i="1"/>
  <c r="W3943" i="1" s="1"/>
  <c r="Y3943" i="1" s="1"/>
  <c r="V3926" i="1"/>
  <c r="W3926" i="1" s="1"/>
  <c r="Y3926" i="1" s="1"/>
  <c r="V3909" i="1"/>
  <c r="W3909" i="1" s="1"/>
  <c r="Y3909" i="1" s="1"/>
  <c r="V3892" i="1"/>
  <c r="W3892" i="1" s="1"/>
  <c r="Y3892" i="1" s="1"/>
  <c r="V3815" i="1"/>
  <c r="W3815" i="1" s="1"/>
  <c r="Y3815" i="1" s="1"/>
  <c r="V3771" i="1"/>
  <c r="W3771" i="1" s="1"/>
  <c r="Y3771" i="1" s="1"/>
  <c r="V3751" i="1"/>
  <c r="W3751" i="1" s="1"/>
  <c r="Y3751" i="1" s="1"/>
  <c r="V3707" i="1"/>
  <c r="W3707" i="1" s="1"/>
  <c r="Y3707" i="1" s="1"/>
  <c r="V3687" i="1"/>
  <c r="W3687" i="1" s="1"/>
  <c r="Y3687" i="1" s="1"/>
  <c r="V3643" i="1"/>
  <c r="W3643" i="1" s="1"/>
  <c r="Y3643" i="1" s="1"/>
  <c r="V3622" i="1"/>
  <c r="W3622" i="1" s="1"/>
  <c r="Y3622" i="1" s="1"/>
  <c r="V3596" i="1"/>
  <c r="W3596" i="1" s="1"/>
  <c r="Y3596" i="1" s="1"/>
  <c r="V3575" i="1"/>
  <c r="W3575" i="1" s="1"/>
  <c r="Y3575" i="1" s="1"/>
  <c r="V3549" i="1"/>
  <c r="W3549" i="1" s="1"/>
  <c r="Y3549" i="1" s="1"/>
  <c r="V3527" i="1"/>
  <c r="W3527" i="1" s="1"/>
  <c r="Y3527" i="1" s="1"/>
  <c r="V3499" i="1"/>
  <c r="W3499" i="1" s="1"/>
  <c r="Y3499" i="1" s="1"/>
  <c r="V3449" i="1"/>
  <c r="W3449" i="1" s="1"/>
  <c r="Y3449" i="1" s="1"/>
  <c r="V3421" i="1"/>
  <c r="W3421" i="1" s="1"/>
  <c r="Y3421" i="1" s="1"/>
  <c r="V3399" i="1"/>
  <c r="W3399" i="1" s="1"/>
  <c r="Y3399" i="1" s="1"/>
  <c r="V3370" i="1"/>
  <c r="W3370" i="1" s="1"/>
  <c r="Y3370" i="1" s="1"/>
  <c r="V3338" i="1"/>
  <c r="W3338" i="1" s="1"/>
  <c r="Y3338" i="1" s="1"/>
  <c r="V3304" i="1"/>
  <c r="W3304" i="1" s="1"/>
  <c r="Y3304" i="1" s="1"/>
  <c r="V3261" i="1"/>
  <c r="W3261" i="1" s="1"/>
  <c r="Y3261" i="1" s="1"/>
  <c r="V3227" i="1"/>
  <c r="W3227" i="1" s="1"/>
  <c r="Y3227" i="1" s="1"/>
  <c r="V3193" i="1"/>
  <c r="W3193" i="1" s="1"/>
  <c r="Y3193" i="1" s="1"/>
  <c r="V3147" i="1"/>
  <c r="W3147" i="1" s="1"/>
  <c r="Y3147" i="1" s="1"/>
  <c r="V3101" i="1"/>
  <c r="W3101" i="1" s="1"/>
  <c r="Y3101" i="1" s="1"/>
  <c r="V3065" i="1"/>
  <c r="W3065" i="1" s="1"/>
  <c r="Y3065" i="1" s="1"/>
  <c r="V3019" i="1"/>
  <c r="W3019" i="1" s="1"/>
  <c r="Y3019" i="1" s="1"/>
  <c r="V2957" i="1"/>
  <c r="W2957" i="1" s="1"/>
  <c r="Y2957" i="1" s="1"/>
  <c r="V2893" i="1"/>
  <c r="W2893" i="1" s="1"/>
  <c r="Y2893" i="1" s="1"/>
  <c r="V2829" i="1"/>
  <c r="W2829" i="1" s="1"/>
  <c r="Y2829" i="1" s="1"/>
  <c r="V2765" i="1"/>
  <c r="W2765" i="1" s="1"/>
  <c r="Y2765" i="1" s="1"/>
  <c r="V2701" i="1"/>
  <c r="W2701" i="1" s="1"/>
  <c r="Y2701" i="1" s="1"/>
  <c r="V2637" i="1"/>
  <c r="W2637" i="1" s="1"/>
  <c r="Y2637" i="1" s="1"/>
  <c r="V2573" i="1"/>
  <c r="W2573" i="1" s="1"/>
  <c r="Y2573" i="1" s="1"/>
  <c r="V2509" i="1"/>
  <c r="W2509" i="1" s="1"/>
  <c r="Y2509" i="1" s="1"/>
  <c r="V2445" i="1"/>
  <c r="W2445" i="1" s="1"/>
  <c r="Y2445" i="1" s="1"/>
  <c r="V2381" i="1"/>
  <c r="W2381" i="1" s="1"/>
  <c r="Y2381" i="1" s="1"/>
  <c r="V2317" i="1"/>
  <c r="W2317" i="1" s="1"/>
  <c r="Y2317" i="1" s="1"/>
  <c r="V2253" i="1"/>
  <c r="W2253" i="1" s="1"/>
  <c r="Y2253" i="1" s="1"/>
  <c r="V2189" i="1"/>
  <c r="W2189" i="1" s="1"/>
  <c r="Y2189" i="1" s="1"/>
  <c r="V2125" i="1"/>
  <c r="W2125" i="1" s="1"/>
  <c r="Y2125" i="1" s="1"/>
  <c r="V2061" i="1"/>
  <c r="W2061" i="1" s="1"/>
  <c r="Y2061" i="1" s="1"/>
  <c r="V1997" i="1"/>
  <c r="W1997" i="1" s="1"/>
  <c r="Y1997" i="1" s="1"/>
  <c r="V1933" i="1"/>
  <c r="W1933" i="1" s="1"/>
  <c r="Y1933" i="1" s="1"/>
  <c r="V1869" i="1"/>
  <c r="W1869" i="1" s="1"/>
  <c r="Y1869" i="1" s="1"/>
  <c r="V1805" i="1"/>
  <c r="W1805" i="1" s="1"/>
  <c r="Y1805" i="1" s="1"/>
  <c r="V1741" i="1"/>
  <c r="W1741" i="1" s="1"/>
  <c r="Y1741" i="1" s="1"/>
  <c r="V1676" i="1"/>
  <c r="W1676" i="1" s="1"/>
  <c r="Y1676" i="1" s="1"/>
  <c r="V1608" i="1"/>
  <c r="W1608" i="1" s="1"/>
  <c r="Y1608" i="1" s="1"/>
  <c r="V1540" i="1"/>
  <c r="W1540" i="1" s="1"/>
  <c r="Y1540" i="1" s="1"/>
  <c r="V1471" i="1"/>
  <c r="W1471" i="1" s="1"/>
  <c r="Y1471" i="1" s="1"/>
  <c r="V1403" i="1"/>
  <c r="W1403" i="1" s="1"/>
  <c r="Y1403" i="1" s="1"/>
  <c r="V1335" i="1"/>
  <c r="W1335" i="1" s="1"/>
  <c r="Y1335" i="1" s="1"/>
  <c r="V1256" i="1"/>
  <c r="W1256" i="1" s="1"/>
  <c r="Y1256" i="1" s="1"/>
  <c r="V1177" i="1"/>
  <c r="W1177" i="1" s="1"/>
  <c r="Y1177" i="1" s="1"/>
  <c r="V1087" i="1"/>
  <c r="W1087" i="1" s="1"/>
  <c r="Y1087" i="1" s="1"/>
  <c r="V996" i="1"/>
  <c r="W996" i="1" s="1"/>
  <c r="Y996" i="1" s="1"/>
  <c r="V889" i="1"/>
  <c r="W889" i="1" s="1"/>
  <c r="Y889" i="1" s="1"/>
  <c r="V631" i="1"/>
  <c r="W631" i="1" s="1"/>
  <c r="Y631" i="1" s="1"/>
  <c r="V219" i="1"/>
  <c r="W219" i="1" s="1"/>
  <c r="Y219" i="1" s="1"/>
  <c r="Y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35658F-81C6-479B-8BE1-4BD8272590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E2B0FE-CE8D-4D83-9C72-E54E57E92857}" name="WorksheetConnection_ecommerce_sales.xlsx!tbl_EcommerceSales" type="102" refreshedVersion="8" minRefreshableVersion="5">
    <extLst>
      <ext xmlns:x15="http://schemas.microsoft.com/office/spreadsheetml/2010/11/main" uri="{DE250136-89BD-433C-8126-D09CA5730AF9}">
        <x15:connection id="tbl_EcommerceSales" autoDelete="1">
          <x15:rangePr sourceName="_xlcn.WorksheetConnection_ecommerce_sales.xlsxtbl_EcommerceSales1"/>
        </x15:connection>
      </ext>
    </extLst>
  </connection>
</connections>
</file>

<file path=xl/sharedStrings.xml><?xml version="1.0" encoding="utf-8"?>
<sst xmlns="http://schemas.openxmlformats.org/spreadsheetml/2006/main" count="65333" uniqueCount="7287">
  <si>
    <t>Order_ID</t>
  </si>
  <si>
    <t>Order_Date</t>
  </si>
  <si>
    <t>Customer_ID</t>
  </si>
  <si>
    <t>Customer_Name</t>
  </si>
  <si>
    <t>Gender</t>
  </si>
  <si>
    <t>Age</t>
  </si>
  <si>
    <t>City</t>
  </si>
  <si>
    <t>Region</t>
  </si>
  <si>
    <t>Product_ID</t>
  </si>
  <si>
    <t>Product_Name</t>
  </si>
  <si>
    <t>Category</t>
  </si>
  <si>
    <t>Sub_Category</t>
  </si>
  <si>
    <t>Quantity</t>
  </si>
  <si>
    <t>Unit_Price</t>
  </si>
  <si>
    <t>Discount</t>
  </si>
  <si>
    <t>Revenue</t>
  </si>
  <si>
    <t>Cost</t>
  </si>
  <si>
    <t>Profit</t>
  </si>
  <si>
    <t>Payment_Method</t>
  </si>
  <si>
    <t>Order_Status</t>
  </si>
  <si>
    <t>Sales_Channel</t>
  </si>
  <si>
    <t>Rating</t>
  </si>
  <si>
    <t>ORD104877</t>
  </si>
  <si>
    <t>CUST1411</t>
  </si>
  <si>
    <t>Riya Verma</t>
  </si>
  <si>
    <t>Female</t>
  </si>
  <si>
    <t>Bokaro</t>
  </si>
  <si>
    <t>East</t>
  </si>
  <si>
    <t>P012</t>
  </si>
  <si>
    <t>Air Fryer</t>
  </si>
  <si>
    <t>Home &amp; Kitchen</t>
  </si>
  <si>
    <t>Kitchen</t>
  </si>
  <si>
    <t>UPI</t>
  </si>
  <si>
    <t>Delivered</t>
  </si>
  <si>
    <t>Mobile App</t>
  </si>
  <si>
    <t>ORD104594</t>
  </si>
  <si>
    <t>CUST1943</t>
  </si>
  <si>
    <t>Aditi Saxena</t>
  </si>
  <si>
    <t>Amritsar</t>
  </si>
  <si>
    <t>North</t>
  </si>
  <si>
    <t>P025</t>
  </si>
  <si>
    <t>Moisturizer</t>
  </si>
  <si>
    <t>Beauty</t>
  </si>
  <si>
    <t>Skincare</t>
  </si>
  <si>
    <t>Debit Card</t>
  </si>
  <si>
    <t>ORD100846</t>
  </si>
  <si>
    <t>CUST0744</t>
  </si>
  <si>
    <t>Sanya Malhotra</t>
  </si>
  <si>
    <t>Male</t>
  </si>
  <si>
    <t>ORD101485</t>
  </si>
  <si>
    <t>CUST1433</t>
  </si>
  <si>
    <t>Meera Singh</t>
  </si>
  <si>
    <t>Patna</t>
  </si>
  <si>
    <t>P008</t>
  </si>
  <si>
    <t>Cotton T-Shirt</t>
  </si>
  <si>
    <t>Fashion</t>
  </si>
  <si>
    <t>Clothing</t>
  </si>
  <si>
    <t>Website</t>
  </si>
  <si>
    <t>ORD104728</t>
  </si>
  <si>
    <t>CUST0422</t>
  </si>
  <si>
    <t>Kabir Gupta</t>
  </si>
  <si>
    <t>Kolkata</t>
  </si>
  <si>
    <t>P021</t>
  </si>
  <si>
    <t>Face Wash</t>
  </si>
  <si>
    <t>ORD100558</t>
  </si>
  <si>
    <t>CUST0105</t>
  </si>
  <si>
    <t>Zoya Singh</t>
  </si>
  <si>
    <t>P022</t>
  </si>
  <si>
    <t>Sunscreen SPF 50</t>
  </si>
  <si>
    <t>ORD101536</t>
  </si>
  <si>
    <t>CUST1894</t>
  </si>
  <si>
    <t>Hyderabad</t>
  </si>
  <si>
    <t>South</t>
  </si>
  <si>
    <t>P007</t>
  </si>
  <si>
    <t>Running Shoes</t>
  </si>
  <si>
    <t>Footwear</t>
  </si>
  <si>
    <t>Cash on Delivery</t>
  </si>
  <si>
    <t>ORD100734</t>
  </si>
  <si>
    <t>CUST0559</t>
  </si>
  <si>
    <t>Isha Mehta</t>
  </si>
  <si>
    <t>P001</t>
  </si>
  <si>
    <t>Wireless Headphones</t>
  </si>
  <si>
    <t>Electronics</t>
  </si>
  <si>
    <t>Audio</t>
  </si>
  <si>
    <t>ORD104917</t>
  </si>
  <si>
    <t>CUST2028</t>
  </si>
  <si>
    <t>Rahul Kumar</t>
  </si>
  <si>
    <t>Nagpur</t>
  </si>
  <si>
    <t>West</t>
  </si>
  <si>
    <t>P030</t>
  </si>
  <si>
    <t>Self Help Book</t>
  </si>
  <si>
    <t>Books</t>
  </si>
  <si>
    <t>Self Development</t>
  </si>
  <si>
    <t>Returned</t>
  </si>
  <si>
    <t>ORD100475</t>
  </si>
  <si>
    <t>CUST1049</t>
  </si>
  <si>
    <t>Dehradun</t>
  </si>
  <si>
    <t>ORD102624</t>
  </si>
  <si>
    <t>CUST1512</t>
  </si>
  <si>
    <t>Mumbai</t>
  </si>
  <si>
    <t>ORD103827</t>
  </si>
  <si>
    <t>CUST0030</t>
  </si>
  <si>
    <t>Pooja Kapoor</t>
  </si>
  <si>
    <t>Bhubaneswar</t>
  </si>
  <si>
    <t>ORD103064</t>
  </si>
  <si>
    <t>CUST0246</t>
  </si>
  <si>
    <t>Simran Gupta</t>
  </si>
  <si>
    <t>Jaipur</t>
  </si>
  <si>
    <t>ORD102400</t>
  </si>
  <si>
    <t>CUST0570</t>
  </si>
  <si>
    <t>Rohan Rao</t>
  </si>
  <si>
    <t>P006</t>
  </si>
  <si>
    <t>Laptop Backpack</t>
  </si>
  <si>
    <t>Bags</t>
  </si>
  <si>
    <t>ORD102267</t>
  </si>
  <si>
    <t>CUST0469</t>
  </si>
  <si>
    <t>Pranav Bansal</t>
  </si>
  <si>
    <t>P003</t>
  </si>
  <si>
    <t>Smart Watch</t>
  </si>
  <si>
    <t>Wearables</t>
  </si>
  <si>
    <t>ORD100055</t>
  </si>
  <si>
    <t>CUST0342</t>
  </si>
  <si>
    <t>Chennai</t>
  </si>
  <si>
    <t>Credit Card</t>
  </si>
  <si>
    <t>ORD103807</t>
  </si>
  <si>
    <t>CUST1566</t>
  </si>
  <si>
    <t>P002</t>
  </si>
  <si>
    <t>Bluetooth Speaker</t>
  </si>
  <si>
    <t>ORD101352</t>
  </si>
  <si>
    <t>CUST0901</t>
  </si>
  <si>
    <t>Akash Bansal</t>
  </si>
  <si>
    <t>P029</t>
  </si>
  <si>
    <t>Programming Book</t>
  </si>
  <si>
    <t>Technology</t>
  </si>
  <si>
    <t>ORD101608</t>
  </si>
  <si>
    <t>CUST0591</t>
  </si>
  <si>
    <t>Nashik</t>
  </si>
  <si>
    <t>ORD100192</t>
  </si>
  <si>
    <t>CUST1716</t>
  </si>
  <si>
    <t>Karan Jain</t>
  </si>
  <si>
    <t>ORD101438</t>
  </si>
  <si>
    <t>CUST1044</t>
  </si>
  <si>
    <t>Ahmedabad</t>
  </si>
  <si>
    <t>ORD100153</t>
  </si>
  <si>
    <t>CUST0724</t>
  </si>
  <si>
    <t>Lucknow</t>
  </si>
  <si>
    <t>ORD104891</t>
  </si>
  <si>
    <t>CUST0376</t>
  </si>
  <si>
    <t>Ishaan Malhotra</t>
  </si>
  <si>
    <t>ORD102759</t>
  </si>
  <si>
    <t>CUST1052</t>
  </si>
  <si>
    <t>Ananya Kumar</t>
  </si>
  <si>
    <t>Coimbatore</t>
  </si>
  <si>
    <t>ORD100661</t>
  </si>
  <si>
    <t>CUST1356</t>
  </si>
  <si>
    <t>Surat</t>
  </si>
  <si>
    <t>Net Banking</t>
  </si>
  <si>
    <t>ORD101122</t>
  </si>
  <si>
    <t>CUST0253</t>
  </si>
  <si>
    <t>Kavya Patel</t>
  </si>
  <si>
    <t>P028</t>
  </si>
  <si>
    <t>Data Analytics Book</t>
  </si>
  <si>
    <t>Cancelled</t>
  </si>
  <si>
    <t>ORD103448</t>
  </si>
  <si>
    <t>CUST1478</t>
  </si>
  <si>
    <t>P024</t>
  </si>
  <si>
    <t>Perfume</t>
  </si>
  <si>
    <t>Fragrance</t>
  </si>
  <si>
    <t>ORD102882</t>
  </si>
  <si>
    <t>CUST1663</t>
  </si>
  <si>
    <t>Shivam Mehta</t>
  </si>
  <si>
    <t>Chandigarh</t>
  </si>
  <si>
    <t>ORD101165</t>
  </si>
  <si>
    <t>CUST0805</t>
  </si>
  <si>
    <t>Delhi</t>
  </si>
  <si>
    <t>P020</t>
  </si>
  <si>
    <t>Resistance Bands</t>
  </si>
  <si>
    <t>Sports &amp; Fitness</t>
  </si>
  <si>
    <t>Fitness</t>
  </si>
  <si>
    <t>ORD101571</t>
  </si>
  <si>
    <t>CUST2050</t>
  </si>
  <si>
    <t>Manish Agarwal</t>
  </si>
  <si>
    <t>ORD103305</t>
  </si>
  <si>
    <t>CUST1100</t>
  </si>
  <si>
    <t>ORD104066</t>
  </si>
  <si>
    <t>CUST2024</t>
  </si>
  <si>
    <t>Kochi</t>
  </si>
  <si>
    <t>ORD104229</t>
  </si>
  <si>
    <t>CUST0960</t>
  </si>
  <si>
    <t>Aarav Sharma</t>
  </si>
  <si>
    <t>ORD100717</t>
  </si>
  <si>
    <t>CUST0460</t>
  </si>
  <si>
    <t>Guwahati</t>
  </si>
  <si>
    <t>ORD100974</t>
  </si>
  <si>
    <t>CUST0011</t>
  </si>
  <si>
    <t>Kiara Chopra</t>
  </si>
  <si>
    <t>ORD103001</t>
  </si>
  <si>
    <t>CUST0840</t>
  </si>
  <si>
    <t>ORD103955</t>
  </si>
  <si>
    <t>CUST1401</t>
  </si>
  <si>
    <t>P026</t>
  </si>
  <si>
    <t>Novel Collection</t>
  </si>
  <si>
    <t>Fiction</t>
  </si>
  <si>
    <t>ORD104005</t>
  </si>
  <si>
    <t>CUST1988</t>
  </si>
  <si>
    <t>Varun Jain</t>
  </si>
  <si>
    <t>P018</t>
  </si>
  <si>
    <t>Cricket Bat</t>
  </si>
  <si>
    <t>Sports</t>
  </si>
  <si>
    <t>ORD100306</t>
  </si>
  <si>
    <t>CUST0421</t>
  </si>
  <si>
    <t>Bengaluru</t>
  </si>
  <si>
    <t>P017</t>
  </si>
  <si>
    <t>Dumbbell Set</t>
  </si>
  <si>
    <t>ORD103908</t>
  </si>
  <si>
    <t>CUST0731</t>
  </si>
  <si>
    <t>Vansh Chopra</t>
  </si>
  <si>
    <t>ORD102867</t>
  </si>
  <si>
    <t>CUST0859</t>
  </si>
  <si>
    <t>ORD100531</t>
  </si>
  <si>
    <t>CUST1335</t>
  </si>
  <si>
    <t>P019</t>
  </si>
  <si>
    <t>Badminton Racket</t>
  </si>
  <si>
    <t>ORD100764</t>
  </si>
  <si>
    <t>CUST0864</t>
  </si>
  <si>
    <t>ORD100623</t>
  </si>
  <si>
    <t>CUST0522</t>
  </si>
  <si>
    <t>Arjun Rao</t>
  </si>
  <si>
    <t>ORD100101</t>
  </si>
  <si>
    <t>CUST0823</t>
  </si>
  <si>
    <t>ORD103336</t>
  </si>
  <si>
    <t>CUST0626</t>
  </si>
  <si>
    <t>Yash Agarwal</t>
  </si>
  <si>
    <t>ORD104075</t>
  </si>
  <si>
    <t>CUST1703</t>
  </si>
  <si>
    <t>Nisha Saxena</t>
  </si>
  <si>
    <t>P004</t>
  </si>
  <si>
    <t>USB-C Charger</t>
  </si>
  <si>
    <t>Accessories</t>
  </si>
  <si>
    <t>ORD104068</t>
  </si>
  <si>
    <t>CUST2023</t>
  </si>
  <si>
    <t>P023</t>
  </si>
  <si>
    <t>Shampoo</t>
  </si>
  <si>
    <t>Haircare</t>
  </si>
  <si>
    <t>ORD100713</t>
  </si>
  <si>
    <t>CUST0803</t>
  </si>
  <si>
    <t>Ranchi</t>
  </si>
  <si>
    <t>ORD104001</t>
  </si>
  <si>
    <t>CUST1334</t>
  </si>
  <si>
    <t>ORD103863</t>
  </si>
  <si>
    <t>CUST1025</t>
  </si>
  <si>
    <t>Diya Mishra</t>
  </si>
  <si>
    <t>ORD103772</t>
  </si>
  <si>
    <t>CUST0782</t>
  </si>
  <si>
    <t>Aditya Kapoor</t>
  </si>
  <si>
    <t>ORD100660</t>
  </si>
  <si>
    <t>CUST0980</t>
  </si>
  <si>
    <t>P009</t>
  </si>
  <si>
    <t>Denim Jeans</t>
  </si>
  <si>
    <t>ORD101216</t>
  </si>
  <si>
    <t>CUST0143</t>
  </si>
  <si>
    <t>ORD103402</t>
  </si>
  <si>
    <t>CUST0310</t>
  </si>
  <si>
    <t>ORD104839</t>
  </si>
  <si>
    <t>CUST0523</t>
  </si>
  <si>
    <t>ORD101755</t>
  </si>
  <si>
    <t>CUST0747</t>
  </si>
  <si>
    <t>ORD102479</t>
  </si>
  <si>
    <t>CUST0880</t>
  </si>
  <si>
    <t>Mohit Sharma</t>
  </si>
  <si>
    <t>Mysuru</t>
  </si>
  <si>
    <t>P013</t>
  </si>
  <si>
    <t>Non-Stick Cookware Set</t>
  </si>
  <si>
    <t>Cookware</t>
  </si>
  <si>
    <t>ORD101378</t>
  </si>
  <si>
    <t>CUST0923</t>
  </si>
  <si>
    <t>P015</t>
  </si>
  <si>
    <t>Bedsheet Set</t>
  </si>
  <si>
    <t>Home Decor</t>
  </si>
  <si>
    <t>ORD103221</t>
  </si>
  <si>
    <t>CUST0889</t>
  </si>
  <si>
    <t>ORD100937</t>
  </si>
  <si>
    <t>CUST0343</t>
  </si>
  <si>
    <t>ORD104415</t>
  </si>
  <si>
    <t>CUST1071</t>
  </si>
  <si>
    <t>ORD101268</t>
  </si>
  <si>
    <t>CUST1239</t>
  </si>
  <si>
    <t>ORD102186</t>
  </si>
  <si>
    <t>CUST1048</t>
  </si>
  <si>
    <t>Pune</t>
  </si>
  <si>
    <t>P011</t>
  </si>
  <si>
    <t>Coffee Maker</t>
  </si>
  <si>
    <t>ORD104778</t>
  </si>
  <si>
    <t>CUST0738</t>
  </si>
  <si>
    <t>P027</t>
  </si>
  <si>
    <t>Business Strategy Book</t>
  </si>
  <si>
    <t>Business</t>
  </si>
  <si>
    <t>ORD100647</t>
  </si>
  <si>
    <t>CUST0911</t>
  </si>
  <si>
    <t>ORD100512</t>
  </si>
  <si>
    <t>CUST1284</t>
  </si>
  <si>
    <t>ORD104354</t>
  </si>
  <si>
    <t>CUST1212</t>
  </si>
  <si>
    <t>ORD102917</t>
  </si>
  <si>
    <t>CUST1297</t>
  </si>
  <si>
    <t>Sakshi Mishra</t>
  </si>
  <si>
    <t>ORD101516</t>
  </si>
  <si>
    <t>CUST0329</t>
  </si>
  <si>
    <t>ORD101880</t>
  </si>
  <si>
    <t>CUST1760</t>
  </si>
  <si>
    <t>ORD103633</t>
  </si>
  <si>
    <t>CUST2157</t>
  </si>
  <si>
    <t>Tanvi Patel</t>
  </si>
  <si>
    <t>ORD102341</t>
  </si>
  <si>
    <t>CUST0541</t>
  </si>
  <si>
    <t>ORD103985</t>
  </si>
  <si>
    <t>CUST1841</t>
  </si>
  <si>
    <t>ORD100916</t>
  </si>
  <si>
    <t>CUST1296</t>
  </si>
  <si>
    <t>Wallet</t>
  </si>
  <si>
    <t>ORD100198</t>
  </si>
  <si>
    <t>CUST1671</t>
  </si>
  <si>
    <t>ORD101365</t>
  </si>
  <si>
    <t>CUST0057</t>
  </si>
  <si>
    <t>ORD104195</t>
  </si>
  <si>
    <t>CUST1090</t>
  </si>
  <si>
    <t>ORD100433</t>
  </si>
  <si>
    <t>CUST0257</t>
  </si>
  <si>
    <t>ORD104584</t>
  </si>
  <si>
    <t>CUST0519</t>
  </si>
  <si>
    <t>ORD101635</t>
  </si>
  <si>
    <t>CUST1596</t>
  </si>
  <si>
    <t>ORD101998</t>
  </si>
  <si>
    <t>CUST1680</t>
  </si>
  <si>
    <t>ORD101462</t>
  </si>
  <si>
    <t>CUST0971</t>
  </si>
  <si>
    <t>ORD100740</t>
  </si>
  <si>
    <t>CUST0922</t>
  </si>
  <si>
    <t>P010</t>
  </si>
  <si>
    <t>Casual Hoodie</t>
  </si>
  <si>
    <t>ORD102682</t>
  </si>
  <si>
    <t>CUST0915</t>
  </si>
  <si>
    <t>Anjali Verma</t>
  </si>
  <si>
    <t>ORD101868</t>
  </si>
  <si>
    <t>CUST0152</t>
  </si>
  <si>
    <t>ORD102941</t>
  </si>
  <si>
    <t>CUST2112</t>
  </si>
  <si>
    <t>ORD103049</t>
  </si>
  <si>
    <t>CUST0948</t>
  </si>
  <si>
    <t>P005</t>
  </si>
  <si>
    <t>Power Bank 20000mAh</t>
  </si>
  <si>
    <t>ORD103905</t>
  </si>
  <si>
    <t>CUST1745</t>
  </si>
  <si>
    <t>ORD100528</t>
  </si>
  <si>
    <t>CUST1503</t>
  </si>
  <si>
    <t>ORD104753</t>
  </si>
  <si>
    <t>CUST1236</t>
  </si>
  <si>
    <t>P016</t>
  </si>
  <si>
    <t>Yoga Mat</t>
  </si>
  <si>
    <t>ORD101140</t>
  </si>
  <si>
    <t>CUST1178</t>
  </si>
  <si>
    <t>ORD103366</t>
  </si>
  <si>
    <t>CUST1416</t>
  </si>
  <si>
    <t>ORD101338</t>
  </si>
  <si>
    <t>CUST1923</t>
  </si>
  <si>
    <t>ORD103698</t>
  </si>
  <si>
    <t>CUST1375</t>
  </si>
  <si>
    <t>ORD100818</t>
  </si>
  <si>
    <t>ORD101003</t>
  </si>
  <si>
    <t>CUST1947</t>
  </si>
  <si>
    <t>ORD102009</t>
  </si>
  <si>
    <t>CUST2005</t>
  </si>
  <si>
    <t>ORD101578</t>
  </si>
  <si>
    <t>CUST0669</t>
  </si>
  <si>
    <t>ORD102698</t>
  </si>
  <si>
    <t>CUST2127</t>
  </si>
  <si>
    <t>ORD104272</t>
  </si>
  <si>
    <t>CUST2008</t>
  </si>
  <si>
    <t>ORD103128</t>
  </si>
  <si>
    <t>CUST0530</t>
  </si>
  <si>
    <t>ORD104246</t>
  </si>
  <si>
    <t>CUST1268</t>
  </si>
  <si>
    <t>ORD101389</t>
  </si>
  <si>
    <t>CUST0168</t>
  </si>
  <si>
    <t>ORD100372</t>
  </si>
  <si>
    <t>CUST1974</t>
  </si>
  <si>
    <t>ORD101706</t>
  </si>
  <si>
    <t>CUST2101</t>
  </si>
  <si>
    <t>ORD104600</t>
  </si>
  <si>
    <t>CUST1608</t>
  </si>
  <si>
    <t>ORD101746</t>
  </si>
  <si>
    <t>CUST1944</t>
  </si>
  <si>
    <t>ORD101048</t>
  </si>
  <si>
    <t>CUST0754</t>
  </si>
  <si>
    <t>ORD100507</t>
  </si>
  <si>
    <t>CUST1993</t>
  </si>
  <si>
    <t>ORD101493</t>
  </si>
  <si>
    <t>CUST1348</t>
  </si>
  <si>
    <t>ORD102807</t>
  </si>
  <si>
    <t>CUST0234</t>
  </si>
  <si>
    <t>ORD104150</t>
  </si>
  <si>
    <t>CUST0786</t>
  </si>
  <si>
    <t>ORD101782</t>
  </si>
  <si>
    <t>CUST2032</t>
  </si>
  <si>
    <t>ORD102004</t>
  </si>
  <si>
    <t>CUST0078</t>
  </si>
  <si>
    <t>ORD103685</t>
  </si>
  <si>
    <t>CUST1277</t>
  </si>
  <si>
    <t>ORD104809</t>
  </si>
  <si>
    <t>CUST2167</t>
  </si>
  <si>
    <t>ORD102657</t>
  </si>
  <si>
    <t>CUST1214</t>
  </si>
  <si>
    <t>ORD102598</t>
  </si>
  <si>
    <t>CUST0531</t>
  </si>
  <si>
    <t>ORD100743</t>
  </si>
  <si>
    <t>CUST1281</t>
  </si>
  <si>
    <t>ORD102745</t>
  </si>
  <si>
    <t>ORD102727</t>
  </si>
  <si>
    <t>CUST1443</t>
  </si>
  <si>
    <t>ORD103629</t>
  </si>
  <si>
    <t>CUST1321</t>
  </si>
  <si>
    <t>ORD101838</t>
  </si>
  <si>
    <t>CUST0916</t>
  </si>
  <si>
    <t>ORD104987</t>
  </si>
  <si>
    <t>CUST2158</t>
  </si>
  <si>
    <t>ORD104014</t>
  </si>
  <si>
    <t>CUST1349</t>
  </si>
  <si>
    <t>ORD103810</t>
  </si>
  <si>
    <t>CUST1266</t>
  </si>
  <si>
    <t>ORD104649</t>
  </si>
  <si>
    <t>CUST1243</t>
  </si>
  <si>
    <t>ORD101388</t>
  </si>
  <si>
    <t>CUST0096</t>
  </si>
  <si>
    <t>ORD101444</t>
  </si>
  <si>
    <t>CUST0016</t>
  </si>
  <si>
    <t>ORD102011</t>
  </si>
  <si>
    <t>CUST0441</t>
  </si>
  <si>
    <t>ORD103594</t>
  </si>
  <si>
    <t>CUST1810</t>
  </si>
  <si>
    <t>ORD100042</t>
  </si>
  <si>
    <t>CUST2153</t>
  </si>
  <si>
    <t>ORD104928</t>
  </si>
  <si>
    <t>CUST1758</t>
  </si>
  <si>
    <t>ORD102686</t>
  </si>
  <si>
    <t>CUST1380</t>
  </si>
  <si>
    <t>ORD102872</t>
  </si>
  <si>
    <t>CUST1764</t>
  </si>
  <si>
    <t>ORD100788</t>
  </si>
  <si>
    <t>CUST0592</t>
  </si>
  <si>
    <t>ORD100666</t>
  </si>
  <si>
    <t>CUST2150</t>
  </si>
  <si>
    <t>ORD104823</t>
  </si>
  <si>
    <t>CUST0350</t>
  </si>
  <si>
    <t>ORD100076</t>
  </si>
  <si>
    <t>CUST1391</t>
  </si>
  <si>
    <t>ORD100107</t>
  </si>
  <si>
    <t>CUST0341</t>
  </si>
  <si>
    <t>ORD100806</t>
  </si>
  <si>
    <t>CUST2093</t>
  </si>
  <si>
    <t>ORD104588</t>
  </si>
  <si>
    <t>ORD104759</t>
  </si>
  <si>
    <t>CUST2143</t>
  </si>
  <si>
    <t>ORD104221</t>
  </si>
  <si>
    <t>CUST1365</t>
  </si>
  <si>
    <t>ORD101096</t>
  </si>
  <si>
    <t>CUST2009</t>
  </si>
  <si>
    <t>ORD102212</t>
  </si>
  <si>
    <t>CUST0558</t>
  </si>
  <si>
    <t>ORD102323</t>
  </si>
  <si>
    <t>CUST0453</t>
  </si>
  <si>
    <t>ORD100357</t>
  </si>
  <si>
    <t>CUST0875</t>
  </si>
  <si>
    <t>ORD104580</t>
  </si>
  <si>
    <t>CUST1333</t>
  </si>
  <si>
    <t>ORD101064</t>
  </si>
  <si>
    <t>CUST0487</t>
  </si>
  <si>
    <t>ORD104152</t>
  </si>
  <si>
    <t>CUST0229</t>
  </si>
  <si>
    <t>ORD100985</t>
  </si>
  <si>
    <t>CUST1877</t>
  </si>
  <si>
    <t>ORD100247</t>
  </si>
  <si>
    <t>CUST1276</t>
  </si>
  <si>
    <t>ORD103396</t>
  </si>
  <si>
    <t>CUST0440</t>
  </si>
  <si>
    <t>ORD101889</t>
  </si>
  <si>
    <t>CUST1252</t>
  </si>
  <si>
    <t>ORD101028</t>
  </si>
  <si>
    <t>CUST1105</t>
  </si>
  <si>
    <t>ORD101860</t>
  </si>
  <si>
    <t>CUST1793</t>
  </si>
  <si>
    <t>ORD102785</t>
  </si>
  <si>
    <t>CUST1691</t>
  </si>
  <si>
    <t>ORD103164</t>
  </si>
  <si>
    <t>ORD101255</t>
  </si>
  <si>
    <t>CUST1776</t>
  </si>
  <si>
    <t>ORD102951</t>
  </si>
  <si>
    <t>CUST1482</t>
  </si>
  <si>
    <t>ORD101045</t>
  </si>
  <si>
    <t>CUST0034</t>
  </si>
  <si>
    <t>ORD101234</t>
  </si>
  <si>
    <t>CUST0950</t>
  </si>
  <si>
    <t>ORD103357</t>
  </si>
  <si>
    <t>CUST0267</t>
  </si>
  <si>
    <t>ORD100897</t>
  </si>
  <si>
    <t>CUST1309</t>
  </si>
  <si>
    <t>ORD100270</t>
  </si>
  <si>
    <t>CUST0701</t>
  </si>
  <si>
    <t>ORD103744</t>
  </si>
  <si>
    <t>CUST0446</t>
  </si>
  <si>
    <t>ORD104989</t>
  </si>
  <si>
    <t>CUST0300</t>
  </si>
  <si>
    <t>ORD103582</t>
  </si>
  <si>
    <t>CUST1672</t>
  </si>
  <si>
    <t>ORD101976</t>
  </si>
  <si>
    <t>CUST0396</t>
  </si>
  <si>
    <t>ORD102614</t>
  </si>
  <si>
    <t>CUST1707</t>
  </si>
  <si>
    <t>P014</t>
  </si>
  <si>
    <t>Table Lamp</t>
  </si>
  <si>
    <t>ORD102055</t>
  </si>
  <si>
    <t>ORD102402</t>
  </si>
  <si>
    <t>CUST1953</t>
  </si>
  <si>
    <t>ORD103380</t>
  </si>
  <si>
    <t>CUST1227</t>
  </si>
  <si>
    <t>ORD104017</t>
  </si>
  <si>
    <t>CUST0546</t>
  </si>
  <si>
    <t>ORD102903</t>
  </si>
  <si>
    <t>CUST2090</t>
  </si>
  <si>
    <t>ORD100896</t>
  </si>
  <si>
    <t>ORD100403</t>
  </si>
  <si>
    <t>CUST1521</t>
  </si>
  <si>
    <t>ORD104508</t>
  </si>
  <si>
    <t>CUST0511</t>
  </si>
  <si>
    <t>ORD103143</t>
  </si>
  <si>
    <t>CUST0762</t>
  </si>
  <si>
    <t>ORD101552</t>
  </si>
  <si>
    <t>CUST0767</t>
  </si>
  <si>
    <t>ORD101159</t>
  </si>
  <si>
    <t>CUST1197</t>
  </si>
  <si>
    <t>ORD102574</t>
  </si>
  <si>
    <t>CUST1819</t>
  </si>
  <si>
    <t>ORD101483</t>
  </si>
  <si>
    <t>CUST1980</t>
  </si>
  <si>
    <t>ORD102015</t>
  </si>
  <si>
    <t>CUST1577</t>
  </si>
  <si>
    <t>ORD104381</t>
  </si>
  <si>
    <t>CUST1688</t>
  </si>
  <si>
    <t>ORD102032</t>
  </si>
  <si>
    <t>CUST1361</t>
  </si>
  <si>
    <t>ORD100287</t>
  </si>
  <si>
    <t>CUST1644</t>
  </si>
  <si>
    <t>ORD102022</t>
  </si>
  <si>
    <t>CUST0444</t>
  </si>
  <si>
    <t>ORD103188</t>
  </si>
  <si>
    <t>CUST1278</t>
  </si>
  <si>
    <t>ORD100037</t>
  </si>
  <si>
    <t>CUST0403</t>
  </si>
  <si>
    <t>ORD101292</t>
  </si>
  <si>
    <t>CUST0357</t>
  </si>
  <si>
    <t>ORD104748</t>
  </si>
  <si>
    <t>CUST0282</t>
  </si>
  <si>
    <t>ORD104172</t>
  </si>
  <si>
    <t>ORD101589</t>
  </si>
  <si>
    <t>CUST1188</t>
  </si>
  <si>
    <t>ORD101856</t>
  </si>
  <si>
    <t>CUST0050</t>
  </si>
  <si>
    <t>ORD103310</t>
  </si>
  <si>
    <t>CUST1030</t>
  </si>
  <si>
    <t>ORD102125</t>
  </si>
  <si>
    <t>CUST2056</t>
  </si>
  <si>
    <t>ORD101431</t>
  </si>
  <si>
    <t>CUST1941</t>
  </si>
  <si>
    <t>ORD100006</t>
  </si>
  <si>
    <t>CUST0410</t>
  </si>
  <si>
    <t>ORD104860</t>
  </si>
  <si>
    <t>CUST0331</t>
  </si>
  <si>
    <t>ORD102603</t>
  </si>
  <si>
    <t>CUST0185</t>
  </si>
  <si>
    <t>ORD104300</t>
  </si>
  <si>
    <t>CUST2186</t>
  </si>
  <si>
    <t>ORD100026</t>
  </si>
  <si>
    <t>CUST1018</t>
  </si>
  <si>
    <t>ORD103983</t>
  </si>
  <si>
    <t>CUST0952</t>
  </si>
  <si>
    <t>ORD101287</t>
  </si>
  <si>
    <t>CUST0869</t>
  </si>
  <si>
    <t>ORD103116</t>
  </si>
  <si>
    <t>CUST1355</t>
  </si>
  <si>
    <t>ORD102148</t>
  </si>
  <si>
    <t>CUST1603</t>
  </si>
  <si>
    <t>ORD100231</t>
  </si>
  <si>
    <t>CUST1788</t>
  </si>
  <si>
    <t>ORD104939</t>
  </si>
  <si>
    <t>CUST2125</t>
  </si>
  <si>
    <t>ORD103038</t>
  </si>
  <si>
    <t>CUST1232</t>
  </si>
  <si>
    <t>ORD101384</t>
  </si>
  <si>
    <t>CUST0434</t>
  </si>
  <si>
    <t>ORD104536</t>
  </si>
  <si>
    <t>CUST1622</t>
  </si>
  <si>
    <t>ORD102691</t>
  </si>
  <si>
    <t>ORD101258</t>
  </si>
  <si>
    <t>CUST2083</t>
  </si>
  <si>
    <t>ORD103181</t>
  </si>
  <si>
    <t>CUST0062</t>
  </si>
  <si>
    <t>ORD100821</t>
  </si>
  <si>
    <t>CUST0537</t>
  </si>
  <si>
    <t>ORD100349</t>
  </si>
  <si>
    <t>CUST1220</t>
  </si>
  <si>
    <t>ORD102472</t>
  </si>
  <si>
    <t>CUST0610</t>
  </si>
  <si>
    <t>ORD100776</t>
  </si>
  <si>
    <t>CUST1537</t>
  </si>
  <si>
    <t>ORD100551</t>
  </si>
  <si>
    <t>CUST1818</t>
  </si>
  <si>
    <t>ORD102678</t>
  </si>
  <si>
    <t>CUST1782</t>
  </si>
  <si>
    <t>ORD101977</t>
  </si>
  <si>
    <t>CUST0334</t>
  </si>
  <si>
    <t>ORD102725</t>
  </si>
  <si>
    <t>CUST1767</t>
  </si>
  <si>
    <t>ORD101411</t>
  </si>
  <si>
    <t>CUST1790</t>
  </si>
  <si>
    <t>ORD104902</t>
  </si>
  <si>
    <t>CUST1812</t>
  </si>
  <si>
    <t>ORD104737</t>
  </si>
  <si>
    <t>CUST2191</t>
  </si>
  <si>
    <t>ORD101775</t>
  </si>
  <si>
    <t>CUST0853</t>
  </si>
  <si>
    <t>ORD104117</t>
  </si>
  <si>
    <t>CUST0399</t>
  </si>
  <si>
    <t>ORD100418</t>
  </si>
  <si>
    <t>CUST0730</t>
  </si>
  <si>
    <t>ORD104609</t>
  </si>
  <si>
    <t>CUST1377</t>
  </si>
  <si>
    <t>ORD103416</t>
  </si>
  <si>
    <t>CUST1283</t>
  </si>
  <si>
    <t>ORD104112</t>
  </si>
  <si>
    <t>CUST0656</t>
  </si>
  <si>
    <t>ORD100866</t>
  </si>
  <si>
    <t>CUST1339</t>
  </si>
  <si>
    <t>ORD102623</t>
  </si>
  <si>
    <t>CUST1530</t>
  </si>
  <si>
    <t>ORD103216</t>
  </si>
  <si>
    <t>CUST1213</t>
  </si>
  <si>
    <t>ORD101032</t>
  </si>
  <si>
    <t>CUST1857</t>
  </si>
  <si>
    <t>ORD102848</t>
  </si>
  <si>
    <t>CUST0757</t>
  </si>
  <si>
    <t>ORD104542</t>
  </si>
  <si>
    <t>CUST0959</t>
  </si>
  <si>
    <t>ORD100680</t>
  </si>
  <si>
    <t>CUST0117</t>
  </si>
  <si>
    <t>ORD103939</t>
  </si>
  <si>
    <t>CUST1836</t>
  </si>
  <si>
    <t>ORD104377</t>
  </si>
  <si>
    <t>CUST2036</t>
  </si>
  <si>
    <t>ORD104004</t>
  </si>
  <si>
    <t>CUST1417</t>
  </si>
  <si>
    <t>ORD102847</t>
  </si>
  <si>
    <t>CUST0245</t>
  </si>
  <si>
    <t>ORD100723</t>
  </si>
  <si>
    <t>CUST2001</t>
  </si>
  <si>
    <t>ORD102350</t>
  </si>
  <si>
    <t>CUST1275</t>
  </si>
  <si>
    <t>ORD102172</t>
  </si>
  <si>
    <t>ORD100645</t>
  </si>
  <si>
    <t>CUST1579</t>
  </si>
  <si>
    <t>ORD101633</t>
  </si>
  <si>
    <t>CUST0171</t>
  </si>
  <si>
    <t>ORD104908</t>
  </si>
  <si>
    <t>CUST1674</t>
  </si>
  <si>
    <t>ORD100989</t>
  </si>
  <si>
    <t>CUST1504</t>
  </si>
  <si>
    <t>ORD100237</t>
  </si>
  <si>
    <t>CUST1664</t>
  </si>
  <si>
    <t>ORD104175</t>
  </si>
  <si>
    <t>CUST1389</t>
  </si>
  <si>
    <t>ORD101311</t>
  </si>
  <si>
    <t>CUST0972</t>
  </si>
  <si>
    <t>ORD103547</t>
  </si>
  <si>
    <t>CUST0528</t>
  </si>
  <si>
    <t>ORD102665</t>
  </si>
  <si>
    <t>CUST0180</t>
  </si>
  <si>
    <t>ORD102139</t>
  </si>
  <si>
    <t>CUST1244</t>
  </si>
  <si>
    <t>ORD101450</t>
  </si>
  <si>
    <t>CUST1568</t>
  </si>
  <si>
    <t>ORD100121</t>
  </si>
  <si>
    <t>CUST2058</t>
  </si>
  <si>
    <t>ORD100669</t>
  </si>
  <si>
    <t>CUST1238</t>
  </si>
  <si>
    <t>ORD104710</t>
  </si>
  <si>
    <t>CUST1650</t>
  </si>
  <si>
    <t>ORD102760</t>
  </si>
  <si>
    <t>CUST1572</t>
  </si>
  <si>
    <t>ORD103866</t>
  </si>
  <si>
    <t>CUST0806</t>
  </si>
  <si>
    <t>ORD100092</t>
  </si>
  <si>
    <t>CUST1250</t>
  </si>
  <si>
    <t>ORD100653</t>
  </si>
  <si>
    <t>CUST0101</t>
  </si>
  <si>
    <t>ORD104355</t>
  </si>
  <si>
    <t>CUST1426</t>
  </si>
  <si>
    <t>ORD101000</t>
  </si>
  <si>
    <t>CUST1593</t>
  </si>
  <si>
    <t>ORD104566</t>
  </si>
  <si>
    <t>ORD101269</t>
  </si>
  <si>
    <t>CUST1757</t>
  </si>
  <si>
    <t>ORD100976</t>
  </si>
  <si>
    <t>CUST0818</t>
  </si>
  <si>
    <t>ORD103634</t>
  </si>
  <si>
    <t>ORD100445</t>
  </si>
  <si>
    <t>CUST1798</t>
  </si>
  <si>
    <t>ORD101110</t>
  </si>
  <si>
    <t>CUST0401</t>
  </si>
  <si>
    <t>ORD103158</t>
  </si>
  <si>
    <t>CUST0627</t>
  </si>
  <si>
    <t>ORD101866</t>
  </si>
  <si>
    <t>CUST0063</t>
  </si>
  <si>
    <t>ORD100837</t>
  </si>
  <si>
    <t>CUST1143</t>
  </si>
  <si>
    <t>ORD104182</t>
  </si>
  <si>
    <t>CUST0103</t>
  </si>
  <si>
    <t>ORD104251</t>
  </si>
  <si>
    <t>CUST2096</t>
  </si>
  <si>
    <t>ORD104106</t>
  </si>
  <si>
    <t>ORD102692</t>
  </si>
  <si>
    <t>CUST1172</t>
  </si>
  <si>
    <t>ORD103965</t>
  </si>
  <si>
    <t>CUST1717</t>
  </si>
  <si>
    <t>ORD101979</t>
  </si>
  <si>
    <t>CUST0466</t>
  </si>
  <si>
    <t>ORD102463</t>
  </si>
  <si>
    <t>CUST1158</t>
  </si>
  <si>
    <t>ORD102675</t>
  </si>
  <si>
    <t>ORD103696</t>
  </si>
  <si>
    <t>ORD101218</t>
  </si>
  <si>
    <t>CUST0718</t>
  </si>
  <si>
    <t>ORD102497</t>
  </si>
  <si>
    <t>CUST1318</t>
  </si>
  <si>
    <t>ORD104483</t>
  </si>
  <si>
    <t>CUST1208</t>
  </si>
  <si>
    <t>ORD102749</t>
  </si>
  <si>
    <t>CUST0943</t>
  </si>
  <si>
    <t>ORD100888</t>
  </si>
  <si>
    <t>CUST1224</t>
  </si>
  <si>
    <t>ORD102159</t>
  </si>
  <si>
    <t>CUST1765</t>
  </si>
  <si>
    <t>ORD103730</t>
  </si>
  <si>
    <t>CUST1719</t>
  </si>
  <si>
    <t>ORD103043</t>
  </si>
  <si>
    <t>CUST1107</t>
  </si>
  <si>
    <t>ORD104512</t>
  </si>
  <si>
    <t>ORD103139</t>
  </si>
  <si>
    <t>CUST0470</t>
  </si>
  <si>
    <t>ORD100095</t>
  </si>
  <si>
    <t>CUST1639</t>
  </si>
  <si>
    <t>ORD100227</t>
  </si>
  <si>
    <t>CUST0676</t>
  </si>
  <si>
    <t>ORD102804</t>
  </si>
  <si>
    <t>CUST1381</t>
  </si>
  <si>
    <t>ORD101270</t>
  </si>
  <si>
    <t>CUST0955</t>
  </si>
  <si>
    <t>ORD104185</t>
  </si>
  <si>
    <t>CUST1640</t>
  </si>
  <si>
    <t>ORD100984</t>
  </si>
  <si>
    <t>CUST1973</t>
  </si>
  <si>
    <t>ORD100563</t>
  </si>
  <si>
    <t>ORD100690</t>
  </si>
  <si>
    <t>CUST1880</t>
  </si>
  <si>
    <t>ORD101487</t>
  </si>
  <si>
    <t>ORD100376</t>
  </si>
  <si>
    <t>CUST2080</t>
  </si>
  <si>
    <t>ORD102328</t>
  </si>
  <si>
    <t>ORD104646</t>
  </si>
  <si>
    <t>CUST1039</t>
  </si>
  <si>
    <t>ORD104871</t>
  </si>
  <si>
    <t>ORD100051</t>
  </si>
  <si>
    <t>CUST1541</t>
  </si>
  <si>
    <t>ORD102518</t>
  </si>
  <si>
    <t>ORD104727</t>
  </si>
  <si>
    <t>CUST0847</t>
  </si>
  <si>
    <t>ORD102337</t>
  </si>
  <si>
    <t>CUST1181</t>
  </si>
  <si>
    <t>ORD104567</t>
  </si>
  <si>
    <t>CUST1176</t>
  </si>
  <si>
    <t>ORD101404</t>
  </si>
  <si>
    <t>CUST0071</t>
  </si>
  <si>
    <t>ORD101673</t>
  </si>
  <si>
    <t>CUST0525</t>
  </si>
  <si>
    <t>ORD103686</t>
  </si>
  <si>
    <t>ORD101622</t>
  </si>
  <si>
    <t>CUST2113</t>
  </si>
  <si>
    <t>ORD100116</t>
  </si>
  <si>
    <t>CUST1292</t>
  </si>
  <si>
    <t>ORD100286</t>
  </si>
  <si>
    <t>CUST0418</t>
  </si>
  <si>
    <t>ORD104298</t>
  </si>
  <si>
    <t>CUST0835</t>
  </si>
  <si>
    <t>ORD101248</t>
  </si>
  <si>
    <t>CUST1962</t>
  </si>
  <si>
    <t>ORD101190</t>
  </si>
  <si>
    <t>CUST1439</t>
  </si>
  <si>
    <t>ORD104663</t>
  </si>
  <si>
    <t>CUST1986</t>
  </si>
  <si>
    <t>ORD100394</t>
  </si>
  <si>
    <t>CUST0082</t>
  </si>
  <si>
    <t>ORD100256</t>
  </si>
  <si>
    <t>CUST1304</t>
  </si>
  <si>
    <t>ORD100196</t>
  </si>
  <si>
    <t>CUST1444</t>
  </si>
  <si>
    <t>ORD103020</t>
  </si>
  <si>
    <t>ORD103308</t>
  </si>
  <si>
    <t>CUST0426</t>
  </si>
  <si>
    <t>ORD103738</t>
  </si>
  <si>
    <t>CUST0031</t>
  </si>
  <si>
    <t>ORD102029</t>
  </si>
  <si>
    <t>CUST0240</t>
  </si>
  <si>
    <t>ORD101185</t>
  </si>
  <si>
    <t>ORD100232</t>
  </si>
  <si>
    <t>CUST2188</t>
  </si>
  <si>
    <t>ORD101616</t>
  </si>
  <si>
    <t>ORD100782</t>
  </si>
  <si>
    <t>CUST2136</t>
  </si>
  <si>
    <t>ORD101281</t>
  </si>
  <si>
    <t>CUST1946</t>
  </si>
  <si>
    <t>ORD101109</t>
  </si>
  <si>
    <t>CUST2000</t>
  </si>
  <si>
    <t>ORD104278</t>
  </si>
  <si>
    <t>CUST1004</t>
  </si>
  <si>
    <t>ORD100280</t>
  </si>
  <si>
    <t>ORD101946</t>
  </si>
  <si>
    <t>CUST1544</t>
  </si>
  <si>
    <t>ORD104488</t>
  </si>
  <si>
    <t>ORD100670</t>
  </si>
  <si>
    <t>CUST0108</t>
  </si>
  <si>
    <t>ORD101089</t>
  </si>
  <si>
    <t>ORD103681</t>
  </si>
  <si>
    <t>CUST1847</t>
  </si>
  <si>
    <t>ORD101503</t>
  </si>
  <si>
    <t>ORD100423</t>
  </si>
  <si>
    <t>CUST0077</t>
  </si>
  <si>
    <t>ORD100466</t>
  </si>
  <si>
    <t>CUST2074</t>
  </si>
  <si>
    <t>ORD103338</t>
  </si>
  <si>
    <t>ORD103250</t>
  </si>
  <si>
    <t>CUST0339</t>
  </si>
  <si>
    <t>ORD102922</t>
  </si>
  <si>
    <t>CUST1404</t>
  </si>
  <si>
    <t>ORD101033</t>
  </si>
  <si>
    <t>ORD103450</t>
  </si>
  <si>
    <t>CUST0305</t>
  </si>
  <si>
    <t>ORD101193</t>
  </si>
  <si>
    <t>CUST0666</t>
  </si>
  <si>
    <t>ORD102203</t>
  </si>
  <si>
    <t>CUST1352</t>
  </si>
  <si>
    <t>ORD103497</t>
  </si>
  <si>
    <t>CUST1684</t>
  </si>
  <si>
    <t>ORD101200</t>
  </si>
  <si>
    <t>ORD101201</t>
  </si>
  <si>
    <t>ORD102996</t>
  </si>
  <si>
    <t>CUST1775</t>
  </si>
  <si>
    <t>ORD101179</t>
  </si>
  <si>
    <t>CUST1925</t>
  </si>
  <si>
    <t>ORD100710</t>
  </si>
  <si>
    <t>CUST1037</t>
  </si>
  <si>
    <t>ORD103732</t>
  </si>
  <si>
    <t>CUST0999</t>
  </si>
  <si>
    <t>ORD100074</t>
  </si>
  <si>
    <t>CUST1211</t>
  </si>
  <si>
    <t>ORD100091</t>
  </si>
  <si>
    <t>CUST0019</t>
  </si>
  <si>
    <t>ORD103246</t>
  </si>
  <si>
    <t>CUST1301</t>
  </si>
  <si>
    <t>ORD102318</t>
  </si>
  <si>
    <t>CUST0597</t>
  </si>
  <si>
    <t>ORD100519</t>
  </si>
  <si>
    <t>CUST0514</t>
  </si>
  <si>
    <t>ORD100983</t>
  </si>
  <si>
    <t>CUST0784</t>
  </si>
  <si>
    <t>ORD102426</t>
  </si>
  <si>
    <t>CUST0317</t>
  </si>
  <si>
    <t>ORD102963</t>
  </si>
  <si>
    <t>CUST0679</t>
  </si>
  <si>
    <t>ORD102395</t>
  </si>
  <si>
    <t>CUST0628</t>
  </si>
  <si>
    <t>ORD102470</t>
  </si>
  <si>
    <t>ORD102249</t>
  </si>
  <si>
    <t>CUST0136</t>
  </si>
  <si>
    <t>ORD100769</t>
  </si>
  <si>
    <t>ORD103840</t>
  </si>
  <si>
    <t>CUST1891</t>
  </si>
  <si>
    <t>ORD104387</t>
  </si>
  <si>
    <t>ORD104741</t>
  </si>
  <si>
    <t>CUST1629</t>
  </si>
  <si>
    <t>ORD101748</t>
  </si>
  <si>
    <t>CUST2062</t>
  </si>
  <si>
    <t>ORD100981</t>
  </si>
  <si>
    <t>CUST1156</t>
  </si>
  <si>
    <t>ORD100425</t>
  </si>
  <si>
    <t>ORD101031</t>
  </si>
  <si>
    <t>ORD104374</t>
  </si>
  <si>
    <t>CUST0587</t>
  </si>
  <si>
    <t>ORD100369</t>
  </si>
  <si>
    <t>CUST2053</t>
  </si>
  <si>
    <t>ORD101884</t>
  </si>
  <si>
    <t>CUST0165</t>
  </si>
  <si>
    <t>ORD103092</t>
  </si>
  <si>
    <t>CUST0547</t>
  </si>
  <si>
    <t>ORD102140</t>
  </si>
  <si>
    <t>CUST0595</t>
  </si>
  <si>
    <t>ORD103618</t>
  </si>
  <si>
    <t>CUST1144</t>
  </si>
  <si>
    <t>ORD101789</t>
  </si>
  <si>
    <t>CUST1000</t>
  </si>
  <si>
    <t>ORD100609</t>
  </si>
  <si>
    <t>CUST1068</t>
  </si>
  <si>
    <t>ORD101583</t>
  </si>
  <si>
    <t>CUST0590</t>
  </si>
  <si>
    <t>ORD104327</t>
  </si>
  <si>
    <t>CUST1869</t>
  </si>
  <si>
    <t>ORD103244</t>
  </si>
  <si>
    <t>CUST0870</t>
  </si>
  <si>
    <t>ORD103479</t>
  </si>
  <si>
    <t>CUST0288</t>
  </si>
  <si>
    <t>ORD104507</t>
  </si>
  <si>
    <t>CUST0129</t>
  </si>
  <si>
    <t>ORD102926</t>
  </si>
  <si>
    <t>CUST0549</t>
  </si>
  <si>
    <t>ORD101044</t>
  </si>
  <si>
    <t>CUST1050</t>
  </si>
  <si>
    <t>ORD102176</t>
  </si>
  <si>
    <t>ORD104024</t>
  </si>
  <si>
    <t>CUST0953</t>
  </si>
  <si>
    <t>ORD103828</t>
  </si>
  <si>
    <t>CUST0326</t>
  </si>
  <si>
    <t>ORD102777</t>
  </si>
  <si>
    <t>CUST1198</t>
  </si>
  <si>
    <t>ORD101970</t>
  </si>
  <si>
    <t>CUST1055</t>
  </si>
  <si>
    <t>ORD104183</t>
  </si>
  <si>
    <t>CUST1448</t>
  </si>
  <si>
    <t>ORD102819</t>
  </si>
  <si>
    <t>CUST2166</t>
  </si>
  <si>
    <t>ORD104747</t>
  </si>
  <si>
    <t>CUST1654</t>
  </si>
  <si>
    <t>ORD102643</t>
  </si>
  <si>
    <t>CUST1601</t>
  </si>
  <si>
    <t>ORD103640</t>
  </si>
  <si>
    <t>CUST0308</t>
  </si>
  <si>
    <t>ORD103352</t>
  </si>
  <si>
    <t>ORD104406</t>
  </si>
  <si>
    <t>CUST0582</t>
  </si>
  <si>
    <t>ORD101231</t>
  </si>
  <si>
    <t>CUST1648</t>
  </si>
  <si>
    <t>ORD100631</t>
  </si>
  <si>
    <t>CUST0175</t>
  </si>
  <si>
    <t>ORD100252</t>
  </si>
  <si>
    <t>CUST0575</t>
  </si>
  <si>
    <t>ORD103228</t>
  </si>
  <si>
    <t>CUST1866</t>
  </si>
  <si>
    <t>ORD101346</t>
  </si>
  <si>
    <t>CUST0207</t>
  </si>
  <si>
    <t>ORD102071</t>
  </si>
  <si>
    <t>CUST0162</t>
  </si>
  <si>
    <t>ORD100636</t>
  </si>
  <si>
    <t>CUST1159</t>
  </si>
  <si>
    <t>ORD100310</t>
  </si>
  <si>
    <t>CUST0348</t>
  </si>
  <si>
    <t>ORD101156</t>
  </si>
  <si>
    <t>CUST1905</t>
  </si>
  <si>
    <t>ORD102263</t>
  </si>
  <si>
    <t>CUST1456</t>
  </si>
  <si>
    <t>ORD100338</t>
  </si>
  <si>
    <t>CUST0304</t>
  </si>
  <si>
    <t>ORD101062</t>
  </si>
  <si>
    <t>CUST0704</t>
  </si>
  <si>
    <t>ORD100810</t>
  </si>
  <si>
    <t>CUST0696</t>
  </si>
  <si>
    <t>ORD104104</t>
  </si>
  <si>
    <t>ORD103035</t>
  </si>
  <si>
    <t>CUST1330</t>
  </si>
  <si>
    <t>ORD100497</t>
  </si>
  <si>
    <t>CUST2029</t>
  </si>
  <si>
    <t>ORD103256</t>
  </si>
  <si>
    <t>CUST1289</t>
  </si>
  <si>
    <t>ORD104750</t>
  </si>
  <si>
    <t>ORD104121</t>
  </si>
  <si>
    <t>ORD102590</t>
  </si>
  <si>
    <t>CUST0142</t>
  </si>
  <si>
    <t>ORD103743</t>
  </si>
  <si>
    <t>CUST1402</t>
  </si>
  <si>
    <t>ORD100096</t>
  </si>
  <si>
    <t>CUST0054</t>
  </si>
  <si>
    <t>ORD103586</t>
  </si>
  <si>
    <t>CUST1930</t>
  </si>
  <si>
    <t>ORD100643</t>
  </si>
  <si>
    <t>CUST2068</t>
  </si>
  <si>
    <t>ORD103465</t>
  </si>
  <si>
    <t>CUST1101</t>
  </si>
  <si>
    <t>ORD103683</t>
  </si>
  <si>
    <t>CUST2164</t>
  </si>
  <si>
    <t>ORD102449</t>
  </si>
  <si>
    <t>CUST0193</t>
  </si>
  <si>
    <t>ORD102086</t>
  </si>
  <si>
    <t>CUST1127</t>
  </si>
  <si>
    <t>ORD103441</t>
  </si>
  <si>
    <t>CUST0987</t>
  </si>
  <si>
    <t>ORD100875</t>
  </si>
  <si>
    <t>CUST2064</t>
  </si>
  <si>
    <t>ORD102382</t>
  </si>
  <si>
    <t>CUST0703</t>
  </si>
  <si>
    <t>ORD101638</t>
  </si>
  <si>
    <t>CUST1014</t>
  </si>
  <si>
    <t>ORD100245</t>
  </si>
  <si>
    <t>CUST0323</t>
  </si>
  <si>
    <t>ORD102774</t>
  </si>
  <si>
    <t>CUST1750</t>
  </si>
  <si>
    <t>ORD102860</t>
  </si>
  <si>
    <t>CUST1093</t>
  </si>
  <si>
    <t>ORD104198</t>
  </si>
  <si>
    <t>CUST1623</t>
  </si>
  <si>
    <t>ORD104903</t>
  </si>
  <si>
    <t>CUST0790</t>
  </si>
  <si>
    <t>ORD103669</t>
  </si>
  <si>
    <t>CUST1940</t>
  </si>
  <si>
    <t>ORD104030</t>
  </si>
  <si>
    <t>CUST1038</t>
  </si>
  <si>
    <t>ORD102081</t>
  </si>
  <si>
    <t>CUST0675</t>
  </si>
  <si>
    <t>ORD102892</t>
  </si>
  <si>
    <t>CUST1701</t>
  </si>
  <si>
    <t>ORD101641</t>
  </si>
  <si>
    <t>CUST1133</t>
  </si>
  <si>
    <t>ORD103141</t>
  </si>
  <si>
    <t>CUST1963</t>
  </si>
  <si>
    <t>ORD104695</t>
  </si>
  <si>
    <t>CUST0752</t>
  </si>
  <si>
    <t>ORD100923</t>
  </si>
  <si>
    <t>CUST1932</t>
  </si>
  <si>
    <t>ORD100836</t>
  </si>
  <si>
    <t>CUST2094</t>
  </si>
  <si>
    <t>ORD100621</t>
  </si>
  <si>
    <t>CUST0264</t>
  </si>
  <si>
    <t>ORD100295</t>
  </si>
  <si>
    <t>CUST0157</t>
  </si>
  <si>
    <t>ORD101595</t>
  </si>
  <si>
    <t>CUST1110</t>
  </si>
  <si>
    <t>ORD100559</t>
  </si>
  <si>
    <t>ORD104398</t>
  </si>
  <si>
    <t>CUST0661</t>
  </si>
  <si>
    <t>ORD103325</t>
  </si>
  <si>
    <t>CUST1079</t>
  </si>
  <si>
    <t>ORD104372</t>
  </si>
  <si>
    <t>CUST1838</t>
  </si>
  <si>
    <t>ORD102778</t>
  </si>
  <si>
    <t>CUST0768</t>
  </si>
  <si>
    <t>ORD100159</t>
  </si>
  <si>
    <t>ORD100305</t>
  </si>
  <si>
    <t>CUST2182</t>
  </si>
  <si>
    <t>ORD103763</t>
  </si>
  <si>
    <t>ORD101539</t>
  </si>
  <si>
    <t>CUST1142</t>
  </si>
  <si>
    <t>ORD100069</t>
  </si>
  <si>
    <t>CUST1137</t>
  </si>
  <si>
    <t>ORD104557</t>
  </si>
  <si>
    <t>CUST1515</t>
  </si>
  <si>
    <t>ORD100955</t>
  </si>
  <si>
    <t>CUST2173</t>
  </si>
  <si>
    <t>ORD100605</t>
  </si>
  <si>
    <t>CUST2197</t>
  </si>
  <si>
    <t>ORD102689</t>
  </si>
  <si>
    <t>CUST0801</t>
  </si>
  <si>
    <t>ORD102672</t>
  </si>
  <si>
    <t>CUST1520</t>
  </si>
  <si>
    <t>ORD104427</t>
  </si>
  <si>
    <t>CUST1458</t>
  </si>
  <si>
    <t>ORD101155</t>
  </si>
  <si>
    <t>CUST0834</t>
  </si>
  <si>
    <t>ORD100920</t>
  </si>
  <si>
    <t>ORD103493</t>
  </si>
  <si>
    <t>CUST0868</t>
  </si>
  <si>
    <t>ORD103233</t>
  </si>
  <si>
    <t>CUST2082</t>
  </si>
  <si>
    <t>ORD100573</t>
  </si>
  <si>
    <t>CUST0220</t>
  </si>
  <si>
    <t>ORD100205</t>
  </si>
  <si>
    <t>CUST0211</t>
  </si>
  <si>
    <t>ORD104131</t>
  </si>
  <si>
    <t>CUST1177</t>
  </si>
  <si>
    <t>ORD104345</t>
  </si>
  <si>
    <t>CUST1571</t>
  </si>
  <si>
    <t>ORD100302</t>
  </si>
  <si>
    <t>CUST1497</t>
  </si>
  <si>
    <t>ORD102776</t>
  </si>
  <si>
    <t>CUST1336</t>
  </si>
  <si>
    <t>ORD102805</t>
  </si>
  <si>
    <t>CUST0692</t>
  </si>
  <si>
    <t>ORD100906</t>
  </si>
  <si>
    <t>ORD101705</t>
  </si>
  <si>
    <t>CUST0221</t>
  </si>
  <si>
    <t>ORD101010</t>
  </si>
  <si>
    <t>CUST1500</t>
  </si>
  <si>
    <t>ORD100911</t>
  </si>
  <si>
    <t>CUST0480</t>
  </si>
  <si>
    <t>ORD102040</t>
  </si>
  <si>
    <t>CUST1077</t>
  </si>
  <si>
    <t>ORD103958</t>
  </si>
  <si>
    <t>CUST0994</t>
  </si>
  <si>
    <t>ORD104986</t>
  </si>
  <si>
    <t>CUST1558</t>
  </si>
  <si>
    <t>ORD100650</t>
  </si>
  <si>
    <t>ORD101800</t>
  </si>
  <si>
    <t>ORD103536</t>
  </si>
  <si>
    <t>CUST1169</t>
  </si>
  <si>
    <t>ORD104619</t>
  </si>
  <si>
    <t>CUST1235</t>
  </si>
  <si>
    <t>ORD100640</t>
  </si>
  <si>
    <t>CUST1873</t>
  </si>
  <si>
    <t>ORD103675</t>
  </si>
  <si>
    <t>CUST0649</t>
  </si>
  <si>
    <t>ORD102150</t>
  </si>
  <si>
    <t>CUST1887</t>
  </si>
  <si>
    <t>ORD103430</t>
  </si>
  <si>
    <t>CUST1979</t>
  </si>
  <si>
    <t>ORD102611</t>
  </si>
  <si>
    <t>CUST0435</t>
  </si>
  <si>
    <t>ORD102031</t>
  </si>
  <si>
    <t>ORD104349</t>
  </si>
  <si>
    <t>CUST0714</t>
  </si>
  <si>
    <t>ORD103794</t>
  </si>
  <si>
    <t>CUST0209</t>
  </si>
  <si>
    <t>ORD101687</t>
  </si>
  <si>
    <t>CUST0458</t>
  </si>
  <si>
    <t>ORD100315</t>
  </si>
  <si>
    <t>CUST0099</t>
  </si>
  <si>
    <t>ORD100321</t>
  </si>
  <si>
    <t>CUST1496</t>
  </si>
  <si>
    <t>ORD102171</t>
  </si>
  <si>
    <t>ORD104712</t>
  </si>
  <si>
    <t>CUST1967</t>
  </si>
  <si>
    <t>ORD100471</t>
  </si>
  <si>
    <t>CUST2011</t>
  </si>
  <si>
    <t>ORD103874</t>
  </si>
  <si>
    <t>CUST0191</t>
  </si>
  <si>
    <t>ORD100486</t>
  </si>
  <si>
    <t>CUST1589</t>
  </si>
  <si>
    <t>ORD102958</t>
  </si>
  <si>
    <t>CUST0318</t>
  </si>
  <si>
    <t>ORD100961</t>
  </si>
  <si>
    <t>CUST0783</t>
  </si>
  <si>
    <t>ORD103138</t>
  </si>
  <si>
    <t>CUST0330</t>
  </si>
  <si>
    <t>ORD102695</t>
  </si>
  <si>
    <t>CUST0982</t>
  </si>
  <si>
    <t>ORD103496</t>
  </si>
  <si>
    <t>CUST1166</t>
  </si>
  <si>
    <t>ORD102821</t>
  </si>
  <si>
    <t>CUST0598</t>
  </si>
  <si>
    <t>ORD103204</t>
  </si>
  <si>
    <t>CUST2195</t>
  </si>
  <si>
    <t>ORD104975</t>
  </si>
  <si>
    <t>CUST0760</t>
  </si>
  <si>
    <t>ORD100029</t>
  </si>
  <si>
    <t>ORD104866</t>
  </si>
  <si>
    <t>CUST1957</t>
  </si>
  <si>
    <t>ORD103617</t>
  </si>
  <si>
    <t>CUST0295</t>
  </si>
  <si>
    <t>ORD101490</t>
  </si>
  <si>
    <t>CUST0548</t>
  </si>
  <si>
    <t>ORD101403</t>
  </si>
  <si>
    <t>CUST1673</t>
  </si>
  <si>
    <t>ORD103451</t>
  </si>
  <si>
    <t>CUST1739</t>
  </si>
  <si>
    <t>ORD102523</t>
  </si>
  <si>
    <t>ORD104000</t>
  </si>
  <si>
    <t>CUST1682</t>
  </si>
  <si>
    <t>ORD102046</t>
  </si>
  <si>
    <t>CUST1434</t>
  </si>
  <si>
    <t>ORD101643</t>
  </si>
  <si>
    <t>CUST0680</t>
  </si>
  <si>
    <t>ORD104279</t>
  </si>
  <si>
    <t>CUST2115</t>
  </si>
  <si>
    <t>ORD101307</t>
  </si>
  <si>
    <t>ORD103680</t>
  </si>
  <si>
    <t>CUST0983</t>
  </si>
  <si>
    <t>ORD101792</t>
  </si>
  <si>
    <t>CUST0774</t>
  </si>
  <si>
    <t>ORD103323</t>
  </si>
  <si>
    <t>ORD103516</t>
  </si>
  <si>
    <t>ORD101030</t>
  </si>
  <si>
    <t>CUST0909</t>
  </si>
  <si>
    <t>ORD103262</t>
  </si>
  <si>
    <t>CUST0023</t>
  </si>
  <si>
    <t>ORD100620</t>
  </si>
  <si>
    <t>CUST0949</t>
  </si>
  <si>
    <t>ORD101134</t>
  </si>
  <si>
    <t>CUST0133</t>
  </si>
  <si>
    <t>ORD101162</t>
  </si>
  <si>
    <t>CUST0261</t>
  </si>
  <si>
    <t>ORD103458</t>
  </si>
  <si>
    <t>CUST1054</t>
  </si>
  <si>
    <t>ORD103511</t>
  </si>
  <si>
    <t>CUST0283</t>
  </si>
  <si>
    <t>ORD101141</t>
  </si>
  <si>
    <t>ORD100400</t>
  </si>
  <si>
    <t>CUST0088</t>
  </si>
  <si>
    <t>ORD102325</t>
  </si>
  <si>
    <t>CUST1872</t>
  </si>
  <si>
    <t>ORD100881</t>
  </si>
  <si>
    <t>CUST0824</t>
  </si>
  <si>
    <t>ORD101822</t>
  </si>
  <si>
    <t>CUST1189</t>
  </si>
  <si>
    <t>ORD100082</t>
  </si>
  <si>
    <t>CUST1400</t>
  </si>
  <si>
    <t>ORD104153</t>
  </si>
  <si>
    <t>CUST1855</t>
  </si>
  <si>
    <t>ORD103860</t>
  </si>
  <si>
    <t>CUST2026</t>
  </si>
  <si>
    <t>ORD100872</t>
  </si>
  <si>
    <t>CUST1881</t>
  </si>
  <si>
    <t>ORD102471</t>
  </si>
  <si>
    <t>CUST0832</t>
  </si>
  <si>
    <t>ORD100540</t>
  </si>
  <si>
    <t>CUST1695</t>
  </si>
  <si>
    <t>ORD103294</t>
  </si>
  <si>
    <t>CUST0825</t>
  </si>
  <si>
    <t>ORD102302</t>
  </si>
  <si>
    <t>CUST2095</t>
  </si>
  <si>
    <t>ORD102563</t>
  </si>
  <si>
    <t>CUST0939</t>
  </si>
  <si>
    <t>ORD103606</t>
  </si>
  <si>
    <t>CUST0095</t>
  </si>
  <si>
    <t>ORD101329</t>
  </si>
  <si>
    <t>ORD104173</t>
  </si>
  <si>
    <t>CUST0090</t>
  </si>
  <si>
    <t>ORD104682</t>
  </si>
  <si>
    <t>ORD103661</t>
  </si>
  <si>
    <t>CUST0856</t>
  </si>
  <si>
    <t>ORD101837</t>
  </si>
  <si>
    <t>ORD102766</t>
  </si>
  <si>
    <t>CUST0167</t>
  </si>
  <si>
    <t>ORD102621</t>
  </si>
  <si>
    <t>CUST2099</t>
  </si>
  <si>
    <t>ORD103209</t>
  </si>
  <si>
    <t>ORD100077</t>
  </si>
  <si>
    <t>CUST1113</t>
  </si>
  <si>
    <t>ORD104681</t>
  </si>
  <si>
    <t>CUST0554</t>
  </si>
  <si>
    <t>ORD102340</t>
  </si>
  <si>
    <t>CUST1876</t>
  </si>
  <si>
    <t>ORD101561</t>
  </si>
  <si>
    <t>CUST0781</t>
  </si>
  <si>
    <t>ORD100534</t>
  </si>
  <si>
    <t>CUST2063</t>
  </si>
  <si>
    <t>ORD103085</t>
  </si>
  <si>
    <t>ORD104031</t>
  </si>
  <si>
    <t>ORD103714</t>
  </si>
  <si>
    <t>CUST0161</t>
  </si>
  <si>
    <t>ORD102648</t>
  </si>
  <si>
    <t>CUST0710</t>
  </si>
  <si>
    <t>ORD104638</t>
  </si>
  <si>
    <t>CUST1026</t>
  </si>
  <si>
    <t>ORD104493</t>
  </si>
  <si>
    <t>CUST1369</t>
  </si>
  <si>
    <t>ORD102174</t>
  </si>
  <si>
    <t>CUST1527</t>
  </si>
  <si>
    <t>ORD101451</t>
  </si>
  <si>
    <t>CUST0414</t>
  </si>
  <si>
    <t>ORD102259</t>
  </si>
  <si>
    <t>CUST1554</t>
  </si>
  <si>
    <t>ORD102002</t>
  </si>
  <si>
    <t>CUST0791</t>
  </si>
  <si>
    <t>ORD102151</t>
  </si>
  <si>
    <t>CUST0555</t>
  </si>
  <si>
    <t>ORD101685</t>
  </si>
  <si>
    <t>CUST1867</t>
  </si>
  <si>
    <t>ORD104779</t>
  </si>
  <si>
    <t>CUST0758</t>
  </si>
  <si>
    <t>ORD104573</t>
  </si>
  <si>
    <t>ORD100682</t>
  </si>
  <si>
    <t>CUST0968</t>
  </si>
  <si>
    <t>ORD101754</t>
  </si>
  <si>
    <t>CUST1843</t>
  </si>
  <si>
    <t>ORD103579</t>
  </si>
  <si>
    <t>CUST1473</t>
  </si>
  <si>
    <t>ORD102319</t>
  </si>
  <si>
    <t>CUST1835</t>
  </si>
  <si>
    <t>ORD104626</t>
  </si>
  <si>
    <t>CUST1696</t>
  </si>
  <si>
    <t>ORD102857</t>
  </si>
  <si>
    <t>ORD102165</t>
  </si>
  <si>
    <t>CUST0930</t>
  </si>
  <si>
    <t>ORD103220</t>
  </si>
  <si>
    <t>CUST1065</t>
  </si>
  <si>
    <t>ORD102528</t>
  </si>
  <si>
    <t>CUST0843</t>
  </si>
  <si>
    <t>ORD101012</t>
  </si>
  <si>
    <t>CUST0596</t>
  </si>
  <si>
    <t>ORD100415</t>
  </si>
  <si>
    <t>CUST0012</t>
  </si>
  <si>
    <t>ORD103136</t>
  </si>
  <si>
    <t>CUST1702</t>
  </si>
  <si>
    <t>ORD101541</t>
  </si>
  <si>
    <t>CUST1787</t>
  </si>
  <si>
    <t>ORD104770</t>
  </si>
  <si>
    <t>CUST0055</t>
  </si>
  <si>
    <t>ORD104103</t>
  </si>
  <si>
    <t>CUST1185</t>
  </si>
  <si>
    <t>ORD100337</t>
  </si>
  <si>
    <t>CUST1704</t>
  </si>
  <si>
    <t>ORD100603</t>
  </si>
  <si>
    <t>ORD102529</t>
  </si>
  <si>
    <t>CUST0351</t>
  </si>
  <si>
    <t>ORD104952</t>
  </si>
  <si>
    <t>CUST2137</t>
  </si>
  <si>
    <t>ORD103258</t>
  </si>
  <si>
    <t>CUST0373</t>
  </si>
  <si>
    <t>ORD100817</t>
  </si>
  <si>
    <t>ORD103314</t>
  </si>
  <si>
    <t>CUST0405</t>
  </si>
  <si>
    <t>ORD104749</t>
  </si>
  <si>
    <t>CUST0886</t>
  </si>
  <si>
    <t>ORD103531</t>
  </si>
  <si>
    <t>CUST2046</t>
  </si>
  <si>
    <t>ORD101677</t>
  </si>
  <si>
    <t>ORD100458</t>
  </si>
  <si>
    <t>CUST1123</t>
  </si>
  <si>
    <t>ORD102016</t>
  </si>
  <si>
    <t>ORD102113</t>
  </si>
  <si>
    <t>CUST1480</t>
  </si>
  <si>
    <t>ORD103940</t>
  </si>
  <si>
    <t>CUST1699</t>
  </si>
  <si>
    <t>ORD103666</t>
  </si>
  <si>
    <t>CUST0842</t>
  </si>
  <si>
    <t>ORD104999</t>
  </si>
  <si>
    <t>CUST1395</t>
  </si>
  <si>
    <t>ORD104162</t>
  </si>
  <si>
    <t>CUST0938</t>
  </si>
  <si>
    <t>ORD103397</t>
  </si>
  <si>
    <t>CUST0985</t>
  </si>
  <si>
    <t>ORD104466</t>
  </si>
  <si>
    <t>CUST1331</t>
  </si>
  <si>
    <t>ORD102192</t>
  </si>
  <si>
    <t>CUST0465</t>
  </si>
  <si>
    <t>ORD103834</t>
  </si>
  <si>
    <t>CUST1221</t>
  </si>
  <si>
    <t>ORD101330</t>
  </si>
  <si>
    <t>CUST1032</t>
  </si>
  <si>
    <t>ORD103994</t>
  </si>
  <si>
    <t>ORD100566</t>
  </si>
  <si>
    <t>ORD103756</t>
  </si>
  <si>
    <t>ORD104342</t>
  </si>
  <si>
    <t>ORD100005</t>
  </si>
  <si>
    <t>CUST1286</t>
  </si>
  <si>
    <t>ORD103770</t>
  </si>
  <si>
    <t>CUST0369</t>
  </si>
  <si>
    <t>ORD104148</t>
  </si>
  <si>
    <t>ORD103417</t>
  </si>
  <si>
    <t>ORD101366</t>
  </si>
  <si>
    <t>CUST1205</t>
  </si>
  <si>
    <t>ORD101757</t>
  </si>
  <si>
    <t>CUST0495</t>
  </si>
  <si>
    <t>ORD103242</t>
  </si>
  <si>
    <t>CUST0149</t>
  </si>
  <si>
    <t>ORD101026</t>
  </si>
  <si>
    <t>CUST1556</t>
  </si>
  <si>
    <t>ORD101675</t>
  </si>
  <si>
    <t>CUST0899</t>
  </si>
  <si>
    <t>ORD102462</t>
  </si>
  <si>
    <t>CUST2098</t>
  </si>
  <si>
    <t>ORD103279</t>
  </si>
  <si>
    <t>CUST0387</t>
  </si>
  <si>
    <t>ORD103072</t>
  </si>
  <si>
    <t>CUST1510</t>
  </si>
  <si>
    <t>ORD103226</t>
  </si>
  <si>
    <t>ORD103648</t>
  </si>
  <si>
    <t>CUST0727</t>
  </si>
  <si>
    <t>ORD104794</t>
  </si>
  <si>
    <t>ORD103198</t>
  </si>
  <si>
    <t>ORD102303</t>
  </si>
  <si>
    <t>CUST2084</t>
  </si>
  <si>
    <t>ORD104274</t>
  </si>
  <si>
    <t>CUST0940</t>
  </si>
  <si>
    <t>ORD104364</t>
  </si>
  <si>
    <t>ORD100634</t>
  </si>
  <si>
    <t>CUST0322</t>
  </si>
  <si>
    <t>ORD103902</t>
  </si>
  <si>
    <t>CUST0614</t>
  </si>
  <si>
    <t>ORD103584</t>
  </si>
  <si>
    <t>ORD102681</t>
  </si>
  <si>
    <t>CUST1396</t>
  </si>
  <si>
    <t>ORD104792</t>
  </si>
  <si>
    <t>CUST2031</t>
  </si>
  <si>
    <t>ORD102929</t>
  </si>
  <si>
    <t>CUST1666</t>
  </si>
  <si>
    <t>ORD102087</t>
  </si>
  <si>
    <t>CUST0121</t>
  </si>
  <si>
    <t>ORD100434</t>
  </si>
  <si>
    <t>CUST1780</t>
  </si>
  <si>
    <t>ORD102253</t>
  </si>
  <si>
    <t>ORD104718</t>
  </si>
  <si>
    <t>CUST2114</t>
  </si>
  <si>
    <t>ORD101284</t>
  </si>
  <si>
    <t>CUST0391</t>
  </si>
  <si>
    <t>ORD104856</t>
  </si>
  <si>
    <t>ORD102639</t>
  </si>
  <si>
    <t>CUST1562</t>
  </si>
  <si>
    <t>ORD100383</t>
  </si>
  <si>
    <t>ORD102474</t>
  </si>
  <si>
    <t>CUST1370</t>
  </si>
  <si>
    <t>ORD103599</t>
  </si>
  <si>
    <t>ORD102075</t>
  </si>
  <si>
    <t>ORD100857</t>
  </si>
  <si>
    <t>CUST1938</t>
  </si>
  <si>
    <t>ORD100716</t>
  </si>
  <si>
    <t>CUST1139</t>
  </si>
  <si>
    <t>ORD100580</t>
  </si>
  <si>
    <t>ORD102701</t>
  </si>
  <si>
    <t>CUST1474</t>
  </si>
  <si>
    <t>ORD100978</t>
  </si>
  <si>
    <t>CUST0691</t>
  </si>
  <si>
    <t>ORD104412</t>
  </si>
  <si>
    <t>ORD102503</t>
  </si>
  <si>
    <t>ORD103776</t>
  </si>
  <si>
    <t>CUST0178</t>
  </si>
  <si>
    <t>ORD103344</t>
  </si>
  <si>
    <t>ORD101562</t>
  </si>
  <si>
    <t>CUST1452</t>
  </si>
  <si>
    <t>ORD100331</t>
  </si>
  <si>
    <t>CUST0179</t>
  </si>
  <si>
    <t>ORD104144</t>
  </si>
  <si>
    <t>ORD102051</t>
  </si>
  <si>
    <t>ORD104160</t>
  </si>
  <si>
    <t>CUST0990</t>
  </si>
  <si>
    <t>ORD100408</t>
  </si>
  <si>
    <t>CUST0155</t>
  </si>
  <si>
    <t>ORD103080</t>
  </si>
  <si>
    <t>CUST1535</t>
  </si>
  <si>
    <t>ORD102361</t>
  </si>
  <si>
    <t>CUST0107</t>
  </si>
  <si>
    <t>ORD104093</t>
  </si>
  <si>
    <t>CUST1837</t>
  </si>
  <si>
    <t>ORD104656</t>
  </si>
  <si>
    <t>CUST0865</t>
  </si>
  <si>
    <t>ORD103541</t>
  </si>
  <si>
    <t>CUST1179</t>
  </si>
  <si>
    <t>ORD102522</t>
  </si>
  <si>
    <t>ORD104379</t>
  </si>
  <si>
    <t>CUST1387</t>
  </si>
  <si>
    <t>ORD101657</t>
  </si>
  <si>
    <t>CUST1393</t>
  </si>
  <si>
    <t>ORD104859</t>
  </si>
  <si>
    <t>CUST2089</t>
  </si>
  <si>
    <t>ORD104284</t>
  </si>
  <si>
    <t>CUST0885</t>
  </si>
  <si>
    <t>ORD102073</t>
  </si>
  <si>
    <t>CUST0471</t>
  </si>
  <si>
    <t>ORD103095</t>
  </si>
  <si>
    <t>CUST0371</t>
  </si>
  <si>
    <t>ORD100654</t>
  </si>
  <si>
    <t>CUST0551</t>
  </si>
  <si>
    <t>ORD100556</t>
  </si>
  <si>
    <t>ORD100633</t>
  </si>
  <si>
    <t>ORD100766</t>
  </si>
  <si>
    <t>ORD100928</t>
  </si>
  <si>
    <t>ORD104773</t>
  </si>
  <si>
    <t>CUST0642</t>
  </si>
  <si>
    <t>ORD103212</t>
  </si>
  <si>
    <t>CUST1822</t>
  </si>
  <si>
    <t>ORD102828</t>
  </si>
  <si>
    <t>CUST0851</t>
  </si>
  <si>
    <t>ORD101780</t>
  </si>
  <si>
    <t>ORD101873</t>
  </si>
  <si>
    <t>CUST1015</t>
  </si>
  <si>
    <t>ORD104437</t>
  </si>
  <si>
    <t>CUST1412</t>
  </si>
  <si>
    <t>ORD101271</t>
  </si>
  <si>
    <t>CUST2168</t>
  </si>
  <si>
    <t>ORD104996</t>
  </si>
  <si>
    <t>ORD104907</t>
  </si>
  <si>
    <t>ORD102169</t>
  </si>
  <si>
    <t>CUST0072</t>
  </si>
  <si>
    <t>ORD104920</t>
  </si>
  <si>
    <t>CUST0969</t>
  </si>
  <si>
    <t>ORD101811</t>
  </si>
  <si>
    <t>CUST1759</t>
  </si>
  <si>
    <t>ORD100489</t>
  </si>
  <si>
    <t>ORD100053</t>
  </si>
  <si>
    <t>CUST1204</t>
  </si>
  <si>
    <t>ORD100151</t>
  </si>
  <si>
    <t>ORD103056</t>
  </si>
  <si>
    <t>ORD102442</t>
  </si>
  <si>
    <t>CUST1047</t>
  </si>
  <si>
    <t>ORD100596</t>
  </si>
  <si>
    <t>ORD101052</t>
  </si>
  <si>
    <t>CUST0081</t>
  </si>
  <si>
    <t>ORD102955</t>
  </si>
  <si>
    <t>ORD103170</t>
  </si>
  <si>
    <t>CUST1337</t>
  </si>
  <si>
    <t>ORD102126</t>
  </si>
  <si>
    <t>CUST1911</t>
  </si>
  <si>
    <t>ORD103734</t>
  </si>
  <si>
    <t>ORD102587</t>
  </si>
  <si>
    <t>ORD104925</t>
  </si>
  <si>
    <t>CUST1002</t>
  </si>
  <si>
    <t>ORD103442</t>
  </si>
  <si>
    <t>ORD101224</t>
  </si>
  <si>
    <t>ORD100944</t>
  </si>
  <si>
    <t>CUST0993</t>
  </si>
  <si>
    <t>ORD104973</t>
  </si>
  <si>
    <t>ORD102644</t>
  </si>
  <si>
    <t>CUST1605</t>
  </si>
  <si>
    <t>ORD102296</t>
  </si>
  <si>
    <t>ORD100553</t>
  </si>
  <si>
    <t>CUST1516</t>
  </si>
  <si>
    <t>ORD103882</t>
  </si>
  <si>
    <t>ORD102717</t>
  </si>
  <si>
    <t>ORD101803</t>
  </si>
  <si>
    <t>CUST1509</t>
  </si>
  <si>
    <t>ORD104100</t>
  </si>
  <si>
    <t>ORD103224</t>
  </si>
  <si>
    <t>CUST1569</t>
  </si>
  <si>
    <t>ORD104332</t>
  </si>
  <si>
    <t>ORD102422</t>
  </si>
  <si>
    <t>CUST0792</t>
  </si>
  <si>
    <t>ORD101380</t>
  </si>
  <si>
    <t>CUST0025</t>
  </si>
  <si>
    <t>ORD101447</t>
  </si>
  <si>
    <t>CUST0813</t>
  </si>
  <si>
    <t>ORD103672</t>
  </si>
  <si>
    <t>CUST0735</t>
  </si>
  <si>
    <t>ORD102435</t>
  </si>
  <si>
    <t>ORD100876</t>
  </si>
  <si>
    <t>CUST1978</t>
  </si>
  <si>
    <t>ORD103149</t>
  </si>
  <si>
    <t>ORD101294</t>
  </si>
  <si>
    <t>CUST0036</t>
  </si>
  <si>
    <t>ORD101373</t>
  </si>
  <si>
    <t>ORD101286</t>
  </si>
  <si>
    <t>CUST0846</t>
  </si>
  <si>
    <t>ORD101720</t>
  </si>
  <si>
    <t>CUST0497</t>
  </si>
  <si>
    <t>ORD101623</t>
  </si>
  <si>
    <t>CUST0684</t>
  </si>
  <si>
    <t>ORD102981</t>
  </si>
  <si>
    <t>CUST0192</t>
  </si>
  <si>
    <t>ORD101572</t>
  </si>
  <si>
    <t>ORD104545</t>
  </si>
  <si>
    <t>CUST1784</t>
  </si>
  <si>
    <t>ORD100555</t>
  </si>
  <si>
    <t>CUST0320</t>
  </si>
  <si>
    <t>ORD103014</t>
  </si>
  <si>
    <t>CUST1586</t>
  </si>
  <si>
    <t>ORD104679</t>
  </si>
  <si>
    <t>ORD104678</t>
  </si>
  <si>
    <t>CUST0577</t>
  </si>
  <si>
    <t>ORD100940</t>
  </si>
  <si>
    <t>CUST1203</t>
  </si>
  <si>
    <t>ORD101349</t>
  </si>
  <si>
    <t>CUST1883</t>
  </si>
  <si>
    <t>ORD102155</t>
  </si>
  <si>
    <t>CUST0307</t>
  </si>
  <si>
    <t>ORD101523</t>
  </si>
  <si>
    <t>CUST1524</t>
  </si>
  <si>
    <t>ORD100673</t>
  </si>
  <si>
    <t>ORD103688</t>
  </si>
  <si>
    <t>CUST1607</t>
  </si>
  <si>
    <t>ORD100120</t>
  </si>
  <si>
    <t>CUST2170</t>
  </si>
  <si>
    <t>ORD101066</t>
  </si>
  <si>
    <t>CUST1526</t>
  </si>
  <si>
    <t>ORD100334</t>
  </si>
  <si>
    <t>CUST1619</t>
  </si>
  <si>
    <t>ORD102925</t>
  </si>
  <si>
    <t>CUST0705</t>
  </si>
  <si>
    <t>ORD104370</t>
  </si>
  <si>
    <t>ORD103342</t>
  </si>
  <si>
    <t>CUST1134</t>
  </si>
  <si>
    <t>ORD102519</t>
  </si>
  <si>
    <t>ORD104447</t>
  </si>
  <si>
    <t>CUST1209</t>
  </si>
  <si>
    <t>ORD104881</t>
  </si>
  <si>
    <t>CUST1949</t>
  </si>
  <si>
    <t>ORD101390</t>
  </si>
  <si>
    <t>ORD100910</t>
  </si>
  <si>
    <t>CUST1597</t>
  </si>
  <si>
    <t>ORD101883</t>
  </si>
  <si>
    <t>CUST2154</t>
  </si>
  <si>
    <t>ORD102367</t>
  </si>
  <si>
    <t>CUST1522</t>
  </si>
  <si>
    <t>ORD101878</t>
  </si>
  <si>
    <t>CUST0722</t>
  </si>
  <si>
    <t>ORD103924</t>
  </si>
  <si>
    <t>CUST2043</t>
  </si>
  <si>
    <t>ORD104691</t>
  </si>
  <si>
    <t>ORD104226</t>
  </si>
  <si>
    <t>CUST2052</t>
  </si>
  <si>
    <t>ORD103058</t>
  </si>
  <si>
    <t>CUST1761</t>
  </si>
  <si>
    <t>ORD101344</t>
  </si>
  <si>
    <t>CUST1678</t>
  </si>
  <si>
    <t>ORD102709</t>
  </si>
  <si>
    <t>CUST1756</t>
  </si>
  <si>
    <t>ORD100927</t>
  </si>
  <si>
    <t>ORD100012</t>
  </si>
  <si>
    <t>CUST0820</t>
  </si>
  <si>
    <t>ORD103645</t>
  </si>
  <si>
    <t>ORD101969</t>
  </si>
  <si>
    <t>CUST2189</t>
  </si>
  <si>
    <t>ORD103302</t>
  </si>
  <si>
    <t>CUST0021</t>
  </si>
  <si>
    <t>ORD104803</t>
  </si>
  <si>
    <t>ORD101058</t>
  </si>
  <si>
    <t>CUST1635</t>
  </si>
  <si>
    <t>ORD103722</t>
  </si>
  <si>
    <t>CUST0303</t>
  </si>
  <si>
    <t>ORD102314</t>
  </si>
  <si>
    <t>ORD101168</t>
  </si>
  <si>
    <t>CUST0206</t>
  </si>
  <si>
    <t>ORD103109</t>
  </si>
  <si>
    <t>CUST0689</t>
  </si>
  <si>
    <t>ORD100770</t>
  </si>
  <si>
    <t>CUST0224</t>
  </si>
  <si>
    <t>ORD101545</t>
  </si>
  <si>
    <t>CUST1543</t>
  </si>
  <si>
    <t>ORD102897</t>
  </si>
  <si>
    <t>CUST0312</t>
  </si>
  <si>
    <t>ORD100377</t>
  </si>
  <si>
    <t>ORD104505</t>
  </si>
  <si>
    <t>CUST1897</t>
  </si>
  <si>
    <t>ORD100515</t>
  </si>
  <si>
    <t>ORD101358</t>
  </si>
  <si>
    <t>CUST1161</t>
  </si>
  <si>
    <t>ORD104498</t>
  </si>
  <si>
    <t>CUST1553</t>
  </si>
  <si>
    <t>ORD101609</t>
  </si>
  <si>
    <t>ORD100735</t>
  </si>
  <si>
    <t>CUST0222</t>
  </si>
  <si>
    <t>ORD102842</t>
  </si>
  <si>
    <t>CUST1852</t>
  </si>
  <si>
    <t>ORD104703</t>
  </si>
  <si>
    <t>CUST2072</t>
  </si>
  <si>
    <t>ORD104158</t>
  </si>
  <si>
    <t>ORD103627</t>
  </si>
  <si>
    <t>CUST1285</t>
  </si>
  <si>
    <t>ORD103550</t>
  </si>
  <si>
    <t>CUST0212</t>
  </si>
  <si>
    <t>ORD100464</t>
  </si>
  <si>
    <t>CUST0646</t>
  </si>
  <si>
    <t>ORD102564</t>
  </si>
  <si>
    <t>CUST0804</t>
  </si>
  <si>
    <t>ORD102954</t>
  </si>
  <si>
    <t>CUST0576</t>
  </si>
  <si>
    <t>ORD103945</t>
  </si>
  <si>
    <t>CUST0862</t>
  </si>
  <si>
    <t>ORD103292</t>
  </si>
  <si>
    <t>ORD100293</t>
  </si>
  <si>
    <t>CUST0553</t>
  </si>
  <si>
    <t>ORD101784</t>
  </si>
  <si>
    <t>CUST1646</t>
  </si>
  <si>
    <t>ORD104617</t>
  </si>
  <si>
    <t>CUST0845</t>
  </si>
  <si>
    <t>ORD100046</t>
  </si>
  <si>
    <t>CUST0429</t>
  </si>
  <si>
    <t>ORD101827</t>
  </si>
  <si>
    <t>CUST0634</t>
  </si>
  <si>
    <t>ORD101208</t>
  </si>
  <si>
    <t>ORD103481</t>
  </si>
  <si>
    <t>CUST0850</t>
  </si>
  <si>
    <t>ORD101350</t>
  </si>
  <si>
    <t>ORD101406</t>
  </si>
  <si>
    <t>CUST0067</t>
  </si>
  <si>
    <t>ORD104436</t>
  </si>
  <si>
    <t>CUST0383</t>
  </si>
  <si>
    <t>ORD102924</t>
  </si>
  <si>
    <t>ORD102377</t>
  </si>
  <si>
    <t>ORD103388</t>
  </si>
  <si>
    <t>CUST1997</t>
  </si>
  <si>
    <t>ORD104936</t>
  </si>
  <si>
    <t>ORD104067</t>
  </si>
  <si>
    <t>CUST0455</t>
  </si>
  <si>
    <t>ORD103418</t>
  </si>
  <si>
    <t>CUST0306</t>
  </si>
  <si>
    <t>ORD103679</t>
  </si>
  <si>
    <t>ORD102884</t>
  </si>
  <si>
    <t>CUST1168</t>
  </si>
  <si>
    <t>ORD100619</t>
  </si>
  <si>
    <t>CUST0187</t>
  </si>
  <si>
    <t>ORD103610</t>
  </si>
  <si>
    <t>ORD104935</t>
  </si>
  <si>
    <t>CUST0770</t>
  </si>
  <si>
    <t>ORD103813</t>
  </si>
  <si>
    <t>CUST0509</t>
  </si>
  <si>
    <t>ORD103628</t>
  </si>
  <si>
    <t>CUST0254</t>
  </si>
  <si>
    <t>ORD100339</t>
  </si>
  <si>
    <t>ORD104777</t>
  </si>
  <si>
    <t>CUST0802</t>
  </si>
  <si>
    <t>ORD104901</t>
  </si>
  <si>
    <t>CUST0657</t>
  </si>
  <si>
    <t>ORD100612</t>
  </si>
  <si>
    <t>CUST0132</t>
  </si>
  <si>
    <t>ORD100565</t>
  </si>
  <si>
    <t>CUST0462</t>
  </si>
  <si>
    <t>ORD100749</t>
  </si>
  <si>
    <t>ORD103110</t>
  </si>
  <si>
    <t>ORD101768</t>
  </si>
  <si>
    <t>ORD100814</t>
  </si>
  <si>
    <t>ORD102705</t>
  </si>
  <si>
    <t>CUST1813</t>
  </si>
  <si>
    <t>ORD104304</t>
  </si>
  <si>
    <t>CUST0678</t>
  </si>
  <si>
    <t>ORD100392</t>
  </si>
  <si>
    <t>CUST0449</t>
  </si>
  <si>
    <t>ORD103061</t>
  </si>
  <si>
    <t>CUST0189</t>
  </si>
  <si>
    <t>ORD100926</t>
  </si>
  <si>
    <t>ORD100323</t>
  </si>
  <si>
    <t>CUST0734</t>
  </si>
  <si>
    <t>ORD104252</t>
  </si>
  <si>
    <t>ORD103455</t>
  </si>
  <si>
    <t>CUST0217</t>
  </si>
  <si>
    <t>ORD100110</t>
  </si>
  <si>
    <t>CUST0235</t>
  </si>
  <si>
    <t>ORD103700</t>
  </si>
  <si>
    <t>ORD104080</t>
  </si>
  <si>
    <t>CUST1421</t>
  </si>
  <si>
    <t>ORD104967</t>
  </si>
  <si>
    <t>CUST1698</t>
  </si>
  <si>
    <t>ORD101867</t>
  </si>
  <si>
    <t>CUST1870</t>
  </si>
  <si>
    <t>ORD102177</t>
  </si>
  <si>
    <t>ORD103333</t>
  </si>
  <si>
    <t>ORD103134</t>
  </si>
  <si>
    <t>CUST0698</t>
  </si>
  <si>
    <t>ORD100795</t>
  </si>
  <si>
    <t>CUST0007</t>
  </si>
  <si>
    <t>ORD102152</t>
  </si>
  <si>
    <t>CUST0302</t>
  </si>
  <si>
    <t>ORD101084</t>
  </si>
  <si>
    <t>CUST0826</t>
  </si>
  <si>
    <t>ORD103665</t>
  </si>
  <si>
    <t>CUST1821</t>
  </si>
  <si>
    <t>ORD104924</t>
  </si>
  <si>
    <t>CUST1096</t>
  </si>
  <si>
    <t>ORD103176</t>
  </si>
  <si>
    <t>ORD104535</t>
  </si>
  <si>
    <t>CUST1302</t>
  </si>
  <si>
    <t>ORD101009</t>
  </si>
  <si>
    <t>ORD103829</t>
  </si>
  <si>
    <t>ORD100585</t>
  </si>
  <si>
    <t>CUST1152</t>
  </si>
  <si>
    <t>ORD102970</t>
  </si>
  <si>
    <t>ORD104122</t>
  </si>
  <si>
    <t>CUST1582</t>
  </si>
  <si>
    <t>ORD100099</t>
  </si>
  <si>
    <t>CUST0580</t>
  </si>
  <si>
    <t>ORD100416</t>
  </si>
  <si>
    <t>CUST1428</t>
  </si>
  <si>
    <t>ORD100200</t>
  </si>
  <si>
    <t>CUST0520</t>
  </si>
  <si>
    <t>ORD102555</t>
  </si>
  <si>
    <t>CUST1709</t>
  </si>
  <si>
    <t>ORD100255</t>
  </si>
  <si>
    <t>CUST0382</t>
  </si>
  <si>
    <t>ORD101804</t>
  </si>
  <si>
    <t>ORD100215</t>
  </si>
  <si>
    <t>CUST1747</t>
  </si>
  <si>
    <t>ORD101158</t>
  </si>
  <si>
    <t>CUST1092</t>
  </si>
  <si>
    <t>ORD100391</t>
  </si>
  <si>
    <t>ORD100262</t>
  </si>
  <si>
    <t>ORD104812</t>
  </si>
  <si>
    <t>CUST0542</t>
  </si>
  <si>
    <t>ORD100544</t>
  </si>
  <si>
    <t>ORD101278</t>
  </si>
  <si>
    <t>ORD103203</t>
  </si>
  <si>
    <t>CUST0198</t>
  </si>
  <si>
    <t>ORD100351</t>
  </si>
  <si>
    <t>CUST0815</t>
  </si>
  <si>
    <t>ORD101433</t>
  </si>
  <si>
    <t>CUST1879</t>
  </si>
  <si>
    <t>ORD100014</t>
  </si>
  <si>
    <t>CUST0332</t>
  </si>
  <si>
    <t>ORD102748</t>
  </si>
  <si>
    <t>CUST1437</t>
  </si>
  <si>
    <t>ORD102754</t>
  </si>
  <si>
    <t>CUST2085</t>
  </si>
  <si>
    <t>ORD103087</t>
  </si>
  <si>
    <t>ORD104509</t>
  </si>
  <si>
    <t>CUST0423</t>
  </si>
  <si>
    <t>ORD102018</t>
  </si>
  <si>
    <t>ORD102735</t>
  </si>
  <si>
    <t>CUST1514</t>
  </si>
  <si>
    <t>ORD104708</t>
  </si>
  <si>
    <t>CUST0638</t>
  </si>
  <si>
    <t>ORD101743</t>
  </si>
  <si>
    <t>ORD102728</t>
  </si>
  <si>
    <t>ORD103687</t>
  </si>
  <si>
    <t>CUST0372</t>
  </si>
  <si>
    <t>ORD101879</t>
  </si>
  <si>
    <t>ORD101814</t>
  </si>
  <si>
    <t>CUST1322</t>
  </si>
  <si>
    <t>ORD102780</t>
  </si>
  <si>
    <t>CUST1733</t>
  </si>
  <si>
    <t>ORD102861</t>
  </si>
  <si>
    <t>CUST1186</t>
  </si>
  <si>
    <t>ORD101340</t>
  </si>
  <si>
    <t>ORD101569</t>
  </si>
  <si>
    <t>CUST0556</t>
  </si>
  <si>
    <t>ORD103054</t>
  </si>
  <si>
    <t>CUST1587</t>
  </si>
  <si>
    <t>ORD102219</t>
  </si>
  <si>
    <t>CUST0807</t>
  </si>
  <si>
    <t>ORD101041</t>
  </si>
  <si>
    <t>CUST1493</t>
  </si>
  <si>
    <t>ORD101550</t>
  </si>
  <si>
    <t>CUST0812</t>
  </si>
  <si>
    <t>ORD104366</t>
  </si>
  <si>
    <t>CUST2087</t>
  </si>
  <si>
    <t>ORD102580</t>
  </si>
  <si>
    <t>ORD101670</t>
  </si>
  <si>
    <t>CUST1455</t>
  </si>
  <si>
    <t>ORD101355</t>
  </si>
  <si>
    <t>CUST1094</t>
  </si>
  <si>
    <t>ORD103404</t>
  </si>
  <si>
    <t>CUST1362</t>
  </si>
  <si>
    <t>ORD102410</t>
  </si>
  <si>
    <t>CUST2038</t>
  </si>
  <si>
    <t>ORD100001</t>
  </si>
  <si>
    <t>ORD104053</t>
  </si>
  <si>
    <t>CUST1708</t>
  </si>
  <si>
    <t>ORD100582</t>
  </si>
  <si>
    <t>ORD100307</t>
  </si>
  <si>
    <t>ORD101713</t>
  </si>
  <si>
    <t>CUST1475</t>
  </si>
  <si>
    <t>ORD103060</t>
  </si>
  <si>
    <t>ORD102194</t>
  </si>
  <si>
    <t>CUST1320</t>
  </si>
  <si>
    <t>ORD102632</t>
  </si>
  <si>
    <t>ORD104314</t>
  </si>
  <si>
    <t>CUST1927</t>
  </si>
  <si>
    <t>ORD100781</t>
  </si>
  <si>
    <t>CUST0622</t>
  </si>
  <si>
    <t>ORD103861</t>
  </si>
  <si>
    <t>CUST0759</t>
  </si>
  <si>
    <t>ORD103540</t>
  </si>
  <si>
    <t>CUST0018</t>
  </si>
  <si>
    <t>ORD102556</t>
  </si>
  <si>
    <t>CUST0336</t>
  </si>
  <si>
    <t>ORD102833</t>
  </si>
  <si>
    <t>CUST1305</t>
  </si>
  <si>
    <t>ORD101993</t>
  </si>
  <si>
    <t>CUST0032</t>
  </si>
  <si>
    <t>ORD100276</t>
  </si>
  <si>
    <t>CUST1906</t>
  </si>
  <si>
    <t>ORD100209</t>
  </si>
  <si>
    <t>CUST1206</t>
  </si>
  <si>
    <t>ORD102797</t>
  </si>
  <si>
    <t>CUST0844</t>
  </si>
  <si>
    <t>ORD103878</t>
  </si>
  <si>
    <t>CUST0623</t>
  </si>
  <si>
    <t>ORD102964</t>
  </si>
  <si>
    <t>CUST1271</t>
  </si>
  <si>
    <t>ORD102427</t>
  </si>
  <si>
    <t>ORD101858</t>
  </si>
  <si>
    <t>CUST1051</t>
  </si>
  <si>
    <t>ORD103916</t>
  </si>
  <si>
    <t>CUST2088</t>
  </si>
  <si>
    <t>ORD100543</t>
  </si>
  <si>
    <t>ORD104980</t>
  </si>
  <si>
    <t>CUST1853</t>
  </si>
  <si>
    <t>ORD103726</t>
  </si>
  <si>
    <t>CUST0673</t>
  </si>
  <si>
    <t>ORD104979</t>
  </si>
  <si>
    <t>CUST1786</t>
  </si>
  <si>
    <t>ORD104810</t>
  </si>
  <si>
    <t>ORD100057</t>
  </si>
  <si>
    <t>CUST1860</t>
  </si>
  <si>
    <t>ORD104078</t>
  </si>
  <si>
    <t>CUST0197</t>
  </si>
  <si>
    <t>ORD100834</t>
  </si>
  <si>
    <t>CUST1207</t>
  </si>
  <si>
    <t>ORD101361</t>
  </si>
  <si>
    <t>CUST0218</t>
  </si>
  <si>
    <t>ORD100595</t>
  </si>
  <si>
    <t>CUST2180</t>
  </si>
  <si>
    <t>ORD101606</t>
  </si>
  <si>
    <t>ORD103718</t>
  </si>
  <si>
    <t>ORD100313</t>
  </si>
  <si>
    <t>ORD101472</t>
  </si>
  <si>
    <t>CUST0944</t>
  </si>
  <si>
    <t>ORD100642</t>
  </si>
  <si>
    <t>ORD103838</t>
  </si>
  <si>
    <t>ORD100004</t>
  </si>
  <si>
    <t>CUST1245</t>
  </si>
  <si>
    <t>ORD104225</t>
  </si>
  <si>
    <t>CUST0188</t>
  </si>
  <si>
    <t>ORD102458</t>
  </si>
  <si>
    <t>ORD101149</t>
  </si>
  <si>
    <t>ORD103190</t>
  </si>
  <si>
    <t>CUST1536</t>
  </si>
  <si>
    <t>ORD103966</t>
  </si>
  <si>
    <t>CUST1013</t>
  </si>
  <si>
    <t>ORD101099</t>
  </si>
  <si>
    <t>CUST1920</t>
  </si>
  <si>
    <t>ORD101037</t>
  </si>
  <si>
    <t>CUST0172</t>
  </si>
  <si>
    <t>ORD101980</t>
  </si>
  <si>
    <t>CUST0080</t>
  </si>
  <si>
    <t>ORD101615</t>
  </si>
  <si>
    <t>CUST1498</t>
  </si>
  <si>
    <t>ORD104238</t>
  </si>
  <si>
    <t>CUST1987</t>
  </si>
  <si>
    <t>ORD101650</t>
  </si>
  <si>
    <t>CUST1033</t>
  </si>
  <si>
    <t>ORD104494</t>
  </si>
  <si>
    <t>CUST0139</t>
  </si>
  <si>
    <t>ORD102526</t>
  </si>
  <si>
    <t>CUST2092</t>
  </si>
  <si>
    <t>ORD102983</t>
  </si>
  <si>
    <t>ORD102538</t>
  </si>
  <si>
    <t>CUST1217</t>
  </si>
  <si>
    <t>ORD100684</t>
  </si>
  <si>
    <t>CUST0044</t>
  </si>
  <si>
    <t>ORD100977</t>
  </si>
  <si>
    <t>ORD104701</t>
  </si>
  <si>
    <t>ORD102973</t>
  </si>
  <si>
    <t>CUST0281</t>
  </si>
  <si>
    <t>ORD102050</t>
  </si>
  <si>
    <t>ORD103337</t>
  </si>
  <si>
    <t>CUST1811</t>
  </si>
  <si>
    <t>ORD100424</t>
  </si>
  <si>
    <t>CUST0024</t>
  </si>
  <si>
    <t>ORD103082</t>
  </si>
  <si>
    <t>CUST1964</t>
  </si>
  <si>
    <t>ORD102405</t>
  </si>
  <si>
    <t>ORD103796</t>
  </si>
  <si>
    <t>ORD102214</t>
  </si>
  <si>
    <t>CUST0941</t>
  </si>
  <si>
    <t>ORD104324</t>
  </si>
  <si>
    <t>CUST1854</t>
  </si>
  <si>
    <t>ORD101769</t>
  </si>
  <si>
    <t>ORD103677</t>
  </si>
  <si>
    <t>ORD104333</t>
  </si>
  <si>
    <t>CUST1507</t>
  </si>
  <si>
    <t>ORD102550</t>
  </si>
  <si>
    <t>CUST0500</t>
  </si>
  <si>
    <t>ORD104834</t>
  </si>
  <si>
    <t>ORD103975</t>
  </si>
  <si>
    <t>CUST0725</t>
  </si>
  <si>
    <t>ORD100686</t>
  </si>
  <si>
    <t>CUST2012</t>
  </si>
  <si>
    <t>ORD104621</t>
  </si>
  <si>
    <t>ORD104643</t>
  </si>
  <si>
    <t>ORD100688</t>
  </si>
  <si>
    <t>CUST1316</t>
  </si>
  <si>
    <t>ORD102659</t>
  </si>
  <si>
    <t>ORD104351</t>
  </si>
  <si>
    <t>CUST0223</t>
  </si>
  <si>
    <t>ORD101375</t>
  </si>
  <si>
    <t>CUST0876</t>
  </si>
  <si>
    <t>ORD103052</t>
  </si>
  <si>
    <t>CUST2019</t>
  </si>
  <si>
    <t>ORD100610</t>
  </si>
  <si>
    <t>CUST1817</t>
  </si>
  <si>
    <t>ORD101985</t>
  </si>
  <si>
    <t>CUST1564</t>
  </si>
  <si>
    <t>ORD104373</t>
  </si>
  <si>
    <t>CUST0244</t>
  </si>
  <si>
    <t>ORD102784</t>
  </si>
  <si>
    <t>CUST0694</t>
  </si>
  <si>
    <t>ORD103253</t>
  </si>
  <si>
    <t>ORD103801</t>
  </si>
  <si>
    <t>ORD100212</t>
  </si>
  <si>
    <t>ORD103941</t>
  </si>
  <si>
    <t>CUST0113</t>
  </si>
  <si>
    <t>ORD104705</t>
  </si>
  <si>
    <t>CUST0315</t>
  </si>
  <si>
    <t>ORD102149</t>
  </si>
  <si>
    <t>CUST0346</t>
  </si>
  <si>
    <t>ORD104356</t>
  </si>
  <si>
    <t>CUST0654</t>
  </si>
  <si>
    <t>ORD103615</t>
  </si>
  <si>
    <t>CUST0381</t>
  </si>
  <si>
    <t>ORD104865</t>
  </si>
  <si>
    <t>ORD102987</t>
  </si>
  <si>
    <t>CUST1476</t>
  </si>
  <si>
    <t>ORD103028</t>
  </si>
  <si>
    <t>CUST1976</t>
  </si>
  <si>
    <t>ORD103710</t>
  </si>
  <si>
    <t>CUST1162</t>
  </si>
  <si>
    <t>ORD102003</t>
  </si>
  <si>
    <t>ORD101005</t>
  </si>
  <si>
    <t>CUST1542</t>
  </si>
  <si>
    <t>ORD100150</t>
  </si>
  <si>
    <t>ORD100143</t>
  </si>
  <si>
    <t>ORD102059</t>
  </si>
  <si>
    <t>CUST1969</t>
  </si>
  <si>
    <t>ORD100152</t>
  </si>
  <si>
    <t>CUST1840</t>
  </si>
  <si>
    <t>ORD102423</t>
  </si>
  <si>
    <t>CUST0963</t>
  </si>
  <si>
    <t>ORD104592</t>
  </si>
  <si>
    <t>CUST2122</t>
  </si>
  <si>
    <t>ORD104097</t>
  </si>
  <si>
    <t>CUST0536</t>
  </si>
  <si>
    <t>ORD100902</t>
  </si>
  <si>
    <t>ORD100732</t>
  </si>
  <si>
    <t>CUST1328</t>
  </si>
  <si>
    <t>ORD102063</t>
  </si>
  <si>
    <t>ORD102617</t>
  </si>
  <si>
    <t>ORD103127</t>
  </si>
  <si>
    <t>CUST0194</t>
  </si>
  <si>
    <t>ORD101232</t>
  </si>
  <si>
    <t>ORD103912</t>
  </si>
  <si>
    <t>ORD101942</t>
  </si>
  <si>
    <t>ORD104990</t>
  </si>
  <si>
    <t>CUST1766</t>
  </si>
  <si>
    <t>ORD103591</t>
  </si>
  <si>
    <t>CUST0046</t>
  </si>
  <si>
    <t>ORD101728</t>
  </si>
  <si>
    <t>ORD100903</t>
  </si>
  <si>
    <t>CUST1282</t>
  </si>
  <si>
    <t>ORD102601</t>
  </si>
  <si>
    <t>CUST1534</t>
  </si>
  <si>
    <t>ORD102957</t>
  </si>
  <si>
    <t>CUST1130</t>
  </si>
  <si>
    <t>ORD104642</t>
  </si>
  <si>
    <t>CUST0404</t>
  </si>
  <si>
    <t>ORD101192</t>
  </si>
  <si>
    <t>ORD103566</t>
  </si>
  <si>
    <t>CUST0927</t>
  </si>
  <si>
    <t>ORD101531</t>
  </si>
  <si>
    <t>CUST1325</t>
  </si>
  <si>
    <t>ORD104853</t>
  </si>
  <si>
    <t>CUST1467</t>
  </si>
  <si>
    <t>ORD101198</t>
  </si>
  <si>
    <t>CUST1342</t>
  </si>
  <si>
    <t>ORD100379</t>
  </si>
  <si>
    <t>ORD100963</t>
  </si>
  <si>
    <t>CUST1513</t>
  </si>
  <si>
    <t>ORD102282</t>
  </si>
  <si>
    <t>CUST0450</t>
  </si>
  <si>
    <t>ORD103363</t>
  </si>
  <si>
    <t>CUST1461</t>
  </si>
  <si>
    <t>ORD103858</t>
  </si>
  <si>
    <t>CUST1042</t>
  </si>
  <si>
    <t>ORD102953</t>
  </si>
  <si>
    <t>ORD104894</t>
  </si>
  <si>
    <t>ORD101354</t>
  </si>
  <si>
    <t>CUST1468</t>
  </si>
  <si>
    <t>ORD103440</t>
  </si>
  <si>
    <t>CUST0512</t>
  </si>
  <si>
    <t>ORD104120</t>
  </si>
  <si>
    <t>ORD104190</t>
  </si>
  <si>
    <t>CUST0068</t>
  </si>
  <si>
    <t>ORD104410</t>
  </si>
  <si>
    <t>CUST0111</t>
  </si>
  <si>
    <t>ORD102593</t>
  </si>
  <si>
    <t>ORD100263</t>
  </si>
  <si>
    <t>CUST1892</t>
  </si>
  <si>
    <t>ORD101695</t>
  </si>
  <si>
    <t>CUST1041</t>
  </si>
  <si>
    <t>ORD101592</t>
  </si>
  <si>
    <t>CUST1746</t>
  </si>
  <si>
    <t>ORD100484</t>
  </si>
  <si>
    <t>CUST0398</t>
  </si>
  <si>
    <t>ORD104521</t>
  </si>
  <si>
    <t>CUST2014</t>
  </si>
  <si>
    <t>ORD102054</t>
  </si>
  <si>
    <t>CUST0202</t>
  </si>
  <si>
    <t>ORD101420</t>
  </si>
  <si>
    <t>ORD101776</t>
  </si>
  <si>
    <t>ORD102565</t>
  </si>
  <si>
    <t>CUST1936</t>
  </si>
  <si>
    <t>ORD104784</t>
  </si>
  <si>
    <t>CUST0153</t>
  </si>
  <si>
    <t>ORD101325</t>
  </si>
  <si>
    <t>CUST0693</t>
  </si>
  <si>
    <t>ORD100318</t>
  </si>
  <si>
    <t>ORD100854</t>
  </si>
  <si>
    <t>ORD102432</t>
  </si>
  <si>
    <t>ORD100718</t>
  </si>
  <si>
    <t>CUST0932</t>
  </si>
  <si>
    <t>ORD104409</t>
  </si>
  <si>
    <t>CUST1799</t>
  </si>
  <si>
    <t>ORD103621</t>
  </si>
  <si>
    <t>CUST0169</t>
  </si>
  <si>
    <t>ORD100802</t>
  </si>
  <si>
    <t>CUST1904</t>
  </si>
  <si>
    <t>ORD102475</t>
  </si>
  <si>
    <t>ORD103137</t>
  </si>
  <si>
    <t>CUST0540</t>
  </si>
  <si>
    <t>ORD100570</t>
  </si>
  <si>
    <t>CUST0385</t>
  </si>
  <si>
    <t>ORD104636</t>
  </si>
  <si>
    <t>CUST0543</t>
  </si>
  <si>
    <t>ORD103371</t>
  </si>
  <si>
    <t>CUST1658</t>
  </si>
  <si>
    <t>ORD101630</t>
  </si>
  <si>
    <t>CUST1034</t>
  </si>
  <si>
    <t>ORD100324</t>
  </si>
  <si>
    <t>CUST1951</t>
  </si>
  <si>
    <t>ORD100729</t>
  </si>
  <si>
    <t>CUST0632</t>
  </si>
  <si>
    <t>ORD102066</t>
  </si>
  <si>
    <t>CUST0059</t>
  </si>
  <si>
    <t>ORD102775</t>
  </si>
  <si>
    <t>CUST1910</t>
  </si>
  <si>
    <t>ORD100532</t>
  </si>
  <si>
    <t>CUST0407</t>
  </si>
  <si>
    <t>ORD101527</t>
  </si>
  <si>
    <t>ORD102034</t>
  </si>
  <si>
    <t>ORD102794</t>
  </si>
  <si>
    <t>CUST1874</t>
  </si>
  <si>
    <t>ORD101920</t>
  </si>
  <si>
    <t>CUST2124</t>
  </si>
  <si>
    <t>ORD101486</t>
  </si>
  <si>
    <t>CUST2079</t>
  </si>
  <si>
    <t>ORD103867</t>
  </si>
  <si>
    <t>CUST0476</t>
  </si>
  <si>
    <t>ORD100949</t>
  </si>
  <si>
    <t>CUST0645</t>
  </si>
  <si>
    <t>ORD100314</t>
  </si>
  <si>
    <t>ORD101167</t>
  </si>
  <si>
    <t>CUST0275</t>
  </si>
  <si>
    <t>ORD102307</t>
  </si>
  <si>
    <t>CUST1170</t>
  </si>
  <si>
    <t>ORD100930</t>
  </si>
  <si>
    <t>CUST0040</t>
  </si>
  <si>
    <t>ORD103534</t>
  </si>
  <si>
    <t>ORD101260</t>
  </si>
  <si>
    <t>CUST0159</t>
  </si>
  <si>
    <t>ORD103761</t>
  </si>
  <si>
    <t>ORD100206</t>
  </si>
  <si>
    <t>CUST0586</t>
  </si>
  <si>
    <t>ORD101861</t>
  </si>
  <si>
    <t>CUST1364</t>
  </si>
  <si>
    <t>ORD101471</t>
  </si>
  <si>
    <t>ORD103306</t>
  </si>
  <si>
    <t>CUST0390</t>
  </si>
  <si>
    <t>ORD100637</t>
  </si>
  <si>
    <t>ORD104130</t>
  </si>
  <si>
    <t>ORD100513</t>
  </si>
  <si>
    <t>CUST2025</t>
  </si>
  <si>
    <t>ORD104022</t>
  </si>
  <si>
    <t>CUST0905</t>
  </si>
  <si>
    <t>ORD101395</t>
  </si>
  <si>
    <t>ORD101943</t>
  </si>
  <si>
    <t>ORD103453</t>
  </si>
  <si>
    <t>ORD100007</t>
  </si>
  <si>
    <t>CUST0771</t>
  </si>
  <si>
    <t>ORD104575</t>
  </si>
  <si>
    <t>ORD101359</t>
  </si>
  <si>
    <t>CUST0504</t>
  </si>
  <si>
    <t>ORD102873</t>
  </si>
  <si>
    <t>ORD102514</t>
  </si>
  <si>
    <t>CUST0015</t>
  </si>
  <si>
    <t>ORD102645</t>
  </si>
  <si>
    <t>ORD100165</t>
  </si>
  <si>
    <t>CUST1258</t>
  </si>
  <si>
    <t>ORD103287</t>
  </si>
  <si>
    <t>CUST1313</t>
  </si>
  <si>
    <t>ORD104562</t>
  </si>
  <si>
    <t>CUST0579</t>
  </si>
  <si>
    <t>ORD104311</t>
  </si>
  <si>
    <t>CUST1539</t>
  </si>
  <si>
    <t>ORD104882</t>
  </si>
  <si>
    <t>ORD101819</t>
  </si>
  <si>
    <t>ORD101593</t>
  </si>
  <si>
    <t>ORD103126</t>
  </si>
  <si>
    <t>ORD103461</t>
  </si>
  <si>
    <t>CUST0492</t>
  </si>
  <si>
    <t>ORD101937</t>
  </si>
  <si>
    <t>CUST0966</t>
  </si>
  <si>
    <t>ORD102829</t>
  </si>
  <si>
    <t>CUST1983</t>
  </si>
  <si>
    <t>ORD104164</t>
  </si>
  <si>
    <t>CUST1928</t>
  </si>
  <si>
    <t>ORD102266</t>
  </si>
  <si>
    <t>CUST0028</t>
  </si>
  <si>
    <t>ORD100173</t>
  </si>
  <si>
    <t>CUST0719</t>
  </si>
  <si>
    <t>ORD102074</t>
  </si>
  <si>
    <t>CUST1447</t>
  </si>
  <si>
    <t>ORD102517</t>
  </si>
  <si>
    <t>CUST1909</t>
  </si>
  <si>
    <t>ORD101184</t>
  </si>
  <si>
    <t>CUST1754</t>
  </si>
  <si>
    <t>ORD100297</t>
  </si>
  <si>
    <t>CUST0571</t>
  </si>
  <si>
    <t>ORD103575</t>
  </si>
  <si>
    <t>CUST0038</t>
  </si>
  <si>
    <t>ORD102908</t>
  </si>
  <si>
    <t>CUST0913</t>
  </si>
  <si>
    <t>ORD102515</t>
  </si>
  <si>
    <t>CUST1237</t>
  </si>
  <si>
    <t>ORD104291</t>
  </si>
  <si>
    <t>ORD104972</t>
  </si>
  <si>
    <t>CUST0524</t>
  </si>
  <si>
    <t>ORD104101</t>
  </si>
  <si>
    <t>ORD104054</t>
  </si>
  <si>
    <t>ORD102510</t>
  </si>
  <si>
    <t>CUST1827</t>
  </si>
  <si>
    <t>ORD100467</t>
  </si>
  <si>
    <t>ORD103129</t>
  </si>
  <si>
    <t>CUST1267</t>
  </si>
  <si>
    <t>ORD102606</t>
  </si>
  <si>
    <t>ORD100675</t>
  </si>
  <si>
    <t>ORD104732</t>
  </si>
  <si>
    <t>ORD101499</t>
  </si>
  <si>
    <t>ORD100608</t>
  </si>
  <si>
    <t>CUST1722</t>
  </si>
  <si>
    <t>ORD104661</t>
  </si>
  <si>
    <t>ORD104847</t>
  </si>
  <si>
    <t>ORD102490</t>
  </si>
  <si>
    <t>CUST0120</t>
  </si>
  <si>
    <t>ORD103237</t>
  </si>
  <si>
    <t>CUST0125</t>
  </si>
  <si>
    <t>ORD103369</t>
  </si>
  <si>
    <t>CUST0086</t>
  </si>
  <si>
    <t>ORD100319</t>
  </si>
  <si>
    <t>CUST0651</t>
  </si>
  <si>
    <t>ORD103782</t>
  </si>
  <si>
    <t>CUST1683</t>
  </si>
  <si>
    <t>ORD101387</t>
  </si>
  <si>
    <t>ORD100833</t>
  </si>
  <si>
    <t>ORD102629</t>
  </si>
  <si>
    <t>CUST0836</t>
  </si>
  <si>
    <t>ORD102321</t>
  </si>
  <si>
    <t>ORD104665</t>
  </si>
  <si>
    <t>CUST0561</t>
  </si>
  <si>
    <t>ORD102450</t>
  </si>
  <si>
    <t>CUST1440</t>
  </si>
  <si>
    <t>ORD102399</t>
  </si>
  <si>
    <t>ORD100962</t>
  </si>
  <si>
    <t>CUST0532</t>
  </si>
  <si>
    <t>ORD103089</t>
  </si>
  <si>
    <t>CUST1538</t>
  </si>
  <si>
    <t>ORD104035</t>
  </si>
  <si>
    <t>ORD101783</t>
  </si>
  <si>
    <t>CUST0773</t>
  </si>
  <si>
    <t>ORD101983</t>
  </si>
  <si>
    <t>CUST0733</t>
  </si>
  <si>
    <t>ORD103707</t>
  </si>
  <si>
    <t>CUST1557</t>
  </si>
  <si>
    <t>ORD102627</t>
  </si>
  <si>
    <t>ORD103155</t>
  </si>
  <si>
    <t>ORD100980</t>
  </si>
  <si>
    <t>CUST1533</t>
  </si>
  <si>
    <t>ORD100269</t>
  </si>
  <si>
    <t>CUST1901</t>
  </si>
  <si>
    <t>ORD104293</t>
  </si>
  <si>
    <t>ORD104943</t>
  </si>
  <si>
    <t>ORD101518</t>
  </si>
  <si>
    <t>CUST1187</t>
  </si>
  <si>
    <t>ORD103517</t>
  </si>
  <si>
    <t>ORD103304</t>
  </si>
  <si>
    <t>ORD100080</t>
  </si>
  <si>
    <t>CUST0872</t>
  </si>
  <si>
    <t>ORD103927</t>
  </si>
  <si>
    <t>ORD104227</t>
  </si>
  <si>
    <t>CUST1669</t>
  </si>
  <si>
    <t>ORD102213</t>
  </si>
  <si>
    <t>CUST1617</t>
  </si>
  <si>
    <t>ORD103315</t>
  </si>
  <si>
    <t>CUST0258</t>
  </si>
  <si>
    <t>ORD101989</t>
  </si>
  <si>
    <t>CUST1199</t>
  </si>
  <si>
    <t>ORD102947</t>
  </si>
  <si>
    <t>CUST1097</t>
  </si>
  <si>
    <t>ORD104352</t>
  </si>
  <si>
    <t>ORD102206</t>
  </si>
  <si>
    <t>ORD101864</t>
  </si>
  <si>
    <t>CUST1020</t>
  </si>
  <si>
    <t>ORD101760</t>
  </si>
  <si>
    <t>CUST1076</t>
  </si>
  <si>
    <t>ORD104947</t>
  </si>
  <si>
    <t>CUST1184</t>
  </si>
  <si>
    <t>ORD101690</t>
  </si>
  <si>
    <t>CUST1741</t>
  </si>
  <si>
    <t>ORD101285</t>
  </si>
  <si>
    <t>ORD100996</t>
  </si>
  <si>
    <t>CUST0505</t>
  </si>
  <si>
    <t>ORD101791</t>
  </si>
  <si>
    <t>ORD101865</t>
  </si>
  <si>
    <t>ORD104217</t>
  </si>
  <si>
    <t>ORD100812</t>
  </si>
  <si>
    <t>ORD104797</t>
  </si>
  <si>
    <t>ORD100158</t>
  </si>
  <si>
    <t>ORD104808</t>
  </si>
  <si>
    <t>CUST1005</t>
  </si>
  <si>
    <t>ORD101448</t>
  </si>
  <si>
    <t>CUST1991</t>
  </si>
  <si>
    <t>ORD101034</t>
  </si>
  <si>
    <t>ORD100202</t>
  </si>
  <si>
    <t>CUST1397</t>
  </si>
  <si>
    <t>ORD102241</t>
  </si>
  <si>
    <t>ORD100035</t>
  </si>
  <si>
    <t>ORD102223</t>
  </si>
  <si>
    <t>ORD104357</t>
  </si>
  <si>
    <t>CUST1160</t>
  </si>
  <si>
    <t>ORD102127</t>
  </si>
  <si>
    <t>CUST0290</t>
  </si>
  <si>
    <t>ORD101085</t>
  </si>
  <si>
    <t>ORD100015</t>
  </si>
  <si>
    <t>CUST1422</t>
  </si>
  <si>
    <t>ORD104970</t>
  </si>
  <si>
    <t>ORD100768</t>
  </si>
  <si>
    <t>ORD102980</t>
  </si>
  <si>
    <t>CUST2165</t>
  </si>
  <si>
    <t>ORD103923</t>
  </si>
  <si>
    <t>CUST0989</t>
  </si>
  <si>
    <t>ORD102019</t>
  </si>
  <si>
    <t>CUST0871</t>
  </si>
  <si>
    <t>ORD102356</t>
  </si>
  <si>
    <t>ORD104948</t>
  </si>
  <si>
    <t>CUST1655</t>
  </si>
  <si>
    <t>ORD100457</t>
  </si>
  <si>
    <t>ORD102021</t>
  </si>
  <si>
    <t>CUST1175</t>
  </si>
  <si>
    <t>ORD103755</t>
  </si>
  <si>
    <t>CUST1796</t>
  </si>
  <si>
    <t>ORD101466</t>
  </si>
  <si>
    <t>CUST0764</t>
  </si>
  <si>
    <t>ORD100429</t>
  </si>
  <si>
    <t>CUST0489</t>
  </si>
  <si>
    <t>ORD101217</t>
  </si>
  <si>
    <t>CUST0967</t>
  </si>
  <si>
    <t>ORD101579</t>
  </si>
  <si>
    <t>CUST0075</t>
  </si>
  <si>
    <t>ORD100832</t>
  </si>
  <si>
    <t>CUST1366</t>
  </si>
  <si>
    <t>ORD100597</t>
  </si>
  <si>
    <t>CUST1465</t>
  </si>
  <si>
    <t>ORD100485</t>
  </si>
  <si>
    <t>ORD104607</t>
  </si>
  <si>
    <t>CUST2145</t>
  </si>
  <si>
    <t>ORD100820</t>
  </si>
  <si>
    <t>ORD103196</t>
  </si>
  <si>
    <t>ORD104715</t>
  </si>
  <si>
    <t>CUST0242</t>
  </si>
  <si>
    <t>ORD104845</t>
  </si>
  <si>
    <t>CUST0833</t>
  </si>
  <si>
    <t>ORD104540</t>
  </si>
  <si>
    <t>ORD102801</t>
  </si>
  <si>
    <t>CUST1191</t>
  </si>
  <si>
    <t>ORD101753</t>
  </si>
  <si>
    <t>CUST0003</t>
  </si>
  <si>
    <t>ORD103301</t>
  </si>
  <si>
    <t>ORD104202</t>
  </si>
  <si>
    <t>CUST1624</t>
  </si>
  <si>
    <t>ORD100224</t>
  </si>
  <si>
    <t>ORD104694</t>
  </si>
  <si>
    <t>ORD100093</t>
  </si>
  <si>
    <t>ORD104527</t>
  </si>
  <si>
    <t>ORD104579</t>
  </si>
  <si>
    <t>CUST1797</t>
  </si>
  <si>
    <t>ORD102385</t>
  </si>
  <si>
    <t>ORD103467</t>
  </si>
  <si>
    <t>ORD101986</t>
  </si>
  <si>
    <t>CUST1385</t>
  </si>
  <si>
    <t>ORD104046</t>
  </si>
  <si>
    <t>ORD102927</t>
  </si>
  <si>
    <t>CUST1862</t>
  </si>
  <si>
    <t>ORD104380</t>
  </si>
  <si>
    <t>ORD103892</t>
  </si>
  <si>
    <t>CUST0562</t>
  </si>
  <si>
    <t>ORD100755</t>
  </si>
  <si>
    <t>CUST0052</t>
  </si>
  <si>
    <t>ORD101071</t>
  </si>
  <si>
    <t>ORD103222</t>
  </si>
  <si>
    <t>CUST0321</t>
  </si>
  <si>
    <t>ORD100707</t>
  </si>
  <si>
    <t>CUST1154</t>
  </si>
  <si>
    <t>ORD103376</t>
  </si>
  <si>
    <t>CUST0988</t>
  </si>
  <si>
    <t>ORD104764</t>
  </si>
  <si>
    <t>CUST1255</t>
  </si>
  <si>
    <t>ORD100850</t>
  </si>
  <si>
    <t>CUST1995</t>
  </si>
  <si>
    <t>ORD103335</t>
  </si>
  <si>
    <t>CUST0047</t>
  </si>
  <si>
    <t>ORD102076</t>
  </si>
  <si>
    <t>ORD102713</t>
  </si>
  <si>
    <t>CUST2132</t>
  </si>
  <si>
    <t>ORD104622</t>
  </si>
  <si>
    <t>CUST1279</t>
  </si>
  <si>
    <t>ORD102080</t>
  </si>
  <si>
    <t>CUST1712</t>
  </si>
  <si>
    <t>ORD101908</t>
  </si>
  <si>
    <t>ORD104216</t>
  </si>
  <si>
    <t>ORD103576</t>
  </si>
  <si>
    <t>ORD102782</t>
  </si>
  <si>
    <t>CUST1372</t>
  </si>
  <si>
    <t>ORD103949</t>
  </si>
  <si>
    <t>ORD100598</t>
  </si>
  <si>
    <t>CUST0098</t>
  </si>
  <si>
    <t>ORD100083</t>
  </si>
  <si>
    <t>ORD102551</t>
  </si>
  <si>
    <t>CUST1723</t>
  </si>
  <si>
    <t>ORD102900</t>
  </si>
  <si>
    <t>CUST0359</t>
  </si>
  <si>
    <t>ORD103428</t>
  </si>
  <si>
    <t>CUST0743</t>
  </si>
  <si>
    <t>ORD103856</t>
  </si>
  <si>
    <t>CUST1700</t>
  </si>
  <si>
    <t>ORD103296</t>
  </si>
  <si>
    <t>CUST0992</t>
  </si>
  <si>
    <t>ORD103841</t>
  </si>
  <si>
    <t>ORD102544</t>
  </si>
  <si>
    <t>ORD100737</t>
  </si>
  <si>
    <t>ORD103317</t>
  </si>
  <si>
    <t>ORD103921</t>
  </si>
  <si>
    <t>ORD103132</t>
  </si>
  <si>
    <t>CUST1611</t>
  </si>
  <si>
    <t>ORD101132</t>
  </si>
  <si>
    <t>CUST1591</t>
  </si>
  <si>
    <t>ORD103831</t>
  </si>
  <si>
    <t>ORD102567</t>
  </si>
  <si>
    <t>CUST1254</t>
  </si>
  <si>
    <t>ORD100733</t>
  </si>
  <si>
    <t>CUST1959</t>
  </si>
  <si>
    <t>ORD101629</t>
  </si>
  <si>
    <t>CUST1310</t>
  </si>
  <si>
    <t>ORD102716</t>
  </si>
  <si>
    <t>CUST2119</t>
  </si>
  <si>
    <t>ORD104034</t>
  </si>
  <si>
    <t>CUST0106</t>
  </si>
  <si>
    <t>ORD103387</t>
  </si>
  <si>
    <t>CUST0412</t>
  </si>
  <si>
    <t>ORD104151</t>
  </si>
  <si>
    <t>ORD101597</t>
  </si>
  <si>
    <t>ORD103148</t>
  </si>
  <si>
    <t>ORD104612</t>
  </si>
  <si>
    <t>ORD103073</t>
  </si>
  <si>
    <t>ORD102915</t>
  </si>
  <si>
    <t>CUST0565</t>
  </si>
  <si>
    <t>ORD102625</t>
  </si>
  <si>
    <t>CUST0279</t>
  </si>
  <si>
    <t>ORD101106</t>
  </si>
  <si>
    <t>CUST2147</t>
  </si>
  <si>
    <t>ORD100827</t>
  </si>
  <si>
    <t>ORD100884</t>
  </si>
  <si>
    <t>CUST0568</t>
  </si>
  <si>
    <t>ORD102121</t>
  </si>
  <si>
    <t>CUST0394</t>
  </si>
  <si>
    <t>ORD102288</t>
  </si>
  <si>
    <t>CUST0690</t>
  </si>
  <si>
    <t>ORD104318</t>
  </si>
  <si>
    <t>CUST1459</t>
  </si>
  <si>
    <t>ORD102379</t>
  </si>
  <si>
    <t>CUST1069</t>
  </si>
  <si>
    <t>ORD101124</t>
  </si>
  <si>
    <t>ORD103817</t>
  </si>
  <si>
    <t>ORD104769</t>
  </si>
  <si>
    <t>CUST1859</t>
  </si>
  <si>
    <t>ORD101360</t>
  </si>
  <si>
    <t>CUST2179</t>
  </si>
  <si>
    <t>ORD100777</t>
  </si>
  <si>
    <t>CUST2106</t>
  </si>
  <si>
    <t>ORD103936</t>
  </si>
  <si>
    <t>ORD101740</t>
  </si>
  <si>
    <t>CUST0013</t>
  </si>
  <si>
    <t>ORD101563</t>
  </si>
  <si>
    <t>ORD100501</t>
  </si>
  <si>
    <t>CUST0027</t>
  </si>
  <si>
    <t>ORD102837</t>
  </si>
  <si>
    <t>CUST2110</t>
  </si>
  <si>
    <t>ORD100292</t>
  </si>
  <si>
    <t>CUST0838</t>
  </si>
  <si>
    <t>ORD102271</t>
  </si>
  <si>
    <t>CUST1490</t>
  </si>
  <si>
    <t>ORD104833</t>
  </si>
  <si>
    <t>CUST1919</t>
  </si>
  <si>
    <t>ORD101605</t>
  </si>
  <si>
    <t>CUST1118</t>
  </si>
  <si>
    <t>ORD100171</t>
  </si>
  <si>
    <t>ORD102153</t>
  </si>
  <si>
    <t>CUST0200</t>
  </si>
  <si>
    <t>ORD100422</t>
  </si>
  <si>
    <t>ORD103638</t>
  </si>
  <si>
    <t>CUST1546</t>
  </si>
  <si>
    <t>ORD103415</t>
  </si>
  <si>
    <t>ORD104546</t>
  </si>
  <si>
    <t>ORD104818</t>
  </si>
  <si>
    <t>CUST1359</t>
  </si>
  <si>
    <t>ORD100894</t>
  </si>
  <si>
    <t>CUST1584</t>
  </si>
  <si>
    <t>ORD104220</t>
  </si>
  <si>
    <t>CUST1270</t>
  </si>
  <si>
    <t>ORD100414</t>
  </si>
  <si>
    <t>ORD100190</t>
  </si>
  <si>
    <t>CUST0485</t>
  </si>
  <si>
    <t>ORD104027</t>
  </si>
  <si>
    <t>ORD100521</t>
  </si>
  <si>
    <t>ORD101163</t>
  </si>
  <si>
    <t>ORD100677</t>
  </si>
  <si>
    <t>CUST2108</t>
  </si>
  <si>
    <t>ORD101532</t>
  </si>
  <si>
    <t>CUST2054</t>
  </si>
  <si>
    <t>ORD100778</t>
  </si>
  <si>
    <t>ORD100554</t>
  </si>
  <si>
    <t>CUST1241</t>
  </si>
  <si>
    <t>ORD101449</t>
  </si>
  <si>
    <t>CUST0895</t>
  </si>
  <si>
    <t>ORD103713</t>
  </si>
  <si>
    <t>ORD100979</t>
  </si>
  <si>
    <t>CUST1600</t>
  </si>
  <si>
    <t>ORD102062</t>
  </si>
  <si>
    <t>CUST1517</t>
  </si>
  <si>
    <t>ORD104070</t>
  </si>
  <si>
    <t>ORD101646</t>
  </si>
  <si>
    <t>ORD100685</t>
  </si>
  <si>
    <t>ORD101127</t>
  </si>
  <si>
    <t>CUST0205</t>
  </si>
  <si>
    <t>ORD100535</t>
  </si>
  <si>
    <t>CUST1711</t>
  </si>
  <si>
    <t>ORD104009</t>
  </si>
  <si>
    <t>CUST1075</t>
  </si>
  <si>
    <t>ORD104724</t>
  </si>
  <si>
    <t>CUST1253</t>
  </si>
  <si>
    <t>ORD104181</t>
  </si>
  <si>
    <t>CUST2100</t>
  </si>
  <si>
    <t>ORD104572</t>
  </si>
  <si>
    <t>ORD101205</t>
  </si>
  <si>
    <t>ORD102595</t>
  </si>
  <si>
    <t>CUST1135</t>
  </si>
  <si>
    <t>ORD101396</t>
  </si>
  <si>
    <t>ORD103370</t>
  </si>
  <si>
    <t>CUST1737</t>
  </si>
  <si>
    <t>ORD100941</t>
  </si>
  <si>
    <t>ORD100181</t>
  </si>
  <si>
    <t>CUST1470</t>
  </si>
  <si>
    <t>ORD101537</t>
  </si>
  <si>
    <t>CUST1410</t>
  </si>
  <si>
    <t>ORD104203</t>
  </si>
  <si>
    <t>ORD102577</t>
  </si>
  <si>
    <t>CUST1548</t>
  </si>
  <si>
    <t>ORD103864</t>
  </si>
  <si>
    <t>ORD104645</t>
  </si>
  <si>
    <t>CUST1736</t>
  </si>
  <si>
    <t>ORD102986</t>
  </si>
  <si>
    <t>ORD100182</t>
  </si>
  <si>
    <t>ORD103189</t>
  </si>
  <si>
    <t>ORD102116</t>
  </si>
  <si>
    <t>ORD104306</t>
  </si>
  <si>
    <t>ORD101890</t>
  </si>
  <si>
    <t>CUST1103</t>
  </si>
  <si>
    <t>ORD100878</t>
  </si>
  <si>
    <t>CUST0742</t>
  </si>
  <si>
    <t>ORD102483</t>
  </si>
  <si>
    <t>CUST0974</t>
  </si>
  <si>
    <t>ORD101015</t>
  </si>
  <si>
    <t>ORD104194</t>
  </si>
  <si>
    <t>CUST1823</t>
  </si>
  <si>
    <t>ORD104635</t>
  </si>
  <si>
    <t>CUST1066</t>
  </si>
  <si>
    <t>ORD101923</t>
  </si>
  <si>
    <t>ORD101683</t>
  </si>
  <si>
    <t>CUST0975</t>
  </si>
  <si>
    <t>ORD101805</t>
  </si>
  <si>
    <t>ORD101001</t>
  </si>
  <si>
    <t>CUST1409</t>
  </si>
  <si>
    <t>ORD102762</t>
  </si>
  <si>
    <t>CUST0345</t>
  </si>
  <si>
    <t>ORD101719</t>
  </si>
  <si>
    <t>CUST2006</t>
  </si>
  <si>
    <t>ORD101950</t>
  </si>
  <si>
    <t>CUST1849</t>
  </si>
  <si>
    <t>ORD103857</t>
  </si>
  <si>
    <t>ORD100488</t>
  </si>
  <si>
    <t>ORD103930</t>
  </si>
  <si>
    <t>CUST0702</t>
  </si>
  <si>
    <t>ORD104296</t>
  </si>
  <si>
    <t>ORD100298</t>
  </si>
  <si>
    <t>CUST0857</t>
  </si>
  <si>
    <t>ORD104089</t>
  </si>
  <si>
    <t>ORD103632</t>
  </si>
  <si>
    <t>ORD100939</t>
  </si>
  <si>
    <t>CUST1463</t>
  </si>
  <si>
    <t>ORD103113</t>
  </si>
  <si>
    <t>CUST0419</t>
  </si>
  <si>
    <t>ORD100186</t>
  </si>
  <si>
    <t>CUST1346</t>
  </si>
  <si>
    <t>ORD100421</t>
  </si>
  <si>
    <t>CUST2037</t>
  </si>
  <si>
    <t>ORD104799</t>
  </si>
  <si>
    <t>CUST2126</t>
  </si>
  <si>
    <t>ORD101511</t>
  </si>
  <si>
    <t>ORD103252</t>
  </si>
  <si>
    <t>ORD101417</t>
  </si>
  <si>
    <t>CUST0249</t>
  </si>
  <si>
    <t>ORD103907</t>
  </si>
  <si>
    <t>ORD101637</t>
  </si>
  <si>
    <t>ORD104849</t>
  </si>
  <si>
    <t>CUST0286</t>
  </si>
  <si>
    <t>ORD101082</t>
  </si>
  <si>
    <t>CUST1382</t>
  </si>
  <si>
    <t>ORD100204</t>
  </si>
  <si>
    <t>ORD101143</t>
  </si>
  <si>
    <t>ORD101318</t>
  </si>
  <si>
    <t>ORD100986</t>
  </si>
  <si>
    <t>CUST0785</t>
  </si>
  <si>
    <t>ORD103326</t>
  </si>
  <si>
    <t>ORD103053</t>
  </si>
  <si>
    <t>ORD102414</t>
  </si>
  <si>
    <t>CUST1425</t>
  </si>
  <si>
    <t>ORD100216</t>
  </si>
  <si>
    <t>ORD104729</t>
  </si>
  <si>
    <t>ORD101023</t>
  </si>
  <si>
    <t>CUST0026</t>
  </si>
  <si>
    <t>ORD101577</t>
  </si>
  <si>
    <t>CUST0493</t>
  </si>
  <si>
    <t>ORD103182</t>
  </si>
  <si>
    <t>ORD101639</t>
  </si>
  <si>
    <t>ORD100567</t>
  </si>
  <si>
    <t>CUST1676</t>
  </si>
  <si>
    <t>ORD103210</t>
  </si>
  <si>
    <t>ORD100332</t>
  </si>
  <si>
    <t>CUST0280</t>
  </si>
  <si>
    <t>ORD102704</t>
  </si>
  <si>
    <t>CUST2184</t>
  </si>
  <si>
    <t>ORD102025</t>
  </si>
  <si>
    <t>CUST0463</t>
  </si>
  <si>
    <t>ORD102905</t>
  </si>
  <si>
    <t>CUST1693</t>
  </si>
  <si>
    <t>ORD102163</t>
  </si>
  <si>
    <t>ORD102295</t>
  </si>
  <si>
    <t>ORD102977</t>
  </si>
  <si>
    <t>CUST0483</t>
  </si>
  <si>
    <t>ORD104765</t>
  </si>
  <si>
    <t>CUST0534</t>
  </si>
  <si>
    <t>ORD102959</t>
  </si>
  <si>
    <t>ORD103597</t>
  </si>
  <si>
    <t>ORD104840</t>
  </si>
  <si>
    <t>CUST1563</t>
  </si>
  <si>
    <t>ORD102937</t>
  </si>
  <si>
    <t>CUST0272</t>
  </si>
  <si>
    <t>ORD101826</t>
  </si>
  <si>
    <t>CUST1251</t>
  </si>
  <si>
    <t>ORD103642</t>
  </si>
  <si>
    <t>CUST1922</t>
  </si>
  <si>
    <t>ORD104620</t>
  </si>
  <si>
    <t>CUST1985</t>
  </si>
  <si>
    <t>ORD100273</t>
  </si>
  <si>
    <t>CUST0584</t>
  </si>
  <si>
    <t>ORD104515</t>
  </si>
  <si>
    <t>ORD102504</t>
  </si>
  <si>
    <t>CUST0526</t>
  </si>
  <si>
    <t>ORD101603</t>
  </si>
  <si>
    <t>CUST1889</t>
  </si>
  <si>
    <t>ORD102931</t>
  </si>
  <si>
    <t>CUST1785</t>
  </si>
  <si>
    <t>ORD102795</t>
  </si>
  <si>
    <t>ORD102262</t>
  </si>
  <si>
    <t>ORD104477</t>
  </si>
  <si>
    <t>CUST2010</t>
  </si>
  <si>
    <t>ORD100873</t>
  </si>
  <si>
    <t>ORD101477</t>
  </si>
  <si>
    <t>ORD101807</t>
  </si>
  <si>
    <t>ORD103625</t>
  </si>
  <si>
    <t>ORD102468</t>
  </si>
  <si>
    <t>CUST1630</t>
  </si>
  <si>
    <t>ORD104289</t>
  </si>
  <si>
    <t>ORD102244</t>
  </si>
  <si>
    <t>CUST0084</t>
  </si>
  <si>
    <t>ORD103518</t>
  </si>
  <si>
    <t>ORD103804</t>
  </si>
  <si>
    <t>CUST0374</t>
  </si>
  <si>
    <t>ORD102712</t>
  </si>
  <si>
    <t>CUST1072</t>
  </si>
  <si>
    <t>ORD100075</t>
  </si>
  <si>
    <t>CUST0831</t>
  </si>
  <si>
    <t>ORD104962</t>
  </si>
  <si>
    <t>CUST0029</t>
  </si>
  <si>
    <t>ORD100809</t>
  </si>
  <si>
    <t>ORD100793</t>
  </si>
  <si>
    <t>ORD102824</t>
  </si>
  <si>
    <t>CUST1609</t>
  </si>
  <si>
    <t>ORD101283</t>
  </si>
  <si>
    <t>CUST2117</t>
  </si>
  <si>
    <t>ORD100807</t>
  </si>
  <si>
    <t>CUST1240</t>
  </si>
  <si>
    <t>ORD101750</t>
  </si>
  <si>
    <t>ORD100960</t>
  </si>
  <si>
    <t>ORD100250</t>
  </si>
  <si>
    <t>CUST0475</t>
  </si>
  <si>
    <t>ORD104685</t>
  </si>
  <si>
    <t>CUST2060</t>
  </si>
  <si>
    <t>ORD104206</t>
  </si>
  <si>
    <t>CUST1354</t>
  </si>
  <si>
    <t>ORD102044</t>
  </si>
  <si>
    <t>ORD102864</t>
  </si>
  <si>
    <t>ORD101617</t>
  </si>
  <si>
    <t>ORD104048</t>
  </si>
  <si>
    <t>CUST1955</t>
  </si>
  <si>
    <t>ORD100803</t>
  </si>
  <si>
    <t>CUST1078</t>
  </si>
  <si>
    <t>ORD101410</t>
  </si>
  <si>
    <t>ORD101081</t>
  </si>
  <si>
    <t>CUST0855</t>
  </si>
  <si>
    <t>ORD101546</t>
  </si>
  <si>
    <t>ORD101926</t>
  </si>
  <si>
    <t>CUST0697</t>
  </si>
  <si>
    <t>ORD101655</t>
  </si>
  <si>
    <t>ORD104269</t>
  </si>
  <si>
    <t>ORD101166</t>
  </si>
  <si>
    <t>ORD101682</t>
  </si>
  <si>
    <t>ORD100361</t>
  </si>
  <si>
    <t>CUST0608</t>
  </si>
  <si>
    <t>ORD100118</t>
  </si>
  <si>
    <t>CUST0529</t>
  </si>
  <si>
    <t>ORD102814</t>
  </si>
  <si>
    <t>CUST0717</t>
  </si>
  <si>
    <t>ORD102685</t>
  </si>
  <si>
    <t>ORD100197</t>
  </si>
  <si>
    <t>ORD103264</t>
  </si>
  <si>
    <t>CUST0241</t>
  </si>
  <si>
    <t>ORD101095</t>
  </si>
  <si>
    <t>ORD101491</t>
  </si>
  <si>
    <t>CUST0961</t>
  </si>
  <si>
    <t>ORD100266</t>
  </si>
  <si>
    <t>ORD104520</t>
  </si>
  <si>
    <t>CUST0278</t>
  </si>
  <si>
    <t>ORD102067</t>
  </si>
  <si>
    <t>ORD104977</t>
  </si>
  <si>
    <t>ORD102889</t>
  </si>
  <si>
    <t>CUST0920</t>
  </si>
  <si>
    <t>ORD102133</t>
  </si>
  <si>
    <t>CUST2016</t>
  </si>
  <si>
    <t>ORD101723</t>
  </si>
  <si>
    <t>CUST0454</t>
  </si>
  <si>
    <t>ORD100869</t>
  </si>
  <si>
    <t>CUST2161</t>
  </si>
  <si>
    <t>ORD100023</t>
  </si>
  <si>
    <t>CUST0228</t>
  </si>
  <si>
    <t>ORD101544</t>
  </si>
  <si>
    <t>ORD100219</t>
  </si>
  <si>
    <t>ORD103527</t>
  </si>
  <si>
    <t>ORD103045</t>
  </si>
  <si>
    <t>ORD100060</t>
  </si>
  <si>
    <t>CUST1686</t>
  </si>
  <si>
    <t>ORD102043</t>
  </si>
  <si>
    <t>CUST0386</t>
  </si>
  <si>
    <t>ORD102217</t>
  </si>
  <si>
    <t>ORD102756</t>
  </si>
  <si>
    <t>CUST1844</t>
  </si>
  <si>
    <t>ORD102364</t>
  </si>
  <si>
    <t>CUST1226</t>
  </si>
  <si>
    <t>ORD102650</t>
  </si>
  <si>
    <t>CUST1935</t>
  </si>
  <si>
    <t>ORD100908</t>
  </si>
  <si>
    <t>CUST0766</t>
  </si>
  <si>
    <t>ORD103918</t>
  </si>
  <si>
    <t>CUST0962</t>
  </si>
  <si>
    <t>ORD104268</t>
  </si>
  <si>
    <t>CUST0459</t>
  </si>
  <si>
    <t>ORD101300</t>
  </si>
  <si>
    <t>ORD101452</t>
  </si>
  <si>
    <t>ORD104208</t>
  </si>
  <si>
    <t>ORD100218</t>
  </si>
  <si>
    <t>ORD103914</t>
  </si>
  <si>
    <t>ORD102613</t>
  </si>
  <si>
    <t>CUST2039</t>
  </si>
  <si>
    <t>ORD102589</t>
  </si>
  <si>
    <t>CUST0933</t>
  </si>
  <si>
    <t>ORD102101</t>
  </si>
  <si>
    <t>ORD100430</t>
  </si>
  <si>
    <t>CUST1486</t>
  </si>
  <si>
    <t>ORD101301</t>
  </si>
  <si>
    <t>ORD103990</t>
  </si>
  <si>
    <t>CUST1192</t>
  </si>
  <si>
    <t>ORD101845</t>
  </si>
  <si>
    <t>ORD104789</t>
  </si>
  <si>
    <t>CUST1136</t>
  </si>
  <si>
    <t>ORD102998</t>
  </si>
  <si>
    <t>CUST1670</t>
  </si>
  <si>
    <t>ORD104305</t>
  </si>
  <si>
    <t>CUST1814</t>
  </si>
  <si>
    <t>ORD103223</t>
  </si>
  <si>
    <t>CUST1501</t>
  </si>
  <si>
    <t>ORD102562</t>
  </si>
  <si>
    <t>ORD101767</t>
  </si>
  <si>
    <t>CUST2030</t>
  </si>
  <si>
    <t>ORD104033</t>
  </si>
  <si>
    <t>CUST1547</t>
  </si>
  <si>
    <t>ORD102190</t>
  </si>
  <si>
    <t>CUST0902</t>
  </si>
  <si>
    <t>ORD103272</t>
  </si>
  <si>
    <t>CUST1715</t>
  </si>
  <si>
    <t>ORD104179</t>
  </si>
  <si>
    <t>CUST0501</t>
  </si>
  <si>
    <t>ORD104430</t>
  </si>
  <si>
    <t>CUST1343</t>
  </si>
  <si>
    <t>ORD104955</t>
  </si>
  <si>
    <t>CUST0736</t>
  </si>
  <si>
    <t>ORD104885</t>
  </si>
  <si>
    <t>ORD100763</t>
  </si>
  <si>
    <t>ORD100934</t>
  </si>
  <si>
    <t>ORD102558</t>
  </si>
  <si>
    <t>CUST0779</t>
  </si>
  <si>
    <t>ORD100446</t>
  </si>
  <si>
    <t>CUST0925</t>
  </si>
  <si>
    <t>ORD101474</t>
  </si>
  <si>
    <t>ORD104174</t>
  </si>
  <si>
    <t>ORD102123</t>
  </si>
  <si>
    <t>ORD102530</t>
  </si>
  <si>
    <t>CUST2071</t>
  </si>
  <si>
    <t>ORD103180</t>
  </si>
  <si>
    <t>ORD100591</t>
  </si>
  <si>
    <t>ORD103987</t>
  </si>
  <si>
    <t>ORD103692</t>
  </si>
  <si>
    <t>ORD104857</t>
  </si>
  <si>
    <t>ORD101336</t>
  </si>
  <si>
    <t>ORD103624</t>
  </si>
  <si>
    <t>CUST2020</t>
  </si>
  <si>
    <t>ORD103563</t>
  </si>
  <si>
    <t>ORD101357</t>
  </si>
  <si>
    <t>CUST0601</t>
  </si>
  <si>
    <t>ORD102752</t>
  </si>
  <si>
    <t>CUST1929</t>
  </si>
  <si>
    <t>ORD103231</t>
  </si>
  <si>
    <t>CUST1960</t>
  </si>
  <si>
    <t>ORD100463</t>
  </si>
  <si>
    <t>CUST0119</t>
  </si>
  <si>
    <t>ORD101672</t>
  </si>
  <si>
    <t>ORD101644</t>
  </si>
  <si>
    <t>CUST1392</t>
  </si>
  <si>
    <t>ORD103067</t>
  </si>
  <si>
    <t>CUST1095</t>
  </si>
  <si>
    <t>ORD101664</t>
  </si>
  <si>
    <t>ORD100038</t>
  </si>
  <si>
    <t>CUST0409</t>
  </si>
  <si>
    <t>ORD100744</t>
  </si>
  <si>
    <t>CUST0677</t>
  </si>
  <si>
    <t>ORD101207</t>
  </si>
  <si>
    <t>CUST0740</t>
  </si>
  <si>
    <t>ORD104762</t>
  </si>
  <si>
    <t>CUST1668</t>
  </si>
  <si>
    <t>ORD102401</t>
  </si>
  <si>
    <t>ORD103098</t>
  </si>
  <si>
    <t>CUST1492</t>
  </si>
  <si>
    <t>ORD100368</t>
  </si>
  <si>
    <t>CUST1915</t>
  </si>
  <si>
    <t>ORD104667</t>
  </si>
  <si>
    <t>ORD100440</t>
  </si>
  <si>
    <t>ORD104719</t>
  </si>
  <si>
    <t>CUST1815</t>
  </si>
  <si>
    <t>ORD100991</t>
  </si>
  <si>
    <t>CUST1615</t>
  </si>
  <si>
    <t>ORD101917</t>
  </si>
  <si>
    <t>CUST0174</t>
  </si>
  <si>
    <t>ORD104452</t>
  </si>
  <si>
    <t>CUST1864</t>
  </si>
  <si>
    <t>ORD103023</t>
  </si>
  <si>
    <t>CUST1299</t>
  </si>
  <si>
    <t>ORD101212</t>
  </si>
  <si>
    <t>ORD101176</t>
  </si>
  <si>
    <t>CUST0821</t>
  </si>
  <si>
    <t>ORD100441</t>
  </si>
  <si>
    <t>CUST1119</t>
  </si>
  <si>
    <t>ORD103592</t>
  </si>
  <si>
    <t>CUST1652</t>
  </si>
  <si>
    <t>ORD103247</t>
  </si>
  <si>
    <t>CUST2131</t>
  </si>
  <si>
    <t>ORD102516</t>
  </si>
  <si>
    <t>CUST0005</t>
  </si>
  <si>
    <t>ORD101102</t>
  </si>
  <si>
    <t>ORD102934</t>
  </si>
  <si>
    <t>CUST0611</t>
  </si>
  <si>
    <t>ORD104367</t>
  </si>
  <si>
    <t>CUST0150</t>
  </si>
  <si>
    <t>ORD100114</t>
  </si>
  <si>
    <t>CUST1418</t>
  </si>
  <si>
    <t>ORD102933</t>
  </si>
  <si>
    <t>CUST0799</t>
  </si>
  <si>
    <t>ORD104060</t>
  </si>
  <si>
    <t>ORD103407</t>
  </si>
  <si>
    <t>CUST0663</t>
  </si>
  <si>
    <t>ORD104992</t>
  </si>
  <si>
    <t>ORD103815</t>
  </si>
  <si>
    <t>ORD104606</t>
  </si>
  <si>
    <t>CUST1367</t>
  </si>
  <si>
    <t>ORD104047</t>
  </si>
  <si>
    <t>CUST0285</t>
  </si>
  <si>
    <t>ORD104242</t>
  </si>
  <si>
    <t>CUST1219</t>
  </si>
  <si>
    <t>ORD102789</t>
  </si>
  <si>
    <t>ORD101086</t>
  </si>
  <si>
    <t>CUST0377</t>
  </si>
  <si>
    <t>ORD101691</t>
  </si>
  <si>
    <t>CUST1450</t>
  </si>
  <si>
    <t>ORD104538</t>
  </si>
  <si>
    <t>ORD102469</t>
  </si>
  <si>
    <t>CUST0569</t>
  </si>
  <si>
    <t>ORD104880</t>
  </si>
  <si>
    <t>CUST1195</t>
  </si>
  <si>
    <t>ORD100248</t>
  </si>
  <si>
    <t>ORD101939</t>
  </si>
  <si>
    <t>ORD100742</t>
  </si>
  <si>
    <t>ORD101038</t>
  </si>
  <si>
    <t>CUST0265</t>
  </si>
  <si>
    <t>ORD104524</t>
  </si>
  <si>
    <t>CUST0428</t>
  </si>
  <si>
    <t>ORD101626</t>
  </si>
  <si>
    <t>CUST1386</t>
  </si>
  <si>
    <t>ORD104062</t>
  </si>
  <si>
    <t>CUST0112</t>
  </si>
  <si>
    <t>ORD101874</t>
  </si>
  <si>
    <t>ORD100469</t>
  </si>
  <si>
    <t>ORD102940</t>
  </si>
  <si>
    <t>ORD100487</t>
  </si>
  <si>
    <t>ORD102755</t>
  </si>
  <si>
    <t>CUST0092</t>
  </si>
  <si>
    <t>ORD101844</t>
  </si>
  <si>
    <t>CUST0327</t>
  </si>
  <si>
    <t>ORD100725</t>
  </si>
  <si>
    <t>ORD104838</t>
  </si>
  <si>
    <t>ORD101781</t>
  </si>
  <si>
    <t>ORD102300</t>
  </si>
  <si>
    <t>ORD102348</t>
  </si>
  <si>
    <t>ORD100439</t>
  </si>
  <si>
    <t>CUST0259</t>
  </si>
  <si>
    <t>ORD102415</t>
  </si>
  <si>
    <t>ORD100899</t>
  </si>
  <si>
    <t>ORD104102</t>
  </si>
  <si>
    <t>CUST0894</t>
  </si>
  <si>
    <t>ORD102799</t>
  </si>
  <si>
    <t>CUST1019</t>
  </si>
  <si>
    <t>ORD103081</t>
  </si>
  <si>
    <t>ORD102724</t>
  </si>
  <si>
    <t>CUST0867</t>
  </si>
  <si>
    <t>ORD103377</t>
  </si>
  <si>
    <t>CUST1222</t>
  </si>
  <si>
    <t>ORD104640</t>
  </si>
  <si>
    <t>CUST1641</t>
  </si>
  <si>
    <t>ORD103383</t>
  </si>
  <si>
    <t>ORD101524</t>
  </si>
  <si>
    <t>ORD104577</t>
  </si>
  <si>
    <t>CUST1888</t>
  </si>
  <si>
    <t>ORD104159</t>
  </si>
  <si>
    <t>ORD100279</t>
  </si>
  <si>
    <t>CUST0247</t>
  </si>
  <si>
    <t>ORD101188</t>
  </si>
  <si>
    <t>CUST1933</t>
  </si>
  <si>
    <t>ORD102255</t>
  </si>
  <si>
    <t>CUST1952</t>
  </si>
  <si>
    <t>ORD103230</t>
  </si>
  <si>
    <t>CUST1505</t>
  </si>
  <si>
    <t>ORD100538</t>
  </si>
  <si>
    <t>ORD104706</t>
  </si>
  <si>
    <t>ORD100870</t>
  </si>
  <si>
    <t>CUST1645</t>
  </si>
  <si>
    <t>ORD103872</t>
  </si>
  <si>
    <t>ORD104662</t>
  </si>
  <si>
    <t>CUST2169</t>
  </si>
  <si>
    <t>ORD103777</t>
  </si>
  <si>
    <t>CUST0639</t>
  </si>
  <si>
    <t>ORD103330</t>
  </si>
  <si>
    <t>CUST2070</t>
  </si>
  <si>
    <t>ORD102718</t>
  </si>
  <si>
    <t>ORD102142</t>
  </si>
  <si>
    <t>CUST0581</t>
  </si>
  <si>
    <t>ORD100404</t>
  </si>
  <si>
    <t>CUST1718</t>
  </si>
  <si>
    <t>ORD102134</t>
  </si>
  <si>
    <t>CUST2041</t>
  </si>
  <si>
    <t>ORD103505</t>
  </si>
  <si>
    <t>ORD102181</t>
  </si>
  <si>
    <t>CUST0795</t>
  </si>
  <si>
    <t>ORD102687</t>
  </si>
  <si>
    <t>CUST1484</t>
  </si>
  <si>
    <t>ORD101508</t>
  </si>
  <si>
    <t>ORD100913</t>
  </si>
  <si>
    <t>ORD100517</t>
  </si>
  <si>
    <t>ORD104468</t>
  </si>
  <si>
    <t>CUST2055</t>
  </si>
  <si>
    <t>ORD100785</t>
  </si>
  <si>
    <t>CUST2181</t>
  </si>
  <si>
    <t>ORD104618</t>
  </si>
  <si>
    <t>ORD104801</t>
  </si>
  <si>
    <t>CUST2133</t>
  </si>
  <si>
    <t>ORD104550</t>
  </si>
  <si>
    <t>CUST1167</t>
  </si>
  <si>
    <t>ORD103649</t>
  </si>
  <si>
    <t>CUST1261</t>
  </si>
  <si>
    <t>ORD104864</t>
  </si>
  <si>
    <t>ORD100864</t>
  </si>
  <si>
    <t>ORD103122</t>
  </si>
  <si>
    <t>ORD102355</t>
  </si>
  <si>
    <t>CUST0765</t>
  </si>
  <si>
    <t>ORD100352</t>
  </si>
  <si>
    <t>ORD103819</t>
  </si>
  <si>
    <t>CUST1295</t>
  </si>
  <si>
    <t>ORD103951</t>
  </si>
  <si>
    <t>ORD101732</t>
  </si>
  <si>
    <t>ORD100867</t>
  </si>
  <si>
    <t>CUST0991</t>
  </si>
  <si>
    <t>ORD104163</t>
  </si>
  <si>
    <t>ORD104236</t>
  </si>
  <si>
    <t>CUST0921</t>
  </si>
  <si>
    <t>ORD100261</t>
  </si>
  <si>
    <t>CUST0664</t>
  </si>
  <si>
    <t>ORD104213</t>
  </si>
  <si>
    <t>ORD103643</t>
  </si>
  <si>
    <t>CUST0631</t>
  </si>
  <si>
    <t>ORD104441</t>
  </si>
  <si>
    <t>ORD103009</t>
  </si>
  <si>
    <t>ORD103719</t>
  </si>
  <si>
    <t>ORD103005</t>
  </si>
  <si>
    <t>CUST1651</t>
  </si>
  <si>
    <t>ORD104249</t>
  </si>
  <si>
    <t>CUST1231</t>
  </si>
  <si>
    <t>ORD102786</t>
  </si>
  <si>
    <t>CUST1311</t>
  </si>
  <si>
    <t>ORD102093</t>
  </si>
  <si>
    <t>ORD104739</t>
  </si>
  <si>
    <t>ORD103546</t>
  </si>
  <si>
    <t>CUST1942</t>
  </si>
  <si>
    <t>ORD104997</t>
  </si>
  <si>
    <t>ORD103604</t>
  </si>
  <si>
    <t>CUST1845</t>
  </si>
  <si>
    <t>ORD100845</t>
  </si>
  <si>
    <t>CUST0794</t>
  </si>
  <si>
    <t>ORD100935</t>
  </si>
  <si>
    <t>ORD102105</t>
  </si>
  <si>
    <t>CUST1353</t>
  </si>
  <si>
    <t>ORD100462</t>
  </si>
  <si>
    <t>CUST0574</t>
  </si>
  <si>
    <t>ORD100865</t>
  </si>
  <si>
    <t>CUST0715</t>
  </si>
  <si>
    <t>ORD103925</t>
  </si>
  <si>
    <t>CUST0358</t>
  </si>
  <si>
    <t>ORD104805</t>
  </si>
  <si>
    <t>CUST1358</t>
  </si>
  <si>
    <t>ORD100611</t>
  </si>
  <si>
    <t>ORD101850</t>
  </si>
  <si>
    <t>ORD102394</t>
  </si>
  <si>
    <t>ORD104826</t>
  </si>
  <si>
    <t>CUST1561</t>
  </si>
  <si>
    <t>ORD101831</t>
  </si>
  <si>
    <t>CUST0830</t>
  </si>
  <si>
    <t>ORD102060</t>
  </si>
  <si>
    <t>ORD103083</t>
  </si>
  <si>
    <t>ORD102677</t>
  </si>
  <si>
    <t>ORD101935</t>
  </si>
  <si>
    <t>CUST0456</t>
  </si>
  <si>
    <t>ORD101087</t>
  </si>
  <si>
    <t>CUST0973</t>
  </si>
  <si>
    <t>ORD102058</t>
  </si>
  <si>
    <t>CUST0338</t>
  </si>
  <si>
    <t>ORD103720</t>
  </si>
  <si>
    <t>CUST1916</t>
  </si>
  <si>
    <t>ORD104861</t>
  </si>
  <si>
    <t>ORD100164</t>
  </si>
  <si>
    <t>CUST0739</t>
  </si>
  <si>
    <t>ORD101505</t>
  </si>
  <si>
    <t>ORD100599</t>
  </si>
  <si>
    <t>ORD102573</t>
  </si>
  <si>
    <t>CUST1886</t>
  </si>
  <si>
    <t>ORD103894</t>
  </si>
  <si>
    <t>ORD102658</t>
  </si>
  <si>
    <t>ORD103626</t>
  </si>
  <si>
    <t>ORD103865</t>
  </si>
  <si>
    <t>CUST1529</t>
  </si>
  <si>
    <t>ORD103297</t>
  </si>
  <si>
    <t>ORD104544</t>
  </si>
  <si>
    <t>CUST1414</t>
  </si>
  <si>
    <t>ORD101502</t>
  </si>
  <si>
    <t>CUST1559</t>
  </si>
  <si>
    <t>ORD103771</t>
  </si>
  <si>
    <t>ORD103437</t>
  </si>
  <si>
    <t>CUST1598</t>
  </si>
  <si>
    <t>ORD103031</t>
  </si>
  <si>
    <t>CUST1017</t>
  </si>
  <si>
    <t>ORD104263</t>
  </si>
  <si>
    <t>CUST0134</t>
  </si>
  <si>
    <t>ORD101426</t>
  </si>
  <si>
    <t>ORD101988</t>
  </si>
  <si>
    <t>ORD104530</t>
  </si>
  <si>
    <t>CUST0093</t>
  </si>
  <si>
    <t>ORD100426</t>
  </si>
  <si>
    <t>ORD103883</t>
  </si>
  <si>
    <t>CUST0114</t>
  </si>
  <si>
    <t>ORD100174</t>
  </si>
  <si>
    <t>ORD104215</t>
  </si>
  <si>
    <t>ORD102923</t>
  </si>
  <si>
    <t>ORD104136</t>
  </si>
  <si>
    <t>ORD101133</t>
  </si>
  <si>
    <t>CUST2116</t>
  </si>
  <si>
    <t>ORD103757</t>
  </si>
  <si>
    <t>ORD103284</t>
  </si>
  <si>
    <t>CUST1968</t>
  </si>
  <si>
    <t>ORD103746</t>
  </si>
  <si>
    <t>CUST1551</t>
  </si>
  <si>
    <t>ORD101006</t>
  </si>
  <si>
    <t>ORD104482</t>
  </si>
  <si>
    <t>ORD104038</t>
  </si>
  <si>
    <t>CUST1374</t>
  </si>
  <si>
    <t>ORD102626</t>
  </si>
  <si>
    <t>CUST1083</t>
  </si>
  <si>
    <t>ORD103288</t>
  </si>
  <si>
    <t>ORD102464</t>
  </si>
  <si>
    <t>CUST0588</t>
  </si>
  <si>
    <t>ORD102095</t>
  </si>
  <si>
    <t>ORD102030</t>
  </si>
  <si>
    <t>CUST0557</t>
  </si>
  <si>
    <t>ORD103752</t>
  </si>
  <si>
    <t>CUST2045</t>
  </si>
  <si>
    <t>ORD100071</t>
  </si>
  <si>
    <t>ORD102653</t>
  </si>
  <si>
    <t>ORD102792</t>
  </si>
  <si>
    <t>CUST0890</t>
  </si>
  <si>
    <t>ORD104460</t>
  </si>
  <si>
    <t>ORD102045</t>
  </si>
  <si>
    <t>ORD101083</t>
  </si>
  <si>
    <t>ORD102641</t>
  </si>
  <si>
    <t>ORD104358</t>
  </si>
  <si>
    <t>ORD104368</t>
  </si>
  <si>
    <t>CUST1657</t>
  </si>
  <si>
    <t>ORD104210</t>
  </si>
  <si>
    <t>ORD104776</t>
  </si>
  <si>
    <t>ORD104994</t>
  </si>
  <si>
    <t>ORD104858</t>
  </si>
  <si>
    <t>ORD103596</t>
  </si>
  <si>
    <t>ORD100328</t>
  </si>
  <si>
    <t>ORD102997</t>
  </si>
  <si>
    <t>ORD104470</t>
  </si>
  <si>
    <t>CUST0954</t>
  </si>
  <si>
    <t>ORD100032</t>
  </si>
  <si>
    <t>ORD100128</t>
  </si>
  <si>
    <t>ORD101921</t>
  </si>
  <si>
    <t>ORD104039</t>
  </si>
  <si>
    <t>CUST1710</t>
  </si>
  <si>
    <t>ORD100478</t>
  </si>
  <si>
    <t>ORD102384</t>
  </si>
  <si>
    <t>ORD103835</t>
  </si>
  <si>
    <t>ORD104334</t>
  </si>
  <si>
    <t>CUST2140</t>
  </si>
  <si>
    <t>ORD100296</t>
  </si>
  <si>
    <t>ORD104611</t>
  </si>
  <si>
    <t>CUST0001</t>
  </si>
  <si>
    <t>ORD103701</t>
  </si>
  <si>
    <t>ORD101808</t>
  </si>
  <si>
    <t>CUST1574</t>
  </si>
  <si>
    <t>ORD100393</t>
  </si>
  <si>
    <t>ORD102246</t>
  </si>
  <si>
    <t>ORD103977</t>
  </si>
  <si>
    <t>ORD102272</t>
  </si>
  <si>
    <t>ORD102268</t>
  </si>
  <si>
    <t>ORD104761</t>
  </si>
  <si>
    <t>ORD103589</t>
  </si>
  <si>
    <t>CUST2097</t>
  </si>
  <si>
    <t>ORD104868</t>
  </si>
  <si>
    <t>CUST2185</t>
  </si>
  <si>
    <t>ORD100264</t>
  </si>
  <si>
    <t>ORD100480</t>
  </si>
  <si>
    <t>CUST0293</t>
  </si>
  <si>
    <t>ORD103759</t>
  </si>
  <si>
    <t>ORD103055</t>
  </si>
  <si>
    <t>ORD101214</t>
  </si>
  <si>
    <t>CUST0686</t>
  </si>
  <si>
    <t>ORD104781</t>
  </si>
  <si>
    <t>CUST1300</t>
  </si>
  <si>
    <t>ORD101859</t>
  </si>
  <si>
    <t>CUST0800</t>
  </si>
  <si>
    <t>ORD100021</t>
  </si>
  <si>
    <t>CUST0313</t>
  </si>
  <si>
    <t>ORD100667</t>
  </si>
  <si>
    <t>ORD101254</t>
  </si>
  <si>
    <t>CUST0277</t>
  </si>
  <si>
    <t>ORD103851</t>
  </si>
  <si>
    <t>ORD103947</t>
  </si>
  <si>
    <t>CUST0508</t>
  </si>
  <si>
    <t>ORD103954</t>
  </si>
  <si>
    <t>ORD100244</t>
  </si>
  <si>
    <t>CUST0146</t>
  </si>
  <si>
    <t>ORD103084</t>
  </si>
  <si>
    <t>CUST0199</t>
  </si>
  <si>
    <t>ORD100390</t>
  </si>
  <si>
    <t>ORD103678</t>
  </si>
  <si>
    <t>CUST0017</t>
  </si>
  <si>
    <t>ORD103703</t>
  </si>
  <si>
    <t>CUST0797</t>
  </si>
  <si>
    <t>ORD104813</t>
  </si>
  <si>
    <t>CUST0361</t>
  </si>
  <si>
    <t>ORD102482</t>
  </si>
  <si>
    <t>CUST1403</t>
  </si>
  <si>
    <t>ORD103608</t>
  </si>
  <si>
    <t>ORD104088</t>
  </si>
  <si>
    <t>CUST1108</t>
  </si>
  <si>
    <t>ORD101525</t>
  </si>
  <si>
    <t>ORD102965</t>
  </si>
  <si>
    <t>CUST1890</t>
  </si>
  <si>
    <t>ORD104348</t>
  </si>
  <si>
    <t>CUST2073</t>
  </si>
  <si>
    <t>ORD103100</t>
  </si>
  <si>
    <t>ORD103405</t>
  </si>
  <si>
    <t>ORD102609</t>
  </si>
  <si>
    <t>CUST0761</t>
  </si>
  <si>
    <t>ORD103059</t>
  </si>
  <si>
    <t>ORD104285</t>
  </si>
  <si>
    <t>ORD100721</t>
  </si>
  <si>
    <t>ORD100900</t>
  </si>
  <si>
    <t>ORD104044</t>
  </si>
  <si>
    <t>ORD103434</t>
  </si>
  <si>
    <t>CUST0214</t>
  </si>
  <si>
    <t>ORD104218</t>
  </si>
  <si>
    <t>ORD100443</t>
  </si>
  <si>
    <t>CUST1659</t>
  </si>
  <si>
    <t>ORD102631</t>
  </si>
  <si>
    <t>CUST1846</t>
  </si>
  <si>
    <t>ORD101356</t>
  </si>
  <si>
    <t>CUST2013</t>
  </si>
  <si>
    <t>ORD102363</t>
  </si>
  <si>
    <t>CUST1183</t>
  </si>
  <si>
    <t>ORD100617</t>
  </si>
  <si>
    <t>CUST1059</t>
  </si>
  <si>
    <t>ORD104247</t>
  </si>
  <si>
    <t>CUST1011</t>
  </si>
  <si>
    <t>ORD104245</t>
  </si>
  <si>
    <t>CUST1506</t>
  </si>
  <si>
    <t>ORD100618</t>
  </si>
  <si>
    <t>CUST1926</t>
  </si>
  <si>
    <t>ORD103909</t>
  </si>
  <si>
    <t>ORD103514</t>
  </si>
  <si>
    <t>ORD102822</t>
  </si>
  <si>
    <t>ORD100225</t>
  </si>
  <si>
    <t>CUST1834</t>
  </si>
  <si>
    <t>ORD103381</t>
  </si>
  <si>
    <t>ORD102467</t>
  </si>
  <si>
    <t>CUST0297</t>
  </si>
  <si>
    <t>ORD104167</t>
  </si>
  <si>
    <t>CUST0721</t>
  </si>
  <si>
    <t>ORD101174</t>
  </si>
  <si>
    <t>ORD104582</t>
  </si>
  <si>
    <t>ORD104309</t>
  </si>
  <si>
    <t>CUST0051</t>
  </si>
  <si>
    <t>ORD102225</t>
  </si>
  <si>
    <t>ORD102111</t>
  </si>
  <si>
    <t>ORD102480</t>
  </si>
  <si>
    <t>ORD100799</t>
  </si>
  <si>
    <t>ORD100380</t>
  </si>
  <si>
    <t>ORD103316</t>
  </si>
  <si>
    <t>CUST2138</t>
  </si>
  <si>
    <t>ORD101734</t>
  </si>
  <si>
    <t>ORD101250</t>
  </si>
  <si>
    <t>ORD100308</t>
  </si>
  <si>
    <t>CUST0166</t>
  </si>
  <si>
    <t>ORD104534</t>
  </si>
  <si>
    <t>ORD104058</t>
  </si>
  <si>
    <t>ORD103961</t>
  </si>
  <si>
    <t>CUST1994</t>
  </si>
  <si>
    <t>ORD104802</t>
  </si>
  <si>
    <t>ORD103144</t>
  </si>
  <si>
    <t>CUST1006</t>
  </si>
  <si>
    <t>ORD104556</t>
  </si>
  <si>
    <t>ORD100783</t>
  </si>
  <si>
    <t>ORD102145</t>
  </si>
  <si>
    <t>ORD102069</t>
  </si>
  <si>
    <t>CUST1378</t>
  </si>
  <si>
    <t>ORD102719</t>
  </si>
  <si>
    <t>ORD100169</t>
  </si>
  <si>
    <t>ORD101488</t>
  </si>
  <si>
    <t>CUST0498</t>
  </si>
  <si>
    <t>ORD103063</t>
  </si>
  <si>
    <t>CUST1971</t>
  </si>
  <si>
    <t>ORD101312</t>
  </si>
  <si>
    <t>CUST0484</t>
  </si>
  <si>
    <t>ORD104796</t>
  </si>
  <si>
    <t>ORD102974</t>
  </si>
  <si>
    <t>ORD103424</t>
  </si>
  <si>
    <t>ORD102118</t>
  </si>
  <si>
    <t>ORD102844</t>
  </si>
  <si>
    <t>CUST1730</t>
  </si>
  <si>
    <t>ORD101055</t>
  </si>
  <si>
    <t>CUST1431</t>
  </si>
  <si>
    <t>ORD101881</t>
  </si>
  <si>
    <t>ORD101872</t>
  </si>
  <si>
    <t>CUST0196</t>
  </si>
  <si>
    <t>ORD104869</t>
  </si>
  <si>
    <t>ORD104376</t>
  </si>
  <si>
    <t>ORD102334</t>
  </si>
  <si>
    <t>ORD100522</t>
  </si>
  <si>
    <t>ORD103468</t>
  </si>
  <si>
    <t>CUST0039</t>
  </si>
  <si>
    <t>ORD100094</t>
  </si>
  <si>
    <t>CUST1246</t>
  </si>
  <si>
    <t>ORD102265</t>
  </si>
  <si>
    <t>ORD100172</t>
  </si>
  <si>
    <t>ORD100970</t>
  </si>
  <si>
    <t>ORD104337</t>
  </si>
  <si>
    <t>ORD102628</t>
  </si>
  <si>
    <t>ORD104049</t>
  </si>
  <si>
    <t>CUST0070</t>
  </si>
  <si>
    <t>ORD103735</t>
  </si>
  <si>
    <t>ORD101022</t>
  </si>
  <si>
    <t>ORD103818</t>
  </si>
  <si>
    <t>CUST2198</t>
  </si>
  <si>
    <t>ORD104275</t>
  </si>
  <si>
    <t>CUST1573</t>
  </si>
  <si>
    <t>ORD102520</t>
  </si>
  <si>
    <t>ORD102428</t>
  </si>
  <si>
    <t>ORD100061</t>
  </si>
  <si>
    <t>CUST1435</t>
  </si>
  <si>
    <t>ORD102028</t>
  </si>
  <si>
    <t>CUST1063</t>
  </si>
  <si>
    <t>ORD103042</t>
  </si>
  <si>
    <t>ORD104073</t>
  </si>
  <si>
    <t>CUST1022</t>
  </si>
  <si>
    <t>ORD101645</t>
  </si>
  <si>
    <t>CUST0849</t>
  </si>
  <si>
    <t>ORD103163</t>
  </si>
  <si>
    <t>CUST0775</t>
  </si>
  <si>
    <t>ORD100851</t>
  </si>
  <si>
    <t>ORD102484</t>
  </si>
  <si>
    <t>ORD104492</t>
  </si>
  <si>
    <t>CUST2148</t>
  </si>
  <si>
    <t>ORD101956</t>
  </si>
  <si>
    <t>CUST0215</t>
  </si>
  <si>
    <t>ORD103261</t>
  </si>
  <si>
    <t>CUST0924</t>
  </si>
  <si>
    <t>ORD100163</t>
  </si>
  <si>
    <t>CUST0271</t>
  </si>
  <si>
    <t>ORD100491</t>
  </si>
  <si>
    <t>CUST1256</t>
  </si>
  <si>
    <t>ORD102115</t>
  </si>
  <si>
    <t>ORD102315</t>
  </si>
  <si>
    <t>ORD103953</t>
  </si>
  <si>
    <t>ORD102495</t>
  </si>
  <si>
    <t>ORD101473</t>
  </si>
  <si>
    <t>CUST2061</t>
  </si>
  <si>
    <t>ORD102608</t>
  </si>
  <si>
    <t>ORD104361</t>
  </si>
  <si>
    <t>CUST2177</t>
  </si>
  <si>
    <t>ORD103526</t>
  </si>
  <si>
    <t>CUST1058</t>
  </si>
  <si>
    <t>ORD103174</t>
  </si>
  <si>
    <t>CUST1427</t>
  </si>
  <si>
    <t>ORD100341</t>
  </si>
  <si>
    <t>CUST1194</t>
  </si>
  <si>
    <t>ORD103390</t>
  </si>
  <si>
    <t>ORD100607</t>
  </si>
  <si>
    <t>CUST1907</t>
  </si>
  <si>
    <t>ORD102694</t>
  </si>
  <si>
    <t>ORD103298</t>
  </si>
  <si>
    <t>ORD102106</t>
  </si>
  <si>
    <t>ORD102827</t>
  </si>
  <si>
    <t>ORD104326</t>
  </si>
  <si>
    <t>ORD101319</t>
  </si>
  <si>
    <t>ORD101492</t>
  </si>
  <si>
    <t>ORD104800</t>
  </si>
  <si>
    <t>ORD103449</t>
  </si>
  <si>
    <t>ORD103030</t>
  </si>
  <si>
    <t>ORD101762</t>
  </si>
  <si>
    <t>CUST1488</t>
  </si>
  <si>
    <t>ORD103773</t>
  </si>
  <si>
    <t>CUST0567</t>
  </si>
  <si>
    <t>ORD104301</t>
  </si>
  <si>
    <t>CUST0942</t>
  </si>
  <si>
    <t>ORD100052</t>
  </si>
  <si>
    <t>ORD103119</t>
  </si>
  <si>
    <t>CUST1248</t>
  </si>
  <si>
    <t>ORD103367</t>
  </si>
  <si>
    <t>CUST0367</t>
  </si>
  <si>
    <t>ORD103655</t>
  </si>
  <si>
    <t>ORD100106</t>
  </si>
  <si>
    <t>CUST0563</t>
  </si>
  <si>
    <t>ORD103502</t>
  </si>
  <si>
    <t>CUST1215</t>
  </si>
  <si>
    <t>ORD103619</t>
  </si>
  <si>
    <t>ORD103569</t>
  </si>
  <si>
    <t>ORD100578</t>
  </si>
  <si>
    <t>ORD103411</t>
  </si>
  <si>
    <t>CUST0176</t>
  </si>
  <si>
    <t>ORD101407</t>
  </si>
  <si>
    <t>ORD103521</t>
  </si>
  <si>
    <t>ORD102280</t>
  </si>
  <si>
    <t>ORD103303</t>
  </si>
  <si>
    <t>ORD104385</t>
  </si>
  <si>
    <t>CUST1046</t>
  </si>
  <si>
    <t>ORD104597</t>
  </si>
  <si>
    <t>CUST0776</t>
  </si>
  <si>
    <t>ORD101305</t>
  </si>
  <si>
    <t>ORD103574</t>
  </si>
  <si>
    <t>ORD101703</t>
  </si>
  <si>
    <t>CUST2077</t>
  </si>
  <si>
    <t>ORD103984</t>
  </si>
  <si>
    <t>ORD103178</t>
  </si>
  <si>
    <t>CUST1643</t>
  </si>
  <si>
    <t>ORD100201</t>
  </si>
  <si>
    <t>ORD101381</t>
  </si>
  <si>
    <t>ORD100964</t>
  </si>
  <si>
    <t>CUST0612</t>
  </si>
  <si>
    <t>ORD103982</t>
  </si>
  <si>
    <t>ORD102707</t>
  </si>
  <si>
    <t>ORD104767</t>
  </si>
  <si>
    <t>CUST0130</t>
  </si>
  <si>
    <t>ORD104887</t>
  </si>
  <si>
    <t>CUST1081</t>
  </si>
  <si>
    <t>ORD104806</t>
  </si>
  <si>
    <t>CUST1875</t>
  </si>
  <si>
    <t>ORD102010</t>
  </si>
  <si>
    <t>ORD104933</t>
  </si>
  <si>
    <t>ORD101692</t>
  </si>
  <si>
    <t>ORD100828</t>
  </si>
  <si>
    <t>ORD103886</t>
  </si>
  <si>
    <t>ORD101261</t>
  </si>
  <si>
    <t>ORD103123</t>
  </si>
  <si>
    <t>ORD102281</t>
  </si>
  <si>
    <t>ORD102746</t>
  </si>
  <si>
    <t>ORD102879</t>
  </si>
  <si>
    <t>CUST0445</t>
  </si>
  <si>
    <t>ORD100859</t>
  </si>
  <si>
    <t>ORD102195</t>
  </si>
  <si>
    <t>ORD102431</t>
  </si>
  <si>
    <t>ORD102234</t>
  </si>
  <si>
    <t>ORD103906</t>
  </si>
  <si>
    <t>CUST1806</t>
  </si>
  <si>
    <t>ORD104375</t>
  </si>
  <si>
    <t>ORD103478</t>
  </si>
  <si>
    <t>ORD103739</t>
  </si>
  <si>
    <t>ORD101897</t>
  </si>
  <si>
    <t>CUST1466</t>
  </si>
  <si>
    <t>ORD104383</t>
  </si>
  <si>
    <t>CUST1726</t>
  </si>
  <si>
    <t>ORD102048</t>
  </si>
  <si>
    <t>ORD102017</t>
  </si>
  <si>
    <t>ORD103587</t>
  </si>
  <si>
    <t>ORD103650</t>
  </si>
  <si>
    <t>CUST1649</t>
  </si>
  <si>
    <t>ORD104074</t>
  </si>
  <si>
    <t>ORD103248</t>
  </si>
  <si>
    <t>ORD100679</t>
  </si>
  <si>
    <t>CUST0560</t>
  </si>
  <si>
    <t>ORD104362</t>
  </si>
  <si>
    <t>ORD103016</t>
  </si>
  <si>
    <t>CUST1550</t>
  </si>
  <si>
    <t>ORD102448</t>
  </si>
  <si>
    <t>ORD101842</t>
  </si>
  <si>
    <t>CUST0629</t>
  </si>
  <si>
    <t>ORD101963</t>
  </si>
  <si>
    <t>CUST0158</t>
  </si>
  <si>
    <t>ORD101839</t>
  </si>
  <si>
    <t>CUST0935</t>
  </si>
  <si>
    <t>ORD103039</t>
  </si>
  <si>
    <t>ORD102168</t>
  </si>
  <si>
    <t>ORD103334</t>
  </si>
  <si>
    <t>ORD100490</t>
  </si>
  <si>
    <t>ORD104677</t>
  </si>
  <si>
    <t>ORD102820</t>
  </si>
  <si>
    <t>CUST0009</t>
  </si>
  <si>
    <t>ORD102166</t>
  </si>
  <si>
    <t>ORD104126</t>
  </si>
  <si>
    <t>CUST1826</t>
  </si>
  <si>
    <t>ORD102557</t>
  </si>
  <si>
    <t>ORD101343</t>
  </si>
  <si>
    <t>CUST0115</t>
  </si>
  <si>
    <t>ORD102369</t>
  </si>
  <si>
    <t>ORD100638</t>
  </si>
  <si>
    <t>CUST1567</t>
  </si>
  <si>
    <t>ORD103299</t>
  </si>
  <si>
    <t>CUST1740</t>
  </si>
  <si>
    <t>ORD103151</t>
  </si>
  <si>
    <t>ORD100009</t>
  </si>
  <si>
    <t>CUST0074</t>
  </si>
  <si>
    <t>ORD103153</t>
  </si>
  <si>
    <t>CUST0184</t>
  </si>
  <si>
    <t>ORD100431</t>
  </si>
  <si>
    <t>ORD100885</t>
  </si>
  <si>
    <t>CUST0544</t>
  </si>
  <si>
    <t>ORD104420</t>
  </si>
  <si>
    <t>ORD104844</t>
  </si>
  <si>
    <t>CUST2135</t>
  </si>
  <si>
    <t>ORD103644</t>
  </si>
  <si>
    <t>ORD102664</t>
  </si>
  <si>
    <t>CUST1679</t>
  </si>
  <si>
    <t>ORD101751</t>
  </si>
  <si>
    <t>ORD100805</t>
  </si>
  <si>
    <t>CUST1312</t>
  </si>
  <si>
    <t>ORD102582</t>
  </si>
  <si>
    <t>ORD100655</t>
  </si>
  <si>
    <t>CUST1706</t>
  </si>
  <si>
    <t>ORD101497</t>
  </si>
  <si>
    <t>CUST0521</t>
  </si>
  <si>
    <t>ORD102862</t>
  </si>
  <si>
    <t>CUST1763</t>
  </si>
  <si>
    <t>ORD104820</t>
  </si>
  <si>
    <t>CUST1157</t>
  </si>
  <si>
    <t>ORD101164</t>
  </si>
  <si>
    <t>CUST1148</t>
  </si>
  <si>
    <t>ORD101050</t>
  </si>
  <si>
    <t>ORD101204</t>
  </si>
  <si>
    <t>CUST0769</t>
  </si>
  <si>
    <t>ORD104969</t>
  </si>
  <si>
    <t>ORD104824</t>
  </si>
  <si>
    <t>CUST1293</t>
  </si>
  <si>
    <t>ORD104003</t>
  </si>
  <si>
    <t>ORD100455</t>
  </si>
  <si>
    <t>ORD101918</t>
  </si>
  <si>
    <t>CUST1642</t>
  </si>
  <si>
    <t>ORD103535</t>
  </si>
  <si>
    <t>ORD100398</t>
  </si>
  <si>
    <t>CUST1080</t>
  </si>
  <si>
    <t>ORD104448</t>
  </si>
  <si>
    <t>ORD101500</t>
  </si>
  <si>
    <t>ORD101029</t>
  </si>
  <si>
    <t>CUST0662</t>
  </si>
  <si>
    <t>ORD100070</t>
  </si>
  <si>
    <t>ORD100541</t>
  </si>
  <si>
    <t>ORD104438</t>
  </si>
  <si>
    <t>CUST0085</t>
  </si>
  <si>
    <t>ORD101151</t>
  </si>
  <si>
    <t>ORD103162</t>
  </si>
  <si>
    <t>ORD103871</t>
  </si>
  <si>
    <t>ORD100826</t>
  </si>
  <si>
    <t>ORD102831</t>
  </si>
  <si>
    <t>ORD101528</t>
  </si>
  <si>
    <t>ORD103733</t>
  </si>
  <si>
    <t>ORD100342</t>
  </si>
  <si>
    <t>ORD102245</t>
  </si>
  <si>
    <t>ORD101669</t>
  </si>
  <si>
    <t>ORD100102</t>
  </si>
  <si>
    <t>ORD102723</t>
  </si>
  <si>
    <t>ORD102284</t>
  </si>
  <si>
    <t>CUST1485</t>
  </si>
  <si>
    <t>ORD103185</t>
  </si>
  <si>
    <t>ORD100249</t>
  </si>
  <si>
    <t>ORD103762</t>
  </si>
  <si>
    <t>CUST0970</t>
  </si>
  <si>
    <t>ORD100154</t>
  </si>
  <si>
    <t>ORD102102</t>
  </si>
  <si>
    <t>ORD102100</t>
  </si>
  <si>
    <t>ORD101632</t>
  </si>
  <si>
    <t>CUST0809</t>
  </si>
  <si>
    <t>ORD104549</t>
  </si>
  <si>
    <t>ORD100336</t>
  </si>
  <si>
    <t>CUST1801</t>
  </si>
  <si>
    <t>ORD103483</t>
  </si>
  <si>
    <t>ORD100470</t>
  </si>
  <si>
    <t>ORD104394</t>
  </si>
  <si>
    <t>CUST2018</t>
  </si>
  <si>
    <t>ORD101910</t>
  </si>
  <si>
    <t>ORD102205</t>
  </si>
  <si>
    <t>ORD101543</t>
  </si>
  <si>
    <t>ORD102036</t>
  </si>
  <si>
    <t>CUST1140</t>
  </si>
  <si>
    <t>ORD102984</t>
  </si>
  <si>
    <t>ORD101576</t>
  </si>
  <si>
    <t>ORD103446</t>
  </si>
  <si>
    <t>ORD101817</t>
  </si>
  <si>
    <t>ORD104736</t>
  </si>
  <si>
    <t>CUST0609</t>
  </si>
  <si>
    <t>ORD104187</t>
  </si>
  <si>
    <t>ORD104862</t>
  </si>
  <si>
    <t>CUST1805</t>
  </si>
  <si>
    <t>ORD101247</t>
  </si>
  <si>
    <t>CUST0707</t>
  </si>
  <si>
    <t>ORD101945</t>
  </si>
  <si>
    <t>ORD102317</t>
  </si>
  <si>
    <t>CUST1525</t>
  </si>
  <si>
    <t>ORD103515</t>
  </si>
  <si>
    <t>ORD100904</t>
  </si>
  <si>
    <t>ORD104916</t>
  </si>
  <si>
    <t>ORD104496</t>
  </si>
  <si>
    <t>ORD103623</t>
  </si>
  <si>
    <t>ORD101368</t>
  </si>
  <si>
    <t>CUST0144</t>
  </si>
  <si>
    <t>ORD101074</t>
  </si>
  <si>
    <t>CUST1878</t>
  </si>
  <si>
    <t>ORD101504</t>
  </si>
  <si>
    <t>CUST0997</t>
  </si>
  <si>
    <t>ORD102881</t>
  </si>
  <si>
    <t>ORD100353</t>
  </si>
  <si>
    <t>ORD100428</t>
  </si>
  <si>
    <t>CUST1893</t>
  </si>
  <si>
    <t>ORD101912</t>
  </si>
  <si>
    <t>CUST2134</t>
  </si>
  <si>
    <t>ORD103653</t>
  </si>
  <si>
    <t>CUST0448</t>
  </si>
  <si>
    <t>ORD101236</t>
  </si>
  <si>
    <t>ORD102451</t>
  </si>
  <si>
    <t>ORD103690</t>
  </si>
  <si>
    <t>ORD100712</t>
  </si>
  <si>
    <t>ORD101195</t>
  </si>
  <si>
    <t>ORD104890</t>
  </si>
  <si>
    <t>ORD101229</t>
  </si>
  <si>
    <t>CUST0947</t>
  </si>
  <si>
    <t>ORD104180</t>
  </si>
  <si>
    <t>CUST1662</t>
  </si>
  <si>
    <t>ORD101244</t>
  </si>
  <si>
    <t>CUST1833</t>
  </si>
  <si>
    <t>ORD101995</t>
  </si>
  <si>
    <t>ORD100536</t>
  </si>
  <si>
    <t>ORD103748</t>
  </si>
  <si>
    <t>ORD104548</t>
  </si>
  <si>
    <t>ORD100138</t>
  </si>
  <si>
    <t>CUST0741</t>
  </si>
  <si>
    <t>ORD104722</t>
  </si>
  <si>
    <t>CUST0986</t>
  </si>
  <si>
    <t>ORD100779</t>
  </si>
  <si>
    <t>CUST0615</t>
  </si>
  <si>
    <t>ORD100129</t>
  </si>
  <si>
    <t>CUST2128</t>
  </si>
  <si>
    <t>ORD101353</t>
  </si>
  <si>
    <t>ORD104095</t>
  </si>
  <si>
    <t>CUST1618</t>
  </si>
  <si>
    <t>ORD104688</t>
  </si>
  <si>
    <t>ORD100730</t>
  </si>
  <si>
    <t>ORD100155</t>
  </si>
  <si>
    <t>CUST0751</t>
  </si>
  <si>
    <t>ORD102816</t>
  </si>
  <si>
    <t>ORD104233</t>
  </si>
  <si>
    <t>CUST0518</t>
  </si>
  <si>
    <t>ORD101930</t>
  </si>
  <si>
    <t>ORD102240</t>
  </si>
  <si>
    <t>CUST1508</t>
  </si>
  <si>
    <t>ORD100954</t>
  </si>
  <si>
    <t>ORD102825</t>
  </si>
  <si>
    <t>CUST2075</t>
  </si>
  <si>
    <t>ORD101183</t>
  </si>
  <si>
    <t>ORD100238</t>
  </si>
  <si>
    <t>CUST1583</t>
  </si>
  <si>
    <t>ORD101142</t>
  </si>
  <si>
    <t>ORD101651</t>
  </si>
  <si>
    <t>CUST1314</t>
  </si>
  <si>
    <t>ORD104589</t>
  </si>
  <si>
    <t>CUST0389</t>
  </si>
  <si>
    <t>ORD101150</t>
  </si>
  <si>
    <t>CUST1126</t>
  </si>
  <si>
    <t>ORD103721</t>
  </si>
  <si>
    <t>CUST0655</t>
  </si>
  <si>
    <t>ORD103742</t>
  </si>
  <si>
    <t>ORD103854</t>
  </si>
  <si>
    <t>ORD101007</t>
  </si>
  <si>
    <t>CUST0110</t>
  </si>
  <si>
    <t>ORD102178</t>
  </si>
  <si>
    <t>ORD102024</t>
  </si>
  <si>
    <t>CUST1495</t>
  </si>
  <si>
    <t>ORD100211</t>
  </si>
  <si>
    <t>CUST1053</t>
  </si>
  <si>
    <t>ORD102742</t>
  </si>
  <si>
    <t>ORD101853</t>
  </si>
  <si>
    <t>CUST0393</t>
  </si>
  <si>
    <t>ORD101265</t>
  </si>
  <si>
    <t>ORD102227</t>
  </si>
  <si>
    <t>CUST0363</t>
  </si>
  <si>
    <t>ORD102274</t>
  </si>
  <si>
    <t>CUST0379</t>
  </si>
  <si>
    <t>ORD100493</t>
  </si>
  <si>
    <t>ORD102771</t>
  </si>
  <si>
    <t>ORD100687</t>
  </si>
  <si>
    <t>ORD104168</t>
  </si>
  <si>
    <t>ORD104982</t>
  </si>
  <si>
    <t>ORD100804</t>
  </si>
  <si>
    <t>CUST0848</t>
  </si>
  <si>
    <t>ORD102107</t>
  </si>
  <si>
    <t>ORD101894</t>
  </si>
  <si>
    <t>ORD102579</t>
  </si>
  <si>
    <t>CUST0109</t>
  </si>
  <si>
    <t>ORD103879</t>
  </si>
  <si>
    <t>ORD102811</t>
  </si>
  <si>
    <t>ORD100492</t>
  </si>
  <si>
    <t>CUST0976</t>
  </si>
  <si>
    <t>ORD103802</t>
  </si>
  <si>
    <t>ORD100760</t>
  </si>
  <si>
    <t>ORD104513</t>
  </si>
  <si>
    <t>ORD103750</t>
  </si>
  <si>
    <t>CUST1965</t>
  </si>
  <si>
    <t>ORD100922</t>
  </si>
  <si>
    <t>ORD101984</t>
  </si>
  <si>
    <t>ORD104991</t>
  </si>
  <si>
    <t>ORD101036</t>
  </si>
  <si>
    <t>ORD100579</t>
  </si>
  <si>
    <t>ORD100711</t>
  </si>
  <si>
    <t>ORD101453</t>
  </si>
  <si>
    <t>ORD103542</t>
  </si>
  <si>
    <t>ORD104879</t>
  </si>
  <si>
    <t>ORD102793</t>
  </si>
  <si>
    <t>ORD100437</t>
  </si>
  <si>
    <t>ORD103187</t>
  </si>
  <si>
    <t>ORD104057</t>
  </si>
  <si>
    <t>ORD101684</t>
  </si>
  <si>
    <t>CUST0066</t>
  </si>
  <si>
    <t>ORD100233</t>
  </si>
  <si>
    <t>CUST1202</t>
  </si>
  <si>
    <t>ORD100090</t>
  </si>
  <si>
    <t>CUST0181</t>
  </si>
  <si>
    <t>ORD101821</t>
  </si>
  <si>
    <t>ORD101446</t>
  </si>
  <si>
    <t>ORD100113</t>
  </si>
  <si>
    <t>ORD100791</t>
  </si>
  <si>
    <t>CUST1102</t>
  </si>
  <si>
    <t>ORD102001</t>
  </si>
  <si>
    <t>ORD100127</t>
  </si>
  <si>
    <t>ORD100672</t>
  </si>
  <si>
    <t>CUST1627</t>
  </si>
  <si>
    <t>ORD102666</t>
  </si>
  <si>
    <t>ORD104623</t>
  </si>
  <si>
    <t>CUST1595</t>
  </si>
  <si>
    <t>ORD103431</t>
  </si>
  <si>
    <t>ORD101892</t>
  </si>
  <si>
    <t>CUST0349</t>
  </si>
  <si>
    <t>ORD102352</t>
  </si>
  <si>
    <t>ORD101870</t>
  </si>
  <si>
    <t>ORD104395</t>
  </si>
  <si>
    <t>ORD103839</t>
  </si>
  <si>
    <t>CUST1173</t>
  </si>
  <si>
    <t>ORD104835</t>
  </si>
  <si>
    <t>ORD104652</t>
  </si>
  <si>
    <t>ORD101948</t>
  </si>
  <si>
    <t>ORD101243</t>
  </si>
  <si>
    <t>ORD104099</t>
  </si>
  <si>
    <t>CUST1725</t>
  </si>
  <si>
    <t>ORD100628</t>
  </si>
  <si>
    <t>ORD100199</t>
  </si>
  <si>
    <t>ORD100498</t>
  </si>
  <si>
    <t>ORD100407</t>
  </si>
  <si>
    <t>CUST0231</t>
  </si>
  <si>
    <t>ORD100142</t>
  </si>
  <si>
    <t>CUST1472</t>
  </si>
  <si>
    <t>ORD102840</t>
  </si>
  <si>
    <t>ORD102391</t>
  </si>
  <si>
    <t>ORD101233</t>
  </si>
  <si>
    <t>CUST1315</t>
  </si>
  <si>
    <t>ORD100683</t>
  </si>
  <si>
    <t>ORD103853</t>
  </si>
  <si>
    <t>CUST0650</t>
  </si>
  <si>
    <t>ORD102668</t>
  </si>
  <si>
    <t>ORD100139</t>
  </si>
  <si>
    <t>ORD103364</t>
  </si>
  <si>
    <t>CUST1882</t>
  </si>
  <si>
    <t>ORD103651</t>
  </si>
  <si>
    <t>ORD102508</t>
  </si>
  <si>
    <t>ORD102007</t>
  </si>
  <si>
    <t>ORD102888</t>
  </si>
  <si>
    <t>CUST0896</t>
  </si>
  <si>
    <t>ORD100432</t>
  </si>
  <si>
    <t>ORD100972</t>
  </si>
  <si>
    <t>ORD103570</t>
  </si>
  <si>
    <t>ORD102445</t>
  </si>
  <si>
    <t>ORD101958</t>
  </si>
  <si>
    <t>ORD102770</t>
  </si>
  <si>
    <t>CUST1287</t>
  </si>
  <si>
    <t>ORD103457</t>
  </si>
  <si>
    <t>ORD102726</t>
  </si>
  <si>
    <t>ORD103360</t>
  </si>
  <si>
    <t>CUST0239</t>
  </si>
  <si>
    <t>ORD100574</t>
  </si>
  <si>
    <t>ORD103674</t>
  </si>
  <si>
    <t>ORD104921</t>
  </si>
  <si>
    <t>ORD101955</t>
  </si>
  <si>
    <t>ORD100751</t>
  </si>
  <si>
    <t>ORD104675</t>
  </si>
  <si>
    <t>CUST1896</t>
  </si>
  <si>
    <t>ORD101322</t>
  </si>
  <si>
    <t>ORD102743</t>
  </si>
  <si>
    <t>CUST0043</t>
  </si>
  <si>
    <t>ORD104108</t>
  </si>
  <si>
    <t>ORD104874</t>
  </si>
  <si>
    <t>ORD103766</t>
  </si>
  <si>
    <t>CUST1363</t>
  </si>
  <si>
    <t>ORD104043</t>
  </si>
  <si>
    <t>CUST0934</t>
  </si>
  <si>
    <t>ORD101429</t>
  </si>
  <si>
    <t>CUST0138</t>
  </si>
  <si>
    <t>ORD103227</t>
  </si>
  <si>
    <t>ORD103956</t>
  </si>
  <si>
    <t>ORD103960</t>
  </si>
  <si>
    <t>ORD101710</t>
  </si>
  <si>
    <t>ORD100326</t>
  </si>
  <si>
    <t>CUST1628</t>
  </si>
  <si>
    <t>ORD103833</t>
  </si>
  <si>
    <t>CUST0269</t>
  </si>
  <si>
    <t>ORD104261</t>
  </si>
  <si>
    <t>CUST1373</t>
  </si>
  <si>
    <t>ORD100967</t>
  </si>
  <si>
    <t>ORD103498</t>
  </si>
  <si>
    <t>ORD103708</t>
  </si>
  <si>
    <t>ORD102193</t>
  </si>
  <si>
    <t>ORD101771</t>
  </si>
  <si>
    <t>CUST0640</t>
  </si>
  <si>
    <t>ORD103812</t>
  </si>
  <si>
    <t>ORD101954</t>
  </si>
  <si>
    <t>CUST2044</t>
  </si>
  <si>
    <t>ORD101116</t>
  </si>
  <si>
    <t>CUST0624</t>
  </si>
  <si>
    <t>ORD103389</t>
  </si>
  <si>
    <t>ORD103641</t>
  </si>
  <si>
    <t>CUST0262</t>
  </si>
  <si>
    <t>ORD100537</t>
  </si>
  <si>
    <t>CUST0723</t>
  </si>
  <si>
    <t>ORD100639</t>
  </si>
  <si>
    <t>CUST1610</t>
  </si>
  <si>
    <t>ORD101747</t>
  </si>
  <si>
    <t>ORD100921</t>
  </si>
  <si>
    <t>ORD104191</t>
  </si>
  <si>
    <t>ORD103513</t>
  </si>
  <si>
    <t>ORD104141</t>
  </si>
  <si>
    <t>CUST1939</t>
  </si>
  <si>
    <t>ORD103349</t>
  </si>
  <si>
    <t>CUST1487</t>
  </si>
  <si>
    <t>ORD103993</t>
  </si>
  <si>
    <t>ORD102408</t>
  </si>
  <si>
    <t>CUST1357</t>
  </si>
  <si>
    <t>ORD103106</t>
  </si>
  <si>
    <t>ORD100109</t>
  </si>
  <si>
    <t>ORD102703</t>
  </si>
  <si>
    <t>ORD104133</t>
  </si>
  <si>
    <t>ORD104725</t>
  </si>
  <si>
    <t>ORD101619</t>
  </si>
  <si>
    <t>CUST0897</t>
  </si>
  <si>
    <t>ORD100043</t>
  </si>
  <si>
    <t>CUST0324</t>
  </si>
  <si>
    <t>ORD101351</t>
  </si>
  <si>
    <t>ORD100529</t>
  </si>
  <si>
    <t>ORD101648</t>
  </si>
  <si>
    <t>CUST0906</t>
  </si>
  <si>
    <t>ORD103948</t>
  </si>
  <si>
    <t>ORD102866</t>
  </si>
  <si>
    <t>ORD103311</t>
  </si>
  <si>
    <t>CUST0006</t>
  </si>
  <si>
    <t>ORD101869</t>
  </si>
  <si>
    <t>CUST0644</t>
  </si>
  <si>
    <t>ORD101252</t>
  </si>
  <si>
    <t>ORD101840</t>
  </si>
  <si>
    <t>CUST0355</t>
  </si>
  <si>
    <t>ORD101496</t>
  </si>
  <si>
    <t>CUST2033</t>
  </si>
  <si>
    <t>ORD100119</t>
  </si>
  <si>
    <t>CUST1981</t>
  </si>
  <si>
    <t>ORD104365</t>
  </si>
  <si>
    <t>CUST0100</t>
  </si>
  <si>
    <t>ORD101145</t>
  </si>
  <si>
    <t>ORD101394</t>
  </si>
  <si>
    <t>CUST1999</t>
  </si>
  <si>
    <t>ORD100708</t>
  </si>
  <si>
    <t>CUST2091</t>
  </si>
  <si>
    <t>ORD102158</t>
  </si>
  <si>
    <t>ORD101017</t>
  </si>
  <si>
    <t>ORD101744</t>
  </si>
  <si>
    <t>ORD100033</t>
  </si>
  <si>
    <t>ORD104443</t>
  </si>
  <si>
    <t>ORD103870</t>
  </si>
  <si>
    <t>ORD100855</t>
  </si>
  <si>
    <t>CUST1405</t>
  </si>
  <si>
    <t>ORD104224</t>
  </si>
  <si>
    <t>ORD103077</t>
  </si>
  <si>
    <t>ORD104328</t>
  </si>
  <si>
    <t>CUST1064</t>
  </si>
  <si>
    <t>ORD101113</t>
  </si>
  <si>
    <t>CUST0621</t>
  </si>
  <si>
    <t>ORD103999</t>
  </si>
  <si>
    <t>CUST0713</t>
  </si>
  <si>
    <t>ORD102511</t>
  </si>
  <si>
    <t>ORD102911</t>
  </si>
  <si>
    <t>CUST0437</t>
  </si>
  <si>
    <t>ORD103392</t>
  </si>
  <si>
    <t>CUST0430</t>
  </si>
  <si>
    <t>ORD104700</t>
  </si>
  <si>
    <t>ORD100278</t>
  </si>
  <si>
    <t>CUST0816</t>
  </si>
  <si>
    <t>ORD102568</t>
  </si>
  <si>
    <t>ORD103928</t>
  </si>
  <si>
    <t>ORD104517</t>
  </si>
  <si>
    <t>ORD101834</t>
  </si>
  <si>
    <t>CUST0887</t>
  </si>
  <si>
    <t>ORD104260</t>
  </si>
  <si>
    <t>ORD101427</t>
  </si>
  <si>
    <t>CUST2129</t>
  </si>
  <si>
    <t>ORD104442</t>
  </si>
  <si>
    <t>ORD103368</t>
  </si>
  <si>
    <t>CUST1594</t>
  </si>
  <si>
    <t>ORD103354</t>
  </si>
  <si>
    <t>ORD103769</t>
  </si>
  <si>
    <t>CUST1306</t>
  </si>
  <si>
    <t>ORD104343</t>
  </si>
  <si>
    <t>ORD100330</t>
  </si>
  <si>
    <t>CUST1388</t>
  </si>
  <si>
    <t>ORD100161</t>
  </si>
  <si>
    <t>CUST0365</t>
  </si>
  <si>
    <t>ORD102913</t>
  </si>
  <si>
    <t>CUST1774</t>
  </si>
  <si>
    <t>ORD103880</t>
  </si>
  <si>
    <t>ORD104771</t>
  </si>
  <si>
    <t>ORD102221</t>
  </si>
  <si>
    <t>ORD103715</t>
  </si>
  <si>
    <t>ORD103971</t>
  </si>
  <si>
    <t>CUST0641</t>
  </si>
  <si>
    <t>ORD102944</t>
  </si>
  <si>
    <t>ORD104910</t>
  </si>
  <si>
    <t>ORD103006</t>
  </si>
  <si>
    <t>ORD102870</t>
  </si>
  <si>
    <t>ORD103214</t>
  </si>
  <si>
    <t>CUST1772</t>
  </si>
  <si>
    <t>ORD104109</t>
  </si>
  <si>
    <t>CUST0917</t>
  </si>
  <si>
    <t>ORD103243</t>
  </si>
  <si>
    <t>CUST0503</t>
  </si>
  <si>
    <t>ORD105000</t>
  </si>
  <si>
    <t>CUST2123</t>
  </si>
  <si>
    <t>ORD101715</t>
  </si>
  <si>
    <t>ORD102261</t>
  </si>
  <si>
    <t>ORD100590</t>
  </si>
  <si>
    <t>ORD100635</t>
  </si>
  <si>
    <t>ORD104627</t>
  </si>
  <si>
    <t>ORD104011</t>
  </si>
  <si>
    <t>CUST0665</t>
  </si>
  <si>
    <t>ORD104717</t>
  </si>
  <si>
    <t>ORD102108</t>
  </si>
  <si>
    <t>CUST1604</t>
  </si>
  <si>
    <t>ORD103469</t>
  </si>
  <si>
    <t>ORD101067</t>
  </si>
  <si>
    <t>CUST1165</t>
  </si>
  <si>
    <t>ORD103937</t>
  </si>
  <si>
    <t>ORD100568</t>
  </si>
  <si>
    <t>ORD101419</t>
  </si>
  <si>
    <t>ORD103900</t>
  </si>
  <si>
    <t>CUST1961</t>
  </si>
  <si>
    <t>ORD102411</t>
  </si>
  <si>
    <t>ORD103409</t>
  </si>
  <si>
    <t>ORD101376</t>
  </si>
  <si>
    <t>ORD102283</t>
  </si>
  <si>
    <t>ORD101105</t>
  </si>
  <si>
    <t>CUST1948</t>
  </si>
  <si>
    <t>ORD104561</t>
  </si>
  <si>
    <t>CUST0490</t>
  </si>
  <si>
    <t>ORD104098</t>
  </si>
  <si>
    <t>ORD104335</t>
  </si>
  <si>
    <t>CUST2003</t>
  </si>
  <si>
    <t>ORD101187</t>
  </si>
  <si>
    <t>ORD101479</t>
  </si>
  <si>
    <t>CUST1174</t>
  </si>
  <si>
    <t>ORD100530</t>
  </si>
  <si>
    <t>CUST2111</t>
  </si>
  <si>
    <t>ORD101498</t>
  </si>
  <si>
    <t>ORD104964</t>
  </si>
  <si>
    <t>CUST1656</t>
  </si>
  <si>
    <t>ORD103290</t>
  </si>
  <si>
    <t>ORD102769</t>
  </si>
  <si>
    <t>ORD103884</t>
  </si>
  <si>
    <t>ORD100459</t>
  </si>
  <si>
    <t>ORD100066</t>
  </si>
  <si>
    <t>ORD102896</t>
  </si>
  <si>
    <t>CUST1800</t>
  </si>
  <si>
    <t>ORD100436</t>
  </si>
  <si>
    <t>ORD104898</t>
  </si>
  <si>
    <t>ORD100524</t>
  </si>
  <si>
    <t>CUST0668</t>
  </si>
  <si>
    <t>ORD100265</t>
  </si>
  <si>
    <t>CUST1383</t>
  </si>
  <si>
    <t>ORD100027</t>
  </si>
  <si>
    <t>ORD104660</t>
  </si>
  <si>
    <t>ORD101765</t>
  </si>
  <si>
    <t>ORD103557</t>
  </si>
  <si>
    <t>ORD104501</t>
  </si>
  <si>
    <t>ORD101799</t>
  </si>
  <si>
    <t>ORD100648</t>
  </si>
  <si>
    <t>ORD100374</t>
  </si>
  <si>
    <t>ORD104154</t>
  </si>
  <si>
    <t>CUST0268</t>
  </si>
  <si>
    <t>ORD103008</t>
  </si>
  <si>
    <t>ORD100210</t>
  </si>
  <si>
    <t>ORD100347</t>
  </si>
  <si>
    <t>ORD100194</t>
  </si>
  <si>
    <t>ORD102082</t>
  </si>
  <si>
    <t>ORD103046</t>
  </si>
  <si>
    <t>ORD100819</t>
  </si>
  <si>
    <t>CUST1677</t>
  </si>
  <si>
    <t>ORD101790</t>
  </si>
  <si>
    <t>ORD101660</t>
  </si>
  <si>
    <t>ORD100798</t>
  </si>
  <si>
    <t>ORD102175</t>
  </si>
  <si>
    <t>ORD103779</t>
  </si>
  <si>
    <t>ORD102932</t>
  </si>
  <si>
    <t>ORD102322</t>
  </si>
  <si>
    <t>ORD104499</t>
  </si>
  <si>
    <t>ORD104105</t>
  </si>
  <si>
    <t>CUST1848</t>
  </si>
  <si>
    <t>ORD100267</t>
  </si>
  <si>
    <t>ORD100526</t>
  </si>
  <si>
    <t>ORD102969</t>
  </si>
  <si>
    <t>CUST1446</t>
  </si>
  <si>
    <t>ORD104915</t>
  </si>
  <si>
    <t>CUST0457</t>
  </si>
  <si>
    <t>ORD100953</t>
  </si>
  <si>
    <t>ORD103300</t>
  </si>
  <si>
    <t>CUST1084</t>
  </si>
  <si>
    <t>ORD103646</t>
  </si>
  <si>
    <t>ORD103459</t>
  </si>
  <si>
    <t>ORD101957</t>
  </si>
  <si>
    <t>ORD100646</t>
  </si>
  <si>
    <t>CUST0907</t>
  </si>
  <si>
    <t>ORD101298</t>
  </si>
  <si>
    <t>CUST1773</t>
  </si>
  <si>
    <t>ORD102630</t>
  </si>
  <si>
    <t>CUST0755</t>
  </si>
  <si>
    <t>ORD104502</t>
  </si>
  <si>
    <t>ORD101465</t>
  </si>
  <si>
    <t>ORD101226</t>
  </si>
  <si>
    <t>ORD104129</t>
  </si>
  <si>
    <t>ORD100359</t>
  </si>
  <si>
    <t>CUST2004</t>
  </si>
  <si>
    <t>ORD102441</t>
  </si>
  <si>
    <t>CUST2081</t>
  </si>
  <si>
    <t>ORD103206</t>
  </si>
  <si>
    <t>ORD103543</t>
  </si>
  <si>
    <t>CUST0778</t>
  </si>
  <si>
    <t>ORD102201</t>
  </si>
  <si>
    <t>ORD100739</t>
  </si>
  <si>
    <t>ORD100133</t>
  </si>
  <si>
    <t>CUST1825</t>
  </si>
  <si>
    <t>ORD101688</t>
  </si>
  <si>
    <t>ORD100505</t>
  </si>
  <si>
    <t>ORD101153</t>
  </si>
  <si>
    <t>ORD104526</t>
  </si>
  <si>
    <t>ORD102208</t>
  </si>
  <si>
    <t>ORD104464</t>
  </si>
  <si>
    <t>ORD104411</t>
  </si>
  <si>
    <t>ORD104484</t>
  </si>
  <si>
    <t>ORD101813</t>
  </si>
  <si>
    <t>CUST1360</t>
  </si>
  <si>
    <t>ORD102090</t>
  </si>
  <si>
    <t>ORD102218</t>
  </si>
  <si>
    <t>ORD104971</t>
  </si>
  <si>
    <t>ORD102070</t>
  </si>
  <si>
    <t>CUST0035</t>
  </si>
  <si>
    <t>ORD103607</t>
  </si>
  <si>
    <t>ORD102907</t>
  </si>
  <si>
    <t>ORD102693</t>
  </si>
  <si>
    <t>ORD102636</t>
  </si>
  <si>
    <t>ORD100808</t>
  </si>
  <si>
    <t>ORD101454</t>
  </si>
  <si>
    <t>CUST0316</t>
  </si>
  <si>
    <t>ORD100741</t>
  </si>
  <si>
    <t>CUST1259</t>
  </si>
  <si>
    <t>ORD103340</t>
  </si>
  <si>
    <t>ORD101181</t>
  </si>
  <si>
    <t>ORD100952</t>
  </si>
  <si>
    <t>ORD101990</t>
  </si>
  <si>
    <t>CUST1612</t>
  </si>
  <si>
    <t>ORD102088</t>
  </si>
  <si>
    <t>CUST0042</t>
  </si>
  <si>
    <t>ORD101903</t>
  </si>
  <si>
    <t>CUST0517</t>
  </si>
  <si>
    <t>ORD104772</t>
  </si>
  <si>
    <t>ORD102368</t>
  </si>
  <si>
    <t>CUST1621</t>
  </si>
  <si>
    <t>ORD103074</t>
  </si>
  <si>
    <t>CUST0620</t>
  </si>
  <si>
    <t>ORD102370</t>
  </si>
  <si>
    <t>CUST1324</t>
  </si>
  <si>
    <t>ORD102509</t>
  </si>
  <si>
    <t>ORD103229</t>
  </si>
  <si>
    <t>CUST1406</t>
  </si>
  <si>
    <t>ORD101737</t>
  </si>
  <si>
    <t>CUST0910</t>
  </si>
  <si>
    <t>ORD101203</t>
  </si>
  <si>
    <t>ORD104137</t>
  </si>
  <si>
    <t>ORD102757</t>
  </si>
  <si>
    <t>ORD100189</t>
  </si>
  <si>
    <t>ORD101662</t>
  </si>
  <si>
    <t>ORD104400</t>
  </si>
  <si>
    <t>CUST1155</t>
  </si>
  <si>
    <t>ORD101810</t>
  </si>
  <si>
    <t>CUST1196</t>
  </si>
  <si>
    <t>ORD101613</t>
  </si>
  <si>
    <t>ORD104149</t>
  </si>
  <si>
    <t>CUST1086</t>
  </si>
  <si>
    <t>ORD103654</t>
  </si>
  <si>
    <t>CUST0319</t>
  </si>
  <si>
    <t>ORD102616</t>
  </si>
  <si>
    <t>ORD100905</t>
  </si>
  <si>
    <t>CUST1384</t>
  </si>
  <si>
    <t>ORD101371</t>
  </si>
  <si>
    <t>CUST0616</t>
  </si>
  <si>
    <t>ORD100924</t>
  </si>
  <si>
    <t>ORD100304</t>
  </si>
  <si>
    <t>ORD101696</t>
  </si>
  <si>
    <t>ORD103544</t>
  </si>
  <si>
    <t>CUST0360</t>
  </si>
  <si>
    <t>ORD102634</t>
  </si>
  <si>
    <t>ORD104552</t>
  </si>
  <si>
    <t>ORD102230</t>
  </si>
  <si>
    <t>ORD104958</t>
  </si>
  <si>
    <t>ORD103482</t>
  </si>
  <si>
    <t>ORD100409</t>
  </si>
  <si>
    <t>ORD102942</t>
  </si>
  <si>
    <t>ORD103830</t>
  </si>
  <si>
    <t>ORD102311</t>
  </si>
  <si>
    <t>ORD104595</t>
  </si>
  <si>
    <t>ORD102430</t>
  </si>
  <si>
    <t>ORD103705</t>
  </si>
  <si>
    <t>CUST0151</t>
  </si>
  <si>
    <t>ORD101118</t>
  </si>
  <si>
    <t>ORD103211</t>
  </si>
  <si>
    <t>ORD102961</t>
  </si>
  <si>
    <t>ORD101763</t>
  </si>
  <si>
    <t>ORD104785</t>
  </si>
  <si>
    <t>ORD101570</t>
  </si>
  <si>
    <t>CUST0156</t>
  </si>
  <si>
    <t>ORD104401</t>
  </si>
  <si>
    <t>CUST0069</t>
  </si>
  <si>
    <t>ORD101171</t>
  </si>
  <si>
    <t>ORD102566</t>
  </si>
  <si>
    <t>ORD102853</t>
  </si>
  <si>
    <t>CUST0516</t>
  </si>
  <si>
    <t>ORD103492</t>
  </si>
  <si>
    <t>ORD103836</t>
  </si>
  <si>
    <t>ORD100992</t>
  </si>
  <si>
    <t>ORD101059</t>
  </si>
  <si>
    <t>ORD103660</t>
  </si>
  <si>
    <t>ORD100146</t>
  </si>
  <si>
    <t>CUST1895</t>
  </si>
  <si>
    <t>ORD102185</t>
  </si>
  <si>
    <t>ORD104791</t>
  </si>
  <si>
    <t>ORD102327</t>
  </si>
  <si>
    <t>ORD100572</t>
  </si>
  <si>
    <t>CUST1131</t>
  </si>
  <si>
    <t>ORD102198</t>
  </si>
  <si>
    <t>CUST1121</t>
  </si>
  <si>
    <t>ORD100366</t>
  </si>
  <si>
    <t>ORD101428</t>
  </si>
  <si>
    <t>ORD102406</t>
  </si>
  <si>
    <t>ORD104495</t>
  </si>
  <si>
    <t>CUST0828</t>
  </si>
  <si>
    <t>ORD102443</t>
  </si>
  <si>
    <t>CUST0049</t>
  </si>
  <si>
    <t>ORD103491</t>
  </si>
  <si>
    <t>ORD103875</t>
  </si>
  <si>
    <t>CUST1771</t>
  </si>
  <si>
    <t>ORD103398</t>
  </si>
  <si>
    <t>ORD103997</t>
  </si>
  <si>
    <t>ORD100311</t>
  </si>
  <si>
    <t>ORD104633</t>
  </si>
  <si>
    <t>CUST0147</t>
  </si>
  <si>
    <t>ORD102216</t>
  </si>
  <si>
    <t>ORD104407</t>
  </si>
  <si>
    <t>CUST1768</t>
  </si>
  <si>
    <t>ORD102103</t>
  </si>
  <si>
    <t>ORD102294</t>
  </si>
  <si>
    <t>ORD104827</t>
  </si>
  <si>
    <t>CUST0984</t>
  </si>
  <si>
    <t>ORD103096</t>
  </si>
  <si>
    <t>CUST1124</t>
  </si>
  <si>
    <t>ORD104895</t>
  </si>
  <si>
    <t>ORD103753</t>
  </si>
  <si>
    <t>ORD104094</t>
  </si>
  <si>
    <t>ORD101263</t>
  </si>
  <si>
    <t>ORD100062</t>
  </si>
  <si>
    <t>ORD101463</t>
  </si>
  <si>
    <t>ORD100761</t>
  </si>
  <si>
    <t>ORD104909</t>
  </si>
  <si>
    <t>ORD103240</t>
  </si>
  <si>
    <t>ORD103727</t>
  </si>
  <si>
    <t>CUST1274</t>
  </si>
  <si>
    <t>ORD104522</t>
  </si>
  <si>
    <t>ORD102991</t>
  </si>
  <si>
    <t>ORD103913</t>
  </si>
  <si>
    <t>CUST1714</t>
  </si>
  <si>
    <t>ORD101282</t>
  </si>
  <si>
    <t>ORD101303</t>
  </si>
  <si>
    <t>ORD100003</t>
  </si>
  <si>
    <t>CUST0208</t>
  </si>
  <si>
    <t>ORD100063</t>
  </si>
  <si>
    <t>ORD104768</t>
  </si>
  <si>
    <t>CUST0276</t>
  </si>
  <si>
    <t>ORD102258</t>
  </si>
  <si>
    <t>CUST1332</t>
  </si>
  <si>
    <t>ORD102895</t>
  </si>
  <si>
    <t>CUST1898</t>
  </si>
  <si>
    <t>ORD100327</t>
  </si>
  <si>
    <t>CUST1216</t>
  </si>
  <si>
    <t>ORD103041</t>
  </si>
  <si>
    <t>ORD103806</t>
  </si>
  <si>
    <t>ORD101114</t>
  </si>
  <si>
    <t>ORD103793</t>
  </si>
  <si>
    <t>CUST0711</t>
  </si>
  <si>
    <t>ORD100399</t>
  </si>
  <si>
    <t>ORD101079</t>
  </si>
  <si>
    <t>ORD104944</t>
  </si>
  <si>
    <t>ORD103842</t>
  </si>
  <si>
    <t>ORD102554</t>
  </si>
  <si>
    <t>CUST2171</t>
  </si>
  <si>
    <t>ORD101321</t>
  </si>
  <si>
    <t>ORD103862</t>
  </si>
  <si>
    <t>CUST1272</t>
  </si>
  <si>
    <t>ORD100671</t>
  </si>
  <si>
    <t>ORD104433</t>
  </si>
  <si>
    <t>ORD102256</t>
  </si>
  <si>
    <t>CUST0956</t>
  </si>
  <si>
    <t>ORD104837</t>
  </si>
  <si>
    <t>CUST0395</t>
  </si>
  <si>
    <t>ORD101933</t>
  </si>
  <si>
    <t>ORD102033</t>
  </si>
  <si>
    <t>CUST1885</t>
  </si>
  <si>
    <t>ORD102910</t>
  </si>
  <si>
    <t>ORD102758</t>
  </si>
  <si>
    <t>CUST0728</t>
  </si>
  <si>
    <t>ORD101331</t>
  </si>
  <si>
    <t>ORD100039</t>
  </si>
  <si>
    <t>CUST2160</t>
  </si>
  <si>
    <t>ORD102902</t>
  </si>
  <si>
    <t>ORD101107</t>
  </si>
  <si>
    <t>ORD104755</t>
  </si>
  <si>
    <t>ORD104525</t>
  </si>
  <si>
    <t>ORD100664</t>
  </si>
  <si>
    <t>ORD102952</t>
  </si>
  <si>
    <t>ORD101043</t>
  </si>
  <si>
    <t>ORD104655</t>
  </si>
  <si>
    <t>ORD104391</t>
  </si>
  <si>
    <t>CUST1062</t>
  </si>
  <si>
    <t>ORD102298</t>
  </si>
  <si>
    <t>CUST2183</t>
  </si>
  <si>
    <t>ORD103271</t>
  </si>
  <si>
    <t>CUST0008</t>
  </si>
  <si>
    <t>ORD103789</t>
  </si>
  <si>
    <t>ORD102333</t>
  </si>
  <si>
    <t>CUST1858</t>
  </si>
  <si>
    <t>ORD103657</t>
  </si>
  <si>
    <t>ORD101495</t>
  </si>
  <si>
    <t>ORD103668</t>
  </si>
  <si>
    <t>ORD101467</t>
  </si>
  <si>
    <t>ORD103548</t>
  </si>
  <si>
    <t>ORD103585</t>
  </si>
  <si>
    <t>ORD104363</t>
  </si>
  <si>
    <t>ORD103600</t>
  </si>
  <si>
    <t>ORD102456</t>
  </si>
  <si>
    <t>CUST0653</t>
  </si>
  <si>
    <t>ORD103322</t>
  </si>
  <si>
    <t>CUST0625</t>
  </si>
  <si>
    <t>ORD100221</t>
  </si>
  <si>
    <t>ORD100022</t>
  </si>
  <si>
    <t>ORD100239</t>
  </si>
  <si>
    <t>ORD100387</t>
  </si>
  <si>
    <t>ORD102874</t>
  </si>
  <si>
    <t>ORD102161</t>
  </si>
  <si>
    <t>ORD101891</t>
  </si>
  <si>
    <t>ORD100701</t>
  </si>
  <si>
    <t>ORD101631</t>
  </si>
  <si>
    <t>ORD102607</t>
  </si>
  <si>
    <t>ORD102243</t>
  </si>
  <si>
    <t>ORD102839</t>
  </si>
  <si>
    <t>CUST1453</t>
  </si>
  <si>
    <t>ORD102527</t>
  </si>
  <si>
    <t>ORD104491</t>
  </si>
  <si>
    <t>ORD104960</t>
  </si>
  <si>
    <t>CUST1067</t>
  </si>
  <si>
    <t>ORD104451</t>
  </si>
  <si>
    <t>ORD102967</t>
  </si>
  <si>
    <t>ORD101249</t>
  </si>
  <si>
    <t>ORD101972</t>
  </si>
  <si>
    <t>ORD103974</t>
  </si>
  <si>
    <t>ORD100971</t>
  </si>
  <si>
    <t>ORD104200</t>
  </si>
  <si>
    <t>ORD102254</t>
  </si>
  <si>
    <t>ORD101556</t>
  </si>
  <si>
    <t>ORD103007</t>
  </si>
  <si>
    <t>ORD101711</t>
  </si>
  <si>
    <t>ORD100397</t>
  </si>
  <si>
    <t>CUST1481</t>
  </si>
  <si>
    <t>ORD102452</t>
  </si>
  <si>
    <t>CUST0756</t>
  </si>
  <si>
    <t>ORD103797</t>
  </si>
  <si>
    <t>ORD100168</t>
  </si>
  <si>
    <t>CUST1871</t>
  </si>
  <si>
    <t>ORD100959</t>
  </si>
  <si>
    <t>ORD100257</t>
  </si>
  <si>
    <t>ORD101666</t>
  </si>
  <si>
    <t>ORD104292</t>
  </si>
  <si>
    <t>ORD102994</t>
  </si>
  <si>
    <t>ORD102548</t>
  </si>
  <si>
    <t>ORD102292</t>
  </si>
  <si>
    <t>CUST2152</t>
  </si>
  <si>
    <t>ORD100968</t>
  </si>
  <si>
    <t>ORD102674</t>
  </si>
  <si>
    <t>ORD104107</t>
  </si>
  <si>
    <t>ORD101982</t>
  </si>
  <si>
    <t>ORD104178</t>
  </si>
  <si>
    <t>CUST0481</t>
  </si>
  <si>
    <t>ORD100616</t>
  </si>
  <si>
    <t>ORD103395</t>
  </si>
  <si>
    <t>CUST0603</t>
  </si>
  <si>
    <t>ORD103917</t>
  </si>
  <si>
    <t>ORD102971</t>
  </si>
  <si>
    <t>ORD101484</t>
  </si>
  <si>
    <t>ORD103903</t>
  </si>
  <si>
    <t>ORD100694</t>
  </si>
  <si>
    <t>ORD100539</t>
  </si>
  <si>
    <t>ORD102371</t>
  </si>
  <si>
    <t>ORD103319</t>
  </si>
  <si>
    <t>CUST1111</t>
  </si>
  <si>
    <t>ORD101966</t>
  </si>
  <si>
    <t>ORD104876</t>
  </si>
  <si>
    <t>ORD104147</t>
  </si>
  <si>
    <t>ORD104474</t>
  </si>
  <si>
    <t>ORD104974</t>
  </si>
  <si>
    <t>CUST1734</t>
  </si>
  <si>
    <t>ORD100816</t>
  </si>
  <si>
    <t>CUST1950</t>
  </si>
  <si>
    <t>ORD102995</t>
  </si>
  <si>
    <t>ORD103910</t>
  </si>
  <si>
    <t>ORD103102</t>
  </si>
  <si>
    <t>ORD102202</t>
  </si>
  <si>
    <t>ORD100236</t>
  </si>
  <si>
    <t>CUST0137</t>
  </si>
  <si>
    <t>ORD103131</t>
  </si>
  <si>
    <t>ORD103197</t>
  </si>
  <si>
    <t>ORD104266</t>
  </si>
  <si>
    <t>ORD100132</t>
  </si>
  <si>
    <t>ORD102299</t>
  </si>
  <si>
    <t>ORD104855</t>
  </si>
  <si>
    <t>ORD100240</t>
  </si>
  <si>
    <t>ORD104042</t>
  </si>
  <si>
    <t>CUST0260</t>
  </si>
  <si>
    <t>ORD102560</t>
  </si>
  <si>
    <t>CUST1934</t>
  </si>
  <si>
    <t>ORD103217</t>
  </si>
  <si>
    <t>ORD104978</t>
  </si>
  <si>
    <t>CUST1269</t>
  </si>
  <si>
    <t>ORD101871</t>
  </si>
  <si>
    <t>ORD101470</t>
  </si>
  <si>
    <t>CUST0878</t>
  </si>
  <si>
    <t>ORD100370</t>
  </si>
  <si>
    <t>CUST0589</t>
  </si>
  <si>
    <t>ORD103348</t>
  </si>
  <si>
    <t>ORD104846</t>
  </si>
  <si>
    <t>ORD100335</t>
  </si>
  <si>
    <t>ORD100871</t>
  </si>
  <si>
    <t>CUST0362</t>
  </si>
  <si>
    <t>ORD100889</t>
  </si>
  <si>
    <t>ORD101264</t>
  </si>
  <si>
    <t>ORD104286</t>
  </si>
  <si>
    <t>ORD101276</t>
  </si>
  <si>
    <t>ORD104177</t>
  </si>
  <si>
    <t>CUST1390</t>
  </si>
  <si>
    <t>ORD100943</t>
  </si>
  <si>
    <t>ORD103809</t>
  </si>
  <si>
    <t>ORD101718</t>
  </si>
  <si>
    <t>ORD102310</t>
  </si>
  <si>
    <t>CUST0065</t>
  </si>
  <si>
    <t>ORD102610</t>
  </si>
  <si>
    <t>ORD100893</t>
  </si>
  <si>
    <t>ORD103895</t>
  </si>
  <si>
    <t>CUST1290</t>
  </si>
  <si>
    <t>ORD101460</t>
  </si>
  <si>
    <t>ORD101700</t>
  </si>
  <si>
    <t>CUST1912</t>
  </si>
  <si>
    <t>ORD103783</t>
  </si>
  <si>
    <t>ORD104752</t>
  </si>
  <si>
    <t>ORD100990</t>
  </si>
  <si>
    <t>CUST2034</t>
  </si>
  <si>
    <t>ORD101538</t>
  </si>
  <si>
    <t>CUST1319</t>
  </si>
  <si>
    <t>ORD101794</t>
  </si>
  <si>
    <t>CUST1804</t>
  </si>
  <si>
    <t>ORD102600</t>
  </si>
  <si>
    <t>ORD104329</t>
  </si>
  <si>
    <t>CUST0182</t>
  </si>
  <si>
    <t>ORD104045</t>
  </si>
  <si>
    <t>CUST1565</t>
  </si>
  <si>
    <t>ORD103877</t>
  </si>
  <si>
    <t>ORD101671</t>
  </si>
  <si>
    <t>ORD101940</t>
  </si>
  <si>
    <t>ORD104196</t>
  </si>
  <si>
    <t>ORD104214</t>
  </si>
  <si>
    <t>ORD100929</t>
  </si>
  <si>
    <t>ORD101063</t>
  </si>
  <si>
    <t>ORD100272</t>
  </si>
  <si>
    <t>ORD101929</t>
  </si>
  <si>
    <t>CUST0652</t>
  </si>
  <si>
    <t>ORD103595</t>
  </si>
  <si>
    <t>ORD101928</t>
  </si>
  <si>
    <t>ORD104069</t>
  </si>
  <si>
    <t>ORD101399</t>
  </si>
  <si>
    <t>ORD100087</t>
  </si>
  <si>
    <t>ORD103147</t>
  </si>
  <si>
    <t>ORD100346</t>
  </si>
  <si>
    <t>ORD103378</t>
  </si>
  <si>
    <t>ORD101014</t>
  </si>
  <si>
    <t>ORD100699</t>
  </si>
  <si>
    <t>ORD100789</t>
  </si>
  <si>
    <t>CUST0583</t>
  </si>
  <si>
    <t>ORD103358</t>
  </si>
  <si>
    <t>ORD102257</t>
  </si>
  <si>
    <t>ORD100797</t>
  </si>
  <si>
    <t>ORD104658</t>
  </si>
  <si>
    <t>ORD101766</t>
  </si>
  <si>
    <t>CUST0573</t>
  </si>
  <si>
    <t>ORD101202</t>
  </si>
  <si>
    <t>ORD102137</t>
  </si>
  <si>
    <t>CUST1794</t>
  </si>
  <si>
    <t>ORD102661</t>
  </si>
  <si>
    <t>ORD102699</t>
  </si>
  <si>
    <t>ORD103002</t>
  </si>
  <si>
    <t>ORD102477</t>
  </si>
  <si>
    <t>CUST0287</t>
  </si>
  <si>
    <t>ORD102642</t>
  </si>
  <si>
    <t>CUST1249</t>
  </si>
  <si>
    <t>ORD104940</t>
  </si>
  <si>
    <t>CUST2047</t>
  </si>
  <si>
    <t>ORD104086</t>
  </si>
  <si>
    <t>CUST0633</t>
  </si>
  <si>
    <t>ORD100762</t>
  </si>
  <si>
    <t>CUST1653</t>
  </si>
  <si>
    <t>ORD104471</t>
  </si>
  <si>
    <t>ORD101604</t>
  </si>
  <si>
    <t>ORD104336</t>
  </si>
  <si>
    <t>ORD102380</t>
  </si>
  <si>
    <t>CUST1345</t>
  </si>
  <si>
    <t>ORD101568</t>
  </si>
  <si>
    <t>CUST1613</t>
  </si>
  <si>
    <t>ORD103438</t>
  </si>
  <si>
    <t>ORD104473</t>
  </si>
  <si>
    <t>CUST0010</t>
  </si>
  <si>
    <t>ORD102622</t>
  </si>
  <si>
    <t>ORD100815</t>
  </si>
  <si>
    <t>ORD100998</t>
  </si>
  <si>
    <t>CUST1638</t>
  </si>
  <si>
    <t>ORD102734</t>
  </si>
  <si>
    <t>ORD104166</t>
  </si>
  <si>
    <t>ORD101440</t>
  </si>
  <si>
    <t>ORD101482</t>
  </si>
  <si>
    <t>ORD103868</t>
  </si>
  <si>
    <t>ORD101581</t>
  </si>
  <si>
    <t>ORD101640</t>
  </si>
  <si>
    <t>CUST0408</t>
  </si>
  <si>
    <t>ORD101128</t>
  </si>
  <si>
    <t>ORD104308</t>
  </si>
  <si>
    <t>ORD100167</t>
  </si>
  <si>
    <t>ORD102157</t>
  </si>
  <si>
    <t>ORD102706</t>
  </si>
  <si>
    <t>ORD101510</t>
  </si>
  <si>
    <t>CUST1089</t>
  </si>
  <si>
    <t>ORD102877</t>
  </si>
  <si>
    <t>ORD103935</t>
  </si>
  <si>
    <t>CUST1043</t>
  </si>
  <si>
    <t>ORD102455</t>
  </si>
  <si>
    <t>ORD104668</t>
  </si>
  <si>
    <t>CUST0660</t>
  </si>
  <si>
    <t>ORD104570</t>
  </si>
  <si>
    <t>ORD103282</t>
  </si>
  <si>
    <t>CUST1394</t>
  </si>
  <si>
    <t>ORD101228</t>
  </si>
  <si>
    <t>ORD102662</t>
  </si>
  <si>
    <t>ORD100773</t>
  </si>
  <si>
    <t>ORD103394</t>
  </si>
  <si>
    <t>ORD102091</t>
  </si>
  <si>
    <t>ORD103184</t>
  </si>
  <si>
    <t>CUST0619</t>
  </si>
  <si>
    <t>ORD104993</t>
  </si>
  <si>
    <t>ORD101424</t>
  </si>
  <si>
    <t>ORD103620</t>
  </si>
  <si>
    <t>ORD100772</t>
  </si>
  <si>
    <t>ORD100757</t>
  </si>
  <si>
    <t>CUST0538</t>
  </si>
  <si>
    <t>ORD100839</t>
  </si>
  <si>
    <t>ORD101027</t>
  </si>
  <si>
    <t>CUST1842</t>
  </si>
  <si>
    <t>ORD104241</t>
  </si>
  <si>
    <t>ORD101002</t>
  </si>
  <si>
    <t>ORD103673</t>
  </si>
  <si>
    <t>CUST0884</t>
  </si>
  <si>
    <t>ORD100067</t>
  </si>
  <si>
    <t>CUST0266</t>
  </si>
  <si>
    <t>ORD103260</t>
  </si>
  <si>
    <t>ORD104704</t>
  </si>
  <si>
    <t>CUST1984</t>
  </si>
  <si>
    <t>ORD102440</t>
  </si>
  <si>
    <t>ORD103635</t>
  </si>
  <si>
    <t>ORD102189</t>
  </si>
  <si>
    <t>ORD100840</t>
  </si>
  <si>
    <t>CUST1966</t>
  </si>
  <si>
    <t>ORD104714</t>
  </si>
  <si>
    <t>ORD104788</t>
  </si>
  <si>
    <t>CUST0427</t>
  </si>
  <si>
    <t>ORD104143</t>
  </si>
  <si>
    <t>ORD101435</t>
  </si>
  <si>
    <t>ORD101621</t>
  </si>
  <si>
    <t>ORD104255</t>
  </si>
  <si>
    <t>CUST0294</t>
  </si>
  <si>
    <t>ORD100188</t>
  </si>
  <si>
    <t>ORD104883</t>
  </si>
  <si>
    <t>ORD104378</t>
  </si>
  <si>
    <t>ORD103873</t>
  </si>
  <si>
    <t>ORD103259</t>
  </si>
  <si>
    <t>ORD103549</t>
  </si>
  <si>
    <t>CUST1099</t>
  </si>
  <si>
    <t>ORD102543</t>
  </si>
  <si>
    <t>ORD104201</t>
  </si>
  <si>
    <t>ORD101582</t>
  </si>
  <si>
    <t>ORD103500</t>
  </si>
  <si>
    <t>CUST1585</t>
  </si>
  <si>
    <t>ORD100726</t>
  </si>
  <si>
    <t>ORD102851</t>
  </si>
  <si>
    <t>CUST1436</t>
  </si>
  <si>
    <t>ORD101458</t>
  </si>
  <si>
    <t>ORD103219</t>
  </si>
  <si>
    <t>ORD101339</t>
  </si>
  <si>
    <t>ORD101393</t>
  </si>
  <si>
    <t>ORD100456</t>
  </si>
  <si>
    <t>CUST2105</t>
  </si>
  <si>
    <t>ORD101194</t>
  </si>
  <si>
    <t>ORD102342</t>
  </si>
  <si>
    <t>ORD102409</t>
  </si>
  <si>
    <t>CUST1023</t>
  </si>
  <si>
    <t>ORD101667</t>
  </si>
  <si>
    <t>ORD102000</t>
  </si>
  <si>
    <t>CUST1620</t>
  </si>
  <si>
    <t>ORD102276</t>
  </si>
  <si>
    <t>ORD101138</t>
  </si>
  <si>
    <t>CUST0097</t>
  </si>
  <si>
    <t>ORD103699</t>
  </si>
  <si>
    <t>ORD102084</t>
  </si>
  <si>
    <t>CUST1280</t>
  </si>
  <si>
    <t>ORD103938</t>
  </si>
  <si>
    <t>ORD102880</t>
  </si>
  <si>
    <t>ORD100823</t>
  </si>
  <si>
    <t>CUST1636</t>
  </si>
  <si>
    <t>ORD102383</t>
  </si>
  <si>
    <t>CUST0613</t>
  </si>
  <si>
    <t>ORD104222</t>
  </si>
  <si>
    <t>ORD100373</t>
  </si>
  <si>
    <t>CUST2059</t>
  </si>
  <si>
    <t>ORD101952</t>
  </si>
  <si>
    <t>ORD100260</t>
  </si>
  <si>
    <t>ORD102065</t>
  </si>
  <si>
    <t>ORD101701</t>
  </si>
  <si>
    <t>ORD102612</t>
  </si>
  <si>
    <t>ORD100577</t>
  </si>
  <si>
    <t>ORD102975</t>
  </si>
  <si>
    <t>ORD101293</t>
  </si>
  <si>
    <t>ORD104258</t>
  </si>
  <si>
    <t>CUST1040</t>
  </si>
  <si>
    <t>ORD103313</t>
  </si>
  <si>
    <t>CUST0148</t>
  </si>
  <si>
    <t>ORD104692</t>
  </si>
  <si>
    <t>ORD101459</t>
  </si>
  <si>
    <t>CUST1954</t>
  </si>
  <si>
    <t>ORD103943</t>
  </si>
  <si>
    <t>ORD101534</t>
  </si>
  <si>
    <t>ORD100649</t>
  </si>
  <si>
    <t>ORD102740</t>
  </si>
  <si>
    <t>ORD102737</t>
  </si>
  <si>
    <t>CUST1918</t>
  </si>
  <si>
    <t>ORD101580</t>
  </si>
  <si>
    <t>ORD100193</t>
  </si>
  <si>
    <t>ORD102332</t>
  </si>
  <si>
    <t>CUST2120</t>
  </si>
  <si>
    <t>ORD104487</t>
  </si>
  <si>
    <t>CUST1340</t>
  </si>
  <si>
    <t>ORD103268</t>
  </si>
  <si>
    <t>CUST0814</t>
  </si>
  <si>
    <t>ORD101540</t>
  </si>
  <si>
    <t>ORD103561</t>
  </si>
  <si>
    <t>CUST2139</t>
  </si>
  <si>
    <t>ORD104142</t>
  </si>
  <si>
    <t>ORD102578</t>
  </si>
  <si>
    <t>ORD102128</t>
  </si>
  <si>
    <t>ORD104832</t>
  </si>
  <si>
    <t>ORD101475</t>
  </si>
  <si>
    <t>CUST1580</t>
  </si>
  <si>
    <t>ORD102532</t>
  </si>
  <si>
    <t>ORD100499</t>
  </si>
  <si>
    <t>ORD104414</t>
  </si>
  <si>
    <t>CUST1743</t>
  </si>
  <si>
    <t>ORD100890</t>
  </si>
  <si>
    <t>CUST2069</t>
  </si>
  <si>
    <t>ORD101363</t>
  </si>
  <si>
    <t>ORD101566</t>
  </si>
  <si>
    <t>ORD103400</t>
  </si>
  <si>
    <t>ORD100301</t>
  </si>
  <si>
    <t>ORD101262</t>
  </si>
  <si>
    <t>ORD100571</t>
  </si>
  <si>
    <t>CUST0060</t>
  </si>
  <si>
    <t>ORD104599</t>
  </si>
  <si>
    <t>ORD104232</t>
  </si>
  <si>
    <t>ORD100584</t>
  </si>
  <si>
    <t>ORD101501</t>
  </si>
  <si>
    <t>ORD104942</t>
  </si>
  <si>
    <t>ORD103025</t>
  </si>
  <si>
    <t>CUST0674</t>
  </si>
  <si>
    <t>ORD104458</t>
  </si>
  <si>
    <t>ORD102183</t>
  </si>
  <si>
    <t>ORD102250</t>
  </si>
  <si>
    <t>ORD102812</t>
  </si>
  <si>
    <t>ORD101400</t>
  </si>
  <si>
    <t>ORD101513</t>
  </si>
  <si>
    <t>ORD103076</t>
  </si>
  <si>
    <t>ORD103825</t>
  </si>
  <si>
    <t>ORD104795</t>
  </si>
  <si>
    <t>ORD103876</t>
  </si>
  <si>
    <t>ORD103780</t>
  </si>
  <si>
    <t>CUST1721</t>
  </si>
  <si>
    <t>ORD100589</t>
  </si>
  <si>
    <t>ORD101849</t>
  </si>
  <si>
    <t>CUST1532</t>
  </si>
  <si>
    <t>ORD101398</t>
  </si>
  <si>
    <t>ORD101309</t>
  </si>
  <si>
    <t>ORD104647</t>
  </si>
  <si>
    <t>CUST0745</t>
  </si>
  <si>
    <t>ORD100849</t>
  </si>
  <si>
    <t>ORD103195</t>
  </si>
  <si>
    <t>ORD100016</t>
  </si>
  <si>
    <t>ORD103659</t>
  </si>
  <si>
    <t>ORD103754</t>
  </si>
  <si>
    <t>ORD104322</t>
  </si>
  <si>
    <t>ORD101008</t>
  </si>
  <si>
    <t>ORD104670</t>
  </si>
  <si>
    <t>CUST1451</t>
  </si>
  <si>
    <t>ORD103040</t>
  </si>
  <si>
    <t>CUST1868</t>
  </si>
  <si>
    <t>ORD101144</t>
  </si>
  <si>
    <t>ORD101348</t>
  </si>
  <si>
    <t>CUST1441</t>
  </si>
  <si>
    <t>ORD104931</t>
  </si>
  <si>
    <t>CUST1193</t>
  </si>
  <si>
    <t>ORD103327</t>
  </si>
  <si>
    <t>CUST1129</t>
  </si>
  <si>
    <t>ORD101736</t>
  </si>
  <si>
    <t>ORD103957</t>
  </si>
  <si>
    <t>ORD101101</t>
  </si>
  <si>
    <t>ORD102446</t>
  </si>
  <si>
    <t>ORD101702</t>
  </si>
  <si>
    <t>ORD101526</t>
  </si>
  <si>
    <t>ORD104176</t>
  </si>
  <si>
    <t>ORD102904</t>
  </si>
  <si>
    <t>ORD100659</t>
  </si>
  <si>
    <t>CUST1098</t>
  </si>
  <si>
    <t>ORD103320</t>
  </si>
  <si>
    <t>ORD101013</t>
  </si>
  <si>
    <t>CUST0979</t>
  </si>
  <si>
    <t>ORD104870</t>
  </si>
  <si>
    <t>ORD101618</t>
  </si>
  <si>
    <t>CUST2162</t>
  </si>
  <si>
    <t>ORD101402</t>
  </si>
  <si>
    <t>ORD104689</t>
  </si>
  <si>
    <t>ORD103069</t>
  </si>
  <si>
    <t>ORD100917</t>
  </si>
  <si>
    <t>ORD102275</t>
  </si>
  <si>
    <t>ORD101469</t>
  </si>
  <si>
    <t>ORD102092</t>
  </si>
  <si>
    <t>ORD102122</t>
  </si>
  <si>
    <t>ORD104425</t>
  </si>
  <si>
    <t>ORD103117</t>
  </si>
  <si>
    <t>ORD102773</t>
  </si>
  <si>
    <t>ORD104055</t>
  </si>
  <si>
    <t>CUST1288</t>
  </si>
  <si>
    <t>ORD102673</t>
  </si>
  <si>
    <t>ORD100853</t>
  </si>
  <si>
    <t>ORD102124</t>
  </si>
  <si>
    <t>ORD103263</t>
  </si>
  <si>
    <t>ORD104115</t>
  </si>
  <si>
    <t>CUST1303</t>
  </si>
  <si>
    <t>ORD102252</t>
  </si>
  <si>
    <t>ORD104294</t>
  </si>
  <si>
    <t>ORD102008</t>
  </si>
  <si>
    <t>CUST0370</t>
  </si>
  <si>
    <t>ORD100025</t>
  </si>
  <si>
    <t>ORD103403</t>
  </si>
  <si>
    <t>ORD103332</t>
  </si>
  <si>
    <t>ORD101383</t>
  </si>
  <si>
    <t>ORD102053</t>
  </si>
  <si>
    <t>CUST1914</t>
  </si>
  <si>
    <t>ORD103470</t>
  </si>
  <si>
    <t>ORD100299</t>
  </si>
  <si>
    <t>ORD103474</t>
  </si>
  <si>
    <t>ORD103097</t>
  </si>
  <si>
    <t>CUST1469</t>
  </si>
  <si>
    <t>ORD104613</t>
  </si>
  <si>
    <t>ORD103590</t>
  </si>
  <si>
    <t>ORD103213</t>
  </si>
  <si>
    <t>ORD100697</t>
  </si>
  <si>
    <t>CUST0945</t>
  </si>
  <si>
    <t>ORD103799</t>
  </si>
  <si>
    <t>ORD102962</t>
  </si>
  <si>
    <t>CUST0406</t>
  </si>
  <si>
    <t>ORD104250</t>
  </si>
  <si>
    <t>ORD101191</t>
  </si>
  <si>
    <t>CUST0873</t>
  </si>
  <si>
    <t>ORD101742</t>
  </si>
  <si>
    <t>ORD100516</t>
  </si>
  <si>
    <t>ORD104092</t>
  </si>
  <si>
    <t>ORD100041</t>
  </si>
  <si>
    <t>ORD104219</t>
  </si>
  <si>
    <t>ORD104319</t>
  </si>
  <si>
    <t>ORD104899</t>
  </si>
  <si>
    <t>CUST2057</t>
  </si>
  <si>
    <t>ORD103015</t>
  </si>
  <si>
    <t>ORD103463</t>
  </si>
  <si>
    <t>CUST0951</t>
  </si>
  <si>
    <t>ORD103393</t>
  </si>
  <si>
    <t>ORD101364</t>
  </si>
  <si>
    <t>CUST1153</t>
  </si>
  <si>
    <t>ORD104025</t>
  </si>
  <si>
    <t>ORD104403</t>
  </si>
  <si>
    <t>ORD101441</t>
  </si>
  <si>
    <t>ORD103169</t>
  </si>
  <si>
    <t>ORD101049</t>
  </si>
  <si>
    <t>CUST0566</t>
  </si>
  <si>
    <t>ORD100887</t>
  </si>
  <si>
    <t>ORD100750</t>
  </si>
  <si>
    <t>CUST0858</t>
  </si>
  <si>
    <t>ORD101196</t>
  </si>
  <si>
    <t>ORD101112</t>
  </si>
  <si>
    <t>ORD104983</t>
  </si>
  <si>
    <t>ORD101372</t>
  </si>
  <si>
    <t>ORD103140</t>
  </si>
  <si>
    <t>ORD100137</t>
  </si>
  <si>
    <t>ORD101374</t>
  </si>
  <si>
    <t>CUST0699</t>
  </si>
  <si>
    <t>ORD104817</t>
  </si>
  <si>
    <t>ORD102388</t>
  </si>
  <si>
    <t>ORD103508</t>
  </si>
  <si>
    <t>ORD100746</t>
  </si>
  <si>
    <t>ORD103324</t>
  </si>
  <si>
    <t>CUST2176</t>
  </si>
  <si>
    <t>ORD101137</t>
  </si>
  <si>
    <t>ORD103274</t>
  </si>
  <si>
    <t>CUST0912</t>
  </si>
  <si>
    <t>ORD104615</t>
  </si>
  <si>
    <t>ORD102047</t>
  </si>
  <si>
    <t>ORD104446</t>
  </si>
  <si>
    <t>ORD100758</t>
  </si>
  <si>
    <t>ORD100736</t>
  </si>
  <si>
    <t>ORD100695</t>
  </si>
  <si>
    <t>CUST0819</t>
  </si>
  <si>
    <t>ORD102312</t>
  </si>
  <si>
    <t>ORD101907</t>
  </si>
  <si>
    <t>ORD102605</t>
  </si>
  <si>
    <t>ORD101661</t>
  </si>
  <si>
    <t>ORD101332</t>
  </si>
  <si>
    <t>ORD101717</t>
  </si>
  <si>
    <t>CUST1060</t>
  </si>
  <si>
    <t>ORD104235</t>
  </si>
  <si>
    <t>CUST1970</t>
  </si>
  <si>
    <t>ORD100288</t>
  </si>
  <si>
    <t>ORD100745</t>
  </si>
  <si>
    <t>ORD103837</t>
  </si>
  <si>
    <t>ORD102667</t>
  </si>
  <si>
    <t>ORD104280</t>
  </si>
  <si>
    <t>CUST2144</t>
  </si>
  <si>
    <t>ORD104271</t>
  </si>
  <si>
    <t>ORD102935</t>
  </si>
  <si>
    <t>CUST1807</t>
  </si>
  <si>
    <t>ORD103165</t>
  </si>
  <si>
    <t>ORD100714</t>
  </si>
  <si>
    <t>CUST0527</t>
  </si>
  <si>
    <t>ORD102654</t>
  </si>
  <si>
    <t>ORD101199</t>
  </si>
  <si>
    <t>ORD100268</t>
  </si>
  <si>
    <t>ORD100271</t>
  </si>
  <si>
    <t>ORD104628</t>
  </si>
  <si>
    <t>ORD101172</t>
  </si>
  <si>
    <t>ORD102596</t>
  </si>
  <si>
    <t>ORD103447</t>
  </si>
  <si>
    <t>ORD100811</t>
  </si>
  <si>
    <t>ORD102418</t>
  </si>
  <si>
    <t>ORD101253</t>
  </si>
  <si>
    <t>CUST0667</t>
  </si>
  <si>
    <t>ORD101126</t>
  </si>
  <si>
    <t>CUST0160</t>
  </si>
  <si>
    <t>ORD100831</t>
  </si>
  <si>
    <t>CUST1061</t>
  </si>
  <si>
    <t>ORD101596</t>
  </si>
  <si>
    <t>ORD104822</t>
  </si>
  <si>
    <t>ORD104404</t>
  </si>
  <si>
    <t>CUST1865</t>
  </si>
  <si>
    <t>ORD102336</t>
  </si>
  <si>
    <t>ORD102956</t>
  </si>
  <si>
    <t>CUST0203</t>
  </si>
  <si>
    <t>ORD101548</t>
  </si>
  <si>
    <t>ORD102711</t>
  </si>
  <si>
    <t>CUST1260</t>
  </si>
  <si>
    <t>ORD104814</t>
  </si>
  <si>
    <t>CUST1694</t>
  </si>
  <si>
    <t>ORD104951</t>
  </si>
  <si>
    <t>ORD103399</t>
  </si>
  <si>
    <t>ORD102331</t>
  </si>
  <si>
    <t>CUST1327</t>
  </si>
  <si>
    <t>ORD102492</t>
  </si>
  <si>
    <t>CUST0488</t>
  </si>
  <si>
    <t>ORD103167</t>
  </si>
  <si>
    <t>ORD100355</t>
  </si>
  <si>
    <t>ORD104353</t>
  </si>
  <si>
    <t>ORD100727</t>
  </si>
  <si>
    <t>ORD100175</t>
  </si>
  <si>
    <t>ORD101239</t>
  </si>
  <si>
    <t>ORD102761</t>
  </si>
  <si>
    <t>ORD104338</t>
  </si>
  <si>
    <t>ORD103011</t>
  </si>
  <si>
    <t>ORD101585</t>
  </si>
  <si>
    <t>CUST0777</t>
  </si>
  <si>
    <t>ORD103201</t>
  </si>
  <si>
    <t>ORD100454</t>
  </si>
  <si>
    <t>ORD104966</t>
  </si>
  <si>
    <t>ORD102948</t>
  </si>
  <si>
    <t>ORD104028</t>
  </si>
  <si>
    <t>CUST0753</t>
  </si>
  <si>
    <t>ORD100883</t>
  </si>
  <si>
    <t>CUST0607</t>
  </si>
  <si>
    <t>ORD102976</t>
  </si>
  <si>
    <t>ORD102136</t>
  </si>
  <si>
    <t>ORD104230</t>
  </si>
  <si>
    <t>CUST0630</t>
  </si>
  <si>
    <t>ORD102301</t>
  </si>
  <si>
    <t>ORD103741</t>
  </si>
  <si>
    <t>ORD104587</t>
  </si>
  <si>
    <t>CUST0126</t>
  </si>
  <si>
    <t>ORD102619</t>
  </si>
  <si>
    <t>ORD104867</t>
  </si>
  <si>
    <t>ORD104863</t>
  </si>
  <si>
    <t>ORD100919</t>
  </si>
  <si>
    <t>ORD101186</t>
  </si>
  <si>
    <t>ORD101573</t>
  </si>
  <si>
    <t>ORD103798</t>
  </si>
  <si>
    <t>ORD104396</t>
  </si>
  <si>
    <t>ORD103795</t>
  </si>
  <si>
    <t>ORD102592</t>
  </si>
  <si>
    <t>ORD100747</t>
  </si>
  <si>
    <t>ORD101914</t>
  </si>
  <si>
    <t>CUST1056</t>
  </si>
  <si>
    <t>ORD101806</t>
  </si>
  <si>
    <t>ORD101169</t>
  </si>
  <si>
    <t>CUST1724</t>
  </si>
  <si>
    <t>ORD104757</t>
  </si>
  <si>
    <t>ORD102751</t>
  </si>
  <si>
    <t>CUST1371</t>
  </si>
  <si>
    <t>ORD101148</t>
  </si>
  <si>
    <t>CUST0533</t>
  </si>
  <si>
    <t>ORD100938</t>
  </si>
  <si>
    <t>ORD100508</t>
  </si>
  <si>
    <t>ORD104453</t>
  </si>
  <si>
    <t>ORD101046</t>
  </si>
  <si>
    <t>ORD104775</t>
  </si>
  <si>
    <t>ORD100601</t>
  </si>
  <si>
    <t>ORD104560</t>
  </si>
  <si>
    <t>CUST0746</t>
  </si>
  <si>
    <t>ORD103382</t>
  </si>
  <si>
    <t>ORD102815</t>
  </si>
  <si>
    <t>ORD101558</t>
  </si>
  <si>
    <t>ORD104243</t>
  </si>
  <si>
    <t>ORD102836</t>
  </si>
  <si>
    <t>ORD104716</t>
  </si>
  <si>
    <t>ORD104132</t>
  </si>
  <si>
    <t>ORD100123</t>
  </si>
  <si>
    <t>ORD104850</t>
  </si>
  <si>
    <t>ORD103265</t>
  </si>
  <si>
    <t>ORD103545</t>
  </si>
  <si>
    <t>ORD103130</t>
  </si>
  <si>
    <t>ORD100010</t>
  </si>
  <si>
    <t>CUST1661</t>
  </si>
  <si>
    <t>ORD102890</t>
  </si>
  <si>
    <t>CUST2035</t>
  </si>
  <si>
    <t>ORD102899</t>
  </si>
  <si>
    <t>ORD102346</t>
  </si>
  <si>
    <t>ORD101175</t>
  </si>
  <si>
    <t>ORD102424</t>
  </si>
  <si>
    <t>ORD102403</t>
  </si>
  <si>
    <t>ORD101409</t>
  </si>
  <si>
    <t>CUST1778</t>
  </si>
  <si>
    <t>ORD104295</t>
  </si>
  <si>
    <t>ORD102891</t>
  </si>
  <si>
    <t>ORD104145</t>
  </si>
  <si>
    <t>ORD104586</t>
  </si>
  <si>
    <t>ORD103443</t>
  </si>
  <si>
    <t>ORD104581</t>
  </si>
  <si>
    <t>ORD102398</t>
  </si>
  <si>
    <t>CUST1264</t>
  </si>
  <si>
    <t>ORD104431</t>
  </si>
  <si>
    <t>CUST0474</t>
  </si>
  <si>
    <t>ORD104585</t>
  </si>
  <si>
    <t>ORD100752</t>
  </si>
  <si>
    <t>CUST0585</t>
  </si>
  <si>
    <t>ORD104118</t>
  </si>
  <si>
    <t>ORD101480</t>
  </si>
  <si>
    <t>ORD102316</t>
  </si>
  <si>
    <t>ORD104922</t>
  </si>
  <si>
    <t>ORD101437</t>
  </si>
  <si>
    <t>ORD101599</t>
  </si>
  <si>
    <t>ORD103291</t>
  </si>
  <si>
    <t>CUST1977</t>
  </si>
  <si>
    <t>ORD101422</t>
  </si>
  <si>
    <t>ORD103444</t>
  </si>
  <si>
    <t>ORD103981</t>
  </si>
  <si>
    <t>ORD104192</t>
  </si>
  <si>
    <t>ORD101069</t>
  </si>
  <si>
    <t>ORD101246</t>
  </si>
  <si>
    <t>ORD103439</t>
  </si>
  <si>
    <t>ORD100586</t>
  </si>
  <si>
    <t>ORD100593</t>
  </si>
  <si>
    <t>ORD104906</t>
  </si>
  <si>
    <t>ORD101770</t>
  </si>
  <si>
    <t>ORD103420</t>
  </si>
  <si>
    <t>CUST0602</t>
  </si>
  <si>
    <t>ORD104267</t>
  </si>
  <si>
    <t>CUST0863</t>
  </si>
  <si>
    <t>ORD101514</t>
  </si>
  <si>
    <t>ORD103103</t>
  </si>
  <si>
    <t>ORD103503</t>
  </si>
  <si>
    <t>ORD101591</t>
  </si>
  <si>
    <t>ORD100358</t>
  </si>
  <si>
    <t>ORD102039</t>
  </si>
  <si>
    <t>ORD101206</t>
  </si>
  <si>
    <t>CUST0772</t>
  </si>
  <si>
    <t>ORD102676</t>
  </si>
  <si>
    <t>ORD104020</t>
  </si>
  <si>
    <t>ORD104317</t>
  </si>
  <si>
    <t>ORD103079</t>
  </si>
  <si>
    <t>ORD103791</t>
  </si>
  <si>
    <t>ORD100644</t>
  </si>
  <si>
    <t>CUST0333</t>
  </si>
  <si>
    <t>ORD102594</t>
  </si>
  <si>
    <t>ORD101911</t>
  </si>
  <si>
    <t>ORD103814</t>
  </si>
  <si>
    <t>ORD102251</t>
  </si>
  <si>
    <t>ORD100068</t>
  </si>
  <si>
    <t>ORD101333</t>
  </si>
  <si>
    <t>CUST0539</t>
  </si>
  <si>
    <t>ORD100217</t>
  </si>
  <si>
    <t>ORD103691</t>
  </si>
  <si>
    <t>ORD100184</t>
  </si>
  <si>
    <t>ORD101843</t>
  </si>
  <si>
    <t>CUST1171</t>
  </si>
  <si>
    <t>ORD103267</t>
  </si>
  <si>
    <t>ORD103270</t>
  </si>
  <si>
    <t>ORD103159</t>
  </si>
  <si>
    <t>ORD104564</t>
  </si>
  <si>
    <t>ORD100448</t>
  </si>
  <si>
    <t>ORD103099</t>
  </si>
  <si>
    <t>CUST2103</t>
  </si>
  <si>
    <t>ORD101051</t>
  </si>
  <si>
    <t>ORD102852</t>
  </si>
  <si>
    <t>ORD103577</t>
  </si>
  <si>
    <t>ORD104212</t>
  </si>
  <si>
    <t>ORD103426</t>
  </si>
  <si>
    <t>CUST0177</t>
  </si>
  <si>
    <t>ORD104937</t>
  </si>
  <si>
    <t>ORD101120</t>
  </si>
  <si>
    <t>ORD104576</t>
  </si>
  <si>
    <t>CUST0041</t>
  </si>
  <si>
    <t>ORD100045</t>
  </si>
  <si>
    <t>CUST1438</t>
  </si>
  <si>
    <t>ORD103525</t>
  </si>
  <si>
    <t>CUST0233</t>
  </si>
  <si>
    <t>ORD103636</t>
  </si>
  <si>
    <t>ORD104697</t>
  </si>
  <si>
    <t>CUST0658</t>
  </si>
  <si>
    <t>ORD103524</t>
  </si>
  <si>
    <t>ORD104290</t>
  </si>
  <si>
    <t>ORD103075</t>
  </si>
  <si>
    <t>ORD100122</t>
  </si>
  <si>
    <t>ORD101730</t>
  </si>
  <si>
    <t>ORD101517</t>
  </si>
  <si>
    <t>ORD104228</t>
  </si>
  <si>
    <t>CUST1149</t>
  </si>
  <si>
    <t>ORD100345</t>
  </si>
  <si>
    <t>CUST1415</t>
  </si>
  <si>
    <t>ORD102387</t>
  </si>
  <si>
    <t>ORD103309</t>
  </si>
  <si>
    <t>ORD103236</t>
  </si>
  <si>
    <t>ORD102540</t>
  </si>
  <si>
    <t>ORD100451</t>
  </si>
  <si>
    <t>ORD102099</t>
  </si>
  <si>
    <t>ORD100879</t>
  </si>
  <si>
    <t>ORD104959</t>
  </si>
  <si>
    <t>CUST1990</t>
  </si>
  <si>
    <t>ORD101741</t>
  </si>
  <si>
    <t>CUST1027</t>
  </si>
  <si>
    <t>ORD100300</t>
  </si>
  <si>
    <t>CUST1728</t>
  </si>
  <si>
    <t>ORD100401</t>
  </si>
  <si>
    <t>ORD101689</t>
  </si>
  <si>
    <t>CUST1958</t>
  </si>
  <si>
    <t>ORD103019</t>
  </si>
  <si>
    <t>ORD103849</t>
  </si>
  <si>
    <t>ORD100988</t>
  </si>
  <si>
    <t>CUST1082</t>
  </si>
  <si>
    <t>ORD101584</t>
  </si>
  <si>
    <t>CUST1791</t>
  </si>
  <si>
    <t>ORD103601</t>
  </si>
  <si>
    <t>CUST0671</t>
  </si>
  <si>
    <t>ORD102535</t>
  </si>
  <si>
    <t>ORD102343</t>
  </si>
  <si>
    <t>ORD103024</t>
  </si>
  <si>
    <t>ORD104707</t>
  </si>
  <si>
    <t>ORD102708</t>
  </si>
  <si>
    <t>ORD104683</t>
  </si>
  <si>
    <t>ORD103712</t>
  </si>
  <si>
    <t>CUST0893</t>
  </si>
  <si>
    <t>ORD102416</t>
  </si>
  <si>
    <t>ORD104669</t>
  </si>
  <si>
    <t>ORD100017</t>
  </si>
  <si>
    <t>CUST1692</t>
  </si>
  <si>
    <t>ORD100079</t>
  </si>
  <si>
    <t>ORD102501</t>
  </si>
  <si>
    <t>CUST0681</t>
  </si>
  <si>
    <t>ORD101139</t>
  </si>
  <si>
    <t>ORD102156</t>
  </si>
  <si>
    <t>ORD104726</t>
  </si>
  <si>
    <t>ORD101327</t>
  </si>
  <si>
    <t>ORD101131</t>
  </si>
  <si>
    <t>ORD101559</t>
  </si>
  <si>
    <t>ORD102392</t>
  </si>
  <si>
    <t>ORD104344</t>
  </si>
  <si>
    <t>CUST1399</t>
  </si>
  <si>
    <t>ORD103747</t>
  </si>
  <si>
    <t>ORD101959</t>
  </si>
  <si>
    <t>CUST1483</t>
  </si>
  <si>
    <t>ORD104746</t>
  </si>
  <si>
    <t>ORD103177</t>
  </si>
  <si>
    <t>CUST0335</t>
  </si>
  <si>
    <t>ORD101211</t>
  </si>
  <si>
    <t>CUST0248</t>
  </si>
  <si>
    <t>ORD104735</t>
  </si>
  <si>
    <t>ORD101610</t>
  </si>
  <si>
    <t>ORD103950</t>
  </si>
  <si>
    <t>CUST1122</t>
  </si>
  <si>
    <t>ORD101535</t>
  </si>
  <si>
    <t>ORD101797</t>
  </si>
  <si>
    <t>CUST1599</t>
  </si>
  <si>
    <t>ORD103781</t>
  </si>
  <si>
    <t>ORD104601</t>
  </si>
  <si>
    <t>CUST0606</t>
  </si>
  <si>
    <t>ORD100179</t>
  </si>
  <si>
    <t>CUST2107</t>
  </si>
  <si>
    <t>ORD100630</t>
  </si>
  <si>
    <t>ORD100822</t>
  </si>
  <si>
    <t>ORD100044</t>
  </si>
  <si>
    <t>ORD100843</t>
  </si>
  <si>
    <t>ORD100316</t>
  </si>
  <si>
    <t>ORD100191</t>
  </si>
  <si>
    <t>ORD102365</t>
  </si>
  <si>
    <t>ORD100862</t>
  </si>
  <si>
    <t>CUST1413</t>
  </si>
  <si>
    <t>ORD104699</t>
  </si>
  <si>
    <t>ORD104698</t>
  </si>
  <si>
    <t>ORD104930</t>
  </si>
  <si>
    <t>ORD104565</t>
  </si>
  <si>
    <t>ORD104234</t>
  </si>
  <si>
    <t>CUST1344</t>
  </si>
  <si>
    <t>ORD100477</t>
  </si>
  <si>
    <t>ORD100564</t>
  </si>
  <si>
    <t>ORD100125</t>
  </si>
  <si>
    <t>CUST1234</t>
  </si>
  <si>
    <t>ORD100514</t>
  </si>
  <si>
    <t>ORD103460</t>
  </si>
  <si>
    <t>ORD102358</t>
  </si>
  <si>
    <t>ORD101712</t>
  </si>
  <si>
    <t>ORD104418</t>
  </si>
  <si>
    <t>CUST0131</t>
  </si>
  <si>
    <t>ORD104432</t>
  </si>
  <si>
    <t>ORD104571</t>
  </si>
  <si>
    <t>CUST0431</t>
  </si>
  <si>
    <t>ORD102085</t>
  </si>
  <si>
    <t>ORD100258</t>
  </si>
  <si>
    <t>ORD101197</t>
  </si>
  <si>
    <t>ORD101314</t>
  </si>
  <si>
    <t>ORD100177</t>
  </si>
  <si>
    <t>ORD103778</t>
  </si>
  <si>
    <t>ORD101093</t>
  </si>
  <si>
    <t>ORD104923</t>
  </si>
  <si>
    <t>ORD102604</t>
  </si>
  <si>
    <t>CUST0510</t>
  </si>
  <si>
    <t>ORD100915</t>
  </si>
  <si>
    <t>ORD102938</t>
  </si>
  <si>
    <t>ORD100759</t>
  </si>
  <si>
    <t>ORD104064</t>
  </si>
  <si>
    <t>ORD100706</t>
  </si>
  <si>
    <t>ORD100309</t>
  </si>
  <si>
    <t>CUST0937</t>
  </si>
  <si>
    <t>ORD100704</t>
  </si>
  <si>
    <t>ORD102057</t>
  </si>
  <si>
    <t>ORD101904</t>
  </si>
  <si>
    <t>ORD102439</t>
  </si>
  <si>
    <t>CUST1992</t>
  </si>
  <si>
    <t>ORD103662</t>
  </si>
  <si>
    <t>ORD101611</t>
  </si>
  <si>
    <t>ORD100641</t>
  </si>
  <si>
    <t>ORD103919</t>
  </si>
  <si>
    <t>CUST1442</t>
  </si>
  <si>
    <t>ORD101614</t>
  </si>
  <si>
    <t>ORD101927</t>
  </si>
  <si>
    <t>CUST0732</t>
  </si>
  <si>
    <t>ORD103555</t>
  </si>
  <si>
    <t>ORD101905</t>
  </si>
  <si>
    <t>ORD101401</t>
  </si>
  <si>
    <t>ORD101519</t>
  </si>
  <si>
    <t>CUST0438</t>
  </si>
  <si>
    <t>ORD102919</t>
  </si>
  <si>
    <t>ORD104914</t>
  </si>
  <si>
    <t>CUST1432</t>
  </si>
  <si>
    <t>ORD104684</t>
  </si>
  <si>
    <t>ORD103200</t>
  </si>
  <si>
    <t>ORD101676</t>
  </si>
  <si>
    <t>CUST0787</t>
  </si>
  <si>
    <t>ORD101209</t>
  </si>
  <si>
    <t>ORD101974</t>
  </si>
  <si>
    <t>ORD101674</t>
  </si>
  <si>
    <t>CUST2021</t>
  </si>
  <si>
    <t>ORD101408</t>
  </si>
  <si>
    <t>ORD102224</t>
  </si>
  <si>
    <t>ORD100294</t>
  </si>
  <si>
    <t>ORD102536</t>
  </si>
  <si>
    <t>ORD101693</t>
  </si>
  <si>
    <t>ORD103385</t>
  </si>
  <si>
    <t>ORD102700</t>
  </si>
  <si>
    <t>CUST1808</t>
  </si>
  <si>
    <t>ORD102968</t>
  </si>
  <si>
    <t>ORD102287</t>
  </si>
  <si>
    <t>ORD102909</t>
  </si>
  <si>
    <t>CUST0798</t>
  </si>
  <si>
    <t>ORD102138</t>
  </si>
  <si>
    <t>CUST1792</t>
  </si>
  <si>
    <t>ORD104721</t>
  </si>
  <si>
    <t>ORD104032</t>
  </si>
  <si>
    <t>ORD103709</t>
  </si>
  <si>
    <t>CUST0683</t>
  </si>
  <si>
    <t>ORD102640</t>
  </si>
  <si>
    <t>ORD104119</t>
  </si>
  <si>
    <t>ORD103476</t>
  </si>
  <si>
    <t>ORD103572</t>
  </si>
  <si>
    <t>ORD104330</t>
  </si>
  <si>
    <t>ORD104481</t>
  </si>
  <si>
    <t>ORD103885</t>
  </si>
  <si>
    <t>ORD102739</t>
  </si>
  <si>
    <t>ORD102767</t>
  </si>
  <si>
    <t>ORD103568</t>
  </si>
  <si>
    <t>ORD102089</t>
  </si>
  <si>
    <t>ORD100830</t>
  </si>
  <si>
    <t>CUST1802</t>
  </si>
  <si>
    <t>ORD101225</t>
  </si>
  <si>
    <t>ORD101213</t>
  </si>
  <si>
    <t>ORD104302</t>
  </si>
  <si>
    <t>CUST0996</t>
  </si>
  <si>
    <t>ORD100982</t>
  </si>
  <si>
    <t>ORD101397</t>
  </si>
  <si>
    <t>CUST0749</t>
  </si>
  <si>
    <t>ORD104934</t>
  </si>
  <si>
    <t>CUST1578</t>
  </si>
  <si>
    <t>ORD100348</t>
  </si>
  <si>
    <t>CUST2007</t>
  </si>
  <si>
    <t>ORD102901</t>
  </si>
  <si>
    <t>ORD102447</t>
  </si>
  <si>
    <t>CUST1146</t>
  </si>
  <si>
    <t>ORD101170</t>
  </si>
  <si>
    <t>ORD104510</t>
  </si>
  <si>
    <t>ORD103012</t>
  </si>
  <si>
    <t>ORD100509</t>
  </si>
  <si>
    <t>ORD102646</t>
  </si>
  <si>
    <t>ORD101520</t>
  </si>
  <si>
    <t>ORD103670</t>
  </si>
  <si>
    <t>CUST0270</t>
  </si>
  <si>
    <t>ORD102652</t>
  </si>
  <si>
    <t>ORD104439</t>
  </si>
  <si>
    <t>ORD102638</t>
  </si>
  <si>
    <t>ORD102545</t>
  </si>
  <si>
    <t>ORD102950</t>
  </si>
  <si>
    <t>CUST1045</t>
  </si>
  <si>
    <t>ORD101367</t>
  </si>
  <si>
    <t>ORD100134</t>
  </si>
  <si>
    <t>CUST2066</t>
  </si>
  <si>
    <t>ORD100969</t>
  </si>
  <si>
    <t>ORD101815</t>
  </si>
  <si>
    <t>ORD101119</t>
  </si>
  <si>
    <t>ORD104402</t>
  </si>
  <si>
    <t>ORD101235</t>
  </si>
  <si>
    <t>ORD100615</t>
  </si>
  <si>
    <t>ORD101913</t>
  </si>
  <si>
    <t>ORD101953</t>
  </si>
  <si>
    <t>CUST0706</t>
  </si>
  <si>
    <t>ORD103676</t>
  </si>
  <si>
    <t>CUST1180</t>
  </si>
  <si>
    <t>ORD102856</t>
  </si>
  <si>
    <t>ORD102473</t>
  </si>
  <si>
    <t>ORD103904</t>
  </si>
  <si>
    <t>ORD103964</t>
  </si>
  <si>
    <t>ORD100882</t>
  </si>
  <si>
    <t>ORD100877</t>
  </si>
  <si>
    <t>ORD103160</t>
  </si>
  <si>
    <t>ORD101464</t>
  </si>
  <si>
    <t>CUST1829</t>
  </si>
  <si>
    <t>ORD101542</t>
  </si>
  <si>
    <t>CUST0594</t>
  </si>
  <si>
    <t>ORD100474</t>
  </si>
  <si>
    <t>ORD101729</t>
  </si>
  <si>
    <t>ORD102868</t>
  </si>
  <si>
    <t>CUST0230</t>
  </si>
  <si>
    <t>ORD102366</t>
  </si>
  <si>
    <t>ORD104821</t>
  </si>
  <si>
    <t>CUST1824</t>
  </si>
  <si>
    <t>ORD104256</t>
  </si>
  <si>
    <t>CUST0552</t>
  </si>
  <si>
    <t>ORD104912</t>
  </si>
  <si>
    <t>ORD102845</t>
  </si>
  <si>
    <t>ORD103331</t>
  </si>
  <si>
    <t>CUST0617</t>
  </si>
  <si>
    <t>ORD102916</t>
  </si>
  <si>
    <t>ORD101628</t>
  </si>
  <si>
    <t>ORD102374</t>
  </si>
  <si>
    <t>ORD101987</t>
  </si>
  <si>
    <t>ORD104265</t>
  </si>
  <si>
    <t>ORD102389</t>
  </si>
  <si>
    <t>CUST1989</t>
  </si>
  <si>
    <t>ORD100997</t>
  </si>
  <si>
    <t>ORD101222</t>
  </si>
  <si>
    <t>ORD102506</t>
  </si>
  <si>
    <t>CUST1690</t>
  </si>
  <si>
    <t>ORD101210</t>
  </si>
  <si>
    <t>ORD100824</t>
  </si>
  <si>
    <t>ORD103286</t>
  </si>
  <si>
    <t>ORD103374</t>
  </si>
  <si>
    <t>ORD104029</t>
  </si>
  <si>
    <t>ORD100662</t>
  </si>
  <si>
    <t>ORD103667</t>
  </si>
  <si>
    <t>ORD102094</t>
  </si>
  <si>
    <t>ORD100958</t>
  </si>
  <si>
    <t>CUST1783</t>
  </si>
  <si>
    <t>ORD101088</t>
  </si>
  <si>
    <t>CUST0118</t>
  </si>
  <si>
    <t>ORD101414</t>
  </si>
  <si>
    <t>ORD104360</t>
  </si>
  <si>
    <t>ORD103423</t>
  </si>
  <si>
    <t>ORD102465</t>
  </si>
  <si>
    <t>ORD104138</t>
  </si>
  <si>
    <t>ORD103820</t>
  </si>
  <si>
    <t>ORD101587</t>
  </si>
  <si>
    <t>ORD104531</t>
  </si>
  <si>
    <t>ORD102238</t>
  </si>
  <si>
    <t>ORD101716</t>
  </si>
  <si>
    <t>ORD103942</t>
  </si>
  <si>
    <t>ORD102533</t>
  </si>
  <si>
    <t>ORD100657</t>
  </si>
  <si>
    <t>ORD101020</t>
  </si>
  <si>
    <t>ORD100234</t>
  </si>
  <si>
    <t>ORD101557</t>
  </si>
  <si>
    <t>ORD102588</t>
  </si>
  <si>
    <t>ORD100450</t>
  </si>
  <si>
    <t>ORD103554</t>
  </si>
  <si>
    <t>ORD101238</t>
  </si>
  <si>
    <t>CUST0545</t>
  </si>
  <si>
    <t>ORD104782</t>
  </si>
  <si>
    <t>ORD103991</t>
  </si>
  <si>
    <t>ORD101893</t>
  </si>
  <si>
    <t>ORD101147</t>
  </si>
  <si>
    <t>ORD103656</t>
  </si>
  <si>
    <t>ORD101334</t>
  </si>
  <si>
    <t>ORD103537</t>
  </si>
  <si>
    <t>ORD103257</t>
  </si>
  <si>
    <t>ORD102209</t>
  </si>
  <si>
    <t>ORD104416</t>
  </si>
  <si>
    <t>ORD103893</t>
  </si>
  <si>
    <t>ORD103193</t>
  </si>
  <si>
    <t>CUST1074</t>
  </si>
  <si>
    <t>ORD100413</t>
  </si>
  <si>
    <t>ORD104816</t>
  </si>
  <si>
    <t>CUST0685</t>
  </si>
  <si>
    <t>ORD100047</t>
  </si>
  <si>
    <t>CUST1085</t>
  </si>
  <si>
    <t>ORD102993</t>
  </si>
  <si>
    <t>ORD104637</t>
  </si>
  <si>
    <t>ORD103826</t>
  </si>
  <si>
    <t>CUST1265</t>
  </si>
  <si>
    <t>ORD104424</t>
  </si>
  <si>
    <t>ORD103239</t>
  </si>
  <si>
    <t>ORD101981</t>
  </si>
  <si>
    <t>ORD104189</t>
  </si>
  <si>
    <t>ORD101478</t>
  </si>
  <si>
    <t>ORD101909</t>
  </si>
  <si>
    <t>CUST0400</t>
  </si>
  <si>
    <t>ORD102985</t>
  </si>
  <si>
    <t>CUST0122</t>
  </si>
  <si>
    <t>ORD104897</t>
  </si>
  <si>
    <t>ORD104604</t>
  </si>
  <si>
    <t>ORD104110</t>
  </si>
  <si>
    <t>CUST1626</t>
  </si>
  <si>
    <t>ORD103926</t>
  </si>
  <si>
    <t>CUST0378</t>
  </si>
  <si>
    <t>ORD103471</t>
  </si>
  <si>
    <t>ORD103509</t>
  </si>
  <si>
    <t>CUST1832</t>
  </si>
  <si>
    <t>ORD102521</t>
  </si>
  <si>
    <t>ORD104598</t>
  </si>
  <si>
    <t>ORD100482</t>
  </si>
  <si>
    <t>ORD100395</t>
  </si>
  <si>
    <t>ORD104393</t>
  </si>
  <si>
    <t>ORD100691</t>
  </si>
  <si>
    <t>ORD103251</t>
  </si>
  <si>
    <t>ORD103091</t>
  </si>
  <si>
    <t>ORD103283</t>
  </si>
  <si>
    <t>ORD104639</t>
  </si>
  <si>
    <t>ORD101922</t>
  </si>
  <si>
    <t>ORD100312</t>
  </si>
  <si>
    <t>ORD103232</t>
  </si>
  <si>
    <t>ORD102615</t>
  </si>
  <si>
    <t>ORD103890</t>
  </si>
  <si>
    <t>ORD101370</t>
  </si>
  <si>
    <t>ORD103507</t>
  </si>
  <si>
    <t>ORD100999</t>
  </si>
  <si>
    <t>ORD103869</t>
  </si>
  <si>
    <t>ORD100847</t>
  </si>
  <si>
    <t>CUST1070</t>
  </si>
  <si>
    <t>ORD103855</t>
  </si>
  <si>
    <t>ORD100898</t>
  </si>
  <si>
    <t>CUST0648</t>
  </si>
  <si>
    <t>ORD102129</t>
  </si>
  <si>
    <t>ORD101425</t>
  </si>
  <si>
    <t>ORD104052</t>
  </si>
  <si>
    <t>CUST0255</t>
  </si>
  <si>
    <t>ORD103724</t>
  </si>
  <si>
    <t>CUST0186</t>
  </si>
  <si>
    <t>ORD103350</t>
  </si>
  <si>
    <t>CUST0442</t>
  </si>
  <si>
    <t>ORD104325</t>
  </si>
  <si>
    <t>ORD102231</t>
  </si>
  <si>
    <t>CUST2104</t>
  </si>
  <si>
    <t>ORD104892</t>
  </si>
  <si>
    <t>ORD101075</t>
  </si>
  <si>
    <t>ORD100504</t>
  </si>
  <si>
    <t>CUST0309</t>
  </si>
  <si>
    <t>ORD100511</t>
  </si>
  <si>
    <t>ORD101600</t>
  </si>
  <si>
    <t>ORD102809</t>
  </si>
  <si>
    <t>ORD100253</t>
  </si>
  <si>
    <t>CUST0347</t>
  </si>
  <si>
    <t>ORD100013</t>
  </si>
  <si>
    <t>ORD104257</t>
  </si>
  <si>
    <t>CUST1471</t>
  </si>
  <si>
    <t>ORD101663</t>
  </si>
  <si>
    <t>ORD100533</t>
  </si>
  <si>
    <t>CUST1861</t>
  </si>
  <si>
    <t>ORD100613</t>
  </si>
  <si>
    <t>CUST1908</t>
  </si>
  <si>
    <t>ORD101925</t>
  </si>
  <si>
    <t>CUST1779</t>
  </si>
  <si>
    <t>ORD100140</t>
  </si>
  <si>
    <t>ORD101054</t>
  </si>
  <si>
    <t>ORD104650</t>
  </si>
  <si>
    <t>ORD103120</t>
  </si>
  <si>
    <t>ORD103897</t>
  </si>
  <si>
    <t>CUST1257</t>
  </si>
  <si>
    <t>ORD104116</t>
  </si>
  <si>
    <t>CUST0443</t>
  </si>
  <si>
    <t>ORD101439</t>
  </si>
  <si>
    <t>ORD103697</t>
  </si>
  <si>
    <t>ORD102461</t>
  </si>
  <si>
    <t>CUST0793</t>
  </si>
  <si>
    <t>ORD102649</t>
  </si>
  <si>
    <t>ORD101515</t>
  </si>
  <si>
    <t>ORD102304</t>
  </si>
  <si>
    <t>ORD104811</t>
  </si>
  <si>
    <t>CUST0687</t>
  </si>
  <si>
    <t>ORD103616</t>
  </si>
  <si>
    <t>ORD100230</t>
  </si>
  <si>
    <t>CUST0037</t>
  </si>
  <si>
    <t>ORD103694</t>
  </si>
  <si>
    <t>ORD100385</t>
  </si>
  <si>
    <t>CUST1781</t>
  </si>
  <si>
    <t>ORD100753</t>
  </si>
  <si>
    <t>CUST0232</t>
  </si>
  <si>
    <t>ORD102167</t>
  </si>
  <si>
    <t>CUST0183</t>
  </si>
  <si>
    <t>ORD101125</t>
  </si>
  <si>
    <t>ORD104076</t>
  </si>
  <si>
    <t>ORD102313</t>
  </si>
  <si>
    <t>ORD104399</t>
  </si>
  <si>
    <t>CUST1429</t>
  </si>
  <si>
    <t>ORD104156</t>
  </si>
  <si>
    <t>ORD104790</t>
  </si>
  <si>
    <t>ORD102500</t>
  </si>
  <si>
    <t>ORD103115</t>
  </si>
  <si>
    <t>ORD101627</t>
  </si>
  <si>
    <t>CUST2194</t>
  </si>
  <si>
    <t>ORD100131</t>
  </si>
  <si>
    <t>CUST0891</t>
  </si>
  <si>
    <t>ORD102433</t>
  </si>
  <si>
    <t>ORD102014</t>
  </si>
  <si>
    <t>ORD101117</t>
  </si>
  <si>
    <t>ORD102235</t>
  </si>
  <si>
    <t>ORD103245</t>
  </si>
  <si>
    <t>CUST0219</t>
  </si>
  <si>
    <t>ORD100698</t>
  </si>
  <si>
    <t>ORD104476</t>
  </si>
  <si>
    <t>ORD100835</t>
  </si>
  <si>
    <t>ORD103519</t>
  </si>
  <si>
    <t>ORD101919</t>
  </si>
  <si>
    <t>ORD101316</t>
  </si>
  <si>
    <t>CUST1125</t>
  </si>
  <si>
    <t>ORD102425</t>
  </si>
  <si>
    <t>ORD103066</t>
  </si>
  <si>
    <t>ORD103929</t>
  </si>
  <si>
    <t>ORD104532</t>
  </si>
  <si>
    <t>CUST0914</t>
  </si>
  <si>
    <t>ORD101636</t>
  </si>
  <si>
    <t>ORD100987</t>
  </si>
  <si>
    <t>CUST0397</t>
  </si>
  <si>
    <t>ORD102791</t>
  </si>
  <si>
    <t>CUST2192</t>
  </si>
  <si>
    <t>ORD100765</t>
  </si>
  <si>
    <t>ORD104872</t>
  </si>
  <si>
    <t>ORD102180</t>
  </si>
  <si>
    <t>ORD100088</t>
  </si>
  <si>
    <t>ORD103241</t>
  </si>
  <si>
    <t>CUST0053</t>
  </si>
  <si>
    <t>ORD102534</t>
  </si>
  <si>
    <t>ORD103034</t>
  </si>
  <si>
    <t>ORD102373</t>
  </si>
  <si>
    <t>ORD102651</t>
  </si>
  <si>
    <t>ORD100363</t>
  </si>
  <si>
    <t>ORD101816</t>
  </si>
  <si>
    <t>ORD100909</t>
  </si>
  <si>
    <t>ORD102476</t>
  </si>
  <si>
    <t>ORD103414</t>
  </si>
  <si>
    <t>CUST0936</t>
  </si>
  <si>
    <t>ORD103658</t>
  </si>
  <si>
    <t>ORD100072</t>
  </si>
  <si>
    <t>ORD101135</t>
  </si>
  <si>
    <t>ORD104457</t>
  </si>
  <si>
    <t>ORD101443</t>
  </si>
  <si>
    <t>ORD101772</t>
  </si>
  <si>
    <t>ORD104165</t>
  </si>
  <si>
    <t>ORD101686</t>
  </si>
  <si>
    <t>ORD102020</t>
  </si>
  <si>
    <t>ORD102170</t>
  </si>
  <si>
    <t>ORD101549</t>
  </si>
  <si>
    <t>ORD104026</t>
  </si>
  <si>
    <t>ORD104253</t>
  </si>
  <si>
    <t>ORD100942</t>
  </si>
  <si>
    <t>ORD101266</t>
  </si>
  <si>
    <t>ORD104756</t>
  </si>
  <si>
    <t>ORD104408</t>
  </si>
  <si>
    <t>ORD101916</t>
  </si>
  <si>
    <t>ORD104061</t>
  </si>
  <si>
    <t>ORD103032</t>
  </si>
  <si>
    <t>CUST0210</t>
  </si>
  <si>
    <t>ORD103372</t>
  </si>
  <si>
    <t>CUST2042</t>
  </si>
  <si>
    <t>ORD101290</t>
  </si>
  <si>
    <t>ORD102390</t>
  </si>
  <si>
    <t>ORD102226</t>
  </si>
  <si>
    <t>ORD101798</t>
  </si>
  <si>
    <t>CUST0748</t>
  </si>
  <si>
    <t>ORD101415</t>
  </si>
  <si>
    <t>ORD104539</t>
  </si>
  <si>
    <t>ORD102164</t>
  </si>
  <si>
    <t>ORD104503</t>
  </si>
  <si>
    <t>ORD103581</t>
  </si>
  <si>
    <t>ORD104886</t>
  </si>
  <si>
    <t>ORD103693</t>
  </si>
  <si>
    <t>ORD102541</t>
  </si>
  <si>
    <t>CUST0898</t>
  </si>
  <si>
    <t>ORD103785</t>
  </si>
  <si>
    <t>ORD104852</t>
  </si>
  <si>
    <t>CUST1742</t>
  </si>
  <si>
    <t>ORD101377</t>
  </si>
  <si>
    <t>ORD104207</t>
  </si>
  <si>
    <t>ORD104015</t>
  </si>
  <si>
    <t>ORD103510</t>
  </si>
  <si>
    <t>ORD103018</t>
  </si>
  <si>
    <t>ORD103433</t>
  </si>
  <si>
    <t>ORD100411</t>
  </si>
  <si>
    <t>ORD102130</t>
  </si>
  <si>
    <t>ORD104819</t>
  </si>
  <si>
    <t>ORD102635</t>
  </si>
  <si>
    <t>ORD101512</t>
  </si>
  <si>
    <t>ORD103823</t>
  </si>
  <si>
    <t>ORD100156</t>
  </si>
  <si>
    <t>ORD102547</t>
  </si>
  <si>
    <t>ORD100130</t>
  </si>
  <si>
    <t>ORD100546</t>
  </si>
  <si>
    <t>CUST1545</t>
  </si>
  <si>
    <t>ORD103307</t>
  </si>
  <si>
    <t>ORD103976</t>
  </si>
  <si>
    <t>ORD101625</t>
  </si>
  <si>
    <t>ORD101885</t>
  </si>
  <si>
    <t>ORD100656</t>
  </si>
  <si>
    <t>CUST0353</t>
  </si>
  <si>
    <t>ORD104237</t>
  </si>
  <si>
    <t>ORD101326</t>
  </si>
  <si>
    <t>ORD104932</t>
  </si>
  <si>
    <t>ORD104283</t>
  </si>
  <si>
    <t>ORD100020</t>
  </si>
  <si>
    <t>ORD102199</t>
  </si>
  <si>
    <t>ORD100148</t>
  </si>
  <si>
    <t>ORD100947</t>
  </si>
  <si>
    <t>ORD103499</t>
  </si>
  <si>
    <t>ORD101832</t>
  </si>
  <si>
    <t>ORD100858</t>
  </si>
  <si>
    <t>ORD100275</t>
  </si>
  <si>
    <t>ORD103410</t>
  </si>
  <si>
    <t>ORD101296</t>
  </si>
  <si>
    <t>ORD101313</t>
  </si>
  <si>
    <t>CUST0929</t>
  </si>
  <si>
    <t>ORD102783</t>
  </si>
  <si>
    <t>ORD104911</t>
  </si>
  <si>
    <t>ORD102438</t>
  </si>
  <si>
    <t>CUST1762</t>
  </si>
  <si>
    <t>ORD104563</t>
  </si>
  <si>
    <t>CUST0273</t>
  </si>
  <si>
    <t>ORD104873</t>
  </si>
  <si>
    <t>CUST1120</t>
  </si>
  <si>
    <t>ORD100149</t>
  </si>
  <si>
    <t>CUST0413</t>
  </si>
  <si>
    <t>ORD102200</t>
  </si>
  <si>
    <t>CUST0447</t>
  </si>
  <si>
    <t>ORD103775</t>
  </si>
  <si>
    <t>ORD103175</t>
  </si>
  <si>
    <t>ORD103276</t>
  </si>
  <si>
    <t>ORD100476</t>
  </si>
  <si>
    <t>ORD103787</t>
  </si>
  <si>
    <t>ORD104197</t>
  </si>
  <si>
    <t>ORD104010</t>
  </si>
  <si>
    <t>ORD103522</t>
  </si>
  <si>
    <t>ORD100054</t>
  </si>
  <si>
    <t>CUST1024</t>
  </si>
  <si>
    <t>ORD104766</t>
  </si>
  <si>
    <t>CUST0402</t>
  </si>
  <si>
    <t>ORD104040</t>
  </si>
  <si>
    <t>CUST0216</t>
  </si>
  <si>
    <t>ORD100040</t>
  </si>
  <si>
    <t>ORD102498</t>
  </si>
  <si>
    <t>CUST1660</t>
  </si>
  <si>
    <t>ORD104081</t>
  </si>
  <si>
    <t>CUST1689</t>
  </si>
  <si>
    <t>ORD103329</t>
  </si>
  <si>
    <t>CUST1523</t>
  </si>
  <si>
    <t>ORD101121</t>
  </si>
  <si>
    <t>ORD100575</t>
  </si>
  <si>
    <t>ORD104889</t>
  </si>
  <si>
    <t>CUST0048</t>
  </si>
  <si>
    <t>ORD103104</t>
  </si>
  <si>
    <t>ORD104950</t>
  </si>
  <si>
    <t>ORD100056</t>
  </si>
  <si>
    <t>ORD103281</t>
  </si>
  <si>
    <t>ORD103751</t>
  </si>
  <si>
    <t>ORD102876</t>
  </si>
  <si>
    <t>ORD101788</t>
  </si>
  <si>
    <t>ORD102906</t>
  </si>
  <si>
    <t>CUST0464</t>
  </si>
  <si>
    <t>ORD101382</t>
  </si>
  <si>
    <t>CUST1560</t>
  </si>
  <si>
    <t>ORD104506</t>
  </si>
  <si>
    <t>CUST1151</t>
  </si>
  <si>
    <t>ORD104007</t>
  </si>
  <si>
    <t>ORD102710</t>
  </si>
  <si>
    <t>ORD103848</t>
  </si>
  <si>
    <t>ORD100525</t>
  </si>
  <si>
    <t>ORD104455</t>
  </si>
  <si>
    <t>ORD103150</t>
  </si>
  <si>
    <t>ORD103013</t>
  </si>
  <si>
    <t>ORD102160</t>
  </si>
  <si>
    <t>ORD101898</t>
  </si>
  <si>
    <t>ORD101068</t>
  </si>
  <si>
    <t>ORD102802</t>
  </si>
  <si>
    <t>ORD100914</t>
  </si>
  <si>
    <t>ORD100784</t>
  </si>
  <si>
    <t>ORD101778</t>
  </si>
  <si>
    <t>ORD100085</t>
  </si>
  <si>
    <t>ORD103529</t>
  </si>
  <si>
    <t>ORD104929</t>
  </si>
  <si>
    <t>ORD100722</t>
  </si>
  <si>
    <t>ORD103161</t>
  </si>
  <si>
    <t>ORD101342</t>
  </si>
  <si>
    <t>CUST1606</t>
  </si>
  <si>
    <t>ORD102493</t>
  </si>
  <si>
    <t>ORD100223</t>
  </si>
  <si>
    <t>ORD101862</t>
  </si>
  <si>
    <t>ORD100105</t>
  </si>
  <si>
    <t>CUST2017</t>
  </si>
  <si>
    <t>ORD103731</t>
  </si>
  <si>
    <t>ORD102005</t>
  </si>
  <si>
    <t>ORD102834</t>
  </si>
  <si>
    <t>CUST1001</t>
  </si>
  <si>
    <t>ORD104091</t>
  </si>
  <si>
    <t>CUST0478</t>
  </si>
  <si>
    <t>ORD100277</t>
  </si>
  <si>
    <t>ORD102279</t>
  </si>
  <si>
    <t>ORD100442</t>
  </si>
  <si>
    <t>ORD100320</t>
  </si>
  <si>
    <t>ORD102849</t>
  </si>
  <si>
    <t>ORD100388</t>
  </si>
  <si>
    <t>ORD101221</t>
  </si>
  <si>
    <t>ORD100681</t>
  </si>
  <si>
    <t>CUST0874</t>
  </si>
  <si>
    <t>ORD102569</t>
  </si>
  <si>
    <t>ORD101182</t>
  </si>
  <si>
    <t>ORD102491</t>
  </si>
  <si>
    <t>ORD101328</t>
  </si>
  <si>
    <t>ORD103501</t>
  </si>
  <si>
    <t>ORD102236</t>
  </si>
  <si>
    <t>ORD101848</t>
  </si>
  <si>
    <t>ORD101461</t>
  </si>
  <si>
    <t>ORD104316</t>
  </si>
  <si>
    <t>ORD100950</t>
  </si>
  <si>
    <t>ORD100405</t>
  </si>
  <si>
    <t>CUST1502</t>
  </si>
  <si>
    <t>ORD103506</t>
  </si>
  <si>
    <t>ORD100417</t>
  </si>
  <si>
    <t>ORD104569</t>
  </si>
  <si>
    <t>ORD100825</t>
  </si>
  <si>
    <t>ORD101857</t>
  </si>
  <si>
    <t>ORD101094</t>
  </si>
  <si>
    <t>ORD101951</t>
  </si>
  <si>
    <t>ORD100402</t>
  </si>
  <si>
    <t>ORD100371</t>
  </si>
  <si>
    <t>CUST1229</t>
  </si>
  <si>
    <t>ORD102396</t>
  </si>
  <si>
    <t>ORD101555</t>
  </si>
  <si>
    <t>ORD102747</t>
  </si>
  <si>
    <t>ORD101279</t>
  </si>
  <si>
    <t>ORD102306</t>
  </si>
  <si>
    <t>CUST1549</t>
  </si>
  <si>
    <t>ORD100104</t>
  </si>
  <si>
    <t>ORD104036</t>
  </si>
  <si>
    <t>ORD102781</t>
  </si>
  <si>
    <t>ORD100220</t>
  </si>
  <si>
    <t>ORD100427</t>
  </si>
  <si>
    <t>ORD103725</t>
  </si>
  <si>
    <t>CUST1590</t>
  </si>
  <si>
    <t>ORD104016</t>
  </si>
  <si>
    <t>CUST0494</t>
  </si>
  <si>
    <t>ORD102982</t>
  </si>
  <si>
    <t>ORD102114</t>
  </si>
  <si>
    <t>CUST1291</t>
  </si>
  <si>
    <t>ORD101896</t>
  </si>
  <si>
    <t>ORD101130</t>
  </si>
  <si>
    <t>ORD101594</t>
  </si>
  <si>
    <t>ORD102584</t>
  </si>
  <si>
    <t>ORD102072</t>
  </si>
  <si>
    <t>ORD101758</t>
  </si>
  <si>
    <t>ORD100290</t>
  </si>
  <si>
    <t>ORD101707</t>
  </si>
  <si>
    <t>ORD102104</t>
  </si>
  <si>
    <t>CUST1518</t>
  </si>
  <si>
    <t>ORD103486</t>
  </si>
  <si>
    <t>ORD103556</t>
  </si>
  <si>
    <t>ORD104161</t>
  </si>
  <si>
    <t>ORD102077</t>
  </si>
  <si>
    <t>ORD101812</t>
  </si>
  <si>
    <t>ORD104312</t>
  </si>
  <si>
    <t>ORD100576</t>
  </si>
  <si>
    <t>ORD101345</t>
  </si>
  <si>
    <t>ORD103353</t>
  </si>
  <si>
    <t>CUST0344</t>
  </si>
  <si>
    <t>ORD101065</t>
  </si>
  <si>
    <t>ORD102068</t>
  </si>
  <si>
    <t>ORD104709</t>
  </si>
  <si>
    <t>ORD104321</t>
  </si>
  <si>
    <t>ORD104079</t>
  </si>
  <si>
    <t>ORD103485</t>
  </si>
  <si>
    <t>CUST1687</t>
  </si>
  <si>
    <t>ORD100994</t>
  </si>
  <si>
    <t>ORD100166</t>
  </si>
  <si>
    <t>ORD103133</t>
  </si>
  <si>
    <t>ORD100226</t>
  </si>
  <si>
    <t>ORD102966</t>
  </si>
  <si>
    <t>ORD100600</t>
  </si>
  <si>
    <t>ORD102278</t>
  </si>
  <si>
    <t>ORD101257</t>
  </si>
  <si>
    <t>ORD102721</t>
  </si>
  <si>
    <t>CUST1489</t>
  </si>
  <si>
    <t>ORD101934</t>
  </si>
  <si>
    <t>ORD100496</t>
  </si>
  <si>
    <t>ORD104744</t>
  </si>
  <si>
    <t>CUST1464</t>
  </si>
  <si>
    <t>ORD101076</t>
  </si>
  <si>
    <t>CUST2199</t>
  </si>
  <si>
    <t>ORD100059</t>
  </si>
  <si>
    <t>ORD100771</t>
  </si>
  <si>
    <t>ORD100157</t>
  </si>
  <si>
    <t>CUST1341</t>
  </si>
  <si>
    <t>ORD103154</t>
  </si>
  <si>
    <t>ORD100178</t>
  </si>
  <si>
    <t>ORD100622</t>
  </si>
  <si>
    <t>CUST1998</t>
  </si>
  <si>
    <t>ORD102972</t>
  </si>
  <si>
    <t>CUST1931</t>
  </si>
  <si>
    <t>ORD102671</t>
  </si>
  <si>
    <t>ORD103191</t>
  </si>
  <si>
    <t>ORD100203</t>
  </si>
  <si>
    <t>ORD102949</t>
  </si>
  <si>
    <t>ORD103157</t>
  </si>
  <si>
    <t>ORD101412</t>
  </si>
  <si>
    <t>ORD102960</t>
  </si>
  <si>
    <t>ORD103613</t>
  </si>
  <si>
    <t>ORD102386</t>
  </si>
  <si>
    <t>ORD104518</t>
  </si>
  <si>
    <t>ORD103980</t>
  </si>
  <si>
    <t>ORD102978</t>
  </si>
  <si>
    <t>CUST1247</t>
  </si>
  <si>
    <t>ORD100547</t>
  </si>
  <si>
    <t>CUST1398</t>
  </si>
  <si>
    <t>ORD100626</t>
  </si>
  <si>
    <t>CUST0535</t>
  </si>
  <si>
    <t>ORD104125</t>
  </si>
  <si>
    <t>CUST0340</t>
  </si>
  <si>
    <t>ORD103532</t>
  </si>
  <si>
    <t>ORD101999</t>
  </si>
  <si>
    <t>ORD102027</t>
  </si>
  <si>
    <t>ORD101759</t>
  </si>
  <si>
    <t>ORD100842</t>
  </si>
  <si>
    <t>ORD101833</t>
  </si>
  <si>
    <t>CUST1225</t>
  </si>
  <si>
    <t>ORD102049</t>
  </si>
  <si>
    <t>CUST0852</t>
  </si>
  <si>
    <t>ORD101739</t>
  </si>
  <si>
    <t>CUST0892</t>
  </si>
  <si>
    <t>ORD102351</t>
  </si>
  <si>
    <t>CUST0946</t>
  </si>
  <si>
    <t>ORD101721</t>
  </si>
  <si>
    <t>ORD103767</t>
  </si>
  <si>
    <t>ORD102360</t>
  </si>
  <si>
    <t>CUST2015</t>
  </si>
  <si>
    <t>ORD103609</t>
  </si>
  <si>
    <t>ORD103786</t>
  </si>
  <si>
    <t>CUST0299</t>
  </si>
  <si>
    <t>ORD101011</t>
  </si>
  <si>
    <t>ORD101590</t>
  </si>
  <si>
    <t>ORD104002</t>
  </si>
  <si>
    <t>ORD101968</t>
  </si>
  <si>
    <t>ORD102583</t>
  </si>
  <si>
    <t>ORD100112</t>
  </si>
  <si>
    <t>CUST1117</t>
  </si>
  <si>
    <t>ORD100841</t>
  </si>
  <si>
    <t>ORD100098</t>
  </si>
  <si>
    <t>ORD103847</t>
  </si>
  <si>
    <t>CUST0599</t>
  </si>
  <si>
    <t>ORD103065</t>
  </si>
  <si>
    <t>ORD101733</t>
  </si>
  <si>
    <t>ORD102285</t>
  </si>
  <si>
    <t>ORD101887</t>
  </si>
  <si>
    <t>ORD100510</t>
  </si>
  <si>
    <t>CUST0647</t>
  </si>
  <si>
    <t>ORD102097</t>
  </si>
  <si>
    <t>ORD102453</t>
  </si>
  <si>
    <t>CUST1685</t>
  </si>
  <si>
    <t>ORD102690</t>
  </si>
  <si>
    <t>ORD104591</t>
  </si>
  <si>
    <t>ORD100283</t>
  </si>
  <si>
    <t>CUST0368</t>
  </si>
  <si>
    <t>ORD104282</t>
  </si>
  <si>
    <t>ORD103238</t>
  </si>
  <si>
    <t>ORD103466</t>
  </si>
  <si>
    <t>CUST1637</t>
  </si>
  <si>
    <t>ORD104340</t>
  </si>
  <si>
    <t>ORD102790</t>
  </si>
  <si>
    <t>ORD100483</t>
  </si>
  <si>
    <t>ORD101385</t>
  </si>
  <si>
    <t>ORD104231</t>
  </si>
  <si>
    <t>ORD104664</t>
  </si>
  <si>
    <t>ORD104240</t>
  </si>
  <si>
    <t>CUST1729</t>
  </si>
  <si>
    <t>ORD100767</t>
  </si>
  <si>
    <t>CUST1552</t>
  </si>
  <si>
    <t>ORD100728</t>
  </si>
  <si>
    <t>ORD100796</t>
  </si>
  <si>
    <t>ORD104388</t>
  </si>
  <si>
    <t>CUST1602</t>
  </si>
  <si>
    <t>ORD100136</t>
  </si>
  <si>
    <t>ORD100813</t>
  </si>
  <si>
    <t>ORD103029</t>
  </si>
  <si>
    <t>ORD102826</t>
  </si>
  <si>
    <t>ORD102858</t>
  </si>
  <si>
    <t>CUST1735</t>
  </si>
  <si>
    <t>ORD101245</t>
  </si>
  <si>
    <t>ORD102421</t>
  </si>
  <si>
    <t>CUST1675</t>
  </si>
  <si>
    <t>ORD103168</t>
  </si>
  <si>
    <t>CUST1831</t>
  </si>
  <si>
    <t>ORD103765</t>
  </si>
  <si>
    <t>ORD103373</t>
  </si>
  <si>
    <t>ORD102688</t>
  </si>
  <si>
    <t>ORD104547</t>
  </si>
  <si>
    <t>ORD104479</t>
  </si>
  <si>
    <t>ORD103425</t>
  </si>
  <si>
    <t>ORD103207</t>
  </si>
  <si>
    <t>ORD100384</t>
  </si>
  <si>
    <t>ORD101978</t>
  </si>
  <si>
    <t>CUST0411</t>
  </si>
  <si>
    <t>ORD101241</t>
  </si>
  <si>
    <t>CUST0659</t>
  </si>
  <si>
    <t>ORD103194</t>
  </si>
  <si>
    <t>ORD102637</t>
  </si>
  <si>
    <t>ORD103215</t>
  </si>
  <si>
    <t>ORD101530</t>
  </si>
  <si>
    <t>CUST1263</t>
  </si>
  <si>
    <t>ORD103359</t>
  </si>
  <si>
    <t>ORD102098</t>
  </si>
  <si>
    <t>ORD100019</t>
  </si>
  <si>
    <t>ORD103346</t>
  </si>
  <si>
    <t>ORD104434</t>
  </si>
  <si>
    <t>ORD101104</t>
  </si>
  <si>
    <t>ORD103456</t>
  </si>
  <si>
    <t>CUST0507</t>
  </si>
  <si>
    <t>ORD101938</t>
  </si>
  <si>
    <t>ORD103998</t>
  </si>
  <si>
    <t>ORD100460</t>
  </si>
  <si>
    <t>CUST0461</t>
  </si>
  <si>
    <t>ORD104211</t>
  </si>
  <si>
    <t>ORD100502</t>
  </si>
  <si>
    <t>ORD103564</t>
  </si>
  <si>
    <t>CUST0079</t>
  </si>
  <si>
    <t>ORD104900</t>
  </si>
  <si>
    <t>ORD100187</t>
  </si>
  <si>
    <t>ORD104083</t>
  </si>
  <si>
    <t>ORD101876</t>
  </si>
  <si>
    <t>ORD100160</t>
  </si>
  <si>
    <t>ORD103844</t>
  </si>
  <si>
    <t>ORD102537</t>
  </si>
  <si>
    <t>ORD101369</t>
  </si>
  <si>
    <t>ORD103361</t>
  </si>
  <si>
    <t>ORD103413</t>
  </si>
  <si>
    <t>ORD101108</t>
  </si>
  <si>
    <t>ORD104554</t>
  </si>
  <si>
    <t>ORD101565</t>
  </si>
  <si>
    <t>ORD102581</t>
  </si>
  <si>
    <t>ORD102247</t>
  </si>
  <si>
    <t>ORD103824</t>
  </si>
  <si>
    <t>ORD100367</t>
  </si>
  <si>
    <t>ORD101423</t>
  </si>
  <si>
    <t>ORD102012</t>
  </si>
  <si>
    <t>CUST0227</t>
  </si>
  <si>
    <t>ORD100861</t>
  </si>
  <si>
    <t>CUST1138</t>
  </si>
  <si>
    <t>ORD100925</t>
  </si>
  <si>
    <t>ORD100378</t>
  </si>
  <si>
    <t>ORD103070</t>
  </si>
  <si>
    <t>ORD103234</t>
  </si>
  <si>
    <t>ORD100748</t>
  </si>
  <si>
    <t>ORD104673</t>
  </si>
  <si>
    <t>ORD103093</t>
  </si>
  <si>
    <t>ORD101738</t>
  </si>
  <si>
    <t>ORD101653</t>
  </si>
  <si>
    <t>CUST1924</t>
  </si>
  <si>
    <t>ORD104021</t>
  </si>
  <si>
    <t>ORD101161</t>
  </si>
  <si>
    <t>ORD100086</t>
  </si>
  <si>
    <t>CUST1956</t>
  </si>
  <si>
    <t>ORD104019</t>
  </si>
  <si>
    <t>CUST0904</t>
  </si>
  <si>
    <t>ORD102486</t>
  </si>
  <si>
    <t>ORD102444</t>
  </si>
  <si>
    <t>ORD103225</t>
  </si>
  <si>
    <t>ORD100844</t>
  </si>
  <si>
    <t>CUST0763</t>
  </si>
  <si>
    <t>ORD101818</t>
  </si>
  <si>
    <t>ORD101607</t>
  </si>
  <si>
    <t>CUST0314</t>
  </si>
  <si>
    <t>ORD100386</t>
  </si>
  <si>
    <t>ORD100792</t>
  </si>
  <si>
    <t>CUST0289</t>
  </si>
  <si>
    <t>ORD104605</t>
  </si>
  <si>
    <t>ORD103289</t>
  </si>
  <si>
    <t>CUST0965</t>
  </si>
  <si>
    <t>ORD100207</t>
  </si>
  <si>
    <t>ORD103022</t>
  </si>
  <si>
    <t>ORD104299</t>
  </si>
  <si>
    <t>ORD102459</t>
  </si>
  <si>
    <t>ORD103684</t>
  </si>
  <si>
    <t>ORD102419</t>
  </si>
  <si>
    <t>ORD101418</t>
  </si>
  <si>
    <t>ORD102928</t>
  </si>
  <si>
    <t>CUST0154</t>
  </si>
  <si>
    <t>ORD102992</t>
  </si>
  <si>
    <t>ORD104405</t>
  </si>
  <si>
    <t>ORD101973</t>
  </si>
  <si>
    <t>ORD102800</t>
  </si>
  <si>
    <t>ORD102720</t>
  </si>
  <si>
    <t>ORD104259</t>
  </si>
  <si>
    <t>ORD104485</t>
  </si>
  <si>
    <t>CUST2065</t>
  </si>
  <si>
    <t>ORD102481</t>
  </si>
  <si>
    <t>ORD104529</t>
  </si>
  <si>
    <t>ORD101820</t>
  </si>
  <si>
    <t>ORD100208</t>
  </si>
  <si>
    <t>ORD104528</t>
  </si>
  <si>
    <t>CUST0375</t>
  </si>
  <si>
    <t>ORD100447</t>
  </si>
  <si>
    <t>ORD104963</t>
  </si>
  <si>
    <t>ORD100775</t>
  </si>
  <si>
    <t>ORD101855</t>
  </si>
  <si>
    <t>CUST1913</t>
  </si>
  <si>
    <t>ORD100583</t>
  </si>
  <si>
    <t>CUST2159</t>
  </si>
  <si>
    <t>ORD103760</t>
  </si>
  <si>
    <t>ORD101215</t>
  </si>
  <si>
    <t>ORD104445</t>
  </si>
  <si>
    <t>ORD102871</t>
  </si>
  <si>
    <t>CUST1614</t>
  </si>
  <si>
    <t>ORD103768</t>
  </si>
  <si>
    <t>ORD102141</t>
  </si>
  <si>
    <t>CUST2155</t>
  </si>
  <si>
    <t>ORD104516</t>
  </si>
  <si>
    <t>ORD104059</t>
  </si>
  <si>
    <t>ORD103062</t>
  </si>
  <si>
    <t>ORD104223</t>
  </si>
  <si>
    <t>ORD101836</t>
  </si>
  <si>
    <t>ORD101456</t>
  </si>
  <si>
    <t>ORD102293</t>
  </si>
  <si>
    <t>CUST1830</t>
  </si>
  <si>
    <t>ORD103706</t>
  </si>
  <si>
    <t>ORD103846</t>
  </si>
  <si>
    <t>ORD100895</t>
  </si>
  <si>
    <t>ORD104273</t>
  </si>
  <si>
    <t>CUST1921</t>
  </si>
  <si>
    <t>ORD102345</t>
  </si>
  <si>
    <t>ORD102378</t>
  </si>
  <si>
    <t>ORD104071</t>
  </si>
  <si>
    <t>ORD103602</t>
  </si>
  <si>
    <t>ORD103421</t>
  </si>
  <si>
    <t>CUST0712</t>
  </si>
  <si>
    <t>ORD101341</t>
  </si>
  <si>
    <t>CUST0593</t>
  </si>
  <si>
    <t>ORD104590</t>
  </si>
  <si>
    <t>ORD103339</t>
  </si>
  <si>
    <t>CUST1419</t>
  </si>
  <si>
    <t>ORD101863</t>
  </si>
  <si>
    <t>ORD101678</t>
  </si>
  <si>
    <t>CUST0173</t>
  </si>
  <si>
    <t>ORD103173</t>
  </si>
  <si>
    <t>ORD100692</t>
  </si>
  <si>
    <t>ORD102132</t>
  </si>
  <si>
    <t>ORD104995</t>
  </si>
  <si>
    <t>ORD102083</t>
  </si>
  <si>
    <t>ORD103341</t>
  </si>
  <si>
    <t>CUST1009</t>
  </si>
  <si>
    <t>ORD103979</t>
  </si>
  <si>
    <t>ORD104957</t>
  </si>
  <si>
    <t>ORD102297</t>
  </si>
  <si>
    <t>CUST0364</t>
  </si>
  <si>
    <t>ORD101098</t>
  </si>
  <si>
    <t>ORD104541</t>
  </si>
  <si>
    <t>ORD102119</t>
  </si>
  <si>
    <t>ORD101220</t>
  </si>
  <si>
    <t>ORD104608</t>
  </si>
  <si>
    <t>ORD102182</t>
  </si>
  <si>
    <t>ORD104186</t>
  </si>
  <si>
    <t>ORD102921</t>
  </si>
  <si>
    <t>ORD100365</t>
  </si>
  <si>
    <t>CUST1210</t>
  </si>
  <si>
    <t>ORD102487</t>
  </si>
  <si>
    <t>ORD101588</t>
  </si>
  <si>
    <t>ORD104462</t>
  </si>
  <si>
    <t>ORD101507</t>
  </si>
  <si>
    <t>ORD104390</t>
  </si>
  <si>
    <t>ORD101529</t>
  </si>
  <si>
    <t>ORD103112</t>
  </si>
  <si>
    <t>CUST1531</t>
  </si>
  <si>
    <t>ORD101362</t>
  </si>
  <si>
    <t>CUST1499</t>
  </si>
  <si>
    <t>ORD100049</t>
  </si>
  <si>
    <t>ORD104651</t>
  </si>
  <si>
    <t>CUST1917</t>
  </si>
  <si>
    <t>ORD101509</t>
  </si>
  <si>
    <t>CUST1744</t>
  </si>
  <si>
    <t>ORD103737</t>
  </si>
  <si>
    <t>ORD102886</t>
  </si>
  <si>
    <t>ORD104593</t>
  </si>
  <si>
    <t>CUST1029</t>
  </si>
  <si>
    <t>ORD101680</t>
  </si>
  <si>
    <t>ORD102714</t>
  </si>
  <si>
    <t>ORD103989</t>
  </si>
  <si>
    <t>ORD104553</t>
  </si>
  <si>
    <t>ORD103427</t>
  </si>
  <si>
    <t>ORD103472</t>
  </si>
  <si>
    <t>ORD104730</t>
  </si>
  <si>
    <t>ORD101123</t>
  </si>
  <si>
    <t>ORD102460</t>
  </si>
  <si>
    <t>ORD104421</t>
  </si>
  <si>
    <t>CUST0061</t>
  </si>
  <si>
    <t>ORD104041</t>
  </si>
  <si>
    <t>ORD101749</t>
  </si>
  <si>
    <t>ORD100891</t>
  </si>
  <si>
    <t>ORD104632</t>
  </si>
  <si>
    <t>ORD101308</t>
  </si>
  <si>
    <t>ORD102505</t>
  </si>
  <si>
    <t>ORD101275</t>
  </si>
  <si>
    <t>ORD103611</t>
  </si>
  <si>
    <t>ORD102417</t>
  </si>
  <si>
    <t>ORD100848</t>
  </si>
  <si>
    <t>ORD102524</t>
  </si>
  <si>
    <t>ORD104169</t>
  </si>
  <si>
    <t>ORD102732</t>
  </si>
  <si>
    <t>ORD104140</t>
  </si>
  <si>
    <t>ORD102344</t>
  </si>
  <si>
    <t>ORD104023</t>
  </si>
  <si>
    <t>ORD101129</t>
  </si>
  <si>
    <t>ORD102381</t>
  </si>
  <si>
    <t>CUST2196</t>
  </si>
  <si>
    <t>ORD102056</t>
  </si>
  <si>
    <t>ORD104630</t>
  </si>
  <si>
    <t>ORD100344</t>
  </si>
  <si>
    <t>ORD104888</t>
  </si>
  <si>
    <t>ORD101652</t>
  </si>
  <si>
    <t>ORD104696</t>
  </si>
  <si>
    <t>ORD102326</t>
  </si>
  <si>
    <t>ORD103003</t>
  </si>
  <si>
    <t>ORD103391</t>
  </si>
  <si>
    <t>ORD103567</t>
  </si>
  <si>
    <t>CUST2151</t>
  </si>
  <si>
    <t>ORD103931</t>
  </si>
  <si>
    <t>ORD104551</t>
  </si>
  <si>
    <t>ORD102499</t>
  </si>
  <si>
    <t>ORD104804</t>
  </si>
  <si>
    <t>ORD103614</t>
  </si>
  <si>
    <t>ORD102233</t>
  </si>
  <si>
    <t>CUST1856</t>
  </si>
  <si>
    <t>ORD103612</t>
  </si>
  <si>
    <t>ORD103920</t>
  </si>
  <si>
    <t>ORD102835</t>
  </si>
  <si>
    <t>ORD100587</t>
  </si>
  <si>
    <t>ORD100724</t>
  </si>
  <si>
    <t>ORD100333</t>
  </si>
  <si>
    <t>ORD102154</t>
  </si>
  <si>
    <t>ORD100886</t>
  </si>
  <si>
    <t>ORD104384</t>
  </si>
  <si>
    <t>ORD101039</t>
  </si>
  <si>
    <t>ORD103432</t>
  </si>
  <si>
    <t>ORD101886</t>
  </si>
  <si>
    <t>ORD102552</t>
  </si>
  <si>
    <t>ORD104693</t>
  </si>
  <si>
    <t>CUST1323</t>
  </si>
  <si>
    <t>ORD104281</t>
  </si>
  <si>
    <t>ORD101941</t>
  </si>
  <si>
    <t>ORD100581</t>
  </si>
  <si>
    <t>ORD100002</t>
  </si>
  <si>
    <t>ORD102179</t>
  </si>
  <si>
    <t>ORD101895</t>
  </si>
  <si>
    <t>ORD101965</t>
  </si>
  <si>
    <t>ORD103255</t>
  </si>
  <si>
    <t>ORD100852</t>
  </si>
  <si>
    <t>ORD103051</t>
  </si>
  <si>
    <t>ORD101854</t>
  </si>
  <si>
    <t>ORD101773</t>
  </si>
  <si>
    <t>ORD104170</t>
  </si>
  <si>
    <t>ORD104350</t>
  </si>
  <si>
    <t>CUST1809</t>
  </si>
  <si>
    <t>ORD100550</t>
  </si>
  <si>
    <t>ORD100700</t>
  </si>
  <si>
    <t>ORD102308</t>
  </si>
  <si>
    <t>ORD102013</t>
  </si>
  <si>
    <t>ORD101223</t>
  </si>
  <si>
    <t>ORD102669</t>
  </si>
  <si>
    <t>ORD103520</t>
  </si>
  <si>
    <t>ORD100569</t>
  </si>
  <si>
    <t>ORD102457</t>
  </si>
  <si>
    <t>ORD102943</t>
  </si>
  <si>
    <t>ORD103630</t>
  </si>
  <si>
    <t>ORD103968</t>
  </si>
  <si>
    <t>ORD104419</t>
  </si>
  <si>
    <t>CUST1294</t>
  </si>
  <si>
    <t>ORD102347</t>
  </si>
  <si>
    <t>ORD102863</t>
  </si>
  <si>
    <t>ORD100235</t>
  </si>
  <si>
    <t>ORD102765</t>
  </si>
  <si>
    <t>ORD103717</t>
  </si>
  <si>
    <t>ORD104657</t>
  </si>
  <si>
    <t>CUST0789</t>
  </si>
  <si>
    <t>ORD104644</t>
  </si>
  <si>
    <t>ORD104743</t>
  </si>
  <si>
    <t>CUST1147</t>
  </si>
  <si>
    <t>ORD101647</t>
  </si>
  <si>
    <t>CUST0237</t>
  </si>
  <si>
    <t>ORD104676</t>
  </si>
  <si>
    <t>ORD104386</t>
  </si>
  <si>
    <t>ORD104848</t>
  </si>
  <si>
    <t>ORD103637</t>
  </si>
  <si>
    <t>ORD103183</t>
  </si>
  <si>
    <t>ORD100162</t>
  </si>
  <si>
    <t>ORD104961</t>
  </si>
  <si>
    <t>ORD104981</t>
  </si>
  <si>
    <t>ORD103973</t>
  </si>
  <si>
    <t>ORD103745</t>
  </si>
  <si>
    <t>ORD104988</t>
  </si>
  <si>
    <t>ORD101291</t>
  </si>
  <si>
    <t>CUST1647</t>
  </si>
  <si>
    <t>ORD102478</t>
  </si>
  <si>
    <t>ORD104303</t>
  </si>
  <si>
    <t>ORD104382</t>
  </si>
  <si>
    <t>CUST0056</t>
  </si>
  <si>
    <t>ORD104653</t>
  </si>
  <si>
    <t>ORD101115</t>
  </si>
  <si>
    <t>ORD102494</t>
  </si>
  <si>
    <t>ORD101136</t>
  </si>
  <si>
    <t>ORD104369</t>
  </si>
  <si>
    <t>ORD102109</t>
  </si>
  <si>
    <t>ORD100794</t>
  </si>
  <si>
    <t>ORD104193</t>
  </si>
  <si>
    <t>CUST1376</t>
  </si>
  <si>
    <t>ORD102376</t>
  </si>
  <si>
    <t>ORD104616</t>
  </si>
  <si>
    <t>ORD104454</t>
  </si>
  <si>
    <t>ORD102846</t>
  </si>
  <si>
    <t>ORD101659</t>
  </si>
  <si>
    <t>ORD100720</t>
  </si>
  <si>
    <t>CUST0325</t>
  </si>
  <si>
    <t>ORD100495</t>
  </si>
  <si>
    <t>ORD102702</t>
  </si>
  <si>
    <t>ORD104209</t>
  </si>
  <si>
    <t>ORD103571</t>
  </si>
  <si>
    <t>ORD102270</t>
  </si>
  <si>
    <t>ORD101697</t>
  </si>
  <si>
    <t>ORD103484</t>
  </si>
  <si>
    <t>ORD100145</t>
  </si>
  <si>
    <t>ORD100975</t>
  </si>
  <si>
    <t>ORD101902</t>
  </si>
  <si>
    <t>CUST0284</t>
  </si>
  <si>
    <t>ORD104504</t>
  </si>
  <si>
    <t>ORD104945</t>
  </si>
  <si>
    <t>ORD100354</t>
  </si>
  <si>
    <t>ORD103273</t>
  </si>
  <si>
    <t>ORD103959</t>
  </si>
  <si>
    <t>CUST1141</t>
  </si>
  <si>
    <t>ORD104559</t>
  </si>
  <si>
    <t>ORD103044</t>
  </si>
  <si>
    <t>ORD102286</t>
  </si>
  <si>
    <t>ORD104397</t>
  </si>
  <si>
    <t>ORD101077</t>
  </si>
  <si>
    <t>ORD103202</t>
  </si>
  <si>
    <t>ORD102502</t>
  </si>
  <si>
    <t>ORD100918</t>
  </si>
  <si>
    <t>CUST1190</t>
  </si>
  <si>
    <t>ORD100696</t>
  </si>
  <si>
    <t>ORD102597</t>
  </si>
  <si>
    <t>ORD103318</t>
  </si>
  <si>
    <t>ORD102485</t>
  </si>
  <si>
    <t>ORD100303</t>
  </si>
  <si>
    <t>CUST1424</t>
  </si>
  <si>
    <t>ORD104674</t>
  </si>
  <si>
    <t>ORD103740</t>
  </si>
  <si>
    <t>ORD104254</t>
  </si>
  <si>
    <t>ORD104614</t>
  </si>
  <si>
    <t>CUST0226</t>
  </si>
  <si>
    <t>ORD100461</t>
  </si>
  <si>
    <t>ORD103490</t>
  </si>
  <si>
    <t>ORD101405</t>
  </si>
  <si>
    <t>ORD101620</t>
  </si>
  <si>
    <t>ORD103285</t>
  </si>
  <si>
    <t>ORD104938</t>
  </si>
  <si>
    <t>ORD102335</t>
  </si>
  <si>
    <t>ORD103967</t>
  </si>
  <si>
    <t>ORD102407</t>
  </si>
  <si>
    <t>ORD100406</t>
  </si>
  <si>
    <t>ORD102131</t>
  </si>
  <si>
    <t>ORD103995</t>
  </si>
  <si>
    <t>CUST0416</t>
  </si>
  <si>
    <t>ORD101704</t>
  </si>
  <si>
    <t>ORD100560</t>
  </si>
  <si>
    <t>ORD102898</t>
  </si>
  <si>
    <t>CUST1128</t>
  </si>
  <si>
    <t>ORD103711</t>
  </si>
  <si>
    <t>ORD103933</t>
  </si>
  <si>
    <t>ORD102680</t>
  </si>
  <si>
    <t>ORD102878</t>
  </si>
  <si>
    <t>CUST0618</t>
  </si>
  <si>
    <t>ORD104919</t>
  </si>
  <si>
    <t>ORD104893</t>
  </si>
  <si>
    <t>ORD100705</t>
  </si>
  <si>
    <t>CUST0841</t>
  </si>
  <si>
    <t>ORD100329</t>
  </si>
  <si>
    <t>ORD102173</t>
  </si>
  <si>
    <t>ORD103736</t>
  </si>
  <si>
    <t>ORD103887</t>
  </si>
  <si>
    <t>ORD101787</t>
  </si>
  <si>
    <t>ORD104077</t>
  </si>
  <si>
    <t>ORD104896</t>
  </si>
  <si>
    <t>ORD100588</t>
  </si>
  <si>
    <t>ORD102507</t>
  </si>
  <si>
    <t>ORD104392</t>
  </si>
  <si>
    <t>CUST1003</t>
  </si>
  <si>
    <t>ORD104128</t>
  </si>
  <si>
    <t>ORD104008</t>
  </si>
  <si>
    <t>ORD100786</t>
  </si>
  <si>
    <t>ORD101237</t>
  </si>
  <si>
    <t>ORD104953</t>
  </si>
  <si>
    <t>ORD101877</t>
  </si>
  <si>
    <t>CUST1528</t>
  </si>
  <si>
    <t>ORD102375</t>
  </si>
  <si>
    <t>ORD101455</t>
  </si>
  <si>
    <t>ORD100561</t>
  </si>
  <si>
    <t>ORD103218</t>
  </si>
  <si>
    <t>ORD103384</t>
  </si>
  <si>
    <t>ORD101992</t>
  </si>
  <si>
    <t>ORD103963</t>
  </si>
  <si>
    <t>ORD101731</t>
  </si>
  <si>
    <t>ORD102655</t>
  </si>
  <si>
    <t>ORD102429</t>
  </si>
  <si>
    <t>ORD100606</t>
  </si>
  <si>
    <t>ORD101574</t>
  </si>
  <si>
    <t>ORD103145</t>
  </si>
  <si>
    <t>ORD102237</t>
  </si>
  <si>
    <t>CUST1449</t>
  </si>
  <si>
    <t>ORD100527</t>
  </si>
  <si>
    <t>CUST0256</t>
  </si>
  <si>
    <t>ORD101100</t>
  </si>
  <si>
    <t>CUST0919</t>
  </si>
  <si>
    <t>ORD101024</t>
  </si>
  <si>
    <t>ORD102912</t>
  </si>
  <si>
    <t>ORD103859</t>
  </si>
  <si>
    <t>ORD104537</t>
  </si>
  <si>
    <t>ORD103583</t>
  </si>
  <si>
    <t>ORD103355</t>
  </si>
  <si>
    <t>ORD103764</t>
  </si>
  <si>
    <t>ORD102466</t>
  </si>
  <si>
    <t>ORD104578</t>
  </si>
  <si>
    <t>ORD103121</t>
  </si>
  <si>
    <t>ORD100468</t>
  </si>
  <si>
    <t>ORD102663</t>
  </si>
  <si>
    <t>ORD102939</t>
  </si>
  <si>
    <t>ORD103401</t>
  </si>
  <si>
    <t>ORD103553</t>
  </si>
  <si>
    <t>ORD103090</t>
  </si>
  <si>
    <t>ORD103146</t>
  </si>
  <si>
    <t>ORD102715</t>
  </si>
  <si>
    <t>ORD104313</t>
  </si>
  <si>
    <t>CUST0888</t>
  </si>
  <si>
    <t>ORD101624</t>
  </si>
  <si>
    <t>ORD102731</t>
  </si>
  <si>
    <t>ORD103111</t>
  </si>
  <si>
    <t>ORD104082</t>
  </si>
  <si>
    <t>ORD103208</t>
  </si>
  <si>
    <t>ORD100932</t>
  </si>
  <si>
    <t>ORD102412</t>
  </si>
  <si>
    <t>ORD104063</t>
  </si>
  <si>
    <t>ORD104555</t>
  </si>
  <si>
    <t>ORD100242</t>
  </si>
  <si>
    <t>CUST0415</t>
  </si>
  <si>
    <t>ORD100340</t>
  </si>
  <si>
    <t>ORD101698</t>
  </si>
  <si>
    <t>CUST1218</t>
  </si>
  <si>
    <t>ORD103702</t>
  </si>
  <si>
    <t>ORD100195</t>
  </si>
  <si>
    <t>ORD102875</t>
  </si>
  <si>
    <t>ORD101295</t>
  </si>
  <si>
    <t>CUST1028</t>
  </si>
  <si>
    <t>ORD103101</t>
  </si>
  <si>
    <t>ORD104297</t>
  </si>
  <si>
    <t>ORD102197</t>
  </si>
  <si>
    <t>ORD104085</t>
  </si>
  <si>
    <t>ORD101553</t>
  </si>
  <si>
    <t>ORD102436</t>
  </si>
  <si>
    <t>ORD102264</t>
  </si>
  <si>
    <t>ORD101575</t>
  </si>
  <si>
    <t>ORD101189</t>
  </si>
  <si>
    <t>ORD101242</t>
  </si>
  <si>
    <t>ORD104500</t>
  </si>
  <si>
    <t>ORD101560</t>
  </si>
  <si>
    <t>ORD100048</t>
  </si>
  <si>
    <t>ORD103539</t>
  </si>
  <si>
    <t>ORD101829</t>
  </si>
  <si>
    <t>ORD101320</t>
  </si>
  <si>
    <t>ORD102357</t>
  </si>
  <si>
    <t>ORD102744</t>
  </si>
  <si>
    <t>ORD103312</t>
  </si>
  <si>
    <t>ORD100993</t>
  </si>
  <si>
    <t>CUST2109</t>
  </si>
  <si>
    <t>ORD100410</t>
  </si>
  <si>
    <t>ORD101654</t>
  </si>
  <si>
    <t>ORD102404</t>
  </si>
  <si>
    <t>CUST0670</t>
  </si>
  <si>
    <t>ORD100473</t>
  </si>
  <si>
    <t>ORD102936</t>
  </si>
  <si>
    <t>ORD102684</t>
  </si>
  <si>
    <t>ORD100064</t>
  </si>
  <si>
    <t>ORD100135</t>
  </si>
  <si>
    <t>ORD102818</t>
  </si>
  <si>
    <t>ORD102855</t>
  </si>
  <si>
    <t>ORD101722</t>
  </si>
  <si>
    <t>ORD104072</t>
  </si>
  <si>
    <t>ORD103347</t>
  </si>
  <si>
    <t>ORD101802</t>
  </si>
  <si>
    <t>CUST1616</t>
  </si>
  <si>
    <t>ORD104469</t>
  </si>
  <si>
    <t>ORD102239</t>
  </si>
  <si>
    <t>ORD103969</t>
  </si>
  <si>
    <t>ORD100557</t>
  </si>
  <si>
    <t>ORD100389</t>
  </si>
  <si>
    <t>ORD102813</t>
  </si>
  <si>
    <t>ORD100552</t>
  </si>
  <si>
    <t>ORD103108</t>
  </si>
  <si>
    <t>ORD104056</t>
  </si>
  <si>
    <t>ORD103552</t>
  </si>
  <si>
    <t>ORD103605</t>
  </si>
  <si>
    <t>CUST1996</t>
  </si>
  <si>
    <t>ORD100907</t>
  </si>
  <si>
    <t>CUST0104</t>
  </si>
  <si>
    <t>ORD103558</t>
  </si>
  <si>
    <t>ORD100754</t>
  </si>
  <si>
    <t>ORD101379</t>
  </si>
  <si>
    <t>ORD104123</t>
  </si>
  <si>
    <t>ORD101288</t>
  </si>
  <si>
    <t>ORD100011</t>
  </si>
  <si>
    <t>ORD102753</t>
  </si>
  <si>
    <t>ORD102869</t>
  </si>
  <si>
    <t>ORD101665</t>
  </si>
  <si>
    <t>ORD101612</t>
  </si>
  <si>
    <t>ORD101272</t>
  </si>
  <si>
    <t>ORD101267</t>
  </si>
  <si>
    <t>ORD101457</t>
  </si>
  <si>
    <t>CUST1850</t>
  </si>
  <si>
    <t>ORD100228</t>
  </si>
  <si>
    <t>ORD101724</t>
  </si>
  <si>
    <t>ORD102277</t>
  </si>
  <si>
    <t>ORD103915</t>
  </si>
  <si>
    <t>CUST0866</t>
  </si>
  <si>
    <t>ORD100024</t>
  </si>
  <si>
    <t>ORD103888</t>
  </si>
  <si>
    <t>ORD100829</t>
  </si>
  <si>
    <t>ORD101971</t>
  </si>
  <si>
    <t>ORD100542</t>
  </si>
  <si>
    <t>ORD100523</t>
  </si>
  <si>
    <t>ORD102854</t>
  </si>
  <si>
    <t>ORD104171</t>
  </si>
  <si>
    <t>ORD100108</t>
  </si>
  <si>
    <t>CUST0472</t>
  </si>
  <si>
    <t>ORD101752</t>
  </si>
  <si>
    <t>ORD100065</t>
  </si>
  <si>
    <t>ORD100838</t>
  </si>
  <si>
    <t>CUST1555</t>
  </si>
  <si>
    <t>ORD104315</t>
  </si>
  <si>
    <t>ORD102979</t>
  </si>
  <si>
    <t>ORD103565</t>
  </si>
  <si>
    <t>ORD104013</t>
  </si>
  <si>
    <t>ORD100100</t>
  </si>
  <si>
    <t>ORD101964</t>
  </si>
  <si>
    <t>ORD101967</t>
  </si>
  <si>
    <t>ORD101347</t>
  </si>
  <si>
    <t>ORD101178</t>
  </si>
  <si>
    <t>ORD104037</t>
  </si>
  <si>
    <t>CUST2193</t>
  </si>
  <si>
    <t>ORD101915</t>
  </si>
  <si>
    <t>ORD101801</t>
  </si>
  <si>
    <t>ORD104687</t>
  </si>
  <si>
    <t>CUST1150</t>
  </si>
  <si>
    <t>ORD104984</t>
  </si>
  <si>
    <t>ORD104878</t>
  </si>
  <si>
    <t>ORD103125</t>
  </si>
  <si>
    <t>ORD103911</t>
  </si>
  <si>
    <t>ORD100176</t>
  </si>
  <si>
    <t>ORD102796</t>
  </si>
  <si>
    <t>ORD103343</t>
  </si>
  <si>
    <t>ORD104155</t>
  </si>
  <si>
    <t>ORD102586</t>
  </si>
  <si>
    <t>ORD104602</t>
  </si>
  <si>
    <t>CUST2067</t>
  </si>
  <si>
    <t>ORD103652</t>
  </si>
  <si>
    <t>ORD102309</t>
  </si>
  <si>
    <t>ORD101846</t>
  </si>
  <si>
    <t>ORD101735</t>
  </si>
  <si>
    <t>CUST0337</t>
  </si>
  <si>
    <t>ORD104690</t>
  </si>
  <si>
    <t>ORD100624</t>
  </si>
  <si>
    <t>ORD101961</t>
  </si>
  <si>
    <t>ORD102697</t>
  </si>
  <si>
    <t>CUST1012</t>
  </si>
  <si>
    <t>ORD101761</t>
  </si>
  <si>
    <t>ORD101057</t>
  </si>
  <si>
    <t>ORD104815</t>
  </si>
  <si>
    <t>ORD100008</t>
  </si>
  <si>
    <t>ORD102372</t>
  </si>
  <si>
    <t>ORD101793</t>
  </si>
  <si>
    <t>ORD101796</t>
  </si>
  <si>
    <t>CUST2051</t>
  </si>
  <si>
    <t>ORD101016</t>
  </si>
  <si>
    <t>ORD104831</t>
  </si>
  <si>
    <t>ORD104828</t>
  </si>
  <si>
    <t>ORD101875</t>
  </si>
  <si>
    <t>ORD104429</t>
  </si>
  <si>
    <t>ORD103816</t>
  </si>
  <si>
    <t>ORD101240</t>
  </si>
  <si>
    <t>ORD103593</t>
  </si>
  <si>
    <t>ORD103172</t>
  </si>
  <si>
    <t>ORD104624</t>
  </si>
  <si>
    <t>ORD100715</t>
  </si>
  <si>
    <t>ORD104264</t>
  </si>
  <si>
    <t>ORD102196</t>
  </si>
  <si>
    <t>ORD100936</t>
  </si>
  <si>
    <t>ORD103932</t>
  </si>
  <si>
    <t>ORD102026</t>
  </si>
  <si>
    <t>CUST0473</t>
  </si>
  <si>
    <t>ORD100874</t>
  </si>
  <si>
    <t>CUST1982</t>
  </si>
  <si>
    <t>ORD102330</t>
  </si>
  <si>
    <t>ORD100419</t>
  </si>
  <si>
    <t>ORD101598</t>
  </si>
  <si>
    <t>ORD100229</t>
  </si>
  <si>
    <t>ORD100689</t>
  </si>
  <si>
    <t>ORD103489</t>
  </si>
  <si>
    <t>ORD102722</t>
  </si>
  <si>
    <t>ORD104184</t>
  </si>
  <si>
    <t>ORD103004</t>
  </si>
  <si>
    <t>ORD102830</t>
  </si>
  <si>
    <t>ORD103944</t>
  </si>
  <si>
    <t>CUST1423</t>
  </si>
  <si>
    <t>ORD102696</t>
  </si>
  <si>
    <t>ORD101694</t>
  </si>
  <si>
    <t>ORD103922</t>
  </si>
  <si>
    <t>ORD100948</t>
  </si>
  <si>
    <t>ORD100506</t>
  </si>
  <si>
    <t>ORD100291</t>
  </si>
  <si>
    <t>ORD101835</t>
  </si>
  <si>
    <t>ORD103598</t>
  </si>
  <si>
    <t>ORD103822</t>
  </si>
  <si>
    <t>ORD103345</t>
  </si>
  <si>
    <t>ORD103695</t>
  </si>
  <si>
    <t>ORD103889</t>
  </si>
  <si>
    <t>ORD103896</t>
  </si>
  <si>
    <t>ORD100141</t>
  </si>
  <si>
    <t>ORD104985</t>
  </si>
  <si>
    <t>ORD102117</t>
  </si>
  <si>
    <t>ORD100081</t>
  </si>
  <si>
    <t>CUST0635</t>
  </si>
  <si>
    <t>ORD100126</t>
  </si>
  <si>
    <t>ORD100185</t>
  </si>
  <si>
    <t>CUST1816</t>
  </si>
  <si>
    <t>ORD101564</t>
  </si>
  <si>
    <t>ORD103805</t>
  </si>
  <si>
    <t>CUST0931</t>
  </si>
  <si>
    <t>ORD101997</t>
  </si>
  <si>
    <t>ORD100214</t>
  </si>
  <si>
    <t>ORD103800</t>
  </si>
  <si>
    <t>ORD103171</t>
  </si>
  <si>
    <t>ORD102656</t>
  </si>
  <si>
    <t>ORD101259</t>
  </si>
  <si>
    <t>ORD104146</t>
  </si>
  <si>
    <t>ORD100674</t>
  </si>
  <si>
    <t>ORD100652</t>
  </si>
  <si>
    <t>ORD100343</t>
  </si>
  <si>
    <t>ORD100317</t>
  </si>
  <si>
    <t>ORD103086</t>
  </si>
  <si>
    <t>ORD104270</t>
  </si>
  <si>
    <t>ORD102489</t>
  </si>
  <si>
    <t>CUST0926</t>
  </si>
  <si>
    <t>ORD100362</t>
  </si>
  <si>
    <t>ORD104359</t>
  </si>
  <si>
    <t>ORD100028</t>
  </si>
  <si>
    <t>ORD100860</t>
  </si>
  <si>
    <t>ORD102990</t>
  </si>
  <si>
    <t>ORD100549</t>
  </si>
  <si>
    <t>CUST1519</t>
  </si>
  <si>
    <t>ORD102228</t>
  </si>
  <si>
    <t>ORD102064</t>
  </si>
  <si>
    <t>ORD100880</t>
  </si>
  <si>
    <t>ORD100995</t>
  </si>
  <si>
    <t>ORD102242</t>
  </si>
  <si>
    <t>ORD100472</t>
  </si>
  <si>
    <t>CUST1540</t>
  </si>
  <si>
    <t>ORD100031</t>
  </si>
  <si>
    <t>ORD102188</t>
  </si>
  <si>
    <t>ORD100912</t>
  </si>
  <si>
    <t>ORD104331</t>
  </si>
  <si>
    <t>CUST0903</t>
  </si>
  <si>
    <t>ORD104371</t>
  </si>
  <si>
    <t>ORD102571</t>
  </si>
  <si>
    <t>CUST0354</t>
  </si>
  <si>
    <t>ORD103071</t>
  </si>
  <si>
    <t>ORD102229</t>
  </si>
  <si>
    <t>ORD103156</t>
  </si>
  <si>
    <t>ORD100892</t>
  </si>
  <si>
    <t>ORD100058</t>
  </si>
  <si>
    <t>ORD104927</t>
  </si>
  <si>
    <t>ORD101111</t>
  </si>
  <si>
    <t>CUST1350</t>
  </si>
  <si>
    <t>ORD102324</t>
  </si>
  <si>
    <t>CUST2187</t>
  </si>
  <si>
    <t>ORD100251</t>
  </si>
  <si>
    <t>ORD101073</t>
  </si>
  <si>
    <t>ORD101699</t>
  </si>
  <si>
    <t>ORD100281</t>
  </si>
  <si>
    <t>CUST0417</t>
  </si>
  <si>
    <t>ORD101040</t>
  </si>
  <si>
    <t>ORD102918</t>
  </si>
  <si>
    <t>CUST0213</t>
  </si>
  <si>
    <t>ORD104467</t>
  </si>
  <si>
    <t>ORD104205</t>
  </si>
  <si>
    <t>ORD101434</t>
  </si>
  <si>
    <t>ORD100790</t>
  </si>
  <si>
    <t>ORD104758</t>
  </si>
  <si>
    <t>ORD102488</t>
  </si>
  <si>
    <t>ORD103821</t>
  </si>
  <si>
    <t>ORD103454</t>
  </si>
  <si>
    <t>ORD104558</t>
  </si>
  <si>
    <t>ORD104310</t>
  </si>
  <si>
    <t>ORD103048</t>
  </si>
  <si>
    <t>CUST0605</t>
  </si>
  <si>
    <t>ORD103254</t>
  </si>
  <si>
    <t>ORD102339</t>
  </si>
  <si>
    <t>ORD103523</t>
  </si>
  <si>
    <t>ORD103551</t>
  </si>
  <si>
    <t>ORD102602</t>
  </si>
  <si>
    <t>ORD104413</t>
  </si>
  <si>
    <t>ORD103473</t>
  </si>
  <si>
    <t>ORD103792</t>
  </si>
  <si>
    <t>ORD103199</t>
  </si>
  <si>
    <t>ORD103832</t>
  </si>
  <si>
    <t>ORD100592</t>
  </si>
  <si>
    <t>ORD103843</t>
  </si>
  <si>
    <t>ORD101727</t>
  </si>
  <si>
    <t>ORD103379</t>
  </si>
  <si>
    <t>ORD103934</t>
  </si>
  <si>
    <t>ORD104742</t>
  </si>
  <si>
    <t>ORD100241</t>
  </si>
  <si>
    <t>ORD102061</t>
  </si>
  <si>
    <t>ORD104625</t>
  </si>
  <si>
    <t>ORD101274</t>
  </si>
  <si>
    <t>ORD104854</t>
  </si>
  <si>
    <t>CUST1777</t>
  </si>
  <si>
    <t>ORD102338</t>
  </si>
  <si>
    <t>ORD101021</t>
  </si>
  <si>
    <t>ORD103462</t>
  </si>
  <si>
    <t>CUST0827</t>
  </si>
  <si>
    <t>ORD101777</t>
  </si>
  <si>
    <t>ORD104949</t>
  </si>
  <si>
    <t>CUST2040</t>
  </si>
  <si>
    <t>ORD104734</t>
  </si>
  <si>
    <t>ORD101554</t>
  </si>
  <si>
    <t>ORD101649</t>
  </si>
  <si>
    <t>ORD102549</t>
  </si>
  <si>
    <t>ORD103192</t>
  </si>
  <si>
    <t>ORD101994</t>
  </si>
  <si>
    <t>CUST0998</t>
  </si>
  <si>
    <t>ORD101824</t>
  </si>
  <si>
    <t>CUST0900</t>
  </si>
  <si>
    <t>ORD101774</t>
  </si>
  <si>
    <t>ORD101888</t>
  </si>
  <si>
    <t>ORD104135</t>
  </si>
  <si>
    <t>ORD103107</t>
  </si>
  <si>
    <t>ORD104666</t>
  </si>
  <si>
    <t>ORD102260</t>
  </si>
  <si>
    <t>ORD100420</t>
  </si>
  <si>
    <t>ORD102810</t>
  </si>
  <si>
    <t>ORD102683</t>
  </si>
  <si>
    <t>ORD101251</t>
  </si>
  <si>
    <t>CUST0788</t>
  </si>
  <si>
    <t>ORD104884</t>
  </si>
  <si>
    <t>ORD102420</t>
  </si>
  <si>
    <t>ORD103477</t>
  </si>
  <si>
    <t>ORD103356</t>
  </si>
  <si>
    <t>ORD102191</t>
  </si>
  <si>
    <t>CUST0274</t>
  </si>
  <si>
    <t>ORD103488</t>
  </si>
  <si>
    <t>ORD102513</t>
  </si>
  <si>
    <t>ORD101489</t>
  </si>
  <si>
    <t>ORD101823</t>
  </si>
  <si>
    <t>ORD100036</t>
  </si>
  <si>
    <t>ORD101053</t>
  </si>
  <si>
    <t>ORD100111</t>
  </si>
  <si>
    <t>ORD104941</t>
  </si>
  <si>
    <t>ORD103671</t>
  </si>
  <si>
    <t>ORD104786</t>
  </si>
  <si>
    <t>ORD100668</t>
  </si>
  <si>
    <t>ORD102204</t>
  </si>
  <si>
    <t>ORD102496</t>
  </si>
  <si>
    <t>ORD103758</t>
  </si>
  <si>
    <t>ORD102232</t>
  </si>
  <si>
    <t>ORD103704</t>
  </si>
  <si>
    <t>ORD102570</t>
  </si>
  <si>
    <t>ORD103784</t>
  </si>
  <si>
    <t>ORD104050</t>
  </si>
  <si>
    <t>ORD104798</t>
  </si>
  <si>
    <t>ORD104523</t>
  </si>
  <si>
    <t>ORD104631</t>
  </si>
  <si>
    <t>ORD102618</t>
  </si>
  <si>
    <t>ORD101936</t>
  </si>
  <si>
    <t>ORD100562</t>
  </si>
  <si>
    <t>ORD103094</t>
  </si>
  <si>
    <t>ORD102764</t>
  </si>
  <si>
    <t>ORD104956</t>
  </si>
  <si>
    <t>ORD104913</t>
  </si>
  <si>
    <t>ORD103749</t>
  </si>
  <si>
    <t>ORD101924</t>
  </si>
  <si>
    <t>ORD100325</t>
  </si>
  <si>
    <t>ORD104680</t>
  </si>
  <si>
    <t>ORD100183</t>
  </si>
  <si>
    <t>ORD102823</t>
  </si>
  <si>
    <t>ORD104489</t>
  </si>
  <si>
    <t>ORD102865</t>
  </si>
  <si>
    <t>ORD101280</t>
  </si>
  <si>
    <t>ORD103142</t>
  </si>
  <si>
    <t>CUST0467</t>
  </si>
  <si>
    <t>ORD103057</t>
  </si>
  <si>
    <t>ORD102531</t>
  </si>
  <si>
    <t>ORD101060</t>
  </si>
  <si>
    <t>ORD101547</t>
  </si>
  <si>
    <t>ORD101078</t>
  </si>
  <si>
    <t>ORD104204</t>
  </si>
  <si>
    <t>ORD101745</t>
  </si>
  <si>
    <t>ORD101160</t>
  </si>
  <si>
    <t>ORD103487</t>
  </si>
  <si>
    <t>ORD103716</t>
  </si>
  <si>
    <t>ORD104113</t>
  </si>
  <si>
    <t>ORD103278</t>
  </si>
  <si>
    <t>ORD104248</t>
  </si>
  <si>
    <t>ORD101494</t>
  </si>
  <si>
    <t>ORD104449</t>
  </si>
  <si>
    <t>ORD103978</t>
  </si>
  <si>
    <t>ORD102135</t>
  </si>
  <si>
    <t>ORD100274</t>
  </si>
  <si>
    <t>ORD100089</t>
  </si>
  <si>
    <t>ORD104751</t>
  </si>
  <si>
    <t>ORD101996</t>
  </si>
  <si>
    <t>ORD101018</t>
  </si>
  <si>
    <t>ORD104139</t>
  </si>
  <si>
    <t>CUST1770</t>
  </si>
  <si>
    <t>ORD104733</t>
  </si>
  <si>
    <t>CUST0020</t>
  </si>
  <si>
    <t>ORD102859</t>
  </si>
  <si>
    <t>ORD104596</t>
  </si>
  <si>
    <t>ORD101901</t>
  </si>
  <si>
    <t>ORD104018</t>
  </si>
  <si>
    <t>CUST1491</t>
  </si>
  <si>
    <t>ORD104686</t>
  </si>
  <si>
    <t>ORD100931</t>
  </si>
  <si>
    <t>ORD101304</t>
  </si>
  <si>
    <t>CUST0502</t>
  </si>
  <si>
    <t>ORD102843</t>
  </si>
  <si>
    <t>ORD104825</t>
  </si>
  <si>
    <t>ORD103891</t>
  </si>
  <si>
    <t>ORD100435</t>
  </si>
  <si>
    <t>ORD102120</t>
  </si>
  <si>
    <t>ORD102894</t>
  </si>
  <si>
    <t>ORD102362</t>
  </si>
  <si>
    <t>ORD100018</t>
  </si>
  <si>
    <t>ORD104244</t>
  </si>
  <si>
    <t>ORD100073</t>
  </si>
  <si>
    <t>ORD100382</t>
  </si>
  <si>
    <t>ORD103249</t>
  </si>
  <si>
    <t>ORD102887</t>
  </si>
  <si>
    <t>ORD101097</t>
  </si>
  <si>
    <t>ORD101146</t>
  </si>
  <si>
    <t>ORD101841</t>
  </si>
  <si>
    <t>ORD104807</t>
  </si>
  <si>
    <t>ORD103850</t>
  </si>
  <si>
    <t>ORD102599</t>
  </si>
  <si>
    <t>ORD104114</t>
  </si>
  <si>
    <t>ORD101551</t>
  </si>
  <si>
    <t>ORD103663</t>
  </si>
  <si>
    <t>ORD102329</t>
  </si>
  <si>
    <t>CUST1460</t>
  </si>
  <si>
    <t>ORD104603</t>
  </si>
  <si>
    <t>ORD102988</t>
  </si>
  <si>
    <t>ORD103277</t>
  </si>
  <si>
    <t>ORD102397</t>
  </si>
  <si>
    <t>ORD101601</t>
  </si>
  <si>
    <t>ORD100973</t>
  </si>
  <si>
    <t>ORD104065</t>
  </si>
  <si>
    <t>ORD102144</t>
  </si>
  <si>
    <t>ORD101809</t>
  </si>
  <si>
    <t>CUST1228</t>
  </si>
  <si>
    <t>ORD103881</t>
  </si>
  <si>
    <t>ORD103970</t>
  </si>
  <si>
    <t>ORD102920</t>
  </si>
  <si>
    <t>ORD104111</t>
  </si>
  <si>
    <t>ORD101335</t>
  </si>
  <si>
    <t>ORD104323</t>
  </si>
  <si>
    <t>ORD101506</t>
  </si>
  <si>
    <t>ORD104641</t>
  </si>
  <si>
    <t>ORD103186</t>
  </si>
  <si>
    <t>ORD101522</t>
  </si>
  <si>
    <t>CUST1223</t>
  </si>
  <si>
    <t>ORD103351</t>
  </si>
  <si>
    <t>ORD104456</t>
  </si>
  <si>
    <t>ORD104780</t>
  </si>
  <si>
    <t>CUST1592</t>
  </si>
  <si>
    <t>ORD100449</t>
  </si>
  <si>
    <t>ORD102741</t>
  </si>
  <si>
    <t>ORD103988</t>
  </si>
  <si>
    <t>CUST1972</t>
  </si>
  <si>
    <t>ORD104583</t>
  </si>
  <si>
    <t>ORD103033</t>
  </si>
  <si>
    <t>CUST0499</t>
  </si>
  <si>
    <t>ORD100360</t>
  </si>
  <si>
    <t>ORD102539</t>
  </si>
  <si>
    <t>ORD100144</t>
  </si>
  <si>
    <t>ORD101567</t>
  </si>
  <si>
    <t>CUST0860</t>
  </si>
  <si>
    <t>ORD101847</t>
  </si>
  <si>
    <t>ORD101047</t>
  </si>
  <si>
    <t>ORD103803</t>
  </si>
  <si>
    <t>ORD100259</t>
  </si>
  <si>
    <t>ORD101947</t>
  </si>
  <si>
    <t>ORD101476</t>
  </si>
  <si>
    <t>ORD101091</t>
  </si>
  <si>
    <t>ORD101072</t>
  </si>
  <si>
    <t>ORD101586</t>
  </si>
  <si>
    <t>ORD104905</t>
  </si>
  <si>
    <t>ORD104713</t>
  </si>
  <si>
    <t>ORD104422</t>
  </si>
  <si>
    <t>ORD103811</t>
  </si>
  <si>
    <t>ORD101035</t>
  </si>
  <si>
    <t>CUST1298</t>
  </si>
  <si>
    <t>ORD103386</t>
  </si>
  <si>
    <t>ORD104740</t>
  </si>
  <si>
    <t>ORD101899</t>
  </si>
  <si>
    <t>ORD103362</t>
  </si>
  <si>
    <t>ORD103852</t>
  </si>
  <si>
    <t>ORD100084</t>
  </si>
  <si>
    <t>ORD103422</t>
  </si>
  <si>
    <t>ORD103559</t>
  </si>
  <si>
    <t>ORD100375</t>
  </si>
  <si>
    <t>ORD102946</t>
  </si>
  <si>
    <t>ORD102546</t>
  </si>
  <si>
    <t>ORD104998</t>
  </si>
  <si>
    <t>ORD102585</t>
  </si>
  <si>
    <t>CUST0822</t>
  </si>
  <si>
    <t>ORD104435</t>
  </si>
  <si>
    <t>ORD100787</t>
  </si>
  <si>
    <t>ORD102079</t>
  </si>
  <si>
    <t>ORD100956</t>
  </si>
  <si>
    <t>ORD101725</t>
  </si>
  <si>
    <t>ORD102525</t>
  </si>
  <si>
    <t>ORD100452</t>
  </si>
  <si>
    <t>ORD104836</t>
  </si>
  <si>
    <t>ORD100933</t>
  </si>
  <si>
    <t>ORD103475</t>
  </si>
  <si>
    <t>ORD103790</t>
  </si>
  <si>
    <t>ORD102041</t>
  </si>
  <si>
    <t>ORD103124</t>
  </si>
  <si>
    <t>CUST1665</t>
  </si>
  <si>
    <t>ORD102006</t>
  </si>
  <si>
    <t>ORD102803</t>
  </si>
  <si>
    <t>ORD100381</t>
  </si>
  <si>
    <t>ORD101025</t>
  </si>
  <si>
    <t>ORD103562</t>
  </si>
  <si>
    <t>ORD100868</t>
  </si>
  <si>
    <t>ORD101324</t>
  </si>
  <si>
    <t>CUST0810</t>
  </si>
  <si>
    <t>ORD102289</t>
  </si>
  <si>
    <t>ORD102798</t>
  </si>
  <si>
    <t>ORD104463</t>
  </si>
  <si>
    <t>ORD104904</t>
  </si>
  <si>
    <t>ORD104654</t>
  </si>
  <si>
    <t>ORD101442</t>
  </si>
  <si>
    <t>ORD100520</t>
  </si>
  <si>
    <t>ORD100901</t>
  </si>
  <si>
    <t>ORD102736</t>
  </si>
  <si>
    <t>ORD104926</t>
  </si>
  <si>
    <t>ORD100702</t>
  </si>
  <si>
    <t>ORD100780</t>
  </si>
  <si>
    <t>ORD104127</t>
  </si>
  <si>
    <t>ORD104720</t>
  </si>
  <si>
    <t>ORD104946</t>
  </si>
  <si>
    <t>ORD103952</t>
  </si>
  <si>
    <t>ORD103269</t>
  </si>
  <si>
    <t>ORD104543</t>
  </si>
  <si>
    <t>ORD100097</t>
  </si>
  <si>
    <t>ORD100103</t>
  </si>
  <si>
    <t>ORD103728</t>
  </si>
  <si>
    <t>ORD102817</t>
  </si>
  <si>
    <t>ORD100719</t>
  </si>
  <si>
    <t>ORD103037</t>
  </si>
  <si>
    <t>ORD103538</t>
  </si>
  <si>
    <t>ORD102184</t>
  </si>
  <si>
    <t>ORD100222</t>
  </si>
  <si>
    <t>ORD103464</t>
  </si>
  <si>
    <t>ORD101445</t>
  </si>
  <si>
    <t>ORD104051</t>
  </si>
  <si>
    <t>ORD103275</t>
  </si>
  <si>
    <t>ORD104084</t>
  </si>
  <si>
    <t>ORD102989</t>
  </si>
  <si>
    <t>ORD100034</t>
  </si>
  <si>
    <t>ORD100479</t>
  </si>
  <si>
    <t>CUST0425</t>
  </si>
  <si>
    <t>ORD103050</t>
  </si>
  <si>
    <t>ORD102354</t>
  </si>
  <si>
    <t>ORD101882</t>
  </si>
  <si>
    <t>ORD103512</t>
  </si>
  <si>
    <t>ORD102454</t>
  </si>
  <si>
    <t>ORD104277</t>
  </si>
  <si>
    <t>ORD102078</t>
  </si>
  <si>
    <t>ORD103419</t>
  </si>
  <si>
    <t>ORD100957</t>
  </si>
  <si>
    <t>CUST0981</t>
  </si>
  <si>
    <t>ORD104444</t>
  </si>
  <si>
    <t>ORD100285</t>
  </si>
  <si>
    <t>CUST0839</t>
  </si>
  <si>
    <t>ORD100412</t>
  </si>
  <si>
    <t>CUST0311</t>
  </si>
  <si>
    <t>ORD101152</t>
  </si>
  <si>
    <t>ORD103845</t>
  </si>
  <si>
    <t>ORD100124</t>
  </si>
  <si>
    <t>ORD102220</t>
  </si>
  <si>
    <t>ORD100665</t>
  </si>
  <si>
    <t>ORD102291</t>
  </si>
  <si>
    <t>ORD101019</t>
  </si>
  <si>
    <t>ORD103452</t>
  </si>
  <si>
    <t>ORD101297</t>
  </si>
  <si>
    <t>ORD104440</t>
  </si>
  <si>
    <t>CUST1091</t>
  </si>
  <si>
    <t>ORD103235</t>
  </si>
  <si>
    <t>ORD102850</t>
  </si>
  <si>
    <t>ORD104793</t>
  </si>
  <si>
    <t>CUST0957</t>
  </si>
  <si>
    <t>ORD103560</t>
  </si>
  <si>
    <t>ORD100602</t>
  </si>
  <si>
    <t>ORD100481</t>
  </si>
  <si>
    <t>ORD103205</t>
  </si>
  <si>
    <t>ORD100663</t>
  </si>
  <si>
    <t>CUST0977</t>
  </si>
  <si>
    <t>ORD104478</t>
  </si>
  <si>
    <t>ORD102187</t>
  </si>
  <si>
    <t>ORD102660</t>
  </si>
  <si>
    <t>CUST1749</t>
  </si>
  <si>
    <t>ORD104341</t>
  </si>
  <si>
    <t>CUST2022</t>
  </si>
  <si>
    <t>ORD102305</t>
  </si>
  <si>
    <t>ORD104731</t>
  </si>
  <si>
    <t>ORD104787</t>
  </si>
  <si>
    <t>ORD103010</t>
  </si>
  <si>
    <t>ORD103996</t>
  </si>
  <si>
    <t>ORD100050</t>
  </si>
  <si>
    <t>ORD101726</t>
  </si>
  <si>
    <t>ORD103280</t>
  </si>
  <si>
    <t>ORD103068</t>
  </si>
  <si>
    <t>ORD101658</t>
  </si>
  <si>
    <t>ORD103375</t>
  </si>
  <si>
    <t>ORD102553</t>
  </si>
  <si>
    <t>ORD103901</t>
  </si>
  <si>
    <t>ORD100147</t>
  </si>
  <si>
    <t>ORD101851</t>
  </si>
  <si>
    <t>CUST1233</t>
  </si>
  <si>
    <t>ORD101830</t>
  </si>
  <si>
    <t>ORD100213</t>
  </si>
  <si>
    <t>CUST0688</t>
  </si>
  <si>
    <t>ORD104339</t>
  </si>
  <si>
    <t>ORD103647</t>
  </si>
  <si>
    <t>ORD100453</t>
  </si>
  <si>
    <t>ORD101481</t>
  </si>
  <si>
    <t>CUST1115</t>
  </si>
  <si>
    <t>ORD103021</t>
  </si>
  <si>
    <t>ORD103603</t>
  </si>
  <si>
    <t>ORD102591</t>
  </si>
  <si>
    <t>ORD100030</t>
  </si>
  <si>
    <t>ORD100170</t>
  </si>
  <si>
    <t>ORD103808</t>
  </si>
  <si>
    <t>CUST1114</t>
  </si>
  <si>
    <t>ORD100545</t>
  </si>
  <si>
    <t>ORD103899</t>
  </si>
  <si>
    <t>ORD100738</t>
  </si>
  <si>
    <t>ORD100180</t>
  </si>
  <si>
    <t>ORD101004</t>
  </si>
  <si>
    <t>ORD103295</t>
  </si>
  <si>
    <t>ORD102930</t>
  </si>
  <si>
    <t>ORD100289</t>
  </si>
  <si>
    <t>ORD101421</t>
  </si>
  <si>
    <t>CUST1112</t>
  </si>
  <si>
    <t>ORD100246</t>
  </si>
  <si>
    <t>ORD100756</t>
  </si>
  <si>
    <t>ORD104465</t>
  </si>
  <si>
    <t>ORD101468</t>
  </si>
  <si>
    <t>ORD104968</t>
  </si>
  <si>
    <t>ORD100503</t>
  </si>
  <si>
    <t>ORD100322</t>
  </si>
  <si>
    <t>ORD104459</t>
  </si>
  <si>
    <t>ORD100627</t>
  </si>
  <si>
    <t>ORD102437</t>
  </si>
  <si>
    <t>CUST1576</t>
  </si>
  <si>
    <t>ORD103114</t>
  </si>
  <si>
    <t>ORD103179</t>
  </si>
  <si>
    <t>ORD103962</t>
  </si>
  <si>
    <t>ORD102147</t>
  </si>
  <si>
    <t>ORD100945</t>
  </si>
  <si>
    <t>ORD103504</t>
  </si>
  <si>
    <t>ORD102320</t>
  </si>
  <si>
    <t>ORD102038</t>
  </si>
  <si>
    <t>ORD101991</t>
  </si>
  <si>
    <t>ORD101708</t>
  </si>
  <si>
    <t>ORD103573</t>
  </si>
  <si>
    <t>ORD103017</t>
  </si>
  <si>
    <t>ORD101975</t>
  </si>
  <si>
    <t>ORD103078</t>
  </si>
  <si>
    <t>ORD101386</t>
  </si>
  <si>
    <t>ORD104090</t>
  </si>
  <si>
    <t>ORD101092</t>
  </si>
  <si>
    <t>CUST2172</t>
  </si>
  <si>
    <t>ORD103689</t>
  </si>
  <si>
    <t>ORD102832</t>
  </si>
  <si>
    <t>ORD100243</t>
  </si>
  <si>
    <t>ORD102269</t>
  </si>
  <si>
    <t>ORD101277</t>
  </si>
  <si>
    <t>ORD100356</t>
  </si>
  <si>
    <t>ORD104760</t>
  </si>
  <si>
    <t>ORD100703</t>
  </si>
  <si>
    <t>ORD102035</t>
  </si>
  <si>
    <t>ORD101413</t>
  </si>
  <si>
    <t>ORD104461</t>
  </si>
  <si>
    <t>ORD101521</t>
  </si>
  <si>
    <t>ORD102561</t>
  </si>
  <si>
    <t>ORD101154</t>
  </si>
  <si>
    <t>ORD102572</t>
  </si>
  <si>
    <t>ORD103135</t>
  </si>
  <si>
    <t>ORD103533</t>
  </si>
  <si>
    <t>ORD101679</t>
  </si>
  <si>
    <t>ORD102146</t>
  </si>
  <si>
    <t>CUST2156</t>
  </si>
  <si>
    <t>ORD101714</t>
  </si>
  <si>
    <t>ORD100801</t>
  </si>
  <si>
    <t>CUST2118</t>
  </si>
  <si>
    <t>ORD104199</t>
  </si>
  <si>
    <t>CUST1057</t>
  </si>
  <si>
    <t>ORD100444</t>
  </si>
  <si>
    <t>ORD101795</t>
  </si>
  <si>
    <t>ORD100548</t>
  </si>
  <si>
    <t>ORD100254</t>
  </si>
  <si>
    <t>CUST1511</t>
  </si>
  <si>
    <t>ORD100693</t>
  </si>
  <si>
    <t>ORD103166</t>
  </si>
  <si>
    <t>CUST1007</t>
  </si>
  <si>
    <t>ORD103436</t>
  </si>
  <si>
    <t>ORD102883</t>
  </si>
  <si>
    <t>ORD104629</t>
  </si>
  <si>
    <t>ORD104843</t>
  </si>
  <si>
    <t>ORD104568</t>
  </si>
  <si>
    <t>ORD101070</t>
  </si>
  <si>
    <t>ORD104829</t>
  </si>
  <si>
    <t>ORD103118</t>
  </si>
  <si>
    <t>ORD100438</t>
  </si>
  <si>
    <t>ORD102112</t>
  </si>
  <si>
    <t>ORD104875</t>
  </si>
  <si>
    <t>ORD102806</t>
  </si>
  <si>
    <t>ORD101825</t>
  </si>
  <si>
    <t>ORD104450</t>
  </si>
  <si>
    <t>ORD103639</t>
  </si>
  <si>
    <t>ORD102914</t>
  </si>
  <si>
    <t>ORD102413</t>
  </si>
  <si>
    <t>ORD100614</t>
  </si>
  <si>
    <t>ORD102559</t>
  </si>
  <si>
    <t>ORD102885</t>
  </si>
  <si>
    <t>ORD101432</t>
  </si>
  <si>
    <t>ORD102207</t>
  </si>
  <si>
    <t>ORD104574</t>
  </si>
  <si>
    <t>ORD101310</t>
  </si>
  <si>
    <t>ORD104157</t>
  </si>
  <si>
    <t>ORD103495</t>
  </si>
  <si>
    <t>ORD101906</t>
  </si>
  <si>
    <t>CUST0750</t>
  </si>
  <si>
    <t>ORD104472</t>
  </si>
  <si>
    <t>CUST2121</t>
  </si>
  <si>
    <t>ORD101634</t>
  </si>
  <si>
    <t>ORD101177</t>
  </si>
  <si>
    <t>ORD104763</t>
  </si>
  <si>
    <t>ORD100966</t>
  </si>
  <si>
    <t>ORD101157</t>
  </si>
  <si>
    <t>ORD100078</t>
  </si>
  <si>
    <t>ORD104783</t>
  </si>
  <si>
    <t>ORD103047</t>
  </si>
  <si>
    <t>ORD101323</t>
  </si>
  <si>
    <t>CUST1632</t>
  </si>
  <si>
    <t>ORD100800</t>
  </si>
  <si>
    <t>ORD101932</t>
  </si>
  <si>
    <t>ORD104276</t>
  </si>
  <si>
    <t>CUST0432</t>
  </si>
  <si>
    <t>ORD104841</t>
  </si>
  <si>
    <t>ORD100350</t>
  </si>
  <si>
    <t>ORD104417</t>
  </si>
  <si>
    <t>ORD101931</t>
  </si>
  <si>
    <t>ORD102893</t>
  </si>
  <si>
    <t>ORD104124</t>
  </si>
  <si>
    <t>ORD104389</t>
  </si>
  <si>
    <t>ORD103664</t>
  </si>
  <si>
    <t>ORD101656</t>
  </si>
  <si>
    <t>ORD104533</t>
  </si>
  <si>
    <t>ORD100946</t>
  </si>
  <si>
    <t>ORD102730</t>
  </si>
  <si>
    <t>CUST0726</t>
  </si>
  <si>
    <t>ORD101302</t>
  </si>
  <si>
    <t>ORD101227</t>
  </si>
  <si>
    <t>ORD101391</t>
  </si>
  <si>
    <t>CUST1903</t>
  </si>
  <si>
    <t>ORD104514</t>
  </si>
  <si>
    <t>ORD102575</t>
  </si>
  <si>
    <t>ORD102211</t>
  </si>
  <si>
    <t>ORD100629</t>
  </si>
  <si>
    <t>ORD101256</t>
  </si>
  <si>
    <t>CUST0882</t>
  </si>
  <si>
    <t>ORD101042</t>
  </si>
  <si>
    <t>ORD104288</t>
  </si>
  <si>
    <t>ORD101230</t>
  </si>
  <si>
    <t>ORD100117</t>
  </si>
  <si>
    <t>ORD100396</t>
  </si>
  <si>
    <t>CUST1407</t>
  </si>
  <si>
    <t>ORD103105</t>
  </si>
  <si>
    <t>ORD100284</t>
  </si>
  <si>
    <t>ORD103729</t>
  </si>
  <si>
    <t>ORD102779</t>
  </si>
  <si>
    <t>ORD102772</t>
  </si>
  <si>
    <t>ORD104774</t>
  </si>
  <si>
    <t>ORD100678</t>
  </si>
  <si>
    <t>ORD103788</t>
  </si>
  <si>
    <t>ORD100658</t>
  </si>
  <si>
    <t>ORD100651</t>
  </si>
  <si>
    <t>CUST2076</t>
  </si>
  <si>
    <t>ORD104012</t>
  </si>
  <si>
    <t>ORD100500</t>
  </si>
  <si>
    <t>CUST1732</t>
  </si>
  <si>
    <t>ORD101436</t>
  </si>
  <si>
    <t>ORD103152</t>
  </si>
  <si>
    <t>ORD103992</t>
  </si>
  <si>
    <t>ORD101080</t>
  </si>
  <si>
    <t>ORD100965</t>
  </si>
  <si>
    <t>ORD100774</t>
  </si>
  <si>
    <t>ORD101828</t>
  </si>
  <si>
    <t>ORD102037</t>
  </si>
  <si>
    <t>ORD101756</t>
  </si>
  <si>
    <t>ORD102349</t>
  </si>
  <si>
    <t>ORD101299</t>
  </si>
  <si>
    <t>ORD104287</t>
  </si>
  <si>
    <t>ORD101090</t>
  </si>
  <si>
    <t>ORD101317</t>
  </si>
  <si>
    <t>ORD104320</t>
  </si>
  <si>
    <t>ORD104346</t>
  </si>
  <si>
    <t>ORD103266</t>
  </si>
  <si>
    <t>ORD104954</t>
  </si>
  <si>
    <t>ORD102647</t>
  </si>
  <si>
    <t>CUST0236</t>
  </si>
  <si>
    <t>ORD103036</t>
  </si>
  <si>
    <t>ORD102808</t>
  </si>
  <si>
    <t>ORD104480</t>
  </si>
  <si>
    <t>ORD104738</t>
  </si>
  <si>
    <t>ORD102750</t>
  </si>
  <si>
    <t>ORD103494</t>
  </si>
  <si>
    <t>ORD104671</t>
  </si>
  <si>
    <t>CUST0817</t>
  </si>
  <si>
    <t>ORD104486</t>
  </si>
  <si>
    <t>ORD102393</t>
  </si>
  <si>
    <t>ORD102576</t>
  </si>
  <si>
    <t>ORD103986</t>
  </si>
  <si>
    <t>ORD102841</t>
  </si>
  <si>
    <t>CUST1752</t>
  </si>
  <si>
    <t>ORD102143</t>
  </si>
  <si>
    <t>CUST1748</t>
  </si>
  <si>
    <t>ORD103406</t>
  </si>
  <si>
    <t>ORD100863</t>
  </si>
  <si>
    <t>ORD104497</t>
  </si>
  <si>
    <t>ORD104134</t>
  </si>
  <si>
    <t>ORD103723</t>
  </si>
  <si>
    <t>ORD103946</t>
  </si>
  <si>
    <t>ORD101430</t>
  </si>
  <si>
    <t>ORD103293</t>
  </si>
  <si>
    <t>ORD104096</t>
  </si>
  <si>
    <t>ORD104307</t>
  </si>
  <si>
    <t>ORD101949</t>
  </si>
  <si>
    <t>ORD104610</t>
  </si>
  <si>
    <t>ORD104965</t>
  </si>
  <si>
    <t>ORD100465</t>
  </si>
  <si>
    <t>CUST1479</t>
  </si>
  <si>
    <t>ORD101642</t>
  </si>
  <si>
    <t>ORD104239</t>
  </si>
  <si>
    <t>ORD104723</t>
  </si>
  <si>
    <t>ORD101668</t>
  </si>
  <si>
    <t>ORD100731</t>
  </si>
  <si>
    <t>ORD100951</t>
  </si>
  <si>
    <t>ORD103445</t>
  </si>
  <si>
    <t>ORD102162</t>
  </si>
  <si>
    <t>ORD101416</t>
  </si>
  <si>
    <t>ORD100494</t>
  </si>
  <si>
    <t>ORD104347</t>
  </si>
  <si>
    <t>ORD101786</t>
  </si>
  <si>
    <t>ORD103622</t>
  </si>
  <si>
    <t>ORD104006</t>
  </si>
  <si>
    <t>ORD102353</t>
  </si>
  <si>
    <t>ORD104702</t>
  </si>
  <si>
    <t>ORD102542</t>
  </si>
  <si>
    <t>ORD102215</t>
  </si>
  <si>
    <t>ORD102110</t>
  </si>
  <si>
    <t>ORD102670</t>
  </si>
  <si>
    <t>ORD102768</t>
  </si>
  <si>
    <t>ORD102273</t>
  </si>
  <si>
    <t>ORD102733</t>
  </si>
  <si>
    <t>ORD103530</t>
  </si>
  <si>
    <t>ORD100625</t>
  </si>
  <si>
    <t>ORD103435</t>
  </si>
  <si>
    <t>ORD104262</t>
  </si>
  <si>
    <t>ORD104087</t>
  </si>
  <si>
    <t>ORD104188</t>
  </si>
  <si>
    <t>ORD101960</t>
  </si>
  <si>
    <t>ORD103321</t>
  </si>
  <si>
    <t>ORD101219</t>
  </si>
  <si>
    <t>CUST0643</t>
  </si>
  <si>
    <t>ORD102633</t>
  </si>
  <si>
    <t>ORD103000</t>
  </si>
  <si>
    <t>CUST0436</t>
  </si>
  <si>
    <t>ORD102042</t>
  </si>
  <si>
    <t>ORD102023</t>
  </si>
  <si>
    <t>ORD102729</t>
  </si>
  <si>
    <t>ORD101315</t>
  </si>
  <si>
    <t>ORD102787</t>
  </si>
  <si>
    <t>ORD102999</t>
  </si>
  <si>
    <t>ORD101392</t>
  </si>
  <si>
    <t>ORD102222</t>
  </si>
  <si>
    <t>ORD104711</t>
  </si>
  <si>
    <t>ORD101056</t>
  </si>
  <si>
    <t>ORD103578</t>
  </si>
  <si>
    <t>ORD101180</t>
  </si>
  <si>
    <t>ORD100676</t>
  </si>
  <si>
    <t>ORD103027</t>
  </si>
  <si>
    <t>ORD101764</t>
  </si>
  <si>
    <t>ORD104634</t>
  </si>
  <si>
    <t>ORD100856</t>
  </si>
  <si>
    <t>ORD101779</t>
  </si>
  <si>
    <t>ORD103898</t>
  </si>
  <si>
    <t>ORD103408</t>
  </si>
  <si>
    <t>ORD100282</t>
  </si>
  <si>
    <t>ORD104851</t>
  </si>
  <si>
    <t>ORD103631</t>
  </si>
  <si>
    <t>ORD104648</t>
  </si>
  <si>
    <t>ORD101273</t>
  </si>
  <si>
    <t>ORD104426</t>
  </si>
  <si>
    <t>ORD101061</t>
  </si>
  <si>
    <t>ORD101533</t>
  </si>
  <si>
    <t>ORD101306</t>
  </si>
  <si>
    <t>ORD101289</t>
  </si>
  <si>
    <t>ORD101681</t>
  </si>
  <si>
    <t>CUST0064</t>
  </si>
  <si>
    <t>ORD101602</t>
  </si>
  <si>
    <t>ORD103365</t>
  </si>
  <si>
    <t>CUST2200</t>
  </si>
  <si>
    <t>ORD102434</t>
  </si>
  <si>
    <t>ORD103682</t>
  </si>
  <si>
    <t>ORD103528</t>
  </si>
  <si>
    <t>ORD102738</t>
  </si>
  <si>
    <t>ORD102359</t>
  </si>
  <si>
    <t>ORD102838</t>
  </si>
  <si>
    <t>ORD100518</t>
  </si>
  <si>
    <t>ORD101900</t>
  </si>
  <si>
    <t>ORD104423</t>
  </si>
  <si>
    <t>ORD104659</t>
  </si>
  <si>
    <t>ORD104672</t>
  </si>
  <si>
    <t>CUST1945</t>
  </si>
  <si>
    <t>ORD103588</t>
  </si>
  <si>
    <t>ORD102763</t>
  </si>
  <si>
    <t>ORD101173</t>
  </si>
  <si>
    <t>ORD103580</t>
  </si>
  <si>
    <t>ORD104428</t>
  </si>
  <si>
    <t>ORD103480</t>
  </si>
  <si>
    <t>ORD101962</t>
  </si>
  <si>
    <t>ORD103412</t>
  </si>
  <si>
    <t>ORD104519</t>
  </si>
  <si>
    <t>ORD102788</t>
  </si>
  <si>
    <t>ORD100115</t>
  </si>
  <si>
    <t>ORD104830</t>
  </si>
  <si>
    <t>ORD100594</t>
  </si>
  <si>
    <t>ORD104754</t>
  </si>
  <si>
    <t>CUST0087</t>
  </si>
  <si>
    <t>ORD102620</t>
  </si>
  <si>
    <t>ORD102052</t>
  </si>
  <si>
    <t>ORD102512</t>
  </si>
  <si>
    <t>ORD103026</t>
  </si>
  <si>
    <t>CUST0204</t>
  </si>
  <si>
    <t>ORD104511</t>
  </si>
  <si>
    <t>ORD103429</t>
  </si>
  <si>
    <t>ORD104490</t>
  </si>
  <si>
    <t>CUST0908</t>
  </si>
  <si>
    <t>ORD101709</t>
  </si>
  <si>
    <t>ORD102290</t>
  </si>
  <si>
    <t>ORD101785</t>
  </si>
  <si>
    <t>ORD102096</t>
  </si>
  <si>
    <t>ORD103972</t>
  </si>
  <si>
    <t>ORD100709</t>
  </si>
  <si>
    <t>ORD102210</t>
  </si>
  <si>
    <t>ORD103774</t>
  </si>
  <si>
    <t>ORD103328</t>
  </si>
  <si>
    <t>ORD101944</t>
  </si>
  <si>
    <t>ORD104976</t>
  </si>
  <si>
    <t>ORD102679</t>
  </si>
  <si>
    <t>ORD103088</t>
  </si>
  <si>
    <t>ORD104475</t>
  </si>
  <si>
    <t>ORD101337</t>
  </si>
  <si>
    <t>ORD100364</t>
  </si>
  <si>
    <t>ORD104745</t>
  </si>
  <si>
    <t>ORD100632</t>
  </si>
  <si>
    <t>ORD102248</t>
  </si>
  <si>
    <t>ORD104842</t>
  </si>
  <si>
    <t>CUST0550</t>
  </si>
  <si>
    <t>ORD100604</t>
  </si>
  <si>
    <t>ORD104918</t>
  </si>
  <si>
    <t>ORD101103</t>
  </si>
  <si>
    <t>ORD102945</t>
  </si>
  <si>
    <t>CUST0506</t>
  </si>
  <si>
    <t>ORD101852</t>
  </si>
  <si>
    <t>Unit_Cost</t>
  </si>
  <si>
    <t>Column</t>
  </si>
  <si>
    <t>Description</t>
  </si>
  <si>
    <t>Unique order identifier</t>
  </si>
  <si>
    <t>Date the order was placed</t>
  </si>
  <si>
    <t>Unique customer identifier</t>
  </si>
  <si>
    <t>Customer full name</t>
  </si>
  <si>
    <t>Customer gender</t>
  </si>
  <si>
    <t>Customer age</t>
  </si>
  <si>
    <t>Customer city</t>
  </si>
  <si>
    <t>Customer region</t>
  </si>
  <si>
    <t>Unique product identifier</t>
  </si>
  <si>
    <t>Product name</t>
  </si>
  <si>
    <t>Main product category</t>
  </si>
  <si>
    <t>Product sub-category</t>
  </si>
  <si>
    <t>Number of units purchased</t>
  </si>
  <si>
    <t>Price per unit before discount</t>
  </si>
  <si>
    <t>Discount applied to the order line</t>
  </si>
  <si>
    <t>Net sales revenue after discount</t>
  </si>
  <si>
    <t>Total product cost</t>
  </si>
  <si>
    <t>Revenue minus cost</t>
  </si>
  <si>
    <t>Customer payment method</t>
  </si>
  <si>
    <t>Order fulfillment status</t>
  </si>
  <si>
    <t>Sales channel used</t>
  </si>
  <si>
    <t>Customer rating from 1 to 5</t>
  </si>
  <si>
    <t>Gross_Sales</t>
  </si>
  <si>
    <t>Discount_Amount</t>
  </si>
  <si>
    <t>Net_Revenue</t>
  </si>
  <si>
    <t>Total_Cost</t>
  </si>
  <si>
    <t>Profit_Margin</t>
  </si>
  <si>
    <t>Order_Month</t>
  </si>
  <si>
    <t>Order_Year</t>
  </si>
  <si>
    <t>Customer_Age_Group</t>
  </si>
  <si>
    <t xml:space="preserve">Total Revenue </t>
  </si>
  <si>
    <t xml:space="preserve">Total Profit </t>
  </si>
  <si>
    <t xml:space="preserve">Units Sold </t>
  </si>
  <si>
    <t>Row Labels</t>
  </si>
  <si>
    <t>Apr</t>
  </si>
  <si>
    <t>Aug</t>
  </si>
  <si>
    <t>Dec</t>
  </si>
  <si>
    <t>Feb</t>
  </si>
  <si>
    <t>Jan</t>
  </si>
  <si>
    <t>Jul</t>
  </si>
  <si>
    <t>Jun</t>
  </si>
  <si>
    <t>Mar</t>
  </si>
  <si>
    <t>May</t>
  </si>
  <si>
    <t>Nov</t>
  </si>
  <si>
    <t>Oct</t>
  </si>
  <si>
    <t>Sep</t>
  </si>
  <si>
    <t>Grand Total</t>
  </si>
  <si>
    <t>18-25</t>
  </si>
  <si>
    <t>26-35</t>
  </si>
  <si>
    <t>36-45</t>
  </si>
  <si>
    <t>46-55</t>
  </si>
  <si>
    <t>56+</t>
  </si>
  <si>
    <t>E-COMMERCE SALES ANALYTICS</t>
  </si>
  <si>
    <t>Sales Performance • Revenue • Profitability • Customer Insights</t>
  </si>
  <si>
    <t>Business Performance Overview</t>
  </si>
  <si>
    <t>TOTAL REVENUE</t>
  </si>
  <si>
    <t xml:space="preserve">UNITS SOLD </t>
  </si>
  <si>
    <t>PROFIT MARGIN</t>
  </si>
  <si>
    <t>TOTAL PROFIT</t>
  </si>
  <si>
    <t>TOTAL ORDERS</t>
  </si>
  <si>
    <t>SLICER</t>
  </si>
  <si>
    <t>Source: E-Commerce Sales Dataset | Analysis Period: 2025–2026</t>
  </si>
  <si>
    <t>Built using Microsoft Excel | Data Analysis &amp; Visualization</t>
  </si>
  <si>
    <t>E-Commerce Sales Analytics — Business Insights</t>
  </si>
  <si>
    <t>#</t>
  </si>
  <si>
    <t>Business Area</t>
  </si>
  <si>
    <t>Insight</t>
  </si>
  <si>
    <t>Business Recommendation</t>
  </si>
  <si>
    <t>Identify the highest-revenue category</t>
  </si>
  <si>
    <t>Focus inventory and marketing on the strongest category</t>
  </si>
  <si>
    <t>Profitability</t>
  </si>
  <si>
    <t>Identify the most profitable category</t>
  </si>
  <si>
    <t>Prioritize high-margin products</t>
  </si>
  <si>
    <t>Products</t>
  </si>
  <si>
    <t>Identify the Top 10 products</t>
  </si>
  <si>
    <t>Maintain stock availability for high-performing products</t>
  </si>
  <si>
    <t>Geography</t>
  </si>
  <si>
    <t>Identify the highest-revenue cities</t>
  </si>
  <si>
    <t>Increase marketing in strong-performing locations</t>
  </si>
  <si>
    <t>Customers</t>
  </si>
  <si>
    <t>Identify the strongest age group</t>
  </si>
  <si>
    <t>Target campaigns toward the strongest customer segment</t>
  </si>
  <si>
    <t>Payments</t>
  </si>
  <si>
    <t>Identify the leading payment method</t>
  </si>
  <si>
    <t>Optimize the checkout experience for preferred methods</t>
  </si>
  <si>
    <t>Discounts</t>
  </si>
  <si>
    <t>Analyze how discounts affect profit</t>
  </si>
  <si>
    <t>Avoid excessive discounting where margins decline</t>
  </si>
  <si>
    <t>Orders</t>
  </si>
  <si>
    <t>Identify the dominant order status</t>
  </si>
  <si>
    <t>Investigate cancelled/pending orders if significant</t>
  </si>
  <si>
    <t>Key Takeaways</t>
  </si>
  <si>
    <t>• Generated ₹13.60M revenue and ₹4.94M profit with a 36% overall profit margin across 5,000 orders.
• Electronics emerged as the leading revenue-generating category, making it a key contributor to overall business performance.
• The 26–35 customer segment generated the highest revenue, identifying a high-value customer group for targeted marketing.
• Revenue showed noticeable seasonal fluctuations, with performance peaking around October–November and declining during several low-performing months.
• Profitability was strongest at moderate discount levels, while higher discounts showed a clear decline in profit, highlighting the need for controlled promotional pricing.</t>
  </si>
  <si>
    <r>
      <rPr>
        <b/>
        <sz val="16"/>
        <color theme="1"/>
        <rFont val="Calibri"/>
        <family val="2"/>
        <scheme val="minor"/>
      </rPr>
      <t>Executive Summary</t>
    </r>
    <r>
      <rPr>
        <sz val="11"/>
        <color theme="1"/>
        <rFont val="Calibri"/>
        <family val="2"/>
        <scheme val="minor"/>
      </rPr>
      <t xml:space="preserve">
</t>
    </r>
    <r>
      <rPr>
        <sz val="14"/>
        <color theme="1"/>
        <rFont val="Calibri"/>
        <family val="2"/>
        <scheme val="minor"/>
      </rPr>
      <t>The e-commerce business generated approximately ₹13.60M in net revenue from 5,000 orders, selling 8,906 units and generating approximately ₹4.94M in profit, resulting in an overall 36.3% profit margin.</t>
    </r>
  </si>
  <si>
    <t xml:space="preserve">Units  Sold </t>
  </si>
  <si>
    <t>Total evenue</t>
  </si>
  <si>
    <t>Total Profit</t>
  </si>
  <si>
    <t>Units Sold</t>
  </si>
  <si>
    <t>Total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</si>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</sst>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quot;₹&quot;\ #,##0.00"/>
    <numFmt numFmtId="167" formatCode="&quot;₹&quot;\ #,##0.00,,\ &quot;M&quot;"/>
  </numFmts>
  <fonts count="16"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b/>
      <sz val="22"/>
      <color theme="1"/>
      <name val="Calibri"/>
      <family val="2"/>
      <scheme val="minor"/>
    </font>
    <font>
      <b/>
      <sz val="18"/>
      <color theme="1"/>
      <name val="Calibri"/>
      <family val="2"/>
      <scheme val="minor"/>
    </font>
    <font>
      <b/>
      <sz val="12"/>
      <color theme="1"/>
      <name val="Calibri"/>
      <family val="2"/>
      <scheme val="minor"/>
    </font>
    <font>
      <b/>
      <sz val="28"/>
      <color theme="3"/>
      <name val="Calibri"/>
      <family val="2"/>
      <scheme val="minor"/>
    </font>
    <font>
      <b/>
      <sz val="20"/>
      <color theme="3"/>
      <name val="Calibri"/>
      <family val="2"/>
      <scheme val="minor"/>
    </font>
    <font>
      <sz val="18"/>
      <color theme="3"/>
      <name val="Calibri"/>
      <family val="2"/>
      <scheme val="minor"/>
    </font>
    <font>
      <sz val="16"/>
      <color theme="1"/>
      <name val="Calibri"/>
      <family val="2"/>
      <scheme val="minor"/>
    </font>
    <font>
      <b/>
      <sz val="24"/>
      <color theme="1"/>
      <name val="Calibri"/>
      <family val="2"/>
      <scheme val="minor"/>
    </font>
    <font>
      <sz val="8"/>
      <name val="Calibri"/>
      <family val="2"/>
      <scheme val="minor"/>
    </font>
    <font>
      <sz val="14"/>
      <color theme="1"/>
      <name val="Calibri"/>
      <family val="2"/>
      <scheme val="minor"/>
    </font>
    <font>
      <b/>
      <sz val="16"/>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s>
  <cellStyleXfs count="2">
    <xf numFmtId="0" fontId="0" fillId="0" borderId="0"/>
    <xf numFmtId="9" fontId="2" fillId="0" borderId="0" applyFont="0" applyFill="0" applyBorder="0" applyAlignment="0" applyProtection="0"/>
  </cellStyleXfs>
  <cellXfs count="39">
    <xf numFmtId="0" fontId="0" fillId="0" borderId="0" xfId="0"/>
    <xf numFmtId="0" fontId="1" fillId="0" borderId="1" xfId="0" applyFont="1" applyBorder="1" applyAlignment="1">
      <alignment horizontal="center"/>
    </xf>
    <xf numFmtId="164" fontId="0" fillId="0" borderId="0" xfId="0" applyNumberFormat="1"/>
    <xf numFmtId="9" fontId="0" fillId="0" borderId="0" xfId="0" applyNumberFormat="1"/>
    <xf numFmtId="165" fontId="0" fillId="0" borderId="0" xfId="0" applyNumberFormat="1"/>
    <xf numFmtId="0" fontId="1" fillId="0" borderId="2" xfId="0" applyFont="1" applyBorder="1" applyAlignment="1">
      <alignment horizontal="center"/>
    </xf>
    <xf numFmtId="14" fontId="1" fillId="0" borderId="2" xfId="0" applyNumberFormat="1" applyFont="1" applyBorder="1" applyAlignment="1">
      <alignment horizontal="center"/>
    </xf>
    <xf numFmtId="14" fontId="0" fillId="0" borderId="0" xfId="0" applyNumberFormat="1"/>
    <xf numFmtId="9" fontId="1" fillId="0" borderId="2" xfId="1" applyFont="1" applyBorder="1" applyAlignment="1">
      <alignment horizontal="center"/>
    </xf>
    <xf numFmtId="9" fontId="0" fillId="0" borderId="0" xfId="1" applyFont="1"/>
    <xf numFmtId="166" fontId="1" fillId="0" borderId="2" xfId="0" applyNumberFormat="1" applyFont="1" applyBorder="1" applyAlignment="1">
      <alignment horizontal="center"/>
    </xf>
    <xf numFmtId="166" fontId="0" fillId="0" borderId="0" xfId="0" applyNumberFormat="1"/>
    <xf numFmtId="166" fontId="4" fillId="0" borderId="2" xfId="0" applyNumberFormat="1" applyFont="1" applyBorder="1" applyAlignment="1">
      <alignment horizontal="center"/>
    </xf>
    <xf numFmtId="0" fontId="0" fillId="0" borderId="0" xfId="0" pivotButton="1"/>
    <xf numFmtId="0" fontId="0" fillId="0" borderId="0" xfId="0" applyAlignment="1">
      <alignment horizontal="left"/>
    </xf>
    <xf numFmtId="167" fontId="0" fillId="0" borderId="0" xfId="0" applyNumberFormat="1"/>
    <xf numFmtId="9" fontId="0" fillId="0" borderId="0" xfId="0" applyNumberFormat="1" applyAlignment="1">
      <alignment horizontal="left"/>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12" fillId="0" borderId="0" xfId="0" applyFont="1" applyAlignment="1">
      <alignment horizontal="center"/>
    </xf>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10" fillId="0" borderId="0" xfId="0" applyFont="1" applyAlignment="1">
      <alignment horizontal="center"/>
    </xf>
    <xf numFmtId="0" fontId="5" fillId="0" borderId="0" xfId="0" applyFont="1" applyAlignment="1">
      <alignment horizontal="center" vertical="center"/>
    </xf>
    <xf numFmtId="0" fontId="11" fillId="0" borderId="0" xfId="0" applyFont="1" applyAlignment="1">
      <alignment horizontal="center"/>
    </xf>
    <xf numFmtId="0" fontId="3"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167" fontId="6" fillId="0" borderId="1" xfId="0" applyNumberFormat="1" applyFont="1" applyBorder="1" applyAlignment="1">
      <alignment horizontal="center"/>
    </xf>
    <xf numFmtId="0" fontId="6" fillId="0" borderId="1" xfId="0" applyFont="1" applyBorder="1" applyAlignment="1">
      <alignment horizontal="center"/>
    </xf>
    <xf numFmtId="9" fontId="6" fillId="0" borderId="1" xfId="1" applyFont="1" applyBorder="1" applyAlignment="1">
      <alignment horizontal="center"/>
    </xf>
    <xf numFmtId="0" fontId="7" fillId="0" borderId="3" xfId="0" applyFont="1" applyBorder="1" applyAlignment="1">
      <alignment horizontal="center"/>
    </xf>
    <xf numFmtId="0" fontId="6" fillId="0" borderId="0" xfId="0" applyFont="1" applyAlignment="1">
      <alignment horizontal="center"/>
    </xf>
    <xf numFmtId="0" fontId="0" fillId="0" borderId="0" xfId="0" applyAlignment="1">
      <alignment horizontal="left" vertical="top" wrapText="1"/>
    </xf>
    <xf numFmtId="0" fontId="0" fillId="0" borderId="0" xfId="0" applyAlignment="1">
      <alignment vertical="top" wrapText="1"/>
    </xf>
    <xf numFmtId="0" fontId="11" fillId="0" borderId="0" xfId="0" applyFont="1" applyAlignment="1">
      <alignment horizontal="left" vertical="top" wrapText="1"/>
    </xf>
    <xf numFmtId="0" fontId="0" fillId="0" borderId="0" xfId="0" applyNumberFormat="1"/>
  </cellXfs>
  <cellStyles count="2">
    <cellStyle name="Normal" xfId="0" builtinId="0"/>
    <cellStyle name="Percent" xfId="1" builtinId="5"/>
  </cellStyles>
  <dxfs count="73">
    <dxf>
      <numFmt numFmtId="167" formatCode="&quot;₹&quot;\ #,##0.00,,\ &quot;M&quot;"/>
    </dxf>
    <dxf>
      <numFmt numFmtId="167" formatCode="&quot;₹&quot;\ #,##0.00,,\ &quot;M&quot;"/>
    </dxf>
    <dxf>
      <numFmt numFmtId="167" formatCode="&quot;₹&quot;\ #,##0.00,,\ &quot;M&quot;"/>
    </dxf>
    <dxf>
      <numFmt numFmtId="167" formatCode="&quot;₹&quot;\ #,##0.00,,\ &quot;M&quot;"/>
    </dxf>
    <dxf>
      <numFmt numFmtId="13" formatCode="0%"/>
    </dxf>
    <dxf>
      <numFmt numFmtId="13" formatCode="0%"/>
    </dxf>
    <dxf>
      <numFmt numFmtId="13" formatCode="0%"/>
    </dxf>
    <dxf>
      <numFmt numFmtId="13" formatCode="0%"/>
    </dxf>
    <dxf>
      <numFmt numFmtId="167" formatCode="&quot;₹&quot;\ #,##0.00,,\ &quot;M&quot;"/>
    </dxf>
    <dxf>
      <numFmt numFmtId="167" formatCode="&quot;₹&quot;\ #,##0.00,,\ &quot;M&quot;"/>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quot;₹&quot;\ #,##0.00,,\ &quot;M&quot;"/>
    </dxf>
    <dxf>
      <numFmt numFmtId="167" formatCode="&quot;₹&quot;\ #,##0.00,,\ &quot;M&quo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3" formatCode="0%"/>
    </dxf>
    <dxf>
      <numFmt numFmtId="167" formatCode="&quot;₹&quot;\ #,##0.00,,\ &quot;M&quot;"/>
    </dxf>
    <dxf>
      <numFmt numFmtId="167" formatCode="&quot;₹&quot;\ #,##0.00,,\ &quot;M&quot;"/>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5" formatCode="0.0"/>
    </dxf>
    <dxf>
      <numFmt numFmtId="164" formatCode="\₹#,##0.00"/>
    </dxf>
    <dxf>
      <numFmt numFmtId="13" formatCode="0%"/>
    </dxf>
    <dxf>
      <numFmt numFmtId="164" formatCode="\₹#,##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[ecommerce_sales.xlsx]Analysis!PivotTable5</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Revenue &amp;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97620398370736"/>
          <c:y val="0.20163094279970695"/>
          <c:w val="0.80873862642169725"/>
          <c:h val="0.61498432487605714"/>
        </c:manualLayout>
      </c:layout>
      <c:lineChart>
        <c:grouping val="standard"/>
        <c:varyColors val="0"/>
        <c:ser>
          <c:idx val="0"/>
          <c:order val="0"/>
          <c:tx>
            <c:strRef>
              <c:f>Analysis!$B$4</c:f>
              <c:strCache>
                <c:ptCount val="1"/>
                <c:pt idx="0">
                  <c:v>Total evenue</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Analysis!$A$5:$A$17</c:f>
              <c:strCache>
                <c:ptCount val="12"/>
                <c:pt idx="0">
                  <c:v>Apr</c:v>
                </c:pt>
                <c:pt idx="1">
                  <c:v>Feb</c:v>
                </c:pt>
                <c:pt idx="2">
                  <c:v>Jan</c:v>
                </c:pt>
                <c:pt idx="3">
                  <c:v>Jun</c:v>
                </c:pt>
                <c:pt idx="4">
                  <c:v>Mar</c:v>
                </c:pt>
                <c:pt idx="5">
                  <c:v>May</c:v>
                </c:pt>
                <c:pt idx="6">
                  <c:v>Aug</c:v>
                </c:pt>
                <c:pt idx="7">
                  <c:v>Dec</c:v>
                </c:pt>
                <c:pt idx="8">
                  <c:v>Jul</c:v>
                </c:pt>
                <c:pt idx="9">
                  <c:v>Nov</c:v>
                </c:pt>
                <c:pt idx="10">
                  <c:v>Oct</c:v>
                </c:pt>
                <c:pt idx="11">
                  <c:v>Sep</c:v>
                </c:pt>
              </c:strCache>
            </c:strRef>
          </c:cat>
          <c:val>
            <c:numRef>
              <c:f>Analysis!$B$5:$B$17</c:f>
              <c:numCache>
                <c:formatCode>General</c:formatCode>
                <c:ptCount val="12"/>
                <c:pt idx="0">
                  <c:v>1497043.4499999993</c:v>
                </c:pt>
                <c:pt idx="1">
                  <c:v>1386576.6499999997</c:v>
                </c:pt>
                <c:pt idx="2">
                  <c:v>1497672.899999999</c:v>
                </c:pt>
                <c:pt idx="3">
                  <c:v>1431582.4000000004</c:v>
                </c:pt>
                <c:pt idx="4">
                  <c:v>1704774.3999999997</c:v>
                </c:pt>
                <c:pt idx="5">
                  <c:v>1645399.5000000009</c:v>
                </c:pt>
                <c:pt idx="6">
                  <c:v>857893.8000000004</c:v>
                </c:pt>
                <c:pt idx="7">
                  <c:v>737109.29999999912</c:v>
                </c:pt>
                <c:pt idx="8">
                  <c:v>758875.39999999956</c:v>
                </c:pt>
                <c:pt idx="9">
                  <c:v>714928.29999999993</c:v>
                </c:pt>
                <c:pt idx="10">
                  <c:v>692871.60000000021</c:v>
                </c:pt>
                <c:pt idx="11">
                  <c:v>671325.30000000028</c:v>
                </c:pt>
              </c:numCache>
            </c:numRef>
          </c:val>
          <c:smooth val="0"/>
          <c:extLst>
            <c:ext xmlns:c16="http://schemas.microsoft.com/office/drawing/2014/chart" uri="{C3380CC4-5D6E-409C-BE32-E72D297353CC}">
              <c16:uniqueId val="{00000000-C8F3-4120-9D0C-7BE92F96F3B9}"/>
            </c:ext>
          </c:extLst>
        </c:ser>
        <c:ser>
          <c:idx val="1"/>
          <c:order val="1"/>
          <c:tx>
            <c:strRef>
              <c:f>Analysis!$C$4</c:f>
              <c:strCache>
                <c:ptCount val="1"/>
                <c:pt idx="0">
                  <c:v>Total Profit</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Analysis!$A$5:$A$17</c:f>
              <c:strCache>
                <c:ptCount val="12"/>
                <c:pt idx="0">
                  <c:v>Apr</c:v>
                </c:pt>
                <c:pt idx="1">
                  <c:v>Feb</c:v>
                </c:pt>
                <c:pt idx="2">
                  <c:v>Jan</c:v>
                </c:pt>
                <c:pt idx="3">
                  <c:v>Jun</c:v>
                </c:pt>
                <c:pt idx="4">
                  <c:v>Mar</c:v>
                </c:pt>
                <c:pt idx="5">
                  <c:v>May</c:v>
                </c:pt>
                <c:pt idx="6">
                  <c:v>Aug</c:v>
                </c:pt>
                <c:pt idx="7">
                  <c:v>Dec</c:v>
                </c:pt>
                <c:pt idx="8">
                  <c:v>Jul</c:v>
                </c:pt>
                <c:pt idx="9">
                  <c:v>Nov</c:v>
                </c:pt>
                <c:pt idx="10">
                  <c:v>Oct</c:v>
                </c:pt>
                <c:pt idx="11">
                  <c:v>Sep</c:v>
                </c:pt>
              </c:strCache>
            </c:strRef>
          </c:cat>
          <c:val>
            <c:numRef>
              <c:f>Analysis!$C$5:$C$17</c:f>
              <c:numCache>
                <c:formatCode>General</c:formatCode>
                <c:ptCount val="12"/>
                <c:pt idx="0">
                  <c:v>548253.45000000019</c:v>
                </c:pt>
                <c:pt idx="1">
                  <c:v>494146.6500000002</c:v>
                </c:pt>
                <c:pt idx="2">
                  <c:v>548002.9</c:v>
                </c:pt>
                <c:pt idx="3">
                  <c:v>529022.39999999967</c:v>
                </c:pt>
                <c:pt idx="4">
                  <c:v>617444.39999999956</c:v>
                </c:pt>
                <c:pt idx="5">
                  <c:v>594689.49999999988</c:v>
                </c:pt>
                <c:pt idx="6">
                  <c:v>305083.79999999993</c:v>
                </c:pt>
                <c:pt idx="7">
                  <c:v>267219.30000000005</c:v>
                </c:pt>
                <c:pt idx="8">
                  <c:v>276865.39999999997</c:v>
                </c:pt>
                <c:pt idx="9">
                  <c:v>256768.3000000001</c:v>
                </c:pt>
                <c:pt idx="10">
                  <c:v>251681.59999999998</c:v>
                </c:pt>
                <c:pt idx="11">
                  <c:v>246595.29999999996</c:v>
                </c:pt>
              </c:numCache>
            </c:numRef>
          </c:val>
          <c:smooth val="0"/>
          <c:extLst>
            <c:ext xmlns:c16="http://schemas.microsoft.com/office/drawing/2014/chart" uri="{C3380CC4-5D6E-409C-BE32-E72D297353CC}">
              <c16:uniqueId val="{00000001-C8F3-4120-9D0C-7BE92F96F3B9}"/>
            </c:ext>
          </c:extLst>
        </c:ser>
        <c:dLbls>
          <c:showLegendKey val="0"/>
          <c:showVal val="0"/>
          <c:showCatName val="0"/>
          <c:showSerName val="0"/>
          <c:showPercent val="0"/>
          <c:showBubbleSize val="0"/>
        </c:dLbls>
        <c:marker val="1"/>
        <c:smooth val="0"/>
        <c:axId val="1058007856"/>
        <c:axId val="1194407024"/>
      </c:lineChart>
      <c:catAx>
        <c:axId val="10580078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407024"/>
        <c:crossesAt val="0"/>
        <c:auto val="1"/>
        <c:lblAlgn val="ctr"/>
        <c:lblOffset val="100"/>
        <c:noMultiLvlLbl val="0"/>
      </c:catAx>
      <c:valAx>
        <c:axId val="1194407024"/>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8007856"/>
        <c:crosses val="autoZero"/>
        <c:crossBetween val="between"/>
      </c:valAx>
      <c:spPr>
        <a:noFill/>
        <a:ln>
          <a:noFill/>
        </a:ln>
        <a:effectLst/>
      </c:spPr>
    </c:plotArea>
    <c:legend>
      <c:legendPos val="t"/>
      <c:layout>
        <c:manualLayout>
          <c:xMode val="edge"/>
          <c:yMode val="edge"/>
          <c:x val="0.20851268591426073"/>
          <c:y val="0.13467592592592592"/>
          <c:w val="0.5774188538932633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[ecommerce_sales.xlsx]Analysis!PivotTable6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Analysis!$B$20</c:f>
              <c:strCache>
                <c:ptCount val="1"/>
                <c:pt idx="0">
                  <c:v>Total Revenue </c:v>
                </c:pt>
              </c:strCache>
            </c:strRef>
          </c:tx>
          <c:spPr>
            <a:solidFill>
              <a:schemeClr val="accent1"/>
            </a:solidFill>
            <a:ln>
              <a:noFill/>
            </a:ln>
            <a:effectLst/>
          </c:spPr>
          <c:invertIfNegative val="0"/>
          <c:cat>
            <c:strRef>
              <c:f>Analysis!$A$21:$A$27</c:f>
              <c:strCache>
                <c:ptCount val="6"/>
                <c:pt idx="0">
                  <c:v>Beauty</c:v>
                </c:pt>
                <c:pt idx="1">
                  <c:v>Books</c:v>
                </c:pt>
                <c:pt idx="2">
                  <c:v>Electronics</c:v>
                </c:pt>
                <c:pt idx="3">
                  <c:v>Fashion</c:v>
                </c:pt>
                <c:pt idx="4">
                  <c:v>Home &amp; Kitchen</c:v>
                </c:pt>
                <c:pt idx="5">
                  <c:v>Sports &amp; Fitness</c:v>
                </c:pt>
              </c:strCache>
            </c:strRef>
          </c:cat>
          <c:val>
            <c:numRef>
              <c:f>Analysis!$B$21:$B$27</c:f>
              <c:numCache>
                <c:formatCode>"₹"\ #,##0.00</c:formatCode>
                <c:ptCount val="6"/>
                <c:pt idx="0">
                  <c:v>1248415.3</c:v>
                </c:pt>
                <c:pt idx="1">
                  <c:v>1120834.9499999993</c:v>
                </c:pt>
                <c:pt idx="2">
                  <c:v>3380694.3499999987</c:v>
                </c:pt>
                <c:pt idx="3">
                  <c:v>2739757.2500000019</c:v>
                </c:pt>
                <c:pt idx="4">
                  <c:v>3223975.9000000008</c:v>
                </c:pt>
                <c:pt idx="5">
                  <c:v>1882375.2500000023</c:v>
                </c:pt>
              </c:numCache>
            </c:numRef>
          </c:val>
          <c:extLst>
            <c:ext xmlns:c16="http://schemas.microsoft.com/office/drawing/2014/chart" uri="{C3380CC4-5D6E-409C-BE32-E72D297353CC}">
              <c16:uniqueId val="{00000000-9E08-4A3F-A539-AC04D812FA28}"/>
            </c:ext>
          </c:extLst>
        </c:ser>
        <c:ser>
          <c:idx val="1"/>
          <c:order val="1"/>
          <c:tx>
            <c:strRef>
              <c:f>Analysis!$C$20</c:f>
              <c:strCache>
                <c:ptCount val="1"/>
                <c:pt idx="0">
                  <c:v>Total Profit </c:v>
                </c:pt>
              </c:strCache>
            </c:strRef>
          </c:tx>
          <c:spPr>
            <a:solidFill>
              <a:schemeClr val="accent2"/>
            </a:solidFill>
            <a:ln>
              <a:noFill/>
            </a:ln>
            <a:effectLst/>
          </c:spPr>
          <c:invertIfNegative val="0"/>
          <c:cat>
            <c:strRef>
              <c:f>Analysis!$A$21:$A$27</c:f>
              <c:strCache>
                <c:ptCount val="6"/>
                <c:pt idx="0">
                  <c:v>Beauty</c:v>
                </c:pt>
                <c:pt idx="1">
                  <c:v>Books</c:v>
                </c:pt>
                <c:pt idx="2">
                  <c:v>Electronics</c:v>
                </c:pt>
                <c:pt idx="3">
                  <c:v>Fashion</c:v>
                </c:pt>
                <c:pt idx="4">
                  <c:v>Home &amp; Kitchen</c:v>
                </c:pt>
                <c:pt idx="5">
                  <c:v>Sports &amp; Fitness</c:v>
                </c:pt>
              </c:strCache>
            </c:strRef>
          </c:cat>
          <c:val>
            <c:numRef>
              <c:f>Analysis!$C$21:$C$27</c:f>
              <c:numCache>
                <c:formatCode>"₹"\ #,##0.00</c:formatCode>
                <c:ptCount val="6"/>
                <c:pt idx="0">
                  <c:v>592215.29999999993</c:v>
                </c:pt>
                <c:pt idx="1">
                  <c:v>538214.9499999996</c:v>
                </c:pt>
                <c:pt idx="2">
                  <c:v>1064314.3499999999</c:v>
                </c:pt>
                <c:pt idx="3">
                  <c:v>1055427.2500000009</c:v>
                </c:pt>
                <c:pt idx="4">
                  <c:v>968405.89999999956</c:v>
                </c:pt>
                <c:pt idx="5">
                  <c:v>717195.24999999825</c:v>
                </c:pt>
              </c:numCache>
            </c:numRef>
          </c:val>
          <c:extLst>
            <c:ext xmlns:c16="http://schemas.microsoft.com/office/drawing/2014/chart" uri="{C3380CC4-5D6E-409C-BE32-E72D297353CC}">
              <c16:uniqueId val="{00000001-9E08-4A3F-A539-AC04D812FA28}"/>
            </c:ext>
          </c:extLst>
        </c:ser>
        <c:ser>
          <c:idx val="2"/>
          <c:order val="2"/>
          <c:tx>
            <c:strRef>
              <c:f>Analysis!$D$20</c:f>
              <c:strCache>
                <c:ptCount val="1"/>
                <c:pt idx="0">
                  <c:v>Units  Sold </c:v>
                </c:pt>
              </c:strCache>
            </c:strRef>
          </c:tx>
          <c:spPr>
            <a:solidFill>
              <a:schemeClr val="accent3"/>
            </a:solidFill>
            <a:ln>
              <a:noFill/>
            </a:ln>
            <a:effectLst/>
          </c:spPr>
          <c:invertIfNegative val="0"/>
          <c:cat>
            <c:strRef>
              <c:f>Analysis!$A$21:$A$27</c:f>
              <c:strCache>
                <c:ptCount val="6"/>
                <c:pt idx="0">
                  <c:v>Beauty</c:v>
                </c:pt>
                <c:pt idx="1">
                  <c:v>Books</c:v>
                </c:pt>
                <c:pt idx="2">
                  <c:v>Electronics</c:v>
                </c:pt>
                <c:pt idx="3">
                  <c:v>Fashion</c:v>
                </c:pt>
                <c:pt idx="4">
                  <c:v>Home &amp; Kitchen</c:v>
                </c:pt>
                <c:pt idx="5">
                  <c:v>Sports &amp; Fitness</c:v>
                </c:pt>
              </c:strCache>
            </c:strRef>
          </c:cat>
          <c:val>
            <c:numRef>
              <c:f>Analysis!$D$21:$D$27</c:f>
              <c:numCache>
                <c:formatCode>General</c:formatCode>
                <c:ptCount val="6"/>
                <c:pt idx="0">
                  <c:v>1643</c:v>
                </c:pt>
                <c:pt idx="1">
                  <c:v>1347</c:v>
                </c:pt>
                <c:pt idx="2">
                  <c:v>1782</c:v>
                </c:pt>
                <c:pt idx="3">
                  <c:v>1654</c:v>
                </c:pt>
                <c:pt idx="4">
                  <c:v>1092</c:v>
                </c:pt>
                <c:pt idx="5">
                  <c:v>1388</c:v>
                </c:pt>
              </c:numCache>
            </c:numRef>
          </c:val>
          <c:extLst>
            <c:ext xmlns:c16="http://schemas.microsoft.com/office/drawing/2014/chart" uri="{C3380CC4-5D6E-409C-BE32-E72D297353CC}">
              <c16:uniqueId val="{00000002-9E08-4A3F-A539-AC04D812FA28}"/>
            </c:ext>
          </c:extLst>
        </c:ser>
        <c:dLbls>
          <c:showLegendKey val="0"/>
          <c:showVal val="0"/>
          <c:showCatName val="0"/>
          <c:showSerName val="0"/>
          <c:showPercent val="0"/>
          <c:showBubbleSize val="0"/>
        </c:dLbls>
        <c:gapWidth val="219"/>
        <c:overlap val="-27"/>
        <c:axId val="1729250784"/>
        <c:axId val="1194417584"/>
      </c:barChart>
      <c:catAx>
        <c:axId val="17292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417584"/>
        <c:crosses val="autoZero"/>
        <c:auto val="1"/>
        <c:lblAlgn val="ctr"/>
        <c:lblOffset val="100"/>
        <c:noMultiLvlLbl val="0"/>
      </c:catAx>
      <c:valAx>
        <c:axId val="1194417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250784"/>
        <c:crosses val="autoZero"/>
        <c:crossBetween val="between"/>
      </c:valAx>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[ecommerce_sales.xlsx]Analysis!PivotTable12</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Order Status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Analysis!$L$20</c:f>
              <c:strCache>
                <c:ptCount val="1"/>
                <c:pt idx="0">
                  <c:v>Total Revenue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DFA-4354-8767-29EE754699E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DFA-4354-8767-29EE754699E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DFA-4354-8767-29EE754699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Analysis!$K$21:$K$24</c:f>
              <c:strCache>
                <c:ptCount val="3"/>
                <c:pt idx="0">
                  <c:v>Cancelled</c:v>
                </c:pt>
                <c:pt idx="1">
                  <c:v>Delivered</c:v>
                </c:pt>
                <c:pt idx="2">
                  <c:v>Returned</c:v>
                </c:pt>
              </c:strCache>
            </c:strRef>
          </c:cat>
          <c:val>
            <c:numRef>
              <c:f>Analysis!$L$21:$L$24</c:f>
              <c:numCache>
                <c:formatCode>General</c:formatCode>
                <c:ptCount val="3"/>
                <c:pt idx="0">
                  <c:v>615298.39999999956</c:v>
                </c:pt>
                <c:pt idx="1">
                  <c:v>12236355.849999966</c:v>
                </c:pt>
                <c:pt idx="2">
                  <c:v>744398.75000000035</c:v>
                </c:pt>
              </c:numCache>
            </c:numRef>
          </c:val>
          <c:extLst>
            <c:ext xmlns:c16="http://schemas.microsoft.com/office/drawing/2014/chart" uri="{C3380CC4-5D6E-409C-BE32-E72D297353CC}">
              <c16:uniqueId val="{00000006-FDFA-4354-8767-29EE754699EF}"/>
            </c:ext>
          </c:extLst>
        </c:ser>
        <c:ser>
          <c:idx val="1"/>
          <c:order val="1"/>
          <c:tx>
            <c:strRef>
              <c:f>Analysis!$M$20</c:f>
              <c:strCache>
                <c:ptCount val="1"/>
                <c:pt idx="0">
                  <c:v>Units Sold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FDFA-4354-8767-29EE754699E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FDFA-4354-8767-29EE754699E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FDFA-4354-8767-29EE754699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Analysis!$K$21:$K$24</c:f>
              <c:strCache>
                <c:ptCount val="3"/>
                <c:pt idx="0">
                  <c:v>Cancelled</c:v>
                </c:pt>
                <c:pt idx="1">
                  <c:v>Delivered</c:v>
                </c:pt>
                <c:pt idx="2">
                  <c:v>Returned</c:v>
                </c:pt>
              </c:strCache>
            </c:strRef>
          </c:cat>
          <c:val>
            <c:numRef>
              <c:f>Analysis!$M$21:$M$24</c:f>
              <c:numCache>
                <c:formatCode>General</c:formatCode>
                <c:ptCount val="3"/>
                <c:pt idx="0">
                  <c:v>403</c:v>
                </c:pt>
                <c:pt idx="1">
                  <c:v>8014</c:v>
                </c:pt>
                <c:pt idx="2">
                  <c:v>489</c:v>
                </c:pt>
              </c:numCache>
            </c:numRef>
          </c:val>
          <c:extLst>
            <c:ext xmlns:c16="http://schemas.microsoft.com/office/drawing/2014/chart" uri="{C3380CC4-5D6E-409C-BE32-E72D297353CC}">
              <c16:uniqueId val="{0000000D-FDFA-4354-8767-29EE754699E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[ecommerce_sales.xlsx]Analysis!PivotTable8</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Revenue</a:t>
            </a:r>
          </a:p>
        </c:rich>
      </c:tx>
      <c:layout>
        <c:manualLayout>
          <c:xMode val="edge"/>
          <c:yMode val="edge"/>
          <c:x val="0.23462489063867012"/>
          <c:y val="4.629629629629629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Analysis!$G$1</c:f>
              <c:strCache>
                <c:ptCount val="1"/>
                <c:pt idx="0">
                  <c:v>Total Revenue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Analysis!$F$2:$F$12</c:f>
              <c:strCache>
                <c:ptCount val="10"/>
                <c:pt idx="0">
                  <c:v>Air Fryer</c:v>
                </c:pt>
                <c:pt idx="1">
                  <c:v>Running Shoes</c:v>
                </c:pt>
                <c:pt idx="2">
                  <c:v>Smart Watch</c:v>
                </c:pt>
                <c:pt idx="3">
                  <c:v>Wireless Headphones</c:v>
                </c:pt>
                <c:pt idx="4">
                  <c:v>Coffee Maker</c:v>
                </c:pt>
                <c:pt idx="5">
                  <c:v>Non-Stick Cookware Set</c:v>
                </c:pt>
                <c:pt idx="6">
                  <c:v>Bluetooth Speaker</c:v>
                </c:pt>
                <c:pt idx="7">
                  <c:v>Denim Jeans</c:v>
                </c:pt>
                <c:pt idx="8">
                  <c:v>Dumbbell Set</c:v>
                </c:pt>
                <c:pt idx="9">
                  <c:v>Cricket Bat</c:v>
                </c:pt>
              </c:strCache>
            </c:strRef>
          </c:cat>
          <c:val>
            <c:numRef>
              <c:f>Analysis!$G$2:$G$12</c:f>
              <c:numCache>
                <c:formatCode>"₹"\ #,##0.00</c:formatCode>
                <c:ptCount val="10"/>
                <c:pt idx="0">
                  <c:v>1210298.2499999995</c:v>
                </c:pt>
                <c:pt idx="1">
                  <c:v>1077993.1500000001</c:v>
                </c:pt>
                <c:pt idx="2">
                  <c:v>1076463.7</c:v>
                </c:pt>
                <c:pt idx="3">
                  <c:v>1054328.0999999999</c:v>
                </c:pt>
                <c:pt idx="4">
                  <c:v>736714.44999999972</c:v>
                </c:pt>
                <c:pt idx="5">
                  <c:v>693428.6999999996</c:v>
                </c:pt>
                <c:pt idx="6">
                  <c:v>596950.64999999956</c:v>
                </c:pt>
                <c:pt idx="7">
                  <c:v>583907.89999999956</c:v>
                </c:pt>
                <c:pt idx="8">
                  <c:v>560150.84999999986</c:v>
                </c:pt>
                <c:pt idx="9">
                  <c:v>544912.19999999972</c:v>
                </c:pt>
              </c:numCache>
            </c:numRef>
          </c:val>
          <c:extLst>
            <c:ext xmlns:c16="http://schemas.microsoft.com/office/drawing/2014/chart" uri="{C3380CC4-5D6E-409C-BE32-E72D297353CC}">
              <c16:uniqueId val="{00000000-D012-4A26-9626-262A1EE82019}"/>
            </c:ext>
          </c:extLst>
        </c:ser>
        <c:ser>
          <c:idx val="1"/>
          <c:order val="1"/>
          <c:tx>
            <c:strRef>
              <c:f>Analysis!$H$1</c:f>
              <c:strCache>
                <c:ptCount val="1"/>
                <c:pt idx="0">
                  <c:v>Total Profit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Analysis!$F$2:$F$12</c:f>
              <c:strCache>
                <c:ptCount val="10"/>
                <c:pt idx="0">
                  <c:v>Air Fryer</c:v>
                </c:pt>
                <c:pt idx="1">
                  <c:v>Running Shoes</c:v>
                </c:pt>
                <c:pt idx="2">
                  <c:v>Smart Watch</c:v>
                </c:pt>
                <c:pt idx="3">
                  <c:v>Wireless Headphones</c:v>
                </c:pt>
                <c:pt idx="4">
                  <c:v>Coffee Maker</c:v>
                </c:pt>
                <c:pt idx="5">
                  <c:v>Non-Stick Cookware Set</c:v>
                </c:pt>
                <c:pt idx="6">
                  <c:v>Bluetooth Speaker</c:v>
                </c:pt>
                <c:pt idx="7">
                  <c:v>Denim Jeans</c:v>
                </c:pt>
                <c:pt idx="8">
                  <c:v>Dumbbell Set</c:v>
                </c:pt>
                <c:pt idx="9">
                  <c:v>Cricket Bat</c:v>
                </c:pt>
              </c:strCache>
            </c:strRef>
          </c:cat>
          <c:val>
            <c:numRef>
              <c:f>Analysis!$H$2:$H$12</c:f>
              <c:numCache>
                <c:formatCode>"₹"\ #,##0.00</c:formatCode>
                <c:ptCount val="10"/>
                <c:pt idx="0">
                  <c:v>309398.25000000012</c:v>
                </c:pt>
                <c:pt idx="1">
                  <c:v>369093.14999999985</c:v>
                </c:pt>
                <c:pt idx="2">
                  <c:v>307863.69999999978</c:v>
                </c:pt>
                <c:pt idx="3">
                  <c:v>319628.09999999998</c:v>
                </c:pt>
                <c:pt idx="4">
                  <c:v>210214.44999999998</c:v>
                </c:pt>
                <c:pt idx="5">
                  <c:v>212828.70000000004</c:v>
                </c:pt>
                <c:pt idx="6">
                  <c:v>197110.65000000008</c:v>
                </c:pt>
                <c:pt idx="7">
                  <c:v>238457.90000000002</c:v>
                </c:pt>
                <c:pt idx="8">
                  <c:v>193300.85000000003</c:v>
                </c:pt>
                <c:pt idx="9">
                  <c:v>193662.20000000007</c:v>
                </c:pt>
              </c:numCache>
            </c:numRef>
          </c:val>
          <c:extLst>
            <c:ext xmlns:c16="http://schemas.microsoft.com/office/drawing/2014/chart" uri="{C3380CC4-5D6E-409C-BE32-E72D297353CC}">
              <c16:uniqueId val="{00000001-D012-4A26-9626-262A1EE82019}"/>
            </c:ext>
          </c:extLst>
        </c:ser>
        <c:ser>
          <c:idx val="2"/>
          <c:order val="2"/>
          <c:tx>
            <c:strRef>
              <c:f>Analysis!$I$1</c:f>
              <c:strCache>
                <c:ptCount val="1"/>
                <c:pt idx="0">
                  <c:v>Units Sold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Analysis!$F$2:$F$12</c:f>
              <c:strCache>
                <c:ptCount val="10"/>
                <c:pt idx="0">
                  <c:v>Air Fryer</c:v>
                </c:pt>
                <c:pt idx="1">
                  <c:v>Running Shoes</c:v>
                </c:pt>
                <c:pt idx="2">
                  <c:v>Smart Watch</c:v>
                </c:pt>
                <c:pt idx="3">
                  <c:v>Wireless Headphones</c:v>
                </c:pt>
                <c:pt idx="4">
                  <c:v>Coffee Maker</c:v>
                </c:pt>
                <c:pt idx="5">
                  <c:v>Non-Stick Cookware Set</c:v>
                </c:pt>
                <c:pt idx="6">
                  <c:v>Bluetooth Speaker</c:v>
                </c:pt>
                <c:pt idx="7">
                  <c:v>Denim Jeans</c:v>
                </c:pt>
                <c:pt idx="8">
                  <c:v>Dumbbell Set</c:v>
                </c:pt>
                <c:pt idx="9">
                  <c:v>Cricket Bat</c:v>
                </c:pt>
              </c:strCache>
            </c:strRef>
          </c:cat>
          <c:val>
            <c:numRef>
              <c:f>Analysis!$I$2:$I$12</c:f>
              <c:numCache>
                <c:formatCode>General</c:formatCode>
                <c:ptCount val="10"/>
                <c:pt idx="0">
                  <c:v>231</c:v>
                </c:pt>
                <c:pt idx="1">
                  <c:v>417</c:v>
                </c:pt>
                <c:pt idx="2">
                  <c:v>366</c:v>
                </c:pt>
                <c:pt idx="3">
                  <c:v>474</c:v>
                </c:pt>
                <c:pt idx="4">
                  <c:v>234</c:v>
                </c:pt>
                <c:pt idx="5">
                  <c:v>178</c:v>
                </c:pt>
                <c:pt idx="6">
                  <c:v>357</c:v>
                </c:pt>
                <c:pt idx="7">
                  <c:v>329</c:v>
                </c:pt>
                <c:pt idx="8">
                  <c:v>253</c:v>
                </c:pt>
                <c:pt idx="9">
                  <c:v>281</c:v>
                </c:pt>
              </c:numCache>
            </c:numRef>
          </c:val>
          <c:extLst>
            <c:ext xmlns:c16="http://schemas.microsoft.com/office/drawing/2014/chart" uri="{C3380CC4-5D6E-409C-BE32-E72D297353CC}">
              <c16:uniqueId val="{00000002-D012-4A26-9626-262A1EE82019}"/>
            </c:ext>
          </c:extLst>
        </c:ser>
        <c:dLbls>
          <c:showLegendKey val="0"/>
          <c:showVal val="0"/>
          <c:showCatName val="0"/>
          <c:showSerName val="0"/>
          <c:showPercent val="0"/>
          <c:showBubbleSize val="0"/>
        </c:dLbls>
        <c:gapWidth val="100"/>
        <c:axId val="1710163872"/>
        <c:axId val="1194356144"/>
      </c:barChart>
      <c:catAx>
        <c:axId val="17101638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356144"/>
        <c:crosses val="autoZero"/>
        <c:auto val="1"/>
        <c:lblAlgn val="ctr"/>
        <c:lblOffset val="100"/>
        <c:noMultiLvlLbl val="0"/>
      </c:catAx>
      <c:valAx>
        <c:axId val="1194356144"/>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0163872"/>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[ecommerce_sales.xlsx]Analysis!PivotTable10</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Payment Method</a:t>
            </a:r>
          </a:p>
        </c:rich>
      </c:tx>
      <c:layout>
        <c:manualLayout>
          <c:xMode val="edge"/>
          <c:yMode val="edge"/>
          <c:x val="0.25662489063867022"/>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23749999999999999"/>
              <c:y val="6.712962962962967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21666666666666667"/>
              <c:y val="3.24074074074074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111111111111111"/>
              <c:y val="9.72222222222221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20555555555555555"/>
              <c:y val="6.944444444444428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5555555555555545"/>
              <c:y val="0.11111111111111094"/>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4166666666666666"/>
              <c:y val="0.14814814814814814"/>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3749999999999999"/>
              <c:y val="6.71296296296296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16666666666666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5555555555555545"/>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0555555555555555"/>
              <c:y val="6.94444444444442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11111111111111"/>
              <c:y val="9.7222222222222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1666666666666667"/>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3749999999999999"/>
              <c:y val="6.71296296296296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16666666666666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5555555555555545"/>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0555555555555555"/>
              <c:y val="6.94444444444442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11111111111111"/>
              <c:y val="9.7222222222222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1666666666666667"/>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3749999999999999"/>
              <c:y val="6.71296296296296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16666666666666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5555555555555545"/>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0555555555555555"/>
              <c:y val="6.94444444444442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11111111111111"/>
              <c:y val="9.7222222222222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1666666666666667"/>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101224846894137"/>
          <c:y val="0.26309601924759407"/>
          <c:w val="0.3921423884514435"/>
          <c:h val="0.65357064741907256"/>
        </c:manualLayout>
      </c:layout>
      <c:doughnutChart>
        <c:varyColors val="1"/>
        <c:ser>
          <c:idx val="0"/>
          <c:order val="0"/>
          <c:tx>
            <c:strRef>
              <c:f>Analysis!$L$1</c:f>
              <c:strCache>
                <c:ptCount val="1"/>
                <c:pt idx="0">
                  <c:v>Total</c:v>
                </c:pt>
              </c:strCache>
            </c:strRef>
          </c:tx>
          <c:explosion val="1"/>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759-47CE-A16A-8E02D9AC331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F759-47CE-A16A-8E02D9AC331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F759-47CE-A16A-8E02D9AC331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F759-47CE-A16A-8E02D9AC331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F759-47CE-A16A-8E02D9AC3315}"/>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F759-47CE-A16A-8E02D9AC3315}"/>
              </c:ext>
            </c:extLst>
          </c:dPt>
          <c:dLbls>
            <c:dLbl>
              <c:idx val="0"/>
              <c:layout>
                <c:manualLayout>
                  <c:x val="0.23749999999999999"/>
                  <c:y val="6.71296296296296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59-47CE-A16A-8E02D9AC3315}"/>
                </c:ext>
              </c:extLst>
            </c:dLbl>
            <c:dLbl>
              <c:idx val="1"/>
              <c:layout>
                <c:manualLayout>
                  <c:x val="0.14166666666666666"/>
                  <c:y val="0.148148148148148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59-47CE-A16A-8E02D9AC3315}"/>
                </c:ext>
              </c:extLst>
            </c:dLbl>
            <c:dLbl>
              <c:idx val="2"/>
              <c:layout>
                <c:manualLayout>
                  <c:x val="0.15555555555555545"/>
                  <c:y val="0.11111111111111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759-47CE-A16A-8E02D9AC3315}"/>
                </c:ext>
              </c:extLst>
            </c:dLbl>
            <c:dLbl>
              <c:idx val="3"/>
              <c:layout>
                <c:manualLayout>
                  <c:x val="-0.20555555555555555"/>
                  <c:y val="6.94444444444442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759-47CE-A16A-8E02D9AC3315}"/>
                </c:ext>
              </c:extLst>
            </c:dLbl>
            <c:dLbl>
              <c:idx val="4"/>
              <c:layout>
                <c:manualLayout>
                  <c:x val="-0.1111111111111111"/>
                  <c:y val="9.7222222222222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759-47CE-A16A-8E02D9AC3315}"/>
                </c:ext>
              </c:extLst>
            </c:dLbl>
            <c:dLbl>
              <c:idx val="5"/>
              <c:layout>
                <c:manualLayout>
                  <c:x val="-0.21666666666666667"/>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759-47CE-A16A-8E02D9AC331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Analysis!$K$2:$K$8</c:f>
              <c:strCache>
                <c:ptCount val="6"/>
                <c:pt idx="0">
                  <c:v>Cash on Delivery</c:v>
                </c:pt>
                <c:pt idx="1">
                  <c:v>Credit Card</c:v>
                </c:pt>
                <c:pt idx="2">
                  <c:v>Debit Card</c:v>
                </c:pt>
                <c:pt idx="3">
                  <c:v>Net Banking</c:v>
                </c:pt>
                <c:pt idx="4">
                  <c:v>UPI</c:v>
                </c:pt>
                <c:pt idx="5">
                  <c:v>Wallet</c:v>
                </c:pt>
              </c:strCache>
            </c:strRef>
          </c:cat>
          <c:val>
            <c:numRef>
              <c:f>Analysis!$L$2:$L$8</c:f>
              <c:numCache>
                <c:formatCode>"₹"\ #,##0.00</c:formatCode>
                <c:ptCount val="6"/>
                <c:pt idx="0">
                  <c:v>1375731.3999999992</c:v>
                </c:pt>
                <c:pt idx="1">
                  <c:v>2874731.6999999979</c:v>
                </c:pt>
                <c:pt idx="2">
                  <c:v>2303140.5000000023</c:v>
                </c:pt>
                <c:pt idx="3">
                  <c:v>1626252.7499999984</c:v>
                </c:pt>
                <c:pt idx="4">
                  <c:v>4574115.3500000071</c:v>
                </c:pt>
                <c:pt idx="5">
                  <c:v>842081.2999999997</c:v>
                </c:pt>
              </c:numCache>
            </c:numRef>
          </c:val>
          <c:extLst>
            <c:ext xmlns:c16="http://schemas.microsoft.com/office/drawing/2014/chart" uri="{C3380CC4-5D6E-409C-BE32-E72D297353CC}">
              <c16:uniqueId val="{0000000C-F759-47CE-A16A-8E02D9AC331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7361111111111114"/>
          <c:y val="0.39423556430446194"/>
          <c:w val="0.22083333333333335"/>
          <c:h val="0.39250109361329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[ecommerce_sales.xlsx]Analysis!PivotTable9</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Cities by Revenue</a:t>
            </a:r>
          </a:p>
        </c:rich>
      </c:tx>
      <c:layout>
        <c:manualLayout>
          <c:xMode val="edge"/>
          <c:yMode val="edge"/>
          <c:x val="0.30036111111111108"/>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3648293963254"/>
          <c:y val="0.18097222222222226"/>
          <c:w val="0.74948162729658796"/>
          <c:h val="0.67922098279381737"/>
        </c:manualLayout>
      </c:layout>
      <c:barChart>
        <c:barDir val="bar"/>
        <c:grouping val="clustered"/>
        <c:varyColors val="0"/>
        <c:ser>
          <c:idx val="0"/>
          <c:order val="0"/>
          <c:tx>
            <c:strRef>
              <c:f>Analysis!$G$15</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Analysis!$F$16:$F$26</c:f>
              <c:strCache>
                <c:ptCount val="10"/>
                <c:pt idx="0">
                  <c:v>Delhi</c:v>
                </c:pt>
                <c:pt idx="1">
                  <c:v>Surat</c:v>
                </c:pt>
                <c:pt idx="2">
                  <c:v>Kochi</c:v>
                </c:pt>
                <c:pt idx="3">
                  <c:v>Coimbatore</c:v>
                </c:pt>
                <c:pt idx="4">
                  <c:v>Mumbai</c:v>
                </c:pt>
                <c:pt idx="5">
                  <c:v>Bengaluru</c:v>
                </c:pt>
                <c:pt idx="6">
                  <c:v>Ahmedabad</c:v>
                </c:pt>
                <c:pt idx="7">
                  <c:v>Nagpur</c:v>
                </c:pt>
                <c:pt idx="8">
                  <c:v>Ranchi</c:v>
                </c:pt>
                <c:pt idx="9">
                  <c:v>Lucknow</c:v>
                </c:pt>
              </c:strCache>
            </c:strRef>
          </c:cat>
          <c:val>
            <c:numRef>
              <c:f>Analysis!$G$16:$G$26</c:f>
              <c:numCache>
                <c:formatCode>"₹"\ #,##0.00</c:formatCode>
                <c:ptCount val="10"/>
                <c:pt idx="0">
                  <c:v>719261.95000000007</c:v>
                </c:pt>
                <c:pt idx="1">
                  <c:v>684742.64999999991</c:v>
                </c:pt>
                <c:pt idx="2">
                  <c:v>646354.34999999951</c:v>
                </c:pt>
                <c:pt idx="3">
                  <c:v>622928.7999999997</c:v>
                </c:pt>
                <c:pt idx="4">
                  <c:v>622816.59999999951</c:v>
                </c:pt>
                <c:pt idx="5">
                  <c:v>614128.15</c:v>
                </c:pt>
                <c:pt idx="6">
                  <c:v>596833.49999999965</c:v>
                </c:pt>
                <c:pt idx="7">
                  <c:v>593655.04999999993</c:v>
                </c:pt>
                <c:pt idx="8">
                  <c:v>593018.14999999956</c:v>
                </c:pt>
                <c:pt idx="9">
                  <c:v>585140.25000000012</c:v>
                </c:pt>
              </c:numCache>
            </c:numRef>
          </c:val>
          <c:extLst>
            <c:ext xmlns:c16="http://schemas.microsoft.com/office/drawing/2014/chart" uri="{C3380CC4-5D6E-409C-BE32-E72D297353CC}">
              <c16:uniqueId val="{00000000-E944-4B2C-9C8D-F13D4B953BFA}"/>
            </c:ext>
          </c:extLst>
        </c:ser>
        <c:ser>
          <c:idx val="1"/>
          <c:order val="1"/>
          <c:tx>
            <c:strRef>
              <c:f>Analysis!$H$15</c:f>
              <c:strCache>
                <c:ptCount val="1"/>
                <c:pt idx="0">
                  <c:v>Total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Analysis!$F$16:$F$26</c:f>
              <c:strCache>
                <c:ptCount val="10"/>
                <c:pt idx="0">
                  <c:v>Delhi</c:v>
                </c:pt>
                <c:pt idx="1">
                  <c:v>Surat</c:v>
                </c:pt>
                <c:pt idx="2">
                  <c:v>Kochi</c:v>
                </c:pt>
                <c:pt idx="3">
                  <c:v>Coimbatore</c:v>
                </c:pt>
                <c:pt idx="4">
                  <c:v>Mumbai</c:v>
                </c:pt>
                <c:pt idx="5">
                  <c:v>Bengaluru</c:v>
                </c:pt>
                <c:pt idx="6">
                  <c:v>Ahmedabad</c:v>
                </c:pt>
                <c:pt idx="7">
                  <c:v>Nagpur</c:v>
                </c:pt>
                <c:pt idx="8">
                  <c:v>Ranchi</c:v>
                </c:pt>
                <c:pt idx="9">
                  <c:v>Lucknow</c:v>
                </c:pt>
              </c:strCache>
            </c:strRef>
          </c:cat>
          <c:val>
            <c:numRef>
              <c:f>Analysis!$H$16:$H$26</c:f>
              <c:numCache>
                <c:formatCode>"₹"\ #,##0.00</c:formatCode>
                <c:ptCount val="10"/>
                <c:pt idx="0">
                  <c:v>255721.94999999995</c:v>
                </c:pt>
                <c:pt idx="1">
                  <c:v>245782.64999999988</c:v>
                </c:pt>
                <c:pt idx="2">
                  <c:v>230014.35000000015</c:v>
                </c:pt>
                <c:pt idx="3">
                  <c:v>220518.80000000002</c:v>
                </c:pt>
                <c:pt idx="4">
                  <c:v>225936.60000000012</c:v>
                </c:pt>
                <c:pt idx="5">
                  <c:v>224128.14999999997</c:v>
                </c:pt>
                <c:pt idx="6">
                  <c:v>215423.50000000012</c:v>
                </c:pt>
                <c:pt idx="7">
                  <c:v>211755.04999999996</c:v>
                </c:pt>
                <c:pt idx="8">
                  <c:v>209088.15000000011</c:v>
                </c:pt>
                <c:pt idx="9">
                  <c:v>208890.25</c:v>
                </c:pt>
              </c:numCache>
            </c:numRef>
          </c:val>
          <c:extLst>
            <c:ext xmlns:c16="http://schemas.microsoft.com/office/drawing/2014/chart" uri="{C3380CC4-5D6E-409C-BE32-E72D297353CC}">
              <c16:uniqueId val="{00000001-E944-4B2C-9C8D-F13D4B953BFA}"/>
            </c:ext>
          </c:extLst>
        </c:ser>
        <c:dLbls>
          <c:showLegendKey val="0"/>
          <c:showVal val="0"/>
          <c:showCatName val="0"/>
          <c:showSerName val="0"/>
          <c:showPercent val="0"/>
          <c:showBubbleSize val="0"/>
        </c:dLbls>
        <c:gapWidth val="100"/>
        <c:axId val="1132350992"/>
        <c:axId val="1194401744"/>
      </c:barChart>
      <c:catAx>
        <c:axId val="11323509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401744"/>
        <c:crosses val="autoZero"/>
        <c:auto val="1"/>
        <c:lblAlgn val="ctr"/>
        <c:lblOffset val="100"/>
        <c:noMultiLvlLbl val="0"/>
      </c:catAx>
      <c:valAx>
        <c:axId val="1194401744"/>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2350992"/>
        <c:crosses val="autoZero"/>
        <c:crossBetween val="between"/>
      </c:valAx>
      <c:spPr>
        <a:noFill/>
        <a:ln>
          <a:noFill/>
        </a:ln>
        <a:effectLst/>
      </c:spPr>
    </c:plotArea>
    <c:legend>
      <c:legendPos val="t"/>
      <c:layout>
        <c:manualLayout>
          <c:xMode val="edge"/>
          <c:yMode val="edge"/>
          <c:x val="0.2694466316710411"/>
          <c:y val="0.92171296296296301"/>
          <c:w val="0.4833289588801399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[ecommerce_sales.xlsx]Analysis!PivotTable11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Customer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Analysis!$L$11</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Analysis!$K$12:$K$17</c:f>
              <c:strCache>
                <c:ptCount val="5"/>
                <c:pt idx="0">
                  <c:v>18-25</c:v>
                </c:pt>
                <c:pt idx="1">
                  <c:v>26-35</c:v>
                </c:pt>
                <c:pt idx="2">
                  <c:v>36-45</c:v>
                </c:pt>
                <c:pt idx="3">
                  <c:v>46-55</c:v>
                </c:pt>
                <c:pt idx="4">
                  <c:v>56+</c:v>
                </c:pt>
              </c:strCache>
            </c:strRef>
          </c:cat>
          <c:val>
            <c:numRef>
              <c:f>Analysis!$L$12:$L$17</c:f>
              <c:numCache>
                <c:formatCode>General</c:formatCode>
                <c:ptCount val="5"/>
                <c:pt idx="0">
                  <c:v>3011851.8000000012</c:v>
                </c:pt>
                <c:pt idx="1">
                  <c:v>5843467.7500000047</c:v>
                </c:pt>
                <c:pt idx="2">
                  <c:v>3849209.5999999978</c:v>
                </c:pt>
                <c:pt idx="3">
                  <c:v>858317.55000000016</c:v>
                </c:pt>
                <c:pt idx="4">
                  <c:v>33206.299999999996</c:v>
                </c:pt>
              </c:numCache>
            </c:numRef>
          </c:val>
          <c:extLst>
            <c:ext xmlns:c16="http://schemas.microsoft.com/office/drawing/2014/chart" uri="{C3380CC4-5D6E-409C-BE32-E72D297353CC}">
              <c16:uniqueId val="{00000000-8AC8-4A04-A722-829B87EBF21D}"/>
            </c:ext>
          </c:extLst>
        </c:ser>
        <c:ser>
          <c:idx val="1"/>
          <c:order val="1"/>
          <c:tx>
            <c:strRef>
              <c:f>Analysis!$M$11</c:f>
              <c:strCache>
                <c:ptCount val="1"/>
                <c:pt idx="0">
                  <c:v>Units Sold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Analysis!$K$12:$K$17</c:f>
              <c:strCache>
                <c:ptCount val="5"/>
                <c:pt idx="0">
                  <c:v>18-25</c:v>
                </c:pt>
                <c:pt idx="1">
                  <c:v>26-35</c:v>
                </c:pt>
                <c:pt idx="2">
                  <c:v>36-45</c:v>
                </c:pt>
                <c:pt idx="3">
                  <c:v>46-55</c:v>
                </c:pt>
                <c:pt idx="4">
                  <c:v>56+</c:v>
                </c:pt>
              </c:strCache>
            </c:strRef>
          </c:cat>
          <c:val>
            <c:numRef>
              <c:f>Analysis!$M$12:$M$17</c:f>
              <c:numCache>
                <c:formatCode>General</c:formatCode>
                <c:ptCount val="5"/>
                <c:pt idx="0">
                  <c:v>2010</c:v>
                </c:pt>
                <c:pt idx="1">
                  <c:v>3816</c:v>
                </c:pt>
                <c:pt idx="2">
                  <c:v>2492</c:v>
                </c:pt>
                <c:pt idx="3">
                  <c:v>561</c:v>
                </c:pt>
                <c:pt idx="4">
                  <c:v>27</c:v>
                </c:pt>
              </c:numCache>
            </c:numRef>
          </c:val>
          <c:extLst>
            <c:ext xmlns:c16="http://schemas.microsoft.com/office/drawing/2014/chart" uri="{C3380CC4-5D6E-409C-BE32-E72D297353CC}">
              <c16:uniqueId val="{00000001-8AC8-4A04-A722-829B87EBF21D}"/>
            </c:ext>
          </c:extLst>
        </c:ser>
        <c:dLbls>
          <c:showLegendKey val="0"/>
          <c:showVal val="0"/>
          <c:showCatName val="0"/>
          <c:showSerName val="0"/>
          <c:showPercent val="0"/>
          <c:showBubbleSize val="0"/>
        </c:dLbls>
        <c:gapWidth val="100"/>
        <c:overlap val="-24"/>
        <c:axId val="1234309488"/>
        <c:axId val="1194444464"/>
      </c:barChart>
      <c:catAx>
        <c:axId val="12343094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444464"/>
        <c:crosses val="autoZero"/>
        <c:auto val="1"/>
        <c:lblAlgn val="ctr"/>
        <c:lblOffset val="100"/>
        <c:noMultiLvlLbl val="0"/>
      </c:catAx>
      <c:valAx>
        <c:axId val="11944444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430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[ecommerce_sales.xlsx]Analysis!PivotTable14</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Discount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65820243295385E-2"/>
          <c:y val="0.17374999999999999"/>
          <c:w val="0.64213341503401489"/>
          <c:h val="0.70959135316418775"/>
        </c:manualLayout>
      </c:layout>
      <c:barChart>
        <c:barDir val="col"/>
        <c:grouping val="clustered"/>
        <c:varyColors val="0"/>
        <c:ser>
          <c:idx val="0"/>
          <c:order val="0"/>
          <c:tx>
            <c:strRef>
              <c:f>Analysis!$P$1</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Analysis!$O$2:$O$9</c:f>
              <c:strCache>
                <c:ptCount val="7"/>
                <c:pt idx="0">
                  <c:v>0</c:v>
                </c:pt>
                <c:pt idx="1">
                  <c:v>0.05</c:v>
                </c:pt>
                <c:pt idx="2">
                  <c:v>0.1</c:v>
                </c:pt>
                <c:pt idx="3">
                  <c:v>0.15</c:v>
                </c:pt>
                <c:pt idx="4">
                  <c:v>0.2</c:v>
                </c:pt>
                <c:pt idx="5">
                  <c:v>0.25</c:v>
                </c:pt>
                <c:pt idx="6">
                  <c:v>0.3</c:v>
                </c:pt>
              </c:strCache>
            </c:strRef>
          </c:cat>
          <c:val>
            <c:numRef>
              <c:f>Analysis!$P$2:$P$9</c:f>
              <c:numCache>
                <c:formatCode>General</c:formatCode>
                <c:ptCount val="7"/>
                <c:pt idx="0">
                  <c:v>1993556</c:v>
                </c:pt>
                <c:pt idx="1">
                  <c:v>3110280.0499999952</c:v>
                </c:pt>
                <c:pt idx="2">
                  <c:v>3678600.6000000532</c:v>
                </c:pt>
                <c:pt idx="3">
                  <c:v>2378991.0499999803</c:v>
                </c:pt>
                <c:pt idx="4">
                  <c:v>1412241.5999999912</c:v>
                </c:pt>
                <c:pt idx="5">
                  <c:v>646150.5</c:v>
                </c:pt>
                <c:pt idx="6">
                  <c:v>376233.1999999992</c:v>
                </c:pt>
              </c:numCache>
            </c:numRef>
          </c:val>
          <c:extLst>
            <c:ext xmlns:c16="http://schemas.microsoft.com/office/drawing/2014/chart" uri="{C3380CC4-5D6E-409C-BE32-E72D297353CC}">
              <c16:uniqueId val="{00000000-3E59-4A60-AEC6-3EBA3D437966}"/>
            </c:ext>
          </c:extLst>
        </c:ser>
        <c:ser>
          <c:idx val="1"/>
          <c:order val="1"/>
          <c:tx>
            <c:strRef>
              <c:f>Analysis!$Q$1</c:f>
              <c:strCache>
                <c:ptCount val="1"/>
                <c:pt idx="0">
                  <c:v>Total Profit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Analysis!$O$2:$O$9</c:f>
              <c:strCache>
                <c:ptCount val="7"/>
                <c:pt idx="0">
                  <c:v>0</c:v>
                </c:pt>
                <c:pt idx="1">
                  <c:v>0.05</c:v>
                </c:pt>
                <c:pt idx="2">
                  <c:v>0.1</c:v>
                </c:pt>
                <c:pt idx="3">
                  <c:v>0.15</c:v>
                </c:pt>
                <c:pt idx="4">
                  <c:v>0.2</c:v>
                </c:pt>
                <c:pt idx="5">
                  <c:v>0.25</c:v>
                </c:pt>
                <c:pt idx="6">
                  <c:v>0.3</c:v>
                </c:pt>
              </c:strCache>
            </c:strRef>
          </c:cat>
          <c:val>
            <c:numRef>
              <c:f>Analysis!$Q$2:$Q$9</c:f>
              <c:numCache>
                <c:formatCode>General</c:formatCode>
                <c:ptCount val="7"/>
                <c:pt idx="0">
                  <c:v>855796</c:v>
                </c:pt>
                <c:pt idx="1">
                  <c:v>1250710.0500000103</c:v>
                </c:pt>
                <c:pt idx="2">
                  <c:v>1385720.5999999999</c:v>
                </c:pt>
                <c:pt idx="3">
                  <c:v>804041.05000000808</c:v>
                </c:pt>
                <c:pt idx="4">
                  <c:v>410011.6000000026</c:v>
                </c:pt>
                <c:pt idx="5">
                  <c:v>162900.5</c:v>
                </c:pt>
                <c:pt idx="6">
                  <c:v>66593.200000000099</c:v>
                </c:pt>
              </c:numCache>
            </c:numRef>
          </c:val>
          <c:extLst>
            <c:ext xmlns:c16="http://schemas.microsoft.com/office/drawing/2014/chart" uri="{C3380CC4-5D6E-409C-BE32-E72D297353CC}">
              <c16:uniqueId val="{00000001-3E59-4A60-AEC6-3EBA3D437966}"/>
            </c:ext>
          </c:extLst>
        </c:ser>
        <c:dLbls>
          <c:showLegendKey val="0"/>
          <c:showVal val="0"/>
          <c:showCatName val="0"/>
          <c:showSerName val="0"/>
          <c:showPercent val="0"/>
          <c:showBubbleSize val="0"/>
        </c:dLbls>
        <c:gapWidth val="100"/>
        <c:overlap val="-24"/>
        <c:axId val="1234233392"/>
        <c:axId val="1194379184"/>
      </c:barChart>
      <c:catAx>
        <c:axId val="12342333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379184"/>
        <c:crosses val="autoZero"/>
        <c:auto val="1"/>
        <c:lblAlgn val="ctr"/>
        <c:lblOffset val="100"/>
        <c:noMultiLvlLbl val="0"/>
      </c:catAx>
      <c:valAx>
        <c:axId val="11943791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423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580259</xdr:colOff>
      <xdr:row>12</xdr:row>
      <xdr:rowOff>120431</xdr:rowOff>
    </xdr:from>
    <xdr:to>
      <xdr:col>16</xdr:col>
      <xdr:colOff>98534</xdr:colOff>
      <xdr:row>27</xdr:row>
      <xdr:rowOff>99411</xdr:rowOff>
    </xdr:to>
    <xdr:graphicFrame macro="">
      <xdr:nvGraphicFramePr>
        <xdr:cNvPr id="8" name="Chart 7">
          <a:extLst>
            <a:ext uri="{FF2B5EF4-FFF2-40B4-BE49-F238E27FC236}">
              <a16:creationId xmlns:a16="http://schemas.microsoft.com/office/drawing/2014/main" id="{43A7FF1A-92B5-4861-BB63-3A523D0C9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558360</xdr:colOff>
      <xdr:row>28</xdr:row>
      <xdr:rowOff>32844</xdr:rowOff>
    </xdr:from>
    <xdr:to>
      <xdr:col>8</xdr:col>
      <xdr:colOff>459827</xdr:colOff>
      <xdr:row>42</xdr:row>
      <xdr:rowOff>170355</xdr:rowOff>
    </xdr:to>
    <xdr:graphicFrame macro="">
      <xdr:nvGraphicFramePr>
        <xdr:cNvPr id="9" name="Chart 4">
          <a:extLst>
            <a:ext uri="{FF2B5EF4-FFF2-40B4-BE49-F238E27FC236}">
              <a16:creationId xmlns:a16="http://schemas.microsoft.com/office/drawing/2014/main" id="{F610698F-D2B1-472F-A980-CDDB5D3C7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21896</xdr:colOff>
      <xdr:row>28</xdr:row>
      <xdr:rowOff>21898</xdr:rowOff>
    </xdr:from>
    <xdr:to>
      <xdr:col>16</xdr:col>
      <xdr:colOff>109482</xdr:colOff>
      <xdr:row>42</xdr:row>
      <xdr:rowOff>159409</xdr:rowOff>
    </xdr:to>
    <xdr:graphicFrame macro="">
      <xdr:nvGraphicFramePr>
        <xdr:cNvPr id="12" name="Chart 10">
          <a:extLst>
            <a:ext uri="{FF2B5EF4-FFF2-40B4-BE49-F238E27FC236}">
              <a16:creationId xmlns:a16="http://schemas.microsoft.com/office/drawing/2014/main" id="{DCAFD869-63E3-4278-AB69-A321EFB45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558360</xdr:colOff>
      <xdr:row>44</xdr:row>
      <xdr:rowOff>65688</xdr:rowOff>
    </xdr:from>
    <xdr:to>
      <xdr:col>8</xdr:col>
      <xdr:colOff>492671</xdr:colOff>
      <xdr:row>59</xdr:row>
      <xdr:rowOff>17078</xdr:rowOff>
    </xdr:to>
    <xdr:graphicFrame macro="">
      <xdr:nvGraphicFramePr>
        <xdr:cNvPr id="14" name="Chart 5">
          <a:extLst>
            <a:ext uri="{FF2B5EF4-FFF2-40B4-BE49-F238E27FC236}">
              <a16:creationId xmlns:a16="http://schemas.microsoft.com/office/drawing/2014/main" id="{B9B96A56-ABAE-47E4-9C06-D5CA979B3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65690</xdr:colOff>
      <xdr:row>44</xdr:row>
      <xdr:rowOff>109482</xdr:rowOff>
    </xdr:from>
    <xdr:to>
      <xdr:col>16</xdr:col>
      <xdr:colOff>120430</xdr:colOff>
      <xdr:row>59</xdr:row>
      <xdr:rowOff>60872</xdr:rowOff>
    </xdr:to>
    <xdr:graphicFrame macro="">
      <xdr:nvGraphicFramePr>
        <xdr:cNvPr id="16" name="Chart 7">
          <a:extLst>
            <a:ext uri="{FF2B5EF4-FFF2-40B4-BE49-F238E27FC236}">
              <a16:creationId xmlns:a16="http://schemas.microsoft.com/office/drawing/2014/main" id="{1AECC593-A727-423B-882C-433221310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492673</xdr:colOff>
      <xdr:row>60</xdr:row>
      <xdr:rowOff>65689</xdr:rowOff>
    </xdr:from>
    <xdr:to>
      <xdr:col>8</xdr:col>
      <xdr:colOff>437931</xdr:colOff>
      <xdr:row>75</xdr:row>
      <xdr:rowOff>17079</xdr:rowOff>
    </xdr:to>
    <xdr:graphicFrame macro="">
      <xdr:nvGraphicFramePr>
        <xdr:cNvPr id="17" name="Chart 6">
          <a:extLst>
            <a:ext uri="{FF2B5EF4-FFF2-40B4-BE49-F238E27FC236}">
              <a16:creationId xmlns:a16="http://schemas.microsoft.com/office/drawing/2014/main" id="{6B8229E1-8BED-4802-B430-52FE6C59C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32844</xdr:colOff>
      <xdr:row>60</xdr:row>
      <xdr:rowOff>21896</xdr:rowOff>
    </xdr:from>
    <xdr:to>
      <xdr:col>16</xdr:col>
      <xdr:colOff>109482</xdr:colOff>
      <xdr:row>74</xdr:row>
      <xdr:rowOff>159407</xdr:rowOff>
    </xdr:to>
    <xdr:graphicFrame macro="">
      <xdr:nvGraphicFramePr>
        <xdr:cNvPr id="18" name="Chart 8">
          <a:extLst>
            <a:ext uri="{FF2B5EF4-FFF2-40B4-BE49-F238E27FC236}">
              <a16:creationId xmlns:a16="http://schemas.microsoft.com/office/drawing/2014/main" id="{2D8E9348-2372-48FA-8020-A41F3E731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437931</xdr:colOff>
      <xdr:row>76</xdr:row>
      <xdr:rowOff>43793</xdr:rowOff>
    </xdr:from>
    <xdr:to>
      <xdr:col>16</xdr:col>
      <xdr:colOff>-1</xdr:colOff>
      <xdr:row>90</xdr:row>
      <xdr:rowOff>181304</xdr:rowOff>
    </xdr:to>
    <xdr:graphicFrame macro="">
      <xdr:nvGraphicFramePr>
        <xdr:cNvPr id="20" name="Chart 9">
          <a:extLst>
            <a:ext uri="{FF2B5EF4-FFF2-40B4-BE49-F238E27FC236}">
              <a16:creationId xmlns:a16="http://schemas.microsoft.com/office/drawing/2014/main" id="{8FC995D1-59DF-44E5-A227-9D0FF832C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175172</xdr:colOff>
      <xdr:row>8</xdr:row>
      <xdr:rowOff>98536</xdr:rowOff>
    </xdr:from>
    <xdr:to>
      <xdr:col>22</xdr:col>
      <xdr:colOff>284654</xdr:colOff>
      <xdr:row>12</xdr:row>
      <xdr:rowOff>164227</xdr:rowOff>
    </xdr:to>
    <mc:AlternateContent xmlns:mc="http://schemas.openxmlformats.org/markup-compatibility/2006" xmlns:a14="http://schemas.microsoft.com/office/drawing/2010/main">
      <mc:Choice Requires="a14">
        <xdr:graphicFrame macro="">
          <xdr:nvGraphicFramePr>
            <xdr:cNvPr id="3" name="Order_Year 1">
              <a:extLst>
                <a:ext uri="{FF2B5EF4-FFF2-40B4-BE49-F238E27FC236}">
                  <a16:creationId xmlns:a16="http://schemas.microsoft.com/office/drawing/2014/main" id="{F23F32B9-F0FC-4405-9E93-BA852E82353A}"/>
                </a:ext>
              </a:extLst>
            </xdr:cNvPr>
            <xdr:cNvGraphicFramePr/>
          </xdr:nvGraphicFramePr>
          <xdr:xfrm>
            <a:off x="0" y="0"/>
            <a:ext cx="0" cy="0"/>
          </xdr:xfrm>
          <a:graphic>
            <a:graphicData uri="http://schemas.microsoft.com/office/drawing/2010/slicer">
              <sle:slicer xmlns:sle="http://schemas.microsoft.com/office/drawing/2010/slicer" name="Order_Year 1"/>
            </a:graphicData>
          </a:graphic>
        </xdr:graphicFrame>
      </mc:Choice>
      <mc:Fallback xmlns="">
        <xdr:sp macro="" textlink="">
          <xdr:nvSpPr>
            <xdr:cNvPr id="0" name=""/>
            <xdr:cNvSpPr>
              <a:spLocks noTextEdit="1"/>
            </xdr:cNvSpPr>
          </xdr:nvSpPr>
          <xdr:spPr>
            <a:xfrm>
              <a:off x="14048542" y="2238210"/>
              <a:ext cx="4582090" cy="783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197067</xdr:colOff>
      <xdr:row>19</xdr:row>
      <xdr:rowOff>43793</xdr:rowOff>
    </xdr:from>
    <xdr:to>
      <xdr:col>22</xdr:col>
      <xdr:colOff>350345</xdr:colOff>
      <xdr:row>25</xdr:row>
      <xdr:rowOff>10949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59372DAC-1AFD-4038-ACE0-A027D2C3963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070437" y="4157489"/>
              <a:ext cx="4625886" cy="1043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197069</xdr:colOff>
      <xdr:row>25</xdr:row>
      <xdr:rowOff>153276</xdr:rowOff>
    </xdr:from>
    <xdr:to>
      <xdr:col>22</xdr:col>
      <xdr:colOff>405086</xdr:colOff>
      <xdr:row>31</xdr:row>
      <xdr:rowOff>1</xdr:rowOff>
    </xdr:to>
    <mc:AlternateContent xmlns:mc="http://schemas.openxmlformats.org/markup-compatibility/2006" xmlns:a14="http://schemas.microsoft.com/office/drawing/2010/main">
      <mc:Choice Requires="a14">
        <xdr:graphicFrame macro="">
          <xdr:nvGraphicFramePr>
            <xdr:cNvPr id="11" name="Payment_Method 2">
              <a:extLst>
                <a:ext uri="{FF2B5EF4-FFF2-40B4-BE49-F238E27FC236}">
                  <a16:creationId xmlns:a16="http://schemas.microsoft.com/office/drawing/2014/main" id="{946826D7-6F26-4F76-B896-BE07826B1871}"/>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4070439" y="5343711"/>
              <a:ext cx="4680625" cy="919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229911</xdr:colOff>
      <xdr:row>31</xdr:row>
      <xdr:rowOff>98534</xdr:rowOff>
    </xdr:from>
    <xdr:to>
      <xdr:col>22</xdr:col>
      <xdr:colOff>394138</xdr:colOff>
      <xdr:row>35</xdr:row>
      <xdr:rowOff>21896</xdr:rowOff>
    </xdr:to>
    <mc:AlternateContent xmlns:mc="http://schemas.openxmlformats.org/markup-compatibility/2006" xmlns:a14="http://schemas.microsoft.com/office/drawing/2010/main">
      <mc:Choice Requires="a14">
        <xdr:graphicFrame macro="">
          <xdr:nvGraphicFramePr>
            <xdr:cNvPr id="15" name="Order_Status 1">
              <a:extLst>
                <a:ext uri="{FF2B5EF4-FFF2-40B4-BE49-F238E27FC236}">
                  <a16:creationId xmlns:a16="http://schemas.microsoft.com/office/drawing/2014/main" id="{320B44B4-6373-49F0-99F4-3453C20B3BD4}"/>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14103281" y="6365708"/>
              <a:ext cx="4636835" cy="641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186119</xdr:colOff>
      <xdr:row>13</xdr:row>
      <xdr:rowOff>21897</xdr:rowOff>
    </xdr:from>
    <xdr:to>
      <xdr:col>22</xdr:col>
      <xdr:colOff>328448</xdr:colOff>
      <xdr:row>18</xdr:row>
      <xdr:rowOff>109485</xdr:rowOff>
    </xdr:to>
    <mc:AlternateContent xmlns:mc="http://schemas.openxmlformats.org/markup-compatibility/2006" xmlns:a14="http://schemas.microsoft.com/office/drawing/2010/main">
      <mc:Choice Requires="a14">
        <xdr:graphicFrame macro="">
          <xdr:nvGraphicFramePr>
            <xdr:cNvPr id="21" name="Order_Month 1">
              <a:extLst>
                <a:ext uri="{FF2B5EF4-FFF2-40B4-BE49-F238E27FC236}">
                  <a16:creationId xmlns:a16="http://schemas.microsoft.com/office/drawing/2014/main" id="{4E817D5D-CA78-4860-ACC5-AAB992B922C7}"/>
                </a:ext>
              </a:extLst>
            </xdr:cNvPr>
            <xdr:cNvGraphicFramePr/>
          </xdr:nvGraphicFramePr>
          <xdr:xfrm>
            <a:off x="0" y="0"/>
            <a:ext cx="0" cy="0"/>
          </xdr:xfrm>
          <a:graphic>
            <a:graphicData uri="http://schemas.microsoft.com/office/drawing/2010/slicer">
              <sle:slicer xmlns:sle="http://schemas.microsoft.com/office/drawing/2010/slicer" name="Order_Month 1"/>
            </a:graphicData>
          </a:graphic>
        </xdr:graphicFrame>
      </mc:Choice>
      <mc:Fallback xmlns="">
        <xdr:sp macro="" textlink="">
          <xdr:nvSpPr>
            <xdr:cNvPr id="0" name=""/>
            <xdr:cNvSpPr>
              <a:spLocks noTextEdit="1"/>
            </xdr:cNvSpPr>
          </xdr:nvSpPr>
          <xdr:spPr>
            <a:xfrm>
              <a:off x="14059489" y="3058854"/>
              <a:ext cx="4614937" cy="984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509704</xdr:colOff>
      <xdr:row>26</xdr:row>
      <xdr:rowOff>180279</xdr:rowOff>
    </xdr:from>
    <xdr:to>
      <xdr:col>28</xdr:col>
      <xdr:colOff>529063</xdr:colOff>
      <xdr:row>40</xdr:row>
      <xdr:rowOff>124600</xdr:rowOff>
    </xdr:to>
    <mc:AlternateContent xmlns:mc="http://schemas.openxmlformats.org/markup-compatibility/2006" xmlns:a14="http://schemas.microsoft.com/office/drawing/2010/main">
      <mc:Choice Requires="a14">
        <xdr:graphicFrame macro="">
          <xdr:nvGraphicFramePr>
            <xdr:cNvPr id="18" name="Customer_Age_Group">
              <a:extLst>
                <a:ext uri="{FF2B5EF4-FFF2-40B4-BE49-F238E27FC236}">
                  <a16:creationId xmlns:a16="http://schemas.microsoft.com/office/drawing/2014/main" id="{8A3269E7-E4F0-658A-E652-E25F8C0B746D}"/>
                </a:ext>
              </a:extLst>
            </xdr:cNvPr>
            <xdr:cNvGraphicFramePr/>
          </xdr:nvGraphicFramePr>
          <xdr:xfrm>
            <a:off x="0" y="0"/>
            <a:ext cx="0" cy="0"/>
          </xdr:xfrm>
          <a:graphic>
            <a:graphicData uri="http://schemas.microsoft.com/office/drawing/2010/slicer">
              <sle:slicer xmlns:sle="http://schemas.microsoft.com/office/drawing/2010/slicer" name="Customer_Age_Group"/>
            </a:graphicData>
          </a:graphic>
        </xdr:graphicFrame>
      </mc:Choice>
      <mc:Fallback xmlns="">
        <xdr:sp macro="" textlink="">
          <xdr:nvSpPr>
            <xdr:cNvPr id="0" name=""/>
            <xdr:cNvSpPr>
              <a:spLocks noTextEdit="1"/>
            </xdr:cNvSpPr>
          </xdr:nvSpPr>
          <xdr:spPr>
            <a:xfrm>
              <a:off x="26247299" y="4986988"/>
              <a:ext cx="1852018" cy="2532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379392</xdr:colOff>
      <xdr:row>29</xdr:row>
      <xdr:rowOff>159473</xdr:rowOff>
    </xdr:from>
    <xdr:to>
      <xdr:col>12</xdr:col>
      <xdr:colOff>307333</xdr:colOff>
      <xdr:row>43</xdr:row>
      <xdr:rowOff>95370</xdr:rowOff>
    </xdr:to>
    <mc:AlternateContent xmlns:mc="http://schemas.openxmlformats.org/markup-compatibility/2006" xmlns:a14="http://schemas.microsoft.com/office/drawing/2010/main">
      <mc:Choice Requires="a14">
        <xdr:graphicFrame macro="">
          <xdr:nvGraphicFramePr>
            <xdr:cNvPr id="2" name="Order_Year">
              <a:extLst>
                <a:ext uri="{FF2B5EF4-FFF2-40B4-BE49-F238E27FC236}">
                  <a16:creationId xmlns:a16="http://schemas.microsoft.com/office/drawing/2014/main" id="{E1FAC22C-F4D9-7C97-8B30-B62ABF7F1D01}"/>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9992810" y="552080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160198</xdr:colOff>
      <xdr:row>29</xdr:row>
      <xdr:rowOff>173379</xdr:rowOff>
    </xdr:from>
    <xdr:to>
      <xdr:col>10</xdr:col>
      <xdr:colOff>706211</xdr:colOff>
      <xdr:row>43</xdr:row>
      <xdr:rowOff>109276</xdr:rowOff>
    </xdr:to>
    <mc:AlternateContent xmlns:mc="http://schemas.openxmlformats.org/markup-compatibility/2006" xmlns:a14="http://schemas.microsoft.com/office/drawing/2010/main">
      <mc:Choice Requires="a14">
        <xdr:graphicFrame macro="">
          <xdr:nvGraphicFramePr>
            <xdr:cNvPr id="3" name="Order_Month">
              <a:extLst>
                <a:ext uri="{FF2B5EF4-FFF2-40B4-BE49-F238E27FC236}">
                  <a16:creationId xmlns:a16="http://schemas.microsoft.com/office/drawing/2014/main" id="{37212F11-1F8D-1FFD-5F78-BFAA6847060A}"/>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8149945" y="553470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724865</xdr:colOff>
      <xdr:row>29</xdr:row>
      <xdr:rowOff>127161</xdr:rowOff>
    </xdr:from>
    <xdr:to>
      <xdr:col>9</xdr:col>
      <xdr:colOff>16954</xdr:colOff>
      <xdr:row>43</xdr:row>
      <xdr:rowOff>63058</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399D2575-2712-B36A-5891-88C96DAB266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488093" y="548849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437508</xdr:colOff>
      <xdr:row>29</xdr:row>
      <xdr:rowOff>40754</xdr:rowOff>
    </xdr:from>
    <xdr:to>
      <xdr:col>6</xdr:col>
      <xdr:colOff>132956</xdr:colOff>
      <xdr:row>43</xdr:row>
      <xdr:rowOff>136646</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8DC64BC1-E165-B605-1F50-256F0A7D3C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73521" y="5402083"/>
              <a:ext cx="1828800" cy="2684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109959</xdr:colOff>
      <xdr:row>29</xdr:row>
      <xdr:rowOff>74914</xdr:rowOff>
    </xdr:from>
    <xdr:to>
      <xdr:col>15</xdr:col>
      <xdr:colOff>161392</xdr:colOff>
      <xdr:row>43</xdr:row>
      <xdr:rowOff>10811</xdr:rowOff>
    </xdr:to>
    <mc:AlternateContent xmlns:mc="http://schemas.openxmlformats.org/markup-compatibility/2006" xmlns:a14="http://schemas.microsoft.com/office/drawing/2010/main">
      <mc:Choice Requires="a14">
        <xdr:graphicFrame macro="">
          <xdr:nvGraphicFramePr>
            <xdr:cNvPr id="6" name="Order_Status">
              <a:extLst>
                <a:ext uri="{FF2B5EF4-FFF2-40B4-BE49-F238E27FC236}">
                  <a16:creationId xmlns:a16="http://schemas.microsoft.com/office/drawing/2014/main" id="{A9D825E8-96FD-3FF2-A080-3667C94A47B2}"/>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3059136" y="543624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0.000848379626" createdVersion="8" refreshedVersion="8" minRefreshableVersion="3" recordCount="5000" xr:uid="{25477333-6A7E-4FF6-BC24-7BAFEA86821F}">
  <cacheSource type="worksheet">
    <worksheetSource name="tbl_EcommerceSales"/>
  </cacheSource>
  <cacheFields count="29">
    <cacheField name="Order_ID" numFmtId="0">
      <sharedItems/>
    </cacheField>
    <cacheField name="Order_Date" numFmtId="14">
      <sharedItems containsSemiMixedTypes="0" containsNonDate="0" containsDate="1" containsString="0" minDate="2025-01-01T00:00:00" maxDate="2026-07-01T00:00:00"/>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62"/>
    </cacheField>
    <cacheField name="City" numFmtId="0">
      <sharedItems count="24">
        <s v="Bokaro"/>
        <s v="Amritsar"/>
        <s v="Patna"/>
        <s v="Kolkata"/>
        <s v="Hyderabad"/>
        <s v="Nagpur"/>
        <s v="Dehradun"/>
        <s v="Mumbai"/>
        <s v="Bhubaneswar"/>
        <s v="Jaipur"/>
        <s v="Chennai"/>
        <s v="Nashik"/>
        <s v="Ahmedabad"/>
        <s v="Lucknow"/>
        <s v="Coimbatore"/>
        <s v="Surat"/>
        <s v="Chandigarh"/>
        <s v="Delhi"/>
        <s v="Kochi"/>
        <s v="Guwahati"/>
        <s v="Bengaluru"/>
        <s v="Ranchi"/>
        <s v="Mysuru"/>
        <s v="Pune"/>
      </sharedItems>
    </cacheField>
    <cacheField name="Region" numFmtId="0">
      <sharedItems/>
    </cacheField>
    <cacheField name="Product_ID" numFmtId="0">
      <sharedItems/>
    </cacheField>
    <cacheField name="Product_Name" numFmtId="0">
      <sharedItems count="30">
        <s v="Air Fryer"/>
        <s v="Moisturizer"/>
        <s v="Cotton T-Shirt"/>
        <s v="Face Wash"/>
        <s v="Sunscreen SPF 50"/>
        <s v="Running Shoes"/>
        <s v="Wireless Headphones"/>
        <s v="Self Help Book"/>
        <s v="Laptop Backpack"/>
        <s v="Smart Watch"/>
        <s v="Bluetooth Speaker"/>
        <s v="Programming Book"/>
        <s v="Data Analytics Book"/>
        <s v="Perfume"/>
        <s v="Resistance Bands"/>
        <s v="Novel Collection"/>
        <s v="Cricket Bat"/>
        <s v="Dumbbell Set"/>
        <s v="Badminton Racket"/>
        <s v="USB-C Charger"/>
        <s v="Shampoo"/>
        <s v="Denim Jeans"/>
        <s v="Non-Stick Cookware Set"/>
        <s v="Bedsheet Set"/>
        <s v="Coffee Maker"/>
        <s v="Business Strategy Book"/>
        <s v="Casual Hoodie"/>
        <s v="Power Bank 20000mAh"/>
        <s v="Yoga Mat"/>
        <s v="Table Lamp"/>
      </sharedItems>
    </cacheField>
    <cacheField name="Category" numFmtId="0">
      <sharedItems count="6">
        <s v="Home &amp; Kitchen"/>
        <s v="Beauty"/>
        <s v="Fashion"/>
        <s v="Electronics"/>
        <s v="Books"/>
        <s v="Sports &amp; Fitness"/>
      </sharedItems>
    </cacheField>
    <cacheField name="Sub_Category" numFmtId="0">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containsInteger="1" minValue="499" maxValue="5999"/>
    </cacheField>
    <cacheField name="Discount" numFmtId="9">
      <sharedItems containsSemiMixedTypes="0" containsString="0" containsNumber="1" minValue="0" maxValue="0.3"/>
    </cacheField>
    <cacheField name="Cost" numFmtId="164">
      <sharedItems containsSemiMixedTypes="0" containsString="0" containsNumber="1" containsInteger="1" minValue="220" maxValue="19500"/>
    </cacheField>
    <cacheField name="Payment_Method" numFmtId="0">
      <sharedItems count="6">
        <s v="UPI"/>
        <s v="Debit Card"/>
        <s v="Cash on Delivery"/>
        <s v="Credit Card"/>
        <s v="Net Banking"/>
        <s v="Wallet"/>
      </sharedItems>
    </cacheField>
    <cacheField name="Order_Status" numFmtId="0">
      <sharedItems/>
    </cacheField>
    <cacheField name="Sales_Channel" numFmtId="0">
      <sharedItems/>
    </cacheField>
    <cacheField name="Rating" numFmtId="165">
      <sharedItems containsString="0" containsBlank="1" containsNumber="1" containsInteger="1" minValue="1" maxValue="5"/>
    </cacheField>
    <cacheField name="Gross_Sales" numFmtId="166">
      <sharedItems containsSemiMixedTypes="0" containsString="0" containsNumber="1" containsInteger="1" minValue="499" maxValue="29995"/>
    </cacheField>
    <cacheField name="Discount_Amount" numFmtId="166">
      <sharedItems containsSemiMixedTypes="0" containsString="0" containsNumber="1" minValue="0" maxValue="7498.75"/>
    </cacheField>
    <cacheField name="Net_Revenue" numFmtId="166">
      <sharedItems containsSemiMixedTypes="0" containsString="0" containsNumber="1" minValue="349.3" maxValue="28495.25"/>
    </cacheField>
    <cacheField name="Total_Cost" numFmtId="166">
      <sharedItems containsSemiMixedTypes="0" containsString="0" containsNumber="1" containsInteger="1" minValue="220" maxValue="19500"/>
    </cacheField>
    <cacheField name="Profit" numFmtId="166">
      <sharedItems containsSemiMixedTypes="0" containsString="0" containsNumber="1" minValue="129.30000000000001" maxValue="8995.25"/>
    </cacheField>
    <cacheField name="Profit_Margin" numFmtId="9">
      <sharedItems containsSemiMixedTypes="0" containsString="0" containsNumber="1" containsInteger="1" minValue="0" maxValue="0"/>
    </cacheField>
    <cacheField name="Order_Month" numFmtId="0">
      <sharedItems/>
    </cacheField>
    <cacheField name="Order_Year" numFmtId="0">
      <sharedItems containsSemiMixedTypes="0" containsString="0" containsNumber="1" containsInteger="1" minValue="2025" maxValue="2026"/>
    </cacheField>
    <cacheField name="Customer_Age_Group" numFmtId="0">
      <sharedItems count="5">
        <s v="18-25"/>
        <s v="46-55"/>
        <s v="36-45"/>
        <s v="26-35"/>
        <s v="56+"/>
      </sharedItems>
    </cacheField>
  </cacheFields>
  <extLst>
    <ext xmlns:x14="http://schemas.microsoft.com/office/spreadsheetml/2009/9/main" uri="{725AE2AE-9491-48be-B2B4-4EB974FC3084}">
      <x14:pivotCacheDefinition pivotCacheId="13785564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0.001190162038" backgroundQuery="1" createdVersion="8" refreshedVersion="8" minRefreshableVersion="3" recordCount="0" supportSubquery="1" supportAdvancedDrill="1" xr:uid="{909447CB-0630-47AC-AEB3-34A06A647E4E}">
  <cacheSource type="external" connectionId="1"/>
  <cacheFields count="4">
    <cacheField name="[tbl_EcommerceSales].[Order_Status].[Order_Status]" caption="Order_Status" numFmtId="0" hierarchy="17" level="1">
      <sharedItems count="3">
        <s v="Cancelled"/>
        <s v="Delivered"/>
        <s v="Returned"/>
      </sharedItems>
    </cacheField>
    <cacheField name="[Measures].[Sum of Net_Revenue]" caption="Sum of Net_Revenue" numFmtId="0" hierarchy="31" level="32767"/>
    <cacheField name="[Measures].[Sum of Quantity]" caption="Sum of Quantity" numFmtId="0" hierarchy="33" level="32767"/>
    <cacheField name="[tbl_EcommerceSales].[Order_Year].[Order_Year]" caption="Order_Year" numFmtId="0" hierarchy="27" level="1">
      <sharedItems containsSemiMixedTypes="0" containsNonDate="0" containsString="0"/>
    </cacheField>
  </cacheFields>
  <cacheHierarchies count="35">
    <cacheHierarchy uniqueName="[tbl_EcommerceSales].[Order_ID]" caption="Order_ID" attribute="1" defaultMemberUniqueName="[tbl_EcommerceSales].[Order_ID].[All]" allUniqueName="[tbl_EcommerceSales].[Order_ID].[All]" dimensionUniqueName="[tbl_EcommerceSales]" displayFolder="" count="0" memberValueDatatype="130" unbalanced="0"/>
    <cacheHierarchy uniqueName="[tbl_EcommerceSales].[Order_Date]" caption="Order_Date" attribute="1" time="1" defaultMemberUniqueName="[tbl_EcommerceSales].[Order_Date].[All]" allUniqueName="[tbl_EcommerceSales].[Order_Date].[All]" dimensionUniqueName="[tbl_EcommerceSales]" displayFolder="" count="0" memberValueDatatype="7" unbalanced="0"/>
    <cacheHierarchy uniqueName="[tbl_EcommerceSales].[Customer_ID]" caption="Customer_ID" attribute="1" defaultMemberUniqueName="[tbl_EcommerceSales].[Customer_ID].[All]" allUniqueName="[tbl_EcommerceSales].[Customer_ID].[All]" dimensionUniqueName="[tbl_EcommerceSales]" displayFolder="" count="0" memberValueDatatype="130" unbalanced="0"/>
    <cacheHierarchy uniqueName="[tbl_EcommerceSales].[Customer_Name]" caption="Customer_Name" attribute="1" defaultMemberUniqueName="[tbl_EcommerceSales].[Customer_Name].[All]" allUniqueName="[tbl_EcommerceSales].[Customer_Name].[All]" dimensionUniqueName="[tbl_EcommerceSales]" displayFolder="" count="0" memberValueDatatype="130" unbalanced="0"/>
    <cacheHierarchy uniqueName="[tbl_EcommerceSales].[Gender]" caption="Gender" attribute="1" defaultMemberUniqueName="[tbl_EcommerceSales].[Gender].[All]" allUniqueName="[tbl_EcommerceSales].[Gender].[All]" dimensionUniqueName="[tbl_EcommerceSales]" displayFolder="" count="0" memberValueDatatype="130" unbalanced="0"/>
    <cacheHierarchy uniqueName="[tbl_EcommerceSales].[Age]" caption="Age" attribute="1" defaultMemberUniqueName="[tbl_EcommerceSales].[Age].[All]" allUniqueName="[tbl_EcommerceSales].[Age].[All]" dimensionUniqueName="[tbl_EcommerceSales]" displayFolder="" count="0" memberValueDatatype="20" unbalanced="0"/>
    <cacheHierarchy uniqueName="[tbl_EcommerceSales].[City]" caption="City" attribute="1" defaultMemberUniqueName="[tbl_EcommerceSales].[City].[All]" allUniqueName="[tbl_EcommerceSales].[City].[All]" dimensionUniqueName="[tbl_EcommerceSales]" displayFolder="" count="0" memberValueDatatype="130" unbalanced="0"/>
    <cacheHierarchy uniqueName="[tbl_EcommerceSales].[Region]" caption="Region" attribute="1" defaultMemberUniqueName="[tbl_EcommerceSales].[Region].[All]" allUniqueName="[tbl_EcommerceSales].[Region].[All]" dimensionUniqueName="[tbl_EcommerceSales]" displayFolder="" count="0" memberValueDatatype="130" unbalanced="0"/>
    <cacheHierarchy uniqueName="[tbl_EcommerceSales].[Product_ID]" caption="Product_ID" attribute="1" defaultMemberUniqueName="[tbl_EcommerceSales].[Product_ID].[All]" allUniqueName="[tbl_EcommerceSales].[Product_ID].[All]" dimensionUniqueName="[tbl_EcommerceSales]" displayFolder="" count="0" memberValueDatatype="130" unbalanced="0"/>
    <cacheHierarchy uniqueName="[tbl_EcommerceSales].[Product_Name]" caption="Product_Name" attribute="1" defaultMemberUniqueName="[tbl_EcommerceSales].[Product_Name].[All]" allUniqueName="[tbl_EcommerceSales].[Product_Name].[All]" dimensionUniqueName="[tbl_EcommerceSales]" displayFolder="" count="0" memberValueDatatype="130" unbalanced="0"/>
    <cacheHierarchy uniqueName="[tbl_EcommerceSales].[Category]" caption="Category" attribute="1" defaultMemberUniqueName="[tbl_EcommerceSales].[Category].[All]" allUniqueName="[tbl_EcommerceSales].[Category].[All]" dimensionUniqueName="[tbl_EcommerceSales]" displayFolder="" count="2" memberValueDatatype="130" unbalanced="0"/>
    <cacheHierarchy uniqueName="[tbl_EcommerceSales].[Sub_Category]" caption="Sub_Category" attribute="1" defaultMemberUniqueName="[tbl_EcommerceSales].[Sub_Category].[All]" allUniqueName="[tbl_EcommerceSales].[Sub_Category].[All]" dimensionUniqueName="[tbl_EcommerceSales]" displayFolder="" count="0" memberValueDatatype="130" unbalanced="0"/>
    <cacheHierarchy uniqueName="[tbl_EcommerceSales].[Quantity]" caption="Quantity" attribute="1" defaultMemberUniqueName="[tbl_EcommerceSales].[Quantity].[All]" allUniqueName="[tbl_EcommerceSales].[Quantity].[All]" dimensionUniqueName="[tbl_EcommerceSales]" displayFolder="" count="0" memberValueDatatype="20" unbalanced="0"/>
    <cacheHierarchy uniqueName="[tbl_EcommerceSales].[Unit_Price]" caption="Unit_Price" attribute="1" defaultMemberUniqueName="[tbl_EcommerceSales].[Unit_Price].[All]" allUniqueName="[tbl_EcommerceSales].[Unit_Price].[All]" dimensionUniqueName="[tbl_EcommerceSales]" displayFolder="" count="0" memberValueDatatype="20" unbalanced="0"/>
    <cacheHierarchy uniqueName="[tbl_EcommerceSales].[Discount]" caption="Discount" attribute="1" defaultMemberUniqueName="[tbl_EcommerceSales].[Discount].[All]" allUniqueName="[tbl_EcommerceSales].[Discount].[All]" dimensionUniqueName="[tbl_EcommerceSales]" displayFolder="" count="0" memberValueDatatype="5" unbalanced="0"/>
    <cacheHierarchy uniqueName="[tbl_EcommerceSales].[Cost]" caption="Cost" attribute="1" defaultMemberUniqueName="[tbl_EcommerceSales].[Cost].[All]" allUniqueName="[tbl_EcommerceSales].[Cost].[All]" dimensionUniqueName="[tbl_EcommerceSales]" displayFolder="" count="0" memberValueDatatype="20" unbalanced="0"/>
    <cacheHierarchy uniqueName="[tbl_EcommerceSales].[Payment_Method]" caption="Payment_Method" attribute="1" defaultMemberUniqueName="[tbl_EcommerceSales].[Payment_Method].[All]" allUniqueName="[tbl_EcommerceSales].[Payment_Method].[All]" dimensionUniqueName="[tbl_EcommerceSales]" displayFolder="" count="2" memberValueDatatype="130" unbalanced="0"/>
    <cacheHierarchy uniqueName="[tbl_EcommerceSales].[Order_Status]" caption="Order_Status" attribute="1" defaultMemberUniqueName="[tbl_EcommerceSales].[Order_Status].[All]" allUniqueName="[tbl_EcommerceSales].[Order_Status].[All]" dimensionUniqueName="[tbl_EcommerceSales]" displayFolder="" count="2" memberValueDatatype="130" unbalanced="0">
      <fieldsUsage count="2">
        <fieldUsage x="-1"/>
        <fieldUsage x="0"/>
      </fieldsUsage>
    </cacheHierarchy>
    <cacheHierarchy uniqueName="[tbl_EcommerceSales].[Sales_Channel]" caption="Sales_Channel" attribute="1" defaultMemberUniqueName="[tbl_EcommerceSales].[Sales_Channel].[All]" allUniqueName="[tbl_EcommerceSales].[Sales_Channel].[All]" dimensionUniqueName="[tbl_EcommerceSales]" displayFolder="" count="0" memberValueDatatype="130" unbalanced="0"/>
    <cacheHierarchy uniqueName="[tbl_EcommerceSales].[Rating]" caption="Rating" attribute="1" defaultMemberUniqueName="[tbl_EcommerceSales].[Rating].[All]" allUniqueName="[tbl_EcommerceSales].[Rating].[All]" dimensionUniqueName="[tbl_EcommerceSales]" displayFolder="" count="0" memberValueDatatype="20" unbalanced="0"/>
    <cacheHierarchy uniqueName="[tbl_EcommerceSales].[Gross_Sales]" caption="Gross_Sales" attribute="1" defaultMemberUniqueName="[tbl_EcommerceSales].[Gross_Sales].[All]" allUniqueName="[tbl_EcommerceSales].[Gross_Sales].[All]" dimensionUniqueName="[tbl_EcommerceSales]" displayFolder="" count="0" memberValueDatatype="20" unbalanced="0"/>
    <cacheHierarchy uniqueName="[tbl_EcommerceSales].[Discount_Amount]" caption="Discount_Amount" attribute="1" defaultMemberUniqueName="[tbl_EcommerceSales].[Discount_Amount].[All]" allUniqueName="[tbl_EcommerceSales].[Discount_Amount].[All]" dimensionUniqueName="[tbl_EcommerceSales]" displayFolder="" count="0" memberValueDatatype="5" unbalanced="0"/>
    <cacheHierarchy uniqueName="[tbl_EcommerceSales].[Net_Revenue]" caption="Net_Revenue" attribute="1" defaultMemberUniqueName="[tbl_EcommerceSales].[Net_Revenue].[All]" allUniqueName="[tbl_EcommerceSales].[Net_Revenue].[All]" dimensionUniqueName="[tbl_EcommerceSales]" displayFolder="" count="0" memberValueDatatype="5" unbalanced="0"/>
    <cacheHierarchy uniqueName="[tbl_EcommerceSales].[Total_Cost]" caption="Total_Cost" attribute="1" defaultMemberUniqueName="[tbl_EcommerceSales].[Total_Cost].[All]" allUniqueName="[tbl_EcommerceSales].[Total_Cost].[All]" dimensionUniqueName="[tbl_EcommerceSales]" displayFolder="" count="0" memberValueDatatype="20" unbalanced="0"/>
    <cacheHierarchy uniqueName="[tbl_EcommerceSales].[Profit]" caption="Profit" attribute="1" defaultMemberUniqueName="[tbl_EcommerceSales].[Profit].[All]" allUniqueName="[tbl_EcommerceSales].[Profit].[All]" dimensionUniqueName="[tbl_EcommerceSales]" displayFolder="" count="0" memberValueDatatype="5" unbalanced="0"/>
    <cacheHierarchy uniqueName="[tbl_EcommerceSales].[Profit_Margin]" caption="Profit_Margin" attribute="1" defaultMemberUniqueName="[tbl_EcommerceSales].[Profit_Margin].[All]" allUniqueName="[tbl_EcommerceSales].[Profit_Margin].[All]" dimensionUniqueName="[tbl_EcommerceSales]" displayFolder="" count="0" memberValueDatatype="20" unbalanced="0"/>
    <cacheHierarchy uniqueName="[tbl_EcommerceSales].[Order_Month]" caption="Order_Month" attribute="1" defaultMemberUniqueName="[tbl_EcommerceSales].[Order_Month].[All]" allUniqueName="[tbl_EcommerceSales].[Order_Month].[All]" dimensionUniqueName="[tbl_EcommerceSales]" displayFolder="" count="2" memberValueDatatype="130" unbalanced="0"/>
    <cacheHierarchy uniqueName="[tbl_EcommerceSales].[Order_Year]" caption="Order_Year" attribute="1" defaultMemberUniqueName="[tbl_EcommerceSales].[Order_Year].[All]" allUniqueName="[tbl_EcommerceSales].[Order_Year].[All]" dimensionUniqueName="[tbl_EcommerceSales]" displayFolder="" count="2" memberValueDatatype="20" unbalanced="0">
      <fieldsUsage count="2">
        <fieldUsage x="-1"/>
        <fieldUsage x="3"/>
      </fieldsUsage>
    </cacheHierarchy>
    <cacheHierarchy uniqueName="[tbl_EcommerceSales].[Customer_Age_Group]" caption="Customer_Age_Group" attribute="1" defaultMemberUniqueName="[tbl_EcommerceSales].[Customer_Age_Group].[All]" allUniqueName="[tbl_EcommerceSales].[Customer_Age_Group].[All]" dimensionUniqueName="[tbl_EcommerceSales]" displayFolder="" count="0" memberValueDatatype="130" unbalanced="0"/>
    <cacheHierarchy uniqueName="[Measures].[__XL_Count tbl_EcommerceSales]" caption="__XL_Count tbl_EcommerceSales" measure="1" displayFolder="" measureGroup="tbl_EcommerceSales" count="0" hidden="1"/>
    <cacheHierarchy uniqueName="[Measures].[__No measures defined]" caption="__No measures defined" measure="1" displayFolder="" count="0" hidden="1"/>
    <cacheHierarchy uniqueName="[Measures].[Sum of Net_Revenue]" caption="Sum of Net_Revenue" measure="1" displayFolder="" measureGroup="tbl_Ecommerce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bl_Ecommerce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bl_Ecommerce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bl_Ecommerce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_EcommerceSales" uniqueName="[tbl_EcommerceSales]" caption="tbl_EcommerceSales"/>
  </dimensions>
  <measureGroups count="1">
    <measureGroup name="tbl_EcommerceSales" caption="tbl_Ecommerce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0.001190509262" backgroundQuery="1" createdVersion="8" refreshedVersion="8" minRefreshableVersion="3" recordCount="0" supportSubquery="1" supportAdvancedDrill="1" xr:uid="{A01239FC-2FA5-46C2-A734-C28F23E755B3}">
  <cacheSource type="external" connectionId="1"/>
  <cacheFields count="4">
    <cacheField name="[tbl_EcommerceSales].[Customer_Age_Group].[Customer_Age_Group]" caption="Customer_Age_Group" numFmtId="0" hierarchy="28" level="1">
      <sharedItems count="5">
        <s v="18-25"/>
        <s v="26-35"/>
        <s v="36-45"/>
        <s v="46-55"/>
        <s v="56+"/>
      </sharedItems>
    </cacheField>
    <cacheField name="[Measures].[Sum of Net_Revenue]" caption="Sum of Net_Revenue" numFmtId="0" hierarchy="31" level="32767"/>
    <cacheField name="[Measures].[Sum of Quantity]" caption="Sum of Quantity" numFmtId="0" hierarchy="33" level="32767"/>
    <cacheField name="[tbl_EcommerceSales].[Order_Year].[Order_Year]" caption="Order_Year" numFmtId="0" hierarchy="27" level="1">
      <sharedItems containsSemiMixedTypes="0" containsNonDate="0" containsString="0"/>
    </cacheField>
  </cacheFields>
  <cacheHierarchies count="35">
    <cacheHierarchy uniqueName="[tbl_EcommerceSales].[Order_ID]" caption="Order_ID" attribute="1" defaultMemberUniqueName="[tbl_EcommerceSales].[Order_ID].[All]" allUniqueName="[tbl_EcommerceSales].[Order_ID].[All]" dimensionUniqueName="[tbl_EcommerceSales]" displayFolder="" count="0" memberValueDatatype="130" unbalanced="0"/>
    <cacheHierarchy uniqueName="[tbl_EcommerceSales].[Order_Date]" caption="Order_Date" attribute="1" time="1" defaultMemberUniqueName="[tbl_EcommerceSales].[Order_Date].[All]" allUniqueName="[tbl_EcommerceSales].[Order_Date].[All]" dimensionUniqueName="[tbl_EcommerceSales]" displayFolder="" count="0" memberValueDatatype="7" unbalanced="0"/>
    <cacheHierarchy uniqueName="[tbl_EcommerceSales].[Customer_ID]" caption="Customer_ID" attribute="1" defaultMemberUniqueName="[tbl_EcommerceSales].[Customer_ID].[All]" allUniqueName="[tbl_EcommerceSales].[Customer_ID].[All]" dimensionUniqueName="[tbl_EcommerceSales]" displayFolder="" count="0" memberValueDatatype="130" unbalanced="0"/>
    <cacheHierarchy uniqueName="[tbl_EcommerceSales].[Customer_Name]" caption="Customer_Name" attribute="1" defaultMemberUniqueName="[tbl_EcommerceSales].[Customer_Name].[All]" allUniqueName="[tbl_EcommerceSales].[Customer_Name].[All]" dimensionUniqueName="[tbl_EcommerceSales]" displayFolder="" count="0" memberValueDatatype="130" unbalanced="0"/>
    <cacheHierarchy uniqueName="[tbl_EcommerceSales].[Gender]" caption="Gender" attribute="1" defaultMemberUniqueName="[tbl_EcommerceSales].[Gender].[All]" allUniqueName="[tbl_EcommerceSales].[Gender].[All]" dimensionUniqueName="[tbl_EcommerceSales]" displayFolder="" count="0" memberValueDatatype="130" unbalanced="0"/>
    <cacheHierarchy uniqueName="[tbl_EcommerceSales].[Age]" caption="Age" attribute="1" defaultMemberUniqueName="[tbl_EcommerceSales].[Age].[All]" allUniqueName="[tbl_EcommerceSales].[Age].[All]" dimensionUniqueName="[tbl_EcommerceSales]" displayFolder="" count="0" memberValueDatatype="20" unbalanced="0"/>
    <cacheHierarchy uniqueName="[tbl_EcommerceSales].[City]" caption="City" attribute="1" defaultMemberUniqueName="[tbl_EcommerceSales].[City].[All]" allUniqueName="[tbl_EcommerceSales].[City].[All]" dimensionUniqueName="[tbl_EcommerceSales]" displayFolder="" count="0" memberValueDatatype="130" unbalanced="0"/>
    <cacheHierarchy uniqueName="[tbl_EcommerceSales].[Region]" caption="Region" attribute="1" defaultMemberUniqueName="[tbl_EcommerceSales].[Region].[All]" allUniqueName="[tbl_EcommerceSales].[Region].[All]" dimensionUniqueName="[tbl_EcommerceSales]" displayFolder="" count="0" memberValueDatatype="130" unbalanced="0"/>
    <cacheHierarchy uniqueName="[tbl_EcommerceSales].[Product_ID]" caption="Product_ID" attribute="1" defaultMemberUniqueName="[tbl_EcommerceSales].[Product_ID].[All]" allUniqueName="[tbl_EcommerceSales].[Product_ID].[All]" dimensionUniqueName="[tbl_EcommerceSales]" displayFolder="" count="0" memberValueDatatype="130" unbalanced="0"/>
    <cacheHierarchy uniqueName="[tbl_EcommerceSales].[Product_Name]" caption="Product_Name" attribute="1" defaultMemberUniqueName="[tbl_EcommerceSales].[Product_Name].[All]" allUniqueName="[tbl_EcommerceSales].[Product_Name].[All]" dimensionUniqueName="[tbl_EcommerceSales]" displayFolder="" count="0" memberValueDatatype="130" unbalanced="0"/>
    <cacheHierarchy uniqueName="[tbl_EcommerceSales].[Category]" caption="Category" attribute="1" defaultMemberUniqueName="[tbl_EcommerceSales].[Category].[All]" allUniqueName="[tbl_EcommerceSales].[Category].[All]" dimensionUniqueName="[tbl_EcommerceSales]" displayFolder="" count="2" memberValueDatatype="130" unbalanced="0"/>
    <cacheHierarchy uniqueName="[tbl_EcommerceSales].[Sub_Category]" caption="Sub_Category" attribute="1" defaultMemberUniqueName="[tbl_EcommerceSales].[Sub_Category].[All]" allUniqueName="[tbl_EcommerceSales].[Sub_Category].[All]" dimensionUniqueName="[tbl_EcommerceSales]" displayFolder="" count="0" memberValueDatatype="130" unbalanced="0"/>
    <cacheHierarchy uniqueName="[tbl_EcommerceSales].[Quantity]" caption="Quantity" attribute="1" defaultMemberUniqueName="[tbl_EcommerceSales].[Quantity].[All]" allUniqueName="[tbl_EcommerceSales].[Quantity].[All]" dimensionUniqueName="[tbl_EcommerceSales]" displayFolder="" count="0" memberValueDatatype="20" unbalanced="0"/>
    <cacheHierarchy uniqueName="[tbl_EcommerceSales].[Unit_Price]" caption="Unit_Price" attribute="1" defaultMemberUniqueName="[tbl_EcommerceSales].[Unit_Price].[All]" allUniqueName="[tbl_EcommerceSales].[Unit_Price].[All]" dimensionUniqueName="[tbl_EcommerceSales]" displayFolder="" count="0" memberValueDatatype="20" unbalanced="0"/>
    <cacheHierarchy uniqueName="[tbl_EcommerceSales].[Discount]" caption="Discount" attribute="1" defaultMemberUniqueName="[tbl_EcommerceSales].[Discount].[All]" allUniqueName="[tbl_EcommerceSales].[Discount].[All]" dimensionUniqueName="[tbl_EcommerceSales]" displayFolder="" count="0" memberValueDatatype="5" unbalanced="0"/>
    <cacheHierarchy uniqueName="[tbl_EcommerceSales].[Cost]" caption="Cost" attribute="1" defaultMemberUniqueName="[tbl_EcommerceSales].[Cost].[All]" allUniqueName="[tbl_EcommerceSales].[Cost].[All]" dimensionUniqueName="[tbl_EcommerceSales]" displayFolder="" count="0" memberValueDatatype="20" unbalanced="0"/>
    <cacheHierarchy uniqueName="[tbl_EcommerceSales].[Payment_Method]" caption="Payment_Method" attribute="1" defaultMemberUniqueName="[tbl_EcommerceSales].[Payment_Method].[All]" allUniqueName="[tbl_EcommerceSales].[Payment_Method].[All]" dimensionUniqueName="[tbl_EcommerceSales]" displayFolder="" count="2" memberValueDatatype="130" unbalanced="0"/>
    <cacheHierarchy uniqueName="[tbl_EcommerceSales].[Order_Status]" caption="Order_Status" attribute="1" defaultMemberUniqueName="[tbl_EcommerceSales].[Order_Status].[All]" allUniqueName="[tbl_EcommerceSales].[Order_Status].[All]" dimensionUniqueName="[tbl_EcommerceSales]" displayFolder="" count="2" memberValueDatatype="130" unbalanced="0"/>
    <cacheHierarchy uniqueName="[tbl_EcommerceSales].[Sales_Channel]" caption="Sales_Channel" attribute="1" defaultMemberUniqueName="[tbl_EcommerceSales].[Sales_Channel].[All]" allUniqueName="[tbl_EcommerceSales].[Sales_Channel].[All]" dimensionUniqueName="[tbl_EcommerceSales]" displayFolder="" count="0" memberValueDatatype="130" unbalanced="0"/>
    <cacheHierarchy uniqueName="[tbl_EcommerceSales].[Rating]" caption="Rating" attribute="1" defaultMemberUniqueName="[tbl_EcommerceSales].[Rating].[All]" allUniqueName="[tbl_EcommerceSales].[Rating].[All]" dimensionUniqueName="[tbl_EcommerceSales]" displayFolder="" count="0" memberValueDatatype="20" unbalanced="0"/>
    <cacheHierarchy uniqueName="[tbl_EcommerceSales].[Gross_Sales]" caption="Gross_Sales" attribute="1" defaultMemberUniqueName="[tbl_EcommerceSales].[Gross_Sales].[All]" allUniqueName="[tbl_EcommerceSales].[Gross_Sales].[All]" dimensionUniqueName="[tbl_EcommerceSales]" displayFolder="" count="0" memberValueDatatype="20" unbalanced="0"/>
    <cacheHierarchy uniqueName="[tbl_EcommerceSales].[Discount_Amount]" caption="Discount_Amount" attribute="1" defaultMemberUniqueName="[tbl_EcommerceSales].[Discount_Amount].[All]" allUniqueName="[tbl_EcommerceSales].[Discount_Amount].[All]" dimensionUniqueName="[tbl_EcommerceSales]" displayFolder="" count="0" memberValueDatatype="5" unbalanced="0"/>
    <cacheHierarchy uniqueName="[tbl_EcommerceSales].[Net_Revenue]" caption="Net_Revenue" attribute="1" defaultMemberUniqueName="[tbl_EcommerceSales].[Net_Revenue].[All]" allUniqueName="[tbl_EcommerceSales].[Net_Revenue].[All]" dimensionUniqueName="[tbl_EcommerceSales]" displayFolder="" count="0" memberValueDatatype="5" unbalanced="0"/>
    <cacheHierarchy uniqueName="[tbl_EcommerceSales].[Total_Cost]" caption="Total_Cost" attribute="1" defaultMemberUniqueName="[tbl_EcommerceSales].[Total_Cost].[All]" allUniqueName="[tbl_EcommerceSales].[Total_Cost].[All]" dimensionUniqueName="[tbl_EcommerceSales]" displayFolder="" count="0" memberValueDatatype="20" unbalanced="0"/>
    <cacheHierarchy uniqueName="[tbl_EcommerceSales].[Profit]" caption="Profit" attribute="1" defaultMemberUniqueName="[tbl_EcommerceSales].[Profit].[All]" allUniqueName="[tbl_EcommerceSales].[Profit].[All]" dimensionUniqueName="[tbl_EcommerceSales]" displayFolder="" count="0" memberValueDatatype="5" unbalanced="0"/>
    <cacheHierarchy uniqueName="[tbl_EcommerceSales].[Profit_Margin]" caption="Profit_Margin" attribute="1" defaultMemberUniqueName="[tbl_EcommerceSales].[Profit_Margin].[All]" allUniqueName="[tbl_EcommerceSales].[Profit_Margin].[All]" dimensionUniqueName="[tbl_EcommerceSales]" displayFolder="" count="0" memberValueDatatype="20" unbalanced="0"/>
    <cacheHierarchy uniqueName="[tbl_EcommerceSales].[Order_Month]" caption="Order_Month" attribute="1" defaultMemberUniqueName="[tbl_EcommerceSales].[Order_Month].[All]" allUniqueName="[tbl_EcommerceSales].[Order_Month].[All]" dimensionUniqueName="[tbl_EcommerceSales]" displayFolder="" count="2" memberValueDatatype="130" unbalanced="0"/>
    <cacheHierarchy uniqueName="[tbl_EcommerceSales].[Order_Year]" caption="Order_Year" attribute="1" defaultMemberUniqueName="[tbl_EcommerceSales].[Order_Year].[All]" allUniqueName="[tbl_EcommerceSales].[Order_Year].[All]" dimensionUniqueName="[tbl_EcommerceSales]" displayFolder="" count="2" memberValueDatatype="20" unbalanced="0">
      <fieldsUsage count="2">
        <fieldUsage x="-1"/>
        <fieldUsage x="3"/>
      </fieldsUsage>
    </cacheHierarchy>
    <cacheHierarchy uniqueName="[tbl_EcommerceSales].[Customer_Age_Group]" caption="Customer_Age_Group" attribute="1" defaultMemberUniqueName="[tbl_EcommerceSales].[Customer_Age_Group].[All]" allUniqueName="[tbl_EcommerceSales].[Customer_Age_Group].[All]" dimensionUniqueName="[tbl_EcommerceSales]" displayFolder="" count="2" memberValueDatatype="130" unbalanced="0">
      <fieldsUsage count="2">
        <fieldUsage x="-1"/>
        <fieldUsage x="0"/>
      </fieldsUsage>
    </cacheHierarchy>
    <cacheHierarchy uniqueName="[Measures].[__XL_Count tbl_EcommerceSales]" caption="__XL_Count tbl_EcommerceSales" measure="1" displayFolder="" measureGroup="tbl_EcommerceSales" count="0" hidden="1"/>
    <cacheHierarchy uniqueName="[Measures].[__No measures defined]" caption="__No measures defined" measure="1" displayFolder="" count="0" hidden="1"/>
    <cacheHierarchy uniqueName="[Measures].[Sum of Net_Revenue]" caption="Sum of Net_Revenue" measure="1" displayFolder="" measureGroup="tbl_Ecommerce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bl_Ecommerce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bl_Ecommerce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bl_Ecommerce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_EcommerceSales" uniqueName="[tbl_EcommerceSales]" caption="tbl_EcommerceSales"/>
  </dimensions>
  <measureGroups count="1">
    <measureGroup name="tbl_EcommerceSales" caption="tbl_Ecommerce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0.001190972223" backgroundQuery="1" createdVersion="8" refreshedVersion="8" minRefreshableVersion="3" recordCount="0" supportSubquery="1" supportAdvancedDrill="1" xr:uid="{C36B550D-2CF3-463B-B85B-FA852A6B5BBD}">
  <cacheSource type="external" connectionId="1"/>
  <cacheFields count="4">
    <cacheField name="[tbl_EcommerceSales].[Discount].[Discount]" caption="Discount" numFmtId="0" hierarchy="14" level="1">
      <sharedItems containsSemiMixedTypes="0" containsString="0" containsNumber="1" minValue="0" maxValue="0.3" count="7">
        <n v="0"/>
        <n v="0.05"/>
        <n v="0.1"/>
        <n v="0.15"/>
        <n v="0.2"/>
        <n v="0.25"/>
        <n v="0.3"/>
      </sharedItems>
    </cacheField>
    <cacheField name="[Measures].[Sum of Net_Revenue]" caption="Sum of Net_Revenue" numFmtId="0" hierarchy="31" level="32767"/>
    <cacheField name="[Measures].[Sum of Profit]" caption="Sum of Profit" numFmtId="0" hierarchy="32" level="32767"/>
    <cacheField name="[tbl_EcommerceSales].[Order_Year].[Order_Year]" caption="Order_Year" numFmtId="0" hierarchy="27" level="1">
      <sharedItems containsSemiMixedTypes="0" containsNonDate="0" containsString="0"/>
    </cacheField>
  </cacheFields>
  <cacheHierarchies count="35">
    <cacheHierarchy uniqueName="[tbl_EcommerceSales].[Order_ID]" caption="Order_ID" attribute="1" defaultMemberUniqueName="[tbl_EcommerceSales].[Order_ID].[All]" allUniqueName="[tbl_EcommerceSales].[Order_ID].[All]" dimensionUniqueName="[tbl_EcommerceSales]" displayFolder="" count="0" memberValueDatatype="130" unbalanced="0"/>
    <cacheHierarchy uniqueName="[tbl_EcommerceSales].[Order_Date]" caption="Order_Date" attribute="1" time="1" defaultMemberUniqueName="[tbl_EcommerceSales].[Order_Date].[All]" allUniqueName="[tbl_EcommerceSales].[Order_Date].[All]" dimensionUniqueName="[tbl_EcommerceSales]" displayFolder="" count="0" memberValueDatatype="7" unbalanced="0"/>
    <cacheHierarchy uniqueName="[tbl_EcommerceSales].[Customer_ID]" caption="Customer_ID" attribute="1" defaultMemberUniqueName="[tbl_EcommerceSales].[Customer_ID].[All]" allUniqueName="[tbl_EcommerceSales].[Customer_ID].[All]" dimensionUniqueName="[tbl_EcommerceSales]" displayFolder="" count="0" memberValueDatatype="130" unbalanced="0"/>
    <cacheHierarchy uniqueName="[tbl_EcommerceSales].[Customer_Name]" caption="Customer_Name" attribute="1" defaultMemberUniqueName="[tbl_EcommerceSales].[Customer_Name].[All]" allUniqueName="[tbl_EcommerceSales].[Customer_Name].[All]" dimensionUniqueName="[tbl_EcommerceSales]" displayFolder="" count="0" memberValueDatatype="130" unbalanced="0"/>
    <cacheHierarchy uniqueName="[tbl_EcommerceSales].[Gender]" caption="Gender" attribute="1" defaultMemberUniqueName="[tbl_EcommerceSales].[Gender].[All]" allUniqueName="[tbl_EcommerceSales].[Gender].[All]" dimensionUniqueName="[tbl_EcommerceSales]" displayFolder="" count="0" memberValueDatatype="130" unbalanced="0"/>
    <cacheHierarchy uniqueName="[tbl_EcommerceSales].[Age]" caption="Age" attribute="1" defaultMemberUniqueName="[tbl_EcommerceSales].[Age].[All]" allUniqueName="[tbl_EcommerceSales].[Age].[All]" dimensionUniqueName="[tbl_EcommerceSales]" displayFolder="" count="0" memberValueDatatype="20" unbalanced="0"/>
    <cacheHierarchy uniqueName="[tbl_EcommerceSales].[City]" caption="City" attribute="1" defaultMemberUniqueName="[tbl_EcommerceSales].[City].[All]" allUniqueName="[tbl_EcommerceSales].[City].[All]" dimensionUniqueName="[tbl_EcommerceSales]" displayFolder="" count="0" memberValueDatatype="130" unbalanced="0"/>
    <cacheHierarchy uniqueName="[tbl_EcommerceSales].[Region]" caption="Region" attribute="1" defaultMemberUniqueName="[tbl_EcommerceSales].[Region].[All]" allUniqueName="[tbl_EcommerceSales].[Region].[All]" dimensionUniqueName="[tbl_EcommerceSales]" displayFolder="" count="0" memberValueDatatype="130" unbalanced="0"/>
    <cacheHierarchy uniqueName="[tbl_EcommerceSales].[Product_ID]" caption="Product_ID" attribute="1" defaultMemberUniqueName="[tbl_EcommerceSales].[Product_ID].[All]" allUniqueName="[tbl_EcommerceSales].[Product_ID].[All]" dimensionUniqueName="[tbl_EcommerceSales]" displayFolder="" count="0" memberValueDatatype="130" unbalanced="0"/>
    <cacheHierarchy uniqueName="[tbl_EcommerceSales].[Product_Name]" caption="Product_Name" attribute="1" defaultMemberUniqueName="[tbl_EcommerceSales].[Product_Name].[All]" allUniqueName="[tbl_EcommerceSales].[Product_Name].[All]" dimensionUniqueName="[tbl_EcommerceSales]" displayFolder="" count="0" memberValueDatatype="130" unbalanced="0"/>
    <cacheHierarchy uniqueName="[tbl_EcommerceSales].[Category]" caption="Category" attribute="1" defaultMemberUniqueName="[tbl_EcommerceSales].[Category].[All]" allUniqueName="[tbl_EcommerceSales].[Category].[All]" dimensionUniqueName="[tbl_EcommerceSales]" displayFolder="" count="2" memberValueDatatype="130" unbalanced="0"/>
    <cacheHierarchy uniqueName="[tbl_EcommerceSales].[Sub_Category]" caption="Sub_Category" attribute="1" defaultMemberUniqueName="[tbl_EcommerceSales].[Sub_Category].[All]" allUniqueName="[tbl_EcommerceSales].[Sub_Category].[All]" dimensionUniqueName="[tbl_EcommerceSales]" displayFolder="" count="0" memberValueDatatype="130" unbalanced="0"/>
    <cacheHierarchy uniqueName="[tbl_EcommerceSales].[Quantity]" caption="Quantity" attribute="1" defaultMemberUniqueName="[tbl_EcommerceSales].[Quantity].[All]" allUniqueName="[tbl_EcommerceSales].[Quantity].[All]" dimensionUniqueName="[tbl_EcommerceSales]" displayFolder="" count="0" memberValueDatatype="20" unbalanced="0"/>
    <cacheHierarchy uniqueName="[tbl_EcommerceSales].[Unit_Price]" caption="Unit_Price" attribute="1" defaultMemberUniqueName="[tbl_EcommerceSales].[Unit_Price].[All]" allUniqueName="[tbl_EcommerceSales].[Unit_Price].[All]" dimensionUniqueName="[tbl_EcommerceSales]" displayFolder="" count="0" memberValueDatatype="20" unbalanced="0"/>
    <cacheHierarchy uniqueName="[tbl_EcommerceSales].[Discount]" caption="Discount" attribute="1" defaultMemberUniqueName="[tbl_EcommerceSales].[Discount].[All]" allUniqueName="[tbl_EcommerceSales].[Discount].[All]" dimensionUniqueName="[tbl_EcommerceSales]" displayFolder="" count="2" memberValueDatatype="5" unbalanced="0">
      <fieldsUsage count="2">
        <fieldUsage x="-1"/>
        <fieldUsage x="0"/>
      </fieldsUsage>
    </cacheHierarchy>
    <cacheHierarchy uniqueName="[tbl_EcommerceSales].[Cost]" caption="Cost" attribute="1" defaultMemberUniqueName="[tbl_EcommerceSales].[Cost].[All]" allUniqueName="[tbl_EcommerceSales].[Cost].[All]" dimensionUniqueName="[tbl_EcommerceSales]" displayFolder="" count="0" memberValueDatatype="20" unbalanced="0"/>
    <cacheHierarchy uniqueName="[tbl_EcommerceSales].[Payment_Method]" caption="Payment_Method" attribute="1" defaultMemberUniqueName="[tbl_EcommerceSales].[Payment_Method].[All]" allUniqueName="[tbl_EcommerceSales].[Payment_Method].[All]" dimensionUniqueName="[tbl_EcommerceSales]" displayFolder="" count="2" memberValueDatatype="130" unbalanced="0"/>
    <cacheHierarchy uniqueName="[tbl_EcommerceSales].[Order_Status]" caption="Order_Status" attribute="1" defaultMemberUniqueName="[tbl_EcommerceSales].[Order_Status].[All]" allUniqueName="[tbl_EcommerceSales].[Order_Status].[All]" dimensionUniqueName="[tbl_EcommerceSales]" displayFolder="" count="2" memberValueDatatype="130" unbalanced="0"/>
    <cacheHierarchy uniqueName="[tbl_EcommerceSales].[Sales_Channel]" caption="Sales_Channel" attribute="1" defaultMemberUniqueName="[tbl_EcommerceSales].[Sales_Channel].[All]" allUniqueName="[tbl_EcommerceSales].[Sales_Channel].[All]" dimensionUniqueName="[tbl_EcommerceSales]" displayFolder="" count="0" memberValueDatatype="130" unbalanced="0"/>
    <cacheHierarchy uniqueName="[tbl_EcommerceSales].[Rating]" caption="Rating" attribute="1" defaultMemberUniqueName="[tbl_EcommerceSales].[Rating].[All]" allUniqueName="[tbl_EcommerceSales].[Rating].[All]" dimensionUniqueName="[tbl_EcommerceSales]" displayFolder="" count="0" memberValueDatatype="20" unbalanced="0"/>
    <cacheHierarchy uniqueName="[tbl_EcommerceSales].[Gross_Sales]" caption="Gross_Sales" attribute="1" defaultMemberUniqueName="[tbl_EcommerceSales].[Gross_Sales].[All]" allUniqueName="[tbl_EcommerceSales].[Gross_Sales].[All]" dimensionUniqueName="[tbl_EcommerceSales]" displayFolder="" count="0" memberValueDatatype="20" unbalanced="0"/>
    <cacheHierarchy uniqueName="[tbl_EcommerceSales].[Discount_Amount]" caption="Discount_Amount" attribute="1" defaultMemberUniqueName="[tbl_EcommerceSales].[Discount_Amount].[All]" allUniqueName="[tbl_EcommerceSales].[Discount_Amount].[All]" dimensionUniqueName="[tbl_EcommerceSales]" displayFolder="" count="0" memberValueDatatype="5" unbalanced="0"/>
    <cacheHierarchy uniqueName="[tbl_EcommerceSales].[Net_Revenue]" caption="Net_Revenue" attribute="1" defaultMemberUniqueName="[tbl_EcommerceSales].[Net_Revenue].[All]" allUniqueName="[tbl_EcommerceSales].[Net_Revenue].[All]" dimensionUniqueName="[tbl_EcommerceSales]" displayFolder="" count="0" memberValueDatatype="5" unbalanced="0"/>
    <cacheHierarchy uniqueName="[tbl_EcommerceSales].[Total_Cost]" caption="Total_Cost" attribute="1" defaultMemberUniqueName="[tbl_EcommerceSales].[Total_Cost].[All]" allUniqueName="[tbl_EcommerceSales].[Total_Cost].[All]" dimensionUniqueName="[tbl_EcommerceSales]" displayFolder="" count="0" memberValueDatatype="20" unbalanced="0"/>
    <cacheHierarchy uniqueName="[tbl_EcommerceSales].[Profit]" caption="Profit" attribute="1" defaultMemberUniqueName="[tbl_EcommerceSales].[Profit].[All]" allUniqueName="[tbl_EcommerceSales].[Profit].[All]" dimensionUniqueName="[tbl_EcommerceSales]" displayFolder="" count="0" memberValueDatatype="5" unbalanced="0"/>
    <cacheHierarchy uniqueName="[tbl_EcommerceSales].[Profit_Margin]" caption="Profit_Margin" attribute="1" defaultMemberUniqueName="[tbl_EcommerceSales].[Profit_Margin].[All]" allUniqueName="[tbl_EcommerceSales].[Profit_Margin].[All]" dimensionUniqueName="[tbl_EcommerceSales]" displayFolder="" count="0" memberValueDatatype="20" unbalanced="0"/>
    <cacheHierarchy uniqueName="[tbl_EcommerceSales].[Order_Month]" caption="Order_Month" attribute="1" defaultMemberUniqueName="[tbl_EcommerceSales].[Order_Month].[All]" allUniqueName="[tbl_EcommerceSales].[Order_Month].[All]" dimensionUniqueName="[tbl_EcommerceSales]" displayFolder="" count="2" memberValueDatatype="130" unbalanced="0"/>
    <cacheHierarchy uniqueName="[tbl_EcommerceSales].[Order_Year]" caption="Order_Year" attribute="1" defaultMemberUniqueName="[tbl_EcommerceSales].[Order_Year].[All]" allUniqueName="[tbl_EcommerceSales].[Order_Year].[All]" dimensionUniqueName="[tbl_EcommerceSales]" displayFolder="" count="2" memberValueDatatype="20" unbalanced="0">
      <fieldsUsage count="2">
        <fieldUsage x="-1"/>
        <fieldUsage x="3"/>
      </fieldsUsage>
    </cacheHierarchy>
    <cacheHierarchy uniqueName="[tbl_EcommerceSales].[Customer_Age_Group]" caption="Customer_Age_Group" attribute="1" defaultMemberUniqueName="[tbl_EcommerceSales].[Customer_Age_Group].[All]" allUniqueName="[tbl_EcommerceSales].[Customer_Age_Group].[All]" dimensionUniqueName="[tbl_EcommerceSales]" displayFolder="" count="0" memberValueDatatype="130" unbalanced="0"/>
    <cacheHierarchy uniqueName="[Measures].[__XL_Count tbl_EcommerceSales]" caption="__XL_Count tbl_EcommerceSales" measure="1" displayFolder="" measureGroup="tbl_EcommerceSales" count="0" hidden="1"/>
    <cacheHierarchy uniqueName="[Measures].[__No measures defined]" caption="__No measures defined" measure="1" displayFolder="" count="0" hidden="1"/>
    <cacheHierarchy uniqueName="[Measures].[Sum of Net_Revenue]" caption="Sum of Net_Revenue" measure="1" displayFolder="" measureGroup="tbl_Ecommerce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bl_Ecommerce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bl_EcommerceSale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bl_Ecommerce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_EcommerceSales" uniqueName="[tbl_EcommerceSales]" caption="tbl_EcommerceSales"/>
  </dimensions>
  <measureGroups count="1">
    <measureGroup name="tbl_EcommerceSales" caption="tbl_Ecommerce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0.001191319447" backgroundQuery="1" createdVersion="8" refreshedVersion="8" minRefreshableVersion="3" recordCount="0" supportSubquery="1" supportAdvancedDrill="1" xr:uid="{4629319C-4A33-4823-8C63-DC0422226333}">
  <cacheSource type="external" connectionId="1"/>
  <cacheFields count="4">
    <cacheField name="[tbl_EcommerceSales].[Order_Month].[Order_Month]" caption="Order_Month" numFmtId="0" hierarchy="26" level="1">
      <sharedItems count="12">
        <s v="Apr"/>
        <s v="Aug"/>
        <s v="Dec"/>
        <s v="Feb"/>
        <s v="Jan"/>
        <s v="Jul"/>
        <s v="Jun"/>
        <s v="Mar"/>
        <s v="May"/>
        <s v="Nov"/>
        <s v="Oct"/>
        <s v="Sep"/>
      </sharedItems>
    </cacheField>
    <cacheField name="[Measures].[Sum of Net_Revenue]" caption="Sum of Net_Revenue" numFmtId="0" hierarchy="31" level="32767"/>
    <cacheField name="[Measures].[Sum of Profit]" caption="Sum of Profit" numFmtId="0" hierarchy="32" level="32767"/>
    <cacheField name="[tbl_EcommerceSales].[Order_Year].[Order_Year]" caption="Order_Year" numFmtId="0" hierarchy="27" level="1">
      <sharedItems containsSemiMixedTypes="0" containsNonDate="0" containsString="0"/>
    </cacheField>
  </cacheFields>
  <cacheHierarchies count="35">
    <cacheHierarchy uniqueName="[tbl_EcommerceSales].[Order_ID]" caption="Order_ID" attribute="1" defaultMemberUniqueName="[tbl_EcommerceSales].[Order_ID].[All]" allUniqueName="[tbl_EcommerceSales].[Order_ID].[All]" dimensionUniqueName="[tbl_EcommerceSales]" displayFolder="" count="0" memberValueDatatype="130" unbalanced="0"/>
    <cacheHierarchy uniqueName="[tbl_EcommerceSales].[Order_Date]" caption="Order_Date" attribute="1" time="1" defaultMemberUniqueName="[tbl_EcommerceSales].[Order_Date].[All]" allUniqueName="[tbl_EcommerceSales].[Order_Date].[All]" dimensionUniqueName="[tbl_EcommerceSales]" displayFolder="" count="0" memberValueDatatype="7" unbalanced="0"/>
    <cacheHierarchy uniqueName="[tbl_EcommerceSales].[Customer_ID]" caption="Customer_ID" attribute="1" defaultMemberUniqueName="[tbl_EcommerceSales].[Customer_ID].[All]" allUniqueName="[tbl_EcommerceSales].[Customer_ID].[All]" dimensionUniqueName="[tbl_EcommerceSales]" displayFolder="" count="0" memberValueDatatype="130" unbalanced="0"/>
    <cacheHierarchy uniqueName="[tbl_EcommerceSales].[Customer_Name]" caption="Customer_Name" attribute="1" defaultMemberUniqueName="[tbl_EcommerceSales].[Customer_Name].[All]" allUniqueName="[tbl_EcommerceSales].[Customer_Name].[All]" dimensionUniqueName="[tbl_EcommerceSales]" displayFolder="" count="0" memberValueDatatype="130" unbalanced="0"/>
    <cacheHierarchy uniqueName="[tbl_EcommerceSales].[Gender]" caption="Gender" attribute="1" defaultMemberUniqueName="[tbl_EcommerceSales].[Gender].[All]" allUniqueName="[tbl_EcommerceSales].[Gender].[All]" dimensionUniqueName="[tbl_EcommerceSales]" displayFolder="" count="0" memberValueDatatype="130" unbalanced="0"/>
    <cacheHierarchy uniqueName="[tbl_EcommerceSales].[Age]" caption="Age" attribute="1" defaultMemberUniqueName="[tbl_EcommerceSales].[Age].[All]" allUniqueName="[tbl_EcommerceSales].[Age].[All]" dimensionUniqueName="[tbl_EcommerceSales]" displayFolder="" count="0" memberValueDatatype="20" unbalanced="0"/>
    <cacheHierarchy uniqueName="[tbl_EcommerceSales].[City]" caption="City" attribute="1" defaultMemberUniqueName="[tbl_EcommerceSales].[City].[All]" allUniqueName="[tbl_EcommerceSales].[City].[All]" dimensionUniqueName="[tbl_EcommerceSales]" displayFolder="" count="0" memberValueDatatype="130" unbalanced="0"/>
    <cacheHierarchy uniqueName="[tbl_EcommerceSales].[Region]" caption="Region" attribute="1" defaultMemberUniqueName="[tbl_EcommerceSales].[Region].[All]" allUniqueName="[tbl_EcommerceSales].[Region].[All]" dimensionUniqueName="[tbl_EcommerceSales]" displayFolder="" count="0" memberValueDatatype="130" unbalanced="0"/>
    <cacheHierarchy uniqueName="[tbl_EcommerceSales].[Product_ID]" caption="Product_ID" attribute="1" defaultMemberUniqueName="[tbl_EcommerceSales].[Product_ID].[All]" allUniqueName="[tbl_EcommerceSales].[Product_ID].[All]" dimensionUniqueName="[tbl_EcommerceSales]" displayFolder="" count="0" memberValueDatatype="130" unbalanced="0"/>
    <cacheHierarchy uniqueName="[tbl_EcommerceSales].[Product_Name]" caption="Product_Name" attribute="1" defaultMemberUniqueName="[tbl_EcommerceSales].[Product_Name].[All]" allUniqueName="[tbl_EcommerceSales].[Product_Name].[All]" dimensionUniqueName="[tbl_EcommerceSales]" displayFolder="" count="0" memberValueDatatype="130" unbalanced="0"/>
    <cacheHierarchy uniqueName="[tbl_EcommerceSales].[Category]" caption="Category" attribute="1" defaultMemberUniqueName="[tbl_EcommerceSales].[Category].[All]" allUniqueName="[tbl_EcommerceSales].[Category].[All]" dimensionUniqueName="[tbl_EcommerceSales]" displayFolder="" count="2" memberValueDatatype="130" unbalanced="0"/>
    <cacheHierarchy uniqueName="[tbl_EcommerceSales].[Sub_Category]" caption="Sub_Category" attribute="1" defaultMemberUniqueName="[tbl_EcommerceSales].[Sub_Category].[All]" allUniqueName="[tbl_EcommerceSales].[Sub_Category].[All]" dimensionUniqueName="[tbl_EcommerceSales]" displayFolder="" count="0" memberValueDatatype="130" unbalanced="0"/>
    <cacheHierarchy uniqueName="[tbl_EcommerceSales].[Quantity]" caption="Quantity" attribute="1" defaultMemberUniqueName="[tbl_EcommerceSales].[Quantity].[All]" allUniqueName="[tbl_EcommerceSales].[Quantity].[All]" dimensionUniqueName="[tbl_EcommerceSales]" displayFolder="" count="0" memberValueDatatype="20" unbalanced="0"/>
    <cacheHierarchy uniqueName="[tbl_EcommerceSales].[Unit_Price]" caption="Unit_Price" attribute="1" defaultMemberUniqueName="[tbl_EcommerceSales].[Unit_Price].[All]" allUniqueName="[tbl_EcommerceSales].[Unit_Price].[All]" dimensionUniqueName="[tbl_EcommerceSales]" displayFolder="" count="0" memberValueDatatype="20" unbalanced="0"/>
    <cacheHierarchy uniqueName="[tbl_EcommerceSales].[Discount]" caption="Discount" attribute="1" defaultMemberUniqueName="[tbl_EcommerceSales].[Discount].[All]" allUniqueName="[tbl_EcommerceSales].[Discount].[All]" dimensionUniqueName="[tbl_EcommerceSales]" displayFolder="" count="0" memberValueDatatype="5" unbalanced="0"/>
    <cacheHierarchy uniqueName="[tbl_EcommerceSales].[Cost]" caption="Cost" attribute="1" defaultMemberUniqueName="[tbl_EcommerceSales].[Cost].[All]" allUniqueName="[tbl_EcommerceSales].[Cost].[All]" dimensionUniqueName="[tbl_EcommerceSales]" displayFolder="" count="0" memberValueDatatype="20" unbalanced="0"/>
    <cacheHierarchy uniqueName="[tbl_EcommerceSales].[Payment_Method]" caption="Payment_Method" attribute="1" defaultMemberUniqueName="[tbl_EcommerceSales].[Payment_Method].[All]" allUniqueName="[tbl_EcommerceSales].[Payment_Method].[All]" dimensionUniqueName="[tbl_EcommerceSales]" displayFolder="" count="2" memberValueDatatype="130" unbalanced="0"/>
    <cacheHierarchy uniqueName="[tbl_EcommerceSales].[Order_Status]" caption="Order_Status" attribute="1" defaultMemberUniqueName="[tbl_EcommerceSales].[Order_Status].[All]" allUniqueName="[tbl_EcommerceSales].[Order_Status].[All]" dimensionUniqueName="[tbl_EcommerceSales]" displayFolder="" count="2" memberValueDatatype="130" unbalanced="0"/>
    <cacheHierarchy uniqueName="[tbl_EcommerceSales].[Sales_Channel]" caption="Sales_Channel" attribute="1" defaultMemberUniqueName="[tbl_EcommerceSales].[Sales_Channel].[All]" allUniqueName="[tbl_EcommerceSales].[Sales_Channel].[All]" dimensionUniqueName="[tbl_EcommerceSales]" displayFolder="" count="0" memberValueDatatype="130" unbalanced="0"/>
    <cacheHierarchy uniqueName="[tbl_EcommerceSales].[Rating]" caption="Rating" attribute="1" defaultMemberUniqueName="[tbl_EcommerceSales].[Rating].[All]" allUniqueName="[tbl_EcommerceSales].[Rating].[All]" dimensionUniqueName="[tbl_EcommerceSales]" displayFolder="" count="0" memberValueDatatype="20" unbalanced="0"/>
    <cacheHierarchy uniqueName="[tbl_EcommerceSales].[Gross_Sales]" caption="Gross_Sales" attribute="1" defaultMemberUniqueName="[tbl_EcommerceSales].[Gross_Sales].[All]" allUniqueName="[tbl_EcommerceSales].[Gross_Sales].[All]" dimensionUniqueName="[tbl_EcommerceSales]" displayFolder="" count="0" memberValueDatatype="20" unbalanced="0"/>
    <cacheHierarchy uniqueName="[tbl_EcommerceSales].[Discount_Amount]" caption="Discount_Amount" attribute="1" defaultMemberUniqueName="[tbl_EcommerceSales].[Discount_Amount].[All]" allUniqueName="[tbl_EcommerceSales].[Discount_Amount].[All]" dimensionUniqueName="[tbl_EcommerceSales]" displayFolder="" count="0" memberValueDatatype="5" unbalanced="0"/>
    <cacheHierarchy uniqueName="[tbl_EcommerceSales].[Net_Revenue]" caption="Net_Revenue" attribute="1" defaultMemberUniqueName="[tbl_EcommerceSales].[Net_Revenue].[All]" allUniqueName="[tbl_EcommerceSales].[Net_Revenue].[All]" dimensionUniqueName="[tbl_EcommerceSales]" displayFolder="" count="0" memberValueDatatype="5" unbalanced="0"/>
    <cacheHierarchy uniqueName="[tbl_EcommerceSales].[Total_Cost]" caption="Total_Cost" attribute="1" defaultMemberUniqueName="[tbl_EcommerceSales].[Total_Cost].[All]" allUniqueName="[tbl_EcommerceSales].[Total_Cost].[All]" dimensionUniqueName="[tbl_EcommerceSales]" displayFolder="" count="0" memberValueDatatype="20" unbalanced="0"/>
    <cacheHierarchy uniqueName="[tbl_EcommerceSales].[Profit]" caption="Profit" attribute="1" defaultMemberUniqueName="[tbl_EcommerceSales].[Profit].[All]" allUniqueName="[tbl_EcommerceSales].[Profit].[All]" dimensionUniqueName="[tbl_EcommerceSales]" displayFolder="" count="0" memberValueDatatype="5" unbalanced="0"/>
    <cacheHierarchy uniqueName="[tbl_EcommerceSales].[Profit_Margin]" caption="Profit_Margin" attribute="1" defaultMemberUniqueName="[tbl_EcommerceSales].[Profit_Margin].[All]" allUniqueName="[tbl_EcommerceSales].[Profit_Margin].[All]" dimensionUniqueName="[tbl_EcommerceSales]" displayFolder="" count="0" memberValueDatatype="20" unbalanced="0"/>
    <cacheHierarchy uniqueName="[tbl_EcommerceSales].[Order_Month]" caption="Order_Month" attribute="1" defaultMemberUniqueName="[tbl_EcommerceSales].[Order_Month].[All]" allUniqueName="[tbl_EcommerceSales].[Order_Month].[All]" dimensionUniqueName="[tbl_EcommerceSales]" displayFolder="" count="2" memberValueDatatype="130" unbalanced="0">
      <fieldsUsage count="2">
        <fieldUsage x="-1"/>
        <fieldUsage x="0"/>
      </fieldsUsage>
    </cacheHierarchy>
    <cacheHierarchy uniqueName="[tbl_EcommerceSales].[Order_Year]" caption="Order_Year" attribute="1" defaultMemberUniqueName="[tbl_EcommerceSales].[Order_Year].[All]" allUniqueName="[tbl_EcommerceSales].[Order_Year].[All]" dimensionUniqueName="[tbl_EcommerceSales]" displayFolder="" count="2" memberValueDatatype="20" unbalanced="0">
      <fieldsUsage count="2">
        <fieldUsage x="-1"/>
        <fieldUsage x="3"/>
      </fieldsUsage>
    </cacheHierarchy>
    <cacheHierarchy uniqueName="[tbl_EcommerceSales].[Customer_Age_Group]" caption="Customer_Age_Group" attribute="1" defaultMemberUniqueName="[tbl_EcommerceSales].[Customer_Age_Group].[All]" allUniqueName="[tbl_EcommerceSales].[Customer_Age_Group].[All]" dimensionUniqueName="[tbl_EcommerceSales]" displayFolder="" count="0" memberValueDatatype="130" unbalanced="0"/>
    <cacheHierarchy uniqueName="[Measures].[__XL_Count tbl_EcommerceSales]" caption="__XL_Count tbl_EcommerceSales" measure="1" displayFolder="" measureGroup="tbl_EcommerceSales" count="0" hidden="1"/>
    <cacheHierarchy uniqueName="[Measures].[__No measures defined]" caption="__No measures defined" measure="1" displayFolder="" count="0" hidden="1"/>
    <cacheHierarchy uniqueName="[Measures].[Sum of Net_Revenue]" caption="Sum of Net_Revenue" measure="1" displayFolder="" measureGroup="tbl_Ecommerce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bl_Ecommerce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bl_EcommerceSale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bl_Ecommerce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_EcommerceSales" uniqueName="[tbl_EcommerceSales]" caption="tbl_EcommerceSales"/>
  </dimensions>
  <measureGroups count="1">
    <measureGroup name="tbl_EcommerceSales" caption="tbl_Ecommerce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0.001191435185" backgroundQuery="1" createdVersion="8" refreshedVersion="8" minRefreshableVersion="3" recordCount="0" supportSubquery="1" supportAdvancedDrill="1" xr:uid="{1B7A11A7-C193-465F-862F-8688DE673DE3}">
  <cacheSource type="external" connectionId="1"/>
  <cacheFields count="2">
    <cacheField name="[Measures].[Count of Order_ID]" caption="Count of Order_ID" numFmtId="0" hierarchy="34" level="32767"/>
    <cacheField name="[tbl_EcommerceSales].[Order_Year].[Order_Year]" caption="Order_Year" numFmtId="0" hierarchy="27" level="1">
      <sharedItems containsSemiMixedTypes="0" containsNonDate="0" containsString="0"/>
    </cacheField>
  </cacheFields>
  <cacheHierarchies count="35">
    <cacheHierarchy uniqueName="[tbl_EcommerceSales].[Order_ID]" caption="Order_ID" attribute="1" defaultMemberUniqueName="[tbl_EcommerceSales].[Order_ID].[All]" allUniqueName="[tbl_EcommerceSales].[Order_ID].[All]" dimensionUniqueName="[tbl_EcommerceSales]" displayFolder="" count="0" memberValueDatatype="130" unbalanced="0"/>
    <cacheHierarchy uniqueName="[tbl_EcommerceSales].[Order_Date]" caption="Order_Date" attribute="1" time="1" defaultMemberUniqueName="[tbl_EcommerceSales].[Order_Date].[All]" allUniqueName="[tbl_EcommerceSales].[Order_Date].[All]" dimensionUniqueName="[tbl_EcommerceSales]" displayFolder="" count="0" memberValueDatatype="7" unbalanced="0"/>
    <cacheHierarchy uniqueName="[tbl_EcommerceSales].[Customer_ID]" caption="Customer_ID" attribute="1" defaultMemberUniqueName="[tbl_EcommerceSales].[Customer_ID].[All]" allUniqueName="[tbl_EcommerceSales].[Customer_ID].[All]" dimensionUniqueName="[tbl_EcommerceSales]" displayFolder="" count="0" memberValueDatatype="130" unbalanced="0"/>
    <cacheHierarchy uniqueName="[tbl_EcommerceSales].[Customer_Name]" caption="Customer_Name" attribute="1" defaultMemberUniqueName="[tbl_EcommerceSales].[Customer_Name].[All]" allUniqueName="[tbl_EcommerceSales].[Customer_Name].[All]" dimensionUniqueName="[tbl_EcommerceSales]" displayFolder="" count="0" memberValueDatatype="130" unbalanced="0"/>
    <cacheHierarchy uniqueName="[tbl_EcommerceSales].[Gender]" caption="Gender" attribute="1" defaultMemberUniqueName="[tbl_EcommerceSales].[Gender].[All]" allUniqueName="[tbl_EcommerceSales].[Gender].[All]" dimensionUniqueName="[tbl_EcommerceSales]" displayFolder="" count="0" memberValueDatatype="130" unbalanced="0"/>
    <cacheHierarchy uniqueName="[tbl_EcommerceSales].[Age]" caption="Age" attribute="1" defaultMemberUniqueName="[tbl_EcommerceSales].[Age].[All]" allUniqueName="[tbl_EcommerceSales].[Age].[All]" dimensionUniqueName="[tbl_EcommerceSales]" displayFolder="" count="0" memberValueDatatype="20" unbalanced="0"/>
    <cacheHierarchy uniqueName="[tbl_EcommerceSales].[City]" caption="City" attribute="1" defaultMemberUniqueName="[tbl_EcommerceSales].[City].[All]" allUniqueName="[tbl_EcommerceSales].[City].[All]" dimensionUniqueName="[tbl_EcommerceSales]" displayFolder="" count="0" memberValueDatatype="130" unbalanced="0"/>
    <cacheHierarchy uniqueName="[tbl_EcommerceSales].[Region]" caption="Region" attribute="1" defaultMemberUniqueName="[tbl_EcommerceSales].[Region].[All]" allUniqueName="[tbl_EcommerceSales].[Region].[All]" dimensionUniqueName="[tbl_EcommerceSales]" displayFolder="" count="0" memberValueDatatype="130" unbalanced="0"/>
    <cacheHierarchy uniqueName="[tbl_EcommerceSales].[Product_ID]" caption="Product_ID" attribute="1" defaultMemberUniqueName="[tbl_EcommerceSales].[Product_ID].[All]" allUniqueName="[tbl_EcommerceSales].[Product_ID].[All]" dimensionUniqueName="[tbl_EcommerceSales]" displayFolder="" count="0" memberValueDatatype="130" unbalanced="0"/>
    <cacheHierarchy uniqueName="[tbl_EcommerceSales].[Product_Name]" caption="Product_Name" attribute="1" defaultMemberUniqueName="[tbl_EcommerceSales].[Product_Name].[All]" allUniqueName="[tbl_EcommerceSales].[Product_Name].[All]" dimensionUniqueName="[tbl_EcommerceSales]" displayFolder="" count="0" memberValueDatatype="130" unbalanced="0"/>
    <cacheHierarchy uniqueName="[tbl_EcommerceSales].[Category]" caption="Category" attribute="1" defaultMemberUniqueName="[tbl_EcommerceSales].[Category].[All]" allUniqueName="[tbl_EcommerceSales].[Category].[All]" dimensionUniqueName="[tbl_EcommerceSales]" displayFolder="" count="2" memberValueDatatype="130" unbalanced="0"/>
    <cacheHierarchy uniqueName="[tbl_EcommerceSales].[Sub_Category]" caption="Sub_Category" attribute="1" defaultMemberUniqueName="[tbl_EcommerceSales].[Sub_Category].[All]" allUniqueName="[tbl_EcommerceSales].[Sub_Category].[All]" dimensionUniqueName="[tbl_EcommerceSales]" displayFolder="" count="0" memberValueDatatype="130" unbalanced="0"/>
    <cacheHierarchy uniqueName="[tbl_EcommerceSales].[Quantity]" caption="Quantity" attribute="1" defaultMemberUniqueName="[tbl_EcommerceSales].[Quantity].[All]" allUniqueName="[tbl_EcommerceSales].[Quantity].[All]" dimensionUniqueName="[tbl_EcommerceSales]" displayFolder="" count="0" memberValueDatatype="20" unbalanced="0"/>
    <cacheHierarchy uniqueName="[tbl_EcommerceSales].[Unit_Price]" caption="Unit_Price" attribute="1" defaultMemberUniqueName="[tbl_EcommerceSales].[Unit_Price].[All]" allUniqueName="[tbl_EcommerceSales].[Unit_Price].[All]" dimensionUniqueName="[tbl_EcommerceSales]" displayFolder="" count="0" memberValueDatatype="20" unbalanced="0"/>
    <cacheHierarchy uniqueName="[tbl_EcommerceSales].[Discount]" caption="Discount" attribute="1" defaultMemberUniqueName="[tbl_EcommerceSales].[Discount].[All]" allUniqueName="[tbl_EcommerceSales].[Discount].[All]" dimensionUniqueName="[tbl_EcommerceSales]" displayFolder="" count="0" memberValueDatatype="5" unbalanced="0"/>
    <cacheHierarchy uniqueName="[tbl_EcommerceSales].[Cost]" caption="Cost" attribute="1" defaultMemberUniqueName="[tbl_EcommerceSales].[Cost].[All]" allUniqueName="[tbl_EcommerceSales].[Cost].[All]" dimensionUniqueName="[tbl_EcommerceSales]" displayFolder="" count="0" memberValueDatatype="20" unbalanced="0"/>
    <cacheHierarchy uniqueName="[tbl_EcommerceSales].[Payment_Method]" caption="Payment_Method" attribute="1" defaultMemberUniqueName="[tbl_EcommerceSales].[Payment_Method].[All]" allUniqueName="[tbl_EcommerceSales].[Payment_Method].[All]" dimensionUniqueName="[tbl_EcommerceSales]" displayFolder="" count="2" memberValueDatatype="130" unbalanced="0"/>
    <cacheHierarchy uniqueName="[tbl_EcommerceSales].[Order_Status]" caption="Order_Status" attribute="1" defaultMemberUniqueName="[tbl_EcommerceSales].[Order_Status].[All]" allUniqueName="[tbl_EcommerceSales].[Order_Status].[All]" dimensionUniqueName="[tbl_EcommerceSales]" displayFolder="" count="2" memberValueDatatype="130" unbalanced="0"/>
    <cacheHierarchy uniqueName="[tbl_EcommerceSales].[Sales_Channel]" caption="Sales_Channel" attribute="1" defaultMemberUniqueName="[tbl_EcommerceSales].[Sales_Channel].[All]" allUniqueName="[tbl_EcommerceSales].[Sales_Channel].[All]" dimensionUniqueName="[tbl_EcommerceSales]" displayFolder="" count="0" memberValueDatatype="130" unbalanced="0"/>
    <cacheHierarchy uniqueName="[tbl_EcommerceSales].[Rating]" caption="Rating" attribute="1" defaultMemberUniqueName="[tbl_EcommerceSales].[Rating].[All]" allUniqueName="[tbl_EcommerceSales].[Rating].[All]" dimensionUniqueName="[tbl_EcommerceSales]" displayFolder="" count="0" memberValueDatatype="20" unbalanced="0"/>
    <cacheHierarchy uniqueName="[tbl_EcommerceSales].[Gross_Sales]" caption="Gross_Sales" attribute="1" defaultMemberUniqueName="[tbl_EcommerceSales].[Gross_Sales].[All]" allUniqueName="[tbl_EcommerceSales].[Gross_Sales].[All]" dimensionUniqueName="[tbl_EcommerceSales]" displayFolder="" count="0" memberValueDatatype="20" unbalanced="0"/>
    <cacheHierarchy uniqueName="[tbl_EcommerceSales].[Discount_Amount]" caption="Discount_Amount" attribute="1" defaultMemberUniqueName="[tbl_EcommerceSales].[Discount_Amount].[All]" allUniqueName="[tbl_EcommerceSales].[Discount_Amount].[All]" dimensionUniqueName="[tbl_EcommerceSales]" displayFolder="" count="0" memberValueDatatype="5" unbalanced="0"/>
    <cacheHierarchy uniqueName="[tbl_EcommerceSales].[Net_Revenue]" caption="Net_Revenue" attribute="1" defaultMemberUniqueName="[tbl_EcommerceSales].[Net_Revenue].[All]" allUniqueName="[tbl_EcommerceSales].[Net_Revenue].[All]" dimensionUniqueName="[tbl_EcommerceSales]" displayFolder="" count="0" memberValueDatatype="5" unbalanced="0"/>
    <cacheHierarchy uniqueName="[tbl_EcommerceSales].[Total_Cost]" caption="Total_Cost" attribute="1" defaultMemberUniqueName="[tbl_EcommerceSales].[Total_Cost].[All]" allUniqueName="[tbl_EcommerceSales].[Total_Cost].[All]" dimensionUniqueName="[tbl_EcommerceSales]" displayFolder="" count="0" memberValueDatatype="20" unbalanced="0"/>
    <cacheHierarchy uniqueName="[tbl_EcommerceSales].[Profit]" caption="Profit" attribute="1" defaultMemberUniqueName="[tbl_EcommerceSales].[Profit].[All]" allUniqueName="[tbl_EcommerceSales].[Profit].[All]" dimensionUniqueName="[tbl_EcommerceSales]" displayFolder="" count="0" memberValueDatatype="5" unbalanced="0"/>
    <cacheHierarchy uniqueName="[tbl_EcommerceSales].[Profit_Margin]" caption="Profit_Margin" attribute="1" defaultMemberUniqueName="[tbl_EcommerceSales].[Profit_Margin].[All]" allUniqueName="[tbl_EcommerceSales].[Profit_Margin].[All]" dimensionUniqueName="[tbl_EcommerceSales]" displayFolder="" count="0" memberValueDatatype="20" unbalanced="0"/>
    <cacheHierarchy uniqueName="[tbl_EcommerceSales].[Order_Month]" caption="Order_Month" attribute="1" defaultMemberUniqueName="[tbl_EcommerceSales].[Order_Month].[All]" allUniqueName="[tbl_EcommerceSales].[Order_Month].[All]" dimensionUniqueName="[tbl_EcommerceSales]" displayFolder="" count="2" memberValueDatatype="130" unbalanced="0"/>
    <cacheHierarchy uniqueName="[tbl_EcommerceSales].[Order_Year]" caption="Order_Year" attribute="1" defaultMemberUniqueName="[tbl_EcommerceSales].[Order_Year].[All]" allUniqueName="[tbl_EcommerceSales].[Order_Year].[All]" dimensionUniqueName="[tbl_EcommerceSales]" displayFolder="" count="2" memberValueDatatype="20" unbalanced="0">
      <fieldsUsage count="2">
        <fieldUsage x="-1"/>
        <fieldUsage x="1"/>
      </fieldsUsage>
    </cacheHierarchy>
    <cacheHierarchy uniqueName="[tbl_EcommerceSales].[Customer_Age_Group]" caption="Customer_Age_Group" attribute="1" defaultMemberUniqueName="[tbl_EcommerceSales].[Customer_Age_Group].[All]" allUniqueName="[tbl_EcommerceSales].[Customer_Age_Group].[All]" dimensionUniqueName="[tbl_EcommerceSales]" displayFolder="" count="0" memberValueDatatype="130" unbalanced="0"/>
    <cacheHierarchy uniqueName="[Measures].[__XL_Count tbl_EcommerceSales]" caption="__XL_Count tbl_EcommerceSales" measure="1" displayFolder="" measureGroup="tbl_EcommerceSales" count="0" hidden="1"/>
    <cacheHierarchy uniqueName="[Measures].[__No measures defined]" caption="__No measures defined" measure="1" displayFolder="" count="0" hidden="1"/>
    <cacheHierarchy uniqueName="[Measures].[Sum of Net_Revenue]" caption="Sum of Net_Revenue" measure="1" displayFolder="" measureGroup="tbl_EcommerceSale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bl_Ecommerce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bl_EcommerceSale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bl_EcommerceSales"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_EcommerceSales" uniqueName="[tbl_EcommerceSales]" caption="tbl_EcommerceSales"/>
  </dimensions>
  <measureGroups count="1">
    <measureGroup name="tbl_EcommerceSales" caption="tbl_Ecommerce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9.694135532409" backgroundQuery="1" createdVersion="3" refreshedVersion="8" minRefreshableVersion="3" recordCount="0" supportSubquery="1" supportAdvancedDrill="1" xr:uid="{523EFA16-6F90-42A5-92F9-BD8986AF638B}">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bl_EcommerceSales].[Order_ID]" caption="Order_ID" attribute="1" defaultMemberUniqueName="[tbl_EcommerceSales].[Order_ID].[All]" allUniqueName="[tbl_EcommerceSales].[Order_ID].[All]" dimensionUniqueName="[tbl_EcommerceSales]" displayFolder="" count="0" memberValueDatatype="130" unbalanced="0"/>
    <cacheHierarchy uniqueName="[tbl_EcommerceSales].[Order_Date]" caption="Order_Date" attribute="1" time="1" defaultMemberUniqueName="[tbl_EcommerceSales].[Order_Date].[All]" allUniqueName="[tbl_EcommerceSales].[Order_Date].[All]" dimensionUniqueName="[tbl_EcommerceSales]" displayFolder="" count="0" memberValueDatatype="7" unbalanced="0"/>
    <cacheHierarchy uniqueName="[tbl_EcommerceSales].[Customer_ID]" caption="Customer_ID" attribute="1" defaultMemberUniqueName="[tbl_EcommerceSales].[Customer_ID].[All]" allUniqueName="[tbl_EcommerceSales].[Customer_ID].[All]" dimensionUniqueName="[tbl_EcommerceSales]" displayFolder="" count="0" memberValueDatatype="130" unbalanced="0"/>
    <cacheHierarchy uniqueName="[tbl_EcommerceSales].[Customer_Name]" caption="Customer_Name" attribute="1" defaultMemberUniqueName="[tbl_EcommerceSales].[Customer_Name].[All]" allUniqueName="[tbl_EcommerceSales].[Customer_Name].[All]" dimensionUniqueName="[tbl_EcommerceSales]" displayFolder="" count="0" memberValueDatatype="130" unbalanced="0"/>
    <cacheHierarchy uniqueName="[tbl_EcommerceSales].[Gender]" caption="Gender" attribute="1" defaultMemberUniqueName="[tbl_EcommerceSales].[Gender].[All]" allUniqueName="[tbl_EcommerceSales].[Gender].[All]" dimensionUniqueName="[tbl_EcommerceSales]" displayFolder="" count="0" memberValueDatatype="130" unbalanced="0"/>
    <cacheHierarchy uniqueName="[tbl_EcommerceSales].[Age]" caption="Age" attribute="1" defaultMemberUniqueName="[tbl_EcommerceSales].[Age].[All]" allUniqueName="[tbl_EcommerceSales].[Age].[All]" dimensionUniqueName="[tbl_EcommerceSales]" displayFolder="" count="0" memberValueDatatype="20" unbalanced="0"/>
    <cacheHierarchy uniqueName="[tbl_EcommerceSales].[City]" caption="City" attribute="1" defaultMemberUniqueName="[tbl_EcommerceSales].[City].[All]" allUniqueName="[tbl_EcommerceSales].[City].[All]" dimensionUniqueName="[tbl_EcommerceSales]" displayFolder="" count="0" memberValueDatatype="130" unbalanced="0"/>
    <cacheHierarchy uniqueName="[tbl_EcommerceSales].[Region]" caption="Region" attribute="1" defaultMemberUniqueName="[tbl_EcommerceSales].[Region].[All]" allUniqueName="[tbl_EcommerceSales].[Region].[All]" dimensionUniqueName="[tbl_EcommerceSales]" displayFolder="" count="0" memberValueDatatype="130" unbalanced="0"/>
    <cacheHierarchy uniqueName="[tbl_EcommerceSales].[Product_ID]" caption="Product_ID" attribute="1" defaultMemberUniqueName="[tbl_EcommerceSales].[Product_ID].[All]" allUniqueName="[tbl_EcommerceSales].[Product_ID].[All]" dimensionUniqueName="[tbl_EcommerceSales]" displayFolder="" count="0" memberValueDatatype="130" unbalanced="0"/>
    <cacheHierarchy uniqueName="[tbl_EcommerceSales].[Product_Name]" caption="Product_Name" attribute="1" defaultMemberUniqueName="[tbl_EcommerceSales].[Product_Name].[All]" allUniqueName="[tbl_EcommerceSales].[Product_Name].[All]" dimensionUniqueName="[tbl_EcommerceSales]" displayFolder="" count="0" memberValueDatatype="130" unbalanced="0"/>
    <cacheHierarchy uniqueName="[tbl_EcommerceSales].[Category]" caption="Category" attribute="1" defaultMemberUniqueName="[tbl_EcommerceSales].[Category].[All]" allUniqueName="[tbl_EcommerceSales].[Category].[All]" dimensionUniqueName="[tbl_EcommerceSales]" displayFolder="" count="2" memberValueDatatype="130" unbalanced="0"/>
    <cacheHierarchy uniqueName="[tbl_EcommerceSales].[Sub_Category]" caption="Sub_Category" attribute="1" defaultMemberUniqueName="[tbl_EcommerceSales].[Sub_Category].[All]" allUniqueName="[tbl_EcommerceSales].[Sub_Category].[All]" dimensionUniqueName="[tbl_EcommerceSales]" displayFolder="" count="0" memberValueDatatype="130" unbalanced="0"/>
    <cacheHierarchy uniqueName="[tbl_EcommerceSales].[Quantity]" caption="Quantity" attribute="1" defaultMemberUniqueName="[tbl_EcommerceSales].[Quantity].[All]" allUniqueName="[tbl_EcommerceSales].[Quantity].[All]" dimensionUniqueName="[tbl_EcommerceSales]" displayFolder="" count="0" memberValueDatatype="20" unbalanced="0"/>
    <cacheHierarchy uniqueName="[tbl_EcommerceSales].[Unit_Price]" caption="Unit_Price" attribute="1" defaultMemberUniqueName="[tbl_EcommerceSales].[Unit_Price].[All]" allUniqueName="[tbl_EcommerceSales].[Unit_Price].[All]" dimensionUniqueName="[tbl_EcommerceSales]" displayFolder="" count="0" memberValueDatatype="20" unbalanced="0"/>
    <cacheHierarchy uniqueName="[tbl_EcommerceSales].[Discount]" caption="Discount" attribute="1" defaultMemberUniqueName="[tbl_EcommerceSales].[Discount].[All]" allUniqueName="[tbl_EcommerceSales].[Discount].[All]" dimensionUniqueName="[tbl_EcommerceSales]" displayFolder="" count="0" memberValueDatatype="5" unbalanced="0"/>
    <cacheHierarchy uniqueName="[tbl_EcommerceSales].[Cost]" caption="Cost" attribute="1" defaultMemberUniqueName="[tbl_EcommerceSales].[Cost].[All]" allUniqueName="[tbl_EcommerceSales].[Cost].[All]" dimensionUniqueName="[tbl_EcommerceSales]" displayFolder="" count="0" memberValueDatatype="20" unbalanced="0"/>
    <cacheHierarchy uniqueName="[tbl_EcommerceSales].[Payment_Method]" caption="Payment_Method" attribute="1" defaultMemberUniqueName="[tbl_EcommerceSales].[Payment_Method].[All]" allUniqueName="[tbl_EcommerceSales].[Payment_Method].[All]" dimensionUniqueName="[tbl_EcommerceSales]" displayFolder="" count="2" memberValueDatatype="130" unbalanced="0"/>
    <cacheHierarchy uniqueName="[tbl_EcommerceSales].[Order_Status]" caption="Order_Status" attribute="1" defaultMemberUniqueName="[tbl_EcommerceSales].[Order_Status].[All]" allUniqueName="[tbl_EcommerceSales].[Order_Status].[All]" dimensionUniqueName="[tbl_EcommerceSales]" displayFolder="" count="2" memberValueDatatype="130" unbalanced="0"/>
    <cacheHierarchy uniqueName="[tbl_EcommerceSales].[Sales_Channel]" caption="Sales_Channel" attribute="1" defaultMemberUniqueName="[tbl_EcommerceSales].[Sales_Channel].[All]" allUniqueName="[tbl_EcommerceSales].[Sales_Channel].[All]" dimensionUniqueName="[tbl_EcommerceSales]" displayFolder="" count="0" memberValueDatatype="130" unbalanced="0"/>
    <cacheHierarchy uniqueName="[tbl_EcommerceSales].[Rating]" caption="Rating" attribute="1" defaultMemberUniqueName="[tbl_EcommerceSales].[Rating].[All]" allUniqueName="[tbl_EcommerceSales].[Rating].[All]" dimensionUniqueName="[tbl_EcommerceSales]" displayFolder="" count="0" memberValueDatatype="20" unbalanced="0"/>
    <cacheHierarchy uniqueName="[tbl_EcommerceSales].[Gross_Sales]" caption="Gross_Sales" attribute="1" defaultMemberUniqueName="[tbl_EcommerceSales].[Gross_Sales].[All]" allUniqueName="[tbl_EcommerceSales].[Gross_Sales].[All]" dimensionUniqueName="[tbl_EcommerceSales]" displayFolder="" count="0" memberValueDatatype="20" unbalanced="0"/>
    <cacheHierarchy uniqueName="[tbl_EcommerceSales].[Discount_Amount]" caption="Discount_Amount" attribute="1" defaultMemberUniqueName="[tbl_EcommerceSales].[Discount_Amount].[All]" allUniqueName="[tbl_EcommerceSales].[Discount_Amount].[All]" dimensionUniqueName="[tbl_EcommerceSales]" displayFolder="" count="0" memberValueDatatype="5" unbalanced="0"/>
    <cacheHierarchy uniqueName="[tbl_EcommerceSales].[Net_Revenue]" caption="Net_Revenue" attribute="1" defaultMemberUniqueName="[tbl_EcommerceSales].[Net_Revenue].[All]" allUniqueName="[tbl_EcommerceSales].[Net_Revenue].[All]" dimensionUniqueName="[tbl_EcommerceSales]" displayFolder="" count="0" memberValueDatatype="5" unbalanced="0"/>
    <cacheHierarchy uniqueName="[tbl_EcommerceSales].[Total_Cost]" caption="Total_Cost" attribute="1" defaultMemberUniqueName="[tbl_EcommerceSales].[Total_Cost].[All]" allUniqueName="[tbl_EcommerceSales].[Total_Cost].[All]" dimensionUniqueName="[tbl_EcommerceSales]" displayFolder="" count="0" memberValueDatatype="20" unbalanced="0"/>
    <cacheHierarchy uniqueName="[tbl_EcommerceSales].[Profit]" caption="Profit" attribute="1" defaultMemberUniqueName="[tbl_EcommerceSales].[Profit].[All]" allUniqueName="[tbl_EcommerceSales].[Profit].[All]" dimensionUniqueName="[tbl_EcommerceSales]" displayFolder="" count="0" memberValueDatatype="5" unbalanced="0"/>
    <cacheHierarchy uniqueName="[tbl_EcommerceSales].[Profit_Margin]" caption="Profit_Margin" attribute="1" defaultMemberUniqueName="[tbl_EcommerceSales].[Profit_Margin].[All]" allUniqueName="[tbl_EcommerceSales].[Profit_Margin].[All]" dimensionUniqueName="[tbl_EcommerceSales]" displayFolder="" count="0" memberValueDatatype="20" unbalanced="0"/>
    <cacheHierarchy uniqueName="[tbl_EcommerceSales].[Order_Month]" caption="Order_Month" attribute="1" defaultMemberUniqueName="[tbl_EcommerceSales].[Order_Month].[All]" allUniqueName="[tbl_EcommerceSales].[Order_Month].[All]" dimensionUniqueName="[tbl_EcommerceSales]" displayFolder="" count="2" memberValueDatatype="130" unbalanced="0"/>
    <cacheHierarchy uniqueName="[tbl_EcommerceSales].[Order_Year]" caption="Order_Year" attribute="1" defaultMemberUniqueName="[tbl_EcommerceSales].[Order_Year].[All]" allUniqueName="[tbl_EcommerceSales].[Order_Year].[All]" dimensionUniqueName="[tbl_EcommerceSales]" displayFolder="" count="2" memberValueDatatype="20" unbalanced="0"/>
    <cacheHierarchy uniqueName="[tbl_EcommerceSales].[Customer_Age_Group]" caption="Customer_Age_Group" attribute="1" defaultMemberUniqueName="[tbl_EcommerceSales].[Customer_Age_Group].[All]" allUniqueName="[tbl_EcommerceSales].[Customer_Age_Group].[All]" dimensionUniqueName="[tbl_EcommerceSales]" displayFolder="" count="0" memberValueDatatype="130" unbalanced="0"/>
    <cacheHierarchy uniqueName="[Measures].[__XL_Count tbl_EcommerceSales]" caption="__XL_Count tbl_EcommerceSales" measure="1" displayFolder="" measureGroup="tbl_EcommerceSales" count="0" hidden="1"/>
    <cacheHierarchy uniqueName="[Measures].[__No measures defined]" caption="__No measures defined" measure="1" displayFolder="" count="0" hidden="1"/>
    <cacheHierarchy uniqueName="[Measures].[Sum of Net_Revenue]" caption="Sum of Net_Revenue" measure="1" displayFolder="" measureGroup="tbl_EcommerceSale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bl_Ecommerce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bl_EcommerceSale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1943466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4877"/>
    <d v="2025-01-01T00:00:00"/>
    <s v="CUST1411"/>
    <s v="Riya Verma"/>
    <s v="Female"/>
    <n v="24"/>
    <x v="0"/>
    <s v="East"/>
    <s v="P012"/>
    <x v="0"/>
    <x v="0"/>
    <s v="Kitchen"/>
    <n v="1"/>
    <n v="5999"/>
    <n v="0.1"/>
    <n v="3900"/>
    <x v="0"/>
    <s v="Delivered"/>
    <s v="Mobile App"/>
    <n v="3"/>
    <n v="5999"/>
    <n v="599.9"/>
    <n v="5399.1"/>
    <n v="3900"/>
    <n v="1499.1000000000004"/>
    <n v="0"/>
    <s v="Jan"/>
    <n v="2025"/>
    <x v="0"/>
  </r>
  <r>
    <s v="ORD104594"/>
    <d v="2025-01-01T00:00:00"/>
    <s v="CUST1943"/>
    <s v="Aditi Saxena"/>
    <s v="Female"/>
    <n v="47"/>
    <x v="1"/>
    <s v="North"/>
    <s v="P025"/>
    <x v="1"/>
    <x v="1"/>
    <s v="Skincare"/>
    <n v="1"/>
    <n v="699"/>
    <n v="0.1"/>
    <n v="310"/>
    <x v="1"/>
    <s v="Delivered"/>
    <s v="Mobile App"/>
    <n v="4"/>
    <n v="699"/>
    <n v="69.900000000000006"/>
    <n v="629.1"/>
    <n v="310"/>
    <n v="319.10000000000002"/>
    <n v="0"/>
    <s v="Jan"/>
    <n v="2025"/>
    <x v="1"/>
  </r>
  <r>
    <s v="ORD100846"/>
    <d v="2025-01-01T00:00:00"/>
    <s v="CUST0744"/>
    <s v="Sanya Malhotra"/>
    <s v="Male"/>
    <n v="24"/>
    <x v="1"/>
    <s v="North"/>
    <s v="P025"/>
    <x v="1"/>
    <x v="1"/>
    <s v="Skincare"/>
    <n v="1"/>
    <n v="699"/>
    <n v="0.2"/>
    <n v="310"/>
    <x v="0"/>
    <s v="Delivered"/>
    <s v="Mobile App"/>
    <n v="5"/>
    <n v="699"/>
    <n v="139.80000000000001"/>
    <n v="559.20000000000005"/>
    <n v="310"/>
    <n v="249.20000000000005"/>
    <n v="0"/>
    <s v="Jan"/>
    <n v="2025"/>
    <x v="0"/>
  </r>
  <r>
    <s v="ORD101485"/>
    <d v="2025-01-01T00:00:00"/>
    <s v="CUST1433"/>
    <s v="Meera Singh"/>
    <s v="Female"/>
    <n v="42"/>
    <x v="2"/>
    <s v="East"/>
    <s v="P008"/>
    <x v="2"/>
    <x v="2"/>
    <s v="Clothing"/>
    <n v="2"/>
    <n v="799"/>
    <n v="0.1"/>
    <n v="780"/>
    <x v="0"/>
    <s v="Delivered"/>
    <s v="Website"/>
    <n v="5"/>
    <n v="1598"/>
    <n v="159.80000000000001"/>
    <n v="1438.2"/>
    <n v="780"/>
    <n v="658.2"/>
    <n v="0"/>
    <s v="Jan"/>
    <n v="2025"/>
    <x v="2"/>
  </r>
  <r>
    <s v="ORD104728"/>
    <d v="2025-01-01T00:00:00"/>
    <s v="CUST0422"/>
    <s v="Kabir Gupta"/>
    <s v="Male"/>
    <n v="34"/>
    <x v="3"/>
    <s v="East"/>
    <s v="P021"/>
    <x v="3"/>
    <x v="1"/>
    <s v="Skincare"/>
    <n v="2"/>
    <n v="499"/>
    <n v="0.15"/>
    <n v="440"/>
    <x v="0"/>
    <s v="Delivered"/>
    <s v="Mobile App"/>
    <n v="5"/>
    <n v="998"/>
    <n v="149.69999999999999"/>
    <n v="848.3"/>
    <n v="440"/>
    <n v="408.29999999999995"/>
    <n v="0"/>
    <s v="Jan"/>
    <n v="2025"/>
    <x v="3"/>
  </r>
  <r>
    <s v="ORD100558"/>
    <d v="2025-01-01T00:00:00"/>
    <s v="CUST0105"/>
    <s v="Zoya Singh"/>
    <s v="Male"/>
    <n v="42"/>
    <x v="1"/>
    <s v="North"/>
    <s v="P022"/>
    <x v="4"/>
    <x v="1"/>
    <s v="Skincare"/>
    <n v="1"/>
    <n v="799"/>
    <n v="0.15"/>
    <n v="360"/>
    <x v="0"/>
    <s v="Delivered"/>
    <s v="Mobile App"/>
    <n v="5"/>
    <n v="799"/>
    <n v="119.85"/>
    <n v="679.15"/>
    <n v="360"/>
    <n v="319.14999999999998"/>
    <n v="0"/>
    <s v="Jan"/>
    <n v="2025"/>
    <x v="2"/>
  </r>
  <r>
    <s v="ORD101536"/>
    <d v="2025-01-01T00:00:00"/>
    <s v="CUST1894"/>
    <s v="Kabir Gupta"/>
    <s v="Male"/>
    <n v="44"/>
    <x v="4"/>
    <s v="South"/>
    <s v="P007"/>
    <x v="5"/>
    <x v="2"/>
    <s v="Footwear"/>
    <n v="1"/>
    <n v="2899"/>
    <n v="0.05"/>
    <n v="1700"/>
    <x v="2"/>
    <s v="Delivered"/>
    <s v="Mobile App"/>
    <n v="5"/>
    <n v="2899"/>
    <n v="144.95000000000002"/>
    <n v="2754.05"/>
    <n v="1700"/>
    <n v="1054.0500000000002"/>
    <n v="0"/>
    <s v="Jan"/>
    <n v="2025"/>
    <x v="2"/>
  </r>
  <r>
    <s v="ORD100734"/>
    <d v="2025-01-01T00:00:00"/>
    <s v="CUST0559"/>
    <s v="Isha Mehta"/>
    <s v="Male"/>
    <n v="22"/>
    <x v="3"/>
    <s v="East"/>
    <s v="P001"/>
    <x v="6"/>
    <x v="3"/>
    <s v="Audio"/>
    <n v="1"/>
    <n v="2499"/>
    <n v="0.1"/>
    <n v="1550"/>
    <x v="0"/>
    <s v="Delivered"/>
    <s v="Mobile App"/>
    <n v="3"/>
    <n v="2499"/>
    <n v="249.9"/>
    <n v="2249.1"/>
    <n v="1550"/>
    <n v="699.09999999999991"/>
    <n v="0"/>
    <s v="Jan"/>
    <n v="2025"/>
    <x v="0"/>
  </r>
  <r>
    <s v="ORD104917"/>
    <d v="2025-01-01T00:00:00"/>
    <s v="CUST2028"/>
    <s v="Rahul Kumar"/>
    <s v="Male"/>
    <n v="20"/>
    <x v="5"/>
    <s v="West"/>
    <s v="P030"/>
    <x v="7"/>
    <x v="4"/>
    <s v="Self Development"/>
    <n v="1"/>
    <n v="599"/>
    <n v="0.05"/>
    <n v="260"/>
    <x v="0"/>
    <s v="Returned"/>
    <s v="Website"/>
    <n v="5"/>
    <n v="599"/>
    <n v="29.950000000000003"/>
    <n v="569.04999999999995"/>
    <n v="260"/>
    <n v="309.04999999999995"/>
    <n v="0"/>
    <s v="Jan"/>
    <n v="2025"/>
    <x v="0"/>
  </r>
  <r>
    <s v="ORD100475"/>
    <d v="2025-01-01T00:00:00"/>
    <s v="CUST1049"/>
    <s v="Meera Singh"/>
    <s v="Male"/>
    <n v="45"/>
    <x v="6"/>
    <s v="North"/>
    <s v="P001"/>
    <x v="6"/>
    <x v="3"/>
    <s v="Audio"/>
    <n v="1"/>
    <n v="2499"/>
    <n v="0.3"/>
    <n v="1550"/>
    <x v="0"/>
    <s v="Delivered"/>
    <s v="Website"/>
    <n v="4"/>
    <n v="2499"/>
    <n v="749.69999999999993"/>
    <n v="1749.3000000000002"/>
    <n v="1550"/>
    <n v="199.30000000000018"/>
    <n v="0"/>
    <s v="Jan"/>
    <n v="2025"/>
    <x v="2"/>
  </r>
  <r>
    <s v="ORD102624"/>
    <d v="2025-01-01T00:00:00"/>
    <s v="CUST1512"/>
    <s v="Sanya Malhotra"/>
    <s v="Female"/>
    <n v="43"/>
    <x v="7"/>
    <s v="West"/>
    <s v="P021"/>
    <x v="3"/>
    <x v="1"/>
    <s v="Skincare"/>
    <n v="2"/>
    <n v="499"/>
    <n v="0.1"/>
    <n v="440"/>
    <x v="1"/>
    <s v="Delivered"/>
    <s v="Mobile App"/>
    <n v="4"/>
    <n v="998"/>
    <n v="99.800000000000011"/>
    <n v="898.2"/>
    <n v="440"/>
    <n v="458.20000000000005"/>
    <n v="0"/>
    <s v="Jan"/>
    <n v="2025"/>
    <x v="2"/>
  </r>
  <r>
    <s v="ORD103827"/>
    <d v="2025-01-01T00:00:00"/>
    <s v="CUST0030"/>
    <s v="Pooja Kapoor"/>
    <s v="Female"/>
    <n v="36"/>
    <x v="8"/>
    <s v="East"/>
    <s v="P007"/>
    <x v="5"/>
    <x v="2"/>
    <s v="Footwear"/>
    <n v="1"/>
    <n v="2899"/>
    <n v="0.05"/>
    <n v="1700"/>
    <x v="0"/>
    <s v="Delivered"/>
    <s v="Website"/>
    <n v="5"/>
    <n v="2899"/>
    <n v="144.95000000000002"/>
    <n v="2754.05"/>
    <n v="1700"/>
    <n v="1054.0500000000002"/>
    <n v="0"/>
    <s v="Jan"/>
    <n v="2025"/>
    <x v="2"/>
  </r>
  <r>
    <s v="ORD103064"/>
    <d v="2025-01-01T00:00:00"/>
    <s v="CUST0246"/>
    <s v="Simran Gupta"/>
    <s v="Female"/>
    <n v="37"/>
    <x v="9"/>
    <s v="North"/>
    <s v="P001"/>
    <x v="6"/>
    <x v="3"/>
    <s v="Audio"/>
    <n v="2"/>
    <n v="2499"/>
    <n v="0"/>
    <n v="3100"/>
    <x v="1"/>
    <s v="Delivered"/>
    <s v="Mobile App"/>
    <n v="4"/>
    <n v="4998"/>
    <n v="0"/>
    <n v="4998"/>
    <n v="3100"/>
    <n v="1898"/>
    <n v="0"/>
    <s v="Jan"/>
    <n v="2025"/>
    <x v="2"/>
  </r>
  <r>
    <s v="ORD102400"/>
    <d v="2025-01-01T00:00:00"/>
    <s v="CUST0570"/>
    <s v="Rohan Rao"/>
    <s v="Female"/>
    <n v="31"/>
    <x v="7"/>
    <s v="West"/>
    <s v="P006"/>
    <x v="8"/>
    <x v="2"/>
    <s v="Bags"/>
    <n v="2"/>
    <n v="1799"/>
    <n v="0.15"/>
    <n v="1900"/>
    <x v="0"/>
    <s v="Delivered"/>
    <s v="Mobile App"/>
    <n v="2"/>
    <n v="3598"/>
    <n v="539.69999999999993"/>
    <n v="3058.3"/>
    <n v="1900"/>
    <n v="1158.3000000000002"/>
    <n v="0"/>
    <s v="Jan"/>
    <n v="2025"/>
    <x v="3"/>
  </r>
  <r>
    <s v="ORD102267"/>
    <d v="2025-01-01T00:00:00"/>
    <s v="CUST0469"/>
    <s v="Pranav Bansal"/>
    <s v="Female"/>
    <n v="23"/>
    <x v="1"/>
    <s v="North"/>
    <s v="P003"/>
    <x v="9"/>
    <x v="3"/>
    <s v="Wearables"/>
    <n v="2"/>
    <n v="3299"/>
    <n v="0.2"/>
    <n v="4200"/>
    <x v="1"/>
    <s v="Delivered"/>
    <s v="Website"/>
    <n v="5"/>
    <n v="6598"/>
    <n v="1319.6000000000001"/>
    <n v="5278.4"/>
    <n v="4200"/>
    <n v="1078.3999999999996"/>
    <n v="0"/>
    <s v="Jan"/>
    <n v="2025"/>
    <x v="0"/>
  </r>
  <r>
    <s v="ORD100055"/>
    <d v="2025-01-02T00:00:00"/>
    <s v="CUST0342"/>
    <s v="Simran Gupta"/>
    <s v="Female"/>
    <n v="38"/>
    <x v="10"/>
    <s v="South"/>
    <s v="P006"/>
    <x v="8"/>
    <x v="2"/>
    <s v="Bags"/>
    <n v="2"/>
    <n v="1799"/>
    <n v="0.15"/>
    <n v="1900"/>
    <x v="3"/>
    <s v="Delivered"/>
    <s v="Mobile App"/>
    <n v="3"/>
    <n v="3598"/>
    <n v="539.69999999999993"/>
    <n v="3058.3"/>
    <n v="1900"/>
    <n v="1158.3000000000002"/>
    <n v="0"/>
    <s v="Jan"/>
    <n v="2025"/>
    <x v="2"/>
  </r>
  <r>
    <s v="ORD103807"/>
    <d v="2025-01-02T00:00:00"/>
    <s v="CUST1566"/>
    <s v="Pooja Kapoor"/>
    <s v="Female"/>
    <n v="38"/>
    <x v="0"/>
    <s v="East"/>
    <s v="P002"/>
    <x v="10"/>
    <x v="3"/>
    <s v="Audio"/>
    <n v="2"/>
    <n v="1899"/>
    <n v="0.05"/>
    <n v="2240"/>
    <x v="1"/>
    <s v="Delivered"/>
    <s v="Website"/>
    <n v="4"/>
    <n v="3798"/>
    <n v="189.9"/>
    <n v="3608.1"/>
    <n v="2240"/>
    <n v="1368.1"/>
    <n v="0"/>
    <s v="Jan"/>
    <n v="2025"/>
    <x v="2"/>
  </r>
  <r>
    <s v="ORD101352"/>
    <d v="2025-01-02T00:00:00"/>
    <s v="CUST0901"/>
    <s v="Akash Bansal"/>
    <s v="Female"/>
    <n v="47"/>
    <x v="2"/>
    <s v="East"/>
    <s v="P029"/>
    <x v="11"/>
    <x v="4"/>
    <s v="Technology"/>
    <n v="2"/>
    <n v="1299"/>
    <n v="0.25"/>
    <n v="1220"/>
    <x v="0"/>
    <s v="Delivered"/>
    <s v="Mobile App"/>
    <n v="4"/>
    <n v="2598"/>
    <n v="649.5"/>
    <n v="1948.5"/>
    <n v="1220"/>
    <n v="728.5"/>
    <n v="0"/>
    <s v="Jan"/>
    <n v="2025"/>
    <x v="1"/>
  </r>
  <r>
    <s v="ORD101608"/>
    <d v="2025-01-02T00:00:00"/>
    <s v="CUST0591"/>
    <s v="Isha Mehta"/>
    <s v="Female"/>
    <n v="40"/>
    <x v="11"/>
    <s v="West"/>
    <s v="P001"/>
    <x v="6"/>
    <x v="3"/>
    <s v="Audio"/>
    <n v="2"/>
    <n v="2499"/>
    <n v="0.05"/>
    <n v="3100"/>
    <x v="1"/>
    <s v="Returned"/>
    <s v="Mobile App"/>
    <n v="1"/>
    <n v="4998"/>
    <n v="249.9"/>
    <n v="4748.1000000000004"/>
    <n v="3100"/>
    <n v="1648.1000000000004"/>
    <n v="0"/>
    <s v="Jan"/>
    <n v="2025"/>
    <x v="2"/>
  </r>
  <r>
    <s v="ORD100192"/>
    <d v="2025-01-02T00:00:00"/>
    <s v="CUST1716"/>
    <s v="Karan Jain"/>
    <s v="Female"/>
    <n v="40"/>
    <x v="5"/>
    <s v="West"/>
    <s v="P001"/>
    <x v="6"/>
    <x v="3"/>
    <s v="Audio"/>
    <n v="1"/>
    <n v="2499"/>
    <n v="0.05"/>
    <n v="1550"/>
    <x v="2"/>
    <s v="Delivered"/>
    <s v="Mobile App"/>
    <n v="2"/>
    <n v="2499"/>
    <n v="124.95"/>
    <n v="2374.0500000000002"/>
    <n v="1550"/>
    <n v="824.05000000000018"/>
    <n v="0"/>
    <s v="Jan"/>
    <n v="2025"/>
    <x v="2"/>
  </r>
  <r>
    <s v="ORD101438"/>
    <d v="2025-01-02T00:00:00"/>
    <s v="CUST1044"/>
    <s v="Karan Jain"/>
    <s v="Male"/>
    <n v="22"/>
    <x v="12"/>
    <s v="West"/>
    <s v="P007"/>
    <x v="5"/>
    <x v="2"/>
    <s v="Footwear"/>
    <n v="1"/>
    <n v="2899"/>
    <n v="0.1"/>
    <n v="1700"/>
    <x v="0"/>
    <s v="Delivered"/>
    <s v="Mobile App"/>
    <n v="4"/>
    <n v="2899"/>
    <n v="289.90000000000003"/>
    <n v="2609.1"/>
    <n v="1700"/>
    <n v="909.09999999999991"/>
    <n v="0"/>
    <s v="Jan"/>
    <n v="2025"/>
    <x v="0"/>
  </r>
  <r>
    <s v="ORD100153"/>
    <d v="2025-01-02T00:00:00"/>
    <s v="CUST0724"/>
    <s v="Karan Jain"/>
    <s v="Male"/>
    <n v="34"/>
    <x v="13"/>
    <s v="North"/>
    <s v="P022"/>
    <x v="4"/>
    <x v="1"/>
    <s v="Skincare"/>
    <n v="2"/>
    <n v="799"/>
    <n v="0.1"/>
    <n v="720"/>
    <x v="0"/>
    <s v="Delivered"/>
    <s v="Mobile App"/>
    <n v="3"/>
    <n v="1598"/>
    <n v="159.80000000000001"/>
    <n v="1438.2"/>
    <n v="720"/>
    <n v="718.2"/>
    <n v="0"/>
    <s v="Jan"/>
    <n v="2025"/>
    <x v="3"/>
  </r>
  <r>
    <s v="ORD104891"/>
    <d v="2025-01-03T00:00:00"/>
    <s v="CUST0376"/>
    <s v="Ishaan Malhotra"/>
    <s v="Female"/>
    <n v="33"/>
    <x v="11"/>
    <s v="West"/>
    <s v="P022"/>
    <x v="4"/>
    <x v="1"/>
    <s v="Skincare"/>
    <n v="3"/>
    <n v="799"/>
    <n v="0"/>
    <n v="1080"/>
    <x v="3"/>
    <s v="Delivered"/>
    <s v="Mobile App"/>
    <n v="5"/>
    <n v="2397"/>
    <n v="0"/>
    <n v="2397"/>
    <n v="1080"/>
    <n v="1317"/>
    <n v="0"/>
    <s v="Jan"/>
    <n v="2025"/>
    <x v="3"/>
  </r>
  <r>
    <s v="ORD102759"/>
    <d v="2025-01-03T00:00:00"/>
    <s v="CUST1052"/>
    <s v="Ananya Kumar"/>
    <s v="Female"/>
    <n v="25"/>
    <x v="14"/>
    <s v="South"/>
    <s v="P021"/>
    <x v="3"/>
    <x v="1"/>
    <s v="Skincare"/>
    <n v="3"/>
    <n v="499"/>
    <n v="0.1"/>
    <n v="660"/>
    <x v="2"/>
    <s v="Delivered"/>
    <s v="Mobile App"/>
    <n v="5"/>
    <n v="1497"/>
    <n v="149.70000000000002"/>
    <n v="1347.3"/>
    <n v="660"/>
    <n v="687.3"/>
    <n v="0"/>
    <s v="Jan"/>
    <n v="2025"/>
    <x v="0"/>
  </r>
  <r>
    <s v="ORD100661"/>
    <d v="2025-01-03T00:00:00"/>
    <s v="CUST1356"/>
    <s v="Rahul Kumar"/>
    <s v="Male"/>
    <n v="35"/>
    <x v="15"/>
    <s v="West"/>
    <s v="P022"/>
    <x v="4"/>
    <x v="1"/>
    <s v="Skincare"/>
    <n v="1"/>
    <n v="799"/>
    <n v="0.1"/>
    <n v="360"/>
    <x v="4"/>
    <s v="Delivered"/>
    <s v="Mobile App"/>
    <n v="2"/>
    <n v="799"/>
    <n v="79.900000000000006"/>
    <n v="719.1"/>
    <n v="360"/>
    <n v="359.1"/>
    <n v="0"/>
    <s v="Jan"/>
    <n v="2025"/>
    <x v="3"/>
  </r>
  <r>
    <s v="ORD101122"/>
    <d v="2025-01-03T00:00:00"/>
    <s v="CUST0253"/>
    <s v="Kavya Patel"/>
    <s v="Female"/>
    <n v="32"/>
    <x v="0"/>
    <s v="East"/>
    <s v="P028"/>
    <x v="12"/>
    <x v="4"/>
    <s v="Technology"/>
    <n v="4"/>
    <n v="1099"/>
    <n v="0.05"/>
    <n v="2080"/>
    <x v="1"/>
    <s v="Cancelled"/>
    <s v="Website"/>
    <m/>
    <n v="4396"/>
    <n v="219.8"/>
    <n v="4176.2"/>
    <n v="2080"/>
    <n v="2096.1999999999998"/>
    <n v="0"/>
    <s v="Jan"/>
    <n v="2025"/>
    <x v="3"/>
  </r>
  <r>
    <s v="ORD103448"/>
    <d v="2025-01-03T00:00:00"/>
    <s v="CUST1478"/>
    <s v="Kabir Gupta"/>
    <s v="Female"/>
    <n v="29"/>
    <x v="11"/>
    <s v="West"/>
    <s v="P024"/>
    <x v="13"/>
    <x v="1"/>
    <s v="Fragrance"/>
    <n v="2"/>
    <n v="1799"/>
    <n v="0.05"/>
    <n v="1800"/>
    <x v="4"/>
    <s v="Returned"/>
    <s v="Mobile App"/>
    <n v="4"/>
    <n v="3598"/>
    <n v="179.9"/>
    <n v="3418.1"/>
    <n v="1800"/>
    <n v="1618.1"/>
    <n v="0"/>
    <s v="Jan"/>
    <n v="2025"/>
    <x v="3"/>
  </r>
  <r>
    <s v="ORD102882"/>
    <d v="2025-01-03T00:00:00"/>
    <s v="CUST1663"/>
    <s v="Shivam Mehta"/>
    <s v="Female"/>
    <n v="29"/>
    <x v="16"/>
    <s v="North"/>
    <s v="P006"/>
    <x v="8"/>
    <x v="2"/>
    <s v="Bags"/>
    <n v="1"/>
    <n v="1799"/>
    <n v="0.2"/>
    <n v="950"/>
    <x v="0"/>
    <s v="Delivered"/>
    <s v="Mobile App"/>
    <n v="3"/>
    <n v="1799"/>
    <n v="359.8"/>
    <n v="1439.2"/>
    <n v="950"/>
    <n v="489.20000000000005"/>
    <n v="0"/>
    <s v="Jan"/>
    <n v="2025"/>
    <x v="3"/>
  </r>
  <r>
    <s v="ORD101165"/>
    <d v="2025-01-03T00:00:00"/>
    <s v="CUST0805"/>
    <s v="Akash Bansal"/>
    <s v="Male"/>
    <n v="22"/>
    <x v="17"/>
    <s v="North"/>
    <s v="P020"/>
    <x v="14"/>
    <x v="5"/>
    <s v="Fitness"/>
    <n v="4"/>
    <n v="699"/>
    <n v="0.1"/>
    <n v="1280"/>
    <x v="1"/>
    <s v="Cancelled"/>
    <s v="Mobile App"/>
    <m/>
    <n v="2796"/>
    <n v="279.60000000000002"/>
    <n v="2516.4"/>
    <n v="1280"/>
    <n v="1236.4000000000001"/>
    <n v="0"/>
    <s v="Jan"/>
    <n v="2025"/>
    <x v="0"/>
  </r>
  <r>
    <s v="ORD101571"/>
    <d v="2025-01-03T00:00:00"/>
    <s v="CUST2050"/>
    <s v="Manish Agarwal"/>
    <s v="Female"/>
    <n v="23"/>
    <x v="11"/>
    <s v="West"/>
    <s v="P020"/>
    <x v="14"/>
    <x v="5"/>
    <s v="Fitness"/>
    <n v="1"/>
    <n v="699"/>
    <n v="0"/>
    <n v="320"/>
    <x v="4"/>
    <s v="Delivered"/>
    <s v="Mobile App"/>
    <n v="5"/>
    <n v="699"/>
    <n v="0"/>
    <n v="699"/>
    <n v="320"/>
    <n v="379"/>
    <n v="0"/>
    <s v="Jan"/>
    <n v="2025"/>
    <x v="0"/>
  </r>
  <r>
    <s v="ORD103305"/>
    <d v="2025-01-03T00:00:00"/>
    <s v="CUST1100"/>
    <s v="Rahul Kumar"/>
    <s v="Male"/>
    <n v="27"/>
    <x v="14"/>
    <s v="South"/>
    <s v="P001"/>
    <x v="6"/>
    <x v="3"/>
    <s v="Audio"/>
    <n v="1"/>
    <n v="2499"/>
    <n v="0.05"/>
    <n v="1550"/>
    <x v="0"/>
    <s v="Delivered"/>
    <s v="Website"/>
    <n v="5"/>
    <n v="2499"/>
    <n v="124.95"/>
    <n v="2374.0500000000002"/>
    <n v="1550"/>
    <n v="824.05000000000018"/>
    <n v="0"/>
    <s v="Jan"/>
    <n v="2025"/>
    <x v="3"/>
  </r>
  <r>
    <s v="ORD104066"/>
    <d v="2025-01-04T00:00:00"/>
    <s v="CUST2024"/>
    <s v="Sanya Malhotra"/>
    <s v="Female"/>
    <n v="18"/>
    <x v="18"/>
    <s v="South"/>
    <s v="P024"/>
    <x v="13"/>
    <x v="1"/>
    <s v="Fragrance"/>
    <n v="1"/>
    <n v="1799"/>
    <n v="0.1"/>
    <n v="900"/>
    <x v="0"/>
    <s v="Delivered"/>
    <s v="Mobile App"/>
    <n v="3"/>
    <n v="1799"/>
    <n v="179.9"/>
    <n v="1619.1"/>
    <n v="900"/>
    <n v="719.09999999999991"/>
    <n v="0"/>
    <s v="Jan"/>
    <n v="2025"/>
    <x v="0"/>
  </r>
  <r>
    <s v="ORD104229"/>
    <d v="2025-01-04T00:00:00"/>
    <s v="CUST0960"/>
    <s v="Aarav Sharma"/>
    <s v="Male"/>
    <n v="36"/>
    <x v="15"/>
    <s v="West"/>
    <s v="P030"/>
    <x v="7"/>
    <x v="4"/>
    <s v="Self Development"/>
    <n v="4"/>
    <n v="599"/>
    <n v="0.15"/>
    <n v="1040"/>
    <x v="0"/>
    <s v="Delivered"/>
    <s v="Website"/>
    <n v="2"/>
    <n v="2396"/>
    <n v="359.4"/>
    <n v="2036.6"/>
    <n v="1040"/>
    <n v="996.59999999999991"/>
    <n v="0"/>
    <s v="Jan"/>
    <n v="2025"/>
    <x v="2"/>
  </r>
  <r>
    <s v="ORD100717"/>
    <d v="2025-01-04T00:00:00"/>
    <s v="CUST0460"/>
    <s v="Rahul Kumar"/>
    <s v="Female"/>
    <n v="32"/>
    <x v="19"/>
    <s v="East"/>
    <s v="P029"/>
    <x v="11"/>
    <x v="4"/>
    <s v="Technology"/>
    <n v="1"/>
    <n v="1299"/>
    <n v="0.1"/>
    <n v="610"/>
    <x v="3"/>
    <s v="Delivered"/>
    <s v="Website"/>
    <n v="5"/>
    <n v="1299"/>
    <n v="129.9"/>
    <n v="1169.0999999999999"/>
    <n v="610"/>
    <n v="559.09999999999991"/>
    <n v="0"/>
    <s v="Jan"/>
    <n v="2025"/>
    <x v="3"/>
  </r>
  <r>
    <s v="ORD100974"/>
    <d v="2025-01-04T00:00:00"/>
    <s v="CUST0011"/>
    <s v="Kiara Chopra"/>
    <s v="Female"/>
    <n v="37"/>
    <x v="3"/>
    <s v="East"/>
    <s v="P024"/>
    <x v="13"/>
    <x v="1"/>
    <s v="Fragrance"/>
    <n v="1"/>
    <n v="1799"/>
    <n v="0.2"/>
    <n v="900"/>
    <x v="0"/>
    <s v="Returned"/>
    <s v="Website"/>
    <n v="5"/>
    <n v="1799"/>
    <n v="359.8"/>
    <n v="1439.2"/>
    <n v="900"/>
    <n v="539.20000000000005"/>
    <n v="0"/>
    <s v="Jan"/>
    <n v="2025"/>
    <x v="2"/>
  </r>
  <r>
    <s v="ORD103001"/>
    <d v="2025-01-04T00:00:00"/>
    <s v="CUST0840"/>
    <s v="Sanya Malhotra"/>
    <s v="Male"/>
    <n v="26"/>
    <x v="15"/>
    <s v="West"/>
    <s v="P024"/>
    <x v="13"/>
    <x v="1"/>
    <s v="Fragrance"/>
    <n v="2"/>
    <n v="1799"/>
    <n v="0.2"/>
    <n v="1800"/>
    <x v="0"/>
    <s v="Delivered"/>
    <s v="Website"/>
    <n v="5"/>
    <n v="3598"/>
    <n v="719.6"/>
    <n v="2878.4"/>
    <n v="1800"/>
    <n v="1078.4000000000001"/>
    <n v="0"/>
    <s v="Jan"/>
    <n v="2025"/>
    <x v="3"/>
  </r>
  <r>
    <s v="ORD103955"/>
    <d v="2025-01-05T00:00:00"/>
    <s v="CUST1401"/>
    <s v="Meera Singh"/>
    <s v="Male"/>
    <n v="37"/>
    <x v="18"/>
    <s v="South"/>
    <s v="P026"/>
    <x v="15"/>
    <x v="4"/>
    <s v="Fiction"/>
    <n v="1"/>
    <n v="899"/>
    <n v="0.05"/>
    <n v="420"/>
    <x v="3"/>
    <s v="Delivered"/>
    <s v="Mobile App"/>
    <n v="5"/>
    <n v="899"/>
    <n v="44.95"/>
    <n v="854.05"/>
    <n v="420"/>
    <n v="434.04999999999995"/>
    <n v="0"/>
    <s v="Jan"/>
    <n v="2025"/>
    <x v="2"/>
  </r>
  <r>
    <s v="ORD104005"/>
    <d v="2025-01-05T00:00:00"/>
    <s v="CUST1988"/>
    <s v="Varun Jain"/>
    <s v="Female"/>
    <n v="27"/>
    <x v="3"/>
    <s v="East"/>
    <s v="P018"/>
    <x v="16"/>
    <x v="5"/>
    <s v="Sports"/>
    <n v="1"/>
    <n v="2199"/>
    <n v="0.05"/>
    <n v="1250"/>
    <x v="3"/>
    <s v="Delivered"/>
    <s v="Mobile App"/>
    <n v="5"/>
    <n v="2199"/>
    <n v="109.95"/>
    <n v="2089.0500000000002"/>
    <n v="1250"/>
    <n v="839.05000000000018"/>
    <n v="0"/>
    <s v="Jan"/>
    <n v="2025"/>
    <x v="3"/>
  </r>
  <r>
    <s v="ORD100306"/>
    <d v="2025-01-05T00:00:00"/>
    <s v="CUST0421"/>
    <s v="Akash Bansal"/>
    <s v="Female"/>
    <n v="44"/>
    <x v="20"/>
    <s v="South"/>
    <s v="P017"/>
    <x v="17"/>
    <x v="5"/>
    <s v="Fitness"/>
    <n v="1"/>
    <n v="2499"/>
    <n v="0"/>
    <n v="1450"/>
    <x v="0"/>
    <s v="Delivered"/>
    <s v="Mobile App"/>
    <n v="5"/>
    <n v="2499"/>
    <n v="0"/>
    <n v="2499"/>
    <n v="1450"/>
    <n v="1049"/>
    <n v="0"/>
    <s v="Jan"/>
    <n v="2025"/>
    <x v="2"/>
  </r>
  <r>
    <s v="ORD103908"/>
    <d v="2025-01-05T00:00:00"/>
    <s v="CUST0731"/>
    <s v="Vansh Chopra"/>
    <s v="Male"/>
    <n v="35"/>
    <x v="11"/>
    <s v="West"/>
    <s v="P008"/>
    <x v="2"/>
    <x v="2"/>
    <s v="Clothing"/>
    <n v="1"/>
    <n v="799"/>
    <n v="0.1"/>
    <n v="390"/>
    <x v="0"/>
    <s v="Delivered"/>
    <s v="Website"/>
    <n v="3"/>
    <n v="799"/>
    <n v="79.900000000000006"/>
    <n v="719.1"/>
    <n v="390"/>
    <n v="329.1"/>
    <n v="0"/>
    <s v="Jan"/>
    <n v="2025"/>
    <x v="3"/>
  </r>
  <r>
    <s v="ORD102867"/>
    <d v="2025-01-05T00:00:00"/>
    <s v="CUST0859"/>
    <s v="Vansh Chopra"/>
    <s v="Female"/>
    <n v="33"/>
    <x v="6"/>
    <s v="North"/>
    <s v="P021"/>
    <x v="3"/>
    <x v="1"/>
    <s v="Skincare"/>
    <n v="1"/>
    <n v="499"/>
    <n v="0.15"/>
    <n v="220"/>
    <x v="0"/>
    <s v="Delivered"/>
    <s v="Website"/>
    <n v="5"/>
    <n v="499"/>
    <n v="74.849999999999994"/>
    <n v="424.15"/>
    <n v="220"/>
    <n v="204.14999999999998"/>
    <n v="0"/>
    <s v="Jan"/>
    <n v="2025"/>
    <x v="3"/>
  </r>
  <r>
    <s v="ORD100531"/>
    <d v="2025-01-05T00:00:00"/>
    <s v="CUST1335"/>
    <s v="Aditi Saxena"/>
    <s v="Male"/>
    <n v="32"/>
    <x v="19"/>
    <s v="East"/>
    <s v="P019"/>
    <x v="18"/>
    <x v="5"/>
    <s v="Sports"/>
    <n v="4"/>
    <n v="1499"/>
    <n v="0.15"/>
    <n v="3200"/>
    <x v="2"/>
    <s v="Delivered"/>
    <s v="Website"/>
    <n v="4"/>
    <n v="5996"/>
    <n v="899.4"/>
    <n v="5096.6000000000004"/>
    <n v="3200"/>
    <n v="1896.6000000000004"/>
    <n v="0"/>
    <s v="Jan"/>
    <n v="2025"/>
    <x v="3"/>
  </r>
  <r>
    <s v="ORD100764"/>
    <d v="2025-01-05T00:00:00"/>
    <s v="CUST0864"/>
    <s v="Aarav Sharma"/>
    <s v="Male"/>
    <n v="40"/>
    <x v="2"/>
    <s v="East"/>
    <s v="P006"/>
    <x v="8"/>
    <x v="2"/>
    <s v="Bags"/>
    <n v="1"/>
    <n v="1799"/>
    <n v="0"/>
    <n v="950"/>
    <x v="2"/>
    <s v="Delivered"/>
    <s v="Mobile App"/>
    <n v="5"/>
    <n v="1799"/>
    <n v="0"/>
    <n v="1799"/>
    <n v="950"/>
    <n v="849"/>
    <n v="0"/>
    <s v="Jan"/>
    <n v="2025"/>
    <x v="2"/>
  </r>
  <r>
    <s v="ORD100623"/>
    <d v="2025-01-05T00:00:00"/>
    <s v="CUST0522"/>
    <s v="Arjun Rao"/>
    <s v="Male"/>
    <n v="33"/>
    <x v="18"/>
    <s v="South"/>
    <s v="P003"/>
    <x v="9"/>
    <x v="3"/>
    <s v="Wearables"/>
    <n v="3"/>
    <n v="3299"/>
    <n v="0.05"/>
    <n v="6300"/>
    <x v="4"/>
    <s v="Delivered"/>
    <s v="Website"/>
    <n v="5"/>
    <n v="9897"/>
    <n v="494.85"/>
    <n v="9402.15"/>
    <n v="6300"/>
    <n v="3102.1499999999996"/>
    <n v="0"/>
    <s v="Jan"/>
    <n v="2025"/>
    <x v="3"/>
  </r>
  <r>
    <s v="ORD100101"/>
    <d v="2025-01-05T00:00:00"/>
    <s v="CUST0823"/>
    <s v="Aditi Saxena"/>
    <s v="Male"/>
    <n v="38"/>
    <x v="3"/>
    <s v="East"/>
    <s v="P003"/>
    <x v="9"/>
    <x v="3"/>
    <s v="Wearables"/>
    <n v="4"/>
    <n v="3299"/>
    <n v="0.2"/>
    <n v="8400"/>
    <x v="3"/>
    <s v="Delivered"/>
    <s v="Website"/>
    <n v="5"/>
    <n v="13196"/>
    <n v="2639.2000000000003"/>
    <n v="10556.8"/>
    <n v="8400"/>
    <n v="2156.7999999999993"/>
    <n v="0"/>
    <s v="Jan"/>
    <n v="2025"/>
    <x v="2"/>
  </r>
  <r>
    <s v="ORD103336"/>
    <d v="2025-01-06T00:00:00"/>
    <s v="CUST0626"/>
    <s v="Yash Agarwal"/>
    <s v="Female"/>
    <n v="43"/>
    <x v="4"/>
    <s v="South"/>
    <s v="P029"/>
    <x v="11"/>
    <x v="4"/>
    <s v="Technology"/>
    <n v="1"/>
    <n v="1299"/>
    <n v="0"/>
    <n v="610"/>
    <x v="1"/>
    <s v="Delivered"/>
    <s v="Mobile App"/>
    <n v="4"/>
    <n v="1299"/>
    <n v="0"/>
    <n v="1299"/>
    <n v="610"/>
    <n v="689"/>
    <n v="0"/>
    <s v="Jan"/>
    <n v="2025"/>
    <x v="2"/>
  </r>
  <r>
    <s v="ORD104075"/>
    <d v="2025-01-06T00:00:00"/>
    <s v="CUST1703"/>
    <s v="Nisha Saxena"/>
    <s v="Male"/>
    <n v="31"/>
    <x v="7"/>
    <s v="West"/>
    <s v="P004"/>
    <x v="19"/>
    <x v="3"/>
    <s v="Accessories"/>
    <n v="1"/>
    <n v="899"/>
    <n v="0.05"/>
    <n v="480"/>
    <x v="0"/>
    <s v="Delivered"/>
    <s v="Mobile App"/>
    <n v="4"/>
    <n v="899"/>
    <n v="44.95"/>
    <n v="854.05"/>
    <n v="480"/>
    <n v="374.04999999999995"/>
    <n v="0"/>
    <s v="Jan"/>
    <n v="2025"/>
    <x v="3"/>
  </r>
  <r>
    <s v="ORD104068"/>
    <d v="2025-01-06T00:00:00"/>
    <s v="CUST2023"/>
    <s v="Nisha Saxena"/>
    <s v="Female"/>
    <n v="55"/>
    <x v="20"/>
    <s v="South"/>
    <s v="P023"/>
    <x v="20"/>
    <x v="1"/>
    <s v="Haircare"/>
    <n v="3"/>
    <n v="649"/>
    <n v="0.2"/>
    <n v="870"/>
    <x v="4"/>
    <s v="Returned"/>
    <s v="Mobile App"/>
    <n v="5"/>
    <n v="1947"/>
    <n v="389.40000000000003"/>
    <n v="1557.6"/>
    <n v="870"/>
    <n v="687.59999999999991"/>
    <n v="0"/>
    <s v="Jan"/>
    <n v="2025"/>
    <x v="1"/>
  </r>
  <r>
    <s v="ORD100713"/>
    <d v="2025-01-06T00:00:00"/>
    <s v="CUST0803"/>
    <s v="Riya Verma"/>
    <s v="Male"/>
    <n v="28"/>
    <x v="21"/>
    <s v="East"/>
    <s v="P025"/>
    <x v="1"/>
    <x v="1"/>
    <s v="Skincare"/>
    <n v="2"/>
    <n v="699"/>
    <n v="0.2"/>
    <n v="620"/>
    <x v="1"/>
    <s v="Delivered"/>
    <s v="Mobile App"/>
    <n v="4"/>
    <n v="1398"/>
    <n v="279.60000000000002"/>
    <n v="1118.4000000000001"/>
    <n v="620"/>
    <n v="498.40000000000009"/>
    <n v="0"/>
    <s v="Jan"/>
    <n v="2025"/>
    <x v="3"/>
  </r>
  <r>
    <s v="ORD104001"/>
    <d v="2025-01-06T00:00:00"/>
    <s v="CUST1334"/>
    <s v="Simran Gupta"/>
    <s v="Male"/>
    <n v="36"/>
    <x v="1"/>
    <s v="North"/>
    <s v="P019"/>
    <x v="18"/>
    <x v="5"/>
    <s v="Sports"/>
    <n v="1"/>
    <n v="1499"/>
    <n v="0.1"/>
    <n v="800"/>
    <x v="1"/>
    <s v="Delivered"/>
    <s v="Website"/>
    <n v="5"/>
    <n v="1499"/>
    <n v="149.9"/>
    <n v="1349.1"/>
    <n v="800"/>
    <n v="549.09999999999991"/>
    <n v="0"/>
    <s v="Jan"/>
    <n v="2025"/>
    <x v="2"/>
  </r>
  <r>
    <s v="ORD103863"/>
    <d v="2025-01-06T00:00:00"/>
    <s v="CUST1025"/>
    <s v="Diya Mishra"/>
    <s v="Male"/>
    <n v="32"/>
    <x v="20"/>
    <s v="South"/>
    <s v="P002"/>
    <x v="10"/>
    <x v="3"/>
    <s v="Audio"/>
    <n v="2"/>
    <n v="1899"/>
    <n v="0.25"/>
    <n v="2240"/>
    <x v="0"/>
    <s v="Returned"/>
    <s v="Website"/>
    <n v="2"/>
    <n v="3798"/>
    <n v="949.5"/>
    <n v="2848.5"/>
    <n v="2240"/>
    <n v="608.5"/>
    <n v="0"/>
    <s v="Jan"/>
    <n v="2025"/>
    <x v="3"/>
  </r>
  <r>
    <s v="ORD103772"/>
    <d v="2025-01-06T00:00:00"/>
    <s v="CUST0782"/>
    <s v="Aditya Kapoor"/>
    <s v="Female"/>
    <n v="37"/>
    <x v="1"/>
    <s v="North"/>
    <s v="P001"/>
    <x v="6"/>
    <x v="3"/>
    <s v="Audio"/>
    <n v="1"/>
    <n v="2499"/>
    <n v="0.15"/>
    <n v="1550"/>
    <x v="0"/>
    <s v="Delivered"/>
    <s v="Mobile App"/>
    <n v="5"/>
    <n v="2499"/>
    <n v="374.84999999999997"/>
    <n v="2124.15"/>
    <n v="1550"/>
    <n v="574.15000000000009"/>
    <n v="0"/>
    <s v="Jan"/>
    <n v="2025"/>
    <x v="2"/>
  </r>
  <r>
    <s v="ORD100660"/>
    <d v="2025-01-07T00:00:00"/>
    <s v="CUST0980"/>
    <s v="Karan Jain"/>
    <s v="Male"/>
    <n v="29"/>
    <x v="3"/>
    <s v="East"/>
    <s v="P009"/>
    <x v="21"/>
    <x v="2"/>
    <s v="Clothing"/>
    <n v="2"/>
    <n v="1999"/>
    <n v="0.15"/>
    <n v="2100"/>
    <x v="3"/>
    <s v="Delivered"/>
    <s v="Mobile App"/>
    <n v="5"/>
    <n v="3998"/>
    <n v="599.69999999999993"/>
    <n v="3398.3"/>
    <n v="2100"/>
    <n v="1298.3000000000002"/>
    <n v="0"/>
    <s v="Jan"/>
    <n v="2025"/>
    <x v="3"/>
  </r>
  <r>
    <s v="ORD101216"/>
    <d v="2025-01-07T00:00:00"/>
    <s v="CUST0143"/>
    <s v="Isha Mehta"/>
    <s v="Male"/>
    <n v="29"/>
    <x v="3"/>
    <s v="East"/>
    <s v="P022"/>
    <x v="4"/>
    <x v="1"/>
    <s v="Skincare"/>
    <n v="1"/>
    <n v="799"/>
    <n v="0.25"/>
    <n v="360"/>
    <x v="4"/>
    <s v="Delivered"/>
    <s v="Mobile App"/>
    <n v="4"/>
    <n v="799"/>
    <n v="199.75"/>
    <n v="599.25"/>
    <n v="360"/>
    <n v="239.25"/>
    <n v="0"/>
    <s v="Jan"/>
    <n v="2025"/>
    <x v="3"/>
  </r>
  <r>
    <s v="ORD103402"/>
    <d v="2025-01-07T00:00:00"/>
    <s v="CUST0310"/>
    <s v="Simran Gupta"/>
    <s v="Female"/>
    <n v="37"/>
    <x v="12"/>
    <s v="West"/>
    <s v="P001"/>
    <x v="6"/>
    <x v="3"/>
    <s v="Audio"/>
    <n v="3"/>
    <n v="2499"/>
    <n v="0.1"/>
    <n v="4650"/>
    <x v="4"/>
    <s v="Delivered"/>
    <s v="Website"/>
    <n v="5"/>
    <n v="7497"/>
    <n v="749.7"/>
    <n v="6747.3"/>
    <n v="4650"/>
    <n v="2097.3000000000002"/>
    <n v="0"/>
    <s v="Jan"/>
    <n v="2025"/>
    <x v="2"/>
  </r>
  <r>
    <s v="ORD104839"/>
    <d v="2025-01-07T00:00:00"/>
    <s v="CUST0523"/>
    <s v="Kiara Chopra"/>
    <s v="Male"/>
    <n v="21"/>
    <x v="2"/>
    <s v="East"/>
    <s v="P007"/>
    <x v="5"/>
    <x v="2"/>
    <s v="Footwear"/>
    <n v="2"/>
    <n v="2899"/>
    <n v="0"/>
    <n v="3400"/>
    <x v="0"/>
    <s v="Delivered"/>
    <s v="Mobile App"/>
    <n v="4"/>
    <n v="5798"/>
    <n v="0"/>
    <n v="5798"/>
    <n v="3400"/>
    <n v="2398"/>
    <n v="0"/>
    <s v="Jan"/>
    <n v="2025"/>
    <x v="0"/>
  </r>
  <r>
    <s v="ORD101755"/>
    <d v="2025-01-07T00:00:00"/>
    <s v="CUST0747"/>
    <s v="Kiara Chopra"/>
    <s v="Male"/>
    <n v="18"/>
    <x v="13"/>
    <s v="North"/>
    <s v="P023"/>
    <x v="20"/>
    <x v="1"/>
    <s v="Haircare"/>
    <n v="3"/>
    <n v="649"/>
    <n v="0.1"/>
    <n v="870"/>
    <x v="4"/>
    <s v="Delivered"/>
    <s v="Mobile App"/>
    <n v="4"/>
    <n v="1947"/>
    <n v="194.70000000000002"/>
    <n v="1752.3"/>
    <n v="870"/>
    <n v="882.3"/>
    <n v="0"/>
    <s v="Jan"/>
    <n v="2025"/>
    <x v="0"/>
  </r>
  <r>
    <s v="ORD102479"/>
    <d v="2025-01-07T00:00:00"/>
    <s v="CUST0880"/>
    <s v="Mohit Sharma"/>
    <s v="Female"/>
    <n v="28"/>
    <x v="22"/>
    <s v="South"/>
    <s v="P013"/>
    <x v="22"/>
    <x v="0"/>
    <s v="Cookware"/>
    <n v="1"/>
    <n v="4299"/>
    <n v="0.15"/>
    <n v="2700"/>
    <x v="1"/>
    <s v="Delivered"/>
    <s v="Mobile App"/>
    <n v="3"/>
    <n v="4299"/>
    <n v="644.85"/>
    <n v="3654.15"/>
    <n v="2700"/>
    <n v="954.15000000000009"/>
    <n v="0"/>
    <s v="Jan"/>
    <n v="2025"/>
    <x v="3"/>
  </r>
  <r>
    <s v="ORD101378"/>
    <d v="2025-01-07T00:00:00"/>
    <s v="CUST0923"/>
    <s v="Vansh Chopra"/>
    <s v="Female"/>
    <n v="26"/>
    <x v="17"/>
    <s v="North"/>
    <s v="P015"/>
    <x v="23"/>
    <x v="0"/>
    <s v="Home Decor"/>
    <n v="1"/>
    <n v="1599"/>
    <n v="0.15"/>
    <n v="850"/>
    <x v="3"/>
    <s v="Delivered"/>
    <s v="Website"/>
    <n v="4"/>
    <n v="1599"/>
    <n v="239.85"/>
    <n v="1359.15"/>
    <n v="850"/>
    <n v="509.15000000000009"/>
    <n v="0"/>
    <s v="Jan"/>
    <n v="2025"/>
    <x v="3"/>
  </r>
  <r>
    <s v="ORD103221"/>
    <d v="2025-01-07T00:00:00"/>
    <s v="CUST0889"/>
    <s v="Meera Singh"/>
    <s v="Male"/>
    <n v="23"/>
    <x v="14"/>
    <s v="South"/>
    <s v="P008"/>
    <x v="2"/>
    <x v="2"/>
    <s v="Clothing"/>
    <n v="1"/>
    <n v="799"/>
    <n v="0"/>
    <n v="390"/>
    <x v="0"/>
    <s v="Delivered"/>
    <s v="Website"/>
    <n v="4"/>
    <n v="799"/>
    <n v="0"/>
    <n v="799"/>
    <n v="390"/>
    <n v="409"/>
    <n v="0"/>
    <s v="Jan"/>
    <n v="2025"/>
    <x v="0"/>
  </r>
  <r>
    <s v="ORD100937"/>
    <d v="2025-01-07T00:00:00"/>
    <s v="CUST0343"/>
    <s v="Aditi Saxena"/>
    <s v="Male"/>
    <n v="27"/>
    <x v="12"/>
    <s v="West"/>
    <s v="P007"/>
    <x v="5"/>
    <x v="2"/>
    <s v="Footwear"/>
    <n v="1"/>
    <n v="2899"/>
    <n v="0.2"/>
    <n v="1700"/>
    <x v="3"/>
    <s v="Delivered"/>
    <s v="Mobile App"/>
    <n v="4"/>
    <n v="2899"/>
    <n v="579.80000000000007"/>
    <n v="2319.1999999999998"/>
    <n v="1700"/>
    <n v="619.19999999999982"/>
    <n v="0"/>
    <s v="Jan"/>
    <n v="2025"/>
    <x v="3"/>
  </r>
  <r>
    <s v="ORD104415"/>
    <d v="2025-01-07T00:00:00"/>
    <s v="CUST1071"/>
    <s v="Isha Mehta"/>
    <s v="Male"/>
    <n v="31"/>
    <x v="5"/>
    <s v="West"/>
    <s v="P003"/>
    <x v="9"/>
    <x v="3"/>
    <s v="Wearables"/>
    <n v="1"/>
    <n v="3299"/>
    <n v="0"/>
    <n v="2100"/>
    <x v="0"/>
    <s v="Delivered"/>
    <s v="Website"/>
    <n v="4"/>
    <n v="3299"/>
    <n v="0"/>
    <n v="3299"/>
    <n v="2100"/>
    <n v="1199"/>
    <n v="0"/>
    <s v="Jan"/>
    <n v="2025"/>
    <x v="3"/>
  </r>
  <r>
    <s v="ORD101268"/>
    <d v="2025-01-07T00:00:00"/>
    <s v="CUST1239"/>
    <s v="Aditi Saxena"/>
    <s v="Female"/>
    <n v="33"/>
    <x v="1"/>
    <s v="North"/>
    <s v="P007"/>
    <x v="5"/>
    <x v="2"/>
    <s v="Footwear"/>
    <n v="1"/>
    <n v="2899"/>
    <n v="0.1"/>
    <n v="1700"/>
    <x v="0"/>
    <s v="Delivered"/>
    <s v="Website"/>
    <n v="5"/>
    <n v="2899"/>
    <n v="289.90000000000003"/>
    <n v="2609.1"/>
    <n v="1700"/>
    <n v="909.09999999999991"/>
    <n v="0"/>
    <s v="Jan"/>
    <n v="2025"/>
    <x v="3"/>
  </r>
  <r>
    <s v="ORD102186"/>
    <d v="2025-01-08T00:00:00"/>
    <s v="CUST1048"/>
    <s v="Ishaan Malhotra"/>
    <s v="Female"/>
    <n v="29"/>
    <x v="23"/>
    <s v="West"/>
    <s v="P011"/>
    <x v="24"/>
    <x v="0"/>
    <s v="Kitchen"/>
    <n v="1"/>
    <n v="3499"/>
    <n v="0.05"/>
    <n v="2250"/>
    <x v="0"/>
    <s v="Delivered"/>
    <s v="Website"/>
    <n v="5"/>
    <n v="3499"/>
    <n v="174.95000000000002"/>
    <n v="3324.05"/>
    <n v="2250"/>
    <n v="1074.0500000000002"/>
    <n v="0"/>
    <s v="Jan"/>
    <n v="2025"/>
    <x v="3"/>
  </r>
  <r>
    <s v="ORD104778"/>
    <d v="2025-01-08T00:00:00"/>
    <s v="CUST0738"/>
    <s v="Manish Agarwal"/>
    <s v="Male"/>
    <n v="23"/>
    <x v="20"/>
    <s v="South"/>
    <s v="P027"/>
    <x v="25"/>
    <x v="4"/>
    <s v="Business"/>
    <n v="3"/>
    <n v="699"/>
    <n v="0.15"/>
    <n v="900"/>
    <x v="3"/>
    <s v="Delivered"/>
    <s v="Mobile App"/>
    <n v="5"/>
    <n v="2097"/>
    <n v="314.55"/>
    <n v="1782.45"/>
    <n v="900"/>
    <n v="882.45"/>
    <n v="0"/>
    <s v="Jan"/>
    <n v="2025"/>
    <x v="0"/>
  </r>
  <r>
    <s v="ORD100647"/>
    <d v="2025-01-08T00:00:00"/>
    <s v="CUST0911"/>
    <s v="Isha Mehta"/>
    <s v="Male"/>
    <n v="38"/>
    <x v="18"/>
    <s v="South"/>
    <s v="P008"/>
    <x v="2"/>
    <x v="2"/>
    <s v="Clothing"/>
    <n v="3"/>
    <n v="799"/>
    <n v="0.1"/>
    <n v="1170"/>
    <x v="2"/>
    <s v="Delivered"/>
    <s v="Mobile App"/>
    <n v="4"/>
    <n v="2397"/>
    <n v="239.70000000000002"/>
    <n v="2157.3000000000002"/>
    <n v="1170"/>
    <n v="987.30000000000018"/>
    <n v="0"/>
    <s v="Jan"/>
    <n v="2025"/>
    <x v="2"/>
  </r>
  <r>
    <s v="ORD100512"/>
    <d v="2025-01-08T00:00:00"/>
    <s v="CUST1284"/>
    <s v="Varun Jain"/>
    <s v="Female"/>
    <n v="26"/>
    <x v="2"/>
    <s v="East"/>
    <s v="P024"/>
    <x v="13"/>
    <x v="1"/>
    <s v="Fragrance"/>
    <n v="1"/>
    <n v="1799"/>
    <n v="0.05"/>
    <n v="900"/>
    <x v="0"/>
    <s v="Delivered"/>
    <s v="Website"/>
    <n v="4"/>
    <n v="1799"/>
    <n v="89.95"/>
    <n v="1709.05"/>
    <n v="900"/>
    <n v="809.05"/>
    <n v="0"/>
    <s v="Jan"/>
    <n v="2025"/>
    <x v="3"/>
  </r>
  <r>
    <s v="ORD104354"/>
    <d v="2025-01-08T00:00:00"/>
    <s v="CUST1212"/>
    <s v="Ananya Kumar"/>
    <s v="Male"/>
    <n v="36"/>
    <x v="16"/>
    <s v="North"/>
    <s v="P009"/>
    <x v="21"/>
    <x v="2"/>
    <s v="Clothing"/>
    <n v="1"/>
    <n v="1999"/>
    <n v="0.1"/>
    <n v="1050"/>
    <x v="0"/>
    <s v="Delivered"/>
    <s v="Mobile App"/>
    <n v="2"/>
    <n v="1999"/>
    <n v="199.9"/>
    <n v="1799.1"/>
    <n v="1050"/>
    <n v="749.09999999999991"/>
    <n v="0"/>
    <s v="Jan"/>
    <n v="2025"/>
    <x v="2"/>
  </r>
  <r>
    <s v="ORD102917"/>
    <d v="2025-01-08T00:00:00"/>
    <s v="CUST1297"/>
    <s v="Sakshi Mishra"/>
    <s v="Male"/>
    <n v="39"/>
    <x v="5"/>
    <s v="West"/>
    <s v="P013"/>
    <x v="22"/>
    <x v="0"/>
    <s v="Cookware"/>
    <n v="2"/>
    <n v="4299"/>
    <n v="0.05"/>
    <n v="5400"/>
    <x v="0"/>
    <s v="Delivered"/>
    <s v="Mobile App"/>
    <n v="5"/>
    <n v="8598"/>
    <n v="429.90000000000003"/>
    <n v="8168.1"/>
    <n v="5400"/>
    <n v="2768.1000000000004"/>
    <n v="0"/>
    <s v="Jan"/>
    <n v="2025"/>
    <x v="2"/>
  </r>
  <r>
    <s v="ORD101516"/>
    <d v="2025-01-08T00:00:00"/>
    <s v="CUST0329"/>
    <s v="Zoya Singh"/>
    <s v="Female"/>
    <n v="27"/>
    <x v="11"/>
    <s v="West"/>
    <s v="P004"/>
    <x v="19"/>
    <x v="3"/>
    <s v="Accessories"/>
    <n v="2"/>
    <n v="899"/>
    <n v="0.25"/>
    <n v="960"/>
    <x v="1"/>
    <s v="Delivered"/>
    <s v="Website"/>
    <n v="3"/>
    <n v="1798"/>
    <n v="449.5"/>
    <n v="1348.5"/>
    <n v="960"/>
    <n v="388.5"/>
    <n v="0"/>
    <s v="Jan"/>
    <n v="2025"/>
    <x v="3"/>
  </r>
  <r>
    <s v="ORD101880"/>
    <d v="2025-01-08T00:00:00"/>
    <s v="CUST1760"/>
    <s v="Aarav Sharma"/>
    <s v="Male"/>
    <n v="39"/>
    <x v="1"/>
    <s v="North"/>
    <s v="P025"/>
    <x v="1"/>
    <x v="1"/>
    <s v="Skincare"/>
    <n v="2"/>
    <n v="699"/>
    <n v="0.05"/>
    <n v="620"/>
    <x v="3"/>
    <s v="Delivered"/>
    <s v="Mobile App"/>
    <n v="5"/>
    <n v="1398"/>
    <n v="69.900000000000006"/>
    <n v="1328.1"/>
    <n v="620"/>
    <n v="708.09999999999991"/>
    <n v="0"/>
    <s v="Jan"/>
    <n v="2025"/>
    <x v="2"/>
  </r>
  <r>
    <s v="ORD103633"/>
    <d v="2025-01-08T00:00:00"/>
    <s v="CUST2157"/>
    <s v="Tanvi Patel"/>
    <s v="Male"/>
    <n v="34"/>
    <x v="5"/>
    <s v="West"/>
    <s v="P021"/>
    <x v="3"/>
    <x v="1"/>
    <s v="Skincare"/>
    <n v="3"/>
    <n v="499"/>
    <n v="0.05"/>
    <n v="660"/>
    <x v="3"/>
    <s v="Delivered"/>
    <s v="Website"/>
    <n v="5"/>
    <n v="1497"/>
    <n v="74.850000000000009"/>
    <n v="1422.15"/>
    <n v="660"/>
    <n v="762.15000000000009"/>
    <n v="0"/>
    <s v="Jan"/>
    <n v="2025"/>
    <x v="3"/>
  </r>
  <r>
    <s v="ORD102341"/>
    <d v="2025-01-08T00:00:00"/>
    <s v="CUST0541"/>
    <s v="Kavya Patel"/>
    <s v="Female"/>
    <n v="40"/>
    <x v="11"/>
    <s v="West"/>
    <s v="P024"/>
    <x v="13"/>
    <x v="1"/>
    <s v="Fragrance"/>
    <n v="2"/>
    <n v="1799"/>
    <n v="0.15"/>
    <n v="1800"/>
    <x v="0"/>
    <s v="Delivered"/>
    <s v="Website"/>
    <n v="5"/>
    <n v="3598"/>
    <n v="539.69999999999993"/>
    <n v="3058.3"/>
    <n v="1800"/>
    <n v="1258.3000000000002"/>
    <n v="0"/>
    <s v="Jan"/>
    <n v="2025"/>
    <x v="2"/>
  </r>
  <r>
    <s v="ORD103985"/>
    <d v="2025-01-08T00:00:00"/>
    <s v="CUST1841"/>
    <s v="Sakshi Mishra"/>
    <s v="Male"/>
    <n v="34"/>
    <x v="20"/>
    <s v="South"/>
    <s v="P011"/>
    <x v="24"/>
    <x v="0"/>
    <s v="Kitchen"/>
    <n v="3"/>
    <n v="3499"/>
    <n v="0.1"/>
    <n v="6750"/>
    <x v="0"/>
    <s v="Delivered"/>
    <s v="Mobile App"/>
    <n v="4"/>
    <n v="10497"/>
    <n v="1049.7"/>
    <n v="9447.2999999999993"/>
    <n v="6750"/>
    <n v="2697.2999999999993"/>
    <n v="0"/>
    <s v="Jan"/>
    <n v="2025"/>
    <x v="3"/>
  </r>
  <r>
    <s v="ORD100916"/>
    <d v="2025-01-08T00:00:00"/>
    <s v="CUST1296"/>
    <s v="Mohit Sharma"/>
    <s v="Female"/>
    <n v="31"/>
    <x v="16"/>
    <s v="North"/>
    <s v="P001"/>
    <x v="6"/>
    <x v="3"/>
    <s v="Audio"/>
    <n v="2"/>
    <n v="2499"/>
    <n v="0"/>
    <n v="3100"/>
    <x v="5"/>
    <s v="Delivered"/>
    <s v="Mobile App"/>
    <n v="5"/>
    <n v="4998"/>
    <n v="0"/>
    <n v="4998"/>
    <n v="3100"/>
    <n v="1898"/>
    <n v="0"/>
    <s v="Jan"/>
    <n v="2025"/>
    <x v="3"/>
  </r>
  <r>
    <s v="ORD100198"/>
    <d v="2025-01-09T00:00:00"/>
    <s v="CUST1671"/>
    <s v="Nisha Saxena"/>
    <s v="Male"/>
    <n v="38"/>
    <x v="6"/>
    <s v="North"/>
    <s v="P024"/>
    <x v="13"/>
    <x v="1"/>
    <s v="Fragrance"/>
    <n v="1"/>
    <n v="1799"/>
    <n v="0.15"/>
    <n v="900"/>
    <x v="2"/>
    <s v="Delivered"/>
    <s v="Mobile App"/>
    <n v="5"/>
    <n v="1799"/>
    <n v="269.84999999999997"/>
    <n v="1529.15"/>
    <n v="900"/>
    <n v="629.15000000000009"/>
    <n v="0"/>
    <s v="Jan"/>
    <n v="2025"/>
    <x v="2"/>
  </r>
  <r>
    <s v="ORD101365"/>
    <d v="2025-01-09T00:00:00"/>
    <s v="CUST0057"/>
    <s v="Meera Singh"/>
    <s v="Male"/>
    <n v="61"/>
    <x v="19"/>
    <s v="East"/>
    <s v="P020"/>
    <x v="14"/>
    <x v="5"/>
    <s v="Fitness"/>
    <n v="2"/>
    <n v="699"/>
    <n v="0.15"/>
    <n v="640"/>
    <x v="2"/>
    <s v="Delivered"/>
    <s v="Website"/>
    <n v="5"/>
    <n v="1398"/>
    <n v="209.7"/>
    <n v="1188.3"/>
    <n v="640"/>
    <n v="548.29999999999995"/>
    <n v="0"/>
    <s v="Jan"/>
    <n v="2025"/>
    <x v="4"/>
  </r>
  <r>
    <s v="ORD104195"/>
    <d v="2025-01-09T00:00:00"/>
    <s v="CUST1090"/>
    <s v="Manish Agarwal"/>
    <s v="Female"/>
    <n v="30"/>
    <x v="13"/>
    <s v="North"/>
    <s v="P002"/>
    <x v="10"/>
    <x v="3"/>
    <s v="Audio"/>
    <n v="1"/>
    <n v="1899"/>
    <n v="0.15"/>
    <n v="1120"/>
    <x v="5"/>
    <s v="Delivered"/>
    <s v="Mobile App"/>
    <n v="5"/>
    <n v="1899"/>
    <n v="284.84999999999997"/>
    <n v="1614.15"/>
    <n v="1120"/>
    <n v="494.15000000000009"/>
    <n v="0"/>
    <s v="Jan"/>
    <n v="2025"/>
    <x v="3"/>
  </r>
  <r>
    <s v="ORD100433"/>
    <d v="2025-01-09T00:00:00"/>
    <s v="CUST0257"/>
    <s v="Diya Mishra"/>
    <s v="Male"/>
    <n v="21"/>
    <x v="23"/>
    <s v="West"/>
    <s v="P003"/>
    <x v="9"/>
    <x v="3"/>
    <s v="Wearables"/>
    <n v="2"/>
    <n v="3299"/>
    <n v="0.25"/>
    <n v="4200"/>
    <x v="1"/>
    <s v="Delivered"/>
    <s v="Mobile App"/>
    <n v="5"/>
    <n v="6598"/>
    <n v="1649.5"/>
    <n v="4948.5"/>
    <n v="4200"/>
    <n v="748.5"/>
    <n v="0"/>
    <s v="Jan"/>
    <n v="2025"/>
    <x v="0"/>
  </r>
  <r>
    <s v="ORD104584"/>
    <d v="2025-01-09T00:00:00"/>
    <s v="CUST0519"/>
    <s v="Nisha Saxena"/>
    <s v="Male"/>
    <n v="29"/>
    <x v="1"/>
    <s v="North"/>
    <s v="P006"/>
    <x v="8"/>
    <x v="2"/>
    <s v="Bags"/>
    <n v="1"/>
    <n v="1799"/>
    <n v="0.3"/>
    <n v="950"/>
    <x v="3"/>
    <s v="Delivered"/>
    <s v="Website"/>
    <n v="4"/>
    <n v="1799"/>
    <n v="539.69999999999993"/>
    <n v="1259.3000000000002"/>
    <n v="950"/>
    <n v="309.30000000000018"/>
    <n v="0"/>
    <s v="Jan"/>
    <n v="2025"/>
    <x v="3"/>
  </r>
  <r>
    <s v="ORD101635"/>
    <d v="2025-01-10T00:00:00"/>
    <s v="CUST1596"/>
    <s v="Ananya Kumar"/>
    <s v="Female"/>
    <n v="21"/>
    <x v="2"/>
    <s v="East"/>
    <s v="P023"/>
    <x v="20"/>
    <x v="1"/>
    <s v="Haircare"/>
    <n v="2"/>
    <n v="649"/>
    <n v="0.05"/>
    <n v="580"/>
    <x v="1"/>
    <s v="Delivered"/>
    <s v="Mobile App"/>
    <n v="5"/>
    <n v="1298"/>
    <n v="64.900000000000006"/>
    <n v="1233.0999999999999"/>
    <n v="580"/>
    <n v="653.09999999999991"/>
    <n v="0"/>
    <s v="Jan"/>
    <n v="2025"/>
    <x v="0"/>
  </r>
  <r>
    <s v="ORD101998"/>
    <d v="2025-01-10T00:00:00"/>
    <s v="CUST1680"/>
    <s v="Mohit Sharma"/>
    <s v="Female"/>
    <n v="36"/>
    <x v="6"/>
    <s v="North"/>
    <s v="P001"/>
    <x v="6"/>
    <x v="3"/>
    <s v="Audio"/>
    <n v="1"/>
    <n v="2499"/>
    <n v="0.15"/>
    <n v="1550"/>
    <x v="4"/>
    <s v="Delivered"/>
    <s v="Website"/>
    <n v="5"/>
    <n v="2499"/>
    <n v="374.84999999999997"/>
    <n v="2124.15"/>
    <n v="1550"/>
    <n v="574.15000000000009"/>
    <n v="0"/>
    <s v="Jan"/>
    <n v="2025"/>
    <x v="2"/>
  </r>
  <r>
    <s v="ORD101462"/>
    <d v="2025-01-10T00:00:00"/>
    <s v="CUST0971"/>
    <s v="Kiara Chopra"/>
    <s v="Female"/>
    <n v="23"/>
    <x v="8"/>
    <s v="East"/>
    <s v="P030"/>
    <x v="7"/>
    <x v="4"/>
    <s v="Self Development"/>
    <n v="2"/>
    <n v="599"/>
    <n v="0.1"/>
    <n v="520"/>
    <x v="0"/>
    <s v="Delivered"/>
    <s v="Mobile App"/>
    <n v="4"/>
    <n v="1198"/>
    <n v="119.80000000000001"/>
    <n v="1078.2"/>
    <n v="520"/>
    <n v="558.20000000000005"/>
    <n v="0"/>
    <s v="Jan"/>
    <n v="2025"/>
    <x v="0"/>
  </r>
  <r>
    <s v="ORD100740"/>
    <d v="2025-01-10T00:00:00"/>
    <s v="CUST0922"/>
    <s v="Rohan Rao"/>
    <s v="Female"/>
    <n v="36"/>
    <x v="18"/>
    <s v="South"/>
    <s v="P010"/>
    <x v="26"/>
    <x v="2"/>
    <s v="Clothing"/>
    <n v="1"/>
    <n v="1499"/>
    <n v="0.1"/>
    <n v="780"/>
    <x v="0"/>
    <s v="Delivered"/>
    <s v="Mobile App"/>
    <n v="5"/>
    <n v="1499"/>
    <n v="149.9"/>
    <n v="1349.1"/>
    <n v="780"/>
    <n v="569.09999999999991"/>
    <n v="0"/>
    <s v="Jan"/>
    <n v="2025"/>
    <x v="2"/>
  </r>
  <r>
    <s v="ORD102682"/>
    <d v="2025-01-10T00:00:00"/>
    <s v="CUST0915"/>
    <s v="Anjali Verma"/>
    <s v="Female"/>
    <n v="42"/>
    <x v="5"/>
    <s v="West"/>
    <s v="P001"/>
    <x v="6"/>
    <x v="3"/>
    <s v="Audio"/>
    <n v="3"/>
    <n v="2499"/>
    <n v="0.15"/>
    <n v="4650"/>
    <x v="5"/>
    <s v="Delivered"/>
    <s v="Mobile App"/>
    <n v="4"/>
    <n v="7497"/>
    <n v="1124.55"/>
    <n v="6372.45"/>
    <n v="4650"/>
    <n v="1722.4499999999998"/>
    <n v="0"/>
    <s v="Jan"/>
    <n v="2025"/>
    <x v="2"/>
  </r>
  <r>
    <s v="ORD101868"/>
    <d v="2025-01-10T00:00:00"/>
    <s v="CUST0152"/>
    <s v="Ishaan Malhotra"/>
    <s v="Male"/>
    <n v="39"/>
    <x v="13"/>
    <s v="North"/>
    <s v="P011"/>
    <x v="24"/>
    <x v="0"/>
    <s v="Kitchen"/>
    <n v="1"/>
    <n v="3499"/>
    <n v="0"/>
    <n v="2250"/>
    <x v="4"/>
    <s v="Delivered"/>
    <s v="Website"/>
    <n v="4"/>
    <n v="3499"/>
    <n v="0"/>
    <n v="3499"/>
    <n v="2250"/>
    <n v="1249"/>
    <n v="0"/>
    <s v="Jan"/>
    <n v="2025"/>
    <x v="2"/>
  </r>
  <r>
    <s v="ORD102941"/>
    <d v="2025-01-10T00:00:00"/>
    <s v="CUST2112"/>
    <s v="Aarav Sharma"/>
    <s v="Female"/>
    <n v="26"/>
    <x v="14"/>
    <s v="South"/>
    <s v="P002"/>
    <x v="10"/>
    <x v="3"/>
    <s v="Audio"/>
    <n v="3"/>
    <n v="1899"/>
    <n v="0.1"/>
    <n v="3360"/>
    <x v="3"/>
    <s v="Delivered"/>
    <s v="Mobile App"/>
    <n v="3"/>
    <n v="5697"/>
    <n v="569.70000000000005"/>
    <n v="5127.3"/>
    <n v="3360"/>
    <n v="1767.3000000000002"/>
    <n v="0"/>
    <s v="Jan"/>
    <n v="2025"/>
    <x v="3"/>
  </r>
  <r>
    <s v="ORD103049"/>
    <d v="2025-01-10T00:00:00"/>
    <s v="CUST0948"/>
    <s v="Karan Jain"/>
    <s v="Male"/>
    <n v="42"/>
    <x v="22"/>
    <s v="South"/>
    <s v="P005"/>
    <x v="27"/>
    <x v="3"/>
    <s v="Accessories"/>
    <n v="1"/>
    <n v="1599"/>
    <n v="0.1"/>
    <n v="920"/>
    <x v="2"/>
    <s v="Delivered"/>
    <s v="Website"/>
    <n v="5"/>
    <n v="1599"/>
    <n v="159.9"/>
    <n v="1439.1"/>
    <n v="920"/>
    <n v="519.09999999999991"/>
    <n v="0"/>
    <s v="Jan"/>
    <n v="2025"/>
    <x v="2"/>
  </r>
  <r>
    <s v="ORD103905"/>
    <d v="2025-01-10T00:00:00"/>
    <s v="CUST1745"/>
    <s v="Sakshi Mishra"/>
    <s v="Female"/>
    <n v="24"/>
    <x v="19"/>
    <s v="East"/>
    <s v="P010"/>
    <x v="26"/>
    <x v="2"/>
    <s v="Clothing"/>
    <n v="2"/>
    <n v="1499"/>
    <n v="0.15"/>
    <n v="1560"/>
    <x v="0"/>
    <s v="Delivered"/>
    <s v="Mobile App"/>
    <n v="5"/>
    <n v="2998"/>
    <n v="449.7"/>
    <n v="2548.3000000000002"/>
    <n v="1560"/>
    <n v="988.30000000000018"/>
    <n v="0"/>
    <s v="Jan"/>
    <n v="2025"/>
    <x v="0"/>
  </r>
  <r>
    <s v="ORD100528"/>
    <d v="2025-01-10T00:00:00"/>
    <s v="CUST1503"/>
    <s v="Shivam Mehta"/>
    <s v="Male"/>
    <n v="30"/>
    <x v="11"/>
    <s v="West"/>
    <s v="P009"/>
    <x v="21"/>
    <x v="2"/>
    <s v="Clothing"/>
    <n v="3"/>
    <n v="1999"/>
    <n v="0.15"/>
    <n v="3150"/>
    <x v="3"/>
    <s v="Delivered"/>
    <s v="Website"/>
    <n v="5"/>
    <n v="5997"/>
    <n v="899.55"/>
    <n v="5097.45"/>
    <n v="3150"/>
    <n v="1947.4499999999998"/>
    <n v="0"/>
    <s v="Jan"/>
    <n v="2025"/>
    <x v="3"/>
  </r>
  <r>
    <s v="ORD104753"/>
    <d v="2025-01-10T00:00:00"/>
    <s v="CUST1236"/>
    <s v="Karan Jain"/>
    <s v="Female"/>
    <n v="39"/>
    <x v="20"/>
    <s v="South"/>
    <s v="P016"/>
    <x v="28"/>
    <x v="5"/>
    <s v="Fitness"/>
    <n v="2"/>
    <n v="999"/>
    <n v="0.05"/>
    <n v="1040"/>
    <x v="0"/>
    <s v="Delivered"/>
    <s v="Mobile App"/>
    <n v="5"/>
    <n v="1998"/>
    <n v="99.9"/>
    <n v="1898.1"/>
    <n v="1040"/>
    <n v="858.09999999999991"/>
    <n v="0"/>
    <s v="Jan"/>
    <n v="2025"/>
    <x v="2"/>
  </r>
  <r>
    <s v="ORD101140"/>
    <d v="2025-01-11T00:00:00"/>
    <s v="CUST1178"/>
    <s v="Rohan Rao"/>
    <s v="Female"/>
    <n v="33"/>
    <x v="12"/>
    <s v="West"/>
    <s v="P026"/>
    <x v="15"/>
    <x v="4"/>
    <s v="Fiction"/>
    <n v="3"/>
    <n v="899"/>
    <n v="0.1"/>
    <n v="1260"/>
    <x v="1"/>
    <s v="Delivered"/>
    <s v="Mobile App"/>
    <n v="5"/>
    <n v="2697"/>
    <n v="269.7"/>
    <n v="2427.3000000000002"/>
    <n v="1260"/>
    <n v="1167.3000000000002"/>
    <n v="0"/>
    <s v="Jan"/>
    <n v="2025"/>
    <x v="3"/>
  </r>
  <r>
    <s v="ORD103366"/>
    <d v="2025-01-11T00:00:00"/>
    <s v="CUST1416"/>
    <s v="Sanya Malhotra"/>
    <s v="Female"/>
    <n v="29"/>
    <x v="18"/>
    <s v="South"/>
    <s v="P009"/>
    <x v="21"/>
    <x v="2"/>
    <s v="Clothing"/>
    <n v="3"/>
    <n v="1999"/>
    <n v="0.3"/>
    <n v="3150"/>
    <x v="5"/>
    <s v="Delivered"/>
    <s v="Mobile App"/>
    <n v="5"/>
    <n v="5997"/>
    <n v="1799.1"/>
    <n v="4197.8999999999996"/>
    <n v="3150"/>
    <n v="1047.8999999999996"/>
    <n v="0"/>
    <s v="Jan"/>
    <n v="2025"/>
    <x v="3"/>
  </r>
  <r>
    <s v="ORD101338"/>
    <d v="2025-01-11T00:00:00"/>
    <s v="CUST1923"/>
    <s v="Riya Verma"/>
    <s v="Male"/>
    <n v="27"/>
    <x v="3"/>
    <s v="East"/>
    <s v="P008"/>
    <x v="2"/>
    <x v="2"/>
    <s v="Clothing"/>
    <n v="2"/>
    <n v="799"/>
    <n v="0.15"/>
    <n v="780"/>
    <x v="0"/>
    <s v="Delivered"/>
    <s v="Mobile App"/>
    <n v="5"/>
    <n v="1598"/>
    <n v="239.7"/>
    <n v="1358.3"/>
    <n v="780"/>
    <n v="578.29999999999995"/>
    <n v="0"/>
    <s v="Jan"/>
    <n v="2025"/>
    <x v="3"/>
  </r>
  <r>
    <s v="ORD103698"/>
    <d v="2025-01-11T00:00:00"/>
    <s v="CUST1375"/>
    <s v="Shivam Mehta"/>
    <s v="Male"/>
    <n v="47"/>
    <x v="6"/>
    <s v="North"/>
    <s v="P023"/>
    <x v="20"/>
    <x v="1"/>
    <s v="Haircare"/>
    <n v="2"/>
    <n v="649"/>
    <n v="0.1"/>
    <n v="580"/>
    <x v="3"/>
    <s v="Returned"/>
    <s v="Mobile App"/>
    <n v="4"/>
    <n v="1298"/>
    <n v="129.80000000000001"/>
    <n v="1168.2"/>
    <n v="580"/>
    <n v="588.20000000000005"/>
    <n v="0"/>
    <s v="Jan"/>
    <n v="2025"/>
    <x v="1"/>
  </r>
  <r>
    <s v="ORD100818"/>
    <d v="2025-01-11T00:00:00"/>
    <s v="CUST1841"/>
    <s v="Sakshi Mishra"/>
    <s v="Female"/>
    <n v="35"/>
    <x v="23"/>
    <s v="West"/>
    <s v="P022"/>
    <x v="4"/>
    <x v="1"/>
    <s v="Skincare"/>
    <n v="2"/>
    <n v="799"/>
    <n v="0.2"/>
    <n v="720"/>
    <x v="0"/>
    <s v="Delivered"/>
    <s v="Website"/>
    <n v="5"/>
    <n v="1598"/>
    <n v="319.60000000000002"/>
    <n v="1278.4000000000001"/>
    <n v="720"/>
    <n v="558.40000000000009"/>
    <n v="0"/>
    <s v="Jan"/>
    <n v="2025"/>
    <x v="3"/>
  </r>
  <r>
    <s v="ORD101003"/>
    <d v="2025-01-11T00:00:00"/>
    <s v="CUST1947"/>
    <s v="Vansh Chopra"/>
    <s v="Female"/>
    <n v="22"/>
    <x v="6"/>
    <s v="North"/>
    <s v="P024"/>
    <x v="13"/>
    <x v="1"/>
    <s v="Fragrance"/>
    <n v="2"/>
    <n v="1799"/>
    <n v="0.1"/>
    <n v="1800"/>
    <x v="0"/>
    <s v="Returned"/>
    <s v="Website"/>
    <n v="4"/>
    <n v="3598"/>
    <n v="359.8"/>
    <n v="3238.2"/>
    <n v="1800"/>
    <n v="1438.1999999999998"/>
    <n v="0"/>
    <s v="Jan"/>
    <n v="2025"/>
    <x v="0"/>
  </r>
  <r>
    <s v="ORD102009"/>
    <d v="2025-01-12T00:00:00"/>
    <s v="CUST2005"/>
    <s v="Pranav Bansal"/>
    <s v="Female"/>
    <n v="23"/>
    <x v="17"/>
    <s v="North"/>
    <s v="P023"/>
    <x v="20"/>
    <x v="1"/>
    <s v="Haircare"/>
    <n v="1"/>
    <n v="649"/>
    <n v="0.05"/>
    <n v="290"/>
    <x v="4"/>
    <s v="Delivered"/>
    <s v="Mobile App"/>
    <n v="4"/>
    <n v="649"/>
    <n v="32.450000000000003"/>
    <n v="616.54999999999995"/>
    <n v="290"/>
    <n v="326.54999999999995"/>
    <n v="0"/>
    <s v="Jan"/>
    <n v="2025"/>
    <x v="0"/>
  </r>
  <r>
    <s v="ORD101578"/>
    <d v="2025-01-12T00:00:00"/>
    <s v="CUST0669"/>
    <s v="Kavya Patel"/>
    <s v="Male"/>
    <n v="30"/>
    <x v="17"/>
    <s v="North"/>
    <s v="P030"/>
    <x v="7"/>
    <x v="4"/>
    <s v="Self Development"/>
    <n v="1"/>
    <n v="599"/>
    <n v="0.05"/>
    <n v="260"/>
    <x v="2"/>
    <s v="Returned"/>
    <s v="Mobile App"/>
    <n v="5"/>
    <n v="599"/>
    <n v="29.950000000000003"/>
    <n v="569.04999999999995"/>
    <n v="260"/>
    <n v="309.04999999999995"/>
    <n v="0"/>
    <s v="Jan"/>
    <n v="2025"/>
    <x v="3"/>
  </r>
  <r>
    <s v="ORD102698"/>
    <d v="2025-01-12T00:00:00"/>
    <s v="CUST2127"/>
    <s v="Isha Mehta"/>
    <s v="Male"/>
    <n v="33"/>
    <x v="15"/>
    <s v="West"/>
    <s v="P009"/>
    <x v="21"/>
    <x v="2"/>
    <s v="Clothing"/>
    <n v="1"/>
    <n v="1999"/>
    <n v="0.1"/>
    <n v="1050"/>
    <x v="1"/>
    <s v="Cancelled"/>
    <s v="Mobile App"/>
    <m/>
    <n v="1999"/>
    <n v="199.9"/>
    <n v="1799.1"/>
    <n v="1050"/>
    <n v="749.09999999999991"/>
    <n v="0"/>
    <s v="Jan"/>
    <n v="2025"/>
    <x v="3"/>
  </r>
  <r>
    <s v="ORD104272"/>
    <d v="2025-01-12T00:00:00"/>
    <s v="CUST2008"/>
    <s v="Ishaan Malhotra"/>
    <s v="Male"/>
    <n v="39"/>
    <x v="17"/>
    <s v="North"/>
    <s v="P007"/>
    <x v="5"/>
    <x v="2"/>
    <s v="Footwear"/>
    <n v="1"/>
    <n v="2899"/>
    <n v="0.1"/>
    <n v="1700"/>
    <x v="5"/>
    <s v="Delivered"/>
    <s v="Mobile App"/>
    <n v="5"/>
    <n v="2899"/>
    <n v="289.90000000000003"/>
    <n v="2609.1"/>
    <n v="1700"/>
    <n v="909.09999999999991"/>
    <n v="0"/>
    <s v="Jan"/>
    <n v="2025"/>
    <x v="2"/>
  </r>
  <r>
    <s v="ORD103128"/>
    <d v="2025-01-12T00:00:00"/>
    <s v="CUST0530"/>
    <s v="Yash Agarwal"/>
    <s v="Male"/>
    <n v="35"/>
    <x v="18"/>
    <s v="South"/>
    <s v="P008"/>
    <x v="2"/>
    <x v="2"/>
    <s v="Clothing"/>
    <n v="1"/>
    <n v="799"/>
    <n v="0.1"/>
    <n v="390"/>
    <x v="3"/>
    <s v="Delivered"/>
    <s v="Website"/>
    <n v="4"/>
    <n v="799"/>
    <n v="79.900000000000006"/>
    <n v="719.1"/>
    <n v="390"/>
    <n v="329.1"/>
    <n v="0"/>
    <s v="Jan"/>
    <n v="2025"/>
    <x v="3"/>
  </r>
  <r>
    <s v="ORD104246"/>
    <d v="2025-01-12T00:00:00"/>
    <s v="CUST1268"/>
    <s v="Karan Jain"/>
    <s v="Female"/>
    <n v="40"/>
    <x v="23"/>
    <s v="West"/>
    <s v="P005"/>
    <x v="27"/>
    <x v="3"/>
    <s v="Accessories"/>
    <n v="3"/>
    <n v="1599"/>
    <n v="0.15"/>
    <n v="2760"/>
    <x v="4"/>
    <s v="Delivered"/>
    <s v="Mobile App"/>
    <n v="4"/>
    <n v="4797"/>
    <n v="719.55"/>
    <n v="4077.45"/>
    <n v="2760"/>
    <n v="1317.4499999999998"/>
    <n v="0"/>
    <s v="Jan"/>
    <n v="2025"/>
    <x v="2"/>
  </r>
  <r>
    <s v="ORD101389"/>
    <d v="2025-01-12T00:00:00"/>
    <s v="CUST0168"/>
    <s v="Sanya Malhotra"/>
    <s v="Male"/>
    <n v="38"/>
    <x v="21"/>
    <s v="East"/>
    <s v="P024"/>
    <x v="13"/>
    <x v="1"/>
    <s v="Fragrance"/>
    <n v="1"/>
    <n v="1799"/>
    <n v="0.1"/>
    <n v="900"/>
    <x v="3"/>
    <s v="Delivered"/>
    <s v="Website"/>
    <n v="5"/>
    <n v="1799"/>
    <n v="179.9"/>
    <n v="1619.1"/>
    <n v="900"/>
    <n v="719.09999999999991"/>
    <n v="0"/>
    <s v="Jan"/>
    <n v="2025"/>
    <x v="2"/>
  </r>
  <r>
    <s v="ORD100372"/>
    <d v="2025-01-12T00:00:00"/>
    <s v="CUST1974"/>
    <s v="Simran Gupta"/>
    <s v="Female"/>
    <n v="33"/>
    <x v="18"/>
    <s v="South"/>
    <s v="P026"/>
    <x v="15"/>
    <x v="4"/>
    <s v="Fiction"/>
    <n v="1"/>
    <n v="899"/>
    <n v="0.2"/>
    <n v="420"/>
    <x v="3"/>
    <s v="Delivered"/>
    <s v="Website"/>
    <n v="3"/>
    <n v="899"/>
    <n v="179.8"/>
    <n v="719.2"/>
    <n v="420"/>
    <n v="299.20000000000005"/>
    <n v="0"/>
    <s v="Jan"/>
    <n v="2025"/>
    <x v="3"/>
  </r>
  <r>
    <s v="ORD101706"/>
    <d v="2025-01-12T00:00:00"/>
    <s v="CUST2101"/>
    <s v="Pranav Bansal"/>
    <s v="Male"/>
    <n v="26"/>
    <x v="6"/>
    <s v="North"/>
    <s v="P002"/>
    <x v="10"/>
    <x v="3"/>
    <s v="Audio"/>
    <n v="3"/>
    <n v="1899"/>
    <n v="0"/>
    <n v="3360"/>
    <x v="4"/>
    <s v="Delivered"/>
    <s v="Website"/>
    <n v="3"/>
    <n v="5697"/>
    <n v="0"/>
    <n v="5697"/>
    <n v="3360"/>
    <n v="2337"/>
    <n v="0"/>
    <s v="Jan"/>
    <n v="2025"/>
    <x v="3"/>
  </r>
  <r>
    <s v="ORD104600"/>
    <d v="2025-01-12T00:00:00"/>
    <s v="CUST1608"/>
    <s v="Sanya Malhotra"/>
    <s v="Male"/>
    <n v="27"/>
    <x v="22"/>
    <s v="South"/>
    <s v="P018"/>
    <x v="16"/>
    <x v="5"/>
    <s v="Sports"/>
    <n v="2"/>
    <n v="2199"/>
    <n v="0"/>
    <n v="2500"/>
    <x v="2"/>
    <s v="Delivered"/>
    <s v="Mobile App"/>
    <n v="4"/>
    <n v="4398"/>
    <n v="0"/>
    <n v="4398"/>
    <n v="2500"/>
    <n v="1898"/>
    <n v="0"/>
    <s v="Jan"/>
    <n v="2025"/>
    <x v="3"/>
  </r>
  <r>
    <s v="ORD101746"/>
    <d v="2025-01-12T00:00:00"/>
    <s v="CUST1944"/>
    <s v="Ishaan Malhotra"/>
    <s v="Female"/>
    <n v="29"/>
    <x v="6"/>
    <s v="North"/>
    <s v="P013"/>
    <x v="22"/>
    <x v="0"/>
    <s v="Cookware"/>
    <n v="1"/>
    <n v="4299"/>
    <n v="0.15"/>
    <n v="2700"/>
    <x v="1"/>
    <s v="Returned"/>
    <s v="Website"/>
    <n v="2"/>
    <n v="4299"/>
    <n v="644.85"/>
    <n v="3654.15"/>
    <n v="2700"/>
    <n v="954.15000000000009"/>
    <n v="0"/>
    <s v="Jan"/>
    <n v="2025"/>
    <x v="3"/>
  </r>
  <r>
    <s v="ORD101048"/>
    <d v="2025-01-12T00:00:00"/>
    <s v="CUST0754"/>
    <s v="Yash Agarwal"/>
    <s v="Male"/>
    <n v="31"/>
    <x v="15"/>
    <s v="West"/>
    <s v="P003"/>
    <x v="9"/>
    <x v="3"/>
    <s v="Wearables"/>
    <n v="1"/>
    <n v="3299"/>
    <n v="0.1"/>
    <n v="2100"/>
    <x v="1"/>
    <s v="Delivered"/>
    <s v="Mobile App"/>
    <n v="4"/>
    <n v="3299"/>
    <n v="329.90000000000003"/>
    <n v="2969.1"/>
    <n v="2100"/>
    <n v="869.09999999999991"/>
    <n v="0"/>
    <s v="Jan"/>
    <n v="2025"/>
    <x v="3"/>
  </r>
  <r>
    <s v="ORD100507"/>
    <d v="2025-01-12T00:00:00"/>
    <s v="CUST1993"/>
    <s v="Zoya Singh"/>
    <s v="Female"/>
    <n v="49"/>
    <x v="23"/>
    <s v="West"/>
    <s v="P016"/>
    <x v="28"/>
    <x v="5"/>
    <s v="Fitness"/>
    <n v="1"/>
    <n v="999"/>
    <n v="0.25"/>
    <n v="520"/>
    <x v="4"/>
    <s v="Delivered"/>
    <s v="Website"/>
    <n v="5"/>
    <n v="999"/>
    <n v="249.75"/>
    <n v="749.25"/>
    <n v="520"/>
    <n v="229.25"/>
    <n v="0"/>
    <s v="Jan"/>
    <n v="2025"/>
    <x v="1"/>
  </r>
  <r>
    <s v="ORD101493"/>
    <d v="2025-01-12T00:00:00"/>
    <s v="CUST1348"/>
    <s v="Varun Jain"/>
    <s v="Female"/>
    <n v="38"/>
    <x v="9"/>
    <s v="North"/>
    <s v="P018"/>
    <x v="16"/>
    <x v="5"/>
    <s v="Sports"/>
    <n v="1"/>
    <n v="2199"/>
    <n v="0.1"/>
    <n v="1250"/>
    <x v="0"/>
    <s v="Delivered"/>
    <s v="Mobile App"/>
    <n v="4"/>
    <n v="2199"/>
    <n v="219.9"/>
    <n v="1979.1"/>
    <n v="1250"/>
    <n v="729.09999999999991"/>
    <n v="0"/>
    <s v="Jan"/>
    <n v="2025"/>
    <x v="2"/>
  </r>
  <r>
    <s v="ORD102807"/>
    <d v="2025-01-12T00:00:00"/>
    <s v="CUST0234"/>
    <s v="Arjun Rao"/>
    <s v="Female"/>
    <n v="42"/>
    <x v="18"/>
    <s v="South"/>
    <s v="P001"/>
    <x v="6"/>
    <x v="3"/>
    <s v="Audio"/>
    <n v="4"/>
    <n v="2499"/>
    <n v="0.25"/>
    <n v="6200"/>
    <x v="0"/>
    <s v="Delivered"/>
    <s v="Website"/>
    <n v="5"/>
    <n v="9996"/>
    <n v="2499"/>
    <n v="7497"/>
    <n v="6200"/>
    <n v="1297"/>
    <n v="0"/>
    <s v="Jan"/>
    <n v="2025"/>
    <x v="2"/>
  </r>
  <r>
    <s v="ORD104150"/>
    <d v="2025-01-12T00:00:00"/>
    <s v="CUST0786"/>
    <s v="Yash Agarwal"/>
    <s v="Male"/>
    <n v="38"/>
    <x v="13"/>
    <s v="North"/>
    <s v="P027"/>
    <x v="25"/>
    <x v="4"/>
    <s v="Business"/>
    <n v="1"/>
    <n v="699"/>
    <n v="0.05"/>
    <n v="300"/>
    <x v="1"/>
    <s v="Delivered"/>
    <s v="Mobile App"/>
    <n v="3"/>
    <n v="699"/>
    <n v="34.950000000000003"/>
    <n v="664.05"/>
    <n v="300"/>
    <n v="364.04999999999995"/>
    <n v="0"/>
    <s v="Jan"/>
    <n v="2025"/>
    <x v="2"/>
  </r>
  <r>
    <s v="ORD101782"/>
    <d v="2025-01-12T00:00:00"/>
    <s v="CUST2032"/>
    <s v="Mohit Sharma"/>
    <s v="Male"/>
    <n v="23"/>
    <x v="10"/>
    <s v="South"/>
    <s v="P011"/>
    <x v="24"/>
    <x v="0"/>
    <s v="Kitchen"/>
    <n v="2"/>
    <n v="3499"/>
    <n v="0.05"/>
    <n v="4500"/>
    <x v="4"/>
    <s v="Delivered"/>
    <s v="Website"/>
    <n v="5"/>
    <n v="6998"/>
    <n v="349.90000000000003"/>
    <n v="6648.1"/>
    <n v="4500"/>
    <n v="2148.1000000000004"/>
    <n v="0"/>
    <s v="Jan"/>
    <n v="2025"/>
    <x v="0"/>
  </r>
  <r>
    <s v="ORD102004"/>
    <d v="2025-01-13T00:00:00"/>
    <s v="CUST0078"/>
    <s v="Aditya Kapoor"/>
    <s v="Female"/>
    <n v="23"/>
    <x v="6"/>
    <s v="North"/>
    <s v="P018"/>
    <x v="16"/>
    <x v="5"/>
    <s v="Sports"/>
    <n v="1"/>
    <n v="2199"/>
    <n v="0.05"/>
    <n v="1250"/>
    <x v="3"/>
    <s v="Delivered"/>
    <s v="Mobile App"/>
    <n v="5"/>
    <n v="2199"/>
    <n v="109.95"/>
    <n v="2089.0500000000002"/>
    <n v="1250"/>
    <n v="839.05000000000018"/>
    <n v="0"/>
    <s v="Jan"/>
    <n v="2025"/>
    <x v="0"/>
  </r>
  <r>
    <s v="ORD103685"/>
    <d v="2025-01-13T00:00:00"/>
    <s v="CUST1277"/>
    <s v="Kavya Patel"/>
    <s v="Female"/>
    <n v="38"/>
    <x v="1"/>
    <s v="North"/>
    <s v="P017"/>
    <x v="17"/>
    <x v="5"/>
    <s v="Fitness"/>
    <n v="1"/>
    <n v="2499"/>
    <n v="0.1"/>
    <n v="1450"/>
    <x v="0"/>
    <s v="Delivered"/>
    <s v="Mobile App"/>
    <n v="5"/>
    <n v="2499"/>
    <n v="249.9"/>
    <n v="2249.1"/>
    <n v="1450"/>
    <n v="799.09999999999991"/>
    <n v="0"/>
    <s v="Jan"/>
    <n v="2025"/>
    <x v="2"/>
  </r>
  <r>
    <s v="ORD104809"/>
    <d v="2025-01-13T00:00:00"/>
    <s v="CUST2167"/>
    <s v="Aditi Saxena"/>
    <s v="Male"/>
    <n v="57"/>
    <x v="3"/>
    <s v="East"/>
    <s v="P008"/>
    <x v="2"/>
    <x v="2"/>
    <s v="Clothing"/>
    <n v="2"/>
    <n v="799"/>
    <n v="0.05"/>
    <n v="780"/>
    <x v="1"/>
    <s v="Delivered"/>
    <s v="Website"/>
    <n v="2"/>
    <n v="1598"/>
    <n v="79.900000000000006"/>
    <n v="1518.1"/>
    <n v="780"/>
    <n v="738.09999999999991"/>
    <n v="0"/>
    <s v="Jan"/>
    <n v="2025"/>
    <x v="4"/>
  </r>
  <r>
    <s v="ORD102657"/>
    <d v="2025-01-13T00:00:00"/>
    <s v="CUST1214"/>
    <s v="Pooja Kapoor"/>
    <s v="Female"/>
    <n v="33"/>
    <x v="16"/>
    <s v="North"/>
    <s v="P015"/>
    <x v="23"/>
    <x v="0"/>
    <s v="Home Decor"/>
    <n v="1"/>
    <n v="1599"/>
    <n v="0.1"/>
    <n v="850"/>
    <x v="1"/>
    <s v="Delivered"/>
    <s v="Mobile App"/>
    <n v="5"/>
    <n v="1599"/>
    <n v="159.9"/>
    <n v="1439.1"/>
    <n v="850"/>
    <n v="589.09999999999991"/>
    <n v="0"/>
    <s v="Jan"/>
    <n v="2025"/>
    <x v="3"/>
  </r>
  <r>
    <s v="ORD102598"/>
    <d v="2025-01-13T00:00:00"/>
    <s v="CUST0531"/>
    <s v="Anjali Verma"/>
    <s v="Male"/>
    <n v="54"/>
    <x v="4"/>
    <s v="South"/>
    <s v="P015"/>
    <x v="23"/>
    <x v="0"/>
    <s v="Home Decor"/>
    <n v="1"/>
    <n v="1599"/>
    <n v="0.15"/>
    <n v="850"/>
    <x v="1"/>
    <s v="Delivered"/>
    <s v="Mobile App"/>
    <n v="5"/>
    <n v="1599"/>
    <n v="239.85"/>
    <n v="1359.15"/>
    <n v="850"/>
    <n v="509.15000000000009"/>
    <n v="0"/>
    <s v="Jan"/>
    <n v="2025"/>
    <x v="1"/>
  </r>
  <r>
    <s v="ORD100743"/>
    <d v="2025-01-13T00:00:00"/>
    <s v="CUST1281"/>
    <s v="Diya Mishra"/>
    <s v="Male"/>
    <n v="26"/>
    <x v="4"/>
    <s v="South"/>
    <s v="P006"/>
    <x v="8"/>
    <x v="2"/>
    <s v="Bags"/>
    <n v="2"/>
    <n v="1799"/>
    <n v="0.1"/>
    <n v="1900"/>
    <x v="1"/>
    <s v="Delivered"/>
    <s v="Website"/>
    <n v="3"/>
    <n v="3598"/>
    <n v="359.8"/>
    <n v="3238.2"/>
    <n v="1900"/>
    <n v="1338.1999999999998"/>
    <n v="0"/>
    <s v="Jan"/>
    <n v="2025"/>
    <x v="3"/>
  </r>
  <r>
    <s v="ORD102745"/>
    <d v="2025-01-13T00:00:00"/>
    <s v="CUST1375"/>
    <s v="Shivam Mehta"/>
    <s v="Male"/>
    <n v="26"/>
    <x v="0"/>
    <s v="East"/>
    <s v="P028"/>
    <x v="12"/>
    <x v="4"/>
    <s v="Technology"/>
    <n v="3"/>
    <n v="1099"/>
    <n v="0.1"/>
    <n v="1560"/>
    <x v="0"/>
    <s v="Delivered"/>
    <s v="Website"/>
    <n v="5"/>
    <n v="3297"/>
    <n v="329.70000000000005"/>
    <n v="2967.3"/>
    <n v="1560"/>
    <n v="1407.3000000000002"/>
    <n v="0"/>
    <s v="Jan"/>
    <n v="2025"/>
    <x v="3"/>
  </r>
  <r>
    <s v="ORD102727"/>
    <d v="2025-01-13T00:00:00"/>
    <s v="CUST1443"/>
    <s v="Riya Verma"/>
    <s v="Female"/>
    <n v="39"/>
    <x v="2"/>
    <s v="East"/>
    <s v="P024"/>
    <x v="13"/>
    <x v="1"/>
    <s v="Fragrance"/>
    <n v="2"/>
    <n v="1799"/>
    <n v="0.05"/>
    <n v="1800"/>
    <x v="3"/>
    <s v="Delivered"/>
    <s v="Mobile App"/>
    <n v="5"/>
    <n v="3598"/>
    <n v="179.9"/>
    <n v="3418.1"/>
    <n v="1800"/>
    <n v="1618.1"/>
    <n v="0"/>
    <s v="Jan"/>
    <n v="2025"/>
    <x v="2"/>
  </r>
  <r>
    <s v="ORD103629"/>
    <d v="2025-01-13T00:00:00"/>
    <s v="CUST1321"/>
    <s v="Zoya Singh"/>
    <s v="Male"/>
    <n v="38"/>
    <x v="6"/>
    <s v="North"/>
    <s v="P024"/>
    <x v="13"/>
    <x v="1"/>
    <s v="Fragrance"/>
    <n v="3"/>
    <n v="1799"/>
    <n v="0.3"/>
    <n v="2700"/>
    <x v="5"/>
    <s v="Delivered"/>
    <s v="Website"/>
    <n v="5"/>
    <n v="5397"/>
    <n v="1619.1"/>
    <n v="3777.9"/>
    <n v="2700"/>
    <n v="1077.9000000000001"/>
    <n v="0"/>
    <s v="Jan"/>
    <n v="2025"/>
    <x v="2"/>
  </r>
  <r>
    <s v="ORD101838"/>
    <d v="2025-01-13T00:00:00"/>
    <s v="CUST0916"/>
    <s v="Karan Jain"/>
    <s v="Male"/>
    <n v="27"/>
    <x v="13"/>
    <s v="North"/>
    <s v="P001"/>
    <x v="6"/>
    <x v="3"/>
    <s v="Audio"/>
    <n v="2"/>
    <n v="2499"/>
    <n v="0.3"/>
    <n v="3100"/>
    <x v="2"/>
    <s v="Delivered"/>
    <s v="Mobile App"/>
    <n v="5"/>
    <n v="4998"/>
    <n v="1499.3999999999999"/>
    <n v="3498.6000000000004"/>
    <n v="3100"/>
    <n v="398.60000000000036"/>
    <n v="0"/>
    <s v="Jan"/>
    <n v="2025"/>
    <x v="3"/>
  </r>
  <r>
    <s v="ORD104987"/>
    <d v="2025-01-13T00:00:00"/>
    <s v="CUST2158"/>
    <s v="Aditya Kapoor"/>
    <s v="Male"/>
    <n v="18"/>
    <x v="12"/>
    <s v="West"/>
    <s v="P019"/>
    <x v="18"/>
    <x v="5"/>
    <s v="Sports"/>
    <n v="2"/>
    <n v="1499"/>
    <n v="0.2"/>
    <n v="1600"/>
    <x v="1"/>
    <s v="Cancelled"/>
    <s v="Mobile App"/>
    <m/>
    <n v="2998"/>
    <n v="599.6"/>
    <n v="2398.4"/>
    <n v="1600"/>
    <n v="798.40000000000009"/>
    <n v="0"/>
    <s v="Jan"/>
    <n v="2025"/>
    <x v="0"/>
  </r>
  <r>
    <s v="ORD104014"/>
    <d v="2025-01-13T00:00:00"/>
    <s v="CUST1349"/>
    <s v="Akash Bansal"/>
    <s v="Female"/>
    <n v="42"/>
    <x v="15"/>
    <s v="West"/>
    <s v="P024"/>
    <x v="13"/>
    <x v="1"/>
    <s v="Fragrance"/>
    <n v="1"/>
    <n v="1799"/>
    <n v="0.2"/>
    <n v="900"/>
    <x v="0"/>
    <s v="Delivered"/>
    <s v="Mobile App"/>
    <n v="4"/>
    <n v="1799"/>
    <n v="359.8"/>
    <n v="1439.2"/>
    <n v="900"/>
    <n v="539.20000000000005"/>
    <n v="0"/>
    <s v="Jan"/>
    <n v="2025"/>
    <x v="2"/>
  </r>
  <r>
    <s v="ORD103810"/>
    <d v="2025-01-13T00:00:00"/>
    <s v="CUST1266"/>
    <s v="Yash Agarwal"/>
    <s v="Female"/>
    <n v="23"/>
    <x v="17"/>
    <s v="North"/>
    <s v="P018"/>
    <x v="16"/>
    <x v="5"/>
    <s v="Sports"/>
    <n v="1"/>
    <n v="2199"/>
    <n v="0.1"/>
    <n v="1250"/>
    <x v="0"/>
    <s v="Delivered"/>
    <s v="Mobile App"/>
    <n v="4"/>
    <n v="2199"/>
    <n v="219.9"/>
    <n v="1979.1"/>
    <n v="1250"/>
    <n v="729.09999999999991"/>
    <n v="0"/>
    <s v="Jan"/>
    <n v="2025"/>
    <x v="0"/>
  </r>
  <r>
    <s v="ORD104649"/>
    <d v="2025-01-14T00:00:00"/>
    <s v="CUST1243"/>
    <s v="Vansh Chopra"/>
    <s v="Female"/>
    <n v="29"/>
    <x v="23"/>
    <s v="West"/>
    <s v="P028"/>
    <x v="12"/>
    <x v="4"/>
    <s v="Technology"/>
    <n v="1"/>
    <n v="1099"/>
    <n v="0.1"/>
    <n v="520"/>
    <x v="0"/>
    <s v="Delivered"/>
    <s v="Mobile App"/>
    <n v="5"/>
    <n v="1099"/>
    <n v="109.9"/>
    <n v="989.1"/>
    <n v="520"/>
    <n v="469.1"/>
    <n v="0"/>
    <s v="Jan"/>
    <n v="2025"/>
    <x v="3"/>
  </r>
  <r>
    <s v="ORD101388"/>
    <d v="2025-01-14T00:00:00"/>
    <s v="CUST0096"/>
    <s v="Aarav Sharma"/>
    <s v="Male"/>
    <n v="28"/>
    <x v="0"/>
    <s v="East"/>
    <s v="P022"/>
    <x v="4"/>
    <x v="1"/>
    <s v="Skincare"/>
    <n v="1"/>
    <n v="799"/>
    <n v="0.1"/>
    <n v="360"/>
    <x v="0"/>
    <s v="Delivered"/>
    <s v="Website"/>
    <n v="5"/>
    <n v="799"/>
    <n v="79.900000000000006"/>
    <n v="719.1"/>
    <n v="360"/>
    <n v="359.1"/>
    <n v="0"/>
    <s v="Jan"/>
    <n v="2025"/>
    <x v="3"/>
  </r>
  <r>
    <s v="ORD101444"/>
    <d v="2025-01-14T00:00:00"/>
    <s v="CUST0016"/>
    <s v="Mohit Sharma"/>
    <s v="Male"/>
    <n v="26"/>
    <x v="16"/>
    <s v="North"/>
    <s v="P030"/>
    <x v="7"/>
    <x v="4"/>
    <s v="Self Development"/>
    <n v="1"/>
    <n v="599"/>
    <n v="0.1"/>
    <n v="260"/>
    <x v="0"/>
    <s v="Delivered"/>
    <s v="Website"/>
    <n v="4"/>
    <n v="599"/>
    <n v="59.900000000000006"/>
    <n v="539.1"/>
    <n v="260"/>
    <n v="279.10000000000002"/>
    <n v="0"/>
    <s v="Jan"/>
    <n v="2025"/>
    <x v="3"/>
  </r>
  <r>
    <s v="ORD102011"/>
    <d v="2025-01-14T00:00:00"/>
    <s v="CUST0441"/>
    <s v="Meera Singh"/>
    <s v="Female"/>
    <n v="37"/>
    <x v="17"/>
    <s v="North"/>
    <s v="P017"/>
    <x v="17"/>
    <x v="5"/>
    <s v="Fitness"/>
    <n v="1"/>
    <n v="2499"/>
    <n v="0"/>
    <n v="1450"/>
    <x v="3"/>
    <s v="Delivered"/>
    <s v="Mobile App"/>
    <n v="4"/>
    <n v="2499"/>
    <n v="0"/>
    <n v="2499"/>
    <n v="1450"/>
    <n v="1049"/>
    <n v="0"/>
    <s v="Jan"/>
    <n v="2025"/>
    <x v="2"/>
  </r>
  <r>
    <s v="ORD103594"/>
    <d v="2025-01-14T00:00:00"/>
    <s v="CUST1810"/>
    <s v="Yash Agarwal"/>
    <s v="Female"/>
    <n v="45"/>
    <x v="17"/>
    <s v="North"/>
    <s v="P017"/>
    <x v="17"/>
    <x v="5"/>
    <s v="Fitness"/>
    <n v="3"/>
    <n v="2499"/>
    <n v="0.05"/>
    <n v="4350"/>
    <x v="3"/>
    <s v="Delivered"/>
    <s v="Mobile App"/>
    <n v="5"/>
    <n v="7497"/>
    <n v="374.85"/>
    <n v="7122.15"/>
    <n v="4350"/>
    <n v="2772.1499999999996"/>
    <n v="0"/>
    <s v="Jan"/>
    <n v="2025"/>
    <x v="2"/>
  </r>
  <r>
    <s v="ORD100042"/>
    <d v="2025-01-14T00:00:00"/>
    <s v="CUST2153"/>
    <s v="Zoya Singh"/>
    <s v="Female"/>
    <n v="32"/>
    <x v="3"/>
    <s v="East"/>
    <s v="P006"/>
    <x v="8"/>
    <x v="2"/>
    <s v="Bags"/>
    <n v="1"/>
    <n v="1799"/>
    <n v="0"/>
    <n v="950"/>
    <x v="2"/>
    <s v="Delivered"/>
    <s v="Mobile App"/>
    <n v="4"/>
    <n v="1799"/>
    <n v="0"/>
    <n v="1799"/>
    <n v="950"/>
    <n v="849"/>
    <n v="0"/>
    <s v="Jan"/>
    <n v="2025"/>
    <x v="3"/>
  </r>
  <r>
    <s v="ORD104928"/>
    <d v="2025-01-14T00:00:00"/>
    <s v="CUST1758"/>
    <s v="Pooja Kapoor"/>
    <s v="Male"/>
    <n v="29"/>
    <x v="6"/>
    <s v="North"/>
    <s v="P013"/>
    <x v="22"/>
    <x v="0"/>
    <s v="Cookware"/>
    <n v="2"/>
    <n v="4299"/>
    <n v="0.05"/>
    <n v="5400"/>
    <x v="1"/>
    <s v="Delivered"/>
    <s v="Mobile App"/>
    <n v="3"/>
    <n v="8598"/>
    <n v="429.90000000000003"/>
    <n v="8168.1"/>
    <n v="5400"/>
    <n v="2768.1000000000004"/>
    <n v="0"/>
    <s v="Jan"/>
    <n v="2025"/>
    <x v="3"/>
  </r>
  <r>
    <s v="ORD102686"/>
    <d v="2025-01-14T00:00:00"/>
    <s v="CUST1380"/>
    <s v="Varun Jain"/>
    <s v="Female"/>
    <n v="18"/>
    <x v="3"/>
    <s v="East"/>
    <s v="P010"/>
    <x v="26"/>
    <x v="2"/>
    <s v="Clothing"/>
    <n v="1"/>
    <n v="1499"/>
    <n v="0.2"/>
    <n v="780"/>
    <x v="5"/>
    <s v="Delivered"/>
    <s v="Website"/>
    <n v="5"/>
    <n v="1499"/>
    <n v="299.8"/>
    <n v="1199.2"/>
    <n v="780"/>
    <n v="419.20000000000005"/>
    <n v="0"/>
    <s v="Jan"/>
    <n v="2025"/>
    <x v="0"/>
  </r>
  <r>
    <s v="ORD102872"/>
    <d v="2025-01-15T00:00:00"/>
    <s v="CUST1764"/>
    <s v="Varun Jain"/>
    <s v="Male"/>
    <n v="24"/>
    <x v="9"/>
    <s v="North"/>
    <s v="P013"/>
    <x v="22"/>
    <x v="0"/>
    <s v="Cookware"/>
    <n v="1"/>
    <n v="4299"/>
    <n v="0.25"/>
    <n v="2700"/>
    <x v="2"/>
    <s v="Delivered"/>
    <s v="Website"/>
    <n v="4"/>
    <n v="4299"/>
    <n v="1074.75"/>
    <n v="3224.25"/>
    <n v="2700"/>
    <n v="524.25"/>
    <n v="0"/>
    <s v="Jan"/>
    <n v="2025"/>
    <x v="0"/>
  </r>
  <r>
    <s v="ORD100788"/>
    <d v="2025-01-15T00:00:00"/>
    <s v="CUST0592"/>
    <s v="Mohit Sharma"/>
    <s v="Male"/>
    <n v="30"/>
    <x v="11"/>
    <s v="West"/>
    <s v="P023"/>
    <x v="20"/>
    <x v="1"/>
    <s v="Haircare"/>
    <n v="1"/>
    <n v="649"/>
    <n v="0.15"/>
    <n v="290"/>
    <x v="1"/>
    <s v="Delivered"/>
    <s v="Website"/>
    <n v="4"/>
    <n v="649"/>
    <n v="97.35"/>
    <n v="551.65"/>
    <n v="290"/>
    <n v="261.64999999999998"/>
    <n v="0"/>
    <s v="Jan"/>
    <n v="2025"/>
    <x v="3"/>
  </r>
  <r>
    <s v="ORD100666"/>
    <d v="2025-01-15T00:00:00"/>
    <s v="CUST2150"/>
    <s v="Kabir Gupta"/>
    <s v="Female"/>
    <n v="36"/>
    <x v="1"/>
    <s v="North"/>
    <s v="P004"/>
    <x v="19"/>
    <x v="3"/>
    <s v="Accessories"/>
    <n v="2"/>
    <n v="899"/>
    <n v="0.05"/>
    <n v="960"/>
    <x v="0"/>
    <s v="Delivered"/>
    <s v="Mobile App"/>
    <n v="5"/>
    <n v="1798"/>
    <n v="89.9"/>
    <n v="1708.1"/>
    <n v="960"/>
    <n v="748.09999999999991"/>
    <n v="0"/>
    <s v="Jan"/>
    <n v="2025"/>
    <x v="2"/>
  </r>
  <r>
    <s v="ORD104823"/>
    <d v="2025-01-15T00:00:00"/>
    <s v="CUST0350"/>
    <s v="Pooja Kapoor"/>
    <s v="Female"/>
    <n v="37"/>
    <x v="0"/>
    <s v="East"/>
    <s v="P017"/>
    <x v="17"/>
    <x v="5"/>
    <s v="Fitness"/>
    <n v="1"/>
    <n v="2499"/>
    <n v="0.1"/>
    <n v="1450"/>
    <x v="0"/>
    <s v="Delivered"/>
    <s v="Mobile App"/>
    <n v="4"/>
    <n v="2499"/>
    <n v="249.9"/>
    <n v="2249.1"/>
    <n v="1450"/>
    <n v="799.09999999999991"/>
    <n v="0"/>
    <s v="Jan"/>
    <n v="2025"/>
    <x v="2"/>
  </r>
  <r>
    <s v="ORD100076"/>
    <d v="2025-01-15T00:00:00"/>
    <s v="CUST1391"/>
    <s v="Isha Mehta"/>
    <s v="Female"/>
    <n v="32"/>
    <x v="18"/>
    <s v="South"/>
    <s v="P001"/>
    <x v="6"/>
    <x v="3"/>
    <s v="Audio"/>
    <n v="2"/>
    <n v="2499"/>
    <n v="0.05"/>
    <n v="3100"/>
    <x v="0"/>
    <s v="Delivered"/>
    <s v="Website"/>
    <n v="5"/>
    <n v="4998"/>
    <n v="249.9"/>
    <n v="4748.1000000000004"/>
    <n v="3100"/>
    <n v="1648.1000000000004"/>
    <n v="0"/>
    <s v="Jan"/>
    <n v="2025"/>
    <x v="3"/>
  </r>
  <r>
    <s v="ORD100107"/>
    <d v="2025-01-15T00:00:00"/>
    <s v="CUST0341"/>
    <s v="Pranav Bansal"/>
    <s v="Male"/>
    <n v="44"/>
    <x v="11"/>
    <s v="West"/>
    <s v="P023"/>
    <x v="20"/>
    <x v="1"/>
    <s v="Haircare"/>
    <n v="1"/>
    <n v="649"/>
    <n v="0.05"/>
    <n v="290"/>
    <x v="0"/>
    <s v="Delivered"/>
    <s v="Mobile App"/>
    <n v="4"/>
    <n v="649"/>
    <n v="32.450000000000003"/>
    <n v="616.54999999999995"/>
    <n v="290"/>
    <n v="326.54999999999995"/>
    <n v="0"/>
    <s v="Jan"/>
    <n v="2025"/>
    <x v="2"/>
  </r>
  <r>
    <s v="ORD100806"/>
    <d v="2025-01-15T00:00:00"/>
    <s v="CUST2093"/>
    <s v="Tanvi Patel"/>
    <s v="Female"/>
    <n v="40"/>
    <x v="23"/>
    <s v="West"/>
    <s v="P006"/>
    <x v="8"/>
    <x v="2"/>
    <s v="Bags"/>
    <n v="2"/>
    <n v="1799"/>
    <n v="0.15"/>
    <n v="1900"/>
    <x v="2"/>
    <s v="Delivered"/>
    <s v="Mobile App"/>
    <n v="3"/>
    <n v="3598"/>
    <n v="539.69999999999993"/>
    <n v="3058.3"/>
    <n v="1900"/>
    <n v="1158.3000000000002"/>
    <n v="0"/>
    <s v="Jan"/>
    <n v="2025"/>
    <x v="2"/>
  </r>
  <r>
    <s v="ORD104588"/>
    <d v="2025-01-15T00:00:00"/>
    <s v="CUST2127"/>
    <s v="Isha Mehta"/>
    <s v="Female"/>
    <n v="39"/>
    <x v="7"/>
    <s v="West"/>
    <s v="P008"/>
    <x v="2"/>
    <x v="2"/>
    <s v="Clothing"/>
    <n v="4"/>
    <n v="799"/>
    <n v="0.25"/>
    <n v="1560"/>
    <x v="4"/>
    <s v="Delivered"/>
    <s v="Mobile App"/>
    <n v="3"/>
    <n v="3196"/>
    <n v="799"/>
    <n v="2397"/>
    <n v="1560"/>
    <n v="837"/>
    <n v="0"/>
    <s v="Jan"/>
    <n v="2025"/>
    <x v="2"/>
  </r>
  <r>
    <s v="ORD104759"/>
    <d v="2025-01-15T00:00:00"/>
    <s v="CUST2143"/>
    <s v="Shivam Mehta"/>
    <s v="Female"/>
    <n v="32"/>
    <x v="11"/>
    <s v="West"/>
    <s v="P011"/>
    <x v="24"/>
    <x v="0"/>
    <s v="Kitchen"/>
    <n v="1"/>
    <n v="3499"/>
    <n v="0.1"/>
    <n v="2250"/>
    <x v="2"/>
    <s v="Delivered"/>
    <s v="Mobile App"/>
    <n v="3"/>
    <n v="3499"/>
    <n v="349.90000000000003"/>
    <n v="3149.1"/>
    <n v="2250"/>
    <n v="899.09999999999991"/>
    <n v="0"/>
    <s v="Jan"/>
    <n v="2025"/>
    <x v="3"/>
  </r>
  <r>
    <s v="ORD104221"/>
    <d v="2025-01-16T00:00:00"/>
    <s v="CUST1365"/>
    <s v="Pranav Bansal"/>
    <s v="Female"/>
    <n v="31"/>
    <x v="21"/>
    <s v="East"/>
    <s v="P003"/>
    <x v="9"/>
    <x v="3"/>
    <s v="Wearables"/>
    <n v="5"/>
    <n v="3299"/>
    <n v="0.05"/>
    <n v="10500"/>
    <x v="1"/>
    <s v="Returned"/>
    <s v="Mobile App"/>
    <n v="3"/>
    <n v="16495"/>
    <n v="824.75"/>
    <n v="15670.25"/>
    <n v="10500"/>
    <n v="5170.25"/>
    <n v="0"/>
    <s v="Jan"/>
    <n v="2025"/>
    <x v="3"/>
  </r>
  <r>
    <s v="ORD101096"/>
    <d v="2025-01-16T00:00:00"/>
    <s v="CUST2009"/>
    <s v="Meera Singh"/>
    <s v="Male"/>
    <n v="37"/>
    <x v="4"/>
    <s v="South"/>
    <s v="P006"/>
    <x v="8"/>
    <x v="2"/>
    <s v="Bags"/>
    <n v="1"/>
    <n v="1799"/>
    <n v="0"/>
    <n v="950"/>
    <x v="5"/>
    <s v="Delivered"/>
    <s v="Website"/>
    <n v="4"/>
    <n v="1799"/>
    <n v="0"/>
    <n v="1799"/>
    <n v="950"/>
    <n v="849"/>
    <n v="0"/>
    <s v="Jan"/>
    <n v="2025"/>
    <x v="2"/>
  </r>
  <r>
    <s v="ORD102212"/>
    <d v="2025-01-16T00:00:00"/>
    <s v="CUST0558"/>
    <s v="Aditya Kapoor"/>
    <s v="Female"/>
    <n v="24"/>
    <x v="15"/>
    <s v="West"/>
    <s v="P013"/>
    <x v="22"/>
    <x v="0"/>
    <s v="Cookware"/>
    <n v="2"/>
    <n v="4299"/>
    <n v="0.05"/>
    <n v="5400"/>
    <x v="3"/>
    <s v="Delivered"/>
    <s v="Website"/>
    <n v="4"/>
    <n v="8598"/>
    <n v="429.90000000000003"/>
    <n v="8168.1"/>
    <n v="5400"/>
    <n v="2768.1000000000004"/>
    <n v="0"/>
    <s v="Jan"/>
    <n v="2025"/>
    <x v="0"/>
  </r>
  <r>
    <s v="ORD102323"/>
    <d v="2025-01-16T00:00:00"/>
    <s v="CUST0453"/>
    <s v="Akash Bansal"/>
    <s v="Male"/>
    <n v="34"/>
    <x v="9"/>
    <s v="North"/>
    <s v="P015"/>
    <x v="23"/>
    <x v="0"/>
    <s v="Home Decor"/>
    <n v="2"/>
    <n v="1599"/>
    <n v="0.15"/>
    <n v="1700"/>
    <x v="3"/>
    <s v="Cancelled"/>
    <s v="Website"/>
    <m/>
    <n v="3198"/>
    <n v="479.7"/>
    <n v="2718.3"/>
    <n v="1700"/>
    <n v="1018.3000000000002"/>
    <n v="0"/>
    <s v="Jan"/>
    <n v="2025"/>
    <x v="3"/>
  </r>
  <r>
    <s v="ORD100357"/>
    <d v="2025-01-16T00:00:00"/>
    <s v="CUST0875"/>
    <s v="Kiara Chopra"/>
    <s v="Male"/>
    <n v="42"/>
    <x v="22"/>
    <s v="South"/>
    <s v="P003"/>
    <x v="9"/>
    <x v="3"/>
    <s v="Wearables"/>
    <n v="5"/>
    <n v="3299"/>
    <n v="0.05"/>
    <n v="10500"/>
    <x v="0"/>
    <s v="Delivered"/>
    <s v="Website"/>
    <n v="4"/>
    <n v="16495"/>
    <n v="824.75"/>
    <n v="15670.25"/>
    <n v="10500"/>
    <n v="5170.25"/>
    <n v="0"/>
    <s v="Jan"/>
    <n v="2025"/>
    <x v="2"/>
  </r>
  <r>
    <s v="ORD104580"/>
    <d v="2025-01-16T00:00:00"/>
    <s v="CUST1333"/>
    <s v="Pranav Bansal"/>
    <s v="Male"/>
    <n v="42"/>
    <x v="20"/>
    <s v="South"/>
    <s v="P028"/>
    <x v="12"/>
    <x v="4"/>
    <s v="Technology"/>
    <n v="1"/>
    <n v="1099"/>
    <n v="0.1"/>
    <n v="520"/>
    <x v="2"/>
    <s v="Delivered"/>
    <s v="Mobile App"/>
    <n v="4"/>
    <n v="1099"/>
    <n v="109.9"/>
    <n v="989.1"/>
    <n v="520"/>
    <n v="469.1"/>
    <n v="0"/>
    <s v="Jan"/>
    <n v="2025"/>
    <x v="2"/>
  </r>
  <r>
    <s v="ORD101064"/>
    <d v="2025-01-16T00:00:00"/>
    <s v="CUST0487"/>
    <s v="Nisha Saxena"/>
    <s v="Male"/>
    <n v="42"/>
    <x v="0"/>
    <s v="East"/>
    <s v="P028"/>
    <x v="12"/>
    <x v="4"/>
    <s v="Technology"/>
    <n v="2"/>
    <n v="1099"/>
    <n v="0.05"/>
    <n v="1040"/>
    <x v="0"/>
    <s v="Delivered"/>
    <s v="Mobile App"/>
    <n v="4"/>
    <n v="2198"/>
    <n v="109.9"/>
    <n v="2088.1"/>
    <n v="1040"/>
    <n v="1048.0999999999999"/>
    <n v="0"/>
    <s v="Jan"/>
    <n v="2025"/>
    <x v="2"/>
  </r>
  <r>
    <s v="ORD104152"/>
    <d v="2025-01-17T00:00:00"/>
    <s v="CUST0229"/>
    <s v="Akash Bansal"/>
    <s v="Female"/>
    <n v="34"/>
    <x v="12"/>
    <s v="West"/>
    <s v="P017"/>
    <x v="17"/>
    <x v="5"/>
    <s v="Fitness"/>
    <n v="1"/>
    <n v="2499"/>
    <n v="0.15"/>
    <n v="1450"/>
    <x v="2"/>
    <s v="Delivered"/>
    <s v="Mobile App"/>
    <n v="5"/>
    <n v="2499"/>
    <n v="374.84999999999997"/>
    <n v="2124.15"/>
    <n v="1450"/>
    <n v="674.15000000000009"/>
    <n v="0"/>
    <s v="Jan"/>
    <n v="2025"/>
    <x v="3"/>
  </r>
  <r>
    <s v="ORD100985"/>
    <d v="2025-01-17T00:00:00"/>
    <s v="CUST1877"/>
    <s v="Pranav Bansal"/>
    <s v="Male"/>
    <n v="39"/>
    <x v="10"/>
    <s v="South"/>
    <s v="P005"/>
    <x v="27"/>
    <x v="3"/>
    <s v="Accessories"/>
    <n v="1"/>
    <n v="1599"/>
    <n v="0.15"/>
    <n v="920"/>
    <x v="3"/>
    <s v="Delivered"/>
    <s v="Website"/>
    <n v="4"/>
    <n v="1599"/>
    <n v="239.85"/>
    <n v="1359.15"/>
    <n v="920"/>
    <n v="439.15000000000009"/>
    <n v="0"/>
    <s v="Jan"/>
    <n v="2025"/>
    <x v="2"/>
  </r>
  <r>
    <s v="ORD100247"/>
    <d v="2025-01-17T00:00:00"/>
    <s v="CUST1276"/>
    <s v="Ananya Kumar"/>
    <s v="Female"/>
    <n v="61"/>
    <x v="12"/>
    <s v="West"/>
    <s v="P004"/>
    <x v="19"/>
    <x v="3"/>
    <s v="Accessories"/>
    <n v="2"/>
    <n v="899"/>
    <n v="0.25"/>
    <n v="960"/>
    <x v="3"/>
    <s v="Delivered"/>
    <s v="Mobile App"/>
    <n v="4"/>
    <n v="1798"/>
    <n v="449.5"/>
    <n v="1348.5"/>
    <n v="960"/>
    <n v="388.5"/>
    <n v="0"/>
    <s v="Jan"/>
    <n v="2025"/>
    <x v="4"/>
  </r>
  <r>
    <s v="ORD103396"/>
    <d v="2025-01-17T00:00:00"/>
    <s v="CUST0440"/>
    <s v="Ishaan Malhotra"/>
    <s v="Male"/>
    <n v="18"/>
    <x v="1"/>
    <s v="North"/>
    <s v="P003"/>
    <x v="9"/>
    <x v="3"/>
    <s v="Wearables"/>
    <n v="2"/>
    <n v="3299"/>
    <n v="0.1"/>
    <n v="4200"/>
    <x v="4"/>
    <s v="Delivered"/>
    <s v="Website"/>
    <n v="3"/>
    <n v="6598"/>
    <n v="659.80000000000007"/>
    <n v="5938.2"/>
    <n v="4200"/>
    <n v="1738.1999999999998"/>
    <n v="0"/>
    <s v="Jan"/>
    <n v="2025"/>
    <x v="0"/>
  </r>
  <r>
    <s v="ORD101889"/>
    <d v="2025-01-17T00:00:00"/>
    <s v="CUST1252"/>
    <s v="Varun Jain"/>
    <s v="Female"/>
    <n v="24"/>
    <x v="8"/>
    <s v="East"/>
    <s v="P024"/>
    <x v="13"/>
    <x v="1"/>
    <s v="Fragrance"/>
    <n v="1"/>
    <n v="1799"/>
    <n v="0.1"/>
    <n v="900"/>
    <x v="0"/>
    <s v="Delivered"/>
    <s v="Mobile App"/>
    <n v="5"/>
    <n v="1799"/>
    <n v="179.9"/>
    <n v="1619.1"/>
    <n v="900"/>
    <n v="719.09999999999991"/>
    <n v="0"/>
    <s v="Jan"/>
    <n v="2025"/>
    <x v="0"/>
  </r>
  <r>
    <s v="ORD101028"/>
    <d v="2025-01-17T00:00:00"/>
    <s v="CUST1105"/>
    <s v="Sakshi Mishra"/>
    <s v="Female"/>
    <n v="41"/>
    <x v="10"/>
    <s v="South"/>
    <s v="P020"/>
    <x v="14"/>
    <x v="5"/>
    <s v="Fitness"/>
    <n v="1"/>
    <n v="699"/>
    <n v="0.3"/>
    <n v="320"/>
    <x v="3"/>
    <s v="Delivered"/>
    <s v="Mobile App"/>
    <n v="5"/>
    <n v="699"/>
    <n v="209.7"/>
    <n v="489.3"/>
    <n v="320"/>
    <n v="169.3"/>
    <n v="0"/>
    <s v="Jan"/>
    <n v="2025"/>
    <x v="2"/>
  </r>
  <r>
    <s v="ORD101860"/>
    <d v="2025-01-17T00:00:00"/>
    <s v="CUST1793"/>
    <s v="Diya Mishra"/>
    <s v="Female"/>
    <n v="30"/>
    <x v="2"/>
    <s v="East"/>
    <s v="P029"/>
    <x v="11"/>
    <x v="4"/>
    <s v="Technology"/>
    <n v="2"/>
    <n v="1299"/>
    <n v="0.1"/>
    <n v="1220"/>
    <x v="0"/>
    <s v="Delivered"/>
    <s v="Website"/>
    <n v="3"/>
    <n v="2598"/>
    <n v="259.8"/>
    <n v="2338.1999999999998"/>
    <n v="1220"/>
    <n v="1118.1999999999998"/>
    <n v="0"/>
    <s v="Jan"/>
    <n v="2025"/>
    <x v="3"/>
  </r>
  <r>
    <s v="ORD102785"/>
    <d v="2025-01-17T00:00:00"/>
    <s v="CUST1691"/>
    <s v="Vansh Chopra"/>
    <s v="Male"/>
    <n v="30"/>
    <x v="15"/>
    <s v="West"/>
    <s v="P010"/>
    <x v="26"/>
    <x v="2"/>
    <s v="Clothing"/>
    <n v="1"/>
    <n v="1499"/>
    <n v="0.3"/>
    <n v="780"/>
    <x v="0"/>
    <s v="Delivered"/>
    <s v="Mobile App"/>
    <n v="5"/>
    <n v="1499"/>
    <n v="449.7"/>
    <n v="1049.3"/>
    <n v="780"/>
    <n v="269.29999999999995"/>
    <n v="0"/>
    <s v="Jan"/>
    <n v="2025"/>
    <x v="3"/>
  </r>
  <r>
    <s v="ORD103164"/>
    <d v="2025-01-17T00:00:00"/>
    <s v="CUST1760"/>
    <s v="Aarav Sharma"/>
    <s v="Male"/>
    <n v="32"/>
    <x v="10"/>
    <s v="South"/>
    <s v="P002"/>
    <x v="10"/>
    <x v="3"/>
    <s v="Audio"/>
    <n v="1"/>
    <n v="1899"/>
    <n v="0.1"/>
    <n v="1120"/>
    <x v="1"/>
    <s v="Delivered"/>
    <s v="Mobile App"/>
    <n v="5"/>
    <n v="1899"/>
    <n v="189.9"/>
    <n v="1709.1"/>
    <n v="1120"/>
    <n v="589.09999999999991"/>
    <n v="0"/>
    <s v="Jan"/>
    <n v="2025"/>
    <x v="3"/>
  </r>
  <r>
    <s v="ORD101255"/>
    <d v="2025-01-17T00:00:00"/>
    <s v="CUST1776"/>
    <s v="Mohit Sharma"/>
    <s v="Female"/>
    <n v="19"/>
    <x v="15"/>
    <s v="West"/>
    <s v="P024"/>
    <x v="13"/>
    <x v="1"/>
    <s v="Fragrance"/>
    <n v="1"/>
    <n v="1799"/>
    <n v="0.2"/>
    <n v="900"/>
    <x v="0"/>
    <s v="Cancelled"/>
    <s v="Mobile App"/>
    <m/>
    <n v="1799"/>
    <n v="359.8"/>
    <n v="1439.2"/>
    <n v="900"/>
    <n v="539.20000000000005"/>
    <n v="0"/>
    <s v="Jan"/>
    <n v="2025"/>
    <x v="0"/>
  </r>
  <r>
    <s v="ORD102951"/>
    <d v="2025-01-17T00:00:00"/>
    <s v="CUST1482"/>
    <s v="Arjun Rao"/>
    <s v="Female"/>
    <n v="21"/>
    <x v="12"/>
    <s v="West"/>
    <s v="P005"/>
    <x v="27"/>
    <x v="3"/>
    <s v="Accessories"/>
    <n v="2"/>
    <n v="1599"/>
    <n v="0.1"/>
    <n v="1840"/>
    <x v="1"/>
    <s v="Delivered"/>
    <s v="Website"/>
    <n v="2"/>
    <n v="3198"/>
    <n v="319.8"/>
    <n v="2878.2"/>
    <n v="1840"/>
    <n v="1038.1999999999998"/>
    <n v="0"/>
    <s v="Jan"/>
    <n v="2025"/>
    <x v="0"/>
  </r>
  <r>
    <s v="ORD101045"/>
    <d v="2025-01-17T00:00:00"/>
    <s v="CUST0034"/>
    <s v="Manish Agarwal"/>
    <s v="Male"/>
    <n v="33"/>
    <x v="0"/>
    <s v="East"/>
    <s v="P008"/>
    <x v="2"/>
    <x v="2"/>
    <s v="Clothing"/>
    <n v="2"/>
    <n v="799"/>
    <n v="0.05"/>
    <n v="780"/>
    <x v="4"/>
    <s v="Delivered"/>
    <s v="Mobile App"/>
    <n v="4"/>
    <n v="1598"/>
    <n v="79.900000000000006"/>
    <n v="1518.1"/>
    <n v="780"/>
    <n v="738.09999999999991"/>
    <n v="0"/>
    <s v="Jan"/>
    <n v="2025"/>
    <x v="3"/>
  </r>
  <r>
    <s v="ORD101234"/>
    <d v="2025-01-17T00:00:00"/>
    <s v="CUST0950"/>
    <s v="Simran Gupta"/>
    <s v="Female"/>
    <n v="39"/>
    <x v="4"/>
    <s v="South"/>
    <s v="P007"/>
    <x v="5"/>
    <x v="2"/>
    <s v="Footwear"/>
    <n v="1"/>
    <n v="2899"/>
    <n v="0.05"/>
    <n v="1700"/>
    <x v="1"/>
    <s v="Delivered"/>
    <s v="Website"/>
    <n v="4"/>
    <n v="2899"/>
    <n v="144.95000000000002"/>
    <n v="2754.05"/>
    <n v="1700"/>
    <n v="1054.0500000000002"/>
    <n v="0"/>
    <s v="Jan"/>
    <n v="2025"/>
    <x v="2"/>
  </r>
  <r>
    <s v="ORD103357"/>
    <d v="2025-01-18T00:00:00"/>
    <s v="CUST0267"/>
    <s v="Kiara Chopra"/>
    <s v="Female"/>
    <n v="27"/>
    <x v="10"/>
    <s v="South"/>
    <s v="P010"/>
    <x v="26"/>
    <x v="2"/>
    <s v="Clothing"/>
    <n v="1"/>
    <n v="1499"/>
    <n v="0"/>
    <n v="780"/>
    <x v="3"/>
    <s v="Delivered"/>
    <s v="Mobile App"/>
    <n v="5"/>
    <n v="1499"/>
    <n v="0"/>
    <n v="1499"/>
    <n v="780"/>
    <n v="719"/>
    <n v="0"/>
    <s v="Jan"/>
    <n v="2025"/>
    <x v="3"/>
  </r>
  <r>
    <s v="ORD100897"/>
    <d v="2025-01-18T00:00:00"/>
    <s v="CUST1309"/>
    <s v="Kavya Patel"/>
    <s v="Male"/>
    <n v="41"/>
    <x v="9"/>
    <s v="North"/>
    <s v="P004"/>
    <x v="19"/>
    <x v="3"/>
    <s v="Accessories"/>
    <n v="4"/>
    <n v="899"/>
    <n v="0.25"/>
    <n v="1920"/>
    <x v="0"/>
    <s v="Delivered"/>
    <s v="Mobile App"/>
    <n v="3"/>
    <n v="3596"/>
    <n v="899"/>
    <n v="2697"/>
    <n v="1920"/>
    <n v="777"/>
    <n v="0"/>
    <s v="Jan"/>
    <n v="2025"/>
    <x v="2"/>
  </r>
  <r>
    <s v="ORD100270"/>
    <d v="2025-01-18T00:00:00"/>
    <s v="CUST0701"/>
    <s v="Kavya Patel"/>
    <s v="Male"/>
    <n v="31"/>
    <x v="13"/>
    <s v="North"/>
    <s v="P005"/>
    <x v="27"/>
    <x v="3"/>
    <s v="Accessories"/>
    <n v="1"/>
    <n v="1599"/>
    <n v="0.05"/>
    <n v="920"/>
    <x v="2"/>
    <s v="Delivered"/>
    <s v="Mobile App"/>
    <n v="1"/>
    <n v="1599"/>
    <n v="79.95"/>
    <n v="1519.05"/>
    <n v="920"/>
    <n v="599.04999999999995"/>
    <n v="0"/>
    <s v="Jan"/>
    <n v="2025"/>
    <x v="3"/>
  </r>
  <r>
    <s v="ORD103744"/>
    <d v="2025-01-18T00:00:00"/>
    <s v="CUST0446"/>
    <s v="Pooja Kapoor"/>
    <s v="Male"/>
    <n v="29"/>
    <x v="17"/>
    <s v="North"/>
    <s v="P009"/>
    <x v="21"/>
    <x v="2"/>
    <s v="Clothing"/>
    <n v="3"/>
    <n v="1999"/>
    <n v="0.1"/>
    <n v="3150"/>
    <x v="2"/>
    <s v="Delivered"/>
    <s v="Mobile App"/>
    <n v="4"/>
    <n v="5997"/>
    <n v="599.70000000000005"/>
    <n v="5397.3"/>
    <n v="3150"/>
    <n v="2247.3000000000002"/>
    <n v="0"/>
    <s v="Jan"/>
    <n v="2025"/>
    <x v="3"/>
  </r>
  <r>
    <s v="ORD104989"/>
    <d v="2025-01-18T00:00:00"/>
    <s v="CUST0300"/>
    <s v="Rahul Kumar"/>
    <s v="Male"/>
    <n v="33"/>
    <x v="16"/>
    <s v="North"/>
    <s v="P003"/>
    <x v="9"/>
    <x v="3"/>
    <s v="Wearables"/>
    <n v="1"/>
    <n v="3299"/>
    <n v="0.1"/>
    <n v="2100"/>
    <x v="4"/>
    <s v="Delivered"/>
    <s v="Mobile App"/>
    <n v="5"/>
    <n v="3299"/>
    <n v="329.90000000000003"/>
    <n v="2969.1"/>
    <n v="2100"/>
    <n v="869.09999999999991"/>
    <n v="0"/>
    <s v="Jan"/>
    <n v="2025"/>
    <x v="3"/>
  </r>
  <r>
    <s v="ORD103582"/>
    <d v="2025-01-19T00:00:00"/>
    <s v="CUST1672"/>
    <s v="Sanya Malhotra"/>
    <s v="Female"/>
    <n v="30"/>
    <x v="7"/>
    <s v="West"/>
    <s v="P025"/>
    <x v="1"/>
    <x v="1"/>
    <s v="Skincare"/>
    <n v="2"/>
    <n v="699"/>
    <n v="0.1"/>
    <n v="620"/>
    <x v="1"/>
    <s v="Delivered"/>
    <s v="Website"/>
    <n v="4"/>
    <n v="1398"/>
    <n v="139.80000000000001"/>
    <n v="1258.2"/>
    <n v="620"/>
    <n v="638.20000000000005"/>
    <n v="0"/>
    <s v="Jan"/>
    <n v="2025"/>
    <x v="3"/>
  </r>
  <r>
    <s v="ORD101976"/>
    <d v="2025-01-19T00:00:00"/>
    <s v="CUST0396"/>
    <s v="Rahul Kumar"/>
    <s v="Female"/>
    <n v="33"/>
    <x v="15"/>
    <s v="West"/>
    <s v="P017"/>
    <x v="17"/>
    <x v="5"/>
    <s v="Fitness"/>
    <n v="3"/>
    <n v="2499"/>
    <n v="0.3"/>
    <n v="4350"/>
    <x v="1"/>
    <s v="Delivered"/>
    <s v="Mobile App"/>
    <n v="3"/>
    <n v="7497"/>
    <n v="2249.1"/>
    <n v="5247.9"/>
    <n v="4350"/>
    <n v="897.89999999999964"/>
    <n v="0"/>
    <s v="Jan"/>
    <n v="2025"/>
    <x v="3"/>
  </r>
  <r>
    <s v="ORD102614"/>
    <d v="2025-01-19T00:00:00"/>
    <s v="CUST1707"/>
    <s v="Kiara Chopra"/>
    <s v="Male"/>
    <n v="41"/>
    <x v="10"/>
    <s v="South"/>
    <s v="P014"/>
    <x v="29"/>
    <x v="0"/>
    <s v="Home Decor"/>
    <n v="2"/>
    <n v="1299"/>
    <n v="0.05"/>
    <n v="1380"/>
    <x v="0"/>
    <s v="Delivered"/>
    <s v="Mobile App"/>
    <n v="5"/>
    <n v="2598"/>
    <n v="129.9"/>
    <n v="2468.1"/>
    <n v="1380"/>
    <n v="1088.0999999999999"/>
    <n v="0"/>
    <s v="Jan"/>
    <n v="2025"/>
    <x v="2"/>
  </r>
  <r>
    <s v="ORD102055"/>
    <d v="2025-01-19T00:00:00"/>
    <s v="CUST1943"/>
    <s v="Aditi Saxena"/>
    <s v="Male"/>
    <n v="18"/>
    <x v="3"/>
    <s v="East"/>
    <s v="P007"/>
    <x v="5"/>
    <x v="2"/>
    <s v="Footwear"/>
    <n v="1"/>
    <n v="2899"/>
    <n v="0.15"/>
    <n v="1700"/>
    <x v="0"/>
    <s v="Delivered"/>
    <s v="Mobile App"/>
    <n v="4"/>
    <n v="2899"/>
    <n v="434.84999999999997"/>
    <n v="2464.15"/>
    <n v="1700"/>
    <n v="764.15000000000009"/>
    <n v="0"/>
    <s v="Jan"/>
    <n v="2025"/>
    <x v="0"/>
  </r>
  <r>
    <s v="ORD102402"/>
    <d v="2025-01-19T00:00:00"/>
    <s v="CUST1953"/>
    <s v="Diya Mishra"/>
    <s v="Male"/>
    <n v="18"/>
    <x v="5"/>
    <s v="West"/>
    <s v="P017"/>
    <x v="17"/>
    <x v="5"/>
    <s v="Fitness"/>
    <n v="1"/>
    <n v="2499"/>
    <n v="0"/>
    <n v="1450"/>
    <x v="2"/>
    <s v="Delivered"/>
    <s v="Website"/>
    <n v="4"/>
    <n v="2499"/>
    <n v="0"/>
    <n v="2499"/>
    <n v="1450"/>
    <n v="1049"/>
    <n v="0"/>
    <s v="Jan"/>
    <n v="2025"/>
    <x v="0"/>
  </r>
  <r>
    <s v="ORD103380"/>
    <d v="2025-01-19T00:00:00"/>
    <s v="CUST1227"/>
    <s v="Kiara Chopra"/>
    <s v="Male"/>
    <n v="18"/>
    <x v="22"/>
    <s v="South"/>
    <s v="P024"/>
    <x v="13"/>
    <x v="1"/>
    <s v="Fragrance"/>
    <n v="1"/>
    <n v="1799"/>
    <n v="0.1"/>
    <n v="900"/>
    <x v="0"/>
    <s v="Delivered"/>
    <s v="Website"/>
    <n v="1"/>
    <n v="1799"/>
    <n v="179.9"/>
    <n v="1619.1"/>
    <n v="900"/>
    <n v="719.09999999999991"/>
    <n v="0"/>
    <s v="Jan"/>
    <n v="2025"/>
    <x v="0"/>
  </r>
  <r>
    <s v="ORD104017"/>
    <d v="2025-01-19T00:00:00"/>
    <s v="CUST0546"/>
    <s v="Manish Agarwal"/>
    <s v="Male"/>
    <n v="39"/>
    <x v="22"/>
    <s v="South"/>
    <s v="P009"/>
    <x v="21"/>
    <x v="2"/>
    <s v="Clothing"/>
    <n v="1"/>
    <n v="1999"/>
    <n v="0.05"/>
    <n v="1050"/>
    <x v="3"/>
    <s v="Delivered"/>
    <s v="Website"/>
    <n v="3"/>
    <n v="1999"/>
    <n v="99.95"/>
    <n v="1899.05"/>
    <n v="1050"/>
    <n v="849.05"/>
    <n v="0"/>
    <s v="Jan"/>
    <n v="2025"/>
    <x v="2"/>
  </r>
  <r>
    <s v="ORD102903"/>
    <d v="2025-01-19T00:00:00"/>
    <s v="CUST2090"/>
    <s v="Arjun Rao"/>
    <s v="Male"/>
    <n v="40"/>
    <x v="18"/>
    <s v="South"/>
    <s v="P013"/>
    <x v="22"/>
    <x v="0"/>
    <s v="Cookware"/>
    <n v="1"/>
    <n v="4299"/>
    <n v="0.1"/>
    <n v="2700"/>
    <x v="5"/>
    <s v="Delivered"/>
    <s v="Mobile App"/>
    <n v="4"/>
    <n v="4299"/>
    <n v="429.90000000000003"/>
    <n v="3869.1"/>
    <n v="2700"/>
    <n v="1169.0999999999999"/>
    <n v="0"/>
    <s v="Jan"/>
    <n v="2025"/>
    <x v="2"/>
  </r>
  <r>
    <s v="ORD100896"/>
    <d v="2025-01-19T00:00:00"/>
    <s v="CUST0078"/>
    <s v="Aditya Kapoor"/>
    <s v="Female"/>
    <n v="34"/>
    <x v="4"/>
    <s v="South"/>
    <s v="P009"/>
    <x v="21"/>
    <x v="2"/>
    <s v="Clothing"/>
    <n v="1"/>
    <n v="1999"/>
    <n v="0.05"/>
    <n v="1050"/>
    <x v="5"/>
    <s v="Delivered"/>
    <s v="Website"/>
    <n v="4"/>
    <n v="1999"/>
    <n v="99.95"/>
    <n v="1899.05"/>
    <n v="1050"/>
    <n v="849.05"/>
    <n v="0"/>
    <s v="Jan"/>
    <n v="2025"/>
    <x v="3"/>
  </r>
  <r>
    <s v="ORD100403"/>
    <d v="2025-01-19T00:00:00"/>
    <s v="CUST1521"/>
    <s v="Sakshi Mishra"/>
    <s v="Male"/>
    <n v="20"/>
    <x v="11"/>
    <s v="West"/>
    <s v="P004"/>
    <x v="19"/>
    <x v="3"/>
    <s v="Accessories"/>
    <n v="2"/>
    <n v="899"/>
    <n v="0.15"/>
    <n v="960"/>
    <x v="4"/>
    <s v="Delivered"/>
    <s v="Website"/>
    <n v="5"/>
    <n v="1798"/>
    <n v="269.7"/>
    <n v="1528.3"/>
    <n v="960"/>
    <n v="568.29999999999995"/>
    <n v="0"/>
    <s v="Jan"/>
    <n v="2025"/>
    <x v="0"/>
  </r>
  <r>
    <s v="ORD104508"/>
    <d v="2025-01-19T00:00:00"/>
    <s v="CUST0511"/>
    <s v="Shivam Mehta"/>
    <s v="Male"/>
    <n v="30"/>
    <x v="21"/>
    <s v="East"/>
    <s v="P002"/>
    <x v="10"/>
    <x v="3"/>
    <s v="Audio"/>
    <n v="2"/>
    <n v="1899"/>
    <n v="0.1"/>
    <n v="2240"/>
    <x v="1"/>
    <s v="Delivered"/>
    <s v="Mobile App"/>
    <n v="1"/>
    <n v="3798"/>
    <n v="379.8"/>
    <n v="3418.2"/>
    <n v="2240"/>
    <n v="1178.1999999999998"/>
    <n v="0"/>
    <s v="Jan"/>
    <n v="2025"/>
    <x v="3"/>
  </r>
  <r>
    <s v="ORD103143"/>
    <d v="2025-01-19T00:00:00"/>
    <s v="CUST0762"/>
    <s v="Rohan Rao"/>
    <s v="Male"/>
    <n v="36"/>
    <x v="22"/>
    <s v="South"/>
    <s v="P007"/>
    <x v="5"/>
    <x v="2"/>
    <s v="Footwear"/>
    <n v="1"/>
    <n v="2899"/>
    <n v="0.1"/>
    <n v="1700"/>
    <x v="5"/>
    <s v="Delivered"/>
    <s v="Website"/>
    <n v="4"/>
    <n v="2899"/>
    <n v="289.90000000000003"/>
    <n v="2609.1"/>
    <n v="1700"/>
    <n v="909.09999999999991"/>
    <n v="0"/>
    <s v="Jan"/>
    <n v="2025"/>
    <x v="2"/>
  </r>
  <r>
    <s v="ORD101552"/>
    <d v="2025-01-19T00:00:00"/>
    <s v="CUST0767"/>
    <s v="Shivam Mehta"/>
    <s v="Female"/>
    <n v="48"/>
    <x v="22"/>
    <s v="South"/>
    <s v="P009"/>
    <x v="21"/>
    <x v="2"/>
    <s v="Clothing"/>
    <n v="2"/>
    <n v="1999"/>
    <n v="0.25"/>
    <n v="2100"/>
    <x v="2"/>
    <s v="Delivered"/>
    <s v="Website"/>
    <n v="3"/>
    <n v="3998"/>
    <n v="999.5"/>
    <n v="2998.5"/>
    <n v="2100"/>
    <n v="898.5"/>
    <n v="0"/>
    <s v="Jan"/>
    <n v="2025"/>
    <x v="1"/>
  </r>
  <r>
    <s v="ORD101159"/>
    <d v="2025-01-20T00:00:00"/>
    <s v="CUST1197"/>
    <s v="Tanvi Patel"/>
    <s v="Female"/>
    <n v="25"/>
    <x v="4"/>
    <s v="South"/>
    <s v="P008"/>
    <x v="2"/>
    <x v="2"/>
    <s v="Clothing"/>
    <n v="1"/>
    <n v="799"/>
    <n v="0.25"/>
    <n v="390"/>
    <x v="0"/>
    <s v="Delivered"/>
    <s v="Mobile App"/>
    <n v="5"/>
    <n v="799"/>
    <n v="199.75"/>
    <n v="599.25"/>
    <n v="390"/>
    <n v="209.25"/>
    <n v="0"/>
    <s v="Jan"/>
    <n v="2025"/>
    <x v="0"/>
  </r>
  <r>
    <s v="ORD102574"/>
    <d v="2025-01-20T00:00:00"/>
    <s v="CUST1819"/>
    <s v="Vansh Chopra"/>
    <s v="Female"/>
    <n v="30"/>
    <x v="16"/>
    <s v="North"/>
    <s v="P028"/>
    <x v="12"/>
    <x v="4"/>
    <s v="Technology"/>
    <n v="1"/>
    <n v="1099"/>
    <n v="0.15"/>
    <n v="520"/>
    <x v="1"/>
    <s v="Delivered"/>
    <s v="Mobile App"/>
    <n v="4"/>
    <n v="1099"/>
    <n v="164.85"/>
    <n v="934.15"/>
    <n v="520"/>
    <n v="414.15"/>
    <n v="0"/>
    <s v="Jan"/>
    <n v="2025"/>
    <x v="3"/>
  </r>
  <r>
    <s v="ORD101483"/>
    <d v="2025-01-20T00:00:00"/>
    <s v="CUST1980"/>
    <s v="Ananya Kumar"/>
    <s v="Male"/>
    <n v="23"/>
    <x v="7"/>
    <s v="West"/>
    <s v="P019"/>
    <x v="18"/>
    <x v="5"/>
    <s v="Sports"/>
    <n v="1"/>
    <n v="1499"/>
    <n v="0.2"/>
    <n v="800"/>
    <x v="3"/>
    <s v="Delivered"/>
    <s v="Website"/>
    <n v="4"/>
    <n v="1499"/>
    <n v="299.8"/>
    <n v="1199.2"/>
    <n v="800"/>
    <n v="399.20000000000005"/>
    <n v="0"/>
    <s v="Jan"/>
    <n v="2025"/>
    <x v="0"/>
  </r>
  <r>
    <s v="ORD102015"/>
    <d v="2025-01-20T00:00:00"/>
    <s v="CUST1577"/>
    <s v="Zoya Singh"/>
    <s v="Male"/>
    <n v="34"/>
    <x v="9"/>
    <s v="North"/>
    <s v="P012"/>
    <x v="0"/>
    <x v="0"/>
    <s v="Kitchen"/>
    <n v="1"/>
    <n v="5999"/>
    <n v="0.1"/>
    <n v="3900"/>
    <x v="4"/>
    <s v="Delivered"/>
    <s v="Mobile App"/>
    <n v="4"/>
    <n v="5999"/>
    <n v="599.9"/>
    <n v="5399.1"/>
    <n v="3900"/>
    <n v="1499.1000000000004"/>
    <n v="0"/>
    <s v="Jan"/>
    <n v="2025"/>
    <x v="3"/>
  </r>
  <r>
    <s v="ORD104381"/>
    <d v="2025-01-20T00:00:00"/>
    <s v="CUST1688"/>
    <s v="Ishaan Malhotra"/>
    <s v="Female"/>
    <n v="34"/>
    <x v="22"/>
    <s v="South"/>
    <s v="P023"/>
    <x v="20"/>
    <x v="1"/>
    <s v="Haircare"/>
    <n v="3"/>
    <n v="649"/>
    <n v="0.15"/>
    <n v="870"/>
    <x v="0"/>
    <s v="Delivered"/>
    <s v="Mobile App"/>
    <n v="3"/>
    <n v="1947"/>
    <n v="292.05"/>
    <n v="1654.95"/>
    <n v="870"/>
    <n v="784.95"/>
    <n v="0"/>
    <s v="Jan"/>
    <n v="2025"/>
    <x v="3"/>
  </r>
  <r>
    <s v="ORD102032"/>
    <d v="2025-01-20T00:00:00"/>
    <s v="CUST1361"/>
    <s v="Sakshi Mishra"/>
    <s v="Female"/>
    <n v="35"/>
    <x v="21"/>
    <s v="East"/>
    <s v="P025"/>
    <x v="1"/>
    <x v="1"/>
    <s v="Skincare"/>
    <n v="1"/>
    <n v="699"/>
    <n v="0.1"/>
    <n v="310"/>
    <x v="3"/>
    <s v="Delivered"/>
    <s v="Mobile App"/>
    <n v="4"/>
    <n v="699"/>
    <n v="69.900000000000006"/>
    <n v="629.1"/>
    <n v="310"/>
    <n v="319.10000000000002"/>
    <n v="0"/>
    <s v="Jan"/>
    <n v="2025"/>
    <x v="3"/>
  </r>
  <r>
    <s v="ORD100287"/>
    <d v="2025-01-20T00:00:00"/>
    <s v="CUST1644"/>
    <s v="Rahul Kumar"/>
    <s v="Male"/>
    <n v="39"/>
    <x v="17"/>
    <s v="North"/>
    <s v="P012"/>
    <x v="0"/>
    <x v="0"/>
    <s v="Kitchen"/>
    <n v="1"/>
    <n v="5999"/>
    <n v="0.05"/>
    <n v="3900"/>
    <x v="0"/>
    <s v="Delivered"/>
    <s v="Website"/>
    <n v="4"/>
    <n v="5999"/>
    <n v="299.95"/>
    <n v="5699.05"/>
    <n v="3900"/>
    <n v="1799.0500000000002"/>
    <n v="0"/>
    <s v="Jan"/>
    <n v="2025"/>
    <x v="2"/>
  </r>
  <r>
    <s v="ORD102022"/>
    <d v="2025-01-20T00:00:00"/>
    <s v="CUST0444"/>
    <s v="Ananya Kumar"/>
    <s v="Male"/>
    <n v="41"/>
    <x v="10"/>
    <s v="South"/>
    <s v="P017"/>
    <x v="17"/>
    <x v="5"/>
    <s v="Fitness"/>
    <n v="1"/>
    <n v="2499"/>
    <n v="0.1"/>
    <n v="1450"/>
    <x v="4"/>
    <s v="Delivered"/>
    <s v="Website"/>
    <n v="4"/>
    <n v="2499"/>
    <n v="249.9"/>
    <n v="2249.1"/>
    <n v="1450"/>
    <n v="799.09999999999991"/>
    <n v="0"/>
    <s v="Jan"/>
    <n v="2025"/>
    <x v="2"/>
  </r>
  <r>
    <s v="ORD103188"/>
    <d v="2025-01-20T00:00:00"/>
    <s v="CUST1278"/>
    <s v="Pooja Kapoor"/>
    <s v="Male"/>
    <n v="42"/>
    <x v="9"/>
    <s v="North"/>
    <s v="P005"/>
    <x v="27"/>
    <x v="3"/>
    <s v="Accessories"/>
    <n v="1"/>
    <n v="1599"/>
    <n v="0.05"/>
    <n v="920"/>
    <x v="0"/>
    <s v="Delivered"/>
    <s v="Website"/>
    <n v="5"/>
    <n v="1599"/>
    <n v="79.95"/>
    <n v="1519.05"/>
    <n v="920"/>
    <n v="599.04999999999995"/>
    <n v="0"/>
    <s v="Jan"/>
    <n v="2025"/>
    <x v="2"/>
  </r>
  <r>
    <s v="ORD100037"/>
    <d v="2025-01-21T00:00:00"/>
    <s v="CUST0403"/>
    <s v="Anjali Verma"/>
    <s v="Female"/>
    <n v="23"/>
    <x v="19"/>
    <s v="East"/>
    <s v="P008"/>
    <x v="2"/>
    <x v="2"/>
    <s v="Clothing"/>
    <n v="3"/>
    <n v="799"/>
    <n v="0.1"/>
    <n v="1170"/>
    <x v="0"/>
    <s v="Delivered"/>
    <s v="Mobile App"/>
    <n v="1"/>
    <n v="2397"/>
    <n v="239.70000000000002"/>
    <n v="2157.3000000000002"/>
    <n v="1170"/>
    <n v="987.30000000000018"/>
    <n v="0"/>
    <s v="Jan"/>
    <n v="2025"/>
    <x v="0"/>
  </r>
  <r>
    <s v="ORD101292"/>
    <d v="2025-01-21T00:00:00"/>
    <s v="CUST0357"/>
    <s v="Akash Bansal"/>
    <s v="Male"/>
    <n v="26"/>
    <x v="6"/>
    <s v="North"/>
    <s v="P008"/>
    <x v="2"/>
    <x v="2"/>
    <s v="Clothing"/>
    <n v="2"/>
    <n v="799"/>
    <n v="0.15"/>
    <n v="780"/>
    <x v="3"/>
    <s v="Delivered"/>
    <s v="Website"/>
    <n v="5"/>
    <n v="1598"/>
    <n v="239.7"/>
    <n v="1358.3"/>
    <n v="780"/>
    <n v="578.29999999999995"/>
    <n v="0"/>
    <s v="Jan"/>
    <n v="2025"/>
    <x v="3"/>
  </r>
  <r>
    <s v="ORD104748"/>
    <d v="2025-01-21T00:00:00"/>
    <s v="CUST0282"/>
    <s v="Rohan Rao"/>
    <s v="Male"/>
    <n v="23"/>
    <x v="7"/>
    <s v="West"/>
    <s v="P030"/>
    <x v="7"/>
    <x v="4"/>
    <s v="Self Development"/>
    <n v="1"/>
    <n v="599"/>
    <n v="0.05"/>
    <n v="260"/>
    <x v="1"/>
    <s v="Delivered"/>
    <s v="Website"/>
    <n v="4"/>
    <n v="599"/>
    <n v="29.950000000000003"/>
    <n v="569.04999999999995"/>
    <n v="260"/>
    <n v="309.04999999999995"/>
    <n v="0"/>
    <s v="Jan"/>
    <n v="2025"/>
    <x v="0"/>
  </r>
  <r>
    <s v="ORD104172"/>
    <d v="2025-01-21T00:00:00"/>
    <s v="CUST1380"/>
    <s v="Varun Jain"/>
    <s v="Female"/>
    <n v="27"/>
    <x v="21"/>
    <s v="East"/>
    <s v="P022"/>
    <x v="4"/>
    <x v="1"/>
    <s v="Skincare"/>
    <n v="2"/>
    <n v="799"/>
    <n v="0.2"/>
    <n v="720"/>
    <x v="3"/>
    <s v="Delivered"/>
    <s v="Website"/>
    <n v="5"/>
    <n v="1598"/>
    <n v="319.60000000000002"/>
    <n v="1278.4000000000001"/>
    <n v="720"/>
    <n v="558.40000000000009"/>
    <n v="0"/>
    <s v="Jan"/>
    <n v="2025"/>
    <x v="3"/>
  </r>
  <r>
    <s v="ORD101589"/>
    <d v="2025-01-21T00:00:00"/>
    <s v="CUST1188"/>
    <s v="Varun Jain"/>
    <s v="Female"/>
    <n v="18"/>
    <x v="20"/>
    <s v="South"/>
    <s v="P002"/>
    <x v="10"/>
    <x v="3"/>
    <s v="Audio"/>
    <n v="3"/>
    <n v="1899"/>
    <n v="0.1"/>
    <n v="3360"/>
    <x v="2"/>
    <s v="Delivered"/>
    <s v="Website"/>
    <n v="5"/>
    <n v="5697"/>
    <n v="569.70000000000005"/>
    <n v="5127.3"/>
    <n v="3360"/>
    <n v="1767.3000000000002"/>
    <n v="0"/>
    <s v="Jan"/>
    <n v="2025"/>
    <x v="0"/>
  </r>
  <r>
    <s v="ORD101856"/>
    <d v="2025-01-21T00:00:00"/>
    <s v="CUST0050"/>
    <s v="Yash Agarwal"/>
    <s v="Female"/>
    <n v="38"/>
    <x v="2"/>
    <s v="East"/>
    <s v="P025"/>
    <x v="1"/>
    <x v="1"/>
    <s v="Skincare"/>
    <n v="1"/>
    <n v="699"/>
    <n v="0"/>
    <n v="310"/>
    <x v="2"/>
    <s v="Cancelled"/>
    <s v="Website"/>
    <m/>
    <n v="699"/>
    <n v="0"/>
    <n v="699"/>
    <n v="310"/>
    <n v="389"/>
    <n v="0"/>
    <s v="Jan"/>
    <n v="2025"/>
    <x v="2"/>
  </r>
  <r>
    <s v="ORD103310"/>
    <d v="2025-01-21T00:00:00"/>
    <s v="CUST1030"/>
    <s v="Kabir Gupta"/>
    <s v="Female"/>
    <n v="29"/>
    <x v="18"/>
    <s v="South"/>
    <s v="P014"/>
    <x v="29"/>
    <x v="0"/>
    <s v="Home Decor"/>
    <n v="2"/>
    <n v="1299"/>
    <n v="0.05"/>
    <n v="1380"/>
    <x v="3"/>
    <s v="Delivered"/>
    <s v="Website"/>
    <n v="5"/>
    <n v="2598"/>
    <n v="129.9"/>
    <n v="2468.1"/>
    <n v="1380"/>
    <n v="1088.0999999999999"/>
    <n v="0"/>
    <s v="Jan"/>
    <n v="2025"/>
    <x v="3"/>
  </r>
  <r>
    <s v="ORD102125"/>
    <d v="2025-01-21T00:00:00"/>
    <s v="CUST2056"/>
    <s v="Sanya Malhotra"/>
    <s v="Male"/>
    <n v="25"/>
    <x v="3"/>
    <s v="East"/>
    <s v="P029"/>
    <x v="11"/>
    <x v="4"/>
    <s v="Technology"/>
    <n v="3"/>
    <n v="1299"/>
    <n v="0.1"/>
    <n v="1830"/>
    <x v="0"/>
    <s v="Delivered"/>
    <s v="Mobile App"/>
    <n v="4"/>
    <n v="3897"/>
    <n v="389.70000000000005"/>
    <n v="3507.3"/>
    <n v="1830"/>
    <n v="1677.3000000000002"/>
    <n v="0"/>
    <s v="Jan"/>
    <n v="2025"/>
    <x v="0"/>
  </r>
  <r>
    <s v="ORD101431"/>
    <d v="2025-01-21T00:00:00"/>
    <s v="CUST1941"/>
    <s v="Pranav Bansal"/>
    <s v="Male"/>
    <n v="19"/>
    <x v="7"/>
    <s v="West"/>
    <s v="P022"/>
    <x v="4"/>
    <x v="1"/>
    <s v="Skincare"/>
    <n v="1"/>
    <n v="799"/>
    <n v="0.1"/>
    <n v="360"/>
    <x v="0"/>
    <s v="Delivered"/>
    <s v="Mobile App"/>
    <n v="1"/>
    <n v="799"/>
    <n v="79.900000000000006"/>
    <n v="719.1"/>
    <n v="360"/>
    <n v="359.1"/>
    <n v="0"/>
    <s v="Jan"/>
    <n v="2025"/>
    <x v="0"/>
  </r>
  <r>
    <s v="ORD100006"/>
    <d v="2025-01-21T00:00:00"/>
    <s v="CUST0410"/>
    <s v="Rohan Rao"/>
    <s v="Male"/>
    <n v="22"/>
    <x v="21"/>
    <s v="East"/>
    <s v="P010"/>
    <x v="26"/>
    <x v="2"/>
    <s v="Clothing"/>
    <n v="1"/>
    <n v="1499"/>
    <n v="0.1"/>
    <n v="780"/>
    <x v="5"/>
    <s v="Returned"/>
    <s v="Mobile App"/>
    <n v="5"/>
    <n v="1499"/>
    <n v="149.9"/>
    <n v="1349.1"/>
    <n v="780"/>
    <n v="569.09999999999991"/>
    <n v="0"/>
    <s v="Jan"/>
    <n v="2025"/>
    <x v="0"/>
  </r>
  <r>
    <s v="ORD104860"/>
    <d v="2025-01-21T00:00:00"/>
    <s v="CUST0331"/>
    <s v="Kiara Chopra"/>
    <s v="Female"/>
    <n v="41"/>
    <x v="22"/>
    <s v="South"/>
    <s v="P002"/>
    <x v="10"/>
    <x v="3"/>
    <s v="Audio"/>
    <n v="1"/>
    <n v="1899"/>
    <n v="0.25"/>
    <n v="1120"/>
    <x v="1"/>
    <s v="Delivered"/>
    <s v="Mobile App"/>
    <n v="5"/>
    <n v="1899"/>
    <n v="474.75"/>
    <n v="1424.25"/>
    <n v="1120"/>
    <n v="304.25"/>
    <n v="0"/>
    <s v="Jan"/>
    <n v="2025"/>
    <x v="2"/>
  </r>
  <r>
    <s v="ORD102603"/>
    <d v="2025-01-22T00:00:00"/>
    <s v="CUST0185"/>
    <s v="Meera Singh"/>
    <s v="Female"/>
    <n v="42"/>
    <x v="22"/>
    <s v="South"/>
    <s v="P019"/>
    <x v="18"/>
    <x v="5"/>
    <s v="Sports"/>
    <n v="2"/>
    <n v="1499"/>
    <n v="0.1"/>
    <n v="1600"/>
    <x v="3"/>
    <s v="Delivered"/>
    <s v="Website"/>
    <n v="3"/>
    <n v="2998"/>
    <n v="299.8"/>
    <n v="2698.2"/>
    <n v="1600"/>
    <n v="1098.1999999999998"/>
    <n v="0"/>
    <s v="Jan"/>
    <n v="2025"/>
    <x v="2"/>
  </r>
  <r>
    <s v="ORD104300"/>
    <d v="2025-01-22T00:00:00"/>
    <s v="CUST2186"/>
    <s v="Arjun Rao"/>
    <s v="Female"/>
    <n v="29"/>
    <x v="13"/>
    <s v="North"/>
    <s v="P010"/>
    <x v="26"/>
    <x v="2"/>
    <s v="Clothing"/>
    <n v="4"/>
    <n v="1499"/>
    <n v="0.05"/>
    <n v="3120"/>
    <x v="2"/>
    <s v="Delivered"/>
    <s v="Mobile App"/>
    <n v="3"/>
    <n v="5996"/>
    <n v="299.8"/>
    <n v="5696.2"/>
    <n v="3120"/>
    <n v="2576.1999999999998"/>
    <n v="0"/>
    <s v="Jan"/>
    <n v="2025"/>
    <x v="3"/>
  </r>
  <r>
    <s v="ORD100026"/>
    <d v="2025-01-22T00:00:00"/>
    <s v="CUST1018"/>
    <s v="Rohan Rao"/>
    <s v="Male"/>
    <n v="22"/>
    <x v="6"/>
    <s v="North"/>
    <s v="P018"/>
    <x v="16"/>
    <x v="5"/>
    <s v="Sports"/>
    <n v="2"/>
    <n v="2199"/>
    <n v="0.1"/>
    <n v="2500"/>
    <x v="4"/>
    <s v="Delivered"/>
    <s v="Website"/>
    <n v="4"/>
    <n v="4398"/>
    <n v="439.8"/>
    <n v="3958.2"/>
    <n v="2500"/>
    <n v="1458.1999999999998"/>
    <n v="0"/>
    <s v="Jan"/>
    <n v="2025"/>
    <x v="0"/>
  </r>
  <r>
    <s v="ORD103983"/>
    <d v="2025-01-22T00:00:00"/>
    <s v="CUST0952"/>
    <s v="Ishaan Malhotra"/>
    <s v="Male"/>
    <n v="28"/>
    <x v="16"/>
    <s v="North"/>
    <s v="P016"/>
    <x v="28"/>
    <x v="5"/>
    <s v="Fitness"/>
    <n v="2"/>
    <n v="999"/>
    <n v="0.25"/>
    <n v="1040"/>
    <x v="3"/>
    <s v="Delivered"/>
    <s v="Mobile App"/>
    <n v="5"/>
    <n v="1998"/>
    <n v="499.5"/>
    <n v="1498.5"/>
    <n v="1040"/>
    <n v="458.5"/>
    <n v="0"/>
    <s v="Jan"/>
    <n v="2025"/>
    <x v="3"/>
  </r>
  <r>
    <s v="ORD101287"/>
    <d v="2025-01-22T00:00:00"/>
    <s v="CUST0869"/>
    <s v="Akash Bansal"/>
    <s v="Male"/>
    <n v="34"/>
    <x v="19"/>
    <s v="East"/>
    <s v="P006"/>
    <x v="8"/>
    <x v="2"/>
    <s v="Bags"/>
    <n v="1"/>
    <n v="1799"/>
    <n v="0.1"/>
    <n v="950"/>
    <x v="0"/>
    <s v="Delivered"/>
    <s v="Website"/>
    <n v="5"/>
    <n v="1799"/>
    <n v="179.9"/>
    <n v="1619.1"/>
    <n v="950"/>
    <n v="669.09999999999991"/>
    <n v="0"/>
    <s v="Jan"/>
    <n v="2025"/>
    <x v="3"/>
  </r>
  <r>
    <s v="ORD103116"/>
    <d v="2025-01-22T00:00:00"/>
    <s v="CUST1355"/>
    <s v="Kiara Chopra"/>
    <s v="Male"/>
    <n v="29"/>
    <x v="19"/>
    <s v="East"/>
    <s v="P002"/>
    <x v="10"/>
    <x v="3"/>
    <s v="Audio"/>
    <n v="1"/>
    <n v="1899"/>
    <n v="0.05"/>
    <n v="1120"/>
    <x v="0"/>
    <s v="Delivered"/>
    <s v="Mobile App"/>
    <n v="4"/>
    <n v="1899"/>
    <n v="94.95"/>
    <n v="1804.05"/>
    <n v="1120"/>
    <n v="684.05"/>
    <n v="0"/>
    <s v="Jan"/>
    <n v="2025"/>
    <x v="3"/>
  </r>
  <r>
    <s v="ORD102148"/>
    <d v="2025-01-22T00:00:00"/>
    <s v="CUST1603"/>
    <s v="Riya Verma"/>
    <s v="Female"/>
    <n v="20"/>
    <x v="6"/>
    <s v="North"/>
    <s v="P002"/>
    <x v="10"/>
    <x v="3"/>
    <s v="Audio"/>
    <n v="2"/>
    <n v="1899"/>
    <n v="0.15"/>
    <n v="2240"/>
    <x v="0"/>
    <s v="Delivered"/>
    <s v="Website"/>
    <n v="4"/>
    <n v="3798"/>
    <n v="569.69999999999993"/>
    <n v="3228.3"/>
    <n v="2240"/>
    <n v="988.30000000000018"/>
    <n v="0"/>
    <s v="Jan"/>
    <n v="2025"/>
    <x v="0"/>
  </r>
  <r>
    <s v="ORD100231"/>
    <d v="2025-01-22T00:00:00"/>
    <s v="CUST1788"/>
    <s v="Ananya Kumar"/>
    <s v="Female"/>
    <n v="40"/>
    <x v="8"/>
    <s v="East"/>
    <s v="P002"/>
    <x v="10"/>
    <x v="3"/>
    <s v="Audio"/>
    <n v="1"/>
    <n v="1899"/>
    <n v="0"/>
    <n v="1120"/>
    <x v="5"/>
    <s v="Cancelled"/>
    <s v="Mobile App"/>
    <m/>
    <n v="1899"/>
    <n v="0"/>
    <n v="1899"/>
    <n v="1120"/>
    <n v="779"/>
    <n v="0"/>
    <s v="Jan"/>
    <n v="2025"/>
    <x v="2"/>
  </r>
  <r>
    <s v="ORD104939"/>
    <d v="2025-01-22T00:00:00"/>
    <s v="CUST2125"/>
    <s v="Tanvi Patel"/>
    <s v="Male"/>
    <n v="27"/>
    <x v="4"/>
    <s v="South"/>
    <s v="P016"/>
    <x v="28"/>
    <x v="5"/>
    <s v="Fitness"/>
    <n v="2"/>
    <n v="999"/>
    <n v="0.05"/>
    <n v="1040"/>
    <x v="0"/>
    <s v="Delivered"/>
    <s v="Website"/>
    <n v="4"/>
    <n v="1998"/>
    <n v="99.9"/>
    <n v="1898.1"/>
    <n v="1040"/>
    <n v="858.09999999999991"/>
    <n v="0"/>
    <s v="Jan"/>
    <n v="2025"/>
    <x v="3"/>
  </r>
  <r>
    <s v="ORD103038"/>
    <d v="2025-01-22T00:00:00"/>
    <s v="CUST1232"/>
    <s v="Mohit Sharma"/>
    <s v="Female"/>
    <n v="30"/>
    <x v="2"/>
    <s v="East"/>
    <s v="P027"/>
    <x v="25"/>
    <x v="4"/>
    <s v="Business"/>
    <n v="3"/>
    <n v="699"/>
    <n v="0"/>
    <n v="900"/>
    <x v="4"/>
    <s v="Delivered"/>
    <s v="Mobile App"/>
    <n v="4"/>
    <n v="2097"/>
    <n v="0"/>
    <n v="2097"/>
    <n v="900"/>
    <n v="1197"/>
    <n v="0"/>
    <s v="Jan"/>
    <n v="2025"/>
    <x v="3"/>
  </r>
  <r>
    <s v="ORD101384"/>
    <d v="2025-01-22T00:00:00"/>
    <s v="CUST0434"/>
    <s v="Yash Agarwal"/>
    <s v="Male"/>
    <n v="30"/>
    <x v="13"/>
    <s v="North"/>
    <s v="P010"/>
    <x v="26"/>
    <x v="2"/>
    <s v="Clothing"/>
    <n v="2"/>
    <n v="1499"/>
    <n v="0.15"/>
    <n v="1560"/>
    <x v="2"/>
    <s v="Delivered"/>
    <s v="Mobile App"/>
    <n v="5"/>
    <n v="2998"/>
    <n v="449.7"/>
    <n v="2548.3000000000002"/>
    <n v="1560"/>
    <n v="988.30000000000018"/>
    <n v="0"/>
    <s v="Jan"/>
    <n v="2025"/>
    <x v="3"/>
  </r>
  <r>
    <s v="ORD104536"/>
    <d v="2025-01-22T00:00:00"/>
    <s v="CUST1622"/>
    <s v="Simran Gupta"/>
    <s v="Male"/>
    <n v="23"/>
    <x v="15"/>
    <s v="West"/>
    <s v="P026"/>
    <x v="15"/>
    <x v="4"/>
    <s v="Fiction"/>
    <n v="1"/>
    <n v="899"/>
    <n v="0"/>
    <n v="420"/>
    <x v="3"/>
    <s v="Delivered"/>
    <s v="Mobile App"/>
    <n v="2"/>
    <n v="899"/>
    <n v="0"/>
    <n v="899"/>
    <n v="420"/>
    <n v="479"/>
    <n v="0"/>
    <s v="Jan"/>
    <n v="2025"/>
    <x v="0"/>
  </r>
  <r>
    <s v="ORD102691"/>
    <d v="2025-01-22T00:00:00"/>
    <s v="CUST0864"/>
    <s v="Aarav Sharma"/>
    <s v="Male"/>
    <n v="24"/>
    <x v="7"/>
    <s v="West"/>
    <s v="P027"/>
    <x v="25"/>
    <x v="4"/>
    <s v="Business"/>
    <n v="1"/>
    <n v="699"/>
    <n v="0.25"/>
    <n v="300"/>
    <x v="2"/>
    <s v="Delivered"/>
    <s v="Website"/>
    <n v="3"/>
    <n v="699"/>
    <n v="174.75"/>
    <n v="524.25"/>
    <n v="300"/>
    <n v="224.25"/>
    <n v="0"/>
    <s v="Jan"/>
    <n v="2025"/>
    <x v="0"/>
  </r>
  <r>
    <s v="ORD101258"/>
    <d v="2025-01-22T00:00:00"/>
    <s v="CUST2083"/>
    <s v="Riya Verma"/>
    <s v="Male"/>
    <n v="24"/>
    <x v="16"/>
    <s v="North"/>
    <s v="P003"/>
    <x v="9"/>
    <x v="3"/>
    <s v="Wearables"/>
    <n v="2"/>
    <n v="3299"/>
    <n v="0.1"/>
    <n v="4200"/>
    <x v="0"/>
    <s v="Cancelled"/>
    <s v="Website"/>
    <m/>
    <n v="6598"/>
    <n v="659.80000000000007"/>
    <n v="5938.2"/>
    <n v="4200"/>
    <n v="1738.1999999999998"/>
    <n v="0"/>
    <s v="Jan"/>
    <n v="2025"/>
    <x v="0"/>
  </r>
  <r>
    <s v="ORD103181"/>
    <d v="2025-01-22T00:00:00"/>
    <s v="CUST0062"/>
    <s v="Pooja Kapoor"/>
    <s v="Male"/>
    <n v="49"/>
    <x v="3"/>
    <s v="East"/>
    <s v="P021"/>
    <x v="3"/>
    <x v="1"/>
    <s v="Skincare"/>
    <n v="2"/>
    <n v="499"/>
    <n v="0.15"/>
    <n v="440"/>
    <x v="2"/>
    <s v="Delivered"/>
    <s v="Website"/>
    <n v="5"/>
    <n v="998"/>
    <n v="149.69999999999999"/>
    <n v="848.3"/>
    <n v="440"/>
    <n v="408.29999999999995"/>
    <n v="0"/>
    <s v="Jan"/>
    <n v="2025"/>
    <x v="1"/>
  </r>
  <r>
    <s v="ORD100821"/>
    <d v="2025-01-23T00:00:00"/>
    <s v="CUST0537"/>
    <s v="Meera Singh"/>
    <s v="Female"/>
    <n v="25"/>
    <x v="3"/>
    <s v="East"/>
    <s v="P008"/>
    <x v="2"/>
    <x v="2"/>
    <s v="Clothing"/>
    <n v="4"/>
    <n v="799"/>
    <n v="0.05"/>
    <n v="1560"/>
    <x v="3"/>
    <s v="Delivered"/>
    <s v="Mobile App"/>
    <n v="4"/>
    <n v="3196"/>
    <n v="159.80000000000001"/>
    <n v="3036.2"/>
    <n v="1560"/>
    <n v="1476.1999999999998"/>
    <n v="0"/>
    <s v="Jan"/>
    <n v="2025"/>
    <x v="0"/>
  </r>
  <r>
    <s v="ORD100349"/>
    <d v="2025-01-23T00:00:00"/>
    <s v="CUST1220"/>
    <s v="Varun Jain"/>
    <s v="Male"/>
    <n v="32"/>
    <x v="3"/>
    <s v="East"/>
    <s v="P007"/>
    <x v="5"/>
    <x v="2"/>
    <s v="Footwear"/>
    <n v="1"/>
    <n v="2899"/>
    <n v="0.2"/>
    <n v="1700"/>
    <x v="0"/>
    <s v="Delivered"/>
    <s v="Website"/>
    <n v="5"/>
    <n v="2899"/>
    <n v="579.80000000000007"/>
    <n v="2319.1999999999998"/>
    <n v="1700"/>
    <n v="619.19999999999982"/>
    <n v="0"/>
    <s v="Jan"/>
    <n v="2025"/>
    <x v="3"/>
  </r>
  <r>
    <s v="ORD102472"/>
    <d v="2025-01-23T00:00:00"/>
    <s v="CUST0610"/>
    <s v="Manish Agarwal"/>
    <s v="Female"/>
    <n v="44"/>
    <x v="18"/>
    <s v="South"/>
    <s v="P008"/>
    <x v="2"/>
    <x v="2"/>
    <s v="Clothing"/>
    <n v="1"/>
    <n v="799"/>
    <n v="0.1"/>
    <n v="390"/>
    <x v="0"/>
    <s v="Returned"/>
    <s v="Website"/>
    <n v="4"/>
    <n v="799"/>
    <n v="79.900000000000006"/>
    <n v="719.1"/>
    <n v="390"/>
    <n v="329.1"/>
    <n v="0"/>
    <s v="Jan"/>
    <n v="2025"/>
    <x v="2"/>
  </r>
  <r>
    <s v="ORD100776"/>
    <d v="2025-01-23T00:00:00"/>
    <s v="CUST1537"/>
    <s v="Diya Mishra"/>
    <s v="Female"/>
    <n v="29"/>
    <x v="3"/>
    <s v="East"/>
    <s v="P016"/>
    <x v="28"/>
    <x v="5"/>
    <s v="Fitness"/>
    <n v="1"/>
    <n v="999"/>
    <n v="0"/>
    <n v="520"/>
    <x v="3"/>
    <s v="Delivered"/>
    <s v="Mobile App"/>
    <n v="3"/>
    <n v="999"/>
    <n v="0"/>
    <n v="999"/>
    <n v="520"/>
    <n v="479"/>
    <n v="0"/>
    <s v="Jan"/>
    <n v="2025"/>
    <x v="3"/>
  </r>
  <r>
    <s v="ORD100551"/>
    <d v="2025-01-23T00:00:00"/>
    <s v="CUST1818"/>
    <s v="Rohan Rao"/>
    <s v="Female"/>
    <n v="34"/>
    <x v="11"/>
    <s v="West"/>
    <s v="P028"/>
    <x v="12"/>
    <x v="4"/>
    <s v="Technology"/>
    <n v="1"/>
    <n v="1099"/>
    <n v="0.1"/>
    <n v="520"/>
    <x v="3"/>
    <s v="Delivered"/>
    <s v="Website"/>
    <n v="4"/>
    <n v="1099"/>
    <n v="109.9"/>
    <n v="989.1"/>
    <n v="520"/>
    <n v="469.1"/>
    <n v="0"/>
    <s v="Jan"/>
    <n v="2025"/>
    <x v="3"/>
  </r>
  <r>
    <s v="ORD102678"/>
    <d v="2025-01-23T00:00:00"/>
    <s v="CUST1782"/>
    <s v="Simran Gupta"/>
    <s v="Male"/>
    <n v="24"/>
    <x v="7"/>
    <s v="West"/>
    <s v="P008"/>
    <x v="2"/>
    <x v="2"/>
    <s v="Clothing"/>
    <n v="1"/>
    <n v="799"/>
    <n v="0.1"/>
    <n v="390"/>
    <x v="3"/>
    <s v="Delivered"/>
    <s v="Website"/>
    <n v="4"/>
    <n v="799"/>
    <n v="79.900000000000006"/>
    <n v="719.1"/>
    <n v="390"/>
    <n v="329.1"/>
    <n v="0"/>
    <s v="Jan"/>
    <n v="2025"/>
    <x v="0"/>
  </r>
  <r>
    <s v="ORD101977"/>
    <d v="2025-01-23T00:00:00"/>
    <s v="CUST0334"/>
    <s v="Aditya Kapoor"/>
    <s v="Female"/>
    <n v="37"/>
    <x v="0"/>
    <s v="East"/>
    <s v="P001"/>
    <x v="6"/>
    <x v="3"/>
    <s v="Audio"/>
    <n v="1"/>
    <n v="2499"/>
    <n v="0.15"/>
    <n v="1550"/>
    <x v="4"/>
    <s v="Delivered"/>
    <s v="Mobile App"/>
    <n v="4"/>
    <n v="2499"/>
    <n v="374.84999999999997"/>
    <n v="2124.15"/>
    <n v="1550"/>
    <n v="574.15000000000009"/>
    <n v="0"/>
    <s v="Jan"/>
    <n v="2025"/>
    <x v="2"/>
  </r>
  <r>
    <s v="ORD102725"/>
    <d v="2025-01-23T00:00:00"/>
    <s v="CUST1767"/>
    <s v="Nisha Saxena"/>
    <s v="Male"/>
    <n v="38"/>
    <x v="6"/>
    <s v="North"/>
    <s v="P016"/>
    <x v="28"/>
    <x v="5"/>
    <s v="Fitness"/>
    <n v="1"/>
    <n v="999"/>
    <n v="0.3"/>
    <n v="520"/>
    <x v="3"/>
    <s v="Delivered"/>
    <s v="Website"/>
    <n v="5"/>
    <n v="999"/>
    <n v="299.7"/>
    <n v="699.3"/>
    <n v="520"/>
    <n v="179.29999999999995"/>
    <n v="0"/>
    <s v="Jan"/>
    <n v="2025"/>
    <x v="2"/>
  </r>
  <r>
    <s v="ORD101411"/>
    <d v="2025-01-24T00:00:00"/>
    <s v="CUST1790"/>
    <s v="Pooja Kapoor"/>
    <s v="Male"/>
    <n v="35"/>
    <x v="4"/>
    <s v="South"/>
    <s v="P029"/>
    <x v="11"/>
    <x v="4"/>
    <s v="Technology"/>
    <n v="2"/>
    <n v="1299"/>
    <n v="0.15"/>
    <n v="1220"/>
    <x v="0"/>
    <s v="Delivered"/>
    <s v="Mobile App"/>
    <n v="5"/>
    <n v="2598"/>
    <n v="389.7"/>
    <n v="2208.3000000000002"/>
    <n v="1220"/>
    <n v="988.30000000000018"/>
    <n v="0"/>
    <s v="Jan"/>
    <n v="2025"/>
    <x v="3"/>
  </r>
  <r>
    <s v="ORD104902"/>
    <d v="2025-01-24T00:00:00"/>
    <s v="CUST1812"/>
    <s v="Karan Jain"/>
    <s v="Male"/>
    <n v="35"/>
    <x v="15"/>
    <s v="West"/>
    <s v="P002"/>
    <x v="10"/>
    <x v="3"/>
    <s v="Audio"/>
    <n v="1"/>
    <n v="1899"/>
    <n v="0"/>
    <n v="1120"/>
    <x v="3"/>
    <s v="Delivered"/>
    <s v="Mobile App"/>
    <n v="5"/>
    <n v="1899"/>
    <n v="0"/>
    <n v="1899"/>
    <n v="1120"/>
    <n v="779"/>
    <n v="0"/>
    <s v="Jan"/>
    <n v="2025"/>
    <x v="3"/>
  </r>
  <r>
    <s v="ORD104737"/>
    <d v="2025-01-25T00:00:00"/>
    <s v="CUST2191"/>
    <s v="Isha Mehta"/>
    <s v="Female"/>
    <n v="40"/>
    <x v="19"/>
    <s v="East"/>
    <s v="P002"/>
    <x v="10"/>
    <x v="3"/>
    <s v="Audio"/>
    <n v="1"/>
    <n v="1899"/>
    <n v="0.1"/>
    <n v="1120"/>
    <x v="3"/>
    <s v="Cancelled"/>
    <s v="Website"/>
    <m/>
    <n v="1899"/>
    <n v="189.9"/>
    <n v="1709.1"/>
    <n v="1120"/>
    <n v="589.09999999999991"/>
    <n v="0"/>
    <s v="Jan"/>
    <n v="2025"/>
    <x v="2"/>
  </r>
  <r>
    <s v="ORD101775"/>
    <d v="2025-01-25T00:00:00"/>
    <s v="CUST0853"/>
    <s v="Pranav Bansal"/>
    <s v="Male"/>
    <n v="43"/>
    <x v="18"/>
    <s v="South"/>
    <s v="P008"/>
    <x v="2"/>
    <x v="2"/>
    <s v="Clothing"/>
    <n v="2"/>
    <n v="799"/>
    <n v="0.15"/>
    <n v="780"/>
    <x v="0"/>
    <s v="Delivered"/>
    <s v="Website"/>
    <n v="5"/>
    <n v="1598"/>
    <n v="239.7"/>
    <n v="1358.3"/>
    <n v="780"/>
    <n v="578.29999999999995"/>
    <n v="0"/>
    <s v="Jan"/>
    <n v="2025"/>
    <x v="2"/>
  </r>
  <r>
    <s v="ORD104117"/>
    <d v="2025-01-25T00:00:00"/>
    <s v="CUST0399"/>
    <s v="Isha Mehta"/>
    <s v="Male"/>
    <n v="27"/>
    <x v="1"/>
    <s v="North"/>
    <s v="P014"/>
    <x v="29"/>
    <x v="0"/>
    <s v="Home Decor"/>
    <n v="4"/>
    <n v="1299"/>
    <n v="0.15"/>
    <n v="2760"/>
    <x v="0"/>
    <s v="Delivered"/>
    <s v="Mobile App"/>
    <n v="5"/>
    <n v="5196"/>
    <n v="779.4"/>
    <n v="4416.6000000000004"/>
    <n v="2760"/>
    <n v="1656.6000000000004"/>
    <n v="0"/>
    <s v="Jan"/>
    <n v="2025"/>
    <x v="3"/>
  </r>
  <r>
    <s v="ORD100418"/>
    <d v="2025-01-25T00:00:00"/>
    <s v="CUST0730"/>
    <s v="Rohan Rao"/>
    <s v="Female"/>
    <n v="26"/>
    <x v="20"/>
    <s v="South"/>
    <s v="P009"/>
    <x v="21"/>
    <x v="2"/>
    <s v="Clothing"/>
    <n v="1"/>
    <n v="1999"/>
    <n v="0.1"/>
    <n v="1050"/>
    <x v="1"/>
    <s v="Delivered"/>
    <s v="Website"/>
    <n v="5"/>
    <n v="1999"/>
    <n v="199.9"/>
    <n v="1799.1"/>
    <n v="1050"/>
    <n v="749.09999999999991"/>
    <n v="0"/>
    <s v="Jan"/>
    <n v="2025"/>
    <x v="3"/>
  </r>
  <r>
    <s v="ORD104609"/>
    <d v="2025-01-25T00:00:00"/>
    <s v="CUST1377"/>
    <s v="Diya Mishra"/>
    <s v="Male"/>
    <n v="31"/>
    <x v="11"/>
    <s v="West"/>
    <s v="P020"/>
    <x v="14"/>
    <x v="5"/>
    <s v="Fitness"/>
    <n v="5"/>
    <n v="699"/>
    <n v="0.1"/>
    <n v="1600"/>
    <x v="3"/>
    <s v="Delivered"/>
    <s v="Mobile App"/>
    <n v="5"/>
    <n v="3495"/>
    <n v="349.5"/>
    <n v="3145.5"/>
    <n v="1600"/>
    <n v="1545.5"/>
    <n v="0"/>
    <s v="Jan"/>
    <n v="2025"/>
    <x v="3"/>
  </r>
  <r>
    <s v="ORD103416"/>
    <d v="2025-01-25T00:00:00"/>
    <s v="CUST1283"/>
    <s v="Riya Verma"/>
    <s v="Female"/>
    <n v="18"/>
    <x v="16"/>
    <s v="North"/>
    <s v="P011"/>
    <x v="24"/>
    <x v="0"/>
    <s v="Kitchen"/>
    <n v="3"/>
    <n v="3499"/>
    <n v="0"/>
    <n v="6750"/>
    <x v="0"/>
    <s v="Delivered"/>
    <s v="Mobile App"/>
    <n v="1"/>
    <n v="10497"/>
    <n v="0"/>
    <n v="10497"/>
    <n v="6750"/>
    <n v="3747"/>
    <n v="0"/>
    <s v="Jan"/>
    <n v="2025"/>
    <x v="0"/>
  </r>
  <r>
    <s v="ORD104112"/>
    <d v="2025-01-25T00:00:00"/>
    <s v="CUST0656"/>
    <s v="Mohit Sharma"/>
    <s v="Female"/>
    <n v="19"/>
    <x v="22"/>
    <s v="South"/>
    <s v="P001"/>
    <x v="6"/>
    <x v="3"/>
    <s v="Audio"/>
    <n v="1"/>
    <n v="2499"/>
    <n v="0.1"/>
    <n v="1550"/>
    <x v="0"/>
    <s v="Delivered"/>
    <s v="Website"/>
    <n v="5"/>
    <n v="2499"/>
    <n v="249.9"/>
    <n v="2249.1"/>
    <n v="1550"/>
    <n v="699.09999999999991"/>
    <n v="0"/>
    <s v="Jan"/>
    <n v="2025"/>
    <x v="0"/>
  </r>
  <r>
    <s v="ORD100866"/>
    <d v="2025-01-25T00:00:00"/>
    <s v="CUST1339"/>
    <s v="Vansh Chopra"/>
    <s v="Male"/>
    <n v="24"/>
    <x v="19"/>
    <s v="East"/>
    <s v="P010"/>
    <x v="26"/>
    <x v="2"/>
    <s v="Clothing"/>
    <n v="2"/>
    <n v="1499"/>
    <n v="0"/>
    <n v="1560"/>
    <x v="0"/>
    <s v="Delivered"/>
    <s v="Mobile App"/>
    <n v="4"/>
    <n v="2998"/>
    <n v="0"/>
    <n v="2998"/>
    <n v="1560"/>
    <n v="1438"/>
    <n v="0"/>
    <s v="Jan"/>
    <n v="2025"/>
    <x v="0"/>
  </r>
  <r>
    <s v="ORD102623"/>
    <d v="2025-01-25T00:00:00"/>
    <s v="CUST1530"/>
    <s v="Rohan Rao"/>
    <s v="Female"/>
    <n v="26"/>
    <x v="19"/>
    <s v="East"/>
    <s v="P002"/>
    <x v="10"/>
    <x v="3"/>
    <s v="Audio"/>
    <n v="1"/>
    <n v="1899"/>
    <n v="0.15"/>
    <n v="1120"/>
    <x v="4"/>
    <s v="Delivered"/>
    <s v="Mobile App"/>
    <n v="3"/>
    <n v="1899"/>
    <n v="284.84999999999997"/>
    <n v="1614.15"/>
    <n v="1120"/>
    <n v="494.15000000000009"/>
    <n v="0"/>
    <s v="Jan"/>
    <n v="2025"/>
    <x v="3"/>
  </r>
  <r>
    <s v="ORD103216"/>
    <d v="2025-01-25T00:00:00"/>
    <s v="CUST1213"/>
    <s v="Kavya Patel"/>
    <s v="Male"/>
    <n v="39"/>
    <x v="5"/>
    <s v="West"/>
    <s v="P008"/>
    <x v="2"/>
    <x v="2"/>
    <s v="Clothing"/>
    <n v="1"/>
    <n v="799"/>
    <n v="0.15"/>
    <n v="390"/>
    <x v="0"/>
    <s v="Delivered"/>
    <s v="Mobile App"/>
    <n v="3"/>
    <n v="799"/>
    <n v="119.85"/>
    <n v="679.15"/>
    <n v="390"/>
    <n v="289.14999999999998"/>
    <n v="0"/>
    <s v="Jan"/>
    <n v="2025"/>
    <x v="2"/>
  </r>
  <r>
    <s v="ORD101032"/>
    <d v="2025-01-25T00:00:00"/>
    <s v="CUST1857"/>
    <s v="Diya Mishra"/>
    <s v="Male"/>
    <n v="36"/>
    <x v="22"/>
    <s v="South"/>
    <s v="P018"/>
    <x v="16"/>
    <x v="5"/>
    <s v="Sports"/>
    <n v="4"/>
    <n v="2199"/>
    <n v="0.05"/>
    <n v="5000"/>
    <x v="0"/>
    <s v="Delivered"/>
    <s v="Website"/>
    <n v="5"/>
    <n v="8796"/>
    <n v="439.8"/>
    <n v="8356.2000000000007"/>
    <n v="5000"/>
    <n v="3356.2000000000007"/>
    <n v="0"/>
    <s v="Jan"/>
    <n v="2025"/>
    <x v="2"/>
  </r>
  <r>
    <s v="ORD102848"/>
    <d v="2025-01-25T00:00:00"/>
    <s v="CUST0757"/>
    <s v="Pranav Bansal"/>
    <s v="Male"/>
    <n v="27"/>
    <x v="8"/>
    <s v="East"/>
    <s v="P028"/>
    <x v="12"/>
    <x v="4"/>
    <s v="Technology"/>
    <n v="1"/>
    <n v="1099"/>
    <n v="0.1"/>
    <n v="520"/>
    <x v="1"/>
    <s v="Delivered"/>
    <s v="Website"/>
    <n v="5"/>
    <n v="1099"/>
    <n v="109.9"/>
    <n v="989.1"/>
    <n v="520"/>
    <n v="469.1"/>
    <n v="0"/>
    <s v="Jan"/>
    <n v="2025"/>
    <x v="3"/>
  </r>
  <r>
    <s v="ORD104542"/>
    <d v="2025-01-25T00:00:00"/>
    <s v="CUST0959"/>
    <s v="Shivam Mehta"/>
    <s v="Male"/>
    <n v="29"/>
    <x v="20"/>
    <s v="South"/>
    <s v="P021"/>
    <x v="3"/>
    <x v="1"/>
    <s v="Skincare"/>
    <n v="1"/>
    <n v="499"/>
    <n v="0.1"/>
    <n v="220"/>
    <x v="0"/>
    <s v="Delivered"/>
    <s v="Website"/>
    <n v="5"/>
    <n v="499"/>
    <n v="49.900000000000006"/>
    <n v="449.1"/>
    <n v="220"/>
    <n v="229.10000000000002"/>
    <n v="0"/>
    <s v="Jan"/>
    <n v="2025"/>
    <x v="3"/>
  </r>
  <r>
    <s v="ORD100680"/>
    <d v="2025-01-25T00:00:00"/>
    <s v="CUST0117"/>
    <s v="Pranav Bansal"/>
    <s v="Male"/>
    <n v="32"/>
    <x v="9"/>
    <s v="North"/>
    <s v="P004"/>
    <x v="19"/>
    <x v="3"/>
    <s v="Accessories"/>
    <n v="2"/>
    <n v="899"/>
    <n v="0.1"/>
    <n v="960"/>
    <x v="0"/>
    <s v="Delivered"/>
    <s v="Website"/>
    <n v="5"/>
    <n v="1798"/>
    <n v="179.8"/>
    <n v="1618.2"/>
    <n v="960"/>
    <n v="658.2"/>
    <n v="0"/>
    <s v="Jan"/>
    <n v="2025"/>
    <x v="3"/>
  </r>
  <r>
    <s v="ORD103939"/>
    <d v="2025-01-25T00:00:00"/>
    <s v="CUST1836"/>
    <s v="Rahul Kumar"/>
    <s v="Female"/>
    <n v="32"/>
    <x v="20"/>
    <s v="South"/>
    <s v="P022"/>
    <x v="4"/>
    <x v="1"/>
    <s v="Skincare"/>
    <n v="1"/>
    <n v="799"/>
    <n v="0.15"/>
    <n v="360"/>
    <x v="1"/>
    <s v="Delivered"/>
    <s v="Mobile App"/>
    <n v="4"/>
    <n v="799"/>
    <n v="119.85"/>
    <n v="679.15"/>
    <n v="360"/>
    <n v="319.14999999999998"/>
    <n v="0"/>
    <s v="Jan"/>
    <n v="2025"/>
    <x v="3"/>
  </r>
  <r>
    <s v="ORD104377"/>
    <d v="2025-01-26T00:00:00"/>
    <s v="CUST2036"/>
    <s v="Karan Jain"/>
    <s v="Female"/>
    <n v="25"/>
    <x v="4"/>
    <s v="South"/>
    <s v="P021"/>
    <x v="3"/>
    <x v="1"/>
    <s v="Skincare"/>
    <n v="1"/>
    <n v="499"/>
    <n v="0.15"/>
    <n v="220"/>
    <x v="3"/>
    <s v="Delivered"/>
    <s v="Mobile App"/>
    <n v="4"/>
    <n v="499"/>
    <n v="74.849999999999994"/>
    <n v="424.15"/>
    <n v="220"/>
    <n v="204.14999999999998"/>
    <n v="0"/>
    <s v="Jan"/>
    <n v="2025"/>
    <x v="0"/>
  </r>
  <r>
    <s v="ORD104004"/>
    <d v="2025-01-26T00:00:00"/>
    <s v="CUST1417"/>
    <s v="Zoya Singh"/>
    <s v="Female"/>
    <n v="22"/>
    <x v="8"/>
    <s v="East"/>
    <s v="P006"/>
    <x v="8"/>
    <x v="2"/>
    <s v="Bags"/>
    <n v="1"/>
    <n v="1799"/>
    <n v="0.1"/>
    <n v="950"/>
    <x v="0"/>
    <s v="Delivered"/>
    <s v="Mobile App"/>
    <n v="3"/>
    <n v="1799"/>
    <n v="179.9"/>
    <n v="1619.1"/>
    <n v="950"/>
    <n v="669.09999999999991"/>
    <n v="0"/>
    <s v="Jan"/>
    <n v="2025"/>
    <x v="0"/>
  </r>
  <r>
    <s v="ORD102847"/>
    <d v="2025-01-26T00:00:00"/>
    <s v="CUST0245"/>
    <s v="Pranav Bansal"/>
    <s v="Female"/>
    <n v="51"/>
    <x v="20"/>
    <s v="South"/>
    <s v="P015"/>
    <x v="23"/>
    <x v="0"/>
    <s v="Home Decor"/>
    <n v="3"/>
    <n v="1599"/>
    <n v="0.1"/>
    <n v="2550"/>
    <x v="4"/>
    <s v="Cancelled"/>
    <s v="Mobile App"/>
    <m/>
    <n v="4797"/>
    <n v="479.70000000000005"/>
    <n v="4317.3"/>
    <n v="2550"/>
    <n v="1767.3000000000002"/>
    <n v="0"/>
    <s v="Jan"/>
    <n v="2025"/>
    <x v="1"/>
  </r>
  <r>
    <s v="ORD100723"/>
    <d v="2025-01-26T00:00:00"/>
    <s v="CUST2001"/>
    <s v="Sakshi Mishra"/>
    <s v="Female"/>
    <n v="46"/>
    <x v="7"/>
    <s v="West"/>
    <s v="P016"/>
    <x v="28"/>
    <x v="5"/>
    <s v="Fitness"/>
    <n v="3"/>
    <n v="999"/>
    <n v="0.1"/>
    <n v="1560"/>
    <x v="0"/>
    <s v="Delivered"/>
    <s v="Website"/>
    <n v="4"/>
    <n v="2997"/>
    <n v="299.7"/>
    <n v="2697.3"/>
    <n v="1560"/>
    <n v="1137.3000000000002"/>
    <n v="0"/>
    <s v="Jan"/>
    <n v="2025"/>
    <x v="1"/>
  </r>
  <r>
    <s v="ORD102350"/>
    <d v="2025-01-26T00:00:00"/>
    <s v="CUST1275"/>
    <s v="Vansh Chopra"/>
    <s v="Female"/>
    <n v="36"/>
    <x v="17"/>
    <s v="North"/>
    <s v="P003"/>
    <x v="9"/>
    <x v="3"/>
    <s v="Wearables"/>
    <n v="1"/>
    <n v="3299"/>
    <n v="0.05"/>
    <n v="2100"/>
    <x v="0"/>
    <s v="Delivered"/>
    <s v="Website"/>
    <n v="5"/>
    <n v="3299"/>
    <n v="164.95000000000002"/>
    <n v="3134.05"/>
    <n v="2100"/>
    <n v="1034.0500000000002"/>
    <n v="0"/>
    <s v="Jan"/>
    <n v="2025"/>
    <x v="2"/>
  </r>
  <r>
    <s v="ORD102172"/>
    <d v="2025-01-26T00:00:00"/>
    <s v="CUST1044"/>
    <s v="Karan Jain"/>
    <s v="Male"/>
    <n v="18"/>
    <x v="7"/>
    <s v="West"/>
    <s v="P027"/>
    <x v="25"/>
    <x v="4"/>
    <s v="Business"/>
    <n v="4"/>
    <n v="699"/>
    <n v="0.2"/>
    <n v="1200"/>
    <x v="0"/>
    <s v="Delivered"/>
    <s v="Mobile App"/>
    <n v="4"/>
    <n v="2796"/>
    <n v="559.20000000000005"/>
    <n v="2236.8000000000002"/>
    <n v="1200"/>
    <n v="1036.8000000000002"/>
    <n v="0"/>
    <s v="Jan"/>
    <n v="2025"/>
    <x v="0"/>
  </r>
  <r>
    <s v="ORD100645"/>
    <d v="2025-01-26T00:00:00"/>
    <s v="CUST1579"/>
    <s v="Kiara Chopra"/>
    <s v="Female"/>
    <n v="29"/>
    <x v="15"/>
    <s v="West"/>
    <s v="P022"/>
    <x v="4"/>
    <x v="1"/>
    <s v="Skincare"/>
    <n v="1"/>
    <n v="799"/>
    <n v="0.2"/>
    <n v="360"/>
    <x v="5"/>
    <s v="Delivered"/>
    <s v="Website"/>
    <n v="5"/>
    <n v="799"/>
    <n v="159.80000000000001"/>
    <n v="639.20000000000005"/>
    <n v="360"/>
    <n v="279.20000000000005"/>
    <n v="0"/>
    <s v="Jan"/>
    <n v="2025"/>
    <x v="3"/>
  </r>
  <r>
    <s v="ORD101633"/>
    <d v="2025-01-26T00:00:00"/>
    <s v="CUST0171"/>
    <s v="Kiara Chopra"/>
    <s v="Female"/>
    <n v="18"/>
    <x v="9"/>
    <s v="North"/>
    <s v="P023"/>
    <x v="20"/>
    <x v="1"/>
    <s v="Haircare"/>
    <n v="1"/>
    <n v="649"/>
    <n v="0.1"/>
    <n v="290"/>
    <x v="0"/>
    <s v="Delivered"/>
    <s v="Mobile App"/>
    <n v="3"/>
    <n v="649"/>
    <n v="64.900000000000006"/>
    <n v="584.1"/>
    <n v="290"/>
    <n v="294.10000000000002"/>
    <n v="0"/>
    <s v="Jan"/>
    <n v="2025"/>
    <x v="0"/>
  </r>
  <r>
    <s v="ORD104908"/>
    <d v="2025-01-27T00:00:00"/>
    <s v="CUST1674"/>
    <s v="Arjun Rao"/>
    <s v="Female"/>
    <n v="28"/>
    <x v="8"/>
    <s v="East"/>
    <s v="P008"/>
    <x v="2"/>
    <x v="2"/>
    <s v="Clothing"/>
    <n v="2"/>
    <n v="799"/>
    <n v="0"/>
    <n v="780"/>
    <x v="2"/>
    <s v="Returned"/>
    <s v="Website"/>
    <n v="4"/>
    <n v="1598"/>
    <n v="0"/>
    <n v="1598"/>
    <n v="780"/>
    <n v="818"/>
    <n v="0"/>
    <s v="Jan"/>
    <n v="2025"/>
    <x v="3"/>
  </r>
  <r>
    <s v="ORD100989"/>
    <d v="2025-01-27T00:00:00"/>
    <s v="CUST1504"/>
    <s v="Aarav Sharma"/>
    <s v="Female"/>
    <n v="23"/>
    <x v="8"/>
    <s v="East"/>
    <s v="P010"/>
    <x v="26"/>
    <x v="2"/>
    <s v="Clothing"/>
    <n v="2"/>
    <n v="1499"/>
    <n v="0.25"/>
    <n v="1560"/>
    <x v="3"/>
    <s v="Delivered"/>
    <s v="Website"/>
    <n v="4"/>
    <n v="2998"/>
    <n v="749.5"/>
    <n v="2248.5"/>
    <n v="1560"/>
    <n v="688.5"/>
    <n v="0"/>
    <s v="Jan"/>
    <n v="2025"/>
    <x v="0"/>
  </r>
  <r>
    <s v="ORD100237"/>
    <d v="2025-01-27T00:00:00"/>
    <s v="CUST1664"/>
    <s v="Aarav Sharma"/>
    <s v="Male"/>
    <n v="32"/>
    <x v="10"/>
    <s v="South"/>
    <s v="P024"/>
    <x v="13"/>
    <x v="1"/>
    <s v="Fragrance"/>
    <n v="2"/>
    <n v="1799"/>
    <n v="0.2"/>
    <n v="1800"/>
    <x v="0"/>
    <s v="Delivered"/>
    <s v="Mobile App"/>
    <n v="4"/>
    <n v="3598"/>
    <n v="719.6"/>
    <n v="2878.4"/>
    <n v="1800"/>
    <n v="1078.4000000000001"/>
    <n v="0"/>
    <s v="Jan"/>
    <n v="2025"/>
    <x v="3"/>
  </r>
  <r>
    <s v="ORD104175"/>
    <d v="2025-01-27T00:00:00"/>
    <s v="CUST1389"/>
    <s v="Tanvi Patel"/>
    <s v="Female"/>
    <n v="22"/>
    <x v="2"/>
    <s v="East"/>
    <s v="P020"/>
    <x v="14"/>
    <x v="5"/>
    <s v="Fitness"/>
    <n v="1"/>
    <n v="699"/>
    <n v="0.2"/>
    <n v="320"/>
    <x v="4"/>
    <s v="Returned"/>
    <s v="Mobile App"/>
    <n v="3"/>
    <n v="699"/>
    <n v="139.80000000000001"/>
    <n v="559.20000000000005"/>
    <n v="320"/>
    <n v="239.20000000000005"/>
    <n v="0"/>
    <s v="Jan"/>
    <n v="2025"/>
    <x v="0"/>
  </r>
  <r>
    <s v="ORD101311"/>
    <d v="2025-01-27T00:00:00"/>
    <s v="CUST0972"/>
    <s v="Rahul Kumar"/>
    <s v="Female"/>
    <n v="33"/>
    <x v="22"/>
    <s v="South"/>
    <s v="P020"/>
    <x v="14"/>
    <x v="5"/>
    <s v="Fitness"/>
    <n v="2"/>
    <n v="699"/>
    <n v="0.05"/>
    <n v="640"/>
    <x v="0"/>
    <s v="Delivered"/>
    <s v="Website"/>
    <n v="2"/>
    <n v="1398"/>
    <n v="69.900000000000006"/>
    <n v="1328.1"/>
    <n v="640"/>
    <n v="688.09999999999991"/>
    <n v="0"/>
    <s v="Jan"/>
    <n v="2025"/>
    <x v="3"/>
  </r>
  <r>
    <s v="ORD103547"/>
    <d v="2025-01-27T00:00:00"/>
    <s v="CUST0528"/>
    <s v="Mohit Sharma"/>
    <s v="Female"/>
    <n v="37"/>
    <x v="7"/>
    <s v="West"/>
    <s v="P002"/>
    <x v="10"/>
    <x v="3"/>
    <s v="Audio"/>
    <n v="3"/>
    <n v="1899"/>
    <n v="0.05"/>
    <n v="3360"/>
    <x v="0"/>
    <s v="Delivered"/>
    <s v="Website"/>
    <n v="4"/>
    <n v="5697"/>
    <n v="284.85000000000002"/>
    <n v="5412.15"/>
    <n v="3360"/>
    <n v="2052.1499999999996"/>
    <n v="0"/>
    <s v="Jan"/>
    <n v="2025"/>
    <x v="2"/>
  </r>
  <r>
    <s v="ORD102665"/>
    <d v="2025-01-27T00:00:00"/>
    <s v="CUST0180"/>
    <s v="Karan Jain"/>
    <s v="Male"/>
    <n v="35"/>
    <x v="2"/>
    <s v="East"/>
    <s v="P017"/>
    <x v="17"/>
    <x v="5"/>
    <s v="Fitness"/>
    <n v="5"/>
    <n v="2499"/>
    <n v="0.2"/>
    <n v="7250"/>
    <x v="1"/>
    <s v="Delivered"/>
    <s v="Website"/>
    <n v="5"/>
    <n v="12495"/>
    <n v="2499"/>
    <n v="9996"/>
    <n v="7250"/>
    <n v="2746"/>
    <n v="0"/>
    <s v="Jan"/>
    <n v="2025"/>
    <x v="3"/>
  </r>
  <r>
    <s v="ORD102139"/>
    <d v="2025-01-28T00:00:00"/>
    <s v="CUST1244"/>
    <s v="Ananya Kumar"/>
    <s v="Female"/>
    <n v="47"/>
    <x v="9"/>
    <s v="North"/>
    <s v="P007"/>
    <x v="5"/>
    <x v="2"/>
    <s v="Footwear"/>
    <n v="2"/>
    <n v="2899"/>
    <n v="0"/>
    <n v="3400"/>
    <x v="0"/>
    <s v="Delivered"/>
    <s v="Website"/>
    <n v="5"/>
    <n v="5798"/>
    <n v="0"/>
    <n v="5798"/>
    <n v="3400"/>
    <n v="2398"/>
    <n v="0"/>
    <s v="Jan"/>
    <n v="2025"/>
    <x v="1"/>
  </r>
  <r>
    <s v="ORD101450"/>
    <d v="2025-01-28T00:00:00"/>
    <s v="CUST1568"/>
    <s v="Aarav Sharma"/>
    <s v="Male"/>
    <n v="31"/>
    <x v="21"/>
    <s v="East"/>
    <s v="P025"/>
    <x v="1"/>
    <x v="1"/>
    <s v="Skincare"/>
    <n v="5"/>
    <n v="699"/>
    <n v="0.15"/>
    <n v="1550"/>
    <x v="0"/>
    <s v="Delivered"/>
    <s v="Mobile App"/>
    <n v="5"/>
    <n v="3495"/>
    <n v="524.25"/>
    <n v="2970.75"/>
    <n v="1550"/>
    <n v="1420.75"/>
    <n v="0"/>
    <s v="Jan"/>
    <n v="2025"/>
    <x v="3"/>
  </r>
  <r>
    <s v="ORD100121"/>
    <d v="2025-01-28T00:00:00"/>
    <s v="CUST2058"/>
    <s v="Arjun Rao"/>
    <s v="Male"/>
    <n v="40"/>
    <x v="17"/>
    <s v="North"/>
    <s v="P016"/>
    <x v="28"/>
    <x v="5"/>
    <s v="Fitness"/>
    <n v="3"/>
    <n v="999"/>
    <n v="0.15"/>
    <n v="1560"/>
    <x v="1"/>
    <s v="Returned"/>
    <s v="Website"/>
    <n v="5"/>
    <n v="2997"/>
    <n v="449.55"/>
    <n v="2547.4499999999998"/>
    <n v="1560"/>
    <n v="987.44999999999982"/>
    <n v="0"/>
    <s v="Jan"/>
    <n v="2025"/>
    <x v="2"/>
  </r>
  <r>
    <s v="ORD100669"/>
    <d v="2025-01-28T00:00:00"/>
    <s v="CUST1238"/>
    <s v="Simran Gupta"/>
    <s v="Female"/>
    <n v="28"/>
    <x v="3"/>
    <s v="East"/>
    <s v="P027"/>
    <x v="25"/>
    <x v="4"/>
    <s v="Business"/>
    <n v="3"/>
    <n v="699"/>
    <n v="0.05"/>
    <n v="900"/>
    <x v="0"/>
    <s v="Delivered"/>
    <s v="Mobile App"/>
    <n v="4"/>
    <n v="2097"/>
    <n v="104.85000000000001"/>
    <n v="1992.15"/>
    <n v="900"/>
    <n v="1092.1500000000001"/>
    <n v="0"/>
    <s v="Jan"/>
    <n v="2025"/>
    <x v="3"/>
  </r>
  <r>
    <s v="ORD104710"/>
    <d v="2025-01-28T00:00:00"/>
    <s v="CUST1650"/>
    <s v="Yash Agarwal"/>
    <s v="Male"/>
    <n v="48"/>
    <x v="12"/>
    <s v="West"/>
    <s v="P016"/>
    <x v="28"/>
    <x v="5"/>
    <s v="Fitness"/>
    <n v="2"/>
    <n v="999"/>
    <n v="0.15"/>
    <n v="1040"/>
    <x v="1"/>
    <s v="Returned"/>
    <s v="Mobile App"/>
    <n v="4"/>
    <n v="1998"/>
    <n v="299.7"/>
    <n v="1698.3"/>
    <n v="1040"/>
    <n v="658.3"/>
    <n v="0"/>
    <s v="Jan"/>
    <n v="2025"/>
    <x v="1"/>
  </r>
  <r>
    <s v="ORD102760"/>
    <d v="2025-01-28T00:00:00"/>
    <s v="CUST1572"/>
    <s v="Varun Jain"/>
    <s v="Female"/>
    <n v="19"/>
    <x v="20"/>
    <s v="South"/>
    <s v="P019"/>
    <x v="18"/>
    <x v="5"/>
    <s v="Sports"/>
    <n v="2"/>
    <n v="1499"/>
    <n v="0.25"/>
    <n v="1600"/>
    <x v="1"/>
    <s v="Delivered"/>
    <s v="Website"/>
    <n v="4"/>
    <n v="2998"/>
    <n v="749.5"/>
    <n v="2248.5"/>
    <n v="1600"/>
    <n v="648.5"/>
    <n v="0"/>
    <s v="Jan"/>
    <n v="2025"/>
    <x v="0"/>
  </r>
  <r>
    <s v="ORD103866"/>
    <d v="2025-01-28T00:00:00"/>
    <s v="CUST0806"/>
    <s v="Kabir Gupta"/>
    <s v="Female"/>
    <n v="39"/>
    <x v="10"/>
    <s v="South"/>
    <s v="P020"/>
    <x v="14"/>
    <x v="5"/>
    <s v="Fitness"/>
    <n v="1"/>
    <n v="699"/>
    <n v="0.05"/>
    <n v="320"/>
    <x v="0"/>
    <s v="Delivered"/>
    <s v="Website"/>
    <n v="5"/>
    <n v="699"/>
    <n v="34.950000000000003"/>
    <n v="664.05"/>
    <n v="320"/>
    <n v="344.04999999999995"/>
    <n v="0"/>
    <s v="Jan"/>
    <n v="2025"/>
    <x v="2"/>
  </r>
  <r>
    <s v="ORD100092"/>
    <d v="2025-01-28T00:00:00"/>
    <s v="CUST1250"/>
    <s v="Manish Agarwal"/>
    <s v="Female"/>
    <n v="24"/>
    <x v="4"/>
    <s v="South"/>
    <s v="P001"/>
    <x v="6"/>
    <x v="3"/>
    <s v="Audio"/>
    <n v="1"/>
    <n v="2499"/>
    <n v="0.15"/>
    <n v="1550"/>
    <x v="1"/>
    <s v="Delivered"/>
    <s v="Mobile App"/>
    <n v="1"/>
    <n v="2499"/>
    <n v="374.84999999999997"/>
    <n v="2124.15"/>
    <n v="1550"/>
    <n v="574.15000000000009"/>
    <n v="0"/>
    <s v="Jan"/>
    <n v="2025"/>
    <x v="0"/>
  </r>
  <r>
    <s v="ORD100653"/>
    <d v="2025-01-28T00:00:00"/>
    <s v="CUST0101"/>
    <s v="Akash Bansal"/>
    <s v="Male"/>
    <n v="42"/>
    <x v="2"/>
    <s v="East"/>
    <s v="P001"/>
    <x v="6"/>
    <x v="3"/>
    <s v="Audio"/>
    <n v="3"/>
    <n v="2499"/>
    <n v="0.2"/>
    <n v="4650"/>
    <x v="3"/>
    <s v="Delivered"/>
    <s v="Mobile App"/>
    <n v="2"/>
    <n v="7497"/>
    <n v="1499.4"/>
    <n v="5997.6"/>
    <n v="4650"/>
    <n v="1347.6000000000004"/>
    <n v="0"/>
    <s v="Jan"/>
    <n v="2025"/>
    <x v="2"/>
  </r>
  <r>
    <s v="ORD104355"/>
    <d v="2025-01-29T00:00:00"/>
    <s v="CUST1426"/>
    <s v="Yash Agarwal"/>
    <s v="Female"/>
    <n v="20"/>
    <x v="2"/>
    <s v="East"/>
    <s v="P003"/>
    <x v="9"/>
    <x v="3"/>
    <s v="Wearables"/>
    <n v="1"/>
    <n v="3299"/>
    <n v="0.15"/>
    <n v="2100"/>
    <x v="2"/>
    <s v="Delivered"/>
    <s v="Website"/>
    <n v="3"/>
    <n v="3299"/>
    <n v="494.84999999999997"/>
    <n v="2804.15"/>
    <n v="2100"/>
    <n v="704.15000000000009"/>
    <n v="0"/>
    <s v="Jan"/>
    <n v="2025"/>
    <x v="0"/>
  </r>
  <r>
    <s v="ORD101000"/>
    <d v="2025-01-29T00:00:00"/>
    <s v="CUST1593"/>
    <s v="Meera Singh"/>
    <s v="Male"/>
    <n v="28"/>
    <x v="11"/>
    <s v="West"/>
    <s v="P018"/>
    <x v="16"/>
    <x v="5"/>
    <s v="Sports"/>
    <n v="1"/>
    <n v="2199"/>
    <n v="0.1"/>
    <n v="1250"/>
    <x v="2"/>
    <s v="Delivered"/>
    <s v="Website"/>
    <n v="4"/>
    <n v="2199"/>
    <n v="219.9"/>
    <n v="1979.1"/>
    <n v="1250"/>
    <n v="729.09999999999991"/>
    <n v="0"/>
    <s v="Jan"/>
    <n v="2025"/>
    <x v="3"/>
  </r>
  <r>
    <s v="ORD104566"/>
    <d v="2025-01-29T00:00:00"/>
    <s v="CUST0453"/>
    <s v="Akash Bansal"/>
    <s v="Male"/>
    <n v="18"/>
    <x v="8"/>
    <s v="East"/>
    <s v="P014"/>
    <x v="29"/>
    <x v="0"/>
    <s v="Home Decor"/>
    <n v="1"/>
    <n v="1299"/>
    <n v="0.05"/>
    <n v="690"/>
    <x v="1"/>
    <s v="Delivered"/>
    <s v="Mobile App"/>
    <n v="4"/>
    <n v="1299"/>
    <n v="64.95"/>
    <n v="1234.05"/>
    <n v="690"/>
    <n v="544.04999999999995"/>
    <n v="0"/>
    <s v="Jan"/>
    <n v="2025"/>
    <x v="0"/>
  </r>
  <r>
    <s v="ORD101269"/>
    <d v="2025-01-29T00:00:00"/>
    <s v="CUST1757"/>
    <s v="Kavya Patel"/>
    <s v="Male"/>
    <n v="22"/>
    <x v="10"/>
    <s v="South"/>
    <s v="P019"/>
    <x v="18"/>
    <x v="5"/>
    <s v="Sports"/>
    <n v="1"/>
    <n v="1499"/>
    <n v="0.2"/>
    <n v="800"/>
    <x v="4"/>
    <s v="Delivered"/>
    <s v="Website"/>
    <n v="4"/>
    <n v="1499"/>
    <n v="299.8"/>
    <n v="1199.2"/>
    <n v="800"/>
    <n v="399.20000000000005"/>
    <n v="0"/>
    <s v="Jan"/>
    <n v="2025"/>
    <x v="0"/>
  </r>
  <r>
    <s v="ORD100976"/>
    <d v="2025-01-29T00:00:00"/>
    <s v="CUST0818"/>
    <s v="Yash Agarwal"/>
    <s v="Female"/>
    <n v="29"/>
    <x v="22"/>
    <s v="South"/>
    <s v="P022"/>
    <x v="4"/>
    <x v="1"/>
    <s v="Skincare"/>
    <n v="1"/>
    <n v="799"/>
    <n v="0.05"/>
    <n v="360"/>
    <x v="1"/>
    <s v="Delivered"/>
    <s v="Mobile App"/>
    <n v="4"/>
    <n v="799"/>
    <n v="39.950000000000003"/>
    <n v="759.05"/>
    <n v="360"/>
    <n v="399.04999999999995"/>
    <n v="0"/>
    <s v="Jan"/>
    <n v="2025"/>
    <x v="3"/>
  </r>
  <r>
    <s v="ORD103634"/>
    <d v="2025-01-29T00:00:00"/>
    <s v="CUST1947"/>
    <s v="Vansh Chopra"/>
    <s v="Female"/>
    <n v="42"/>
    <x v="11"/>
    <s v="West"/>
    <s v="P010"/>
    <x v="26"/>
    <x v="2"/>
    <s v="Clothing"/>
    <n v="1"/>
    <n v="1499"/>
    <n v="0.05"/>
    <n v="780"/>
    <x v="0"/>
    <s v="Delivered"/>
    <s v="Mobile App"/>
    <n v="2"/>
    <n v="1499"/>
    <n v="74.95"/>
    <n v="1424.05"/>
    <n v="780"/>
    <n v="644.04999999999995"/>
    <n v="0"/>
    <s v="Jan"/>
    <n v="2025"/>
    <x v="2"/>
  </r>
  <r>
    <s v="ORD100445"/>
    <d v="2025-01-29T00:00:00"/>
    <s v="CUST1798"/>
    <s v="Kabir Gupta"/>
    <s v="Male"/>
    <n v="39"/>
    <x v="8"/>
    <s v="East"/>
    <s v="P012"/>
    <x v="0"/>
    <x v="0"/>
    <s v="Kitchen"/>
    <n v="2"/>
    <n v="5999"/>
    <n v="0.3"/>
    <n v="7800"/>
    <x v="0"/>
    <s v="Delivered"/>
    <s v="Mobile App"/>
    <n v="5"/>
    <n v="11998"/>
    <n v="3599.4"/>
    <n v="8398.6"/>
    <n v="7800"/>
    <n v="598.60000000000036"/>
    <n v="0"/>
    <s v="Jan"/>
    <n v="2025"/>
    <x v="2"/>
  </r>
  <r>
    <s v="ORD101110"/>
    <d v="2025-01-29T00:00:00"/>
    <s v="CUST0401"/>
    <s v="Sakshi Mishra"/>
    <s v="Female"/>
    <n v="32"/>
    <x v="20"/>
    <s v="South"/>
    <s v="P022"/>
    <x v="4"/>
    <x v="1"/>
    <s v="Skincare"/>
    <n v="4"/>
    <n v="799"/>
    <n v="0.1"/>
    <n v="1440"/>
    <x v="3"/>
    <s v="Delivered"/>
    <s v="Mobile App"/>
    <n v="5"/>
    <n v="3196"/>
    <n v="319.60000000000002"/>
    <n v="2876.4"/>
    <n v="1440"/>
    <n v="1436.4"/>
    <n v="0"/>
    <s v="Jan"/>
    <n v="2025"/>
    <x v="3"/>
  </r>
  <r>
    <s v="ORD103158"/>
    <d v="2025-01-29T00:00:00"/>
    <s v="CUST0627"/>
    <s v="Anjali Verma"/>
    <s v="Male"/>
    <n v="38"/>
    <x v="10"/>
    <s v="South"/>
    <s v="P025"/>
    <x v="1"/>
    <x v="1"/>
    <s v="Skincare"/>
    <n v="2"/>
    <n v="699"/>
    <n v="0.1"/>
    <n v="620"/>
    <x v="3"/>
    <s v="Delivered"/>
    <s v="Mobile App"/>
    <n v="4"/>
    <n v="1398"/>
    <n v="139.80000000000001"/>
    <n v="1258.2"/>
    <n v="620"/>
    <n v="638.20000000000005"/>
    <n v="0"/>
    <s v="Jan"/>
    <n v="2025"/>
    <x v="2"/>
  </r>
  <r>
    <s v="ORD101866"/>
    <d v="2025-01-29T00:00:00"/>
    <s v="CUST0063"/>
    <s v="Shivam Mehta"/>
    <s v="Female"/>
    <n v="38"/>
    <x v="6"/>
    <s v="North"/>
    <s v="P026"/>
    <x v="15"/>
    <x v="4"/>
    <s v="Fiction"/>
    <n v="2"/>
    <n v="899"/>
    <n v="0.1"/>
    <n v="840"/>
    <x v="0"/>
    <s v="Delivered"/>
    <s v="Mobile App"/>
    <n v="1"/>
    <n v="1798"/>
    <n v="179.8"/>
    <n v="1618.2"/>
    <n v="840"/>
    <n v="778.2"/>
    <n v="0"/>
    <s v="Jan"/>
    <n v="2025"/>
    <x v="2"/>
  </r>
  <r>
    <s v="ORD100837"/>
    <d v="2025-01-29T00:00:00"/>
    <s v="CUST1143"/>
    <s v="Aditi Saxena"/>
    <s v="Male"/>
    <n v="29"/>
    <x v="2"/>
    <s v="East"/>
    <s v="P025"/>
    <x v="1"/>
    <x v="1"/>
    <s v="Skincare"/>
    <n v="1"/>
    <n v="699"/>
    <n v="0.1"/>
    <n v="310"/>
    <x v="5"/>
    <s v="Delivered"/>
    <s v="Mobile App"/>
    <n v="5"/>
    <n v="699"/>
    <n v="69.900000000000006"/>
    <n v="629.1"/>
    <n v="310"/>
    <n v="319.10000000000002"/>
    <n v="0"/>
    <s v="Jan"/>
    <n v="2025"/>
    <x v="3"/>
  </r>
  <r>
    <s v="ORD104182"/>
    <d v="2025-01-30T00:00:00"/>
    <s v="CUST0103"/>
    <s v="Nisha Saxena"/>
    <s v="Female"/>
    <n v="30"/>
    <x v="17"/>
    <s v="North"/>
    <s v="P004"/>
    <x v="19"/>
    <x v="3"/>
    <s v="Accessories"/>
    <n v="1"/>
    <n v="899"/>
    <n v="0.1"/>
    <n v="480"/>
    <x v="4"/>
    <s v="Delivered"/>
    <s v="Website"/>
    <n v="5"/>
    <n v="899"/>
    <n v="89.9"/>
    <n v="809.1"/>
    <n v="480"/>
    <n v="329.1"/>
    <n v="0"/>
    <s v="Jan"/>
    <n v="2025"/>
    <x v="3"/>
  </r>
  <r>
    <s v="ORD104251"/>
    <d v="2025-01-30T00:00:00"/>
    <s v="CUST2096"/>
    <s v="Mohit Sharma"/>
    <s v="Female"/>
    <n v="42"/>
    <x v="11"/>
    <s v="West"/>
    <s v="P013"/>
    <x v="22"/>
    <x v="0"/>
    <s v="Cookware"/>
    <n v="2"/>
    <n v="4299"/>
    <n v="0.05"/>
    <n v="5400"/>
    <x v="3"/>
    <s v="Delivered"/>
    <s v="Website"/>
    <n v="5"/>
    <n v="8598"/>
    <n v="429.90000000000003"/>
    <n v="8168.1"/>
    <n v="5400"/>
    <n v="2768.1000000000004"/>
    <n v="0"/>
    <s v="Jan"/>
    <n v="2025"/>
    <x v="2"/>
  </r>
  <r>
    <s v="ORD104106"/>
    <d v="2025-01-30T00:00:00"/>
    <s v="CUST1284"/>
    <s v="Varun Jain"/>
    <s v="Male"/>
    <n v="22"/>
    <x v="13"/>
    <s v="North"/>
    <s v="P002"/>
    <x v="10"/>
    <x v="3"/>
    <s v="Audio"/>
    <n v="1"/>
    <n v="1899"/>
    <n v="0.05"/>
    <n v="1120"/>
    <x v="0"/>
    <s v="Delivered"/>
    <s v="Website"/>
    <n v="4"/>
    <n v="1899"/>
    <n v="94.95"/>
    <n v="1804.05"/>
    <n v="1120"/>
    <n v="684.05"/>
    <n v="0"/>
    <s v="Jan"/>
    <n v="2025"/>
    <x v="0"/>
  </r>
  <r>
    <s v="ORD102692"/>
    <d v="2025-01-30T00:00:00"/>
    <s v="CUST1172"/>
    <s v="Karan Jain"/>
    <s v="Male"/>
    <n v="21"/>
    <x v="12"/>
    <s v="West"/>
    <s v="P004"/>
    <x v="19"/>
    <x v="3"/>
    <s v="Accessories"/>
    <n v="1"/>
    <n v="899"/>
    <n v="0.1"/>
    <n v="480"/>
    <x v="3"/>
    <s v="Delivered"/>
    <s v="Website"/>
    <n v="5"/>
    <n v="899"/>
    <n v="89.9"/>
    <n v="809.1"/>
    <n v="480"/>
    <n v="329.1"/>
    <n v="0"/>
    <s v="Jan"/>
    <n v="2025"/>
    <x v="0"/>
  </r>
  <r>
    <s v="ORD103965"/>
    <d v="2025-01-30T00:00:00"/>
    <s v="CUST1717"/>
    <s v="Pranav Bansal"/>
    <s v="Female"/>
    <n v="29"/>
    <x v="5"/>
    <s v="West"/>
    <s v="P003"/>
    <x v="9"/>
    <x v="3"/>
    <s v="Wearables"/>
    <n v="2"/>
    <n v="3299"/>
    <n v="0"/>
    <n v="4200"/>
    <x v="1"/>
    <s v="Delivered"/>
    <s v="Mobile App"/>
    <n v="3"/>
    <n v="6598"/>
    <n v="0"/>
    <n v="6598"/>
    <n v="4200"/>
    <n v="2398"/>
    <n v="0"/>
    <s v="Jan"/>
    <n v="2025"/>
    <x v="3"/>
  </r>
  <r>
    <s v="ORD101979"/>
    <d v="2025-01-30T00:00:00"/>
    <s v="CUST0466"/>
    <s v="Yash Agarwal"/>
    <s v="Male"/>
    <n v="25"/>
    <x v="5"/>
    <s v="West"/>
    <s v="P020"/>
    <x v="14"/>
    <x v="5"/>
    <s v="Fitness"/>
    <n v="1"/>
    <n v="699"/>
    <n v="0.15"/>
    <n v="320"/>
    <x v="0"/>
    <s v="Returned"/>
    <s v="Mobile App"/>
    <n v="5"/>
    <n v="699"/>
    <n v="104.85"/>
    <n v="594.15"/>
    <n v="320"/>
    <n v="274.14999999999998"/>
    <n v="0"/>
    <s v="Jan"/>
    <n v="2025"/>
    <x v="0"/>
  </r>
  <r>
    <s v="ORD102463"/>
    <d v="2025-01-30T00:00:00"/>
    <s v="CUST1158"/>
    <s v="Kabir Gupta"/>
    <s v="Male"/>
    <n v="38"/>
    <x v="21"/>
    <s v="East"/>
    <s v="P025"/>
    <x v="1"/>
    <x v="1"/>
    <s v="Skincare"/>
    <n v="1"/>
    <n v="699"/>
    <n v="0.25"/>
    <n v="310"/>
    <x v="0"/>
    <s v="Delivered"/>
    <s v="Mobile App"/>
    <n v="4"/>
    <n v="699"/>
    <n v="174.75"/>
    <n v="524.25"/>
    <n v="310"/>
    <n v="214.25"/>
    <n v="0"/>
    <s v="Jan"/>
    <n v="2025"/>
    <x v="2"/>
  </r>
  <r>
    <s v="ORD102675"/>
    <d v="2025-01-31T00:00:00"/>
    <s v="CUST0959"/>
    <s v="Shivam Mehta"/>
    <s v="Male"/>
    <n v="40"/>
    <x v="5"/>
    <s v="West"/>
    <s v="P016"/>
    <x v="28"/>
    <x v="5"/>
    <s v="Fitness"/>
    <n v="1"/>
    <n v="999"/>
    <n v="0.05"/>
    <n v="520"/>
    <x v="3"/>
    <s v="Delivered"/>
    <s v="Website"/>
    <n v="4"/>
    <n v="999"/>
    <n v="49.95"/>
    <n v="949.05"/>
    <n v="520"/>
    <n v="429.04999999999995"/>
    <n v="0"/>
    <s v="Jan"/>
    <n v="2025"/>
    <x v="2"/>
  </r>
  <r>
    <s v="ORD103696"/>
    <d v="2025-01-31T00:00:00"/>
    <s v="CUST0117"/>
    <s v="Pranav Bansal"/>
    <s v="Male"/>
    <n v="22"/>
    <x v="23"/>
    <s v="West"/>
    <s v="P008"/>
    <x v="2"/>
    <x v="2"/>
    <s v="Clothing"/>
    <n v="1"/>
    <n v="799"/>
    <n v="0.1"/>
    <n v="390"/>
    <x v="0"/>
    <s v="Delivered"/>
    <s v="Mobile App"/>
    <n v="5"/>
    <n v="799"/>
    <n v="79.900000000000006"/>
    <n v="719.1"/>
    <n v="390"/>
    <n v="329.1"/>
    <n v="0"/>
    <s v="Jan"/>
    <n v="2025"/>
    <x v="0"/>
  </r>
  <r>
    <s v="ORD101218"/>
    <d v="2025-01-31T00:00:00"/>
    <s v="CUST0718"/>
    <s v="Aditya Kapoor"/>
    <s v="Female"/>
    <n v="37"/>
    <x v="16"/>
    <s v="North"/>
    <s v="P007"/>
    <x v="5"/>
    <x v="2"/>
    <s v="Footwear"/>
    <n v="1"/>
    <n v="2899"/>
    <n v="0.05"/>
    <n v="1700"/>
    <x v="1"/>
    <s v="Delivered"/>
    <s v="Mobile App"/>
    <n v="5"/>
    <n v="2899"/>
    <n v="144.95000000000002"/>
    <n v="2754.05"/>
    <n v="1700"/>
    <n v="1054.0500000000002"/>
    <n v="0"/>
    <s v="Jan"/>
    <n v="2025"/>
    <x v="2"/>
  </r>
  <r>
    <s v="ORD102497"/>
    <d v="2025-01-31T00:00:00"/>
    <s v="CUST1318"/>
    <s v="Kabir Gupta"/>
    <s v="Male"/>
    <n v="39"/>
    <x v="4"/>
    <s v="South"/>
    <s v="P010"/>
    <x v="26"/>
    <x v="2"/>
    <s v="Clothing"/>
    <n v="2"/>
    <n v="1499"/>
    <n v="0.1"/>
    <n v="1560"/>
    <x v="0"/>
    <s v="Delivered"/>
    <s v="Mobile App"/>
    <n v="4"/>
    <n v="2998"/>
    <n v="299.8"/>
    <n v="2698.2"/>
    <n v="1560"/>
    <n v="1138.1999999999998"/>
    <n v="0"/>
    <s v="Jan"/>
    <n v="2025"/>
    <x v="2"/>
  </r>
  <r>
    <s v="ORD104483"/>
    <d v="2025-01-31T00:00:00"/>
    <s v="CUST1208"/>
    <s v="Ishaan Malhotra"/>
    <s v="Male"/>
    <n v="31"/>
    <x v="10"/>
    <s v="South"/>
    <s v="P006"/>
    <x v="8"/>
    <x v="2"/>
    <s v="Bags"/>
    <n v="2"/>
    <n v="1799"/>
    <n v="0.05"/>
    <n v="1900"/>
    <x v="0"/>
    <s v="Delivered"/>
    <s v="Mobile App"/>
    <n v="4"/>
    <n v="3598"/>
    <n v="179.9"/>
    <n v="3418.1"/>
    <n v="1900"/>
    <n v="1518.1"/>
    <n v="0"/>
    <s v="Jan"/>
    <n v="2025"/>
    <x v="3"/>
  </r>
  <r>
    <s v="ORD102749"/>
    <d v="2025-01-31T00:00:00"/>
    <s v="CUST0943"/>
    <s v="Isha Mehta"/>
    <s v="Male"/>
    <n v="30"/>
    <x v="13"/>
    <s v="North"/>
    <s v="P005"/>
    <x v="27"/>
    <x v="3"/>
    <s v="Accessories"/>
    <n v="1"/>
    <n v="1599"/>
    <n v="0.25"/>
    <n v="920"/>
    <x v="3"/>
    <s v="Delivered"/>
    <s v="Mobile App"/>
    <n v="5"/>
    <n v="1599"/>
    <n v="399.75"/>
    <n v="1199.25"/>
    <n v="920"/>
    <n v="279.25"/>
    <n v="0"/>
    <s v="Jan"/>
    <n v="2025"/>
    <x v="3"/>
  </r>
  <r>
    <s v="ORD100888"/>
    <d v="2025-02-01T00:00:00"/>
    <s v="CUST1224"/>
    <s v="Sanya Malhotra"/>
    <s v="Male"/>
    <n v="35"/>
    <x v="0"/>
    <s v="East"/>
    <s v="P009"/>
    <x v="21"/>
    <x v="2"/>
    <s v="Clothing"/>
    <n v="1"/>
    <n v="1999"/>
    <n v="0.1"/>
    <n v="1050"/>
    <x v="2"/>
    <s v="Delivered"/>
    <s v="Mobile App"/>
    <n v="4"/>
    <n v="1999"/>
    <n v="199.9"/>
    <n v="1799.1"/>
    <n v="1050"/>
    <n v="749.09999999999991"/>
    <n v="0"/>
    <s v="Feb"/>
    <n v="2025"/>
    <x v="3"/>
  </r>
  <r>
    <s v="ORD102159"/>
    <d v="2025-02-01T00:00:00"/>
    <s v="CUST1765"/>
    <s v="Akash Bansal"/>
    <s v="Male"/>
    <n v="35"/>
    <x v="23"/>
    <s v="West"/>
    <s v="P022"/>
    <x v="4"/>
    <x v="1"/>
    <s v="Skincare"/>
    <n v="3"/>
    <n v="799"/>
    <n v="0"/>
    <n v="1080"/>
    <x v="0"/>
    <s v="Delivered"/>
    <s v="Website"/>
    <n v="4"/>
    <n v="2397"/>
    <n v="0"/>
    <n v="2397"/>
    <n v="1080"/>
    <n v="1317"/>
    <n v="0"/>
    <s v="Feb"/>
    <n v="2025"/>
    <x v="3"/>
  </r>
  <r>
    <s v="ORD103730"/>
    <d v="2025-02-01T00:00:00"/>
    <s v="CUST1719"/>
    <s v="Aditi Saxena"/>
    <s v="Female"/>
    <n v="30"/>
    <x v="10"/>
    <s v="South"/>
    <s v="P021"/>
    <x v="3"/>
    <x v="1"/>
    <s v="Skincare"/>
    <n v="1"/>
    <n v="499"/>
    <n v="0.15"/>
    <n v="220"/>
    <x v="3"/>
    <s v="Delivered"/>
    <s v="Mobile App"/>
    <n v="4"/>
    <n v="499"/>
    <n v="74.849999999999994"/>
    <n v="424.15"/>
    <n v="220"/>
    <n v="204.14999999999998"/>
    <n v="0"/>
    <s v="Feb"/>
    <n v="2025"/>
    <x v="3"/>
  </r>
  <r>
    <s v="ORD103043"/>
    <d v="2025-02-01T00:00:00"/>
    <s v="CUST1107"/>
    <s v="Anjali Verma"/>
    <s v="Female"/>
    <n v="23"/>
    <x v="18"/>
    <s v="South"/>
    <s v="P028"/>
    <x v="12"/>
    <x v="4"/>
    <s v="Technology"/>
    <n v="1"/>
    <n v="1099"/>
    <n v="0.2"/>
    <n v="520"/>
    <x v="0"/>
    <s v="Delivered"/>
    <s v="Mobile App"/>
    <n v="5"/>
    <n v="1099"/>
    <n v="219.8"/>
    <n v="879.2"/>
    <n v="520"/>
    <n v="359.20000000000005"/>
    <n v="0"/>
    <s v="Feb"/>
    <n v="2025"/>
    <x v="0"/>
  </r>
  <r>
    <s v="ORD104512"/>
    <d v="2025-02-02T00:00:00"/>
    <s v="CUST0959"/>
    <s v="Shivam Mehta"/>
    <s v="Male"/>
    <n v="35"/>
    <x v="8"/>
    <s v="East"/>
    <s v="P030"/>
    <x v="7"/>
    <x v="4"/>
    <s v="Self Development"/>
    <n v="1"/>
    <n v="599"/>
    <n v="0.15"/>
    <n v="260"/>
    <x v="1"/>
    <s v="Delivered"/>
    <s v="Mobile App"/>
    <n v="4"/>
    <n v="599"/>
    <n v="89.85"/>
    <n v="509.15"/>
    <n v="260"/>
    <n v="249.14999999999998"/>
    <n v="0"/>
    <s v="Feb"/>
    <n v="2025"/>
    <x v="3"/>
  </r>
  <r>
    <s v="ORD103139"/>
    <d v="2025-02-02T00:00:00"/>
    <s v="CUST0470"/>
    <s v="Simran Gupta"/>
    <s v="Male"/>
    <n v="28"/>
    <x v="23"/>
    <s v="West"/>
    <s v="P014"/>
    <x v="29"/>
    <x v="0"/>
    <s v="Home Decor"/>
    <n v="3"/>
    <n v="1299"/>
    <n v="0"/>
    <n v="2070"/>
    <x v="3"/>
    <s v="Delivered"/>
    <s v="Mobile App"/>
    <n v="4"/>
    <n v="3897"/>
    <n v="0"/>
    <n v="3897"/>
    <n v="2070"/>
    <n v="1827"/>
    <n v="0"/>
    <s v="Feb"/>
    <n v="2025"/>
    <x v="3"/>
  </r>
  <r>
    <s v="ORD100095"/>
    <d v="2025-02-02T00:00:00"/>
    <s v="CUST1639"/>
    <s v="Nisha Saxena"/>
    <s v="Female"/>
    <n v="32"/>
    <x v="20"/>
    <s v="South"/>
    <s v="P002"/>
    <x v="10"/>
    <x v="3"/>
    <s v="Audio"/>
    <n v="2"/>
    <n v="1899"/>
    <n v="0.15"/>
    <n v="2240"/>
    <x v="0"/>
    <s v="Delivered"/>
    <s v="Website"/>
    <n v="2"/>
    <n v="3798"/>
    <n v="569.69999999999993"/>
    <n v="3228.3"/>
    <n v="2240"/>
    <n v="988.30000000000018"/>
    <n v="0"/>
    <s v="Feb"/>
    <n v="2025"/>
    <x v="3"/>
  </r>
  <r>
    <s v="ORD100227"/>
    <d v="2025-02-02T00:00:00"/>
    <s v="CUST0676"/>
    <s v="Varun Jain"/>
    <s v="Male"/>
    <n v="46"/>
    <x v="14"/>
    <s v="South"/>
    <s v="P001"/>
    <x v="6"/>
    <x v="3"/>
    <s v="Audio"/>
    <n v="1"/>
    <n v="2499"/>
    <n v="0.05"/>
    <n v="1550"/>
    <x v="3"/>
    <s v="Delivered"/>
    <s v="Website"/>
    <n v="5"/>
    <n v="2499"/>
    <n v="124.95"/>
    <n v="2374.0500000000002"/>
    <n v="1550"/>
    <n v="824.05000000000018"/>
    <n v="0"/>
    <s v="Feb"/>
    <n v="2025"/>
    <x v="1"/>
  </r>
  <r>
    <s v="ORD102804"/>
    <d v="2025-02-02T00:00:00"/>
    <s v="CUST1381"/>
    <s v="Akash Bansal"/>
    <s v="Male"/>
    <n v="27"/>
    <x v="23"/>
    <s v="West"/>
    <s v="P009"/>
    <x v="21"/>
    <x v="2"/>
    <s v="Clothing"/>
    <n v="2"/>
    <n v="1999"/>
    <n v="0.1"/>
    <n v="2100"/>
    <x v="4"/>
    <s v="Delivered"/>
    <s v="Website"/>
    <n v="3"/>
    <n v="3998"/>
    <n v="399.8"/>
    <n v="3598.2"/>
    <n v="2100"/>
    <n v="1498.1999999999998"/>
    <n v="0"/>
    <s v="Feb"/>
    <n v="2025"/>
    <x v="3"/>
  </r>
  <r>
    <s v="ORD101270"/>
    <d v="2025-02-02T00:00:00"/>
    <s v="CUST0955"/>
    <s v="Vansh Chopra"/>
    <s v="Female"/>
    <n v="28"/>
    <x v="2"/>
    <s v="East"/>
    <s v="P004"/>
    <x v="19"/>
    <x v="3"/>
    <s v="Accessories"/>
    <n v="2"/>
    <n v="899"/>
    <n v="0"/>
    <n v="960"/>
    <x v="1"/>
    <s v="Delivered"/>
    <s v="Website"/>
    <n v="4"/>
    <n v="1798"/>
    <n v="0"/>
    <n v="1798"/>
    <n v="960"/>
    <n v="838"/>
    <n v="0"/>
    <s v="Feb"/>
    <n v="2025"/>
    <x v="3"/>
  </r>
  <r>
    <s v="ORD104185"/>
    <d v="2025-02-03T00:00:00"/>
    <s v="CUST1640"/>
    <s v="Sanya Malhotra"/>
    <s v="Male"/>
    <n v="27"/>
    <x v="10"/>
    <s v="South"/>
    <s v="P006"/>
    <x v="8"/>
    <x v="2"/>
    <s v="Bags"/>
    <n v="1"/>
    <n v="1799"/>
    <n v="0.05"/>
    <n v="950"/>
    <x v="0"/>
    <s v="Delivered"/>
    <s v="Mobile App"/>
    <n v="5"/>
    <n v="1799"/>
    <n v="89.95"/>
    <n v="1709.05"/>
    <n v="950"/>
    <n v="759.05"/>
    <n v="0"/>
    <s v="Feb"/>
    <n v="2025"/>
    <x v="3"/>
  </r>
  <r>
    <s v="ORD100984"/>
    <d v="2025-02-03T00:00:00"/>
    <s v="CUST1973"/>
    <s v="Pranav Bansal"/>
    <s v="Male"/>
    <n v="35"/>
    <x v="5"/>
    <s v="West"/>
    <s v="P003"/>
    <x v="9"/>
    <x v="3"/>
    <s v="Wearables"/>
    <n v="3"/>
    <n v="3299"/>
    <n v="0.1"/>
    <n v="6300"/>
    <x v="4"/>
    <s v="Cancelled"/>
    <s v="Website"/>
    <m/>
    <n v="9897"/>
    <n v="989.7"/>
    <n v="8907.2999999999993"/>
    <n v="6300"/>
    <n v="2607.2999999999993"/>
    <n v="0"/>
    <s v="Feb"/>
    <n v="2025"/>
    <x v="3"/>
  </r>
  <r>
    <s v="ORD100563"/>
    <d v="2025-02-03T00:00:00"/>
    <s v="CUST1973"/>
    <s v="Pranav Bansal"/>
    <s v="Male"/>
    <n v="39"/>
    <x v="23"/>
    <s v="West"/>
    <s v="P029"/>
    <x v="11"/>
    <x v="4"/>
    <s v="Technology"/>
    <n v="2"/>
    <n v="1299"/>
    <n v="0.05"/>
    <n v="1220"/>
    <x v="0"/>
    <s v="Delivered"/>
    <s v="Website"/>
    <n v="5"/>
    <n v="2598"/>
    <n v="129.9"/>
    <n v="2468.1"/>
    <n v="1220"/>
    <n v="1248.0999999999999"/>
    <n v="0"/>
    <s v="Feb"/>
    <n v="2025"/>
    <x v="2"/>
  </r>
  <r>
    <s v="ORD100690"/>
    <d v="2025-02-03T00:00:00"/>
    <s v="CUST1880"/>
    <s v="Ishaan Malhotra"/>
    <s v="Male"/>
    <n v="33"/>
    <x v="9"/>
    <s v="North"/>
    <s v="P025"/>
    <x v="1"/>
    <x v="1"/>
    <s v="Skincare"/>
    <n v="1"/>
    <n v="699"/>
    <n v="0.2"/>
    <n v="310"/>
    <x v="4"/>
    <s v="Delivered"/>
    <s v="Mobile App"/>
    <n v="5"/>
    <n v="699"/>
    <n v="139.80000000000001"/>
    <n v="559.20000000000005"/>
    <n v="310"/>
    <n v="249.20000000000005"/>
    <n v="0"/>
    <s v="Feb"/>
    <n v="2025"/>
    <x v="3"/>
  </r>
  <r>
    <s v="ORD101487"/>
    <d v="2025-02-04T00:00:00"/>
    <s v="CUST0731"/>
    <s v="Vansh Chopra"/>
    <s v="Female"/>
    <n v="24"/>
    <x v="18"/>
    <s v="South"/>
    <s v="P010"/>
    <x v="26"/>
    <x v="2"/>
    <s v="Clothing"/>
    <n v="1"/>
    <n v="1499"/>
    <n v="0.2"/>
    <n v="780"/>
    <x v="0"/>
    <s v="Returned"/>
    <s v="Mobile App"/>
    <n v="5"/>
    <n v="1499"/>
    <n v="299.8"/>
    <n v="1199.2"/>
    <n v="780"/>
    <n v="419.20000000000005"/>
    <n v="0"/>
    <s v="Feb"/>
    <n v="2025"/>
    <x v="0"/>
  </r>
  <r>
    <s v="ORD100376"/>
    <d v="2025-02-04T00:00:00"/>
    <s v="CUST2080"/>
    <s v="Aarav Sharma"/>
    <s v="Male"/>
    <n v="49"/>
    <x v="4"/>
    <s v="South"/>
    <s v="P008"/>
    <x v="2"/>
    <x v="2"/>
    <s v="Clothing"/>
    <n v="1"/>
    <n v="799"/>
    <n v="0.15"/>
    <n v="390"/>
    <x v="3"/>
    <s v="Returned"/>
    <s v="Mobile App"/>
    <n v="5"/>
    <n v="799"/>
    <n v="119.85"/>
    <n v="679.15"/>
    <n v="390"/>
    <n v="289.14999999999998"/>
    <n v="0"/>
    <s v="Feb"/>
    <n v="2025"/>
    <x v="1"/>
  </r>
  <r>
    <s v="ORD102328"/>
    <d v="2025-02-04T00:00:00"/>
    <s v="CUST2005"/>
    <s v="Pranav Bansal"/>
    <s v="Male"/>
    <n v="22"/>
    <x v="23"/>
    <s v="West"/>
    <s v="P028"/>
    <x v="12"/>
    <x v="4"/>
    <s v="Technology"/>
    <n v="2"/>
    <n v="1099"/>
    <n v="0.25"/>
    <n v="1040"/>
    <x v="0"/>
    <s v="Delivered"/>
    <s v="Website"/>
    <n v="4"/>
    <n v="2198"/>
    <n v="549.5"/>
    <n v="1648.5"/>
    <n v="1040"/>
    <n v="608.5"/>
    <n v="0"/>
    <s v="Feb"/>
    <n v="2025"/>
    <x v="0"/>
  </r>
  <r>
    <s v="ORD104646"/>
    <d v="2025-02-04T00:00:00"/>
    <s v="CUST1039"/>
    <s v="Isha Mehta"/>
    <s v="Male"/>
    <n v="24"/>
    <x v="12"/>
    <s v="West"/>
    <s v="P015"/>
    <x v="23"/>
    <x v="0"/>
    <s v="Home Decor"/>
    <n v="1"/>
    <n v="1599"/>
    <n v="0.15"/>
    <n v="850"/>
    <x v="0"/>
    <s v="Delivered"/>
    <s v="Website"/>
    <n v="5"/>
    <n v="1599"/>
    <n v="239.85"/>
    <n v="1359.15"/>
    <n v="850"/>
    <n v="509.15000000000009"/>
    <n v="0"/>
    <s v="Feb"/>
    <n v="2025"/>
    <x v="0"/>
  </r>
  <r>
    <s v="ORD104871"/>
    <d v="2025-02-04T00:00:00"/>
    <s v="CUST1760"/>
    <s v="Aarav Sharma"/>
    <s v="Male"/>
    <n v="19"/>
    <x v="22"/>
    <s v="South"/>
    <s v="P027"/>
    <x v="25"/>
    <x v="4"/>
    <s v="Business"/>
    <n v="1"/>
    <n v="699"/>
    <n v="0.25"/>
    <n v="300"/>
    <x v="1"/>
    <s v="Delivered"/>
    <s v="Mobile App"/>
    <n v="4"/>
    <n v="699"/>
    <n v="174.75"/>
    <n v="524.25"/>
    <n v="300"/>
    <n v="224.25"/>
    <n v="0"/>
    <s v="Feb"/>
    <n v="2025"/>
    <x v="0"/>
  </r>
  <r>
    <s v="ORD100051"/>
    <d v="2025-02-04T00:00:00"/>
    <s v="CUST1541"/>
    <s v="Akash Bansal"/>
    <s v="Female"/>
    <n v="35"/>
    <x v="6"/>
    <s v="North"/>
    <s v="P004"/>
    <x v="19"/>
    <x v="3"/>
    <s v="Accessories"/>
    <n v="1"/>
    <n v="899"/>
    <n v="0.15"/>
    <n v="480"/>
    <x v="1"/>
    <s v="Delivered"/>
    <s v="Mobile App"/>
    <n v="3"/>
    <n v="899"/>
    <n v="134.85"/>
    <n v="764.15"/>
    <n v="480"/>
    <n v="284.14999999999998"/>
    <n v="0"/>
    <s v="Feb"/>
    <n v="2025"/>
    <x v="3"/>
  </r>
  <r>
    <s v="ORD102518"/>
    <d v="2025-02-04T00:00:00"/>
    <s v="CUST1426"/>
    <s v="Yash Agarwal"/>
    <s v="Male"/>
    <n v="28"/>
    <x v="23"/>
    <s v="West"/>
    <s v="P020"/>
    <x v="14"/>
    <x v="5"/>
    <s v="Fitness"/>
    <n v="1"/>
    <n v="699"/>
    <n v="0.05"/>
    <n v="320"/>
    <x v="0"/>
    <s v="Delivered"/>
    <s v="Mobile App"/>
    <n v="1"/>
    <n v="699"/>
    <n v="34.950000000000003"/>
    <n v="664.05"/>
    <n v="320"/>
    <n v="344.04999999999995"/>
    <n v="0"/>
    <s v="Feb"/>
    <n v="2025"/>
    <x v="3"/>
  </r>
  <r>
    <s v="ORD104727"/>
    <d v="2025-02-04T00:00:00"/>
    <s v="CUST0847"/>
    <s v="Isha Mehta"/>
    <s v="Female"/>
    <n v="36"/>
    <x v="3"/>
    <s v="East"/>
    <s v="P023"/>
    <x v="20"/>
    <x v="1"/>
    <s v="Haircare"/>
    <n v="3"/>
    <n v="649"/>
    <n v="0.05"/>
    <n v="870"/>
    <x v="1"/>
    <s v="Delivered"/>
    <s v="Mobile App"/>
    <n v="5"/>
    <n v="1947"/>
    <n v="97.350000000000009"/>
    <n v="1849.65"/>
    <n v="870"/>
    <n v="979.65000000000009"/>
    <n v="0"/>
    <s v="Feb"/>
    <n v="2025"/>
    <x v="2"/>
  </r>
  <r>
    <s v="ORD102337"/>
    <d v="2025-02-04T00:00:00"/>
    <s v="CUST1181"/>
    <s v="Kavya Patel"/>
    <s v="Male"/>
    <n v="37"/>
    <x v="1"/>
    <s v="North"/>
    <s v="P021"/>
    <x v="3"/>
    <x v="1"/>
    <s v="Skincare"/>
    <n v="3"/>
    <n v="499"/>
    <n v="0.05"/>
    <n v="660"/>
    <x v="3"/>
    <s v="Delivered"/>
    <s v="Website"/>
    <n v="4"/>
    <n v="1497"/>
    <n v="74.850000000000009"/>
    <n v="1422.15"/>
    <n v="660"/>
    <n v="762.15000000000009"/>
    <n v="0"/>
    <s v="Feb"/>
    <n v="2025"/>
    <x v="2"/>
  </r>
  <r>
    <s v="ORD104567"/>
    <d v="2025-02-04T00:00:00"/>
    <s v="CUST1176"/>
    <s v="Ishaan Malhotra"/>
    <s v="Male"/>
    <n v="26"/>
    <x v="12"/>
    <s v="West"/>
    <s v="P026"/>
    <x v="15"/>
    <x v="4"/>
    <s v="Fiction"/>
    <n v="1"/>
    <n v="899"/>
    <n v="0.15"/>
    <n v="420"/>
    <x v="3"/>
    <s v="Delivered"/>
    <s v="Website"/>
    <n v="2"/>
    <n v="899"/>
    <n v="134.85"/>
    <n v="764.15"/>
    <n v="420"/>
    <n v="344.15"/>
    <n v="0"/>
    <s v="Feb"/>
    <n v="2025"/>
    <x v="3"/>
  </r>
  <r>
    <s v="ORD101404"/>
    <d v="2025-02-04T00:00:00"/>
    <s v="CUST0071"/>
    <s v="Nisha Saxena"/>
    <s v="Female"/>
    <n v="46"/>
    <x v="21"/>
    <s v="East"/>
    <s v="P030"/>
    <x v="7"/>
    <x v="4"/>
    <s v="Self Development"/>
    <n v="4"/>
    <n v="599"/>
    <n v="0.15"/>
    <n v="1040"/>
    <x v="0"/>
    <s v="Delivered"/>
    <s v="Website"/>
    <n v="3"/>
    <n v="2396"/>
    <n v="359.4"/>
    <n v="2036.6"/>
    <n v="1040"/>
    <n v="996.59999999999991"/>
    <n v="0"/>
    <s v="Feb"/>
    <n v="2025"/>
    <x v="1"/>
  </r>
  <r>
    <s v="ORD101673"/>
    <d v="2025-02-05T00:00:00"/>
    <s v="CUST0525"/>
    <s v="Tanvi Patel"/>
    <s v="Female"/>
    <n v="35"/>
    <x v="7"/>
    <s v="West"/>
    <s v="P021"/>
    <x v="3"/>
    <x v="1"/>
    <s v="Skincare"/>
    <n v="2"/>
    <n v="499"/>
    <n v="0.15"/>
    <n v="440"/>
    <x v="0"/>
    <s v="Delivered"/>
    <s v="Mobile App"/>
    <n v="5"/>
    <n v="998"/>
    <n v="149.69999999999999"/>
    <n v="848.3"/>
    <n v="440"/>
    <n v="408.29999999999995"/>
    <n v="0"/>
    <s v="Feb"/>
    <n v="2025"/>
    <x v="3"/>
  </r>
  <r>
    <s v="ORD103686"/>
    <d v="2025-02-05T00:00:00"/>
    <s v="CUST0847"/>
    <s v="Isha Mehta"/>
    <s v="Male"/>
    <n v="18"/>
    <x v="19"/>
    <s v="East"/>
    <s v="P021"/>
    <x v="3"/>
    <x v="1"/>
    <s v="Skincare"/>
    <n v="3"/>
    <n v="499"/>
    <n v="0.15"/>
    <n v="660"/>
    <x v="5"/>
    <s v="Delivered"/>
    <s v="Mobile App"/>
    <n v="3"/>
    <n v="1497"/>
    <n v="224.54999999999998"/>
    <n v="1272.45"/>
    <n v="660"/>
    <n v="612.45000000000005"/>
    <n v="0"/>
    <s v="Feb"/>
    <n v="2025"/>
    <x v="0"/>
  </r>
  <r>
    <s v="ORD101622"/>
    <d v="2025-02-05T00:00:00"/>
    <s v="CUST2113"/>
    <s v="Diya Mishra"/>
    <s v="Male"/>
    <n v="22"/>
    <x v="2"/>
    <s v="East"/>
    <s v="P003"/>
    <x v="9"/>
    <x v="3"/>
    <s v="Wearables"/>
    <n v="2"/>
    <n v="3299"/>
    <n v="0.1"/>
    <n v="4200"/>
    <x v="5"/>
    <s v="Delivered"/>
    <s v="Website"/>
    <n v="3"/>
    <n v="6598"/>
    <n v="659.80000000000007"/>
    <n v="5938.2"/>
    <n v="4200"/>
    <n v="1738.1999999999998"/>
    <n v="0"/>
    <s v="Feb"/>
    <n v="2025"/>
    <x v="0"/>
  </r>
  <r>
    <s v="ORD100116"/>
    <d v="2025-02-05T00:00:00"/>
    <s v="CUST1292"/>
    <s v="Rahul Kumar"/>
    <s v="Female"/>
    <n v="26"/>
    <x v="6"/>
    <s v="North"/>
    <s v="P018"/>
    <x v="16"/>
    <x v="5"/>
    <s v="Sports"/>
    <n v="3"/>
    <n v="2199"/>
    <n v="0.2"/>
    <n v="3750"/>
    <x v="0"/>
    <s v="Delivered"/>
    <s v="Mobile App"/>
    <n v="5"/>
    <n v="6597"/>
    <n v="1319.4"/>
    <n v="5277.6"/>
    <n v="3750"/>
    <n v="1527.6000000000004"/>
    <n v="0"/>
    <s v="Feb"/>
    <n v="2025"/>
    <x v="3"/>
  </r>
  <r>
    <s v="ORD100286"/>
    <d v="2025-02-05T00:00:00"/>
    <s v="CUST0418"/>
    <s v="Manish Agarwal"/>
    <s v="Female"/>
    <n v="36"/>
    <x v="21"/>
    <s v="East"/>
    <s v="P005"/>
    <x v="27"/>
    <x v="3"/>
    <s v="Accessories"/>
    <n v="3"/>
    <n v="1599"/>
    <n v="0.25"/>
    <n v="2760"/>
    <x v="0"/>
    <s v="Delivered"/>
    <s v="Mobile App"/>
    <n v="4"/>
    <n v="4797"/>
    <n v="1199.25"/>
    <n v="3597.75"/>
    <n v="2760"/>
    <n v="837.75"/>
    <n v="0"/>
    <s v="Feb"/>
    <n v="2025"/>
    <x v="2"/>
  </r>
  <r>
    <s v="ORD104298"/>
    <d v="2025-02-05T00:00:00"/>
    <s v="CUST0835"/>
    <s v="Riya Verma"/>
    <s v="Male"/>
    <n v="30"/>
    <x v="11"/>
    <s v="West"/>
    <s v="P014"/>
    <x v="29"/>
    <x v="0"/>
    <s v="Home Decor"/>
    <n v="1"/>
    <n v="1299"/>
    <n v="0.1"/>
    <n v="690"/>
    <x v="2"/>
    <s v="Returned"/>
    <s v="Mobile App"/>
    <n v="4"/>
    <n v="1299"/>
    <n v="129.9"/>
    <n v="1169.0999999999999"/>
    <n v="690"/>
    <n v="479.09999999999991"/>
    <n v="0"/>
    <s v="Feb"/>
    <n v="2025"/>
    <x v="3"/>
  </r>
  <r>
    <s v="ORD101248"/>
    <d v="2025-02-06T00:00:00"/>
    <s v="CUST1962"/>
    <s v="Arjun Rao"/>
    <s v="Male"/>
    <n v="27"/>
    <x v="11"/>
    <s v="West"/>
    <s v="P023"/>
    <x v="20"/>
    <x v="1"/>
    <s v="Haircare"/>
    <n v="1"/>
    <n v="649"/>
    <n v="0"/>
    <n v="290"/>
    <x v="1"/>
    <s v="Delivered"/>
    <s v="Mobile App"/>
    <n v="5"/>
    <n v="649"/>
    <n v="0"/>
    <n v="649"/>
    <n v="290"/>
    <n v="359"/>
    <n v="0"/>
    <s v="Feb"/>
    <n v="2025"/>
    <x v="3"/>
  </r>
  <r>
    <s v="ORD101190"/>
    <d v="2025-02-06T00:00:00"/>
    <s v="CUST1439"/>
    <s v="Shivam Mehta"/>
    <s v="Male"/>
    <n v="37"/>
    <x v="9"/>
    <s v="North"/>
    <s v="P003"/>
    <x v="9"/>
    <x v="3"/>
    <s v="Wearables"/>
    <n v="1"/>
    <n v="3299"/>
    <n v="0.3"/>
    <n v="2100"/>
    <x v="4"/>
    <s v="Delivered"/>
    <s v="Mobile App"/>
    <n v="3"/>
    <n v="3299"/>
    <n v="989.69999999999993"/>
    <n v="2309.3000000000002"/>
    <n v="2100"/>
    <n v="209.30000000000018"/>
    <n v="0"/>
    <s v="Feb"/>
    <n v="2025"/>
    <x v="2"/>
  </r>
  <r>
    <s v="ORD104663"/>
    <d v="2025-02-06T00:00:00"/>
    <s v="CUST1986"/>
    <s v="Manish Agarwal"/>
    <s v="Male"/>
    <n v="41"/>
    <x v="18"/>
    <s v="South"/>
    <s v="P002"/>
    <x v="10"/>
    <x v="3"/>
    <s v="Audio"/>
    <n v="2"/>
    <n v="1899"/>
    <n v="0.2"/>
    <n v="2240"/>
    <x v="2"/>
    <s v="Delivered"/>
    <s v="Mobile App"/>
    <n v="4"/>
    <n v="3798"/>
    <n v="759.6"/>
    <n v="3038.4"/>
    <n v="2240"/>
    <n v="798.40000000000009"/>
    <n v="0"/>
    <s v="Feb"/>
    <n v="2025"/>
    <x v="2"/>
  </r>
  <r>
    <s v="ORD100394"/>
    <d v="2025-02-06T00:00:00"/>
    <s v="CUST0082"/>
    <s v="Yash Agarwal"/>
    <s v="Male"/>
    <n v="19"/>
    <x v="0"/>
    <s v="East"/>
    <s v="P009"/>
    <x v="21"/>
    <x v="2"/>
    <s v="Clothing"/>
    <n v="1"/>
    <n v="1999"/>
    <n v="0"/>
    <n v="1050"/>
    <x v="0"/>
    <s v="Delivered"/>
    <s v="Website"/>
    <n v="4"/>
    <n v="1999"/>
    <n v="0"/>
    <n v="1999"/>
    <n v="1050"/>
    <n v="949"/>
    <n v="0"/>
    <s v="Feb"/>
    <n v="2025"/>
    <x v="0"/>
  </r>
  <r>
    <s v="ORD100256"/>
    <d v="2025-02-06T00:00:00"/>
    <s v="CUST1304"/>
    <s v="Ishaan Malhotra"/>
    <s v="Female"/>
    <n v="39"/>
    <x v="14"/>
    <s v="South"/>
    <s v="P015"/>
    <x v="23"/>
    <x v="0"/>
    <s v="Home Decor"/>
    <n v="2"/>
    <n v="1599"/>
    <n v="0"/>
    <n v="1700"/>
    <x v="3"/>
    <s v="Delivered"/>
    <s v="Mobile App"/>
    <n v="5"/>
    <n v="3198"/>
    <n v="0"/>
    <n v="3198"/>
    <n v="1700"/>
    <n v="1498"/>
    <n v="0"/>
    <s v="Feb"/>
    <n v="2025"/>
    <x v="2"/>
  </r>
  <r>
    <s v="ORD100196"/>
    <d v="2025-02-06T00:00:00"/>
    <s v="CUST1444"/>
    <s v="Varun Jain"/>
    <s v="Female"/>
    <n v="35"/>
    <x v="5"/>
    <s v="West"/>
    <s v="P025"/>
    <x v="1"/>
    <x v="1"/>
    <s v="Skincare"/>
    <n v="3"/>
    <n v="699"/>
    <n v="0.1"/>
    <n v="930"/>
    <x v="5"/>
    <s v="Delivered"/>
    <s v="Mobile App"/>
    <n v="2"/>
    <n v="2097"/>
    <n v="209.70000000000002"/>
    <n v="1887.3"/>
    <n v="930"/>
    <n v="957.3"/>
    <n v="0"/>
    <s v="Feb"/>
    <n v="2025"/>
    <x v="3"/>
  </r>
  <r>
    <s v="ORD103020"/>
    <d v="2025-02-07T00:00:00"/>
    <s v="CUST0864"/>
    <s v="Aarav Sharma"/>
    <s v="Female"/>
    <n v="18"/>
    <x v="19"/>
    <s v="East"/>
    <s v="P009"/>
    <x v="21"/>
    <x v="2"/>
    <s v="Clothing"/>
    <n v="1"/>
    <n v="1999"/>
    <n v="0.1"/>
    <n v="1050"/>
    <x v="4"/>
    <s v="Delivered"/>
    <s v="Website"/>
    <n v="4"/>
    <n v="1999"/>
    <n v="199.9"/>
    <n v="1799.1"/>
    <n v="1050"/>
    <n v="749.09999999999991"/>
    <n v="0"/>
    <s v="Feb"/>
    <n v="2025"/>
    <x v="0"/>
  </r>
  <r>
    <s v="ORD103308"/>
    <d v="2025-02-07T00:00:00"/>
    <s v="CUST0426"/>
    <s v="Arjun Rao"/>
    <s v="Male"/>
    <n v="31"/>
    <x v="4"/>
    <s v="South"/>
    <s v="P013"/>
    <x v="22"/>
    <x v="0"/>
    <s v="Cookware"/>
    <n v="1"/>
    <n v="4299"/>
    <n v="0.15"/>
    <n v="2700"/>
    <x v="4"/>
    <s v="Delivered"/>
    <s v="Website"/>
    <n v="4"/>
    <n v="4299"/>
    <n v="644.85"/>
    <n v="3654.15"/>
    <n v="2700"/>
    <n v="954.15000000000009"/>
    <n v="0"/>
    <s v="Feb"/>
    <n v="2025"/>
    <x v="3"/>
  </r>
  <r>
    <s v="ORD103738"/>
    <d v="2025-02-07T00:00:00"/>
    <s v="CUST0031"/>
    <s v="Shivam Mehta"/>
    <s v="Male"/>
    <n v="51"/>
    <x v="22"/>
    <s v="South"/>
    <s v="P011"/>
    <x v="24"/>
    <x v="0"/>
    <s v="Kitchen"/>
    <n v="2"/>
    <n v="3499"/>
    <n v="0.1"/>
    <n v="4500"/>
    <x v="4"/>
    <s v="Delivered"/>
    <s v="Website"/>
    <n v="4"/>
    <n v="6998"/>
    <n v="699.80000000000007"/>
    <n v="6298.2"/>
    <n v="4500"/>
    <n v="1798.1999999999998"/>
    <n v="0"/>
    <s v="Feb"/>
    <n v="2025"/>
    <x v="1"/>
  </r>
  <r>
    <s v="ORD102029"/>
    <d v="2025-02-07T00:00:00"/>
    <s v="CUST0240"/>
    <s v="Mohit Sharma"/>
    <s v="Female"/>
    <n v="39"/>
    <x v="18"/>
    <s v="South"/>
    <s v="P012"/>
    <x v="0"/>
    <x v="0"/>
    <s v="Kitchen"/>
    <n v="2"/>
    <n v="5999"/>
    <n v="0.1"/>
    <n v="7800"/>
    <x v="5"/>
    <s v="Cancelled"/>
    <s v="Mobile App"/>
    <m/>
    <n v="11998"/>
    <n v="1199.8"/>
    <n v="10798.2"/>
    <n v="7800"/>
    <n v="2998.2000000000007"/>
    <n v="0"/>
    <s v="Feb"/>
    <n v="2025"/>
    <x v="2"/>
  </r>
  <r>
    <s v="ORD101185"/>
    <d v="2025-02-07T00:00:00"/>
    <s v="CUST0911"/>
    <s v="Isha Mehta"/>
    <s v="Male"/>
    <n v="40"/>
    <x v="18"/>
    <s v="South"/>
    <s v="P027"/>
    <x v="25"/>
    <x v="4"/>
    <s v="Business"/>
    <n v="1"/>
    <n v="699"/>
    <n v="0.1"/>
    <n v="300"/>
    <x v="0"/>
    <s v="Delivered"/>
    <s v="Mobile App"/>
    <n v="3"/>
    <n v="699"/>
    <n v="69.900000000000006"/>
    <n v="629.1"/>
    <n v="300"/>
    <n v="329.1"/>
    <n v="0"/>
    <s v="Feb"/>
    <n v="2025"/>
    <x v="2"/>
  </r>
  <r>
    <s v="ORD100232"/>
    <d v="2025-02-07T00:00:00"/>
    <s v="CUST2188"/>
    <s v="Rahul Kumar"/>
    <s v="Female"/>
    <n v="42"/>
    <x v="1"/>
    <s v="North"/>
    <s v="P028"/>
    <x v="12"/>
    <x v="4"/>
    <s v="Technology"/>
    <n v="1"/>
    <n v="1099"/>
    <n v="0.15"/>
    <n v="520"/>
    <x v="0"/>
    <s v="Delivered"/>
    <s v="Mobile App"/>
    <n v="1"/>
    <n v="1099"/>
    <n v="164.85"/>
    <n v="934.15"/>
    <n v="520"/>
    <n v="414.15"/>
    <n v="0"/>
    <s v="Feb"/>
    <n v="2025"/>
    <x v="2"/>
  </r>
  <r>
    <s v="ORD101616"/>
    <d v="2025-02-08T00:00:00"/>
    <s v="CUST1380"/>
    <s v="Varun Jain"/>
    <s v="Female"/>
    <n v="38"/>
    <x v="21"/>
    <s v="East"/>
    <s v="P003"/>
    <x v="9"/>
    <x v="3"/>
    <s v="Wearables"/>
    <n v="1"/>
    <n v="3299"/>
    <n v="0.05"/>
    <n v="2100"/>
    <x v="2"/>
    <s v="Delivered"/>
    <s v="Website"/>
    <n v="4"/>
    <n v="3299"/>
    <n v="164.95000000000002"/>
    <n v="3134.05"/>
    <n v="2100"/>
    <n v="1034.0500000000002"/>
    <n v="0"/>
    <s v="Feb"/>
    <n v="2025"/>
    <x v="2"/>
  </r>
  <r>
    <s v="ORD100782"/>
    <d v="2025-02-08T00:00:00"/>
    <s v="CUST2136"/>
    <s v="Ishaan Malhotra"/>
    <s v="Female"/>
    <n v="21"/>
    <x v="8"/>
    <s v="East"/>
    <s v="P008"/>
    <x v="2"/>
    <x v="2"/>
    <s v="Clothing"/>
    <n v="1"/>
    <n v="799"/>
    <n v="0.1"/>
    <n v="390"/>
    <x v="0"/>
    <s v="Delivered"/>
    <s v="Mobile App"/>
    <n v="5"/>
    <n v="799"/>
    <n v="79.900000000000006"/>
    <n v="719.1"/>
    <n v="390"/>
    <n v="329.1"/>
    <n v="0"/>
    <s v="Feb"/>
    <n v="2025"/>
    <x v="0"/>
  </r>
  <r>
    <s v="ORD101281"/>
    <d v="2025-02-08T00:00:00"/>
    <s v="CUST1946"/>
    <s v="Rohan Rao"/>
    <s v="Male"/>
    <n v="19"/>
    <x v="13"/>
    <s v="North"/>
    <s v="P002"/>
    <x v="10"/>
    <x v="3"/>
    <s v="Audio"/>
    <n v="1"/>
    <n v="1899"/>
    <n v="0.05"/>
    <n v="1120"/>
    <x v="2"/>
    <s v="Delivered"/>
    <s v="Website"/>
    <n v="5"/>
    <n v="1899"/>
    <n v="94.95"/>
    <n v="1804.05"/>
    <n v="1120"/>
    <n v="684.05"/>
    <n v="0"/>
    <s v="Feb"/>
    <n v="2025"/>
    <x v="0"/>
  </r>
  <r>
    <s v="ORD101109"/>
    <d v="2025-02-08T00:00:00"/>
    <s v="CUST2000"/>
    <s v="Mohit Sharma"/>
    <s v="Male"/>
    <n v="18"/>
    <x v="2"/>
    <s v="East"/>
    <s v="P028"/>
    <x v="12"/>
    <x v="4"/>
    <s v="Technology"/>
    <n v="2"/>
    <n v="1099"/>
    <n v="0.1"/>
    <n v="1040"/>
    <x v="2"/>
    <s v="Delivered"/>
    <s v="Mobile App"/>
    <n v="4"/>
    <n v="2198"/>
    <n v="219.8"/>
    <n v="1978.2"/>
    <n v="1040"/>
    <n v="938.2"/>
    <n v="0"/>
    <s v="Feb"/>
    <n v="2025"/>
    <x v="0"/>
  </r>
  <r>
    <s v="ORD104278"/>
    <d v="2025-02-08T00:00:00"/>
    <s v="CUST1004"/>
    <s v="Rahul Kumar"/>
    <s v="Male"/>
    <n v="42"/>
    <x v="4"/>
    <s v="South"/>
    <s v="P014"/>
    <x v="29"/>
    <x v="0"/>
    <s v="Home Decor"/>
    <n v="3"/>
    <n v="1299"/>
    <n v="0.05"/>
    <n v="2070"/>
    <x v="3"/>
    <s v="Delivered"/>
    <s v="Website"/>
    <n v="4"/>
    <n v="3897"/>
    <n v="194.85000000000002"/>
    <n v="3702.15"/>
    <n v="2070"/>
    <n v="1632.15"/>
    <n v="0"/>
    <s v="Feb"/>
    <n v="2025"/>
    <x v="2"/>
  </r>
  <r>
    <s v="ORD100280"/>
    <d v="2025-02-08T00:00:00"/>
    <s v="CUST0730"/>
    <s v="Rohan Rao"/>
    <s v="Male"/>
    <n v="37"/>
    <x v="7"/>
    <s v="West"/>
    <s v="P001"/>
    <x v="6"/>
    <x v="3"/>
    <s v="Audio"/>
    <n v="1"/>
    <n v="2499"/>
    <n v="0.1"/>
    <n v="1550"/>
    <x v="1"/>
    <s v="Delivered"/>
    <s v="Mobile App"/>
    <n v="2"/>
    <n v="2499"/>
    <n v="249.9"/>
    <n v="2249.1"/>
    <n v="1550"/>
    <n v="699.09999999999991"/>
    <n v="0"/>
    <s v="Feb"/>
    <n v="2025"/>
    <x v="2"/>
  </r>
  <r>
    <s v="ORD101946"/>
    <d v="2025-02-08T00:00:00"/>
    <s v="CUST1544"/>
    <s v="Sanya Malhotra"/>
    <s v="Male"/>
    <n v="37"/>
    <x v="19"/>
    <s v="East"/>
    <s v="P025"/>
    <x v="1"/>
    <x v="1"/>
    <s v="Skincare"/>
    <n v="1"/>
    <n v="699"/>
    <n v="0.05"/>
    <n v="310"/>
    <x v="5"/>
    <s v="Delivered"/>
    <s v="Mobile App"/>
    <n v="4"/>
    <n v="699"/>
    <n v="34.950000000000003"/>
    <n v="664.05"/>
    <n v="310"/>
    <n v="354.04999999999995"/>
    <n v="0"/>
    <s v="Feb"/>
    <n v="2025"/>
    <x v="2"/>
  </r>
  <r>
    <s v="ORD104488"/>
    <d v="2025-02-08T00:00:00"/>
    <s v="CUST1521"/>
    <s v="Sakshi Mishra"/>
    <s v="Male"/>
    <n v="26"/>
    <x v="0"/>
    <s v="East"/>
    <s v="P025"/>
    <x v="1"/>
    <x v="1"/>
    <s v="Skincare"/>
    <n v="1"/>
    <n v="699"/>
    <n v="0.05"/>
    <n v="310"/>
    <x v="3"/>
    <s v="Delivered"/>
    <s v="Website"/>
    <n v="5"/>
    <n v="699"/>
    <n v="34.950000000000003"/>
    <n v="664.05"/>
    <n v="310"/>
    <n v="354.04999999999995"/>
    <n v="0"/>
    <s v="Feb"/>
    <n v="2025"/>
    <x v="3"/>
  </r>
  <r>
    <s v="ORD100670"/>
    <d v="2025-02-08T00:00:00"/>
    <s v="CUST0108"/>
    <s v="Rahul Kumar"/>
    <s v="Female"/>
    <n v="34"/>
    <x v="15"/>
    <s v="West"/>
    <s v="P005"/>
    <x v="27"/>
    <x v="3"/>
    <s v="Accessories"/>
    <n v="1"/>
    <n v="1599"/>
    <n v="0.05"/>
    <n v="920"/>
    <x v="2"/>
    <s v="Delivered"/>
    <s v="Website"/>
    <n v="4"/>
    <n v="1599"/>
    <n v="79.95"/>
    <n v="1519.05"/>
    <n v="920"/>
    <n v="599.04999999999995"/>
    <n v="0"/>
    <s v="Feb"/>
    <n v="2025"/>
    <x v="3"/>
  </r>
  <r>
    <s v="ORD101089"/>
    <d v="2025-02-08T00:00:00"/>
    <s v="CUST0444"/>
    <s v="Ananya Kumar"/>
    <s v="Male"/>
    <n v="32"/>
    <x v="9"/>
    <s v="North"/>
    <s v="P001"/>
    <x v="6"/>
    <x v="3"/>
    <s v="Audio"/>
    <n v="2"/>
    <n v="2499"/>
    <n v="0.1"/>
    <n v="3100"/>
    <x v="4"/>
    <s v="Delivered"/>
    <s v="Website"/>
    <n v="3"/>
    <n v="4998"/>
    <n v="499.8"/>
    <n v="4498.2"/>
    <n v="3100"/>
    <n v="1398.1999999999998"/>
    <n v="0"/>
    <s v="Feb"/>
    <n v="2025"/>
    <x v="3"/>
  </r>
  <r>
    <s v="ORD103681"/>
    <d v="2025-02-08T00:00:00"/>
    <s v="CUST1847"/>
    <s v="Aditi Saxena"/>
    <s v="Male"/>
    <n v="30"/>
    <x v="10"/>
    <s v="South"/>
    <s v="P005"/>
    <x v="27"/>
    <x v="3"/>
    <s v="Accessories"/>
    <n v="1"/>
    <n v="1599"/>
    <n v="0.15"/>
    <n v="920"/>
    <x v="0"/>
    <s v="Delivered"/>
    <s v="Mobile App"/>
    <n v="5"/>
    <n v="1599"/>
    <n v="239.85"/>
    <n v="1359.15"/>
    <n v="920"/>
    <n v="439.15000000000009"/>
    <n v="0"/>
    <s v="Feb"/>
    <n v="2025"/>
    <x v="3"/>
  </r>
  <r>
    <s v="ORD101503"/>
    <d v="2025-02-08T00:00:00"/>
    <s v="CUST0016"/>
    <s v="Mohit Sharma"/>
    <s v="Male"/>
    <n v="34"/>
    <x v="8"/>
    <s v="East"/>
    <s v="P025"/>
    <x v="1"/>
    <x v="1"/>
    <s v="Skincare"/>
    <n v="2"/>
    <n v="699"/>
    <n v="0.15"/>
    <n v="620"/>
    <x v="1"/>
    <s v="Delivered"/>
    <s v="Website"/>
    <n v="4"/>
    <n v="1398"/>
    <n v="209.7"/>
    <n v="1188.3"/>
    <n v="620"/>
    <n v="568.29999999999995"/>
    <n v="0"/>
    <s v="Feb"/>
    <n v="2025"/>
    <x v="3"/>
  </r>
  <r>
    <s v="ORD100423"/>
    <d v="2025-02-08T00:00:00"/>
    <s v="CUST0077"/>
    <s v="Tanvi Patel"/>
    <s v="Male"/>
    <n v="39"/>
    <x v="16"/>
    <s v="North"/>
    <s v="P024"/>
    <x v="13"/>
    <x v="1"/>
    <s v="Fragrance"/>
    <n v="1"/>
    <n v="1799"/>
    <n v="0.25"/>
    <n v="900"/>
    <x v="3"/>
    <s v="Delivered"/>
    <s v="Mobile App"/>
    <n v="3"/>
    <n v="1799"/>
    <n v="449.75"/>
    <n v="1349.25"/>
    <n v="900"/>
    <n v="449.25"/>
    <n v="0"/>
    <s v="Feb"/>
    <n v="2025"/>
    <x v="2"/>
  </r>
  <r>
    <s v="ORD100466"/>
    <d v="2025-02-08T00:00:00"/>
    <s v="CUST2074"/>
    <s v="Rohan Rao"/>
    <s v="Female"/>
    <n v="31"/>
    <x v="17"/>
    <s v="North"/>
    <s v="P025"/>
    <x v="1"/>
    <x v="1"/>
    <s v="Skincare"/>
    <n v="1"/>
    <n v="699"/>
    <n v="0.05"/>
    <n v="310"/>
    <x v="1"/>
    <s v="Delivered"/>
    <s v="Mobile App"/>
    <n v="4"/>
    <n v="699"/>
    <n v="34.950000000000003"/>
    <n v="664.05"/>
    <n v="310"/>
    <n v="354.04999999999995"/>
    <n v="0"/>
    <s v="Feb"/>
    <n v="2025"/>
    <x v="3"/>
  </r>
  <r>
    <s v="ORD103338"/>
    <d v="2025-02-08T00:00:00"/>
    <s v="CUST0453"/>
    <s v="Akash Bansal"/>
    <s v="Male"/>
    <n v="33"/>
    <x v="4"/>
    <s v="South"/>
    <s v="P022"/>
    <x v="4"/>
    <x v="1"/>
    <s v="Skincare"/>
    <n v="1"/>
    <n v="799"/>
    <n v="0.15"/>
    <n v="360"/>
    <x v="1"/>
    <s v="Delivered"/>
    <s v="Mobile App"/>
    <n v="3"/>
    <n v="799"/>
    <n v="119.85"/>
    <n v="679.15"/>
    <n v="360"/>
    <n v="319.14999999999998"/>
    <n v="0"/>
    <s v="Feb"/>
    <n v="2025"/>
    <x v="3"/>
  </r>
  <r>
    <s v="ORD103250"/>
    <d v="2025-02-08T00:00:00"/>
    <s v="CUST0339"/>
    <s v="Anjali Verma"/>
    <s v="Male"/>
    <n v="32"/>
    <x v="12"/>
    <s v="West"/>
    <s v="P012"/>
    <x v="0"/>
    <x v="0"/>
    <s v="Kitchen"/>
    <n v="4"/>
    <n v="5999"/>
    <n v="0.3"/>
    <n v="15600"/>
    <x v="0"/>
    <s v="Delivered"/>
    <s v="Mobile App"/>
    <n v="5"/>
    <n v="23996"/>
    <n v="7198.8"/>
    <n v="16797.2"/>
    <n v="15600"/>
    <n v="1197.2000000000007"/>
    <n v="0"/>
    <s v="Feb"/>
    <n v="2025"/>
    <x v="3"/>
  </r>
  <r>
    <s v="ORD102922"/>
    <d v="2025-02-08T00:00:00"/>
    <s v="CUST1404"/>
    <s v="Ananya Kumar"/>
    <s v="Male"/>
    <n v="25"/>
    <x v="10"/>
    <s v="South"/>
    <s v="P008"/>
    <x v="2"/>
    <x v="2"/>
    <s v="Clothing"/>
    <n v="1"/>
    <n v="799"/>
    <n v="0.15"/>
    <n v="390"/>
    <x v="1"/>
    <s v="Returned"/>
    <s v="Mobile App"/>
    <n v="3"/>
    <n v="799"/>
    <n v="119.85"/>
    <n v="679.15"/>
    <n v="390"/>
    <n v="289.14999999999998"/>
    <n v="0"/>
    <s v="Feb"/>
    <n v="2025"/>
    <x v="0"/>
  </r>
  <r>
    <s v="ORD101033"/>
    <d v="2025-02-08T00:00:00"/>
    <s v="CUST1760"/>
    <s v="Aarav Sharma"/>
    <s v="Male"/>
    <n v="41"/>
    <x v="13"/>
    <s v="North"/>
    <s v="P013"/>
    <x v="22"/>
    <x v="0"/>
    <s v="Cookware"/>
    <n v="2"/>
    <n v="4299"/>
    <n v="0.05"/>
    <n v="5400"/>
    <x v="3"/>
    <s v="Delivered"/>
    <s v="Website"/>
    <n v="5"/>
    <n v="8598"/>
    <n v="429.90000000000003"/>
    <n v="8168.1"/>
    <n v="5400"/>
    <n v="2768.1000000000004"/>
    <n v="0"/>
    <s v="Feb"/>
    <n v="2025"/>
    <x v="2"/>
  </r>
  <r>
    <s v="ORD103450"/>
    <d v="2025-02-09T00:00:00"/>
    <s v="CUST0305"/>
    <s v="Sakshi Mishra"/>
    <s v="Male"/>
    <n v="29"/>
    <x v="5"/>
    <s v="West"/>
    <s v="P001"/>
    <x v="6"/>
    <x v="3"/>
    <s v="Audio"/>
    <n v="4"/>
    <n v="2499"/>
    <n v="0.05"/>
    <n v="6200"/>
    <x v="2"/>
    <s v="Returned"/>
    <s v="Mobile App"/>
    <n v="4"/>
    <n v="9996"/>
    <n v="499.8"/>
    <n v="9496.2000000000007"/>
    <n v="6200"/>
    <n v="3296.2000000000007"/>
    <n v="0"/>
    <s v="Feb"/>
    <n v="2025"/>
    <x v="3"/>
  </r>
  <r>
    <s v="ORD101193"/>
    <d v="2025-02-09T00:00:00"/>
    <s v="CUST0666"/>
    <s v="Rohan Rao"/>
    <s v="Female"/>
    <n v="38"/>
    <x v="18"/>
    <s v="South"/>
    <s v="P008"/>
    <x v="2"/>
    <x v="2"/>
    <s v="Clothing"/>
    <n v="2"/>
    <n v="799"/>
    <n v="0.15"/>
    <n v="780"/>
    <x v="3"/>
    <s v="Delivered"/>
    <s v="Mobile App"/>
    <n v="4"/>
    <n v="1598"/>
    <n v="239.7"/>
    <n v="1358.3"/>
    <n v="780"/>
    <n v="578.29999999999995"/>
    <n v="0"/>
    <s v="Feb"/>
    <n v="2025"/>
    <x v="2"/>
  </r>
  <r>
    <s v="ORD102203"/>
    <d v="2025-02-09T00:00:00"/>
    <s v="CUST1352"/>
    <s v="Sanya Malhotra"/>
    <s v="Female"/>
    <n v="23"/>
    <x v="7"/>
    <s v="West"/>
    <s v="P026"/>
    <x v="15"/>
    <x v="4"/>
    <s v="Fiction"/>
    <n v="1"/>
    <n v="899"/>
    <n v="0"/>
    <n v="420"/>
    <x v="0"/>
    <s v="Delivered"/>
    <s v="Mobile App"/>
    <n v="5"/>
    <n v="899"/>
    <n v="0"/>
    <n v="899"/>
    <n v="420"/>
    <n v="479"/>
    <n v="0"/>
    <s v="Feb"/>
    <n v="2025"/>
    <x v="0"/>
  </r>
  <r>
    <s v="ORD103497"/>
    <d v="2025-02-09T00:00:00"/>
    <s v="CUST1684"/>
    <s v="Karan Jain"/>
    <s v="Male"/>
    <n v="32"/>
    <x v="2"/>
    <s v="East"/>
    <s v="P001"/>
    <x v="6"/>
    <x v="3"/>
    <s v="Audio"/>
    <n v="1"/>
    <n v="2499"/>
    <n v="0.05"/>
    <n v="1550"/>
    <x v="4"/>
    <s v="Delivered"/>
    <s v="Website"/>
    <n v="4"/>
    <n v="2499"/>
    <n v="124.95"/>
    <n v="2374.0500000000002"/>
    <n v="1550"/>
    <n v="824.05000000000018"/>
    <n v="0"/>
    <s v="Feb"/>
    <n v="2025"/>
    <x v="3"/>
  </r>
  <r>
    <s v="ORD101200"/>
    <d v="2025-02-09T00:00:00"/>
    <s v="CUST0627"/>
    <s v="Anjali Verma"/>
    <s v="Male"/>
    <n v="35"/>
    <x v="0"/>
    <s v="East"/>
    <s v="P023"/>
    <x v="20"/>
    <x v="1"/>
    <s v="Haircare"/>
    <n v="1"/>
    <n v="649"/>
    <n v="0.1"/>
    <n v="290"/>
    <x v="0"/>
    <s v="Delivered"/>
    <s v="Mobile App"/>
    <n v="5"/>
    <n v="649"/>
    <n v="64.900000000000006"/>
    <n v="584.1"/>
    <n v="290"/>
    <n v="294.10000000000002"/>
    <n v="0"/>
    <s v="Feb"/>
    <n v="2025"/>
    <x v="3"/>
  </r>
  <r>
    <s v="ORD101201"/>
    <d v="2025-02-09T00:00:00"/>
    <s v="CUST0525"/>
    <s v="Tanvi Patel"/>
    <s v="Male"/>
    <n v="28"/>
    <x v="20"/>
    <s v="South"/>
    <s v="P029"/>
    <x v="11"/>
    <x v="4"/>
    <s v="Technology"/>
    <n v="1"/>
    <n v="1299"/>
    <n v="0.15"/>
    <n v="610"/>
    <x v="1"/>
    <s v="Cancelled"/>
    <s v="Website"/>
    <m/>
    <n v="1299"/>
    <n v="194.85"/>
    <n v="1104.1500000000001"/>
    <n v="610"/>
    <n v="494.15000000000009"/>
    <n v="0"/>
    <s v="Feb"/>
    <n v="2025"/>
    <x v="3"/>
  </r>
  <r>
    <s v="ORD102996"/>
    <d v="2025-02-09T00:00:00"/>
    <s v="CUST1775"/>
    <s v="Isha Mehta"/>
    <s v="Male"/>
    <n v="31"/>
    <x v="17"/>
    <s v="North"/>
    <s v="P010"/>
    <x v="26"/>
    <x v="2"/>
    <s v="Clothing"/>
    <n v="1"/>
    <n v="1499"/>
    <n v="0.2"/>
    <n v="780"/>
    <x v="3"/>
    <s v="Delivered"/>
    <s v="Mobile App"/>
    <n v="4"/>
    <n v="1499"/>
    <n v="299.8"/>
    <n v="1199.2"/>
    <n v="780"/>
    <n v="419.20000000000005"/>
    <n v="0"/>
    <s v="Feb"/>
    <n v="2025"/>
    <x v="3"/>
  </r>
  <r>
    <s v="ORD101179"/>
    <d v="2025-02-09T00:00:00"/>
    <s v="CUST1925"/>
    <s v="Akash Bansal"/>
    <s v="Male"/>
    <n v="28"/>
    <x v="15"/>
    <s v="West"/>
    <s v="P028"/>
    <x v="12"/>
    <x v="4"/>
    <s v="Technology"/>
    <n v="1"/>
    <n v="1099"/>
    <n v="0"/>
    <n v="520"/>
    <x v="0"/>
    <s v="Delivered"/>
    <s v="Mobile App"/>
    <n v="4"/>
    <n v="1099"/>
    <n v="0"/>
    <n v="1099"/>
    <n v="520"/>
    <n v="579"/>
    <n v="0"/>
    <s v="Feb"/>
    <n v="2025"/>
    <x v="3"/>
  </r>
  <r>
    <s v="ORD100710"/>
    <d v="2025-02-09T00:00:00"/>
    <s v="CUST1037"/>
    <s v="Tanvi Patel"/>
    <s v="Female"/>
    <n v="31"/>
    <x v="13"/>
    <s v="North"/>
    <s v="P019"/>
    <x v="18"/>
    <x v="5"/>
    <s v="Sports"/>
    <n v="1"/>
    <n v="1499"/>
    <n v="0"/>
    <n v="800"/>
    <x v="0"/>
    <s v="Delivered"/>
    <s v="Mobile App"/>
    <n v="4"/>
    <n v="1499"/>
    <n v="0"/>
    <n v="1499"/>
    <n v="800"/>
    <n v="699"/>
    <n v="0"/>
    <s v="Feb"/>
    <n v="2025"/>
    <x v="3"/>
  </r>
  <r>
    <s v="ORD103732"/>
    <d v="2025-02-09T00:00:00"/>
    <s v="CUST0999"/>
    <s v="Nisha Saxena"/>
    <s v="Male"/>
    <n v="24"/>
    <x v="9"/>
    <s v="North"/>
    <s v="P010"/>
    <x v="26"/>
    <x v="2"/>
    <s v="Clothing"/>
    <n v="1"/>
    <n v="1499"/>
    <n v="0.1"/>
    <n v="780"/>
    <x v="0"/>
    <s v="Delivered"/>
    <s v="Mobile App"/>
    <n v="2"/>
    <n v="1499"/>
    <n v="149.9"/>
    <n v="1349.1"/>
    <n v="780"/>
    <n v="569.09999999999991"/>
    <n v="0"/>
    <s v="Feb"/>
    <n v="2025"/>
    <x v="0"/>
  </r>
  <r>
    <s v="ORD100074"/>
    <d v="2025-02-10T00:00:00"/>
    <s v="CUST1211"/>
    <s v="Vansh Chopra"/>
    <s v="Male"/>
    <n v="27"/>
    <x v="2"/>
    <s v="East"/>
    <s v="P008"/>
    <x v="2"/>
    <x v="2"/>
    <s v="Clothing"/>
    <n v="1"/>
    <n v="799"/>
    <n v="0.15"/>
    <n v="390"/>
    <x v="3"/>
    <s v="Returned"/>
    <s v="Mobile App"/>
    <n v="5"/>
    <n v="799"/>
    <n v="119.85"/>
    <n v="679.15"/>
    <n v="390"/>
    <n v="289.14999999999998"/>
    <n v="0"/>
    <s v="Feb"/>
    <n v="2025"/>
    <x v="3"/>
  </r>
  <r>
    <s v="ORD100091"/>
    <d v="2025-02-10T00:00:00"/>
    <s v="CUST0019"/>
    <s v="Anjali Verma"/>
    <s v="Male"/>
    <n v="36"/>
    <x v="11"/>
    <s v="West"/>
    <s v="P027"/>
    <x v="25"/>
    <x v="4"/>
    <s v="Business"/>
    <n v="2"/>
    <n v="699"/>
    <n v="0.2"/>
    <n v="600"/>
    <x v="2"/>
    <s v="Delivered"/>
    <s v="Mobile App"/>
    <n v="4"/>
    <n v="1398"/>
    <n v="279.60000000000002"/>
    <n v="1118.4000000000001"/>
    <n v="600"/>
    <n v="518.40000000000009"/>
    <n v="0"/>
    <s v="Feb"/>
    <n v="2025"/>
    <x v="2"/>
  </r>
  <r>
    <s v="ORD103246"/>
    <d v="2025-02-10T00:00:00"/>
    <s v="CUST1301"/>
    <s v="Pranav Bansal"/>
    <s v="Male"/>
    <n v="47"/>
    <x v="16"/>
    <s v="North"/>
    <s v="P020"/>
    <x v="14"/>
    <x v="5"/>
    <s v="Fitness"/>
    <n v="1"/>
    <n v="699"/>
    <n v="0.1"/>
    <n v="320"/>
    <x v="4"/>
    <s v="Delivered"/>
    <s v="Mobile App"/>
    <n v="5"/>
    <n v="699"/>
    <n v="69.900000000000006"/>
    <n v="629.1"/>
    <n v="320"/>
    <n v="309.10000000000002"/>
    <n v="0"/>
    <s v="Feb"/>
    <n v="2025"/>
    <x v="1"/>
  </r>
  <r>
    <s v="ORD102318"/>
    <d v="2025-02-10T00:00:00"/>
    <s v="CUST0597"/>
    <s v="Pranav Bansal"/>
    <s v="Female"/>
    <n v="26"/>
    <x v="22"/>
    <s v="South"/>
    <s v="P021"/>
    <x v="3"/>
    <x v="1"/>
    <s v="Skincare"/>
    <n v="1"/>
    <n v="499"/>
    <n v="0.05"/>
    <n v="220"/>
    <x v="3"/>
    <s v="Cancelled"/>
    <s v="Mobile App"/>
    <m/>
    <n v="499"/>
    <n v="24.950000000000003"/>
    <n v="474.05"/>
    <n v="220"/>
    <n v="254.05"/>
    <n v="0"/>
    <s v="Feb"/>
    <n v="2025"/>
    <x v="3"/>
  </r>
  <r>
    <s v="ORD100519"/>
    <d v="2025-02-10T00:00:00"/>
    <s v="CUST0514"/>
    <s v="Manish Agarwal"/>
    <s v="Female"/>
    <n v="35"/>
    <x v="8"/>
    <s v="East"/>
    <s v="P029"/>
    <x v="11"/>
    <x v="4"/>
    <s v="Technology"/>
    <n v="1"/>
    <n v="1299"/>
    <n v="0.15"/>
    <n v="610"/>
    <x v="1"/>
    <s v="Delivered"/>
    <s v="Mobile App"/>
    <n v="4"/>
    <n v="1299"/>
    <n v="194.85"/>
    <n v="1104.1500000000001"/>
    <n v="610"/>
    <n v="494.15000000000009"/>
    <n v="0"/>
    <s v="Feb"/>
    <n v="2025"/>
    <x v="3"/>
  </r>
  <r>
    <s v="ORD100983"/>
    <d v="2025-02-10T00:00:00"/>
    <s v="CUST0784"/>
    <s v="Mohit Sharma"/>
    <s v="Male"/>
    <n v="34"/>
    <x v="9"/>
    <s v="North"/>
    <s v="P004"/>
    <x v="19"/>
    <x v="3"/>
    <s v="Accessories"/>
    <n v="4"/>
    <n v="899"/>
    <n v="0.15"/>
    <n v="1920"/>
    <x v="0"/>
    <s v="Returned"/>
    <s v="Mobile App"/>
    <n v="5"/>
    <n v="3596"/>
    <n v="539.4"/>
    <n v="3056.6"/>
    <n v="1920"/>
    <n v="1136.5999999999999"/>
    <n v="0"/>
    <s v="Feb"/>
    <n v="2025"/>
    <x v="3"/>
  </r>
  <r>
    <s v="ORD102426"/>
    <d v="2025-02-10T00:00:00"/>
    <s v="CUST0317"/>
    <s v="Kavya Patel"/>
    <s v="Female"/>
    <n v="27"/>
    <x v="22"/>
    <s v="South"/>
    <s v="P029"/>
    <x v="11"/>
    <x v="4"/>
    <s v="Technology"/>
    <n v="2"/>
    <n v="1299"/>
    <n v="0"/>
    <n v="1220"/>
    <x v="0"/>
    <s v="Delivered"/>
    <s v="Mobile App"/>
    <n v="5"/>
    <n v="2598"/>
    <n v="0"/>
    <n v="2598"/>
    <n v="1220"/>
    <n v="1378"/>
    <n v="0"/>
    <s v="Feb"/>
    <n v="2025"/>
    <x v="3"/>
  </r>
  <r>
    <s v="ORD102963"/>
    <d v="2025-02-10T00:00:00"/>
    <s v="CUST0679"/>
    <s v="Nisha Saxena"/>
    <s v="Male"/>
    <n v="38"/>
    <x v="4"/>
    <s v="South"/>
    <s v="P013"/>
    <x v="22"/>
    <x v="0"/>
    <s v="Cookware"/>
    <n v="3"/>
    <n v="4299"/>
    <n v="0"/>
    <n v="8100"/>
    <x v="0"/>
    <s v="Delivered"/>
    <s v="Website"/>
    <n v="5"/>
    <n v="12897"/>
    <n v="0"/>
    <n v="12897"/>
    <n v="8100"/>
    <n v="4797"/>
    <n v="0"/>
    <s v="Feb"/>
    <n v="2025"/>
    <x v="2"/>
  </r>
  <r>
    <s v="ORD102395"/>
    <d v="2025-02-10T00:00:00"/>
    <s v="CUST0628"/>
    <s v="Karan Jain"/>
    <s v="Female"/>
    <n v="20"/>
    <x v="5"/>
    <s v="West"/>
    <s v="P003"/>
    <x v="9"/>
    <x v="3"/>
    <s v="Wearables"/>
    <n v="2"/>
    <n v="3299"/>
    <n v="0.1"/>
    <n v="4200"/>
    <x v="1"/>
    <s v="Delivered"/>
    <s v="Website"/>
    <n v="4"/>
    <n v="6598"/>
    <n v="659.80000000000007"/>
    <n v="5938.2"/>
    <n v="4200"/>
    <n v="1738.1999999999998"/>
    <n v="0"/>
    <s v="Feb"/>
    <n v="2025"/>
    <x v="0"/>
  </r>
  <r>
    <s v="ORD102470"/>
    <d v="2025-02-10T00:00:00"/>
    <s v="CUST1188"/>
    <s v="Varun Jain"/>
    <s v="Female"/>
    <n v="28"/>
    <x v="15"/>
    <s v="West"/>
    <s v="P001"/>
    <x v="6"/>
    <x v="3"/>
    <s v="Audio"/>
    <n v="4"/>
    <n v="2499"/>
    <n v="0.1"/>
    <n v="6200"/>
    <x v="0"/>
    <s v="Delivered"/>
    <s v="Website"/>
    <n v="5"/>
    <n v="9996"/>
    <n v="999.6"/>
    <n v="8996.4"/>
    <n v="6200"/>
    <n v="2796.3999999999996"/>
    <n v="0"/>
    <s v="Feb"/>
    <n v="2025"/>
    <x v="3"/>
  </r>
  <r>
    <s v="ORD102249"/>
    <d v="2025-02-10T00:00:00"/>
    <s v="CUST0136"/>
    <s v="Sanya Malhotra"/>
    <s v="Male"/>
    <n v="18"/>
    <x v="7"/>
    <s v="West"/>
    <s v="P026"/>
    <x v="15"/>
    <x v="4"/>
    <s v="Fiction"/>
    <n v="2"/>
    <n v="899"/>
    <n v="0.1"/>
    <n v="840"/>
    <x v="2"/>
    <s v="Delivered"/>
    <s v="Mobile App"/>
    <n v="4"/>
    <n v="1798"/>
    <n v="179.8"/>
    <n v="1618.2"/>
    <n v="840"/>
    <n v="778.2"/>
    <n v="0"/>
    <s v="Feb"/>
    <n v="2025"/>
    <x v="0"/>
  </r>
  <r>
    <s v="ORD100769"/>
    <d v="2025-02-11T00:00:00"/>
    <s v="CUST0762"/>
    <s v="Rohan Rao"/>
    <s v="Male"/>
    <n v="22"/>
    <x v="1"/>
    <s v="North"/>
    <s v="P029"/>
    <x v="11"/>
    <x v="4"/>
    <s v="Technology"/>
    <n v="2"/>
    <n v="1299"/>
    <n v="0.05"/>
    <n v="1220"/>
    <x v="4"/>
    <s v="Delivered"/>
    <s v="Mobile App"/>
    <n v="4"/>
    <n v="2598"/>
    <n v="129.9"/>
    <n v="2468.1"/>
    <n v="1220"/>
    <n v="1248.0999999999999"/>
    <n v="0"/>
    <s v="Feb"/>
    <n v="2025"/>
    <x v="0"/>
  </r>
  <r>
    <s v="ORD103840"/>
    <d v="2025-02-11T00:00:00"/>
    <s v="CUST1891"/>
    <s v="Riya Verma"/>
    <s v="Male"/>
    <n v="18"/>
    <x v="18"/>
    <s v="South"/>
    <s v="P002"/>
    <x v="10"/>
    <x v="3"/>
    <s v="Audio"/>
    <n v="1"/>
    <n v="1899"/>
    <n v="0.15"/>
    <n v="1120"/>
    <x v="1"/>
    <s v="Delivered"/>
    <s v="Website"/>
    <n v="5"/>
    <n v="1899"/>
    <n v="284.84999999999997"/>
    <n v="1614.15"/>
    <n v="1120"/>
    <n v="494.15000000000009"/>
    <n v="0"/>
    <s v="Feb"/>
    <n v="2025"/>
    <x v="0"/>
  </r>
  <r>
    <s v="ORD104387"/>
    <d v="2025-02-11T00:00:00"/>
    <s v="CUST0522"/>
    <s v="Arjun Rao"/>
    <s v="Male"/>
    <n v="29"/>
    <x v="20"/>
    <s v="South"/>
    <s v="P004"/>
    <x v="19"/>
    <x v="3"/>
    <s v="Accessories"/>
    <n v="2"/>
    <n v="899"/>
    <n v="0.05"/>
    <n v="960"/>
    <x v="3"/>
    <s v="Delivered"/>
    <s v="Mobile App"/>
    <n v="5"/>
    <n v="1798"/>
    <n v="89.9"/>
    <n v="1708.1"/>
    <n v="960"/>
    <n v="748.09999999999991"/>
    <n v="0"/>
    <s v="Feb"/>
    <n v="2025"/>
    <x v="3"/>
  </r>
  <r>
    <s v="ORD104741"/>
    <d v="2025-02-11T00:00:00"/>
    <s v="CUST1629"/>
    <s v="Kavya Patel"/>
    <s v="Female"/>
    <n v="44"/>
    <x v="5"/>
    <s v="West"/>
    <s v="P007"/>
    <x v="5"/>
    <x v="2"/>
    <s v="Footwear"/>
    <n v="2"/>
    <n v="2899"/>
    <n v="0"/>
    <n v="3400"/>
    <x v="1"/>
    <s v="Delivered"/>
    <s v="Website"/>
    <n v="5"/>
    <n v="5798"/>
    <n v="0"/>
    <n v="5798"/>
    <n v="3400"/>
    <n v="2398"/>
    <n v="0"/>
    <s v="Feb"/>
    <n v="2025"/>
    <x v="2"/>
  </r>
  <r>
    <s v="ORD101748"/>
    <d v="2025-02-11T00:00:00"/>
    <s v="CUST2062"/>
    <s v="Aditya Kapoor"/>
    <s v="Male"/>
    <n v="30"/>
    <x v="15"/>
    <s v="West"/>
    <s v="P023"/>
    <x v="20"/>
    <x v="1"/>
    <s v="Haircare"/>
    <n v="5"/>
    <n v="649"/>
    <n v="0.1"/>
    <n v="1450"/>
    <x v="0"/>
    <s v="Delivered"/>
    <s v="Mobile App"/>
    <n v="3"/>
    <n v="3245"/>
    <n v="324.5"/>
    <n v="2920.5"/>
    <n v="1450"/>
    <n v="1470.5"/>
    <n v="0"/>
    <s v="Feb"/>
    <n v="2025"/>
    <x v="3"/>
  </r>
  <r>
    <s v="ORD100981"/>
    <d v="2025-02-11T00:00:00"/>
    <s v="CUST1156"/>
    <s v="Varun Jain"/>
    <s v="Male"/>
    <n v="41"/>
    <x v="8"/>
    <s v="East"/>
    <s v="P014"/>
    <x v="29"/>
    <x v="0"/>
    <s v="Home Decor"/>
    <n v="2"/>
    <n v="1299"/>
    <n v="0"/>
    <n v="1380"/>
    <x v="2"/>
    <s v="Delivered"/>
    <s v="Website"/>
    <n v="5"/>
    <n v="2598"/>
    <n v="0"/>
    <n v="2598"/>
    <n v="1380"/>
    <n v="1218"/>
    <n v="0"/>
    <s v="Feb"/>
    <n v="2025"/>
    <x v="2"/>
  </r>
  <r>
    <s v="ORD100425"/>
    <d v="2025-02-11T00:00:00"/>
    <s v="CUST1039"/>
    <s v="Isha Mehta"/>
    <s v="Male"/>
    <n v="40"/>
    <x v="1"/>
    <s v="North"/>
    <s v="P030"/>
    <x v="7"/>
    <x v="4"/>
    <s v="Self Development"/>
    <n v="2"/>
    <n v="599"/>
    <n v="0"/>
    <n v="520"/>
    <x v="4"/>
    <s v="Delivered"/>
    <s v="Mobile App"/>
    <n v="5"/>
    <n v="1198"/>
    <n v="0"/>
    <n v="1198"/>
    <n v="520"/>
    <n v="678"/>
    <n v="0"/>
    <s v="Feb"/>
    <n v="2025"/>
    <x v="2"/>
  </r>
  <r>
    <s v="ORD101031"/>
    <d v="2025-02-11T00:00:00"/>
    <s v="CUST0522"/>
    <s v="Arjun Rao"/>
    <s v="Female"/>
    <n v="41"/>
    <x v="1"/>
    <s v="North"/>
    <s v="P028"/>
    <x v="12"/>
    <x v="4"/>
    <s v="Technology"/>
    <n v="1"/>
    <n v="1099"/>
    <n v="0.15"/>
    <n v="520"/>
    <x v="4"/>
    <s v="Delivered"/>
    <s v="Mobile App"/>
    <n v="1"/>
    <n v="1099"/>
    <n v="164.85"/>
    <n v="934.15"/>
    <n v="520"/>
    <n v="414.15"/>
    <n v="0"/>
    <s v="Feb"/>
    <n v="2025"/>
    <x v="2"/>
  </r>
  <r>
    <s v="ORD104374"/>
    <d v="2025-02-12T00:00:00"/>
    <s v="CUST0587"/>
    <s v="Kiara Chopra"/>
    <s v="Female"/>
    <n v="33"/>
    <x v="20"/>
    <s v="South"/>
    <s v="P007"/>
    <x v="5"/>
    <x v="2"/>
    <s v="Footwear"/>
    <n v="2"/>
    <n v="2899"/>
    <n v="0.05"/>
    <n v="3400"/>
    <x v="0"/>
    <s v="Delivered"/>
    <s v="Mobile App"/>
    <n v="4"/>
    <n v="5798"/>
    <n v="289.90000000000003"/>
    <n v="5508.1"/>
    <n v="3400"/>
    <n v="2108.1000000000004"/>
    <n v="0"/>
    <s v="Feb"/>
    <n v="2025"/>
    <x v="3"/>
  </r>
  <r>
    <s v="ORD100369"/>
    <d v="2025-02-12T00:00:00"/>
    <s v="CUST2053"/>
    <s v="Akash Bansal"/>
    <s v="Male"/>
    <n v="31"/>
    <x v="2"/>
    <s v="East"/>
    <s v="P007"/>
    <x v="5"/>
    <x v="2"/>
    <s v="Footwear"/>
    <n v="2"/>
    <n v="2899"/>
    <n v="0.05"/>
    <n v="3400"/>
    <x v="2"/>
    <s v="Delivered"/>
    <s v="Mobile App"/>
    <n v="4"/>
    <n v="5798"/>
    <n v="289.90000000000003"/>
    <n v="5508.1"/>
    <n v="3400"/>
    <n v="2108.1000000000004"/>
    <n v="0"/>
    <s v="Feb"/>
    <n v="2025"/>
    <x v="3"/>
  </r>
  <r>
    <s v="ORD101884"/>
    <d v="2025-02-12T00:00:00"/>
    <s v="CUST0165"/>
    <s v="Akash Bansal"/>
    <s v="Female"/>
    <n v="22"/>
    <x v="20"/>
    <s v="South"/>
    <s v="P026"/>
    <x v="15"/>
    <x v="4"/>
    <s v="Fiction"/>
    <n v="1"/>
    <n v="899"/>
    <n v="0.15"/>
    <n v="420"/>
    <x v="0"/>
    <s v="Delivered"/>
    <s v="Mobile App"/>
    <n v="5"/>
    <n v="899"/>
    <n v="134.85"/>
    <n v="764.15"/>
    <n v="420"/>
    <n v="344.15"/>
    <n v="0"/>
    <s v="Feb"/>
    <n v="2025"/>
    <x v="0"/>
  </r>
  <r>
    <s v="ORD103092"/>
    <d v="2025-02-12T00:00:00"/>
    <s v="CUST0547"/>
    <s v="Riya Verma"/>
    <s v="Female"/>
    <n v="29"/>
    <x v="14"/>
    <s v="South"/>
    <s v="P003"/>
    <x v="9"/>
    <x v="3"/>
    <s v="Wearables"/>
    <n v="3"/>
    <n v="3299"/>
    <n v="0.2"/>
    <n v="6300"/>
    <x v="1"/>
    <s v="Delivered"/>
    <s v="Mobile App"/>
    <n v="5"/>
    <n v="9897"/>
    <n v="1979.4"/>
    <n v="7917.6"/>
    <n v="6300"/>
    <n v="1617.6000000000004"/>
    <n v="0"/>
    <s v="Feb"/>
    <n v="2025"/>
    <x v="3"/>
  </r>
  <r>
    <s v="ORD102140"/>
    <d v="2025-02-12T00:00:00"/>
    <s v="CUST0595"/>
    <s v="Anjali Verma"/>
    <s v="Female"/>
    <n v="31"/>
    <x v="4"/>
    <s v="South"/>
    <s v="P017"/>
    <x v="17"/>
    <x v="5"/>
    <s v="Fitness"/>
    <n v="1"/>
    <n v="2499"/>
    <n v="0.25"/>
    <n v="1450"/>
    <x v="3"/>
    <s v="Delivered"/>
    <s v="Website"/>
    <n v="5"/>
    <n v="2499"/>
    <n v="624.75"/>
    <n v="1874.25"/>
    <n v="1450"/>
    <n v="424.25"/>
    <n v="0"/>
    <s v="Feb"/>
    <n v="2025"/>
    <x v="3"/>
  </r>
  <r>
    <s v="ORD103618"/>
    <d v="2025-02-12T00:00:00"/>
    <s v="CUST1144"/>
    <s v="Ishaan Malhotra"/>
    <s v="Male"/>
    <n v="39"/>
    <x v="12"/>
    <s v="West"/>
    <s v="P014"/>
    <x v="29"/>
    <x v="0"/>
    <s v="Home Decor"/>
    <n v="1"/>
    <n v="1299"/>
    <n v="0.1"/>
    <n v="690"/>
    <x v="0"/>
    <s v="Delivered"/>
    <s v="Mobile App"/>
    <n v="3"/>
    <n v="1299"/>
    <n v="129.9"/>
    <n v="1169.0999999999999"/>
    <n v="690"/>
    <n v="479.09999999999991"/>
    <n v="0"/>
    <s v="Feb"/>
    <n v="2025"/>
    <x v="2"/>
  </r>
  <r>
    <s v="ORD101789"/>
    <d v="2025-02-12T00:00:00"/>
    <s v="CUST1000"/>
    <s v="Sanya Malhotra"/>
    <s v="Male"/>
    <n v="39"/>
    <x v="5"/>
    <s v="West"/>
    <s v="P025"/>
    <x v="1"/>
    <x v="1"/>
    <s v="Skincare"/>
    <n v="4"/>
    <n v="699"/>
    <n v="0.15"/>
    <n v="1240"/>
    <x v="1"/>
    <s v="Delivered"/>
    <s v="Mobile App"/>
    <n v="4"/>
    <n v="2796"/>
    <n v="419.4"/>
    <n v="2376.6"/>
    <n v="1240"/>
    <n v="1136.5999999999999"/>
    <n v="0"/>
    <s v="Feb"/>
    <n v="2025"/>
    <x v="2"/>
  </r>
  <r>
    <s v="ORD100609"/>
    <d v="2025-02-12T00:00:00"/>
    <s v="CUST1068"/>
    <s v="Rahul Kumar"/>
    <s v="Male"/>
    <n v="47"/>
    <x v="1"/>
    <s v="North"/>
    <s v="P008"/>
    <x v="2"/>
    <x v="2"/>
    <s v="Clothing"/>
    <n v="1"/>
    <n v="799"/>
    <n v="0.05"/>
    <n v="390"/>
    <x v="1"/>
    <s v="Delivered"/>
    <s v="Mobile App"/>
    <n v="4"/>
    <n v="799"/>
    <n v="39.950000000000003"/>
    <n v="759.05"/>
    <n v="390"/>
    <n v="369.04999999999995"/>
    <n v="0"/>
    <s v="Feb"/>
    <n v="2025"/>
    <x v="1"/>
  </r>
  <r>
    <s v="ORD101583"/>
    <d v="2025-02-12T00:00:00"/>
    <s v="CUST0590"/>
    <s v="Aditya Kapoor"/>
    <s v="Female"/>
    <n v="21"/>
    <x v="12"/>
    <s v="West"/>
    <s v="P015"/>
    <x v="23"/>
    <x v="0"/>
    <s v="Home Decor"/>
    <n v="3"/>
    <n v="1599"/>
    <n v="0.05"/>
    <n v="2550"/>
    <x v="2"/>
    <s v="Delivered"/>
    <s v="Mobile App"/>
    <n v="4"/>
    <n v="4797"/>
    <n v="239.85000000000002"/>
    <n v="4557.1499999999996"/>
    <n v="2550"/>
    <n v="2007.1499999999996"/>
    <n v="0"/>
    <s v="Feb"/>
    <n v="2025"/>
    <x v="0"/>
  </r>
  <r>
    <s v="ORD104327"/>
    <d v="2025-02-12T00:00:00"/>
    <s v="CUST1869"/>
    <s v="Tanvi Patel"/>
    <s v="Female"/>
    <n v="35"/>
    <x v="21"/>
    <s v="East"/>
    <s v="P006"/>
    <x v="8"/>
    <x v="2"/>
    <s v="Bags"/>
    <n v="1"/>
    <n v="1799"/>
    <n v="0.1"/>
    <n v="950"/>
    <x v="0"/>
    <s v="Delivered"/>
    <s v="Mobile App"/>
    <n v="3"/>
    <n v="1799"/>
    <n v="179.9"/>
    <n v="1619.1"/>
    <n v="950"/>
    <n v="669.09999999999991"/>
    <n v="0"/>
    <s v="Feb"/>
    <n v="2025"/>
    <x v="3"/>
  </r>
  <r>
    <s v="ORD103244"/>
    <d v="2025-02-12T00:00:00"/>
    <s v="CUST0870"/>
    <s v="Kabir Gupta"/>
    <s v="Male"/>
    <n v="18"/>
    <x v="21"/>
    <s v="East"/>
    <s v="P026"/>
    <x v="15"/>
    <x v="4"/>
    <s v="Fiction"/>
    <n v="1"/>
    <n v="899"/>
    <n v="0"/>
    <n v="420"/>
    <x v="1"/>
    <s v="Delivered"/>
    <s v="Website"/>
    <n v="4"/>
    <n v="899"/>
    <n v="0"/>
    <n v="899"/>
    <n v="420"/>
    <n v="479"/>
    <n v="0"/>
    <s v="Feb"/>
    <n v="2025"/>
    <x v="0"/>
  </r>
  <r>
    <s v="ORD103479"/>
    <d v="2025-02-13T00:00:00"/>
    <s v="CUST0288"/>
    <s v="Aarav Sharma"/>
    <s v="Male"/>
    <n v="25"/>
    <x v="18"/>
    <s v="South"/>
    <s v="P021"/>
    <x v="3"/>
    <x v="1"/>
    <s v="Skincare"/>
    <n v="3"/>
    <n v="499"/>
    <n v="0.1"/>
    <n v="660"/>
    <x v="3"/>
    <s v="Delivered"/>
    <s v="Website"/>
    <n v="2"/>
    <n v="1497"/>
    <n v="149.70000000000002"/>
    <n v="1347.3"/>
    <n v="660"/>
    <n v="687.3"/>
    <n v="0"/>
    <s v="Feb"/>
    <n v="2025"/>
    <x v="0"/>
  </r>
  <r>
    <s v="ORD104507"/>
    <d v="2025-02-13T00:00:00"/>
    <s v="CUST0129"/>
    <s v="Diya Mishra"/>
    <s v="Female"/>
    <n v="31"/>
    <x v="10"/>
    <s v="South"/>
    <s v="P016"/>
    <x v="28"/>
    <x v="5"/>
    <s v="Fitness"/>
    <n v="1"/>
    <n v="999"/>
    <n v="0.05"/>
    <n v="520"/>
    <x v="0"/>
    <s v="Delivered"/>
    <s v="Website"/>
    <n v="4"/>
    <n v="999"/>
    <n v="49.95"/>
    <n v="949.05"/>
    <n v="520"/>
    <n v="429.04999999999995"/>
    <n v="0"/>
    <s v="Feb"/>
    <n v="2025"/>
    <x v="3"/>
  </r>
  <r>
    <s v="ORD102926"/>
    <d v="2025-02-13T00:00:00"/>
    <s v="CUST0549"/>
    <s v="Akash Bansal"/>
    <s v="Male"/>
    <n v="31"/>
    <x v="15"/>
    <s v="West"/>
    <s v="P014"/>
    <x v="29"/>
    <x v="0"/>
    <s v="Home Decor"/>
    <n v="2"/>
    <n v="1299"/>
    <n v="0.15"/>
    <n v="1380"/>
    <x v="0"/>
    <s v="Delivered"/>
    <s v="Mobile App"/>
    <n v="4"/>
    <n v="2598"/>
    <n v="389.7"/>
    <n v="2208.3000000000002"/>
    <n v="1380"/>
    <n v="828.30000000000018"/>
    <n v="0"/>
    <s v="Feb"/>
    <n v="2025"/>
    <x v="3"/>
  </r>
  <r>
    <s v="ORD101044"/>
    <d v="2025-02-13T00:00:00"/>
    <s v="CUST1050"/>
    <s v="Rohan Rao"/>
    <s v="Female"/>
    <n v="44"/>
    <x v="20"/>
    <s v="South"/>
    <s v="P023"/>
    <x v="20"/>
    <x v="1"/>
    <s v="Haircare"/>
    <n v="1"/>
    <n v="649"/>
    <n v="0.15"/>
    <n v="290"/>
    <x v="0"/>
    <s v="Delivered"/>
    <s v="Mobile App"/>
    <n v="5"/>
    <n v="649"/>
    <n v="97.35"/>
    <n v="551.65"/>
    <n v="290"/>
    <n v="261.64999999999998"/>
    <n v="0"/>
    <s v="Feb"/>
    <n v="2025"/>
    <x v="2"/>
  </r>
  <r>
    <s v="ORD102176"/>
    <d v="2025-02-13T00:00:00"/>
    <s v="CUST0310"/>
    <s v="Simran Gupta"/>
    <s v="Male"/>
    <n v="26"/>
    <x v="5"/>
    <s v="West"/>
    <s v="P002"/>
    <x v="10"/>
    <x v="3"/>
    <s v="Audio"/>
    <n v="3"/>
    <n v="1899"/>
    <n v="0.25"/>
    <n v="3360"/>
    <x v="4"/>
    <s v="Delivered"/>
    <s v="Mobile App"/>
    <n v="5"/>
    <n v="5697"/>
    <n v="1424.25"/>
    <n v="4272.75"/>
    <n v="3360"/>
    <n v="912.75"/>
    <n v="0"/>
    <s v="Feb"/>
    <n v="2025"/>
    <x v="3"/>
  </r>
  <r>
    <s v="ORD104024"/>
    <d v="2025-02-13T00:00:00"/>
    <s v="CUST0953"/>
    <s v="Meera Singh"/>
    <s v="Male"/>
    <n v="39"/>
    <x v="13"/>
    <s v="North"/>
    <s v="P010"/>
    <x v="26"/>
    <x v="2"/>
    <s v="Clothing"/>
    <n v="1"/>
    <n v="1499"/>
    <n v="0.1"/>
    <n v="780"/>
    <x v="0"/>
    <s v="Cancelled"/>
    <s v="Mobile App"/>
    <m/>
    <n v="1499"/>
    <n v="149.9"/>
    <n v="1349.1"/>
    <n v="780"/>
    <n v="569.09999999999991"/>
    <n v="0"/>
    <s v="Feb"/>
    <n v="2025"/>
    <x v="2"/>
  </r>
  <r>
    <s v="ORD103828"/>
    <d v="2025-02-13T00:00:00"/>
    <s v="CUST0326"/>
    <s v="Kabir Gupta"/>
    <s v="Female"/>
    <n v="19"/>
    <x v="22"/>
    <s v="South"/>
    <s v="P026"/>
    <x v="15"/>
    <x v="4"/>
    <s v="Fiction"/>
    <n v="1"/>
    <n v="899"/>
    <n v="0.1"/>
    <n v="420"/>
    <x v="1"/>
    <s v="Delivered"/>
    <s v="Mobile App"/>
    <n v="5"/>
    <n v="899"/>
    <n v="89.9"/>
    <n v="809.1"/>
    <n v="420"/>
    <n v="389.1"/>
    <n v="0"/>
    <s v="Feb"/>
    <n v="2025"/>
    <x v="0"/>
  </r>
  <r>
    <s v="ORD102777"/>
    <d v="2025-02-13T00:00:00"/>
    <s v="CUST1198"/>
    <s v="Aditya Kapoor"/>
    <s v="Male"/>
    <n v="33"/>
    <x v="23"/>
    <s v="West"/>
    <s v="P007"/>
    <x v="5"/>
    <x v="2"/>
    <s v="Footwear"/>
    <n v="1"/>
    <n v="2899"/>
    <n v="0"/>
    <n v="1700"/>
    <x v="3"/>
    <s v="Delivered"/>
    <s v="Website"/>
    <n v="5"/>
    <n v="2899"/>
    <n v="0"/>
    <n v="2899"/>
    <n v="1700"/>
    <n v="1199"/>
    <n v="0"/>
    <s v="Feb"/>
    <n v="2025"/>
    <x v="3"/>
  </r>
  <r>
    <s v="ORD101970"/>
    <d v="2025-02-13T00:00:00"/>
    <s v="CUST1055"/>
    <s v="Shivam Mehta"/>
    <s v="Female"/>
    <n v="19"/>
    <x v="0"/>
    <s v="East"/>
    <s v="P019"/>
    <x v="18"/>
    <x v="5"/>
    <s v="Sports"/>
    <n v="2"/>
    <n v="1499"/>
    <n v="0.15"/>
    <n v="1600"/>
    <x v="3"/>
    <s v="Delivered"/>
    <s v="Website"/>
    <n v="5"/>
    <n v="2998"/>
    <n v="449.7"/>
    <n v="2548.3000000000002"/>
    <n v="1600"/>
    <n v="948.30000000000018"/>
    <n v="0"/>
    <s v="Feb"/>
    <n v="2025"/>
    <x v="0"/>
  </r>
  <r>
    <s v="ORD104183"/>
    <d v="2025-02-14T00:00:00"/>
    <s v="CUST1448"/>
    <s v="Sanya Malhotra"/>
    <s v="Female"/>
    <n v="37"/>
    <x v="9"/>
    <s v="North"/>
    <s v="P027"/>
    <x v="25"/>
    <x v="4"/>
    <s v="Business"/>
    <n v="1"/>
    <n v="699"/>
    <n v="0"/>
    <n v="300"/>
    <x v="0"/>
    <s v="Delivered"/>
    <s v="Mobile App"/>
    <n v="5"/>
    <n v="699"/>
    <n v="0"/>
    <n v="699"/>
    <n v="300"/>
    <n v="399"/>
    <n v="0"/>
    <s v="Feb"/>
    <n v="2025"/>
    <x v="2"/>
  </r>
  <r>
    <s v="ORD102819"/>
    <d v="2025-02-14T00:00:00"/>
    <s v="CUST2166"/>
    <s v="Simran Gupta"/>
    <s v="Female"/>
    <n v="22"/>
    <x v="11"/>
    <s v="West"/>
    <s v="P001"/>
    <x v="6"/>
    <x v="3"/>
    <s v="Audio"/>
    <n v="1"/>
    <n v="2499"/>
    <n v="0.15"/>
    <n v="1550"/>
    <x v="4"/>
    <s v="Delivered"/>
    <s v="Website"/>
    <n v="3"/>
    <n v="2499"/>
    <n v="374.84999999999997"/>
    <n v="2124.15"/>
    <n v="1550"/>
    <n v="574.15000000000009"/>
    <n v="0"/>
    <s v="Feb"/>
    <n v="2025"/>
    <x v="0"/>
  </r>
  <r>
    <s v="ORD104747"/>
    <d v="2025-02-14T00:00:00"/>
    <s v="CUST1654"/>
    <s v="Simran Gupta"/>
    <s v="Male"/>
    <n v="36"/>
    <x v="17"/>
    <s v="North"/>
    <s v="P016"/>
    <x v="28"/>
    <x v="5"/>
    <s v="Fitness"/>
    <n v="1"/>
    <n v="999"/>
    <n v="0.1"/>
    <n v="520"/>
    <x v="1"/>
    <s v="Delivered"/>
    <s v="Website"/>
    <n v="4"/>
    <n v="999"/>
    <n v="99.9"/>
    <n v="899.1"/>
    <n v="520"/>
    <n v="379.1"/>
    <n v="0"/>
    <s v="Feb"/>
    <n v="2025"/>
    <x v="2"/>
  </r>
  <r>
    <s v="ORD102643"/>
    <d v="2025-02-14T00:00:00"/>
    <s v="CUST1601"/>
    <s v="Diya Mishra"/>
    <s v="Male"/>
    <n v="41"/>
    <x v="0"/>
    <s v="East"/>
    <s v="P004"/>
    <x v="19"/>
    <x v="3"/>
    <s v="Accessories"/>
    <n v="3"/>
    <n v="899"/>
    <n v="0.15"/>
    <n v="1440"/>
    <x v="3"/>
    <s v="Delivered"/>
    <s v="Mobile App"/>
    <n v="4"/>
    <n v="2697"/>
    <n v="404.55"/>
    <n v="2292.4499999999998"/>
    <n v="1440"/>
    <n v="852.44999999999982"/>
    <n v="0"/>
    <s v="Feb"/>
    <n v="2025"/>
    <x v="2"/>
  </r>
  <r>
    <s v="ORD103640"/>
    <d v="2025-02-14T00:00:00"/>
    <s v="CUST0308"/>
    <s v="Karan Jain"/>
    <s v="Male"/>
    <n v="32"/>
    <x v="20"/>
    <s v="South"/>
    <s v="P021"/>
    <x v="3"/>
    <x v="1"/>
    <s v="Skincare"/>
    <n v="1"/>
    <n v="499"/>
    <n v="0.25"/>
    <n v="220"/>
    <x v="0"/>
    <s v="Delivered"/>
    <s v="Mobile App"/>
    <n v="4"/>
    <n v="499"/>
    <n v="124.75"/>
    <n v="374.25"/>
    <n v="220"/>
    <n v="154.25"/>
    <n v="0"/>
    <s v="Feb"/>
    <n v="2025"/>
    <x v="3"/>
  </r>
  <r>
    <s v="ORD103352"/>
    <d v="2025-02-14T00:00:00"/>
    <s v="CUST1601"/>
    <s v="Diya Mishra"/>
    <s v="Female"/>
    <n v="24"/>
    <x v="9"/>
    <s v="North"/>
    <s v="P026"/>
    <x v="15"/>
    <x v="4"/>
    <s v="Fiction"/>
    <n v="2"/>
    <n v="899"/>
    <n v="0.25"/>
    <n v="840"/>
    <x v="4"/>
    <s v="Delivered"/>
    <s v="Mobile App"/>
    <n v="4"/>
    <n v="1798"/>
    <n v="449.5"/>
    <n v="1348.5"/>
    <n v="840"/>
    <n v="508.5"/>
    <n v="0"/>
    <s v="Feb"/>
    <n v="2025"/>
    <x v="0"/>
  </r>
  <r>
    <s v="ORD104406"/>
    <d v="2025-02-15T00:00:00"/>
    <s v="CUST0582"/>
    <s v="Kabir Gupta"/>
    <s v="Male"/>
    <n v="29"/>
    <x v="17"/>
    <s v="North"/>
    <s v="P030"/>
    <x v="7"/>
    <x v="4"/>
    <s v="Self Development"/>
    <n v="5"/>
    <n v="599"/>
    <n v="0.1"/>
    <n v="1300"/>
    <x v="3"/>
    <s v="Delivered"/>
    <s v="Website"/>
    <n v="5"/>
    <n v="2995"/>
    <n v="299.5"/>
    <n v="2695.5"/>
    <n v="1300"/>
    <n v="1395.5"/>
    <n v="0"/>
    <s v="Feb"/>
    <n v="2025"/>
    <x v="3"/>
  </r>
  <r>
    <s v="ORD101231"/>
    <d v="2025-02-15T00:00:00"/>
    <s v="CUST1648"/>
    <s v="Mohit Sharma"/>
    <s v="Male"/>
    <n v="24"/>
    <x v="9"/>
    <s v="North"/>
    <s v="P008"/>
    <x v="2"/>
    <x v="2"/>
    <s v="Clothing"/>
    <n v="1"/>
    <n v="799"/>
    <n v="0.2"/>
    <n v="390"/>
    <x v="5"/>
    <s v="Returned"/>
    <s v="Mobile App"/>
    <n v="3"/>
    <n v="799"/>
    <n v="159.80000000000001"/>
    <n v="639.20000000000005"/>
    <n v="390"/>
    <n v="249.20000000000005"/>
    <n v="0"/>
    <s v="Feb"/>
    <n v="2025"/>
    <x v="0"/>
  </r>
  <r>
    <s v="ORD100631"/>
    <d v="2025-02-15T00:00:00"/>
    <s v="CUST0175"/>
    <s v="Isha Mehta"/>
    <s v="Female"/>
    <n v="37"/>
    <x v="12"/>
    <s v="West"/>
    <s v="P016"/>
    <x v="28"/>
    <x v="5"/>
    <s v="Fitness"/>
    <n v="1"/>
    <n v="999"/>
    <n v="0.1"/>
    <n v="520"/>
    <x v="0"/>
    <s v="Delivered"/>
    <s v="Website"/>
    <n v="4"/>
    <n v="999"/>
    <n v="99.9"/>
    <n v="899.1"/>
    <n v="520"/>
    <n v="379.1"/>
    <n v="0"/>
    <s v="Feb"/>
    <n v="2025"/>
    <x v="2"/>
  </r>
  <r>
    <s v="ORD100252"/>
    <d v="2025-02-15T00:00:00"/>
    <s v="CUST0575"/>
    <s v="Shivam Mehta"/>
    <s v="Male"/>
    <n v="29"/>
    <x v="19"/>
    <s v="East"/>
    <s v="P007"/>
    <x v="5"/>
    <x v="2"/>
    <s v="Footwear"/>
    <n v="1"/>
    <n v="2899"/>
    <n v="0.25"/>
    <n v="1700"/>
    <x v="5"/>
    <s v="Returned"/>
    <s v="Website"/>
    <n v="5"/>
    <n v="2899"/>
    <n v="724.75"/>
    <n v="2174.25"/>
    <n v="1700"/>
    <n v="474.25"/>
    <n v="0"/>
    <s v="Feb"/>
    <n v="2025"/>
    <x v="3"/>
  </r>
  <r>
    <s v="ORD103228"/>
    <d v="2025-02-15T00:00:00"/>
    <s v="CUST1866"/>
    <s v="Arjun Rao"/>
    <s v="Female"/>
    <n v="33"/>
    <x v="22"/>
    <s v="South"/>
    <s v="P017"/>
    <x v="17"/>
    <x v="5"/>
    <s v="Fitness"/>
    <n v="1"/>
    <n v="2499"/>
    <n v="0.15"/>
    <n v="1450"/>
    <x v="4"/>
    <s v="Delivered"/>
    <s v="Website"/>
    <n v="4"/>
    <n v="2499"/>
    <n v="374.84999999999997"/>
    <n v="2124.15"/>
    <n v="1450"/>
    <n v="674.15000000000009"/>
    <n v="0"/>
    <s v="Feb"/>
    <n v="2025"/>
    <x v="3"/>
  </r>
  <r>
    <s v="ORD101346"/>
    <d v="2025-02-15T00:00:00"/>
    <s v="CUST0207"/>
    <s v="Isha Mehta"/>
    <s v="Male"/>
    <n v="22"/>
    <x v="15"/>
    <s v="West"/>
    <s v="P002"/>
    <x v="10"/>
    <x v="3"/>
    <s v="Audio"/>
    <n v="4"/>
    <n v="1899"/>
    <n v="0.1"/>
    <n v="4480"/>
    <x v="3"/>
    <s v="Delivered"/>
    <s v="Mobile App"/>
    <n v="2"/>
    <n v="7596"/>
    <n v="759.6"/>
    <n v="6836.4"/>
    <n v="4480"/>
    <n v="2356.3999999999996"/>
    <n v="0"/>
    <s v="Feb"/>
    <n v="2025"/>
    <x v="0"/>
  </r>
  <r>
    <s v="ORD102071"/>
    <d v="2025-02-16T00:00:00"/>
    <s v="CUST0162"/>
    <s v="Manish Agarwal"/>
    <s v="Female"/>
    <n v="25"/>
    <x v="22"/>
    <s v="South"/>
    <s v="P021"/>
    <x v="3"/>
    <x v="1"/>
    <s v="Skincare"/>
    <n v="5"/>
    <n v="499"/>
    <n v="0.25"/>
    <n v="1100"/>
    <x v="0"/>
    <s v="Delivered"/>
    <s v="Website"/>
    <n v="5"/>
    <n v="2495"/>
    <n v="623.75"/>
    <n v="1871.25"/>
    <n v="1100"/>
    <n v="771.25"/>
    <n v="0"/>
    <s v="Feb"/>
    <n v="2025"/>
    <x v="0"/>
  </r>
  <r>
    <s v="ORD100636"/>
    <d v="2025-02-16T00:00:00"/>
    <s v="CUST1159"/>
    <s v="Nisha Saxena"/>
    <s v="Female"/>
    <n v="32"/>
    <x v="21"/>
    <s v="East"/>
    <s v="P019"/>
    <x v="18"/>
    <x v="5"/>
    <s v="Sports"/>
    <n v="3"/>
    <n v="1499"/>
    <n v="0.1"/>
    <n v="2400"/>
    <x v="0"/>
    <s v="Delivered"/>
    <s v="Website"/>
    <n v="5"/>
    <n v="4497"/>
    <n v="449.70000000000005"/>
    <n v="4047.3"/>
    <n v="2400"/>
    <n v="1647.3000000000002"/>
    <n v="0"/>
    <s v="Feb"/>
    <n v="2025"/>
    <x v="3"/>
  </r>
  <r>
    <s v="ORD100310"/>
    <d v="2025-02-16T00:00:00"/>
    <s v="CUST0348"/>
    <s v="Ananya Kumar"/>
    <s v="Male"/>
    <n v="18"/>
    <x v="16"/>
    <s v="North"/>
    <s v="P002"/>
    <x v="10"/>
    <x v="3"/>
    <s v="Audio"/>
    <n v="1"/>
    <n v="1899"/>
    <n v="0.15"/>
    <n v="1120"/>
    <x v="5"/>
    <s v="Delivered"/>
    <s v="Website"/>
    <n v="4"/>
    <n v="1899"/>
    <n v="284.84999999999997"/>
    <n v="1614.15"/>
    <n v="1120"/>
    <n v="494.15000000000009"/>
    <n v="0"/>
    <s v="Feb"/>
    <n v="2025"/>
    <x v="0"/>
  </r>
  <r>
    <s v="ORD101156"/>
    <d v="2025-02-16T00:00:00"/>
    <s v="CUST1905"/>
    <s v="Sakshi Mishra"/>
    <s v="Male"/>
    <n v="34"/>
    <x v="9"/>
    <s v="North"/>
    <s v="P021"/>
    <x v="3"/>
    <x v="1"/>
    <s v="Skincare"/>
    <n v="1"/>
    <n v="499"/>
    <n v="0.05"/>
    <n v="220"/>
    <x v="2"/>
    <s v="Cancelled"/>
    <s v="Mobile App"/>
    <m/>
    <n v="499"/>
    <n v="24.950000000000003"/>
    <n v="474.05"/>
    <n v="220"/>
    <n v="254.05"/>
    <n v="0"/>
    <s v="Feb"/>
    <n v="2025"/>
    <x v="3"/>
  </r>
  <r>
    <s v="ORD102263"/>
    <d v="2025-02-16T00:00:00"/>
    <s v="CUST1456"/>
    <s v="Mohit Sharma"/>
    <s v="Female"/>
    <n v="37"/>
    <x v="15"/>
    <s v="West"/>
    <s v="P014"/>
    <x v="29"/>
    <x v="0"/>
    <s v="Home Decor"/>
    <n v="3"/>
    <n v="1299"/>
    <n v="0.05"/>
    <n v="2070"/>
    <x v="2"/>
    <s v="Delivered"/>
    <s v="Website"/>
    <n v="1"/>
    <n v="3897"/>
    <n v="194.85000000000002"/>
    <n v="3702.15"/>
    <n v="2070"/>
    <n v="1632.15"/>
    <n v="0"/>
    <s v="Feb"/>
    <n v="2025"/>
    <x v="2"/>
  </r>
  <r>
    <s v="ORD100338"/>
    <d v="2025-02-16T00:00:00"/>
    <s v="CUST0304"/>
    <s v="Mohit Sharma"/>
    <s v="Male"/>
    <n v="39"/>
    <x v="8"/>
    <s v="East"/>
    <s v="P018"/>
    <x v="16"/>
    <x v="5"/>
    <s v="Sports"/>
    <n v="2"/>
    <n v="2199"/>
    <n v="0.15"/>
    <n v="2500"/>
    <x v="4"/>
    <s v="Returned"/>
    <s v="Website"/>
    <n v="4"/>
    <n v="4398"/>
    <n v="659.69999999999993"/>
    <n v="3738.3"/>
    <n v="2500"/>
    <n v="1238.3000000000002"/>
    <n v="0"/>
    <s v="Feb"/>
    <n v="2025"/>
    <x v="2"/>
  </r>
  <r>
    <s v="ORD101062"/>
    <d v="2025-02-16T00:00:00"/>
    <s v="CUST0704"/>
    <s v="Aarav Sharma"/>
    <s v="Male"/>
    <n v="26"/>
    <x v="6"/>
    <s v="North"/>
    <s v="P016"/>
    <x v="28"/>
    <x v="5"/>
    <s v="Fitness"/>
    <n v="3"/>
    <n v="999"/>
    <n v="0.1"/>
    <n v="1560"/>
    <x v="4"/>
    <s v="Delivered"/>
    <s v="Mobile App"/>
    <n v="5"/>
    <n v="2997"/>
    <n v="299.7"/>
    <n v="2697.3"/>
    <n v="1560"/>
    <n v="1137.3000000000002"/>
    <n v="0"/>
    <s v="Feb"/>
    <n v="2025"/>
    <x v="3"/>
  </r>
  <r>
    <s v="ORD100810"/>
    <d v="2025-02-16T00:00:00"/>
    <s v="CUST0696"/>
    <s v="Ishaan Malhotra"/>
    <s v="Female"/>
    <n v="29"/>
    <x v="10"/>
    <s v="South"/>
    <s v="P007"/>
    <x v="5"/>
    <x v="2"/>
    <s v="Footwear"/>
    <n v="1"/>
    <n v="2899"/>
    <n v="0.1"/>
    <n v="1700"/>
    <x v="0"/>
    <s v="Delivered"/>
    <s v="Website"/>
    <n v="5"/>
    <n v="2899"/>
    <n v="289.90000000000003"/>
    <n v="2609.1"/>
    <n v="1700"/>
    <n v="909.09999999999991"/>
    <n v="0"/>
    <s v="Feb"/>
    <n v="2025"/>
    <x v="3"/>
  </r>
  <r>
    <s v="ORD104104"/>
    <d v="2025-02-16T00:00:00"/>
    <s v="CUST2080"/>
    <s v="Aarav Sharma"/>
    <s v="Female"/>
    <n v="29"/>
    <x v="1"/>
    <s v="North"/>
    <s v="P003"/>
    <x v="9"/>
    <x v="3"/>
    <s v="Wearables"/>
    <n v="1"/>
    <n v="3299"/>
    <n v="0.2"/>
    <n v="2100"/>
    <x v="3"/>
    <s v="Delivered"/>
    <s v="Website"/>
    <n v="5"/>
    <n v="3299"/>
    <n v="659.80000000000007"/>
    <n v="2639.2"/>
    <n v="2100"/>
    <n v="539.19999999999982"/>
    <n v="0"/>
    <s v="Feb"/>
    <n v="2025"/>
    <x v="3"/>
  </r>
  <r>
    <s v="ORD103035"/>
    <d v="2025-02-16T00:00:00"/>
    <s v="CUST1330"/>
    <s v="Yash Agarwal"/>
    <s v="Female"/>
    <n v="37"/>
    <x v="23"/>
    <s v="West"/>
    <s v="P028"/>
    <x v="12"/>
    <x v="4"/>
    <s v="Technology"/>
    <n v="3"/>
    <n v="1099"/>
    <n v="0.1"/>
    <n v="1560"/>
    <x v="1"/>
    <s v="Delivered"/>
    <s v="Website"/>
    <n v="5"/>
    <n v="3297"/>
    <n v="329.70000000000005"/>
    <n v="2967.3"/>
    <n v="1560"/>
    <n v="1407.3000000000002"/>
    <n v="0"/>
    <s v="Feb"/>
    <n v="2025"/>
    <x v="2"/>
  </r>
  <r>
    <s v="ORD100497"/>
    <d v="2025-02-16T00:00:00"/>
    <s v="CUST2029"/>
    <s v="Tanvi Patel"/>
    <s v="Male"/>
    <n v="39"/>
    <x v="15"/>
    <s v="West"/>
    <s v="P010"/>
    <x v="26"/>
    <x v="2"/>
    <s v="Clothing"/>
    <n v="3"/>
    <n v="1499"/>
    <n v="0"/>
    <n v="2340"/>
    <x v="0"/>
    <s v="Cancelled"/>
    <s v="Mobile App"/>
    <m/>
    <n v="4497"/>
    <n v="0"/>
    <n v="4497"/>
    <n v="2340"/>
    <n v="2157"/>
    <n v="0"/>
    <s v="Feb"/>
    <n v="2025"/>
    <x v="2"/>
  </r>
  <r>
    <s v="ORD103256"/>
    <d v="2025-02-16T00:00:00"/>
    <s v="CUST1289"/>
    <s v="Zoya Singh"/>
    <s v="Male"/>
    <n v="18"/>
    <x v="13"/>
    <s v="North"/>
    <s v="P025"/>
    <x v="1"/>
    <x v="1"/>
    <s v="Skincare"/>
    <n v="1"/>
    <n v="699"/>
    <n v="0.15"/>
    <n v="310"/>
    <x v="0"/>
    <s v="Delivered"/>
    <s v="Website"/>
    <n v="4"/>
    <n v="699"/>
    <n v="104.85"/>
    <n v="594.15"/>
    <n v="310"/>
    <n v="284.14999999999998"/>
    <n v="0"/>
    <s v="Feb"/>
    <n v="2025"/>
    <x v="0"/>
  </r>
  <r>
    <s v="ORD104750"/>
    <d v="2025-02-17T00:00:00"/>
    <s v="CUST1025"/>
    <s v="Diya Mishra"/>
    <s v="Male"/>
    <n v="50"/>
    <x v="14"/>
    <s v="South"/>
    <s v="P002"/>
    <x v="10"/>
    <x v="3"/>
    <s v="Audio"/>
    <n v="1"/>
    <n v="1899"/>
    <n v="0.1"/>
    <n v="1120"/>
    <x v="0"/>
    <s v="Delivered"/>
    <s v="Mobile App"/>
    <n v="4"/>
    <n v="1899"/>
    <n v="189.9"/>
    <n v="1709.1"/>
    <n v="1120"/>
    <n v="589.09999999999991"/>
    <n v="0"/>
    <s v="Feb"/>
    <n v="2025"/>
    <x v="1"/>
  </r>
  <r>
    <s v="ORD104121"/>
    <d v="2025-02-17T00:00:00"/>
    <s v="CUST1671"/>
    <s v="Nisha Saxena"/>
    <s v="Female"/>
    <n v="23"/>
    <x v="8"/>
    <s v="East"/>
    <s v="P017"/>
    <x v="17"/>
    <x v="5"/>
    <s v="Fitness"/>
    <n v="2"/>
    <n v="2499"/>
    <n v="0.25"/>
    <n v="2900"/>
    <x v="1"/>
    <s v="Delivered"/>
    <s v="Mobile App"/>
    <n v="5"/>
    <n v="4998"/>
    <n v="1249.5"/>
    <n v="3748.5"/>
    <n v="2900"/>
    <n v="848.5"/>
    <n v="0"/>
    <s v="Feb"/>
    <n v="2025"/>
    <x v="0"/>
  </r>
  <r>
    <s v="ORD102590"/>
    <d v="2025-02-17T00:00:00"/>
    <s v="CUST0142"/>
    <s v="Aditya Kapoor"/>
    <s v="Female"/>
    <n v="22"/>
    <x v="2"/>
    <s v="East"/>
    <s v="P002"/>
    <x v="10"/>
    <x v="3"/>
    <s v="Audio"/>
    <n v="1"/>
    <n v="1899"/>
    <n v="0.15"/>
    <n v="1120"/>
    <x v="2"/>
    <s v="Delivered"/>
    <s v="Mobile App"/>
    <n v="5"/>
    <n v="1899"/>
    <n v="284.84999999999997"/>
    <n v="1614.15"/>
    <n v="1120"/>
    <n v="494.15000000000009"/>
    <n v="0"/>
    <s v="Feb"/>
    <n v="2025"/>
    <x v="0"/>
  </r>
  <r>
    <s v="ORD103743"/>
    <d v="2025-02-17T00:00:00"/>
    <s v="CUST1402"/>
    <s v="Rohan Rao"/>
    <s v="Male"/>
    <n v="19"/>
    <x v="4"/>
    <s v="South"/>
    <s v="P003"/>
    <x v="9"/>
    <x v="3"/>
    <s v="Wearables"/>
    <n v="1"/>
    <n v="3299"/>
    <n v="0.1"/>
    <n v="2100"/>
    <x v="2"/>
    <s v="Delivered"/>
    <s v="Mobile App"/>
    <n v="5"/>
    <n v="3299"/>
    <n v="329.90000000000003"/>
    <n v="2969.1"/>
    <n v="2100"/>
    <n v="869.09999999999991"/>
    <n v="0"/>
    <s v="Feb"/>
    <n v="2025"/>
    <x v="0"/>
  </r>
  <r>
    <s v="ORD100096"/>
    <d v="2025-02-17T00:00:00"/>
    <s v="CUST0054"/>
    <s v="Simran Gupta"/>
    <s v="Male"/>
    <n v="28"/>
    <x v="16"/>
    <s v="North"/>
    <s v="P019"/>
    <x v="18"/>
    <x v="5"/>
    <s v="Sports"/>
    <n v="2"/>
    <n v="1499"/>
    <n v="0.25"/>
    <n v="1600"/>
    <x v="0"/>
    <s v="Delivered"/>
    <s v="Mobile App"/>
    <n v="4"/>
    <n v="2998"/>
    <n v="749.5"/>
    <n v="2248.5"/>
    <n v="1600"/>
    <n v="648.5"/>
    <n v="0"/>
    <s v="Feb"/>
    <n v="2025"/>
    <x v="3"/>
  </r>
  <r>
    <s v="ORD103586"/>
    <d v="2025-02-17T00:00:00"/>
    <s v="CUST1930"/>
    <s v="Arjun Rao"/>
    <s v="Female"/>
    <n v="33"/>
    <x v="5"/>
    <s v="West"/>
    <s v="P007"/>
    <x v="5"/>
    <x v="2"/>
    <s v="Footwear"/>
    <n v="2"/>
    <n v="2899"/>
    <n v="0.1"/>
    <n v="3400"/>
    <x v="0"/>
    <s v="Delivered"/>
    <s v="Website"/>
    <n v="3"/>
    <n v="5798"/>
    <n v="579.80000000000007"/>
    <n v="5218.2"/>
    <n v="3400"/>
    <n v="1818.1999999999998"/>
    <n v="0"/>
    <s v="Feb"/>
    <n v="2025"/>
    <x v="3"/>
  </r>
  <r>
    <s v="ORD100643"/>
    <d v="2025-02-17T00:00:00"/>
    <s v="CUST2068"/>
    <s v="Karan Jain"/>
    <s v="Female"/>
    <n v="29"/>
    <x v="20"/>
    <s v="South"/>
    <s v="P027"/>
    <x v="25"/>
    <x v="4"/>
    <s v="Business"/>
    <n v="1"/>
    <n v="699"/>
    <n v="0.2"/>
    <n v="300"/>
    <x v="2"/>
    <s v="Delivered"/>
    <s v="Mobile App"/>
    <n v="3"/>
    <n v="699"/>
    <n v="139.80000000000001"/>
    <n v="559.20000000000005"/>
    <n v="300"/>
    <n v="259.20000000000005"/>
    <n v="0"/>
    <s v="Feb"/>
    <n v="2025"/>
    <x v="3"/>
  </r>
  <r>
    <s v="ORD103465"/>
    <d v="2025-02-17T00:00:00"/>
    <s v="CUST1101"/>
    <s v="Tanvi Patel"/>
    <s v="Female"/>
    <n v="23"/>
    <x v="19"/>
    <s v="East"/>
    <s v="P028"/>
    <x v="12"/>
    <x v="4"/>
    <s v="Technology"/>
    <n v="1"/>
    <n v="1099"/>
    <n v="0.05"/>
    <n v="520"/>
    <x v="0"/>
    <s v="Delivered"/>
    <s v="Website"/>
    <n v="4"/>
    <n v="1099"/>
    <n v="54.95"/>
    <n v="1044.05"/>
    <n v="520"/>
    <n v="524.04999999999995"/>
    <n v="0"/>
    <s v="Feb"/>
    <n v="2025"/>
    <x v="0"/>
  </r>
  <r>
    <s v="ORD103683"/>
    <d v="2025-02-18T00:00:00"/>
    <s v="CUST2164"/>
    <s v="Karan Jain"/>
    <s v="Male"/>
    <n v="46"/>
    <x v="12"/>
    <s v="West"/>
    <s v="P011"/>
    <x v="24"/>
    <x v="0"/>
    <s v="Kitchen"/>
    <n v="1"/>
    <n v="3499"/>
    <n v="0.05"/>
    <n v="2250"/>
    <x v="3"/>
    <s v="Delivered"/>
    <s v="Mobile App"/>
    <n v="2"/>
    <n v="3499"/>
    <n v="174.95000000000002"/>
    <n v="3324.05"/>
    <n v="2250"/>
    <n v="1074.0500000000002"/>
    <n v="0"/>
    <s v="Feb"/>
    <n v="2025"/>
    <x v="1"/>
  </r>
  <r>
    <s v="ORD102449"/>
    <d v="2025-02-18T00:00:00"/>
    <s v="CUST0193"/>
    <s v="Diya Mishra"/>
    <s v="Male"/>
    <n v="34"/>
    <x v="20"/>
    <s v="South"/>
    <s v="P028"/>
    <x v="12"/>
    <x v="4"/>
    <s v="Technology"/>
    <n v="1"/>
    <n v="1099"/>
    <n v="0.25"/>
    <n v="520"/>
    <x v="5"/>
    <s v="Delivered"/>
    <s v="Website"/>
    <n v="5"/>
    <n v="1099"/>
    <n v="274.75"/>
    <n v="824.25"/>
    <n v="520"/>
    <n v="304.25"/>
    <n v="0"/>
    <s v="Feb"/>
    <n v="2025"/>
    <x v="3"/>
  </r>
  <r>
    <s v="ORD102086"/>
    <d v="2025-02-18T00:00:00"/>
    <s v="CUST1127"/>
    <s v="Nisha Saxena"/>
    <s v="Female"/>
    <n v="31"/>
    <x v="15"/>
    <s v="West"/>
    <s v="P016"/>
    <x v="28"/>
    <x v="5"/>
    <s v="Fitness"/>
    <n v="1"/>
    <n v="999"/>
    <n v="0.2"/>
    <n v="520"/>
    <x v="0"/>
    <s v="Delivered"/>
    <s v="Mobile App"/>
    <n v="5"/>
    <n v="999"/>
    <n v="199.8"/>
    <n v="799.2"/>
    <n v="520"/>
    <n v="279.20000000000005"/>
    <n v="0"/>
    <s v="Feb"/>
    <n v="2025"/>
    <x v="3"/>
  </r>
  <r>
    <s v="ORD103441"/>
    <d v="2025-02-18T00:00:00"/>
    <s v="CUST0987"/>
    <s v="Vansh Chopra"/>
    <s v="Male"/>
    <n v="18"/>
    <x v="5"/>
    <s v="West"/>
    <s v="P020"/>
    <x v="14"/>
    <x v="5"/>
    <s v="Fitness"/>
    <n v="2"/>
    <n v="699"/>
    <n v="0.1"/>
    <n v="640"/>
    <x v="3"/>
    <s v="Delivered"/>
    <s v="Website"/>
    <n v="4"/>
    <n v="1398"/>
    <n v="139.80000000000001"/>
    <n v="1258.2"/>
    <n v="640"/>
    <n v="618.20000000000005"/>
    <n v="0"/>
    <s v="Feb"/>
    <n v="2025"/>
    <x v="0"/>
  </r>
  <r>
    <s v="ORD100875"/>
    <d v="2025-02-18T00:00:00"/>
    <s v="CUST2064"/>
    <s v="Mohit Sharma"/>
    <s v="Female"/>
    <n v="21"/>
    <x v="18"/>
    <s v="South"/>
    <s v="P024"/>
    <x v="13"/>
    <x v="1"/>
    <s v="Fragrance"/>
    <n v="1"/>
    <n v="1799"/>
    <n v="0"/>
    <n v="900"/>
    <x v="0"/>
    <s v="Delivered"/>
    <s v="Website"/>
    <n v="4"/>
    <n v="1799"/>
    <n v="0"/>
    <n v="1799"/>
    <n v="900"/>
    <n v="899"/>
    <n v="0"/>
    <s v="Feb"/>
    <n v="2025"/>
    <x v="0"/>
  </r>
  <r>
    <s v="ORD102382"/>
    <d v="2025-02-18T00:00:00"/>
    <s v="CUST0703"/>
    <s v="Shivam Mehta"/>
    <s v="Male"/>
    <n v="18"/>
    <x v="7"/>
    <s v="West"/>
    <s v="P011"/>
    <x v="24"/>
    <x v="0"/>
    <s v="Kitchen"/>
    <n v="1"/>
    <n v="3499"/>
    <n v="0"/>
    <n v="2250"/>
    <x v="3"/>
    <s v="Delivered"/>
    <s v="Website"/>
    <n v="5"/>
    <n v="3499"/>
    <n v="0"/>
    <n v="3499"/>
    <n v="2250"/>
    <n v="1249"/>
    <n v="0"/>
    <s v="Feb"/>
    <n v="2025"/>
    <x v="0"/>
  </r>
  <r>
    <s v="ORD101638"/>
    <d v="2025-02-18T00:00:00"/>
    <s v="CUST1014"/>
    <s v="Simran Gupta"/>
    <s v="Male"/>
    <n v="18"/>
    <x v="8"/>
    <s v="East"/>
    <s v="P014"/>
    <x v="29"/>
    <x v="0"/>
    <s v="Home Decor"/>
    <n v="4"/>
    <n v="1299"/>
    <n v="0.15"/>
    <n v="2760"/>
    <x v="2"/>
    <s v="Delivered"/>
    <s v="Website"/>
    <n v="1"/>
    <n v="5196"/>
    <n v="779.4"/>
    <n v="4416.6000000000004"/>
    <n v="2760"/>
    <n v="1656.6000000000004"/>
    <n v="0"/>
    <s v="Feb"/>
    <n v="2025"/>
    <x v="0"/>
  </r>
  <r>
    <s v="ORD100245"/>
    <d v="2025-02-18T00:00:00"/>
    <s v="CUST0323"/>
    <s v="Riya Verma"/>
    <s v="Female"/>
    <n v="53"/>
    <x v="5"/>
    <s v="West"/>
    <s v="P015"/>
    <x v="23"/>
    <x v="0"/>
    <s v="Home Decor"/>
    <n v="1"/>
    <n v="1599"/>
    <n v="0.2"/>
    <n v="850"/>
    <x v="0"/>
    <s v="Delivered"/>
    <s v="Website"/>
    <n v="5"/>
    <n v="1599"/>
    <n v="319.8"/>
    <n v="1279.2"/>
    <n v="850"/>
    <n v="429.20000000000005"/>
    <n v="0"/>
    <s v="Feb"/>
    <n v="2025"/>
    <x v="1"/>
  </r>
  <r>
    <s v="ORD102774"/>
    <d v="2025-02-18T00:00:00"/>
    <s v="CUST1750"/>
    <s v="Simran Gupta"/>
    <s v="Male"/>
    <n v="23"/>
    <x v="11"/>
    <s v="West"/>
    <s v="P021"/>
    <x v="3"/>
    <x v="1"/>
    <s v="Skincare"/>
    <n v="1"/>
    <n v="499"/>
    <n v="0.15"/>
    <n v="220"/>
    <x v="0"/>
    <s v="Delivered"/>
    <s v="Mobile App"/>
    <n v="4"/>
    <n v="499"/>
    <n v="74.849999999999994"/>
    <n v="424.15"/>
    <n v="220"/>
    <n v="204.14999999999998"/>
    <n v="0"/>
    <s v="Feb"/>
    <n v="2025"/>
    <x v="0"/>
  </r>
  <r>
    <s v="ORD102860"/>
    <d v="2025-02-18T00:00:00"/>
    <s v="CUST1093"/>
    <s v="Akash Bansal"/>
    <s v="Male"/>
    <n v="26"/>
    <x v="0"/>
    <s v="East"/>
    <s v="P027"/>
    <x v="25"/>
    <x v="4"/>
    <s v="Business"/>
    <n v="3"/>
    <n v="699"/>
    <n v="0.15"/>
    <n v="900"/>
    <x v="3"/>
    <s v="Delivered"/>
    <s v="Mobile App"/>
    <n v="3"/>
    <n v="2097"/>
    <n v="314.55"/>
    <n v="1782.45"/>
    <n v="900"/>
    <n v="882.45"/>
    <n v="0"/>
    <s v="Feb"/>
    <n v="2025"/>
    <x v="3"/>
  </r>
  <r>
    <s v="ORD104198"/>
    <d v="2025-02-19T00:00:00"/>
    <s v="CUST1623"/>
    <s v="Aditi Saxena"/>
    <s v="Female"/>
    <n v="29"/>
    <x v="22"/>
    <s v="South"/>
    <s v="P028"/>
    <x v="12"/>
    <x v="4"/>
    <s v="Technology"/>
    <n v="2"/>
    <n v="1099"/>
    <n v="0.1"/>
    <n v="1040"/>
    <x v="2"/>
    <s v="Delivered"/>
    <s v="Mobile App"/>
    <n v="5"/>
    <n v="2198"/>
    <n v="219.8"/>
    <n v="1978.2"/>
    <n v="1040"/>
    <n v="938.2"/>
    <n v="0"/>
    <s v="Feb"/>
    <n v="2025"/>
    <x v="3"/>
  </r>
  <r>
    <s v="ORD104903"/>
    <d v="2025-02-19T00:00:00"/>
    <s v="CUST0790"/>
    <s v="Simran Gupta"/>
    <s v="Female"/>
    <n v="33"/>
    <x v="19"/>
    <s v="East"/>
    <s v="P021"/>
    <x v="3"/>
    <x v="1"/>
    <s v="Skincare"/>
    <n v="3"/>
    <n v="499"/>
    <n v="0.1"/>
    <n v="660"/>
    <x v="3"/>
    <s v="Delivered"/>
    <s v="Mobile App"/>
    <n v="4"/>
    <n v="1497"/>
    <n v="149.70000000000002"/>
    <n v="1347.3"/>
    <n v="660"/>
    <n v="687.3"/>
    <n v="0"/>
    <s v="Feb"/>
    <n v="2025"/>
    <x v="3"/>
  </r>
  <r>
    <s v="ORD103669"/>
    <d v="2025-02-19T00:00:00"/>
    <s v="CUST1940"/>
    <s v="Karan Jain"/>
    <s v="Male"/>
    <n v="26"/>
    <x v="1"/>
    <s v="North"/>
    <s v="P026"/>
    <x v="15"/>
    <x v="4"/>
    <s v="Fiction"/>
    <n v="1"/>
    <n v="899"/>
    <n v="0.15"/>
    <n v="420"/>
    <x v="0"/>
    <s v="Delivered"/>
    <s v="Mobile App"/>
    <n v="4"/>
    <n v="899"/>
    <n v="134.85"/>
    <n v="764.15"/>
    <n v="420"/>
    <n v="344.15"/>
    <n v="0"/>
    <s v="Feb"/>
    <n v="2025"/>
    <x v="3"/>
  </r>
  <r>
    <s v="ORD104030"/>
    <d v="2025-02-19T00:00:00"/>
    <s v="CUST1038"/>
    <s v="Aditya Kapoor"/>
    <s v="Female"/>
    <n v="18"/>
    <x v="14"/>
    <s v="South"/>
    <s v="P018"/>
    <x v="16"/>
    <x v="5"/>
    <s v="Sports"/>
    <n v="2"/>
    <n v="2199"/>
    <n v="0.25"/>
    <n v="2500"/>
    <x v="1"/>
    <s v="Delivered"/>
    <s v="Mobile App"/>
    <n v="4"/>
    <n v="4398"/>
    <n v="1099.5"/>
    <n v="3298.5"/>
    <n v="2500"/>
    <n v="798.5"/>
    <n v="0"/>
    <s v="Feb"/>
    <n v="2025"/>
    <x v="0"/>
  </r>
  <r>
    <s v="ORD102081"/>
    <d v="2025-02-19T00:00:00"/>
    <s v="CUST0675"/>
    <s v="Riya Verma"/>
    <s v="Female"/>
    <n v="20"/>
    <x v="22"/>
    <s v="South"/>
    <s v="P010"/>
    <x v="26"/>
    <x v="2"/>
    <s v="Clothing"/>
    <n v="1"/>
    <n v="1499"/>
    <n v="0.2"/>
    <n v="780"/>
    <x v="3"/>
    <s v="Delivered"/>
    <s v="Website"/>
    <n v="4"/>
    <n v="1499"/>
    <n v="299.8"/>
    <n v="1199.2"/>
    <n v="780"/>
    <n v="419.20000000000005"/>
    <n v="0"/>
    <s v="Feb"/>
    <n v="2025"/>
    <x v="0"/>
  </r>
  <r>
    <s v="ORD102892"/>
    <d v="2025-02-19T00:00:00"/>
    <s v="CUST1701"/>
    <s v="Akash Bansal"/>
    <s v="Male"/>
    <n v="28"/>
    <x v="1"/>
    <s v="North"/>
    <s v="P015"/>
    <x v="23"/>
    <x v="0"/>
    <s v="Home Decor"/>
    <n v="1"/>
    <n v="1599"/>
    <n v="0.15"/>
    <n v="850"/>
    <x v="0"/>
    <s v="Delivered"/>
    <s v="Mobile App"/>
    <n v="1"/>
    <n v="1599"/>
    <n v="239.85"/>
    <n v="1359.15"/>
    <n v="850"/>
    <n v="509.15000000000009"/>
    <n v="0"/>
    <s v="Feb"/>
    <n v="2025"/>
    <x v="3"/>
  </r>
  <r>
    <s v="ORD101641"/>
    <d v="2025-02-19T00:00:00"/>
    <s v="CUST1133"/>
    <s v="Tanvi Patel"/>
    <s v="Female"/>
    <n v="30"/>
    <x v="21"/>
    <s v="East"/>
    <s v="P001"/>
    <x v="6"/>
    <x v="3"/>
    <s v="Audio"/>
    <n v="2"/>
    <n v="2499"/>
    <n v="0.25"/>
    <n v="3100"/>
    <x v="3"/>
    <s v="Delivered"/>
    <s v="Website"/>
    <n v="5"/>
    <n v="4998"/>
    <n v="1249.5"/>
    <n v="3748.5"/>
    <n v="3100"/>
    <n v="648.5"/>
    <n v="0"/>
    <s v="Feb"/>
    <n v="2025"/>
    <x v="3"/>
  </r>
  <r>
    <s v="ORD103141"/>
    <d v="2025-02-19T00:00:00"/>
    <s v="CUST1963"/>
    <s v="Kiara Chopra"/>
    <s v="Male"/>
    <n v="33"/>
    <x v="10"/>
    <s v="South"/>
    <s v="P027"/>
    <x v="25"/>
    <x v="4"/>
    <s v="Business"/>
    <n v="3"/>
    <n v="699"/>
    <n v="0.05"/>
    <n v="900"/>
    <x v="3"/>
    <s v="Delivered"/>
    <s v="Mobile App"/>
    <n v="4"/>
    <n v="2097"/>
    <n v="104.85000000000001"/>
    <n v="1992.15"/>
    <n v="900"/>
    <n v="1092.1500000000001"/>
    <n v="0"/>
    <s v="Feb"/>
    <n v="2025"/>
    <x v="3"/>
  </r>
  <r>
    <s v="ORD104695"/>
    <d v="2025-02-19T00:00:00"/>
    <s v="CUST0752"/>
    <s v="Mohit Sharma"/>
    <s v="Male"/>
    <n v="47"/>
    <x v="14"/>
    <s v="South"/>
    <s v="P017"/>
    <x v="17"/>
    <x v="5"/>
    <s v="Fitness"/>
    <n v="1"/>
    <n v="2499"/>
    <n v="0.1"/>
    <n v="1450"/>
    <x v="1"/>
    <s v="Delivered"/>
    <s v="Website"/>
    <n v="2"/>
    <n v="2499"/>
    <n v="249.9"/>
    <n v="2249.1"/>
    <n v="1450"/>
    <n v="799.09999999999991"/>
    <n v="0"/>
    <s v="Feb"/>
    <n v="2025"/>
    <x v="1"/>
  </r>
  <r>
    <s v="ORD100923"/>
    <d v="2025-02-20T00:00:00"/>
    <s v="CUST1932"/>
    <s v="Rahul Kumar"/>
    <s v="Female"/>
    <n v="37"/>
    <x v="1"/>
    <s v="North"/>
    <s v="P010"/>
    <x v="26"/>
    <x v="2"/>
    <s v="Clothing"/>
    <n v="1"/>
    <n v="1499"/>
    <n v="0.2"/>
    <n v="780"/>
    <x v="1"/>
    <s v="Delivered"/>
    <s v="Mobile App"/>
    <n v="3"/>
    <n v="1499"/>
    <n v="299.8"/>
    <n v="1199.2"/>
    <n v="780"/>
    <n v="419.20000000000005"/>
    <n v="0"/>
    <s v="Feb"/>
    <n v="2025"/>
    <x v="2"/>
  </r>
  <r>
    <s v="ORD100836"/>
    <d v="2025-02-20T00:00:00"/>
    <s v="CUST2094"/>
    <s v="Aditya Kapoor"/>
    <s v="Male"/>
    <n v="40"/>
    <x v="7"/>
    <s v="West"/>
    <s v="P013"/>
    <x v="22"/>
    <x v="0"/>
    <s v="Cookware"/>
    <n v="1"/>
    <n v="4299"/>
    <n v="0.1"/>
    <n v="2700"/>
    <x v="0"/>
    <s v="Delivered"/>
    <s v="Website"/>
    <n v="5"/>
    <n v="4299"/>
    <n v="429.90000000000003"/>
    <n v="3869.1"/>
    <n v="2700"/>
    <n v="1169.0999999999999"/>
    <n v="0"/>
    <s v="Feb"/>
    <n v="2025"/>
    <x v="2"/>
  </r>
  <r>
    <s v="ORD100621"/>
    <d v="2025-02-20T00:00:00"/>
    <s v="CUST0264"/>
    <s v="Sanya Malhotra"/>
    <s v="Female"/>
    <n v="21"/>
    <x v="16"/>
    <s v="North"/>
    <s v="P001"/>
    <x v="6"/>
    <x v="3"/>
    <s v="Audio"/>
    <n v="2"/>
    <n v="2499"/>
    <n v="0.1"/>
    <n v="3100"/>
    <x v="2"/>
    <s v="Delivered"/>
    <s v="Website"/>
    <n v="5"/>
    <n v="4998"/>
    <n v="499.8"/>
    <n v="4498.2"/>
    <n v="3100"/>
    <n v="1398.1999999999998"/>
    <n v="0"/>
    <s v="Feb"/>
    <n v="2025"/>
    <x v="0"/>
  </r>
  <r>
    <s v="ORD100295"/>
    <d v="2025-02-20T00:00:00"/>
    <s v="CUST0157"/>
    <s v="Kavya Patel"/>
    <s v="Male"/>
    <n v="32"/>
    <x v="6"/>
    <s v="North"/>
    <s v="P016"/>
    <x v="28"/>
    <x v="5"/>
    <s v="Fitness"/>
    <n v="1"/>
    <n v="999"/>
    <n v="0.1"/>
    <n v="520"/>
    <x v="0"/>
    <s v="Delivered"/>
    <s v="Website"/>
    <n v="4"/>
    <n v="999"/>
    <n v="99.9"/>
    <n v="899.1"/>
    <n v="520"/>
    <n v="379.1"/>
    <n v="0"/>
    <s v="Feb"/>
    <n v="2025"/>
    <x v="3"/>
  </r>
  <r>
    <s v="ORD101595"/>
    <d v="2025-02-20T00:00:00"/>
    <s v="CUST1110"/>
    <s v="Simran Gupta"/>
    <s v="Male"/>
    <n v="34"/>
    <x v="12"/>
    <s v="West"/>
    <s v="P011"/>
    <x v="24"/>
    <x v="0"/>
    <s v="Kitchen"/>
    <n v="1"/>
    <n v="3499"/>
    <n v="0.1"/>
    <n v="2250"/>
    <x v="0"/>
    <s v="Delivered"/>
    <s v="Mobile App"/>
    <n v="5"/>
    <n v="3499"/>
    <n v="349.90000000000003"/>
    <n v="3149.1"/>
    <n v="2250"/>
    <n v="899.09999999999991"/>
    <n v="0"/>
    <s v="Feb"/>
    <n v="2025"/>
    <x v="3"/>
  </r>
  <r>
    <s v="ORD100559"/>
    <d v="2025-02-20T00:00:00"/>
    <s v="CUST0696"/>
    <s v="Ishaan Malhotra"/>
    <s v="Male"/>
    <n v="46"/>
    <x v="21"/>
    <s v="East"/>
    <s v="P024"/>
    <x v="13"/>
    <x v="1"/>
    <s v="Fragrance"/>
    <n v="3"/>
    <n v="1799"/>
    <n v="0.2"/>
    <n v="2700"/>
    <x v="5"/>
    <s v="Delivered"/>
    <s v="Mobile App"/>
    <n v="4"/>
    <n v="5397"/>
    <n v="1079.4000000000001"/>
    <n v="4317.6000000000004"/>
    <n v="2700"/>
    <n v="1617.6000000000004"/>
    <n v="0"/>
    <s v="Feb"/>
    <n v="2025"/>
    <x v="1"/>
  </r>
  <r>
    <s v="ORD104398"/>
    <d v="2025-02-21T00:00:00"/>
    <s v="CUST0661"/>
    <s v="Pranav Bansal"/>
    <s v="Female"/>
    <n v="22"/>
    <x v="13"/>
    <s v="North"/>
    <s v="P028"/>
    <x v="12"/>
    <x v="4"/>
    <s v="Technology"/>
    <n v="1"/>
    <n v="1099"/>
    <n v="0.1"/>
    <n v="520"/>
    <x v="0"/>
    <s v="Delivered"/>
    <s v="Website"/>
    <n v="5"/>
    <n v="1099"/>
    <n v="109.9"/>
    <n v="989.1"/>
    <n v="520"/>
    <n v="469.1"/>
    <n v="0"/>
    <s v="Feb"/>
    <n v="2025"/>
    <x v="0"/>
  </r>
  <r>
    <s v="ORD103325"/>
    <d v="2025-02-21T00:00:00"/>
    <s v="CUST1079"/>
    <s v="Aditi Saxena"/>
    <s v="Female"/>
    <n v="35"/>
    <x v="14"/>
    <s v="South"/>
    <s v="P007"/>
    <x v="5"/>
    <x v="2"/>
    <s v="Footwear"/>
    <n v="1"/>
    <n v="2899"/>
    <n v="0"/>
    <n v="1700"/>
    <x v="0"/>
    <s v="Delivered"/>
    <s v="Website"/>
    <n v="3"/>
    <n v="2899"/>
    <n v="0"/>
    <n v="2899"/>
    <n v="1700"/>
    <n v="1199"/>
    <n v="0"/>
    <s v="Feb"/>
    <n v="2025"/>
    <x v="3"/>
  </r>
  <r>
    <s v="ORD104372"/>
    <d v="2025-02-21T00:00:00"/>
    <s v="CUST1838"/>
    <s v="Aditya Kapoor"/>
    <s v="Female"/>
    <n v="29"/>
    <x v="1"/>
    <s v="North"/>
    <s v="P029"/>
    <x v="11"/>
    <x v="4"/>
    <s v="Technology"/>
    <n v="4"/>
    <n v="1299"/>
    <n v="0.05"/>
    <n v="2440"/>
    <x v="5"/>
    <s v="Delivered"/>
    <s v="Website"/>
    <n v="4"/>
    <n v="5196"/>
    <n v="259.8"/>
    <n v="4936.2"/>
    <n v="2440"/>
    <n v="2496.1999999999998"/>
    <n v="0"/>
    <s v="Feb"/>
    <n v="2025"/>
    <x v="3"/>
  </r>
  <r>
    <s v="ORD102778"/>
    <d v="2025-02-22T00:00:00"/>
    <s v="CUST0768"/>
    <s v="Aarav Sharma"/>
    <s v="Female"/>
    <n v="33"/>
    <x v="14"/>
    <s v="South"/>
    <s v="P016"/>
    <x v="28"/>
    <x v="5"/>
    <s v="Fitness"/>
    <n v="1"/>
    <n v="999"/>
    <n v="0.2"/>
    <n v="520"/>
    <x v="0"/>
    <s v="Delivered"/>
    <s v="Mobile App"/>
    <n v="3"/>
    <n v="999"/>
    <n v="199.8"/>
    <n v="799.2"/>
    <n v="520"/>
    <n v="279.20000000000005"/>
    <n v="0"/>
    <s v="Feb"/>
    <n v="2025"/>
    <x v="3"/>
  </r>
  <r>
    <s v="ORD100159"/>
    <d v="2025-02-22T00:00:00"/>
    <s v="CUST1974"/>
    <s v="Simran Gupta"/>
    <s v="Female"/>
    <n v="30"/>
    <x v="10"/>
    <s v="South"/>
    <s v="P001"/>
    <x v="6"/>
    <x v="3"/>
    <s v="Audio"/>
    <n v="1"/>
    <n v="2499"/>
    <n v="0.1"/>
    <n v="1550"/>
    <x v="3"/>
    <s v="Delivered"/>
    <s v="Website"/>
    <n v="4"/>
    <n v="2499"/>
    <n v="249.9"/>
    <n v="2249.1"/>
    <n v="1550"/>
    <n v="699.09999999999991"/>
    <n v="0"/>
    <s v="Feb"/>
    <n v="2025"/>
    <x v="3"/>
  </r>
  <r>
    <s v="ORD100305"/>
    <d v="2025-02-22T00:00:00"/>
    <s v="CUST2182"/>
    <s v="Kabir Gupta"/>
    <s v="Female"/>
    <n v="27"/>
    <x v="17"/>
    <s v="North"/>
    <s v="P011"/>
    <x v="24"/>
    <x v="0"/>
    <s v="Kitchen"/>
    <n v="2"/>
    <n v="3499"/>
    <n v="0.25"/>
    <n v="4500"/>
    <x v="0"/>
    <s v="Delivered"/>
    <s v="Mobile App"/>
    <n v="4"/>
    <n v="6998"/>
    <n v="1749.5"/>
    <n v="5248.5"/>
    <n v="4500"/>
    <n v="748.5"/>
    <n v="0"/>
    <s v="Feb"/>
    <n v="2025"/>
    <x v="3"/>
  </r>
  <r>
    <s v="ORD103763"/>
    <d v="2025-02-22T00:00:00"/>
    <s v="CUST0434"/>
    <s v="Yash Agarwal"/>
    <s v="Male"/>
    <n v="48"/>
    <x v="5"/>
    <s v="West"/>
    <s v="P010"/>
    <x v="26"/>
    <x v="2"/>
    <s v="Clothing"/>
    <n v="4"/>
    <n v="1499"/>
    <n v="0.05"/>
    <n v="3120"/>
    <x v="4"/>
    <s v="Delivered"/>
    <s v="Website"/>
    <n v="3"/>
    <n v="5996"/>
    <n v="299.8"/>
    <n v="5696.2"/>
    <n v="3120"/>
    <n v="2576.1999999999998"/>
    <n v="0"/>
    <s v="Feb"/>
    <n v="2025"/>
    <x v="1"/>
  </r>
  <r>
    <s v="ORD101539"/>
    <d v="2025-02-22T00:00:00"/>
    <s v="CUST1142"/>
    <s v="Simran Gupta"/>
    <s v="Male"/>
    <n v="18"/>
    <x v="15"/>
    <s v="West"/>
    <s v="P001"/>
    <x v="6"/>
    <x v="3"/>
    <s v="Audio"/>
    <n v="1"/>
    <n v="2499"/>
    <n v="0.1"/>
    <n v="1550"/>
    <x v="0"/>
    <s v="Delivered"/>
    <s v="Website"/>
    <n v="5"/>
    <n v="2499"/>
    <n v="249.9"/>
    <n v="2249.1"/>
    <n v="1550"/>
    <n v="699.09999999999991"/>
    <n v="0"/>
    <s v="Feb"/>
    <n v="2025"/>
    <x v="0"/>
  </r>
  <r>
    <s v="ORD100069"/>
    <d v="2025-02-22T00:00:00"/>
    <s v="CUST1137"/>
    <s v="Sakshi Mishra"/>
    <s v="Female"/>
    <n v="43"/>
    <x v="6"/>
    <s v="North"/>
    <s v="P007"/>
    <x v="5"/>
    <x v="2"/>
    <s v="Footwear"/>
    <n v="2"/>
    <n v="2899"/>
    <n v="0.05"/>
    <n v="3400"/>
    <x v="0"/>
    <s v="Delivered"/>
    <s v="Website"/>
    <n v="5"/>
    <n v="5798"/>
    <n v="289.90000000000003"/>
    <n v="5508.1"/>
    <n v="3400"/>
    <n v="2108.1000000000004"/>
    <n v="0"/>
    <s v="Feb"/>
    <n v="2025"/>
    <x v="2"/>
  </r>
  <r>
    <s v="ORD104557"/>
    <d v="2025-02-22T00:00:00"/>
    <s v="CUST1515"/>
    <s v="Kiara Chopra"/>
    <s v="Female"/>
    <n v="24"/>
    <x v="21"/>
    <s v="East"/>
    <s v="P005"/>
    <x v="27"/>
    <x v="3"/>
    <s v="Accessories"/>
    <n v="2"/>
    <n v="1599"/>
    <n v="0.1"/>
    <n v="1840"/>
    <x v="4"/>
    <s v="Delivered"/>
    <s v="Mobile App"/>
    <n v="4"/>
    <n v="3198"/>
    <n v="319.8"/>
    <n v="2878.2"/>
    <n v="1840"/>
    <n v="1038.1999999999998"/>
    <n v="0"/>
    <s v="Feb"/>
    <n v="2025"/>
    <x v="0"/>
  </r>
  <r>
    <s v="ORD100955"/>
    <d v="2025-02-22T00:00:00"/>
    <s v="CUST2173"/>
    <s v="Kavya Patel"/>
    <s v="Female"/>
    <n v="27"/>
    <x v="22"/>
    <s v="South"/>
    <s v="P026"/>
    <x v="15"/>
    <x v="4"/>
    <s v="Fiction"/>
    <n v="2"/>
    <n v="899"/>
    <n v="0"/>
    <n v="840"/>
    <x v="0"/>
    <s v="Returned"/>
    <s v="Website"/>
    <n v="5"/>
    <n v="1798"/>
    <n v="0"/>
    <n v="1798"/>
    <n v="840"/>
    <n v="958"/>
    <n v="0"/>
    <s v="Feb"/>
    <n v="2025"/>
    <x v="3"/>
  </r>
  <r>
    <s v="ORD100605"/>
    <d v="2025-02-22T00:00:00"/>
    <s v="CUST2197"/>
    <s v="Pranav Bansal"/>
    <s v="Female"/>
    <n v="24"/>
    <x v="17"/>
    <s v="North"/>
    <s v="P021"/>
    <x v="3"/>
    <x v="1"/>
    <s v="Skincare"/>
    <n v="2"/>
    <n v="499"/>
    <n v="0.1"/>
    <n v="440"/>
    <x v="4"/>
    <s v="Delivered"/>
    <s v="Mobile App"/>
    <n v="4"/>
    <n v="998"/>
    <n v="99.800000000000011"/>
    <n v="898.2"/>
    <n v="440"/>
    <n v="458.20000000000005"/>
    <n v="0"/>
    <s v="Feb"/>
    <n v="2025"/>
    <x v="0"/>
  </r>
  <r>
    <s v="ORD102689"/>
    <d v="2025-02-22T00:00:00"/>
    <s v="CUST0801"/>
    <s v="Diya Mishra"/>
    <s v="Female"/>
    <n v="36"/>
    <x v="14"/>
    <s v="South"/>
    <s v="P001"/>
    <x v="6"/>
    <x v="3"/>
    <s v="Audio"/>
    <n v="1"/>
    <n v="2499"/>
    <n v="0.15"/>
    <n v="1550"/>
    <x v="0"/>
    <s v="Delivered"/>
    <s v="Mobile App"/>
    <n v="5"/>
    <n v="2499"/>
    <n v="374.84999999999997"/>
    <n v="2124.15"/>
    <n v="1550"/>
    <n v="574.15000000000009"/>
    <n v="0"/>
    <s v="Feb"/>
    <n v="2025"/>
    <x v="2"/>
  </r>
  <r>
    <s v="ORD102672"/>
    <d v="2025-02-22T00:00:00"/>
    <s v="CUST1520"/>
    <s v="Mohit Sharma"/>
    <s v="Male"/>
    <n v="18"/>
    <x v="1"/>
    <s v="North"/>
    <s v="P011"/>
    <x v="24"/>
    <x v="0"/>
    <s v="Kitchen"/>
    <n v="3"/>
    <n v="3499"/>
    <n v="0.1"/>
    <n v="6750"/>
    <x v="1"/>
    <s v="Delivered"/>
    <s v="Mobile App"/>
    <n v="5"/>
    <n v="10497"/>
    <n v="1049.7"/>
    <n v="9447.2999999999993"/>
    <n v="6750"/>
    <n v="2697.2999999999993"/>
    <n v="0"/>
    <s v="Feb"/>
    <n v="2025"/>
    <x v="0"/>
  </r>
  <r>
    <s v="ORD104427"/>
    <d v="2025-02-23T00:00:00"/>
    <s v="CUST1458"/>
    <s v="Yash Agarwal"/>
    <s v="Male"/>
    <n v="46"/>
    <x v="19"/>
    <s v="East"/>
    <s v="P007"/>
    <x v="5"/>
    <x v="2"/>
    <s v="Footwear"/>
    <n v="1"/>
    <n v="2899"/>
    <n v="0"/>
    <n v="1700"/>
    <x v="2"/>
    <s v="Delivered"/>
    <s v="Mobile App"/>
    <n v="3"/>
    <n v="2899"/>
    <n v="0"/>
    <n v="2899"/>
    <n v="1700"/>
    <n v="1199"/>
    <n v="0"/>
    <s v="Feb"/>
    <n v="2025"/>
    <x v="1"/>
  </r>
  <r>
    <s v="ORD101155"/>
    <d v="2025-02-23T00:00:00"/>
    <s v="CUST0834"/>
    <s v="Manish Agarwal"/>
    <s v="Male"/>
    <n v="27"/>
    <x v="6"/>
    <s v="North"/>
    <s v="P010"/>
    <x v="26"/>
    <x v="2"/>
    <s v="Clothing"/>
    <n v="1"/>
    <n v="1499"/>
    <n v="0.2"/>
    <n v="780"/>
    <x v="0"/>
    <s v="Delivered"/>
    <s v="Mobile App"/>
    <n v="3"/>
    <n v="1499"/>
    <n v="299.8"/>
    <n v="1199.2"/>
    <n v="780"/>
    <n v="419.20000000000005"/>
    <n v="0"/>
    <s v="Feb"/>
    <n v="2025"/>
    <x v="3"/>
  </r>
  <r>
    <s v="ORD100920"/>
    <d v="2025-02-23T00:00:00"/>
    <s v="CUST0762"/>
    <s v="Rohan Rao"/>
    <s v="Male"/>
    <n v="45"/>
    <x v="3"/>
    <s v="East"/>
    <s v="P015"/>
    <x v="23"/>
    <x v="0"/>
    <s v="Home Decor"/>
    <n v="1"/>
    <n v="1599"/>
    <n v="0.15"/>
    <n v="850"/>
    <x v="0"/>
    <s v="Delivered"/>
    <s v="Website"/>
    <n v="5"/>
    <n v="1599"/>
    <n v="239.85"/>
    <n v="1359.15"/>
    <n v="850"/>
    <n v="509.15000000000009"/>
    <n v="0"/>
    <s v="Feb"/>
    <n v="2025"/>
    <x v="2"/>
  </r>
  <r>
    <s v="ORD103493"/>
    <d v="2025-02-23T00:00:00"/>
    <s v="CUST0868"/>
    <s v="Varun Jain"/>
    <s v="Female"/>
    <n v="45"/>
    <x v="23"/>
    <s v="West"/>
    <s v="P015"/>
    <x v="23"/>
    <x v="0"/>
    <s v="Home Decor"/>
    <n v="4"/>
    <n v="1599"/>
    <n v="0.15"/>
    <n v="3400"/>
    <x v="3"/>
    <s v="Delivered"/>
    <s v="Mobile App"/>
    <n v="2"/>
    <n v="6396"/>
    <n v="959.4"/>
    <n v="5436.6"/>
    <n v="3400"/>
    <n v="2036.6000000000004"/>
    <n v="0"/>
    <s v="Feb"/>
    <n v="2025"/>
    <x v="2"/>
  </r>
  <r>
    <s v="ORD103233"/>
    <d v="2025-02-23T00:00:00"/>
    <s v="CUST2082"/>
    <s v="Manish Agarwal"/>
    <s v="Male"/>
    <n v="48"/>
    <x v="14"/>
    <s v="South"/>
    <s v="P030"/>
    <x v="7"/>
    <x v="4"/>
    <s v="Self Development"/>
    <n v="5"/>
    <n v="599"/>
    <n v="0.25"/>
    <n v="1300"/>
    <x v="2"/>
    <s v="Cancelled"/>
    <s v="Website"/>
    <m/>
    <n v="2995"/>
    <n v="748.75"/>
    <n v="2246.25"/>
    <n v="1300"/>
    <n v="946.25"/>
    <n v="0"/>
    <s v="Feb"/>
    <n v="2025"/>
    <x v="1"/>
  </r>
  <r>
    <s v="ORD100573"/>
    <d v="2025-02-23T00:00:00"/>
    <s v="CUST0220"/>
    <s v="Ananya Kumar"/>
    <s v="Male"/>
    <n v="42"/>
    <x v="9"/>
    <s v="North"/>
    <s v="P028"/>
    <x v="12"/>
    <x v="4"/>
    <s v="Technology"/>
    <n v="1"/>
    <n v="1099"/>
    <n v="0.15"/>
    <n v="520"/>
    <x v="1"/>
    <s v="Delivered"/>
    <s v="Mobile App"/>
    <n v="5"/>
    <n v="1099"/>
    <n v="164.85"/>
    <n v="934.15"/>
    <n v="520"/>
    <n v="414.15"/>
    <n v="0"/>
    <s v="Feb"/>
    <n v="2025"/>
    <x v="2"/>
  </r>
  <r>
    <s v="ORD100205"/>
    <d v="2025-02-23T00:00:00"/>
    <s v="CUST0211"/>
    <s v="Anjali Verma"/>
    <s v="Female"/>
    <n v="37"/>
    <x v="17"/>
    <s v="North"/>
    <s v="P026"/>
    <x v="15"/>
    <x v="4"/>
    <s v="Fiction"/>
    <n v="1"/>
    <n v="899"/>
    <n v="0.15"/>
    <n v="420"/>
    <x v="4"/>
    <s v="Delivered"/>
    <s v="Website"/>
    <n v="5"/>
    <n v="899"/>
    <n v="134.85"/>
    <n v="764.15"/>
    <n v="420"/>
    <n v="344.15"/>
    <n v="0"/>
    <s v="Feb"/>
    <n v="2025"/>
    <x v="2"/>
  </r>
  <r>
    <s v="ORD104131"/>
    <d v="2025-02-23T00:00:00"/>
    <s v="CUST1177"/>
    <s v="Meera Singh"/>
    <s v="Female"/>
    <n v="21"/>
    <x v="7"/>
    <s v="West"/>
    <s v="P028"/>
    <x v="12"/>
    <x v="4"/>
    <s v="Technology"/>
    <n v="4"/>
    <n v="1099"/>
    <n v="0.05"/>
    <n v="2080"/>
    <x v="0"/>
    <s v="Delivered"/>
    <s v="Mobile App"/>
    <n v="5"/>
    <n v="4396"/>
    <n v="219.8"/>
    <n v="4176.2"/>
    <n v="2080"/>
    <n v="2096.1999999999998"/>
    <n v="0"/>
    <s v="Feb"/>
    <n v="2025"/>
    <x v="0"/>
  </r>
  <r>
    <s v="ORD104345"/>
    <d v="2025-02-23T00:00:00"/>
    <s v="CUST1571"/>
    <s v="Riya Verma"/>
    <s v="Male"/>
    <n v="31"/>
    <x v="22"/>
    <s v="South"/>
    <s v="P011"/>
    <x v="24"/>
    <x v="0"/>
    <s v="Kitchen"/>
    <n v="2"/>
    <n v="3499"/>
    <n v="0.15"/>
    <n v="4500"/>
    <x v="0"/>
    <s v="Delivered"/>
    <s v="Mobile App"/>
    <n v="5"/>
    <n v="6998"/>
    <n v="1049.7"/>
    <n v="5948.3"/>
    <n v="4500"/>
    <n v="1448.3000000000002"/>
    <n v="0"/>
    <s v="Feb"/>
    <n v="2025"/>
    <x v="3"/>
  </r>
  <r>
    <s v="ORD100302"/>
    <d v="2025-02-23T00:00:00"/>
    <s v="CUST1497"/>
    <s v="Meera Singh"/>
    <s v="Female"/>
    <n v="22"/>
    <x v="5"/>
    <s v="West"/>
    <s v="P001"/>
    <x v="6"/>
    <x v="3"/>
    <s v="Audio"/>
    <n v="4"/>
    <n v="2499"/>
    <n v="0"/>
    <n v="6200"/>
    <x v="1"/>
    <s v="Delivered"/>
    <s v="Website"/>
    <n v="5"/>
    <n v="9996"/>
    <n v="0"/>
    <n v="9996"/>
    <n v="6200"/>
    <n v="3796"/>
    <n v="0"/>
    <s v="Feb"/>
    <n v="2025"/>
    <x v="0"/>
  </r>
  <r>
    <s v="ORD102776"/>
    <d v="2025-02-23T00:00:00"/>
    <s v="CUST1336"/>
    <s v="Ishaan Malhotra"/>
    <s v="Male"/>
    <n v="24"/>
    <x v="14"/>
    <s v="South"/>
    <s v="P001"/>
    <x v="6"/>
    <x v="3"/>
    <s v="Audio"/>
    <n v="2"/>
    <n v="2499"/>
    <n v="0.1"/>
    <n v="3100"/>
    <x v="5"/>
    <s v="Delivered"/>
    <s v="Mobile App"/>
    <n v="5"/>
    <n v="4998"/>
    <n v="499.8"/>
    <n v="4498.2"/>
    <n v="3100"/>
    <n v="1398.1999999999998"/>
    <n v="0"/>
    <s v="Feb"/>
    <n v="2025"/>
    <x v="0"/>
  </r>
  <r>
    <s v="ORD102805"/>
    <d v="2025-02-24T00:00:00"/>
    <s v="CUST0692"/>
    <s v="Karan Jain"/>
    <s v="Female"/>
    <n v="23"/>
    <x v="3"/>
    <s v="East"/>
    <s v="P014"/>
    <x v="29"/>
    <x v="0"/>
    <s v="Home Decor"/>
    <n v="1"/>
    <n v="1299"/>
    <n v="0.1"/>
    <n v="690"/>
    <x v="3"/>
    <s v="Delivered"/>
    <s v="Mobile App"/>
    <n v="5"/>
    <n v="1299"/>
    <n v="129.9"/>
    <n v="1169.0999999999999"/>
    <n v="690"/>
    <n v="479.09999999999991"/>
    <n v="0"/>
    <s v="Feb"/>
    <n v="2025"/>
    <x v="0"/>
  </r>
  <r>
    <s v="ORD100906"/>
    <d v="2025-02-24T00:00:00"/>
    <s v="CUST1158"/>
    <s v="Kabir Gupta"/>
    <s v="Female"/>
    <n v="46"/>
    <x v="7"/>
    <s v="West"/>
    <s v="P017"/>
    <x v="17"/>
    <x v="5"/>
    <s v="Fitness"/>
    <n v="5"/>
    <n v="2499"/>
    <n v="0.2"/>
    <n v="7250"/>
    <x v="5"/>
    <s v="Delivered"/>
    <s v="Website"/>
    <n v="2"/>
    <n v="12495"/>
    <n v="2499"/>
    <n v="9996"/>
    <n v="7250"/>
    <n v="2746"/>
    <n v="0"/>
    <s v="Feb"/>
    <n v="2025"/>
    <x v="1"/>
  </r>
  <r>
    <s v="ORD101705"/>
    <d v="2025-02-24T00:00:00"/>
    <s v="CUST0221"/>
    <s v="Kavya Patel"/>
    <s v="Male"/>
    <n v="26"/>
    <x v="22"/>
    <s v="South"/>
    <s v="P004"/>
    <x v="19"/>
    <x v="3"/>
    <s v="Accessories"/>
    <n v="3"/>
    <n v="899"/>
    <n v="0.15"/>
    <n v="1440"/>
    <x v="4"/>
    <s v="Delivered"/>
    <s v="Mobile App"/>
    <n v="5"/>
    <n v="2697"/>
    <n v="404.55"/>
    <n v="2292.4499999999998"/>
    <n v="1440"/>
    <n v="852.44999999999982"/>
    <n v="0"/>
    <s v="Feb"/>
    <n v="2025"/>
    <x v="3"/>
  </r>
  <r>
    <s v="ORD101010"/>
    <d v="2025-02-24T00:00:00"/>
    <s v="CUST1500"/>
    <s v="Ananya Kumar"/>
    <s v="Male"/>
    <n v="26"/>
    <x v="11"/>
    <s v="West"/>
    <s v="P012"/>
    <x v="0"/>
    <x v="0"/>
    <s v="Kitchen"/>
    <n v="1"/>
    <n v="5999"/>
    <n v="0.2"/>
    <n v="3900"/>
    <x v="4"/>
    <s v="Delivered"/>
    <s v="Website"/>
    <n v="1"/>
    <n v="5999"/>
    <n v="1199.8"/>
    <n v="4799.2"/>
    <n v="3900"/>
    <n v="899.19999999999982"/>
    <n v="0"/>
    <s v="Feb"/>
    <n v="2025"/>
    <x v="3"/>
  </r>
  <r>
    <s v="ORD100911"/>
    <d v="2025-02-24T00:00:00"/>
    <s v="CUST0480"/>
    <s v="Aarav Sharma"/>
    <s v="Female"/>
    <n v="44"/>
    <x v="20"/>
    <s v="South"/>
    <s v="P006"/>
    <x v="8"/>
    <x v="2"/>
    <s v="Bags"/>
    <n v="2"/>
    <n v="1799"/>
    <n v="0.1"/>
    <n v="1900"/>
    <x v="3"/>
    <s v="Delivered"/>
    <s v="Mobile App"/>
    <n v="4"/>
    <n v="3598"/>
    <n v="359.8"/>
    <n v="3238.2"/>
    <n v="1900"/>
    <n v="1338.1999999999998"/>
    <n v="0"/>
    <s v="Feb"/>
    <n v="2025"/>
    <x v="2"/>
  </r>
  <r>
    <s v="ORD102040"/>
    <d v="2025-02-24T00:00:00"/>
    <s v="CUST1077"/>
    <s v="Pranav Bansal"/>
    <s v="Male"/>
    <n v="36"/>
    <x v="23"/>
    <s v="West"/>
    <s v="P007"/>
    <x v="5"/>
    <x v="2"/>
    <s v="Footwear"/>
    <n v="1"/>
    <n v="2899"/>
    <n v="0.15"/>
    <n v="1700"/>
    <x v="3"/>
    <s v="Delivered"/>
    <s v="Website"/>
    <n v="5"/>
    <n v="2899"/>
    <n v="434.84999999999997"/>
    <n v="2464.15"/>
    <n v="1700"/>
    <n v="764.15000000000009"/>
    <n v="0"/>
    <s v="Feb"/>
    <n v="2025"/>
    <x v="2"/>
  </r>
  <r>
    <s v="ORD103958"/>
    <d v="2025-02-25T00:00:00"/>
    <s v="CUST0994"/>
    <s v="Manish Agarwal"/>
    <s v="Male"/>
    <n v="32"/>
    <x v="10"/>
    <s v="South"/>
    <s v="P001"/>
    <x v="6"/>
    <x v="3"/>
    <s v="Audio"/>
    <n v="4"/>
    <n v="2499"/>
    <n v="0.2"/>
    <n v="6200"/>
    <x v="5"/>
    <s v="Delivered"/>
    <s v="Website"/>
    <n v="4"/>
    <n v="9996"/>
    <n v="1999.2"/>
    <n v="7996.8"/>
    <n v="6200"/>
    <n v="1796.8000000000002"/>
    <n v="0"/>
    <s v="Feb"/>
    <n v="2025"/>
    <x v="3"/>
  </r>
  <r>
    <s v="ORD104986"/>
    <d v="2025-02-25T00:00:00"/>
    <s v="CUST1558"/>
    <s v="Simran Gupta"/>
    <s v="Female"/>
    <n v="44"/>
    <x v="14"/>
    <s v="South"/>
    <s v="P007"/>
    <x v="5"/>
    <x v="2"/>
    <s v="Footwear"/>
    <n v="2"/>
    <n v="2899"/>
    <n v="0.1"/>
    <n v="3400"/>
    <x v="1"/>
    <s v="Delivered"/>
    <s v="Website"/>
    <n v="2"/>
    <n v="5798"/>
    <n v="579.80000000000007"/>
    <n v="5218.2"/>
    <n v="3400"/>
    <n v="1818.1999999999998"/>
    <n v="0"/>
    <s v="Feb"/>
    <n v="2025"/>
    <x v="2"/>
  </r>
  <r>
    <s v="ORD100650"/>
    <d v="2025-02-25T00:00:00"/>
    <s v="CUST1330"/>
    <s v="Yash Agarwal"/>
    <s v="Male"/>
    <n v="23"/>
    <x v="15"/>
    <s v="West"/>
    <s v="P002"/>
    <x v="10"/>
    <x v="3"/>
    <s v="Audio"/>
    <n v="3"/>
    <n v="1899"/>
    <n v="0.05"/>
    <n v="3360"/>
    <x v="4"/>
    <s v="Delivered"/>
    <s v="Mobile App"/>
    <n v="5"/>
    <n v="5697"/>
    <n v="284.85000000000002"/>
    <n v="5412.15"/>
    <n v="3360"/>
    <n v="2052.1499999999996"/>
    <n v="0"/>
    <s v="Feb"/>
    <n v="2025"/>
    <x v="0"/>
  </r>
  <r>
    <s v="ORD101800"/>
    <d v="2025-02-25T00:00:00"/>
    <s v="CUST1765"/>
    <s v="Akash Bansal"/>
    <s v="Male"/>
    <n v="24"/>
    <x v="23"/>
    <s v="West"/>
    <s v="P003"/>
    <x v="9"/>
    <x v="3"/>
    <s v="Wearables"/>
    <n v="1"/>
    <n v="3299"/>
    <n v="0.05"/>
    <n v="2100"/>
    <x v="2"/>
    <s v="Delivered"/>
    <s v="Mobile App"/>
    <n v="5"/>
    <n v="3299"/>
    <n v="164.95000000000002"/>
    <n v="3134.05"/>
    <n v="2100"/>
    <n v="1034.0500000000002"/>
    <n v="0"/>
    <s v="Feb"/>
    <n v="2025"/>
    <x v="0"/>
  </r>
  <r>
    <s v="ORD103536"/>
    <d v="2025-02-25T00:00:00"/>
    <s v="CUST1169"/>
    <s v="Sakshi Mishra"/>
    <s v="Female"/>
    <n v="33"/>
    <x v="11"/>
    <s v="West"/>
    <s v="P019"/>
    <x v="18"/>
    <x v="5"/>
    <s v="Sports"/>
    <n v="1"/>
    <n v="1499"/>
    <n v="0.1"/>
    <n v="800"/>
    <x v="1"/>
    <s v="Delivered"/>
    <s v="Website"/>
    <n v="4"/>
    <n v="1499"/>
    <n v="149.9"/>
    <n v="1349.1"/>
    <n v="800"/>
    <n v="549.09999999999991"/>
    <n v="0"/>
    <s v="Feb"/>
    <n v="2025"/>
    <x v="3"/>
  </r>
  <r>
    <s v="ORD104619"/>
    <d v="2025-02-25T00:00:00"/>
    <s v="CUST1235"/>
    <s v="Anjali Verma"/>
    <s v="Male"/>
    <n v="40"/>
    <x v="6"/>
    <s v="North"/>
    <s v="P003"/>
    <x v="9"/>
    <x v="3"/>
    <s v="Wearables"/>
    <n v="1"/>
    <n v="3299"/>
    <n v="0.1"/>
    <n v="2100"/>
    <x v="1"/>
    <s v="Delivered"/>
    <s v="Mobile App"/>
    <n v="5"/>
    <n v="3299"/>
    <n v="329.90000000000003"/>
    <n v="2969.1"/>
    <n v="2100"/>
    <n v="869.09999999999991"/>
    <n v="0"/>
    <s v="Feb"/>
    <n v="2025"/>
    <x v="2"/>
  </r>
  <r>
    <s v="ORD100640"/>
    <d v="2025-02-25T00:00:00"/>
    <s v="CUST1873"/>
    <s v="Sakshi Mishra"/>
    <s v="Male"/>
    <n v="18"/>
    <x v="9"/>
    <s v="North"/>
    <s v="P026"/>
    <x v="15"/>
    <x v="4"/>
    <s v="Fiction"/>
    <n v="5"/>
    <n v="899"/>
    <n v="0.2"/>
    <n v="2100"/>
    <x v="3"/>
    <s v="Delivered"/>
    <s v="Mobile App"/>
    <n v="5"/>
    <n v="4495"/>
    <n v="899"/>
    <n v="3596"/>
    <n v="2100"/>
    <n v="1496"/>
    <n v="0"/>
    <s v="Feb"/>
    <n v="2025"/>
    <x v="0"/>
  </r>
  <r>
    <s v="ORD103675"/>
    <d v="2025-02-25T00:00:00"/>
    <s v="CUST0649"/>
    <s v="Zoya Singh"/>
    <s v="Male"/>
    <n v="39"/>
    <x v="3"/>
    <s v="East"/>
    <s v="P021"/>
    <x v="3"/>
    <x v="1"/>
    <s v="Skincare"/>
    <n v="1"/>
    <n v="499"/>
    <n v="0"/>
    <n v="220"/>
    <x v="2"/>
    <s v="Delivered"/>
    <s v="Mobile App"/>
    <n v="5"/>
    <n v="499"/>
    <n v="0"/>
    <n v="499"/>
    <n v="220"/>
    <n v="279"/>
    <n v="0"/>
    <s v="Feb"/>
    <n v="2025"/>
    <x v="2"/>
  </r>
  <r>
    <s v="ORD102150"/>
    <d v="2025-02-26T00:00:00"/>
    <s v="CUST1887"/>
    <s v="Shivam Mehta"/>
    <s v="Female"/>
    <n v="23"/>
    <x v="0"/>
    <s v="East"/>
    <s v="P002"/>
    <x v="10"/>
    <x v="3"/>
    <s v="Audio"/>
    <n v="2"/>
    <n v="1899"/>
    <n v="0.2"/>
    <n v="2240"/>
    <x v="4"/>
    <s v="Delivered"/>
    <s v="Mobile App"/>
    <n v="5"/>
    <n v="3798"/>
    <n v="759.6"/>
    <n v="3038.4"/>
    <n v="2240"/>
    <n v="798.40000000000009"/>
    <n v="0"/>
    <s v="Feb"/>
    <n v="2025"/>
    <x v="0"/>
  </r>
  <r>
    <s v="ORD103430"/>
    <d v="2025-02-26T00:00:00"/>
    <s v="CUST1979"/>
    <s v="Vansh Chopra"/>
    <s v="Female"/>
    <n v="28"/>
    <x v="17"/>
    <s v="North"/>
    <s v="P021"/>
    <x v="3"/>
    <x v="1"/>
    <s v="Skincare"/>
    <n v="1"/>
    <n v="499"/>
    <n v="0.15"/>
    <n v="220"/>
    <x v="0"/>
    <s v="Delivered"/>
    <s v="Mobile App"/>
    <n v="5"/>
    <n v="499"/>
    <n v="74.849999999999994"/>
    <n v="424.15"/>
    <n v="220"/>
    <n v="204.14999999999998"/>
    <n v="0"/>
    <s v="Feb"/>
    <n v="2025"/>
    <x v="3"/>
  </r>
  <r>
    <s v="ORD102611"/>
    <d v="2025-02-26T00:00:00"/>
    <s v="CUST0435"/>
    <s v="Anjali Verma"/>
    <s v="Male"/>
    <n v="30"/>
    <x v="20"/>
    <s v="South"/>
    <s v="P021"/>
    <x v="3"/>
    <x v="1"/>
    <s v="Skincare"/>
    <n v="1"/>
    <n v="499"/>
    <n v="0.15"/>
    <n v="220"/>
    <x v="4"/>
    <s v="Delivered"/>
    <s v="Mobile App"/>
    <n v="5"/>
    <n v="499"/>
    <n v="74.849999999999994"/>
    <n v="424.15"/>
    <n v="220"/>
    <n v="204.14999999999998"/>
    <n v="0"/>
    <s v="Feb"/>
    <n v="2025"/>
    <x v="3"/>
  </r>
  <r>
    <s v="ORD102031"/>
    <d v="2025-02-26T00:00:00"/>
    <s v="CUST0590"/>
    <s v="Aditya Kapoor"/>
    <s v="Female"/>
    <n v="40"/>
    <x v="20"/>
    <s v="South"/>
    <s v="P006"/>
    <x v="8"/>
    <x v="2"/>
    <s v="Bags"/>
    <n v="1"/>
    <n v="1799"/>
    <n v="0.05"/>
    <n v="950"/>
    <x v="3"/>
    <s v="Delivered"/>
    <s v="Mobile App"/>
    <n v="4"/>
    <n v="1799"/>
    <n v="89.95"/>
    <n v="1709.05"/>
    <n v="950"/>
    <n v="759.05"/>
    <n v="0"/>
    <s v="Feb"/>
    <n v="2025"/>
    <x v="2"/>
  </r>
  <r>
    <s v="ORD104349"/>
    <d v="2025-02-27T00:00:00"/>
    <s v="CUST0714"/>
    <s v="Arjun Rao"/>
    <s v="Female"/>
    <n v="30"/>
    <x v="20"/>
    <s v="South"/>
    <s v="P017"/>
    <x v="17"/>
    <x v="5"/>
    <s v="Fitness"/>
    <n v="1"/>
    <n v="2499"/>
    <n v="0.2"/>
    <n v="1450"/>
    <x v="4"/>
    <s v="Delivered"/>
    <s v="Mobile App"/>
    <n v="4"/>
    <n v="2499"/>
    <n v="499.8"/>
    <n v="1999.2"/>
    <n v="1450"/>
    <n v="549.20000000000005"/>
    <n v="0"/>
    <s v="Feb"/>
    <n v="2025"/>
    <x v="3"/>
  </r>
  <r>
    <s v="ORD103794"/>
    <d v="2025-02-27T00:00:00"/>
    <s v="CUST0209"/>
    <s v="Sakshi Mishra"/>
    <s v="Female"/>
    <n v="44"/>
    <x v="20"/>
    <s v="South"/>
    <s v="P027"/>
    <x v="25"/>
    <x v="4"/>
    <s v="Business"/>
    <n v="1"/>
    <n v="699"/>
    <n v="0.2"/>
    <n v="300"/>
    <x v="3"/>
    <s v="Delivered"/>
    <s v="Mobile App"/>
    <n v="5"/>
    <n v="699"/>
    <n v="139.80000000000001"/>
    <n v="559.20000000000005"/>
    <n v="300"/>
    <n v="259.20000000000005"/>
    <n v="0"/>
    <s v="Feb"/>
    <n v="2025"/>
    <x v="2"/>
  </r>
  <r>
    <s v="ORD101687"/>
    <d v="2025-02-27T00:00:00"/>
    <s v="CUST0458"/>
    <s v="Arjun Rao"/>
    <s v="Male"/>
    <n v="23"/>
    <x v="19"/>
    <s v="East"/>
    <s v="P007"/>
    <x v="5"/>
    <x v="2"/>
    <s v="Footwear"/>
    <n v="1"/>
    <n v="2899"/>
    <n v="0.1"/>
    <n v="1700"/>
    <x v="3"/>
    <s v="Delivered"/>
    <s v="Mobile App"/>
    <n v="5"/>
    <n v="2899"/>
    <n v="289.90000000000003"/>
    <n v="2609.1"/>
    <n v="1700"/>
    <n v="909.09999999999991"/>
    <n v="0"/>
    <s v="Feb"/>
    <n v="2025"/>
    <x v="0"/>
  </r>
  <r>
    <s v="ORD100315"/>
    <d v="2025-02-27T00:00:00"/>
    <s v="CUST0099"/>
    <s v="Riya Verma"/>
    <s v="Female"/>
    <n v="35"/>
    <x v="14"/>
    <s v="South"/>
    <s v="P009"/>
    <x v="21"/>
    <x v="2"/>
    <s v="Clothing"/>
    <n v="3"/>
    <n v="1999"/>
    <n v="0.1"/>
    <n v="3150"/>
    <x v="3"/>
    <s v="Delivered"/>
    <s v="Website"/>
    <n v="4"/>
    <n v="5997"/>
    <n v="599.70000000000005"/>
    <n v="5397.3"/>
    <n v="3150"/>
    <n v="2247.3000000000002"/>
    <n v="0"/>
    <s v="Feb"/>
    <n v="2025"/>
    <x v="3"/>
  </r>
  <r>
    <s v="ORD100321"/>
    <d v="2025-02-27T00:00:00"/>
    <s v="CUST1496"/>
    <s v="Ishaan Malhotra"/>
    <s v="Female"/>
    <n v="31"/>
    <x v="0"/>
    <s v="East"/>
    <s v="P008"/>
    <x v="2"/>
    <x v="2"/>
    <s v="Clothing"/>
    <n v="3"/>
    <n v="799"/>
    <n v="0"/>
    <n v="1170"/>
    <x v="2"/>
    <s v="Delivered"/>
    <s v="Website"/>
    <n v="4"/>
    <n v="2397"/>
    <n v="0"/>
    <n v="2397"/>
    <n v="1170"/>
    <n v="1227"/>
    <n v="0"/>
    <s v="Feb"/>
    <n v="2025"/>
    <x v="3"/>
  </r>
  <r>
    <s v="ORD102171"/>
    <d v="2025-02-27T00:00:00"/>
    <s v="CUST1296"/>
    <s v="Mohit Sharma"/>
    <s v="Male"/>
    <n v="40"/>
    <x v="23"/>
    <s v="West"/>
    <s v="P013"/>
    <x v="22"/>
    <x v="0"/>
    <s v="Cookware"/>
    <n v="1"/>
    <n v="4299"/>
    <n v="0.05"/>
    <n v="2700"/>
    <x v="4"/>
    <s v="Delivered"/>
    <s v="Website"/>
    <n v="3"/>
    <n v="4299"/>
    <n v="214.95000000000002"/>
    <n v="4084.05"/>
    <n v="2700"/>
    <n v="1384.0500000000002"/>
    <n v="0"/>
    <s v="Feb"/>
    <n v="2025"/>
    <x v="2"/>
  </r>
  <r>
    <s v="ORD104712"/>
    <d v="2025-02-27T00:00:00"/>
    <s v="CUST1967"/>
    <s v="Isha Mehta"/>
    <s v="Male"/>
    <n v="28"/>
    <x v="13"/>
    <s v="North"/>
    <s v="P003"/>
    <x v="9"/>
    <x v="3"/>
    <s v="Wearables"/>
    <n v="3"/>
    <n v="3299"/>
    <n v="0.1"/>
    <n v="6300"/>
    <x v="0"/>
    <s v="Delivered"/>
    <s v="Mobile App"/>
    <n v="2"/>
    <n v="9897"/>
    <n v="989.7"/>
    <n v="8907.2999999999993"/>
    <n v="6300"/>
    <n v="2607.2999999999993"/>
    <n v="0"/>
    <s v="Feb"/>
    <n v="2025"/>
    <x v="3"/>
  </r>
  <r>
    <s v="ORD100471"/>
    <d v="2025-02-27T00:00:00"/>
    <s v="CUST2011"/>
    <s v="Vansh Chopra"/>
    <s v="Female"/>
    <n v="28"/>
    <x v="21"/>
    <s v="East"/>
    <s v="P028"/>
    <x v="12"/>
    <x v="4"/>
    <s v="Technology"/>
    <n v="1"/>
    <n v="1099"/>
    <n v="0"/>
    <n v="520"/>
    <x v="0"/>
    <s v="Delivered"/>
    <s v="Website"/>
    <n v="4"/>
    <n v="1099"/>
    <n v="0"/>
    <n v="1099"/>
    <n v="520"/>
    <n v="579"/>
    <n v="0"/>
    <s v="Feb"/>
    <n v="2025"/>
    <x v="3"/>
  </r>
  <r>
    <s v="ORD103874"/>
    <d v="2025-02-27T00:00:00"/>
    <s v="CUST0191"/>
    <s v="Shivam Mehta"/>
    <s v="Male"/>
    <n v="39"/>
    <x v="5"/>
    <s v="West"/>
    <s v="P025"/>
    <x v="1"/>
    <x v="1"/>
    <s v="Skincare"/>
    <n v="2"/>
    <n v="699"/>
    <n v="0.2"/>
    <n v="620"/>
    <x v="3"/>
    <s v="Delivered"/>
    <s v="Website"/>
    <n v="5"/>
    <n v="1398"/>
    <n v="279.60000000000002"/>
    <n v="1118.4000000000001"/>
    <n v="620"/>
    <n v="498.40000000000009"/>
    <n v="0"/>
    <s v="Feb"/>
    <n v="2025"/>
    <x v="2"/>
  </r>
  <r>
    <s v="ORD100486"/>
    <d v="2025-02-27T00:00:00"/>
    <s v="CUST1589"/>
    <s v="Pranav Bansal"/>
    <s v="Male"/>
    <n v="25"/>
    <x v="0"/>
    <s v="East"/>
    <s v="P013"/>
    <x v="22"/>
    <x v="0"/>
    <s v="Cookware"/>
    <n v="2"/>
    <n v="4299"/>
    <n v="0.25"/>
    <n v="5400"/>
    <x v="0"/>
    <s v="Delivered"/>
    <s v="Mobile App"/>
    <n v="3"/>
    <n v="8598"/>
    <n v="2149.5"/>
    <n v="6448.5"/>
    <n v="5400"/>
    <n v="1048.5"/>
    <n v="0"/>
    <s v="Feb"/>
    <n v="2025"/>
    <x v="0"/>
  </r>
  <r>
    <s v="ORD102958"/>
    <d v="2025-02-27T00:00:00"/>
    <s v="CUST0318"/>
    <s v="Pooja Kapoor"/>
    <s v="Male"/>
    <n v="41"/>
    <x v="7"/>
    <s v="West"/>
    <s v="P020"/>
    <x v="14"/>
    <x v="5"/>
    <s v="Fitness"/>
    <n v="1"/>
    <n v="699"/>
    <n v="0"/>
    <n v="320"/>
    <x v="1"/>
    <s v="Delivered"/>
    <s v="Mobile App"/>
    <n v="3"/>
    <n v="699"/>
    <n v="0"/>
    <n v="699"/>
    <n v="320"/>
    <n v="379"/>
    <n v="0"/>
    <s v="Feb"/>
    <n v="2025"/>
    <x v="2"/>
  </r>
  <r>
    <s v="ORD100961"/>
    <d v="2025-02-28T00:00:00"/>
    <s v="CUST0783"/>
    <s v="Isha Mehta"/>
    <s v="Male"/>
    <n v="36"/>
    <x v="22"/>
    <s v="South"/>
    <s v="P005"/>
    <x v="27"/>
    <x v="3"/>
    <s v="Accessories"/>
    <n v="1"/>
    <n v="1599"/>
    <n v="0"/>
    <n v="920"/>
    <x v="2"/>
    <s v="Delivered"/>
    <s v="Website"/>
    <n v="5"/>
    <n v="1599"/>
    <n v="0"/>
    <n v="1599"/>
    <n v="920"/>
    <n v="679"/>
    <n v="0"/>
    <s v="Feb"/>
    <n v="2025"/>
    <x v="2"/>
  </r>
  <r>
    <s v="ORD103138"/>
    <d v="2025-02-28T00:00:00"/>
    <s v="CUST0330"/>
    <s v="Arjun Rao"/>
    <s v="Female"/>
    <n v="39"/>
    <x v="11"/>
    <s v="West"/>
    <s v="P011"/>
    <x v="24"/>
    <x v="0"/>
    <s v="Kitchen"/>
    <n v="2"/>
    <n v="3499"/>
    <n v="0.1"/>
    <n v="4500"/>
    <x v="1"/>
    <s v="Delivered"/>
    <s v="Website"/>
    <n v="4"/>
    <n v="6998"/>
    <n v="699.80000000000007"/>
    <n v="6298.2"/>
    <n v="4500"/>
    <n v="1798.1999999999998"/>
    <n v="0"/>
    <s v="Feb"/>
    <n v="2025"/>
    <x v="2"/>
  </r>
  <r>
    <s v="ORD102695"/>
    <d v="2025-02-28T00:00:00"/>
    <s v="CUST0982"/>
    <s v="Simran Gupta"/>
    <s v="Male"/>
    <n v="29"/>
    <x v="3"/>
    <s v="East"/>
    <s v="P020"/>
    <x v="14"/>
    <x v="5"/>
    <s v="Fitness"/>
    <n v="4"/>
    <n v="699"/>
    <n v="0"/>
    <n v="1280"/>
    <x v="2"/>
    <s v="Delivered"/>
    <s v="Website"/>
    <n v="5"/>
    <n v="2796"/>
    <n v="0"/>
    <n v="2796"/>
    <n v="1280"/>
    <n v="1516"/>
    <n v="0"/>
    <s v="Feb"/>
    <n v="2025"/>
    <x v="3"/>
  </r>
  <r>
    <s v="ORD103496"/>
    <d v="2025-02-28T00:00:00"/>
    <s v="CUST1166"/>
    <s v="Aditya Kapoor"/>
    <s v="Female"/>
    <n v="30"/>
    <x v="10"/>
    <s v="South"/>
    <s v="P006"/>
    <x v="8"/>
    <x v="2"/>
    <s v="Bags"/>
    <n v="2"/>
    <n v="1799"/>
    <n v="0.1"/>
    <n v="1900"/>
    <x v="0"/>
    <s v="Delivered"/>
    <s v="Mobile App"/>
    <n v="3"/>
    <n v="3598"/>
    <n v="359.8"/>
    <n v="3238.2"/>
    <n v="1900"/>
    <n v="1338.1999999999998"/>
    <n v="0"/>
    <s v="Feb"/>
    <n v="2025"/>
    <x v="3"/>
  </r>
  <r>
    <s v="ORD102821"/>
    <d v="2025-02-28T00:00:00"/>
    <s v="CUST0598"/>
    <s v="Simran Gupta"/>
    <s v="Female"/>
    <n v="28"/>
    <x v="22"/>
    <s v="South"/>
    <s v="P030"/>
    <x v="7"/>
    <x v="4"/>
    <s v="Self Development"/>
    <n v="3"/>
    <n v="599"/>
    <n v="0.15"/>
    <n v="780"/>
    <x v="0"/>
    <s v="Delivered"/>
    <s v="Mobile App"/>
    <n v="4"/>
    <n v="1797"/>
    <n v="269.55"/>
    <n v="1527.45"/>
    <n v="780"/>
    <n v="747.45"/>
    <n v="0"/>
    <s v="Feb"/>
    <n v="2025"/>
    <x v="3"/>
  </r>
  <r>
    <s v="ORD103204"/>
    <d v="2025-02-28T00:00:00"/>
    <s v="CUST2195"/>
    <s v="Anjali Verma"/>
    <s v="Male"/>
    <n v="50"/>
    <x v="21"/>
    <s v="East"/>
    <s v="P001"/>
    <x v="6"/>
    <x v="3"/>
    <s v="Audio"/>
    <n v="1"/>
    <n v="2499"/>
    <n v="0.25"/>
    <n v="1550"/>
    <x v="0"/>
    <s v="Delivered"/>
    <s v="Mobile App"/>
    <n v="4"/>
    <n v="2499"/>
    <n v="624.75"/>
    <n v="1874.25"/>
    <n v="1550"/>
    <n v="324.25"/>
    <n v="0"/>
    <s v="Feb"/>
    <n v="2025"/>
    <x v="1"/>
  </r>
  <r>
    <s v="ORD104975"/>
    <d v="2025-02-28T00:00:00"/>
    <s v="CUST0760"/>
    <s v="Ishaan Malhotra"/>
    <s v="Female"/>
    <n v="49"/>
    <x v="17"/>
    <s v="North"/>
    <s v="P001"/>
    <x v="6"/>
    <x v="3"/>
    <s v="Audio"/>
    <n v="1"/>
    <n v="2499"/>
    <n v="0.1"/>
    <n v="1550"/>
    <x v="3"/>
    <s v="Delivered"/>
    <s v="Website"/>
    <n v="5"/>
    <n v="2499"/>
    <n v="249.9"/>
    <n v="2249.1"/>
    <n v="1550"/>
    <n v="699.09999999999991"/>
    <n v="0"/>
    <s v="Feb"/>
    <n v="2025"/>
    <x v="1"/>
  </r>
  <r>
    <s v="ORD100029"/>
    <d v="2025-02-28T00:00:00"/>
    <s v="CUST2090"/>
    <s v="Arjun Rao"/>
    <s v="Male"/>
    <n v="18"/>
    <x v="21"/>
    <s v="East"/>
    <s v="P021"/>
    <x v="3"/>
    <x v="1"/>
    <s v="Skincare"/>
    <n v="1"/>
    <n v="499"/>
    <n v="0.1"/>
    <n v="220"/>
    <x v="1"/>
    <s v="Cancelled"/>
    <s v="Website"/>
    <m/>
    <n v="499"/>
    <n v="49.900000000000006"/>
    <n v="449.1"/>
    <n v="220"/>
    <n v="229.10000000000002"/>
    <n v="0"/>
    <s v="Feb"/>
    <n v="2025"/>
    <x v="0"/>
  </r>
  <r>
    <s v="ORD104866"/>
    <d v="2025-02-28T00:00:00"/>
    <s v="CUST1957"/>
    <s v="Akash Bansal"/>
    <s v="Male"/>
    <n v="45"/>
    <x v="3"/>
    <s v="East"/>
    <s v="P016"/>
    <x v="28"/>
    <x v="5"/>
    <s v="Fitness"/>
    <n v="1"/>
    <n v="999"/>
    <n v="0.1"/>
    <n v="520"/>
    <x v="5"/>
    <s v="Delivered"/>
    <s v="Mobile App"/>
    <n v="4"/>
    <n v="999"/>
    <n v="99.9"/>
    <n v="899.1"/>
    <n v="520"/>
    <n v="379.1"/>
    <n v="0"/>
    <s v="Feb"/>
    <n v="2025"/>
    <x v="2"/>
  </r>
  <r>
    <s v="ORD103617"/>
    <d v="2025-02-28T00:00:00"/>
    <s v="CUST0295"/>
    <s v="Nisha Saxena"/>
    <s v="Male"/>
    <n v="35"/>
    <x v="8"/>
    <s v="East"/>
    <s v="P008"/>
    <x v="2"/>
    <x v="2"/>
    <s v="Clothing"/>
    <n v="4"/>
    <n v="799"/>
    <n v="0.1"/>
    <n v="1560"/>
    <x v="3"/>
    <s v="Cancelled"/>
    <s v="Mobile App"/>
    <m/>
    <n v="3196"/>
    <n v="319.60000000000002"/>
    <n v="2876.4"/>
    <n v="1560"/>
    <n v="1316.4"/>
    <n v="0"/>
    <s v="Feb"/>
    <n v="2025"/>
    <x v="3"/>
  </r>
  <r>
    <s v="ORD101490"/>
    <d v="2025-02-28T00:00:00"/>
    <s v="CUST0548"/>
    <s v="Varun Jain"/>
    <s v="Male"/>
    <n v="30"/>
    <x v="10"/>
    <s v="South"/>
    <s v="P008"/>
    <x v="2"/>
    <x v="2"/>
    <s v="Clothing"/>
    <n v="2"/>
    <n v="799"/>
    <n v="0.3"/>
    <n v="780"/>
    <x v="1"/>
    <s v="Delivered"/>
    <s v="Mobile App"/>
    <n v="4"/>
    <n v="1598"/>
    <n v="479.4"/>
    <n v="1118.5999999999999"/>
    <n v="780"/>
    <n v="338.59999999999991"/>
    <n v="0"/>
    <s v="Feb"/>
    <n v="2025"/>
    <x v="3"/>
  </r>
  <r>
    <s v="ORD101403"/>
    <d v="2025-02-28T00:00:00"/>
    <s v="CUST1673"/>
    <s v="Zoya Singh"/>
    <s v="Male"/>
    <n v="41"/>
    <x v="3"/>
    <s v="East"/>
    <s v="P016"/>
    <x v="28"/>
    <x v="5"/>
    <s v="Fitness"/>
    <n v="3"/>
    <n v="999"/>
    <n v="0.2"/>
    <n v="1560"/>
    <x v="2"/>
    <s v="Delivered"/>
    <s v="Website"/>
    <n v="2"/>
    <n v="2997"/>
    <n v="599.4"/>
    <n v="2397.6"/>
    <n v="1560"/>
    <n v="837.59999999999991"/>
    <n v="0"/>
    <s v="Feb"/>
    <n v="2025"/>
    <x v="2"/>
  </r>
  <r>
    <s v="ORD103451"/>
    <d v="2025-02-28T00:00:00"/>
    <s v="CUST1739"/>
    <s v="Kiara Chopra"/>
    <s v="Male"/>
    <n v="34"/>
    <x v="12"/>
    <s v="West"/>
    <s v="P002"/>
    <x v="10"/>
    <x v="3"/>
    <s v="Audio"/>
    <n v="1"/>
    <n v="1899"/>
    <n v="0"/>
    <n v="1120"/>
    <x v="3"/>
    <s v="Delivered"/>
    <s v="Mobile App"/>
    <n v="5"/>
    <n v="1899"/>
    <n v="0"/>
    <n v="1899"/>
    <n v="1120"/>
    <n v="779"/>
    <n v="0"/>
    <s v="Feb"/>
    <n v="2025"/>
    <x v="3"/>
  </r>
  <r>
    <s v="ORD102523"/>
    <d v="2025-02-28T00:00:00"/>
    <s v="CUST0152"/>
    <s v="Ishaan Malhotra"/>
    <s v="Male"/>
    <n v="30"/>
    <x v="0"/>
    <s v="East"/>
    <s v="P020"/>
    <x v="14"/>
    <x v="5"/>
    <s v="Fitness"/>
    <n v="1"/>
    <n v="699"/>
    <n v="0.15"/>
    <n v="320"/>
    <x v="3"/>
    <s v="Delivered"/>
    <s v="Website"/>
    <n v="5"/>
    <n v="699"/>
    <n v="104.85"/>
    <n v="594.15"/>
    <n v="320"/>
    <n v="274.14999999999998"/>
    <n v="0"/>
    <s v="Feb"/>
    <n v="2025"/>
    <x v="3"/>
  </r>
  <r>
    <s v="ORD104000"/>
    <d v="2025-03-01T00:00:00"/>
    <s v="CUST1682"/>
    <s v="Yash Agarwal"/>
    <s v="Male"/>
    <n v="29"/>
    <x v="4"/>
    <s v="South"/>
    <s v="P011"/>
    <x v="24"/>
    <x v="0"/>
    <s v="Kitchen"/>
    <n v="1"/>
    <n v="3499"/>
    <n v="0"/>
    <n v="2250"/>
    <x v="3"/>
    <s v="Delivered"/>
    <s v="Mobile App"/>
    <n v="4"/>
    <n v="3499"/>
    <n v="0"/>
    <n v="3499"/>
    <n v="2250"/>
    <n v="1249"/>
    <n v="0"/>
    <s v="Mar"/>
    <n v="2025"/>
    <x v="3"/>
  </r>
  <r>
    <s v="ORD102046"/>
    <d v="2025-03-01T00:00:00"/>
    <s v="CUST1434"/>
    <s v="Rohan Rao"/>
    <s v="Female"/>
    <n v="30"/>
    <x v="2"/>
    <s v="East"/>
    <s v="P006"/>
    <x v="8"/>
    <x v="2"/>
    <s v="Bags"/>
    <n v="2"/>
    <n v="1799"/>
    <n v="0.1"/>
    <n v="1900"/>
    <x v="1"/>
    <s v="Delivered"/>
    <s v="Website"/>
    <n v="4"/>
    <n v="3598"/>
    <n v="359.8"/>
    <n v="3238.2"/>
    <n v="1900"/>
    <n v="1338.1999999999998"/>
    <n v="0"/>
    <s v="Mar"/>
    <n v="2025"/>
    <x v="3"/>
  </r>
  <r>
    <s v="ORD101643"/>
    <d v="2025-03-01T00:00:00"/>
    <s v="CUST0680"/>
    <s v="Sanya Malhotra"/>
    <s v="Female"/>
    <n v="43"/>
    <x v="22"/>
    <s v="South"/>
    <s v="P021"/>
    <x v="3"/>
    <x v="1"/>
    <s v="Skincare"/>
    <n v="3"/>
    <n v="499"/>
    <n v="0.05"/>
    <n v="660"/>
    <x v="3"/>
    <s v="Cancelled"/>
    <s v="Website"/>
    <m/>
    <n v="1497"/>
    <n v="74.850000000000009"/>
    <n v="1422.15"/>
    <n v="660"/>
    <n v="762.15000000000009"/>
    <n v="0"/>
    <s v="Mar"/>
    <n v="2025"/>
    <x v="2"/>
  </r>
  <r>
    <s v="ORD104279"/>
    <d v="2025-03-01T00:00:00"/>
    <s v="CUST2115"/>
    <s v="Riya Verma"/>
    <s v="Female"/>
    <n v="24"/>
    <x v="6"/>
    <s v="North"/>
    <s v="P028"/>
    <x v="12"/>
    <x v="4"/>
    <s v="Technology"/>
    <n v="3"/>
    <n v="1099"/>
    <n v="0.05"/>
    <n v="1560"/>
    <x v="2"/>
    <s v="Delivered"/>
    <s v="Website"/>
    <n v="4"/>
    <n v="3297"/>
    <n v="164.85000000000002"/>
    <n v="3132.15"/>
    <n v="1560"/>
    <n v="1572.15"/>
    <n v="0"/>
    <s v="Mar"/>
    <n v="2025"/>
    <x v="0"/>
  </r>
  <r>
    <s v="ORD101307"/>
    <d v="2025-03-01T00:00:00"/>
    <s v="CUST0326"/>
    <s v="Kabir Gupta"/>
    <s v="Female"/>
    <n v="42"/>
    <x v="0"/>
    <s v="East"/>
    <s v="P030"/>
    <x v="7"/>
    <x v="4"/>
    <s v="Self Development"/>
    <n v="2"/>
    <n v="599"/>
    <n v="0.1"/>
    <n v="520"/>
    <x v="3"/>
    <s v="Delivered"/>
    <s v="Website"/>
    <n v="4"/>
    <n v="1198"/>
    <n v="119.80000000000001"/>
    <n v="1078.2"/>
    <n v="520"/>
    <n v="558.20000000000005"/>
    <n v="0"/>
    <s v="Mar"/>
    <n v="2025"/>
    <x v="2"/>
  </r>
  <r>
    <s v="ORD103680"/>
    <d v="2025-03-01T00:00:00"/>
    <s v="CUST0983"/>
    <s v="Aditi Saxena"/>
    <s v="Male"/>
    <n v="18"/>
    <x v="6"/>
    <s v="North"/>
    <s v="P027"/>
    <x v="25"/>
    <x v="4"/>
    <s v="Business"/>
    <n v="2"/>
    <n v="699"/>
    <n v="0.05"/>
    <n v="600"/>
    <x v="4"/>
    <s v="Delivered"/>
    <s v="Mobile App"/>
    <n v="5"/>
    <n v="1398"/>
    <n v="69.900000000000006"/>
    <n v="1328.1"/>
    <n v="600"/>
    <n v="728.09999999999991"/>
    <n v="0"/>
    <s v="Mar"/>
    <n v="2025"/>
    <x v="0"/>
  </r>
  <r>
    <s v="ORD101792"/>
    <d v="2025-03-01T00:00:00"/>
    <s v="CUST0774"/>
    <s v="Kabir Gupta"/>
    <s v="Male"/>
    <n v="22"/>
    <x v="14"/>
    <s v="South"/>
    <s v="P020"/>
    <x v="14"/>
    <x v="5"/>
    <s v="Fitness"/>
    <n v="1"/>
    <n v="699"/>
    <n v="0.1"/>
    <n v="320"/>
    <x v="0"/>
    <s v="Delivered"/>
    <s v="Mobile App"/>
    <n v="4"/>
    <n v="699"/>
    <n v="69.900000000000006"/>
    <n v="629.1"/>
    <n v="320"/>
    <n v="309.10000000000002"/>
    <n v="0"/>
    <s v="Mar"/>
    <n v="2025"/>
    <x v="0"/>
  </r>
  <r>
    <s v="ORD103323"/>
    <d v="2025-03-02T00:00:00"/>
    <s v="CUST0030"/>
    <s v="Pooja Kapoor"/>
    <s v="Male"/>
    <n v="27"/>
    <x v="14"/>
    <s v="South"/>
    <s v="P020"/>
    <x v="14"/>
    <x v="5"/>
    <s v="Fitness"/>
    <n v="2"/>
    <n v="699"/>
    <n v="0"/>
    <n v="640"/>
    <x v="0"/>
    <s v="Delivered"/>
    <s v="Website"/>
    <n v="1"/>
    <n v="1398"/>
    <n v="0"/>
    <n v="1398"/>
    <n v="640"/>
    <n v="758"/>
    <n v="0"/>
    <s v="Mar"/>
    <n v="2025"/>
    <x v="3"/>
  </r>
  <r>
    <s v="ORD103516"/>
    <d v="2025-03-02T00:00:00"/>
    <s v="CUST0959"/>
    <s v="Shivam Mehta"/>
    <s v="Male"/>
    <n v="34"/>
    <x v="4"/>
    <s v="South"/>
    <s v="P009"/>
    <x v="21"/>
    <x v="2"/>
    <s v="Clothing"/>
    <n v="2"/>
    <n v="1999"/>
    <n v="0.1"/>
    <n v="2100"/>
    <x v="2"/>
    <s v="Delivered"/>
    <s v="Mobile App"/>
    <n v="5"/>
    <n v="3998"/>
    <n v="399.8"/>
    <n v="3598.2"/>
    <n v="2100"/>
    <n v="1498.1999999999998"/>
    <n v="0"/>
    <s v="Mar"/>
    <n v="2025"/>
    <x v="3"/>
  </r>
  <r>
    <s v="ORD101030"/>
    <d v="2025-03-02T00:00:00"/>
    <s v="CUST0909"/>
    <s v="Tanvi Patel"/>
    <s v="Female"/>
    <n v="35"/>
    <x v="22"/>
    <s v="South"/>
    <s v="P004"/>
    <x v="19"/>
    <x v="3"/>
    <s v="Accessories"/>
    <n v="1"/>
    <n v="899"/>
    <n v="0.1"/>
    <n v="480"/>
    <x v="4"/>
    <s v="Delivered"/>
    <s v="Mobile App"/>
    <n v="4"/>
    <n v="899"/>
    <n v="89.9"/>
    <n v="809.1"/>
    <n v="480"/>
    <n v="329.1"/>
    <n v="0"/>
    <s v="Mar"/>
    <n v="2025"/>
    <x v="3"/>
  </r>
  <r>
    <s v="ORD103262"/>
    <d v="2025-03-02T00:00:00"/>
    <s v="CUST0023"/>
    <s v="Aditi Saxena"/>
    <s v="Male"/>
    <n v="42"/>
    <x v="23"/>
    <s v="West"/>
    <s v="P012"/>
    <x v="0"/>
    <x v="0"/>
    <s v="Kitchen"/>
    <n v="1"/>
    <n v="5999"/>
    <n v="0.1"/>
    <n v="3900"/>
    <x v="5"/>
    <s v="Delivered"/>
    <s v="Mobile App"/>
    <n v="3"/>
    <n v="5999"/>
    <n v="599.9"/>
    <n v="5399.1"/>
    <n v="3900"/>
    <n v="1499.1000000000004"/>
    <n v="0"/>
    <s v="Mar"/>
    <n v="2025"/>
    <x v="2"/>
  </r>
  <r>
    <s v="ORD100620"/>
    <d v="2025-03-02T00:00:00"/>
    <s v="CUST0949"/>
    <s v="Pranav Bansal"/>
    <s v="Male"/>
    <n v="40"/>
    <x v="18"/>
    <s v="South"/>
    <s v="P009"/>
    <x v="21"/>
    <x v="2"/>
    <s v="Clothing"/>
    <n v="1"/>
    <n v="1999"/>
    <n v="0.25"/>
    <n v="1050"/>
    <x v="1"/>
    <s v="Delivered"/>
    <s v="Mobile App"/>
    <n v="5"/>
    <n v="1999"/>
    <n v="499.75"/>
    <n v="1499.25"/>
    <n v="1050"/>
    <n v="449.25"/>
    <n v="0"/>
    <s v="Mar"/>
    <n v="2025"/>
    <x v="2"/>
  </r>
  <r>
    <s v="ORD101134"/>
    <d v="2025-03-02T00:00:00"/>
    <s v="CUST0133"/>
    <s v="Akash Bansal"/>
    <s v="Male"/>
    <n v="38"/>
    <x v="5"/>
    <s v="West"/>
    <s v="P009"/>
    <x v="21"/>
    <x v="2"/>
    <s v="Clothing"/>
    <n v="2"/>
    <n v="1999"/>
    <n v="0"/>
    <n v="2100"/>
    <x v="5"/>
    <s v="Delivered"/>
    <s v="Website"/>
    <n v="5"/>
    <n v="3998"/>
    <n v="0"/>
    <n v="3998"/>
    <n v="2100"/>
    <n v="1898"/>
    <n v="0"/>
    <s v="Mar"/>
    <n v="2025"/>
    <x v="2"/>
  </r>
  <r>
    <s v="ORD101162"/>
    <d v="2025-03-03T00:00:00"/>
    <s v="CUST0261"/>
    <s v="Akash Bansal"/>
    <s v="Female"/>
    <n v="27"/>
    <x v="1"/>
    <s v="North"/>
    <s v="P029"/>
    <x v="11"/>
    <x v="4"/>
    <s v="Technology"/>
    <n v="2"/>
    <n v="1299"/>
    <n v="0.1"/>
    <n v="1220"/>
    <x v="0"/>
    <s v="Delivered"/>
    <s v="Website"/>
    <n v="5"/>
    <n v="2598"/>
    <n v="259.8"/>
    <n v="2338.1999999999998"/>
    <n v="1220"/>
    <n v="1118.1999999999998"/>
    <n v="0"/>
    <s v="Mar"/>
    <n v="2025"/>
    <x v="3"/>
  </r>
  <r>
    <s v="ORD103458"/>
    <d v="2025-03-03T00:00:00"/>
    <s v="CUST1054"/>
    <s v="Pooja Kapoor"/>
    <s v="Female"/>
    <n v="33"/>
    <x v="14"/>
    <s v="South"/>
    <s v="P030"/>
    <x v="7"/>
    <x v="4"/>
    <s v="Self Development"/>
    <n v="1"/>
    <n v="599"/>
    <n v="0.1"/>
    <n v="260"/>
    <x v="3"/>
    <s v="Delivered"/>
    <s v="Mobile App"/>
    <n v="1"/>
    <n v="599"/>
    <n v="59.900000000000006"/>
    <n v="539.1"/>
    <n v="260"/>
    <n v="279.10000000000002"/>
    <n v="0"/>
    <s v="Mar"/>
    <n v="2025"/>
    <x v="3"/>
  </r>
  <r>
    <s v="ORD103511"/>
    <d v="2025-03-03T00:00:00"/>
    <s v="CUST0283"/>
    <s v="Vansh Chopra"/>
    <s v="Male"/>
    <n v="23"/>
    <x v="0"/>
    <s v="East"/>
    <s v="P016"/>
    <x v="28"/>
    <x v="5"/>
    <s v="Fitness"/>
    <n v="3"/>
    <n v="999"/>
    <n v="0.1"/>
    <n v="1560"/>
    <x v="0"/>
    <s v="Delivered"/>
    <s v="Website"/>
    <n v="2"/>
    <n v="2997"/>
    <n v="299.7"/>
    <n v="2697.3"/>
    <n v="1560"/>
    <n v="1137.3000000000002"/>
    <n v="0"/>
    <s v="Mar"/>
    <n v="2025"/>
    <x v="0"/>
  </r>
  <r>
    <s v="ORD101141"/>
    <d v="2025-03-03T00:00:00"/>
    <s v="CUST1719"/>
    <s v="Aditi Saxena"/>
    <s v="Female"/>
    <n v="20"/>
    <x v="8"/>
    <s v="East"/>
    <s v="P023"/>
    <x v="20"/>
    <x v="1"/>
    <s v="Haircare"/>
    <n v="1"/>
    <n v="649"/>
    <n v="0"/>
    <n v="290"/>
    <x v="0"/>
    <s v="Cancelled"/>
    <s v="Mobile App"/>
    <m/>
    <n v="649"/>
    <n v="0"/>
    <n v="649"/>
    <n v="290"/>
    <n v="359"/>
    <n v="0"/>
    <s v="Mar"/>
    <n v="2025"/>
    <x v="0"/>
  </r>
  <r>
    <s v="ORD100400"/>
    <d v="2025-03-03T00:00:00"/>
    <s v="CUST0088"/>
    <s v="Ishaan Malhotra"/>
    <s v="Male"/>
    <n v="22"/>
    <x v="15"/>
    <s v="West"/>
    <s v="P001"/>
    <x v="6"/>
    <x v="3"/>
    <s v="Audio"/>
    <n v="2"/>
    <n v="2499"/>
    <n v="0"/>
    <n v="3100"/>
    <x v="1"/>
    <s v="Delivered"/>
    <s v="Website"/>
    <n v="4"/>
    <n v="4998"/>
    <n v="0"/>
    <n v="4998"/>
    <n v="3100"/>
    <n v="1898"/>
    <n v="0"/>
    <s v="Mar"/>
    <n v="2025"/>
    <x v="0"/>
  </r>
  <r>
    <s v="ORD102325"/>
    <d v="2025-03-03T00:00:00"/>
    <s v="CUST1872"/>
    <s v="Mohit Sharma"/>
    <s v="Male"/>
    <n v="25"/>
    <x v="21"/>
    <s v="East"/>
    <s v="P005"/>
    <x v="27"/>
    <x v="3"/>
    <s v="Accessories"/>
    <n v="1"/>
    <n v="1599"/>
    <n v="0.15"/>
    <n v="920"/>
    <x v="3"/>
    <s v="Delivered"/>
    <s v="Mobile App"/>
    <n v="5"/>
    <n v="1599"/>
    <n v="239.85"/>
    <n v="1359.15"/>
    <n v="920"/>
    <n v="439.15000000000009"/>
    <n v="0"/>
    <s v="Mar"/>
    <n v="2025"/>
    <x v="0"/>
  </r>
  <r>
    <s v="ORD100881"/>
    <d v="2025-03-04T00:00:00"/>
    <s v="CUST0824"/>
    <s v="Ishaan Malhotra"/>
    <s v="Male"/>
    <n v="30"/>
    <x v="14"/>
    <s v="South"/>
    <s v="P001"/>
    <x v="6"/>
    <x v="3"/>
    <s v="Audio"/>
    <n v="3"/>
    <n v="2499"/>
    <n v="0.05"/>
    <n v="4650"/>
    <x v="0"/>
    <s v="Delivered"/>
    <s v="Mobile App"/>
    <n v="2"/>
    <n v="7497"/>
    <n v="374.85"/>
    <n v="7122.15"/>
    <n v="4650"/>
    <n v="2472.1499999999996"/>
    <n v="0"/>
    <s v="Mar"/>
    <n v="2025"/>
    <x v="3"/>
  </r>
  <r>
    <s v="ORD101822"/>
    <d v="2025-03-04T00:00:00"/>
    <s v="CUST1189"/>
    <s v="Akash Bansal"/>
    <s v="Male"/>
    <n v="29"/>
    <x v="23"/>
    <s v="West"/>
    <s v="P006"/>
    <x v="8"/>
    <x v="2"/>
    <s v="Bags"/>
    <n v="1"/>
    <n v="1799"/>
    <n v="0"/>
    <n v="950"/>
    <x v="2"/>
    <s v="Delivered"/>
    <s v="Mobile App"/>
    <n v="5"/>
    <n v="1799"/>
    <n v="0"/>
    <n v="1799"/>
    <n v="950"/>
    <n v="849"/>
    <n v="0"/>
    <s v="Mar"/>
    <n v="2025"/>
    <x v="3"/>
  </r>
  <r>
    <s v="ORD100082"/>
    <d v="2025-03-04T00:00:00"/>
    <s v="CUST1400"/>
    <s v="Ishaan Malhotra"/>
    <s v="Male"/>
    <n v="35"/>
    <x v="16"/>
    <s v="North"/>
    <s v="P021"/>
    <x v="3"/>
    <x v="1"/>
    <s v="Skincare"/>
    <n v="2"/>
    <n v="499"/>
    <n v="0"/>
    <n v="440"/>
    <x v="1"/>
    <s v="Delivered"/>
    <s v="Website"/>
    <n v="5"/>
    <n v="998"/>
    <n v="0"/>
    <n v="998"/>
    <n v="440"/>
    <n v="558"/>
    <n v="0"/>
    <s v="Mar"/>
    <n v="2025"/>
    <x v="3"/>
  </r>
  <r>
    <s v="ORD104153"/>
    <d v="2025-03-04T00:00:00"/>
    <s v="CUST1855"/>
    <s v="Shivam Mehta"/>
    <s v="Female"/>
    <n v="33"/>
    <x v="15"/>
    <s v="West"/>
    <s v="P009"/>
    <x v="21"/>
    <x v="2"/>
    <s v="Clothing"/>
    <n v="2"/>
    <n v="1999"/>
    <n v="0.1"/>
    <n v="2100"/>
    <x v="1"/>
    <s v="Delivered"/>
    <s v="Website"/>
    <n v="5"/>
    <n v="3998"/>
    <n v="399.8"/>
    <n v="3598.2"/>
    <n v="2100"/>
    <n v="1498.1999999999998"/>
    <n v="0"/>
    <s v="Mar"/>
    <n v="2025"/>
    <x v="3"/>
  </r>
  <r>
    <s v="ORD103860"/>
    <d v="2025-03-04T00:00:00"/>
    <s v="CUST2026"/>
    <s v="Arjun Rao"/>
    <s v="Female"/>
    <n v="35"/>
    <x v="11"/>
    <s v="West"/>
    <s v="P029"/>
    <x v="11"/>
    <x v="4"/>
    <s v="Technology"/>
    <n v="1"/>
    <n v="1299"/>
    <n v="0.15"/>
    <n v="610"/>
    <x v="1"/>
    <s v="Delivered"/>
    <s v="Mobile App"/>
    <n v="3"/>
    <n v="1299"/>
    <n v="194.85"/>
    <n v="1104.1500000000001"/>
    <n v="610"/>
    <n v="494.15000000000009"/>
    <n v="0"/>
    <s v="Mar"/>
    <n v="2025"/>
    <x v="3"/>
  </r>
  <r>
    <s v="ORD100872"/>
    <d v="2025-03-04T00:00:00"/>
    <s v="CUST1881"/>
    <s v="Meera Singh"/>
    <s v="Male"/>
    <n v="30"/>
    <x v="2"/>
    <s v="East"/>
    <s v="P002"/>
    <x v="10"/>
    <x v="3"/>
    <s v="Audio"/>
    <n v="3"/>
    <n v="1899"/>
    <n v="0.3"/>
    <n v="3360"/>
    <x v="4"/>
    <s v="Delivered"/>
    <s v="Mobile App"/>
    <n v="5"/>
    <n v="5697"/>
    <n v="1709.1"/>
    <n v="3987.9"/>
    <n v="3360"/>
    <n v="627.90000000000009"/>
    <n v="0"/>
    <s v="Mar"/>
    <n v="2025"/>
    <x v="3"/>
  </r>
  <r>
    <s v="ORD102471"/>
    <d v="2025-03-04T00:00:00"/>
    <s v="CUST0832"/>
    <s v="Aarav Sharma"/>
    <s v="Male"/>
    <n v="31"/>
    <x v="11"/>
    <s v="West"/>
    <s v="P029"/>
    <x v="11"/>
    <x v="4"/>
    <s v="Technology"/>
    <n v="1"/>
    <n v="1299"/>
    <n v="0.2"/>
    <n v="610"/>
    <x v="0"/>
    <s v="Delivered"/>
    <s v="Mobile App"/>
    <n v="4"/>
    <n v="1299"/>
    <n v="259.8"/>
    <n v="1039.2"/>
    <n v="610"/>
    <n v="429.20000000000005"/>
    <n v="0"/>
    <s v="Mar"/>
    <n v="2025"/>
    <x v="3"/>
  </r>
  <r>
    <s v="ORD100540"/>
    <d v="2025-03-04T00:00:00"/>
    <s v="CUST1695"/>
    <s v="Shivam Mehta"/>
    <s v="Male"/>
    <n v="18"/>
    <x v="23"/>
    <s v="West"/>
    <s v="P023"/>
    <x v="20"/>
    <x v="1"/>
    <s v="Haircare"/>
    <n v="2"/>
    <n v="649"/>
    <n v="0.2"/>
    <n v="580"/>
    <x v="4"/>
    <s v="Returned"/>
    <s v="Mobile App"/>
    <n v="4"/>
    <n v="1298"/>
    <n v="259.60000000000002"/>
    <n v="1038.4000000000001"/>
    <n v="580"/>
    <n v="458.40000000000009"/>
    <n v="0"/>
    <s v="Mar"/>
    <n v="2025"/>
    <x v="0"/>
  </r>
  <r>
    <s v="ORD103294"/>
    <d v="2025-03-04T00:00:00"/>
    <s v="CUST0825"/>
    <s v="Meera Singh"/>
    <s v="Male"/>
    <n v="37"/>
    <x v="9"/>
    <s v="North"/>
    <s v="P023"/>
    <x v="20"/>
    <x v="1"/>
    <s v="Haircare"/>
    <n v="1"/>
    <n v="649"/>
    <n v="0.1"/>
    <n v="290"/>
    <x v="3"/>
    <s v="Delivered"/>
    <s v="Mobile App"/>
    <n v="3"/>
    <n v="649"/>
    <n v="64.900000000000006"/>
    <n v="584.1"/>
    <n v="290"/>
    <n v="294.10000000000002"/>
    <n v="0"/>
    <s v="Mar"/>
    <n v="2025"/>
    <x v="2"/>
  </r>
  <r>
    <s v="ORD102302"/>
    <d v="2025-03-04T00:00:00"/>
    <s v="CUST2095"/>
    <s v="Isha Mehta"/>
    <s v="Female"/>
    <n v="37"/>
    <x v="23"/>
    <s v="West"/>
    <s v="P022"/>
    <x v="4"/>
    <x v="1"/>
    <s v="Skincare"/>
    <n v="2"/>
    <n v="799"/>
    <n v="0.15"/>
    <n v="720"/>
    <x v="3"/>
    <s v="Returned"/>
    <s v="Mobile App"/>
    <n v="4"/>
    <n v="1598"/>
    <n v="239.7"/>
    <n v="1358.3"/>
    <n v="720"/>
    <n v="638.29999999999995"/>
    <n v="0"/>
    <s v="Mar"/>
    <n v="2025"/>
    <x v="2"/>
  </r>
  <r>
    <s v="ORD102563"/>
    <d v="2025-03-05T00:00:00"/>
    <s v="CUST0939"/>
    <s v="Kiara Chopra"/>
    <s v="Female"/>
    <n v="32"/>
    <x v="14"/>
    <s v="South"/>
    <s v="P021"/>
    <x v="3"/>
    <x v="1"/>
    <s v="Skincare"/>
    <n v="3"/>
    <n v="499"/>
    <n v="0.1"/>
    <n v="660"/>
    <x v="4"/>
    <s v="Delivered"/>
    <s v="Mobile App"/>
    <n v="3"/>
    <n v="1497"/>
    <n v="149.70000000000002"/>
    <n v="1347.3"/>
    <n v="660"/>
    <n v="687.3"/>
    <n v="0"/>
    <s v="Mar"/>
    <n v="2025"/>
    <x v="3"/>
  </r>
  <r>
    <s v="ORD103606"/>
    <d v="2025-03-05T00:00:00"/>
    <s v="CUST0095"/>
    <s v="Shivam Mehta"/>
    <s v="Male"/>
    <n v="33"/>
    <x v="3"/>
    <s v="East"/>
    <s v="P020"/>
    <x v="14"/>
    <x v="5"/>
    <s v="Fitness"/>
    <n v="1"/>
    <n v="699"/>
    <n v="0.15"/>
    <n v="320"/>
    <x v="0"/>
    <s v="Delivered"/>
    <s v="Mobile App"/>
    <n v="5"/>
    <n v="699"/>
    <n v="104.85"/>
    <n v="594.15"/>
    <n v="320"/>
    <n v="274.14999999999998"/>
    <n v="0"/>
    <s v="Mar"/>
    <n v="2025"/>
    <x v="3"/>
  </r>
  <r>
    <s v="ORD101329"/>
    <d v="2025-03-05T00:00:00"/>
    <s v="CUST1361"/>
    <s v="Sakshi Mishra"/>
    <s v="Male"/>
    <n v="37"/>
    <x v="6"/>
    <s v="North"/>
    <s v="P010"/>
    <x v="26"/>
    <x v="2"/>
    <s v="Clothing"/>
    <n v="1"/>
    <n v="1499"/>
    <n v="0.1"/>
    <n v="780"/>
    <x v="3"/>
    <s v="Delivered"/>
    <s v="Website"/>
    <n v="4"/>
    <n v="1499"/>
    <n v="149.9"/>
    <n v="1349.1"/>
    <n v="780"/>
    <n v="569.09999999999991"/>
    <n v="0"/>
    <s v="Mar"/>
    <n v="2025"/>
    <x v="2"/>
  </r>
  <r>
    <s v="ORD104173"/>
    <d v="2025-03-05T00:00:00"/>
    <s v="CUST0090"/>
    <s v="Rohan Rao"/>
    <s v="Female"/>
    <n v="37"/>
    <x v="5"/>
    <s v="West"/>
    <s v="P028"/>
    <x v="12"/>
    <x v="4"/>
    <s v="Technology"/>
    <n v="3"/>
    <n v="1099"/>
    <n v="0.05"/>
    <n v="1560"/>
    <x v="0"/>
    <s v="Delivered"/>
    <s v="Website"/>
    <n v="5"/>
    <n v="3297"/>
    <n v="164.85000000000002"/>
    <n v="3132.15"/>
    <n v="1560"/>
    <n v="1572.15"/>
    <n v="0"/>
    <s v="Mar"/>
    <n v="2025"/>
    <x v="2"/>
  </r>
  <r>
    <s v="ORD104682"/>
    <d v="2025-03-05T00:00:00"/>
    <s v="CUST0403"/>
    <s v="Anjali Verma"/>
    <s v="Female"/>
    <n v="36"/>
    <x v="14"/>
    <s v="South"/>
    <s v="P024"/>
    <x v="13"/>
    <x v="1"/>
    <s v="Fragrance"/>
    <n v="2"/>
    <n v="1799"/>
    <n v="0.1"/>
    <n v="1800"/>
    <x v="0"/>
    <s v="Delivered"/>
    <s v="Mobile App"/>
    <n v="5"/>
    <n v="3598"/>
    <n v="359.8"/>
    <n v="3238.2"/>
    <n v="1800"/>
    <n v="1438.1999999999998"/>
    <n v="0"/>
    <s v="Mar"/>
    <n v="2025"/>
    <x v="2"/>
  </r>
  <r>
    <s v="ORD103661"/>
    <d v="2025-03-05T00:00:00"/>
    <s v="CUST0856"/>
    <s v="Ishaan Malhotra"/>
    <s v="Male"/>
    <n v="19"/>
    <x v="21"/>
    <s v="East"/>
    <s v="P001"/>
    <x v="6"/>
    <x v="3"/>
    <s v="Audio"/>
    <n v="2"/>
    <n v="2499"/>
    <n v="0.05"/>
    <n v="3100"/>
    <x v="5"/>
    <s v="Delivered"/>
    <s v="Website"/>
    <n v="4"/>
    <n v="4998"/>
    <n v="249.9"/>
    <n v="4748.1000000000004"/>
    <n v="3100"/>
    <n v="1648.1000000000004"/>
    <n v="0"/>
    <s v="Mar"/>
    <n v="2025"/>
    <x v="0"/>
  </r>
  <r>
    <s v="ORD101837"/>
    <d v="2025-03-06T00:00:00"/>
    <s v="CUST2182"/>
    <s v="Kabir Gupta"/>
    <s v="Female"/>
    <n v="37"/>
    <x v="1"/>
    <s v="North"/>
    <s v="P016"/>
    <x v="28"/>
    <x v="5"/>
    <s v="Fitness"/>
    <n v="1"/>
    <n v="999"/>
    <n v="0.2"/>
    <n v="520"/>
    <x v="2"/>
    <s v="Delivered"/>
    <s v="Mobile App"/>
    <n v="1"/>
    <n v="999"/>
    <n v="199.8"/>
    <n v="799.2"/>
    <n v="520"/>
    <n v="279.20000000000005"/>
    <n v="0"/>
    <s v="Mar"/>
    <n v="2025"/>
    <x v="2"/>
  </r>
  <r>
    <s v="ORD102766"/>
    <d v="2025-03-06T00:00:00"/>
    <s v="CUST0167"/>
    <s v="Nisha Saxena"/>
    <s v="Male"/>
    <n v="37"/>
    <x v="13"/>
    <s v="North"/>
    <s v="P029"/>
    <x v="11"/>
    <x v="4"/>
    <s v="Technology"/>
    <n v="2"/>
    <n v="1299"/>
    <n v="0.3"/>
    <n v="1220"/>
    <x v="5"/>
    <s v="Delivered"/>
    <s v="Website"/>
    <n v="4"/>
    <n v="2598"/>
    <n v="779.4"/>
    <n v="1818.6"/>
    <n v="1220"/>
    <n v="598.59999999999991"/>
    <n v="0"/>
    <s v="Mar"/>
    <n v="2025"/>
    <x v="2"/>
  </r>
  <r>
    <s v="ORD102621"/>
    <d v="2025-03-06T00:00:00"/>
    <s v="CUST2099"/>
    <s v="Anjali Verma"/>
    <s v="Male"/>
    <n v="40"/>
    <x v="8"/>
    <s v="East"/>
    <s v="P020"/>
    <x v="14"/>
    <x v="5"/>
    <s v="Fitness"/>
    <n v="2"/>
    <n v="699"/>
    <n v="0.15"/>
    <n v="640"/>
    <x v="0"/>
    <s v="Delivered"/>
    <s v="Website"/>
    <n v="5"/>
    <n v="1398"/>
    <n v="209.7"/>
    <n v="1188.3"/>
    <n v="640"/>
    <n v="548.29999999999995"/>
    <n v="0"/>
    <s v="Mar"/>
    <n v="2025"/>
    <x v="2"/>
  </r>
  <r>
    <s v="ORD103209"/>
    <d v="2025-03-06T00:00:00"/>
    <s v="CUST1244"/>
    <s v="Ananya Kumar"/>
    <s v="Female"/>
    <n v="20"/>
    <x v="12"/>
    <s v="West"/>
    <s v="P006"/>
    <x v="8"/>
    <x v="2"/>
    <s v="Bags"/>
    <n v="2"/>
    <n v="1799"/>
    <n v="0"/>
    <n v="1900"/>
    <x v="0"/>
    <s v="Delivered"/>
    <s v="Website"/>
    <n v="4"/>
    <n v="3598"/>
    <n v="0"/>
    <n v="3598"/>
    <n v="1900"/>
    <n v="1698"/>
    <n v="0"/>
    <s v="Mar"/>
    <n v="2025"/>
    <x v="0"/>
  </r>
  <r>
    <s v="ORD100077"/>
    <d v="2025-03-06T00:00:00"/>
    <s v="CUST1113"/>
    <s v="Meera Singh"/>
    <s v="Female"/>
    <n v="31"/>
    <x v="11"/>
    <s v="West"/>
    <s v="P018"/>
    <x v="16"/>
    <x v="5"/>
    <s v="Sports"/>
    <n v="2"/>
    <n v="2199"/>
    <n v="0.3"/>
    <n v="2500"/>
    <x v="4"/>
    <s v="Delivered"/>
    <s v="Mobile App"/>
    <n v="5"/>
    <n v="4398"/>
    <n v="1319.3999999999999"/>
    <n v="3078.6000000000004"/>
    <n v="2500"/>
    <n v="578.60000000000036"/>
    <n v="0"/>
    <s v="Mar"/>
    <n v="2025"/>
    <x v="3"/>
  </r>
  <r>
    <s v="ORD104681"/>
    <d v="2025-03-06T00:00:00"/>
    <s v="CUST0554"/>
    <s v="Arjun Rao"/>
    <s v="Male"/>
    <n v="18"/>
    <x v="13"/>
    <s v="North"/>
    <s v="P010"/>
    <x v="26"/>
    <x v="2"/>
    <s v="Clothing"/>
    <n v="1"/>
    <n v="1499"/>
    <n v="0.15"/>
    <n v="780"/>
    <x v="5"/>
    <s v="Delivered"/>
    <s v="Website"/>
    <n v="4"/>
    <n v="1499"/>
    <n v="224.85"/>
    <n v="1274.1500000000001"/>
    <n v="780"/>
    <n v="494.15000000000009"/>
    <n v="0"/>
    <s v="Mar"/>
    <n v="2025"/>
    <x v="0"/>
  </r>
  <r>
    <s v="ORD102340"/>
    <d v="2025-03-06T00:00:00"/>
    <s v="CUST1876"/>
    <s v="Karan Jain"/>
    <s v="Male"/>
    <n v="45"/>
    <x v="4"/>
    <s v="South"/>
    <s v="P025"/>
    <x v="1"/>
    <x v="1"/>
    <s v="Skincare"/>
    <n v="1"/>
    <n v="699"/>
    <n v="0.2"/>
    <n v="310"/>
    <x v="5"/>
    <s v="Delivered"/>
    <s v="Mobile App"/>
    <n v="3"/>
    <n v="699"/>
    <n v="139.80000000000001"/>
    <n v="559.20000000000005"/>
    <n v="310"/>
    <n v="249.20000000000005"/>
    <n v="0"/>
    <s v="Mar"/>
    <n v="2025"/>
    <x v="2"/>
  </r>
  <r>
    <s v="ORD101561"/>
    <d v="2025-03-06T00:00:00"/>
    <s v="CUST0781"/>
    <s v="Tanvi Patel"/>
    <s v="Female"/>
    <n v="41"/>
    <x v="20"/>
    <s v="South"/>
    <s v="P007"/>
    <x v="5"/>
    <x v="2"/>
    <s v="Footwear"/>
    <n v="4"/>
    <n v="2899"/>
    <n v="0.15"/>
    <n v="6800"/>
    <x v="0"/>
    <s v="Delivered"/>
    <s v="Website"/>
    <n v="5"/>
    <n v="11596"/>
    <n v="1739.3999999999999"/>
    <n v="9856.6"/>
    <n v="6800"/>
    <n v="3056.6000000000004"/>
    <n v="0"/>
    <s v="Mar"/>
    <n v="2025"/>
    <x v="2"/>
  </r>
  <r>
    <s v="ORD100534"/>
    <d v="2025-03-06T00:00:00"/>
    <s v="CUST2063"/>
    <s v="Isha Mehta"/>
    <s v="Male"/>
    <n v="26"/>
    <x v="5"/>
    <s v="West"/>
    <s v="P007"/>
    <x v="5"/>
    <x v="2"/>
    <s v="Footwear"/>
    <n v="1"/>
    <n v="2899"/>
    <n v="0.2"/>
    <n v="1700"/>
    <x v="3"/>
    <s v="Delivered"/>
    <s v="Mobile App"/>
    <n v="4"/>
    <n v="2899"/>
    <n v="579.80000000000007"/>
    <n v="2319.1999999999998"/>
    <n v="1700"/>
    <n v="619.19999999999982"/>
    <n v="0"/>
    <s v="Mar"/>
    <n v="2025"/>
    <x v="3"/>
  </r>
  <r>
    <s v="ORD103085"/>
    <d v="2025-03-06T00:00:00"/>
    <s v="CUST1788"/>
    <s v="Ananya Kumar"/>
    <s v="Male"/>
    <n v="23"/>
    <x v="14"/>
    <s v="South"/>
    <s v="P022"/>
    <x v="4"/>
    <x v="1"/>
    <s v="Skincare"/>
    <n v="1"/>
    <n v="799"/>
    <n v="0.05"/>
    <n v="360"/>
    <x v="3"/>
    <s v="Delivered"/>
    <s v="Mobile App"/>
    <n v="1"/>
    <n v="799"/>
    <n v="39.950000000000003"/>
    <n v="759.05"/>
    <n v="360"/>
    <n v="399.04999999999995"/>
    <n v="0"/>
    <s v="Mar"/>
    <n v="2025"/>
    <x v="0"/>
  </r>
  <r>
    <s v="ORD104031"/>
    <d v="2025-03-06T00:00:00"/>
    <s v="CUST0071"/>
    <s v="Nisha Saxena"/>
    <s v="Female"/>
    <n v="26"/>
    <x v="10"/>
    <s v="South"/>
    <s v="P005"/>
    <x v="27"/>
    <x v="3"/>
    <s v="Accessories"/>
    <n v="3"/>
    <n v="1599"/>
    <n v="0"/>
    <n v="2760"/>
    <x v="3"/>
    <s v="Delivered"/>
    <s v="Mobile App"/>
    <n v="5"/>
    <n v="4797"/>
    <n v="0"/>
    <n v="4797"/>
    <n v="2760"/>
    <n v="2037"/>
    <n v="0"/>
    <s v="Mar"/>
    <n v="2025"/>
    <x v="3"/>
  </r>
  <r>
    <s v="ORD103714"/>
    <d v="2025-03-06T00:00:00"/>
    <s v="CUST0161"/>
    <s v="Diya Mishra"/>
    <s v="Male"/>
    <n v="37"/>
    <x v="12"/>
    <s v="West"/>
    <s v="P005"/>
    <x v="27"/>
    <x v="3"/>
    <s v="Accessories"/>
    <n v="2"/>
    <n v="1599"/>
    <n v="0.15"/>
    <n v="1840"/>
    <x v="0"/>
    <s v="Delivered"/>
    <s v="Mobile App"/>
    <n v="5"/>
    <n v="3198"/>
    <n v="479.7"/>
    <n v="2718.3"/>
    <n v="1840"/>
    <n v="878.30000000000018"/>
    <n v="0"/>
    <s v="Mar"/>
    <n v="2025"/>
    <x v="2"/>
  </r>
  <r>
    <s v="ORD102648"/>
    <d v="2025-03-07T00:00:00"/>
    <s v="CUST0710"/>
    <s v="Kabir Gupta"/>
    <s v="Female"/>
    <n v="34"/>
    <x v="7"/>
    <s v="West"/>
    <s v="P028"/>
    <x v="12"/>
    <x v="4"/>
    <s v="Technology"/>
    <n v="1"/>
    <n v="1099"/>
    <n v="0.15"/>
    <n v="520"/>
    <x v="1"/>
    <s v="Delivered"/>
    <s v="Mobile App"/>
    <n v="2"/>
    <n v="1099"/>
    <n v="164.85"/>
    <n v="934.15"/>
    <n v="520"/>
    <n v="414.15"/>
    <n v="0"/>
    <s v="Mar"/>
    <n v="2025"/>
    <x v="3"/>
  </r>
  <r>
    <s v="ORD104638"/>
    <d v="2025-03-07T00:00:00"/>
    <s v="CUST1026"/>
    <s v="Manish Agarwal"/>
    <s v="Male"/>
    <n v="27"/>
    <x v="21"/>
    <s v="East"/>
    <s v="P027"/>
    <x v="25"/>
    <x v="4"/>
    <s v="Business"/>
    <n v="2"/>
    <n v="699"/>
    <n v="0.05"/>
    <n v="600"/>
    <x v="4"/>
    <s v="Delivered"/>
    <s v="Mobile App"/>
    <n v="4"/>
    <n v="1398"/>
    <n v="69.900000000000006"/>
    <n v="1328.1"/>
    <n v="600"/>
    <n v="728.09999999999991"/>
    <n v="0"/>
    <s v="Mar"/>
    <n v="2025"/>
    <x v="3"/>
  </r>
  <r>
    <s v="ORD104493"/>
    <d v="2025-03-07T00:00:00"/>
    <s v="CUST1369"/>
    <s v="Meera Singh"/>
    <s v="Male"/>
    <n v="39"/>
    <x v="9"/>
    <s v="North"/>
    <s v="P017"/>
    <x v="17"/>
    <x v="5"/>
    <s v="Fitness"/>
    <n v="1"/>
    <n v="2499"/>
    <n v="0.1"/>
    <n v="1450"/>
    <x v="4"/>
    <s v="Delivered"/>
    <s v="Mobile App"/>
    <n v="3"/>
    <n v="2499"/>
    <n v="249.9"/>
    <n v="2249.1"/>
    <n v="1450"/>
    <n v="799.09999999999991"/>
    <n v="0"/>
    <s v="Mar"/>
    <n v="2025"/>
    <x v="2"/>
  </r>
  <r>
    <s v="ORD102174"/>
    <d v="2025-03-07T00:00:00"/>
    <s v="CUST1527"/>
    <s v="Aditi Saxena"/>
    <s v="Male"/>
    <n v="33"/>
    <x v="2"/>
    <s v="East"/>
    <s v="P006"/>
    <x v="8"/>
    <x v="2"/>
    <s v="Bags"/>
    <n v="4"/>
    <n v="1799"/>
    <n v="0.1"/>
    <n v="3800"/>
    <x v="3"/>
    <s v="Delivered"/>
    <s v="Website"/>
    <n v="5"/>
    <n v="7196"/>
    <n v="719.6"/>
    <n v="6476.4"/>
    <n v="3800"/>
    <n v="2676.3999999999996"/>
    <n v="0"/>
    <s v="Mar"/>
    <n v="2025"/>
    <x v="3"/>
  </r>
  <r>
    <s v="ORD101451"/>
    <d v="2025-03-07T00:00:00"/>
    <s v="CUST0414"/>
    <s v="Pooja Kapoor"/>
    <s v="Male"/>
    <n v="38"/>
    <x v="16"/>
    <s v="North"/>
    <s v="P029"/>
    <x v="11"/>
    <x v="4"/>
    <s v="Technology"/>
    <n v="1"/>
    <n v="1299"/>
    <n v="0.1"/>
    <n v="610"/>
    <x v="5"/>
    <s v="Delivered"/>
    <s v="Mobile App"/>
    <n v="5"/>
    <n v="1299"/>
    <n v="129.9"/>
    <n v="1169.0999999999999"/>
    <n v="610"/>
    <n v="559.09999999999991"/>
    <n v="0"/>
    <s v="Mar"/>
    <n v="2025"/>
    <x v="2"/>
  </r>
  <r>
    <s v="ORD102259"/>
    <d v="2025-03-07T00:00:00"/>
    <s v="CUST1554"/>
    <s v="Yash Agarwal"/>
    <s v="Male"/>
    <n v="24"/>
    <x v="4"/>
    <s v="South"/>
    <s v="P003"/>
    <x v="9"/>
    <x v="3"/>
    <s v="Wearables"/>
    <n v="3"/>
    <n v="3299"/>
    <n v="0.3"/>
    <n v="6300"/>
    <x v="1"/>
    <s v="Delivered"/>
    <s v="Website"/>
    <n v="5"/>
    <n v="9897"/>
    <n v="2969.1"/>
    <n v="6927.9"/>
    <n v="6300"/>
    <n v="627.89999999999964"/>
    <n v="0"/>
    <s v="Mar"/>
    <n v="2025"/>
    <x v="0"/>
  </r>
  <r>
    <s v="ORD102002"/>
    <d v="2025-03-07T00:00:00"/>
    <s v="CUST0791"/>
    <s v="Aditi Saxena"/>
    <s v="Male"/>
    <n v="34"/>
    <x v="12"/>
    <s v="West"/>
    <s v="P022"/>
    <x v="4"/>
    <x v="1"/>
    <s v="Skincare"/>
    <n v="2"/>
    <n v="799"/>
    <n v="0.1"/>
    <n v="720"/>
    <x v="0"/>
    <s v="Delivered"/>
    <s v="Website"/>
    <n v="4"/>
    <n v="1598"/>
    <n v="159.80000000000001"/>
    <n v="1438.2"/>
    <n v="720"/>
    <n v="718.2"/>
    <n v="0"/>
    <s v="Mar"/>
    <n v="2025"/>
    <x v="3"/>
  </r>
  <r>
    <s v="ORD102151"/>
    <d v="2025-03-07T00:00:00"/>
    <s v="CUST0555"/>
    <s v="Kiara Chopra"/>
    <s v="Female"/>
    <n v="43"/>
    <x v="6"/>
    <s v="North"/>
    <s v="P004"/>
    <x v="19"/>
    <x v="3"/>
    <s v="Accessories"/>
    <n v="1"/>
    <n v="899"/>
    <n v="0"/>
    <n v="480"/>
    <x v="0"/>
    <s v="Returned"/>
    <s v="Mobile App"/>
    <n v="3"/>
    <n v="899"/>
    <n v="0"/>
    <n v="899"/>
    <n v="480"/>
    <n v="419"/>
    <n v="0"/>
    <s v="Mar"/>
    <n v="2025"/>
    <x v="2"/>
  </r>
  <r>
    <s v="ORD101685"/>
    <d v="2025-03-08T00:00:00"/>
    <s v="CUST1867"/>
    <s v="Kiara Chopra"/>
    <s v="Female"/>
    <n v="41"/>
    <x v="17"/>
    <s v="North"/>
    <s v="P024"/>
    <x v="13"/>
    <x v="1"/>
    <s v="Fragrance"/>
    <n v="3"/>
    <n v="1799"/>
    <n v="0.15"/>
    <n v="2700"/>
    <x v="5"/>
    <s v="Cancelled"/>
    <s v="Mobile App"/>
    <m/>
    <n v="5397"/>
    <n v="809.55"/>
    <n v="4587.45"/>
    <n v="2700"/>
    <n v="1887.4499999999998"/>
    <n v="0"/>
    <s v="Mar"/>
    <n v="2025"/>
    <x v="2"/>
  </r>
  <r>
    <s v="ORD104779"/>
    <d v="2025-03-08T00:00:00"/>
    <s v="CUST0758"/>
    <s v="Simran Gupta"/>
    <s v="Female"/>
    <n v="22"/>
    <x v="0"/>
    <s v="East"/>
    <s v="P011"/>
    <x v="24"/>
    <x v="0"/>
    <s v="Kitchen"/>
    <n v="1"/>
    <n v="3499"/>
    <n v="0.2"/>
    <n v="2250"/>
    <x v="1"/>
    <s v="Delivered"/>
    <s v="Website"/>
    <n v="5"/>
    <n v="3499"/>
    <n v="699.80000000000007"/>
    <n v="2799.2"/>
    <n v="2250"/>
    <n v="549.19999999999982"/>
    <n v="0"/>
    <s v="Mar"/>
    <n v="2025"/>
    <x v="0"/>
  </r>
  <r>
    <s v="ORD104573"/>
    <d v="2025-03-08T00:00:00"/>
    <s v="CUST1947"/>
    <s v="Vansh Chopra"/>
    <s v="Male"/>
    <n v="33"/>
    <x v="19"/>
    <s v="East"/>
    <s v="P021"/>
    <x v="3"/>
    <x v="1"/>
    <s v="Skincare"/>
    <n v="3"/>
    <n v="499"/>
    <n v="0.15"/>
    <n v="660"/>
    <x v="0"/>
    <s v="Delivered"/>
    <s v="Mobile App"/>
    <n v="5"/>
    <n v="1497"/>
    <n v="224.54999999999998"/>
    <n v="1272.45"/>
    <n v="660"/>
    <n v="612.45000000000005"/>
    <n v="0"/>
    <s v="Mar"/>
    <n v="2025"/>
    <x v="3"/>
  </r>
  <r>
    <s v="ORD100682"/>
    <d v="2025-03-08T00:00:00"/>
    <s v="CUST0968"/>
    <s v="Sanya Malhotra"/>
    <s v="Male"/>
    <n v="41"/>
    <x v="1"/>
    <s v="North"/>
    <s v="P022"/>
    <x v="4"/>
    <x v="1"/>
    <s v="Skincare"/>
    <n v="1"/>
    <n v="799"/>
    <n v="0.2"/>
    <n v="360"/>
    <x v="1"/>
    <s v="Delivered"/>
    <s v="Website"/>
    <n v="5"/>
    <n v="799"/>
    <n v="159.80000000000001"/>
    <n v="639.20000000000005"/>
    <n v="360"/>
    <n v="279.20000000000005"/>
    <n v="0"/>
    <s v="Mar"/>
    <n v="2025"/>
    <x v="2"/>
  </r>
  <r>
    <s v="ORD101754"/>
    <d v="2025-03-08T00:00:00"/>
    <s v="CUST1843"/>
    <s v="Anjali Verma"/>
    <s v="Female"/>
    <n v="26"/>
    <x v="3"/>
    <s v="East"/>
    <s v="P018"/>
    <x v="16"/>
    <x v="5"/>
    <s v="Sports"/>
    <n v="1"/>
    <n v="2199"/>
    <n v="0.1"/>
    <n v="1250"/>
    <x v="2"/>
    <s v="Delivered"/>
    <s v="Mobile App"/>
    <n v="5"/>
    <n v="2199"/>
    <n v="219.9"/>
    <n v="1979.1"/>
    <n v="1250"/>
    <n v="729.09999999999991"/>
    <n v="0"/>
    <s v="Mar"/>
    <n v="2025"/>
    <x v="3"/>
  </r>
  <r>
    <s v="ORD103579"/>
    <d v="2025-03-09T00:00:00"/>
    <s v="CUST1473"/>
    <s v="Diya Mishra"/>
    <s v="Female"/>
    <n v="24"/>
    <x v="22"/>
    <s v="South"/>
    <s v="P001"/>
    <x v="6"/>
    <x v="3"/>
    <s v="Audio"/>
    <n v="2"/>
    <n v="2499"/>
    <n v="0.05"/>
    <n v="3100"/>
    <x v="0"/>
    <s v="Delivered"/>
    <s v="Website"/>
    <n v="5"/>
    <n v="4998"/>
    <n v="249.9"/>
    <n v="4748.1000000000004"/>
    <n v="3100"/>
    <n v="1648.1000000000004"/>
    <n v="0"/>
    <s v="Mar"/>
    <n v="2025"/>
    <x v="0"/>
  </r>
  <r>
    <s v="ORD102319"/>
    <d v="2025-03-09T00:00:00"/>
    <s v="CUST1835"/>
    <s v="Kiara Chopra"/>
    <s v="Female"/>
    <n v="30"/>
    <x v="13"/>
    <s v="North"/>
    <s v="P008"/>
    <x v="2"/>
    <x v="2"/>
    <s v="Clothing"/>
    <n v="2"/>
    <n v="799"/>
    <n v="0.1"/>
    <n v="780"/>
    <x v="5"/>
    <s v="Delivered"/>
    <s v="Website"/>
    <n v="4"/>
    <n v="1598"/>
    <n v="159.80000000000001"/>
    <n v="1438.2"/>
    <n v="780"/>
    <n v="658.2"/>
    <n v="0"/>
    <s v="Mar"/>
    <n v="2025"/>
    <x v="3"/>
  </r>
  <r>
    <s v="ORD104626"/>
    <d v="2025-03-09T00:00:00"/>
    <s v="CUST1696"/>
    <s v="Aarav Sharma"/>
    <s v="Female"/>
    <n v="30"/>
    <x v="14"/>
    <s v="South"/>
    <s v="P030"/>
    <x v="7"/>
    <x v="4"/>
    <s v="Self Development"/>
    <n v="1"/>
    <n v="599"/>
    <n v="0.05"/>
    <n v="260"/>
    <x v="0"/>
    <s v="Delivered"/>
    <s v="Mobile App"/>
    <n v="5"/>
    <n v="599"/>
    <n v="29.950000000000003"/>
    <n v="569.04999999999995"/>
    <n v="260"/>
    <n v="309.04999999999995"/>
    <n v="0"/>
    <s v="Mar"/>
    <n v="2025"/>
    <x v="3"/>
  </r>
  <r>
    <s v="ORD102857"/>
    <d v="2025-03-09T00:00:00"/>
    <s v="CUST1793"/>
    <s v="Diya Mishra"/>
    <s v="Female"/>
    <n v="23"/>
    <x v="22"/>
    <s v="South"/>
    <s v="P020"/>
    <x v="14"/>
    <x v="5"/>
    <s v="Fitness"/>
    <n v="4"/>
    <n v="699"/>
    <n v="0.05"/>
    <n v="1280"/>
    <x v="0"/>
    <s v="Delivered"/>
    <s v="Website"/>
    <n v="4"/>
    <n v="2796"/>
    <n v="139.80000000000001"/>
    <n v="2656.2"/>
    <n v="1280"/>
    <n v="1376.1999999999998"/>
    <n v="0"/>
    <s v="Mar"/>
    <n v="2025"/>
    <x v="0"/>
  </r>
  <r>
    <s v="ORD102165"/>
    <d v="2025-03-09T00:00:00"/>
    <s v="CUST0930"/>
    <s v="Manish Agarwal"/>
    <s v="Female"/>
    <n v="20"/>
    <x v="0"/>
    <s v="East"/>
    <s v="P011"/>
    <x v="24"/>
    <x v="0"/>
    <s v="Kitchen"/>
    <n v="3"/>
    <n v="3499"/>
    <n v="0.3"/>
    <n v="6750"/>
    <x v="4"/>
    <s v="Delivered"/>
    <s v="Mobile App"/>
    <n v="4"/>
    <n v="10497"/>
    <n v="3149.1"/>
    <n v="7347.9"/>
    <n v="6750"/>
    <n v="597.89999999999964"/>
    <n v="0"/>
    <s v="Mar"/>
    <n v="2025"/>
    <x v="0"/>
  </r>
  <r>
    <s v="ORD103220"/>
    <d v="2025-03-09T00:00:00"/>
    <s v="CUST1065"/>
    <s v="Zoya Singh"/>
    <s v="Male"/>
    <n v="28"/>
    <x v="20"/>
    <s v="South"/>
    <s v="P006"/>
    <x v="8"/>
    <x v="2"/>
    <s v="Bags"/>
    <n v="4"/>
    <n v="1799"/>
    <n v="0.1"/>
    <n v="3800"/>
    <x v="3"/>
    <s v="Delivered"/>
    <s v="Website"/>
    <n v="4"/>
    <n v="7196"/>
    <n v="719.6"/>
    <n v="6476.4"/>
    <n v="3800"/>
    <n v="2676.3999999999996"/>
    <n v="0"/>
    <s v="Mar"/>
    <n v="2025"/>
    <x v="3"/>
  </r>
  <r>
    <s v="ORD102528"/>
    <d v="2025-03-09T00:00:00"/>
    <s v="CUST0843"/>
    <s v="Kiara Chopra"/>
    <s v="Female"/>
    <n v="33"/>
    <x v="1"/>
    <s v="North"/>
    <s v="P011"/>
    <x v="24"/>
    <x v="0"/>
    <s v="Kitchen"/>
    <n v="2"/>
    <n v="3499"/>
    <n v="0.1"/>
    <n v="4500"/>
    <x v="3"/>
    <s v="Delivered"/>
    <s v="Website"/>
    <n v="4"/>
    <n v="6998"/>
    <n v="699.80000000000007"/>
    <n v="6298.2"/>
    <n v="4500"/>
    <n v="1798.1999999999998"/>
    <n v="0"/>
    <s v="Mar"/>
    <n v="2025"/>
    <x v="3"/>
  </r>
  <r>
    <s v="ORD101012"/>
    <d v="2025-03-10T00:00:00"/>
    <s v="CUST0596"/>
    <s v="Karan Jain"/>
    <s v="Male"/>
    <n v="25"/>
    <x v="16"/>
    <s v="North"/>
    <s v="P002"/>
    <x v="10"/>
    <x v="3"/>
    <s v="Audio"/>
    <n v="2"/>
    <n v="1899"/>
    <n v="0.15"/>
    <n v="2240"/>
    <x v="0"/>
    <s v="Delivered"/>
    <s v="Mobile App"/>
    <n v="5"/>
    <n v="3798"/>
    <n v="569.69999999999993"/>
    <n v="3228.3"/>
    <n v="2240"/>
    <n v="988.30000000000018"/>
    <n v="0"/>
    <s v="Mar"/>
    <n v="2025"/>
    <x v="0"/>
  </r>
  <r>
    <s v="ORD100415"/>
    <d v="2025-03-10T00:00:00"/>
    <s v="CUST0012"/>
    <s v="Rahul Kumar"/>
    <s v="Female"/>
    <n v="32"/>
    <x v="7"/>
    <s v="West"/>
    <s v="P028"/>
    <x v="12"/>
    <x v="4"/>
    <s v="Technology"/>
    <n v="2"/>
    <n v="1099"/>
    <n v="0.15"/>
    <n v="1040"/>
    <x v="3"/>
    <s v="Delivered"/>
    <s v="Mobile App"/>
    <n v="5"/>
    <n v="2198"/>
    <n v="329.7"/>
    <n v="1868.3"/>
    <n v="1040"/>
    <n v="828.3"/>
    <n v="0"/>
    <s v="Mar"/>
    <n v="2025"/>
    <x v="3"/>
  </r>
  <r>
    <s v="ORD103136"/>
    <d v="2025-03-10T00:00:00"/>
    <s v="CUST1702"/>
    <s v="Kabir Gupta"/>
    <s v="Male"/>
    <n v="18"/>
    <x v="4"/>
    <s v="South"/>
    <s v="P021"/>
    <x v="3"/>
    <x v="1"/>
    <s v="Skincare"/>
    <n v="1"/>
    <n v="499"/>
    <n v="0.15"/>
    <n v="220"/>
    <x v="3"/>
    <s v="Delivered"/>
    <s v="Mobile App"/>
    <n v="5"/>
    <n v="499"/>
    <n v="74.849999999999994"/>
    <n v="424.15"/>
    <n v="220"/>
    <n v="204.14999999999998"/>
    <n v="0"/>
    <s v="Mar"/>
    <n v="2025"/>
    <x v="0"/>
  </r>
  <r>
    <s v="ORD101541"/>
    <d v="2025-03-10T00:00:00"/>
    <s v="CUST1787"/>
    <s v="Vansh Chopra"/>
    <s v="Female"/>
    <n v="20"/>
    <x v="16"/>
    <s v="North"/>
    <s v="P021"/>
    <x v="3"/>
    <x v="1"/>
    <s v="Skincare"/>
    <n v="1"/>
    <n v="499"/>
    <n v="0.1"/>
    <n v="220"/>
    <x v="0"/>
    <s v="Delivered"/>
    <s v="Website"/>
    <n v="3"/>
    <n v="499"/>
    <n v="49.900000000000006"/>
    <n v="449.1"/>
    <n v="220"/>
    <n v="229.10000000000002"/>
    <n v="0"/>
    <s v="Mar"/>
    <n v="2025"/>
    <x v="0"/>
  </r>
  <r>
    <s v="ORD104770"/>
    <d v="2025-03-10T00:00:00"/>
    <s v="CUST0055"/>
    <s v="Aditi Saxena"/>
    <s v="Male"/>
    <n v="37"/>
    <x v="4"/>
    <s v="South"/>
    <s v="P008"/>
    <x v="2"/>
    <x v="2"/>
    <s v="Clothing"/>
    <n v="5"/>
    <n v="799"/>
    <n v="0.05"/>
    <n v="1950"/>
    <x v="0"/>
    <s v="Delivered"/>
    <s v="Website"/>
    <n v="3"/>
    <n v="3995"/>
    <n v="199.75"/>
    <n v="3795.25"/>
    <n v="1950"/>
    <n v="1845.25"/>
    <n v="0"/>
    <s v="Mar"/>
    <n v="2025"/>
    <x v="2"/>
  </r>
  <r>
    <s v="ORD104103"/>
    <d v="2025-03-10T00:00:00"/>
    <s v="CUST1185"/>
    <s v="Diya Mishra"/>
    <s v="Male"/>
    <n v="33"/>
    <x v="0"/>
    <s v="East"/>
    <s v="P028"/>
    <x v="12"/>
    <x v="4"/>
    <s v="Technology"/>
    <n v="3"/>
    <n v="1099"/>
    <n v="0.05"/>
    <n v="1560"/>
    <x v="0"/>
    <s v="Delivered"/>
    <s v="Website"/>
    <n v="5"/>
    <n v="3297"/>
    <n v="164.85000000000002"/>
    <n v="3132.15"/>
    <n v="1560"/>
    <n v="1572.15"/>
    <n v="0"/>
    <s v="Mar"/>
    <n v="2025"/>
    <x v="3"/>
  </r>
  <r>
    <s v="ORD100337"/>
    <d v="2025-03-10T00:00:00"/>
    <s v="CUST1704"/>
    <s v="Sanya Malhotra"/>
    <s v="Female"/>
    <n v="24"/>
    <x v="9"/>
    <s v="North"/>
    <s v="P017"/>
    <x v="17"/>
    <x v="5"/>
    <s v="Fitness"/>
    <n v="1"/>
    <n v="2499"/>
    <n v="0.05"/>
    <n v="1450"/>
    <x v="3"/>
    <s v="Delivered"/>
    <s v="Website"/>
    <n v="4"/>
    <n v="2499"/>
    <n v="124.95"/>
    <n v="2374.0500000000002"/>
    <n v="1450"/>
    <n v="924.05000000000018"/>
    <n v="0"/>
    <s v="Mar"/>
    <n v="2025"/>
    <x v="0"/>
  </r>
  <r>
    <s v="ORD100603"/>
    <d v="2025-03-10T00:00:00"/>
    <s v="CUST1025"/>
    <s v="Diya Mishra"/>
    <s v="Male"/>
    <n v="36"/>
    <x v="2"/>
    <s v="East"/>
    <s v="P022"/>
    <x v="4"/>
    <x v="1"/>
    <s v="Skincare"/>
    <n v="4"/>
    <n v="799"/>
    <n v="0.2"/>
    <n v="1440"/>
    <x v="0"/>
    <s v="Cancelled"/>
    <s v="Website"/>
    <m/>
    <n v="3196"/>
    <n v="639.20000000000005"/>
    <n v="2556.8000000000002"/>
    <n v="1440"/>
    <n v="1116.8000000000002"/>
    <n v="0"/>
    <s v="Mar"/>
    <n v="2025"/>
    <x v="2"/>
  </r>
  <r>
    <s v="ORD102529"/>
    <d v="2025-03-10T00:00:00"/>
    <s v="CUST0351"/>
    <s v="Shivam Mehta"/>
    <s v="Male"/>
    <n v="41"/>
    <x v="19"/>
    <s v="East"/>
    <s v="P025"/>
    <x v="1"/>
    <x v="1"/>
    <s v="Skincare"/>
    <n v="1"/>
    <n v="699"/>
    <n v="0.15"/>
    <n v="310"/>
    <x v="3"/>
    <s v="Delivered"/>
    <s v="Mobile App"/>
    <n v="5"/>
    <n v="699"/>
    <n v="104.85"/>
    <n v="594.15"/>
    <n v="310"/>
    <n v="284.14999999999998"/>
    <n v="0"/>
    <s v="Mar"/>
    <n v="2025"/>
    <x v="2"/>
  </r>
  <r>
    <s v="ORD104952"/>
    <d v="2025-03-10T00:00:00"/>
    <s v="CUST2137"/>
    <s v="Meera Singh"/>
    <s v="Male"/>
    <n v="41"/>
    <x v="16"/>
    <s v="North"/>
    <s v="P001"/>
    <x v="6"/>
    <x v="3"/>
    <s v="Audio"/>
    <n v="5"/>
    <n v="2499"/>
    <n v="0.05"/>
    <n v="7750"/>
    <x v="3"/>
    <s v="Delivered"/>
    <s v="Website"/>
    <n v="4"/>
    <n v="12495"/>
    <n v="624.75"/>
    <n v="11870.25"/>
    <n v="7750"/>
    <n v="4120.25"/>
    <n v="0"/>
    <s v="Mar"/>
    <n v="2025"/>
    <x v="2"/>
  </r>
  <r>
    <s v="ORD103258"/>
    <d v="2025-03-10T00:00:00"/>
    <s v="CUST0373"/>
    <s v="Pranav Bansal"/>
    <s v="Female"/>
    <n v="35"/>
    <x v="4"/>
    <s v="South"/>
    <s v="P001"/>
    <x v="6"/>
    <x v="3"/>
    <s v="Audio"/>
    <n v="1"/>
    <n v="2499"/>
    <n v="0"/>
    <n v="1550"/>
    <x v="1"/>
    <s v="Returned"/>
    <s v="Mobile App"/>
    <n v="4"/>
    <n v="2499"/>
    <n v="0"/>
    <n v="2499"/>
    <n v="1550"/>
    <n v="949"/>
    <n v="0"/>
    <s v="Mar"/>
    <n v="2025"/>
    <x v="3"/>
  </r>
  <r>
    <s v="ORD100817"/>
    <d v="2025-03-10T00:00:00"/>
    <s v="CUST0245"/>
    <s v="Pranav Bansal"/>
    <s v="Female"/>
    <n v="43"/>
    <x v="8"/>
    <s v="East"/>
    <s v="P022"/>
    <x v="4"/>
    <x v="1"/>
    <s v="Skincare"/>
    <n v="1"/>
    <n v="799"/>
    <n v="0"/>
    <n v="360"/>
    <x v="3"/>
    <s v="Delivered"/>
    <s v="Mobile App"/>
    <n v="3"/>
    <n v="799"/>
    <n v="0"/>
    <n v="799"/>
    <n v="360"/>
    <n v="439"/>
    <n v="0"/>
    <s v="Mar"/>
    <n v="2025"/>
    <x v="2"/>
  </r>
  <r>
    <s v="ORD103314"/>
    <d v="2025-03-10T00:00:00"/>
    <s v="CUST0405"/>
    <s v="Pranav Bansal"/>
    <s v="Male"/>
    <n v="36"/>
    <x v="23"/>
    <s v="West"/>
    <s v="P030"/>
    <x v="7"/>
    <x v="4"/>
    <s v="Self Development"/>
    <n v="2"/>
    <n v="599"/>
    <n v="0.1"/>
    <n v="520"/>
    <x v="3"/>
    <s v="Delivered"/>
    <s v="Mobile App"/>
    <n v="5"/>
    <n v="1198"/>
    <n v="119.80000000000001"/>
    <n v="1078.2"/>
    <n v="520"/>
    <n v="558.20000000000005"/>
    <n v="0"/>
    <s v="Mar"/>
    <n v="2025"/>
    <x v="2"/>
  </r>
  <r>
    <s v="ORD104749"/>
    <d v="2025-03-11T00:00:00"/>
    <s v="CUST0886"/>
    <s v="Simran Gupta"/>
    <s v="Male"/>
    <n v="47"/>
    <x v="17"/>
    <s v="North"/>
    <s v="P021"/>
    <x v="3"/>
    <x v="1"/>
    <s v="Skincare"/>
    <n v="1"/>
    <n v="499"/>
    <n v="0.05"/>
    <n v="220"/>
    <x v="1"/>
    <s v="Delivered"/>
    <s v="Mobile App"/>
    <n v="3"/>
    <n v="499"/>
    <n v="24.950000000000003"/>
    <n v="474.05"/>
    <n v="220"/>
    <n v="254.05"/>
    <n v="0"/>
    <s v="Mar"/>
    <n v="2025"/>
    <x v="1"/>
  </r>
  <r>
    <s v="ORD103531"/>
    <d v="2025-03-11T00:00:00"/>
    <s v="CUST2046"/>
    <s v="Pooja Kapoor"/>
    <s v="Female"/>
    <n v="30"/>
    <x v="6"/>
    <s v="North"/>
    <s v="P017"/>
    <x v="17"/>
    <x v="5"/>
    <s v="Fitness"/>
    <n v="1"/>
    <n v="2499"/>
    <n v="0"/>
    <n v="1450"/>
    <x v="1"/>
    <s v="Delivered"/>
    <s v="Mobile App"/>
    <n v="3"/>
    <n v="2499"/>
    <n v="0"/>
    <n v="2499"/>
    <n v="1450"/>
    <n v="1049"/>
    <n v="0"/>
    <s v="Mar"/>
    <n v="2025"/>
    <x v="3"/>
  </r>
  <r>
    <s v="ORD101677"/>
    <d v="2025-03-11T00:00:00"/>
    <s v="CUST1361"/>
    <s v="Sakshi Mishra"/>
    <s v="Male"/>
    <n v="28"/>
    <x v="15"/>
    <s v="West"/>
    <s v="P019"/>
    <x v="18"/>
    <x v="5"/>
    <s v="Sports"/>
    <n v="1"/>
    <n v="1499"/>
    <n v="0.2"/>
    <n v="800"/>
    <x v="3"/>
    <s v="Delivered"/>
    <s v="Mobile App"/>
    <n v="5"/>
    <n v="1499"/>
    <n v="299.8"/>
    <n v="1199.2"/>
    <n v="800"/>
    <n v="399.20000000000005"/>
    <n v="0"/>
    <s v="Mar"/>
    <n v="2025"/>
    <x v="3"/>
  </r>
  <r>
    <s v="ORD100458"/>
    <d v="2025-03-11T00:00:00"/>
    <s v="CUST1123"/>
    <s v="Riya Verma"/>
    <s v="Female"/>
    <n v="32"/>
    <x v="11"/>
    <s v="West"/>
    <s v="P027"/>
    <x v="25"/>
    <x v="4"/>
    <s v="Business"/>
    <n v="1"/>
    <n v="699"/>
    <n v="0.05"/>
    <n v="300"/>
    <x v="0"/>
    <s v="Delivered"/>
    <s v="Mobile App"/>
    <n v="5"/>
    <n v="699"/>
    <n v="34.950000000000003"/>
    <n v="664.05"/>
    <n v="300"/>
    <n v="364.04999999999995"/>
    <n v="0"/>
    <s v="Mar"/>
    <n v="2025"/>
    <x v="3"/>
  </r>
  <r>
    <s v="ORD102016"/>
    <d v="2025-03-11T00:00:00"/>
    <s v="CUST1644"/>
    <s v="Rahul Kumar"/>
    <s v="Male"/>
    <n v="18"/>
    <x v="4"/>
    <s v="South"/>
    <s v="P029"/>
    <x v="11"/>
    <x v="4"/>
    <s v="Technology"/>
    <n v="1"/>
    <n v="1299"/>
    <n v="0.15"/>
    <n v="610"/>
    <x v="3"/>
    <s v="Delivered"/>
    <s v="Mobile App"/>
    <n v="1"/>
    <n v="1299"/>
    <n v="194.85"/>
    <n v="1104.1500000000001"/>
    <n v="610"/>
    <n v="494.15000000000009"/>
    <n v="0"/>
    <s v="Mar"/>
    <n v="2025"/>
    <x v="0"/>
  </r>
  <r>
    <s v="ORD102113"/>
    <d v="2025-03-11T00:00:00"/>
    <s v="CUST1480"/>
    <s v="Sanya Malhotra"/>
    <s v="Female"/>
    <n v="31"/>
    <x v="1"/>
    <s v="North"/>
    <s v="P011"/>
    <x v="24"/>
    <x v="0"/>
    <s v="Kitchen"/>
    <n v="2"/>
    <n v="3499"/>
    <n v="0.1"/>
    <n v="4500"/>
    <x v="3"/>
    <s v="Delivered"/>
    <s v="Mobile App"/>
    <n v="3"/>
    <n v="6998"/>
    <n v="699.80000000000007"/>
    <n v="6298.2"/>
    <n v="4500"/>
    <n v="1798.1999999999998"/>
    <n v="0"/>
    <s v="Mar"/>
    <n v="2025"/>
    <x v="3"/>
  </r>
  <r>
    <s v="ORD103940"/>
    <d v="2025-03-11T00:00:00"/>
    <s v="CUST1699"/>
    <s v="Riya Verma"/>
    <s v="Female"/>
    <n v="48"/>
    <x v="21"/>
    <s v="East"/>
    <s v="P023"/>
    <x v="20"/>
    <x v="1"/>
    <s v="Haircare"/>
    <n v="1"/>
    <n v="649"/>
    <n v="0.2"/>
    <n v="290"/>
    <x v="3"/>
    <s v="Delivered"/>
    <s v="Mobile App"/>
    <n v="5"/>
    <n v="649"/>
    <n v="129.80000000000001"/>
    <n v="519.20000000000005"/>
    <n v="290"/>
    <n v="229.20000000000005"/>
    <n v="0"/>
    <s v="Mar"/>
    <n v="2025"/>
    <x v="1"/>
  </r>
  <r>
    <s v="ORD103666"/>
    <d v="2025-03-12T00:00:00"/>
    <s v="CUST0842"/>
    <s v="Arjun Rao"/>
    <s v="Female"/>
    <n v="30"/>
    <x v="19"/>
    <s v="East"/>
    <s v="P002"/>
    <x v="10"/>
    <x v="3"/>
    <s v="Audio"/>
    <n v="2"/>
    <n v="1899"/>
    <n v="0"/>
    <n v="2240"/>
    <x v="0"/>
    <s v="Delivered"/>
    <s v="Website"/>
    <n v="4"/>
    <n v="3798"/>
    <n v="0"/>
    <n v="3798"/>
    <n v="2240"/>
    <n v="1558"/>
    <n v="0"/>
    <s v="Mar"/>
    <n v="2025"/>
    <x v="3"/>
  </r>
  <r>
    <s v="ORD104999"/>
    <d v="2025-03-12T00:00:00"/>
    <s v="CUST1395"/>
    <s v="Anjali Verma"/>
    <s v="Male"/>
    <n v="32"/>
    <x v="18"/>
    <s v="South"/>
    <s v="P012"/>
    <x v="0"/>
    <x v="0"/>
    <s v="Kitchen"/>
    <n v="1"/>
    <n v="5999"/>
    <n v="0.1"/>
    <n v="3900"/>
    <x v="4"/>
    <s v="Delivered"/>
    <s v="Website"/>
    <n v="4"/>
    <n v="5999"/>
    <n v="599.9"/>
    <n v="5399.1"/>
    <n v="3900"/>
    <n v="1499.1000000000004"/>
    <n v="0"/>
    <s v="Mar"/>
    <n v="2025"/>
    <x v="3"/>
  </r>
  <r>
    <s v="ORD104162"/>
    <d v="2025-03-12T00:00:00"/>
    <s v="CUST0938"/>
    <s v="Arjun Rao"/>
    <s v="Female"/>
    <n v="41"/>
    <x v="22"/>
    <s v="South"/>
    <s v="P030"/>
    <x v="7"/>
    <x v="4"/>
    <s v="Self Development"/>
    <n v="1"/>
    <n v="599"/>
    <n v="0.05"/>
    <n v="260"/>
    <x v="0"/>
    <s v="Delivered"/>
    <s v="Website"/>
    <n v="5"/>
    <n v="599"/>
    <n v="29.950000000000003"/>
    <n v="569.04999999999995"/>
    <n v="260"/>
    <n v="309.04999999999995"/>
    <n v="0"/>
    <s v="Mar"/>
    <n v="2025"/>
    <x v="2"/>
  </r>
  <r>
    <s v="ORD103397"/>
    <d v="2025-03-12T00:00:00"/>
    <s v="CUST0985"/>
    <s v="Meera Singh"/>
    <s v="Male"/>
    <n v="40"/>
    <x v="19"/>
    <s v="East"/>
    <s v="P029"/>
    <x v="11"/>
    <x v="4"/>
    <s v="Technology"/>
    <n v="3"/>
    <n v="1299"/>
    <n v="0.15"/>
    <n v="1830"/>
    <x v="1"/>
    <s v="Delivered"/>
    <s v="Mobile App"/>
    <n v="4"/>
    <n v="3897"/>
    <n v="584.54999999999995"/>
    <n v="3312.45"/>
    <n v="1830"/>
    <n v="1482.4499999999998"/>
    <n v="0"/>
    <s v="Mar"/>
    <n v="2025"/>
    <x v="2"/>
  </r>
  <r>
    <s v="ORD104466"/>
    <d v="2025-03-12T00:00:00"/>
    <s v="CUST1331"/>
    <s v="Anjali Verma"/>
    <s v="Female"/>
    <n v="37"/>
    <x v="14"/>
    <s v="South"/>
    <s v="P017"/>
    <x v="17"/>
    <x v="5"/>
    <s v="Fitness"/>
    <n v="1"/>
    <n v="2499"/>
    <n v="0.3"/>
    <n v="1450"/>
    <x v="0"/>
    <s v="Delivered"/>
    <s v="Mobile App"/>
    <n v="5"/>
    <n v="2499"/>
    <n v="749.69999999999993"/>
    <n v="1749.3000000000002"/>
    <n v="1450"/>
    <n v="299.30000000000018"/>
    <n v="0"/>
    <s v="Mar"/>
    <n v="2025"/>
    <x v="2"/>
  </r>
  <r>
    <s v="ORD102192"/>
    <d v="2025-03-13T00:00:00"/>
    <s v="CUST0465"/>
    <s v="Sakshi Mishra"/>
    <s v="Male"/>
    <n v="38"/>
    <x v="16"/>
    <s v="North"/>
    <s v="P009"/>
    <x v="21"/>
    <x v="2"/>
    <s v="Clothing"/>
    <n v="2"/>
    <n v="1999"/>
    <n v="0.05"/>
    <n v="2100"/>
    <x v="2"/>
    <s v="Delivered"/>
    <s v="Mobile App"/>
    <n v="3"/>
    <n v="3998"/>
    <n v="199.9"/>
    <n v="3798.1"/>
    <n v="2100"/>
    <n v="1698.1"/>
    <n v="0"/>
    <s v="Mar"/>
    <n v="2025"/>
    <x v="2"/>
  </r>
  <r>
    <s v="ORD103834"/>
    <d v="2025-03-13T00:00:00"/>
    <s v="CUST1221"/>
    <s v="Akash Bansal"/>
    <s v="Female"/>
    <n v="28"/>
    <x v="22"/>
    <s v="South"/>
    <s v="P009"/>
    <x v="21"/>
    <x v="2"/>
    <s v="Clothing"/>
    <n v="4"/>
    <n v="1999"/>
    <n v="0.05"/>
    <n v="4200"/>
    <x v="4"/>
    <s v="Delivered"/>
    <s v="Website"/>
    <n v="4"/>
    <n v="7996"/>
    <n v="399.8"/>
    <n v="7596.2"/>
    <n v="4200"/>
    <n v="3396.2"/>
    <n v="0"/>
    <s v="Mar"/>
    <n v="2025"/>
    <x v="3"/>
  </r>
  <r>
    <s v="ORD101330"/>
    <d v="2025-03-13T00:00:00"/>
    <s v="CUST1032"/>
    <s v="Sanya Malhotra"/>
    <s v="Male"/>
    <n v="37"/>
    <x v="18"/>
    <s v="South"/>
    <s v="P022"/>
    <x v="4"/>
    <x v="1"/>
    <s v="Skincare"/>
    <n v="2"/>
    <n v="799"/>
    <n v="0.25"/>
    <n v="720"/>
    <x v="3"/>
    <s v="Delivered"/>
    <s v="Website"/>
    <n v="3"/>
    <n v="1598"/>
    <n v="399.5"/>
    <n v="1198.5"/>
    <n v="720"/>
    <n v="478.5"/>
    <n v="0"/>
    <s v="Mar"/>
    <n v="2025"/>
    <x v="2"/>
  </r>
  <r>
    <s v="ORD103994"/>
    <d v="2025-03-13T00:00:00"/>
    <s v="CUST0304"/>
    <s v="Mohit Sharma"/>
    <s v="Male"/>
    <n v="27"/>
    <x v="8"/>
    <s v="East"/>
    <s v="P020"/>
    <x v="14"/>
    <x v="5"/>
    <s v="Fitness"/>
    <n v="2"/>
    <n v="699"/>
    <n v="0.1"/>
    <n v="640"/>
    <x v="0"/>
    <s v="Delivered"/>
    <s v="Website"/>
    <n v="5"/>
    <n v="1398"/>
    <n v="139.80000000000001"/>
    <n v="1258.2"/>
    <n v="640"/>
    <n v="618.20000000000005"/>
    <n v="0"/>
    <s v="Mar"/>
    <n v="2025"/>
    <x v="3"/>
  </r>
  <r>
    <s v="ORD100566"/>
    <d v="2025-03-13T00:00:00"/>
    <s v="CUST1608"/>
    <s v="Sanya Malhotra"/>
    <s v="Male"/>
    <n v="34"/>
    <x v="5"/>
    <s v="West"/>
    <s v="P007"/>
    <x v="5"/>
    <x v="2"/>
    <s v="Footwear"/>
    <n v="1"/>
    <n v="2899"/>
    <n v="0.05"/>
    <n v="1700"/>
    <x v="3"/>
    <s v="Delivered"/>
    <s v="Mobile App"/>
    <n v="5"/>
    <n v="2899"/>
    <n v="144.95000000000002"/>
    <n v="2754.05"/>
    <n v="1700"/>
    <n v="1054.0500000000002"/>
    <n v="0"/>
    <s v="Mar"/>
    <n v="2025"/>
    <x v="3"/>
  </r>
  <r>
    <s v="ORD103756"/>
    <d v="2025-03-13T00:00:00"/>
    <s v="CUST1644"/>
    <s v="Rahul Kumar"/>
    <s v="Female"/>
    <n v="21"/>
    <x v="0"/>
    <s v="East"/>
    <s v="P023"/>
    <x v="20"/>
    <x v="1"/>
    <s v="Haircare"/>
    <n v="1"/>
    <n v="649"/>
    <n v="0"/>
    <n v="290"/>
    <x v="0"/>
    <s v="Delivered"/>
    <s v="Mobile App"/>
    <n v="4"/>
    <n v="649"/>
    <n v="0"/>
    <n v="649"/>
    <n v="290"/>
    <n v="359"/>
    <n v="0"/>
    <s v="Mar"/>
    <n v="2025"/>
    <x v="0"/>
  </r>
  <r>
    <s v="ORD104342"/>
    <d v="2025-03-13T00:00:00"/>
    <s v="CUST1843"/>
    <s v="Anjali Verma"/>
    <s v="Female"/>
    <n v="22"/>
    <x v="8"/>
    <s v="East"/>
    <s v="P004"/>
    <x v="19"/>
    <x v="3"/>
    <s v="Accessories"/>
    <n v="2"/>
    <n v="899"/>
    <n v="0.2"/>
    <n v="960"/>
    <x v="1"/>
    <s v="Delivered"/>
    <s v="Website"/>
    <n v="3"/>
    <n v="1798"/>
    <n v="359.6"/>
    <n v="1438.4"/>
    <n v="960"/>
    <n v="478.40000000000009"/>
    <n v="0"/>
    <s v="Mar"/>
    <n v="2025"/>
    <x v="0"/>
  </r>
  <r>
    <s v="ORD100005"/>
    <d v="2025-03-13T00:00:00"/>
    <s v="CUST1286"/>
    <s v="Kabir Gupta"/>
    <s v="Female"/>
    <n v="34"/>
    <x v="6"/>
    <s v="North"/>
    <s v="P005"/>
    <x v="27"/>
    <x v="3"/>
    <s v="Accessories"/>
    <n v="1"/>
    <n v="1599"/>
    <n v="0.1"/>
    <n v="920"/>
    <x v="1"/>
    <s v="Cancelled"/>
    <s v="Website"/>
    <m/>
    <n v="1599"/>
    <n v="159.9"/>
    <n v="1439.1"/>
    <n v="920"/>
    <n v="519.09999999999991"/>
    <n v="0"/>
    <s v="Mar"/>
    <n v="2025"/>
    <x v="3"/>
  </r>
  <r>
    <s v="ORD103770"/>
    <d v="2025-03-13T00:00:00"/>
    <s v="CUST0369"/>
    <s v="Sakshi Mishra"/>
    <s v="Male"/>
    <n v="37"/>
    <x v="0"/>
    <s v="East"/>
    <s v="P007"/>
    <x v="5"/>
    <x v="2"/>
    <s v="Footwear"/>
    <n v="1"/>
    <n v="2899"/>
    <n v="0"/>
    <n v="1700"/>
    <x v="3"/>
    <s v="Delivered"/>
    <s v="Website"/>
    <n v="4"/>
    <n v="2899"/>
    <n v="0"/>
    <n v="2899"/>
    <n v="1700"/>
    <n v="1199"/>
    <n v="0"/>
    <s v="Mar"/>
    <n v="2025"/>
    <x v="2"/>
  </r>
  <r>
    <s v="ORD104148"/>
    <d v="2025-03-13T00:00:00"/>
    <s v="CUST0304"/>
    <s v="Mohit Sharma"/>
    <s v="Female"/>
    <n v="28"/>
    <x v="15"/>
    <s v="West"/>
    <s v="P002"/>
    <x v="10"/>
    <x v="3"/>
    <s v="Audio"/>
    <n v="2"/>
    <n v="1899"/>
    <n v="0.1"/>
    <n v="2240"/>
    <x v="0"/>
    <s v="Delivered"/>
    <s v="Website"/>
    <n v="4"/>
    <n v="3798"/>
    <n v="379.8"/>
    <n v="3418.2"/>
    <n v="2240"/>
    <n v="1178.1999999999998"/>
    <n v="0"/>
    <s v="Mar"/>
    <n v="2025"/>
    <x v="3"/>
  </r>
  <r>
    <s v="ORD103417"/>
    <d v="2025-03-14T00:00:00"/>
    <s v="CUST1213"/>
    <s v="Kavya Patel"/>
    <s v="Male"/>
    <n v="20"/>
    <x v="17"/>
    <s v="North"/>
    <s v="P026"/>
    <x v="15"/>
    <x v="4"/>
    <s v="Fiction"/>
    <n v="2"/>
    <n v="899"/>
    <n v="0.15"/>
    <n v="840"/>
    <x v="0"/>
    <s v="Delivered"/>
    <s v="Website"/>
    <n v="5"/>
    <n v="1798"/>
    <n v="269.7"/>
    <n v="1528.3"/>
    <n v="840"/>
    <n v="688.3"/>
    <n v="0"/>
    <s v="Mar"/>
    <n v="2025"/>
    <x v="0"/>
  </r>
  <r>
    <s v="ORD101366"/>
    <d v="2025-03-14T00:00:00"/>
    <s v="CUST1205"/>
    <s v="Pranav Bansal"/>
    <s v="Male"/>
    <n v="24"/>
    <x v="9"/>
    <s v="North"/>
    <s v="P028"/>
    <x v="12"/>
    <x v="4"/>
    <s v="Technology"/>
    <n v="2"/>
    <n v="1099"/>
    <n v="0.15"/>
    <n v="1040"/>
    <x v="0"/>
    <s v="Delivered"/>
    <s v="Mobile App"/>
    <n v="4"/>
    <n v="2198"/>
    <n v="329.7"/>
    <n v="1868.3"/>
    <n v="1040"/>
    <n v="828.3"/>
    <n v="0"/>
    <s v="Mar"/>
    <n v="2025"/>
    <x v="0"/>
  </r>
  <r>
    <s v="ORD101757"/>
    <d v="2025-03-14T00:00:00"/>
    <s v="CUST0495"/>
    <s v="Isha Mehta"/>
    <s v="Female"/>
    <n v="28"/>
    <x v="7"/>
    <s v="West"/>
    <s v="P001"/>
    <x v="6"/>
    <x v="3"/>
    <s v="Audio"/>
    <n v="2"/>
    <n v="2499"/>
    <n v="0.05"/>
    <n v="3100"/>
    <x v="4"/>
    <s v="Returned"/>
    <s v="Mobile App"/>
    <n v="5"/>
    <n v="4998"/>
    <n v="249.9"/>
    <n v="4748.1000000000004"/>
    <n v="3100"/>
    <n v="1648.1000000000004"/>
    <n v="0"/>
    <s v="Mar"/>
    <n v="2025"/>
    <x v="3"/>
  </r>
  <r>
    <s v="ORD103242"/>
    <d v="2025-03-14T00:00:00"/>
    <s v="CUST0149"/>
    <s v="Pranav Bansal"/>
    <s v="Male"/>
    <n v="24"/>
    <x v="13"/>
    <s v="North"/>
    <s v="P015"/>
    <x v="23"/>
    <x v="0"/>
    <s v="Home Decor"/>
    <n v="1"/>
    <n v="1599"/>
    <n v="0.25"/>
    <n v="850"/>
    <x v="0"/>
    <s v="Returned"/>
    <s v="Website"/>
    <n v="4"/>
    <n v="1599"/>
    <n v="399.75"/>
    <n v="1199.25"/>
    <n v="850"/>
    <n v="349.25"/>
    <n v="0"/>
    <s v="Mar"/>
    <n v="2025"/>
    <x v="0"/>
  </r>
  <r>
    <s v="ORD101026"/>
    <d v="2025-03-14T00:00:00"/>
    <s v="CUST1556"/>
    <s v="Karan Jain"/>
    <s v="Male"/>
    <n v="32"/>
    <x v="11"/>
    <s v="West"/>
    <s v="P009"/>
    <x v="21"/>
    <x v="2"/>
    <s v="Clothing"/>
    <n v="2"/>
    <n v="1999"/>
    <n v="0.1"/>
    <n v="2100"/>
    <x v="2"/>
    <s v="Delivered"/>
    <s v="Mobile App"/>
    <n v="4"/>
    <n v="3998"/>
    <n v="399.8"/>
    <n v="3598.2"/>
    <n v="2100"/>
    <n v="1498.1999999999998"/>
    <n v="0"/>
    <s v="Mar"/>
    <n v="2025"/>
    <x v="3"/>
  </r>
  <r>
    <s v="ORD101675"/>
    <d v="2025-03-14T00:00:00"/>
    <s v="CUST0899"/>
    <s v="Riya Verma"/>
    <s v="Male"/>
    <n v="41"/>
    <x v="23"/>
    <s v="West"/>
    <s v="P016"/>
    <x v="28"/>
    <x v="5"/>
    <s v="Fitness"/>
    <n v="1"/>
    <n v="999"/>
    <n v="0.2"/>
    <n v="520"/>
    <x v="1"/>
    <s v="Delivered"/>
    <s v="Mobile App"/>
    <n v="4"/>
    <n v="999"/>
    <n v="199.8"/>
    <n v="799.2"/>
    <n v="520"/>
    <n v="279.20000000000005"/>
    <n v="0"/>
    <s v="Mar"/>
    <n v="2025"/>
    <x v="2"/>
  </r>
  <r>
    <s v="ORD102462"/>
    <d v="2025-03-14T00:00:00"/>
    <s v="CUST2098"/>
    <s v="Yash Agarwal"/>
    <s v="Male"/>
    <n v="31"/>
    <x v="22"/>
    <s v="South"/>
    <s v="P003"/>
    <x v="9"/>
    <x v="3"/>
    <s v="Wearables"/>
    <n v="3"/>
    <n v="3299"/>
    <n v="0.3"/>
    <n v="6300"/>
    <x v="0"/>
    <s v="Delivered"/>
    <s v="Mobile App"/>
    <n v="4"/>
    <n v="9897"/>
    <n v="2969.1"/>
    <n v="6927.9"/>
    <n v="6300"/>
    <n v="627.89999999999964"/>
    <n v="0"/>
    <s v="Mar"/>
    <n v="2025"/>
    <x v="3"/>
  </r>
  <r>
    <s v="ORD103279"/>
    <d v="2025-03-14T00:00:00"/>
    <s v="CUST0387"/>
    <s v="Riya Verma"/>
    <s v="Female"/>
    <n v="38"/>
    <x v="11"/>
    <s v="West"/>
    <s v="P003"/>
    <x v="9"/>
    <x v="3"/>
    <s v="Wearables"/>
    <n v="5"/>
    <n v="3299"/>
    <n v="0.2"/>
    <n v="10500"/>
    <x v="3"/>
    <s v="Returned"/>
    <s v="Website"/>
    <n v="4"/>
    <n v="16495"/>
    <n v="3299"/>
    <n v="13196"/>
    <n v="10500"/>
    <n v="2696"/>
    <n v="0"/>
    <s v="Mar"/>
    <n v="2025"/>
    <x v="2"/>
  </r>
  <r>
    <s v="ORD103072"/>
    <d v="2025-03-14T00:00:00"/>
    <s v="CUST1510"/>
    <s v="Kabir Gupta"/>
    <s v="Female"/>
    <n v="44"/>
    <x v="8"/>
    <s v="East"/>
    <s v="P024"/>
    <x v="13"/>
    <x v="1"/>
    <s v="Fragrance"/>
    <n v="2"/>
    <n v="1799"/>
    <n v="0.1"/>
    <n v="1800"/>
    <x v="2"/>
    <s v="Delivered"/>
    <s v="Website"/>
    <n v="5"/>
    <n v="3598"/>
    <n v="359.8"/>
    <n v="3238.2"/>
    <n v="1800"/>
    <n v="1438.1999999999998"/>
    <n v="0"/>
    <s v="Mar"/>
    <n v="2025"/>
    <x v="2"/>
  </r>
  <r>
    <s v="ORD103226"/>
    <d v="2025-03-14T00:00:00"/>
    <s v="CUST1520"/>
    <s v="Mohit Sharma"/>
    <s v="Female"/>
    <n v="38"/>
    <x v="12"/>
    <s v="West"/>
    <s v="P006"/>
    <x v="8"/>
    <x v="2"/>
    <s v="Bags"/>
    <n v="3"/>
    <n v="1799"/>
    <n v="0.1"/>
    <n v="2850"/>
    <x v="2"/>
    <s v="Delivered"/>
    <s v="Mobile App"/>
    <n v="5"/>
    <n v="5397"/>
    <n v="539.70000000000005"/>
    <n v="4857.3"/>
    <n v="2850"/>
    <n v="2007.3000000000002"/>
    <n v="0"/>
    <s v="Mar"/>
    <n v="2025"/>
    <x v="2"/>
  </r>
  <r>
    <s v="ORD103648"/>
    <d v="2025-03-14T00:00:00"/>
    <s v="CUST0727"/>
    <s v="Aditi Saxena"/>
    <s v="Male"/>
    <n v="36"/>
    <x v="16"/>
    <s v="North"/>
    <s v="P028"/>
    <x v="12"/>
    <x v="4"/>
    <s v="Technology"/>
    <n v="1"/>
    <n v="1099"/>
    <n v="0.1"/>
    <n v="520"/>
    <x v="1"/>
    <s v="Cancelled"/>
    <s v="Website"/>
    <m/>
    <n v="1099"/>
    <n v="109.9"/>
    <n v="989.1"/>
    <n v="520"/>
    <n v="469.1"/>
    <n v="0"/>
    <s v="Mar"/>
    <n v="2025"/>
    <x v="2"/>
  </r>
  <r>
    <s v="ORD104794"/>
    <d v="2025-03-14T00:00:00"/>
    <s v="CUST1702"/>
    <s v="Kabir Gupta"/>
    <s v="Male"/>
    <n v="48"/>
    <x v="12"/>
    <s v="West"/>
    <s v="P006"/>
    <x v="8"/>
    <x v="2"/>
    <s v="Bags"/>
    <n v="5"/>
    <n v="1799"/>
    <n v="0"/>
    <n v="4750"/>
    <x v="3"/>
    <s v="Delivered"/>
    <s v="Website"/>
    <n v="5"/>
    <n v="8995"/>
    <n v="0"/>
    <n v="8995"/>
    <n v="4750"/>
    <n v="4245"/>
    <n v="0"/>
    <s v="Mar"/>
    <n v="2025"/>
    <x v="1"/>
  </r>
  <r>
    <s v="ORD103198"/>
    <d v="2025-03-14T00:00:00"/>
    <s v="CUST2101"/>
    <s v="Pranav Bansal"/>
    <s v="Male"/>
    <n v="36"/>
    <x v="9"/>
    <s v="North"/>
    <s v="P012"/>
    <x v="0"/>
    <x v="0"/>
    <s v="Kitchen"/>
    <n v="1"/>
    <n v="5999"/>
    <n v="0.1"/>
    <n v="3900"/>
    <x v="0"/>
    <s v="Delivered"/>
    <s v="Mobile App"/>
    <n v="5"/>
    <n v="5999"/>
    <n v="599.9"/>
    <n v="5399.1"/>
    <n v="3900"/>
    <n v="1499.1000000000004"/>
    <n v="0"/>
    <s v="Mar"/>
    <n v="2025"/>
    <x v="2"/>
  </r>
  <r>
    <s v="ORD102303"/>
    <d v="2025-03-14T00:00:00"/>
    <s v="CUST2084"/>
    <s v="Varun Jain"/>
    <s v="Male"/>
    <n v="28"/>
    <x v="1"/>
    <s v="North"/>
    <s v="P018"/>
    <x v="16"/>
    <x v="5"/>
    <s v="Sports"/>
    <n v="2"/>
    <n v="2199"/>
    <n v="0.15"/>
    <n v="2500"/>
    <x v="5"/>
    <s v="Delivered"/>
    <s v="Mobile App"/>
    <n v="5"/>
    <n v="4398"/>
    <n v="659.69999999999993"/>
    <n v="3738.3"/>
    <n v="2500"/>
    <n v="1238.3000000000002"/>
    <n v="0"/>
    <s v="Mar"/>
    <n v="2025"/>
    <x v="3"/>
  </r>
  <r>
    <s v="ORD104274"/>
    <d v="2025-03-14T00:00:00"/>
    <s v="CUST0940"/>
    <s v="Rahul Kumar"/>
    <s v="Male"/>
    <n v="36"/>
    <x v="22"/>
    <s v="South"/>
    <s v="P003"/>
    <x v="9"/>
    <x v="3"/>
    <s v="Wearables"/>
    <n v="1"/>
    <n v="3299"/>
    <n v="0.25"/>
    <n v="2100"/>
    <x v="2"/>
    <s v="Delivered"/>
    <s v="Website"/>
    <n v="4"/>
    <n v="3299"/>
    <n v="824.75"/>
    <n v="2474.25"/>
    <n v="2100"/>
    <n v="374.25"/>
    <n v="0"/>
    <s v="Mar"/>
    <n v="2025"/>
    <x v="2"/>
  </r>
  <r>
    <s v="ORD104364"/>
    <d v="2025-03-14T00:00:00"/>
    <s v="CUST1281"/>
    <s v="Diya Mishra"/>
    <s v="Male"/>
    <n v="38"/>
    <x v="12"/>
    <s v="West"/>
    <s v="P008"/>
    <x v="2"/>
    <x v="2"/>
    <s v="Clothing"/>
    <n v="1"/>
    <n v="799"/>
    <n v="0.05"/>
    <n v="390"/>
    <x v="4"/>
    <s v="Delivered"/>
    <s v="Website"/>
    <n v="4"/>
    <n v="799"/>
    <n v="39.950000000000003"/>
    <n v="759.05"/>
    <n v="390"/>
    <n v="369.04999999999995"/>
    <n v="0"/>
    <s v="Mar"/>
    <n v="2025"/>
    <x v="2"/>
  </r>
  <r>
    <s v="ORD100634"/>
    <d v="2025-03-14T00:00:00"/>
    <s v="CUST0322"/>
    <s v="Manish Agarwal"/>
    <s v="Female"/>
    <n v="36"/>
    <x v="21"/>
    <s v="East"/>
    <s v="P028"/>
    <x v="12"/>
    <x v="4"/>
    <s v="Technology"/>
    <n v="1"/>
    <n v="1099"/>
    <n v="0.25"/>
    <n v="520"/>
    <x v="3"/>
    <s v="Cancelled"/>
    <s v="Mobile App"/>
    <m/>
    <n v="1099"/>
    <n v="274.75"/>
    <n v="824.25"/>
    <n v="520"/>
    <n v="304.25"/>
    <n v="0"/>
    <s v="Mar"/>
    <n v="2025"/>
    <x v="2"/>
  </r>
  <r>
    <s v="ORD103902"/>
    <d v="2025-03-14T00:00:00"/>
    <s v="CUST0614"/>
    <s v="Kabir Gupta"/>
    <s v="Male"/>
    <n v="42"/>
    <x v="14"/>
    <s v="South"/>
    <s v="P005"/>
    <x v="27"/>
    <x v="3"/>
    <s v="Accessories"/>
    <n v="1"/>
    <n v="1599"/>
    <n v="0.1"/>
    <n v="920"/>
    <x v="3"/>
    <s v="Delivered"/>
    <s v="Mobile App"/>
    <n v="5"/>
    <n v="1599"/>
    <n v="159.9"/>
    <n v="1439.1"/>
    <n v="920"/>
    <n v="519.09999999999991"/>
    <n v="0"/>
    <s v="Mar"/>
    <n v="2025"/>
    <x v="2"/>
  </r>
  <r>
    <s v="ORD103584"/>
    <d v="2025-03-15T00:00:00"/>
    <s v="CUST2000"/>
    <s v="Mohit Sharma"/>
    <s v="Female"/>
    <n v="28"/>
    <x v="21"/>
    <s v="East"/>
    <s v="P011"/>
    <x v="24"/>
    <x v="0"/>
    <s v="Kitchen"/>
    <n v="1"/>
    <n v="3499"/>
    <n v="0"/>
    <n v="2250"/>
    <x v="3"/>
    <s v="Delivered"/>
    <s v="Mobile App"/>
    <n v="5"/>
    <n v="3499"/>
    <n v="0"/>
    <n v="3499"/>
    <n v="2250"/>
    <n v="1249"/>
    <n v="0"/>
    <s v="Mar"/>
    <n v="2025"/>
    <x v="3"/>
  </r>
  <r>
    <s v="ORD102681"/>
    <d v="2025-03-15T00:00:00"/>
    <s v="CUST1396"/>
    <s v="Karan Jain"/>
    <s v="Female"/>
    <n v="23"/>
    <x v="6"/>
    <s v="North"/>
    <s v="P030"/>
    <x v="7"/>
    <x v="4"/>
    <s v="Self Development"/>
    <n v="1"/>
    <n v="599"/>
    <n v="0.2"/>
    <n v="260"/>
    <x v="0"/>
    <s v="Delivered"/>
    <s v="Mobile App"/>
    <n v="2"/>
    <n v="599"/>
    <n v="119.80000000000001"/>
    <n v="479.2"/>
    <n v="260"/>
    <n v="219.2"/>
    <n v="0"/>
    <s v="Mar"/>
    <n v="2025"/>
    <x v="0"/>
  </r>
  <r>
    <s v="ORD104792"/>
    <d v="2025-03-15T00:00:00"/>
    <s v="CUST2031"/>
    <s v="Isha Mehta"/>
    <s v="Male"/>
    <n v="28"/>
    <x v="15"/>
    <s v="West"/>
    <s v="P022"/>
    <x v="4"/>
    <x v="1"/>
    <s v="Skincare"/>
    <n v="2"/>
    <n v="799"/>
    <n v="0.15"/>
    <n v="720"/>
    <x v="1"/>
    <s v="Delivered"/>
    <s v="Website"/>
    <n v="3"/>
    <n v="1598"/>
    <n v="239.7"/>
    <n v="1358.3"/>
    <n v="720"/>
    <n v="638.29999999999995"/>
    <n v="0"/>
    <s v="Mar"/>
    <n v="2025"/>
    <x v="3"/>
  </r>
  <r>
    <s v="ORD102929"/>
    <d v="2025-03-15T00:00:00"/>
    <s v="CUST1666"/>
    <s v="Manish Agarwal"/>
    <s v="Male"/>
    <n v="34"/>
    <x v="0"/>
    <s v="East"/>
    <s v="P025"/>
    <x v="1"/>
    <x v="1"/>
    <s v="Skincare"/>
    <n v="3"/>
    <n v="699"/>
    <n v="0.1"/>
    <n v="930"/>
    <x v="0"/>
    <s v="Delivered"/>
    <s v="Mobile App"/>
    <n v="4"/>
    <n v="2097"/>
    <n v="209.70000000000002"/>
    <n v="1887.3"/>
    <n v="930"/>
    <n v="957.3"/>
    <n v="0"/>
    <s v="Mar"/>
    <n v="2025"/>
    <x v="3"/>
  </r>
  <r>
    <s v="ORD102087"/>
    <d v="2025-03-15T00:00:00"/>
    <s v="CUST0121"/>
    <s v="Meera Singh"/>
    <s v="Male"/>
    <n v="18"/>
    <x v="13"/>
    <s v="North"/>
    <s v="P011"/>
    <x v="24"/>
    <x v="0"/>
    <s v="Kitchen"/>
    <n v="2"/>
    <n v="3499"/>
    <n v="0.05"/>
    <n v="4500"/>
    <x v="3"/>
    <s v="Delivered"/>
    <s v="Mobile App"/>
    <n v="5"/>
    <n v="6998"/>
    <n v="349.90000000000003"/>
    <n v="6648.1"/>
    <n v="4500"/>
    <n v="2148.1000000000004"/>
    <n v="0"/>
    <s v="Mar"/>
    <n v="2025"/>
    <x v="0"/>
  </r>
  <r>
    <s v="ORD100434"/>
    <d v="2025-03-15T00:00:00"/>
    <s v="CUST1780"/>
    <s v="Karan Jain"/>
    <s v="Female"/>
    <n v="29"/>
    <x v="3"/>
    <s v="East"/>
    <s v="P003"/>
    <x v="9"/>
    <x v="3"/>
    <s v="Wearables"/>
    <n v="1"/>
    <n v="3299"/>
    <n v="0.1"/>
    <n v="2100"/>
    <x v="1"/>
    <s v="Delivered"/>
    <s v="Website"/>
    <n v="5"/>
    <n v="3299"/>
    <n v="329.90000000000003"/>
    <n v="2969.1"/>
    <n v="2100"/>
    <n v="869.09999999999991"/>
    <n v="0"/>
    <s v="Mar"/>
    <n v="2025"/>
    <x v="3"/>
  </r>
  <r>
    <s v="ORD102253"/>
    <d v="2025-03-16T00:00:00"/>
    <s v="CUST0909"/>
    <s v="Tanvi Patel"/>
    <s v="Male"/>
    <n v="35"/>
    <x v="23"/>
    <s v="West"/>
    <s v="P015"/>
    <x v="23"/>
    <x v="0"/>
    <s v="Home Decor"/>
    <n v="1"/>
    <n v="1599"/>
    <n v="0.05"/>
    <n v="850"/>
    <x v="3"/>
    <s v="Delivered"/>
    <s v="Mobile App"/>
    <n v="5"/>
    <n v="1599"/>
    <n v="79.95"/>
    <n v="1519.05"/>
    <n v="850"/>
    <n v="669.05"/>
    <n v="0"/>
    <s v="Mar"/>
    <n v="2025"/>
    <x v="3"/>
  </r>
  <r>
    <s v="ORD104718"/>
    <d v="2025-03-16T00:00:00"/>
    <s v="CUST2114"/>
    <s v="Manish Agarwal"/>
    <s v="Male"/>
    <n v="43"/>
    <x v="6"/>
    <s v="North"/>
    <s v="P016"/>
    <x v="28"/>
    <x v="5"/>
    <s v="Fitness"/>
    <n v="1"/>
    <n v="999"/>
    <n v="0.15"/>
    <n v="520"/>
    <x v="0"/>
    <s v="Delivered"/>
    <s v="Mobile App"/>
    <n v="4"/>
    <n v="999"/>
    <n v="149.85"/>
    <n v="849.15"/>
    <n v="520"/>
    <n v="329.15"/>
    <n v="0"/>
    <s v="Mar"/>
    <n v="2025"/>
    <x v="2"/>
  </r>
  <r>
    <s v="ORD101284"/>
    <d v="2025-03-16T00:00:00"/>
    <s v="CUST0391"/>
    <s v="Nisha Saxena"/>
    <s v="Female"/>
    <n v="29"/>
    <x v="20"/>
    <s v="South"/>
    <s v="P027"/>
    <x v="25"/>
    <x v="4"/>
    <s v="Business"/>
    <n v="4"/>
    <n v="699"/>
    <n v="0.15"/>
    <n v="1200"/>
    <x v="4"/>
    <s v="Delivered"/>
    <s v="Website"/>
    <n v="3"/>
    <n v="2796"/>
    <n v="419.4"/>
    <n v="2376.6"/>
    <n v="1200"/>
    <n v="1176.5999999999999"/>
    <n v="0"/>
    <s v="Mar"/>
    <n v="2025"/>
    <x v="3"/>
  </r>
  <r>
    <s v="ORD104856"/>
    <d v="2025-03-16T00:00:00"/>
    <s v="CUST0915"/>
    <s v="Anjali Verma"/>
    <s v="Male"/>
    <n v="43"/>
    <x v="2"/>
    <s v="East"/>
    <s v="P009"/>
    <x v="21"/>
    <x v="2"/>
    <s v="Clothing"/>
    <n v="2"/>
    <n v="1999"/>
    <n v="0.1"/>
    <n v="2100"/>
    <x v="4"/>
    <s v="Delivered"/>
    <s v="Mobile App"/>
    <n v="5"/>
    <n v="3998"/>
    <n v="399.8"/>
    <n v="3598.2"/>
    <n v="2100"/>
    <n v="1498.1999999999998"/>
    <n v="0"/>
    <s v="Mar"/>
    <n v="2025"/>
    <x v="2"/>
  </r>
  <r>
    <s v="ORD102639"/>
    <d v="2025-03-16T00:00:00"/>
    <s v="CUST1562"/>
    <s v="Rohan Rao"/>
    <s v="Male"/>
    <n v="29"/>
    <x v="3"/>
    <s v="East"/>
    <s v="P007"/>
    <x v="5"/>
    <x v="2"/>
    <s v="Footwear"/>
    <n v="1"/>
    <n v="2899"/>
    <n v="0.1"/>
    <n v="1700"/>
    <x v="1"/>
    <s v="Delivered"/>
    <s v="Website"/>
    <n v="3"/>
    <n v="2899"/>
    <n v="289.90000000000003"/>
    <n v="2609.1"/>
    <n v="1700"/>
    <n v="909.09999999999991"/>
    <n v="0"/>
    <s v="Mar"/>
    <n v="2025"/>
    <x v="3"/>
  </r>
  <r>
    <s v="ORD100383"/>
    <d v="2025-03-16T00:00:00"/>
    <s v="CUST0207"/>
    <s v="Isha Mehta"/>
    <s v="Male"/>
    <n v="23"/>
    <x v="4"/>
    <s v="South"/>
    <s v="P005"/>
    <x v="27"/>
    <x v="3"/>
    <s v="Accessories"/>
    <n v="2"/>
    <n v="1599"/>
    <n v="0.1"/>
    <n v="1840"/>
    <x v="5"/>
    <s v="Delivered"/>
    <s v="Mobile App"/>
    <n v="5"/>
    <n v="3198"/>
    <n v="319.8"/>
    <n v="2878.2"/>
    <n v="1840"/>
    <n v="1038.1999999999998"/>
    <n v="0"/>
    <s v="Mar"/>
    <n v="2025"/>
    <x v="0"/>
  </r>
  <r>
    <s v="ORD102474"/>
    <d v="2025-03-16T00:00:00"/>
    <s v="CUST1370"/>
    <s v="Rohan Rao"/>
    <s v="Female"/>
    <n v="28"/>
    <x v="18"/>
    <s v="South"/>
    <s v="P015"/>
    <x v="23"/>
    <x v="0"/>
    <s v="Home Decor"/>
    <n v="2"/>
    <n v="1599"/>
    <n v="0"/>
    <n v="1700"/>
    <x v="0"/>
    <s v="Delivered"/>
    <s v="Mobile App"/>
    <n v="5"/>
    <n v="3198"/>
    <n v="0"/>
    <n v="3198"/>
    <n v="1700"/>
    <n v="1498"/>
    <n v="0"/>
    <s v="Mar"/>
    <n v="2025"/>
    <x v="3"/>
  </r>
  <r>
    <s v="ORD103599"/>
    <d v="2025-03-16T00:00:00"/>
    <s v="CUST1497"/>
    <s v="Meera Singh"/>
    <s v="Male"/>
    <n v="31"/>
    <x v="4"/>
    <s v="South"/>
    <s v="P010"/>
    <x v="26"/>
    <x v="2"/>
    <s v="Clothing"/>
    <n v="3"/>
    <n v="1499"/>
    <n v="0.05"/>
    <n v="2340"/>
    <x v="0"/>
    <s v="Delivered"/>
    <s v="Mobile App"/>
    <n v="5"/>
    <n v="4497"/>
    <n v="224.85000000000002"/>
    <n v="4272.1499999999996"/>
    <n v="2340"/>
    <n v="1932.1499999999996"/>
    <n v="0"/>
    <s v="Mar"/>
    <n v="2025"/>
    <x v="3"/>
  </r>
  <r>
    <s v="ORD102075"/>
    <d v="2025-03-16T00:00:00"/>
    <s v="CUST0348"/>
    <s v="Ananya Kumar"/>
    <s v="Female"/>
    <n v="29"/>
    <x v="5"/>
    <s v="West"/>
    <s v="P004"/>
    <x v="19"/>
    <x v="3"/>
    <s v="Accessories"/>
    <n v="1"/>
    <n v="899"/>
    <n v="0.15"/>
    <n v="480"/>
    <x v="0"/>
    <s v="Cancelled"/>
    <s v="Mobile App"/>
    <m/>
    <n v="899"/>
    <n v="134.85"/>
    <n v="764.15"/>
    <n v="480"/>
    <n v="284.14999999999998"/>
    <n v="0"/>
    <s v="Mar"/>
    <n v="2025"/>
    <x v="3"/>
  </r>
  <r>
    <s v="ORD100857"/>
    <d v="2025-03-16T00:00:00"/>
    <s v="CUST1938"/>
    <s v="Yash Agarwal"/>
    <s v="Female"/>
    <n v="37"/>
    <x v="15"/>
    <s v="West"/>
    <s v="P012"/>
    <x v="0"/>
    <x v="0"/>
    <s v="Kitchen"/>
    <n v="1"/>
    <n v="5999"/>
    <n v="0.05"/>
    <n v="3900"/>
    <x v="2"/>
    <s v="Delivered"/>
    <s v="Mobile App"/>
    <n v="4"/>
    <n v="5999"/>
    <n v="299.95"/>
    <n v="5699.05"/>
    <n v="3900"/>
    <n v="1799.0500000000002"/>
    <n v="0"/>
    <s v="Mar"/>
    <n v="2025"/>
    <x v="2"/>
  </r>
  <r>
    <s v="ORD100716"/>
    <d v="2025-03-16T00:00:00"/>
    <s v="CUST1139"/>
    <s v="Anjali Verma"/>
    <s v="Male"/>
    <n v="38"/>
    <x v="6"/>
    <s v="North"/>
    <s v="P013"/>
    <x v="22"/>
    <x v="0"/>
    <s v="Cookware"/>
    <n v="1"/>
    <n v="4299"/>
    <n v="0.2"/>
    <n v="2700"/>
    <x v="2"/>
    <s v="Delivered"/>
    <s v="Website"/>
    <n v="5"/>
    <n v="4299"/>
    <n v="859.80000000000007"/>
    <n v="3439.2"/>
    <n v="2700"/>
    <n v="739.19999999999982"/>
    <n v="0"/>
    <s v="Mar"/>
    <n v="2025"/>
    <x v="2"/>
  </r>
  <r>
    <s v="ORD100580"/>
    <d v="2025-03-16T00:00:00"/>
    <s v="CUST1946"/>
    <s v="Rohan Rao"/>
    <s v="Male"/>
    <n v="30"/>
    <x v="23"/>
    <s v="West"/>
    <s v="P022"/>
    <x v="4"/>
    <x v="1"/>
    <s v="Skincare"/>
    <n v="1"/>
    <n v="799"/>
    <n v="0.3"/>
    <n v="360"/>
    <x v="3"/>
    <s v="Delivered"/>
    <s v="Website"/>
    <n v="4"/>
    <n v="799"/>
    <n v="239.7"/>
    <n v="559.29999999999995"/>
    <n v="360"/>
    <n v="199.29999999999995"/>
    <n v="0"/>
    <s v="Mar"/>
    <n v="2025"/>
    <x v="3"/>
  </r>
  <r>
    <s v="ORD102701"/>
    <d v="2025-03-16T00:00:00"/>
    <s v="CUST1474"/>
    <s v="Manish Agarwal"/>
    <s v="Male"/>
    <n v="48"/>
    <x v="17"/>
    <s v="North"/>
    <s v="P011"/>
    <x v="24"/>
    <x v="0"/>
    <s v="Kitchen"/>
    <n v="1"/>
    <n v="3499"/>
    <n v="0.1"/>
    <n v="2250"/>
    <x v="2"/>
    <s v="Delivered"/>
    <s v="Mobile App"/>
    <n v="4"/>
    <n v="3499"/>
    <n v="349.90000000000003"/>
    <n v="3149.1"/>
    <n v="2250"/>
    <n v="899.09999999999991"/>
    <n v="0"/>
    <s v="Mar"/>
    <n v="2025"/>
    <x v="1"/>
  </r>
  <r>
    <s v="ORD100978"/>
    <d v="2025-03-16T00:00:00"/>
    <s v="CUST0691"/>
    <s v="Anjali Verma"/>
    <s v="Female"/>
    <n v="32"/>
    <x v="10"/>
    <s v="South"/>
    <s v="P028"/>
    <x v="12"/>
    <x v="4"/>
    <s v="Technology"/>
    <n v="4"/>
    <n v="1099"/>
    <n v="0.25"/>
    <n v="2080"/>
    <x v="1"/>
    <s v="Delivered"/>
    <s v="Mobile App"/>
    <n v="3"/>
    <n v="4396"/>
    <n v="1099"/>
    <n v="3297"/>
    <n v="2080"/>
    <n v="1217"/>
    <n v="0"/>
    <s v="Mar"/>
    <n v="2025"/>
    <x v="3"/>
  </r>
  <r>
    <s v="ORD104412"/>
    <d v="2025-03-16T00:00:00"/>
    <s v="CUST0758"/>
    <s v="Simran Gupta"/>
    <s v="Male"/>
    <n v="28"/>
    <x v="4"/>
    <s v="South"/>
    <s v="P024"/>
    <x v="13"/>
    <x v="1"/>
    <s v="Fragrance"/>
    <n v="2"/>
    <n v="1799"/>
    <n v="0.2"/>
    <n v="1800"/>
    <x v="0"/>
    <s v="Delivered"/>
    <s v="Mobile App"/>
    <n v="4"/>
    <n v="3598"/>
    <n v="719.6"/>
    <n v="2878.4"/>
    <n v="1800"/>
    <n v="1078.4000000000001"/>
    <n v="0"/>
    <s v="Mar"/>
    <n v="2025"/>
    <x v="3"/>
  </r>
  <r>
    <s v="ORD102503"/>
    <d v="2025-03-16T00:00:00"/>
    <s v="CUST0099"/>
    <s v="Riya Verma"/>
    <s v="Male"/>
    <n v="26"/>
    <x v="7"/>
    <s v="West"/>
    <s v="P001"/>
    <x v="6"/>
    <x v="3"/>
    <s v="Audio"/>
    <n v="1"/>
    <n v="2499"/>
    <n v="0"/>
    <n v="1550"/>
    <x v="4"/>
    <s v="Delivered"/>
    <s v="Mobile App"/>
    <n v="4"/>
    <n v="2499"/>
    <n v="0"/>
    <n v="2499"/>
    <n v="1550"/>
    <n v="949"/>
    <n v="0"/>
    <s v="Mar"/>
    <n v="2025"/>
    <x v="3"/>
  </r>
  <r>
    <s v="ORD103776"/>
    <d v="2025-03-17T00:00:00"/>
    <s v="CUST0178"/>
    <s v="Yash Agarwal"/>
    <s v="Female"/>
    <n v="18"/>
    <x v="10"/>
    <s v="South"/>
    <s v="P011"/>
    <x v="24"/>
    <x v="0"/>
    <s v="Kitchen"/>
    <n v="1"/>
    <n v="3499"/>
    <n v="0.1"/>
    <n v="2250"/>
    <x v="3"/>
    <s v="Delivered"/>
    <s v="Website"/>
    <n v="4"/>
    <n v="3499"/>
    <n v="349.90000000000003"/>
    <n v="3149.1"/>
    <n v="2250"/>
    <n v="899.09999999999991"/>
    <n v="0"/>
    <s v="Mar"/>
    <n v="2025"/>
    <x v="0"/>
  </r>
  <r>
    <s v="ORD103344"/>
    <d v="2025-03-17T00:00:00"/>
    <s v="CUST0168"/>
    <s v="Sanya Malhotra"/>
    <s v="Male"/>
    <n v="32"/>
    <x v="0"/>
    <s v="East"/>
    <s v="P006"/>
    <x v="8"/>
    <x v="2"/>
    <s v="Bags"/>
    <n v="1"/>
    <n v="1799"/>
    <n v="0.15"/>
    <n v="950"/>
    <x v="0"/>
    <s v="Returned"/>
    <s v="Mobile App"/>
    <n v="4"/>
    <n v="1799"/>
    <n v="269.84999999999997"/>
    <n v="1529.15"/>
    <n v="950"/>
    <n v="579.15000000000009"/>
    <n v="0"/>
    <s v="Mar"/>
    <n v="2025"/>
    <x v="3"/>
  </r>
  <r>
    <s v="ORD101562"/>
    <d v="2025-03-17T00:00:00"/>
    <s v="CUST1452"/>
    <s v="Rahul Kumar"/>
    <s v="Female"/>
    <n v="32"/>
    <x v="16"/>
    <s v="North"/>
    <s v="P026"/>
    <x v="15"/>
    <x v="4"/>
    <s v="Fiction"/>
    <n v="2"/>
    <n v="899"/>
    <n v="0.1"/>
    <n v="840"/>
    <x v="3"/>
    <s v="Delivered"/>
    <s v="Mobile App"/>
    <n v="5"/>
    <n v="1798"/>
    <n v="179.8"/>
    <n v="1618.2"/>
    <n v="840"/>
    <n v="778.2"/>
    <n v="0"/>
    <s v="Mar"/>
    <n v="2025"/>
    <x v="3"/>
  </r>
  <r>
    <s v="ORD100331"/>
    <d v="2025-03-17T00:00:00"/>
    <s v="CUST0179"/>
    <s v="Anjali Verma"/>
    <s v="Male"/>
    <n v="19"/>
    <x v="19"/>
    <s v="East"/>
    <s v="P025"/>
    <x v="1"/>
    <x v="1"/>
    <s v="Skincare"/>
    <n v="2"/>
    <n v="699"/>
    <n v="0.15"/>
    <n v="620"/>
    <x v="3"/>
    <s v="Delivered"/>
    <s v="Website"/>
    <n v="3"/>
    <n v="1398"/>
    <n v="209.7"/>
    <n v="1188.3"/>
    <n v="620"/>
    <n v="568.29999999999995"/>
    <n v="0"/>
    <s v="Mar"/>
    <n v="2025"/>
    <x v="0"/>
  </r>
  <r>
    <s v="ORD104144"/>
    <d v="2025-03-17T00:00:00"/>
    <s v="CUST0661"/>
    <s v="Pranav Bansal"/>
    <s v="Male"/>
    <n v="38"/>
    <x v="8"/>
    <s v="East"/>
    <s v="P010"/>
    <x v="26"/>
    <x v="2"/>
    <s v="Clothing"/>
    <n v="1"/>
    <n v="1499"/>
    <n v="0.1"/>
    <n v="780"/>
    <x v="2"/>
    <s v="Delivered"/>
    <s v="Mobile App"/>
    <n v="4"/>
    <n v="1499"/>
    <n v="149.9"/>
    <n v="1349.1"/>
    <n v="780"/>
    <n v="569.09999999999991"/>
    <n v="0"/>
    <s v="Mar"/>
    <n v="2025"/>
    <x v="2"/>
  </r>
  <r>
    <s v="ORD102051"/>
    <d v="2025-03-17T00:00:00"/>
    <s v="CUST0724"/>
    <s v="Karan Jain"/>
    <s v="Male"/>
    <n v="27"/>
    <x v="18"/>
    <s v="South"/>
    <s v="P023"/>
    <x v="20"/>
    <x v="1"/>
    <s v="Haircare"/>
    <n v="2"/>
    <n v="649"/>
    <n v="0.05"/>
    <n v="580"/>
    <x v="0"/>
    <s v="Returned"/>
    <s v="Website"/>
    <n v="3"/>
    <n v="1298"/>
    <n v="64.900000000000006"/>
    <n v="1233.0999999999999"/>
    <n v="580"/>
    <n v="653.09999999999991"/>
    <n v="0"/>
    <s v="Mar"/>
    <n v="2025"/>
    <x v="3"/>
  </r>
  <r>
    <s v="ORD104160"/>
    <d v="2025-03-17T00:00:00"/>
    <s v="CUST0990"/>
    <s v="Pooja Kapoor"/>
    <s v="Male"/>
    <n v="18"/>
    <x v="9"/>
    <s v="North"/>
    <s v="P003"/>
    <x v="9"/>
    <x v="3"/>
    <s v="Wearables"/>
    <n v="3"/>
    <n v="3299"/>
    <n v="0.05"/>
    <n v="6300"/>
    <x v="2"/>
    <s v="Delivered"/>
    <s v="Website"/>
    <n v="4"/>
    <n v="9897"/>
    <n v="494.85"/>
    <n v="9402.15"/>
    <n v="6300"/>
    <n v="3102.1499999999996"/>
    <n v="0"/>
    <s v="Mar"/>
    <n v="2025"/>
    <x v="0"/>
  </r>
  <r>
    <s v="ORD100408"/>
    <d v="2025-03-17T00:00:00"/>
    <s v="CUST0155"/>
    <s v="Vansh Chopra"/>
    <s v="Female"/>
    <n v="23"/>
    <x v="15"/>
    <s v="West"/>
    <s v="P017"/>
    <x v="17"/>
    <x v="5"/>
    <s v="Fitness"/>
    <n v="2"/>
    <n v="2499"/>
    <n v="0.15"/>
    <n v="2900"/>
    <x v="3"/>
    <s v="Delivered"/>
    <s v="Mobile App"/>
    <n v="4"/>
    <n v="4998"/>
    <n v="749.69999999999993"/>
    <n v="4248.3"/>
    <n v="2900"/>
    <n v="1348.3000000000002"/>
    <n v="0"/>
    <s v="Mar"/>
    <n v="2025"/>
    <x v="0"/>
  </r>
  <r>
    <s v="ORD103080"/>
    <d v="2025-03-17T00:00:00"/>
    <s v="CUST1535"/>
    <s v="Shivam Mehta"/>
    <s v="Male"/>
    <n v="34"/>
    <x v="19"/>
    <s v="East"/>
    <s v="P014"/>
    <x v="29"/>
    <x v="0"/>
    <s v="Home Decor"/>
    <n v="1"/>
    <n v="1299"/>
    <n v="0.05"/>
    <n v="690"/>
    <x v="0"/>
    <s v="Delivered"/>
    <s v="Website"/>
    <n v="5"/>
    <n v="1299"/>
    <n v="64.95"/>
    <n v="1234.05"/>
    <n v="690"/>
    <n v="544.04999999999995"/>
    <n v="0"/>
    <s v="Mar"/>
    <n v="2025"/>
    <x v="3"/>
  </r>
  <r>
    <s v="ORD102361"/>
    <d v="2025-03-17T00:00:00"/>
    <s v="CUST0107"/>
    <s v="Kiara Chopra"/>
    <s v="Male"/>
    <n v="33"/>
    <x v="17"/>
    <s v="North"/>
    <s v="P003"/>
    <x v="9"/>
    <x v="3"/>
    <s v="Wearables"/>
    <n v="2"/>
    <n v="3299"/>
    <n v="0.1"/>
    <n v="4200"/>
    <x v="0"/>
    <s v="Delivered"/>
    <s v="Mobile App"/>
    <n v="4"/>
    <n v="6598"/>
    <n v="659.80000000000007"/>
    <n v="5938.2"/>
    <n v="4200"/>
    <n v="1738.1999999999998"/>
    <n v="0"/>
    <s v="Mar"/>
    <n v="2025"/>
    <x v="3"/>
  </r>
  <r>
    <s v="ORD104093"/>
    <d v="2025-03-17T00:00:00"/>
    <s v="CUST1837"/>
    <s v="Tanvi Patel"/>
    <s v="Male"/>
    <n v="28"/>
    <x v="8"/>
    <s v="East"/>
    <s v="P009"/>
    <x v="21"/>
    <x v="2"/>
    <s v="Clothing"/>
    <n v="3"/>
    <n v="1999"/>
    <n v="0.2"/>
    <n v="3150"/>
    <x v="1"/>
    <s v="Delivered"/>
    <s v="Mobile App"/>
    <n v="4"/>
    <n v="5997"/>
    <n v="1199.4000000000001"/>
    <n v="4797.6000000000004"/>
    <n v="3150"/>
    <n v="1647.6000000000004"/>
    <n v="0"/>
    <s v="Mar"/>
    <n v="2025"/>
    <x v="3"/>
  </r>
  <r>
    <s v="ORD104656"/>
    <d v="2025-03-17T00:00:00"/>
    <s v="CUST0865"/>
    <s v="Diya Mishra"/>
    <s v="Female"/>
    <n v="38"/>
    <x v="19"/>
    <s v="East"/>
    <s v="P020"/>
    <x v="14"/>
    <x v="5"/>
    <s v="Fitness"/>
    <n v="3"/>
    <n v="699"/>
    <n v="0.15"/>
    <n v="960"/>
    <x v="0"/>
    <s v="Delivered"/>
    <s v="Website"/>
    <n v="5"/>
    <n v="2097"/>
    <n v="314.55"/>
    <n v="1782.45"/>
    <n v="960"/>
    <n v="822.45"/>
    <n v="0"/>
    <s v="Mar"/>
    <n v="2025"/>
    <x v="2"/>
  </r>
  <r>
    <s v="ORD103541"/>
    <d v="2025-03-18T00:00:00"/>
    <s v="CUST1179"/>
    <s v="Vansh Chopra"/>
    <s v="Male"/>
    <n v="30"/>
    <x v="4"/>
    <s v="South"/>
    <s v="P028"/>
    <x v="12"/>
    <x v="4"/>
    <s v="Technology"/>
    <n v="1"/>
    <n v="1099"/>
    <n v="0"/>
    <n v="520"/>
    <x v="1"/>
    <s v="Delivered"/>
    <s v="Mobile App"/>
    <n v="4"/>
    <n v="1099"/>
    <n v="0"/>
    <n v="1099"/>
    <n v="520"/>
    <n v="579"/>
    <n v="0"/>
    <s v="Mar"/>
    <n v="2025"/>
    <x v="3"/>
  </r>
  <r>
    <s v="ORD102522"/>
    <d v="2025-03-18T00:00:00"/>
    <s v="CUST1000"/>
    <s v="Sanya Malhotra"/>
    <s v="Female"/>
    <n v="26"/>
    <x v="15"/>
    <s v="West"/>
    <s v="P018"/>
    <x v="16"/>
    <x v="5"/>
    <s v="Sports"/>
    <n v="5"/>
    <n v="2199"/>
    <n v="0.15"/>
    <n v="6250"/>
    <x v="0"/>
    <s v="Delivered"/>
    <s v="Mobile App"/>
    <n v="4"/>
    <n v="10995"/>
    <n v="1649.25"/>
    <n v="9345.75"/>
    <n v="6250"/>
    <n v="3095.75"/>
    <n v="0"/>
    <s v="Mar"/>
    <n v="2025"/>
    <x v="3"/>
  </r>
  <r>
    <s v="ORD104379"/>
    <d v="2025-03-18T00:00:00"/>
    <s v="CUST1387"/>
    <s v="Kiara Chopra"/>
    <s v="Male"/>
    <n v="31"/>
    <x v="23"/>
    <s v="West"/>
    <s v="P001"/>
    <x v="6"/>
    <x v="3"/>
    <s v="Audio"/>
    <n v="3"/>
    <n v="2499"/>
    <n v="0.05"/>
    <n v="4650"/>
    <x v="0"/>
    <s v="Delivered"/>
    <s v="Website"/>
    <n v="2"/>
    <n v="7497"/>
    <n v="374.85"/>
    <n v="7122.15"/>
    <n v="4650"/>
    <n v="2472.1499999999996"/>
    <n v="0"/>
    <s v="Mar"/>
    <n v="2025"/>
    <x v="3"/>
  </r>
  <r>
    <s v="ORD101657"/>
    <d v="2025-03-18T00:00:00"/>
    <s v="CUST1393"/>
    <s v="Sakshi Mishra"/>
    <s v="Male"/>
    <n v="50"/>
    <x v="3"/>
    <s v="East"/>
    <s v="P012"/>
    <x v="0"/>
    <x v="0"/>
    <s v="Kitchen"/>
    <n v="1"/>
    <n v="5999"/>
    <n v="0.05"/>
    <n v="3900"/>
    <x v="3"/>
    <s v="Delivered"/>
    <s v="Mobile App"/>
    <n v="5"/>
    <n v="5999"/>
    <n v="299.95"/>
    <n v="5699.05"/>
    <n v="3900"/>
    <n v="1799.0500000000002"/>
    <n v="0"/>
    <s v="Mar"/>
    <n v="2025"/>
    <x v="1"/>
  </r>
  <r>
    <s v="ORD104859"/>
    <d v="2025-03-19T00:00:00"/>
    <s v="CUST2089"/>
    <s v="Zoya Singh"/>
    <s v="Male"/>
    <n v="25"/>
    <x v="9"/>
    <s v="North"/>
    <s v="P021"/>
    <x v="3"/>
    <x v="1"/>
    <s v="Skincare"/>
    <n v="1"/>
    <n v="499"/>
    <n v="0.1"/>
    <n v="220"/>
    <x v="0"/>
    <s v="Delivered"/>
    <s v="Mobile App"/>
    <n v="5"/>
    <n v="499"/>
    <n v="49.900000000000006"/>
    <n v="449.1"/>
    <n v="220"/>
    <n v="229.10000000000002"/>
    <n v="0"/>
    <s v="Mar"/>
    <n v="2025"/>
    <x v="0"/>
  </r>
  <r>
    <s v="ORD104284"/>
    <d v="2025-03-19T00:00:00"/>
    <s v="CUST0885"/>
    <s v="Pranav Bansal"/>
    <s v="Female"/>
    <n v="21"/>
    <x v="2"/>
    <s v="East"/>
    <s v="P003"/>
    <x v="9"/>
    <x v="3"/>
    <s v="Wearables"/>
    <n v="4"/>
    <n v="3299"/>
    <n v="0.1"/>
    <n v="8400"/>
    <x v="0"/>
    <s v="Delivered"/>
    <s v="Website"/>
    <n v="5"/>
    <n v="13196"/>
    <n v="1319.6000000000001"/>
    <n v="11876.4"/>
    <n v="8400"/>
    <n v="3476.3999999999996"/>
    <n v="0"/>
    <s v="Mar"/>
    <n v="2025"/>
    <x v="0"/>
  </r>
  <r>
    <s v="ORD102073"/>
    <d v="2025-03-19T00:00:00"/>
    <s v="CUST0471"/>
    <s v="Aditi Saxena"/>
    <s v="Female"/>
    <n v="18"/>
    <x v="19"/>
    <s v="East"/>
    <s v="P008"/>
    <x v="2"/>
    <x v="2"/>
    <s v="Clothing"/>
    <n v="1"/>
    <n v="799"/>
    <n v="0.15"/>
    <n v="390"/>
    <x v="0"/>
    <s v="Delivered"/>
    <s v="Website"/>
    <n v="3"/>
    <n v="799"/>
    <n v="119.85"/>
    <n v="679.15"/>
    <n v="390"/>
    <n v="289.14999999999998"/>
    <n v="0"/>
    <s v="Mar"/>
    <n v="2025"/>
    <x v="0"/>
  </r>
  <r>
    <s v="ORD103095"/>
    <d v="2025-03-19T00:00:00"/>
    <s v="CUST0371"/>
    <s v="Anjali Verma"/>
    <s v="Female"/>
    <n v="35"/>
    <x v="15"/>
    <s v="West"/>
    <s v="P026"/>
    <x v="15"/>
    <x v="4"/>
    <s v="Fiction"/>
    <n v="1"/>
    <n v="899"/>
    <n v="0"/>
    <n v="420"/>
    <x v="4"/>
    <s v="Delivered"/>
    <s v="Website"/>
    <n v="5"/>
    <n v="899"/>
    <n v="0"/>
    <n v="899"/>
    <n v="420"/>
    <n v="479"/>
    <n v="0"/>
    <s v="Mar"/>
    <n v="2025"/>
    <x v="3"/>
  </r>
  <r>
    <s v="ORD100654"/>
    <d v="2025-03-19T00:00:00"/>
    <s v="CUST0551"/>
    <s v="Nisha Saxena"/>
    <s v="Male"/>
    <n v="37"/>
    <x v="17"/>
    <s v="North"/>
    <s v="P017"/>
    <x v="17"/>
    <x v="5"/>
    <s v="Fitness"/>
    <n v="1"/>
    <n v="2499"/>
    <n v="0"/>
    <n v="1450"/>
    <x v="4"/>
    <s v="Delivered"/>
    <s v="Mobile App"/>
    <n v="4"/>
    <n v="2499"/>
    <n v="0"/>
    <n v="2499"/>
    <n v="1450"/>
    <n v="1049"/>
    <n v="0"/>
    <s v="Mar"/>
    <n v="2025"/>
    <x v="2"/>
  </r>
  <r>
    <s v="ORD100556"/>
    <d v="2025-03-19T00:00:00"/>
    <s v="CUST0399"/>
    <s v="Isha Mehta"/>
    <s v="Male"/>
    <n v="30"/>
    <x v="22"/>
    <s v="South"/>
    <s v="P022"/>
    <x v="4"/>
    <x v="1"/>
    <s v="Skincare"/>
    <n v="1"/>
    <n v="799"/>
    <n v="0.05"/>
    <n v="360"/>
    <x v="0"/>
    <s v="Delivered"/>
    <s v="Mobile App"/>
    <n v="5"/>
    <n v="799"/>
    <n v="39.950000000000003"/>
    <n v="759.05"/>
    <n v="360"/>
    <n v="399.04999999999995"/>
    <n v="0"/>
    <s v="Mar"/>
    <n v="2025"/>
    <x v="3"/>
  </r>
  <r>
    <s v="ORD100633"/>
    <d v="2025-03-19T00:00:00"/>
    <s v="CUST1335"/>
    <s v="Aditi Saxena"/>
    <s v="Male"/>
    <n v="29"/>
    <x v="1"/>
    <s v="North"/>
    <s v="P015"/>
    <x v="23"/>
    <x v="0"/>
    <s v="Home Decor"/>
    <n v="2"/>
    <n v="1599"/>
    <n v="0.2"/>
    <n v="1700"/>
    <x v="3"/>
    <s v="Delivered"/>
    <s v="Mobile App"/>
    <n v="4"/>
    <n v="3198"/>
    <n v="639.6"/>
    <n v="2558.4"/>
    <n v="1700"/>
    <n v="858.40000000000009"/>
    <n v="0"/>
    <s v="Mar"/>
    <n v="2025"/>
    <x v="3"/>
  </r>
  <r>
    <s v="ORD100766"/>
    <d v="2025-03-19T00:00:00"/>
    <s v="CUST0261"/>
    <s v="Akash Bansal"/>
    <s v="Male"/>
    <n v="21"/>
    <x v="4"/>
    <s v="South"/>
    <s v="P022"/>
    <x v="4"/>
    <x v="1"/>
    <s v="Skincare"/>
    <n v="1"/>
    <n v="799"/>
    <n v="0.1"/>
    <n v="360"/>
    <x v="5"/>
    <s v="Delivered"/>
    <s v="Website"/>
    <n v="5"/>
    <n v="799"/>
    <n v="79.900000000000006"/>
    <n v="719.1"/>
    <n v="360"/>
    <n v="359.1"/>
    <n v="0"/>
    <s v="Mar"/>
    <n v="2025"/>
    <x v="0"/>
  </r>
  <r>
    <s v="ORD100928"/>
    <d v="2025-03-19T00:00:00"/>
    <s v="CUST1278"/>
    <s v="Pooja Kapoor"/>
    <s v="Female"/>
    <n v="22"/>
    <x v="22"/>
    <s v="South"/>
    <s v="P016"/>
    <x v="28"/>
    <x v="5"/>
    <s v="Fitness"/>
    <n v="3"/>
    <n v="999"/>
    <n v="0.1"/>
    <n v="1560"/>
    <x v="5"/>
    <s v="Delivered"/>
    <s v="Website"/>
    <n v="5"/>
    <n v="2997"/>
    <n v="299.7"/>
    <n v="2697.3"/>
    <n v="1560"/>
    <n v="1137.3000000000002"/>
    <n v="0"/>
    <s v="Mar"/>
    <n v="2025"/>
    <x v="0"/>
  </r>
  <r>
    <s v="ORD104773"/>
    <d v="2025-03-20T00:00:00"/>
    <s v="CUST0642"/>
    <s v="Manish Agarwal"/>
    <s v="Male"/>
    <n v="39"/>
    <x v="8"/>
    <s v="East"/>
    <s v="P004"/>
    <x v="19"/>
    <x v="3"/>
    <s v="Accessories"/>
    <n v="1"/>
    <n v="899"/>
    <n v="0.15"/>
    <n v="480"/>
    <x v="1"/>
    <s v="Delivered"/>
    <s v="Mobile App"/>
    <n v="5"/>
    <n v="899"/>
    <n v="134.85"/>
    <n v="764.15"/>
    <n v="480"/>
    <n v="284.14999999999998"/>
    <n v="0"/>
    <s v="Mar"/>
    <n v="2025"/>
    <x v="2"/>
  </r>
  <r>
    <s v="ORD103212"/>
    <d v="2025-03-20T00:00:00"/>
    <s v="CUST1822"/>
    <s v="Pooja Kapoor"/>
    <s v="Male"/>
    <n v="33"/>
    <x v="16"/>
    <s v="North"/>
    <s v="P011"/>
    <x v="24"/>
    <x v="0"/>
    <s v="Kitchen"/>
    <n v="1"/>
    <n v="3499"/>
    <n v="0.1"/>
    <n v="2250"/>
    <x v="0"/>
    <s v="Delivered"/>
    <s v="Mobile App"/>
    <n v="5"/>
    <n v="3499"/>
    <n v="349.90000000000003"/>
    <n v="3149.1"/>
    <n v="2250"/>
    <n v="899.09999999999991"/>
    <n v="0"/>
    <s v="Mar"/>
    <n v="2025"/>
    <x v="3"/>
  </r>
  <r>
    <s v="ORD102828"/>
    <d v="2025-03-20T00:00:00"/>
    <s v="CUST0851"/>
    <s v="Anjali Verma"/>
    <s v="Female"/>
    <n v="41"/>
    <x v="20"/>
    <s v="South"/>
    <s v="P013"/>
    <x v="22"/>
    <x v="0"/>
    <s v="Cookware"/>
    <n v="4"/>
    <n v="4299"/>
    <n v="0"/>
    <n v="10800"/>
    <x v="3"/>
    <s v="Delivered"/>
    <s v="Mobile App"/>
    <n v="5"/>
    <n v="17196"/>
    <n v="0"/>
    <n v="17196"/>
    <n v="10800"/>
    <n v="6396"/>
    <n v="0"/>
    <s v="Mar"/>
    <n v="2025"/>
    <x v="2"/>
  </r>
  <r>
    <s v="ORD101780"/>
    <d v="2025-03-20T00:00:00"/>
    <s v="CUST0330"/>
    <s v="Arjun Rao"/>
    <s v="Female"/>
    <n v="38"/>
    <x v="5"/>
    <s v="West"/>
    <s v="P010"/>
    <x v="26"/>
    <x v="2"/>
    <s v="Clothing"/>
    <n v="1"/>
    <n v="1499"/>
    <n v="0.05"/>
    <n v="780"/>
    <x v="3"/>
    <s v="Cancelled"/>
    <s v="Mobile App"/>
    <m/>
    <n v="1499"/>
    <n v="74.95"/>
    <n v="1424.05"/>
    <n v="780"/>
    <n v="644.04999999999995"/>
    <n v="0"/>
    <s v="Mar"/>
    <n v="2025"/>
    <x v="2"/>
  </r>
  <r>
    <s v="ORD101873"/>
    <d v="2025-03-20T00:00:00"/>
    <s v="CUST1015"/>
    <s v="Aditi Saxena"/>
    <s v="Male"/>
    <n v="30"/>
    <x v="20"/>
    <s v="South"/>
    <s v="P014"/>
    <x v="29"/>
    <x v="0"/>
    <s v="Home Decor"/>
    <n v="1"/>
    <n v="1299"/>
    <n v="0.05"/>
    <n v="690"/>
    <x v="0"/>
    <s v="Delivered"/>
    <s v="Mobile App"/>
    <n v="5"/>
    <n v="1299"/>
    <n v="64.95"/>
    <n v="1234.05"/>
    <n v="690"/>
    <n v="544.04999999999995"/>
    <n v="0"/>
    <s v="Mar"/>
    <n v="2025"/>
    <x v="3"/>
  </r>
  <r>
    <s v="ORD104437"/>
    <d v="2025-03-20T00:00:00"/>
    <s v="CUST1412"/>
    <s v="Varun Jain"/>
    <s v="Male"/>
    <n v="43"/>
    <x v="3"/>
    <s v="East"/>
    <s v="P014"/>
    <x v="29"/>
    <x v="0"/>
    <s v="Home Decor"/>
    <n v="3"/>
    <n v="1299"/>
    <n v="0.3"/>
    <n v="2070"/>
    <x v="4"/>
    <s v="Delivered"/>
    <s v="Mobile App"/>
    <n v="3"/>
    <n v="3897"/>
    <n v="1169.0999999999999"/>
    <n v="2727.9"/>
    <n v="2070"/>
    <n v="657.90000000000009"/>
    <n v="0"/>
    <s v="Mar"/>
    <n v="2025"/>
    <x v="2"/>
  </r>
  <r>
    <s v="ORD101271"/>
    <d v="2025-03-20T00:00:00"/>
    <s v="CUST2168"/>
    <s v="Ishaan Malhotra"/>
    <s v="Male"/>
    <n v="48"/>
    <x v="20"/>
    <s v="South"/>
    <s v="P009"/>
    <x v="21"/>
    <x v="2"/>
    <s v="Clothing"/>
    <n v="5"/>
    <n v="1999"/>
    <n v="0"/>
    <n v="5250"/>
    <x v="4"/>
    <s v="Delivered"/>
    <s v="Mobile App"/>
    <n v="5"/>
    <n v="9995"/>
    <n v="0"/>
    <n v="9995"/>
    <n v="5250"/>
    <n v="4745"/>
    <n v="0"/>
    <s v="Mar"/>
    <n v="2025"/>
    <x v="1"/>
  </r>
  <r>
    <s v="ORD104996"/>
    <d v="2025-03-20T00:00:00"/>
    <s v="CUST0724"/>
    <s v="Karan Jain"/>
    <s v="Female"/>
    <n v="26"/>
    <x v="19"/>
    <s v="East"/>
    <s v="P008"/>
    <x v="2"/>
    <x v="2"/>
    <s v="Clothing"/>
    <n v="1"/>
    <n v="799"/>
    <n v="0.15"/>
    <n v="390"/>
    <x v="3"/>
    <s v="Delivered"/>
    <s v="Website"/>
    <n v="5"/>
    <n v="799"/>
    <n v="119.85"/>
    <n v="679.15"/>
    <n v="390"/>
    <n v="289.14999999999998"/>
    <n v="0"/>
    <s v="Mar"/>
    <n v="2025"/>
    <x v="3"/>
  </r>
  <r>
    <s v="ORD104907"/>
    <d v="2025-03-20T00:00:00"/>
    <s v="CUST1544"/>
    <s v="Sanya Malhotra"/>
    <s v="Female"/>
    <n v="49"/>
    <x v="12"/>
    <s v="West"/>
    <s v="P016"/>
    <x v="28"/>
    <x v="5"/>
    <s v="Fitness"/>
    <n v="2"/>
    <n v="999"/>
    <n v="0.15"/>
    <n v="1040"/>
    <x v="0"/>
    <s v="Cancelled"/>
    <s v="Mobile App"/>
    <m/>
    <n v="1998"/>
    <n v="299.7"/>
    <n v="1698.3"/>
    <n v="1040"/>
    <n v="658.3"/>
    <n v="0"/>
    <s v="Mar"/>
    <n v="2025"/>
    <x v="1"/>
  </r>
  <r>
    <s v="ORD102169"/>
    <d v="2025-03-20T00:00:00"/>
    <s v="CUST0072"/>
    <s v="Sanya Malhotra"/>
    <s v="Male"/>
    <n v="18"/>
    <x v="11"/>
    <s v="West"/>
    <s v="P019"/>
    <x v="18"/>
    <x v="5"/>
    <s v="Sports"/>
    <n v="1"/>
    <n v="1499"/>
    <n v="0"/>
    <n v="800"/>
    <x v="5"/>
    <s v="Delivered"/>
    <s v="Website"/>
    <n v="5"/>
    <n v="1499"/>
    <n v="0"/>
    <n v="1499"/>
    <n v="800"/>
    <n v="699"/>
    <n v="0"/>
    <s v="Mar"/>
    <n v="2025"/>
    <x v="0"/>
  </r>
  <r>
    <s v="ORD104920"/>
    <d v="2025-03-20T00:00:00"/>
    <s v="CUST0969"/>
    <s v="Zoya Singh"/>
    <s v="Male"/>
    <n v="42"/>
    <x v="3"/>
    <s v="East"/>
    <s v="P020"/>
    <x v="14"/>
    <x v="5"/>
    <s v="Fitness"/>
    <n v="1"/>
    <n v="699"/>
    <n v="0.1"/>
    <n v="320"/>
    <x v="0"/>
    <s v="Delivered"/>
    <s v="Website"/>
    <n v="5"/>
    <n v="699"/>
    <n v="69.900000000000006"/>
    <n v="629.1"/>
    <n v="320"/>
    <n v="309.10000000000002"/>
    <n v="0"/>
    <s v="Mar"/>
    <n v="2025"/>
    <x v="2"/>
  </r>
  <r>
    <s v="ORD101811"/>
    <d v="2025-03-21T00:00:00"/>
    <s v="CUST1759"/>
    <s v="Shivam Mehta"/>
    <s v="Male"/>
    <n v="33"/>
    <x v="19"/>
    <s v="East"/>
    <s v="P015"/>
    <x v="23"/>
    <x v="0"/>
    <s v="Home Decor"/>
    <n v="1"/>
    <n v="1599"/>
    <n v="0"/>
    <n v="850"/>
    <x v="2"/>
    <s v="Returned"/>
    <s v="Mobile App"/>
    <n v="5"/>
    <n v="1599"/>
    <n v="0"/>
    <n v="1599"/>
    <n v="850"/>
    <n v="749"/>
    <n v="0"/>
    <s v="Mar"/>
    <n v="2025"/>
    <x v="3"/>
  </r>
  <r>
    <s v="ORD100489"/>
    <d v="2025-03-21T00:00:00"/>
    <s v="CUST1944"/>
    <s v="Ishaan Malhotra"/>
    <s v="Male"/>
    <n v="30"/>
    <x v="7"/>
    <s v="West"/>
    <s v="P026"/>
    <x v="15"/>
    <x v="4"/>
    <s v="Fiction"/>
    <n v="1"/>
    <n v="899"/>
    <n v="0.3"/>
    <n v="420"/>
    <x v="1"/>
    <s v="Delivered"/>
    <s v="Mobile App"/>
    <n v="4"/>
    <n v="899"/>
    <n v="269.7"/>
    <n v="629.29999999999995"/>
    <n v="420"/>
    <n v="209.29999999999995"/>
    <n v="0"/>
    <s v="Mar"/>
    <n v="2025"/>
    <x v="3"/>
  </r>
  <r>
    <s v="ORD100053"/>
    <d v="2025-03-22T00:00:00"/>
    <s v="CUST1204"/>
    <s v="Karan Jain"/>
    <s v="Female"/>
    <n v="45"/>
    <x v="19"/>
    <s v="East"/>
    <s v="P021"/>
    <x v="3"/>
    <x v="1"/>
    <s v="Skincare"/>
    <n v="3"/>
    <n v="499"/>
    <n v="0.25"/>
    <n v="660"/>
    <x v="0"/>
    <s v="Delivered"/>
    <s v="Mobile App"/>
    <n v="3"/>
    <n v="1497"/>
    <n v="374.25"/>
    <n v="1122.75"/>
    <n v="660"/>
    <n v="462.75"/>
    <n v="0"/>
    <s v="Mar"/>
    <n v="2025"/>
    <x v="2"/>
  </r>
  <r>
    <s v="ORD100151"/>
    <d v="2025-03-22T00:00:00"/>
    <s v="CUST0401"/>
    <s v="Sakshi Mishra"/>
    <s v="Female"/>
    <n v="26"/>
    <x v="19"/>
    <s v="East"/>
    <s v="P001"/>
    <x v="6"/>
    <x v="3"/>
    <s v="Audio"/>
    <n v="1"/>
    <n v="2499"/>
    <n v="0"/>
    <n v="1550"/>
    <x v="1"/>
    <s v="Delivered"/>
    <s v="Mobile App"/>
    <n v="4"/>
    <n v="2499"/>
    <n v="0"/>
    <n v="2499"/>
    <n v="1550"/>
    <n v="949"/>
    <n v="0"/>
    <s v="Mar"/>
    <n v="2025"/>
    <x v="3"/>
  </r>
  <r>
    <s v="ORD103056"/>
    <d v="2025-03-22T00:00:00"/>
    <s v="CUST1144"/>
    <s v="Ishaan Malhotra"/>
    <s v="Female"/>
    <n v="28"/>
    <x v="2"/>
    <s v="East"/>
    <s v="P030"/>
    <x v="7"/>
    <x v="4"/>
    <s v="Self Development"/>
    <n v="1"/>
    <n v="599"/>
    <n v="0.25"/>
    <n v="260"/>
    <x v="2"/>
    <s v="Delivered"/>
    <s v="Mobile App"/>
    <n v="4"/>
    <n v="599"/>
    <n v="149.75"/>
    <n v="449.25"/>
    <n v="260"/>
    <n v="189.25"/>
    <n v="0"/>
    <s v="Mar"/>
    <n v="2025"/>
    <x v="3"/>
  </r>
  <r>
    <s v="ORD102442"/>
    <d v="2025-03-22T00:00:00"/>
    <s v="CUST1047"/>
    <s v="Aditi Saxena"/>
    <s v="Female"/>
    <n v="36"/>
    <x v="2"/>
    <s v="East"/>
    <s v="P013"/>
    <x v="22"/>
    <x v="0"/>
    <s v="Cookware"/>
    <n v="1"/>
    <n v="4299"/>
    <n v="0.15"/>
    <n v="2700"/>
    <x v="0"/>
    <s v="Delivered"/>
    <s v="Mobile App"/>
    <n v="5"/>
    <n v="4299"/>
    <n v="644.85"/>
    <n v="3654.15"/>
    <n v="2700"/>
    <n v="954.15000000000009"/>
    <n v="0"/>
    <s v="Mar"/>
    <n v="2025"/>
    <x v="2"/>
  </r>
  <r>
    <s v="ORD100596"/>
    <d v="2025-03-22T00:00:00"/>
    <s v="CUST1037"/>
    <s v="Tanvi Patel"/>
    <s v="Male"/>
    <n v="33"/>
    <x v="0"/>
    <s v="East"/>
    <s v="P008"/>
    <x v="2"/>
    <x v="2"/>
    <s v="Clothing"/>
    <n v="1"/>
    <n v="799"/>
    <n v="0.15"/>
    <n v="390"/>
    <x v="3"/>
    <s v="Delivered"/>
    <s v="Website"/>
    <n v="3"/>
    <n v="799"/>
    <n v="119.85"/>
    <n v="679.15"/>
    <n v="390"/>
    <n v="289.14999999999998"/>
    <n v="0"/>
    <s v="Mar"/>
    <n v="2025"/>
    <x v="3"/>
  </r>
  <r>
    <s v="ORD101052"/>
    <d v="2025-03-22T00:00:00"/>
    <s v="CUST0081"/>
    <s v="Sakshi Mishra"/>
    <s v="Female"/>
    <n v="29"/>
    <x v="8"/>
    <s v="East"/>
    <s v="P003"/>
    <x v="9"/>
    <x v="3"/>
    <s v="Wearables"/>
    <n v="1"/>
    <n v="3299"/>
    <n v="0.05"/>
    <n v="2100"/>
    <x v="1"/>
    <s v="Delivered"/>
    <s v="Mobile App"/>
    <n v="5"/>
    <n v="3299"/>
    <n v="164.95000000000002"/>
    <n v="3134.05"/>
    <n v="2100"/>
    <n v="1034.0500000000002"/>
    <n v="0"/>
    <s v="Mar"/>
    <n v="2025"/>
    <x v="3"/>
  </r>
  <r>
    <s v="ORD102955"/>
    <d v="2025-03-23T00:00:00"/>
    <s v="CUST0680"/>
    <s v="Sanya Malhotra"/>
    <s v="Male"/>
    <n v="30"/>
    <x v="11"/>
    <s v="West"/>
    <s v="P022"/>
    <x v="4"/>
    <x v="1"/>
    <s v="Skincare"/>
    <n v="1"/>
    <n v="799"/>
    <n v="0.15"/>
    <n v="360"/>
    <x v="4"/>
    <s v="Delivered"/>
    <s v="Website"/>
    <n v="5"/>
    <n v="799"/>
    <n v="119.85"/>
    <n v="679.15"/>
    <n v="360"/>
    <n v="319.14999999999998"/>
    <n v="0"/>
    <s v="Mar"/>
    <n v="2025"/>
    <x v="3"/>
  </r>
  <r>
    <s v="ORD103170"/>
    <d v="2025-03-23T00:00:00"/>
    <s v="CUST1337"/>
    <s v="Meera Singh"/>
    <s v="Female"/>
    <n v="28"/>
    <x v="3"/>
    <s v="East"/>
    <s v="P009"/>
    <x v="21"/>
    <x v="2"/>
    <s v="Clothing"/>
    <n v="1"/>
    <n v="1999"/>
    <n v="0.05"/>
    <n v="1050"/>
    <x v="3"/>
    <s v="Delivered"/>
    <s v="Mobile App"/>
    <n v="2"/>
    <n v="1999"/>
    <n v="99.95"/>
    <n v="1899.05"/>
    <n v="1050"/>
    <n v="849.05"/>
    <n v="0"/>
    <s v="Mar"/>
    <n v="2025"/>
    <x v="3"/>
  </r>
  <r>
    <s v="ORD102126"/>
    <d v="2025-03-23T00:00:00"/>
    <s v="CUST1911"/>
    <s v="Aditi Saxena"/>
    <s v="Male"/>
    <n v="30"/>
    <x v="14"/>
    <s v="South"/>
    <s v="P025"/>
    <x v="1"/>
    <x v="1"/>
    <s v="Skincare"/>
    <n v="2"/>
    <n v="699"/>
    <n v="0.15"/>
    <n v="620"/>
    <x v="3"/>
    <s v="Delivered"/>
    <s v="Mobile App"/>
    <n v="3"/>
    <n v="1398"/>
    <n v="209.7"/>
    <n v="1188.3"/>
    <n v="620"/>
    <n v="568.29999999999995"/>
    <n v="0"/>
    <s v="Mar"/>
    <n v="2025"/>
    <x v="3"/>
  </r>
  <r>
    <s v="ORD103734"/>
    <d v="2025-03-23T00:00:00"/>
    <s v="CUST0421"/>
    <s v="Akash Bansal"/>
    <s v="Female"/>
    <n v="32"/>
    <x v="10"/>
    <s v="South"/>
    <s v="P005"/>
    <x v="27"/>
    <x v="3"/>
    <s v="Accessories"/>
    <n v="3"/>
    <n v="1599"/>
    <n v="0.15"/>
    <n v="2760"/>
    <x v="2"/>
    <s v="Delivered"/>
    <s v="Website"/>
    <n v="4"/>
    <n v="4797"/>
    <n v="719.55"/>
    <n v="4077.45"/>
    <n v="2760"/>
    <n v="1317.4499999999998"/>
    <n v="0"/>
    <s v="Mar"/>
    <n v="2025"/>
    <x v="3"/>
  </r>
  <r>
    <s v="ORD102587"/>
    <d v="2025-03-23T00:00:00"/>
    <s v="CUST0191"/>
    <s v="Shivam Mehta"/>
    <s v="Male"/>
    <n v="26"/>
    <x v="23"/>
    <s v="West"/>
    <s v="P001"/>
    <x v="6"/>
    <x v="3"/>
    <s v="Audio"/>
    <n v="1"/>
    <n v="2499"/>
    <n v="0.05"/>
    <n v="1550"/>
    <x v="3"/>
    <s v="Delivered"/>
    <s v="Website"/>
    <n v="5"/>
    <n v="2499"/>
    <n v="124.95"/>
    <n v="2374.0500000000002"/>
    <n v="1550"/>
    <n v="824.05000000000018"/>
    <n v="0"/>
    <s v="Mar"/>
    <n v="2025"/>
    <x v="3"/>
  </r>
  <r>
    <s v="ORD104925"/>
    <d v="2025-03-23T00:00:00"/>
    <s v="CUST1002"/>
    <s v="Arjun Rao"/>
    <s v="Female"/>
    <n v="28"/>
    <x v="22"/>
    <s v="South"/>
    <s v="P020"/>
    <x v="14"/>
    <x v="5"/>
    <s v="Fitness"/>
    <n v="2"/>
    <n v="699"/>
    <n v="0.15"/>
    <n v="640"/>
    <x v="1"/>
    <s v="Delivered"/>
    <s v="Website"/>
    <n v="3"/>
    <n v="1398"/>
    <n v="209.7"/>
    <n v="1188.3"/>
    <n v="640"/>
    <n v="548.29999999999995"/>
    <n v="0"/>
    <s v="Mar"/>
    <n v="2025"/>
    <x v="3"/>
  </r>
  <r>
    <s v="ORD103442"/>
    <d v="2025-03-23T00:00:00"/>
    <s v="CUST0253"/>
    <s v="Kavya Patel"/>
    <s v="Male"/>
    <n v="18"/>
    <x v="11"/>
    <s v="West"/>
    <s v="P008"/>
    <x v="2"/>
    <x v="2"/>
    <s v="Clothing"/>
    <n v="2"/>
    <n v="799"/>
    <n v="0.05"/>
    <n v="780"/>
    <x v="4"/>
    <s v="Delivered"/>
    <s v="Mobile App"/>
    <n v="4"/>
    <n v="1598"/>
    <n v="79.900000000000006"/>
    <n v="1518.1"/>
    <n v="780"/>
    <n v="738.09999999999991"/>
    <n v="0"/>
    <s v="Mar"/>
    <n v="2025"/>
    <x v="0"/>
  </r>
  <r>
    <s v="ORD101224"/>
    <d v="2025-03-23T00:00:00"/>
    <s v="CUST0950"/>
    <s v="Simran Gupta"/>
    <s v="Male"/>
    <n v="38"/>
    <x v="6"/>
    <s v="North"/>
    <s v="P005"/>
    <x v="27"/>
    <x v="3"/>
    <s v="Accessories"/>
    <n v="1"/>
    <n v="1599"/>
    <n v="0.15"/>
    <n v="920"/>
    <x v="3"/>
    <s v="Cancelled"/>
    <s v="Mobile App"/>
    <m/>
    <n v="1599"/>
    <n v="239.85"/>
    <n v="1359.15"/>
    <n v="920"/>
    <n v="439.15000000000009"/>
    <n v="0"/>
    <s v="Mar"/>
    <n v="2025"/>
    <x v="2"/>
  </r>
  <r>
    <s v="ORD100944"/>
    <d v="2025-03-23T00:00:00"/>
    <s v="CUST0993"/>
    <s v="Diya Mishra"/>
    <s v="Male"/>
    <n v="42"/>
    <x v="11"/>
    <s v="West"/>
    <s v="P003"/>
    <x v="9"/>
    <x v="3"/>
    <s v="Wearables"/>
    <n v="1"/>
    <n v="3299"/>
    <n v="0.05"/>
    <n v="2100"/>
    <x v="1"/>
    <s v="Delivered"/>
    <s v="Website"/>
    <n v="5"/>
    <n v="3299"/>
    <n v="164.95000000000002"/>
    <n v="3134.05"/>
    <n v="2100"/>
    <n v="1034.0500000000002"/>
    <n v="0"/>
    <s v="Mar"/>
    <n v="2025"/>
    <x v="2"/>
  </r>
  <r>
    <s v="ORD104973"/>
    <d v="2025-03-23T00:00:00"/>
    <s v="CUST1571"/>
    <s v="Riya Verma"/>
    <s v="Female"/>
    <n v="25"/>
    <x v="5"/>
    <s v="West"/>
    <s v="P012"/>
    <x v="0"/>
    <x v="0"/>
    <s v="Kitchen"/>
    <n v="2"/>
    <n v="5999"/>
    <n v="0.25"/>
    <n v="7800"/>
    <x v="0"/>
    <s v="Delivered"/>
    <s v="Website"/>
    <n v="5"/>
    <n v="11998"/>
    <n v="2999.5"/>
    <n v="8998.5"/>
    <n v="7800"/>
    <n v="1198.5"/>
    <n v="0"/>
    <s v="Mar"/>
    <n v="2025"/>
    <x v="0"/>
  </r>
  <r>
    <s v="ORD102644"/>
    <d v="2025-03-24T00:00:00"/>
    <s v="CUST1605"/>
    <s v="Akash Bansal"/>
    <s v="Female"/>
    <n v="23"/>
    <x v="18"/>
    <s v="South"/>
    <s v="P003"/>
    <x v="9"/>
    <x v="3"/>
    <s v="Wearables"/>
    <n v="3"/>
    <n v="3299"/>
    <n v="0.05"/>
    <n v="6300"/>
    <x v="4"/>
    <s v="Delivered"/>
    <s v="Mobile App"/>
    <n v="3"/>
    <n v="9897"/>
    <n v="494.85"/>
    <n v="9402.15"/>
    <n v="6300"/>
    <n v="3102.1499999999996"/>
    <n v="0"/>
    <s v="Mar"/>
    <n v="2025"/>
    <x v="0"/>
  </r>
  <r>
    <s v="ORD102296"/>
    <d v="2025-03-24T00:00:00"/>
    <s v="CUST2032"/>
    <s v="Mohit Sharma"/>
    <s v="Male"/>
    <n v="28"/>
    <x v="20"/>
    <s v="South"/>
    <s v="P012"/>
    <x v="0"/>
    <x v="0"/>
    <s v="Kitchen"/>
    <n v="1"/>
    <n v="5999"/>
    <n v="0.05"/>
    <n v="3900"/>
    <x v="0"/>
    <s v="Cancelled"/>
    <s v="Mobile App"/>
    <m/>
    <n v="5999"/>
    <n v="299.95"/>
    <n v="5699.05"/>
    <n v="3900"/>
    <n v="1799.0500000000002"/>
    <n v="0"/>
    <s v="Mar"/>
    <n v="2025"/>
    <x v="3"/>
  </r>
  <r>
    <s v="ORD100553"/>
    <d v="2025-03-24T00:00:00"/>
    <s v="CUST1516"/>
    <s v="Rahul Kumar"/>
    <s v="Female"/>
    <n v="20"/>
    <x v="9"/>
    <s v="North"/>
    <s v="P009"/>
    <x v="21"/>
    <x v="2"/>
    <s v="Clothing"/>
    <n v="2"/>
    <n v="1999"/>
    <n v="0.15"/>
    <n v="2100"/>
    <x v="1"/>
    <s v="Delivered"/>
    <s v="Mobile App"/>
    <n v="4"/>
    <n v="3998"/>
    <n v="599.69999999999993"/>
    <n v="3398.3"/>
    <n v="2100"/>
    <n v="1298.3000000000002"/>
    <n v="0"/>
    <s v="Mar"/>
    <n v="2025"/>
    <x v="0"/>
  </r>
  <r>
    <s v="ORD103882"/>
    <d v="2025-03-24T00:00:00"/>
    <s v="CUST1788"/>
    <s v="Ananya Kumar"/>
    <s v="Male"/>
    <n v="38"/>
    <x v="20"/>
    <s v="South"/>
    <s v="P026"/>
    <x v="15"/>
    <x v="4"/>
    <s v="Fiction"/>
    <n v="3"/>
    <n v="899"/>
    <n v="0.2"/>
    <n v="1260"/>
    <x v="0"/>
    <s v="Delivered"/>
    <s v="Website"/>
    <n v="5"/>
    <n v="2697"/>
    <n v="539.4"/>
    <n v="2157.6"/>
    <n v="1260"/>
    <n v="897.59999999999991"/>
    <n v="0"/>
    <s v="Mar"/>
    <n v="2025"/>
    <x v="2"/>
  </r>
  <r>
    <s v="ORD102717"/>
    <d v="2025-03-24T00:00:00"/>
    <s v="CUST1993"/>
    <s v="Zoya Singh"/>
    <s v="Male"/>
    <n v="32"/>
    <x v="14"/>
    <s v="South"/>
    <s v="P001"/>
    <x v="6"/>
    <x v="3"/>
    <s v="Audio"/>
    <n v="1"/>
    <n v="2499"/>
    <n v="0.05"/>
    <n v="1550"/>
    <x v="2"/>
    <s v="Delivered"/>
    <s v="Website"/>
    <n v="4"/>
    <n v="2499"/>
    <n v="124.95"/>
    <n v="2374.0500000000002"/>
    <n v="1550"/>
    <n v="824.05000000000018"/>
    <n v="0"/>
    <s v="Mar"/>
    <n v="2025"/>
    <x v="3"/>
  </r>
  <r>
    <s v="ORD101803"/>
    <d v="2025-03-24T00:00:00"/>
    <s v="CUST1509"/>
    <s v="Akash Bansal"/>
    <s v="Male"/>
    <n v="19"/>
    <x v="18"/>
    <s v="South"/>
    <s v="P029"/>
    <x v="11"/>
    <x v="4"/>
    <s v="Technology"/>
    <n v="3"/>
    <n v="1299"/>
    <n v="0.1"/>
    <n v="1830"/>
    <x v="1"/>
    <s v="Cancelled"/>
    <s v="Website"/>
    <m/>
    <n v="3897"/>
    <n v="389.70000000000005"/>
    <n v="3507.3"/>
    <n v="1830"/>
    <n v="1677.3000000000002"/>
    <n v="0"/>
    <s v="Mar"/>
    <n v="2025"/>
    <x v="0"/>
  </r>
  <r>
    <s v="ORD104100"/>
    <d v="2025-03-24T00:00:00"/>
    <s v="CUST0257"/>
    <s v="Diya Mishra"/>
    <s v="Female"/>
    <n v="24"/>
    <x v="17"/>
    <s v="North"/>
    <s v="P028"/>
    <x v="12"/>
    <x v="4"/>
    <s v="Technology"/>
    <n v="1"/>
    <n v="1099"/>
    <n v="0.1"/>
    <n v="520"/>
    <x v="0"/>
    <s v="Delivered"/>
    <s v="Mobile App"/>
    <n v="5"/>
    <n v="1099"/>
    <n v="109.9"/>
    <n v="989.1"/>
    <n v="520"/>
    <n v="469.1"/>
    <n v="0"/>
    <s v="Mar"/>
    <n v="2025"/>
    <x v="0"/>
  </r>
  <r>
    <s v="ORD103224"/>
    <d v="2025-03-24T00:00:00"/>
    <s v="CUST1569"/>
    <s v="Diya Mishra"/>
    <s v="Male"/>
    <n v="40"/>
    <x v="9"/>
    <s v="North"/>
    <s v="P004"/>
    <x v="19"/>
    <x v="3"/>
    <s v="Accessories"/>
    <n v="5"/>
    <n v="899"/>
    <n v="0.05"/>
    <n v="2400"/>
    <x v="0"/>
    <s v="Cancelled"/>
    <s v="Mobile App"/>
    <m/>
    <n v="4495"/>
    <n v="224.75"/>
    <n v="4270.25"/>
    <n v="2400"/>
    <n v="1870.25"/>
    <n v="0"/>
    <s v="Mar"/>
    <n v="2025"/>
    <x v="2"/>
  </r>
  <r>
    <s v="ORD104332"/>
    <d v="2025-03-24T00:00:00"/>
    <s v="CUST1143"/>
    <s v="Aditi Saxena"/>
    <s v="Female"/>
    <n v="25"/>
    <x v="9"/>
    <s v="North"/>
    <s v="P018"/>
    <x v="16"/>
    <x v="5"/>
    <s v="Sports"/>
    <n v="1"/>
    <n v="2199"/>
    <n v="0.05"/>
    <n v="1250"/>
    <x v="3"/>
    <s v="Delivered"/>
    <s v="Website"/>
    <n v="5"/>
    <n v="2199"/>
    <n v="109.95"/>
    <n v="2089.0500000000002"/>
    <n v="1250"/>
    <n v="839.05000000000018"/>
    <n v="0"/>
    <s v="Mar"/>
    <n v="2025"/>
    <x v="0"/>
  </r>
  <r>
    <s v="ORD102422"/>
    <d v="2025-03-25T00:00:00"/>
    <s v="CUST0792"/>
    <s v="Ishaan Malhotra"/>
    <s v="Male"/>
    <n v="56"/>
    <x v="11"/>
    <s v="West"/>
    <s v="P018"/>
    <x v="16"/>
    <x v="5"/>
    <s v="Sports"/>
    <n v="1"/>
    <n v="2199"/>
    <n v="0.1"/>
    <n v="1250"/>
    <x v="3"/>
    <s v="Delivered"/>
    <s v="Website"/>
    <n v="4"/>
    <n v="2199"/>
    <n v="219.9"/>
    <n v="1979.1"/>
    <n v="1250"/>
    <n v="729.09999999999991"/>
    <n v="0"/>
    <s v="Mar"/>
    <n v="2025"/>
    <x v="4"/>
  </r>
  <r>
    <s v="ORD101380"/>
    <d v="2025-03-25T00:00:00"/>
    <s v="CUST0025"/>
    <s v="Meera Singh"/>
    <s v="Female"/>
    <n v="29"/>
    <x v="8"/>
    <s v="East"/>
    <s v="P006"/>
    <x v="8"/>
    <x v="2"/>
    <s v="Bags"/>
    <n v="1"/>
    <n v="1799"/>
    <n v="0.15"/>
    <n v="950"/>
    <x v="0"/>
    <s v="Delivered"/>
    <s v="Website"/>
    <n v="4"/>
    <n v="1799"/>
    <n v="269.84999999999997"/>
    <n v="1529.15"/>
    <n v="950"/>
    <n v="579.15000000000009"/>
    <n v="0"/>
    <s v="Mar"/>
    <n v="2025"/>
    <x v="3"/>
  </r>
  <r>
    <s v="ORD101447"/>
    <d v="2025-03-25T00:00:00"/>
    <s v="CUST0813"/>
    <s v="Tanvi Patel"/>
    <s v="Female"/>
    <n v="44"/>
    <x v="0"/>
    <s v="East"/>
    <s v="P001"/>
    <x v="6"/>
    <x v="3"/>
    <s v="Audio"/>
    <n v="3"/>
    <n v="2499"/>
    <n v="0.15"/>
    <n v="4650"/>
    <x v="3"/>
    <s v="Delivered"/>
    <s v="Website"/>
    <n v="5"/>
    <n v="7497"/>
    <n v="1124.55"/>
    <n v="6372.45"/>
    <n v="4650"/>
    <n v="1722.4499999999998"/>
    <n v="0"/>
    <s v="Mar"/>
    <n v="2025"/>
    <x v="2"/>
  </r>
  <r>
    <s v="ORD103672"/>
    <d v="2025-03-25T00:00:00"/>
    <s v="CUST0735"/>
    <s v="Shivam Mehta"/>
    <s v="Female"/>
    <n v="24"/>
    <x v="23"/>
    <s v="West"/>
    <s v="P009"/>
    <x v="21"/>
    <x v="2"/>
    <s v="Clothing"/>
    <n v="1"/>
    <n v="1999"/>
    <n v="0.15"/>
    <n v="1050"/>
    <x v="3"/>
    <s v="Delivered"/>
    <s v="Website"/>
    <n v="4"/>
    <n v="1999"/>
    <n v="299.84999999999997"/>
    <n v="1699.15"/>
    <n v="1050"/>
    <n v="649.15000000000009"/>
    <n v="0"/>
    <s v="Mar"/>
    <n v="2025"/>
    <x v="0"/>
  </r>
  <r>
    <s v="ORD102435"/>
    <d v="2025-03-25T00:00:00"/>
    <s v="CUST1521"/>
    <s v="Sakshi Mishra"/>
    <s v="Female"/>
    <n v="45"/>
    <x v="12"/>
    <s v="West"/>
    <s v="P006"/>
    <x v="8"/>
    <x v="2"/>
    <s v="Bags"/>
    <n v="1"/>
    <n v="1799"/>
    <n v="0.25"/>
    <n v="950"/>
    <x v="2"/>
    <s v="Delivered"/>
    <s v="Mobile App"/>
    <n v="5"/>
    <n v="1799"/>
    <n v="449.75"/>
    <n v="1349.25"/>
    <n v="950"/>
    <n v="399.25"/>
    <n v="0"/>
    <s v="Mar"/>
    <n v="2025"/>
    <x v="2"/>
  </r>
  <r>
    <s v="ORD100876"/>
    <d v="2025-03-25T00:00:00"/>
    <s v="CUST1978"/>
    <s v="Rohan Rao"/>
    <s v="Male"/>
    <n v="27"/>
    <x v="19"/>
    <s v="East"/>
    <s v="P001"/>
    <x v="6"/>
    <x v="3"/>
    <s v="Audio"/>
    <n v="1"/>
    <n v="2499"/>
    <n v="0"/>
    <n v="1550"/>
    <x v="0"/>
    <s v="Delivered"/>
    <s v="Mobile App"/>
    <n v="4"/>
    <n v="2499"/>
    <n v="0"/>
    <n v="2499"/>
    <n v="1550"/>
    <n v="949"/>
    <n v="0"/>
    <s v="Mar"/>
    <n v="2025"/>
    <x v="3"/>
  </r>
  <r>
    <s v="ORD103149"/>
    <d v="2025-03-25T00:00:00"/>
    <s v="CUST1673"/>
    <s v="Zoya Singh"/>
    <s v="Female"/>
    <n v="18"/>
    <x v="5"/>
    <s v="West"/>
    <s v="P003"/>
    <x v="9"/>
    <x v="3"/>
    <s v="Wearables"/>
    <n v="3"/>
    <n v="3299"/>
    <n v="0.1"/>
    <n v="6300"/>
    <x v="2"/>
    <s v="Delivered"/>
    <s v="Website"/>
    <n v="4"/>
    <n v="9897"/>
    <n v="989.7"/>
    <n v="8907.2999999999993"/>
    <n v="6300"/>
    <n v="2607.2999999999993"/>
    <n v="0"/>
    <s v="Mar"/>
    <n v="2025"/>
    <x v="0"/>
  </r>
  <r>
    <s v="ORD101294"/>
    <d v="2025-03-25T00:00:00"/>
    <s v="CUST0036"/>
    <s v="Varun Jain"/>
    <s v="Male"/>
    <n v="28"/>
    <x v="10"/>
    <s v="South"/>
    <s v="P025"/>
    <x v="1"/>
    <x v="1"/>
    <s v="Skincare"/>
    <n v="1"/>
    <n v="699"/>
    <n v="0.15"/>
    <n v="310"/>
    <x v="2"/>
    <s v="Delivered"/>
    <s v="Website"/>
    <n v="4"/>
    <n v="699"/>
    <n v="104.85"/>
    <n v="594.15"/>
    <n v="310"/>
    <n v="284.14999999999998"/>
    <n v="0"/>
    <s v="Mar"/>
    <n v="2025"/>
    <x v="3"/>
  </r>
  <r>
    <s v="ORD101373"/>
    <d v="2025-03-25T00:00:00"/>
    <s v="CUST1589"/>
    <s v="Pranav Bansal"/>
    <s v="Male"/>
    <n v="33"/>
    <x v="18"/>
    <s v="South"/>
    <s v="P023"/>
    <x v="20"/>
    <x v="1"/>
    <s v="Haircare"/>
    <n v="1"/>
    <n v="649"/>
    <n v="0.1"/>
    <n v="290"/>
    <x v="1"/>
    <s v="Delivered"/>
    <s v="Website"/>
    <n v="5"/>
    <n v="649"/>
    <n v="64.900000000000006"/>
    <n v="584.1"/>
    <n v="290"/>
    <n v="294.10000000000002"/>
    <n v="0"/>
    <s v="Mar"/>
    <n v="2025"/>
    <x v="3"/>
  </r>
  <r>
    <s v="ORD101286"/>
    <d v="2025-03-25T00:00:00"/>
    <s v="CUST0846"/>
    <s v="Aditya Kapoor"/>
    <s v="Female"/>
    <n v="45"/>
    <x v="18"/>
    <s v="South"/>
    <s v="P025"/>
    <x v="1"/>
    <x v="1"/>
    <s v="Skincare"/>
    <n v="1"/>
    <n v="699"/>
    <n v="0.05"/>
    <n v="310"/>
    <x v="1"/>
    <s v="Delivered"/>
    <s v="Mobile App"/>
    <n v="4"/>
    <n v="699"/>
    <n v="34.950000000000003"/>
    <n v="664.05"/>
    <n v="310"/>
    <n v="354.04999999999995"/>
    <n v="0"/>
    <s v="Mar"/>
    <n v="2025"/>
    <x v="2"/>
  </r>
  <r>
    <s v="ORD101720"/>
    <d v="2025-03-25T00:00:00"/>
    <s v="CUST0497"/>
    <s v="Sakshi Mishra"/>
    <s v="Male"/>
    <n v="24"/>
    <x v="7"/>
    <s v="West"/>
    <s v="P001"/>
    <x v="6"/>
    <x v="3"/>
    <s v="Audio"/>
    <n v="4"/>
    <n v="2499"/>
    <n v="0.05"/>
    <n v="6200"/>
    <x v="2"/>
    <s v="Delivered"/>
    <s v="Mobile App"/>
    <n v="5"/>
    <n v="9996"/>
    <n v="499.8"/>
    <n v="9496.2000000000007"/>
    <n v="6200"/>
    <n v="3296.2000000000007"/>
    <n v="0"/>
    <s v="Mar"/>
    <n v="2025"/>
    <x v="0"/>
  </r>
  <r>
    <s v="ORD101623"/>
    <d v="2025-03-25T00:00:00"/>
    <s v="CUST0684"/>
    <s v="Rahul Kumar"/>
    <s v="Female"/>
    <n v="32"/>
    <x v="6"/>
    <s v="North"/>
    <s v="P003"/>
    <x v="9"/>
    <x v="3"/>
    <s v="Wearables"/>
    <n v="3"/>
    <n v="3299"/>
    <n v="0.2"/>
    <n v="6300"/>
    <x v="0"/>
    <s v="Delivered"/>
    <s v="Website"/>
    <n v="5"/>
    <n v="9897"/>
    <n v="1979.4"/>
    <n v="7917.6"/>
    <n v="6300"/>
    <n v="1617.6000000000004"/>
    <n v="0"/>
    <s v="Mar"/>
    <n v="2025"/>
    <x v="3"/>
  </r>
  <r>
    <s v="ORD102981"/>
    <d v="2025-03-25T00:00:00"/>
    <s v="CUST0192"/>
    <s v="Aarav Sharma"/>
    <s v="Female"/>
    <n v="25"/>
    <x v="8"/>
    <s v="East"/>
    <s v="P019"/>
    <x v="18"/>
    <x v="5"/>
    <s v="Sports"/>
    <n v="4"/>
    <n v="1499"/>
    <n v="0.1"/>
    <n v="3200"/>
    <x v="1"/>
    <s v="Delivered"/>
    <s v="Mobile App"/>
    <n v="5"/>
    <n v="5996"/>
    <n v="599.6"/>
    <n v="5396.4"/>
    <n v="3200"/>
    <n v="2196.3999999999996"/>
    <n v="0"/>
    <s v="Mar"/>
    <n v="2025"/>
    <x v="0"/>
  </r>
  <r>
    <s v="ORD101572"/>
    <d v="2025-03-26T00:00:00"/>
    <s v="CUST1381"/>
    <s v="Akash Bansal"/>
    <s v="Female"/>
    <n v="26"/>
    <x v="1"/>
    <s v="North"/>
    <s v="P012"/>
    <x v="0"/>
    <x v="0"/>
    <s v="Kitchen"/>
    <n v="1"/>
    <n v="5999"/>
    <n v="0.1"/>
    <n v="3900"/>
    <x v="0"/>
    <s v="Delivered"/>
    <s v="Mobile App"/>
    <n v="4"/>
    <n v="5999"/>
    <n v="599.9"/>
    <n v="5399.1"/>
    <n v="3900"/>
    <n v="1499.1000000000004"/>
    <n v="0"/>
    <s v="Mar"/>
    <n v="2025"/>
    <x v="3"/>
  </r>
  <r>
    <s v="ORD104545"/>
    <d v="2025-03-26T00:00:00"/>
    <s v="CUST1784"/>
    <s v="Ishaan Malhotra"/>
    <s v="Male"/>
    <n v="42"/>
    <x v="9"/>
    <s v="North"/>
    <s v="P001"/>
    <x v="6"/>
    <x v="3"/>
    <s v="Audio"/>
    <n v="2"/>
    <n v="2499"/>
    <n v="0.1"/>
    <n v="3100"/>
    <x v="1"/>
    <s v="Delivered"/>
    <s v="Mobile App"/>
    <n v="5"/>
    <n v="4998"/>
    <n v="499.8"/>
    <n v="4498.2"/>
    <n v="3100"/>
    <n v="1398.1999999999998"/>
    <n v="0"/>
    <s v="Mar"/>
    <n v="2025"/>
    <x v="2"/>
  </r>
  <r>
    <s v="ORD100555"/>
    <d v="2025-03-26T00:00:00"/>
    <s v="CUST0320"/>
    <s v="Aarav Sharma"/>
    <s v="Female"/>
    <n v="26"/>
    <x v="23"/>
    <s v="West"/>
    <s v="P014"/>
    <x v="29"/>
    <x v="0"/>
    <s v="Home Decor"/>
    <n v="3"/>
    <n v="1299"/>
    <n v="0.1"/>
    <n v="2070"/>
    <x v="1"/>
    <s v="Delivered"/>
    <s v="Website"/>
    <n v="5"/>
    <n v="3897"/>
    <n v="389.70000000000005"/>
    <n v="3507.3"/>
    <n v="2070"/>
    <n v="1437.3000000000002"/>
    <n v="0"/>
    <s v="Mar"/>
    <n v="2025"/>
    <x v="3"/>
  </r>
  <r>
    <s v="ORD103014"/>
    <d v="2025-03-26T00:00:00"/>
    <s v="CUST1586"/>
    <s v="Yash Agarwal"/>
    <s v="Male"/>
    <n v="34"/>
    <x v="7"/>
    <s v="West"/>
    <s v="P015"/>
    <x v="23"/>
    <x v="0"/>
    <s v="Home Decor"/>
    <n v="1"/>
    <n v="1599"/>
    <n v="0.05"/>
    <n v="850"/>
    <x v="4"/>
    <s v="Delivered"/>
    <s v="Website"/>
    <n v="2"/>
    <n v="1599"/>
    <n v="79.95"/>
    <n v="1519.05"/>
    <n v="850"/>
    <n v="669.05"/>
    <n v="0"/>
    <s v="Mar"/>
    <n v="2025"/>
    <x v="3"/>
  </r>
  <r>
    <s v="ORD104679"/>
    <d v="2025-03-26T00:00:00"/>
    <s v="CUST0754"/>
    <s v="Yash Agarwal"/>
    <s v="Male"/>
    <n v="39"/>
    <x v="12"/>
    <s v="West"/>
    <s v="P014"/>
    <x v="29"/>
    <x v="0"/>
    <s v="Home Decor"/>
    <n v="2"/>
    <n v="1299"/>
    <n v="0.1"/>
    <n v="1380"/>
    <x v="0"/>
    <s v="Delivered"/>
    <s v="Mobile App"/>
    <n v="2"/>
    <n v="2598"/>
    <n v="259.8"/>
    <n v="2338.1999999999998"/>
    <n v="1380"/>
    <n v="958.19999999999982"/>
    <n v="0"/>
    <s v="Mar"/>
    <n v="2025"/>
    <x v="2"/>
  </r>
  <r>
    <s v="ORD104678"/>
    <d v="2025-03-26T00:00:00"/>
    <s v="CUST0577"/>
    <s v="Diya Mishra"/>
    <s v="Male"/>
    <n v="25"/>
    <x v="7"/>
    <s v="West"/>
    <s v="P012"/>
    <x v="0"/>
    <x v="0"/>
    <s v="Kitchen"/>
    <n v="1"/>
    <n v="5999"/>
    <n v="0.2"/>
    <n v="3900"/>
    <x v="5"/>
    <s v="Delivered"/>
    <s v="Mobile App"/>
    <n v="4"/>
    <n v="5999"/>
    <n v="1199.8"/>
    <n v="4799.2"/>
    <n v="3900"/>
    <n v="899.19999999999982"/>
    <n v="0"/>
    <s v="Mar"/>
    <n v="2025"/>
    <x v="0"/>
  </r>
  <r>
    <s v="ORD100940"/>
    <d v="2025-03-26T00:00:00"/>
    <s v="CUST1203"/>
    <s v="Anjali Verma"/>
    <s v="Male"/>
    <n v="28"/>
    <x v="13"/>
    <s v="North"/>
    <s v="P016"/>
    <x v="28"/>
    <x v="5"/>
    <s v="Fitness"/>
    <n v="2"/>
    <n v="999"/>
    <n v="0.25"/>
    <n v="1040"/>
    <x v="0"/>
    <s v="Delivered"/>
    <s v="Website"/>
    <n v="4"/>
    <n v="1998"/>
    <n v="499.5"/>
    <n v="1498.5"/>
    <n v="1040"/>
    <n v="458.5"/>
    <n v="0"/>
    <s v="Mar"/>
    <n v="2025"/>
    <x v="3"/>
  </r>
  <r>
    <s v="ORD101349"/>
    <d v="2025-03-27T00:00:00"/>
    <s v="CUST1883"/>
    <s v="Vansh Chopra"/>
    <s v="Female"/>
    <n v="35"/>
    <x v="10"/>
    <s v="South"/>
    <s v="P029"/>
    <x v="11"/>
    <x v="4"/>
    <s v="Technology"/>
    <n v="3"/>
    <n v="1299"/>
    <n v="0.15"/>
    <n v="1830"/>
    <x v="1"/>
    <s v="Returned"/>
    <s v="Mobile App"/>
    <n v="2"/>
    <n v="3897"/>
    <n v="584.54999999999995"/>
    <n v="3312.45"/>
    <n v="1830"/>
    <n v="1482.4499999999998"/>
    <n v="0"/>
    <s v="Mar"/>
    <n v="2025"/>
    <x v="3"/>
  </r>
  <r>
    <s v="ORD102155"/>
    <d v="2025-03-27T00:00:00"/>
    <s v="CUST0307"/>
    <s v="Anjali Verma"/>
    <s v="Female"/>
    <n v="18"/>
    <x v="0"/>
    <s v="East"/>
    <s v="P022"/>
    <x v="4"/>
    <x v="1"/>
    <s v="Skincare"/>
    <n v="1"/>
    <n v="799"/>
    <n v="0.1"/>
    <n v="360"/>
    <x v="4"/>
    <s v="Delivered"/>
    <s v="Mobile App"/>
    <n v="4"/>
    <n v="799"/>
    <n v="79.900000000000006"/>
    <n v="719.1"/>
    <n v="360"/>
    <n v="359.1"/>
    <n v="0"/>
    <s v="Mar"/>
    <n v="2025"/>
    <x v="0"/>
  </r>
  <r>
    <s v="ORD101523"/>
    <d v="2025-03-27T00:00:00"/>
    <s v="CUST1524"/>
    <s v="Karan Jain"/>
    <s v="Female"/>
    <n v="19"/>
    <x v="14"/>
    <s v="South"/>
    <s v="P010"/>
    <x v="26"/>
    <x v="2"/>
    <s v="Clothing"/>
    <n v="1"/>
    <n v="1499"/>
    <n v="0.1"/>
    <n v="780"/>
    <x v="0"/>
    <s v="Delivered"/>
    <s v="Website"/>
    <n v="4"/>
    <n v="1499"/>
    <n v="149.9"/>
    <n v="1349.1"/>
    <n v="780"/>
    <n v="569.09999999999991"/>
    <n v="0"/>
    <s v="Mar"/>
    <n v="2025"/>
    <x v="0"/>
  </r>
  <r>
    <s v="ORD100673"/>
    <d v="2025-03-27T00:00:00"/>
    <s v="CUST0704"/>
    <s v="Aarav Sharma"/>
    <s v="Female"/>
    <n v="18"/>
    <x v="16"/>
    <s v="North"/>
    <s v="P024"/>
    <x v="13"/>
    <x v="1"/>
    <s v="Fragrance"/>
    <n v="1"/>
    <n v="1799"/>
    <n v="0.2"/>
    <n v="900"/>
    <x v="3"/>
    <s v="Delivered"/>
    <s v="Website"/>
    <n v="5"/>
    <n v="1799"/>
    <n v="359.8"/>
    <n v="1439.2"/>
    <n v="900"/>
    <n v="539.20000000000005"/>
    <n v="0"/>
    <s v="Mar"/>
    <n v="2025"/>
    <x v="0"/>
  </r>
  <r>
    <s v="ORD103688"/>
    <d v="2025-03-27T00:00:00"/>
    <s v="CUST1607"/>
    <s v="Nisha Saxena"/>
    <s v="Female"/>
    <n v="26"/>
    <x v="3"/>
    <s v="East"/>
    <s v="P021"/>
    <x v="3"/>
    <x v="1"/>
    <s v="Skincare"/>
    <n v="1"/>
    <n v="499"/>
    <n v="0.1"/>
    <n v="220"/>
    <x v="3"/>
    <s v="Delivered"/>
    <s v="Website"/>
    <n v="2"/>
    <n v="499"/>
    <n v="49.900000000000006"/>
    <n v="449.1"/>
    <n v="220"/>
    <n v="229.10000000000002"/>
    <n v="0"/>
    <s v="Mar"/>
    <n v="2025"/>
    <x v="3"/>
  </r>
  <r>
    <s v="ORD100120"/>
    <d v="2025-03-27T00:00:00"/>
    <s v="CUST2170"/>
    <s v="Rohan Rao"/>
    <s v="Female"/>
    <n v="27"/>
    <x v="20"/>
    <s v="South"/>
    <s v="P008"/>
    <x v="2"/>
    <x v="2"/>
    <s v="Clothing"/>
    <n v="1"/>
    <n v="799"/>
    <n v="0"/>
    <n v="390"/>
    <x v="3"/>
    <s v="Delivered"/>
    <s v="Mobile App"/>
    <n v="5"/>
    <n v="799"/>
    <n v="0"/>
    <n v="799"/>
    <n v="390"/>
    <n v="409"/>
    <n v="0"/>
    <s v="Mar"/>
    <n v="2025"/>
    <x v="3"/>
  </r>
  <r>
    <s v="ORD101066"/>
    <d v="2025-03-27T00:00:00"/>
    <s v="CUST1526"/>
    <s v="Simran Gupta"/>
    <s v="Male"/>
    <n v="23"/>
    <x v="13"/>
    <s v="North"/>
    <s v="P022"/>
    <x v="4"/>
    <x v="1"/>
    <s v="Skincare"/>
    <n v="2"/>
    <n v="799"/>
    <n v="0.05"/>
    <n v="720"/>
    <x v="3"/>
    <s v="Delivered"/>
    <s v="Website"/>
    <n v="5"/>
    <n v="1598"/>
    <n v="79.900000000000006"/>
    <n v="1518.1"/>
    <n v="720"/>
    <n v="798.09999999999991"/>
    <n v="0"/>
    <s v="Mar"/>
    <n v="2025"/>
    <x v="0"/>
  </r>
  <r>
    <s v="ORD100334"/>
    <d v="2025-03-27T00:00:00"/>
    <s v="CUST1619"/>
    <s v="Anjali Verma"/>
    <s v="Male"/>
    <n v="36"/>
    <x v="19"/>
    <s v="East"/>
    <s v="P028"/>
    <x v="12"/>
    <x v="4"/>
    <s v="Technology"/>
    <n v="1"/>
    <n v="1099"/>
    <n v="0.05"/>
    <n v="520"/>
    <x v="0"/>
    <s v="Delivered"/>
    <s v="Website"/>
    <n v="5"/>
    <n v="1099"/>
    <n v="54.95"/>
    <n v="1044.05"/>
    <n v="520"/>
    <n v="524.04999999999995"/>
    <n v="0"/>
    <s v="Mar"/>
    <n v="2025"/>
    <x v="2"/>
  </r>
  <r>
    <s v="ORD102925"/>
    <d v="2025-03-27T00:00:00"/>
    <s v="CUST0705"/>
    <s v="Diya Mishra"/>
    <s v="Female"/>
    <n v="25"/>
    <x v="15"/>
    <s v="West"/>
    <s v="P005"/>
    <x v="27"/>
    <x v="3"/>
    <s v="Accessories"/>
    <n v="2"/>
    <n v="1599"/>
    <n v="0.1"/>
    <n v="1840"/>
    <x v="1"/>
    <s v="Delivered"/>
    <s v="Mobile App"/>
    <n v="5"/>
    <n v="3198"/>
    <n v="319.8"/>
    <n v="2878.2"/>
    <n v="1840"/>
    <n v="1038.1999999999998"/>
    <n v="0"/>
    <s v="Mar"/>
    <n v="2025"/>
    <x v="0"/>
  </r>
  <r>
    <s v="ORD104370"/>
    <d v="2025-03-27T00:00:00"/>
    <s v="CUST1144"/>
    <s v="Ishaan Malhotra"/>
    <s v="Male"/>
    <n v="18"/>
    <x v="15"/>
    <s v="West"/>
    <s v="P023"/>
    <x v="20"/>
    <x v="1"/>
    <s v="Haircare"/>
    <n v="2"/>
    <n v="649"/>
    <n v="0.1"/>
    <n v="580"/>
    <x v="3"/>
    <s v="Delivered"/>
    <s v="Mobile App"/>
    <n v="3"/>
    <n v="1298"/>
    <n v="129.80000000000001"/>
    <n v="1168.2"/>
    <n v="580"/>
    <n v="588.20000000000005"/>
    <n v="0"/>
    <s v="Mar"/>
    <n v="2025"/>
    <x v="0"/>
  </r>
  <r>
    <s v="ORD103342"/>
    <d v="2025-03-28T00:00:00"/>
    <s v="CUST1134"/>
    <s v="Aditya Kapoor"/>
    <s v="Male"/>
    <n v="30"/>
    <x v="6"/>
    <s v="North"/>
    <s v="P003"/>
    <x v="9"/>
    <x v="3"/>
    <s v="Wearables"/>
    <n v="3"/>
    <n v="3299"/>
    <n v="0.05"/>
    <n v="6300"/>
    <x v="1"/>
    <s v="Delivered"/>
    <s v="Mobile App"/>
    <n v="4"/>
    <n v="9897"/>
    <n v="494.85"/>
    <n v="9402.15"/>
    <n v="6300"/>
    <n v="3102.1499999999996"/>
    <n v="0"/>
    <s v="Mar"/>
    <n v="2025"/>
    <x v="3"/>
  </r>
  <r>
    <s v="ORD102519"/>
    <d v="2025-03-28T00:00:00"/>
    <s v="CUST1608"/>
    <s v="Sanya Malhotra"/>
    <s v="Female"/>
    <n v="41"/>
    <x v="8"/>
    <s v="East"/>
    <s v="P010"/>
    <x v="26"/>
    <x v="2"/>
    <s v="Clothing"/>
    <n v="1"/>
    <n v="1499"/>
    <n v="0.1"/>
    <n v="780"/>
    <x v="1"/>
    <s v="Delivered"/>
    <s v="Website"/>
    <n v="3"/>
    <n v="1499"/>
    <n v="149.9"/>
    <n v="1349.1"/>
    <n v="780"/>
    <n v="569.09999999999991"/>
    <n v="0"/>
    <s v="Mar"/>
    <n v="2025"/>
    <x v="2"/>
  </r>
  <r>
    <s v="ORD104447"/>
    <d v="2025-03-28T00:00:00"/>
    <s v="CUST1209"/>
    <s v="Meera Singh"/>
    <s v="Male"/>
    <n v="30"/>
    <x v="1"/>
    <s v="North"/>
    <s v="P020"/>
    <x v="14"/>
    <x v="5"/>
    <s v="Fitness"/>
    <n v="1"/>
    <n v="699"/>
    <n v="0"/>
    <n v="320"/>
    <x v="4"/>
    <s v="Delivered"/>
    <s v="Website"/>
    <n v="5"/>
    <n v="699"/>
    <n v="0"/>
    <n v="699"/>
    <n v="320"/>
    <n v="379"/>
    <n v="0"/>
    <s v="Mar"/>
    <n v="2025"/>
    <x v="3"/>
  </r>
  <r>
    <s v="ORD104881"/>
    <d v="2025-03-28T00:00:00"/>
    <s v="CUST1949"/>
    <s v="Kavya Patel"/>
    <s v="Female"/>
    <n v="46"/>
    <x v="20"/>
    <s v="South"/>
    <s v="P019"/>
    <x v="18"/>
    <x v="5"/>
    <s v="Sports"/>
    <n v="2"/>
    <n v="1499"/>
    <n v="0.05"/>
    <n v="1600"/>
    <x v="5"/>
    <s v="Delivered"/>
    <s v="Website"/>
    <n v="3"/>
    <n v="2998"/>
    <n v="149.9"/>
    <n v="2848.1"/>
    <n v="1600"/>
    <n v="1248.0999999999999"/>
    <n v="0"/>
    <s v="Mar"/>
    <n v="2025"/>
    <x v="1"/>
  </r>
  <r>
    <s v="ORD101390"/>
    <d v="2025-03-28T00:00:00"/>
    <s v="CUST2090"/>
    <s v="Arjun Rao"/>
    <s v="Female"/>
    <n v="27"/>
    <x v="11"/>
    <s v="West"/>
    <s v="P023"/>
    <x v="20"/>
    <x v="1"/>
    <s v="Haircare"/>
    <n v="3"/>
    <n v="649"/>
    <n v="0.1"/>
    <n v="870"/>
    <x v="0"/>
    <s v="Delivered"/>
    <s v="Mobile App"/>
    <n v="2"/>
    <n v="1947"/>
    <n v="194.70000000000002"/>
    <n v="1752.3"/>
    <n v="870"/>
    <n v="882.3"/>
    <n v="0"/>
    <s v="Mar"/>
    <n v="2025"/>
    <x v="3"/>
  </r>
  <r>
    <s v="ORD100910"/>
    <d v="2025-03-28T00:00:00"/>
    <s v="CUST1597"/>
    <s v="Kavya Patel"/>
    <s v="Male"/>
    <n v="39"/>
    <x v="23"/>
    <s v="West"/>
    <s v="P018"/>
    <x v="16"/>
    <x v="5"/>
    <s v="Sports"/>
    <n v="2"/>
    <n v="2199"/>
    <n v="0.1"/>
    <n v="2500"/>
    <x v="3"/>
    <s v="Cancelled"/>
    <s v="Website"/>
    <m/>
    <n v="4398"/>
    <n v="439.8"/>
    <n v="3958.2"/>
    <n v="2500"/>
    <n v="1458.1999999999998"/>
    <n v="0"/>
    <s v="Mar"/>
    <n v="2025"/>
    <x v="2"/>
  </r>
  <r>
    <s v="ORD101883"/>
    <d v="2025-03-28T00:00:00"/>
    <s v="CUST2154"/>
    <s v="Arjun Rao"/>
    <s v="Female"/>
    <n v="38"/>
    <x v="7"/>
    <s v="West"/>
    <s v="P030"/>
    <x v="7"/>
    <x v="4"/>
    <s v="Self Development"/>
    <n v="4"/>
    <n v="599"/>
    <n v="0.2"/>
    <n v="1040"/>
    <x v="2"/>
    <s v="Delivered"/>
    <s v="Website"/>
    <n v="5"/>
    <n v="2396"/>
    <n v="479.20000000000005"/>
    <n v="1916.8"/>
    <n v="1040"/>
    <n v="876.8"/>
    <n v="0"/>
    <s v="Mar"/>
    <n v="2025"/>
    <x v="2"/>
  </r>
  <r>
    <s v="ORD102367"/>
    <d v="2025-03-28T00:00:00"/>
    <s v="CUST1522"/>
    <s v="Yash Agarwal"/>
    <s v="Male"/>
    <n v="42"/>
    <x v="12"/>
    <s v="West"/>
    <s v="P012"/>
    <x v="0"/>
    <x v="0"/>
    <s v="Kitchen"/>
    <n v="1"/>
    <n v="5999"/>
    <n v="0.05"/>
    <n v="3900"/>
    <x v="0"/>
    <s v="Delivered"/>
    <s v="Website"/>
    <n v="4"/>
    <n v="5999"/>
    <n v="299.95"/>
    <n v="5699.05"/>
    <n v="3900"/>
    <n v="1799.0500000000002"/>
    <n v="0"/>
    <s v="Mar"/>
    <n v="2025"/>
    <x v="2"/>
  </r>
  <r>
    <s v="ORD101878"/>
    <d v="2025-03-28T00:00:00"/>
    <s v="CUST0722"/>
    <s v="Yash Agarwal"/>
    <s v="Male"/>
    <n v="34"/>
    <x v="13"/>
    <s v="North"/>
    <s v="P002"/>
    <x v="10"/>
    <x v="3"/>
    <s v="Audio"/>
    <n v="1"/>
    <n v="1899"/>
    <n v="0.1"/>
    <n v="1120"/>
    <x v="5"/>
    <s v="Delivered"/>
    <s v="Website"/>
    <n v="2"/>
    <n v="1899"/>
    <n v="189.9"/>
    <n v="1709.1"/>
    <n v="1120"/>
    <n v="589.09999999999991"/>
    <n v="0"/>
    <s v="Mar"/>
    <n v="2025"/>
    <x v="3"/>
  </r>
  <r>
    <s v="ORD103924"/>
    <d v="2025-03-28T00:00:00"/>
    <s v="CUST2043"/>
    <s v="Vansh Chopra"/>
    <s v="Female"/>
    <n v="37"/>
    <x v="11"/>
    <s v="West"/>
    <s v="P002"/>
    <x v="10"/>
    <x v="3"/>
    <s v="Audio"/>
    <n v="1"/>
    <n v="1899"/>
    <n v="0.05"/>
    <n v="1120"/>
    <x v="3"/>
    <s v="Delivered"/>
    <s v="Mobile App"/>
    <n v="4"/>
    <n v="1899"/>
    <n v="94.95"/>
    <n v="1804.05"/>
    <n v="1120"/>
    <n v="684.05"/>
    <n v="0"/>
    <s v="Mar"/>
    <n v="2025"/>
    <x v="2"/>
  </r>
  <r>
    <s v="ORD104691"/>
    <d v="2025-03-29T00:00:00"/>
    <s v="CUST1843"/>
    <s v="Anjali Verma"/>
    <s v="Male"/>
    <n v="27"/>
    <x v="8"/>
    <s v="East"/>
    <s v="P020"/>
    <x v="14"/>
    <x v="5"/>
    <s v="Fitness"/>
    <n v="2"/>
    <n v="699"/>
    <n v="0.15"/>
    <n v="640"/>
    <x v="0"/>
    <s v="Delivered"/>
    <s v="Mobile App"/>
    <n v="5"/>
    <n v="1398"/>
    <n v="209.7"/>
    <n v="1188.3"/>
    <n v="640"/>
    <n v="548.29999999999995"/>
    <n v="0"/>
    <s v="Mar"/>
    <n v="2025"/>
    <x v="3"/>
  </r>
  <r>
    <s v="ORD104226"/>
    <d v="2025-03-29T00:00:00"/>
    <s v="CUST2052"/>
    <s v="Varun Jain"/>
    <s v="Female"/>
    <n v="27"/>
    <x v="0"/>
    <s v="East"/>
    <s v="P019"/>
    <x v="18"/>
    <x v="5"/>
    <s v="Sports"/>
    <n v="1"/>
    <n v="1499"/>
    <n v="0.15"/>
    <n v="800"/>
    <x v="0"/>
    <s v="Delivered"/>
    <s v="Mobile App"/>
    <n v="4"/>
    <n v="1499"/>
    <n v="224.85"/>
    <n v="1274.1500000000001"/>
    <n v="800"/>
    <n v="474.15000000000009"/>
    <n v="0"/>
    <s v="Mar"/>
    <n v="2025"/>
    <x v="3"/>
  </r>
  <r>
    <s v="ORD103058"/>
    <d v="2025-03-29T00:00:00"/>
    <s v="CUST1761"/>
    <s v="Diya Mishra"/>
    <s v="Female"/>
    <n v="39"/>
    <x v="4"/>
    <s v="South"/>
    <s v="P020"/>
    <x v="14"/>
    <x v="5"/>
    <s v="Fitness"/>
    <n v="2"/>
    <n v="699"/>
    <n v="0.15"/>
    <n v="640"/>
    <x v="3"/>
    <s v="Delivered"/>
    <s v="Mobile App"/>
    <n v="3"/>
    <n v="1398"/>
    <n v="209.7"/>
    <n v="1188.3"/>
    <n v="640"/>
    <n v="548.29999999999995"/>
    <n v="0"/>
    <s v="Mar"/>
    <n v="2025"/>
    <x v="2"/>
  </r>
  <r>
    <s v="ORD101344"/>
    <d v="2025-03-29T00:00:00"/>
    <s v="CUST1678"/>
    <s v="Aditya Kapoor"/>
    <s v="Male"/>
    <n v="34"/>
    <x v="15"/>
    <s v="West"/>
    <s v="P002"/>
    <x v="10"/>
    <x v="3"/>
    <s v="Audio"/>
    <n v="1"/>
    <n v="1899"/>
    <n v="0.25"/>
    <n v="1120"/>
    <x v="1"/>
    <s v="Delivered"/>
    <s v="Mobile App"/>
    <n v="4"/>
    <n v="1899"/>
    <n v="474.75"/>
    <n v="1424.25"/>
    <n v="1120"/>
    <n v="304.25"/>
    <n v="0"/>
    <s v="Mar"/>
    <n v="2025"/>
    <x v="3"/>
  </r>
  <r>
    <s v="ORD102709"/>
    <d v="2025-03-29T00:00:00"/>
    <s v="CUST1756"/>
    <s v="Ananya Kumar"/>
    <s v="Male"/>
    <n v="27"/>
    <x v="12"/>
    <s v="West"/>
    <s v="P002"/>
    <x v="10"/>
    <x v="3"/>
    <s v="Audio"/>
    <n v="2"/>
    <n v="1899"/>
    <n v="0.1"/>
    <n v="2240"/>
    <x v="4"/>
    <s v="Delivered"/>
    <s v="Mobile App"/>
    <n v="4"/>
    <n v="3798"/>
    <n v="379.8"/>
    <n v="3418.2"/>
    <n v="2240"/>
    <n v="1178.1999999999998"/>
    <n v="0"/>
    <s v="Mar"/>
    <n v="2025"/>
    <x v="3"/>
  </r>
  <r>
    <s v="ORD100927"/>
    <d v="2025-03-29T00:00:00"/>
    <s v="CUST1330"/>
    <s v="Yash Agarwal"/>
    <s v="Male"/>
    <n v="35"/>
    <x v="11"/>
    <s v="West"/>
    <s v="P029"/>
    <x v="11"/>
    <x v="4"/>
    <s v="Technology"/>
    <n v="3"/>
    <n v="1299"/>
    <n v="0.1"/>
    <n v="1830"/>
    <x v="0"/>
    <s v="Delivered"/>
    <s v="Website"/>
    <n v="4"/>
    <n v="3897"/>
    <n v="389.70000000000005"/>
    <n v="3507.3"/>
    <n v="1830"/>
    <n v="1677.3000000000002"/>
    <n v="0"/>
    <s v="Mar"/>
    <n v="2025"/>
    <x v="3"/>
  </r>
  <r>
    <s v="ORD100012"/>
    <d v="2025-03-29T00:00:00"/>
    <s v="CUST0820"/>
    <s v="Karan Jain"/>
    <s v="Male"/>
    <n v="22"/>
    <x v="22"/>
    <s v="South"/>
    <s v="P022"/>
    <x v="4"/>
    <x v="1"/>
    <s v="Skincare"/>
    <n v="3"/>
    <n v="799"/>
    <n v="0"/>
    <n v="1080"/>
    <x v="1"/>
    <s v="Returned"/>
    <s v="Mobile App"/>
    <n v="3"/>
    <n v="2397"/>
    <n v="0"/>
    <n v="2397"/>
    <n v="1080"/>
    <n v="1317"/>
    <n v="0"/>
    <s v="Mar"/>
    <n v="2025"/>
    <x v="0"/>
  </r>
  <r>
    <s v="ORD103645"/>
    <d v="2025-03-29T00:00:00"/>
    <s v="CUST0865"/>
    <s v="Diya Mishra"/>
    <s v="Male"/>
    <n v="43"/>
    <x v="16"/>
    <s v="North"/>
    <s v="P015"/>
    <x v="23"/>
    <x v="0"/>
    <s v="Home Decor"/>
    <n v="2"/>
    <n v="1599"/>
    <n v="0.1"/>
    <n v="1700"/>
    <x v="0"/>
    <s v="Delivered"/>
    <s v="Website"/>
    <n v="5"/>
    <n v="3198"/>
    <n v="319.8"/>
    <n v="2878.2"/>
    <n v="1700"/>
    <n v="1178.1999999999998"/>
    <n v="0"/>
    <s v="Mar"/>
    <n v="2025"/>
    <x v="2"/>
  </r>
  <r>
    <s v="ORD101969"/>
    <d v="2025-03-29T00:00:00"/>
    <s v="CUST2189"/>
    <s v="Tanvi Patel"/>
    <s v="Male"/>
    <n v="28"/>
    <x v="13"/>
    <s v="North"/>
    <s v="P007"/>
    <x v="5"/>
    <x v="2"/>
    <s v="Footwear"/>
    <n v="3"/>
    <n v="2899"/>
    <n v="0.15"/>
    <n v="5100"/>
    <x v="3"/>
    <s v="Delivered"/>
    <s v="Website"/>
    <n v="5"/>
    <n v="8697"/>
    <n v="1304.55"/>
    <n v="7392.45"/>
    <n v="5100"/>
    <n v="2292.4499999999998"/>
    <n v="0"/>
    <s v="Mar"/>
    <n v="2025"/>
    <x v="3"/>
  </r>
  <r>
    <s v="ORD103302"/>
    <d v="2025-03-29T00:00:00"/>
    <s v="CUST0021"/>
    <s v="Pranav Bansal"/>
    <s v="Female"/>
    <n v="39"/>
    <x v="8"/>
    <s v="East"/>
    <s v="P001"/>
    <x v="6"/>
    <x v="3"/>
    <s v="Audio"/>
    <n v="1"/>
    <n v="2499"/>
    <n v="0.2"/>
    <n v="1550"/>
    <x v="3"/>
    <s v="Delivered"/>
    <s v="Mobile App"/>
    <n v="3"/>
    <n v="2499"/>
    <n v="499.8"/>
    <n v="1999.2"/>
    <n v="1550"/>
    <n v="449.20000000000005"/>
    <n v="0"/>
    <s v="Mar"/>
    <n v="2025"/>
    <x v="2"/>
  </r>
  <r>
    <s v="ORD104803"/>
    <d v="2025-03-30T00:00:00"/>
    <s v="CUST0993"/>
    <s v="Diya Mishra"/>
    <s v="Male"/>
    <n v="33"/>
    <x v="10"/>
    <s v="South"/>
    <s v="P021"/>
    <x v="3"/>
    <x v="1"/>
    <s v="Skincare"/>
    <n v="5"/>
    <n v="499"/>
    <n v="0.15"/>
    <n v="1100"/>
    <x v="0"/>
    <s v="Cancelled"/>
    <s v="Mobile App"/>
    <m/>
    <n v="2495"/>
    <n v="374.25"/>
    <n v="2120.75"/>
    <n v="1100"/>
    <n v="1020.75"/>
    <n v="0"/>
    <s v="Mar"/>
    <n v="2025"/>
    <x v="3"/>
  </r>
  <r>
    <s v="ORD101058"/>
    <d v="2025-03-30T00:00:00"/>
    <s v="CUST1635"/>
    <s v="Riya Verma"/>
    <s v="Male"/>
    <n v="29"/>
    <x v="20"/>
    <s v="South"/>
    <s v="P008"/>
    <x v="2"/>
    <x v="2"/>
    <s v="Clothing"/>
    <n v="2"/>
    <n v="799"/>
    <n v="0.15"/>
    <n v="780"/>
    <x v="0"/>
    <s v="Delivered"/>
    <s v="Website"/>
    <n v="4"/>
    <n v="1598"/>
    <n v="239.7"/>
    <n v="1358.3"/>
    <n v="780"/>
    <n v="578.29999999999995"/>
    <n v="0"/>
    <s v="Mar"/>
    <n v="2025"/>
    <x v="3"/>
  </r>
  <r>
    <s v="ORD103722"/>
    <d v="2025-03-30T00:00:00"/>
    <s v="CUST0303"/>
    <s v="Isha Mehta"/>
    <s v="Male"/>
    <n v="19"/>
    <x v="18"/>
    <s v="South"/>
    <s v="P027"/>
    <x v="25"/>
    <x v="4"/>
    <s v="Business"/>
    <n v="4"/>
    <n v="699"/>
    <n v="0.05"/>
    <n v="1200"/>
    <x v="0"/>
    <s v="Delivered"/>
    <s v="Mobile App"/>
    <n v="4"/>
    <n v="2796"/>
    <n v="139.80000000000001"/>
    <n v="2656.2"/>
    <n v="1200"/>
    <n v="1456.1999999999998"/>
    <n v="0"/>
    <s v="Mar"/>
    <n v="2025"/>
    <x v="0"/>
  </r>
  <r>
    <s v="ORD102314"/>
    <d v="2025-03-30T00:00:00"/>
    <s v="CUST1877"/>
    <s v="Pranav Bansal"/>
    <s v="Male"/>
    <n v="19"/>
    <x v="4"/>
    <s v="South"/>
    <s v="P022"/>
    <x v="4"/>
    <x v="1"/>
    <s v="Skincare"/>
    <n v="2"/>
    <n v="799"/>
    <n v="0.1"/>
    <n v="720"/>
    <x v="0"/>
    <s v="Delivered"/>
    <s v="Mobile App"/>
    <n v="5"/>
    <n v="1598"/>
    <n v="159.80000000000001"/>
    <n v="1438.2"/>
    <n v="720"/>
    <n v="718.2"/>
    <n v="0"/>
    <s v="Mar"/>
    <n v="2025"/>
    <x v="0"/>
  </r>
  <r>
    <s v="ORD101168"/>
    <d v="2025-03-30T00:00:00"/>
    <s v="CUST0206"/>
    <s v="Aditya Kapoor"/>
    <s v="Male"/>
    <n v="41"/>
    <x v="4"/>
    <s v="South"/>
    <s v="P001"/>
    <x v="6"/>
    <x v="3"/>
    <s v="Audio"/>
    <n v="3"/>
    <n v="2499"/>
    <n v="0.2"/>
    <n v="4650"/>
    <x v="1"/>
    <s v="Delivered"/>
    <s v="Website"/>
    <n v="5"/>
    <n v="7497"/>
    <n v="1499.4"/>
    <n v="5997.6"/>
    <n v="4650"/>
    <n v="1347.6000000000004"/>
    <n v="0"/>
    <s v="Mar"/>
    <n v="2025"/>
    <x v="2"/>
  </r>
  <r>
    <s v="ORD103109"/>
    <d v="2025-03-30T00:00:00"/>
    <s v="CUST0689"/>
    <s v="Sakshi Mishra"/>
    <s v="Female"/>
    <n v="45"/>
    <x v="17"/>
    <s v="North"/>
    <s v="P004"/>
    <x v="19"/>
    <x v="3"/>
    <s v="Accessories"/>
    <n v="1"/>
    <n v="899"/>
    <n v="0.25"/>
    <n v="480"/>
    <x v="3"/>
    <s v="Delivered"/>
    <s v="Website"/>
    <n v="5"/>
    <n v="899"/>
    <n v="224.75"/>
    <n v="674.25"/>
    <n v="480"/>
    <n v="194.25"/>
    <n v="0"/>
    <s v="Mar"/>
    <n v="2025"/>
    <x v="2"/>
  </r>
  <r>
    <s v="ORD100770"/>
    <d v="2025-03-30T00:00:00"/>
    <s v="CUST0224"/>
    <s v="Aarav Sharma"/>
    <s v="Male"/>
    <n v="29"/>
    <x v="2"/>
    <s v="East"/>
    <s v="P002"/>
    <x v="10"/>
    <x v="3"/>
    <s v="Audio"/>
    <n v="2"/>
    <n v="1899"/>
    <n v="0.15"/>
    <n v="2240"/>
    <x v="2"/>
    <s v="Delivered"/>
    <s v="Website"/>
    <n v="5"/>
    <n v="3798"/>
    <n v="569.69999999999993"/>
    <n v="3228.3"/>
    <n v="2240"/>
    <n v="988.30000000000018"/>
    <n v="0"/>
    <s v="Mar"/>
    <n v="2025"/>
    <x v="3"/>
  </r>
  <r>
    <s v="ORD101545"/>
    <d v="2025-03-30T00:00:00"/>
    <s v="CUST1543"/>
    <s v="Nisha Saxena"/>
    <s v="Male"/>
    <n v="42"/>
    <x v="11"/>
    <s v="West"/>
    <s v="P011"/>
    <x v="24"/>
    <x v="0"/>
    <s v="Kitchen"/>
    <n v="3"/>
    <n v="3499"/>
    <n v="0"/>
    <n v="6750"/>
    <x v="3"/>
    <s v="Delivered"/>
    <s v="Mobile App"/>
    <n v="5"/>
    <n v="10497"/>
    <n v="0"/>
    <n v="10497"/>
    <n v="6750"/>
    <n v="3747"/>
    <n v="0"/>
    <s v="Mar"/>
    <n v="2025"/>
    <x v="2"/>
  </r>
  <r>
    <s v="ORD102897"/>
    <d v="2025-03-31T00:00:00"/>
    <s v="CUST0312"/>
    <s v="Ishaan Malhotra"/>
    <s v="Female"/>
    <n v="37"/>
    <x v="18"/>
    <s v="South"/>
    <s v="P012"/>
    <x v="0"/>
    <x v="0"/>
    <s v="Kitchen"/>
    <n v="2"/>
    <n v="5999"/>
    <n v="0.1"/>
    <n v="7800"/>
    <x v="0"/>
    <s v="Delivered"/>
    <s v="Mobile App"/>
    <n v="4"/>
    <n v="11998"/>
    <n v="1199.8"/>
    <n v="10798.2"/>
    <n v="7800"/>
    <n v="2998.2000000000007"/>
    <n v="0"/>
    <s v="Mar"/>
    <n v="2025"/>
    <x v="2"/>
  </r>
  <r>
    <s v="ORD100377"/>
    <d v="2025-03-31T00:00:00"/>
    <s v="CUST2008"/>
    <s v="Ishaan Malhotra"/>
    <s v="Female"/>
    <n v="31"/>
    <x v="13"/>
    <s v="North"/>
    <s v="P023"/>
    <x v="20"/>
    <x v="1"/>
    <s v="Haircare"/>
    <n v="1"/>
    <n v="649"/>
    <n v="0.2"/>
    <n v="290"/>
    <x v="3"/>
    <s v="Delivered"/>
    <s v="Website"/>
    <n v="4"/>
    <n v="649"/>
    <n v="129.80000000000001"/>
    <n v="519.20000000000005"/>
    <n v="290"/>
    <n v="229.20000000000005"/>
    <n v="0"/>
    <s v="Mar"/>
    <n v="2025"/>
    <x v="3"/>
  </r>
  <r>
    <s v="ORD104505"/>
    <d v="2025-03-31T00:00:00"/>
    <s v="CUST1897"/>
    <s v="Zoya Singh"/>
    <s v="Male"/>
    <n v="34"/>
    <x v="17"/>
    <s v="North"/>
    <s v="P018"/>
    <x v="16"/>
    <x v="5"/>
    <s v="Sports"/>
    <n v="2"/>
    <n v="2199"/>
    <n v="0.05"/>
    <n v="2500"/>
    <x v="3"/>
    <s v="Delivered"/>
    <s v="Website"/>
    <n v="3"/>
    <n v="4398"/>
    <n v="219.9"/>
    <n v="4178.1000000000004"/>
    <n v="2500"/>
    <n v="1678.1000000000004"/>
    <n v="0"/>
    <s v="Mar"/>
    <n v="2025"/>
    <x v="3"/>
  </r>
  <r>
    <s v="ORD100515"/>
    <d v="2025-03-31T00:00:00"/>
    <s v="CUST1577"/>
    <s v="Zoya Singh"/>
    <s v="Male"/>
    <n v="40"/>
    <x v="4"/>
    <s v="South"/>
    <s v="P021"/>
    <x v="3"/>
    <x v="1"/>
    <s v="Skincare"/>
    <n v="2"/>
    <n v="499"/>
    <n v="0.15"/>
    <n v="440"/>
    <x v="1"/>
    <s v="Delivered"/>
    <s v="Mobile App"/>
    <n v="3"/>
    <n v="998"/>
    <n v="149.69999999999999"/>
    <n v="848.3"/>
    <n v="440"/>
    <n v="408.29999999999995"/>
    <n v="0"/>
    <s v="Mar"/>
    <n v="2025"/>
    <x v="2"/>
  </r>
  <r>
    <s v="ORD101358"/>
    <d v="2025-03-31T00:00:00"/>
    <s v="CUST1161"/>
    <s v="Zoya Singh"/>
    <s v="Male"/>
    <n v="18"/>
    <x v="21"/>
    <s v="East"/>
    <s v="P018"/>
    <x v="16"/>
    <x v="5"/>
    <s v="Sports"/>
    <n v="1"/>
    <n v="2199"/>
    <n v="0.15"/>
    <n v="1250"/>
    <x v="1"/>
    <s v="Cancelled"/>
    <s v="Website"/>
    <m/>
    <n v="2199"/>
    <n v="329.84999999999997"/>
    <n v="1869.15"/>
    <n v="1250"/>
    <n v="619.15000000000009"/>
    <n v="0"/>
    <s v="Mar"/>
    <n v="2025"/>
    <x v="0"/>
  </r>
  <r>
    <s v="ORD104498"/>
    <d v="2025-03-31T00:00:00"/>
    <s v="CUST1553"/>
    <s v="Sakshi Mishra"/>
    <s v="Female"/>
    <n v="42"/>
    <x v="17"/>
    <s v="North"/>
    <s v="P007"/>
    <x v="5"/>
    <x v="2"/>
    <s v="Footwear"/>
    <n v="3"/>
    <n v="2899"/>
    <n v="0"/>
    <n v="5100"/>
    <x v="3"/>
    <s v="Delivered"/>
    <s v="Mobile App"/>
    <n v="4"/>
    <n v="8697"/>
    <n v="0"/>
    <n v="8697"/>
    <n v="5100"/>
    <n v="3597"/>
    <n v="0"/>
    <s v="Mar"/>
    <n v="2025"/>
    <x v="2"/>
  </r>
  <r>
    <s v="ORD101609"/>
    <d v="2025-03-31T00:00:00"/>
    <s v="CUST1544"/>
    <s v="Sanya Malhotra"/>
    <s v="Female"/>
    <n v="30"/>
    <x v="15"/>
    <s v="West"/>
    <s v="P020"/>
    <x v="14"/>
    <x v="5"/>
    <s v="Fitness"/>
    <n v="5"/>
    <n v="699"/>
    <n v="0.1"/>
    <n v="1600"/>
    <x v="0"/>
    <s v="Delivered"/>
    <s v="Website"/>
    <n v="3"/>
    <n v="3495"/>
    <n v="349.5"/>
    <n v="3145.5"/>
    <n v="1600"/>
    <n v="1545.5"/>
    <n v="0"/>
    <s v="Mar"/>
    <n v="2025"/>
    <x v="3"/>
  </r>
  <r>
    <s v="ORD100735"/>
    <d v="2025-03-31T00:00:00"/>
    <s v="CUST0222"/>
    <s v="Pooja Kapoor"/>
    <s v="Male"/>
    <n v="32"/>
    <x v="5"/>
    <s v="West"/>
    <s v="P013"/>
    <x v="22"/>
    <x v="0"/>
    <s v="Cookware"/>
    <n v="1"/>
    <n v="4299"/>
    <n v="0.2"/>
    <n v="2700"/>
    <x v="5"/>
    <s v="Cancelled"/>
    <s v="Website"/>
    <m/>
    <n v="4299"/>
    <n v="859.80000000000007"/>
    <n v="3439.2"/>
    <n v="2700"/>
    <n v="739.19999999999982"/>
    <n v="0"/>
    <s v="Mar"/>
    <n v="2025"/>
    <x v="3"/>
  </r>
  <r>
    <s v="ORD102842"/>
    <d v="2025-03-31T00:00:00"/>
    <s v="CUST1852"/>
    <s v="Ananya Kumar"/>
    <s v="Male"/>
    <n v="19"/>
    <x v="6"/>
    <s v="North"/>
    <s v="P028"/>
    <x v="12"/>
    <x v="4"/>
    <s v="Technology"/>
    <n v="5"/>
    <n v="1099"/>
    <n v="0.1"/>
    <n v="2600"/>
    <x v="1"/>
    <s v="Delivered"/>
    <s v="Mobile App"/>
    <n v="5"/>
    <n v="5495"/>
    <n v="549.5"/>
    <n v="4945.5"/>
    <n v="2600"/>
    <n v="2345.5"/>
    <n v="0"/>
    <s v="Mar"/>
    <n v="2025"/>
    <x v="0"/>
  </r>
  <r>
    <s v="ORD104703"/>
    <d v="2025-03-31T00:00:00"/>
    <s v="CUST2072"/>
    <s v="Ishaan Malhotra"/>
    <s v="Female"/>
    <n v="39"/>
    <x v="5"/>
    <s v="West"/>
    <s v="P007"/>
    <x v="5"/>
    <x v="2"/>
    <s v="Footwear"/>
    <n v="2"/>
    <n v="2899"/>
    <n v="0.15"/>
    <n v="3400"/>
    <x v="0"/>
    <s v="Delivered"/>
    <s v="Website"/>
    <n v="4"/>
    <n v="5798"/>
    <n v="869.69999999999993"/>
    <n v="4928.3"/>
    <n v="3400"/>
    <n v="1528.3000000000002"/>
    <n v="0"/>
    <s v="Mar"/>
    <n v="2025"/>
    <x v="2"/>
  </r>
  <r>
    <s v="ORD104158"/>
    <d v="2025-03-31T00:00:00"/>
    <s v="CUST1205"/>
    <s v="Pranav Bansal"/>
    <s v="Male"/>
    <n v="36"/>
    <x v="10"/>
    <s v="South"/>
    <s v="P020"/>
    <x v="14"/>
    <x v="5"/>
    <s v="Fitness"/>
    <n v="1"/>
    <n v="699"/>
    <n v="0"/>
    <n v="320"/>
    <x v="1"/>
    <s v="Delivered"/>
    <s v="Mobile App"/>
    <n v="5"/>
    <n v="699"/>
    <n v="0"/>
    <n v="699"/>
    <n v="320"/>
    <n v="379"/>
    <n v="0"/>
    <s v="Mar"/>
    <n v="2025"/>
    <x v="2"/>
  </r>
  <r>
    <s v="ORD103627"/>
    <d v="2025-03-31T00:00:00"/>
    <s v="CUST1285"/>
    <s v="Akash Bansal"/>
    <s v="Female"/>
    <n v="33"/>
    <x v="2"/>
    <s v="East"/>
    <s v="P015"/>
    <x v="23"/>
    <x v="0"/>
    <s v="Home Decor"/>
    <n v="1"/>
    <n v="1599"/>
    <n v="0.1"/>
    <n v="850"/>
    <x v="0"/>
    <s v="Delivered"/>
    <s v="Mobile App"/>
    <n v="4"/>
    <n v="1599"/>
    <n v="159.9"/>
    <n v="1439.1"/>
    <n v="850"/>
    <n v="589.09999999999991"/>
    <n v="0"/>
    <s v="Mar"/>
    <n v="2025"/>
    <x v="3"/>
  </r>
  <r>
    <s v="ORD103550"/>
    <d v="2025-04-01T00:00:00"/>
    <s v="CUST0212"/>
    <s v="Karan Jain"/>
    <s v="Male"/>
    <n v="31"/>
    <x v="13"/>
    <s v="North"/>
    <s v="P002"/>
    <x v="10"/>
    <x v="3"/>
    <s v="Audio"/>
    <n v="3"/>
    <n v="1899"/>
    <n v="0.25"/>
    <n v="3360"/>
    <x v="4"/>
    <s v="Delivered"/>
    <s v="Website"/>
    <n v="5"/>
    <n v="5697"/>
    <n v="1424.25"/>
    <n v="4272.75"/>
    <n v="3360"/>
    <n v="912.75"/>
    <n v="0"/>
    <s v="Apr"/>
    <n v="2025"/>
    <x v="3"/>
  </r>
  <r>
    <s v="ORD100464"/>
    <d v="2025-04-01T00:00:00"/>
    <s v="CUST0646"/>
    <s v="Kabir Gupta"/>
    <s v="Female"/>
    <n v="36"/>
    <x v="7"/>
    <s v="West"/>
    <s v="P001"/>
    <x v="6"/>
    <x v="3"/>
    <s v="Audio"/>
    <n v="1"/>
    <n v="2499"/>
    <n v="0.05"/>
    <n v="1550"/>
    <x v="4"/>
    <s v="Delivered"/>
    <s v="Mobile App"/>
    <n v="4"/>
    <n v="2499"/>
    <n v="124.95"/>
    <n v="2374.0500000000002"/>
    <n v="1550"/>
    <n v="824.05000000000018"/>
    <n v="0"/>
    <s v="Apr"/>
    <n v="2025"/>
    <x v="2"/>
  </r>
  <r>
    <s v="ORD102564"/>
    <d v="2025-04-01T00:00:00"/>
    <s v="CUST0804"/>
    <s v="Varun Jain"/>
    <s v="Male"/>
    <n v="34"/>
    <x v="11"/>
    <s v="West"/>
    <s v="P020"/>
    <x v="14"/>
    <x v="5"/>
    <s v="Fitness"/>
    <n v="1"/>
    <n v="699"/>
    <n v="0.1"/>
    <n v="320"/>
    <x v="0"/>
    <s v="Delivered"/>
    <s v="Mobile App"/>
    <n v="4"/>
    <n v="699"/>
    <n v="69.900000000000006"/>
    <n v="629.1"/>
    <n v="320"/>
    <n v="309.10000000000002"/>
    <n v="0"/>
    <s v="Apr"/>
    <n v="2025"/>
    <x v="3"/>
  </r>
  <r>
    <s v="ORD102954"/>
    <d v="2025-04-01T00:00:00"/>
    <s v="CUST0576"/>
    <s v="Aarav Sharma"/>
    <s v="Male"/>
    <n v="32"/>
    <x v="22"/>
    <s v="South"/>
    <s v="P006"/>
    <x v="8"/>
    <x v="2"/>
    <s v="Bags"/>
    <n v="4"/>
    <n v="1799"/>
    <n v="0.3"/>
    <n v="3800"/>
    <x v="1"/>
    <s v="Delivered"/>
    <s v="Mobile App"/>
    <n v="2"/>
    <n v="7196"/>
    <n v="2158.7999999999997"/>
    <n v="5037.2000000000007"/>
    <n v="3800"/>
    <n v="1237.2000000000007"/>
    <n v="0"/>
    <s v="Apr"/>
    <n v="2025"/>
    <x v="3"/>
  </r>
  <r>
    <s v="ORD103945"/>
    <d v="2025-04-01T00:00:00"/>
    <s v="CUST0862"/>
    <s v="Pooja Kapoor"/>
    <s v="Female"/>
    <n v="21"/>
    <x v="9"/>
    <s v="North"/>
    <s v="P007"/>
    <x v="5"/>
    <x v="2"/>
    <s v="Footwear"/>
    <n v="1"/>
    <n v="2899"/>
    <n v="0.1"/>
    <n v="1700"/>
    <x v="2"/>
    <s v="Delivered"/>
    <s v="Website"/>
    <n v="5"/>
    <n v="2899"/>
    <n v="289.90000000000003"/>
    <n v="2609.1"/>
    <n v="1700"/>
    <n v="909.09999999999991"/>
    <n v="0"/>
    <s v="Apr"/>
    <n v="2025"/>
    <x v="0"/>
  </r>
  <r>
    <s v="ORD103292"/>
    <d v="2025-04-02T00:00:00"/>
    <s v="CUST1037"/>
    <s v="Tanvi Patel"/>
    <s v="Female"/>
    <n v="22"/>
    <x v="20"/>
    <s v="South"/>
    <s v="P020"/>
    <x v="14"/>
    <x v="5"/>
    <s v="Fitness"/>
    <n v="1"/>
    <n v="699"/>
    <n v="0.2"/>
    <n v="320"/>
    <x v="5"/>
    <s v="Delivered"/>
    <s v="Mobile App"/>
    <n v="5"/>
    <n v="699"/>
    <n v="139.80000000000001"/>
    <n v="559.20000000000005"/>
    <n v="320"/>
    <n v="239.20000000000005"/>
    <n v="0"/>
    <s v="Apr"/>
    <n v="2025"/>
    <x v="0"/>
  </r>
  <r>
    <s v="ORD100293"/>
    <d v="2025-04-02T00:00:00"/>
    <s v="CUST0553"/>
    <s v="Zoya Singh"/>
    <s v="Female"/>
    <n v="35"/>
    <x v="23"/>
    <s v="West"/>
    <s v="P014"/>
    <x v="29"/>
    <x v="0"/>
    <s v="Home Decor"/>
    <n v="2"/>
    <n v="1299"/>
    <n v="0.15"/>
    <n v="1380"/>
    <x v="2"/>
    <s v="Delivered"/>
    <s v="Mobile App"/>
    <n v="3"/>
    <n v="2598"/>
    <n v="389.7"/>
    <n v="2208.3000000000002"/>
    <n v="1380"/>
    <n v="828.30000000000018"/>
    <n v="0"/>
    <s v="Apr"/>
    <n v="2025"/>
    <x v="3"/>
  </r>
  <r>
    <s v="ORD101784"/>
    <d v="2025-04-02T00:00:00"/>
    <s v="CUST1646"/>
    <s v="Aditya Kapoor"/>
    <s v="Female"/>
    <n v="37"/>
    <x v="18"/>
    <s v="South"/>
    <s v="P021"/>
    <x v="3"/>
    <x v="1"/>
    <s v="Skincare"/>
    <n v="2"/>
    <n v="499"/>
    <n v="0"/>
    <n v="440"/>
    <x v="2"/>
    <s v="Delivered"/>
    <s v="Website"/>
    <n v="4"/>
    <n v="998"/>
    <n v="0"/>
    <n v="998"/>
    <n v="440"/>
    <n v="558"/>
    <n v="0"/>
    <s v="Apr"/>
    <n v="2025"/>
    <x v="2"/>
  </r>
  <r>
    <s v="ORD104617"/>
    <d v="2025-04-02T00:00:00"/>
    <s v="CUST0845"/>
    <s v="Tanvi Patel"/>
    <s v="Male"/>
    <n v="46"/>
    <x v="16"/>
    <s v="North"/>
    <s v="P023"/>
    <x v="20"/>
    <x v="1"/>
    <s v="Haircare"/>
    <n v="1"/>
    <n v="649"/>
    <n v="0.25"/>
    <n v="290"/>
    <x v="3"/>
    <s v="Delivered"/>
    <s v="Mobile App"/>
    <n v="5"/>
    <n v="649"/>
    <n v="162.25"/>
    <n v="486.75"/>
    <n v="290"/>
    <n v="196.75"/>
    <n v="0"/>
    <s v="Apr"/>
    <n v="2025"/>
    <x v="1"/>
  </r>
  <r>
    <s v="ORD100046"/>
    <d v="2025-04-02T00:00:00"/>
    <s v="CUST0429"/>
    <s v="Tanvi Patel"/>
    <s v="Male"/>
    <n v="18"/>
    <x v="17"/>
    <s v="North"/>
    <s v="P003"/>
    <x v="9"/>
    <x v="3"/>
    <s v="Wearables"/>
    <n v="4"/>
    <n v="3299"/>
    <n v="0.05"/>
    <n v="8400"/>
    <x v="0"/>
    <s v="Delivered"/>
    <s v="Mobile App"/>
    <n v="4"/>
    <n v="13196"/>
    <n v="659.80000000000007"/>
    <n v="12536.2"/>
    <n v="8400"/>
    <n v="4136.2000000000007"/>
    <n v="0"/>
    <s v="Apr"/>
    <n v="2025"/>
    <x v="0"/>
  </r>
  <r>
    <s v="ORD101827"/>
    <d v="2025-04-02T00:00:00"/>
    <s v="CUST0634"/>
    <s v="Rohan Rao"/>
    <s v="Male"/>
    <n v="32"/>
    <x v="11"/>
    <s v="West"/>
    <s v="P022"/>
    <x v="4"/>
    <x v="1"/>
    <s v="Skincare"/>
    <n v="1"/>
    <n v="799"/>
    <n v="0.25"/>
    <n v="360"/>
    <x v="5"/>
    <s v="Delivered"/>
    <s v="Website"/>
    <n v="3"/>
    <n v="799"/>
    <n v="199.75"/>
    <n v="599.25"/>
    <n v="360"/>
    <n v="239.25"/>
    <n v="0"/>
    <s v="Apr"/>
    <n v="2025"/>
    <x v="3"/>
  </r>
  <r>
    <s v="ORD101208"/>
    <d v="2025-04-02T00:00:00"/>
    <s v="CUST0522"/>
    <s v="Arjun Rao"/>
    <s v="Male"/>
    <n v="40"/>
    <x v="19"/>
    <s v="East"/>
    <s v="P014"/>
    <x v="29"/>
    <x v="0"/>
    <s v="Home Decor"/>
    <n v="2"/>
    <n v="1299"/>
    <n v="0.05"/>
    <n v="1380"/>
    <x v="1"/>
    <s v="Delivered"/>
    <s v="Website"/>
    <n v="5"/>
    <n v="2598"/>
    <n v="129.9"/>
    <n v="2468.1"/>
    <n v="1380"/>
    <n v="1088.0999999999999"/>
    <n v="0"/>
    <s v="Apr"/>
    <n v="2025"/>
    <x v="2"/>
  </r>
  <r>
    <s v="ORD103481"/>
    <d v="2025-04-02T00:00:00"/>
    <s v="CUST0850"/>
    <s v="Yash Agarwal"/>
    <s v="Male"/>
    <n v="28"/>
    <x v="0"/>
    <s v="East"/>
    <s v="P005"/>
    <x v="27"/>
    <x v="3"/>
    <s v="Accessories"/>
    <n v="1"/>
    <n v="1599"/>
    <n v="0.25"/>
    <n v="920"/>
    <x v="0"/>
    <s v="Delivered"/>
    <s v="Mobile App"/>
    <n v="4"/>
    <n v="1599"/>
    <n v="399.75"/>
    <n v="1199.25"/>
    <n v="920"/>
    <n v="279.25"/>
    <n v="0"/>
    <s v="Apr"/>
    <n v="2025"/>
    <x v="3"/>
  </r>
  <r>
    <s v="ORD101350"/>
    <d v="2025-04-02T00:00:00"/>
    <s v="CUST0185"/>
    <s v="Meera Singh"/>
    <s v="Male"/>
    <n v="43"/>
    <x v="9"/>
    <s v="North"/>
    <s v="P027"/>
    <x v="25"/>
    <x v="4"/>
    <s v="Business"/>
    <n v="3"/>
    <n v="699"/>
    <n v="0.1"/>
    <n v="900"/>
    <x v="0"/>
    <s v="Delivered"/>
    <s v="Mobile App"/>
    <n v="3"/>
    <n v="2097"/>
    <n v="209.70000000000002"/>
    <n v="1887.3"/>
    <n v="900"/>
    <n v="987.3"/>
    <n v="0"/>
    <s v="Apr"/>
    <n v="2025"/>
    <x v="2"/>
  </r>
  <r>
    <s v="ORD101406"/>
    <d v="2025-04-03T00:00:00"/>
    <s v="CUST0067"/>
    <s v="Riya Verma"/>
    <s v="Male"/>
    <n v="32"/>
    <x v="18"/>
    <s v="South"/>
    <s v="P021"/>
    <x v="3"/>
    <x v="1"/>
    <s v="Skincare"/>
    <n v="2"/>
    <n v="499"/>
    <n v="0.15"/>
    <n v="440"/>
    <x v="1"/>
    <s v="Delivered"/>
    <s v="Website"/>
    <n v="5"/>
    <n v="998"/>
    <n v="149.69999999999999"/>
    <n v="848.3"/>
    <n v="440"/>
    <n v="408.29999999999995"/>
    <n v="0"/>
    <s v="Apr"/>
    <n v="2025"/>
    <x v="3"/>
  </r>
  <r>
    <s v="ORD104436"/>
    <d v="2025-04-03T00:00:00"/>
    <s v="CUST0383"/>
    <s v="Shivam Mehta"/>
    <s v="Male"/>
    <n v="45"/>
    <x v="16"/>
    <s v="North"/>
    <s v="P025"/>
    <x v="1"/>
    <x v="1"/>
    <s v="Skincare"/>
    <n v="1"/>
    <n v="699"/>
    <n v="0.05"/>
    <n v="310"/>
    <x v="2"/>
    <s v="Delivered"/>
    <s v="Mobile App"/>
    <n v="4"/>
    <n v="699"/>
    <n v="34.950000000000003"/>
    <n v="664.05"/>
    <n v="310"/>
    <n v="354.04999999999995"/>
    <n v="0"/>
    <s v="Apr"/>
    <n v="2025"/>
    <x v="2"/>
  </r>
  <r>
    <s v="ORD102924"/>
    <d v="2025-04-03T00:00:00"/>
    <s v="CUST1105"/>
    <s v="Sakshi Mishra"/>
    <s v="Male"/>
    <n v="27"/>
    <x v="4"/>
    <s v="South"/>
    <s v="P002"/>
    <x v="10"/>
    <x v="3"/>
    <s v="Audio"/>
    <n v="1"/>
    <n v="1899"/>
    <n v="0.15"/>
    <n v="1120"/>
    <x v="4"/>
    <s v="Delivered"/>
    <s v="Mobile App"/>
    <n v="5"/>
    <n v="1899"/>
    <n v="284.84999999999997"/>
    <n v="1614.15"/>
    <n v="1120"/>
    <n v="494.15000000000009"/>
    <n v="0"/>
    <s v="Apr"/>
    <n v="2025"/>
    <x v="3"/>
  </r>
  <r>
    <s v="ORD102377"/>
    <d v="2025-04-03T00:00:00"/>
    <s v="CUST0016"/>
    <s v="Mohit Sharma"/>
    <s v="Female"/>
    <n v="23"/>
    <x v="21"/>
    <s v="East"/>
    <s v="P025"/>
    <x v="1"/>
    <x v="1"/>
    <s v="Skincare"/>
    <n v="1"/>
    <n v="699"/>
    <n v="0.1"/>
    <n v="310"/>
    <x v="0"/>
    <s v="Delivered"/>
    <s v="Website"/>
    <n v="5"/>
    <n v="699"/>
    <n v="69.900000000000006"/>
    <n v="629.1"/>
    <n v="310"/>
    <n v="319.10000000000002"/>
    <n v="0"/>
    <s v="Apr"/>
    <n v="2025"/>
    <x v="0"/>
  </r>
  <r>
    <s v="ORD103388"/>
    <d v="2025-04-03T00:00:00"/>
    <s v="CUST1997"/>
    <s v="Tanvi Patel"/>
    <s v="Female"/>
    <n v="18"/>
    <x v="14"/>
    <s v="South"/>
    <s v="P022"/>
    <x v="4"/>
    <x v="1"/>
    <s v="Skincare"/>
    <n v="1"/>
    <n v="799"/>
    <n v="0"/>
    <n v="360"/>
    <x v="3"/>
    <s v="Delivered"/>
    <s v="Mobile App"/>
    <n v="4"/>
    <n v="799"/>
    <n v="0"/>
    <n v="799"/>
    <n v="360"/>
    <n v="439"/>
    <n v="0"/>
    <s v="Apr"/>
    <n v="2025"/>
    <x v="0"/>
  </r>
  <r>
    <s v="ORD104936"/>
    <d v="2025-04-03T00:00:00"/>
    <s v="CUST1220"/>
    <s v="Varun Jain"/>
    <s v="Male"/>
    <n v="37"/>
    <x v="3"/>
    <s v="East"/>
    <s v="P007"/>
    <x v="5"/>
    <x v="2"/>
    <s v="Footwear"/>
    <n v="2"/>
    <n v="2899"/>
    <n v="0.05"/>
    <n v="3400"/>
    <x v="4"/>
    <s v="Delivered"/>
    <s v="Mobile App"/>
    <n v="4"/>
    <n v="5798"/>
    <n v="289.90000000000003"/>
    <n v="5508.1"/>
    <n v="3400"/>
    <n v="2108.1000000000004"/>
    <n v="0"/>
    <s v="Apr"/>
    <n v="2025"/>
    <x v="2"/>
  </r>
  <r>
    <s v="ORD104067"/>
    <d v="2025-04-03T00:00:00"/>
    <s v="CUST0455"/>
    <s v="Nisha Saxena"/>
    <s v="Female"/>
    <n v="45"/>
    <x v="17"/>
    <s v="North"/>
    <s v="P002"/>
    <x v="10"/>
    <x v="3"/>
    <s v="Audio"/>
    <n v="1"/>
    <n v="1899"/>
    <n v="0.1"/>
    <n v="1120"/>
    <x v="2"/>
    <s v="Returned"/>
    <s v="Website"/>
    <n v="5"/>
    <n v="1899"/>
    <n v="189.9"/>
    <n v="1709.1"/>
    <n v="1120"/>
    <n v="589.09999999999991"/>
    <n v="0"/>
    <s v="Apr"/>
    <n v="2025"/>
    <x v="2"/>
  </r>
  <r>
    <s v="ORD103418"/>
    <d v="2025-04-03T00:00:00"/>
    <s v="CUST0306"/>
    <s v="Yash Agarwal"/>
    <s v="Male"/>
    <n v="27"/>
    <x v="22"/>
    <s v="South"/>
    <s v="P020"/>
    <x v="14"/>
    <x v="5"/>
    <s v="Fitness"/>
    <n v="3"/>
    <n v="699"/>
    <n v="0.05"/>
    <n v="960"/>
    <x v="3"/>
    <s v="Returned"/>
    <s v="Website"/>
    <n v="5"/>
    <n v="2097"/>
    <n v="104.85000000000001"/>
    <n v="1992.15"/>
    <n v="960"/>
    <n v="1032.1500000000001"/>
    <n v="0"/>
    <s v="Apr"/>
    <n v="2025"/>
    <x v="3"/>
  </r>
  <r>
    <s v="ORD103679"/>
    <d v="2025-04-03T00:00:00"/>
    <s v="CUST0117"/>
    <s v="Pranav Bansal"/>
    <s v="Male"/>
    <n v="21"/>
    <x v="15"/>
    <s v="West"/>
    <s v="P019"/>
    <x v="18"/>
    <x v="5"/>
    <s v="Sports"/>
    <n v="2"/>
    <n v="1499"/>
    <n v="0.15"/>
    <n v="1600"/>
    <x v="3"/>
    <s v="Delivered"/>
    <s v="Mobile App"/>
    <n v="1"/>
    <n v="2998"/>
    <n v="449.7"/>
    <n v="2548.3000000000002"/>
    <n v="1600"/>
    <n v="948.30000000000018"/>
    <n v="0"/>
    <s v="Apr"/>
    <n v="2025"/>
    <x v="0"/>
  </r>
  <r>
    <s v="ORD102884"/>
    <d v="2025-04-03T00:00:00"/>
    <s v="CUST1168"/>
    <s v="Mohit Sharma"/>
    <s v="Female"/>
    <n v="26"/>
    <x v="21"/>
    <s v="East"/>
    <s v="P024"/>
    <x v="13"/>
    <x v="1"/>
    <s v="Fragrance"/>
    <n v="3"/>
    <n v="1799"/>
    <n v="0.1"/>
    <n v="2700"/>
    <x v="1"/>
    <s v="Delivered"/>
    <s v="Mobile App"/>
    <n v="4"/>
    <n v="5397"/>
    <n v="539.70000000000005"/>
    <n v="4857.3"/>
    <n v="2700"/>
    <n v="2157.3000000000002"/>
    <n v="0"/>
    <s v="Apr"/>
    <n v="2025"/>
    <x v="3"/>
  </r>
  <r>
    <s v="ORD100619"/>
    <d v="2025-04-03T00:00:00"/>
    <s v="CUST0187"/>
    <s v="Vansh Chopra"/>
    <s v="Female"/>
    <n v="27"/>
    <x v="19"/>
    <s v="East"/>
    <s v="P013"/>
    <x v="22"/>
    <x v="0"/>
    <s v="Cookware"/>
    <n v="2"/>
    <n v="4299"/>
    <n v="0.05"/>
    <n v="5400"/>
    <x v="0"/>
    <s v="Delivered"/>
    <s v="Website"/>
    <n v="5"/>
    <n v="8598"/>
    <n v="429.90000000000003"/>
    <n v="8168.1"/>
    <n v="5400"/>
    <n v="2768.1000000000004"/>
    <n v="0"/>
    <s v="Apr"/>
    <n v="2025"/>
    <x v="3"/>
  </r>
  <r>
    <s v="ORD103610"/>
    <d v="2025-04-03T00:00:00"/>
    <s v="CUST1239"/>
    <s v="Aditi Saxena"/>
    <s v="Female"/>
    <n v="18"/>
    <x v="9"/>
    <s v="North"/>
    <s v="P024"/>
    <x v="13"/>
    <x v="1"/>
    <s v="Fragrance"/>
    <n v="4"/>
    <n v="1799"/>
    <n v="0.1"/>
    <n v="3600"/>
    <x v="3"/>
    <s v="Delivered"/>
    <s v="Website"/>
    <n v="5"/>
    <n v="7196"/>
    <n v="719.6"/>
    <n v="6476.4"/>
    <n v="3600"/>
    <n v="2876.3999999999996"/>
    <n v="0"/>
    <s v="Apr"/>
    <n v="2025"/>
    <x v="0"/>
  </r>
  <r>
    <s v="ORD104935"/>
    <d v="2025-04-04T00:00:00"/>
    <s v="CUST0770"/>
    <s v="Manish Agarwal"/>
    <s v="Male"/>
    <n v="25"/>
    <x v="4"/>
    <s v="South"/>
    <s v="P009"/>
    <x v="21"/>
    <x v="2"/>
    <s v="Clothing"/>
    <n v="1"/>
    <n v="1999"/>
    <n v="0.05"/>
    <n v="1050"/>
    <x v="2"/>
    <s v="Cancelled"/>
    <s v="Website"/>
    <m/>
    <n v="1999"/>
    <n v="99.95"/>
    <n v="1899.05"/>
    <n v="1050"/>
    <n v="849.05"/>
    <n v="0"/>
    <s v="Apr"/>
    <n v="2025"/>
    <x v="0"/>
  </r>
  <r>
    <s v="ORD103813"/>
    <d v="2025-04-04T00:00:00"/>
    <s v="CUST0509"/>
    <s v="Kavya Patel"/>
    <s v="Male"/>
    <n v="26"/>
    <x v="13"/>
    <s v="North"/>
    <s v="P017"/>
    <x v="17"/>
    <x v="5"/>
    <s v="Fitness"/>
    <n v="1"/>
    <n v="2499"/>
    <n v="0.15"/>
    <n v="1450"/>
    <x v="0"/>
    <s v="Delivered"/>
    <s v="Website"/>
    <n v="4"/>
    <n v="2499"/>
    <n v="374.84999999999997"/>
    <n v="2124.15"/>
    <n v="1450"/>
    <n v="674.15000000000009"/>
    <n v="0"/>
    <s v="Apr"/>
    <n v="2025"/>
    <x v="3"/>
  </r>
  <r>
    <s v="ORD103628"/>
    <d v="2025-04-04T00:00:00"/>
    <s v="CUST0254"/>
    <s v="Pooja Kapoor"/>
    <s v="Female"/>
    <n v="32"/>
    <x v="0"/>
    <s v="East"/>
    <s v="P027"/>
    <x v="25"/>
    <x v="4"/>
    <s v="Business"/>
    <n v="4"/>
    <n v="699"/>
    <n v="0.2"/>
    <n v="1200"/>
    <x v="3"/>
    <s v="Delivered"/>
    <s v="Website"/>
    <n v="5"/>
    <n v="2796"/>
    <n v="559.20000000000005"/>
    <n v="2236.8000000000002"/>
    <n v="1200"/>
    <n v="1036.8000000000002"/>
    <n v="0"/>
    <s v="Apr"/>
    <n v="2025"/>
    <x v="3"/>
  </r>
  <r>
    <s v="ORD100339"/>
    <d v="2025-04-04T00:00:00"/>
    <s v="CUST1349"/>
    <s v="Akash Bansal"/>
    <s v="Female"/>
    <n v="22"/>
    <x v="8"/>
    <s v="East"/>
    <s v="P003"/>
    <x v="9"/>
    <x v="3"/>
    <s v="Wearables"/>
    <n v="4"/>
    <n v="3299"/>
    <n v="0.05"/>
    <n v="8400"/>
    <x v="4"/>
    <s v="Delivered"/>
    <s v="Mobile App"/>
    <n v="5"/>
    <n v="13196"/>
    <n v="659.80000000000007"/>
    <n v="12536.2"/>
    <n v="8400"/>
    <n v="4136.2000000000007"/>
    <n v="0"/>
    <s v="Apr"/>
    <n v="2025"/>
    <x v="0"/>
  </r>
  <r>
    <s v="ORD104777"/>
    <d v="2025-04-05T00:00:00"/>
    <s v="CUST0802"/>
    <s v="Manish Agarwal"/>
    <s v="Female"/>
    <n v="27"/>
    <x v="19"/>
    <s v="East"/>
    <s v="P028"/>
    <x v="12"/>
    <x v="4"/>
    <s v="Technology"/>
    <n v="2"/>
    <n v="1099"/>
    <n v="0.15"/>
    <n v="1040"/>
    <x v="0"/>
    <s v="Delivered"/>
    <s v="Mobile App"/>
    <n v="3"/>
    <n v="2198"/>
    <n v="329.7"/>
    <n v="1868.3"/>
    <n v="1040"/>
    <n v="828.3"/>
    <n v="0"/>
    <s v="Apr"/>
    <n v="2025"/>
    <x v="3"/>
  </r>
  <r>
    <s v="ORD104901"/>
    <d v="2025-04-05T00:00:00"/>
    <s v="CUST0657"/>
    <s v="Sakshi Mishra"/>
    <s v="Female"/>
    <n v="44"/>
    <x v="15"/>
    <s v="West"/>
    <s v="P010"/>
    <x v="26"/>
    <x v="2"/>
    <s v="Clothing"/>
    <n v="1"/>
    <n v="1499"/>
    <n v="0.15"/>
    <n v="780"/>
    <x v="0"/>
    <s v="Delivered"/>
    <s v="Website"/>
    <n v="4"/>
    <n v="1499"/>
    <n v="224.85"/>
    <n v="1274.1500000000001"/>
    <n v="780"/>
    <n v="494.15000000000009"/>
    <n v="0"/>
    <s v="Apr"/>
    <n v="2025"/>
    <x v="2"/>
  </r>
  <r>
    <s v="ORD100612"/>
    <d v="2025-04-05T00:00:00"/>
    <s v="CUST0132"/>
    <s v="Varun Jain"/>
    <s v="Male"/>
    <n v="36"/>
    <x v="18"/>
    <s v="South"/>
    <s v="P016"/>
    <x v="28"/>
    <x v="5"/>
    <s v="Fitness"/>
    <n v="2"/>
    <n v="999"/>
    <n v="0.2"/>
    <n v="1040"/>
    <x v="4"/>
    <s v="Delivered"/>
    <s v="Mobile App"/>
    <n v="2"/>
    <n v="1998"/>
    <n v="399.6"/>
    <n v="1598.4"/>
    <n v="1040"/>
    <n v="558.40000000000009"/>
    <n v="0"/>
    <s v="Apr"/>
    <n v="2025"/>
    <x v="2"/>
  </r>
  <r>
    <s v="ORD100565"/>
    <d v="2025-04-05T00:00:00"/>
    <s v="CUST0462"/>
    <s v="Aditya Kapoor"/>
    <s v="Female"/>
    <n v="40"/>
    <x v="9"/>
    <s v="North"/>
    <s v="P021"/>
    <x v="3"/>
    <x v="1"/>
    <s v="Skincare"/>
    <n v="2"/>
    <n v="499"/>
    <n v="0.05"/>
    <n v="440"/>
    <x v="0"/>
    <s v="Delivered"/>
    <s v="Mobile App"/>
    <n v="2"/>
    <n v="998"/>
    <n v="49.900000000000006"/>
    <n v="948.1"/>
    <n v="440"/>
    <n v="508.1"/>
    <n v="0"/>
    <s v="Apr"/>
    <n v="2025"/>
    <x v="2"/>
  </r>
  <r>
    <s v="ORD100749"/>
    <d v="2025-04-05T00:00:00"/>
    <s v="CUST0704"/>
    <s v="Aarav Sharma"/>
    <s v="Female"/>
    <n v="51"/>
    <x v="21"/>
    <s v="East"/>
    <s v="P022"/>
    <x v="4"/>
    <x v="1"/>
    <s v="Skincare"/>
    <n v="2"/>
    <n v="799"/>
    <n v="0"/>
    <n v="720"/>
    <x v="1"/>
    <s v="Delivered"/>
    <s v="Mobile App"/>
    <n v="3"/>
    <n v="1598"/>
    <n v="0"/>
    <n v="1598"/>
    <n v="720"/>
    <n v="878"/>
    <n v="0"/>
    <s v="Apr"/>
    <n v="2025"/>
    <x v="1"/>
  </r>
  <r>
    <s v="ORD103110"/>
    <d v="2025-04-05T00:00:00"/>
    <s v="CUST1666"/>
    <s v="Manish Agarwal"/>
    <s v="Female"/>
    <n v="47"/>
    <x v="16"/>
    <s v="North"/>
    <s v="P029"/>
    <x v="11"/>
    <x v="4"/>
    <s v="Technology"/>
    <n v="1"/>
    <n v="1299"/>
    <n v="0.15"/>
    <n v="610"/>
    <x v="3"/>
    <s v="Delivered"/>
    <s v="Website"/>
    <n v="5"/>
    <n v="1299"/>
    <n v="194.85"/>
    <n v="1104.1500000000001"/>
    <n v="610"/>
    <n v="494.15000000000009"/>
    <n v="0"/>
    <s v="Apr"/>
    <n v="2025"/>
    <x v="1"/>
  </r>
  <r>
    <s v="ORD101768"/>
    <d v="2025-04-05T00:00:00"/>
    <s v="CUST1554"/>
    <s v="Yash Agarwal"/>
    <s v="Male"/>
    <n v="22"/>
    <x v="11"/>
    <s v="West"/>
    <s v="P009"/>
    <x v="21"/>
    <x v="2"/>
    <s v="Clothing"/>
    <n v="1"/>
    <n v="1999"/>
    <n v="0.1"/>
    <n v="1050"/>
    <x v="0"/>
    <s v="Delivered"/>
    <s v="Website"/>
    <n v="5"/>
    <n v="1999"/>
    <n v="199.9"/>
    <n v="1799.1"/>
    <n v="1050"/>
    <n v="749.09999999999991"/>
    <n v="0"/>
    <s v="Apr"/>
    <n v="2025"/>
    <x v="0"/>
  </r>
  <r>
    <s v="ORD100814"/>
    <d v="2025-04-05T00:00:00"/>
    <s v="CUST1869"/>
    <s v="Tanvi Patel"/>
    <s v="Male"/>
    <n v="46"/>
    <x v="12"/>
    <s v="West"/>
    <s v="P019"/>
    <x v="18"/>
    <x v="5"/>
    <s v="Sports"/>
    <n v="4"/>
    <n v="1499"/>
    <n v="0.15"/>
    <n v="3200"/>
    <x v="2"/>
    <s v="Delivered"/>
    <s v="Website"/>
    <n v="5"/>
    <n v="5996"/>
    <n v="899.4"/>
    <n v="5096.6000000000004"/>
    <n v="3200"/>
    <n v="1896.6000000000004"/>
    <n v="0"/>
    <s v="Apr"/>
    <n v="2025"/>
    <x v="1"/>
  </r>
  <r>
    <s v="ORD102705"/>
    <d v="2025-04-06T00:00:00"/>
    <s v="CUST1813"/>
    <s v="Pranav Bansal"/>
    <s v="Male"/>
    <n v="42"/>
    <x v="17"/>
    <s v="North"/>
    <s v="P012"/>
    <x v="0"/>
    <x v="0"/>
    <s v="Kitchen"/>
    <n v="5"/>
    <n v="5999"/>
    <n v="0.2"/>
    <n v="19500"/>
    <x v="4"/>
    <s v="Delivered"/>
    <s v="Website"/>
    <n v="2"/>
    <n v="29995"/>
    <n v="5999"/>
    <n v="23996"/>
    <n v="19500"/>
    <n v="4496"/>
    <n v="0"/>
    <s v="Apr"/>
    <n v="2025"/>
    <x v="2"/>
  </r>
  <r>
    <s v="ORD104304"/>
    <d v="2025-04-06T00:00:00"/>
    <s v="CUST0678"/>
    <s v="Kabir Gupta"/>
    <s v="Male"/>
    <n v="29"/>
    <x v="22"/>
    <s v="South"/>
    <s v="P025"/>
    <x v="1"/>
    <x v="1"/>
    <s v="Skincare"/>
    <n v="2"/>
    <n v="699"/>
    <n v="0.25"/>
    <n v="620"/>
    <x v="1"/>
    <s v="Delivered"/>
    <s v="Mobile App"/>
    <n v="5"/>
    <n v="1398"/>
    <n v="349.5"/>
    <n v="1048.5"/>
    <n v="620"/>
    <n v="428.5"/>
    <n v="0"/>
    <s v="Apr"/>
    <n v="2025"/>
    <x v="3"/>
  </r>
  <r>
    <s v="ORD100392"/>
    <d v="2025-04-06T00:00:00"/>
    <s v="CUST0449"/>
    <s v="Diya Mishra"/>
    <s v="Female"/>
    <n v="22"/>
    <x v="23"/>
    <s v="West"/>
    <s v="P022"/>
    <x v="4"/>
    <x v="1"/>
    <s v="Skincare"/>
    <n v="2"/>
    <n v="799"/>
    <n v="0.05"/>
    <n v="720"/>
    <x v="3"/>
    <s v="Delivered"/>
    <s v="Mobile App"/>
    <n v="5"/>
    <n v="1598"/>
    <n v="79.900000000000006"/>
    <n v="1518.1"/>
    <n v="720"/>
    <n v="798.09999999999991"/>
    <n v="0"/>
    <s v="Apr"/>
    <n v="2025"/>
    <x v="0"/>
  </r>
  <r>
    <s v="ORD103061"/>
    <d v="2025-04-06T00:00:00"/>
    <s v="CUST0189"/>
    <s v="Kavya Patel"/>
    <s v="Female"/>
    <n v="29"/>
    <x v="15"/>
    <s v="West"/>
    <s v="P013"/>
    <x v="22"/>
    <x v="0"/>
    <s v="Cookware"/>
    <n v="3"/>
    <n v="4299"/>
    <n v="0"/>
    <n v="8100"/>
    <x v="1"/>
    <s v="Delivered"/>
    <s v="Mobile App"/>
    <n v="5"/>
    <n v="12897"/>
    <n v="0"/>
    <n v="12897"/>
    <n v="8100"/>
    <n v="4797"/>
    <n v="0"/>
    <s v="Apr"/>
    <n v="2025"/>
    <x v="3"/>
  </r>
  <r>
    <s v="ORD100926"/>
    <d v="2025-04-06T00:00:00"/>
    <s v="CUST0575"/>
    <s v="Shivam Mehta"/>
    <s v="Female"/>
    <n v="31"/>
    <x v="3"/>
    <s v="East"/>
    <s v="P017"/>
    <x v="17"/>
    <x v="5"/>
    <s v="Fitness"/>
    <n v="2"/>
    <n v="2499"/>
    <n v="0.1"/>
    <n v="2900"/>
    <x v="3"/>
    <s v="Delivered"/>
    <s v="Mobile App"/>
    <n v="4"/>
    <n v="4998"/>
    <n v="499.8"/>
    <n v="4498.2"/>
    <n v="2900"/>
    <n v="1598.1999999999998"/>
    <n v="0"/>
    <s v="Apr"/>
    <n v="2025"/>
    <x v="3"/>
  </r>
  <r>
    <s v="ORD100323"/>
    <d v="2025-04-06T00:00:00"/>
    <s v="CUST0734"/>
    <s v="Pooja Kapoor"/>
    <s v="Female"/>
    <n v="27"/>
    <x v="11"/>
    <s v="West"/>
    <s v="P007"/>
    <x v="5"/>
    <x v="2"/>
    <s v="Footwear"/>
    <n v="3"/>
    <n v="2899"/>
    <n v="0.15"/>
    <n v="5100"/>
    <x v="3"/>
    <s v="Delivered"/>
    <s v="Mobile App"/>
    <n v="5"/>
    <n v="8697"/>
    <n v="1304.55"/>
    <n v="7392.45"/>
    <n v="5100"/>
    <n v="2292.4499999999998"/>
    <n v="0"/>
    <s v="Apr"/>
    <n v="2025"/>
    <x v="3"/>
  </r>
  <r>
    <s v="ORD104252"/>
    <d v="2025-04-06T00:00:00"/>
    <s v="CUST1673"/>
    <s v="Zoya Singh"/>
    <s v="Female"/>
    <n v="26"/>
    <x v="6"/>
    <s v="North"/>
    <s v="P018"/>
    <x v="16"/>
    <x v="5"/>
    <s v="Sports"/>
    <n v="1"/>
    <n v="2199"/>
    <n v="0.1"/>
    <n v="1250"/>
    <x v="3"/>
    <s v="Delivered"/>
    <s v="Website"/>
    <n v="5"/>
    <n v="2199"/>
    <n v="219.9"/>
    <n v="1979.1"/>
    <n v="1250"/>
    <n v="729.09999999999991"/>
    <n v="0"/>
    <s v="Apr"/>
    <n v="2025"/>
    <x v="3"/>
  </r>
  <r>
    <s v="ORD103455"/>
    <d v="2025-04-06T00:00:00"/>
    <s v="CUST0217"/>
    <s v="Meera Singh"/>
    <s v="Male"/>
    <n v="38"/>
    <x v="14"/>
    <s v="South"/>
    <s v="P030"/>
    <x v="7"/>
    <x v="4"/>
    <s v="Self Development"/>
    <n v="2"/>
    <n v="599"/>
    <n v="0.05"/>
    <n v="520"/>
    <x v="5"/>
    <s v="Delivered"/>
    <s v="Mobile App"/>
    <n v="3"/>
    <n v="1198"/>
    <n v="59.900000000000006"/>
    <n v="1138.0999999999999"/>
    <n v="520"/>
    <n v="618.09999999999991"/>
    <n v="0"/>
    <s v="Apr"/>
    <n v="2025"/>
    <x v="2"/>
  </r>
  <r>
    <s v="ORD100110"/>
    <d v="2025-04-06T00:00:00"/>
    <s v="CUST0235"/>
    <s v="Kiara Chopra"/>
    <s v="Female"/>
    <n v="32"/>
    <x v="12"/>
    <s v="West"/>
    <s v="P010"/>
    <x v="26"/>
    <x v="2"/>
    <s v="Clothing"/>
    <n v="3"/>
    <n v="1499"/>
    <n v="0.05"/>
    <n v="2340"/>
    <x v="0"/>
    <s v="Cancelled"/>
    <s v="Mobile App"/>
    <m/>
    <n v="4497"/>
    <n v="224.85000000000002"/>
    <n v="4272.1499999999996"/>
    <n v="2340"/>
    <n v="1932.1499999999996"/>
    <n v="0"/>
    <s v="Apr"/>
    <n v="2025"/>
    <x v="3"/>
  </r>
  <r>
    <s v="ORD103700"/>
    <d v="2025-04-06T00:00:00"/>
    <s v="CUST0308"/>
    <s v="Karan Jain"/>
    <s v="Female"/>
    <n v="25"/>
    <x v="16"/>
    <s v="North"/>
    <s v="P021"/>
    <x v="3"/>
    <x v="1"/>
    <s v="Skincare"/>
    <n v="2"/>
    <n v="499"/>
    <n v="0.15"/>
    <n v="440"/>
    <x v="1"/>
    <s v="Delivered"/>
    <s v="Mobile App"/>
    <n v="5"/>
    <n v="998"/>
    <n v="149.69999999999999"/>
    <n v="848.3"/>
    <n v="440"/>
    <n v="408.29999999999995"/>
    <n v="0"/>
    <s v="Apr"/>
    <n v="2025"/>
    <x v="0"/>
  </r>
  <r>
    <s v="ORD104080"/>
    <d v="2025-04-06T00:00:00"/>
    <s v="CUST1421"/>
    <s v="Tanvi Patel"/>
    <s v="Male"/>
    <n v="19"/>
    <x v="18"/>
    <s v="South"/>
    <s v="P020"/>
    <x v="14"/>
    <x v="5"/>
    <s v="Fitness"/>
    <n v="2"/>
    <n v="699"/>
    <n v="0.05"/>
    <n v="640"/>
    <x v="0"/>
    <s v="Delivered"/>
    <s v="Website"/>
    <n v="2"/>
    <n v="1398"/>
    <n v="69.900000000000006"/>
    <n v="1328.1"/>
    <n v="640"/>
    <n v="688.09999999999991"/>
    <n v="0"/>
    <s v="Apr"/>
    <n v="2025"/>
    <x v="0"/>
  </r>
  <r>
    <s v="ORD104967"/>
    <d v="2025-04-07T00:00:00"/>
    <s v="CUST1698"/>
    <s v="Manish Agarwal"/>
    <s v="Male"/>
    <n v="29"/>
    <x v="14"/>
    <s v="South"/>
    <s v="P006"/>
    <x v="8"/>
    <x v="2"/>
    <s v="Bags"/>
    <n v="1"/>
    <n v="1799"/>
    <n v="0.15"/>
    <n v="950"/>
    <x v="1"/>
    <s v="Delivered"/>
    <s v="Mobile App"/>
    <n v="4"/>
    <n v="1799"/>
    <n v="269.84999999999997"/>
    <n v="1529.15"/>
    <n v="950"/>
    <n v="579.15000000000009"/>
    <n v="0"/>
    <s v="Apr"/>
    <n v="2025"/>
    <x v="3"/>
  </r>
  <r>
    <s v="ORD101867"/>
    <d v="2025-04-07T00:00:00"/>
    <s v="CUST1870"/>
    <s v="Aditya Kapoor"/>
    <s v="Male"/>
    <n v="43"/>
    <x v="12"/>
    <s v="West"/>
    <s v="P002"/>
    <x v="10"/>
    <x v="3"/>
    <s v="Audio"/>
    <n v="1"/>
    <n v="1899"/>
    <n v="0.1"/>
    <n v="1120"/>
    <x v="1"/>
    <s v="Delivered"/>
    <s v="Mobile App"/>
    <n v="5"/>
    <n v="1899"/>
    <n v="189.9"/>
    <n v="1709.1"/>
    <n v="1120"/>
    <n v="589.09999999999991"/>
    <n v="0"/>
    <s v="Apr"/>
    <n v="2025"/>
    <x v="2"/>
  </r>
  <r>
    <s v="ORD102177"/>
    <d v="2025-04-07T00:00:00"/>
    <s v="CUST2062"/>
    <s v="Aditya Kapoor"/>
    <s v="Male"/>
    <n v="27"/>
    <x v="21"/>
    <s v="East"/>
    <s v="P011"/>
    <x v="24"/>
    <x v="0"/>
    <s v="Kitchen"/>
    <n v="2"/>
    <n v="3499"/>
    <n v="0"/>
    <n v="4500"/>
    <x v="2"/>
    <s v="Delivered"/>
    <s v="Mobile App"/>
    <n v="4"/>
    <n v="6998"/>
    <n v="0"/>
    <n v="6998"/>
    <n v="4500"/>
    <n v="2498"/>
    <n v="0"/>
    <s v="Apr"/>
    <n v="2025"/>
    <x v="3"/>
  </r>
  <r>
    <s v="ORD103333"/>
    <d v="2025-04-07T00:00:00"/>
    <s v="CUST1812"/>
    <s v="Karan Jain"/>
    <s v="Female"/>
    <n v="22"/>
    <x v="10"/>
    <s v="South"/>
    <s v="P006"/>
    <x v="8"/>
    <x v="2"/>
    <s v="Bags"/>
    <n v="1"/>
    <n v="1799"/>
    <n v="0.2"/>
    <n v="950"/>
    <x v="0"/>
    <s v="Delivered"/>
    <s v="Mobile App"/>
    <n v="5"/>
    <n v="1799"/>
    <n v="359.8"/>
    <n v="1439.2"/>
    <n v="950"/>
    <n v="489.20000000000005"/>
    <n v="0"/>
    <s v="Apr"/>
    <n v="2025"/>
    <x v="0"/>
  </r>
  <r>
    <s v="ORD103134"/>
    <d v="2025-04-07T00:00:00"/>
    <s v="CUST0698"/>
    <s v="Rohan Rao"/>
    <s v="Female"/>
    <n v="30"/>
    <x v="22"/>
    <s v="South"/>
    <s v="P030"/>
    <x v="7"/>
    <x v="4"/>
    <s v="Self Development"/>
    <n v="1"/>
    <n v="599"/>
    <n v="0.1"/>
    <n v="260"/>
    <x v="3"/>
    <s v="Delivered"/>
    <s v="Website"/>
    <n v="4"/>
    <n v="599"/>
    <n v="59.900000000000006"/>
    <n v="539.1"/>
    <n v="260"/>
    <n v="279.10000000000002"/>
    <n v="0"/>
    <s v="Apr"/>
    <n v="2025"/>
    <x v="3"/>
  </r>
  <r>
    <s v="ORD100795"/>
    <d v="2025-04-07T00:00:00"/>
    <s v="CUST0007"/>
    <s v="Nisha Saxena"/>
    <s v="Male"/>
    <n v="36"/>
    <x v="15"/>
    <s v="West"/>
    <s v="P026"/>
    <x v="15"/>
    <x v="4"/>
    <s v="Fiction"/>
    <n v="2"/>
    <n v="899"/>
    <n v="0"/>
    <n v="840"/>
    <x v="1"/>
    <s v="Delivered"/>
    <s v="Website"/>
    <n v="5"/>
    <n v="1798"/>
    <n v="0"/>
    <n v="1798"/>
    <n v="840"/>
    <n v="958"/>
    <n v="0"/>
    <s v="Apr"/>
    <n v="2025"/>
    <x v="2"/>
  </r>
  <r>
    <s v="ORD102152"/>
    <d v="2025-04-08T00:00:00"/>
    <s v="CUST0302"/>
    <s v="Aditya Kapoor"/>
    <s v="Male"/>
    <n v="27"/>
    <x v="22"/>
    <s v="South"/>
    <s v="P011"/>
    <x v="24"/>
    <x v="0"/>
    <s v="Kitchen"/>
    <n v="3"/>
    <n v="3499"/>
    <n v="0.2"/>
    <n v="6750"/>
    <x v="0"/>
    <s v="Delivered"/>
    <s v="Mobile App"/>
    <n v="4"/>
    <n v="10497"/>
    <n v="2099.4"/>
    <n v="8397.6"/>
    <n v="6750"/>
    <n v="1647.6000000000004"/>
    <n v="0"/>
    <s v="Apr"/>
    <n v="2025"/>
    <x v="3"/>
  </r>
  <r>
    <s v="ORD101084"/>
    <d v="2025-04-08T00:00:00"/>
    <s v="CUST0826"/>
    <s v="Rohan Rao"/>
    <s v="Male"/>
    <n v="31"/>
    <x v="23"/>
    <s v="West"/>
    <s v="P002"/>
    <x v="10"/>
    <x v="3"/>
    <s v="Audio"/>
    <n v="1"/>
    <n v="1899"/>
    <n v="0.1"/>
    <n v="1120"/>
    <x v="0"/>
    <s v="Delivered"/>
    <s v="Mobile App"/>
    <n v="4"/>
    <n v="1899"/>
    <n v="189.9"/>
    <n v="1709.1"/>
    <n v="1120"/>
    <n v="589.09999999999991"/>
    <n v="0"/>
    <s v="Apr"/>
    <n v="2025"/>
    <x v="3"/>
  </r>
  <r>
    <s v="ORD103665"/>
    <d v="2025-04-08T00:00:00"/>
    <s v="CUST1821"/>
    <s v="Kavya Patel"/>
    <s v="Male"/>
    <n v="27"/>
    <x v="13"/>
    <s v="North"/>
    <s v="P002"/>
    <x v="10"/>
    <x v="3"/>
    <s v="Audio"/>
    <n v="1"/>
    <n v="1899"/>
    <n v="0.05"/>
    <n v="1120"/>
    <x v="0"/>
    <s v="Delivered"/>
    <s v="Mobile App"/>
    <n v="4"/>
    <n v="1899"/>
    <n v="94.95"/>
    <n v="1804.05"/>
    <n v="1120"/>
    <n v="684.05"/>
    <n v="0"/>
    <s v="Apr"/>
    <n v="2025"/>
    <x v="3"/>
  </r>
  <r>
    <s v="ORD104924"/>
    <d v="2025-04-08T00:00:00"/>
    <s v="CUST1096"/>
    <s v="Sanya Malhotra"/>
    <s v="Male"/>
    <n v="24"/>
    <x v="13"/>
    <s v="North"/>
    <s v="P029"/>
    <x v="11"/>
    <x v="4"/>
    <s v="Technology"/>
    <n v="1"/>
    <n v="1299"/>
    <n v="0.05"/>
    <n v="610"/>
    <x v="2"/>
    <s v="Delivered"/>
    <s v="Mobile App"/>
    <n v="5"/>
    <n v="1299"/>
    <n v="64.95"/>
    <n v="1234.05"/>
    <n v="610"/>
    <n v="624.04999999999995"/>
    <n v="0"/>
    <s v="Apr"/>
    <n v="2025"/>
    <x v="0"/>
  </r>
  <r>
    <s v="ORD103176"/>
    <d v="2025-04-08T00:00:00"/>
    <s v="CUST0843"/>
    <s v="Kiara Chopra"/>
    <s v="Female"/>
    <n v="18"/>
    <x v="23"/>
    <s v="West"/>
    <s v="P023"/>
    <x v="20"/>
    <x v="1"/>
    <s v="Haircare"/>
    <n v="2"/>
    <n v="649"/>
    <n v="0.1"/>
    <n v="580"/>
    <x v="4"/>
    <s v="Delivered"/>
    <s v="Website"/>
    <n v="5"/>
    <n v="1298"/>
    <n v="129.80000000000001"/>
    <n v="1168.2"/>
    <n v="580"/>
    <n v="588.20000000000005"/>
    <n v="0"/>
    <s v="Apr"/>
    <n v="2025"/>
    <x v="0"/>
  </r>
  <r>
    <s v="ORD104535"/>
    <d v="2025-04-08T00:00:00"/>
    <s v="CUST1302"/>
    <s v="Simran Gupta"/>
    <s v="Male"/>
    <n v="43"/>
    <x v="19"/>
    <s v="East"/>
    <s v="P001"/>
    <x v="6"/>
    <x v="3"/>
    <s v="Audio"/>
    <n v="4"/>
    <n v="2499"/>
    <n v="0.15"/>
    <n v="6200"/>
    <x v="0"/>
    <s v="Delivered"/>
    <s v="Mobile App"/>
    <n v="4"/>
    <n v="9996"/>
    <n v="1499.3999999999999"/>
    <n v="8496.6"/>
    <n v="6200"/>
    <n v="2296.6000000000004"/>
    <n v="0"/>
    <s v="Apr"/>
    <n v="2025"/>
    <x v="2"/>
  </r>
  <r>
    <s v="ORD101009"/>
    <d v="2025-04-08T00:00:00"/>
    <s v="CUST2099"/>
    <s v="Anjali Verma"/>
    <s v="Female"/>
    <n v="34"/>
    <x v="4"/>
    <s v="South"/>
    <s v="P003"/>
    <x v="9"/>
    <x v="3"/>
    <s v="Wearables"/>
    <n v="1"/>
    <n v="3299"/>
    <n v="0.1"/>
    <n v="2100"/>
    <x v="0"/>
    <s v="Delivered"/>
    <s v="Mobile App"/>
    <n v="5"/>
    <n v="3299"/>
    <n v="329.90000000000003"/>
    <n v="2969.1"/>
    <n v="2100"/>
    <n v="869.09999999999991"/>
    <n v="0"/>
    <s v="Apr"/>
    <n v="2025"/>
    <x v="3"/>
  </r>
  <r>
    <s v="ORD103829"/>
    <d v="2025-04-08T00:00:00"/>
    <s v="CUST0016"/>
    <s v="Mohit Sharma"/>
    <s v="Female"/>
    <n v="38"/>
    <x v="13"/>
    <s v="North"/>
    <s v="P004"/>
    <x v="19"/>
    <x v="3"/>
    <s v="Accessories"/>
    <n v="1"/>
    <n v="899"/>
    <n v="0.05"/>
    <n v="480"/>
    <x v="0"/>
    <s v="Delivered"/>
    <s v="Website"/>
    <n v="5"/>
    <n v="899"/>
    <n v="44.95"/>
    <n v="854.05"/>
    <n v="480"/>
    <n v="374.04999999999995"/>
    <n v="0"/>
    <s v="Apr"/>
    <n v="2025"/>
    <x v="2"/>
  </r>
  <r>
    <s v="ORD100585"/>
    <d v="2025-04-08T00:00:00"/>
    <s v="CUST1152"/>
    <s v="Aarav Sharma"/>
    <s v="Female"/>
    <n v="37"/>
    <x v="1"/>
    <s v="North"/>
    <s v="P002"/>
    <x v="10"/>
    <x v="3"/>
    <s v="Audio"/>
    <n v="4"/>
    <n v="1899"/>
    <n v="0.05"/>
    <n v="4480"/>
    <x v="3"/>
    <s v="Returned"/>
    <s v="Website"/>
    <n v="5"/>
    <n v="7596"/>
    <n v="379.8"/>
    <n v="7216.2"/>
    <n v="4480"/>
    <n v="2736.2"/>
    <n v="0"/>
    <s v="Apr"/>
    <n v="2025"/>
    <x v="2"/>
  </r>
  <r>
    <s v="ORD102970"/>
    <d v="2025-04-09T00:00:00"/>
    <s v="CUST0835"/>
    <s v="Riya Verma"/>
    <s v="Male"/>
    <n v="27"/>
    <x v="1"/>
    <s v="North"/>
    <s v="P022"/>
    <x v="4"/>
    <x v="1"/>
    <s v="Skincare"/>
    <n v="4"/>
    <n v="799"/>
    <n v="0.2"/>
    <n v="1440"/>
    <x v="5"/>
    <s v="Delivered"/>
    <s v="Website"/>
    <n v="5"/>
    <n v="3196"/>
    <n v="639.20000000000005"/>
    <n v="2556.8000000000002"/>
    <n v="1440"/>
    <n v="1116.8000000000002"/>
    <n v="0"/>
    <s v="Apr"/>
    <n v="2025"/>
    <x v="3"/>
  </r>
  <r>
    <s v="ORD104122"/>
    <d v="2025-04-09T00:00:00"/>
    <s v="CUST1582"/>
    <s v="Aditya Kapoor"/>
    <s v="Female"/>
    <n v="32"/>
    <x v="16"/>
    <s v="North"/>
    <s v="P019"/>
    <x v="18"/>
    <x v="5"/>
    <s v="Sports"/>
    <n v="1"/>
    <n v="1499"/>
    <n v="0.1"/>
    <n v="800"/>
    <x v="1"/>
    <s v="Delivered"/>
    <s v="Mobile App"/>
    <n v="3"/>
    <n v="1499"/>
    <n v="149.9"/>
    <n v="1349.1"/>
    <n v="800"/>
    <n v="549.09999999999991"/>
    <n v="0"/>
    <s v="Apr"/>
    <n v="2025"/>
    <x v="3"/>
  </r>
  <r>
    <s v="ORD100099"/>
    <d v="2025-04-09T00:00:00"/>
    <s v="CUST0580"/>
    <s v="Varun Jain"/>
    <s v="Male"/>
    <n v="33"/>
    <x v="18"/>
    <s v="South"/>
    <s v="P018"/>
    <x v="16"/>
    <x v="5"/>
    <s v="Sports"/>
    <n v="1"/>
    <n v="2199"/>
    <n v="0.1"/>
    <n v="1250"/>
    <x v="0"/>
    <s v="Delivered"/>
    <s v="Mobile App"/>
    <n v="4"/>
    <n v="2199"/>
    <n v="219.9"/>
    <n v="1979.1"/>
    <n v="1250"/>
    <n v="729.09999999999991"/>
    <n v="0"/>
    <s v="Apr"/>
    <n v="2025"/>
    <x v="3"/>
  </r>
  <r>
    <s v="ORD100416"/>
    <d v="2025-04-09T00:00:00"/>
    <s v="CUST1428"/>
    <s v="Karan Jain"/>
    <s v="Male"/>
    <n v="33"/>
    <x v="16"/>
    <s v="North"/>
    <s v="P003"/>
    <x v="9"/>
    <x v="3"/>
    <s v="Wearables"/>
    <n v="3"/>
    <n v="3299"/>
    <n v="0"/>
    <n v="6300"/>
    <x v="1"/>
    <s v="Delivered"/>
    <s v="Website"/>
    <n v="3"/>
    <n v="9897"/>
    <n v="0"/>
    <n v="9897"/>
    <n v="6300"/>
    <n v="3597"/>
    <n v="0"/>
    <s v="Apr"/>
    <n v="2025"/>
    <x v="3"/>
  </r>
  <r>
    <s v="ORD100200"/>
    <d v="2025-04-09T00:00:00"/>
    <s v="CUST0520"/>
    <s v="Sanya Malhotra"/>
    <s v="Male"/>
    <n v="36"/>
    <x v="20"/>
    <s v="South"/>
    <s v="P002"/>
    <x v="10"/>
    <x v="3"/>
    <s v="Audio"/>
    <n v="1"/>
    <n v="1899"/>
    <n v="0.05"/>
    <n v="1120"/>
    <x v="4"/>
    <s v="Delivered"/>
    <s v="Website"/>
    <n v="5"/>
    <n v="1899"/>
    <n v="94.95"/>
    <n v="1804.05"/>
    <n v="1120"/>
    <n v="684.05"/>
    <n v="0"/>
    <s v="Apr"/>
    <n v="2025"/>
    <x v="2"/>
  </r>
  <r>
    <s v="ORD102555"/>
    <d v="2025-04-09T00:00:00"/>
    <s v="CUST1709"/>
    <s v="Tanvi Patel"/>
    <s v="Female"/>
    <n v="29"/>
    <x v="10"/>
    <s v="South"/>
    <s v="P023"/>
    <x v="20"/>
    <x v="1"/>
    <s v="Haircare"/>
    <n v="1"/>
    <n v="649"/>
    <n v="0.25"/>
    <n v="290"/>
    <x v="1"/>
    <s v="Returned"/>
    <s v="Website"/>
    <n v="4"/>
    <n v="649"/>
    <n v="162.25"/>
    <n v="486.75"/>
    <n v="290"/>
    <n v="196.75"/>
    <n v="0"/>
    <s v="Apr"/>
    <n v="2025"/>
    <x v="3"/>
  </r>
  <r>
    <s v="ORD100255"/>
    <d v="2025-04-09T00:00:00"/>
    <s v="CUST0382"/>
    <s v="Pooja Kapoor"/>
    <s v="Male"/>
    <n v="48"/>
    <x v="10"/>
    <s v="South"/>
    <s v="P016"/>
    <x v="28"/>
    <x v="5"/>
    <s v="Fitness"/>
    <n v="1"/>
    <n v="999"/>
    <n v="0"/>
    <n v="520"/>
    <x v="1"/>
    <s v="Cancelled"/>
    <s v="Website"/>
    <m/>
    <n v="999"/>
    <n v="0"/>
    <n v="999"/>
    <n v="520"/>
    <n v="479"/>
    <n v="0"/>
    <s v="Apr"/>
    <n v="2025"/>
    <x v="1"/>
  </r>
  <r>
    <s v="ORD101804"/>
    <d v="2025-04-09T00:00:00"/>
    <s v="CUST0329"/>
    <s v="Zoya Singh"/>
    <s v="Female"/>
    <n v="23"/>
    <x v="17"/>
    <s v="North"/>
    <s v="P002"/>
    <x v="10"/>
    <x v="3"/>
    <s v="Audio"/>
    <n v="4"/>
    <n v="1899"/>
    <n v="0.25"/>
    <n v="4480"/>
    <x v="0"/>
    <s v="Cancelled"/>
    <s v="Website"/>
    <m/>
    <n v="7596"/>
    <n v="1899"/>
    <n v="5697"/>
    <n v="4480"/>
    <n v="1217"/>
    <n v="0"/>
    <s v="Apr"/>
    <n v="2025"/>
    <x v="0"/>
  </r>
  <r>
    <s v="ORD100215"/>
    <d v="2025-04-09T00:00:00"/>
    <s v="CUST1747"/>
    <s v="Anjali Verma"/>
    <s v="Female"/>
    <n v="25"/>
    <x v="2"/>
    <s v="East"/>
    <s v="P004"/>
    <x v="19"/>
    <x v="3"/>
    <s v="Accessories"/>
    <n v="1"/>
    <n v="899"/>
    <n v="0.1"/>
    <n v="480"/>
    <x v="0"/>
    <s v="Delivered"/>
    <s v="Website"/>
    <n v="2"/>
    <n v="899"/>
    <n v="89.9"/>
    <n v="809.1"/>
    <n v="480"/>
    <n v="329.1"/>
    <n v="0"/>
    <s v="Apr"/>
    <n v="2025"/>
    <x v="0"/>
  </r>
  <r>
    <s v="ORD101158"/>
    <d v="2025-04-09T00:00:00"/>
    <s v="CUST1092"/>
    <s v="Varun Jain"/>
    <s v="Male"/>
    <n v="36"/>
    <x v="8"/>
    <s v="East"/>
    <s v="P004"/>
    <x v="19"/>
    <x v="3"/>
    <s v="Accessories"/>
    <n v="1"/>
    <n v="899"/>
    <n v="0.05"/>
    <n v="480"/>
    <x v="0"/>
    <s v="Returned"/>
    <s v="Website"/>
    <n v="4"/>
    <n v="899"/>
    <n v="44.95"/>
    <n v="854.05"/>
    <n v="480"/>
    <n v="374.04999999999995"/>
    <n v="0"/>
    <s v="Apr"/>
    <n v="2025"/>
    <x v="2"/>
  </r>
  <r>
    <s v="ORD100391"/>
    <d v="2025-04-09T00:00:00"/>
    <s v="CUST1678"/>
    <s v="Aditya Kapoor"/>
    <s v="Female"/>
    <n v="27"/>
    <x v="6"/>
    <s v="North"/>
    <s v="P025"/>
    <x v="1"/>
    <x v="1"/>
    <s v="Skincare"/>
    <n v="3"/>
    <n v="699"/>
    <n v="0.15"/>
    <n v="930"/>
    <x v="3"/>
    <s v="Delivered"/>
    <s v="Mobile App"/>
    <n v="4"/>
    <n v="2097"/>
    <n v="314.55"/>
    <n v="1782.45"/>
    <n v="930"/>
    <n v="852.45"/>
    <n v="0"/>
    <s v="Apr"/>
    <n v="2025"/>
    <x v="3"/>
  </r>
  <r>
    <s v="ORD100262"/>
    <d v="2025-04-09T00:00:00"/>
    <s v="CUST1516"/>
    <s v="Rahul Kumar"/>
    <s v="Male"/>
    <n v="33"/>
    <x v="15"/>
    <s v="West"/>
    <s v="P009"/>
    <x v="21"/>
    <x v="2"/>
    <s v="Clothing"/>
    <n v="1"/>
    <n v="1999"/>
    <n v="0.05"/>
    <n v="1050"/>
    <x v="3"/>
    <s v="Delivered"/>
    <s v="Mobile App"/>
    <n v="4"/>
    <n v="1999"/>
    <n v="99.95"/>
    <n v="1899.05"/>
    <n v="1050"/>
    <n v="849.05"/>
    <n v="0"/>
    <s v="Apr"/>
    <n v="2025"/>
    <x v="3"/>
  </r>
  <r>
    <s v="ORD104812"/>
    <d v="2025-04-09T00:00:00"/>
    <s v="CUST0542"/>
    <s v="Pooja Kapoor"/>
    <s v="Male"/>
    <n v="18"/>
    <x v="4"/>
    <s v="South"/>
    <s v="P003"/>
    <x v="9"/>
    <x v="3"/>
    <s v="Wearables"/>
    <n v="2"/>
    <n v="3299"/>
    <n v="0.25"/>
    <n v="4200"/>
    <x v="0"/>
    <s v="Cancelled"/>
    <s v="Mobile App"/>
    <m/>
    <n v="6598"/>
    <n v="1649.5"/>
    <n v="4948.5"/>
    <n v="4200"/>
    <n v="748.5"/>
    <n v="0"/>
    <s v="Apr"/>
    <n v="2025"/>
    <x v="0"/>
  </r>
  <r>
    <s v="ORD100544"/>
    <d v="2025-04-09T00:00:00"/>
    <s v="CUST0331"/>
    <s v="Kiara Chopra"/>
    <s v="Male"/>
    <n v="35"/>
    <x v="22"/>
    <s v="South"/>
    <s v="P005"/>
    <x v="27"/>
    <x v="3"/>
    <s v="Accessories"/>
    <n v="2"/>
    <n v="1599"/>
    <n v="0.2"/>
    <n v="1840"/>
    <x v="2"/>
    <s v="Delivered"/>
    <s v="Mobile App"/>
    <n v="4"/>
    <n v="3198"/>
    <n v="639.6"/>
    <n v="2558.4"/>
    <n v="1840"/>
    <n v="718.40000000000009"/>
    <n v="0"/>
    <s v="Apr"/>
    <n v="2025"/>
    <x v="3"/>
  </r>
  <r>
    <s v="ORD101278"/>
    <d v="2025-04-09T00:00:00"/>
    <s v="CUST1530"/>
    <s v="Rohan Rao"/>
    <s v="Female"/>
    <n v="47"/>
    <x v="17"/>
    <s v="North"/>
    <s v="P009"/>
    <x v="21"/>
    <x v="2"/>
    <s v="Clothing"/>
    <n v="1"/>
    <n v="1999"/>
    <n v="0.05"/>
    <n v="1050"/>
    <x v="0"/>
    <s v="Delivered"/>
    <s v="Mobile App"/>
    <n v="3"/>
    <n v="1999"/>
    <n v="99.95"/>
    <n v="1899.05"/>
    <n v="1050"/>
    <n v="849.05"/>
    <n v="0"/>
    <s v="Apr"/>
    <n v="2025"/>
    <x v="1"/>
  </r>
  <r>
    <s v="ORD103203"/>
    <d v="2025-04-10T00:00:00"/>
    <s v="CUST0198"/>
    <s v="Kabir Gupta"/>
    <s v="Male"/>
    <n v="32"/>
    <x v="6"/>
    <s v="North"/>
    <s v="P016"/>
    <x v="28"/>
    <x v="5"/>
    <s v="Fitness"/>
    <n v="2"/>
    <n v="999"/>
    <n v="0"/>
    <n v="1040"/>
    <x v="0"/>
    <s v="Delivered"/>
    <s v="Mobile App"/>
    <n v="4"/>
    <n v="1998"/>
    <n v="0"/>
    <n v="1998"/>
    <n v="1040"/>
    <n v="958"/>
    <n v="0"/>
    <s v="Apr"/>
    <n v="2025"/>
    <x v="3"/>
  </r>
  <r>
    <s v="ORD100351"/>
    <d v="2025-04-10T00:00:00"/>
    <s v="CUST0815"/>
    <s v="Isha Mehta"/>
    <s v="Female"/>
    <n v="30"/>
    <x v="11"/>
    <s v="West"/>
    <s v="P001"/>
    <x v="6"/>
    <x v="3"/>
    <s v="Audio"/>
    <n v="1"/>
    <n v="2499"/>
    <n v="0.15"/>
    <n v="1550"/>
    <x v="0"/>
    <s v="Delivered"/>
    <s v="Mobile App"/>
    <n v="3"/>
    <n v="2499"/>
    <n v="374.84999999999997"/>
    <n v="2124.15"/>
    <n v="1550"/>
    <n v="574.15000000000009"/>
    <n v="0"/>
    <s v="Apr"/>
    <n v="2025"/>
    <x v="3"/>
  </r>
  <r>
    <s v="ORD101433"/>
    <d v="2025-04-10T00:00:00"/>
    <s v="CUST1879"/>
    <s v="Aditi Saxena"/>
    <s v="Female"/>
    <n v="36"/>
    <x v="17"/>
    <s v="North"/>
    <s v="P028"/>
    <x v="12"/>
    <x v="4"/>
    <s v="Technology"/>
    <n v="4"/>
    <n v="1099"/>
    <n v="0"/>
    <n v="2080"/>
    <x v="0"/>
    <s v="Cancelled"/>
    <s v="Website"/>
    <m/>
    <n v="4396"/>
    <n v="0"/>
    <n v="4396"/>
    <n v="2080"/>
    <n v="2316"/>
    <n v="0"/>
    <s v="Apr"/>
    <n v="2025"/>
    <x v="2"/>
  </r>
  <r>
    <s v="ORD100014"/>
    <d v="2025-04-10T00:00:00"/>
    <s v="CUST0332"/>
    <s v="Rahul Kumar"/>
    <s v="Female"/>
    <n v="25"/>
    <x v="2"/>
    <s v="East"/>
    <s v="P003"/>
    <x v="9"/>
    <x v="3"/>
    <s v="Wearables"/>
    <n v="4"/>
    <n v="3299"/>
    <n v="0.3"/>
    <n v="8400"/>
    <x v="5"/>
    <s v="Cancelled"/>
    <s v="Website"/>
    <m/>
    <n v="13196"/>
    <n v="3958.7999999999997"/>
    <n v="9237.2000000000007"/>
    <n v="8400"/>
    <n v="837.20000000000073"/>
    <n v="0"/>
    <s v="Apr"/>
    <n v="2025"/>
    <x v="0"/>
  </r>
  <r>
    <s v="ORD102748"/>
    <d v="2025-04-10T00:00:00"/>
    <s v="CUST1437"/>
    <s v="Kavya Patel"/>
    <s v="Male"/>
    <n v="39"/>
    <x v="0"/>
    <s v="East"/>
    <s v="P002"/>
    <x v="10"/>
    <x v="3"/>
    <s v="Audio"/>
    <n v="1"/>
    <n v="1899"/>
    <n v="0.15"/>
    <n v="1120"/>
    <x v="0"/>
    <s v="Delivered"/>
    <s v="Mobile App"/>
    <n v="5"/>
    <n v="1899"/>
    <n v="284.84999999999997"/>
    <n v="1614.15"/>
    <n v="1120"/>
    <n v="494.15000000000009"/>
    <n v="0"/>
    <s v="Apr"/>
    <n v="2025"/>
    <x v="2"/>
  </r>
  <r>
    <s v="ORD102754"/>
    <d v="2025-04-10T00:00:00"/>
    <s v="CUST2085"/>
    <s v="Akash Bansal"/>
    <s v="Female"/>
    <n v="27"/>
    <x v="21"/>
    <s v="East"/>
    <s v="P001"/>
    <x v="6"/>
    <x v="3"/>
    <s v="Audio"/>
    <n v="5"/>
    <n v="2499"/>
    <n v="0.15"/>
    <n v="7750"/>
    <x v="3"/>
    <s v="Delivered"/>
    <s v="Mobile App"/>
    <n v="4"/>
    <n v="12495"/>
    <n v="1874.25"/>
    <n v="10620.75"/>
    <n v="7750"/>
    <n v="2870.75"/>
    <n v="0"/>
    <s v="Apr"/>
    <n v="2025"/>
    <x v="3"/>
  </r>
  <r>
    <s v="ORD103087"/>
    <d v="2025-04-10T00:00:00"/>
    <s v="CUST1166"/>
    <s v="Aditya Kapoor"/>
    <s v="Male"/>
    <n v="21"/>
    <x v="20"/>
    <s v="South"/>
    <s v="P028"/>
    <x v="12"/>
    <x v="4"/>
    <s v="Technology"/>
    <n v="1"/>
    <n v="1099"/>
    <n v="0.2"/>
    <n v="520"/>
    <x v="0"/>
    <s v="Delivered"/>
    <s v="Mobile App"/>
    <n v="5"/>
    <n v="1099"/>
    <n v="219.8"/>
    <n v="879.2"/>
    <n v="520"/>
    <n v="359.20000000000005"/>
    <n v="0"/>
    <s v="Apr"/>
    <n v="2025"/>
    <x v="0"/>
  </r>
  <r>
    <s v="ORD104509"/>
    <d v="2025-04-11T00:00:00"/>
    <s v="CUST0423"/>
    <s v="Nisha Saxena"/>
    <s v="Male"/>
    <n v="27"/>
    <x v="22"/>
    <s v="South"/>
    <s v="P010"/>
    <x v="26"/>
    <x v="2"/>
    <s v="Clothing"/>
    <n v="1"/>
    <n v="1499"/>
    <n v="0.15"/>
    <n v="780"/>
    <x v="1"/>
    <s v="Delivered"/>
    <s v="Mobile App"/>
    <n v="1"/>
    <n v="1499"/>
    <n v="224.85"/>
    <n v="1274.1500000000001"/>
    <n v="780"/>
    <n v="494.15000000000009"/>
    <n v="0"/>
    <s v="Apr"/>
    <n v="2025"/>
    <x v="3"/>
  </r>
  <r>
    <s v="ORD102018"/>
    <d v="2025-04-11T00:00:00"/>
    <s v="CUST0161"/>
    <s v="Diya Mishra"/>
    <s v="Female"/>
    <n v="37"/>
    <x v="20"/>
    <s v="South"/>
    <s v="P002"/>
    <x v="10"/>
    <x v="3"/>
    <s v="Audio"/>
    <n v="2"/>
    <n v="1899"/>
    <n v="0.05"/>
    <n v="2240"/>
    <x v="3"/>
    <s v="Delivered"/>
    <s v="Website"/>
    <n v="5"/>
    <n v="3798"/>
    <n v="189.9"/>
    <n v="3608.1"/>
    <n v="2240"/>
    <n v="1368.1"/>
    <n v="0"/>
    <s v="Apr"/>
    <n v="2025"/>
    <x v="2"/>
  </r>
  <r>
    <s v="ORD102735"/>
    <d v="2025-04-11T00:00:00"/>
    <s v="CUST1514"/>
    <s v="Arjun Rao"/>
    <s v="Male"/>
    <n v="35"/>
    <x v="17"/>
    <s v="North"/>
    <s v="P006"/>
    <x v="8"/>
    <x v="2"/>
    <s v="Bags"/>
    <n v="2"/>
    <n v="1799"/>
    <n v="0.3"/>
    <n v="1900"/>
    <x v="3"/>
    <s v="Delivered"/>
    <s v="Mobile App"/>
    <n v="4"/>
    <n v="3598"/>
    <n v="1079.3999999999999"/>
    <n v="2518.6000000000004"/>
    <n v="1900"/>
    <n v="618.60000000000036"/>
    <n v="0"/>
    <s v="Apr"/>
    <n v="2025"/>
    <x v="3"/>
  </r>
  <r>
    <s v="ORD104708"/>
    <d v="2025-04-11T00:00:00"/>
    <s v="CUST0638"/>
    <s v="Pooja Kapoor"/>
    <s v="Male"/>
    <n v="43"/>
    <x v="18"/>
    <s v="South"/>
    <s v="P021"/>
    <x v="3"/>
    <x v="1"/>
    <s v="Skincare"/>
    <n v="1"/>
    <n v="499"/>
    <n v="0.15"/>
    <n v="220"/>
    <x v="0"/>
    <s v="Delivered"/>
    <s v="Mobile App"/>
    <n v="4"/>
    <n v="499"/>
    <n v="74.849999999999994"/>
    <n v="424.15"/>
    <n v="220"/>
    <n v="204.14999999999998"/>
    <n v="0"/>
    <s v="Apr"/>
    <n v="2025"/>
    <x v="2"/>
  </r>
  <r>
    <s v="ORD101743"/>
    <d v="2025-04-11T00:00:00"/>
    <s v="CUST0175"/>
    <s v="Isha Mehta"/>
    <s v="Male"/>
    <n v="36"/>
    <x v="3"/>
    <s v="East"/>
    <s v="P005"/>
    <x v="27"/>
    <x v="3"/>
    <s v="Accessories"/>
    <n v="2"/>
    <n v="1599"/>
    <n v="0"/>
    <n v="1840"/>
    <x v="4"/>
    <s v="Delivered"/>
    <s v="Website"/>
    <n v="5"/>
    <n v="3198"/>
    <n v="0"/>
    <n v="3198"/>
    <n v="1840"/>
    <n v="1358"/>
    <n v="0"/>
    <s v="Apr"/>
    <n v="2025"/>
    <x v="2"/>
  </r>
  <r>
    <s v="ORD102728"/>
    <d v="2025-04-11T00:00:00"/>
    <s v="CUST0698"/>
    <s v="Rohan Rao"/>
    <s v="Female"/>
    <n v="28"/>
    <x v="20"/>
    <s v="South"/>
    <s v="P021"/>
    <x v="3"/>
    <x v="1"/>
    <s v="Skincare"/>
    <n v="2"/>
    <n v="499"/>
    <n v="0"/>
    <n v="440"/>
    <x v="4"/>
    <s v="Delivered"/>
    <s v="Website"/>
    <n v="4"/>
    <n v="998"/>
    <n v="0"/>
    <n v="998"/>
    <n v="440"/>
    <n v="558"/>
    <n v="0"/>
    <s v="Apr"/>
    <n v="2025"/>
    <x v="3"/>
  </r>
  <r>
    <s v="ORD103687"/>
    <d v="2025-04-11T00:00:00"/>
    <s v="CUST0372"/>
    <s v="Karan Jain"/>
    <s v="Male"/>
    <n v="43"/>
    <x v="7"/>
    <s v="West"/>
    <s v="P008"/>
    <x v="2"/>
    <x v="2"/>
    <s v="Clothing"/>
    <n v="1"/>
    <n v="799"/>
    <n v="0"/>
    <n v="390"/>
    <x v="1"/>
    <s v="Delivered"/>
    <s v="Website"/>
    <n v="5"/>
    <n v="799"/>
    <n v="0"/>
    <n v="799"/>
    <n v="390"/>
    <n v="409"/>
    <n v="0"/>
    <s v="Apr"/>
    <n v="2025"/>
    <x v="2"/>
  </r>
  <r>
    <s v="ORD101879"/>
    <d v="2025-04-11T00:00:00"/>
    <s v="CUST1608"/>
    <s v="Sanya Malhotra"/>
    <s v="Male"/>
    <n v="49"/>
    <x v="11"/>
    <s v="West"/>
    <s v="P011"/>
    <x v="24"/>
    <x v="0"/>
    <s v="Kitchen"/>
    <n v="1"/>
    <n v="3499"/>
    <n v="0.1"/>
    <n v="2250"/>
    <x v="0"/>
    <s v="Delivered"/>
    <s v="Mobile App"/>
    <n v="1"/>
    <n v="3499"/>
    <n v="349.90000000000003"/>
    <n v="3149.1"/>
    <n v="2250"/>
    <n v="899.09999999999991"/>
    <n v="0"/>
    <s v="Apr"/>
    <n v="2025"/>
    <x v="1"/>
  </r>
  <r>
    <s v="ORD101814"/>
    <d v="2025-04-11T00:00:00"/>
    <s v="CUST1322"/>
    <s v="Arjun Rao"/>
    <s v="Female"/>
    <n v="41"/>
    <x v="2"/>
    <s v="East"/>
    <s v="P021"/>
    <x v="3"/>
    <x v="1"/>
    <s v="Skincare"/>
    <n v="4"/>
    <n v="499"/>
    <n v="0.15"/>
    <n v="880"/>
    <x v="0"/>
    <s v="Delivered"/>
    <s v="Website"/>
    <n v="5"/>
    <n v="1996"/>
    <n v="299.39999999999998"/>
    <n v="1696.6"/>
    <n v="880"/>
    <n v="816.59999999999991"/>
    <n v="0"/>
    <s v="Apr"/>
    <n v="2025"/>
    <x v="2"/>
  </r>
  <r>
    <s v="ORD102780"/>
    <d v="2025-04-12T00:00:00"/>
    <s v="CUST1733"/>
    <s v="Akash Bansal"/>
    <s v="Male"/>
    <n v="18"/>
    <x v="19"/>
    <s v="East"/>
    <s v="P007"/>
    <x v="5"/>
    <x v="2"/>
    <s v="Footwear"/>
    <n v="1"/>
    <n v="2899"/>
    <n v="0.05"/>
    <n v="1700"/>
    <x v="3"/>
    <s v="Delivered"/>
    <s v="Website"/>
    <n v="5"/>
    <n v="2899"/>
    <n v="144.95000000000002"/>
    <n v="2754.05"/>
    <n v="1700"/>
    <n v="1054.0500000000002"/>
    <n v="0"/>
    <s v="Apr"/>
    <n v="2025"/>
    <x v="0"/>
  </r>
  <r>
    <s v="ORD102861"/>
    <d v="2025-04-12T00:00:00"/>
    <s v="CUST1186"/>
    <s v="Manish Agarwal"/>
    <s v="Male"/>
    <n v="21"/>
    <x v="9"/>
    <s v="North"/>
    <s v="P027"/>
    <x v="25"/>
    <x v="4"/>
    <s v="Business"/>
    <n v="1"/>
    <n v="699"/>
    <n v="0.25"/>
    <n v="300"/>
    <x v="4"/>
    <s v="Delivered"/>
    <s v="Mobile App"/>
    <n v="4"/>
    <n v="699"/>
    <n v="174.75"/>
    <n v="524.25"/>
    <n v="300"/>
    <n v="224.25"/>
    <n v="0"/>
    <s v="Apr"/>
    <n v="2025"/>
    <x v="0"/>
  </r>
  <r>
    <s v="ORD101340"/>
    <d v="2025-04-12T00:00:00"/>
    <s v="CUST1142"/>
    <s v="Simran Gupta"/>
    <s v="Male"/>
    <n v="36"/>
    <x v="5"/>
    <s v="West"/>
    <s v="P002"/>
    <x v="10"/>
    <x v="3"/>
    <s v="Audio"/>
    <n v="2"/>
    <n v="1899"/>
    <n v="0.2"/>
    <n v="2240"/>
    <x v="3"/>
    <s v="Delivered"/>
    <s v="Website"/>
    <n v="2"/>
    <n v="3798"/>
    <n v="759.6"/>
    <n v="3038.4"/>
    <n v="2240"/>
    <n v="798.40000000000009"/>
    <n v="0"/>
    <s v="Apr"/>
    <n v="2025"/>
    <x v="2"/>
  </r>
  <r>
    <s v="ORD101569"/>
    <d v="2025-04-12T00:00:00"/>
    <s v="CUST0556"/>
    <s v="Rahul Kumar"/>
    <s v="Male"/>
    <n v="23"/>
    <x v="11"/>
    <s v="West"/>
    <s v="P015"/>
    <x v="23"/>
    <x v="0"/>
    <s v="Home Decor"/>
    <n v="1"/>
    <n v="1599"/>
    <n v="0.25"/>
    <n v="850"/>
    <x v="5"/>
    <s v="Delivered"/>
    <s v="Website"/>
    <n v="4"/>
    <n v="1599"/>
    <n v="399.75"/>
    <n v="1199.25"/>
    <n v="850"/>
    <n v="349.25"/>
    <n v="0"/>
    <s v="Apr"/>
    <n v="2025"/>
    <x v="0"/>
  </r>
  <r>
    <s v="ORD103054"/>
    <d v="2025-04-12T00:00:00"/>
    <s v="CUST1587"/>
    <s v="Anjali Verma"/>
    <s v="Male"/>
    <n v="37"/>
    <x v="17"/>
    <s v="North"/>
    <s v="P004"/>
    <x v="19"/>
    <x v="3"/>
    <s v="Accessories"/>
    <n v="2"/>
    <n v="899"/>
    <n v="0"/>
    <n v="960"/>
    <x v="0"/>
    <s v="Delivered"/>
    <s v="Mobile App"/>
    <n v="3"/>
    <n v="1798"/>
    <n v="0"/>
    <n v="1798"/>
    <n v="960"/>
    <n v="838"/>
    <n v="0"/>
    <s v="Apr"/>
    <n v="2025"/>
    <x v="2"/>
  </r>
  <r>
    <s v="ORD102219"/>
    <d v="2025-04-12T00:00:00"/>
    <s v="CUST0807"/>
    <s v="Nisha Saxena"/>
    <s v="Female"/>
    <n v="29"/>
    <x v="13"/>
    <s v="North"/>
    <s v="P022"/>
    <x v="4"/>
    <x v="1"/>
    <s v="Skincare"/>
    <n v="1"/>
    <n v="799"/>
    <n v="0.1"/>
    <n v="360"/>
    <x v="1"/>
    <s v="Delivered"/>
    <s v="Website"/>
    <n v="5"/>
    <n v="799"/>
    <n v="79.900000000000006"/>
    <n v="719.1"/>
    <n v="360"/>
    <n v="359.1"/>
    <n v="0"/>
    <s v="Apr"/>
    <n v="2025"/>
    <x v="3"/>
  </r>
  <r>
    <s v="ORD101041"/>
    <d v="2025-04-12T00:00:00"/>
    <s v="CUST1493"/>
    <s v="Pranav Bansal"/>
    <s v="Female"/>
    <n v="27"/>
    <x v="18"/>
    <s v="South"/>
    <s v="P001"/>
    <x v="6"/>
    <x v="3"/>
    <s v="Audio"/>
    <n v="1"/>
    <n v="2499"/>
    <n v="0.05"/>
    <n v="1550"/>
    <x v="1"/>
    <s v="Delivered"/>
    <s v="Mobile App"/>
    <n v="5"/>
    <n v="2499"/>
    <n v="124.95"/>
    <n v="2374.0500000000002"/>
    <n v="1550"/>
    <n v="824.05000000000018"/>
    <n v="0"/>
    <s v="Apr"/>
    <n v="2025"/>
    <x v="3"/>
  </r>
  <r>
    <s v="ORD101550"/>
    <d v="2025-04-12T00:00:00"/>
    <s v="CUST0812"/>
    <s v="Rahul Kumar"/>
    <s v="Female"/>
    <n v="44"/>
    <x v="13"/>
    <s v="North"/>
    <s v="P005"/>
    <x v="27"/>
    <x v="3"/>
    <s v="Accessories"/>
    <n v="1"/>
    <n v="1599"/>
    <n v="0.1"/>
    <n v="920"/>
    <x v="0"/>
    <s v="Delivered"/>
    <s v="Mobile App"/>
    <n v="3"/>
    <n v="1599"/>
    <n v="159.9"/>
    <n v="1439.1"/>
    <n v="920"/>
    <n v="519.09999999999991"/>
    <n v="0"/>
    <s v="Apr"/>
    <n v="2025"/>
    <x v="2"/>
  </r>
  <r>
    <s v="ORD104366"/>
    <d v="2025-04-12T00:00:00"/>
    <s v="CUST2087"/>
    <s v="Nisha Saxena"/>
    <s v="Female"/>
    <n v="36"/>
    <x v="3"/>
    <s v="East"/>
    <s v="P024"/>
    <x v="13"/>
    <x v="1"/>
    <s v="Fragrance"/>
    <n v="1"/>
    <n v="1799"/>
    <n v="0.1"/>
    <n v="900"/>
    <x v="3"/>
    <s v="Delivered"/>
    <s v="Mobile App"/>
    <n v="5"/>
    <n v="1799"/>
    <n v="179.9"/>
    <n v="1619.1"/>
    <n v="900"/>
    <n v="719.09999999999991"/>
    <n v="0"/>
    <s v="Apr"/>
    <n v="2025"/>
    <x v="2"/>
  </r>
  <r>
    <s v="ORD102580"/>
    <d v="2025-04-12T00:00:00"/>
    <s v="CUST1369"/>
    <s v="Meera Singh"/>
    <s v="Female"/>
    <n v="36"/>
    <x v="12"/>
    <s v="West"/>
    <s v="P009"/>
    <x v="21"/>
    <x v="2"/>
    <s v="Clothing"/>
    <n v="1"/>
    <n v="1999"/>
    <n v="0.15"/>
    <n v="1050"/>
    <x v="2"/>
    <s v="Delivered"/>
    <s v="Mobile App"/>
    <n v="5"/>
    <n v="1999"/>
    <n v="299.84999999999997"/>
    <n v="1699.15"/>
    <n v="1050"/>
    <n v="649.15000000000009"/>
    <n v="0"/>
    <s v="Apr"/>
    <n v="2025"/>
    <x v="2"/>
  </r>
  <r>
    <s v="ORD101670"/>
    <d v="2025-04-12T00:00:00"/>
    <s v="CUST1455"/>
    <s v="Isha Mehta"/>
    <s v="Female"/>
    <n v="36"/>
    <x v="4"/>
    <s v="South"/>
    <s v="P007"/>
    <x v="5"/>
    <x v="2"/>
    <s v="Footwear"/>
    <n v="2"/>
    <n v="2899"/>
    <n v="0.15"/>
    <n v="3400"/>
    <x v="0"/>
    <s v="Delivered"/>
    <s v="Website"/>
    <n v="5"/>
    <n v="5798"/>
    <n v="869.69999999999993"/>
    <n v="4928.3"/>
    <n v="3400"/>
    <n v="1528.3000000000002"/>
    <n v="0"/>
    <s v="Apr"/>
    <n v="2025"/>
    <x v="2"/>
  </r>
  <r>
    <s v="ORD101355"/>
    <d v="2025-04-13T00:00:00"/>
    <s v="CUST1094"/>
    <s v="Kabir Gupta"/>
    <s v="Female"/>
    <n v="21"/>
    <x v="15"/>
    <s v="West"/>
    <s v="P007"/>
    <x v="5"/>
    <x v="2"/>
    <s v="Footwear"/>
    <n v="3"/>
    <n v="2899"/>
    <n v="0.1"/>
    <n v="5100"/>
    <x v="0"/>
    <s v="Delivered"/>
    <s v="Website"/>
    <n v="3"/>
    <n v="8697"/>
    <n v="869.7"/>
    <n v="7827.3"/>
    <n v="5100"/>
    <n v="2727.3"/>
    <n v="0"/>
    <s v="Apr"/>
    <n v="2025"/>
    <x v="0"/>
  </r>
  <r>
    <s v="ORD103404"/>
    <d v="2025-04-13T00:00:00"/>
    <s v="CUST1362"/>
    <s v="Yash Agarwal"/>
    <s v="Female"/>
    <n v="32"/>
    <x v="7"/>
    <s v="West"/>
    <s v="P002"/>
    <x v="10"/>
    <x v="3"/>
    <s v="Audio"/>
    <n v="1"/>
    <n v="1899"/>
    <n v="0.05"/>
    <n v="1120"/>
    <x v="3"/>
    <s v="Delivered"/>
    <s v="Mobile App"/>
    <n v="4"/>
    <n v="1899"/>
    <n v="94.95"/>
    <n v="1804.05"/>
    <n v="1120"/>
    <n v="684.05"/>
    <n v="0"/>
    <s v="Apr"/>
    <n v="2025"/>
    <x v="3"/>
  </r>
  <r>
    <s v="ORD102410"/>
    <d v="2025-04-13T00:00:00"/>
    <s v="CUST2038"/>
    <s v="Simran Gupta"/>
    <s v="Male"/>
    <n v="33"/>
    <x v="15"/>
    <s v="West"/>
    <s v="P009"/>
    <x v="21"/>
    <x v="2"/>
    <s v="Clothing"/>
    <n v="3"/>
    <n v="1999"/>
    <n v="0.05"/>
    <n v="3150"/>
    <x v="0"/>
    <s v="Delivered"/>
    <s v="Mobile App"/>
    <n v="3"/>
    <n v="5997"/>
    <n v="299.85000000000002"/>
    <n v="5697.15"/>
    <n v="3150"/>
    <n v="2547.1499999999996"/>
    <n v="0"/>
    <s v="Apr"/>
    <n v="2025"/>
    <x v="3"/>
  </r>
  <r>
    <s v="ORD100001"/>
    <d v="2025-04-13T00:00:00"/>
    <s v="CUST0758"/>
    <s v="Simran Gupta"/>
    <s v="Female"/>
    <n v="29"/>
    <x v="22"/>
    <s v="South"/>
    <s v="P001"/>
    <x v="6"/>
    <x v="3"/>
    <s v="Audio"/>
    <n v="1"/>
    <n v="2499"/>
    <n v="0"/>
    <n v="1550"/>
    <x v="0"/>
    <s v="Delivered"/>
    <s v="Mobile App"/>
    <n v="5"/>
    <n v="2499"/>
    <n v="0"/>
    <n v="2499"/>
    <n v="1550"/>
    <n v="949"/>
    <n v="0"/>
    <s v="Apr"/>
    <n v="2025"/>
    <x v="3"/>
  </r>
  <r>
    <s v="ORD104053"/>
    <d v="2025-04-13T00:00:00"/>
    <s v="CUST1708"/>
    <s v="Rahul Kumar"/>
    <s v="Male"/>
    <n v="23"/>
    <x v="19"/>
    <s v="East"/>
    <s v="P010"/>
    <x v="26"/>
    <x v="2"/>
    <s v="Clothing"/>
    <n v="1"/>
    <n v="1499"/>
    <n v="0"/>
    <n v="780"/>
    <x v="1"/>
    <s v="Delivered"/>
    <s v="Mobile App"/>
    <n v="4"/>
    <n v="1499"/>
    <n v="0"/>
    <n v="1499"/>
    <n v="780"/>
    <n v="719"/>
    <n v="0"/>
    <s v="Apr"/>
    <n v="2025"/>
    <x v="0"/>
  </r>
  <r>
    <s v="ORD100582"/>
    <d v="2025-04-13T00:00:00"/>
    <s v="CUST0246"/>
    <s v="Simran Gupta"/>
    <s v="Male"/>
    <n v="31"/>
    <x v="4"/>
    <s v="South"/>
    <s v="P011"/>
    <x v="24"/>
    <x v="0"/>
    <s v="Kitchen"/>
    <n v="1"/>
    <n v="3499"/>
    <n v="0.1"/>
    <n v="2250"/>
    <x v="0"/>
    <s v="Delivered"/>
    <s v="Website"/>
    <n v="5"/>
    <n v="3499"/>
    <n v="349.90000000000003"/>
    <n v="3149.1"/>
    <n v="2250"/>
    <n v="899.09999999999991"/>
    <n v="0"/>
    <s v="Apr"/>
    <n v="2025"/>
    <x v="3"/>
  </r>
  <r>
    <s v="ORD100307"/>
    <d v="2025-04-13T00:00:00"/>
    <s v="CUST0348"/>
    <s v="Ananya Kumar"/>
    <s v="Female"/>
    <n v="42"/>
    <x v="8"/>
    <s v="East"/>
    <s v="P010"/>
    <x v="26"/>
    <x v="2"/>
    <s v="Clothing"/>
    <n v="3"/>
    <n v="1499"/>
    <n v="0.15"/>
    <n v="2340"/>
    <x v="3"/>
    <s v="Delivered"/>
    <s v="Mobile App"/>
    <n v="5"/>
    <n v="4497"/>
    <n v="674.55"/>
    <n v="3822.45"/>
    <n v="2340"/>
    <n v="1482.4499999999998"/>
    <n v="0"/>
    <s v="Apr"/>
    <n v="2025"/>
    <x v="2"/>
  </r>
  <r>
    <s v="ORD101713"/>
    <d v="2025-04-14T00:00:00"/>
    <s v="CUST1475"/>
    <s v="Riya Verma"/>
    <s v="Male"/>
    <n v="28"/>
    <x v="14"/>
    <s v="South"/>
    <s v="P015"/>
    <x v="23"/>
    <x v="0"/>
    <s v="Home Decor"/>
    <n v="1"/>
    <n v="1599"/>
    <n v="0.05"/>
    <n v="850"/>
    <x v="0"/>
    <s v="Delivered"/>
    <s v="Website"/>
    <n v="5"/>
    <n v="1599"/>
    <n v="79.95"/>
    <n v="1519.05"/>
    <n v="850"/>
    <n v="669.05"/>
    <n v="0"/>
    <s v="Apr"/>
    <n v="2025"/>
    <x v="3"/>
  </r>
  <r>
    <s v="ORD103060"/>
    <d v="2025-04-14T00:00:00"/>
    <s v="CUST2189"/>
    <s v="Tanvi Patel"/>
    <s v="Male"/>
    <n v="42"/>
    <x v="8"/>
    <s v="East"/>
    <s v="P029"/>
    <x v="11"/>
    <x v="4"/>
    <s v="Technology"/>
    <n v="4"/>
    <n v="1299"/>
    <n v="0.05"/>
    <n v="2440"/>
    <x v="4"/>
    <s v="Delivered"/>
    <s v="Website"/>
    <n v="5"/>
    <n v="5196"/>
    <n v="259.8"/>
    <n v="4936.2"/>
    <n v="2440"/>
    <n v="2496.1999999999998"/>
    <n v="0"/>
    <s v="Apr"/>
    <n v="2025"/>
    <x v="2"/>
  </r>
  <r>
    <s v="ORD102194"/>
    <d v="2025-04-14T00:00:00"/>
    <s v="CUST1320"/>
    <s v="Sanya Malhotra"/>
    <s v="Male"/>
    <n v="40"/>
    <x v="1"/>
    <s v="North"/>
    <s v="P002"/>
    <x v="10"/>
    <x v="3"/>
    <s v="Audio"/>
    <n v="1"/>
    <n v="1899"/>
    <n v="0.3"/>
    <n v="1120"/>
    <x v="1"/>
    <s v="Delivered"/>
    <s v="Mobile App"/>
    <n v="4"/>
    <n v="1899"/>
    <n v="569.69999999999993"/>
    <n v="1329.3000000000002"/>
    <n v="1120"/>
    <n v="209.30000000000018"/>
    <n v="0"/>
    <s v="Apr"/>
    <n v="2025"/>
    <x v="2"/>
  </r>
  <r>
    <s v="ORD102632"/>
    <d v="2025-04-14T00:00:00"/>
    <s v="CUST1593"/>
    <s v="Meera Singh"/>
    <s v="Female"/>
    <n v="21"/>
    <x v="12"/>
    <s v="West"/>
    <s v="P030"/>
    <x v="7"/>
    <x v="4"/>
    <s v="Self Development"/>
    <n v="1"/>
    <n v="599"/>
    <n v="0.1"/>
    <n v="260"/>
    <x v="0"/>
    <s v="Cancelled"/>
    <s v="Website"/>
    <m/>
    <n v="599"/>
    <n v="59.900000000000006"/>
    <n v="539.1"/>
    <n v="260"/>
    <n v="279.10000000000002"/>
    <n v="0"/>
    <s v="Apr"/>
    <n v="2025"/>
    <x v="0"/>
  </r>
  <r>
    <s v="ORD104314"/>
    <d v="2025-04-14T00:00:00"/>
    <s v="CUST1927"/>
    <s v="Nisha Saxena"/>
    <s v="Female"/>
    <n v="18"/>
    <x v="14"/>
    <s v="South"/>
    <s v="P019"/>
    <x v="18"/>
    <x v="5"/>
    <s v="Sports"/>
    <n v="2"/>
    <n v="1499"/>
    <n v="0.05"/>
    <n v="1600"/>
    <x v="2"/>
    <s v="Delivered"/>
    <s v="Mobile App"/>
    <n v="4"/>
    <n v="2998"/>
    <n v="149.9"/>
    <n v="2848.1"/>
    <n v="1600"/>
    <n v="1248.0999999999999"/>
    <n v="0"/>
    <s v="Apr"/>
    <n v="2025"/>
    <x v="0"/>
  </r>
  <r>
    <s v="ORD100781"/>
    <d v="2025-04-14T00:00:00"/>
    <s v="CUST0622"/>
    <s v="Aditya Kapoor"/>
    <s v="Female"/>
    <n v="41"/>
    <x v="16"/>
    <s v="North"/>
    <s v="P029"/>
    <x v="11"/>
    <x v="4"/>
    <s v="Technology"/>
    <n v="1"/>
    <n v="1299"/>
    <n v="0.15"/>
    <n v="610"/>
    <x v="0"/>
    <s v="Delivered"/>
    <s v="Mobile App"/>
    <n v="3"/>
    <n v="1299"/>
    <n v="194.85"/>
    <n v="1104.1500000000001"/>
    <n v="610"/>
    <n v="494.15000000000009"/>
    <n v="0"/>
    <s v="Apr"/>
    <n v="2025"/>
    <x v="2"/>
  </r>
  <r>
    <s v="ORD103861"/>
    <d v="2025-04-14T00:00:00"/>
    <s v="CUST0759"/>
    <s v="Aditi Saxena"/>
    <s v="Male"/>
    <n v="38"/>
    <x v="10"/>
    <s v="South"/>
    <s v="P007"/>
    <x v="5"/>
    <x v="2"/>
    <s v="Footwear"/>
    <n v="1"/>
    <n v="2899"/>
    <n v="0"/>
    <n v="1700"/>
    <x v="5"/>
    <s v="Delivered"/>
    <s v="Website"/>
    <n v="4"/>
    <n v="2899"/>
    <n v="0"/>
    <n v="2899"/>
    <n v="1700"/>
    <n v="1199"/>
    <n v="0"/>
    <s v="Apr"/>
    <n v="2025"/>
    <x v="2"/>
  </r>
  <r>
    <s v="ORD103540"/>
    <d v="2025-04-14T00:00:00"/>
    <s v="CUST0018"/>
    <s v="Yash Agarwal"/>
    <s v="Female"/>
    <n v="31"/>
    <x v="8"/>
    <s v="East"/>
    <s v="P030"/>
    <x v="7"/>
    <x v="4"/>
    <s v="Self Development"/>
    <n v="1"/>
    <n v="599"/>
    <n v="0.15"/>
    <n v="260"/>
    <x v="1"/>
    <s v="Delivered"/>
    <s v="Mobile App"/>
    <n v="5"/>
    <n v="599"/>
    <n v="89.85"/>
    <n v="509.15"/>
    <n v="260"/>
    <n v="249.14999999999998"/>
    <n v="0"/>
    <s v="Apr"/>
    <n v="2025"/>
    <x v="3"/>
  </r>
  <r>
    <s v="ORD102556"/>
    <d v="2025-04-14T00:00:00"/>
    <s v="CUST0336"/>
    <s v="Mohit Sharma"/>
    <s v="Male"/>
    <n v="35"/>
    <x v="0"/>
    <s v="East"/>
    <s v="P021"/>
    <x v="3"/>
    <x v="1"/>
    <s v="Skincare"/>
    <n v="1"/>
    <n v="499"/>
    <n v="0.15"/>
    <n v="220"/>
    <x v="3"/>
    <s v="Cancelled"/>
    <s v="Website"/>
    <m/>
    <n v="499"/>
    <n v="74.849999999999994"/>
    <n v="424.15"/>
    <n v="220"/>
    <n v="204.14999999999998"/>
    <n v="0"/>
    <s v="Apr"/>
    <n v="2025"/>
    <x v="3"/>
  </r>
  <r>
    <s v="ORD102833"/>
    <d v="2025-04-14T00:00:00"/>
    <s v="CUST1305"/>
    <s v="Meera Singh"/>
    <s v="Male"/>
    <n v="33"/>
    <x v="12"/>
    <s v="West"/>
    <s v="P005"/>
    <x v="27"/>
    <x v="3"/>
    <s v="Accessories"/>
    <n v="2"/>
    <n v="1599"/>
    <n v="0.05"/>
    <n v="1840"/>
    <x v="3"/>
    <s v="Delivered"/>
    <s v="Mobile App"/>
    <n v="5"/>
    <n v="3198"/>
    <n v="159.9"/>
    <n v="3038.1"/>
    <n v="1840"/>
    <n v="1198.0999999999999"/>
    <n v="0"/>
    <s v="Apr"/>
    <n v="2025"/>
    <x v="3"/>
  </r>
  <r>
    <s v="ORD101993"/>
    <d v="2025-04-14T00:00:00"/>
    <s v="CUST0032"/>
    <s v="Aarav Sharma"/>
    <s v="Female"/>
    <n v="30"/>
    <x v="5"/>
    <s v="West"/>
    <s v="P026"/>
    <x v="15"/>
    <x v="4"/>
    <s v="Fiction"/>
    <n v="3"/>
    <n v="899"/>
    <n v="0.05"/>
    <n v="1260"/>
    <x v="3"/>
    <s v="Delivered"/>
    <s v="Mobile App"/>
    <n v="4"/>
    <n v="2697"/>
    <n v="134.85"/>
    <n v="2562.15"/>
    <n v="1260"/>
    <n v="1302.1500000000001"/>
    <n v="0"/>
    <s v="Apr"/>
    <n v="2025"/>
    <x v="3"/>
  </r>
  <r>
    <s v="ORD100276"/>
    <d v="2025-04-14T00:00:00"/>
    <s v="CUST1906"/>
    <s v="Yash Agarwal"/>
    <s v="Female"/>
    <n v="32"/>
    <x v="8"/>
    <s v="East"/>
    <s v="P001"/>
    <x v="6"/>
    <x v="3"/>
    <s v="Audio"/>
    <n v="1"/>
    <n v="2499"/>
    <n v="0.1"/>
    <n v="1550"/>
    <x v="2"/>
    <s v="Delivered"/>
    <s v="Website"/>
    <n v="5"/>
    <n v="2499"/>
    <n v="249.9"/>
    <n v="2249.1"/>
    <n v="1550"/>
    <n v="699.09999999999991"/>
    <n v="0"/>
    <s v="Apr"/>
    <n v="2025"/>
    <x v="3"/>
  </r>
  <r>
    <s v="ORD100209"/>
    <d v="2025-04-14T00:00:00"/>
    <s v="CUST1206"/>
    <s v="Simran Gupta"/>
    <s v="Male"/>
    <n v="18"/>
    <x v="9"/>
    <s v="North"/>
    <s v="P024"/>
    <x v="13"/>
    <x v="1"/>
    <s v="Fragrance"/>
    <n v="1"/>
    <n v="1799"/>
    <n v="0"/>
    <n v="900"/>
    <x v="4"/>
    <s v="Delivered"/>
    <s v="Website"/>
    <n v="5"/>
    <n v="1799"/>
    <n v="0"/>
    <n v="1799"/>
    <n v="900"/>
    <n v="899"/>
    <n v="0"/>
    <s v="Apr"/>
    <n v="2025"/>
    <x v="0"/>
  </r>
  <r>
    <s v="ORD102797"/>
    <d v="2025-04-14T00:00:00"/>
    <s v="CUST0844"/>
    <s v="Rahul Kumar"/>
    <s v="Female"/>
    <n v="39"/>
    <x v="17"/>
    <s v="North"/>
    <s v="P025"/>
    <x v="1"/>
    <x v="1"/>
    <s v="Skincare"/>
    <n v="2"/>
    <n v="699"/>
    <n v="0.25"/>
    <n v="620"/>
    <x v="1"/>
    <s v="Cancelled"/>
    <s v="Website"/>
    <m/>
    <n v="1398"/>
    <n v="349.5"/>
    <n v="1048.5"/>
    <n v="620"/>
    <n v="428.5"/>
    <n v="0"/>
    <s v="Apr"/>
    <n v="2025"/>
    <x v="2"/>
  </r>
  <r>
    <s v="ORD103878"/>
    <d v="2025-04-15T00:00:00"/>
    <s v="CUST0623"/>
    <s v="Isha Mehta"/>
    <s v="Male"/>
    <n v="28"/>
    <x v="21"/>
    <s v="East"/>
    <s v="P029"/>
    <x v="11"/>
    <x v="4"/>
    <s v="Technology"/>
    <n v="1"/>
    <n v="1299"/>
    <n v="0.1"/>
    <n v="610"/>
    <x v="4"/>
    <s v="Delivered"/>
    <s v="Mobile App"/>
    <n v="4"/>
    <n v="1299"/>
    <n v="129.9"/>
    <n v="1169.0999999999999"/>
    <n v="610"/>
    <n v="559.09999999999991"/>
    <n v="0"/>
    <s v="Apr"/>
    <n v="2025"/>
    <x v="3"/>
  </r>
  <r>
    <s v="ORD102964"/>
    <d v="2025-04-15T00:00:00"/>
    <s v="CUST1271"/>
    <s v="Aditi Saxena"/>
    <s v="Female"/>
    <n v="25"/>
    <x v="7"/>
    <s v="West"/>
    <s v="P005"/>
    <x v="27"/>
    <x v="3"/>
    <s v="Accessories"/>
    <n v="1"/>
    <n v="1599"/>
    <n v="0.1"/>
    <n v="920"/>
    <x v="3"/>
    <s v="Delivered"/>
    <s v="Website"/>
    <n v="5"/>
    <n v="1599"/>
    <n v="159.9"/>
    <n v="1439.1"/>
    <n v="920"/>
    <n v="519.09999999999991"/>
    <n v="0"/>
    <s v="Apr"/>
    <n v="2025"/>
    <x v="0"/>
  </r>
  <r>
    <s v="ORD102427"/>
    <d v="2025-04-15T00:00:00"/>
    <s v="CUST1321"/>
    <s v="Zoya Singh"/>
    <s v="Male"/>
    <n v="30"/>
    <x v="4"/>
    <s v="South"/>
    <s v="P017"/>
    <x v="17"/>
    <x v="5"/>
    <s v="Fitness"/>
    <n v="1"/>
    <n v="2499"/>
    <n v="0.1"/>
    <n v="1450"/>
    <x v="0"/>
    <s v="Delivered"/>
    <s v="Mobile App"/>
    <n v="4"/>
    <n v="2499"/>
    <n v="249.9"/>
    <n v="2249.1"/>
    <n v="1450"/>
    <n v="799.09999999999991"/>
    <n v="0"/>
    <s v="Apr"/>
    <n v="2025"/>
    <x v="3"/>
  </r>
  <r>
    <s v="ORD101858"/>
    <d v="2025-04-15T00:00:00"/>
    <s v="CUST1051"/>
    <s v="Vansh Chopra"/>
    <s v="Male"/>
    <n v="54"/>
    <x v="8"/>
    <s v="East"/>
    <s v="P029"/>
    <x v="11"/>
    <x v="4"/>
    <s v="Technology"/>
    <n v="1"/>
    <n v="1299"/>
    <n v="0.1"/>
    <n v="610"/>
    <x v="0"/>
    <s v="Cancelled"/>
    <s v="Mobile App"/>
    <m/>
    <n v="1299"/>
    <n v="129.9"/>
    <n v="1169.0999999999999"/>
    <n v="610"/>
    <n v="559.09999999999991"/>
    <n v="0"/>
    <s v="Apr"/>
    <n v="2025"/>
    <x v="1"/>
  </r>
  <r>
    <s v="ORD103916"/>
    <d v="2025-04-15T00:00:00"/>
    <s v="CUST2088"/>
    <s v="Sanya Malhotra"/>
    <s v="Female"/>
    <n v="18"/>
    <x v="2"/>
    <s v="East"/>
    <s v="P010"/>
    <x v="26"/>
    <x v="2"/>
    <s v="Clothing"/>
    <n v="1"/>
    <n v="1499"/>
    <n v="0.05"/>
    <n v="780"/>
    <x v="0"/>
    <s v="Cancelled"/>
    <s v="Mobile App"/>
    <m/>
    <n v="1499"/>
    <n v="74.95"/>
    <n v="1424.05"/>
    <n v="780"/>
    <n v="644.04999999999995"/>
    <n v="0"/>
    <s v="Apr"/>
    <n v="2025"/>
    <x v="0"/>
  </r>
  <r>
    <s v="ORD100543"/>
    <d v="2025-04-15T00:00:00"/>
    <s v="CUST1787"/>
    <s v="Vansh Chopra"/>
    <s v="Male"/>
    <n v="49"/>
    <x v="3"/>
    <s v="East"/>
    <s v="P021"/>
    <x v="3"/>
    <x v="1"/>
    <s v="Skincare"/>
    <n v="1"/>
    <n v="499"/>
    <n v="0.1"/>
    <n v="220"/>
    <x v="1"/>
    <s v="Delivered"/>
    <s v="Website"/>
    <n v="5"/>
    <n v="499"/>
    <n v="49.900000000000006"/>
    <n v="449.1"/>
    <n v="220"/>
    <n v="229.10000000000002"/>
    <n v="0"/>
    <s v="Apr"/>
    <n v="2025"/>
    <x v="1"/>
  </r>
  <r>
    <s v="ORD104980"/>
    <d v="2025-04-15T00:00:00"/>
    <s v="CUST1853"/>
    <s v="Kavya Patel"/>
    <s v="Male"/>
    <n v="50"/>
    <x v="9"/>
    <s v="North"/>
    <s v="P018"/>
    <x v="16"/>
    <x v="5"/>
    <s v="Sports"/>
    <n v="1"/>
    <n v="2199"/>
    <n v="0.15"/>
    <n v="1250"/>
    <x v="0"/>
    <s v="Delivered"/>
    <s v="Website"/>
    <n v="5"/>
    <n v="2199"/>
    <n v="329.84999999999997"/>
    <n v="1869.15"/>
    <n v="1250"/>
    <n v="619.15000000000009"/>
    <n v="0"/>
    <s v="Apr"/>
    <n v="2025"/>
    <x v="1"/>
  </r>
  <r>
    <s v="ORD103726"/>
    <d v="2025-04-16T00:00:00"/>
    <s v="CUST0673"/>
    <s v="Diya Mishra"/>
    <s v="Male"/>
    <n v="32"/>
    <x v="12"/>
    <s v="West"/>
    <s v="P020"/>
    <x v="14"/>
    <x v="5"/>
    <s v="Fitness"/>
    <n v="1"/>
    <n v="699"/>
    <n v="0.05"/>
    <n v="320"/>
    <x v="5"/>
    <s v="Delivered"/>
    <s v="Mobile App"/>
    <n v="5"/>
    <n v="699"/>
    <n v="34.950000000000003"/>
    <n v="664.05"/>
    <n v="320"/>
    <n v="344.04999999999995"/>
    <n v="0"/>
    <s v="Apr"/>
    <n v="2025"/>
    <x v="3"/>
  </r>
  <r>
    <s v="ORD104979"/>
    <d v="2025-04-16T00:00:00"/>
    <s v="CUST1786"/>
    <s v="Rohan Rao"/>
    <s v="Female"/>
    <n v="25"/>
    <x v="21"/>
    <s v="East"/>
    <s v="P016"/>
    <x v="28"/>
    <x v="5"/>
    <s v="Fitness"/>
    <n v="1"/>
    <n v="999"/>
    <n v="0.05"/>
    <n v="520"/>
    <x v="3"/>
    <s v="Delivered"/>
    <s v="Website"/>
    <n v="4"/>
    <n v="999"/>
    <n v="49.95"/>
    <n v="949.05"/>
    <n v="520"/>
    <n v="429.04999999999995"/>
    <n v="0"/>
    <s v="Apr"/>
    <n v="2025"/>
    <x v="0"/>
  </r>
  <r>
    <s v="ORD104810"/>
    <d v="2025-04-16T00:00:00"/>
    <s v="CUST0350"/>
    <s v="Pooja Kapoor"/>
    <s v="Female"/>
    <n v="33"/>
    <x v="7"/>
    <s v="West"/>
    <s v="P009"/>
    <x v="21"/>
    <x v="2"/>
    <s v="Clothing"/>
    <n v="1"/>
    <n v="1999"/>
    <n v="0.15"/>
    <n v="1050"/>
    <x v="1"/>
    <s v="Delivered"/>
    <s v="Website"/>
    <n v="3"/>
    <n v="1999"/>
    <n v="299.84999999999997"/>
    <n v="1699.15"/>
    <n v="1050"/>
    <n v="649.15000000000009"/>
    <n v="0"/>
    <s v="Apr"/>
    <n v="2025"/>
    <x v="3"/>
  </r>
  <r>
    <s v="ORD100057"/>
    <d v="2025-04-16T00:00:00"/>
    <s v="CUST1860"/>
    <s v="Varun Jain"/>
    <s v="Female"/>
    <n v="28"/>
    <x v="21"/>
    <s v="East"/>
    <s v="P005"/>
    <x v="27"/>
    <x v="3"/>
    <s v="Accessories"/>
    <n v="1"/>
    <n v="1599"/>
    <n v="0.1"/>
    <n v="920"/>
    <x v="2"/>
    <s v="Delivered"/>
    <s v="Website"/>
    <n v="4"/>
    <n v="1599"/>
    <n v="159.9"/>
    <n v="1439.1"/>
    <n v="920"/>
    <n v="519.09999999999991"/>
    <n v="0"/>
    <s v="Apr"/>
    <n v="2025"/>
    <x v="3"/>
  </r>
  <r>
    <s v="ORD104078"/>
    <d v="2025-04-16T00:00:00"/>
    <s v="CUST0197"/>
    <s v="Akash Bansal"/>
    <s v="Female"/>
    <n v="28"/>
    <x v="1"/>
    <s v="North"/>
    <s v="P001"/>
    <x v="6"/>
    <x v="3"/>
    <s v="Audio"/>
    <n v="3"/>
    <n v="2499"/>
    <n v="0.15"/>
    <n v="4650"/>
    <x v="0"/>
    <s v="Cancelled"/>
    <s v="Mobile App"/>
    <m/>
    <n v="7497"/>
    <n v="1124.55"/>
    <n v="6372.45"/>
    <n v="4650"/>
    <n v="1722.4499999999998"/>
    <n v="0"/>
    <s v="Apr"/>
    <n v="2025"/>
    <x v="3"/>
  </r>
  <r>
    <s v="ORD100834"/>
    <d v="2025-04-16T00:00:00"/>
    <s v="CUST1207"/>
    <s v="Aditi Saxena"/>
    <s v="Male"/>
    <n v="18"/>
    <x v="6"/>
    <s v="North"/>
    <s v="P016"/>
    <x v="28"/>
    <x v="5"/>
    <s v="Fitness"/>
    <n v="2"/>
    <n v="999"/>
    <n v="0.1"/>
    <n v="1040"/>
    <x v="1"/>
    <s v="Delivered"/>
    <s v="Mobile App"/>
    <n v="5"/>
    <n v="1998"/>
    <n v="199.8"/>
    <n v="1798.2"/>
    <n v="1040"/>
    <n v="758.2"/>
    <n v="0"/>
    <s v="Apr"/>
    <n v="2025"/>
    <x v="0"/>
  </r>
  <r>
    <s v="ORD101361"/>
    <d v="2025-04-16T00:00:00"/>
    <s v="CUST0218"/>
    <s v="Rohan Rao"/>
    <s v="Female"/>
    <n v="42"/>
    <x v="6"/>
    <s v="North"/>
    <s v="P008"/>
    <x v="2"/>
    <x v="2"/>
    <s v="Clothing"/>
    <n v="1"/>
    <n v="799"/>
    <n v="0.2"/>
    <n v="390"/>
    <x v="1"/>
    <s v="Delivered"/>
    <s v="Mobile App"/>
    <n v="5"/>
    <n v="799"/>
    <n v="159.80000000000001"/>
    <n v="639.20000000000005"/>
    <n v="390"/>
    <n v="249.20000000000005"/>
    <n v="0"/>
    <s v="Apr"/>
    <n v="2025"/>
    <x v="2"/>
  </r>
  <r>
    <s v="ORD100595"/>
    <d v="2025-04-16T00:00:00"/>
    <s v="CUST2180"/>
    <s v="Varun Jain"/>
    <s v="Female"/>
    <n v="30"/>
    <x v="15"/>
    <s v="West"/>
    <s v="P029"/>
    <x v="11"/>
    <x v="4"/>
    <s v="Technology"/>
    <n v="1"/>
    <n v="1299"/>
    <n v="0.2"/>
    <n v="610"/>
    <x v="1"/>
    <s v="Delivered"/>
    <s v="Mobile App"/>
    <n v="5"/>
    <n v="1299"/>
    <n v="259.8"/>
    <n v="1039.2"/>
    <n v="610"/>
    <n v="429.20000000000005"/>
    <n v="0"/>
    <s v="Apr"/>
    <n v="2025"/>
    <x v="3"/>
  </r>
  <r>
    <s v="ORD101606"/>
    <d v="2025-04-16T00:00:00"/>
    <s v="CUST0133"/>
    <s v="Akash Bansal"/>
    <s v="Female"/>
    <n v="18"/>
    <x v="1"/>
    <s v="North"/>
    <s v="P018"/>
    <x v="16"/>
    <x v="5"/>
    <s v="Sports"/>
    <n v="3"/>
    <n v="2199"/>
    <n v="0"/>
    <n v="3750"/>
    <x v="0"/>
    <s v="Delivered"/>
    <s v="Website"/>
    <n v="5"/>
    <n v="6597"/>
    <n v="0"/>
    <n v="6597"/>
    <n v="3750"/>
    <n v="2847"/>
    <n v="0"/>
    <s v="Apr"/>
    <n v="2025"/>
    <x v="0"/>
  </r>
  <r>
    <s v="ORD103718"/>
    <d v="2025-04-16T00:00:00"/>
    <s v="CUST0497"/>
    <s v="Sakshi Mishra"/>
    <s v="Male"/>
    <n v="38"/>
    <x v="10"/>
    <s v="South"/>
    <s v="P022"/>
    <x v="4"/>
    <x v="1"/>
    <s v="Skincare"/>
    <n v="1"/>
    <n v="799"/>
    <n v="0.2"/>
    <n v="360"/>
    <x v="0"/>
    <s v="Delivered"/>
    <s v="Mobile App"/>
    <n v="4"/>
    <n v="799"/>
    <n v="159.80000000000001"/>
    <n v="639.20000000000005"/>
    <n v="360"/>
    <n v="279.20000000000005"/>
    <n v="0"/>
    <s v="Apr"/>
    <n v="2025"/>
    <x v="2"/>
  </r>
  <r>
    <s v="ORD100313"/>
    <d v="2025-04-16T00:00:00"/>
    <s v="CUST1601"/>
    <s v="Diya Mishra"/>
    <s v="Male"/>
    <n v="19"/>
    <x v="10"/>
    <s v="South"/>
    <s v="P017"/>
    <x v="17"/>
    <x v="5"/>
    <s v="Fitness"/>
    <n v="1"/>
    <n v="2499"/>
    <n v="0.15"/>
    <n v="1450"/>
    <x v="4"/>
    <s v="Delivered"/>
    <s v="Website"/>
    <n v="4"/>
    <n v="2499"/>
    <n v="374.84999999999997"/>
    <n v="2124.15"/>
    <n v="1450"/>
    <n v="674.15000000000009"/>
    <n v="0"/>
    <s v="Apr"/>
    <n v="2025"/>
    <x v="0"/>
  </r>
  <r>
    <s v="ORD101472"/>
    <d v="2025-04-17T00:00:00"/>
    <s v="CUST0944"/>
    <s v="Mohit Sharma"/>
    <s v="Female"/>
    <n v="33"/>
    <x v="22"/>
    <s v="South"/>
    <s v="P016"/>
    <x v="28"/>
    <x v="5"/>
    <s v="Fitness"/>
    <n v="4"/>
    <n v="999"/>
    <n v="0.1"/>
    <n v="2080"/>
    <x v="4"/>
    <s v="Delivered"/>
    <s v="Website"/>
    <n v="3"/>
    <n v="3996"/>
    <n v="399.6"/>
    <n v="3596.4"/>
    <n v="2080"/>
    <n v="1516.4"/>
    <n v="0"/>
    <s v="Apr"/>
    <n v="2025"/>
    <x v="3"/>
  </r>
  <r>
    <s v="ORD100642"/>
    <d v="2025-04-17T00:00:00"/>
    <s v="CUST1509"/>
    <s v="Akash Bansal"/>
    <s v="Female"/>
    <n v="45"/>
    <x v="9"/>
    <s v="North"/>
    <s v="P021"/>
    <x v="3"/>
    <x v="1"/>
    <s v="Skincare"/>
    <n v="3"/>
    <n v="499"/>
    <n v="0.1"/>
    <n v="660"/>
    <x v="2"/>
    <s v="Delivered"/>
    <s v="Mobile App"/>
    <n v="2"/>
    <n v="1497"/>
    <n v="149.70000000000002"/>
    <n v="1347.3"/>
    <n v="660"/>
    <n v="687.3"/>
    <n v="0"/>
    <s v="Apr"/>
    <n v="2025"/>
    <x v="2"/>
  </r>
  <r>
    <s v="ORD103838"/>
    <d v="2025-04-17T00:00:00"/>
    <s v="CUST1283"/>
    <s v="Riya Verma"/>
    <s v="Male"/>
    <n v="35"/>
    <x v="4"/>
    <s v="South"/>
    <s v="P012"/>
    <x v="0"/>
    <x v="0"/>
    <s v="Kitchen"/>
    <n v="1"/>
    <n v="5999"/>
    <n v="0.15"/>
    <n v="3900"/>
    <x v="0"/>
    <s v="Delivered"/>
    <s v="Mobile App"/>
    <n v="4"/>
    <n v="5999"/>
    <n v="899.85"/>
    <n v="5099.1499999999996"/>
    <n v="3900"/>
    <n v="1199.1499999999996"/>
    <n v="0"/>
    <s v="Apr"/>
    <n v="2025"/>
    <x v="3"/>
  </r>
  <r>
    <s v="ORD100004"/>
    <d v="2025-04-17T00:00:00"/>
    <s v="CUST1245"/>
    <s v="Kavya Patel"/>
    <s v="Female"/>
    <n v="36"/>
    <x v="23"/>
    <s v="West"/>
    <s v="P027"/>
    <x v="25"/>
    <x v="4"/>
    <s v="Business"/>
    <n v="1"/>
    <n v="699"/>
    <n v="0"/>
    <n v="300"/>
    <x v="1"/>
    <s v="Delivered"/>
    <s v="Website"/>
    <n v="4"/>
    <n v="699"/>
    <n v="0"/>
    <n v="699"/>
    <n v="300"/>
    <n v="399"/>
    <n v="0"/>
    <s v="Apr"/>
    <n v="2025"/>
    <x v="2"/>
  </r>
  <r>
    <s v="ORD104225"/>
    <d v="2025-04-17T00:00:00"/>
    <s v="CUST0188"/>
    <s v="Ananya Kumar"/>
    <s v="Female"/>
    <n v="35"/>
    <x v="8"/>
    <s v="East"/>
    <s v="P021"/>
    <x v="3"/>
    <x v="1"/>
    <s v="Skincare"/>
    <n v="1"/>
    <n v="499"/>
    <n v="0"/>
    <n v="220"/>
    <x v="2"/>
    <s v="Delivered"/>
    <s v="Mobile App"/>
    <n v="5"/>
    <n v="499"/>
    <n v="0"/>
    <n v="499"/>
    <n v="220"/>
    <n v="279"/>
    <n v="0"/>
    <s v="Apr"/>
    <n v="2025"/>
    <x v="3"/>
  </r>
  <r>
    <s v="ORD102458"/>
    <d v="2025-04-17T00:00:00"/>
    <s v="CUST0851"/>
    <s v="Anjali Verma"/>
    <s v="Female"/>
    <n v="21"/>
    <x v="20"/>
    <s v="South"/>
    <s v="P019"/>
    <x v="18"/>
    <x v="5"/>
    <s v="Sports"/>
    <n v="1"/>
    <n v="1499"/>
    <n v="0.15"/>
    <n v="800"/>
    <x v="0"/>
    <s v="Delivered"/>
    <s v="Mobile App"/>
    <n v="3"/>
    <n v="1499"/>
    <n v="224.85"/>
    <n v="1274.1500000000001"/>
    <n v="800"/>
    <n v="474.15000000000009"/>
    <n v="0"/>
    <s v="Apr"/>
    <n v="2025"/>
    <x v="0"/>
  </r>
  <r>
    <s v="ORD101149"/>
    <d v="2025-04-17T00:00:00"/>
    <s v="CUST1176"/>
    <s v="Ishaan Malhotra"/>
    <s v="Female"/>
    <n v="34"/>
    <x v="20"/>
    <s v="South"/>
    <s v="P018"/>
    <x v="16"/>
    <x v="5"/>
    <s v="Sports"/>
    <n v="3"/>
    <n v="2199"/>
    <n v="0.1"/>
    <n v="3750"/>
    <x v="0"/>
    <s v="Delivered"/>
    <s v="Mobile App"/>
    <n v="5"/>
    <n v="6597"/>
    <n v="659.7"/>
    <n v="5937.3"/>
    <n v="3750"/>
    <n v="2187.3000000000002"/>
    <n v="0"/>
    <s v="Apr"/>
    <n v="2025"/>
    <x v="3"/>
  </r>
  <r>
    <s v="ORD103190"/>
    <d v="2025-04-18T00:00:00"/>
    <s v="CUST1536"/>
    <s v="Aarav Sharma"/>
    <s v="Female"/>
    <n v="31"/>
    <x v="18"/>
    <s v="South"/>
    <s v="P018"/>
    <x v="16"/>
    <x v="5"/>
    <s v="Sports"/>
    <n v="2"/>
    <n v="2199"/>
    <n v="0"/>
    <n v="2500"/>
    <x v="0"/>
    <s v="Delivered"/>
    <s v="Website"/>
    <n v="4"/>
    <n v="4398"/>
    <n v="0"/>
    <n v="4398"/>
    <n v="2500"/>
    <n v="1898"/>
    <n v="0"/>
    <s v="Apr"/>
    <n v="2025"/>
    <x v="3"/>
  </r>
  <r>
    <s v="ORD103966"/>
    <d v="2025-04-18T00:00:00"/>
    <s v="CUST1013"/>
    <s v="Pranav Bansal"/>
    <s v="Male"/>
    <n v="23"/>
    <x v="14"/>
    <s v="South"/>
    <s v="P003"/>
    <x v="9"/>
    <x v="3"/>
    <s v="Wearables"/>
    <n v="3"/>
    <n v="3299"/>
    <n v="0.15"/>
    <n v="6300"/>
    <x v="2"/>
    <s v="Cancelled"/>
    <s v="Mobile App"/>
    <m/>
    <n v="9897"/>
    <n v="1484.55"/>
    <n v="8412.4500000000007"/>
    <n v="6300"/>
    <n v="2112.4500000000007"/>
    <n v="0"/>
    <s v="Apr"/>
    <n v="2025"/>
    <x v="0"/>
  </r>
  <r>
    <s v="ORD101099"/>
    <d v="2025-04-18T00:00:00"/>
    <s v="CUST1920"/>
    <s v="Aarav Sharma"/>
    <s v="Female"/>
    <n v="22"/>
    <x v="13"/>
    <s v="North"/>
    <s v="P028"/>
    <x v="12"/>
    <x v="4"/>
    <s v="Technology"/>
    <n v="4"/>
    <n v="1099"/>
    <n v="0.3"/>
    <n v="2080"/>
    <x v="3"/>
    <s v="Delivered"/>
    <s v="Mobile App"/>
    <n v="5"/>
    <n v="4396"/>
    <n v="1318.8"/>
    <n v="3077.2"/>
    <n v="2080"/>
    <n v="997.19999999999982"/>
    <n v="0"/>
    <s v="Apr"/>
    <n v="2025"/>
    <x v="0"/>
  </r>
  <r>
    <s v="ORD101037"/>
    <d v="2025-04-18T00:00:00"/>
    <s v="CUST0172"/>
    <s v="Rahul Kumar"/>
    <s v="Male"/>
    <n v="31"/>
    <x v="15"/>
    <s v="West"/>
    <s v="P010"/>
    <x v="26"/>
    <x v="2"/>
    <s v="Clothing"/>
    <n v="2"/>
    <n v="1499"/>
    <n v="0.15"/>
    <n v="1560"/>
    <x v="4"/>
    <s v="Delivered"/>
    <s v="Website"/>
    <n v="3"/>
    <n v="2998"/>
    <n v="449.7"/>
    <n v="2548.3000000000002"/>
    <n v="1560"/>
    <n v="988.30000000000018"/>
    <n v="0"/>
    <s v="Apr"/>
    <n v="2025"/>
    <x v="3"/>
  </r>
  <r>
    <s v="ORD101980"/>
    <d v="2025-04-18T00:00:00"/>
    <s v="CUST0080"/>
    <s v="Mohit Sharma"/>
    <s v="Male"/>
    <n v="39"/>
    <x v="18"/>
    <s v="South"/>
    <s v="P010"/>
    <x v="26"/>
    <x v="2"/>
    <s v="Clothing"/>
    <n v="1"/>
    <n v="1499"/>
    <n v="0.25"/>
    <n v="780"/>
    <x v="2"/>
    <s v="Delivered"/>
    <s v="Mobile App"/>
    <n v="5"/>
    <n v="1499"/>
    <n v="374.75"/>
    <n v="1124.25"/>
    <n v="780"/>
    <n v="344.25"/>
    <n v="0"/>
    <s v="Apr"/>
    <n v="2025"/>
    <x v="2"/>
  </r>
  <r>
    <s v="ORD101615"/>
    <d v="2025-04-18T00:00:00"/>
    <s v="CUST1498"/>
    <s v="Rohan Rao"/>
    <s v="Female"/>
    <n v="18"/>
    <x v="6"/>
    <s v="North"/>
    <s v="P001"/>
    <x v="6"/>
    <x v="3"/>
    <s v="Audio"/>
    <n v="1"/>
    <n v="2499"/>
    <n v="0.1"/>
    <n v="1550"/>
    <x v="4"/>
    <s v="Delivered"/>
    <s v="Website"/>
    <n v="4"/>
    <n v="2499"/>
    <n v="249.9"/>
    <n v="2249.1"/>
    <n v="1550"/>
    <n v="699.09999999999991"/>
    <n v="0"/>
    <s v="Apr"/>
    <n v="2025"/>
    <x v="0"/>
  </r>
  <r>
    <s v="ORD104238"/>
    <d v="2025-04-18T00:00:00"/>
    <s v="CUST1987"/>
    <s v="Riya Verma"/>
    <s v="Female"/>
    <n v="36"/>
    <x v="2"/>
    <s v="East"/>
    <s v="P009"/>
    <x v="21"/>
    <x v="2"/>
    <s v="Clothing"/>
    <n v="1"/>
    <n v="1999"/>
    <n v="0.15"/>
    <n v="1050"/>
    <x v="3"/>
    <s v="Delivered"/>
    <s v="Website"/>
    <n v="5"/>
    <n v="1999"/>
    <n v="299.84999999999997"/>
    <n v="1699.15"/>
    <n v="1050"/>
    <n v="649.15000000000009"/>
    <n v="0"/>
    <s v="Apr"/>
    <n v="2025"/>
    <x v="2"/>
  </r>
  <r>
    <s v="ORD101650"/>
    <d v="2025-04-18T00:00:00"/>
    <s v="CUST1033"/>
    <s v="Zoya Singh"/>
    <s v="Female"/>
    <n v="35"/>
    <x v="8"/>
    <s v="East"/>
    <s v="P015"/>
    <x v="23"/>
    <x v="0"/>
    <s v="Home Decor"/>
    <n v="1"/>
    <n v="1599"/>
    <n v="0.15"/>
    <n v="850"/>
    <x v="0"/>
    <s v="Delivered"/>
    <s v="Mobile App"/>
    <n v="4"/>
    <n v="1599"/>
    <n v="239.85"/>
    <n v="1359.15"/>
    <n v="850"/>
    <n v="509.15000000000009"/>
    <n v="0"/>
    <s v="Apr"/>
    <n v="2025"/>
    <x v="3"/>
  </r>
  <r>
    <s v="ORD104494"/>
    <d v="2025-04-18T00:00:00"/>
    <s v="CUST0139"/>
    <s v="Kiara Chopra"/>
    <s v="Male"/>
    <n v="50"/>
    <x v="8"/>
    <s v="East"/>
    <s v="P004"/>
    <x v="19"/>
    <x v="3"/>
    <s v="Accessories"/>
    <n v="1"/>
    <n v="899"/>
    <n v="0.15"/>
    <n v="480"/>
    <x v="2"/>
    <s v="Delivered"/>
    <s v="Website"/>
    <n v="4"/>
    <n v="899"/>
    <n v="134.85"/>
    <n v="764.15"/>
    <n v="480"/>
    <n v="284.14999999999998"/>
    <n v="0"/>
    <s v="Apr"/>
    <n v="2025"/>
    <x v="1"/>
  </r>
  <r>
    <s v="ORD102526"/>
    <d v="2025-04-19T00:00:00"/>
    <s v="CUST2092"/>
    <s v="Rahul Kumar"/>
    <s v="Female"/>
    <n v="30"/>
    <x v="6"/>
    <s v="North"/>
    <s v="P019"/>
    <x v="18"/>
    <x v="5"/>
    <s v="Sports"/>
    <n v="1"/>
    <n v="1499"/>
    <n v="0.25"/>
    <n v="800"/>
    <x v="5"/>
    <s v="Delivered"/>
    <s v="Mobile App"/>
    <n v="4"/>
    <n v="1499"/>
    <n v="374.75"/>
    <n v="1124.25"/>
    <n v="800"/>
    <n v="324.25"/>
    <n v="0"/>
    <s v="Apr"/>
    <n v="2025"/>
    <x v="3"/>
  </r>
  <r>
    <s v="ORD102983"/>
    <d v="2025-04-19T00:00:00"/>
    <s v="CUST0307"/>
    <s v="Anjali Verma"/>
    <s v="Female"/>
    <n v="24"/>
    <x v="5"/>
    <s v="West"/>
    <s v="P009"/>
    <x v="21"/>
    <x v="2"/>
    <s v="Clothing"/>
    <n v="2"/>
    <n v="1999"/>
    <n v="0.1"/>
    <n v="2100"/>
    <x v="2"/>
    <s v="Delivered"/>
    <s v="Website"/>
    <n v="4"/>
    <n v="3998"/>
    <n v="399.8"/>
    <n v="3598.2"/>
    <n v="2100"/>
    <n v="1498.1999999999998"/>
    <n v="0"/>
    <s v="Apr"/>
    <n v="2025"/>
    <x v="0"/>
  </r>
  <r>
    <s v="ORD102538"/>
    <d v="2025-04-19T00:00:00"/>
    <s v="CUST1217"/>
    <s v="Diya Mishra"/>
    <s v="Female"/>
    <n v="32"/>
    <x v="10"/>
    <s v="South"/>
    <s v="P018"/>
    <x v="16"/>
    <x v="5"/>
    <s v="Sports"/>
    <n v="2"/>
    <n v="2199"/>
    <n v="0.1"/>
    <n v="2500"/>
    <x v="0"/>
    <s v="Delivered"/>
    <s v="Mobile App"/>
    <n v="1"/>
    <n v="4398"/>
    <n v="439.8"/>
    <n v="3958.2"/>
    <n v="2500"/>
    <n v="1458.1999999999998"/>
    <n v="0"/>
    <s v="Apr"/>
    <n v="2025"/>
    <x v="3"/>
  </r>
  <r>
    <s v="ORD100684"/>
    <d v="2025-04-19T00:00:00"/>
    <s v="CUST0044"/>
    <s v="Rahul Kumar"/>
    <s v="Male"/>
    <n v="30"/>
    <x v="12"/>
    <s v="West"/>
    <s v="P024"/>
    <x v="13"/>
    <x v="1"/>
    <s v="Fragrance"/>
    <n v="2"/>
    <n v="1799"/>
    <n v="0.25"/>
    <n v="1800"/>
    <x v="4"/>
    <s v="Delivered"/>
    <s v="Mobile App"/>
    <n v="4"/>
    <n v="3598"/>
    <n v="899.5"/>
    <n v="2698.5"/>
    <n v="1800"/>
    <n v="898.5"/>
    <n v="0"/>
    <s v="Apr"/>
    <n v="2025"/>
    <x v="3"/>
  </r>
  <r>
    <s v="ORD100977"/>
    <d v="2025-04-19T00:00:00"/>
    <s v="CUST1297"/>
    <s v="Sakshi Mishra"/>
    <s v="Male"/>
    <n v="31"/>
    <x v="1"/>
    <s v="North"/>
    <s v="P025"/>
    <x v="1"/>
    <x v="1"/>
    <s v="Skincare"/>
    <n v="3"/>
    <n v="699"/>
    <n v="0.05"/>
    <n v="930"/>
    <x v="0"/>
    <s v="Delivered"/>
    <s v="Mobile App"/>
    <n v="4"/>
    <n v="2097"/>
    <n v="104.85000000000001"/>
    <n v="1992.15"/>
    <n v="930"/>
    <n v="1062.1500000000001"/>
    <n v="0"/>
    <s v="Apr"/>
    <n v="2025"/>
    <x v="3"/>
  </r>
  <r>
    <s v="ORD104701"/>
    <d v="2025-04-19T00:00:00"/>
    <s v="CUST2157"/>
    <s v="Tanvi Patel"/>
    <s v="Male"/>
    <n v="35"/>
    <x v="18"/>
    <s v="South"/>
    <s v="P009"/>
    <x v="21"/>
    <x v="2"/>
    <s v="Clothing"/>
    <n v="5"/>
    <n v="1999"/>
    <n v="0.15"/>
    <n v="5250"/>
    <x v="3"/>
    <s v="Delivered"/>
    <s v="Mobile App"/>
    <n v="4"/>
    <n v="9995"/>
    <n v="1499.25"/>
    <n v="8495.75"/>
    <n v="5250"/>
    <n v="3245.75"/>
    <n v="0"/>
    <s v="Apr"/>
    <n v="2025"/>
    <x v="3"/>
  </r>
  <r>
    <s v="ORD102973"/>
    <d v="2025-04-19T00:00:00"/>
    <s v="CUST0281"/>
    <s v="Meera Singh"/>
    <s v="Male"/>
    <n v="36"/>
    <x v="21"/>
    <s v="East"/>
    <s v="P001"/>
    <x v="6"/>
    <x v="3"/>
    <s v="Audio"/>
    <n v="2"/>
    <n v="2499"/>
    <n v="0.05"/>
    <n v="3100"/>
    <x v="3"/>
    <s v="Cancelled"/>
    <s v="Mobile App"/>
    <m/>
    <n v="4998"/>
    <n v="249.9"/>
    <n v="4748.1000000000004"/>
    <n v="3100"/>
    <n v="1648.1000000000004"/>
    <n v="0"/>
    <s v="Apr"/>
    <n v="2025"/>
    <x v="2"/>
  </r>
  <r>
    <s v="ORD102050"/>
    <d v="2025-04-19T00:00:00"/>
    <s v="CUST0376"/>
    <s v="Ishaan Malhotra"/>
    <s v="Male"/>
    <n v="40"/>
    <x v="14"/>
    <s v="South"/>
    <s v="P025"/>
    <x v="1"/>
    <x v="1"/>
    <s v="Skincare"/>
    <n v="1"/>
    <n v="699"/>
    <n v="0.1"/>
    <n v="310"/>
    <x v="1"/>
    <s v="Delivered"/>
    <s v="Website"/>
    <n v="3"/>
    <n v="699"/>
    <n v="69.900000000000006"/>
    <n v="629.1"/>
    <n v="310"/>
    <n v="319.10000000000002"/>
    <n v="0"/>
    <s v="Apr"/>
    <n v="2025"/>
    <x v="2"/>
  </r>
  <r>
    <s v="ORD103337"/>
    <d v="2025-04-19T00:00:00"/>
    <s v="CUST1811"/>
    <s v="Anjali Verma"/>
    <s v="Male"/>
    <n v="31"/>
    <x v="7"/>
    <s v="West"/>
    <s v="P030"/>
    <x v="7"/>
    <x v="4"/>
    <s v="Self Development"/>
    <n v="2"/>
    <n v="599"/>
    <n v="0.05"/>
    <n v="520"/>
    <x v="0"/>
    <s v="Delivered"/>
    <s v="Website"/>
    <n v="5"/>
    <n v="1198"/>
    <n v="59.900000000000006"/>
    <n v="1138.0999999999999"/>
    <n v="520"/>
    <n v="618.09999999999991"/>
    <n v="0"/>
    <s v="Apr"/>
    <n v="2025"/>
    <x v="3"/>
  </r>
  <r>
    <s v="ORD100424"/>
    <d v="2025-04-19T00:00:00"/>
    <s v="CUST0024"/>
    <s v="Ishaan Malhotra"/>
    <s v="Male"/>
    <n v="37"/>
    <x v="22"/>
    <s v="South"/>
    <s v="P018"/>
    <x v="16"/>
    <x v="5"/>
    <s v="Sports"/>
    <n v="1"/>
    <n v="2199"/>
    <n v="0"/>
    <n v="1250"/>
    <x v="0"/>
    <s v="Delivered"/>
    <s v="Mobile App"/>
    <n v="4"/>
    <n v="2199"/>
    <n v="0"/>
    <n v="2199"/>
    <n v="1250"/>
    <n v="949"/>
    <n v="0"/>
    <s v="Apr"/>
    <n v="2025"/>
    <x v="2"/>
  </r>
  <r>
    <s v="ORD103082"/>
    <d v="2025-04-19T00:00:00"/>
    <s v="CUST1964"/>
    <s v="Rahul Kumar"/>
    <s v="Female"/>
    <n v="22"/>
    <x v="20"/>
    <s v="South"/>
    <s v="P022"/>
    <x v="4"/>
    <x v="1"/>
    <s v="Skincare"/>
    <n v="2"/>
    <n v="799"/>
    <n v="0.1"/>
    <n v="720"/>
    <x v="1"/>
    <s v="Delivered"/>
    <s v="Mobile App"/>
    <n v="5"/>
    <n v="1598"/>
    <n v="159.80000000000001"/>
    <n v="1438.2"/>
    <n v="720"/>
    <n v="718.2"/>
    <n v="0"/>
    <s v="Apr"/>
    <n v="2025"/>
    <x v="0"/>
  </r>
  <r>
    <s v="ORD102405"/>
    <d v="2025-04-19T00:00:00"/>
    <s v="CUST0718"/>
    <s v="Aditya Kapoor"/>
    <s v="Male"/>
    <n v="41"/>
    <x v="7"/>
    <s v="West"/>
    <s v="P018"/>
    <x v="16"/>
    <x v="5"/>
    <s v="Sports"/>
    <n v="3"/>
    <n v="2199"/>
    <n v="0.25"/>
    <n v="3750"/>
    <x v="0"/>
    <s v="Delivered"/>
    <s v="Mobile App"/>
    <n v="5"/>
    <n v="6597"/>
    <n v="1649.25"/>
    <n v="4947.75"/>
    <n v="3750"/>
    <n v="1197.75"/>
    <n v="0"/>
    <s v="Apr"/>
    <n v="2025"/>
    <x v="2"/>
  </r>
  <r>
    <s v="ORD103796"/>
    <d v="2025-04-19T00:00:00"/>
    <s v="CUST1235"/>
    <s v="Anjali Verma"/>
    <s v="Female"/>
    <n v="26"/>
    <x v="1"/>
    <s v="North"/>
    <s v="P021"/>
    <x v="3"/>
    <x v="1"/>
    <s v="Skincare"/>
    <n v="2"/>
    <n v="499"/>
    <n v="0"/>
    <n v="440"/>
    <x v="1"/>
    <s v="Delivered"/>
    <s v="Website"/>
    <n v="5"/>
    <n v="998"/>
    <n v="0"/>
    <n v="998"/>
    <n v="440"/>
    <n v="558"/>
    <n v="0"/>
    <s v="Apr"/>
    <n v="2025"/>
    <x v="3"/>
  </r>
  <r>
    <s v="ORD102214"/>
    <d v="2025-04-19T00:00:00"/>
    <s v="CUST0941"/>
    <s v="Tanvi Patel"/>
    <s v="Female"/>
    <n v="31"/>
    <x v="11"/>
    <s v="West"/>
    <s v="P020"/>
    <x v="14"/>
    <x v="5"/>
    <s v="Fitness"/>
    <n v="1"/>
    <n v="699"/>
    <n v="0.05"/>
    <n v="320"/>
    <x v="1"/>
    <s v="Delivered"/>
    <s v="Website"/>
    <n v="5"/>
    <n v="699"/>
    <n v="34.950000000000003"/>
    <n v="664.05"/>
    <n v="320"/>
    <n v="344.04999999999995"/>
    <n v="0"/>
    <s v="Apr"/>
    <n v="2025"/>
    <x v="3"/>
  </r>
  <r>
    <s v="ORD104324"/>
    <d v="2025-04-19T00:00:00"/>
    <s v="CUST1854"/>
    <s v="Pooja Kapoor"/>
    <s v="Male"/>
    <n v="37"/>
    <x v="22"/>
    <s v="South"/>
    <s v="P024"/>
    <x v="13"/>
    <x v="1"/>
    <s v="Fragrance"/>
    <n v="1"/>
    <n v="1799"/>
    <n v="0.15"/>
    <n v="900"/>
    <x v="3"/>
    <s v="Delivered"/>
    <s v="Mobile App"/>
    <n v="4"/>
    <n v="1799"/>
    <n v="269.84999999999997"/>
    <n v="1529.15"/>
    <n v="900"/>
    <n v="629.15000000000009"/>
    <n v="0"/>
    <s v="Apr"/>
    <n v="2025"/>
    <x v="2"/>
  </r>
  <r>
    <s v="ORD101769"/>
    <d v="2025-04-20T00:00:00"/>
    <s v="CUST1622"/>
    <s v="Simran Gupta"/>
    <s v="Female"/>
    <n v="27"/>
    <x v="20"/>
    <s v="South"/>
    <s v="P007"/>
    <x v="5"/>
    <x v="2"/>
    <s v="Footwear"/>
    <n v="1"/>
    <n v="2899"/>
    <n v="0.05"/>
    <n v="1700"/>
    <x v="0"/>
    <s v="Delivered"/>
    <s v="Mobile App"/>
    <n v="2"/>
    <n v="2899"/>
    <n v="144.95000000000002"/>
    <n v="2754.05"/>
    <n v="1700"/>
    <n v="1054.0500000000002"/>
    <n v="0"/>
    <s v="Apr"/>
    <n v="2025"/>
    <x v="3"/>
  </r>
  <r>
    <s v="ORD103677"/>
    <d v="2025-04-20T00:00:00"/>
    <s v="CUST2143"/>
    <s v="Shivam Mehta"/>
    <s v="Female"/>
    <n v="18"/>
    <x v="4"/>
    <s v="South"/>
    <s v="P009"/>
    <x v="21"/>
    <x v="2"/>
    <s v="Clothing"/>
    <n v="1"/>
    <n v="1999"/>
    <n v="0.15"/>
    <n v="1050"/>
    <x v="1"/>
    <s v="Delivered"/>
    <s v="Mobile App"/>
    <n v="5"/>
    <n v="1999"/>
    <n v="299.84999999999997"/>
    <n v="1699.15"/>
    <n v="1050"/>
    <n v="649.15000000000009"/>
    <n v="0"/>
    <s v="Apr"/>
    <n v="2025"/>
    <x v="0"/>
  </r>
  <r>
    <s v="ORD104333"/>
    <d v="2025-04-20T00:00:00"/>
    <s v="CUST1507"/>
    <s v="Riya Verma"/>
    <s v="Female"/>
    <n v="35"/>
    <x v="19"/>
    <s v="East"/>
    <s v="P022"/>
    <x v="4"/>
    <x v="1"/>
    <s v="Skincare"/>
    <n v="1"/>
    <n v="799"/>
    <n v="0.25"/>
    <n v="360"/>
    <x v="2"/>
    <s v="Delivered"/>
    <s v="Mobile App"/>
    <n v="2"/>
    <n v="799"/>
    <n v="199.75"/>
    <n v="599.25"/>
    <n v="360"/>
    <n v="239.25"/>
    <n v="0"/>
    <s v="Apr"/>
    <n v="2025"/>
    <x v="3"/>
  </r>
  <r>
    <s v="ORD102550"/>
    <d v="2025-04-21T00:00:00"/>
    <s v="CUST0500"/>
    <s v="Karan Jain"/>
    <s v="Male"/>
    <n v="21"/>
    <x v="22"/>
    <s v="South"/>
    <s v="P015"/>
    <x v="23"/>
    <x v="0"/>
    <s v="Home Decor"/>
    <n v="4"/>
    <n v="1599"/>
    <n v="0"/>
    <n v="3400"/>
    <x v="1"/>
    <s v="Delivered"/>
    <s v="Mobile App"/>
    <n v="4"/>
    <n v="6396"/>
    <n v="0"/>
    <n v="6396"/>
    <n v="3400"/>
    <n v="2996"/>
    <n v="0"/>
    <s v="Apr"/>
    <n v="2025"/>
    <x v="0"/>
  </r>
  <r>
    <s v="ORD104834"/>
    <d v="2025-04-21T00:00:00"/>
    <s v="CUST0701"/>
    <s v="Kavya Patel"/>
    <s v="Male"/>
    <n v="35"/>
    <x v="13"/>
    <s v="North"/>
    <s v="P009"/>
    <x v="21"/>
    <x v="2"/>
    <s v="Clothing"/>
    <n v="5"/>
    <n v="1999"/>
    <n v="0.05"/>
    <n v="5250"/>
    <x v="2"/>
    <s v="Returned"/>
    <s v="Website"/>
    <n v="2"/>
    <n v="9995"/>
    <n v="499.75"/>
    <n v="9495.25"/>
    <n v="5250"/>
    <n v="4245.25"/>
    <n v="0"/>
    <s v="Apr"/>
    <n v="2025"/>
    <x v="3"/>
  </r>
  <r>
    <s v="ORD103975"/>
    <d v="2025-04-21T00:00:00"/>
    <s v="CUST0725"/>
    <s v="Pranav Bansal"/>
    <s v="Male"/>
    <n v="32"/>
    <x v="5"/>
    <s v="West"/>
    <s v="P015"/>
    <x v="23"/>
    <x v="0"/>
    <s v="Home Decor"/>
    <n v="3"/>
    <n v="1599"/>
    <n v="0.15"/>
    <n v="2550"/>
    <x v="0"/>
    <s v="Delivered"/>
    <s v="Mobile App"/>
    <n v="4"/>
    <n v="4797"/>
    <n v="719.55"/>
    <n v="4077.45"/>
    <n v="2550"/>
    <n v="1527.4499999999998"/>
    <n v="0"/>
    <s v="Apr"/>
    <n v="2025"/>
    <x v="3"/>
  </r>
  <r>
    <s v="ORD100686"/>
    <d v="2025-04-21T00:00:00"/>
    <s v="CUST2012"/>
    <s v="Ananya Kumar"/>
    <s v="Female"/>
    <n v="33"/>
    <x v="22"/>
    <s v="South"/>
    <s v="P028"/>
    <x v="12"/>
    <x v="4"/>
    <s v="Technology"/>
    <n v="2"/>
    <n v="1099"/>
    <n v="0.1"/>
    <n v="1040"/>
    <x v="3"/>
    <s v="Delivered"/>
    <s v="Website"/>
    <n v="4"/>
    <n v="2198"/>
    <n v="219.8"/>
    <n v="1978.2"/>
    <n v="1040"/>
    <n v="938.2"/>
    <n v="0"/>
    <s v="Apr"/>
    <n v="2025"/>
    <x v="3"/>
  </r>
  <r>
    <s v="ORD104621"/>
    <d v="2025-04-21T00:00:00"/>
    <s v="CUST0161"/>
    <s v="Diya Mishra"/>
    <s v="Female"/>
    <n v="37"/>
    <x v="4"/>
    <s v="South"/>
    <s v="P003"/>
    <x v="9"/>
    <x v="3"/>
    <s v="Wearables"/>
    <n v="1"/>
    <n v="3299"/>
    <n v="0.25"/>
    <n v="2100"/>
    <x v="1"/>
    <s v="Delivered"/>
    <s v="Mobile App"/>
    <n v="5"/>
    <n v="3299"/>
    <n v="824.75"/>
    <n v="2474.25"/>
    <n v="2100"/>
    <n v="374.25"/>
    <n v="0"/>
    <s v="Apr"/>
    <n v="2025"/>
    <x v="2"/>
  </r>
  <r>
    <s v="ORD104643"/>
    <d v="2025-04-21T00:00:00"/>
    <s v="CUST1940"/>
    <s v="Karan Jain"/>
    <s v="Female"/>
    <n v="42"/>
    <x v="16"/>
    <s v="North"/>
    <s v="P013"/>
    <x v="22"/>
    <x v="0"/>
    <s v="Cookware"/>
    <n v="1"/>
    <n v="4299"/>
    <n v="0.05"/>
    <n v="2700"/>
    <x v="1"/>
    <s v="Delivered"/>
    <s v="Mobile App"/>
    <n v="5"/>
    <n v="4299"/>
    <n v="214.95000000000002"/>
    <n v="4084.05"/>
    <n v="2700"/>
    <n v="1384.0500000000002"/>
    <n v="0"/>
    <s v="Apr"/>
    <n v="2025"/>
    <x v="2"/>
  </r>
  <r>
    <s v="ORD100688"/>
    <d v="2025-04-21T00:00:00"/>
    <s v="CUST1316"/>
    <s v="Varun Jain"/>
    <s v="Female"/>
    <n v="48"/>
    <x v="13"/>
    <s v="North"/>
    <s v="P003"/>
    <x v="9"/>
    <x v="3"/>
    <s v="Wearables"/>
    <n v="1"/>
    <n v="3299"/>
    <n v="0.15"/>
    <n v="2100"/>
    <x v="0"/>
    <s v="Delivered"/>
    <s v="Mobile App"/>
    <n v="5"/>
    <n v="3299"/>
    <n v="494.84999999999997"/>
    <n v="2804.15"/>
    <n v="2100"/>
    <n v="704.15000000000009"/>
    <n v="0"/>
    <s v="Apr"/>
    <n v="2025"/>
    <x v="1"/>
  </r>
  <r>
    <s v="ORD102659"/>
    <d v="2025-04-21T00:00:00"/>
    <s v="CUST1013"/>
    <s v="Pranav Bansal"/>
    <s v="Female"/>
    <n v="35"/>
    <x v="9"/>
    <s v="North"/>
    <s v="P029"/>
    <x v="11"/>
    <x v="4"/>
    <s v="Technology"/>
    <n v="1"/>
    <n v="1299"/>
    <n v="0"/>
    <n v="610"/>
    <x v="0"/>
    <s v="Cancelled"/>
    <s v="Website"/>
    <m/>
    <n v="1299"/>
    <n v="0"/>
    <n v="1299"/>
    <n v="610"/>
    <n v="689"/>
    <n v="0"/>
    <s v="Apr"/>
    <n v="2025"/>
    <x v="3"/>
  </r>
  <r>
    <s v="ORD104351"/>
    <d v="2025-04-21T00:00:00"/>
    <s v="CUST0223"/>
    <s v="Shivam Mehta"/>
    <s v="Female"/>
    <n v="22"/>
    <x v="17"/>
    <s v="North"/>
    <s v="P016"/>
    <x v="28"/>
    <x v="5"/>
    <s v="Fitness"/>
    <n v="2"/>
    <n v="999"/>
    <n v="0.05"/>
    <n v="1040"/>
    <x v="1"/>
    <s v="Delivered"/>
    <s v="Website"/>
    <n v="4"/>
    <n v="1998"/>
    <n v="99.9"/>
    <n v="1898.1"/>
    <n v="1040"/>
    <n v="858.09999999999991"/>
    <n v="0"/>
    <s v="Apr"/>
    <n v="2025"/>
    <x v="0"/>
  </r>
  <r>
    <s v="ORD101375"/>
    <d v="2025-04-21T00:00:00"/>
    <s v="CUST0876"/>
    <s v="Rahul Kumar"/>
    <s v="Male"/>
    <n v="33"/>
    <x v="17"/>
    <s v="North"/>
    <s v="P021"/>
    <x v="3"/>
    <x v="1"/>
    <s v="Skincare"/>
    <n v="1"/>
    <n v="499"/>
    <n v="0.15"/>
    <n v="220"/>
    <x v="4"/>
    <s v="Returned"/>
    <s v="Website"/>
    <n v="5"/>
    <n v="499"/>
    <n v="74.849999999999994"/>
    <n v="424.15"/>
    <n v="220"/>
    <n v="204.14999999999998"/>
    <n v="0"/>
    <s v="Apr"/>
    <n v="2025"/>
    <x v="3"/>
  </r>
  <r>
    <s v="ORD103052"/>
    <d v="2025-04-21T00:00:00"/>
    <s v="CUST2019"/>
    <s v="Riya Verma"/>
    <s v="Female"/>
    <n v="24"/>
    <x v="7"/>
    <s v="West"/>
    <s v="P016"/>
    <x v="28"/>
    <x v="5"/>
    <s v="Fitness"/>
    <n v="1"/>
    <n v="999"/>
    <n v="0.1"/>
    <n v="520"/>
    <x v="0"/>
    <s v="Delivered"/>
    <s v="Mobile App"/>
    <n v="5"/>
    <n v="999"/>
    <n v="99.9"/>
    <n v="899.1"/>
    <n v="520"/>
    <n v="379.1"/>
    <n v="0"/>
    <s v="Apr"/>
    <n v="2025"/>
    <x v="0"/>
  </r>
  <r>
    <s v="ORD100610"/>
    <d v="2025-04-21T00:00:00"/>
    <s v="CUST1817"/>
    <s v="Meera Singh"/>
    <s v="Female"/>
    <n v="43"/>
    <x v="19"/>
    <s v="East"/>
    <s v="P025"/>
    <x v="1"/>
    <x v="1"/>
    <s v="Skincare"/>
    <n v="1"/>
    <n v="699"/>
    <n v="0.05"/>
    <n v="310"/>
    <x v="4"/>
    <s v="Delivered"/>
    <s v="Website"/>
    <n v="5"/>
    <n v="699"/>
    <n v="34.950000000000003"/>
    <n v="664.05"/>
    <n v="310"/>
    <n v="354.04999999999995"/>
    <n v="0"/>
    <s v="Apr"/>
    <n v="2025"/>
    <x v="2"/>
  </r>
  <r>
    <s v="ORD101985"/>
    <d v="2025-04-21T00:00:00"/>
    <s v="CUST1564"/>
    <s v="Ananya Kumar"/>
    <s v="Male"/>
    <n v="26"/>
    <x v="13"/>
    <s v="North"/>
    <s v="P028"/>
    <x v="12"/>
    <x v="4"/>
    <s v="Technology"/>
    <n v="3"/>
    <n v="1099"/>
    <n v="0.1"/>
    <n v="1560"/>
    <x v="3"/>
    <s v="Delivered"/>
    <s v="Mobile App"/>
    <n v="5"/>
    <n v="3297"/>
    <n v="329.70000000000005"/>
    <n v="2967.3"/>
    <n v="1560"/>
    <n v="1407.3000000000002"/>
    <n v="0"/>
    <s v="Apr"/>
    <n v="2025"/>
    <x v="3"/>
  </r>
  <r>
    <s v="ORD104373"/>
    <d v="2025-04-21T00:00:00"/>
    <s v="CUST0244"/>
    <s v="Karan Jain"/>
    <s v="Female"/>
    <n v="34"/>
    <x v="4"/>
    <s v="South"/>
    <s v="P015"/>
    <x v="23"/>
    <x v="0"/>
    <s v="Home Decor"/>
    <n v="1"/>
    <n v="1599"/>
    <n v="0.1"/>
    <n v="850"/>
    <x v="0"/>
    <s v="Delivered"/>
    <s v="Mobile App"/>
    <n v="5"/>
    <n v="1599"/>
    <n v="159.9"/>
    <n v="1439.1"/>
    <n v="850"/>
    <n v="589.09999999999991"/>
    <n v="0"/>
    <s v="Apr"/>
    <n v="2025"/>
    <x v="3"/>
  </r>
  <r>
    <s v="ORD102784"/>
    <d v="2025-04-21T00:00:00"/>
    <s v="CUST0694"/>
    <s v="Simran Gupta"/>
    <s v="Male"/>
    <n v="37"/>
    <x v="15"/>
    <s v="West"/>
    <s v="P029"/>
    <x v="11"/>
    <x v="4"/>
    <s v="Technology"/>
    <n v="2"/>
    <n v="1299"/>
    <n v="0.05"/>
    <n v="1220"/>
    <x v="0"/>
    <s v="Delivered"/>
    <s v="Mobile App"/>
    <n v="3"/>
    <n v="2598"/>
    <n v="129.9"/>
    <n v="2468.1"/>
    <n v="1220"/>
    <n v="1248.0999999999999"/>
    <n v="0"/>
    <s v="Apr"/>
    <n v="2025"/>
    <x v="2"/>
  </r>
  <r>
    <s v="ORD103253"/>
    <d v="2025-04-21T00:00:00"/>
    <s v="CUST0987"/>
    <s v="Vansh Chopra"/>
    <s v="Male"/>
    <n v="29"/>
    <x v="1"/>
    <s v="North"/>
    <s v="P003"/>
    <x v="9"/>
    <x v="3"/>
    <s v="Wearables"/>
    <n v="1"/>
    <n v="3299"/>
    <n v="0.15"/>
    <n v="2100"/>
    <x v="0"/>
    <s v="Delivered"/>
    <s v="Mobile App"/>
    <n v="4"/>
    <n v="3299"/>
    <n v="494.84999999999997"/>
    <n v="2804.15"/>
    <n v="2100"/>
    <n v="704.15000000000009"/>
    <n v="0"/>
    <s v="Apr"/>
    <n v="2025"/>
    <x v="3"/>
  </r>
  <r>
    <s v="ORD103801"/>
    <d v="2025-04-21T00:00:00"/>
    <s v="CUST1437"/>
    <s v="Kavya Patel"/>
    <s v="Female"/>
    <n v="24"/>
    <x v="14"/>
    <s v="South"/>
    <s v="P010"/>
    <x v="26"/>
    <x v="2"/>
    <s v="Clothing"/>
    <n v="1"/>
    <n v="1499"/>
    <n v="0.05"/>
    <n v="780"/>
    <x v="0"/>
    <s v="Delivered"/>
    <s v="Website"/>
    <n v="5"/>
    <n v="1499"/>
    <n v="74.95"/>
    <n v="1424.05"/>
    <n v="780"/>
    <n v="644.04999999999995"/>
    <n v="0"/>
    <s v="Apr"/>
    <n v="2025"/>
    <x v="0"/>
  </r>
  <r>
    <s v="ORD100212"/>
    <d v="2025-04-22T00:00:00"/>
    <s v="CUST0714"/>
    <s v="Arjun Rao"/>
    <s v="Male"/>
    <n v="29"/>
    <x v="16"/>
    <s v="North"/>
    <s v="P020"/>
    <x v="14"/>
    <x v="5"/>
    <s v="Fitness"/>
    <n v="1"/>
    <n v="699"/>
    <n v="0.25"/>
    <n v="320"/>
    <x v="2"/>
    <s v="Delivered"/>
    <s v="Mobile App"/>
    <n v="3"/>
    <n v="699"/>
    <n v="174.75"/>
    <n v="524.25"/>
    <n v="320"/>
    <n v="204.25"/>
    <n v="0"/>
    <s v="Apr"/>
    <n v="2025"/>
    <x v="3"/>
  </r>
  <r>
    <s v="ORD103941"/>
    <d v="2025-04-22T00:00:00"/>
    <s v="CUST0113"/>
    <s v="Sakshi Mishra"/>
    <s v="Male"/>
    <n v="33"/>
    <x v="23"/>
    <s v="West"/>
    <s v="P001"/>
    <x v="6"/>
    <x v="3"/>
    <s v="Audio"/>
    <n v="2"/>
    <n v="2499"/>
    <n v="0.05"/>
    <n v="3100"/>
    <x v="0"/>
    <s v="Returned"/>
    <s v="Mobile App"/>
    <n v="5"/>
    <n v="4998"/>
    <n v="249.9"/>
    <n v="4748.1000000000004"/>
    <n v="3100"/>
    <n v="1648.1000000000004"/>
    <n v="0"/>
    <s v="Apr"/>
    <n v="2025"/>
    <x v="3"/>
  </r>
  <r>
    <s v="ORD104705"/>
    <d v="2025-04-22T00:00:00"/>
    <s v="CUST0315"/>
    <s v="Vansh Chopra"/>
    <s v="Male"/>
    <n v="21"/>
    <x v="4"/>
    <s v="South"/>
    <s v="P010"/>
    <x v="26"/>
    <x v="2"/>
    <s v="Clothing"/>
    <n v="2"/>
    <n v="1499"/>
    <n v="0.05"/>
    <n v="1560"/>
    <x v="0"/>
    <s v="Delivered"/>
    <s v="Website"/>
    <n v="4"/>
    <n v="2998"/>
    <n v="149.9"/>
    <n v="2848.1"/>
    <n v="1560"/>
    <n v="1288.0999999999999"/>
    <n v="0"/>
    <s v="Apr"/>
    <n v="2025"/>
    <x v="0"/>
  </r>
  <r>
    <s v="ORD102149"/>
    <d v="2025-04-22T00:00:00"/>
    <s v="CUST0346"/>
    <s v="Rohan Rao"/>
    <s v="Male"/>
    <n v="39"/>
    <x v="3"/>
    <s v="East"/>
    <s v="P008"/>
    <x v="2"/>
    <x v="2"/>
    <s v="Clothing"/>
    <n v="2"/>
    <n v="799"/>
    <n v="0.05"/>
    <n v="780"/>
    <x v="1"/>
    <s v="Delivered"/>
    <s v="Mobile App"/>
    <n v="4"/>
    <n v="1598"/>
    <n v="79.900000000000006"/>
    <n v="1518.1"/>
    <n v="780"/>
    <n v="738.09999999999991"/>
    <n v="0"/>
    <s v="Apr"/>
    <n v="2025"/>
    <x v="2"/>
  </r>
  <r>
    <s v="ORD104356"/>
    <d v="2025-04-22T00:00:00"/>
    <s v="CUST0654"/>
    <s v="Aditya Kapoor"/>
    <s v="Male"/>
    <n v="28"/>
    <x v="20"/>
    <s v="South"/>
    <s v="P024"/>
    <x v="13"/>
    <x v="1"/>
    <s v="Fragrance"/>
    <n v="2"/>
    <n v="1799"/>
    <n v="0.15"/>
    <n v="1800"/>
    <x v="0"/>
    <s v="Delivered"/>
    <s v="Mobile App"/>
    <n v="4"/>
    <n v="3598"/>
    <n v="539.69999999999993"/>
    <n v="3058.3"/>
    <n v="1800"/>
    <n v="1258.3000000000002"/>
    <n v="0"/>
    <s v="Apr"/>
    <n v="2025"/>
    <x v="3"/>
  </r>
  <r>
    <s v="ORD103615"/>
    <d v="2025-04-22T00:00:00"/>
    <s v="CUST0381"/>
    <s v="Kavya Patel"/>
    <s v="Male"/>
    <n v="39"/>
    <x v="4"/>
    <s v="South"/>
    <s v="P012"/>
    <x v="0"/>
    <x v="0"/>
    <s v="Kitchen"/>
    <n v="1"/>
    <n v="5999"/>
    <n v="0.2"/>
    <n v="3900"/>
    <x v="1"/>
    <s v="Delivered"/>
    <s v="Website"/>
    <n v="5"/>
    <n v="5999"/>
    <n v="1199.8"/>
    <n v="4799.2"/>
    <n v="3900"/>
    <n v="899.19999999999982"/>
    <n v="0"/>
    <s v="Apr"/>
    <n v="2025"/>
    <x v="2"/>
  </r>
  <r>
    <s v="ORD104865"/>
    <d v="2025-04-22T00:00:00"/>
    <s v="CUST1589"/>
    <s v="Pranav Bansal"/>
    <s v="Female"/>
    <n v="37"/>
    <x v="18"/>
    <s v="South"/>
    <s v="P029"/>
    <x v="11"/>
    <x v="4"/>
    <s v="Technology"/>
    <n v="2"/>
    <n v="1299"/>
    <n v="0.1"/>
    <n v="1220"/>
    <x v="0"/>
    <s v="Delivered"/>
    <s v="Mobile App"/>
    <n v="5"/>
    <n v="2598"/>
    <n v="259.8"/>
    <n v="2338.1999999999998"/>
    <n v="1220"/>
    <n v="1118.1999999999998"/>
    <n v="0"/>
    <s v="Apr"/>
    <n v="2025"/>
    <x v="2"/>
  </r>
  <r>
    <s v="ORD102987"/>
    <d v="2025-04-22T00:00:00"/>
    <s v="CUST1476"/>
    <s v="Varun Jain"/>
    <s v="Male"/>
    <n v="32"/>
    <x v="16"/>
    <s v="North"/>
    <s v="P002"/>
    <x v="10"/>
    <x v="3"/>
    <s v="Audio"/>
    <n v="1"/>
    <n v="1899"/>
    <n v="0.1"/>
    <n v="1120"/>
    <x v="0"/>
    <s v="Delivered"/>
    <s v="Website"/>
    <n v="4"/>
    <n v="1899"/>
    <n v="189.9"/>
    <n v="1709.1"/>
    <n v="1120"/>
    <n v="589.09999999999991"/>
    <n v="0"/>
    <s v="Apr"/>
    <n v="2025"/>
    <x v="3"/>
  </r>
  <r>
    <s v="ORD103028"/>
    <d v="2025-04-22T00:00:00"/>
    <s v="CUST1976"/>
    <s v="Ishaan Malhotra"/>
    <s v="Male"/>
    <n v="36"/>
    <x v="9"/>
    <s v="North"/>
    <s v="P019"/>
    <x v="18"/>
    <x v="5"/>
    <s v="Sports"/>
    <n v="1"/>
    <n v="1499"/>
    <n v="0.1"/>
    <n v="800"/>
    <x v="2"/>
    <s v="Delivered"/>
    <s v="Website"/>
    <n v="5"/>
    <n v="1499"/>
    <n v="149.9"/>
    <n v="1349.1"/>
    <n v="800"/>
    <n v="549.09999999999991"/>
    <n v="0"/>
    <s v="Apr"/>
    <n v="2025"/>
    <x v="2"/>
  </r>
  <r>
    <s v="ORD103710"/>
    <d v="2025-04-22T00:00:00"/>
    <s v="CUST1162"/>
    <s v="Arjun Rao"/>
    <s v="Male"/>
    <n v="23"/>
    <x v="5"/>
    <s v="West"/>
    <s v="P001"/>
    <x v="6"/>
    <x v="3"/>
    <s v="Audio"/>
    <n v="1"/>
    <n v="2499"/>
    <n v="0.05"/>
    <n v="1550"/>
    <x v="2"/>
    <s v="Delivered"/>
    <s v="Website"/>
    <n v="5"/>
    <n v="2499"/>
    <n v="124.95"/>
    <n v="2374.0500000000002"/>
    <n v="1550"/>
    <n v="824.05000000000018"/>
    <n v="0"/>
    <s v="Apr"/>
    <n v="2025"/>
    <x v="0"/>
  </r>
  <r>
    <s v="ORD102003"/>
    <d v="2025-04-22T00:00:00"/>
    <s v="CUST0994"/>
    <s v="Manish Agarwal"/>
    <s v="Male"/>
    <n v="19"/>
    <x v="2"/>
    <s v="East"/>
    <s v="P026"/>
    <x v="15"/>
    <x v="4"/>
    <s v="Fiction"/>
    <n v="2"/>
    <n v="899"/>
    <n v="0.15"/>
    <n v="840"/>
    <x v="0"/>
    <s v="Delivered"/>
    <s v="Mobile App"/>
    <n v="3"/>
    <n v="1798"/>
    <n v="269.7"/>
    <n v="1528.3"/>
    <n v="840"/>
    <n v="688.3"/>
    <n v="0"/>
    <s v="Apr"/>
    <n v="2025"/>
    <x v="0"/>
  </r>
  <r>
    <s v="ORD101005"/>
    <d v="2025-04-23T00:00:00"/>
    <s v="CUST1542"/>
    <s v="Kabir Gupta"/>
    <s v="Male"/>
    <n v="29"/>
    <x v="7"/>
    <s v="West"/>
    <s v="P015"/>
    <x v="23"/>
    <x v="0"/>
    <s v="Home Decor"/>
    <n v="3"/>
    <n v="1599"/>
    <n v="0.1"/>
    <n v="2550"/>
    <x v="4"/>
    <s v="Delivered"/>
    <s v="Mobile App"/>
    <n v="5"/>
    <n v="4797"/>
    <n v="479.70000000000005"/>
    <n v="4317.3"/>
    <n v="2550"/>
    <n v="1767.3000000000002"/>
    <n v="0"/>
    <s v="Apr"/>
    <n v="2025"/>
    <x v="3"/>
  </r>
  <r>
    <s v="ORD100150"/>
    <d v="2025-04-23T00:00:00"/>
    <s v="CUST1276"/>
    <s v="Ananya Kumar"/>
    <s v="Female"/>
    <n v="30"/>
    <x v="12"/>
    <s v="West"/>
    <s v="P003"/>
    <x v="9"/>
    <x v="3"/>
    <s v="Wearables"/>
    <n v="3"/>
    <n v="3299"/>
    <n v="0"/>
    <n v="6300"/>
    <x v="4"/>
    <s v="Delivered"/>
    <s v="Mobile App"/>
    <n v="5"/>
    <n v="9897"/>
    <n v="0"/>
    <n v="9897"/>
    <n v="6300"/>
    <n v="3597"/>
    <n v="0"/>
    <s v="Apr"/>
    <n v="2025"/>
    <x v="3"/>
  </r>
  <r>
    <s v="ORD100143"/>
    <d v="2025-04-23T00:00:00"/>
    <s v="CUST1537"/>
    <s v="Diya Mishra"/>
    <s v="Female"/>
    <n v="23"/>
    <x v="13"/>
    <s v="North"/>
    <s v="P026"/>
    <x v="15"/>
    <x v="4"/>
    <s v="Fiction"/>
    <n v="2"/>
    <n v="899"/>
    <n v="0.05"/>
    <n v="840"/>
    <x v="2"/>
    <s v="Delivered"/>
    <s v="Mobile App"/>
    <n v="4"/>
    <n v="1798"/>
    <n v="89.9"/>
    <n v="1708.1"/>
    <n v="840"/>
    <n v="868.09999999999991"/>
    <n v="0"/>
    <s v="Apr"/>
    <n v="2025"/>
    <x v="0"/>
  </r>
  <r>
    <s v="ORD102059"/>
    <d v="2025-04-23T00:00:00"/>
    <s v="CUST1969"/>
    <s v="Sakshi Mishra"/>
    <s v="Male"/>
    <n v="31"/>
    <x v="1"/>
    <s v="North"/>
    <s v="P005"/>
    <x v="27"/>
    <x v="3"/>
    <s v="Accessories"/>
    <n v="4"/>
    <n v="1599"/>
    <n v="0"/>
    <n v="3680"/>
    <x v="2"/>
    <s v="Delivered"/>
    <s v="Mobile App"/>
    <n v="5"/>
    <n v="6396"/>
    <n v="0"/>
    <n v="6396"/>
    <n v="3680"/>
    <n v="2716"/>
    <n v="0"/>
    <s v="Apr"/>
    <n v="2025"/>
    <x v="3"/>
  </r>
  <r>
    <s v="ORD100152"/>
    <d v="2025-04-23T00:00:00"/>
    <s v="CUST1840"/>
    <s v="Mohit Sharma"/>
    <s v="Male"/>
    <n v="42"/>
    <x v="7"/>
    <s v="West"/>
    <s v="P029"/>
    <x v="11"/>
    <x v="4"/>
    <s v="Technology"/>
    <n v="1"/>
    <n v="1299"/>
    <n v="0.1"/>
    <n v="610"/>
    <x v="0"/>
    <s v="Delivered"/>
    <s v="Website"/>
    <n v="5"/>
    <n v="1299"/>
    <n v="129.9"/>
    <n v="1169.0999999999999"/>
    <n v="610"/>
    <n v="559.09999999999991"/>
    <n v="0"/>
    <s v="Apr"/>
    <n v="2025"/>
    <x v="2"/>
  </r>
  <r>
    <s v="ORD102423"/>
    <d v="2025-04-23T00:00:00"/>
    <s v="CUST0963"/>
    <s v="Riya Verma"/>
    <s v="Male"/>
    <n v="20"/>
    <x v="14"/>
    <s v="South"/>
    <s v="P001"/>
    <x v="6"/>
    <x v="3"/>
    <s v="Audio"/>
    <n v="2"/>
    <n v="2499"/>
    <n v="0"/>
    <n v="3100"/>
    <x v="1"/>
    <s v="Delivered"/>
    <s v="Mobile App"/>
    <n v="3"/>
    <n v="4998"/>
    <n v="0"/>
    <n v="4998"/>
    <n v="3100"/>
    <n v="1898"/>
    <n v="0"/>
    <s v="Apr"/>
    <n v="2025"/>
    <x v="0"/>
  </r>
  <r>
    <s v="ORD104592"/>
    <d v="2025-04-23T00:00:00"/>
    <s v="CUST2122"/>
    <s v="Arjun Rao"/>
    <s v="Male"/>
    <n v="25"/>
    <x v="17"/>
    <s v="North"/>
    <s v="P001"/>
    <x v="6"/>
    <x v="3"/>
    <s v="Audio"/>
    <n v="4"/>
    <n v="2499"/>
    <n v="0"/>
    <n v="6200"/>
    <x v="0"/>
    <s v="Delivered"/>
    <s v="Website"/>
    <n v="4"/>
    <n v="9996"/>
    <n v="0"/>
    <n v="9996"/>
    <n v="6200"/>
    <n v="3796"/>
    <n v="0"/>
    <s v="Apr"/>
    <n v="2025"/>
    <x v="0"/>
  </r>
  <r>
    <s v="ORD104097"/>
    <d v="2025-04-23T00:00:00"/>
    <s v="CUST0536"/>
    <s v="Ishaan Malhotra"/>
    <s v="Male"/>
    <n v="24"/>
    <x v="19"/>
    <s v="East"/>
    <s v="P015"/>
    <x v="23"/>
    <x v="0"/>
    <s v="Home Decor"/>
    <n v="2"/>
    <n v="1599"/>
    <n v="0.05"/>
    <n v="1700"/>
    <x v="0"/>
    <s v="Delivered"/>
    <s v="Website"/>
    <n v="5"/>
    <n v="3198"/>
    <n v="159.9"/>
    <n v="3038.1"/>
    <n v="1700"/>
    <n v="1338.1"/>
    <n v="0"/>
    <s v="Apr"/>
    <n v="2025"/>
    <x v="0"/>
  </r>
  <r>
    <s v="ORD100902"/>
    <d v="2025-04-23T00:00:00"/>
    <s v="CUST0282"/>
    <s v="Rohan Rao"/>
    <s v="Female"/>
    <n v="24"/>
    <x v="7"/>
    <s v="West"/>
    <s v="P025"/>
    <x v="1"/>
    <x v="1"/>
    <s v="Skincare"/>
    <n v="3"/>
    <n v="699"/>
    <n v="0.1"/>
    <n v="930"/>
    <x v="1"/>
    <s v="Delivered"/>
    <s v="Mobile App"/>
    <n v="5"/>
    <n v="2097"/>
    <n v="209.70000000000002"/>
    <n v="1887.3"/>
    <n v="930"/>
    <n v="957.3"/>
    <n v="0"/>
    <s v="Apr"/>
    <n v="2025"/>
    <x v="0"/>
  </r>
  <r>
    <s v="ORD100732"/>
    <d v="2025-04-23T00:00:00"/>
    <s v="CUST1328"/>
    <s v="Mohit Sharma"/>
    <s v="Male"/>
    <n v="38"/>
    <x v="23"/>
    <s v="West"/>
    <s v="P001"/>
    <x v="6"/>
    <x v="3"/>
    <s v="Audio"/>
    <n v="2"/>
    <n v="2499"/>
    <n v="0.1"/>
    <n v="3100"/>
    <x v="3"/>
    <s v="Delivered"/>
    <s v="Mobile App"/>
    <n v="1"/>
    <n v="4998"/>
    <n v="499.8"/>
    <n v="4498.2"/>
    <n v="3100"/>
    <n v="1398.1999999999998"/>
    <n v="0"/>
    <s v="Apr"/>
    <n v="2025"/>
    <x v="2"/>
  </r>
  <r>
    <s v="ORD102063"/>
    <d v="2025-04-23T00:00:00"/>
    <s v="CUST2023"/>
    <s v="Nisha Saxena"/>
    <s v="Male"/>
    <n v="32"/>
    <x v="5"/>
    <s v="West"/>
    <s v="P004"/>
    <x v="19"/>
    <x v="3"/>
    <s v="Accessories"/>
    <n v="2"/>
    <n v="899"/>
    <n v="0.1"/>
    <n v="960"/>
    <x v="4"/>
    <s v="Returned"/>
    <s v="Mobile App"/>
    <n v="5"/>
    <n v="1798"/>
    <n v="179.8"/>
    <n v="1618.2"/>
    <n v="960"/>
    <n v="658.2"/>
    <n v="0"/>
    <s v="Apr"/>
    <n v="2025"/>
    <x v="3"/>
  </r>
  <r>
    <s v="ORD102617"/>
    <d v="2025-04-23T00:00:00"/>
    <s v="CUST1905"/>
    <s v="Sakshi Mishra"/>
    <s v="Male"/>
    <n v="18"/>
    <x v="14"/>
    <s v="South"/>
    <s v="P008"/>
    <x v="2"/>
    <x v="2"/>
    <s v="Clothing"/>
    <n v="1"/>
    <n v="799"/>
    <n v="0.1"/>
    <n v="390"/>
    <x v="0"/>
    <s v="Delivered"/>
    <s v="Mobile App"/>
    <n v="3"/>
    <n v="799"/>
    <n v="79.900000000000006"/>
    <n v="719.1"/>
    <n v="390"/>
    <n v="329.1"/>
    <n v="0"/>
    <s v="Apr"/>
    <n v="2025"/>
    <x v="0"/>
  </r>
  <r>
    <s v="ORD103127"/>
    <d v="2025-04-23T00:00:00"/>
    <s v="CUST0194"/>
    <s v="Manish Agarwal"/>
    <s v="Female"/>
    <n v="48"/>
    <x v="15"/>
    <s v="West"/>
    <s v="P001"/>
    <x v="6"/>
    <x v="3"/>
    <s v="Audio"/>
    <n v="1"/>
    <n v="2499"/>
    <n v="0.25"/>
    <n v="1550"/>
    <x v="3"/>
    <s v="Delivered"/>
    <s v="Mobile App"/>
    <n v="5"/>
    <n v="2499"/>
    <n v="624.75"/>
    <n v="1874.25"/>
    <n v="1550"/>
    <n v="324.25"/>
    <n v="0"/>
    <s v="Apr"/>
    <n v="2025"/>
    <x v="1"/>
  </r>
  <r>
    <s v="ORD101232"/>
    <d v="2025-04-23T00:00:00"/>
    <s v="CUST0536"/>
    <s v="Ishaan Malhotra"/>
    <s v="Female"/>
    <n v="43"/>
    <x v="16"/>
    <s v="North"/>
    <s v="P028"/>
    <x v="12"/>
    <x v="4"/>
    <s v="Technology"/>
    <n v="3"/>
    <n v="1099"/>
    <n v="0.25"/>
    <n v="1560"/>
    <x v="1"/>
    <s v="Delivered"/>
    <s v="Mobile App"/>
    <n v="5"/>
    <n v="3297"/>
    <n v="824.25"/>
    <n v="2472.75"/>
    <n v="1560"/>
    <n v="912.75"/>
    <n v="0"/>
    <s v="Apr"/>
    <n v="2025"/>
    <x v="2"/>
  </r>
  <r>
    <s v="ORD103912"/>
    <d v="2025-04-23T00:00:00"/>
    <s v="CUST2032"/>
    <s v="Mohit Sharma"/>
    <s v="Female"/>
    <n v="52"/>
    <x v="9"/>
    <s v="North"/>
    <s v="P024"/>
    <x v="13"/>
    <x v="1"/>
    <s v="Fragrance"/>
    <n v="1"/>
    <n v="1799"/>
    <n v="0.25"/>
    <n v="900"/>
    <x v="2"/>
    <s v="Delivered"/>
    <s v="Mobile App"/>
    <n v="5"/>
    <n v="1799"/>
    <n v="449.75"/>
    <n v="1349.25"/>
    <n v="900"/>
    <n v="449.25"/>
    <n v="0"/>
    <s v="Apr"/>
    <n v="2025"/>
    <x v="1"/>
  </r>
  <r>
    <s v="ORD101942"/>
    <d v="2025-04-23T00:00:00"/>
    <s v="CUST0774"/>
    <s v="Kabir Gupta"/>
    <s v="Male"/>
    <n v="42"/>
    <x v="14"/>
    <s v="South"/>
    <s v="P025"/>
    <x v="1"/>
    <x v="1"/>
    <s v="Skincare"/>
    <n v="3"/>
    <n v="699"/>
    <n v="0"/>
    <n v="930"/>
    <x v="3"/>
    <s v="Delivered"/>
    <s v="Mobile App"/>
    <n v="5"/>
    <n v="2097"/>
    <n v="0"/>
    <n v="2097"/>
    <n v="930"/>
    <n v="1167"/>
    <n v="0"/>
    <s v="Apr"/>
    <n v="2025"/>
    <x v="2"/>
  </r>
  <r>
    <s v="ORD104990"/>
    <d v="2025-04-23T00:00:00"/>
    <s v="CUST1766"/>
    <s v="Kabir Gupta"/>
    <s v="Male"/>
    <n v="43"/>
    <x v="12"/>
    <s v="West"/>
    <s v="P015"/>
    <x v="23"/>
    <x v="0"/>
    <s v="Home Decor"/>
    <n v="1"/>
    <n v="1599"/>
    <n v="0.05"/>
    <n v="850"/>
    <x v="0"/>
    <s v="Delivered"/>
    <s v="Website"/>
    <n v="5"/>
    <n v="1599"/>
    <n v="79.95"/>
    <n v="1519.05"/>
    <n v="850"/>
    <n v="669.05"/>
    <n v="0"/>
    <s v="Apr"/>
    <n v="2025"/>
    <x v="2"/>
  </r>
  <r>
    <s v="ORD103591"/>
    <d v="2025-04-23T00:00:00"/>
    <s v="CUST0046"/>
    <s v="Aditya Kapoor"/>
    <s v="Female"/>
    <n v="26"/>
    <x v="20"/>
    <s v="South"/>
    <s v="P027"/>
    <x v="25"/>
    <x v="4"/>
    <s v="Business"/>
    <n v="1"/>
    <n v="699"/>
    <n v="0.2"/>
    <n v="300"/>
    <x v="1"/>
    <s v="Returned"/>
    <s v="Mobile App"/>
    <n v="4"/>
    <n v="699"/>
    <n v="139.80000000000001"/>
    <n v="559.20000000000005"/>
    <n v="300"/>
    <n v="259.20000000000005"/>
    <n v="0"/>
    <s v="Apr"/>
    <n v="2025"/>
    <x v="3"/>
  </r>
  <r>
    <s v="ORD101728"/>
    <d v="2025-04-24T00:00:00"/>
    <s v="CUST0021"/>
    <s v="Pranav Bansal"/>
    <s v="Male"/>
    <n v="18"/>
    <x v="7"/>
    <s v="West"/>
    <s v="P024"/>
    <x v="13"/>
    <x v="1"/>
    <s v="Fragrance"/>
    <n v="2"/>
    <n v="1799"/>
    <n v="0.05"/>
    <n v="1800"/>
    <x v="0"/>
    <s v="Delivered"/>
    <s v="Mobile App"/>
    <n v="2"/>
    <n v="3598"/>
    <n v="179.9"/>
    <n v="3418.1"/>
    <n v="1800"/>
    <n v="1618.1"/>
    <n v="0"/>
    <s v="Apr"/>
    <n v="2025"/>
    <x v="0"/>
  </r>
  <r>
    <s v="ORD100903"/>
    <d v="2025-04-24T00:00:00"/>
    <s v="CUST1282"/>
    <s v="Manish Agarwal"/>
    <s v="Male"/>
    <n v="39"/>
    <x v="22"/>
    <s v="South"/>
    <s v="P012"/>
    <x v="0"/>
    <x v="0"/>
    <s v="Kitchen"/>
    <n v="1"/>
    <n v="5999"/>
    <n v="0.1"/>
    <n v="3900"/>
    <x v="1"/>
    <s v="Delivered"/>
    <s v="Website"/>
    <n v="4"/>
    <n v="5999"/>
    <n v="599.9"/>
    <n v="5399.1"/>
    <n v="3900"/>
    <n v="1499.1000000000004"/>
    <n v="0"/>
    <s v="Apr"/>
    <n v="2025"/>
    <x v="2"/>
  </r>
  <r>
    <s v="ORD102601"/>
    <d v="2025-04-24T00:00:00"/>
    <s v="CUST1534"/>
    <s v="Pooja Kapoor"/>
    <s v="Female"/>
    <n v="18"/>
    <x v="23"/>
    <s v="West"/>
    <s v="P019"/>
    <x v="18"/>
    <x v="5"/>
    <s v="Sports"/>
    <n v="1"/>
    <n v="1499"/>
    <n v="0.1"/>
    <n v="800"/>
    <x v="5"/>
    <s v="Delivered"/>
    <s v="Mobile App"/>
    <n v="5"/>
    <n v="1499"/>
    <n v="149.9"/>
    <n v="1349.1"/>
    <n v="800"/>
    <n v="549.09999999999991"/>
    <n v="0"/>
    <s v="Apr"/>
    <n v="2025"/>
    <x v="0"/>
  </r>
  <r>
    <s v="ORD102957"/>
    <d v="2025-04-24T00:00:00"/>
    <s v="CUST1130"/>
    <s v="Arjun Rao"/>
    <s v="Female"/>
    <n v="32"/>
    <x v="5"/>
    <s v="West"/>
    <s v="P021"/>
    <x v="3"/>
    <x v="1"/>
    <s v="Skincare"/>
    <n v="1"/>
    <n v="499"/>
    <n v="0.1"/>
    <n v="220"/>
    <x v="3"/>
    <s v="Delivered"/>
    <s v="Website"/>
    <n v="4"/>
    <n v="499"/>
    <n v="49.900000000000006"/>
    <n v="449.1"/>
    <n v="220"/>
    <n v="229.10000000000002"/>
    <n v="0"/>
    <s v="Apr"/>
    <n v="2025"/>
    <x v="3"/>
  </r>
  <r>
    <s v="ORD104642"/>
    <d v="2025-04-24T00:00:00"/>
    <s v="CUST0404"/>
    <s v="Karan Jain"/>
    <s v="Male"/>
    <n v="26"/>
    <x v="20"/>
    <s v="South"/>
    <s v="P029"/>
    <x v="11"/>
    <x v="4"/>
    <s v="Technology"/>
    <n v="1"/>
    <n v="1299"/>
    <n v="0.1"/>
    <n v="610"/>
    <x v="1"/>
    <s v="Delivered"/>
    <s v="Mobile App"/>
    <n v="4"/>
    <n v="1299"/>
    <n v="129.9"/>
    <n v="1169.0999999999999"/>
    <n v="610"/>
    <n v="559.09999999999991"/>
    <n v="0"/>
    <s v="Apr"/>
    <n v="2025"/>
    <x v="3"/>
  </r>
  <r>
    <s v="ORD101192"/>
    <d v="2025-04-24T00:00:00"/>
    <s v="CUST1142"/>
    <s v="Simran Gupta"/>
    <s v="Female"/>
    <n v="36"/>
    <x v="12"/>
    <s v="West"/>
    <s v="P003"/>
    <x v="9"/>
    <x v="3"/>
    <s v="Wearables"/>
    <n v="2"/>
    <n v="3299"/>
    <n v="0.15"/>
    <n v="4200"/>
    <x v="1"/>
    <s v="Delivered"/>
    <s v="Mobile App"/>
    <n v="5"/>
    <n v="6598"/>
    <n v="989.69999999999993"/>
    <n v="5608.3"/>
    <n v="4200"/>
    <n v="1408.3000000000002"/>
    <n v="0"/>
    <s v="Apr"/>
    <n v="2025"/>
    <x v="2"/>
  </r>
  <r>
    <s v="ORD103566"/>
    <d v="2025-04-24T00:00:00"/>
    <s v="CUST0927"/>
    <s v="Shivam Mehta"/>
    <s v="Female"/>
    <n v="18"/>
    <x v="23"/>
    <s v="West"/>
    <s v="P018"/>
    <x v="16"/>
    <x v="5"/>
    <s v="Sports"/>
    <n v="1"/>
    <n v="2199"/>
    <n v="0.15"/>
    <n v="1250"/>
    <x v="2"/>
    <s v="Delivered"/>
    <s v="Mobile App"/>
    <n v="5"/>
    <n v="2199"/>
    <n v="329.84999999999997"/>
    <n v="1869.15"/>
    <n v="1250"/>
    <n v="619.15000000000009"/>
    <n v="0"/>
    <s v="Apr"/>
    <n v="2025"/>
    <x v="0"/>
  </r>
  <r>
    <s v="ORD101531"/>
    <d v="2025-04-24T00:00:00"/>
    <s v="CUST1325"/>
    <s v="Tanvi Patel"/>
    <s v="Female"/>
    <n v="20"/>
    <x v="16"/>
    <s v="North"/>
    <s v="P028"/>
    <x v="12"/>
    <x v="4"/>
    <s v="Technology"/>
    <n v="2"/>
    <n v="1099"/>
    <n v="0.05"/>
    <n v="1040"/>
    <x v="2"/>
    <s v="Delivered"/>
    <s v="Mobile App"/>
    <n v="5"/>
    <n v="2198"/>
    <n v="109.9"/>
    <n v="2088.1"/>
    <n v="1040"/>
    <n v="1048.0999999999999"/>
    <n v="0"/>
    <s v="Apr"/>
    <n v="2025"/>
    <x v="0"/>
  </r>
  <r>
    <s v="ORD104853"/>
    <d v="2025-04-25T00:00:00"/>
    <s v="CUST1467"/>
    <s v="Vansh Chopra"/>
    <s v="Male"/>
    <n v="54"/>
    <x v="23"/>
    <s v="West"/>
    <s v="P001"/>
    <x v="6"/>
    <x v="3"/>
    <s v="Audio"/>
    <n v="2"/>
    <n v="2499"/>
    <n v="0.15"/>
    <n v="3100"/>
    <x v="0"/>
    <s v="Delivered"/>
    <s v="Website"/>
    <n v="3"/>
    <n v="4998"/>
    <n v="749.69999999999993"/>
    <n v="4248.3"/>
    <n v="3100"/>
    <n v="1148.3000000000002"/>
    <n v="0"/>
    <s v="Apr"/>
    <n v="2025"/>
    <x v="1"/>
  </r>
  <r>
    <s v="ORD101198"/>
    <d v="2025-04-25T00:00:00"/>
    <s v="CUST1342"/>
    <s v="Pooja Kapoor"/>
    <s v="Male"/>
    <n v="26"/>
    <x v="20"/>
    <s v="South"/>
    <s v="P014"/>
    <x v="29"/>
    <x v="0"/>
    <s v="Home Decor"/>
    <n v="1"/>
    <n v="1299"/>
    <n v="0.25"/>
    <n v="690"/>
    <x v="5"/>
    <s v="Delivered"/>
    <s v="Mobile App"/>
    <n v="5"/>
    <n v="1299"/>
    <n v="324.75"/>
    <n v="974.25"/>
    <n v="690"/>
    <n v="284.25"/>
    <n v="0"/>
    <s v="Apr"/>
    <n v="2025"/>
    <x v="3"/>
  </r>
  <r>
    <s v="ORD100379"/>
    <d v="2025-04-25T00:00:00"/>
    <s v="CUST0387"/>
    <s v="Riya Verma"/>
    <s v="Male"/>
    <n v="37"/>
    <x v="19"/>
    <s v="East"/>
    <s v="P021"/>
    <x v="3"/>
    <x v="1"/>
    <s v="Skincare"/>
    <n v="1"/>
    <n v="499"/>
    <n v="0.25"/>
    <n v="220"/>
    <x v="3"/>
    <s v="Delivered"/>
    <s v="Website"/>
    <n v="4"/>
    <n v="499"/>
    <n v="124.75"/>
    <n v="374.25"/>
    <n v="220"/>
    <n v="154.25"/>
    <n v="0"/>
    <s v="Apr"/>
    <n v="2025"/>
    <x v="2"/>
  </r>
  <r>
    <s v="ORD100963"/>
    <d v="2025-04-25T00:00:00"/>
    <s v="CUST1513"/>
    <s v="Zoya Singh"/>
    <s v="Male"/>
    <n v="24"/>
    <x v="23"/>
    <s v="West"/>
    <s v="P006"/>
    <x v="8"/>
    <x v="2"/>
    <s v="Bags"/>
    <n v="2"/>
    <n v="1799"/>
    <n v="0.15"/>
    <n v="1900"/>
    <x v="1"/>
    <s v="Cancelled"/>
    <s v="Website"/>
    <m/>
    <n v="3598"/>
    <n v="539.69999999999993"/>
    <n v="3058.3"/>
    <n v="1900"/>
    <n v="1158.3000000000002"/>
    <n v="0"/>
    <s v="Apr"/>
    <n v="2025"/>
    <x v="0"/>
  </r>
  <r>
    <s v="ORD102282"/>
    <d v="2025-04-25T00:00:00"/>
    <s v="CUST0450"/>
    <s v="Manish Agarwal"/>
    <s v="Male"/>
    <n v="33"/>
    <x v="9"/>
    <s v="North"/>
    <s v="P021"/>
    <x v="3"/>
    <x v="1"/>
    <s v="Skincare"/>
    <n v="1"/>
    <n v="499"/>
    <n v="0.1"/>
    <n v="220"/>
    <x v="0"/>
    <s v="Delivered"/>
    <s v="Mobile App"/>
    <n v="5"/>
    <n v="499"/>
    <n v="49.900000000000006"/>
    <n v="449.1"/>
    <n v="220"/>
    <n v="229.10000000000002"/>
    <n v="0"/>
    <s v="Apr"/>
    <n v="2025"/>
    <x v="3"/>
  </r>
  <r>
    <s v="ORD103363"/>
    <d v="2025-04-25T00:00:00"/>
    <s v="CUST1461"/>
    <s v="Pranav Bansal"/>
    <s v="Male"/>
    <n v="41"/>
    <x v="23"/>
    <s v="West"/>
    <s v="P002"/>
    <x v="10"/>
    <x v="3"/>
    <s v="Audio"/>
    <n v="3"/>
    <n v="1899"/>
    <n v="0.2"/>
    <n v="3360"/>
    <x v="4"/>
    <s v="Cancelled"/>
    <s v="Mobile App"/>
    <m/>
    <n v="5697"/>
    <n v="1139.4000000000001"/>
    <n v="4557.6000000000004"/>
    <n v="3360"/>
    <n v="1197.6000000000004"/>
    <n v="0"/>
    <s v="Apr"/>
    <n v="2025"/>
    <x v="2"/>
  </r>
  <r>
    <s v="ORD103858"/>
    <d v="2025-04-25T00:00:00"/>
    <s v="CUST1042"/>
    <s v="Yash Agarwal"/>
    <s v="Male"/>
    <n v="42"/>
    <x v="21"/>
    <s v="East"/>
    <s v="P008"/>
    <x v="2"/>
    <x v="2"/>
    <s v="Clothing"/>
    <n v="1"/>
    <n v="799"/>
    <n v="0.2"/>
    <n v="390"/>
    <x v="3"/>
    <s v="Delivered"/>
    <s v="Mobile App"/>
    <n v="5"/>
    <n v="799"/>
    <n v="159.80000000000001"/>
    <n v="639.20000000000005"/>
    <n v="390"/>
    <n v="249.20000000000005"/>
    <n v="0"/>
    <s v="Apr"/>
    <n v="2025"/>
    <x v="2"/>
  </r>
  <r>
    <s v="ORD102953"/>
    <d v="2025-04-26T00:00:00"/>
    <s v="CUST1597"/>
    <s v="Kavya Patel"/>
    <s v="Male"/>
    <n v="25"/>
    <x v="21"/>
    <s v="East"/>
    <s v="P018"/>
    <x v="16"/>
    <x v="5"/>
    <s v="Sports"/>
    <n v="4"/>
    <n v="2199"/>
    <n v="0.2"/>
    <n v="5000"/>
    <x v="3"/>
    <s v="Delivered"/>
    <s v="Mobile App"/>
    <n v="5"/>
    <n v="8796"/>
    <n v="1759.2"/>
    <n v="7036.8"/>
    <n v="5000"/>
    <n v="2036.8000000000002"/>
    <n v="0"/>
    <s v="Apr"/>
    <n v="2025"/>
    <x v="0"/>
  </r>
  <r>
    <s v="ORD104894"/>
    <d v="2025-04-26T00:00:00"/>
    <s v="CUST0627"/>
    <s v="Anjali Verma"/>
    <s v="Female"/>
    <n v="34"/>
    <x v="23"/>
    <s v="West"/>
    <s v="P018"/>
    <x v="16"/>
    <x v="5"/>
    <s v="Sports"/>
    <n v="3"/>
    <n v="2199"/>
    <n v="0.25"/>
    <n v="3750"/>
    <x v="3"/>
    <s v="Delivered"/>
    <s v="Website"/>
    <n v="5"/>
    <n v="6597"/>
    <n v="1649.25"/>
    <n v="4947.75"/>
    <n v="3750"/>
    <n v="1197.75"/>
    <n v="0"/>
    <s v="Apr"/>
    <n v="2025"/>
    <x v="3"/>
  </r>
  <r>
    <s v="ORD101354"/>
    <d v="2025-04-26T00:00:00"/>
    <s v="CUST1468"/>
    <s v="Ananya Kumar"/>
    <s v="Male"/>
    <n v="35"/>
    <x v="19"/>
    <s v="East"/>
    <s v="P020"/>
    <x v="14"/>
    <x v="5"/>
    <s v="Fitness"/>
    <n v="1"/>
    <n v="699"/>
    <n v="0.15"/>
    <n v="320"/>
    <x v="3"/>
    <s v="Delivered"/>
    <s v="Website"/>
    <n v="4"/>
    <n v="699"/>
    <n v="104.85"/>
    <n v="594.15"/>
    <n v="320"/>
    <n v="274.14999999999998"/>
    <n v="0"/>
    <s v="Apr"/>
    <n v="2025"/>
    <x v="3"/>
  </r>
  <r>
    <s v="ORD103440"/>
    <d v="2025-04-26T00:00:00"/>
    <s v="CUST0512"/>
    <s v="Aarav Sharma"/>
    <s v="Male"/>
    <n v="24"/>
    <x v="11"/>
    <s v="West"/>
    <s v="P014"/>
    <x v="29"/>
    <x v="0"/>
    <s v="Home Decor"/>
    <n v="1"/>
    <n v="1299"/>
    <n v="0.1"/>
    <n v="690"/>
    <x v="1"/>
    <s v="Delivered"/>
    <s v="Mobile App"/>
    <n v="5"/>
    <n v="1299"/>
    <n v="129.9"/>
    <n v="1169.0999999999999"/>
    <n v="690"/>
    <n v="479.09999999999991"/>
    <n v="0"/>
    <s v="Apr"/>
    <n v="2025"/>
    <x v="0"/>
  </r>
  <r>
    <s v="ORD104120"/>
    <d v="2025-04-26T00:00:00"/>
    <s v="CUST1988"/>
    <s v="Varun Jain"/>
    <s v="Male"/>
    <n v="32"/>
    <x v="4"/>
    <s v="South"/>
    <s v="P001"/>
    <x v="6"/>
    <x v="3"/>
    <s v="Audio"/>
    <n v="2"/>
    <n v="2499"/>
    <n v="0.1"/>
    <n v="3100"/>
    <x v="4"/>
    <s v="Delivered"/>
    <s v="Website"/>
    <n v="5"/>
    <n v="4998"/>
    <n v="499.8"/>
    <n v="4498.2"/>
    <n v="3100"/>
    <n v="1398.1999999999998"/>
    <n v="0"/>
    <s v="Apr"/>
    <n v="2025"/>
    <x v="3"/>
  </r>
  <r>
    <s v="ORD104190"/>
    <d v="2025-04-26T00:00:00"/>
    <s v="CUST0068"/>
    <s v="Varun Jain"/>
    <s v="Female"/>
    <n v="38"/>
    <x v="6"/>
    <s v="North"/>
    <s v="P008"/>
    <x v="2"/>
    <x v="2"/>
    <s v="Clothing"/>
    <n v="2"/>
    <n v="799"/>
    <n v="0.1"/>
    <n v="780"/>
    <x v="1"/>
    <s v="Delivered"/>
    <s v="Mobile App"/>
    <n v="5"/>
    <n v="1598"/>
    <n v="159.80000000000001"/>
    <n v="1438.2"/>
    <n v="780"/>
    <n v="658.2"/>
    <n v="0"/>
    <s v="Apr"/>
    <n v="2025"/>
    <x v="2"/>
  </r>
  <r>
    <s v="ORD104410"/>
    <d v="2025-04-26T00:00:00"/>
    <s v="CUST0111"/>
    <s v="Isha Mehta"/>
    <s v="Male"/>
    <n v="32"/>
    <x v="16"/>
    <s v="North"/>
    <s v="P030"/>
    <x v="7"/>
    <x v="4"/>
    <s v="Self Development"/>
    <n v="1"/>
    <n v="599"/>
    <n v="0.15"/>
    <n v="260"/>
    <x v="1"/>
    <s v="Delivered"/>
    <s v="Mobile App"/>
    <n v="5"/>
    <n v="599"/>
    <n v="89.85"/>
    <n v="509.15"/>
    <n v="260"/>
    <n v="249.14999999999998"/>
    <n v="0"/>
    <s v="Apr"/>
    <n v="2025"/>
    <x v="3"/>
  </r>
  <r>
    <s v="ORD102593"/>
    <d v="2025-04-26T00:00:00"/>
    <s v="CUST1283"/>
    <s v="Riya Verma"/>
    <s v="Female"/>
    <n v="20"/>
    <x v="13"/>
    <s v="North"/>
    <s v="P010"/>
    <x v="26"/>
    <x v="2"/>
    <s v="Clothing"/>
    <n v="2"/>
    <n v="1499"/>
    <n v="0.1"/>
    <n v="1560"/>
    <x v="3"/>
    <s v="Cancelled"/>
    <s v="Mobile App"/>
    <m/>
    <n v="2998"/>
    <n v="299.8"/>
    <n v="2698.2"/>
    <n v="1560"/>
    <n v="1138.1999999999998"/>
    <n v="0"/>
    <s v="Apr"/>
    <n v="2025"/>
    <x v="0"/>
  </r>
  <r>
    <s v="ORD100263"/>
    <d v="2025-04-26T00:00:00"/>
    <s v="CUST1892"/>
    <s v="Varun Jain"/>
    <s v="Female"/>
    <n v="42"/>
    <x v="3"/>
    <s v="East"/>
    <s v="P009"/>
    <x v="21"/>
    <x v="2"/>
    <s v="Clothing"/>
    <n v="2"/>
    <n v="1999"/>
    <n v="0.1"/>
    <n v="2100"/>
    <x v="3"/>
    <s v="Delivered"/>
    <s v="Mobile App"/>
    <n v="5"/>
    <n v="3998"/>
    <n v="399.8"/>
    <n v="3598.2"/>
    <n v="2100"/>
    <n v="1498.1999999999998"/>
    <n v="0"/>
    <s v="Apr"/>
    <n v="2025"/>
    <x v="2"/>
  </r>
  <r>
    <s v="ORD101695"/>
    <d v="2025-04-26T00:00:00"/>
    <s v="CUST1041"/>
    <s v="Sakshi Mishra"/>
    <s v="Male"/>
    <n v="40"/>
    <x v="7"/>
    <s v="West"/>
    <s v="P030"/>
    <x v="7"/>
    <x v="4"/>
    <s v="Self Development"/>
    <n v="5"/>
    <n v="599"/>
    <n v="0.1"/>
    <n v="1300"/>
    <x v="2"/>
    <s v="Delivered"/>
    <s v="Website"/>
    <n v="3"/>
    <n v="2995"/>
    <n v="299.5"/>
    <n v="2695.5"/>
    <n v="1300"/>
    <n v="1395.5"/>
    <n v="0"/>
    <s v="Apr"/>
    <n v="2025"/>
    <x v="2"/>
  </r>
  <r>
    <s v="ORD101592"/>
    <d v="2025-04-27T00:00:00"/>
    <s v="CUST1746"/>
    <s v="Yash Agarwal"/>
    <s v="Male"/>
    <n v="21"/>
    <x v="13"/>
    <s v="North"/>
    <s v="P024"/>
    <x v="13"/>
    <x v="1"/>
    <s v="Fragrance"/>
    <n v="1"/>
    <n v="1799"/>
    <n v="0.15"/>
    <n v="900"/>
    <x v="0"/>
    <s v="Cancelled"/>
    <s v="Website"/>
    <m/>
    <n v="1799"/>
    <n v="269.84999999999997"/>
    <n v="1529.15"/>
    <n v="900"/>
    <n v="629.15000000000009"/>
    <n v="0"/>
    <s v="Apr"/>
    <n v="2025"/>
    <x v="0"/>
  </r>
  <r>
    <s v="ORD100484"/>
    <d v="2025-04-27T00:00:00"/>
    <s v="CUST0398"/>
    <s v="Aditya Kapoor"/>
    <s v="Male"/>
    <n v="25"/>
    <x v="23"/>
    <s v="West"/>
    <s v="P007"/>
    <x v="5"/>
    <x v="2"/>
    <s v="Footwear"/>
    <n v="1"/>
    <n v="2899"/>
    <n v="0.15"/>
    <n v="1700"/>
    <x v="1"/>
    <s v="Returned"/>
    <s v="Website"/>
    <n v="5"/>
    <n v="2899"/>
    <n v="434.84999999999997"/>
    <n v="2464.15"/>
    <n v="1700"/>
    <n v="764.15000000000009"/>
    <n v="0"/>
    <s v="Apr"/>
    <n v="2025"/>
    <x v="0"/>
  </r>
  <r>
    <s v="ORD104521"/>
    <d v="2025-04-27T00:00:00"/>
    <s v="CUST2014"/>
    <s v="Pooja Kapoor"/>
    <s v="Male"/>
    <n v="36"/>
    <x v="14"/>
    <s v="South"/>
    <s v="P007"/>
    <x v="5"/>
    <x v="2"/>
    <s v="Footwear"/>
    <n v="2"/>
    <n v="2899"/>
    <n v="0.15"/>
    <n v="3400"/>
    <x v="3"/>
    <s v="Delivered"/>
    <s v="Mobile App"/>
    <n v="4"/>
    <n v="5798"/>
    <n v="869.69999999999993"/>
    <n v="4928.3"/>
    <n v="3400"/>
    <n v="1528.3000000000002"/>
    <n v="0"/>
    <s v="Apr"/>
    <n v="2025"/>
    <x v="2"/>
  </r>
  <r>
    <s v="ORD102054"/>
    <d v="2025-04-27T00:00:00"/>
    <s v="CUST0202"/>
    <s v="Arjun Rao"/>
    <s v="Male"/>
    <n v="40"/>
    <x v="19"/>
    <s v="East"/>
    <s v="P003"/>
    <x v="9"/>
    <x v="3"/>
    <s v="Wearables"/>
    <n v="1"/>
    <n v="3299"/>
    <n v="0.15"/>
    <n v="2100"/>
    <x v="1"/>
    <s v="Delivered"/>
    <s v="Mobile App"/>
    <n v="5"/>
    <n v="3299"/>
    <n v="494.84999999999997"/>
    <n v="2804.15"/>
    <n v="2100"/>
    <n v="704.15000000000009"/>
    <n v="0"/>
    <s v="Apr"/>
    <n v="2025"/>
    <x v="2"/>
  </r>
  <r>
    <s v="ORD101420"/>
    <d v="2025-04-27T00:00:00"/>
    <s v="CUST1905"/>
    <s v="Sakshi Mishra"/>
    <s v="Male"/>
    <n v="20"/>
    <x v="22"/>
    <s v="South"/>
    <s v="P011"/>
    <x v="24"/>
    <x v="0"/>
    <s v="Kitchen"/>
    <n v="1"/>
    <n v="3499"/>
    <n v="0.15"/>
    <n v="2250"/>
    <x v="1"/>
    <s v="Delivered"/>
    <s v="Mobile App"/>
    <n v="4"/>
    <n v="3499"/>
    <n v="524.85"/>
    <n v="2974.15"/>
    <n v="2250"/>
    <n v="724.15000000000009"/>
    <n v="0"/>
    <s v="Apr"/>
    <n v="2025"/>
    <x v="0"/>
  </r>
  <r>
    <s v="ORD101776"/>
    <d v="2025-04-27T00:00:00"/>
    <s v="CUST0307"/>
    <s v="Anjali Verma"/>
    <s v="Female"/>
    <n v="29"/>
    <x v="0"/>
    <s v="East"/>
    <s v="P009"/>
    <x v="21"/>
    <x v="2"/>
    <s v="Clothing"/>
    <n v="4"/>
    <n v="1999"/>
    <n v="0"/>
    <n v="4200"/>
    <x v="3"/>
    <s v="Delivered"/>
    <s v="Mobile App"/>
    <n v="5"/>
    <n v="7996"/>
    <n v="0"/>
    <n v="7996"/>
    <n v="4200"/>
    <n v="3796"/>
    <n v="0"/>
    <s v="Apr"/>
    <n v="2025"/>
    <x v="3"/>
  </r>
  <r>
    <s v="ORD102565"/>
    <d v="2025-04-27T00:00:00"/>
    <s v="CUST1936"/>
    <s v="Mohit Sharma"/>
    <s v="Male"/>
    <n v="36"/>
    <x v="11"/>
    <s v="West"/>
    <s v="P007"/>
    <x v="5"/>
    <x v="2"/>
    <s v="Footwear"/>
    <n v="4"/>
    <n v="2899"/>
    <n v="0.2"/>
    <n v="6800"/>
    <x v="0"/>
    <s v="Delivered"/>
    <s v="Mobile App"/>
    <n v="5"/>
    <n v="11596"/>
    <n v="2319.2000000000003"/>
    <n v="9276.7999999999993"/>
    <n v="6800"/>
    <n v="2476.7999999999993"/>
    <n v="0"/>
    <s v="Apr"/>
    <n v="2025"/>
    <x v="2"/>
  </r>
  <r>
    <s v="ORD104784"/>
    <d v="2025-04-27T00:00:00"/>
    <s v="CUST0153"/>
    <s v="Meera Singh"/>
    <s v="Female"/>
    <n v="23"/>
    <x v="3"/>
    <s v="East"/>
    <s v="P017"/>
    <x v="17"/>
    <x v="5"/>
    <s v="Fitness"/>
    <n v="2"/>
    <n v="2499"/>
    <n v="0.25"/>
    <n v="2900"/>
    <x v="0"/>
    <s v="Delivered"/>
    <s v="Mobile App"/>
    <n v="5"/>
    <n v="4998"/>
    <n v="1249.5"/>
    <n v="3748.5"/>
    <n v="2900"/>
    <n v="848.5"/>
    <n v="0"/>
    <s v="Apr"/>
    <n v="2025"/>
    <x v="0"/>
  </r>
  <r>
    <s v="ORD101325"/>
    <d v="2025-04-27T00:00:00"/>
    <s v="CUST0693"/>
    <s v="Pranav Bansal"/>
    <s v="Male"/>
    <n v="41"/>
    <x v="19"/>
    <s v="East"/>
    <s v="P004"/>
    <x v="19"/>
    <x v="3"/>
    <s v="Accessories"/>
    <n v="1"/>
    <n v="899"/>
    <n v="0.05"/>
    <n v="480"/>
    <x v="0"/>
    <s v="Returned"/>
    <s v="Mobile App"/>
    <n v="1"/>
    <n v="899"/>
    <n v="44.95"/>
    <n v="854.05"/>
    <n v="480"/>
    <n v="374.04999999999995"/>
    <n v="0"/>
    <s v="Apr"/>
    <n v="2025"/>
    <x v="2"/>
  </r>
  <r>
    <s v="ORD100318"/>
    <d v="2025-04-27T00:00:00"/>
    <s v="CUST0554"/>
    <s v="Arjun Rao"/>
    <s v="Male"/>
    <n v="18"/>
    <x v="17"/>
    <s v="North"/>
    <s v="P003"/>
    <x v="9"/>
    <x v="3"/>
    <s v="Wearables"/>
    <n v="1"/>
    <n v="3299"/>
    <n v="0"/>
    <n v="2100"/>
    <x v="4"/>
    <s v="Returned"/>
    <s v="Website"/>
    <n v="3"/>
    <n v="3299"/>
    <n v="0"/>
    <n v="3299"/>
    <n v="2100"/>
    <n v="1199"/>
    <n v="0"/>
    <s v="Apr"/>
    <n v="2025"/>
    <x v="0"/>
  </r>
  <r>
    <s v="ORD100854"/>
    <d v="2025-04-27T00:00:00"/>
    <s v="CUST1052"/>
    <s v="Ananya Kumar"/>
    <s v="Male"/>
    <n v="32"/>
    <x v="17"/>
    <s v="North"/>
    <s v="P006"/>
    <x v="8"/>
    <x v="2"/>
    <s v="Bags"/>
    <n v="1"/>
    <n v="1799"/>
    <n v="0.1"/>
    <n v="950"/>
    <x v="0"/>
    <s v="Delivered"/>
    <s v="Mobile App"/>
    <n v="4"/>
    <n v="1799"/>
    <n v="179.9"/>
    <n v="1619.1"/>
    <n v="950"/>
    <n v="669.09999999999991"/>
    <n v="0"/>
    <s v="Apr"/>
    <n v="2025"/>
    <x v="3"/>
  </r>
  <r>
    <s v="ORD102432"/>
    <d v="2025-04-28T00:00:00"/>
    <s v="CUST1932"/>
    <s v="Rahul Kumar"/>
    <s v="Female"/>
    <n v="29"/>
    <x v="15"/>
    <s v="West"/>
    <s v="P011"/>
    <x v="24"/>
    <x v="0"/>
    <s v="Kitchen"/>
    <n v="3"/>
    <n v="3499"/>
    <n v="0.15"/>
    <n v="6750"/>
    <x v="0"/>
    <s v="Delivered"/>
    <s v="Mobile App"/>
    <n v="5"/>
    <n v="10497"/>
    <n v="1574.55"/>
    <n v="8922.4500000000007"/>
    <n v="6750"/>
    <n v="2172.4500000000007"/>
    <n v="0"/>
    <s v="Apr"/>
    <n v="2025"/>
    <x v="3"/>
  </r>
  <r>
    <s v="ORD100718"/>
    <d v="2025-04-28T00:00:00"/>
    <s v="CUST0932"/>
    <s v="Varun Jain"/>
    <s v="Male"/>
    <n v="18"/>
    <x v="21"/>
    <s v="East"/>
    <s v="P026"/>
    <x v="15"/>
    <x v="4"/>
    <s v="Fiction"/>
    <n v="1"/>
    <n v="899"/>
    <n v="0.1"/>
    <n v="420"/>
    <x v="0"/>
    <s v="Delivered"/>
    <s v="Website"/>
    <n v="4"/>
    <n v="899"/>
    <n v="89.9"/>
    <n v="809.1"/>
    <n v="420"/>
    <n v="389.1"/>
    <n v="0"/>
    <s v="Apr"/>
    <n v="2025"/>
    <x v="0"/>
  </r>
  <r>
    <s v="ORD104409"/>
    <d v="2025-04-28T00:00:00"/>
    <s v="CUST1799"/>
    <s v="Nisha Saxena"/>
    <s v="Male"/>
    <n v="18"/>
    <x v="13"/>
    <s v="North"/>
    <s v="P023"/>
    <x v="20"/>
    <x v="1"/>
    <s v="Haircare"/>
    <n v="5"/>
    <n v="649"/>
    <n v="0"/>
    <n v="1450"/>
    <x v="3"/>
    <s v="Delivered"/>
    <s v="Website"/>
    <n v="4"/>
    <n v="3245"/>
    <n v="0"/>
    <n v="3245"/>
    <n v="1450"/>
    <n v="1795"/>
    <n v="0"/>
    <s v="Apr"/>
    <n v="2025"/>
    <x v="0"/>
  </r>
  <r>
    <s v="ORD103621"/>
    <d v="2025-04-28T00:00:00"/>
    <s v="CUST0169"/>
    <s v="Zoya Singh"/>
    <s v="Male"/>
    <n v="35"/>
    <x v="9"/>
    <s v="North"/>
    <s v="P008"/>
    <x v="2"/>
    <x v="2"/>
    <s v="Clothing"/>
    <n v="4"/>
    <n v="799"/>
    <n v="0.1"/>
    <n v="1560"/>
    <x v="0"/>
    <s v="Delivered"/>
    <s v="Mobile App"/>
    <n v="3"/>
    <n v="3196"/>
    <n v="319.60000000000002"/>
    <n v="2876.4"/>
    <n v="1560"/>
    <n v="1316.4"/>
    <n v="0"/>
    <s v="Apr"/>
    <n v="2025"/>
    <x v="3"/>
  </r>
  <r>
    <s v="ORD100802"/>
    <d v="2025-04-28T00:00:00"/>
    <s v="CUST1904"/>
    <s v="Mohit Sharma"/>
    <s v="Male"/>
    <n v="36"/>
    <x v="15"/>
    <s v="West"/>
    <s v="P025"/>
    <x v="1"/>
    <x v="1"/>
    <s v="Skincare"/>
    <n v="1"/>
    <n v="699"/>
    <n v="0.15"/>
    <n v="310"/>
    <x v="5"/>
    <s v="Delivered"/>
    <s v="Mobile App"/>
    <n v="5"/>
    <n v="699"/>
    <n v="104.85"/>
    <n v="594.15"/>
    <n v="310"/>
    <n v="284.14999999999998"/>
    <n v="0"/>
    <s v="Apr"/>
    <n v="2025"/>
    <x v="2"/>
  </r>
  <r>
    <s v="ORD102475"/>
    <d v="2025-04-28T00:00:00"/>
    <s v="CUST0072"/>
    <s v="Sanya Malhotra"/>
    <s v="Male"/>
    <n v="18"/>
    <x v="23"/>
    <s v="West"/>
    <s v="P020"/>
    <x v="14"/>
    <x v="5"/>
    <s v="Fitness"/>
    <n v="1"/>
    <n v="699"/>
    <n v="0.1"/>
    <n v="320"/>
    <x v="0"/>
    <s v="Cancelled"/>
    <s v="Website"/>
    <m/>
    <n v="699"/>
    <n v="69.900000000000006"/>
    <n v="629.1"/>
    <n v="320"/>
    <n v="309.10000000000002"/>
    <n v="0"/>
    <s v="Apr"/>
    <n v="2025"/>
    <x v="0"/>
  </r>
  <r>
    <s v="ORD103137"/>
    <d v="2025-04-28T00:00:00"/>
    <s v="CUST0540"/>
    <s v="Ananya Kumar"/>
    <s v="Male"/>
    <n v="27"/>
    <x v="2"/>
    <s v="East"/>
    <s v="P005"/>
    <x v="27"/>
    <x v="3"/>
    <s v="Accessories"/>
    <n v="1"/>
    <n v="1599"/>
    <n v="0.1"/>
    <n v="920"/>
    <x v="0"/>
    <s v="Cancelled"/>
    <s v="Mobile App"/>
    <m/>
    <n v="1599"/>
    <n v="159.9"/>
    <n v="1439.1"/>
    <n v="920"/>
    <n v="519.09999999999991"/>
    <n v="0"/>
    <s v="Apr"/>
    <n v="2025"/>
    <x v="3"/>
  </r>
  <r>
    <s v="ORD100570"/>
    <d v="2025-04-28T00:00:00"/>
    <s v="CUST0385"/>
    <s v="Diya Mishra"/>
    <s v="Female"/>
    <n v="40"/>
    <x v="1"/>
    <s v="North"/>
    <s v="P005"/>
    <x v="27"/>
    <x v="3"/>
    <s v="Accessories"/>
    <n v="1"/>
    <n v="1599"/>
    <n v="0.05"/>
    <n v="920"/>
    <x v="1"/>
    <s v="Delivered"/>
    <s v="Mobile App"/>
    <n v="5"/>
    <n v="1599"/>
    <n v="79.95"/>
    <n v="1519.05"/>
    <n v="920"/>
    <n v="599.04999999999995"/>
    <n v="0"/>
    <s v="Apr"/>
    <n v="2025"/>
    <x v="2"/>
  </r>
  <r>
    <s v="ORD104636"/>
    <d v="2025-04-28T00:00:00"/>
    <s v="CUST0543"/>
    <s v="Shivam Mehta"/>
    <s v="Male"/>
    <n v="18"/>
    <x v="20"/>
    <s v="South"/>
    <s v="P014"/>
    <x v="29"/>
    <x v="0"/>
    <s v="Home Decor"/>
    <n v="4"/>
    <n v="1299"/>
    <n v="0.05"/>
    <n v="2760"/>
    <x v="3"/>
    <s v="Delivered"/>
    <s v="Website"/>
    <n v="5"/>
    <n v="5196"/>
    <n v="259.8"/>
    <n v="4936.2"/>
    <n v="2760"/>
    <n v="2176.1999999999998"/>
    <n v="0"/>
    <s v="Apr"/>
    <n v="2025"/>
    <x v="0"/>
  </r>
  <r>
    <s v="ORD103371"/>
    <d v="2025-04-28T00:00:00"/>
    <s v="CUST1658"/>
    <s v="Rohan Rao"/>
    <s v="Male"/>
    <n v="28"/>
    <x v="21"/>
    <s v="East"/>
    <s v="P016"/>
    <x v="28"/>
    <x v="5"/>
    <s v="Fitness"/>
    <n v="2"/>
    <n v="999"/>
    <n v="0.1"/>
    <n v="1040"/>
    <x v="3"/>
    <s v="Delivered"/>
    <s v="Mobile App"/>
    <n v="5"/>
    <n v="1998"/>
    <n v="199.8"/>
    <n v="1798.2"/>
    <n v="1040"/>
    <n v="758.2"/>
    <n v="0"/>
    <s v="Apr"/>
    <n v="2025"/>
    <x v="3"/>
  </r>
  <r>
    <s v="ORD101630"/>
    <d v="2025-04-28T00:00:00"/>
    <s v="CUST1034"/>
    <s v="Arjun Rao"/>
    <s v="Female"/>
    <n v="31"/>
    <x v="9"/>
    <s v="North"/>
    <s v="P012"/>
    <x v="0"/>
    <x v="0"/>
    <s v="Kitchen"/>
    <n v="3"/>
    <n v="5999"/>
    <n v="0.1"/>
    <n v="11700"/>
    <x v="3"/>
    <s v="Delivered"/>
    <s v="Mobile App"/>
    <n v="5"/>
    <n v="17997"/>
    <n v="1799.7"/>
    <n v="16197.3"/>
    <n v="11700"/>
    <n v="4497.2999999999993"/>
    <n v="0"/>
    <s v="Apr"/>
    <n v="2025"/>
    <x v="3"/>
  </r>
  <r>
    <s v="ORD100324"/>
    <d v="2025-04-28T00:00:00"/>
    <s v="CUST1951"/>
    <s v="Shivam Mehta"/>
    <s v="Male"/>
    <n v="42"/>
    <x v="2"/>
    <s v="East"/>
    <s v="P026"/>
    <x v="15"/>
    <x v="4"/>
    <s v="Fiction"/>
    <n v="2"/>
    <n v="899"/>
    <n v="0.1"/>
    <n v="840"/>
    <x v="0"/>
    <s v="Delivered"/>
    <s v="Mobile App"/>
    <n v="2"/>
    <n v="1798"/>
    <n v="179.8"/>
    <n v="1618.2"/>
    <n v="840"/>
    <n v="778.2"/>
    <n v="0"/>
    <s v="Apr"/>
    <n v="2025"/>
    <x v="2"/>
  </r>
  <r>
    <s v="ORD100729"/>
    <d v="2025-04-28T00:00:00"/>
    <s v="CUST0632"/>
    <s v="Ishaan Malhotra"/>
    <s v="Female"/>
    <n v="28"/>
    <x v="19"/>
    <s v="East"/>
    <s v="P007"/>
    <x v="5"/>
    <x v="2"/>
    <s v="Footwear"/>
    <n v="2"/>
    <n v="2899"/>
    <n v="0"/>
    <n v="3400"/>
    <x v="1"/>
    <s v="Returned"/>
    <s v="Website"/>
    <n v="5"/>
    <n v="5798"/>
    <n v="0"/>
    <n v="5798"/>
    <n v="3400"/>
    <n v="2398"/>
    <n v="0"/>
    <s v="Apr"/>
    <n v="2025"/>
    <x v="3"/>
  </r>
  <r>
    <s v="ORD102066"/>
    <d v="2025-04-28T00:00:00"/>
    <s v="CUST0059"/>
    <s v="Vansh Chopra"/>
    <s v="Female"/>
    <n v="39"/>
    <x v="8"/>
    <s v="East"/>
    <s v="P027"/>
    <x v="25"/>
    <x v="4"/>
    <s v="Business"/>
    <n v="1"/>
    <n v="699"/>
    <n v="0.1"/>
    <n v="300"/>
    <x v="1"/>
    <s v="Delivered"/>
    <s v="Mobile App"/>
    <n v="5"/>
    <n v="699"/>
    <n v="69.900000000000006"/>
    <n v="629.1"/>
    <n v="300"/>
    <n v="329.1"/>
    <n v="0"/>
    <s v="Apr"/>
    <n v="2025"/>
    <x v="2"/>
  </r>
  <r>
    <s v="ORD102775"/>
    <d v="2025-04-28T00:00:00"/>
    <s v="CUST1910"/>
    <s v="Simran Gupta"/>
    <s v="Female"/>
    <n v="22"/>
    <x v="5"/>
    <s v="West"/>
    <s v="P029"/>
    <x v="11"/>
    <x v="4"/>
    <s v="Technology"/>
    <n v="2"/>
    <n v="1299"/>
    <n v="0.15"/>
    <n v="1220"/>
    <x v="0"/>
    <s v="Delivered"/>
    <s v="Mobile App"/>
    <n v="4"/>
    <n v="2598"/>
    <n v="389.7"/>
    <n v="2208.3000000000002"/>
    <n v="1220"/>
    <n v="988.30000000000018"/>
    <n v="0"/>
    <s v="Apr"/>
    <n v="2025"/>
    <x v="0"/>
  </r>
  <r>
    <s v="ORD100532"/>
    <d v="2025-04-29T00:00:00"/>
    <s v="CUST0407"/>
    <s v="Aditi Saxena"/>
    <s v="Female"/>
    <n v="29"/>
    <x v="8"/>
    <s v="East"/>
    <s v="P009"/>
    <x v="21"/>
    <x v="2"/>
    <s v="Clothing"/>
    <n v="1"/>
    <n v="1999"/>
    <n v="0.15"/>
    <n v="1050"/>
    <x v="1"/>
    <s v="Delivered"/>
    <s v="Mobile App"/>
    <n v="4"/>
    <n v="1999"/>
    <n v="299.84999999999997"/>
    <n v="1699.15"/>
    <n v="1050"/>
    <n v="649.15000000000009"/>
    <n v="0"/>
    <s v="Apr"/>
    <n v="2025"/>
    <x v="3"/>
  </r>
  <r>
    <s v="ORD101527"/>
    <d v="2025-04-29T00:00:00"/>
    <s v="CUST0868"/>
    <s v="Varun Jain"/>
    <s v="Female"/>
    <n v="26"/>
    <x v="12"/>
    <s v="West"/>
    <s v="P023"/>
    <x v="20"/>
    <x v="1"/>
    <s v="Haircare"/>
    <n v="1"/>
    <n v="649"/>
    <n v="0.05"/>
    <n v="290"/>
    <x v="0"/>
    <s v="Delivered"/>
    <s v="Website"/>
    <n v="4"/>
    <n v="649"/>
    <n v="32.450000000000003"/>
    <n v="616.54999999999995"/>
    <n v="290"/>
    <n v="326.54999999999995"/>
    <n v="0"/>
    <s v="Apr"/>
    <n v="2025"/>
    <x v="3"/>
  </r>
  <r>
    <s v="ORD102034"/>
    <d v="2025-04-29T00:00:00"/>
    <s v="CUST1976"/>
    <s v="Ishaan Malhotra"/>
    <s v="Male"/>
    <n v="40"/>
    <x v="22"/>
    <s v="South"/>
    <s v="P027"/>
    <x v="25"/>
    <x v="4"/>
    <s v="Business"/>
    <n v="2"/>
    <n v="699"/>
    <n v="0.05"/>
    <n v="600"/>
    <x v="2"/>
    <s v="Delivered"/>
    <s v="Mobile App"/>
    <n v="4"/>
    <n v="1398"/>
    <n v="69.900000000000006"/>
    <n v="1328.1"/>
    <n v="600"/>
    <n v="728.09999999999991"/>
    <n v="0"/>
    <s v="Apr"/>
    <n v="2025"/>
    <x v="2"/>
  </r>
  <r>
    <s v="ORD102794"/>
    <d v="2025-04-29T00:00:00"/>
    <s v="CUST1874"/>
    <s v="Yash Agarwal"/>
    <s v="Male"/>
    <n v="45"/>
    <x v="20"/>
    <s v="South"/>
    <s v="P005"/>
    <x v="27"/>
    <x v="3"/>
    <s v="Accessories"/>
    <n v="5"/>
    <n v="1599"/>
    <n v="0.05"/>
    <n v="4600"/>
    <x v="1"/>
    <s v="Delivered"/>
    <s v="Mobile App"/>
    <n v="5"/>
    <n v="7995"/>
    <n v="399.75"/>
    <n v="7595.25"/>
    <n v="4600"/>
    <n v="2995.25"/>
    <n v="0"/>
    <s v="Apr"/>
    <n v="2025"/>
    <x v="2"/>
  </r>
  <r>
    <s v="ORD101920"/>
    <d v="2025-04-29T00:00:00"/>
    <s v="CUST2124"/>
    <s v="Rahul Kumar"/>
    <s v="Female"/>
    <n v="32"/>
    <x v="16"/>
    <s v="North"/>
    <s v="P001"/>
    <x v="6"/>
    <x v="3"/>
    <s v="Audio"/>
    <n v="1"/>
    <n v="2499"/>
    <n v="0.1"/>
    <n v="1550"/>
    <x v="2"/>
    <s v="Delivered"/>
    <s v="Mobile App"/>
    <n v="5"/>
    <n v="2499"/>
    <n v="249.9"/>
    <n v="2249.1"/>
    <n v="1550"/>
    <n v="699.09999999999991"/>
    <n v="0"/>
    <s v="Apr"/>
    <n v="2025"/>
    <x v="3"/>
  </r>
  <r>
    <s v="ORD101486"/>
    <d v="2025-04-29T00:00:00"/>
    <s v="CUST2079"/>
    <s v="Shivam Mehta"/>
    <s v="Male"/>
    <n v="43"/>
    <x v="14"/>
    <s v="South"/>
    <s v="P018"/>
    <x v="16"/>
    <x v="5"/>
    <s v="Sports"/>
    <n v="2"/>
    <n v="2199"/>
    <n v="0.1"/>
    <n v="2500"/>
    <x v="1"/>
    <s v="Delivered"/>
    <s v="Mobile App"/>
    <n v="4"/>
    <n v="4398"/>
    <n v="439.8"/>
    <n v="3958.2"/>
    <n v="2500"/>
    <n v="1458.1999999999998"/>
    <n v="0"/>
    <s v="Apr"/>
    <n v="2025"/>
    <x v="2"/>
  </r>
  <r>
    <s v="ORD103867"/>
    <d v="2025-04-29T00:00:00"/>
    <s v="CUST0476"/>
    <s v="Ananya Kumar"/>
    <s v="Male"/>
    <n v="36"/>
    <x v="2"/>
    <s v="East"/>
    <s v="P023"/>
    <x v="20"/>
    <x v="1"/>
    <s v="Haircare"/>
    <n v="1"/>
    <n v="649"/>
    <n v="0.2"/>
    <n v="290"/>
    <x v="0"/>
    <s v="Delivered"/>
    <s v="Website"/>
    <n v="3"/>
    <n v="649"/>
    <n v="129.80000000000001"/>
    <n v="519.20000000000005"/>
    <n v="290"/>
    <n v="229.20000000000005"/>
    <n v="0"/>
    <s v="Apr"/>
    <n v="2025"/>
    <x v="2"/>
  </r>
  <r>
    <s v="ORD100949"/>
    <d v="2025-04-29T00:00:00"/>
    <s v="CUST0645"/>
    <s v="Akash Bansal"/>
    <s v="Female"/>
    <n v="38"/>
    <x v="20"/>
    <s v="South"/>
    <s v="P013"/>
    <x v="22"/>
    <x v="0"/>
    <s v="Cookware"/>
    <n v="1"/>
    <n v="4299"/>
    <n v="0.15"/>
    <n v="2700"/>
    <x v="3"/>
    <s v="Delivered"/>
    <s v="Website"/>
    <n v="2"/>
    <n v="4299"/>
    <n v="644.85"/>
    <n v="3654.15"/>
    <n v="2700"/>
    <n v="954.15000000000009"/>
    <n v="0"/>
    <s v="Apr"/>
    <n v="2025"/>
    <x v="2"/>
  </r>
  <r>
    <s v="ORD100314"/>
    <d v="2025-04-30T00:00:00"/>
    <s v="CUST0308"/>
    <s v="Karan Jain"/>
    <s v="Male"/>
    <n v="32"/>
    <x v="11"/>
    <s v="West"/>
    <s v="P014"/>
    <x v="29"/>
    <x v="0"/>
    <s v="Home Decor"/>
    <n v="1"/>
    <n v="1299"/>
    <n v="0.15"/>
    <n v="690"/>
    <x v="0"/>
    <s v="Delivered"/>
    <s v="Mobile App"/>
    <n v="5"/>
    <n v="1299"/>
    <n v="194.85"/>
    <n v="1104.1500000000001"/>
    <n v="690"/>
    <n v="414.15000000000009"/>
    <n v="0"/>
    <s v="Apr"/>
    <n v="2025"/>
    <x v="3"/>
  </r>
  <r>
    <s v="ORD101167"/>
    <d v="2025-04-30T00:00:00"/>
    <s v="CUST0275"/>
    <s v="Anjali Verma"/>
    <s v="Female"/>
    <n v="40"/>
    <x v="22"/>
    <s v="South"/>
    <s v="P029"/>
    <x v="11"/>
    <x v="4"/>
    <s v="Technology"/>
    <n v="2"/>
    <n v="1299"/>
    <n v="0"/>
    <n v="1220"/>
    <x v="0"/>
    <s v="Delivered"/>
    <s v="Website"/>
    <n v="4"/>
    <n v="2598"/>
    <n v="0"/>
    <n v="2598"/>
    <n v="1220"/>
    <n v="1378"/>
    <n v="0"/>
    <s v="Apr"/>
    <n v="2025"/>
    <x v="2"/>
  </r>
  <r>
    <s v="ORD102307"/>
    <d v="2025-04-30T00:00:00"/>
    <s v="CUST1170"/>
    <s v="Yash Agarwal"/>
    <s v="Female"/>
    <n v="27"/>
    <x v="9"/>
    <s v="North"/>
    <s v="P001"/>
    <x v="6"/>
    <x v="3"/>
    <s v="Audio"/>
    <n v="1"/>
    <n v="2499"/>
    <n v="0.1"/>
    <n v="1550"/>
    <x v="0"/>
    <s v="Delivered"/>
    <s v="Mobile App"/>
    <n v="4"/>
    <n v="2499"/>
    <n v="249.9"/>
    <n v="2249.1"/>
    <n v="1550"/>
    <n v="699.09999999999991"/>
    <n v="0"/>
    <s v="Apr"/>
    <n v="2025"/>
    <x v="3"/>
  </r>
  <r>
    <s v="ORD100930"/>
    <d v="2025-04-30T00:00:00"/>
    <s v="CUST0040"/>
    <s v="Sanya Malhotra"/>
    <s v="Female"/>
    <n v="43"/>
    <x v="0"/>
    <s v="East"/>
    <s v="P003"/>
    <x v="9"/>
    <x v="3"/>
    <s v="Wearables"/>
    <n v="2"/>
    <n v="3299"/>
    <n v="0.05"/>
    <n v="4200"/>
    <x v="2"/>
    <s v="Delivered"/>
    <s v="Mobile App"/>
    <n v="4"/>
    <n v="6598"/>
    <n v="329.90000000000003"/>
    <n v="6268.1"/>
    <n v="4200"/>
    <n v="2068.1000000000004"/>
    <n v="0"/>
    <s v="Apr"/>
    <n v="2025"/>
    <x v="2"/>
  </r>
  <r>
    <s v="ORD103534"/>
    <d v="2025-04-30T00:00:00"/>
    <s v="CUST0317"/>
    <s v="Kavya Patel"/>
    <s v="Male"/>
    <n v="39"/>
    <x v="2"/>
    <s v="East"/>
    <s v="P018"/>
    <x v="16"/>
    <x v="5"/>
    <s v="Sports"/>
    <n v="1"/>
    <n v="2199"/>
    <n v="0.25"/>
    <n v="1250"/>
    <x v="3"/>
    <s v="Delivered"/>
    <s v="Mobile App"/>
    <n v="4"/>
    <n v="2199"/>
    <n v="549.75"/>
    <n v="1649.25"/>
    <n v="1250"/>
    <n v="399.25"/>
    <n v="0"/>
    <s v="Apr"/>
    <n v="2025"/>
    <x v="2"/>
  </r>
  <r>
    <s v="ORD101260"/>
    <d v="2025-04-30T00:00:00"/>
    <s v="CUST0159"/>
    <s v="Shivam Mehta"/>
    <s v="Male"/>
    <n v="29"/>
    <x v="2"/>
    <s v="East"/>
    <s v="P022"/>
    <x v="4"/>
    <x v="1"/>
    <s v="Skincare"/>
    <n v="5"/>
    <n v="799"/>
    <n v="0.05"/>
    <n v="1800"/>
    <x v="3"/>
    <s v="Delivered"/>
    <s v="Mobile App"/>
    <n v="4"/>
    <n v="3995"/>
    <n v="199.75"/>
    <n v="3795.25"/>
    <n v="1800"/>
    <n v="1995.25"/>
    <n v="0"/>
    <s v="Apr"/>
    <n v="2025"/>
    <x v="3"/>
  </r>
  <r>
    <s v="ORD103761"/>
    <d v="2025-04-30T00:00:00"/>
    <s v="CUST1305"/>
    <s v="Meera Singh"/>
    <s v="Female"/>
    <n v="31"/>
    <x v="12"/>
    <s v="West"/>
    <s v="P026"/>
    <x v="15"/>
    <x v="4"/>
    <s v="Fiction"/>
    <n v="1"/>
    <n v="899"/>
    <n v="0.1"/>
    <n v="420"/>
    <x v="0"/>
    <s v="Delivered"/>
    <s v="Website"/>
    <n v="5"/>
    <n v="899"/>
    <n v="89.9"/>
    <n v="809.1"/>
    <n v="420"/>
    <n v="389.1"/>
    <n v="0"/>
    <s v="Apr"/>
    <n v="2025"/>
    <x v="3"/>
  </r>
  <r>
    <s v="ORD100206"/>
    <d v="2025-04-30T00:00:00"/>
    <s v="CUST0586"/>
    <s v="Arjun Rao"/>
    <s v="Female"/>
    <n v="30"/>
    <x v="14"/>
    <s v="South"/>
    <s v="P003"/>
    <x v="9"/>
    <x v="3"/>
    <s v="Wearables"/>
    <n v="3"/>
    <n v="3299"/>
    <n v="0.1"/>
    <n v="6300"/>
    <x v="5"/>
    <s v="Delivered"/>
    <s v="Website"/>
    <n v="5"/>
    <n v="9897"/>
    <n v="989.7"/>
    <n v="8907.2999999999993"/>
    <n v="6300"/>
    <n v="2607.2999999999993"/>
    <n v="0"/>
    <s v="Apr"/>
    <n v="2025"/>
    <x v="3"/>
  </r>
  <r>
    <s v="ORD101861"/>
    <d v="2025-04-30T00:00:00"/>
    <s v="CUST1364"/>
    <s v="Karan Jain"/>
    <s v="Female"/>
    <n v="43"/>
    <x v="8"/>
    <s v="East"/>
    <s v="P022"/>
    <x v="4"/>
    <x v="1"/>
    <s v="Skincare"/>
    <n v="1"/>
    <n v="799"/>
    <n v="0.05"/>
    <n v="360"/>
    <x v="0"/>
    <s v="Delivered"/>
    <s v="Mobile App"/>
    <n v="1"/>
    <n v="799"/>
    <n v="39.950000000000003"/>
    <n v="759.05"/>
    <n v="360"/>
    <n v="399.04999999999995"/>
    <n v="0"/>
    <s v="Apr"/>
    <n v="2025"/>
    <x v="2"/>
  </r>
  <r>
    <s v="ORD101471"/>
    <d v="2025-05-01T00:00:00"/>
    <s v="CUST0703"/>
    <s v="Shivam Mehta"/>
    <s v="Female"/>
    <n v="29"/>
    <x v="22"/>
    <s v="South"/>
    <s v="P001"/>
    <x v="6"/>
    <x v="3"/>
    <s v="Audio"/>
    <n v="1"/>
    <n v="2499"/>
    <n v="0.1"/>
    <n v="1550"/>
    <x v="3"/>
    <s v="Delivered"/>
    <s v="Website"/>
    <n v="2"/>
    <n v="2499"/>
    <n v="249.9"/>
    <n v="2249.1"/>
    <n v="1550"/>
    <n v="699.09999999999991"/>
    <n v="0"/>
    <s v="May"/>
    <n v="2025"/>
    <x v="3"/>
  </r>
  <r>
    <s v="ORD103306"/>
    <d v="2025-05-01T00:00:00"/>
    <s v="CUST0390"/>
    <s v="Kabir Gupta"/>
    <s v="Male"/>
    <n v="32"/>
    <x v="0"/>
    <s v="East"/>
    <s v="P004"/>
    <x v="19"/>
    <x v="3"/>
    <s v="Accessories"/>
    <n v="2"/>
    <n v="899"/>
    <n v="0.1"/>
    <n v="960"/>
    <x v="1"/>
    <s v="Delivered"/>
    <s v="Mobile App"/>
    <n v="5"/>
    <n v="1798"/>
    <n v="179.8"/>
    <n v="1618.2"/>
    <n v="960"/>
    <n v="658.2"/>
    <n v="0"/>
    <s v="May"/>
    <n v="2025"/>
    <x v="3"/>
  </r>
  <r>
    <s v="ORD100637"/>
    <d v="2025-05-01T00:00:00"/>
    <s v="CUST0055"/>
    <s v="Aditi Saxena"/>
    <s v="Female"/>
    <n v="36"/>
    <x v="0"/>
    <s v="East"/>
    <s v="P015"/>
    <x v="23"/>
    <x v="0"/>
    <s v="Home Decor"/>
    <n v="4"/>
    <n v="1599"/>
    <n v="0.1"/>
    <n v="3400"/>
    <x v="4"/>
    <s v="Delivered"/>
    <s v="Mobile App"/>
    <n v="5"/>
    <n v="6396"/>
    <n v="639.6"/>
    <n v="5756.4"/>
    <n v="3400"/>
    <n v="2356.3999999999996"/>
    <n v="0"/>
    <s v="May"/>
    <n v="2025"/>
    <x v="2"/>
  </r>
  <r>
    <s v="ORD104130"/>
    <d v="2025-05-01T00:00:00"/>
    <s v="CUST1507"/>
    <s v="Riya Verma"/>
    <s v="Male"/>
    <n v="23"/>
    <x v="16"/>
    <s v="North"/>
    <s v="P004"/>
    <x v="19"/>
    <x v="3"/>
    <s v="Accessories"/>
    <n v="1"/>
    <n v="899"/>
    <n v="0.1"/>
    <n v="480"/>
    <x v="4"/>
    <s v="Cancelled"/>
    <s v="Mobile App"/>
    <m/>
    <n v="899"/>
    <n v="89.9"/>
    <n v="809.1"/>
    <n v="480"/>
    <n v="329.1"/>
    <n v="0"/>
    <s v="May"/>
    <n v="2025"/>
    <x v="0"/>
  </r>
  <r>
    <s v="ORD100513"/>
    <d v="2025-05-02T00:00:00"/>
    <s v="CUST2025"/>
    <s v="Zoya Singh"/>
    <s v="Male"/>
    <n v="51"/>
    <x v="9"/>
    <s v="North"/>
    <s v="P009"/>
    <x v="21"/>
    <x v="2"/>
    <s v="Clothing"/>
    <n v="3"/>
    <n v="1999"/>
    <n v="0.05"/>
    <n v="3150"/>
    <x v="3"/>
    <s v="Delivered"/>
    <s v="Website"/>
    <n v="3"/>
    <n v="5997"/>
    <n v="299.85000000000002"/>
    <n v="5697.15"/>
    <n v="3150"/>
    <n v="2547.1499999999996"/>
    <n v="0"/>
    <s v="May"/>
    <n v="2025"/>
    <x v="1"/>
  </r>
  <r>
    <s v="ORD104022"/>
    <d v="2025-05-02T00:00:00"/>
    <s v="CUST0905"/>
    <s v="Zoya Singh"/>
    <s v="Female"/>
    <n v="23"/>
    <x v="17"/>
    <s v="North"/>
    <s v="P015"/>
    <x v="23"/>
    <x v="0"/>
    <s v="Home Decor"/>
    <n v="1"/>
    <n v="1599"/>
    <n v="0.2"/>
    <n v="850"/>
    <x v="4"/>
    <s v="Delivered"/>
    <s v="Website"/>
    <n v="4"/>
    <n v="1599"/>
    <n v="319.8"/>
    <n v="1279.2"/>
    <n v="850"/>
    <n v="429.20000000000005"/>
    <n v="0"/>
    <s v="May"/>
    <n v="2025"/>
    <x v="0"/>
  </r>
  <r>
    <s v="ORD101395"/>
    <d v="2025-05-02T00:00:00"/>
    <s v="CUST1134"/>
    <s v="Aditya Kapoor"/>
    <s v="Male"/>
    <n v="30"/>
    <x v="15"/>
    <s v="West"/>
    <s v="P021"/>
    <x v="3"/>
    <x v="1"/>
    <s v="Skincare"/>
    <n v="1"/>
    <n v="499"/>
    <n v="0.15"/>
    <n v="220"/>
    <x v="2"/>
    <s v="Delivered"/>
    <s v="Mobile App"/>
    <n v="1"/>
    <n v="499"/>
    <n v="74.849999999999994"/>
    <n v="424.15"/>
    <n v="220"/>
    <n v="204.14999999999998"/>
    <n v="0"/>
    <s v="May"/>
    <n v="2025"/>
    <x v="3"/>
  </r>
  <r>
    <s v="ORD101943"/>
    <d v="2025-05-02T00:00:00"/>
    <s v="CUST1127"/>
    <s v="Nisha Saxena"/>
    <s v="Female"/>
    <n v="19"/>
    <x v="17"/>
    <s v="North"/>
    <s v="P008"/>
    <x v="2"/>
    <x v="2"/>
    <s v="Clothing"/>
    <n v="1"/>
    <n v="799"/>
    <n v="0"/>
    <n v="390"/>
    <x v="2"/>
    <s v="Delivered"/>
    <s v="Mobile App"/>
    <n v="2"/>
    <n v="799"/>
    <n v="0"/>
    <n v="799"/>
    <n v="390"/>
    <n v="409"/>
    <n v="0"/>
    <s v="May"/>
    <n v="2025"/>
    <x v="0"/>
  </r>
  <r>
    <s v="ORD103453"/>
    <d v="2025-05-02T00:00:00"/>
    <s v="CUST1745"/>
    <s v="Sakshi Mishra"/>
    <s v="Female"/>
    <n v="30"/>
    <x v="13"/>
    <s v="North"/>
    <s v="P024"/>
    <x v="13"/>
    <x v="1"/>
    <s v="Fragrance"/>
    <n v="2"/>
    <n v="1799"/>
    <n v="0.1"/>
    <n v="1800"/>
    <x v="0"/>
    <s v="Delivered"/>
    <s v="Mobile App"/>
    <n v="4"/>
    <n v="3598"/>
    <n v="359.8"/>
    <n v="3238.2"/>
    <n v="1800"/>
    <n v="1438.1999999999998"/>
    <n v="0"/>
    <s v="May"/>
    <n v="2025"/>
    <x v="3"/>
  </r>
  <r>
    <s v="ORD100007"/>
    <d v="2025-05-02T00:00:00"/>
    <s v="CUST0771"/>
    <s v="Riya Verma"/>
    <s v="Male"/>
    <n v="21"/>
    <x v="17"/>
    <s v="North"/>
    <s v="P026"/>
    <x v="15"/>
    <x v="4"/>
    <s v="Fiction"/>
    <n v="1"/>
    <n v="899"/>
    <n v="0.2"/>
    <n v="420"/>
    <x v="5"/>
    <s v="Delivered"/>
    <s v="Mobile App"/>
    <n v="4"/>
    <n v="899"/>
    <n v="179.8"/>
    <n v="719.2"/>
    <n v="420"/>
    <n v="299.20000000000005"/>
    <n v="0"/>
    <s v="May"/>
    <n v="2025"/>
    <x v="0"/>
  </r>
  <r>
    <s v="ORD104575"/>
    <d v="2025-05-02T00:00:00"/>
    <s v="CUST0192"/>
    <s v="Aarav Sharma"/>
    <s v="Male"/>
    <n v="26"/>
    <x v="18"/>
    <s v="South"/>
    <s v="P018"/>
    <x v="16"/>
    <x v="5"/>
    <s v="Sports"/>
    <n v="3"/>
    <n v="2199"/>
    <n v="0.2"/>
    <n v="3750"/>
    <x v="1"/>
    <s v="Delivered"/>
    <s v="Mobile App"/>
    <n v="4"/>
    <n v="6597"/>
    <n v="1319.4"/>
    <n v="5277.6"/>
    <n v="3750"/>
    <n v="1527.6000000000004"/>
    <n v="0"/>
    <s v="May"/>
    <n v="2025"/>
    <x v="3"/>
  </r>
  <r>
    <s v="ORD101359"/>
    <d v="2025-05-02T00:00:00"/>
    <s v="CUST0504"/>
    <s v="Ishaan Malhotra"/>
    <s v="Female"/>
    <n v="33"/>
    <x v="13"/>
    <s v="North"/>
    <s v="P021"/>
    <x v="3"/>
    <x v="1"/>
    <s v="Skincare"/>
    <n v="2"/>
    <n v="499"/>
    <n v="0.25"/>
    <n v="440"/>
    <x v="2"/>
    <s v="Delivered"/>
    <s v="Mobile App"/>
    <n v="4"/>
    <n v="998"/>
    <n v="249.5"/>
    <n v="748.5"/>
    <n v="440"/>
    <n v="308.5"/>
    <n v="0"/>
    <s v="May"/>
    <n v="2025"/>
    <x v="3"/>
  </r>
  <r>
    <s v="ORD102873"/>
    <d v="2025-05-02T00:00:00"/>
    <s v="CUST1775"/>
    <s v="Isha Mehta"/>
    <s v="Female"/>
    <n v="44"/>
    <x v="0"/>
    <s v="East"/>
    <s v="P008"/>
    <x v="2"/>
    <x v="2"/>
    <s v="Clothing"/>
    <n v="1"/>
    <n v="799"/>
    <n v="0.05"/>
    <n v="390"/>
    <x v="2"/>
    <s v="Delivered"/>
    <s v="Mobile App"/>
    <n v="4"/>
    <n v="799"/>
    <n v="39.950000000000003"/>
    <n v="759.05"/>
    <n v="390"/>
    <n v="369.04999999999995"/>
    <n v="0"/>
    <s v="May"/>
    <n v="2025"/>
    <x v="2"/>
  </r>
  <r>
    <s v="ORD102514"/>
    <d v="2025-05-02T00:00:00"/>
    <s v="CUST0015"/>
    <s v="Isha Mehta"/>
    <s v="Female"/>
    <n v="44"/>
    <x v="21"/>
    <s v="East"/>
    <s v="P022"/>
    <x v="4"/>
    <x v="1"/>
    <s v="Skincare"/>
    <n v="2"/>
    <n v="799"/>
    <n v="0.15"/>
    <n v="720"/>
    <x v="1"/>
    <s v="Delivered"/>
    <s v="Website"/>
    <n v="4"/>
    <n v="1598"/>
    <n v="239.7"/>
    <n v="1358.3"/>
    <n v="720"/>
    <n v="638.29999999999995"/>
    <n v="0"/>
    <s v="May"/>
    <n v="2025"/>
    <x v="2"/>
  </r>
  <r>
    <s v="ORD102645"/>
    <d v="2025-05-03T00:00:00"/>
    <s v="CUST1976"/>
    <s v="Ishaan Malhotra"/>
    <s v="Male"/>
    <n v="42"/>
    <x v="17"/>
    <s v="North"/>
    <s v="P004"/>
    <x v="19"/>
    <x v="3"/>
    <s v="Accessories"/>
    <n v="2"/>
    <n v="899"/>
    <n v="0.15"/>
    <n v="960"/>
    <x v="5"/>
    <s v="Delivered"/>
    <s v="Mobile App"/>
    <n v="5"/>
    <n v="1798"/>
    <n v="269.7"/>
    <n v="1528.3"/>
    <n v="960"/>
    <n v="568.29999999999995"/>
    <n v="0"/>
    <s v="May"/>
    <n v="2025"/>
    <x v="2"/>
  </r>
  <r>
    <s v="ORD100165"/>
    <d v="2025-05-03T00:00:00"/>
    <s v="CUST1258"/>
    <s v="Arjun Rao"/>
    <s v="Male"/>
    <n v="38"/>
    <x v="9"/>
    <s v="North"/>
    <s v="P015"/>
    <x v="23"/>
    <x v="0"/>
    <s v="Home Decor"/>
    <n v="2"/>
    <n v="1599"/>
    <n v="0.05"/>
    <n v="1700"/>
    <x v="3"/>
    <s v="Delivered"/>
    <s v="Website"/>
    <n v="5"/>
    <n v="3198"/>
    <n v="159.9"/>
    <n v="3038.1"/>
    <n v="1700"/>
    <n v="1338.1"/>
    <n v="0"/>
    <s v="May"/>
    <n v="2025"/>
    <x v="2"/>
  </r>
  <r>
    <s v="ORD103287"/>
    <d v="2025-05-03T00:00:00"/>
    <s v="CUST1313"/>
    <s v="Diya Mishra"/>
    <s v="Female"/>
    <n v="24"/>
    <x v="3"/>
    <s v="East"/>
    <s v="P025"/>
    <x v="1"/>
    <x v="1"/>
    <s v="Skincare"/>
    <n v="2"/>
    <n v="699"/>
    <n v="0.1"/>
    <n v="620"/>
    <x v="0"/>
    <s v="Delivered"/>
    <s v="Website"/>
    <n v="5"/>
    <n v="1398"/>
    <n v="139.80000000000001"/>
    <n v="1258.2"/>
    <n v="620"/>
    <n v="638.20000000000005"/>
    <n v="0"/>
    <s v="May"/>
    <n v="2025"/>
    <x v="0"/>
  </r>
  <r>
    <s v="ORD104562"/>
    <d v="2025-05-03T00:00:00"/>
    <s v="CUST0579"/>
    <s v="Riya Verma"/>
    <s v="Female"/>
    <n v="34"/>
    <x v="17"/>
    <s v="North"/>
    <s v="P009"/>
    <x v="21"/>
    <x v="2"/>
    <s v="Clothing"/>
    <n v="1"/>
    <n v="1999"/>
    <n v="0.05"/>
    <n v="1050"/>
    <x v="3"/>
    <s v="Delivered"/>
    <s v="Website"/>
    <n v="4"/>
    <n v="1999"/>
    <n v="99.95"/>
    <n v="1899.05"/>
    <n v="1050"/>
    <n v="849.05"/>
    <n v="0"/>
    <s v="May"/>
    <n v="2025"/>
    <x v="3"/>
  </r>
  <r>
    <s v="ORD104311"/>
    <d v="2025-05-03T00:00:00"/>
    <s v="CUST1539"/>
    <s v="Riya Verma"/>
    <s v="Male"/>
    <n v="18"/>
    <x v="7"/>
    <s v="West"/>
    <s v="P019"/>
    <x v="18"/>
    <x v="5"/>
    <s v="Sports"/>
    <n v="2"/>
    <n v="1499"/>
    <n v="0.1"/>
    <n v="1600"/>
    <x v="2"/>
    <s v="Delivered"/>
    <s v="Mobile App"/>
    <n v="4"/>
    <n v="2998"/>
    <n v="299.8"/>
    <n v="2698.2"/>
    <n v="1600"/>
    <n v="1098.1999999999998"/>
    <n v="0"/>
    <s v="May"/>
    <n v="2025"/>
    <x v="0"/>
  </r>
  <r>
    <s v="ORD104882"/>
    <d v="2025-05-03T00:00:00"/>
    <s v="CUST0691"/>
    <s v="Anjali Verma"/>
    <s v="Female"/>
    <n v="25"/>
    <x v="9"/>
    <s v="North"/>
    <s v="P025"/>
    <x v="1"/>
    <x v="1"/>
    <s v="Skincare"/>
    <n v="1"/>
    <n v="699"/>
    <n v="0.15"/>
    <n v="310"/>
    <x v="0"/>
    <s v="Delivered"/>
    <s v="Mobile App"/>
    <n v="3"/>
    <n v="699"/>
    <n v="104.85"/>
    <n v="594.15"/>
    <n v="310"/>
    <n v="284.14999999999998"/>
    <n v="0"/>
    <s v="May"/>
    <n v="2025"/>
    <x v="0"/>
  </r>
  <r>
    <s v="ORD101819"/>
    <d v="2025-05-04T00:00:00"/>
    <s v="CUST0383"/>
    <s v="Shivam Mehta"/>
    <s v="Male"/>
    <n v="41"/>
    <x v="16"/>
    <s v="North"/>
    <s v="P006"/>
    <x v="8"/>
    <x v="2"/>
    <s v="Bags"/>
    <n v="1"/>
    <n v="1799"/>
    <n v="0.1"/>
    <n v="950"/>
    <x v="4"/>
    <s v="Cancelled"/>
    <s v="Mobile App"/>
    <m/>
    <n v="1799"/>
    <n v="179.9"/>
    <n v="1619.1"/>
    <n v="950"/>
    <n v="669.09999999999991"/>
    <n v="0"/>
    <s v="May"/>
    <n v="2025"/>
    <x v="2"/>
  </r>
  <r>
    <s v="ORD101593"/>
    <d v="2025-05-04T00:00:00"/>
    <s v="CUST0188"/>
    <s v="Ananya Kumar"/>
    <s v="Male"/>
    <n v="35"/>
    <x v="19"/>
    <s v="East"/>
    <s v="P028"/>
    <x v="12"/>
    <x v="4"/>
    <s v="Technology"/>
    <n v="1"/>
    <n v="1099"/>
    <n v="0.1"/>
    <n v="520"/>
    <x v="1"/>
    <s v="Delivered"/>
    <s v="Mobile App"/>
    <n v="1"/>
    <n v="1099"/>
    <n v="109.9"/>
    <n v="989.1"/>
    <n v="520"/>
    <n v="469.1"/>
    <n v="0"/>
    <s v="May"/>
    <n v="2025"/>
    <x v="3"/>
  </r>
  <r>
    <s v="ORD103126"/>
    <d v="2025-05-04T00:00:00"/>
    <s v="CUST1252"/>
    <s v="Varun Jain"/>
    <s v="Female"/>
    <n v="29"/>
    <x v="9"/>
    <s v="North"/>
    <s v="P019"/>
    <x v="18"/>
    <x v="5"/>
    <s v="Sports"/>
    <n v="1"/>
    <n v="1499"/>
    <n v="0"/>
    <n v="800"/>
    <x v="3"/>
    <s v="Delivered"/>
    <s v="Website"/>
    <n v="5"/>
    <n v="1499"/>
    <n v="0"/>
    <n v="1499"/>
    <n v="800"/>
    <n v="699"/>
    <n v="0"/>
    <s v="May"/>
    <n v="2025"/>
    <x v="3"/>
  </r>
  <r>
    <s v="ORD103461"/>
    <d v="2025-05-04T00:00:00"/>
    <s v="CUST0492"/>
    <s v="Rahul Kumar"/>
    <s v="Male"/>
    <n v="35"/>
    <x v="1"/>
    <s v="North"/>
    <s v="P022"/>
    <x v="4"/>
    <x v="1"/>
    <s v="Skincare"/>
    <n v="1"/>
    <n v="799"/>
    <n v="0"/>
    <n v="360"/>
    <x v="3"/>
    <s v="Delivered"/>
    <s v="Website"/>
    <n v="2"/>
    <n v="799"/>
    <n v="0"/>
    <n v="799"/>
    <n v="360"/>
    <n v="439"/>
    <n v="0"/>
    <s v="May"/>
    <n v="2025"/>
    <x v="3"/>
  </r>
  <r>
    <s v="ORD101937"/>
    <d v="2025-05-04T00:00:00"/>
    <s v="CUST0966"/>
    <s v="Kabir Gupta"/>
    <s v="Male"/>
    <n v="40"/>
    <x v="22"/>
    <s v="South"/>
    <s v="P015"/>
    <x v="23"/>
    <x v="0"/>
    <s v="Home Decor"/>
    <n v="1"/>
    <n v="1599"/>
    <n v="0.3"/>
    <n v="850"/>
    <x v="0"/>
    <s v="Delivered"/>
    <s v="Mobile App"/>
    <n v="5"/>
    <n v="1599"/>
    <n v="479.7"/>
    <n v="1119.3"/>
    <n v="850"/>
    <n v="269.29999999999995"/>
    <n v="0"/>
    <s v="May"/>
    <n v="2025"/>
    <x v="2"/>
  </r>
  <r>
    <s v="ORD102829"/>
    <d v="2025-05-04T00:00:00"/>
    <s v="CUST1983"/>
    <s v="Shivam Mehta"/>
    <s v="Female"/>
    <n v="21"/>
    <x v="22"/>
    <s v="South"/>
    <s v="P008"/>
    <x v="2"/>
    <x v="2"/>
    <s v="Clothing"/>
    <n v="2"/>
    <n v="799"/>
    <n v="0.1"/>
    <n v="780"/>
    <x v="5"/>
    <s v="Delivered"/>
    <s v="Website"/>
    <n v="5"/>
    <n v="1598"/>
    <n v="159.80000000000001"/>
    <n v="1438.2"/>
    <n v="780"/>
    <n v="658.2"/>
    <n v="0"/>
    <s v="May"/>
    <n v="2025"/>
    <x v="0"/>
  </r>
  <r>
    <s v="ORD104164"/>
    <d v="2025-05-04T00:00:00"/>
    <s v="CUST1928"/>
    <s v="Sanya Malhotra"/>
    <s v="Female"/>
    <n v="18"/>
    <x v="12"/>
    <s v="West"/>
    <s v="P007"/>
    <x v="5"/>
    <x v="2"/>
    <s v="Footwear"/>
    <n v="3"/>
    <n v="2899"/>
    <n v="0.05"/>
    <n v="5100"/>
    <x v="3"/>
    <s v="Delivered"/>
    <s v="Mobile App"/>
    <n v="3"/>
    <n v="8697"/>
    <n v="434.85"/>
    <n v="8262.15"/>
    <n v="5100"/>
    <n v="3162.1499999999996"/>
    <n v="0"/>
    <s v="May"/>
    <n v="2025"/>
    <x v="0"/>
  </r>
  <r>
    <s v="ORD102266"/>
    <d v="2025-05-04T00:00:00"/>
    <s v="CUST0028"/>
    <s v="Ananya Kumar"/>
    <s v="Female"/>
    <n v="28"/>
    <x v="13"/>
    <s v="North"/>
    <s v="P002"/>
    <x v="10"/>
    <x v="3"/>
    <s v="Audio"/>
    <n v="2"/>
    <n v="1899"/>
    <n v="0.25"/>
    <n v="2240"/>
    <x v="3"/>
    <s v="Delivered"/>
    <s v="Mobile App"/>
    <n v="4"/>
    <n v="3798"/>
    <n v="949.5"/>
    <n v="2848.5"/>
    <n v="2240"/>
    <n v="608.5"/>
    <n v="0"/>
    <s v="May"/>
    <n v="2025"/>
    <x v="3"/>
  </r>
  <r>
    <s v="ORD100173"/>
    <d v="2025-05-04T00:00:00"/>
    <s v="CUST0719"/>
    <s v="Isha Mehta"/>
    <s v="Female"/>
    <n v="26"/>
    <x v="15"/>
    <s v="West"/>
    <s v="P024"/>
    <x v="13"/>
    <x v="1"/>
    <s v="Fragrance"/>
    <n v="1"/>
    <n v="1799"/>
    <n v="0"/>
    <n v="900"/>
    <x v="3"/>
    <s v="Delivered"/>
    <s v="Mobile App"/>
    <n v="5"/>
    <n v="1799"/>
    <n v="0"/>
    <n v="1799"/>
    <n v="900"/>
    <n v="899"/>
    <n v="0"/>
    <s v="May"/>
    <n v="2025"/>
    <x v="3"/>
  </r>
  <r>
    <s v="ORD102074"/>
    <d v="2025-05-04T00:00:00"/>
    <s v="CUST1447"/>
    <s v="Nisha Saxena"/>
    <s v="Female"/>
    <n v="33"/>
    <x v="3"/>
    <s v="East"/>
    <s v="P029"/>
    <x v="11"/>
    <x v="4"/>
    <s v="Technology"/>
    <n v="1"/>
    <n v="1299"/>
    <n v="0.1"/>
    <n v="610"/>
    <x v="3"/>
    <s v="Delivered"/>
    <s v="Mobile App"/>
    <n v="5"/>
    <n v="1299"/>
    <n v="129.9"/>
    <n v="1169.0999999999999"/>
    <n v="610"/>
    <n v="559.09999999999991"/>
    <n v="0"/>
    <s v="May"/>
    <n v="2025"/>
    <x v="3"/>
  </r>
  <r>
    <s v="ORD102517"/>
    <d v="2025-05-04T00:00:00"/>
    <s v="CUST1909"/>
    <s v="Pranav Bansal"/>
    <s v="Male"/>
    <n v="19"/>
    <x v="18"/>
    <s v="South"/>
    <s v="P004"/>
    <x v="19"/>
    <x v="3"/>
    <s v="Accessories"/>
    <n v="2"/>
    <n v="899"/>
    <n v="0.3"/>
    <n v="960"/>
    <x v="0"/>
    <s v="Delivered"/>
    <s v="Mobile App"/>
    <n v="5"/>
    <n v="1798"/>
    <n v="539.4"/>
    <n v="1258.5999999999999"/>
    <n v="960"/>
    <n v="298.59999999999991"/>
    <n v="0"/>
    <s v="May"/>
    <n v="2025"/>
    <x v="0"/>
  </r>
  <r>
    <s v="ORD101184"/>
    <d v="2025-05-04T00:00:00"/>
    <s v="CUST1754"/>
    <s v="Rohan Rao"/>
    <s v="Female"/>
    <n v="37"/>
    <x v="17"/>
    <s v="North"/>
    <s v="P001"/>
    <x v="6"/>
    <x v="3"/>
    <s v="Audio"/>
    <n v="1"/>
    <n v="2499"/>
    <n v="0.05"/>
    <n v="1550"/>
    <x v="0"/>
    <s v="Delivered"/>
    <s v="Website"/>
    <n v="5"/>
    <n v="2499"/>
    <n v="124.95"/>
    <n v="2374.0500000000002"/>
    <n v="1550"/>
    <n v="824.05000000000018"/>
    <n v="0"/>
    <s v="May"/>
    <n v="2025"/>
    <x v="2"/>
  </r>
  <r>
    <s v="ORD100297"/>
    <d v="2025-05-05T00:00:00"/>
    <s v="CUST0571"/>
    <s v="Vansh Chopra"/>
    <s v="Female"/>
    <n v="19"/>
    <x v="8"/>
    <s v="East"/>
    <s v="P027"/>
    <x v="25"/>
    <x v="4"/>
    <s v="Business"/>
    <n v="1"/>
    <n v="699"/>
    <n v="0"/>
    <n v="300"/>
    <x v="1"/>
    <s v="Delivered"/>
    <s v="Mobile App"/>
    <n v="4"/>
    <n v="699"/>
    <n v="0"/>
    <n v="699"/>
    <n v="300"/>
    <n v="399"/>
    <n v="0"/>
    <s v="May"/>
    <n v="2025"/>
    <x v="0"/>
  </r>
  <r>
    <s v="ORD103575"/>
    <d v="2025-05-05T00:00:00"/>
    <s v="CUST0038"/>
    <s v="Kabir Gupta"/>
    <s v="Male"/>
    <n v="38"/>
    <x v="22"/>
    <s v="South"/>
    <s v="P019"/>
    <x v="18"/>
    <x v="5"/>
    <s v="Sports"/>
    <n v="2"/>
    <n v="1499"/>
    <n v="0.05"/>
    <n v="1600"/>
    <x v="3"/>
    <s v="Delivered"/>
    <s v="Website"/>
    <n v="5"/>
    <n v="2998"/>
    <n v="149.9"/>
    <n v="2848.1"/>
    <n v="1600"/>
    <n v="1248.0999999999999"/>
    <n v="0"/>
    <s v="May"/>
    <n v="2025"/>
    <x v="2"/>
  </r>
  <r>
    <s v="ORD102908"/>
    <d v="2025-05-05T00:00:00"/>
    <s v="CUST0913"/>
    <s v="Sakshi Mishra"/>
    <s v="Male"/>
    <n v="18"/>
    <x v="5"/>
    <s v="West"/>
    <s v="P029"/>
    <x v="11"/>
    <x v="4"/>
    <s v="Technology"/>
    <n v="1"/>
    <n v="1299"/>
    <n v="0.1"/>
    <n v="610"/>
    <x v="1"/>
    <s v="Returned"/>
    <s v="Website"/>
    <n v="4"/>
    <n v="1299"/>
    <n v="129.9"/>
    <n v="1169.0999999999999"/>
    <n v="610"/>
    <n v="559.09999999999991"/>
    <n v="0"/>
    <s v="May"/>
    <n v="2025"/>
    <x v="0"/>
  </r>
  <r>
    <s v="ORD102515"/>
    <d v="2025-05-05T00:00:00"/>
    <s v="CUST1237"/>
    <s v="Pranav Bansal"/>
    <s v="Male"/>
    <n v="42"/>
    <x v="1"/>
    <s v="North"/>
    <s v="P015"/>
    <x v="23"/>
    <x v="0"/>
    <s v="Home Decor"/>
    <n v="2"/>
    <n v="1599"/>
    <n v="0"/>
    <n v="1700"/>
    <x v="1"/>
    <s v="Delivered"/>
    <s v="Website"/>
    <n v="5"/>
    <n v="3198"/>
    <n v="0"/>
    <n v="3198"/>
    <n v="1700"/>
    <n v="1498"/>
    <n v="0"/>
    <s v="May"/>
    <n v="2025"/>
    <x v="2"/>
  </r>
  <r>
    <s v="ORD104291"/>
    <d v="2025-05-05T00:00:00"/>
    <s v="CUST0555"/>
    <s v="Kiara Chopra"/>
    <s v="Male"/>
    <n v="18"/>
    <x v="11"/>
    <s v="West"/>
    <s v="P008"/>
    <x v="2"/>
    <x v="2"/>
    <s v="Clothing"/>
    <n v="1"/>
    <n v="799"/>
    <n v="0.05"/>
    <n v="390"/>
    <x v="0"/>
    <s v="Delivered"/>
    <s v="Mobile App"/>
    <n v="3"/>
    <n v="799"/>
    <n v="39.950000000000003"/>
    <n v="759.05"/>
    <n v="390"/>
    <n v="369.04999999999995"/>
    <n v="0"/>
    <s v="May"/>
    <n v="2025"/>
    <x v="0"/>
  </r>
  <r>
    <s v="ORD104972"/>
    <d v="2025-05-05T00:00:00"/>
    <s v="CUST0524"/>
    <s v="Rahul Kumar"/>
    <s v="Female"/>
    <n v="37"/>
    <x v="9"/>
    <s v="North"/>
    <s v="P023"/>
    <x v="20"/>
    <x v="1"/>
    <s v="Haircare"/>
    <n v="1"/>
    <n v="649"/>
    <n v="0.05"/>
    <n v="290"/>
    <x v="3"/>
    <s v="Delivered"/>
    <s v="Mobile App"/>
    <n v="4"/>
    <n v="649"/>
    <n v="32.450000000000003"/>
    <n v="616.54999999999995"/>
    <n v="290"/>
    <n v="326.54999999999995"/>
    <n v="0"/>
    <s v="May"/>
    <n v="2025"/>
    <x v="2"/>
  </r>
  <r>
    <s v="ORD104101"/>
    <d v="2025-05-05T00:00:00"/>
    <s v="CUST0450"/>
    <s v="Manish Agarwal"/>
    <s v="Male"/>
    <n v="27"/>
    <x v="9"/>
    <s v="North"/>
    <s v="P003"/>
    <x v="9"/>
    <x v="3"/>
    <s v="Wearables"/>
    <n v="2"/>
    <n v="3299"/>
    <n v="0.05"/>
    <n v="4200"/>
    <x v="0"/>
    <s v="Returned"/>
    <s v="Website"/>
    <n v="3"/>
    <n v="6598"/>
    <n v="329.90000000000003"/>
    <n v="6268.1"/>
    <n v="4200"/>
    <n v="2068.1000000000004"/>
    <n v="0"/>
    <s v="May"/>
    <n v="2025"/>
    <x v="3"/>
  </r>
  <r>
    <s v="ORD104054"/>
    <d v="2025-05-05T00:00:00"/>
    <s v="CUST0692"/>
    <s v="Karan Jain"/>
    <s v="Male"/>
    <n v="28"/>
    <x v="13"/>
    <s v="North"/>
    <s v="P005"/>
    <x v="27"/>
    <x v="3"/>
    <s v="Accessories"/>
    <n v="1"/>
    <n v="1599"/>
    <n v="0.15"/>
    <n v="920"/>
    <x v="4"/>
    <s v="Delivered"/>
    <s v="Mobile App"/>
    <n v="5"/>
    <n v="1599"/>
    <n v="239.85"/>
    <n v="1359.15"/>
    <n v="920"/>
    <n v="439.15000000000009"/>
    <n v="0"/>
    <s v="May"/>
    <n v="2025"/>
    <x v="3"/>
  </r>
  <r>
    <s v="ORD102510"/>
    <d v="2025-05-05T00:00:00"/>
    <s v="CUST1827"/>
    <s v="Riya Verma"/>
    <s v="Female"/>
    <n v="38"/>
    <x v="13"/>
    <s v="North"/>
    <s v="P018"/>
    <x v="16"/>
    <x v="5"/>
    <s v="Sports"/>
    <n v="5"/>
    <n v="2199"/>
    <n v="0"/>
    <n v="6250"/>
    <x v="2"/>
    <s v="Delivered"/>
    <s v="Mobile App"/>
    <n v="5"/>
    <n v="10995"/>
    <n v="0"/>
    <n v="10995"/>
    <n v="6250"/>
    <n v="4745"/>
    <n v="0"/>
    <s v="May"/>
    <n v="2025"/>
    <x v="2"/>
  </r>
  <r>
    <s v="ORD100467"/>
    <d v="2025-05-06T00:00:00"/>
    <s v="CUST1514"/>
    <s v="Arjun Rao"/>
    <s v="Male"/>
    <n v="41"/>
    <x v="6"/>
    <s v="North"/>
    <s v="P022"/>
    <x v="4"/>
    <x v="1"/>
    <s v="Skincare"/>
    <n v="2"/>
    <n v="799"/>
    <n v="0.1"/>
    <n v="720"/>
    <x v="1"/>
    <s v="Delivered"/>
    <s v="Mobile App"/>
    <n v="3"/>
    <n v="1598"/>
    <n v="159.80000000000001"/>
    <n v="1438.2"/>
    <n v="720"/>
    <n v="718.2"/>
    <n v="0"/>
    <s v="May"/>
    <n v="2025"/>
    <x v="2"/>
  </r>
  <r>
    <s v="ORD103129"/>
    <d v="2025-05-06T00:00:00"/>
    <s v="CUST1267"/>
    <s v="Anjali Verma"/>
    <s v="Male"/>
    <n v="38"/>
    <x v="11"/>
    <s v="West"/>
    <s v="P028"/>
    <x v="12"/>
    <x v="4"/>
    <s v="Technology"/>
    <n v="1"/>
    <n v="1099"/>
    <n v="0.05"/>
    <n v="520"/>
    <x v="0"/>
    <s v="Delivered"/>
    <s v="Mobile App"/>
    <n v="3"/>
    <n v="1099"/>
    <n v="54.95"/>
    <n v="1044.05"/>
    <n v="520"/>
    <n v="524.04999999999995"/>
    <n v="0"/>
    <s v="May"/>
    <n v="2025"/>
    <x v="2"/>
  </r>
  <r>
    <s v="ORD102606"/>
    <d v="2025-05-06T00:00:00"/>
    <s v="CUST1370"/>
    <s v="Rohan Rao"/>
    <s v="Male"/>
    <n v="24"/>
    <x v="5"/>
    <s v="West"/>
    <s v="P012"/>
    <x v="0"/>
    <x v="0"/>
    <s v="Kitchen"/>
    <n v="2"/>
    <n v="5999"/>
    <n v="0.25"/>
    <n v="7800"/>
    <x v="0"/>
    <s v="Delivered"/>
    <s v="Website"/>
    <n v="5"/>
    <n v="11998"/>
    <n v="2999.5"/>
    <n v="8998.5"/>
    <n v="7800"/>
    <n v="1198.5"/>
    <n v="0"/>
    <s v="May"/>
    <n v="2025"/>
    <x v="0"/>
  </r>
  <r>
    <s v="ORD100675"/>
    <d v="2025-05-06T00:00:00"/>
    <s v="CUST0875"/>
    <s v="Kiara Chopra"/>
    <s v="Female"/>
    <n v="34"/>
    <x v="18"/>
    <s v="South"/>
    <s v="P015"/>
    <x v="23"/>
    <x v="0"/>
    <s v="Home Decor"/>
    <n v="3"/>
    <n v="1599"/>
    <n v="0.05"/>
    <n v="2550"/>
    <x v="1"/>
    <s v="Delivered"/>
    <s v="Mobile App"/>
    <n v="5"/>
    <n v="4797"/>
    <n v="239.85000000000002"/>
    <n v="4557.1499999999996"/>
    <n v="2550"/>
    <n v="2007.1499999999996"/>
    <n v="0"/>
    <s v="May"/>
    <n v="2025"/>
    <x v="3"/>
  </r>
  <r>
    <s v="ORD104732"/>
    <d v="2025-05-06T00:00:00"/>
    <s v="CUST1339"/>
    <s v="Vansh Chopra"/>
    <s v="Female"/>
    <n v="24"/>
    <x v="11"/>
    <s v="West"/>
    <s v="P021"/>
    <x v="3"/>
    <x v="1"/>
    <s v="Skincare"/>
    <n v="1"/>
    <n v="499"/>
    <n v="0"/>
    <n v="220"/>
    <x v="1"/>
    <s v="Delivered"/>
    <s v="Mobile App"/>
    <n v="1"/>
    <n v="499"/>
    <n v="0"/>
    <n v="499"/>
    <n v="220"/>
    <n v="279"/>
    <n v="0"/>
    <s v="May"/>
    <n v="2025"/>
    <x v="0"/>
  </r>
  <r>
    <s v="ORD101499"/>
    <d v="2025-05-06T00:00:00"/>
    <s v="CUST2052"/>
    <s v="Varun Jain"/>
    <s v="Male"/>
    <n v="33"/>
    <x v="13"/>
    <s v="North"/>
    <s v="P003"/>
    <x v="9"/>
    <x v="3"/>
    <s v="Wearables"/>
    <n v="4"/>
    <n v="3299"/>
    <n v="0.05"/>
    <n v="8400"/>
    <x v="0"/>
    <s v="Returned"/>
    <s v="Website"/>
    <n v="5"/>
    <n v="13196"/>
    <n v="659.80000000000007"/>
    <n v="12536.2"/>
    <n v="8400"/>
    <n v="4136.2000000000007"/>
    <n v="0"/>
    <s v="May"/>
    <n v="2025"/>
    <x v="3"/>
  </r>
  <r>
    <s v="ORD100608"/>
    <d v="2025-05-06T00:00:00"/>
    <s v="CUST1722"/>
    <s v="Rohan Rao"/>
    <s v="Male"/>
    <n v="28"/>
    <x v="11"/>
    <s v="West"/>
    <s v="P012"/>
    <x v="0"/>
    <x v="0"/>
    <s v="Kitchen"/>
    <n v="1"/>
    <n v="5999"/>
    <n v="0"/>
    <n v="3900"/>
    <x v="0"/>
    <s v="Delivered"/>
    <s v="Mobile App"/>
    <n v="4"/>
    <n v="5999"/>
    <n v="0"/>
    <n v="5999"/>
    <n v="3900"/>
    <n v="2099"/>
    <n v="0"/>
    <s v="May"/>
    <n v="2025"/>
    <x v="3"/>
  </r>
  <r>
    <s v="ORD104661"/>
    <d v="2025-05-06T00:00:00"/>
    <s v="CUST2026"/>
    <s v="Arjun Rao"/>
    <s v="Male"/>
    <n v="29"/>
    <x v="5"/>
    <s v="West"/>
    <s v="P007"/>
    <x v="5"/>
    <x v="2"/>
    <s v="Footwear"/>
    <n v="1"/>
    <n v="2899"/>
    <n v="0.15"/>
    <n v="1700"/>
    <x v="3"/>
    <s v="Delivered"/>
    <s v="Mobile App"/>
    <n v="5"/>
    <n v="2899"/>
    <n v="434.84999999999997"/>
    <n v="2464.15"/>
    <n v="1700"/>
    <n v="764.15000000000009"/>
    <n v="0"/>
    <s v="May"/>
    <n v="2025"/>
    <x v="3"/>
  </r>
  <r>
    <s v="ORD104847"/>
    <d v="2025-05-06T00:00:00"/>
    <s v="CUST0963"/>
    <s v="Riya Verma"/>
    <s v="Male"/>
    <n v="22"/>
    <x v="23"/>
    <s v="West"/>
    <s v="P023"/>
    <x v="20"/>
    <x v="1"/>
    <s v="Haircare"/>
    <n v="1"/>
    <n v="649"/>
    <n v="0.05"/>
    <n v="290"/>
    <x v="0"/>
    <s v="Delivered"/>
    <s v="Mobile App"/>
    <n v="5"/>
    <n v="649"/>
    <n v="32.450000000000003"/>
    <n v="616.54999999999995"/>
    <n v="290"/>
    <n v="326.54999999999995"/>
    <n v="0"/>
    <s v="May"/>
    <n v="2025"/>
    <x v="0"/>
  </r>
  <r>
    <s v="ORD102490"/>
    <d v="2025-05-06T00:00:00"/>
    <s v="CUST0120"/>
    <s v="Ishaan Malhotra"/>
    <s v="Male"/>
    <n v="27"/>
    <x v="2"/>
    <s v="East"/>
    <s v="P001"/>
    <x v="6"/>
    <x v="3"/>
    <s v="Audio"/>
    <n v="2"/>
    <n v="2499"/>
    <n v="0.05"/>
    <n v="3100"/>
    <x v="0"/>
    <s v="Delivered"/>
    <s v="Website"/>
    <n v="3"/>
    <n v="4998"/>
    <n v="249.9"/>
    <n v="4748.1000000000004"/>
    <n v="3100"/>
    <n v="1648.1000000000004"/>
    <n v="0"/>
    <s v="May"/>
    <n v="2025"/>
    <x v="3"/>
  </r>
  <r>
    <s v="ORD103237"/>
    <d v="2025-05-07T00:00:00"/>
    <s v="CUST0125"/>
    <s v="Kavya Patel"/>
    <s v="Female"/>
    <n v="37"/>
    <x v="22"/>
    <s v="South"/>
    <s v="P004"/>
    <x v="19"/>
    <x v="3"/>
    <s v="Accessories"/>
    <n v="2"/>
    <n v="899"/>
    <n v="0.1"/>
    <n v="960"/>
    <x v="4"/>
    <s v="Delivered"/>
    <s v="Website"/>
    <n v="4"/>
    <n v="1798"/>
    <n v="179.8"/>
    <n v="1618.2"/>
    <n v="960"/>
    <n v="658.2"/>
    <n v="0"/>
    <s v="May"/>
    <n v="2025"/>
    <x v="2"/>
  </r>
  <r>
    <s v="ORD103369"/>
    <d v="2025-05-07T00:00:00"/>
    <s v="CUST0086"/>
    <s v="Simran Gupta"/>
    <s v="Male"/>
    <n v="31"/>
    <x v="4"/>
    <s v="South"/>
    <s v="P029"/>
    <x v="11"/>
    <x v="4"/>
    <s v="Technology"/>
    <n v="1"/>
    <n v="1299"/>
    <n v="0.25"/>
    <n v="610"/>
    <x v="2"/>
    <s v="Delivered"/>
    <s v="Website"/>
    <n v="5"/>
    <n v="1299"/>
    <n v="324.75"/>
    <n v="974.25"/>
    <n v="610"/>
    <n v="364.25"/>
    <n v="0"/>
    <s v="May"/>
    <n v="2025"/>
    <x v="3"/>
  </r>
  <r>
    <s v="ORD100319"/>
    <d v="2025-05-07T00:00:00"/>
    <s v="CUST0651"/>
    <s v="Kiara Chopra"/>
    <s v="Female"/>
    <n v="25"/>
    <x v="20"/>
    <s v="South"/>
    <s v="P004"/>
    <x v="19"/>
    <x v="3"/>
    <s v="Accessories"/>
    <n v="2"/>
    <n v="899"/>
    <n v="0.1"/>
    <n v="960"/>
    <x v="5"/>
    <s v="Cancelled"/>
    <s v="Website"/>
    <m/>
    <n v="1798"/>
    <n v="179.8"/>
    <n v="1618.2"/>
    <n v="960"/>
    <n v="658.2"/>
    <n v="0"/>
    <s v="May"/>
    <n v="2025"/>
    <x v="0"/>
  </r>
  <r>
    <s v="ORD103782"/>
    <d v="2025-05-07T00:00:00"/>
    <s v="CUST1683"/>
    <s v="Anjali Verma"/>
    <s v="Male"/>
    <n v="20"/>
    <x v="15"/>
    <s v="West"/>
    <s v="P022"/>
    <x v="4"/>
    <x v="1"/>
    <s v="Skincare"/>
    <n v="1"/>
    <n v="799"/>
    <n v="0.05"/>
    <n v="360"/>
    <x v="0"/>
    <s v="Delivered"/>
    <s v="Mobile App"/>
    <n v="5"/>
    <n v="799"/>
    <n v="39.950000000000003"/>
    <n v="759.05"/>
    <n v="360"/>
    <n v="399.04999999999995"/>
    <n v="0"/>
    <s v="May"/>
    <n v="2025"/>
    <x v="0"/>
  </r>
  <r>
    <s v="ORD101387"/>
    <d v="2025-05-07T00:00:00"/>
    <s v="CUST2154"/>
    <s v="Arjun Rao"/>
    <s v="Male"/>
    <n v="21"/>
    <x v="5"/>
    <s v="West"/>
    <s v="P009"/>
    <x v="21"/>
    <x v="2"/>
    <s v="Clothing"/>
    <n v="2"/>
    <n v="1999"/>
    <n v="0"/>
    <n v="2100"/>
    <x v="4"/>
    <s v="Delivered"/>
    <s v="Mobile App"/>
    <n v="5"/>
    <n v="3998"/>
    <n v="0"/>
    <n v="3998"/>
    <n v="2100"/>
    <n v="1898"/>
    <n v="0"/>
    <s v="May"/>
    <n v="2025"/>
    <x v="0"/>
  </r>
  <r>
    <s v="ORD100833"/>
    <d v="2025-05-07T00:00:00"/>
    <s v="CUST1037"/>
    <s v="Tanvi Patel"/>
    <s v="Female"/>
    <n v="37"/>
    <x v="15"/>
    <s v="West"/>
    <s v="P019"/>
    <x v="18"/>
    <x v="5"/>
    <s v="Sports"/>
    <n v="1"/>
    <n v="1499"/>
    <n v="0.1"/>
    <n v="800"/>
    <x v="3"/>
    <s v="Delivered"/>
    <s v="Website"/>
    <n v="1"/>
    <n v="1499"/>
    <n v="149.9"/>
    <n v="1349.1"/>
    <n v="800"/>
    <n v="549.09999999999991"/>
    <n v="0"/>
    <s v="May"/>
    <n v="2025"/>
    <x v="2"/>
  </r>
  <r>
    <s v="ORD102629"/>
    <d v="2025-05-07T00:00:00"/>
    <s v="CUST0836"/>
    <s v="Varun Jain"/>
    <s v="Male"/>
    <n v="40"/>
    <x v="7"/>
    <s v="West"/>
    <s v="P025"/>
    <x v="1"/>
    <x v="1"/>
    <s v="Skincare"/>
    <n v="1"/>
    <n v="699"/>
    <n v="0.05"/>
    <n v="310"/>
    <x v="1"/>
    <s v="Cancelled"/>
    <s v="Mobile App"/>
    <m/>
    <n v="699"/>
    <n v="34.950000000000003"/>
    <n v="664.05"/>
    <n v="310"/>
    <n v="354.04999999999995"/>
    <n v="0"/>
    <s v="May"/>
    <n v="2025"/>
    <x v="2"/>
  </r>
  <r>
    <s v="ORD102321"/>
    <d v="2025-05-07T00:00:00"/>
    <s v="CUST1587"/>
    <s v="Anjali Verma"/>
    <s v="Male"/>
    <n v="27"/>
    <x v="10"/>
    <s v="South"/>
    <s v="P021"/>
    <x v="3"/>
    <x v="1"/>
    <s v="Skincare"/>
    <n v="1"/>
    <n v="499"/>
    <n v="0.15"/>
    <n v="220"/>
    <x v="0"/>
    <s v="Delivered"/>
    <s v="Mobile App"/>
    <n v="5"/>
    <n v="499"/>
    <n v="74.849999999999994"/>
    <n v="424.15"/>
    <n v="220"/>
    <n v="204.14999999999998"/>
    <n v="0"/>
    <s v="May"/>
    <n v="2025"/>
    <x v="3"/>
  </r>
  <r>
    <s v="ORD104665"/>
    <d v="2025-05-07T00:00:00"/>
    <s v="CUST0561"/>
    <s v="Sakshi Mishra"/>
    <s v="Male"/>
    <n v="24"/>
    <x v="0"/>
    <s v="East"/>
    <s v="P007"/>
    <x v="5"/>
    <x v="2"/>
    <s v="Footwear"/>
    <n v="3"/>
    <n v="2899"/>
    <n v="0.05"/>
    <n v="5100"/>
    <x v="1"/>
    <s v="Delivered"/>
    <s v="Website"/>
    <n v="5"/>
    <n v="8697"/>
    <n v="434.85"/>
    <n v="8262.15"/>
    <n v="5100"/>
    <n v="3162.1499999999996"/>
    <n v="0"/>
    <s v="May"/>
    <n v="2025"/>
    <x v="0"/>
  </r>
  <r>
    <s v="ORD102450"/>
    <d v="2025-05-07T00:00:00"/>
    <s v="CUST1440"/>
    <s v="Aarav Sharma"/>
    <s v="Female"/>
    <n v="38"/>
    <x v="5"/>
    <s v="West"/>
    <s v="P006"/>
    <x v="8"/>
    <x v="2"/>
    <s v="Bags"/>
    <n v="1"/>
    <n v="1799"/>
    <n v="0.1"/>
    <n v="950"/>
    <x v="0"/>
    <s v="Delivered"/>
    <s v="Website"/>
    <n v="5"/>
    <n v="1799"/>
    <n v="179.9"/>
    <n v="1619.1"/>
    <n v="950"/>
    <n v="669.09999999999991"/>
    <n v="0"/>
    <s v="May"/>
    <n v="2025"/>
    <x v="2"/>
  </r>
  <r>
    <s v="ORD102399"/>
    <d v="2025-05-07T00:00:00"/>
    <s v="CUST1018"/>
    <s v="Rohan Rao"/>
    <s v="Male"/>
    <n v="34"/>
    <x v="18"/>
    <s v="South"/>
    <s v="P023"/>
    <x v="20"/>
    <x v="1"/>
    <s v="Haircare"/>
    <n v="1"/>
    <n v="649"/>
    <n v="0.1"/>
    <n v="290"/>
    <x v="1"/>
    <s v="Delivered"/>
    <s v="Mobile App"/>
    <n v="4"/>
    <n v="649"/>
    <n v="64.900000000000006"/>
    <n v="584.1"/>
    <n v="290"/>
    <n v="294.10000000000002"/>
    <n v="0"/>
    <s v="May"/>
    <n v="2025"/>
    <x v="3"/>
  </r>
  <r>
    <s v="ORD100962"/>
    <d v="2025-05-08T00:00:00"/>
    <s v="CUST0532"/>
    <s v="Karan Jain"/>
    <s v="Male"/>
    <n v="49"/>
    <x v="11"/>
    <s v="West"/>
    <s v="P028"/>
    <x v="12"/>
    <x v="4"/>
    <s v="Technology"/>
    <n v="1"/>
    <n v="1099"/>
    <n v="0.1"/>
    <n v="520"/>
    <x v="3"/>
    <s v="Delivered"/>
    <s v="Mobile App"/>
    <n v="4"/>
    <n v="1099"/>
    <n v="109.9"/>
    <n v="989.1"/>
    <n v="520"/>
    <n v="469.1"/>
    <n v="0"/>
    <s v="May"/>
    <n v="2025"/>
    <x v="1"/>
  </r>
  <r>
    <s v="ORD103089"/>
    <d v="2025-05-08T00:00:00"/>
    <s v="CUST1538"/>
    <s v="Manish Agarwal"/>
    <s v="Female"/>
    <n v="39"/>
    <x v="5"/>
    <s v="West"/>
    <s v="P007"/>
    <x v="5"/>
    <x v="2"/>
    <s v="Footwear"/>
    <n v="2"/>
    <n v="2899"/>
    <n v="0.1"/>
    <n v="3400"/>
    <x v="0"/>
    <s v="Delivered"/>
    <s v="Website"/>
    <n v="4"/>
    <n v="5798"/>
    <n v="579.80000000000007"/>
    <n v="5218.2"/>
    <n v="3400"/>
    <n v="1818.1999999999998"/>
    <n v="0"/>
    <s v="May"/>
    <n v="2025"/>
    <x v="2"/>
  </r>
  <r>
    <s v="ORD104035"/>
    <d v="2025-05-08T00:00:00"/>
    <s v="CUST0770"/>
    <s v="Manish Agarwal"/>
    <s v="Male"/>
    <n v="27"/>
    <x v="18"/>
    <s v="South"/>
    <s v="P030"/>
    <x v="7"/>
    <x v="4"/>
    <s v="Self Development"/>
    <n v="4"/>
    <n v="599"/>
    <n v="0.1"/>
    <n v="1040"/>
    <x v="3"/>
    <s v="Delivered"/>
    <s v="Website"/>
    <n v="5"/>
    <n v="2396"/>
    <n v="239.60000000000002"/>
    <n v="2156.4"/>
    <n v="1040"/>
    <n v="1116.4000000000001"/>
    <n v="0"/>
    <s v="May"/>
    <n v="2025"/>
    <x v="3"/>
  </r>
  <r>
    <s v="ORD101783"/>
    <d v="2025-05-08T00:00:00"/>
    <s v="CUST0773"/>
    <s v="Akash Bansal"/>
    <s v="Female"/>
    <n v="18"/>
    <x v="13"/>
    <s v="North"/>
    <s v="P022"/>
    <x v="4"/>
    <x v="1"/>
    <s v="Skincare"/>
    <n v="3"/>
    <n v="799"/>
    <n v="0.1"/>
    <n v="1080"/>
    <x v="0"/>
    <s v="Delivered"/>
    <s v="Mobile App"/>
    <n v="4"/>
    <n v="2397"/>
    <n v="239.70000000000002"/>
    <n v="2157.3000000000002"/>
    <n v="1080"/>
    <n v="1077.3000000000002"/>
    <n v="0"/>
    <s v="May"/>
    <n v="2025"/>
    <x v="0"/>
  </r>
  <r>
    <s v="ORD101983"/>
    <d v="2025-05-08T00:00:00"/>
    <s v="CUST0733"/>
    <s v="Kavya Patel"/>
    <s v="Female"/>
    <n v="25"/>
    <x v="7"/>
    <s v="West"/>
    <s v="P001"/>
    <x v="6"/>
    <x v="3"/>
    <s v="Audio"/>
    <n v="2"/>
    <n v="2499"/>
    <n v="0.1"/>
    <n v="3100"/>
    <x v="3"/>
    <s v="Delivered"/>
    <s v="Website"/>
    <n v="3"/>
    <n v="4998"/>
    <n v="499.8"/>
    <n v="4498.2"/>
    <n v="3100"/>
    <n v="1398.1999999999998"/>
    <n v="0"/>
    <s v="May"/>
    <n v="2025"/>
    <x v="0"/>
  </r>
  <r>
    <s v="ORD103707"/>
    <d v="2025-05-08T00:00:00"/>
    <s v="CUST1557"/>
    <s v="Pranav Bansal"/>
    <s v="Male"/>
    <n v="23"/>
    <x v="4"/>
    <s v="South"/>
    <s v="P022"/>
    <x v="4"/>
    <x v="1"/>
    <s v="Skincare"/>
    <n v="4"/>
    <n v="799"/>
    <n v="0.05"/>
    <n v="1440"/>
    <x v="0"/>
    <s v="Delivered"/>
    <s v="Mobile App"/>
    <n v="5"/>
    <n v="3196"/>
    <n v="159.80000000000001"/>
    <n v="3036.2"/>
    <n v="1440"/>
    <n v="1596.1999999999998"/>
    <n v="0"/>
    <s v="May"/>
    <n v="2025"/>
    <x v="0"/>
  </r>
  <r>
    <s v="ORD102627"/>
    <d v="2025-05-08T00:00:00"/>
    <s v="CUST0446"/>
    <s v="Pooja Kapoor"/>
    <s v="Male"/>
    <n v="32"/>
    <x v="7"/>
    <s v="West"/>
    <s v="P005"/>
    <x v="27"/>
    <x v="3"/>
    <s v="Accessories"/>
    <n v="1"/>
    <n v="1599"/>
    <n v="0.05"/>
    <n v="920"/>
    <x v="3"/>
    <s v="Delivered"/>
    <s v="Mobile App"/>
    <n v="4"/>
    <n v="1599"/>
    <n v="79.95"/>
    <n v="1519.05"/>
    <n v="920"/>
    <n v="599.04999999999995"/>
    <n v="0"/>
    <s v="May"/>
    <n v="2025"/>
    <x v="3"/>
  </r>
  <r>
    <s v="ORD103155"/>
    <d v="2025-05-08T00:00:00"/>
    <s v="CUST1691"/>
    <s v="Vansh Chopra"/>
    <s v="Male"/>
    <n v="34"/>
    <x v="15"/>
    <s v="West"/>
    <s v="P007"/>
    <x v="5"/>
    <x v="2"/>
    <s v="Footwear"/>
    <n v="1"/>
    <n v="2899"/>
    <n v="0.1"/>
    <n v="1700"/>
    <x v="0"/>
    <s v="Delivered"/>
    <s v="Mobile App"/>
    <n v="3"/>
    <n v="2899"/>
    <n v="289.90000000000003"/>
    <n v="2609.1"/>
    <n v="1700"/>
    <n v="909.09999999999991"/>
    <n v="0"/>
    <s v="May"/>
    <n v="2025"/>
    <x v="3"/>
  </r>
  <r>
    <s v="ORD100980"/>
    <d v="2025-05-08T00:00:00"/>
    <s v="CUST1533"/>
    <s v="Kavya Patel"/>
    <s v="Female"/>
    <n v="36"/>
    <x v="7"/>
    <s v="West"/>
    <s v="P023"/>
    <x v="20"/>
    <x v="1"/>
    <s v="Haircare"/>
    <n v="1"/>
    <n v="649"/>
    <n v="0.1"/>
    <n v="290"/>
    <x v="3"/>
    <s v="Delivered"/>
    <s v="Mobile App"/>
    <n v="4"/>
    <n v="649"/>
    <n v="64.900000000000006"/>
    <n v="584.1"/>
    <n v="290"/>
    <n v="294.10000000000002"/>
    <n v="0"/>
    <s v="May"/>
    <n v="2025"/>
    <x v="2"/>
  </r>
  <r>
    <s v="ORD100269"/>
    <d v="2025-05-08T00:00:00"/>
    <s v="CUST1901"/>
    <s v="Tanvi Patel"/>
    <s v="Female"/>
    <n v="36"/>
    <x v="0"/>
    <s v="East"/>
    <s v="P007"/>
    <x v="5"/>
    <x v="2"/>
    <s v="Footwear"/>
    <n v="1"/>
    <n v="2899"/>
    <n v="0.2"/>
    <n v="1700"/>
    <x v="3"/>
    <s v="Delivered"/>
    <s v="Mobile App"/>
    <n v="4"/>
    <n v="2899"/>
    <n v="579.80000000000007"/>
    <n v="2319.1999999999998"/>
    <n v="1700"/>
    <n v="619.19999999999982"/>
    <n v="0"/>
    <s v="May"/>
    <n v="2025"/>
    <x v="2"/>
  </r>
  <r>
    <s v="ORD104293"/>
    <d v="2025-05-08T00:00:00"/>
    <s v="CUST0771"/>
    <s v="Riya Verma"/>
    <s v="Male"/>
    <n v="35"/>
    <x v="1"/>
    <s v="North"/>
    <s v="P010"/>
    <x v="26"/>
    <x v="2"/>
    <s v="Clothing"/>
    <n v="2"/>
    <n v="1499"/>
    <n v="0.05"/>
    <n v="1560"/>
    <x v="4"/>
    <s v="Delivered"/>
    <s v="Mobile App"/>
    <n v="3"/>
    <n v="2998"/>
    <n v="149.9"/>
    <n v="2848.1"/>
    <n v="1560"/>
    <n v="1288.0999999999999"/>
    <n v="0"/>
    <s v="May"/>
    <n v="2025"/>
    <x v="3"/>
  </r>
  <r>
    <s v="ORD104943"/>
    <d v="2025-05-08T00:00:00"/>
    <s v="CUST0466"/>
    <s v="Yash Agarwal"/>
    <s v="Male"/>
    <n v="32"/>
    <x v="11"/>
    <s v="West"/>
    <s v="P029"/>
    <x v="11"/>
    <x v="4"/>
    <s v="Technology"/>
    <n v="1"/>
    <n v="1299"/>
    <n v="0.05"/>
    <n v="610"/>
    <x v="2"/>
    <s v="Delivered"/>
    <s v="Mobile App"/>
    <n v="5"/>
    <n v="1299"/>
    <n v="64.95"/>
    <n v="1234.05"/>
    <n v="610"/>
    <n v="624.04999999999995"/>
    <n v="0"/>
    <s v="May"/>
    <n v="2025"/>
    <x v="3"/>
  </r>
  <r>
    <s v="ORD101518"/>
    <d v="2025-05-09T00:00:00"/>
    <s v="CUST1187"/>
    <s v="Riya Verma"/>
    <s v="Female"/>
    <n v="33"/>
    <x v="1"/>
    <s v="North"/>
    <s v="P007"/>
    <x v="5"/>
    <x v="2"/>
    <s v="Footwear"/>
    <n v="1"/>
    <n v="2899"/>
    <n v="0.05"/>
    <n v="1700"/>
    <x v="1"/>
    <s v="Returned"/>
    <s v="Website"/>
    <n v="5"/>
    <n v="2899"/>
    <n v="144.95000000000002"/>
    <n v="2754.05"/>
    <n v="1700"/>
    <n v="1054.0500000000002"/>
    <n v="0"/>
    <s v="May"/>
    <n v="2025"/>
    <x v="3"/>
  </r>
  <r>
    <s v="ORD103517"/>
    <d v="2025-05-09T00:00:00"/>
    <s v="CUST1077"/>
    <s v="Pranav Bansal"/>
    <s v="Male"/>
    <n v="18"/>
    <x v="15"/>
    <s v="West"/>
    <s v="P001"/>
    <x v="6"/>
    <x v="3"/>
    <s v="Audio"/>
    <n v="1"/>
    <n v="2499"/>
    <n v="0.05"/>
    <n v="1550"/>
    <x v="1"/>
    <s v="Delivered"/>
    <s v="Website"/>
    <n v="4"/>
    <n v="2499"/>
    <n v="124.95"/>
    <n v="2374.0500000000002"/>
    <n v="1550"/>
    <n v="824.05000000000018"/>
    <n v="0"/>
    <s v="May"/>
    <n v="2025"/>
    <x v="0"/>
  </r>
  <r>
    <s v="ORD103304"/>
    <d v="2025-05-09T00:00:00"/>
    <s v="CUST1473"/>
    <s v="Diya Mishra"/>
    <s v="Male"/>
    <n v="28"/>
    <x v="17"/>
    <s v="North"/>
    <s v="P002"/>
    <x v="10"/>
    <x v="3"/>
    <s v="Audio"/>
    <n v="2"/>
    <n v="1899"/>
    <n v="0.05"/>
    <n v="2240"/>
    <x v="0"/>
    <s v="Delivered"/>
    <s v="Website"/>
    <n v="5"/>
    <n v="3798"/>
    <n v="189.9"/>
    <n v="3608.1"/>
    <n v="2240"/>
    <n v="1368.1"/>
    <n v="0"/>
    <s v="May"/>
    <n v="2025"/>
    <x v="3"/>
  </r>
  <r>
    <s v="ORD100080"/>
    <d v="2025-05-09T00:00:00"/>
    <s v="CUST0872"/>
    <s v="Sanya Malhotra"/>
    <s v="Male"/>
    <n v="21"/>
    <x v="18"/>
    <s v="South"/>
    <s v="P007"/>
    <x v="5"/>
    <x v="2"/>
    <s v="Footwear"/>
    <n v="1"/>
    <n v="2899"/>
    <n v="0.1"/>
    <n v="1700"/>
    <x v="3"/>
    <s v="Delivered"/>
    <s v="Mobile App"/>
    <n v="3"/>
    <n v="2899"/>
    <n v="289.90000000000003"/>
    <n v="2609.1"/>
    <n v="1700"/>
    <n v="909.09999999999991"/>
    <n v="0"/>
    <s v="May"/>
    <n v="2025"/>
    <x v="0"/>
  </r>
  <r>
    <s v="ORD103927"/>
    <d v="2025-05-09T00:00:00"/>
    <s v="CUST1049"/>
    <s v="Meera Singh"/>
    <s v="Female"/>
    <n v="21"/>
    <x v="15"/>
    <s v="West"/>
    <s v="P003"/>
    <x v="9"/>
    <x v="3"/>
    <s v="Wearables"/>
    <n v="1"/>
    <n v="3299"/>
    <n v="0.05"/>
    <n v="2100"/>
    <x v="3"/>
    <s v="Delivered"/>
    <s v="Mobile App"/>
    <n v="3"/>
    <n v="3299"/>
    <n v="164.95000000000002"/>
    <n v="3134.05"/>
    <n v="2100"/>
    <n v="1034.0500000000002"/>
    <n v="0"/>
    <s v="May"/>
    <n v="2025"/>
    <x v="0"/>
  </r>
  <r>
    <s v="ORD104227"/>
    <d v="2025-05-09T00:00:00"/>
    <s v="CUST1669"/>
    <s v="Akash Bansal"/>
    <s v="Male"/>
    <n v="18"/>
    <x v="10"/>
    <s v="South"/>
    <s v="P026"/>
    <x v="15"/>
    <x v="4"/>
    <s v="Fiction"/>
    <n v="1"/>
    <n v="899"/>
    <n v="0.05"/>
    <n v="420"/>
    <x v="3"/>
    <s v="Delivered"/>
    <s v="Website"/>
    <n v="5"/>
    <n v="899"/>
    <n v="44.95"/>
    <n v="854.05"/>
    <n v="420"/>
    <n v="434.04999999999995"/>
    <n v="0"/>
    <s v="May"/>
    <n v="2025"/>
    <x v="0"/>
  </r>
  <r>
    <s v="ORD102213"/>
    <d v="2025-05-09T00:00:00"/>
    <s v="CUST1617"/>
    <s v="Sakshi Mishra"/>
    <s v="Male"/>
    <n v="40"/>
    <x v="22"/>
    <s v="South"/>
    <s v="P027"/>
    <x v="25"/>
    <x v="4"/>
    <s v="Business"/>
    <n v="1"/>
    <n v="699"/>
    <n v="0.15"/>
    <n v="300"/>
    <x v="0"/>
    <s v="Delivered"/>
    <s v="Mobile App"/>
    <n v="4"/>
    <n v="699"/>
    <n v="104.85"/>
    <n v="594.15"/>
    <n v="300"/>
    <n v="294.14999999999998"/>
    <n v="0"/>
    <s v="May"/>
    <n v="2025"/>
    <x v="2"/>
  </r>
  <r>
    <s v="ORD103315"/>
    <d v="2025-05-09T00:00:00"/>
    <s v="CUST0258"/>
    <s v="Manish Agarwal"/>
    <s v="Male"/>
    <n v="43"/>
    <x v="8"/>
    <s v="East"/>
    <s v="P013"/>
    <x v="22"/>
    <x v="0"/>
    <s v="Cookware"/>
    <n v="2"/>
    <n v="4299"/>
    <n v="0.05"/>
    <n v="5400"/>
    <x v="0"/>
    <s v="Delivered"/>
    <s v="Mobile App"/>
    <n v="3"/>
    <n v="8598"/>
    <n v="429.90000000000003"/>
    <n v="8168.1"/>
    <n v="5400"/>
    <n v="2768.1000000000004"/>
    <n v="0"/>
    <s v="May"/>
    <n v="2025"/>
    <x v="2"/>
  </r>
  <r>
    <s v="ORD101989"/>
    <d v="2025-05-09T00:00:00"/>
    <s v="CUST1199"/>
    <s v="Isha Mehta"/>
    <s v="Female"/>
    <n v="24"/>
    <x v="13"/>
    <s v="North"/>
    <s v="P003"/>
    <x v="9"/>
    <x v="3"/>
    <s v="Wearables"/>
    <n v="1"/>
    <n v="3299"/>
    <n v="0.15"/>
    <n v="2100"/>
    <x v="3"/>
    <s v="Delivered"/>
    <s v="Mobile App"/>
    <n v="4"/>
    <n v="3299"/>
    <n v="494.84999999999997"/>
    <n v="2804.15"/>
    <n v="2100"/>
    <n v="704.15000000000009"/>
    <n v="0"/>
    <s v="May"/>
    <n v="2025"/>
    <x v="0"/>
  </r>
  <r>
    <s v="ORD102947"/>
    <d v="2025-05-09T00:00:00"/>
    <s v="CUST1097"/>
    <s v="Zoya Singh"/>
    <s v="Female"/>
    <n v="27"/>
    <x v="16"/>
    <s v="North"/>
    <s v="P010"/>
    <x v="26"/>
    <x v="2"/>
    <s v="Clothing"/>
    <n v="3"/>
    <n v="1499"/>
    <n v="0.2"/>
    <n v="2340"/>
    <x v="3"/>
    <s v="Delivered"/>
    <s v="Mobile App"/>
    <n v="5"/>
    <n v="4497"/>
    <n v="899.40000000000009"/>
    <n v="3597.6"/>
    <n v="2340"/>
    <n v="1257.5999999999999"/>
    <n v="0"/>
    <s v="May"/>
    <n v="2025"/>
    <x v="3"/>
  </r>
  <r>
    <s v="ORD104352"/>
    <d v="2025-05-09T00:00:00"/>
    <s v="CUST0864"/>
    <s v="Aarav Sharma"/>
    <s v="Female"/>
    <n v="33"/>
    <x v="14"/>
    <s v="South"/>
    <s v="P024"/>
    <x v="13"/>
    <x v="1"/>
    <s v="Fragrance"/>
    <n v="1"/>
    <n v="1799"/>
    <n v="0.3"/>
    <n v="900"/>
    <x v="3"/>
    <s v="Delivered"/>
    <s v="Website"/>
    <n v="4"/>
    <n v="1799"/>
    <n v="539.69999999999993"/>
    <n v="1259.3000000000002"/>
    <n v="900"/>
    <n v="359.30000000000018"/>
    <n v="0"/>
    <s v="May"/>
    <n v="2025"/>
    <x v="3"/>
  </r>
  <r>
    <s v="ORD102206"/>
    <d v="2025-05-09T00:00:00"/>
    <s v="CUST0694"/>
    <s v="Simran Gupta"/>
    <s v="Female"/>
    <n v="27"/>
    <x v="7"/>
    <s v="West"/>
    <s v="P021"/>
    <x v="3"/>
    <x v="1"/>
    <s v="Skincare"/>
    <n v="1"/>
    <n v="499"/>
    <n v="0.2"/>
    <n v="220"/>
    <x v="2"/>
    <s v="Delivered"/>
    <s v="Website"/>
    <n v="5"/>
    <n v="499"/>
    <n v="99.800000000000011"/>
    <n v="399.2"/>
    <n v="220"/>
    <n v="179.2"/>
    <n v="0"/>
    <s v="May"/>
    <n v="2025"/>
    <x v="3"/>
  </r>
  <r>
    <s v="ORD101864"/>
    <d v="2025-05-09T00:00:00"/>
    <s v="CUST1020"/>
    <s v="Ananya Kumar"/>
    <s v="Male"/>
    <n v="24"/>
    <x v="22"/>
    <s v="South"/>
    <s v="P007"/>
    <x v="5"/>
    <x v="2"/>
    <s v="Footwear"/>
    <n v="4"/>
    <n v="2899"/>
    <n v="0.05"/>
    <n v="6800"/>
    <x v="0"/>
    <s v="Delivered"/>
    <s v="Mobile App"/>
    <n v="5"/>
    <n v="11596"/>
    <n v="579.80000000000007"/>
    <n v="11016.2"/>
    <n v="6800"/>
    <n v="4216.2000000000007"/>
    <n v="0"/>
    <s v="May"/>
    <n v="2025"/>
    <x v="0"/>
  </r>
  <r>
    <s v="ORD101760"/>
    <d v="2025-05-10T00:00:00"/>
    <s v="CUST1076"/>
    <s v="Karan Jain"/>
    <s v="Male"/>
    <n v="28"/>
    <x v="11"/>
    <s v="West"/>
    <s v="P006"/>
    <x v="8"/>
    <x v="2"/>
    <s v="Bags"/>
    <n v="2"/>
    <n v="1799"/>
    <n v="0.2"/>
    <n v="1900"/>
    <x v="3"/>
    <s v="Delivered"/>
    <s v="Mobile App"/>
    <n v="3"/>
    <n v="3598"/>
    <n v="719.6"/>
    <n v="2878.4"/>
    <n v="1900"/>
    <n v="978.40000000000009"/>
    <n v="0"/>
    <s v="May"/>
    <n v="2025"/>
    <x v="3"/>
  </r>
  <r>
    <s v="ORD104947"/>
    <d v="2025-05-10T00:00:00"/>
    <s v="CUST1184"/>
    <s v="Aarav Sharma"/>
    <s v="Male"/>
    <n v="38"/>
    <x v="20"/>
    <s v="South"/>
    <s v="P025"/>
    <x v="1"/>
    <x v="1"/>
    <s v="Skincare"/>
    <n v="2"/>
    <n v="699"/>
    <n v="0.1"/>
    <n v="620"/>
    <x v="1"/>
    <s v="Delivered"/>
    <s v="Website"/>
    <n v="5"/>
    <n v="1398"/>
    <n v="139.80000000000001"/>
    <n v="1258.2"/>
    <n v="620"/>
    <n v="638.20000000000005"/>
    <n v="0"/>
    <s v="May"/>
    <n v="2025"/>
    <x v="2"/>
  </r>
  <r>
    <s v="ORD101690"/>
    <d v="2025-05-10T00:00:00"/>
    <s v="CUST1741"/>
    <s v="Tanvi Patel"/>
    <s v="Female"/>
    <n v="34"/>
    <x v="22"/>
    <s v="South"/>
    <s v="P023"/>
    <x v="20"/>
    <x v="1"/>
    <s v="Haircare"/>
    <n v="1"/>
    <n v="649"/>
    <n v="0.25"/>
    <n v="290"/>
    <x v="0"/>
    <s v="Delivered"/>
    <s v="Mobile App"/>
    <n v="3"/>
    <n v="649"/>
    <n v="162.25"/>
    <n v="486.75"/>
    <n v="290"/>
    <n v="196.75"/>
    <n v="0"/>
    <s v="May"/>
    <n v="2025"/>
    <x v="3"/>
  </r>
  <r>
    <s v="ORD101285"/>
    <d v="2025-05-10T00:00:00"/>
    <s v="CUST0016"/>
    <s v="Mohit Sharma"/>
    <s v="Female"/>
    <n v="36"/>
    <x v="0"/>
    <s v="East"/>
    <s v="P029"/>
    <x v="11"/>
    <x v="4"/>
    <s v="Technology"/>
    <n v="1"/>
    <n v="1299"/>
    <n v="0.1"/>
    <n v="610"/>
    <x v="3"/>
    <s v="Delivered"/>
    <s v="Mobile App"/>
    <n v="5"/>
    <n v="1299"/>
    <n v="129.9"/>
    <n v="1169.0999999999999"/>
    <n v="610"/>
    <n v="559.09999999999991"/>
    <n v="0"/>
    <s v="May"/>
    <n v="2025"/>
    <x v="2"/>
  </r>
  <r>
    <s v="ORD100996"/>
    <d v="2025-05-10T00:00:00"/>
    <s v="CUST0505"/>
    <s v="Meera Singh"/>
    <s v="Female"/>
    <n v="18"/>
    <x v="7"/>
    <s v="West"/>
    <s v="P017"/>
    <x v="17"/>
    <x v="5"/>
    <s v="Fitness"/>
    <n v="1"/>
    <n v="2499"/>
    <n v="0.15"/>
    <n v="1450"/>
    <x v="0"/>
    <s v="Delivered"/>
    <s v="Mobile App"/>
    <n v="5"/>
    <n v="2499"/>
    <n v="374.84999999999997"/>
    <n v="2124.15"/>
    <n v="1450"/>
    <n v="674.15000000000009"/>
    <n v="0"/>
    <s v="May"/>
    <n v="2025"/>
    <x v="0"/>
  </r>
  <r>
    <s v="ORD101791"/>
    <d v="2025-05-10T00:00:00"/>
    <s v="CUST1562"/>
    <s v="Rohan Rao"/>
    <s v="Male"/>
    <n v="30"/>
    <x v="15"/>
    <s v="West"/>
    <s v="P001"/>
    <x v="6"/>
    <x v="3"/>
    <s v="Audio"/>
    <n v="3"/>
    <n v="2499"/>
    <n v="0.15"/>
    <n v="4650"/>
    <x v="5"/>
    <s v="Delivered"/>
    <s v="Mobile App"/>
    <n v="5"/>
    <n v="7497"/>
    <n v="1124.55"/>
    <n v="6372.45"/>
    <n v="4650"/>
    <n v="1722.4499999999998"/>
    <n v="0"/>
    <s v="May"/>
    <n v="2025"/>
    <x v="3"/>
  </r>
  <r>
    <s v="ORD101865"/>
    <d v="2025-05-10T00:00:00"/>
    <s v="CUST1285"/>
    <s v="Akash Bansal"/>
    <s v="Male"/>
    <n v="29"/>
    <x v="9"/>
    <s v="North"/>
    <s v="P006"/>
    <x v="8"/>
    <x v="2"/>
    <s v="Bags"/>
    <n v="1"/>
    <n v="1799"/>
    <n v="0.1"/>
    <n v="950"/>
    <x v="5"/>
    <s v="Delivered"/>
    <s v="Website"/>
    <n v="3"/>
    <n v="1799"/>
    <n v="179.9"/>
    <n v="1619.1"/>
    <n v="950"/>
    <n v="669.09999999999991"/>
    <n v="0"/>
    <s v="May"/>
    <n v="2025"/>
    <x v="3"/>
  </r>
  <r>
    <s v="ORD104217"/>
    <d v="2025-05-10T00:00:00"/>
    <s v="CUST1911"/>
    <s v="Aditi Saxena"/>
    <s v="Female"/>
    <n v="37"/>
    <x v="5"/>
    <s v="West"/>
    <s v="P016"/>
    <x v="28"/>
    <x v="5"/>
    <s v="Fitness"/>
    <n v="1"/>
    <n v="999"/>
    <n v="0.1"/>
    <n v="520"/>
    <x v="1"/>
    <s v="Delivered"/>
    <s v="Mobile App"/>
    <n v="4"/>
    <n v="999"/>
    <n v="99.9"/>
    <n v="899.1"/>
    <n v="520"/>
    <n v="379.1"/>
    <n v="0"/>
    <s v="May"/>
    <n v="2025"/>
    <x v="2"/>
  </r>
  <r>
    <s v="ORD100812"/>
    <d v="2025-05-10T00:00:00"/>
    <s v="CUST0960"/>
    <s v="Aarav Sharma"/>
    <s v="Male"/>
    <n v="21"/>
    <x v="2"/>
    <s v="East"/>
    <s v="P002"/>
    <x v="10"/>
    <x v="3"/>
    <s v="Audio"/>
    <n v="3"/>
    <n v="1899"/>
    <n v="0.3"/>
    <n v="3360"/>
    <x v="2"/>
    <s v="Delivered"/>
    <s v="Mobile App"/>
    <n v="5"/>
    <n v="5697"/>
    <n v="1709.1"/>
    <n v="3987.9"/>
    <n v="3360"/>
    <n v="627.90000000000009"/>
    <n v="0"/>
    <s v="May"/>
    <n v="2025"/>
    <x v="0"/>
  </r>
  <r>
    <s v="ORD104797"/>
    <d v="2025-05-10T00:00:00"/>
    <s v="CUST0703"/>
    <s v="Shivam Mehta"/>
    <s v="Female"/>
    <n v="28"/>
    <x v="14"/>
    <s v="South"/>
    <s v="P029"/>
    <x v="11"/>
    <x v="4"/>
    <s v="Technology"/>
    <n v="1"/>
    <n v="1299"/>
    <n v="0.05"/>
    <n v="610"/>
    <x v="1"/>
    <s v="Delivered"/>
    <s v="Mobile App"/>
    <n v="4"/>
    <n v="1299"/>
    <n v="64.95"/>
    <n v="1234.05"/>
    <n v="610"/>
    <n v="624.04999999999995"/>
    <n v="0"/>
    <s v="May"/>
    <n v="2025"/>
    <x v="3"/>
  </r>
  <r>
    <s v="ORD100158"/>
    <d v="2025-05-10T00:00:00"/>
    <s v="CUST0570"/>
    <s v="Rohan Rao"/>
    <s v="Female"/>
    <n v="38"/>
    <x v="17"/>
    <s v="North"/>
    <s v="P025"/>
    <x v="1"/>
    <x v="1"/>
    <s v="Skincare"/>
    <n v="5"/>
    <n v="699"/>
    <n v="0.1"/>
    <n v="1550"/>
    <x v="3"/>
    <s v="Cancelled"/>
    <s v="Mobile App"/>
    <m/>
    <n v="3495"/>
    <n v="349.5"/>
    <n v="3145.5"/>
    <n v="1550"/>
    <n v="1595.5"/>
    <n v="0"/>
    <s v="May"/>
    <n v="2025"/>
    <x v="2"/>
  </r>
  <r>
    <s v="ORD104808"/>
    <d v="2025-05-10T00:00:00"/>
    <s v="CUST1005"/>
    <s v="Tanvi Patel"/>
    <s v="Male"/>
    <n v="28"/>
    <x v="16"/>
    <s v="North"/>
    <s v="P029"/>
    <x v="11"/>
    <x v="4"/>
    <s v="Technology"/>
    <n v="1"/>
    <n v="1299"/>
    <n v="0"/>
    <n v="610"/>
    <x v="3"/>
    <s v="Delivered"/>
    <s v="Website"/>
    <n v="3"/>
    <n v="1299"/>
    <n v="0"/>
    <n v="1299"/>
    <n v="610"/>
    <n v="689"/>
    <n v="0"/>
    <s v="May"/>
    <n v="2025"/>
    <x v="3"/>
  </r>
  <r>
    <s v="ORD101448"/>
    <d v="2025-05-10T00:00:00"/>
    <s v="CUST1991"/>
    <s v="Nisha Saxena"/>
    <s v="Male"/>
    <n v="46"/>
    <x v="13"/>
    <s v="North"/>
    <s v="P018"/>
    <x v="16"/>
    <x v="5"/>
    <s v="Sports"/>
    <n v="4"/>
    <n v="2199"/>
    <n v="0.2"/>
    <n v="5000"/>
    <x v="5"/>
    <s v="Delivered"/>
    <s v="Mobile App"/>
    <n v="4"/>
    <n v="8796"/>
    <n v="1759.2"/>
    <n v="7036.8"/>
    <n v="5000"/>
    <n v="2036.8000000000002"/>
    <n v="0"/>
    <s v="May"/>
    <n v="2025"/>
    <x v="1"/>
  </r>
  <r>
    <s v="ORD101034"/>
    <d v="2025-05-11T00:00:00"/>
    <s v="CUST0790"/>
    <s v="Simran Gupta"/>
    <s v="Male"/>
    <n v="18"/>
    <x v="13"/>
    <s v="North"/>
    <s v="P028"/>
    <x v="12"/>
    <x v="4"/>
    <s v="Technology"/>
    <n v="1"/>
    <n v="1099"/>
    <n v="0.05"/>
    <n v="520"/>
    <x v="5"/>
    <s v="Delivered"/>
    <s v="Website"/>
    <n v="4"/>
    <n v="1099"/>
    <n v="54.95"/>
    <n v="1044.05"/>
    <n v="520"/>
    <n v="524.04999999999995"/>
    <n v="0"/>
    <s v="May"/>
    <n v="2025"/>
    <x v="0"/>
  </r>
  <r>
    <s v="ORD100202"/>
    <d v="2025-05-11T00:00:00"/>
    <s v="CUST1397"/>
    <s v="Pranav Bansal"/>
    <s v="Male"/>
    <n v="42"/>
    <x v="23"/>
    <s v="West"/>
    <s v="P030"/>
    <x v="7"/>
    <x v="4"/>
    <s v="Self Development"/>
    <n v="1"/>
    <n v="599"/>
    <n v="0.1"/>
    <n v="260"/>
    <x v="1"/>
    <s v="Delivered"/>
    <s v="Mobile App"/>
    <n v="3"/>
    <n v="599"/>
    <n v="59.900000000000006"/>
    <n v="539.1"/>
    <n v="260"/>
    <n v="279.10000000000002"/>
    <n v="0"/>
    <s v="May"/>
    <n v="2025"/>
    <x v="2"/>
  </r>
  <r>
    <s v="ORD102241"/>
    <d v="2025-05-11T00:00:00"/>
    <s v="CUST1004"/>
    <s v="Rahul Kumar"/>
    <s v="Female"/>
    <n v="44"/>
    <x v="12"/>
    <s v="West"/>
    <s v="P003"/>
    <x v="9"/>
    <x v="3"/>
    <s v="Wearables"/>
    <n v="3"/>
    <n v="3299"/>
    <n v="0.1"/>
    <n v="6300"/>
    <x v="3"/>
    <s v="Delivered"/>
    <s v="Mobile App"/>
    <n v="1"/>
    <n v="9897"/>
    <n v="989.7"/>
    <n v="8907.2999999999993"/>
    <n v="6300"/>
    <n v="2607.2999999999993"/>
    <n v="0"/>
    <s v="May"/>
    <n v="2025"/>
    <x v="2"/>
  </r>
  <r>
    <s v="ORD100035"/>
    <d v="2025-05-11T00:00:00"/>
    <s v="CUST0167"/>
    <s v="Nisha Saxena"/>
    <s v="Female"/>
    <n v="43"/>
    <x v="3"/>
    <s v="East"/>
    <s v="P005"/>
    <x v="27"/>
    <x v="3"/>
    <s v="Accessories"/>
    <n v="3"/>
    <n v="1599"/>
    <n v="0.1"/>
    <n v="2760"/>
    <x v="0"/>
    <s v="Delivered"/>
    <s v="Mobile App"/>
    <n v="5"/>
    <n v="4797"/>
    <n v="479.70000000000005"/>
    <n v="4317.3"/>
    <n v="2760"/>
    <n v="1557.3000000000002"/>
    <n v="0"/>
    <s v="May"/>
    <n v="2025"/>
    <x v="2"/>
  </r>
  <r>
    <s v="ORD102223"/>
    <d v="2025-05-11T00:00:00"/>
    <s v="CUST1448"/>
    <s v="Sanya Malhotra"/>
    <s v="Male"/>
    <n v="18"/>
    <x v="8"/>
    <s v="East"/>
    <s v="P002"/>
    <x v="10"/>
    <x v="3"/>
    <s v="Audio"/>
    <n v="1"/>
    <n v="1899"/>
    <n v="0.1"/>
    <n v="1120"/>
    <x v="0"/>
    <s v="Delivered"/>
    <s v="Website"/>
    <n v="5"/>
    <n v="1899"/>
    <n v="189.9"/>
    <n v="1709.1"/>
    <n v="1120"/>
    <n v="589.09999999999991"/>
    <n v="0"/>
    <s v="May"/>
    <n v="2025"/>
    <x v="0"/>
  </r>
  <r>
    <s v="ORD104357"/>
    <d v="2025-05-11T00:00:00"/>
    <s v="CUST1160"/>
    <s v="Sanya Malhotra"/>
    <s v="Female"/>
    <n v="37"/>
    <x v="12"/>
    <s v="West"/>
    <s v="P007"/>
    <x v="5"/>
    <x v="2"/>
    <s v="Footwear"/>
    <n v="1"/>
    <n v="2899"/>
    <n v="0.15"/>
    <n v="1700"/>
    <x v="0"/>
    <s v="Cancelled"/>
    <s v="Website"/>
    <m/>
    <n v="2899"/>
    <n v="434.84999999999997"/>
    <n v="2464.15"/>
    <n v="1700"/>
    <n v="764.15000000000009"/>
    <n v="0"/>
    <s v="May"/>
    <n v="2025"/>
    <x v="2"/>
  </r>
  <r>
    <s v="ORD102127"/>
    <d v="2025-05-11T00:00:00"/>
    <s v="CUST0290"/>
    <s v="Manish Agarwal"/>
    <s v="Female"/>
    <n v="36"/>
    <x v="14"/>
    <s v="South"/>
    <s v="P016"/>
    <x v="28"/>
    <x v="5"/>
    <s v="Fitness"/>
    <n v="2"/>
    <n v="999"/>
    <n v="0.25"/>
    <n v="1040"/>
    <x v="2"/>
    <s v="Delivered"/>
    <s v="Website"/>
    <n v="3"/>
    <n v="1998"/>
    <n v="499.5"/>
    <n v="1498.5"/>
    <n v="1040"/>
    <n v="458.5"/>
    <n v="0"/>
    <s v="May"/>
    <n v="2025"/>
    <x v="2"/>
  </r>
  <r>
    <s v="ORD101085"/>
    <d v="2025-05-11T00:00:00"/>
    <s v="CUST1005"/>
    <s v="Tanvi Patel"/>
    <s v="Female"/>
    <n v="47"/>
    <x v="14"/>
    <s v="South"/>
    <s v="P007"/>
    <x v="5"/>
    <x v="2"/>
    <s v="Footwear"/>
    <n v="1"/>
    <n v="2899"/>
    <n v="0.25"/>
    <n v="1700"/>
    <x v="1"/>
    <s v="Delivered"/>
    <s v="Website"/>
    <n v="4"/>
    <n v="2899"/>
    <n v="724.75"/>
    <n v="2174.25"/>
    <n v="1700"/>
    <n v="474.25"/>
    <n v="0"/>
    <s v="May"/>
    <n v="2025"/>
    <x v="1"/>
  </r>
  <r>
    <s v="ORD100015"/>
    <d v="2025-05-11T00:00:00"/>
    <s v="CUST1422"/>
    <s v="Aditya Kapoor"/>
    <s v="Female"/>
    <n v="29"/>
    <x v="10"/>
    <s v="South"/>
    <s v="P023"/>
    <x v="20"/>
    <x v="1"/>
    <s v="Haircare"/>
    <n v="1"/>
    <n v="649"/>
    <n v="0"/>
    <n v="290"/>
    <x v="3"/>
    <s v="Delivered"/>
    <s v="Website"/>
    <n v="5"/>
    <n v="649"/>
    <n v="0"/>
    <n v="649"/>
    <n v="290"/>
    <n v="359"/>
    <n v="0"/>
    <s v="May"/>
    <n v="2025"/>
    <x v="3"/>
  </r>
  <r>
    <s v="ORD104970"/>
    <d v="2025-05-12T00:00:00"/>
    <s v="CUST1790"/>
    <s v="Pooja Kapoor"/>
    <s v="Female"/>
    <n v="25"/>
    <x v="8"/>
    <s v="East"/>
    <s v="P024"/>
    <x v="13"/>
    <x v="1"/>
    <s v="Fragrance"/>
    <n v="1"/>
    <n v="1799"/>
    <n v="0.25"/>
    <n v="900"/>
    <x v="0"/>
    <s v="Delivered"/>
    <s v="Website"/>
    <n v="2"/>
    <n v="1799"/>
    <n v="449.75"/>
    <n v="1349.25"/>
    <n v="900"/>
    <n v="449.25"/>
    <n v="0"/>
    <s v="May"/>
    <n v="2025"/>
    <x v="0"/>
  </r>
  <r>
    <s v="ORD100768"/>
    <d v="2025-05-12T00:00:00"/>
    <s v="CUST1297"/>
    <s v="Sakshi Mishra"/>
    <s v="Male"/>
    <n v="33"/>
    <x v="18"/>
    <s v="South"/>
    <s v="P021"/>
    <x v="3"/>
    <x v="1"/>
    <s v="Skincare"/>
    <n v="1"/>
    <n v="499"/>
    <n v="0.05"/>
    <n v="220"/>
    <x v="5"/>
    <s v="Delivered"/>
    <s v="Mobile App"/>
    <n v="4"/>
    <n v="499"/>
    <n v="24.950000000000003"/>
    <n v="474.05"/>
    <n v="220"/>
    <n v="254.05"/>
    <n v="0"/>
    <s v="May"/>
    <n v="2025"/>
    <x v="3"/>
  </r>
  <r>
    <s v="ORD102980"/>
    <d v="2025-05-12T00:00:00"/>
    <s v="CUST2165"/>
    <s v="Pranav Bansal"/>
    <s v="Male"/>
    <n v="42"/>
    <x v="4"/>
    <s v="South"/>
    <s v="P005"/>
    <x v="27"/>
    <x v="3"/>
    <s v="Accessories"/>
    <n v="1"/>
    <n v="1599"/>
    <n v="0.05"/>
    <n v="920"/>
    <x v="3"/>
    <s v="Delivered"/>
    <s v="Website"/>
    <n v="4"/>
    <n v="1599"/>
    <n v="79.95"/>
    <n v="1519.05"/>
    <n v="920"/>
    <n v="599.04999999999995"/>
    <n v="0"/>
    <s v="May"/>
    <n v="2025"/>
    <x v="2"/>
  </r>
  <r>
    <s v="ORD103923"/>
    <d v="2025-05-12T00:00:00"/>
    <s v="CUST0989"/>
    <s v="Kavya Patel"/>
    <s v="Male"/>
    <n v="29"/>
    <x v="15"/>
    <s v="West"/>
    <s v="P003"/>
    <x v="9"/>
    <x v="3"/>
    <s v="Wearables"/>
    <n v="1"/>
    <n v="3299"/>
    <n v="0.2"/>
    <n v="2100"/>
    <x v="5"/>
    <s v="Delivered"/>
    <s v="Website"/>
    <n v="3"/>
    <n v="3299"/>
    <n v="659.80000000000007"/>
    <n v="2639.2"/>
    <n v="2100"/>
    <n v="539.19999999999982"/>
    <n v="0"/>
    <s v="May"/>
    <n v="2025"/>
    <x v="3"/>
  </r>
  <r>
    <s v="ORD102019"/>
    <d v="2025-05-12T00:00:00"/>
    <s v="CUST0871"/>
    <s v="Nisha Saxena"/>
    <s v="Male"/>
    <n v="38"/>
    <x v="10"/>
    <s v="South"/>
    <s v="P023"/>
    <x v="20"/>
    <x v="1"/>
    <s v="Haircare"/>
    <n v="1"/>
    <n v="649"/>
    <n v="0.05"/>
    <n v="290"/>
    <x v="0"/>
    <s v="Delivered"/>
    <s v="Mobile App"/>
    <n v="5"/>
    <n v="649"/>
    <n v="32.450000000000003"/>
    <n v="616.54999999999995"/>
    <n v="290"/>
    <n v="326.54999999999995"/>
    <n v="0"/>
    <s v="May"/>
    <n v="2025"/>
    <x v="2"/>
  </r>
  <r>
    <s v="ORD102356"/>
    <d v="2025-05-12T00:00:00"/>
    <s v="CUST2113"/>
    <s v="Diya Mishra"/>
    <s v="Male"/>
    <n v="27"/>
    <x v="15"/>
    <s v="West"/>
    <s v="P013"/>
    <x v="22"/>
    <x v="0"/>
    <s v="Cookware"/>
    <n v="4"/>
    <n v="4299"/>
    <n v="0.2"/>
    <n v="10800"/>
    <x v="0"/>
    <s v="Cancelled"/>
    <s v="Mobile App"/>
    <m/>
    <n v="17196"/>
    <n v="3439.2000000000003"/>
    <n v="13756.8"/>
    <n v="10800"/>
    <n v="2956.7999999999993"/>
    <n v="0"/>
    <s v="May"/>
    <n v="2025"/>
    <x v="3"/>
  </r>
  <r>
    <s v="ORD104948"/>
    <d v="2025-05-12T00:00:00"/>
    <s v="CUST1655"/>
    <s v="Aditi Saxena"/>
    <s v="Male"/>
    <n v="27"/>
    <x v="17"/>
    <s v="North"/>
    <s v="P006"/>
    <x v="8"/>
    <x v="2"/>
    <s v="Bags"/>
    <n v="2"/>
    <n v="1799"/>
    <n v="0.15"/>
    <n v="1900"/>
    <x v="3"/>
    <s v="Delivered"/>
    <s v="Mobile App"/>
    <n v="3"/>
    <n v="3598"/>
    <n v="539.69999999999993"/>
    <n v="3058.3"/>
    <n v="1900"/>
    <n v="1158.3000000000002"/>
    <n v="0"/>
    <s v="May"/>
    <n v="2025"/>
    <x v="3"/>
  </r>
  <r>
    <s v="ORD100457"/>
    <d v="2025-05-12T00:00:00"/>
    <s v="CUST1301"/>
    <s v="Pranav Bansal"/>
    <s v="Male"/>
    <n v="40"/>
    <x v="2"/>
    <s v="East"/>
    <s v="P020"/>
    <x v="14"/>
    <x v="5"/>
    <s v="Fitness"/>
    <n v="3"/>
    <n v="699"/>
    <n v="0.15"/>
    <n v="960"/>
    <x v="3"/>
    <s v="Delivered"/>
    <s v="Mobile App"/>
    <n v="4"/>
    <n v="2097"/>
    <n v="314.55"/>
    <n v="1782.45"/>
    <n v="960"/>
    <n v="822.45"/>
    <n v="0"/>
    <s v="May"/>
    <n v="2025"/>
    <x v="2"/>
  </r>
  <r>
    <s v="ORD102021"/>
    <d v="2025-05-12T00:00:00"/>
    <s v="CUST1175"/>
    <s v="Aditi Saxena"/>
    <s v="Male"/>
    <n v="35"/>
    <x v="7"/>
    <s v="West"/>
    <s v="P021"/>
    <x v="3"/>
    <x v="1"/>
    <s v="Skincare"/>
    <n v="1"/>
    <n v="499"/>
    <n v="0.15"/>
    <n v="220"/>
    <x v="0"/>
    <s v="Delivered"/>
    <s v="Website"/>
    <n v="3"/>
    <n v="499"/>
    <n v="74.849999999999994"/>
    <n v="424.15"/>
    <n v="220"/>
    <n v="204.14999999999998"/>
    <n v="0"/>
    <s v="May"/>
    <n v="2025"/>
    <x v="3"/>
  </r>
  <r>
    <s v="ORD103755"/>
    <d v="2025-05-12T00:00:00"/>
    <s v="CUST1796"/>
    <s v="Varun Jain"/>
    <s v="Female"/>
    <n v="19"/>
    <x v="16"/>
    <s v="North"/>
    <s v="P016"/>
    <x v="28"/>
    <x v="5"/>
    <s v="Fitness"/>
    <n v="1"/>
    <n v="999"/>
    <n v="0.05"/>
    <n v="520"/>
    <x v="0"/>
    <s v="Delivered"/>
    <s v="Mobile App"/>
    <n v="3"/>
    <n v="999"/>
    <n v="49.95"/>
    <n v="949.05"/>
    <n v="520"/>
    <n v="429.04999999999995"/>
    <n v="0"/>
    <s v="May"/>
    <n v="2025"/>
    <x v="0"/>
  </r>
  <r>
    <s v="ORD101466"/>
    <d v="2025-05-13T00:00:00"/>
    <s v="CUST0764"/>
    <s v="Ananya Kumar"/>
    <s v="Male"/>
    <n v="19"/>
    <x v="16"/>
    <s v="North"/>
    <s v="P021"/>
    <x v="3"/>
    <x v="1"/>
    <s v="Skincare"/>
    <n v="1"/>
    <n v="499"/>
    <n v="0.25"/>
    <n v="220"/>
    <x v="1"/>
    <s v="Returned"/>
    <s v="Website"/>
    <n v="3"/>
    <n v="499"/>
    <n v="124.75"/>
    <n v="374.25"/>
    <n v="220"/>
    <n v="154.25"/>
    <n v="0"/>
    <s v="May"/>
    <n v="2025"/>
    <x v="0"/>
  </r>
  <r>
    <s v="ORD100429"/>
    <d v="2025-05-13T00:00:00"/>
    <s v="CUST0489"/>
    <s v="Zoya Singh"/>
    <s v="Female"/>
    <n v="47"/>
    <x v="14"/>
    <s v="South"/>
    <s v="P023"/>
    <x v="20"/>
    <x v="1"/>
    <s v="Haircare"/>
    <n v="2"/>
    <n v="649"/>
    <n v="0"/>
    <n v="580"/>
    <x v="0"/>
    <s v="Delivered"/>
    <s v="Mobile App"/>
    <n v="3"/>
    <n v="1298"/>
    <n v="0"/>
    <n v="1298"/>
    <n v="580"/>
    <n v="718"/>
    <n v="0"/>
    <s v="May"/>
    <n v="2025"/>
    <x v="1"/>
  </r>
  <r>
    <s v="ORD101217"/>
    <d v="2025-05-13T00:00:00"/>
    <s v="CUST0967"/>
    <s v="Nisha Saxena"/>
    <s v="Male"/>
    <n v="33"/>
    <x v="7"/>
    <s v="West"/>
    <s v="P022"/>
    <x v="4"/>
    <x v="1"/>
    <s v="Skincare"/>
    <n v="3"/>
    <n v="799"/>
    <n v="0.1"/>
    <n v="1080"/>
    <x v="0"/>
    <s v="Delivered"/>
    <s v="Mobile App"/>
    <n v="5"/>
    <n v="2397"/>
    <n v="239.70000000000002"/>
    <n v="2157.3000000000002"/>
    <n v="1080"/>
    <n v="1077.3000000000002"/>
    <n v="0"/>
    <s v="May"/>
    <n v="2025"/>
    <x v="3"/>
  </r>
  <r>
    <s v="ORD101579"/>
    <d v="2025-05-13T00:00:00"/>
    <s v="CUST0075"/>
    <s v="Kiara Chopra"/>
    <s v="Male"/>
    <n v="36"/>
    <x v="13"/>
    <s v="North"/>
    <s v="P005"/>
    <x v="27"/>
    <x v="3"/>
    <s v="Accessories"/>
    <n v="1"/>
    <n v="1599"/>
    <n v="0.15"/>
    <n v="920"/>
    <x v="0"/>
    <s v="Delivered"/>
    <s v="Website"/>
    <n v="4"/>
    <n v="1599"/>
    <n v="239.85"/>
    <n v="1359.15"/>
    <n v="920"/>
    <n v="439.15000000000009"/>
    <n v="0"/>
    <s v="May"/>
    <n v="2025"/>
    <x v="2"/>
  </r>
  <r>
    <s v="ORD100832"/>
    <d v="2025-05-13T00:00:00"/>
    <s v="CUST1366"/>
    <s v="Simran Gupta"/>
    <s v="Female"/>
    <n v="34"/>
    <x v="11"/>
    <s v="West"/>
    <s v="P002"/>
    <x v="10"/>
    <x v="3"/>
    <s v="Audio"/>
    <n v="1"/>
    <n v="1899"/>
    <n v="0.15"/>
    <n v="1120"/>
    <x v="0"/>
    <s v="Delivered"/>
    <s v="Mobile App"/>
    <n v="4"/>
    <n v="1899"/>
    <n v="284.84999999999997"/>
    <n v="1614.15"/>
    <n v="1120"/>
    <n v="494.15000000000009"/>
    <n v="0"/>
    <s v="May"/>
    <n v="2025"/>
    <x v="3"/>
  </r>
  <r>
    <s v="ORD100597"/>
    <d v="2025-05-13T00:00:00"/>
    <s v="CUST1465"/>
    <s v="Meera Singh"/>
    <s v="Female"/>
    <n v="33"/>
    <x v="7"/>
    <s v="West"/>
    <s v="P002"/>
    <x v="10"/>
    <x v="3"/>
    <s v="Audio"/>
    <n v="4"/>
    <n v="1899"/>
    <n v="0.05"/>
    <n v="4480"/>
    <x v="0"/>
    <s v="Delivered"/>
    <s v="Mobile App"/>
    <n v="4"/>
    <n v="7596"/>
    <n v="379.8"/>
    <n v="7216.2"/>
    <n v="4480"/>
    <n v="2736.2"/>
    <n v="0"/>
    <s v="May"/>
    <n v="2025"/>
    <x v="3"/>
  </r>
  <r>
    <s v="ORD100485"/>
    <d v="2025-05-14T00:00:00"/>
    <s v="CUST1348"/>
    <s v="Varun Jain"/>
    <s v="Male"/>
    <n v="38"/>
    <x v="2"/>
    <s v="East"/>
    <s v="P017"/>
    <x v="17"/>
    <x v="5"/>
    <s v="Fitness"/>
    <n v="1"/>
    <n v="2499"/>
    <n v="0.15"/>
    <n v="1450"/>
    <x v="4"/>
    <s v="Delivered"/>
    <s v="Website"/>
    <n v="4"/>
    <n v="2499"/>
    <n v="374.84999999999997"/>
    <n v="2124.15"/>
    <n v="1450"/>
    <n v="674.15000000000009"/>
    <n v="0"/>
    <s v="May"/>
    <n v="2025"/>
    <x v="2"/>
  </r>
  <r>
    <s v="ORD104607"/>
    <d v="2025-05-14T00:00:00"/>
    <s v="CUST2145"/>
    <s v="Diya Mishra"/>
    <s v="Male"/>
    <n v="28"/>
    <x v="2"/>
    <s v="East"/>
    <s v="P027"/>
    <x v="25"/>
    <x v="4"/>
    <s v="Business"/>
    <n v="1"/>
    <n v="699"/>
    <n v="0"/>
    <n v="300"/>
    <x v="0"/>
    <s v="Delivered"/>
    <s v="Website"/>
    <n v="5"/>
    <n v="699"/>
    <n v="0"/>
    <n v="699"/>
    <n v="300"/>
    <n v="399"/>
    <n v="0"/>
    <s v="May"/>
    <n v="2025"/>
    <x v="3"/>
  </r>
  <r>
    <s v="ORD100820"/>
    <d v="2025-05-14T00:00:00"/>
    <s v="CUST0125"/>
    <s v="Kavya Patel"/>
    <s v="Female"/>
    <n v="28"/>
    <x v="5"/>
    <s v="West"/>
    <s v="P014"/>
    <x v="29"/>
    <x v="0"/>
    <s v="Home Decor"/>
    <n v="3"/>
    <n v="1299"/>
    <n v="0"/>
    <n v="2070"/>
    <x v="0"/>
    <s v="Delivered"/>
    <s v="Website"/>
    <n v="5"/>
    <n v="3897"/>
    <n v="0"/>
    <n v="3897"/>
    <n v="2070"/>
    <n v="1827"/>
    <n v="0"/>
    <s v="May"/>
    <n v="2025"/>
    <x v="3"/>
  </r>
  <r>
    <s v="ORD103196"/>
    <d v="2025-05-14T00:00:00"/>
    <s v="CUST0372"/>
    <s v="Karan Jain"/>
    <s v="Male"/>
    <n v="41"/>
    <x v="2"/>
    <s v="East"/>
    <s v="P013"/>
    <x v="22"/>
    <x v="0"/>
    <s v="Cookware"/>
    <n v="1"/>
    <n v="4299"/>
    <n v="0.1"/>
    <n v="2700"/>
    <x v="3"/>
    <s v="Delivered"/>
    <s v="Mobile App"/>
    <n v="5"/>
    <n v="4299"/>
    <n v="429.90000000000003"/>
    <n v="3869.1"/>
    <n v="2700"/>
    <n v="1169.0999999999999"/>
    <n v="0"/>
    <s v="May"/>
    <n v="2025"/>
    <x v="2"/>
  </r>
  <r>
    <s v="ORD104715"/>
    <d v="2025-05-14T00:00:00"/>
    <s v="CUST0242"/>
    <s v="Yash Agarwal"/>
    <s v="Male"/>
    <n v="42"/>
    <x v="21"/>
    <s v="East"/>
    <s v="P026"/>
    <x v="15"/>
    <x v="4"/>
    <s v="Fiction"/>
    <n v="1"/>
    <n v="899"/>
    <n v="0.1"/>
    <n v="420"/>
    <x v="2"/>
    <s v="Delivered"/>
    <s v="Website"/>
    <n v="4"/>
    <n v="899"/>
    <n v="89.9"/>
    <n v="809.1"/>
    <n v="420"/>
    <n v="389.1"/>
    <n v="0"/>
    <s v="May"/>
    <n v="2025"/>
    <x v="2"/>
  </r>
  <r>
    <s v="ORD104845"/>
    <d v="2025-05-14T00:00:00"/>
    <s v="CUST0833"/>
    <s v="Diya Mishra"/>
    <s v="Female"/>
    <n v="31"/>
    <x v="1"/>
    <s v="North"/>
    <s v="P006"/>
    <x v="8"/>
    <x v="2"/>
    <s v="Bags"/>
    <n v="1"/>
    <n v="1799"/>
    <n v="0.15"/>
    <n v="950"/>
    <x v="0"/>
    <s v="Delivered"/>
    <s v="Mobile App"/>
    <n v="4"/>
    <n v="1799"/>
    <n v="269.84999999999997"/>
    <n v="1529.15"/>
    <n v="950"/>
    <n v="579.15000000000009"/>
    <n v="0"/>
    <s v="May"/>
    <n v="2025"/>
    <x v="3"/>
  </r>
  <r>
    <s v="ORD104540"/>
    <d v="2025-05-14T00:00:00"/>
    <s v="CUST0095"/>
    <s v="Shivam Mehta"/>
    <s v="Male"/>
    <n v="26"/>
    <x v="10"/>
    <s v="South"/>
    <s v="P030"/>
    <x v="7"/>
    <x v="4"/>
    <s v="Self Development"/>
    <n v="2"/>
    <n v="599"/>
    <n v="0.1"/>
    <n v="520"/>
    <x v="1"/>
    <s v="Delivered"/>
    <s v="Website"/>
    <n v="1"/>
    <n v="1198"/>
    <n v="119.80000000000001"/>
    <n v="1078.2"/>
    <n v="520"/>
    <n v="558.20000000000005"/>
    <n v="0"/>
    <s v="May"/>
    <n v="2025"/>
    <x v="3"/>
  </r>
  <r>
    <s v="ORD102801"/>
    <d v="2025-05-14T00:00:00"/>
    <s v="CUST1191"/>
    <s v="Nisha Saxena"/>
    <s v="Male"/>
    <n v="33"/>
    <x v="12"/>
    <s v="West"/>
    <s v="P001"/>
    <x v="6"/>
    <x v="3"/>
    <s v="Audio"/>
    <n v="1"/>
    <n v="2499"/>
    <n v="0"/>
    <n v="1550"/>
    <x v="3"/>
    <s v="Delivered"/>
    <s v="Mobile App"/>
    <n v="4"/>
    <n v="2499"/>
    <n v="0"/>
    <n v="2499"/>
    <n v="1550"/>
    <n v="949"/>
    <n v="0"/>
    <s v="May"/>
    <n v="2025"/>
    <x v="3"/>
  </r>
  <r>
    <s v="ORD101753"/>
    <d v="2025-05-14T00:00:00"/>
    <s v="CUST0003"/>
    <s v="Riya Verma"/>
    <s v="Female"/>
    <n v="36"/>
    <x v="14"/>
    <s v="South"/>
    <s v="P008"/>
    <x v="2"/>
    <x v="2"/>
    <s v="Clothing"/>
    <n v="3"/>
    <n v="799"/>
    <n v="0.15"/>
    <n v="1170"/>
    <x v="0"/>
    <s v="Delivered"/>
    <s v="Website"/>
    <n v="4"/>
    <n v="2397"/>
    <n v="359.55"/>
    <n v="2037.45"/>
    <n v="1170"/>
    <n v="867.45"/>
    <n v="0"/>
    <s v="May"/>
    <n v="2025"/>
    <x v="2"/>
  </r>
  <r>
    <s v="ORD103301"/>
    <d v="2025-05-15T00:00:00"/>
    <s v="CUST0435"/>
    <s v="Anjali Verma"/>
    <s v="Male"/>
    <n v="40"/>
    <x v="18"/>
    <s v="South"/>
    <s v="P002"/>
    <x v="10"/>
    <x v="3"/>
    <s v="Audio"/>
    <n v="4"/>
    <n v="1899"/>
    <n v="0.1"/>
    <n v="4480"/>
    <x v="3"/>
    <s v="Delivered"/>
    <s v="Website"/>
    <n v="4"/>
    <n v="7596"/>
    <n v="759.6"/>
    <n v="6836.4"/>
    <n v="4480"/>
    <n v="2356.3999999999996"/>
    <n v="0"/>
    <s v="May"/>
    <n v="2025"/>
    <x v="2"/>
  </r>
  <r>
    <s v="ORD104202"/>
    <d v="2025-05-15T00:00:00"/>
    <s v="CUST1624"/>
    <s v="Ishaan Malhotra"/>
    <s v="Male"/>
    <n v="34"/>
    <x v="14"/>
    <s v="South"/>
    <s v="P026"/>
    <x v="15"/>
    <x v="4"/>
    <s v="Fiction"/>
    <n v="2"/>
    <n v="899"/>
    <n v="0.2"/>
    <n v="840"/>
    <x v="0"/>
    <s v="Delivered"/>
    <s v="Website"/>
    <n v="4"/>
    <n v="1798"/>
    <n v="359.6"/>
    <n v="1438.4"/>
    <n v="840"/>
    <n v="598.40000000000009"/>
    <n v="0"/>
    <s v="May"/>
    <n v="2025"/>
    <x v="3"/>
  </r>
  <r>
    <s v="ORD100224"/>
    <d v="2025-05-15T00:00:00"/>
    <s v="CUST0762"/>
    <s v="Rohan Rao"/>
    <s v="Female"/>
    <n v="32"/>
    <x v="0"/>
    <s v="East"/>
    <s v="P022"/>
    <x v="4"/>
    <x v="1"/>
    <s v="Skincare"/>
    <n v="1"/>
    <n v="799"/>
    <n v="0.1"/>
    <n v="360"/>
    <x v="3"/>
    <s v="Delivered"/>
    <s v="Mobile App"/>
    <n v="5"/>
    <n v="799"/>
    <n v="79.900000000000006"/>
    <n v="719.1"/>
    <n v="360"/>
    <n v="359.1"/>
    <n v="0"/>
    <s v="May"/>
    <n v="2025"/>
    <x v="3"/>
  </r>
  <r>
    <s v="ORD104694"/>
    <d v="2025-05-15T00:00:00"/>
    <s v="CUST2082"/>
    <s v="Manish Agarwal"/>
    <s v="Male"/>
    <n v="31"/>
    <x v="5"/>
    <s v="West"/>
    <s v="P003"/>
    <x v="9"/>
    <x v="3"/>
    <s v="Wearables"/>
    <n v="1"/>
    <n v="3299"/>
    <n v="0.25"/>
    <n v="2100"/>
    <x v="0"/>
    <s v="Delivered"/>
    <s v="Mobile App"/>
    <n v="1"/>
    <n v="3299"/>
    <n v="824.75"/>
    <n v="2474.25"/>
    <n v="2100"/>
    <n v="374.25"/>
    <n v="0"/>
    <s v="May"/>
    <n v="2025"/>
    <x v="3"/>
  </r>
  <r>
    <s v="ORD100093"/>
    <d v="2025-05-15T00:00:00"/>
    <s v="CUST1617"/>
    <s v="Sakshi Mishra"/>
    <s v="Male"/>
    <n v="18"/>
    <x v="9"/>
    <s v="North"/>
    <s v="P004"/>
    <x v="19"/>
    <x v="3"/>
    <s v="Accessories"/>
    <n v="3"/>
    <n v="899"/>
    <n v="0.1"/>
    <n v="1440"/>
    <x v="3"/>
    <s v="Delivered"/>
    <s v="Mobile App"/>
    <n v="3"/>
    <n v="2697"/>
    <n v="269.7"/>
    <n v="2427.3000000000002"/>
    <n v="1440"/>
    <n v="987.30000000000018"/>
    <n v="0"/>
    <s v="May"/>
    <n v="2025"/>
    <x v="0"/>
  </r>
  <r>
    <s v="ORD104527"/>
    <d v="2025-05-15T00:00:00"/>
    <s v="CUST0586"/>
    <s v="Arjun Rao"/>
    <s v="Female"/>
    <n v="31"/>
    <x v="4"/>
    <s v="South"/>
    <s v="P017"/>
    <x v="17"/>
    <x v="5"/>
    <s v="Fitness"/>
    <n v="3"/>
    <n v="2499"/>
    <n v="0"/>
    <n v="4350"/>
    <x v="1"/>
    <s v="Delivered"/>
    <s v="Mobile App"/>
    <n v="5"/>
    <n v="7497"/>
    <n v="0"/>
    <n v="7497"/>
    <n v="4350"/>
    <n v="3147"/>
    <n v="0"/>
    <s v="May"/>
    <n v="2025"/>
    <x v="3"/>
  </r>
  <r>
    <s v="ORD104579"/>
    <d v="2025-05-16T00:00:00"/>
    <s v="CUST1797"/>
    <s v="Akash Bansal"/>
    <s v="Female"/>
    <n v="31"/>
    <x v="15"/>
    <s v="West"/>
    <s v="P024"/>
    <x v="13"/>
    <x v="1"/>
    <s v="Fragrance"/>
    <n v="1"/>
    <n v="1799"/>
    <n v="0.25"/>
    <n v="900"/>
    <x v="4"/>
    <s v="Delivered"/>
    <s v="Mobile App"/>
    <n v="4"/>
    <n v="1799"/>
    <n v="449.75"/>
    <n v="1349.25"/>
    <n v="900"/>
    <n v="449.25"/>
    <n v="0"/>
    <s v="May"/>
    <n v="2025"/>
    <x v="3"/>
  </r>
  <r>
    <s v="ORD102385"/>
    <d v="2025-05-16T00:00:00"/>
    <s v="CUST1498"/>
    <s v="Rohan Rao"/>
    <s v="Female"/>
    <n v="31"/>
    <x v="17"/>
    <s v="North"/>
    <s v="P019"/>
    <x v="18"/>
    <x v="5"/>
    <s v="Sports"/>
    <n v="3"/>
    <n v="1499"/>
    <n v="0.05"/>
    <n v="2400"/>
    <x v="2"/>
    <s v="Delivered"/>
    <s v="Website"/>
    <n v="5"/>
    <n v="4497"/>
    <n v="224.85000000000002"/>
    <n v="4272.1499999999996"/>
    <n v="2400"/>
    <n v="1872.1499999999996"/>
    <n v="0"/>
    <s v="May"/>
    <n v="2025"/>
    <x v="3"/>
  </r>
  <r>
    <s v="ORD103467"/>
    <d v="2025-05-16T00:00:00"/>
    <s v="CUST1456"/>
    <s v="Mohit Sharma"/>
    <s v="Male"/>
    <n v="41"/>
    <x v="21"/>
    <s v="East"/>
    <s v="P018"/>
    <x v="16"/>
    <x v="5"/>
    <s v="Sports"/>
    <n v="1"/>
    <n v="2199"/>
    <n v="0.1"/>
    <n v="1250"/>
    <x v="3"/>
    <s v="Delivered"/>
    <s v="Website"/>
    <n v="5"/>
    <n v="2199"/>
    <n v="219.9"/>
    <n v="1979.1"/>
    <n v="1250"/>
    <n v="729.09999999999991"/>
    <n v="0"/>
    <s v="May"/>
    <n v="2025"/>
    <x v="2"/>
  </r>
  <r>
    <s v="ORD101986"/>
    <d v="2025-05-16T00:00:00"/>
    <s v="CUST1385"/>
    <s v="Zoya Singh"/>
    <s v="Male"/>
    <n v="18"/>
    <x v="18"/>
    <s v="South"/>
    <s v="P028"/>
    <x v="12"/>
    <x v="4"/>
    <s v="Technology"/>
    <n v="2"/>
    <n v="1099"/>
    <n v="0.05"/>
    <n v="1040"/>
    <x v="0"/>
    <s v="Delivered"/>
    <s v="Mobile App"/>
    <n v="3"/>
    <n v="2198"/>
    <n v="109.9"/>
    <n v="2088.1"/>
    <n v="1040"/>
    <n v="1048.0999999999999"/>
    <n v="0"/>
    <s v="May"/>
    <n v="2025"/>
    <x v="0"/>
  </r>
  <r>
    <s v="ORD104046"/>
    <d v="2025-05-16T00:00:00"/>
    <s v="CUST1811"/>
    <s v="Anjali Verma"/>
    <s v="Male"/>
    <n v="30"/>
    <x v="12"/>
    <s v="West"/>
    <s v="P019"/>
    <x v="18"/>
    <x v="5"/>
    <s v="Sports"/>
    <n v="1"/>
    <n v="1499"/>
    <n v="0.15"/>
    <n v="800"/>
    <x v="2"/>
    <s v="Delivered"/>
    <s v="Mobile App"/>
    <n v="4"/>
    <n v="1499"/>
    <n v="224.85"/>
    <n v="1274.1500000000001"/>
    <n v="800"/>
    <n v="474.15000000000009"/>
    <n v="0"/>
    <s v="May"/>
    <n v="2025"/>
    <x v="3"/>
  </r>
  <r>
    <s v="ORD102927"/>
    <d v="2025-05-17T00:00:00"/>
    <s v="CUST1862"/>
    <s v="Kabir Gupta"/>
    <s v="Female"/>
    <n v="28"/>
    <x v="3"/>
    <s v="East"/>
    <s v="P027"/>
    <x v="25"/>
    <x v="4"/>
    <s v="Business"/>
    <n v="1"/>
    <n v="699"/>
    <n v="0.05"/>
    <n v="300"/>
    <x v="3"/>
    <s v="Delivered"/>
    <s v="Website"/>
    <n v="5"/>
    <n v="699"/>
    <n v="34.950000000000003"/>
    <n v="664.05"/>
    <n v="300"/>
    <n v="364.04999999999995"/>
    <n v="0"/>
    <s v="May"/>
    <n v="2025"/>
    <x v="3"/>
  </r>
  <r>
    <s v="ORD104380"/>
    <d v="2025-05-17T00:00:00"/>
    <s v="CUST1717"/>
    <s v="Pranav Bansal"/>
    <s v="Male"/>
    <n v="27"/>
    <x v="5"/>
    <s v="West"/>
    <s v="P017"/>
    <x v="17"/>
    <x v="5"/>
    <s v="Fitness"/>
    <n v="4"/>
    <n v="2499"/>
    <n v="0.1"/>
    <n v="5800"/>
    <x v="2"/>
    <s v="Cancelled"/>
    <s v="Mobile App"/>
    <m/>
    <n v="9996"/>
    <n v="999.6"/>
    <n v="8996.4"/>
    <n v="5800"/>
    <n v="3196.3999999999996"/>
    <n v="0"/>
    <s v="May"/>
    <n v="2025"/>
    <x v="3"/>
  </r>
  <r>
    <s v="ORD103892"/>
    <d v="2025-05-17T00:00:00"/>
    <s v="CUST0562"/>
    <s v="Yash Agarwal"/>
    <s v="Female"/>
    <n v="28"/>
    <x v="1"/>
    <s v="North"/>
    <s v="P010"/>
    <x v="26"/>
    <x v="2"/>
    <s v="Clothing"/>
    <n v="1"/>
    <n v="1499"/>
    <n v="0.25"/>
    <n v="780"/>
    <x v="1"/>
    <s v="Delivered"/>
    <s v="Mobile App"/>
    <n v="4"/>
    <n v="1499"/>
    <n v="374.75"/>
    <n v="1124.25"/>
    <n v="780"/>
    <n v="344.25"/>
    <n v="0"/>
    <s v="May"/>
    <n v="2025"/>
    <x v="3"/>
  </r>
  <r>
    <s v="ORD100755"/>
    <d v="2025-05-17T00:00:00"/>
    <s v="CUST0052"/>
    <s v="Karan Jain"/>
    <s v="Female"/>
    <n v="35"/>
    <x v="14"/>
    <s v="South"/>
    <s v="P019"/>
    <x v="18"/>
    <x v="5"/>
    <s v="Sports"/>
    <n v="2"/>
    <n v="1499"/>
    <n v="0.3"/>
    <n v="1600"/>
    <x v="1"/>
    <s v="Delivered"/>
    <s v="Mobile App"/>
    <n v="5"/>
    <n v="2998"/>
    <n v="899.4"/>
    <n v="2098.6"/>
    <n v="1600"/>
    <n v="498.59999999999991"/>
    <n v="0"/>
    <s v="May"/>
    <n v="2025"/>
    <x v="3"/>
  </r>
  <r>
    <s v="ORD101071"/>
    <d v="2025-05-17T00:00:00"/>
    <s v="CUST0209"/>
    <s v="Sakshi Mishra"/>
    <s v="Female"/>
    <n v="33"/>
    <x v="21"/>
    <s v="East"/>
    <s v="P003"/>
    <x v="9"/>
    <x v="3"/>
    <s v="Wearables"/>
    <n v="1"/>
    <n v="3299"/>
    <n v="0.15"/>
    <n v="2100"/>
    <x v="4"/>
    <s v="Delivered"/>
    <s v="Mobile App"/>
    <n v="3"/>
    <n v="3299"/>
    <n v="494.84999999999997"/>
    <n v="2804.15"/>
    <n v="2100"/>
    <n v="704.15000000000009"/>
    <n v="0"/>
    <s v="May"/>
    <n v="2025"/>
    <x v="3"/>
  </r>
  <r>
    <s v="ORD103222"/>
    <d v="2025-05-17T00:00:00"/>
    <s v="CUST0321"/>
    <s v="Diya Mishra"/>
    <s v="Male"/>
    <n v="40"/>
    <x v="18"/>
    <s v="South"/>
    <s v="P026"/>
    <x v="15"/>
    <x v="4"/>
    <s v="Fiction"/>
    <n v="3"/>
    <n v="899"/>
    <n v="0.1"/>
    <n v="1260"/>
    <x v="0"/>
    <s v="Delivered"/>
    <s v="Mobile App"/>
    <n v="5"/>
    <n v="2697"/>
    <n v="269.7"/>
    <n v="2427.3000000000002"/>
    <n v="1260"/>
    <n v="1167.3000000000002"/>
    <n v="0"/>
    <s v="May"/>
    <n v="2025"/>
    <x v="2"/>
  </r>
  <r>
    <s v="ORD100707"/>
    <d v="2025-05-17T00:00:00"/>
    <s v="CUST1154"/>
    <s v="Manish Agarwal"/>
    <s v="Female"/>
    <n v="18"/>
    <x v="14"/>
    <s v="South"/>
    <s v="P028"/>
    <x v="12"/>
    <x v="4"/>
    <s v="Technology"/>
    <n v="1"/>
    <n v="1099"/>
    <n v="0.15"/>
    <n v="520"/>
    <x v="4"/>
    <s v="Delivered"/>
    <s v="Website"/>
    <n v="4"/>
    <n v="1099"/>
    <n v="164.85"/>
    <n v="934.15"/>
    <n v="520"/>
    <n v="414.15"/>
    <n v="0"/>
    <s v="May"/>
    <n v="2025"/>
    <x v="0"/>
  </r>
  <r>
    <s v="ORD103376"/>
    <d v="2025-05-17T00:00:00"/>
    <s v="CUST0988"/>
    <s v="Ananya Kumar"/>
    <s v="Female"/>
    <n v="35"/>
    <x v="16"/>
    <s v="North"/>
    <s v="P019"/>
    <x v="18"/>
    <x v="5"/>
    <s v="Sports"/>
    <n v="2"/>
    <n v="1499"/>
    <n v="0.2"/>
    <n v="1600"/>
    <x v="0"/>
    <s v="Delivered"/>
    <s v="Mobile App"/>
    <n v="5"/>
    <n v="2998"/>
    <n v="599.6"/>
    <n v="2398.4"/>
    <n v="1600"/>
    <n v="798.40000000000009"/>
    <n v="0"/>
    <s v="May"/>
    <n v="2025"/>
    <x v="3"/>
  </r>
  <r>
    <s v="ORD104764"/>
    <d v="2025-05-17T00:00:00"/>
    <s v="CUST1255"/>
    <s v="Nisha Saxena"/>
    <s v="Female"/>
    <n v="37"/>
    <x v="14"/>
    <s v="South"/>
    <s v="P010"/>
    <x v="26"/>
    <x v="2"/>
    <s v="Clothing"/>
    <n v="3"/>
    <n v="1499"/>
    <n v="0"/>
    <n v="2340"/>
    <x v="4"/>
    <s v="Delivered"/>
    <s v="Website"/>
    <n v="5"/>
    <n v="4497"/>
    <n v="0"/>
    <n v="4497"/>
    <n v="2340"/>
    <n v="2157"/>
    <n v="0"/>
    <s v="May"/>
    <n v="2025"/>
    <x v="2"/>
  </r>
  <r>
    <s v="ORD100850"/>
    <d v="2025-05-17T00:00:00"/>
    <s v="CUST1995"/>
    <s v="Kiara Chopra"/>
    <s v="Male"/>
    <n v="43"/>
    <x v="4"/>
    <s v="South"/>
    <s v="P021"/>
    <x v="3"/>
    <x v="1"/>
    <s v="Skincare"/>
    <n v="1"/>
    <n v="499"/>
    <n v="0.15"/>
    <n v="220"/>
    <x v="3"/>
    <s v="Delivered"/>
    <s v="Mobile App"/>
    <n v="5"/>
    <n v="499"/>
    <n v="74.849999999999994"/>
    <n v="424.15"/>
    <n v="220"/>
    <n v="204.14999999999998"/>
    <n v="0"/>
    <s v="May"/>
    <n v="2025"/>
    <x v="2"/>
  </r>
  <r>
    <s v="ORD103335"/>
    <d v="2025-05-17T00:00:00"/>
    <s v="CUST0047"/>
    <s v="Isha Mehta"/>
    <s v="Female"/>
    <n v="34"/>
    <x v="20"/>
    <s v="South"/>
    <s v="P009"/>
    <x v="21"/>
    <x v="2"/>
    <s v="Clothing"/>
    <n v="1"/>
    <n v="1999"/>
    <n v="0.2"/>
    <n v="1050"/>
    <x v="3"/>
    <s v="Delivered"/>
    <s v="Website"/>
    <n v="5"/>
    <n v="1999"/>
    <n v="399.8"/>
    <n v="1599.2"/>
    <n v="1050"/>
    <n v="549.20000000000005"/>
    <n v="0"/>
    <s v="May"/>
    <n v="2025"/>
    <x v="3"/>
  </r>
  <r>
    <s v="ORD102076"/>
    <d v="2025-05-17T00:00:00"/>
    <s v="CUST0694"/>
    <s v="Simran Gupta"/>
    <s v="Female"/>
    <n v="24"/>
    <x v="0"/>
    <s v="East"/>
    <s v="P001"/>
    <x v="6"/>
    <x v="3"/>
    <s v="Audio"/>
    <n v="2"/>
    <n v="2499"/>
    <n v="0.15"/>
    <n v="3100"/>
    <x v="1"/>
    <s v="Delivered"/>
    <s v="Mobile App"/>
    <n v="3"/>
    <n v="4998"/>
    <n v="749.69999999999993"/>
    <n v="4248.3"/>
    <n v="3100"/>
    <n v="1148.3000000000002"/>
    <n v="0"/>
    <s v="May"/>
    <n v="2025"/>
    <x v="0"/>
  </r>
  <r>
    <s v="ORD102713"/>
    <d v="2025-05-17T00:00:00"/>
    <s v="CUST2132"/>
    <s v="Karan Jain"/>
    <s v="Male"/>
    <n v="27"/>
    <x v="10"/>
    <s v="South"/>
    <s v="P018"/>
    <x v="16"/>
    <x v="5"/>
    <s v="Sports"/>
    <n v="2"/>
    <n v="2199"/>
    <n v="0.15"/>
    <n v="2500"/>
    <x v="4"/>
    <s v="Delivered"/>
    <s v="Mobile App"/>
    <n v="4"/>
    <n v="4398"/>
    <n v="659.69999999999993"/>
    <n v="3738.3"/>
    <n v="2500"/>
    <n v="1238.3000000000002"/>
    <n v="0"/>
    <s v="May"/>
    <n v="2025"/>
    <x v="3"/>
  </r>
  <r>
    <s v="ORD104622"/>
    <d v="2025-05-17T00:00:00"/>
    <s v="CUST1279"/>
    <s v="Shivam Mehta"/>
    <s v="Male"/>
    <n v="51"/>
    <x v="17"/>
    <s v="North"/>
    <s v="P017"/>
    <x v="17"/>
    <x v="5"/>
    <s v="Fitness"/>
    <n v="3"/>
    <n v="2499"/>
    <n v="0.1"/>
    <n v="4350"/>
    <x v="0"/>
    <s v="Delivered"/>
    <s v="Mobile App"/>
    <n v="4"/>
    <n v="7497"/>
    <n v="749.7"/>
    <n v="6747.3"/>
    <n v="4350"/>
    <n v="2397.3000000000002"/>
    <n v="0"/>
    <s v="May"/>
    <n v="2025"/>
    <x v="1"/>
  </r>
  <r>
    <s v="ORD102080"/>
    <d v="2025-05-18T00:00:00"/>
    <s v="CUST1712"/>
    <s v="Mohit Sharma"/>
    <s v="Female"/>
    <n v="19"/>
    <x v="1"/>
    <s v="North"/>
    <s v="P016"/>
    <x v="28"/>
    <x v="5"/>
    <s v="Fitness"/>
    <n v="2"/>
    <n v="999"/>
    <n v="0.15"/>
    <n v="1040"/>
    <x v="4"/>
    <s v="Delivered"/>
    <s v="Mobile App"/>
    <n v="5"/>
    <n v="1998"/>
    <n v="299.7"/>
    <n v="1698.3"/>
    <n v="1040"/>
    <n v="658.3"/>
    <n v="0"/>
    <s v="May"/>
    <n v="2025"/>
    <x v="0"/>
  </r>
  <r>
    <s v="ORD101908"/>
    <d v="2025-05-18T00:00:00"/>
    <s v="CUST1857"/>
    <s v="Diya Mishra"/>
    <s v="Female"/>
    <n v="31"/>
    <x v="0"/>
    <s v="East"/>
    <s v="P008"/>
    <x v="2"/>
    <x v="2"/>
    <s v="Clothing"/>
    <n v="1"/>
    <n v="799"/>
    <n v="0.1"/>
    <n v="390"/>
    <x v="1"/>
    <s v="Delivered"/>
    <s v="Mobile App"/>
    <n v="5"/>
    <n v="799"/>
    <n v="79.900000000000006"/>
    <n v="719.1"/>
    <n v="390"/>
    <n v="329.1"/>
    <n v="0"/>
    <s v="May"/>
    <n v="2025"/>
    <x v="3"/>
  </r>
  <r>
    <s v="ORD104216"/>
    <d v="2025-05-18T00:00:00"/>
    <s v="CUST1277"/>
    <s v="Kavya Patel"/>
    <s v="Female"/>
    <n v="35"/>
    <x v="11"/>
    <s v="West"/>
    <s v="P014"/>
    <x v="29"/>
    <x v="0"/>
    <s v="Home Decor"/>
    <n v="1"/>
    <n v="1299"/>
    <n v="0.1"/>
    <n v="690"/>
    <x v="0"/>
    <s v="Returned"/>
    <s v="Mobile App"/>
    <n v="2"/>
    <n v="1299"/>
    <n v="129.9"/>
    <n v="1169.0999999999999"/>
    <n v="690"/>
    <n v="479.09999999999991"/>
    <n v="0"/>
    <s v="May"/>
    <n v="2025"/>
    <x v="3"/>
  </r>
  <r>
    <s v="ORD103576"/>
    <d v="2025-05-18T00:00:00"/>
    <s v="CUST1185"/>
    <s v="Diya Mishra"/>
    <s v="Male"/>
    <n v="24"/>
    <x v="5"/>
    <s v="West"/>
    <s v="P020"/>
    <x v="14"/>
    <x v="5"/>
    <s v="Fitness"/>
    <n v="1"/>
    <n v="699"/>
    <n v="0"/>
    <n v="320"/>
    <x v="1"/>
    <s v="Returned"/>
    <s v="Mobile App"/>
    <n v="4"/>
    <n v="699"/>
    <n v="0"/>
    <n v="699"/>
    <n v="320"/>
    <n v="379"/>
    <n v="0"/>
    <s v="May"/>
    <n v="2025"/>
    <x v="0"/>
  </r>
  <r>
    <s v="ORD102782"/>
    <d v="2025-05-18T00:00:00"/>
    <s v="CUST1372"/>
    <s v="Ananya Kumar"/>
    <s v="Male"/>
    <n v="27"/>
    <x v="5"/>
    <s v="West"/>
    <s v="P004"/>
    <x v="19"/>
    <x v="3"/>
    <s v="Accessories"/>
    <n v="2"/>
    <n v="899"/>
    <n v="0.3"/>
    <n v="960"/>
    <x v="5"/>
    <s v="Delivered"/>
    <s v="Mobile App"/>
    <n v="5"/>
    <n v="1798"/>
    <n v="539.4"/>
    <n v="1258.5999999999999"/>
    <n v="960"/>
    <n v="298.59999999999991"/>
    <n v="0"/>
    <s v="May"/>
    <n v="2025"/>
    <x v="3"/>
  </r>
  <r>
    <s v="ORD103949"/>
    <d v="2025-05-18T00:00:00"/>
    <s v="CUST0466"/>
    <s v="Yash Agarwal"/>
    <s v="Female"/>
    <n v="39"/>
    <x v="17"/>
    <s v="North"/>
    <s v="P018"/>
    <x v="16"/>
    <x v="5"/>
    <s v="Sports"/>
    <n v="3"/>
    <n v="2199"/>
    <n v="0.05"/>
    <n v="3750"/>
    <x v="0"/>
    <s v="Delivered"/>
    <s v="Website"/>
    <n v="5"/>
    <n v="6597"/>
    <n v="329.85"/>
    <n v="6267.15"/>
    <n v="3750"/>
    <n v="2517.1499999999996"/>
    <n v="0"/>
    <s v="May"/>
    <n v="2025"/>
    <x v="2"/>
  </r>
  <r>
    <s v="ORD100598"/>
    <d v="2025-05-18T00:00:00"/>
    <s v="CUST0098"/>
    <s v="Manish Agarwal"/>
    <s v="Male"/>
    <n v="34"/>
    <x v="23"/>
    <s v="West"/>
    <s v="P010"/>
    <x v="26"/>
    <x v="2"/>
    <s v="Clothing"/>
    <n v="1"/>
    <n v="1499"/>
    <n v="0.1"/>
    <n v="780"/>
    <x v="5"/>
    <s v="Delivered"/>
    <s v="Mobile App"/>
    <n v="5"/>
    <n v="1499"/>
    <n v="149.9"/>
    <n v="1349.1"/>
    <n v="780"/>
    <n v="569.09999999999991"/>
    <n v="0"/>
    <s v="May"/>
    <n v="2025"/>
    <x v="3"/>
  </r>
  <r>
    <s v="ORD100083"/>
    <d v="2025-05-19T00:00:00"/>
    <s v="CUST0691"/>
    <s v="Anjali Verma"/>
    <s v="Male"/>
    <n v="20"/>
    <x v="15"/>
    <s v="West"/>
    <s v="P015"/>
    <x v="23"/>
    <x v="0"/>
    <s v="Home Decor"/>
    <n v="2"/>
    <n v="1599"/>
    <n v="0.1"/>
    <n v="1700"/>
    <x v="5"/>
    <s v="Delivered"/>
    <s v="Mobile App"/>
    <n v="5"/>
    <n v="3198"/>
    <n v="319.8"/>
    <n v="2878.2"/>
    <n v="1700"/>
    <n v="1178.1999999999998"/>
    <n v="0"/>
    <s v="May"/>
    <n v="2025"/>
    <x v="0"/>
  </r>
  <r>
    <s v="ORD102551"/>
    <d v="2025-05-19T00:00:00"/>
    <s v="CUST1723"/>
    <s v="Vansh Chopra"/>
    <s v="Female"/>
    <n v="33"/>
    <x v="7"/>
    <s v="West"/>
    <s v="P028"/>
    <x v="12"/>
    <x v="4"/>
    <s v="Technology"/>
    <n v="3"/>
    <n v="1099"/>
    <n v="0"/>
    <n v="1560"/>
    <x v="3"/>
    <s v="Returned"/>
    <s v="Mobile App"/>
    <n v="3"/>
    <n v="3297"/>
    <n v="0"/>
    <n v="3297"/>
    <n v="1560"/>
    <n v="1737"/>
    <n v="0"/>
    <s v="May"/>
    <n v="2025"/>
    <x v="3"/>
  </r>
  <r>
    <s v="ORD102900"/>
    <d v="2025-05-19T00:00:00"/>
    <s v="CUST0359"/>
    <s v="Nisha Saxena"/>
    <s v="Female"/>
    <n v="29"/>
    <x v="0"/>
    <s v="East"/>
    <s v="P004"/>
    <x v="19"/>
    <x v="3"/>
    <s v="Accessories"/>
    <n v="1"/>
    <n v="899"/>
    <n v="0.2"/>
    <n v="480"/>
    <x v="5"/>
    <s v="Delivered"/>
    <s v="Website"/>
    <n v="4"/>
    <n v="899"/>
    <n v="179.8"/>
    <n v="719.2"/>
    <n v="480"/>
    <n v="239.20000000000005"/>
    <n v="0"/>
    <s v="May"/>
    <n v="2025"/>
    <x v="3"/>
  </r>
  <r>
    <s v="ORD103428"/>
    <d v="2025-05-19T00:00:00"/>
    <s v="CUST0743"/>
    <s v="Nisha Saxena"/>
    <s v="Male"/>
    <n v="25"/>
    <x v="10"/>
    <s v="South"/>
    <s v="P007"/>
    <x v="5"/>
    <x v="2"/>
    <s v="Footwear"/>
    <n v="2"/>
    <n v="2899"/>
    <n v="0"/>
    <n v="3400"/>
    <x v="2"/>
    <s v="Delivered"/>
    <s v="Website"/>
    <n v="5"/>
    <n v="5798"/>
    <n v="0"/>
    <n v="5798"/>
    <n v="3400"/>
    <n v="2398"/>
    <n v="0"/>
    <s v="May"/>
    <n v="2025"/>
    <x v="0"/>
  </r>
  <r>
    <s v="ORD103856"/>
    <d v="2025-05-19T00:00:00"/>
    <s v="CUST1700"/>
    <s v="Varun Jain"/>
    <s v="Male"/>
    <n v="18"/>
    <x v="4"/>
    <s v="South"/>
    <s v="P004"/>
    <x v="19"/>
    <x v="3"/>
    <s v="Accessories"/>
    <n v="1"/>
    <n v="899"/>
    <n v="0.2"/>
    <n v="480"/>
    <x v="4"/>
    <s v="Delivered"/>
    <s v="Mobile App"/>
    <n v="5"/>
    <n v="899"/>
    <n v="179.8"/>
    <n v="719.2"/>
    <n v="480"/>
    <n v="239.20000000000005"/>
    <n v="0"/>
    <s v="May"/>
    <n v="2025"/>
    <x v="0"/>
  </r>
  <r>
    <s v="ORD103296"/>
    <d v="2025-05-19T00:00:00"/>
    <s v="CUST0992"/>
    <s v="Aarav Sharma"/>
    <s v="Female"/>
    <n v="26"/>
    <x v="21"/>
    <s v="East"/>
    <s v="P029"/>
    <x v="11"/>
    <x v="4"/>
    <s v="Technology"/>
    <n v="1"/>
    <n v="1299"/>
    <n v="0"/>
    <n v="610"/>
    <x v="4"/>
    <s v="Delivered"/>
    <s v="Website"/>
    <n v="4"/>
    <n v="1299"/>
    <n v="0"/>
    <n v="1299"/>
    <n v="610"/>
    <n v="689"/>
    <n v="0"/>
    <s v="May"/>
    <n v="2025"/>
    <x v="3"/>
  </r>
  <r>
    <s v="ORD103841"/>
    <d v="2025-05-19T00:00:00"/>
    <s v="CUST2012"/>
    <s v="Ananya Kumar"/>
    <s v="Male"/>
    <n v="32"/>
    <x v="5"/>
    <s v="West"/>
    <s v="P028"/>
    <x v="12"/>
    <x v="4"/>
    <s v="Technology"/>
    <n v="1"/>
    <n v="1099"/>
    <n v="0.15"/>
    <n v="520"/>
    <x v="1"/>
    <s v="Delivered"/>
    <s v="Mobile App"/>
    <n v="5"/>
    <n v="1099"/>
    <n v="164.85"/>
    <n v="934.15"/>
    <n v="520"/>
    <n v="414.15"/>
    <n v="0"/>
    <s v="May"/>
    <n v="2025"/>
    <x v="3"/>
  </r>
  <r>
    <s v="ORD102544"/>
    <d v="2025-05-19T00:00:00"/>
    <s v="CUST0932"/>
    <s v="Varun Jain"/>
    <s v="Male"/>
    <n v="30"/>
    <x v="21"/>
    <s v="East"/>
    <s v="P026"/>
    <x v="15"/>
    <x v="4"/>
    <s v="Fiction"/>
    <n v="2"/>
    <n v="899"/>
    <n v="0.15"/>
    <n v="840"/>
    <x v="0"/>
    <s v="Cancelled"/>
    <s v="Mobile App"/>
    <m/>
    <n v="1798"/>
    <n v="269.7"/>
    <n v="1528.3"/>
    <n v="840"/>
    <n v="688.3"/>
    <n v="0"/>
    <s v="May"/>
    <n v="2025"/>
    <x v="3"/>
  </r>
  <r>
    <s v="ORD100737"/>
    <d v="2025-05-19T00:00:00"/>
    <s v="CUST0348"/>
    <s v="Ananya Kumar"/>
    <s v="Male"/>
    <n v="21"/>
    <x v="19"/>
    <s v="East"/>
    <s v="P029"/>
    <x v="11"/>
    <x v="4"/>
    <s v="Technology"/>
    <n v="2"/>
    <n v="1299"/>
    <n v="0"/>
    <n v="1220"/>
    <x v="0"/>
    <s v="Delivered"/>
    <s v="Website"/>
    <n v="1"/>
    <n v="2598"/>
    <n v="0"/>
    <n v="2598"/>
    <n v="1220"/>
    <n v="1378"/>
    <n v="0"/>
    <s v="May"/>
    <n v="2025"/>
    <x v="0"/>
  </r>
  <r>
    <s v="ORD103317"/>
    <d v="2025-05-20T00:00:00"/>
    <s v="CUST0824"/>
    <s v="Ishaan Malhotra"/>
    <s v="Female"/>
    <n v="32"/>
    <x v="11"/>
    <s v="West"/>
    <s v="P028"/>
    <x v="12"/>
    <x v="4"/>
    <s v="Technology"/>
    <n v="3"/>
    <n v="1099"/>
    <n v="0.15"/>
    <n v="1560"/>
    <x v="4"/>
    <s v="Delivered"/>
    <s v="Mobile App"/>
    <n v="3"/>
    <n v="3297"/>
    <n v="494.54999999999995"/>
    <n v="2802.45"/>
    <n v="1560"/>
    <n v="1242.4499999999998"/>
    <n v="0"/>
    <s v="May"/>
    <n v="2025"/>
    <x v="3"/>
  </r>
  <r>
    <s v="ORD103921"/>
    <d v="2025-05-20T00:00:00"/>
    <s v="CUST2132"/>
    <s v="Karan Jain"/>
    <s v="Male"/>
    <n v="35"/>
    <x v="18"/>
    <s v="South"/>
    <s v="P001"/>
    <x v="6"/>
    <x v="3"/>
    <s v="Audio"/>
    <n v="1"/>
    <n v="2499"/>
    <n v="0.2"/>
    <n v="1550"/>
    <x v="4"/>
    <s v="Returned"/>
    <s v="Website"/>
    <n v="1"/>
    <n v="2499"/>
    <n v="499.8"/>
    <n v="1999.2"/>
    <n v="1550"/>
    <n v="449.20000000000005"/>
    <n v="0"/>
    <s v="May"/>
    <n v="2025"/>
    <x v="3"/>
  </r>
  <r>
    <s v="ORD103132"/>
    <d v="2025-05-20T00:00:00"/>
    <s v="CUST1611"/>
    <s v="Kiara Chopra"/>
    <s v="Male"/>
    <n v="36"/>
    <x v="23"/>
    <s v="West"/>
    <s v="P023"/>
    <x v="20"/>
    <x v="1"/>
    <s v="Haircare"/>
    <n v="1"/>
    <n v="649"/>
    <n v="0.05"/>
    <n v="290"/>
    <x v="0"/>
    <s v="Delivered"/>
    <s v="Website"/>
    <n v="5"/>
    <n v="649"/>
    <n v="32.450000000000003"/>
    <n v="616.54999999999995"/>
    <n v="290"/>
    <n v="326.54999999999995"/>
    <n v="0"/>
    <s v="May"/>
    <n v="2025"/>
    <x v="2"/>
  </r>
  <r>
    <s v="ORD101132"/>
    <d v="2025-05-20T00:00:00"/>
    <s v="CUST1591"/>
    <s v="Aditi Saxena"/>
    <s v="Female"/>
    <n v="39"/>
    <x v="13"/>
    <s v="North"/>
    <s v="P006"/>
    <x v="8"/>
    <x v="2"/>
    <s v="Bags"/>
    <n v="1"/>
    <n v="1799"/>
    <n v="0.2"/>
    <n v="950"/>
    <x v="3"/>
    <s v="Delivered"/>
    <s v="Mobile App"/>
    <n v="5"/>
    <n v="1799"/>
    <n v="359.8"/>
    <n v="1439.2"/>
    <n v="950"/>
    <n v="489.20000000000005"/>
    <n v="0"/>
    <s v="May"/>
    <n v="2025"/>
    <x v="2"/>
  </r>
  <r>
    <s v="ORD103831"/>
    <d v="2025-05-20T00:00:00"/>
    <s v="CUST0107"/>
    <s v="Kiara Chopra"/>
    <s v="Female"/>
    <n v="43"/>
    <x v="22"/>
    <s v="South"/>
    <s v="P023"/>
    <x v="20"/>
    <x v="1"/>
    <s v="Haircare"/>
    <n v="2"/>
    <n v="649"/>
    <n v="0.1"/>
    <n v="580"/>
    <x v="0"/>
    <s v="Delivered"/>
    <s v="Mobile App"/>
    <n v="5"/>
    <n v="1298"/>
    <n v="129.80000000000001"/>
    <n v="1168.2"/>
    <n v="580"/>
    <n v="588.20000000000005"/>
    <n v="0"/>
    <s v="May"/>
    <n v="2025"/>
    <x v="2"/>
  </r>
  <r>
    <s v="ORD102567"/>
    <d v="2025-05-20T00:00:00"/>
    <s v="CUST1254"/>
    <s v="Kabir Gupta"/>
    <s v="Female"/>
    <n v="21"/>
    <x v="15"/>
    <s v="West"/>
    <s v="P007"/>
    <x v="5"/>
    <x v="2"/>
    <s v="Footwear"/>
    <n v="4"/>
    <n v="2899"/>
    <n v="0.1"/>
    <n v="6800"/>
    <x v="1"/>
    <s v="Delivered"/>
    <s v="Website"/>
    <n v="3"/>
    <n v="11596"/>
    <n v="1159.6000000000001"/>
    <n v="10436.4"/>
    <n v="6800"/>
    <n v="3636.3999999999996"/>
    <n v="0"/>
    <s v="May"/>
    <n v="2025"/>
    <x v="0"/>
  </r>
  <r>
    <s v="ORD100733"/>
    <d v="2025-05-20T00:00:00"/>
    <s v="CUST1959"/>
    <s v="Nisha Saxena"/>
    <s v="Male"/>
    <n v="42"/>
    <x v="18"/>
    <s v="South"/>
    <s v="P026"/>
    <x v="15"/>
    <x v="4"/>
    <s v="Fiction"/>
    <n v="1"/>
    <n v="899"/>
    <n v="0.05"/>
    <n v="420"/>
    <x v="4"/>
    <s v="Delivered"/>
    <s v="Mobile App"/>
    <n v="4"/>
    <n v="899"/>
    <n v="44.95"/>
    <n v="854.05"/>
    <n v="420"/>
    <n v="434.04999999999995"/>
    <n v="0"/>
    <s v="May"/>
    <n v="2025"/>
    <x v="2"/>
  </r>
  <r>
    <s v="ORD101629"/>
    <d v="2025-05-21T00:00:00"/>
    <s v="CUST1310"/>
    <s v="Pooja Kapoor"/>
    <s v="Female"/>
    <n v="18"/>
    <x v="16"/>
    <s v="North"/>
    <s v="P029"/>
    <x v="11"/>
    <x v="4"/>
    <s v="Technology"/>
    <n v="1"/>
    <n v="1299"/>
    <n v="0.05"/>
    <n v="610"/>
    <x v="2"/>
    <s v="Delivered"/>
    <s v="Mobile App"/>
    <n v="4"/>
    <n v="1299"/>
    <n v="64.95"/>
    <n v="1234.05"/>
    <n v="610"/>
    <n v="624.04999999999995"/>
    <n v="0"/>
    <s v="May"/>
    <n v="2025"/>
    <x v="0"/>
  </r>
  <r>
    <s v="ORD102716"/>
    <d v="2025-05-21T00:00:00"/>
    <s v="CUST2119"/>
    <s v="Nisha Saxena"/>
    <s v="Male"/>
    <n v="44"/>
    <x v="2"/>
    <s v="East"/>
    <s v="P005"/>
    <x v="27"/>
    <x v="3"/>
    <s v="Accessories"/>
    <n v="2"/>
    <n v="1599"/>
    <n v="0.15"/>
    <n v="1840"/>
    <x v="1"/>
    <s v="Delivered"/>
    <s v="Mobile App"/>
    <n v="5"/>
    <n v="3198"/>
    <n v="479.7"/>
    <n v="2718.3"/>
    <n v="1840"/>
    <n v="878.30000000000018"/>
    <n v="0"/>
    <s v="May"/>
    <n v="2025"/>
    <x v="2"/>
  </r>
  <r>
    <s v="ORD104034"/>
    <d v="2025-05-21T00:00:00"/>
    <s v="CUST0106"/>
    <s v="Arjun Rao"/>
    <s v="Male"/>
    <n v="24"/>
    <x v="21"/>
    <s v="East"/>
    <s v="P012"/>
    <x v="0"/>
    <x v="0"/>
    <s v="Kitchen"/>
    <n v="2"/>
    <n v="5999"/>
    <n v="0.2"/>
    <n v="7800"/>
    <x v="0"/>
    <s v="Delivered"/>
    <s v="Mobile App"/>
    <n v="5"/>
    <n v="11998"/>
    <n v="2399.6"/>
    <n v="9598.4"/>
    <n v="7800"/>
    <n v="1798.3999999999996"/>
    <n v="0"/>
    <s v="May"/>
    <n v="2025"/>
    <x v="0"/>
  </r>
  <r>
    <s v="ORD103387"/>
    <d v="2025-05-21T00:00:00"/>
    <s v="CUST0412"/>
    <s v="Ananya Kumar"/>
    <s v="Female"/>
    <n v="38"/>
    <x v="5"/>
    <s v="West"/>
    <s v="P026"/>
    <x v="15"/>
    <x v="4"/>
    <s v="Fiction"/>
    <n v="1"/>
    <n v="899"/>
    <n v="0.05"/>
    <n v="420"/>
    <x v="3"/>
    <s v="Delivered"/>
    <s v="Website"/>
    <n v="3"/>
    <n v="899"/>
    <n v="44.95"/>
    <n v="854.05"/>
    <n v="420"/>
    <n v="434.04999999999995"/>
    <n v="0"/>
    <s v="May"/>
    <n v="2025"/>
    <x v="2"/>
  </r>
  <r>
    <s v="ORD104151"/>
    <d v="2025-05-21T00:00:00"/>
    <s v="CUST1211"/>
    <s v="Vansh Chopra"/>
    <s v="Male"/>
    <n v="25"/>
    <x v="3"/>
    <s v="East"/>
    <s v="P030"/>
    <x v="7"/>
    <x v="4"/>
    <s v="Self Development"/>
    <n v="3"/>
    <n v="599"/>
    <n v="0"/>
    <n v="780"/>
    <x v="3"/>
    <s v="Delivered"/>
    <s v="Mobile App"/>
    <n v="3"/>
    <n v="1797"/>
    <n v="0"/>
    <n v="1797"/>
    <n v="780"/>
    <n v="1017"/>
    <n v="0"/>
    <s v="May"/>
    <n v="2025"/>
    <x v="0"/>
  </r>
  <r>
    <s v="ORD101597"/>
    <d v="2025-05-21T00:00:00"/>
    <s v="CUST0531"/>
    <s v="Anjali Verma"/>
    <s v="Female"/>
    <n v="24"/>
    <x v="21"/>
    <s v="East"/>
    <s v="P008"/>
    <x v="2"/>
    <x v="2"/>
    <s v="Clothing"/>
    <n v="2"/>
    <n v="799"/>
    <n v="0.05"/>
    <n v="780"/>
    <x v="3"/>
    <s v="Delivered"/>
    <s v="Website"/>
    <n v="4"/>
    <n v="1598"/>
    <n v="79.900000000000006"/>
    <n v="1518.1"/>
    <n v="780"/>
    <n v="738.09999999999991"/>
    <n v="0"/>
    <s v="May"/>
    <n v="2025"/>
    <x v="0"/>
  </r>
  <r>
    <s v="ORD103148"/>
    <d v="2025-05-21T00:00:00"/>
    <s v="CUST1444"/>
    <s v="Varun Jain"/>
    <s v="Female"/>
    <n v="41"/>
    <x v="2"/>
    <s v="East"/>
    <s v="P015"/>
    <x v="23"/>
    <x v="0"/>
    <s v="Home Decor"/>
    <n v="3"/>
    <n v="1599"/>
    <n v="0.05"/>
    <n v="2550"/>
    <x v="0"/>
    <s v="Delivered"/>
    <s v="Mobile App"/>
    <n v="5"/>
    <n v="4797"/>
    <n v="239.85000000000002"/>
    <n v="4557.1499999999996"/>
    <n v="2550"/>
    <n v="2007.1499999999996"/>
    <n v="0"/>
    <s v="May"/>
    <n v="2025"/>
    <x v="2"/>
  </r>
  <r>
    <s v="ORD104612"/>
    <d v="2025-05-21T00:00:00"/>
    <s v="CUST0063"/>
    <s v="Shivam Mehta"/>
    <s v="Female"/>
    <n v="38"/>
    <x v="11"/>
    <s v="West"/>
    <s v="P002"/>
    <x v="10"/>
    <x v="3"/>
    <s v="Audio"/>
    <n v="2"/>
    <n v="1899"/>
    <n v="0.2"/>
    <n v="2240"/>
    <x v="0"/>
    <s v="Delivered"/>
    <s v="Mobile App"/>
    <n v="4"/>
    <n v="3798"/>
    <n v="759.6"/>
    <n v="3038.4"/>
    <n v="2240"/>
    <n v="798.40000000000009"/>
    <n v="0"/>
    <s v="May"/>
    <n v="2025"/>
    <x v="2"/>
  </r>
  <r>
    <s v="ORD103073"/>
    <d v="2025-05-21T00:00:00"/>
    <s v="CUST1796"/>
    <s v="Varun Jain"/>
    <s v="Female"/>
    <n v="49"/>
    <x v="17"/>
    <s v="North"/>
    <s v="P009"/>
    <x v="21"/>
    <x v="2"/>
    <s v="Clothing"/>
    <n v="2"/>
    <n v="1999"/>
    <n v="0.2"/>
    <n v="2100"/>
    <x v="1"/>
    <s v="Delivered"/>
    <s v="Mobile App"/>
    <n v="4"/>
    <n v="3998"/>
    <n v="799.6"/>
    <n v="3198.4"/>
    <n v="2100"/>
    <n v="1098.4000000000001"/>
    <n v="0"/>
    <s v="May"/>
    <n v="2025"/>
    <x v="1"/>
  </r>
  <r>
    <s v="ORD102915"/>
    <d v="2025-05-21T00:00:00"/>
    <s v="CUST0565"/>
    <s v="Pranav Bansal"/>
    <s v="Female"/>
    <n v="44"/>
    <x v="7"/>
    <s v="West"/>
    <s v="P020"/>
    <x v="14"/>
    <x v="5"/>
    <s v="Fitness"/>
    <n v="1"/>
    <n v="699"/>
    <n v="0.1"/>
    <n v="320"/>
    <x v="4"/>
    <s v="Delivered"/>
    <s v="Mobile App"/>
    <n v="4"/>
    <n v="699"/>
    <n v="69.900000000000006"/>
    <n v="629.1"/>
    <n v="320"/>
    <n v="309.10000000000002"/>
    <n v="0"/>
    <s v="May"/>
    <n v="2025"/>
    <x v="2"/>
  </r>
  <r>
    <s v="ORD102625"/>
    <d v="2025-05-21T00:00:00"/>
    <s v="CUST0279"/>
    <s v="Aditi Saxena"/>
    <s v="Male"/>
    <n v="25"/>
    <x v="15"/>
    <s v="West"/>
    <s v="P002"/>
    <x v="10"/>
    <x v="3"/>
    <s v="Audio"/>
    <n v="1"/>
    <n v="1899"/>
    <n v="0.25"/>
    <n v="1120"/>
    <x v="3"/>
    <s v="Delivered"/>
    <s v="Mobile App"/>
    <n v="3"/>
    <n v="1899"/>
    <n v="474.75"/>
    <n v="1424.25"/>
    <n v="1120"/>
    <n v="304.25"/>
    <n v="0"/>
    <s v="May"/>
    <n v="2025"/>
    <x v="0"/>
  </r>
  <r>
    <s v="ORD101106"/>
    <d v="2025-05-21T00:00:00"/>
    <s v="CUST2147"/>
    <s v="Riya Verma"/>
    <s v="Male"/>
    <n v="28"/>
    <x v="7"/>
    <s v="West"/>
    <s v="P024"/>
    <x v="13"/>
    <x v="1"/>
    <s v="Fragrance"/>
    <n v="5"/>
    <n v="1799"/>
    <n v="0.1"/>
    <n v="4500"/>
    <x v="1"/>
    <s v="Delivered"/>
    <s v="Website"/>
    <n v="4"/>
    <n v="8995"/>
    <n v="899.5"/>
    <n v="8095.5"/>
    <n v="4500"/>
    <n v="3595.5"/>
    <n v="0"/>
    <s v="May"/>
    <n v="2025"/>
    <x v="3"/>
  </r>
  <r>
    <s v="ORD100827"/>
    <d v="2025-05-21T00:00:00"/>
    <s v="CUST0254"/>
    <s v="Pooja Kapoor"/>
    <s v="Male"/>
    <n v="43"/>
    <x v="0"/>
    <s v="East"/>
    <s v="P013"/>
    <x v="22"/>
    <x v="0"/>
    <s v="Cookware"/>
    <n v="1"/>
    <n v="4299"/>
    <n v="0.2"/>
    <n v="2700"/>
    <x v="0"/>
    <s v="Delivered"/>
    <s v="Website"/>
    <n v="4"/>
    <n v="4299"/>
    <n v="859.80000000000007"/>
    <n v="3439.2"/>
    <n v="2700"/>
    <n v="739.19999999999982"/>
    <n v="0"/>
    <s v="May"/>
    <n v="2025"/>
    <x v="2"/>
  </r>
  <r>
    <s v="ORD100884"/>
    <d v="2025-05-21T00:00:00"/>
    <s v="CUST0568"/>
    <s v="Ishaan Malhotra"/>
    <s v="Male"/>
    <n v="30"/>
    <x v="14"/>
    <s v="South"/>
    <s v="P025"/>
    <x v="1"/>
    <x v="1"/>
    <s v="Skincare"/>
    <n v="2"/>
    <n v="699"/>
    <n v="0.15"/>
    <n v="620"/>
    <x v="0"/>
    <s v="Returned"/>
    <s v="Website"/>
    <n v="4"/>
    <n v="1398"/>
    <n v="209.7"/>
    <n v="1188.3"/>
    <n v="620"/>
    <n v="568.29999999999995"/>
    <n v="0"/>
    <s v="May"/>
    <n v="2025"/>
    <x v="3"/>
  </r>
  <r>
    <s v="ORD102121"/>
    <d v="2025-05-22T00:00:00"/>
    <s v="CUST0394"/>
    <s v="Arjun Rao"/>
    <s v="Female"/>
    <n v="48"/>
    <x v="2"/>
    <s v="East"/>
    <s v="P018"/>
    <x v="16"/>
    <x v="5"/>
    <s v="Sports"/>
    <n v="1"/>
    <n v="2199"/>
    <n v="0.15"/>
    <n v="1250"/>
    <x v="0"/>
    <s v="Delivered"/>
    <s v="Mobile App"/>
    <n v="5"/>
    <n v="2199"/>
    <n v="329.84999999999997"/>
    <n v="1869.15"/>
    <n v="1250"/>
    <n v="619.15000000000009"/>
    <n v="0"/>
    <s v="May"/>
    <n v="2025"/>
    <x v="1"/>
  </r>
  <r>
    <s v="ORD102288"/>
    <d v="2025-05-22T00:00:00"/>
    <s v="CUST0690"/>
    <s v="Yash Agarwal"/>
    <s v="Female"/>
    <n v="38"/>
    <x v="23"/>
    <s v="West"/>
    <s v="P020"/>
    <x v="14"/>
    <x v="5"/>
    <s v="Fitness"/>
    <n v="1"/>
    <n v="699"/>
    <n v="0.2"/>
    <n v="320"/>
    <x v="0"/>
    <s v="Delivered"/>
    <s v="Mobile App"/>
    <n v="5"/>
    <n v="699"/>
    <n v="139.80000000000001"/>
    <n v="559.20000000000005"/>
    <n v="320"/>
    <n v="239.20000000000005"/>
    <n v="0"/>
    <s v="May"/>
    <n v="2025"/>
    <x v="2"/>
  </r>
  <r>
    <s v="ORD104318"/>
    <d v="2025-05-22T00:00:00"/>
    <s v="CUST1459"/>
    <s v="Anjali Verma"/>
    <s v="Female"/>
    <n v="35"/>
    <x v="13"/>
    <s v="North"/>
    <s v="P011"/>
    <x v="24"/>
    <x v="0"/>
    <s v="Kitchen"/>
    <n v="1"/>
    <n v="3499"/>
    <n v="0.1"/>
    <n v="2250"/>
    <x v="5"/>
    <s v="Delivered"/>
    <s v="Website"/>
    <n v="5"/>
    <n v="3499"/>
    <n v="349.90000000000003"/>
    <n v="3149.1"/>
    <n v="2250"/>
    <n v="899.09999999999991"/>
    <n v="0"/>
    <s v="May"/>
    <n v="2025"/>
    <x v="3"/>
  </r>
  <r>
    <s v="ORD102379"/>
    <d v="2025-05-22T00:00:00"/>
    <s v="CUST1069"/>
    <s v="Tanvi Patel"/>
    <s v="Female"/>
    <n v="36"/>
    <x v="7"/>
    <s v="West"/>
    <s v="P010"/>
    <x v="26"/>
    <x v="2"/>
    <s v="Clothing"/>
    <n v="1"/>
    <n v="1499"/>
    <n v="0.3"/>
    <n v="780"/>
    <x v="1"/>
    <s v="Delivered"/>
    <s v="Mobile App"/>
    <n v="3"/>
    <n v="1499"/>
    <n v="449.7"/>
    <n v="1049.3"/>
    <n v="780"/>
    <n v="269.29999999999995"/>
    <n v="0"/>
    <s v="May"/>
    <n v="2025"/>
    <x v="2"/>
  </r>
  <r>
    <s v="ORD101124"/>
    <d v="2025-05-22T00:00:00"/>
    <s v="CUST1393"/>
    <s v="Sakshi Mishra"/>
    <s v="Male"/>
    <n v="41"/>
    <x v="5"/>
    <s v="West"/>
    <s v="P003"/>
    <x v="9"/>
    <x v="3"/>
    <s v="Wearables"/>
    <n v="3"/>
    <n v="3299"/>
    <n v="0.3"/>
    <n v="6300"/>
    <x v="4"/>
    <s v="Delivered"/>
    <s v="Mobile App"/>
    <n v="4"/>
    <n v="9897"/>
    <n v="2969.1"/>
    <n v="6927.9"/>
    <n v="6300"/>
    <n v="627.89999999999964"/>
    <n v="0"/>
    <s v="May"/>
    <n v="2025"/>
    <x v="2"/>
  </r>
  <r>
    <s v="ORD103817"/>
    <d v="2025-05-23T00:00:00"/>
    <s v="CUST1389"/>
    <s v="Tanvi Patel"/>
    <s v="Male"/>
    <n v="24"/>
    <x v="22"/>
    <s v="South"/>
    <s v="P007"/>
    <x v="5"/>
    <x v="2"/>
    <s v="Footwear"/>
    <n v="1"/>
    <n v="2899"/>
    <n v="0.15"/>
    <n v="1700"/>
    <x v="5"/>
    <s v="Delivered"/>
    <s v="Mobile App"/>
    <n v="5"/>
    <n v="2899"/>
    <n v="434.84999999999997"/>
    <n v="2464.15"/>
    <n v="1700"/>
    <n v="764.15000000000009"/>
    <n v="0"/>
    <s v="May"/>
    <n v="2025"/>
    <x v="0"/>
  </r>
  <r>
    <s v="ORD104769"/>
    <d v="2025-05-23T00:00:00"/>
    <s v="CUST1859"/>
    <s v="Riya Verma"/>
    <s v="Male"/>
    <n v="31"/>
    <x v="2"/>
    <s v="East"/>
    <s v="P023"/>
    <x v="20"/>
    <x v="1"/>
    <s v="Haircare"/>
    <n v="1"/>
    <n v="649"/>
    <n v="0.1"/>
    <n v="290"/>
    <x v="3"/>
    <s v="Delivered"/>
    <s v="Website"/>
    <n v="4"/>
    <n v="649"/>
    <n v="64.900000000000006"/>
    <n v="584.1"/>
    <n v="290"/>
    <n v="294.10000000000002"/>
    <n v="0"/>
    <s v="May"/>
    <n v="2025"/>
    <x v="3"/>
  </r>
  <r>
    <s v="ORD101360"/>
    <d v="2025-05-23T00:00:00"/>
    <s v="CUST2179"/>
    <s v="Riya Verma"/>
    <s v="Male"/>
    <n v="31"/>
    <x v="6"/>
    <s v="North"/>
    <s v="P005"/>
    <x v="27"/>
    <x v="3"/>
    <s v="Accessories"/>
    <n v="1"/>
    <n v="1599"/>
    <n v="0"/>
    <n v="920"/>
    <x v="0"/>
    <s v="Delivered"/>
    <s v="Mobile App"/>
    <n v="1"/>
    <n v="1599"/>
    <n v="0"/>
    <n v="1599"/>
    <n v="920"/>
    <n v="679"/>
    <n v="0"/>
    <s v="May"/>
    <n v="2025"/>
    <x v="3"/>
  </r>
  <r>
    <s v="ORD100777"/>
    <d v="2025-05-23T00:00:00"/>
    <s v="CUST2106"/>
    <s v="Rohan Rao"/>
    <s v="Female"/>
    <n v="39"/>
    <x v="20"/>
    <s v="South"/>
    <s v="P019"/>
    <x v="18"/>
    <x v="5"/>
    <s v="Sports"/>
    <n v="1"/>
    <n v="1499"/>
    <n v="0.15"/>
    <n v="800"/>
    <x v="0"/>
    <s v="Delivered"/>
    <s v="Website"/>
    <n v="4"/>
    <n v="1499"/>
    <n v="224.85"/>
    <n v="1274.1500000000001"/>
    <n v="800"/>
    <n v="474.15000000000009"/>
    <n v="0"/>
    <s v="May"/>
    <n v="2025"/>
    <x v="2"/>
  </r>
  <r>
    <s v="ORD103936"/>
    <d v="2025-05-23T00:00:00"/>
    <s v="CUST1172"/>
    <s v="Karan Jain"/>
    <s v="Male"/>
    <n v="36"/>
    <x v="7"/>
    <s v="West"/>
    <s v="P017"/>
    <x v="17"/>
    <x v="5"/>
    <s v="Fitness"/>
    <n v="1"/>
    <n v="2499"/>
    <n v="0.1"/>
    <n v="1450"/>
    <x v="0"/>
    <s v="Delivered"/>
    <s v="Mobile App"/>
    <n v="5"/>
    <n v="2499"/>
    <n v="249.9"/>
    <n v="2249.1"/>
    <n v="1450"/>
    <n v="799.09999999999991"/>
    <n v="0"/>
    <s v="May"/>
    <n v="2025"/>
    <x v="2"/>
  </r>
  <r>
    <s v="ORD101740"/>
    <d v="2025-05-23T00:00:00"/>
    <s v="CUST0013"/>
    <s v="Tanvi Patel"/>
    <s v="Female"/>
    <n v="34"/>
    <x v="9"/>
    <s v="North"/>
    <s v="P003"/>
    <x v="9"/>
    <x v="3"/>
    <s v="Wearables"/>
    <n v="2"/>
    <n v="3299"/>
    <n v="0.1"/>
    <n v="4200"/>
    <x v="1"/>
    <s v="Delivered"/>
    <s v="Mobile App"/>
    <n v="5"/>
    <n v="6598"/>
    <n v="659.80000000000007"/>
    <n v="5938.2"/>
    <n v="4200"/>
    <n v="1738.1999999999998"/>
    <n v="0"/>
    <s v="May"/>
    <n v="2025"/>
    <x v="3"/>
  </r>
  <r>
    <s v="ORD101563"/>
    <d v="2025-05-23T00:00:00"/>
    <s v="CUST0559"/>
    <s v="Isha Mehta"/>
    <s v="Female"/>
    <n v="19"/>
    <x v="19"/>
    <s v="East"/>
    <s v="P004"/>
    <x v="19"/>
    <x v="3"/>
    <s v="Accessories"/>
    <n v="1"/>
    <n v="899"/>
    <n v="0.15"/>
    <n v="480"/>
    <x v="3"/>
    <s v="Delivered"/>
    <s v="Mobile App"/>
    <n v="2"/>
    <n v="899"/>
    <n v="134.85"/>
    <n v="764.15"/>
    <n v="480"/>
    <n v="284.14999999999998"/>
    <n v="0"/>
    <s v="May"/>
    <n v="2025"/>
    <x v="0"/>
  </r>
  <r>
    <s v="ORD100501"/>
    <d v="2025-05-23T00:00:00"/>
    <s v="CUST0027"/>
    <s v="Vansh Chopra"/>
    <s v="Male"/>
    <n v="38"/>
    <x v="15"/>
    <s v="West"/>
    <s v="P027"/>
    <x v="25"/>
    <x v="4"/>
    <s v="Business"/>
    <n v="1"/>
    <n v="699"/>
    <n v="0.25"/>
    <n v="300"/>
    <x v="2"/>
    <s v="Delivered"/>
    <s v="Website"/>
    <n v="3"/>
    <n v="699"/>
    <n v="174.75"/>
    <n v="524.25"/>
    <n v="300"/>
    <n v="224.25"/>
    <n v="0"/>
    <s v="May"/>
    <n v="2025"/>
    <x v="2"/>
  </r>
  <r>
    <s v="ORD102837"/>
    <d v="2025-05-23T00:00:00"/>
    <s v="CUST2110"/>
    <s v="Pooja Kapoor"/>
    <s v="Female"/>
    <n v="38"/>
    <x v="9"/>
    <s v="North"/>
    <s v="P018"/>
    <x v="16"/>
    <x v="5"/>
    <s v="Sports"/>
    <n v="1"/>
    <n v="2199"/>
    <n v="0.05"/>
    <n v="1250"/>
    <x v="0"/>
    <s v="Delivered"/>
    <s v="Website"/>
    <n v="4"/>
    <n v="2199"/>
    <n v="109.95"/>
    <n v="2089.0500000000002"/>
    <n v="1250"/>
    <n v="839.05000000000018"/>
    <n v="0"/>
    <s v="May"/>
    <n v="2025"/>
    <x v="2"/>
  </r>
  <r>
    <s v="ORD100292"/>
    <d v="2025-05-23T00:00:00"/>
    <s v="CUST0838"/>
    <s v="Kabir Gupta"/>
    <s v="Male"/>
    <n v="26"/>
    <x v="18"/>
    <s v="South"/>
    <s v="P024"/>
    <x v="13"/>
    <x v="1"/>
    <s v="Fragrance"/>
    <n v="2"/>
    <n v="1799"/>
    <n v="0.15"/>
    <n v="1800"/>
    <x v="4"/>
    <s v="Delivered"/>
    <s v="Mobile App"/>
    <n v="5"/>
    <n v="3598"/>
    <n v="539.69999999999993"/>
    <n v="3058.3"/>
    <n v="1800"/>
    <n v="1258.3000000000002"/>
    <n v="0"/>
    <s v="May"/>
    <n v="2025"/>
    <x v="3"/>
  </r>
  <r>
    <s v="ORD102271"/>
    <d v="2025-05-23T00:00:00"/>
    <s v="CUST1490"/>
    <s v="Yash Agarwal"/>
    <s v="Female"/>
    <n v="38"/>
    <x v="18"/>
    <s v="South"/>
    <s v="P014"/>
    <x v="29"/>
    <x v="0"/>
    <s v="Home Decor"/>
    <n v="1"/>
    <n v="1299"/>
    <n v="0.15"/>
    <n v="690"/>
    <x v="3"/>
    <s v="Delivered"/>
    <s v="Mobile App"/>
    <n v="5"/>
    <n v="1299"/>
    <n v="194.85"/>
    <n v="1104.1500000000001"/>
    <n v="690"/>
    <n v="414.15000000000009"/>
    <n v="0"/>
    <s v="May"/>
    <n v="2025"/>
    <x v="2"/>
  </r>
  <r>
    <s v="ORD104833"/>
    <d v="2025-05-24T00:00:00"/>
    <s v="CUST1919"/>
    <s v="Shivam Mehta"/>
    <s v="Female"/>
    <n v="35"/>
    <x v="2"/>
    <s v="East"/>
    <s v="P013"/>
    <x v="22"/>
    <x v="0"/>
    <s v="Cookware"/>
    <n v="1"/>
    <n v="4299"/>
    <n v="0.1"/>
    <n v="2700"/>
    <x v="3"/>
    <s v="Delivered"/>
    <s v="Mobile App"/>
    <n v="3"/>
    <n v="4299"/>
    <n v="429.90000000000003"/>
    <n v="3869.1"/>
    <n v="2700"/>
    <n v="1169.0999999999999"/>
    <n v="0"/>
    <s v="May"/>
    <n v="2025"/>
    <x v="3"/>
  </r>
  <r>
    <s v="ORD101605"/>
    <d v="2025-05-24T00:00:00"/>
    <s v="CUST1118"/>
    <s v="Pooja Kapoor"/>
    <s v="Female"/>
    <n v="24"/>
    <x v="10"/>
    <s v="South"/>
    <s v="P011"/>
    <x v="24"/>
    <x v="0"/>
    <s v="Kitchen"/>
    <n v="2"/>
    <n v="3499"/>
    <n v="0.25"/>
    <n v="4500"/>
    <x v="3"/>
    <s v="Delivered"/>
    <s v="Mobile App"/>
    <n v="4"/>
    <n v="6998"/>
    <n v="1749.5"/>
    <n v="5248.5"/>
    <n v="4500"/>
    <n v="748.5"/>
    <n v="0"/>
    <s v="May"/>
    <n v="2025"/>
    <x v="0"/>
  </r>
  <r>
    <s v="ORD100171"/>
    <d v="2025-05-24T00:00:00"/>
    <s v="CUST0390"/>
    <s v="Kabir Gupta"/>
    <s v="Female"/>
    <n v="23"/>
    <x v="3"/>
    <s v="East"/>
    <s v="P006"/>
    <x v="8"/>
    <x v="2"/>
    <s v="Bags"/>
    <n v="1"/>
    <n v="1799"/>
    <n v="0.05"/>
    <n v="950"/>
    <x v="0"/>
    <s v="Cancelled"/>
    <s v="Mobile App"/>
    <m/>
    <n v="1799"/>
    <n v="89.95"/>
    <n v="1709.05"/>
    <n v="950"/>
    <n v="759.05"/>
    <n v="0"/>
    <s v="May"/>
    <n v="2025"/>
    <x v="0"/>
  </r>
  <r>
    <s v="ORD102153"/>
    <d v="2025-05-24T00:00:00"/>
    <s v="CUST0200"/>
    <s v="Sanya Malhotra"/>
    <s v="Female"/>
    <n v="29"/>
    <x v="0"/>
    <s v="East"/>
    <s v="P015"/>
    <x v="23"/>
    <x v="0"/>
    <s v="Home Decor"/>
    <n v="1"/>
    <n v="1599"/>
    <n v="0"/>
    <n v="850"/>
    <x v="1"/>
    <s v="Delivered"/>
    <s v="Website"/>
    <n v="4"/>
    <n v="1599"/>
    <n v="0"/>
    <n v="1599"/>
    <n v="850"/>
    <n v="749"/>
    <n v="0"/>
    <s v="May"/>
    <n v="2025"/>
    <x v="3"/>
  </r>
  <r>
    <s v="ORD100422"/>
    <d v="2025-05-24T00:00:00"/>
    <s v="CUST0541"/>
    <s v="Kavya Patel"/>
    <s v="Female"/>
    <n v="31"/>
    <x v="21"/>
    <s v="East"/>
    <s v="P003"/>
    <x v="9"/>
    <x v="3"/>
    <s v="Wearables"/>
    <n v="1"/>
    <n v="3299"/>
    <n v="0.1"/>
    <n v="2100"/>
    <x v="3"/>
    <s v="Delivered"/>
    <s v="Mobile App"/>
    <n v="5"/>
    <n v="3299"/>
    <n v="329.90000000000003"/>
    <n v="2969.1"/>
    <n v="2100"/>
    <n v="869.09999999999991"/>
    <n v="0"/>
    <s v="May"/>
    <n v="2025"/>
    <x v="3"/>
  </r>
  <r>
    <s v="ORD103638"/>
    <d v="2025-05-24T00:00:00"/>
    <s v="CUST1546"/>
    <s v="Arjun Rao"/>
    <s v="Male"/>
    <n v="35"/>
    <x v="3"/>
    <s v="East"/>
    <s v="P024"/>
    <x v="13"/>
    <x v="1"/>
    <s v="Fragrance"/>
    <n v="1"/>
    <n v="1799"/>
    <n v="0.1"/>
    <n v="900"/>
    <x v="1"/>
    <s v="Delivered"/>
    <s v="Website"/>
    <n v="4"/>
    <n v="1799"/>
    <n v="179.9"/>
    <n v="1619.1"/>
    <n v="900"/>
    <n v="719.09999999999991"/>
    <n v="0"/>
    <s v="May"/>
    <n v="2025"/>
    <x v="3"/>
  </r>
  <r>
    <s v="ORD103415"/>
    <d v="2025-05-24T00:00:00"/>
    <s v="CUST0382"/>
    <s v="Pooja Kapoor"/>
    <s v="Male"/>
    <n v="35"/>
    <x v="6"/>
    <s v="North"/>
    <s v="P026"/>
    <x v="15"/>
    <x v="4"/>
    <s v="Fiction"/>
    <n v="1"/>
    <n v="899"/>
    <n v="0.15"/>
    <n v="420"/>
    <x v="3"/>
    <s v="Delivered"/>
    <s v="Website"/>
    <n v="4"/>
    <n v="899"/>
    <n v="134.85"/>
    <n v="764.15"/>
    <n v="420"/>
    <n v="344.15"/>
    <n v="0"/>
    <s v="May"/>
    <n v="2025"/>
    <x v="3"/>
  </r>
  <r>
    <s v="ORD104546"/>
    <d v="2025-05-24T00:00:00"/>
    <s v="CUST2119"/>
    <s v="Nisha Saxena"/>
    <s v="Female"/>
    <n v="23"/>
    <x v="6"/>
    <s v="North"/>
    <s v="P011"/>
    <x v="24"/>
    <x v="0"/>
    <s v="Kitchen"/>
    <n v="1"/>
    <n v="3499"/>
    <n v="0.15"/>
    <n v="2250"/>
    <x v="4"/>
    <s v="Delivered"/>
    <s v="Mobile App"/>
    <n v="3"/>
    <n v="3499"/>
    <n v="524.85"/>
    <n v="2974.15"/>
    <n v="2250"/>
    <n v="724.15000000000009"/>
    <n v="0"/>
    <s v="May"/>
    <n v="2025"/>
    <x v="0"/>
  </r>
  <r>
    <s v="ORD104818"/>
    <d v="2025-05-24T00:00:00"/>
    <s v="CUST1359"/>
    <s v="Isha Mehta"/>
    <s v="Male"/>
    <n v="35"/>
    <x v="9"/>
    <s v="North"/>
    <s v="P004"/>
    <x v="19"/>
    <x v="3"/>
    <s v="Accessories"/>
    <n v="1"/>
    <n v="899"/>
    <n v="0.2"/>
    <n v="480"/>
    <x v="0"/>
    <s v="Delivered"/>
    <s v="Website"/>
    <n v="2"/>
    <n v="899"/>
    <n v="179.8"/>
    <n v="719.2"/>
    <n v="480"/>
    <n v="239.20000000000005"/>
    <n v="0"/>
    <s v="May"/>
    <n v="2025"/>
    <x v="3"/>
  </r>
  <r>
    <s v="ORD100894"/>
    <d v="2025-05-24T00:00:00"/>
    <s v="CUST1584"/>
    <s v="Mohit Sharma"/>
    <s v="Male"/>
    <n v="31"/>
    <x v="12"/>
    <s v="West"/>
    <s v="P004"/>
    <x v="19"/>
    <x v="3"/>
    <s v="Accessories"/>
    <n v="3"/>
    <n v="899"/>
    <n v="0"/>
    <n v="1440"/>
    <x v="0"/>
    <s v="Delivered"/>
    <s v="Mobile App"/>
    <n v="2"/>
    <n v="2697"/>
    <n v="0"/>
    <n v="2697"/>
    <n v="1440"/>
    <n v="1257"/>
    <n v="0"/>
    <s v="May"/>
    <n v="2025"/>
    <x v="3"/>
  </r>
  <r>
    <s v="ORD104220"/>
    <d v="2025-05-24T00:00:00"/>
    <s v="CUST1270"/>
    <s v="Simran Gupta"/>
    <s v="Female"/>
    <n v="18"/>
    <x v="6"/>
    <s v="North"/>
    <s v="P015"/>
    <x v="23"/>
    <x v="0"/>
    <s v="Home Decor"/>
    <n v="2"/>
    <n v="1599"/>
    <n v="0.05"/>
    <n v="1700"/>
    <x v="3"/>
    <s v="Returned"/>
    <s v="Mobile App"/>
    <n v="4"/>
    <n v="3198"/>
    <n v="159.9"/>
    <n v="3038.1"/>
    <n v="1700"/>
    <n v="1338.1"/>
    <n v="0"/>
    <s v="May"/>
    <n v="2025"/>
    <x v="0"/>
  </r>
  <r>
    <s v="ORD100414"/>
    <d v="2025-05-24T00:00:00"/>
    <s v="CUST1042"/>
    <s v="Yash Agarwal"/>
    <s v="Female"/>
    <n v="40"/>
    <x v="11"/>
    <s v="West"/>
    <s v="P028"/>
    <x v="12"/>
    <x v="4"/>
    <s v="Technology"/>
    <n v="3"/>
    <n v="1099"/>
    <n v="0.1"/>
    <n v="1560"/>
    <x v="0"/>
    <s v="Returned"/>
    <s v="Mobile App"/>
    <n v="5"/>
    <n v="3297"/>
    <n v="329.70000000000005"/>
    <n v="2967.3"/>
    <n v="1560"/>
    <n v="1407.3000000000002"/>
    <n v="0"/>
    <s v="May"/>
    <n v="2025"/>
    <x v="2"/>
  </r>
  <r>
    <s v="ORD100190"/>
    <d v="2025-05-24T00:00:00"/>
    <s v="CUST0485"/>
    <s v="Akash Bansal"/>
    <s v="Female"/>
    <n v="39"/>
    <x v="21"/>
    <s v="East"/>
    <s v="P007"/>
    <x v="5"/>
    <x v="2"/>
    <s v="Footwear"/>
    <n v="1"/>
    <n v="2899"/>
    <n v="0.05"/>
    <n v="1700"/>
    <x v="2"/>
    <s v="Delivered"/>
    <s v="Mobile App"/>
    <n v="3"/>
    <n v="2899"/>
    <n v="144.95000000000002"/>
    <n v="2754.05"/>
    <n v="1700"/>
    <n v="1054.0500000000002"/>
    <n v="0"/>
    <s v="May"/>
    <n v="2025"/>
    <x v="2"/>
  </r>
  <r>
    <s v="ORD104027"/>
    <d v="2025-05-25T00:00:00"/>
    <s v="CUST1901"/>
    <s v="Tanvi Patel"/>
    <s v="Female"/>
    <n v="18"/>
    <x v="17"/>
    <s v="North"/>
    <s v="P003"/>
    <x v="9"/>
    <x v="3"/>
    <s v="Wearables"/>
    <n v="1"/>
    <n v="3299"/>
    <n v="0.2"/>
    <n v="2100"/>
    <x v="0"/>
    <s v="Returned"/>
    <s v="Mobile App"/>
    <n v="5"/>
    <n v="3299"/>
    <n v="659.80000000000007"/>
    <n v="2639.2"/>
    <n v="2100"/>
    <n v="539.19999999999982"/>
    <n v="0"/>
    <s v="May"/>
    <n v="2025"/>
    <x v="0"/>
  </r>
  <r>
    <s v="ORD100521"/>
    <d v="2025-05-25T00:00:00"/>
    <s v="CUST0242"/>
    <s v="Yash Agarwal"/>
    <s v="Male"/>
    <n v="25"/>
    <x v="3"/>
    <s v="East"/>
    <s v="P014"/>
    <x v="29"/>
    <x v="0"/>
    <s v="Home Decor"/>
    <n v="1"/>
    <n v="1299"/>
    <n v="0"/>
    <n v="690"/>
    <x v="3"/>
    <s v="Delivered"/>
    <s v="Website"/>
    <n v="5"/>
    <n v="1299"/>
    <n v="0"/>
    <n v="1299"/>
    <n v="690"/>
    <n v="609"/>
    <n v="0"/>
    <s v="May"/>
    <n v="2025"/>
    <x v="0"/>
  </r>
  <r>
    <s v="ORD101163"/>
    <d v="2025-05-25T00:00:00"/>
    <s v="CUST1841"/>
    <s v="Sakshi Mishra"/>
    <s v="Male"/>
    <n v="36"/>
    <x v="14"/>
    <s v="South"/>
    <s v="P001"/>
    <x v="6"/>
    <x v="3"/>
    <s v="Audio"/>
    <n v="3"/>
    <n v="2499"/>
    <n v="0.15"/>
    <n v="4650"/>
    <x v="0"/>
    <s v="Delivered"/>
    <s v="Website"/>
    <n v="3"/>
    <n v="7497"/>
    <n v="1124.55"/>
    <n v="6372.45"/>
    <n v="4650"/>
    <n v="1722.4499999999998"/>
    <n v="0"/>
    <s v="May"/>
    <n v="2025"/>
    <x v="2"/>
  </r>
  <r>
    <s v="ORD100677"/>
    <d v="2025-05-25T00:00:00"/>
    <s v="CUST2108"/>
    <s v="Ananya Kumar"/>
    <s v="Female"/>
    <n v="40"/>
    <x v="16"/>
    <s v="North"/>
    <s v="P026"/>
    <x v="15"/>
    <x v="4"/>
    <s v="Fiction"/>
    <n v="1"/>
    <n v="899"/>
    <n v="0.05"/>
    <n v="420"/>
    <x v="2"/>
    <s v="Returned"/>
    <s v="Website"/>
    <n v="5"/>
    <n v="899"/>
    <n v="44.95"/>
    <n v="854.05"/>
    <n v="420"/>
    <n v="434.04999999999995"/>
    <n v="0"/>
    <s v="May"/>
    <n v="2025"/>
    <x v="2"/>
  </r>
  <r>
    <s v="ORD101532"/>
    <d v="2025-05-25T00:00:00"/>
    <s v="CUST2054"/>
    <s v="Kabir Gupta"/>
    <s v="Male"/>
    <n v="30"/>
    <x v="22"/>
    <s v="South"/>
    <s v="P012"/>
    <x v="0"/>
    <x v="0"/>
    <s v="Kitchen"/>
    <n v="2"/>
    <n v="5999"/>
    <n v="0.1"/>
    <n v="7800"/>
    <x v="1"/>
    <s v="Delivered"/>
    <s v="Mobile App"/>
    <n v="4"/>
    <n v="11998"/>
    <n v="1199.8"/>
    <n v="10798.2"/>
    <n v="7800"/>
    <n v="2998.2000000000007"/>
    <n v="0"/>
    <s v="May"/>
    <n v="2025"/>
    <x v="3"/>
  </r>
  <r>
    <s v="ORD100778"/>
    <d v="2025-05-25T00:00:00"/>
    <s v="CUST1964"/>
    <s v="Rahul Kumar"/>
    <s v="Male"/>
    <n v="18"/>
    <x v="22"/>
    <s v="South"/>
    <s v="P024"/>
    <x v="13"/>
    <x v="1"/>
    <s v="Fragrance"/>
    <n v="3"/>
    <n v="1799"/>
    <n v="0.1"/>
    <n v="2700"/>
    <x v="3"/>
    <s v="Cancelled"/>
    <s v="Website"/>
    <m/>
    <n v="5397"/>
    <n v="539.70000000000005"/>
    <n v="4857.3"/>
    <n v="2700"/>
    <n v="2157.3000000000002"/>
    <n v="0"/>
    <s v="May"/>
    <n v="2025"/>
    <x v="0"/>
  </r>
  <r>
    <s v="ORD100554"/>
    <d v="2025-05-25T00:00:00"/>
    <s v="CUST1241"/>
    <s v="Meera Singh"/>
    <s v="Female"/>
    <n v="41"/>
    <x v="2"/>
    <s v="East"/>
    <s v="P004"/>
    <x v="19"/>
    <x v="3"/>
    <s v="Accessories"/>
    <n v="2"/>
    <n v="899"/>
    <n v="0.15"/>
    <n v="960"/>
    <x v="0"/>
    <s v="Delivered"/>
    <s v="Mobile App"/>
    <n v="3"/>
    <n v="1798"/>
    <n v="269.7"/>
    <n v="1528.3"/>
    <n v="960"/>
    <n v="568.29999999999995"/>
    <n v="0"/>
    <s v="May"/>
    <n v="2025"/>
    <x v="2"/>
  </r>
  <r>
    <s v="ORD101449"/>
    <d v="2025-05-25T00:00:00"/>
    <s v="CUST0895"/>
    <s v="Shivam Mehta"/>
    <s v="Female"/>
    <n v="29"/>
    <x v="18"/>
    <s v="South"/>
    <s v="P021"/>
    <x v="3"/>
    <x v="1"/>
    <s v="Skincare"/>
    <n v="3"/>
    <n v="499"/>
    <n v="0.1"/>
    <n v="660"/>
    <x v="4"/>
    <s v="Delivered"/>
    <s v="Website"/>
    <n v="4"/>
    <n v="1497"/>
    <n v="149.70000000000002"/>
    <n v="1347.3"/>
    <n v="660"/>
    <n v="687.3"/>
    <n v="0"/>
    <s v="May"/>
    <n v="2025"/>
    <x v="3"/>
  </r>
  <r>
    <s v="ORD103713"/>
    <d v="2025-05-25T00:00:00"/>
    <s v="CUST1331"/>
    <s v="Anjali Verma"/>
    <s v="Male"/>
    <n v="27"/>
    <x v="0"/>
    <s v="East"/>
    <s v="P007"/>
    <x v="5"/>
    <x v="2"/>
    <s v="Footwear"/>
    <n v="2"/>
    <n v="2899"/>
    <n v="0.1"/>
    <n v="3400"/>
    <x v="3"/>
    <s v="Delivered"/>
    <s v="Mobile App"/>
    <n v="5"/>
    <n v="5798"/>
    <n v="579.80000000000007"/>
    <n v="5218.2"/>
    <n v="3400"/>
    <n v="1818.1999999999998"/>
    <n v="0"/>
    <s v="May"/>
    <n v="2025"/>
    <x v="3"/>
  </r>
  <r>
    <s v="ORD100979"/>
    <d v="2025-05-26T00:00:00"/>
    <s v="CUST1600"/>
    <s v="Aarav Sharma"/>
    <s v="Male"/>
    <n v="18"/>
    <x v="16"/>
    <s v="North"/>
    <s v="P017"/>
    <x v="17"/>
    <x v="5"/>
    <s v="Fitness"/>
    <n v="2"/>
    <n v="2499"/>
    <n v="0.1"/>
    <n v="2900"/>
    <x v="0"/>
    <s v="Returned"/>
    <s v="Website"/>
    <n v="4"/>
    <n v="4998"/>
    <n v="499.8"/>
    <n v="4498.2"/>
    <n v="2900"/>
    <n v="1598.1999999999998"/>
    <n v="0"/>
    <s v="May"/>
    <n v="2025"/>
    <x v="0"/>
  </r>
  <r>
    <s v="ORD102062"/>
    <d v="2025-05-26T00:00:00"/>
    <s v="CUST1517"/>
    <s v="Tanvi Patel"/>
    <s v="Female"/>
    <n v="24"/>
    <x v="22"/>
    <s v="South"/>
    <s v="P026"/>
    <x v="15"/>
    <x v="4"/>
    <s v="Fiction"/>
    <n v="1"/>
    <n v="899"/>
    <n v="0.25"/>
    <n v="420"/>
    <x v="1"/>
    <s v="Delivered"/>
    <s v="Mobile App"/>
    <n v="3"/>
    <n v="899"/>
    <n v="224.75"/>
    <n v="674.25"/>
    <n v="420"/>
    <n v="254.25"/>
    <n v="0"/>
    <s v="May"/>
    <n v="2025"/>
    <x v="0"/>
  </r>
  <r>
    <s v="ORD104070"/>
    <d v="2025-05-26T00:00:00"/>
    <s v="CUST2106"/>
    <s v="Rohan Rao"/>
    <s v="Male"/>
    <n v="27"/>
    <x v="14"/>
    <s v="South"/>
    <s v="P001"/>
    <x v="6"/>
    <x v="3"/>
    <s v="Audio"/>
    <n v="1"/>
    <n v="2499"/>
    <n v="0.15"/>
    <n v="1550"/>
    <x v="3"/>
    <s v="Delivered"/>
    <s v="Mobile App"/>
    <n v="3"/>
    <n v="2499"/>
    <n v="374.84999999999997"/>
    <n v="2124.15"/>
    <n v="1550"/>
    <n v="574.15000000000009"/>
    <n v="0"/>
    <s v="May"/>
    <n v="2025"/>
    <x v="3"/>
  </r>
  <r>
    <s v="ORD101646"/>
    <d v="2025-05-26T00:00:00"/>
    <s v="CUST0870"/>
    <s v="Kabir Gupta"/>
    <s v="Female"/>
    <n v="30"/>
    <x v="9"/>
    <s v="North"/>
    <s v="P003"/>
    <x v="9"/>
    <x v="3"/>
    <s v="Wearables"/>
    <n v="2"/>
    <n v="3299"/>
    <n v="0.15"/>
    <n v="4200"/>
    <x v="0"/>
    <s v="Delivered"/>
    <s v="Mobile App"/>
    <n v="4"/>
    <n v="6598"/>
    <n v="989.69999999999993"/>
    <n v="5608.3"/>
    <n v="4200"/>
    <n v="1408.3000000000002"/>
    <n v="0"/>
    <s v="May"/>
    <n v="2025"/>
    <x v="3"/>
  </r>
  <r>
    <s v="ORD100685"/>
    <d v="2025-05-26T00:00:00"/>
    <s v="CUST0509"/>
    <s v="Kavya Patel"/>
    <s v="Female"/>
    <n v="42"/>
    <x v="2"/>
    <s v="East"/>
    <s v="P016"/>
    <x v="28"/>
    <x v="5"/>
    <s v="Fitness"/>
    <n v="4"/>
    <n v="999"/>
    <n v="0.15"/>
    <n v="2080"/>
    <x v="1"/>
    <s v="Delivered"/>
    <s v="Mobile App"/>
    <n v="5"/>
    <n v="3996"/>
    <n v="599.4"/>
    <n v="3396.6"/>
    <n v="2080"/>
    <n v="1316.6"/>
    <n v="0"/>
    <s v="May"/>
    <n v="2025"/>
    <x v="2"/>
  </r>
  <r>
    <s v="ORD101127"/>
    <d v="2025-05-26T00:00:00"/>
    <s v="CUST0205"/>
    <s v="Tanvi Patel"/>
    <s v="Male"/>
    <n v="25"/>
    <x v="0"/>
    <s v="East"/>
    <s v="P019"/>
    <x v="18"/>
    <x v="5"/>
    <s v="Sports"/>
    <n v="2"/>
    <n v="1499"/>
    <n v="0.15"/>
    <n v="1600"/>
    <x v="3"/>
    <s v="Delivered"/>
    <s v="Mobile App"/>
    <n v="4"/>
    <n v="2998"/>
    <n v="449.7"/>
    <n v="2548.3000000000002"/>
    <n v="1600"/>
    <n v="948.30000000000018"/>
    <n v="0"/>
    <s v="May"/>
    <n v="2025"/>
    <x v="0"/>
  </r>
  <r>
    <s v="ORD100535"/>
    <d v="2025-05-26T00:00:00"/>
    <s v="CUST1711"/>
    <s v="Isha Mehta"/>
    <s v="Female"/>
    <n v="30"/>
    <x v="9"/>
    <s v="North"/>
    <s v="P019"/>
    <x v="18"/>
    <x v="5"/>
    <s v="Sports"/>
    <n v="1"/>
    <n v="1499"/>
    <n v="0.1"/>
    <n v="800"/>
    <x v="2"/>
    <s v="Delivered"/>
    <s v="Website"/>
    <n v="4"/>
    <n v="1499"/>
    <n v="149.9"/>
    <n v="1349.1"/>
    <n v="800"/>
    <n v="549.09999999999991"/>
    <n v="0"/>
    <s v="May"/>
    <n v="2025"/>
    <x v="3"/>
  </r>
  <r>
    <s v="ORD104009"/>
    <d v="2025-05-26T00:00:00"/>
    <s v="CUST1075"/>
    <s v="Anjali Verma"/>
    <s v="Male"/>
    <n v="25"/>
    <x v="14"/>
    <s v="South"/>
    <s v="P024"/>
    <x v="13"/>
    <x v="1"/>
    <s v="Fragrance"/>
    <n v="2"/>
    <n v="1799"/>
    <n v="0.1"/>
    <n v="1800"/>
    <x v="0"/>
    <s v="Delivered"/>
    <s v="Website"/>
    <n v="5"/>
    <n v="3598"/>
    <n v="359.8"/>
    <n v="3238.2"/>
    <n v="1800"/>
    <n v="1438.1999999999998"/>
    <n v="0"/>
    <s v="May"/>
    <n v="2025"/>
    <x v="0"/>
  </r>
  <r>
    <s v="ORD104724"/>
    <d v="2025-05-26T00:00:00"/>
    <s v="CUST1253"/>
    <s v="Akash Bansal"/>
    <s v="Male"/>
    <n v="26"/>
    <x v="13"/>
    <s v="North"/>
    <s v="P022"/>
    <x v="4"/>
    <x v="1"/>
    <s v="Skincare"/>
    <n v="2"/>
    <n v="799"/>
    <n v="0.05"/>
    <n v="720"/>
    <x v="4"/>
    <s v="Delivered"/>
    <s v="Website"/>
    <n v="5"/>
    <n v="1598"/>
    <n v="79.900000000000006"/>
    <n v="1518.1"/>
    <n v="720"/>
    <n v="798.09999999999991"/>
    <n v="0"/>
    <s v="May"/>
    <n v="2025"/>
    <x v="3"/>
  </r>
  <r>
    <s v="ORD104181"/>
    <d v="2025-05-26T00:00:00"/>
    <s v="CUST2100"/>
    <s v="Karan Jain"/>
    <s v="Female"/>
    <n v="29"/>
    <x v="12"/>
    <s v="West"/>
    <s v="P001"/>
    <x v="6"/>
    <x v="3"/>
    <s v="Audio"/>
    <n v="1"/>
    <n v="2499"/>
    <n v="0.2"/>
    <n v="1550"/>
    <x v="4"/>
    <s v="Delivered"/>
    <s v="Website"/>
    <n v="1"/>
    <n v="2499"/>
    <n v="499.8"/>
    <n v="1999.2"/>
    <n v="1550"/>
    <n v="449.20000000000005"/>
    <n v="0"/>
    <s v="May"/>
    <n v="2025"/>
    <x v="3"/>
  </r>
  <r>
    <s v="ORD104572"/>
    <d v="2025-05-27T00:00:00"/>
    <s v="CUST0895"/>
    <s v="Shivam Mehta"/>
    <s v="Female"/>
    <n v="24"/>
    <x v="11"/>
    <s v="West"/>
    <s v="P002"/>
    <x v="10"/>
    <x v="3"/>
    <s v="Audio"/>
    <n v="1"/>
    <n v="1899"/>
    <n v="0"/>
    <n v="1120"/>
    <x v="0"/>
    <s v="Delivered"/>
    <s v="Mobile App"/>
    <n v="4"/>
    <n v="1899"/>
    <n v="0"/>
    <n v="1899"/>
    <n v="1120"/>
    <n v="779"/>
    <n v="0"/>
    <s v="May"/>
    <n v="2025"/>
    <x v="0"/>
  </r>
  <r>
    <s v="ORD101205"/>
    <d v="2025-05-27T00:00:00"/>
    <s v="CUST2095"/>
    <s v="Isha Mehta"/>
    <s v="Male"/>
    <n v="21"/>
    <x v="2"/>
    <s v="East"/>
    <s v="P003"/>
    <x v="9"/>
    <x v="3"/>
    <s v="Wearables"/>
    <n v="1"/>
    <n v="3299"/>
    <n v="0.05"/>
    <n v="2100"/>
    <x v="3"/>
    <s v="Delivered"/>
    <s v="Website"/>
    <n v="3"/>
    <n v="3299"/>
    <n v="164.95000000000002"/>
    <n v="3134.05"/>
    <n v="2100"/>
    <n v="1034.0500000000002"/>
    <n v="0"/>
    <s v="May"/>
    <n v="2025"/>
    <x v="0"/>
  </r>
  <r>
    <s v="ORD102595"/>
    <d v="2025-05-27T00:00:00"/>
    <s v="CUST1135"/>
    <s v="Isha Mehta"/>
    <s v="Female"/>
    <n v="47"/>
    <x v="2"/>
    <s v="East"/>
    <s v="P013"/>
    <x v="22"/>
    <x v="0"/>
    <s v="Cookware"/>
    <n v="1"/>
    <n v="4299"/>
    <n v="0.2"/>
    <n v="2700"/>
    <x v="3"/>
    <s v="Delivered"/>
    <s v="Mobile App"/>
    <n v="5"/>
    <n v="4299"/>
    <n v="859.80000000000007"/>
    <n v="3439.2"/>
    <n v="2700"/>
    <n v="739.19999999999982"/>
    <n v="0"/>
    <s v="May"/>
    <n v="2025"/>
    <x v="1"/>
  </r>
  <r>
    <s v="ORD101396"/>
    <d v="2025-05-27T00:00:00"/>
    <s v="CUST2011"/>
    <s v="Vansh Chopra"/>
    <s v="Female"/>
    <n v="33"/>
    <x v="13"/>
    <s v="North"/>
    <s v="P001"/>
    <x v="6"/>
    <x v="3"/>
    <s v="Audio"/>
    <n v="4"/>
    <n v="2499"/>
    <n v="0.05"/>
    <n v="6200"/>
    <x v="1"/>
    <s v="Cancelled"/>
    <s v="Mobile App"/>
    <m/>
    <n v="9996"/>
    <n v="499.8"/>
    <n v="9496.2000000000007"/>
    <n v="6200"/>
    <n v="3296.2000000000007"/>
    <n v="0"/>
    <s v="May"/>
    <n v="2025"/>
    <x v="3"/>
  </r>
  <r>
    <s v="ORD103370"/>
    <d v="2025-05-27T00:00:00"/>
    <s v="CUST1737"/>
    <s v="Zoya Singh"/>
    <s v="Male"/>
    <n v="37"/>
    <x v="17"/>
    <s v="North"/>
    <s v="P012"/>
    <x v="0"/>
    <x v="0"/>
    <s v="Kitchen"/>
    <n v="4"/>
    <n v="5999"/>
    <n v="0.2"/>
    <n v="15600"/>
    <x v="0"/>
    <s v="Delivered"/>
    <s v="Website"/>
    <n v="5"/>
    <n v="23996"/>
    <n v="4799.2"/>
    <n v="19196.8"/>
    <n v="15600"/>
    <n v="3596.7999999999993"/>
    <n v="0"/>
    <s v="May"/>
    <n v="2025"/>
    <x v="2"/>
  </r>
  <r>
    <s v="ORD100941"/>
    <d v="2025-05-27T00:00:00"/>
    <s v="CUST1622"/>
    <s v="Simran Gupta"/>
    <s v="Male"/>
    <n v="26"/>
    <x v="21"/>
    <s v="East"/>
    <s v="P001"/>
    <x v="6"/>
    <x v="3"/>
    <s v="Audio"/>
    <n v="1"/>
    <n v="2499"/>
    <n v="0"/>
    <n v="1550"/>
    <x v="3"/>
    <s v="Delivered"/>
    <s v="Website"/>
    <n v="4"/>
    <n v="2499"/>
    <n v="0"/>
    <n v="2499"/>
    <n v="1550"/>
    <n v="949"/>
    <n v="0"/>
    <s v="May"/>
    <n v="2025"/>
    <x v="3"/>
  </r>
  <r>
    <s v="ORD100181"/>
    <d v="2025-05-27T00:00:00"/>
    <s v="CUST1470"/>
    <s v="Pooja Kapoor"/>
    <s v="Female"/>
    <n v="41"/>
    <x v="10"/>
    <s v="South"/>
    <s v="P002"/>
    <x v="10"/>
    <x v="3"/>
    <s v="Audio"/>
    <n v="4"/>
    <n v="1899"/>
    <n v="0.15"/>
    <n v="4480"/>
    <x v="0"/>
    <s v="Delivered"/>
    <s v="Mobile App"/>
    <n v="3"/>
    <n v="7596"/>
    <n v="1139.3999999999999"/>
    <n v="6456.6"/>
    <n v="4480"/>
    <n v="1976.6000000000004"/>
    <n v="0"/>
    <s v="May"/>
    <n v="2025"/>
    <x v="2"/>
  </r>
  <r>
    <s v="ORD101537"/>
    <d v="2025-05-27T00:00:00"/>
    <s v="CUST1410"/>
    <s v="Manish Agarwal"/>
    <s v="Female"/>
    <n v="32"/>
    <x v="6"/>
    <s v="North"/>
    <s v="P009"/>
    <x v="21"/>
    <x v="2"/>
    <s v="Clothing"/>
    <n v="1"/>
    <n v="1999"/>
    <n v="0.1"/>
    <n v="1050"/>
    <x v="4"/>
    <s v="Delivered"/>
    <s v="Website"/>
    <n v="4"/>
    <n v="1999"/>
    <n v="199.9"/>
    <n v="1799.1"/>
    <n v="1050"/>
    <n v="749.09999999999991"/>
    <n v="0"/>
    <s v="May"/>
    <n v="2025"/>
    <x v="3"/>
  </r>
  <r>
    <s v="ORD104203"/>
    <d v="2025-05-27T00:00:00"/>
    <s v="CUST1375"/>
    <s v="Shivam Mehta"/>
    <s v="Female"/>
    <n v="22"/>
    <x v="1"/>
    <s v="North"/>
    <s v="P030"/>
    <x v="7"/>
    <x v="4"/>
    <s v="Self Development"/>
    <n v="2"/>
    <n v="599"/>
    <n v="0.1"/>
    <n v="520"/>
    <x v="0"/>
    <s v="Delivered"/>
    <s v="Website"/>
    <n v="4"/>
    <n v="1198"/>
    <n v="119.80000000000001"/>
    <n v="1078.2"/>
    <n v="520"/>
    <n v="558.20000000000005"/>
    <n v="0"/>
    <s v="May"/>
    <n v="2025"/>
    <x v="0"/>
  </r>
  <r>
    <s v="ORD102577"/>
    <d v="2025-05-27T00:00:00"/>
    <s v="CUST1548"/>
    <s v="Rahul Kumar"/>
    <s v="Male"/>
    <n v="31"/>
    <x v="5"/>
    <s v="West"/>
    <s v="P007"/>
    <x v="5"/>
    <x v="2"/>
    <s v="Footwear"/>
    <n v="4"/>
    <n v="2899"/>
    <n v="0"/>
    <n v="6800"/>
    <x v="0"/>
    <s v="Delivered"/>
    <s v="Website"/>
    <n v="5"/>
    <n v="11596"/>
    <n v="0"/>
    <n v="11596"/>
    <n v="6800"/>
    <n v="4796"/>
    <n v="0"/>
    <s v="May"/>
    <n v="2025"/>
    <x v="3"/>
  </r>
  <r>
    <s v="ORD103864"/>
    <d v="2025-05-27T00:00:00"/>
    <s v="CUST0381"/>
    <s v="Kavya Patel"/>
    <s v="Male"/>
    <n v="43"/>
    <x v="13"/>
    <s v="North"/>
    <s v="P028"/>
    <x v="12"/>
    <x v="4"/>
    <s v="Technology"/>
    <n v="4"/>
    <n v="1099"/>
    <n v="0.15"/>
    <n v="2080"/>
    <x v="5"/>
    <s v="Delivered"/>
    <s v="Mobile App"/>
    <n v="3"/>
    <n v="4396"/>
    <n v="659.4"/>
    <n v="3736.6"/>
    <n v="2080"/>
    <n v="1656.6"/>
    <n v="0"/>
    <s v="May"/>
    <n v="2025"/>
    <x v="2"/>
  </r>
  <r>
    <s v="ORD104645"/>
    <d v="2025-05-27T00:00:00"/>
    <s v="CUST1736"/>
    <s v="Sanya Malhotra"/>
    <s v="Male"/>
    <n v="26"/>
    <x v="15"/>
    <s v="West"/>
    <s v="P021"/>
    <x v="3"/>
    <x v="1"/>
    <s v="Skincare"/>
    <n v="1"/>
    <n v="499"/>
    <n v="0.05"/>
    <n v="220"/>
    <x v="0"/>
    <s v="Delivered"/>
    <s v="Website"/>
    <n v="4"/>
    <n v="499"/>
    <n v="24.950000000000003"/>
    <n v="474.05"/>
    <n v="220"/>
    <n v="254.05"/>
    <n v="0"/>
    <s v="May"/>
    <n v="2025"/>
    <x v="3"/>
  </r>
  <r>
    <s v="ORD102986"/>
    <d v="2025-05-27T00:00:00"/>
    <s v="CUST0592"/>
    <s v="Mohit Sharma"/>
    <s v="Male"/>
    <n v="30"/>
    <x v="0"/>
    <s v="East"/>
    <s v="P027"/>
    <x v="25"/>
    <x v="4"/>
    <s v="Business"/>
    <n v="5"/>
    <n v="699"/>
    <n v="0.15"/>
    <n v="1500"/>
    <x v="0"/>
    <s v="Delivered"/>
    <s v="Mobile App"/>
    <n v="5"/>
    <n v="3495"/>
    <n v="524.25"/>
    <n v="2970.75"/>
    <n v="1500"/>
    <n v="1470.75"/>
    <n v="0"/>
    <s v="May"/>
    <n v="2025"/>
    <x v="3"/>
  </r>
  <r>
    <s v="ORD100182"/>
    <d v="2025-05-28T00:00:00"/>
    <s v="CUST1110"/>
    <s v="Simran Gupta"/>
    <s v="Female"/>
    <n v="20"/>
    <x v="22"/>
    <s v="South"/>
    <s v="P002"/>
    <x v="10"/>
    <x v="3"/>
    <s v="Audio"/>
    <n v="2"/>
    <n v="1899"/>
    <n v="0.05"/>
    <n v="2240"/>
    <x v="3"/>
    <s v="Delivered"/>
    <s v="Mobile App"/>
    <n v="5"/>
    <n v="3798"/>
    <n v="189.9"/>
    <n v="3608.1"/>
    <n v="2240"/>
    <n v="1368.1"/>
    <n v="0"/>
    <s v="May"/>
    <n v="2025"/>
    <x v="0"/>
  </r>
  <r>
    <s v="ORD103189"/>
    <d v="2025-05-28T00:00:00"/>
    <s v="CUST0541"/>
    <s v="Kavya Patel"/>
    <s v="Male"/>
    <n v="32"/>
    <x v="9"/>
    <s v="North"/>
    <s v="P003"/>
    <x v="9"/>
    <x v="3"/>
    <s v="Wearables"/>
    <n v="2"/>
    <n v="3299"/>
    <n v="0"/>
    <n v="4200"/>
    <x v="0"/>
    <s v="Delivered"/>
    <s v="Website"/>
    <n v="3"/>
    <n v="6598"/>
    <n v="0"/>
    <n v="6598"/>
    <n v="4200"/>
    <n v="2398"/>
    <n v="0"/>
    <s v="May"/>
    <n v="2025"/>
    <x v="3"/>
  </r>
  <r>
    <s v="ORD102116"/>
    <d v="2025-05-28T00:00:00"/>
    <s v="CUST0038"/>
    <s v="Kabir Gupta"/>
    <s v="Male"/>
    <n v="29"/>
    <x v="23"/>
    <s v="West"/>
    <s v="P018"/>
    <x v="16"/>
    <x v="5"/>
    <s v="Sports"/>
    <n v="2"/>
    <n v="2199"/>
    <n v="0.05"/>
    <n v="2500"/>
    <x v="0"/>
    <s v="Delivered"/>
    <s v="Mobile App"/>
    <n v="4"/>
    <n v="4398"/>
    <n v="219.9"/>
    <n v="4178.1000000000004"/>
    <n v="2500"/>
    <n v="1678.1000000000004"/>
    <n v="0"/>
    <s v="May"/>
    <n v="2025"/>
    <x v="3"/>
  </r>
  <r>
    <s v="ORD104306"/>
    <d v="2025-05-28T00:00:00"/>
    <s v="CUST1562"/>
    <s v="Rohan Rao"/>
    <s v="Male"/>
    <n v="42"/>
    <x v="11"/>
    <s v="West"/>
    <s v="P027"/>
    <x v="25"/>
    <x v="4"/>
    <s v="Business"/>
    <n v="2"/>
    <n v="699"/>
    <n v="0.2"/>
    <n v="600"/>
    <x v="0"/>
    <s v="Delivered"/>
    <s v="Website"/>
    <n v="4"/>
    <n v="1398"/>
    <n v="279.60000000000002"/>
    <n v="1118.4000000000001"/>
    <n v="600"/>
    <n v="518.40000000000009"/>
    <n v="0"/>
    <s v="May"/>
    <n v="2025"/>
    <x v="2"/>
  </r>
  <r>
    <s v="ORD101890"/>
    <d v="2025-05-28T00:00:00"/>
    <s v="CUST1103"/>
    <s v="Isha Mehta"/>
    <s v="Female"/>
    <n v="19"/>
    <x v="1"/>
    <s v="North"/>
    <s v="P001"/>
    <x v="6"/>
    <x v="3"/>
    <s v="Audio"/>
    <n v="1"/>
    <n v="2499"/>
    <n v="0.15"/>
    <n v="1550"/>
    <x v="0"/>
    <s v="Delivered"/>
    <s v="Mobile App"/>
    <n v="3"/>
    <n v="2499"/>
    <n v="374.84999999999997"/>
    <n v="2124.15"/>
    <n v="1550"/>
    <n v="574.15000000000009"/>
    <n v="0"/>
    <s v="May"/>
    <n v="2025"/>
    <x v="0"/>
  </r>
  <r>
    <s v="ORD100878"/>
    <d v="2025-05-28T00:00:00"/>
    <s v="CUST0742"/>
    <s v="Kabir Gupta"/>
    <s v="Male"/>
    <n v="27"/>
    <x v="3"/>
    <s v="East"/>
    <s v="P003"/>
    <x v="9"/>
    <x v="3"/>
    <s v="Wearables"/>
    <n v="1"/>
    <n v="3299"/>
    <n v="0.3"/>
    <n v="2100"/>
    <x v="3"/>
    <s v="Delivered"/>
    <s v="Mobile App"/>
    <n v="5"/>
    <n v="3299"/>
    <n v="989.69999999999993"/>
    <n v="2309.3000000000002"/>
    <n v="2100"/>
    <n v="209.30000000000018"/>
    <n v="0"/>
    <s v="May"/>
    <n v="2025"/>
    <x v="3"/>
  </r>
  <r>
    <s v="ORD102483"/>
    <d v="2025-05-28T00:00:00"/>
    <s v="CUST0974"/>
    <s v="Aditya Kapoor"/>
    <s v="Male"/>
    <n v="22"/>
    <x v="18"/>
    <s v="South"/>
    <s v="P009"/>
    <x v="21"/>
    <x v="2"/>
    <s v="Clothing"/>
    <n v="1"/>
    <n v="1999"/>
    <n v="0.05"/>
    <n v="1050"/>
    <x v="0"/>
    <s v="Delivered"/>
    <s v="Mobile App"/>
    <n v="5"/>
    <n v="1999"/>
    <n v="99.95"/>
    <n v="1899.05"/>
    <n v="1050"/>
    <n v="849.05"/>
    <n v="0"/>
    <s v="May"/>
    <n v="2025"/>
    <x v="0"/>
  </r>
  <r>
    <s v="ORD101015"/>
    <d v="2025-05-28T00:00:00"/>
    <s v="CUST0057"/>
    <s v="Meera Singh"/>
    <s v="Male"/>
    <n v="51"/>
    <x v="3"/>
    <s v="East"/>
    <s v="P005"/>
    <x v="27"/>
    <x v="3"/>
    <s v="Accessories"/>
    <n v="4"/>
    <n v="1599"/>
    <n v="0"/>
    <n v="3680"/>
    <x v="3"/>
    <s v="Delivered"/>
    <s v="Mobile App"/>
    <n v="4"/>
    <n v="6396"/>
    <n v="0"/>
    <n v="6396"/>
    <n v="3680"/>
    <n v="2716"/>
    <n v="0"/>
    <s v="May"/>
    <n v="2025"/>
    <x v="1"/>
  </r>
  <r>
    <s v="ORD104194"/>
    <d v="2025-05-28T00:00:00"/>
    <s v="CUST1823"/>
    <s v="Shivam Mehta"/>
    <s v="Female"/>
    <n v="37"/>
    <x v="8"/>
    <s v="East"/>
    <s v="P009"/>
    <x v="21"/>
    <x v="2"/>
    <s v="Clothing"/>
    <n v="2"/>
    <n v="1999"/>
    <n v="0.15"/>
    <n v="2100"/>
    <x v="4"/>
    <s v="Delivered"/>
    <s v="Website"/>
    <n v="4"/>
    <n v="3998"/>
    <n v="599.69999999999993"/>
    <n v="3398.3"/>
    <n v="2100"/>
    <n v="1298.3000000000002"/>
    <n v="0"/>
    <s v="May"/>
    <n v="2025"/>
    <x v="2"/>
  </r>
  <r>
    <s v="ORD104635"/>
    <d v="2025-05-28T00:00:00"/>
    <s v="CUST1066"/>
    <s v="Arjun Rao"/>
    <s v="Female"/>
    <n v="45"/>
    <x v="4"/>
    <s v="South"/>
    <s v="P027"/>
    <x v="25"/>
    <x v="4"/>
    <s v="Business"/>
    <n v="2"/>
    <n v="699"/>
    <n v="0.1"/>
    <n v="600"/>
    <x v="4"/>
    <s v="Returned"/>
    <s v="Website"/>
    <n v="4"/>
    <n v="1398"/>
    <n v="139.80000000000001"/>
    <n v="1258.2"/>
    <n v="600"/>
    <n v="658.2"/>
    <n v="0"/>
    <s v="May"/>
    <n v="2025"/>
    <x v="2"/>
  </r>
  <r>
    <s v="ORD101923"/>
    <d v="2025-05-29T00:00:00"/>
    <s v="CUST1664"/>
    <s v="Aarav Sharma"/>
    <s v="Male"/>
    <n v="32"/>
    <x v="21"/>
    <s v="East"/>
    <s v="P025"/>
    <x v="1"/>
    <x v="1"/>
    <s v="Skincare"/>
    <n v="1"/>
    <n v="699"/>
    <n v="0.25"/>
    <n v="310"/>
    <x v="0"/>
    <s v="Delivered"/>
    <s v="Mobile App"/>
    <n v="5"/>
    <n v="699"/>
    <n v="174.75"/>
    <n v="524.25"/>
    <n v="310"/>
    <n v="214.25"/>
    <n v="0"/>
    <s v="May"/>
    <n v="2025"/>
    <x v="3"/>
  </r>
  <r>
    <s v="ORD101683"/>
    <d v="2025-05-29T00:00:00"/>
    <s v="CUST0975"/>
    <s v="Isha Mehta"/>
    <s v="Male"/>
    <n v="25"/>
    <x v="4"/>
    <s v="South"/>
    <s v="P015"/>
    <x v="23"/>
    <x v="0"/>
    <s v="Home Decor"/>
    <n v="1"/>
    <n v="1599"/>
    <n v="0.1"/>
    <n v="850"/>
    <x v="4"/>
    <s v="Delivered"/>
    <s v="Mobile App"/>
    <n v="4"/>
    <n v="1599"/>
    <n v="159.9"/>
    <n v="1439.1"/>
    <n v="850"/>
    <n v="589.09999999999991"/>
    <n v="0"/>
    <s v="May"/>
    <n v="2025"/>
    <x v="0"/>
  </r>
  <r>
    <s v="ORD101805"/>
    <d v="2025-05-29T00:00:00"/>
    <s v="CUST1411"/>
    <s v="Riya Verma"/>
    <s v="Female"/>
    <n v="35"/>
    <x v="2"/>
    <s v="East"/>
    <s v="P009"/>
    <x v="21"/>
    <x v="2"/>
    <s v="Clothing"/>
    <n v="2"/>
    <n v="1999"/>
    <n v="0.15"/>
    <n v="2100"/>
    <x v="1"/>
    <s v="Delivered"/>
    <s v="Mobile App"/>
    <n v="5"/>
    <n v="3998"/>
    <n v="599.69999999999993"/>
    <n v="3398.3"/>
    <n v="2100"/>
    <n v="1298.3000000000002"/>
    <n v="0"/>
    <s v="May"/>
    <n v="2025"/>
    <x v="3"/>
  </r>
  <r>
    <s v="ORD101001"/>
    <d v="2025-05-29T00:00:00"/>
    <s v="CUST1409"/>
    <s v="Diya Mishra"/>
    <s v="Female"/>
    <n v="41"/>
    <x v="22"/>
    <s v="South"/>
    <s v="P021"/>
    <x v="3"/>
    <x v="1"/>
    <s v="Skincare"/>
    <n v="1"/>
    <n v="499"/>
    <n v="0.3"/>
    <n v="220"/>
    <x v="2"/>
    <s v="Delivered"/>
    <s v="Mobile App"/>
    <n v="5"/>
    <n v="499"/>
    <n v="149.69999999999999"/>
    <n v="349.3"/>
    <n v="220"/>
    <n v="129.30000000000001"/>
    <n v="0"/>
    <s v="May"/>
    <n v="2025"/>
    <x v="2"/>
  </r>
  <r>
    <s v="ORD102762"/>
    <d v="2025-05-29T00:00:00"/>
    <s v="CUST0345"/>
    <s v="Meera Singh"/>
    <s v="Female"/>
    <n v="37"/>
    <x v="1"/>
    <s v="North"/>
    <s v="P009"/>
    <x v="21"/>
    <x v="2"/>
    <s v="Clothing"/>
    <n v="1"/>
    <n v="1999"/>
    <n v="0.15"/>
    <n v="1050"/>
    <x v="3"/>
    <s v="Delivered"/>
    <s v="Mobile App"/>
    <n v="5"/>
    <n v="1999"/>
    <n v="299.84999999999997"/>
    <n v="1699.15"/>
    <n v="1050"/>
    <n v="649.15000000000009"/>
    <n v="0"/>
    <s v="May"/>
    <n v="2025"/>
    <x v="2"/>
  </r>
  <r>
    <s v="ORD101719"/>
    <d v="2025-05-29T00:00:00"/>
    <s v="CUST2006"/>
    <s v="Simran Gupta"/>
    <s v="Female"/>
    <n v="34"/>
    <x v="6"/>
    <s v="North"/>
    <s v="P017"/>
    <x v="17"/>
    <x v="5"/>
    <s v="Fitness"/>
    <n v="4"/>
    <n v="2499"/>
    <n v="0.05"/>
    <n v="5800"/>
    <x v="2"/>
    <s v="Delivered"/>
    <s v="Website"/>
    <n v="5"/>
    <n v="9996"/>
    <n v="499.8"/>
    <n v="9496.2000000000007"/>
    <n v="5800"/>
    <n v="3696.2000000000007"/>
    <n v="0"/>
    <s v="May"/>
    <n v="2025"/>
    <x v="3"/>
  </r>
  <r>
    <s v="ORD101950"/>
    <d v="2025-05-29T00:00:00"/>
    <s v="CUST1849"/>
    <s v="Meera Singh"/>
    <s v="Female"/>
    <n v="26"/>
    <x v="8"/>
    <s v="East"/>
    <s v="P007"/>
    <x v="5"/>
    <x v="2"/>
    <s v="Footwear"/>
    <n v="3"/>
    <n v="2899"/>
    <n v="0.1"/>
    <n v="5100"/>
    <x v="4"/>
    <s v="Delivered"/>
    <s v="Mobile App"/>
    <n v="4"/>
    <n v="8697"/>
    <n v="869.7"/>
    <n v="7827.3"/>
    <n v="5100"/>
    <n v="2727.3"/>
    <n v="0"/>
    <s v="May"/>
    <n v="2025"/>
    <x v="3"/>
  </r>
  <r>
    <s v="ORD103857"/>
    <d v="2025-05-29T00:00:00"/>
    <s v="CUST0412"/>
    <s v="Ananya Kumar"/>
    <s v="Male"/>
    <n v="33"/>
    <x v="3"/>
    <s v="East"/>
    <s v="P011"/>
    <x v="24"/>
    <x v="0"/>
    <s v="Kitchen"/>
    <n v="2"/>
    <n v="3499"/>
    <n v="0.05"/>
    <n v="4500"/>
    <x v="0"/>
    <s v="Delivered"/>
    <s v="Mobile App"/>
    <n v="2"/>
    <n v="6998"/>
    <n v="349.90000000000003"/>
    <n v="6648.1"/>
    <n v="4500"/>
    <n v="2148.1000000000004"/>
    <n v="0"/>
    <s v="May"/>
    <n v="2025"/>
    <x v="3"/>
  </r>
  <r>
    <s v="ORD100488"/>
    <d v="2025-05-29T00:00:00"/>
    <s v="CUST2124"/>
    <s v="Rahul Kumar"/>
    <s v="Female"/>
    <n v="36"/>
    <x v="2"/>
    <s v="East"/>
    <s v="P010"/>
    <x v="26"/>
    <x v="2"/>
    <s v="Clothing"/>
    <n v="2"/>
    <n v="1499"/>
    <n v="0.1"/>
    <n v="1560"/>
    <x v="2"/>
    <s v="Delivered"/>
    <s v="Website"/>
    <n v="4"/>
    <n v="2998"/>
    <n v="299.8"/>
    <n v="2698.2"/>
    <n v="1560"/>
    <n v="1138.1999999999998"/>
    <n v="0"/>
    <s v="May"/>
    <n v="2025"/>
    <x v="2"/>
  </r>
  <r>
    <s v="ORD103930"/>
    <d v="2025-05-29T00:00:00"/>
    <s v="CUST0702"/>
    <s v="Pooja Kapoor"/>
    <s v="Male"/>
    <n v="25"/>
    <x v="7"/>
    <s v="West"/>
    <s v="P011"/>
    <x v="24"/>
    <x v="0"/>
    <s v="Kitchen"/>
    <n v="2"/>
    <n v="3499"/>
    <n v="0.1"/>
    <n v="4500"/>
    <x v="5"/>
    <s v="Delivered"/>
    <s v="Website"/>
    <n v="2"/>
    <n v="6998"/>
    <n v="699.80000000000007"/>
    <n v="6298.2"/>
    <n v="4500"/>
    <n v="1798.1999999999998"/>
    <n v="0"/>
    <s v="May"/>
    <n v="2025"/>
    <x v="0"/>
  </r>
  <r>
    <s v="ORD104296"/>
    <d v="2025-05-30T00:00:00"/>
    <s v="CUST0373"/>
    <s v="Pranav Bansal"/>
    <s v="Female"/>
    <n v="41"/>
    <x v="0"/>
    <s v="East"/>
    <s v="P001"/>
    <x v="6"/>
    <x v="3"/>
    <s v="Audio"/>
    <n v="1"/>
    <n v="2499"/>
    <n v="0.2"/>
    <n v="1550"/>
    <x v="5"/>
    <s v="Delivered"/>
    <s v="Website"/>
    <n v="5"/>
    <n v="2499"/>
    <n v="499.8"/>
    <n v="1999.2"/>
    <n v="1550"/>
    <n v="449.20000000000005"/>
    <n v="0"/>
    <s v="May"/>
    <n v="2025"/>
    <x v="2"/>
  </r>
  <r>
    <s v="ORD100298"/>
    <d v="2025-05-30T00:00:00"/>
    <s v="CUST0857"/>
    <s v="Meera Singh"/>
    <s v="Male"/>
    <n v="25"/>
    <x v="18"/>
    <s v="South"/>
    <s v="P004"/>
    <x v="19"/>
    <x v="3"/>
    <s v="Accessories"/>
    <n v="2"/>
    <n v="899"/>
    <n v="0.1"/>
    <n v="960"/>
    <x v="3"/>
    <s v="Delivered"/>
    <s v="Website"/>
    <n v="4"/>
    <n v="1798"/>
    <n v="179.8"/>
    <n v="1618.2"/>
    <n v="960"/>
    <n v="658.2"/>
    <n v="0"/>
    <s v="May"/>
    <n v="2025"/>
    <x v="0"/>
  </r>
  <r>
    <s v="ORD104089"/>
    <d v="2025-05-30T00:00:00"/>
    <s v="CUST1039"/>
    <s v="Isha Mehta"/>
    <s v="Male"/>
    <n v="25"/>
    <x v="12"/>
    <s v="West"/>
    <s v="P015"/>
    <x v="23"/>
    <x v="0"/>
    <s v="Home Decor"/>
    <n v="1"/>
    <n v="1599"/>
    <n v="0.15"/>
    <n v="850"/>
    <x v="0"/>
    <s v="Delivered"/>
    <s v="Website"/>
    <n v="4"/>
    <n v="1599"/>
    <n v="239.85"/>
    <n v="1359.15"/>
    <n v="850"/>
    <n v="509.15000000000009"/>
    <n v="0"/>
    <s v="May"/>
    <n v="2025"/>
    <x v="0"/>
  </r>
  <r>
    <s v="ORD103632"/>
    <d v="2025-05-30T00:00:00"/>
    <s v="CUST0401"/>
    <s v="Sakshi Mishra"/>
    <s v="Female"/>
    <n v="28"/>
    <x v="20"/>
    <s v="South"/>
    <s v="P012"/>
    <x v="0"/>
    <x v="0"/>
    <s v="Kitchen"/>
    <n v="1"/>
    <n v="5999"/>
    <n v="0.1"/>
    <n v="3900"/>
    <x v="4"/>
    <s v="Delivered"/>
    <s v="Website"/>
    <n v="5"/>
    <n v="5999"/>
    <n v="599.9"/>
    <n v="5399.1"/>
    <n v="3900"/>
    <n v="1499.1000000000004"/>
    <n v="0"/>
    <s v="May"/>
    <n v="2025"/>
    <x v="3"/>
  </r>
  <r>
    <s v="ORD100939"/>
    <d v="2025-05-31T00:00:00"/>
    <s v="CUST1463"/>
    <s v="Aditi Saxena"/>
    <s v="Female"/>
    <n v="29"/>
    <x v="0"/>
    <s v="East"/>
    <s v="P026"/>
    <x v="15"/>
    <x v="4"/>
    <s v="Fiction"/>
    <n v="1"/>
    <n v="899"/>
    <n v="0.05"/>
    <n v="420"/>
    <x v="3"/>
    <s v="Delivered"/>
    <s v="Mobile App"/>
    <n v="3"/>
    <n v="899"/>
    <n v="44.95"/>
    <n v="854.05"/>
    <n v="420"/>
    <n v="434.04999999999995"/>
    <n v="0"/>
    <s v="May"/>
    <n v="2025"/>
    <x v="3"/>
  </r>
  <r>
    <s v="ORD103113"/>
    <d v="2025-05-31T00:00:00"/>
    <s v="CUST0419"/>
    <s v="Riya Verma"/>
    <s v="Female"/>
    <n v="43"/>
    <x v="13"/>
    <s v="North"/>
    <s v="P027"/>
    <x v="25"/>
    <x v="4"/>
    <s v="Business"/>
    <n v="1"/>
    <n v="699"/>
    <n v="0.1"/>
    <n v="300"/>
    <x v="1"/>
    <s v="Returned"/>
    <s v="Mobile App"/>
    <n v="5"/>
    <n v="699"/>
    <n v="69.900000000000006"/>
    <n v="629.1"/>
    <n v="300"/>
    <n v="329.1"/>
    <n v="0"/>
    <s v="May"/>
    <n v="2025"/>
    <x v="2"/>
  </r>
  <r>
    <s v="ORD100186"/>
    <d v="2025-05-31T00:00:00"/>
    <s v="CUST1346"/>
    <s v="Manish Agarwal"/>
    <s v="Male"/>
    <n v="30"/>
    <x v="7"/>
    <s v="West"/>
    <s v="P012"/>
    <x v="0"/>
    <x v="0"/>
    <s v="Kitchen"/>
    <n v="2"/>
    <n v="5999"/>
    <n v="0.15"/>
    <n v="7800"/>
    <x v="3"/>
    <s v="Delivered"/>
    <s v="Website"/>
    <n v="5"/>
    <n v="11998"/>
    <n v="1799.7"/>
    <n v="10198.299999999999"/>
    <n v="7800"/>
    <n v="2398.2999999999993"/>
    <n v="0"/>
    <s v="May"/>
    <n v="2025"/>
    <x v="3"/>
  </r>
  <r>
    <s v="ORD100421"/>
    <d v="2025-05-31T00:00:00"/>
    <s v="CUST2037"/>
    <s v="Pranav Bansal"/>
    <s v="Female"/>
    <n v="37"/>
    <x v="2"/>
    <s v="East"/>
    <s v="P023"/>
    <x v="20"/>
    <x v="1"/>
    <s v="Haircare"/>
    <n v="5"/>
    <n v="649"/>
    <n v="0.15"/>
    <n v="1450"/>
    <x v="1"/>
    <s v="Delivered"/>
    <s v="Mobile App"/>
    <n v="5"/>
    <n v="3245"/>
    <n v="486.75"/>
    <n v="2758.25"/>
    <n v="1450"/>
    <n v="1308.25"/>
    <n v="0"/>
    <s v="May"/>
    <n v="2025"/>
    <x v="2"/>
  </r>
  <r>
    <s v="ORD104799"/>
    <d v="2025-05-31T00:00:00"/>
    <s v="CUST2126"/>
    <s v="Aditya Kapoor"/>
    <s v="Female"/>
    <n v="30"/>
    <x v="0"/>
    <s v="East"/>
    <s v="P006"/>
    <x v="8"/>
    <x v="2"/>
    <s v="Bags"/>
    <n v="2"/>
    <n v="1799"/>
    <n v="0.15"/>
    <n v="1900"/>
    <x v="4"/>
    <s v="Delivered"/>
    <s v="Mobile App"/>
    <n v="5"/>
    <n v="3598"/>
    <n v="539.69999999999993"/>
    <n v="3058.3"/>
    <n v="1900"/>
    <n v="1158.3000000000002"/>
    <n v="0"/>
    <s v="May"/>
    <n v="2025"/>
    <x v="3"/>
  </r>
  <r>
    <s v="ORD101511"/>
    <d v="2025-05-31T00:00:00"/>
    <s v="CUST1362"/>
    <s v="Yash Agarwal"/>
    <s v="Male"/>
    <n v="18"/>
    <x v="16"/>
    <s v="North"/>
    <s v="P003"/>
    <x v="9"/>
    <x v="3"/>
    <s v="Wearables"/>
    <n v="1"/>
    <n v="3299"/>
    <n v="0.1"/>
    <n v="2100"/>
    <x v="0"/>
    <s v="Delivered"/>
    <s v="Mobile App"/>
    <n v="5"/>
    <n v="3299"/>
    <n v="329.90000000000003"/>
    <n v="2969.1"/>
    <n v="2100"/>
    <n v="869.09999999999991"/>
    <n v="0"/>
    <s v="May"/>
    <n v="2025"/>
    <x v="0"/>
  </r>
  <r>
    <s v="ORD103252"/>
    <d v="2025-05-31T00:00:00"/>
    <s v="CUST1869"/>
    <s v="Tanvi Patel"/>
    <s v="Male"/>
    <n v="37"/>
    <x v="11"/>
    <s v="West"/>
    <s v="P026"/>
    <x v="15"/>
    <x v="4"/>
    <s v="Fiction"/>
    <n v="1"/>
    <n v="899"/>
    <n v="0.2"/>
    <n v="420"/>
    <x v="0"/>
    <s v="Delivered"/>
    <s v="Website"/>
    <n v="5"/>
    <n v="899"/>
    <n v="179.8"/>
    <n v="719.2"/>
    <n v="420"/>
    <n v="299.20000000000005"/>
    <n v="0"/>
    <s v="May"/>
    <n v="2025"/>
    <x v="2"/>
  </r>
  <r>
    <s v="ORD101417"/>
    <d v="2025-06-01T00:00:00"/>
    <s v="CUST0249"/>
    <s v="Meera Singh"/>
    <s v="Male"/>
    <n v="38"/>
    <x v="20"/>
    <s v="South"/>
    <s v="P030"/>
    <x v="7"/>
    <x v="4"/>
    <s v="Self Development"/>
    <n v="3"/>
    <n v="599"/>
    <n v="0.1"/>
    <n v="780"/>
    <x v="3"/>
    <s v="Delivered"/>
    <s v="Mobile App"/>
    <n v="3"/>
    <n v="1797"/>
    <n v="179.70000000000002"/>
    <n v="1617.3"/>
    <n v="780"/>
    <n v="837.3"/>
    <n v="0"/>
    <s v="Jun"/>
    <n v="2025"/>
    <x v="2"/>
  </r>
  <r>
    <s v="ORD103907"/>
    <d v="2025-06-01T00:00:00"/>
    <s v="CUST1969"/>
    <s v="Sakshi Mishra"/>
    <s v="Male"/>
    <n v="21"/>
    <x v="17"/>
    <s v="North"/>
    <s v="P024"/>
    <x v="13"/>
    <x v="1"/>
    <s v="Fragrance"/>
    <n v="1"/>
    <n v="1799"/>
    <n v="0.1"/>
    <n v="900"/>
    <x v="0"/>
    <s v="Delivered"/>
    <s v="Mobile App"/>
    <n v="3"/>
    <n v="1799"/>
    <n v="179.9"/>
    <n v="1619.1"/>
    <n v="900"/>
    <n v="719.09999999999991"/>
    <n v="0"/>
    <s v="Jun"/>
    <n v="2025"/>
    <x v="0"/>
  </r>
  <r>
    <s v="ORD101637"/>
    <d v="2025-06-01T00:00:00"/>
    <s v="CUST0027"/>
    <s v="Vansh Chopra"/>
    <s v="Male"/>
    <n v="24"/>
    <x v="23"/>
    <s v="West"/>
    <s v="P003"/>
    <x v="9"/>
    <x v="3"/>
    <s v="Wearables"/>
    <n v="2"/>
    <n v="3299"/>
    <n v="0.15"/>
    <n v="4200"/>
    <x v="0"/>
    <s v="Delivered"/>
    <s v="Website"/>
    <n v="3"/>
    <n v="6598"/>
    <n v="989.69999999999993"/>
    <n v="5608.3"/>
    <n v="4200"/>
    <n v="1408.3000000000002"/>
    <n v="0"/>
    <s v="Jun"/>
    <n v="2025"/>
    <x v="0"/>
  </r>
  <r>
    <s v="ORD104849"/>
    <d v="2025-06-01T00:00:00"/>
    <s v="CUST0286"/>
    <s v="Pooja Kapoor"/>
    <s v="Male"/>
    <n v="29"/>
    <x v="15"/>
    <s v="West"/>
    <s v="P026"/>
    <x v="15"/>
    <x v="4"/>
    <s v="Fiction"/>
    <n v="2"/>
    <n v="899"/>
    <n v="0.1"/>
    <n v="840"/>
    <x v="3"/>
    <s v="Cancelled"/>
    <s v="Mobile App"/>
    <m/>
    <n v="1798"/>
    <n v="179.8"/>
    <n v="1618.2"/>
    <n v="840"/>
    <n v="778.2"/>
    <n v="0"/>
    <s v="Jun"/>
    <n v="2025"/>
    <x v="3"/>
  </r>
  <r>
    <s v="ORD101082"/>
    <d v="2025-06-01T00:00:00"/>
    <s v="CUST1382"/>
    <s v="Kabir Gupta"/>
    <s v="Male"/>
    <n v="40"/>
    <x v="14"/>
    <s v="South"/>
    <s v="P003"/>
    <x v="9"/>
    <x v="3"/>
    <s v="Wearables"/>
    <n v="1"/>
    <n v="3299"/>
    <n v="0.05"/>
    <n v="2100"/>
    <x v="0"/>
    <s v="Delivered"/>
    <s v="Website"/>
    <n v="5"/>
    <n v="3299"/>
    <n v="164.95000000000002"/>
    <n v="3134.05"/>
    <n v="2100"/>
    <n v="1034.0500000000002"/>
    <n v="0"/>
    <s v="Jun"/>
    <n v="2025"/>
    <x v="2"/>
  </r>
  <r>
    <s v="ORD100204"/>
    <d v="2025-06-01T00:00:00"/>
    <s v="CUST1951"/>
    <s v="Shivam Mehta"/>
    <s v="Male"/>
    <n v="37"/>
    <x v="0"/>
    <s v="East"/>
    <s v="P024"/>
    <x v="13"/>
    <x v="1"/>
    <s v="Fragrance"/>
    <n v="2"/>
    <n v="1799"/>
    <n v="0.25"/>
    <n v="1800"/>
    <x v="3"/>
    <s v="Returned"/>
    <s v="Website"/>
    <n v="4"/>
    <n v="3598"/>
    <n v="899.5"/>
    <n v="2698.5"/>
    <n v="1800"/>
    <n v="898.5"/>
    <n v="0"/>
    <s v="Jun"/>
    <n v="2025"/>
    <x v="2"/>
  </r>
  <r>
    <s v="ORD101143"/>
    <d v="2025-06-02T00:00:00"/>
    <s v="CUST1328"/>
    <s v="Mohit Sharma"/>
    <s v="Male"/>
    <n v="39"/>
    <x v="22"/>
    <s v="South"/>
    <s v="P026"/>
    <x v="15"/>
    <x v="4"/>
    <s v="Fiction"/>
    <n v="2"/>
    <n v="899"/>
    <n v="0.1"/>
    <n v="840"/>
    <x v="0"/>
    <s v="Delivered"/>
    <s v="Website"/>
    <n v="5"/>
    <n v="1798"/>
    <n v="179.8"/>
    <n v="1618.2"/>
    <n v="840"/>
    <n v="778.2"/>
    <n v="0"/>
    <s v="Jun"/>
    <n v="2025"/>
    <x v="2"/>
  </r>
  <r>
    <s v="ORD101318"/>
    <d v="2025-06-02T00:00:00"/>
    <s v="CUST0282"/>
    <s v="Rohan Rao"/>
    <s v="Male"/>
    <n v="36"/>
    <x v="16"/>
    <s v="North"/>
    <s v="P001"/>
    <x v="6"/>
    <x v="3"/>
    <s v="Audio"/>
    <n v="1"/>
    <n v="2499"/>
    <n v="0.2"/>
    <n v="1550"/>
    <x v="2"/>
    <s v="Delivered"/>
    <s v="Mobile App"/>
    <n v="4"/>
    <n v="2499"/>
    <n v="499.8"/>
    <n v="1999.2"/>
    <n v="1550"/>
    <n v="449.20000000000005"/>
    <n v="0"/>
    <s v="Jun"/>
    <n v="2025"/>
    <x v="2"/>
  </r>
  <r>
    <s v="ORD100986"/>
    <d v="2025-06-02T00:00:00"/>
    <s v="CUST0785"/>
    <s v="Sakshi Mishra"/>
    <s v="Male"/>
    <n v="32"/>
    <x v="21"/>
    <s v="East"/>
    <s v="P001"/>
    <x v="6"/>
    <x v="3"/>
    <s v="Audio"/>
    <n v="2"/>
    <n v="2499"/>
    <n v="0.1"/>
    <n v="3100"/>
    <x v="5"/>
    <s v="Delivered"/>
    <s v="Mobile App"/>
    <n v="5"/>
    <n v="4998"/>
    <n v="499.8"/>
    <n v="4498.2"/>
    <n v="3100"/>
    <n v="1398.1999999999998"/>
    <n v="0"/>
    <s v="Jun"/>
    <n v="2025"/>
    <x v="3"/>
  </r>
  <r>
    <s v="ORD103326"/>
    <d v="2025-06-02T00:00:00"/>
    <s v="CUST0546"/>
    <s v="Manish Agarwal"/>
    <s v="Female"/>
    <n v="18"/>
    <x v="3"/>
    <s v="East"/>
    <s v="P025"/>
    <x v="1"/>
    <x v="1"/>
    <s v="Skincare"/>
    <n v="1"/>
    <n v="699"/>
    <n v="0.15"/>
    <n v="310"/>
    <x v="1"/>
    <s v="Delivered"/>
    <s v="Mobile App"/>
    <n v="5"/>
    <n v="699"/>
    <n v="104.85"/>
    <n v="594.15"/>
    <n v="310"/>
    <n v="284.14999999999998"/>
    <n v="0"/>
    <s v="Jun"/>
    <n v="2025"/>
    <x v="0"/>
  </r>
  <r>
    <s v="ORD103053"/>
    <d v="2025-06-02T00:00:00"/>
    <s v="CUST0172"/>
    <s v="Rahul Kumar"/>
    <s v="Female"/>
    <n v="31"/>
    <x v="22"/>
    <s v="South"/>
    <s v="P002"/>
    <x v="10"/>
    <x v="3"/>
    <s v="Audio"/>
    <n v="1"/>
    <n v="1899"/>
    <n v="0.1"/>
    <n v="1120"/>
    <x v="0"/>
    <s v="Delivered"/>
    <s v="Website"/>
    <n v="3"/>
    <n v="1899"/>
    <n v="189.9"/>
    <n v="1709.1"/>
    <n v="1120"/>
    <n v="589.09999999999991"/>
    <n v="0"/>
    <s v="Jun"/>
    <n v="2025"/>
    <x v="3"/>
  </r>
  <r>
    <s v="ORD102414"/>
    <d v="2025-06-02T00:00:00"/>
    <s v="CUST1425"/>
    <s v="Sakshi Mishra"/>
    <s v="Female"/>
    <n v="20"/>
    <x v="12"/>
    <s v="West"/>
    <s v="P019"/>
    <x v="18"/>
    <x v="5"/>
    <s v="Sports"/>
    <n v="4"/>
    <n v="1499"/>
    <n v="0.2"/>
    <n v="3200"/>
    <x v="0"/>
    <s v="Delivered"/>
    <s v="Website"/>
    <n v="4"/>
    <n v="5996"/>
    <n v="1199.2"/>
    <n v="4796.8"/>
    <n v="3200"/>
    <n v="1596.8000000000002"/>
    <n v="0"/>
    <s v="Jun"/>
    <n v="2025"/>
    <x v="0"/>
  </r>
  <r>
    <s v="ORD100216"/>
    <d v="2025-06-02T00:00:00"/>
    <s v="CUST1208"/>
    <s v="Ishaan Malhotra"/>
    <s v="Male"/>
    <n v="18"/>
    <x v="22"/>
    <s v="South"/>
    <s v="P025"/>
    <x v="1"/>
    <x v="1"/>
    <s v="Skincare"/>
    <n v="2"/>
    <n v="699"/>
    <n v="0"/>
    <n v="620"/>
    <x v="3"/>
    <s v="Returned"/>
    <s v="Mobile App"/>
    <n v="5"/>
    <n v="1398"/>
    <n v="0"/>
    <n v="1398"/>
    <n v="620"/>
    <n v="778"/>
    <n v="0"/>
    <s v="Jun"/>
    <n v="2025"/>
    <x v="0"/>
  </r>
  <r>
    <s v="ORD104729"/>
    <d v="2025-06-02T00:00:00"/>
    <s v="CUST1644"/>
    <s v="Rahul Kumar"/>
    <s v="Female"/>
    <n v="26"/>
    <x v="19"/>
    <s v="East"/>
    <s v="P002"/>
    <x v="10"/>
    <x v="3"/>
    <s v="Audio"/>
    <n v="2"/>
    <n v="1899"/>
    <n v="0.15"/>
    <n v="2240"/>
    <x v="0"/>
    <s v="Cancelled"/>
    <s v="Website"/>
    <m/>
    <n v="3798"/>
    <n v="569.69999999999993"/>
    <n v="3228.3"/>
    <n v="2240"/>
    <n v="988.30000000000018"/>
    <n v="0"/>
    <s v="Jun"/>
    <n v="2025"/>
    <x v="3"/>
  </r>
  <r>
    <s v="ORD101023"/>
    <d v="2025-06-03T00:00:00"/>
    <s v="CUST0026"/>
    <s v="Rohan Rao"/>
    <s v="Male"/>
    <n v="22"/>
    <x v="20"/>
    <s v="South"/>
    <s v="P022"/>
    <x v="4"/>
    <x v="1"/>
    <s v="Skincare"/>
    <n v="1"/>
    <n v="799"/>
    <n v="0.2"/>
    <n v="360"/>
    <x v="4"/>
    <s v="Delivered"/>
    <s v="Website"/>
    <n v="5"/>
    <n v="799"/>
    <n v="159.80000000000001"/>
    <n v="639.20000000000005"/>
    <n v="360"/>
    <n v="279.20000000000005"/>
    <n v="0"/>
    <s v="Jun"/>
    <n v="2025"/>
    <x v="0"/>
  </r>
  <r>
    <s v="ORD101577"/>
    <d v="2025-06-03T00:00:00"/>
    <s v="CUST0493"/>
    <s v="Tanvi Patel"/>
    <s v="Female"/>
    <n v="31"/>
    <x v="15"/>
    <s v="West"/>
    <s v="P024"/>
    <x v="13"/>
    <x v="1"/>
    <s v="Fragrance"/>
    <n v="3"/>
    <n v="1799"/>
    <n v="0.2"/>
    <n v="2700"/>
    <x v="2"/>
    <s v="Delivered"/>
    <s v="Mobile App"/>
    <n v="4"/>
    <n v="5397"/>
    <n v="1079.4000000000001"/>
    <n v="4317.6000000000004"/>
    <n v="2700"/>
    <n v="1617.6000000000004"/>
    <n v="0"/>
    <s v="Jun"/>
    <n v="2025"/>
    <x v="3"/>
  </r>
  <r>
    <s v="ORD103182"/>
    <d v="2025-06-03T00:00:00"/>
    <s v="CUST0387"/>
    <s v="Riya Verma"/>
    <s v="Male"/>
    <n v="29"/>
    <x v="15"/>
    <s v="West"/>
    <s v="P001"/>
    <x v="6"/>
    <x v="3"/>
    <s v="Audio"/>
    <n v="1"/>
    <n v="2499"/>
    <n v="0.15"/>
    <n v="1550"/>
    <x v="0"/>
    <s v="Delivered"/>
    <s v="Mobile App"/>
    <n v="5"/>
    <n v="2499"/>
    <n v="374.84999999999997"/>
    <n v="2124.15"/>
    <n v="1550"/>
    <n v="574.15000000000009"/>
    <n v="0"/>
    <s v="Jun"/>
    <n v="2025"/>
    <x v="3"/>
  </r>
  <r>
    <s v="ORD101639"/>
    <d v="2025-06-03T00:00:00"/>
    <s v="CUST1092"/>
    <s v="Varun Jain"/>
    <s v="Female"/>
    <n v="32"/>
    <x v="10"/>
    <s v="South"/>
    <s v="P024"/>
    <x v="13"/>
    <x v="1"/>
    <s v="Fragrance"/>
    <n v="2"/>
    <n v="1799"/>
    <n v="0.1"/>
    <n v="1800"/>
    <x v="4"/>
    <s v="Cancelled"/>
    <s v="Mobile App"/>
    <m/>
    <n v="3598"/>
    <n v="359.8"/>
    <n v="3238.2"/>
    <n v="1800"/>
    <n v="1438.1999999999998"/>
    <n v="0"/>
    <s v="Jun"/>
    <n v="2025"/>
    <x v="3"/>
  </r>
  <r>
    <s v="ORD100567"/>
    <d v="2025-06-03T00:00:00"/>
    <s v="CUST1676"/>
    <s v="Rahul Kumar"/>
    <s v="Female"/>
    <n v="35"/>
    <x v="11"/>
    <s v="West"/>
    <s v="P004"/>
    <x v="19"/>
    <x v="3"/>
    <s v="Accessories"/>
    <n v="1"/>
    <n v="899"/>
    <n v="0.25"/>
    <n v="480"/>
    <x v="4"/>
    <s v="Delivered"/>
    <s v="Mobile App"/>
    <n v="4"/>
    <n v="899"/>
    <n v="224.75"/>
    <n v="674.25"/>
    <n v="480"/>
    <n v="194.25"/>
    <n v="0"/>
    <s v="Jun"/>
    <n v="2025"/>
    <x v="3"/>
  </r>
  <r>
    <s v="ORD103210"/>
    <d v="2025-06-03T00:00:00"/>
    <s v="CUST1422"/>
    <s v="Aditya Kapoor"/>
    <s v="Male"/>
    <n v="36"/>
    <x v="15"/>
    <s v="West"/>
    <s v="P006"/>
    <x v="8"/>
    <x v="2"/>
    <s v="Bags"/>
    <n v="1"/>
    <n v="1799"/>
    <n v="0.1"/>
    <n v="950"/>
    <x v="1"/>
    <s v="Delivered"/>
    <s v="Website"/>
    <n v="5"/>
    <n v="1799"/>
    <n v="179.9"/>
    <n v="1619.1"/>
    <n v="950"/>
    <n v="669.09999999999991"/>
    <n v="0"/>
    <s v="Jun"/>
    <n v="2025"/>
    <x v="2"/>
  </r>
  <r>
    <s v="ORD100332"/>
    <d v="2025-06-03T00:00:00"/>
    <s v="CUST0280"/>
    <s v="Ishaan Malhotra"/>
    <s v="Male"/>
    <n v="33"/>
    <x v="4"/>
    <s v="South"/>
    <s v="P021"/>
    <x v="3"/>
    <x v="1"/>
    <s v="Skincare"/>
    <n v="1"/>
    <n v="499"/>
    <n v="0.05"/>
    <n v="220"/>
    <x v="3"/>
    <s v="Delivered"/>
    <s v="Website"/>
    <n v="3"/>
    <n v="499"/>
    <n v="24.950000000000003"/>
    <n v="474.05"/>
    <n v="220"/>
    <n v="254.05"/>
    <n v="0"/>
    <s v="Jun"/>
    <n v="2025"/>
    <x v="3"/>
  </r>
  <r>
    <s v="ORD102704"/>
    <d v="2025-06-03T00:00:00"/>
    <s v="CUST2184"/>
    <s v="Sanya Malhotra"/>
    <s v="Male"/>
    <n v="26"/>
    <x v="8"/>
    <s v="East"/>
    <s v="P023"/>
    <x v="20"/>
    <x v="1"/>
    <s v="Haircare"/>
    <n v="1"/>
    <n v="649"/>
    <n v="0"/>
    <n v="290"/>
    <x v="1"/>
    <s v="Delivered"/>
    <s v="Mobile App"/>
    <n v="5"/>
    <n v="649"/>
    <n v="0"/>
    <n v="649"/>
    <n v="290"/>
    <n v="359"/>
    <n v="0"/>
    <s v="Jun"/>
    <n v="2025"/>
    <x v="3"/>
  </r>
  <r>
    <s v="ORD102025"/>
    <d v="2025-06-03T00:00:00"/>
    <s v="CUST0463"/>
    <s v="Isha Mehta"/>
    <s v="Female"/>
    <n v="18"/>
    <x v="14"/>
    <s v="South"/>
    <s v="P001"/>
    <x v="6"/>
    <x v="3"/>
    <s v="Audio"/>
    <n v="1"/>
    <n v="2499"/>
    <n v="0.1"/>
    <n v="1550"/>
    <x v="0"/>
    <s v="Delivered"/>
    <s v="Mobile App"/>
    <n v="1"/>
    <n v="2499"/>
    <n v="249.9"/>
    <n v="2249.1"/>
    <n v="1550"/>
    <n v="699.09999999999991"/>
    <n v="0"/>
    <s v="Jun"/>
    <n v="2025"/>
    <x v="0"/>
  </r>
  <r>
    <s v="ORD102905"/>
    <d v="2025-06-03T00:00:00"/>
    <s v="CUST1693"/>
    <s v="Kavya Patel"/>
    <s v="Female"/>
    <n v="32"/>
    <x v="10"/>
    <s v="South"/>
    <s v="P008"/>
    <x v="2"/>
    <x v="2"/>
    <s v="Clothing"/>
    <n v="1"/>
    <n v="799"/>
    <n v="0.05"/>
    <n v="390"/>
    <x v="0"/>
    <s v="Delivered"/>
    <s v="Website"/>
    <n v="5"/>
    <n v="799"/>
    <n v="39.950000000000003"/>
    <n v="759.05"/>
    <n v="390"/>
    <n v="369.04999999999995"/>
    <n v="0"/>
    <s v="Jun"/>
    <n v="2025"/>
    <x v="3"/>
  </r>
  <r>
    <s v="ORD102163"/>
    <d v="2025-06-03T00:00:00"/>
    <s v="CUST0638"/>
    <s v="Pooja Kapoor"/>
    <s v="Male"/>
    <n v="31"/>
    <x v="21"/>
    <s v="East"/>
    <s v="P003"/>
    <x v="9"/>
    <x v="3"/>
    <s v="Wearables"/>
    <n v="1"/>
    <n v="3299"/>
    <n v="0.15"/>
    <n v="2100"/>
    <x v="0"/>
    <s v="Delivered"/>
    <s v="Mobile App"/>
    <n v="3"/>
    <n v="3299"/>
    <n v="494.84999999999997"/>
    <n v="2804.15"/>
    <n v="2100"/>
    <n v="704.15000000000009"/>
    <n v="0"/>
    <s v="Jun"/>
    <n v="2025"/>
    <x v="3"/>
  </r>
  <r>
    <s v="ORD102295"/>
    <d v="2025-06-03T00:00:00"/>
    <s v="CUST0627"/>
    <s v="Anjali Verma"/>
    <s v="Female"/>
    <n v="19"/>
    <x v="23"/>
    <s v="West"/>
    <s v="P025"/>
    <x v="1"/>
    <x v="1"/>
    <s v="Skincare"/>
    <n v="3"/>
    <n v="699"/>
    <n v="0.15"/>
    <n v="930"/>
    <x v="4"/>
    <s v="Delivered"/>
    <s v="Website"/>
    <n v="4"/>
    <n v="2097"/>
    <n v="314.55"/>
    <n v="1782.45"/>
    <n v="930"/>
    <n v="852.45"/>
    <n v="0"/>
    <s v="Jun"/>
    <n v="2025"/>
    <x v="0"/>
  </r>
  <r>
    <s v="ORD102977"/>
    <d v="2025-06-03T00:00:00"/>
    <s v="CUST0483"/>
    <s v="Riya Verma"/>
    <s v="Male"/>
    <n v="37"/>
    <x v="23"/>
    <s v="West"/>
    <s v="P024"/>
    <x v="13"/>
    <x v="1"/>
    <s v="Fragrance"/>
    <n v="2"/>
    <n v="1799"/>
    <n v="0.05"/>
    <n v="1800"/>
    <x v="1"/>
    <s v="Returned"/>
    <s v="Mobile App"/>
    <n v="5"/>
    <n v="3598"/>
    <n v="179.9"/>
    <n v="3418.1"/>
    <n v="1800"/>
    <n v="1618.1"/>
    <n v="0"/>
    <s v="Jun"/>
    <n v="2025"/>
    <x v="2"/>
  </r>
  <r>
    <s v="ORD104765"/>
    <d v="2025-06-03T00:00:00"/>
    <s v="CUST0534"/>
    <s v="Simran Gupta"/>
    <s v="Male"/>
    <n v="22"/>
    <x v="16"/>
    <s v="North"/>
    <s v="P017"/>
    <x v="17"/>
    <x v="5"/>
    <s v="Fitness"/>
    <n v="1"/>
    <n v="2499"/>
    <n v="0.1"/>
    <n v="1450"/>
    <x v="3"/>
    <s v="Delivered"/>
    <s v="Website"/>
    <n v="4"/>
    <n v="2499"/>
    <n v="249.9"/>
    <n v="2249.1"/>
    <n v="1450"/>
    <n v="799.09999999999991"/>
    <n v="0"/>
    <s v="Jun"/>
    <n v="2025"/>
    <x v="0"/>
  </r>
  <r>
    <s v="ORD102959"/>
    <d v="2025-06-03T00:00:00"/>
    <s v="CUST1206"/>
    <s v="Simran Gupta"/>
    <s v="Male"/>
    <n v="28"/>
    <x v="12"/>
    <s v="West"/>
    <s v="P003"/>
    <x v="9"/>
    <x v="3"/>
    <s v="Wearables"/>
    <n v="1"/>
    <n v="3299"/>
    <n v="0.05"/>
    <n v="2100"/>
    <x v="0"/>
    <s v="Delivered"/>
    <s v="Mobile App"/>
    <n v="3"/>
    <n v="3299"/>
    <n v="164.95000000000002"/>
    <n v="3134.05"/>
    <n v="2100"/>
    <n v="1034.0500000000002"/>
    <n v="0"/>
    <s v="Jun"/>
    <n v="2025"/>
    <x v="3"/>
  </r>
  <r>
    <s v="ORD103597"/>
    <d v="2025-06-04T00:00:00"/>
    <s v="CUST2106"/>
    <s v="Rohan Rao"/>
    <s v="Female"/>
    <n v="38"/>
    <x v="9"/>
    <s v="North"/>
    <s v="P029"/>
    <x v="11"/>
    <x v="4"/>
    <s v="Technology"/>
    <n v="1"/>
    <n v="1299"/>
    <n v="0.1"/>
    <n v="610"/>
    <x v="0"/>
    <s v="Delivered"/>
    <s v="Mobile App"/>
    <n v="4"/>
    <n v="1299"/>
    <n v="129.9"/>
    <n v="1169.0999999999999"/>
    <n v="610"/>
    <n v="559.09999999999991"/>
    <n v="0"/>
    <s v="Jun"/>
    <n v="2025"/>
    <x v="2"/>
  </r>
  <r>
    <s v="ORD104840"/>
    <d v="2025-06-04T00:00:00"/>
    <s v="CUST1563"/>
    <s v="Vansh Chopra"/>
    <s v="Female"/>
    <n v="30"/>
    <x v="12"/>
    <s v="West"/>
    <s v="P020"/>
    <x v="14"/>
    <x v="5"/>
    <s v="Fitness"/>
    <n v="2"/>
    <n v="699"/>
    <n v="0.05"/>
    <n v="640"/>
    <x v="3"/>
    <s v="Delivered"/>
    <s v="Website"/>
    <n v="4"/>
    <n v="1398"/>
    <n v="69.900000000000006"/>
    <n v="1328.1"/>
    <n v="640"/>
    <n v="688.09999999999991"/>
    <n v="0"/>
    <s v="Jun"/>
    <n v="2025"/>
    <x v="3"/>
  </r>
  <r>
    <s v="ORD102937"/>
    <d v="2025-06-04T00:00:00"/>
    <s v="CUST0272"/>
    <s v="Mohit Sharma"/>
    <s v="Male"/>
    <n v="29"/>
    <x v="12"/>
    <s v="West"/>
    <s v="P028"/>
    <x v="12"/>
    <x v="4"/>
    <s v="Technology"/>
    <n v="1"/>
    <n v="1099"/>
    <n v="0"/>
    <n v="520"/>
    <x v="1"/>
    <s v="Delivered"/>
    <s v="Website"/>
    <n v="5"/>
    <n v="1099"/>
    <n v="0"/>
    <n v="1099"/>
    <n v="520"/>
    <n v="579"/>
    <n v="0"/>
    <s v="Jun"/>
    <n v="2025"/>
    <x v="3"/>
  </r>
  <r>
    <s v="ORD101826"/>
    <d v="2025-06-04T00:00:00"/>
    <s v="CUST1251"/>
    <s v="Riya Verma"/>
    <s v="Female"/>
    <n v="37"/>
    <x v="7"/>
    <s v="West"/>
    <s v="P014"/>
    <x v="29"/>
    <x v="0"/>
    <s v="Home Decor"/>
    <n v="1"/>
    <n v="1299"/>
    <n v="0.15"/>
    <n v="690"/>
    <x v="3"/>
    <s v="Delivered"/>
    <s v="Mobile App"/>
    <n v="5"/>
    <n v="1299"/>
    <n v="194.85"/>
    <n v="1104.1500000000001"/>
    <n v="690"/>
    <n v="414.15000000000009"/>
    <n v="0"/>
    <s v="Jun"/>
    <n v="2025"/>
    <x v="2"/>
  </r>
  <r>
    <s v="ORD103642"/>
    <d v="2025-06-04T00:00:00"/>
    <s v="CUST1922"/>
    <s v="Manish Agarwal"/>
    <s v="Male"/>
    <n v="30"/>
    <x v="0"/>
    <s v="East"/>
    <s v="P028"/>
    <x v="12"/>
    <x v="4"/>
    <s v="Technology"/>
    <n v="4"/>
    <n v="1099"/>
    <n v="0.2"/>
    <n v="2080"/>
    <x v="3"/>
    <s v="Delivered"/>
    <s v="Website"/>
    <n v="5"/>
    <n v="4396"/>
    <n v="879.2"/>
    <n v="3516.8"/>
    <n v="2080"/>
    <n v="1436.8000000000002"/>
    <n v="0"/>
    <s v="Jun"/>
    <n v="2025"/>
    <x v="3"/>
  </r>
  <r>
    <s v="ORD104620"/>
    <d v="2025-06-04T00:00:00"/>
    <s v="CUST1985"/>
    <s v="Diya Mishra"/>
    <s v="Male"/>
    <n v="55"/>
    <x v="2"/>
    <s v="East"/>
    <s v="P009"/>
    <x v="21"/>
    <x v="2"/>
    <s v="Clothing"/>
    <n v="2"/>
    <n v="1999"/>
    <n v="0.15"/>
    <n v="2100"/>
    <x v="5"/>
    <s v="Delivered"/>
    <s v="Mobile App"/>
    <n v="3"/>
    <n v="3998"/>
    <n v="599.69999999999993"/>
    <n v="3398.3"/>
    <n v="2100"/>
    <n v="1298.3000000000002"/>
    <n v="0"/>
    <s v="Jun"/>
    <n v="2025"/>
    <x v="1"/>
  </r>
  <r>
    <s v="ORD100273"/>
    <d v="2025-06-04T00:00:00"/>
    <s v="CUST0584"/>
    <s v="Sanya Malhotra"/>
    <s v="Female"/>
    <n v="33"/>
    <x v="19"/>
    <s v="East"/>
    <s v="P027"/>
    <x v="25"/>
    <x v="4"/>
    <s v="Business"/>
    <n v="4"/>
    <n v="699"/>
    <n v="0.2"/>
    <n v="1200"/>
    <x v="0"/>
    <s v="Delivered"/>
    <s v="Mobile App"/>
    <n v="4"/>
    <n v="2796"/>
    <n v="559.20000000000005"/>
    <n v="2236.8000000000002"/>
    <n v="1200"/>
    <n v="1036.8000000000002"/>
    <n v="0"/>
    <s v="Jun"/>
    <n v="2025"/>
    <x v="3"/>
  </r>
  <r>
    <s v="ORD104515"/>
    <d v="2025-06-04T00:00:00"/>
    <s v="CUST0833"/>
    <s v="Diya Mishra"/>
    <s v="Male"/>
    <n v="31"/>
    <x v="18"/>
    <s v="South"/>
    <s v="P020"/>
    <x v="14"/>
    <x v="5"/>
    <s v="Fitness"/>
    <n v="4"/>
    <n v="699"/>
    <n v="0.1"/>
    <n v="1280"/>
    <x v="0"/>
    <s v="Delivered"/>
    <s v="Website"/>
    <n v="4"/>
    <n v="2796"/>
    <n v="279.60000000000002"/>
    <n v="2516.4"/>
    <n v="1280"/>
    <n v="1236.4000000000001"/>
    <n v="0"/>
    <s v="Jun"/>
    <n v="2025"/>
    <x v="3"/>
  </r>
  <r>
    <s v="ORD102504"/>
    <d v="2025-06-04T00:00:00"/>
    <s v="CUST0526"/>
    <s v="Aditya Kapoor"/>
    <s v="Male"/>
    <n v="35"/>
    <x v="22"/>
    <s v="South"/>
    <s v="P006"/>
    <x v="8"/>
    <x v="2"/>
    <s v="Bags"/>
    <n v="1"/>
    <n v="1799"/>
    <n v="0.05"/>
    <n v="950"/>
    <x v="0"/>
    <s v="Delivered"/>
    <s v="Mobile App"/>
    <n v="5"/>
    <n v="1799"/>
    <n v="89.95"/>
    <n v="1709.05"/>
    <n v="950"/>
    <n v="759.05"/>
    <n v="0"/>
    <s v="Jun"/>
    <n v="2025"/>
    <x v="3"/>
  </r>
  <r>
    <s v="ORD101603"/>
    <d v="2025-06-05T00:00:00"/>
    <s v="CUST1889"/>
    <s v="Diya Mishra"/>
    <s v="Male"/>
    <n v="49"/>
    <x v="22"/>
    <s v="South"/>
    <s v="P016"/>
    <x v="28"/>
    <x v="5"/>
    <s v="Fitness"/>
    <n v="3"/>
    <n v="999"/>
    <n v="0.1"/>
    <n v="1560"/>
    <x v="3"/>
    <s v="Delivered"/>
    <s v="Mobile App"/>
    <n v="4"/>
    <n v="2997"/>
    <n v="299.7"/>
    <n v="2697.3"/>
    <n v="1560"/>
    <n v="1137.3000000000002"/>
    <n v="0"/>
    <s v="Jun"/>
    <n v="2025"/>
    <x v="1"/>
  </r>
  <r>
    <s v="ORD102931"/>
    <d v="2025-06-05T00:00:00"/>
    <s v="CUST1785"/>
    <s v="Meera Singh"/>
    <s v="Male"/>
    <n v="39"/>
    <x v="9"/>
    <s v="North"/>
    <s v="P023"/>
    <x v="20"/>
    <x v="1"/>
    <s v="Haircare"/>
    <n v="1"/>
    <n v="649"/>
    <n v="0.05"/>
    <n v="290"/>
    <x v="0"/>
    <s v="Delivered"/>
    <s v="Website"/>
    <n v="4"/>
    <n v="649"/>
    <n v="32.450000000000003"/>
    <n v="616.54999999999995"/>
    <n v="290"/>
    <n v="326.54999999999995"/>
    <n v="0"/>
    <s v="Jun"/>
    <n v="2025"/>
    <x v="2"/>
  </r>
  <r>
    <s v="ORD102795"/>
    <d v="2025-06-05T00:00:00"/>
    <s v="CUST0790"/>
    <s v="Simran Gupta"/>
    <s v="Male"/>
    <n v="21"/>
    <x v="1"/>
    <s v="North"/>
    <s v="P025"/>
    <x v="1"/>
    <x v="1"/>
    <s v="Skincare"/>
    <n v="5"/>
    <n v="699"/>
    <n v="0.1"/>
    <n v="1550"/>
    <x v="4"/>
    <s v="Delivered"/>
    <s v="Website"/>
    <n v="3"/>
    <n v="3495"/>
    <n v="349.5"/>
    <n v="3145.5"/>
    <n v="1550"/>
    <n v="1595.5"/>
    <n v="0"/>
    <s v="Jun"/>
    <n v="2025"/>
    <x v="0"/>
  </r>
  <r>
    <s v="ORD102262"/>
    <d v="2025-06-05T00:00:00"/>
    <s v="CUST0806"/>
    <s v="Kabir Gupta"/>
    <s v="Female"/>
    <n v="22"/>
    <x v="18"/>
    <s v="South"/>
    <s v="P005"/>
    <x v="27"/>
    <x v="3"/>
    <s v="Accessories"/>
    <n v="4"/>
    <n v="1599"/>
    <n v="0.15"/>
    <n v="3680"/>
    <x v="2"/>
    <s v="Delivered"/>
    <s v="Mobile App"/>
    <n v="5"/>
    <n v="6396"/>
    <n v="959.4"/>
    <n v="5436.6"/>
    <n v="3680"/>
    <n v="1756.6000000000004"/>
    <n v="0"/>
    <s v="Jun"/>
    <n v="2025"/>
    <x v="0"/>
  </r>
  <r>
    <s v="ORD104477"/>
    <d v="2025-06-05T00:00:00"/>
    <s v="CUST2010"/>
    <s v="Rohan Rao"/>
    <s v="Female"/>
    <n v="47"/>
    <x v="18"/>
    <s v="South"/>
    <s v="P012"/>
    <x v="0"/>
    <x v="0"/>
    <s v="Kitchen"/>
    <n v="1"/>
    <n v="5999"/>
    <n v="0.15"/>
    <n v="3900"/>
    <x v="0"/>
    <s v="Delivered"/>
    <s v="Website"/>
    <n v="5"/>
    <n v="5999"/>
    <n v="899.85"/>
    <n v="5099.1499999999996"/>
    <n v="3900"/>
    <n v="1199.1499999999996"/>
    <n v="0"/>
    <s v="Jun"/>
    <n v="2025"/>
    <x v="1"/>
  </r>
  <r>
    <s v="ORD100873"/>
    <d v="2025-06-05T00:00:00"/>
    <s v="CUST2145"/>
    <s v="Diya Mishra"/>
    <s v="Female"/>
    <n v="45"/>
    <x v="0"/>
    <s v="East"/>
    <s v="P020"/>
    <x v="14"/>
    <x v="5"/>
    <s v="Fitness"/>
    <n v="1"/>
    <n v="699"/>
    <n v="0.05"/>
    <n v="320"/>
    <x v="2"/>
    <s v="Delivered"/>
    <s v="Mobile App"/>
    <n v="5"/>
    <n v="699"/>
    <n v="34.950000000000003"/>
    <n v="664.05"/>
    <n v="320"/>
    <n v="344.04999999999995"/>
    <n v="0"/>
    <s v="Jun"/>
    <n v="2025"/>
    <x v="2"/>
  </r>
  <r>
    <s v="ORD101477"/>
    <d v="2025-06-05T00:00:00"/>
    <s v="CUST1204"/>
    <s v="Karan Jain"/>
    <s v="Female"/>
    <n v="18"/>
    <x v="9"/>
    <s v="North"/>
    <s v="P014"/>
    <x v="29"/>
    <x v="0"/>
    <s v="Home Decor"/>
    <n v="1"/>
    <n v="1299"/>
    <n v="0.15"/>
    <n v="690"/>
    <x v="3"/>
    <s v="Delivered"/>
    <s v="Website"/>
    <n v="4"/>
    <n v="1299"/>
    <n v="194.85"/>
    <n v="1104.1500000000001"/>
    <n v="690"/>
    <n v="414.15000000000009"/>
    <n v="0"/>
    <s v="Jun"/>
    <n v="2025"/>
    <x v="0"/>
  </r>
  <r>
    <s v="ORD101807"/>
    <d v="2025-06-05T00:00:00"/>
    <s v="CUST0767"/>
    <s v="Shivam Mehta"/>
    <s v="Male"/>
    <n v="29"/>
    <x v="21"/>
    <s v="East"/>
    <s v="P027"/>
    <x v="25"/>
    <x v="4"/>
    <s v="Business"/>
    <n v="4"/>
    <n v="699"/>
    <n v="0.15"/>
    <n v="1200"/>
    <x v="0"/>
    <s v="Delivered"/>
    <s v="Website"/>
    <n v="5"/>
    <n v="2796"/>
    <n v="419.4"/>
    <n v="2376.6"/>
    <n v="1200"/>
    <n v="1176.5999999999999"/>
    <n v="0"/>
    <s v="Jun"/>
    <n v="2025"/>
    <x v="3"/>
  </r>
  <r>
    <s v="ORD103625"/>
    <d v="2025-06-05T00:00:00"/>
    <s v="CUST2085"/>
    <s v="Akash Bansal"/>
    <s v="Female"/>
    <n v="22"/>
    <x v="3"/>
    <s v="East"/>
    <s v="P024"/>
    <x v="13"/>
    <x v="1"/>
    <s v="Fragrance"/>
    <n v="2"/>
    <n v="1799"/>
    <n v="0"/>
    <n v="1800"/>
    <x v="0"/>
    <s v="Returned"/>
    <s v="Mobile App"/>
    <n v="3"/>
    <n v="3598"/>
    <n v="0"/>
    <n v="3598"/>
    <n v="1800"/>
    <n v="1798"/>
    <n v="0"/>
    <s v="Jun"/>
    <n v="2025"/>
    <x v="0"/>
  </r>
  <r>
    <s v="ORD102468"/>
    <d v="2025-06-05T00:00:00"/>
    <s v="CUST1630"/>
    <s v="Pooja Kapoor"/>
    <s v="Male"/>
    <n v="42"/>
    <x v="10"/>
    <s v="South"/>
    <s v="P020"/>
    <x v="14"/>
    <x v="5"/>
    <s v="Fitness"/>
    <n v="2"/>
    <n v="699"/>
    <n v="0.1"/>
    <n v="640"/>
    <x v="3"/>
    <s v="Returned"/>
    <s v="Website"/>
    <n v="5"/>
    <n v="1398"/>
    <n v="139.80000000000001"/>
    <n v="1258.2"/>
    <n v="640"/>
    <n v="618.20000000000005"/>
    <n v="0"/>
    <s v="Jun"/>
    <n v="2025"/>
    <x v="2"/>
  </r>
  <r>
    <s v="ORD104289"/>
    <d v="2025-06-05T00:00:00"/>
    <s v="CUST0206"/>
    <s v="Aditya Kapoor"/>
    <s v="Male"/>
    <n v="33"/>
    <x v="8"/>
    <s v="East"/>
    <s v="P011"/>
    <x v="24"/>
    <x v="0"/>
    <s v="Kitchen"/>
    <n v="1"/>
    <n v="3499"/>
    <n v="0.05"/>
    <n v="2250"/>
    <x v="2"/>
    <s v="Delivered"/>
    <s v="Website"/>
    <n v="5"/>
    <n v="3499"/>
    <n v="174.95000000000002"/>
    <n v="3324.05"/>
    <n v="2250"/>
    <n v="1074.0500000000002"/>
    <n v="0"/>
    <s v="Jun"/>
    <n v="2025"/>
    <x v="3"/>
  </r>
  <r>
    <s v="ORD102244"/>
    <d v="2025-06-05T00:00:00"/>
    <s v="CUST0084"/>
    <s v="Karan Jain"/>
    <s v="Female"/>
    <n v="18"/>
    <x v="15"/>
    <s v="West"/>
    <s v="P017"/>
    <x v="17"/>
    <x v="5"/>
    <s v="Fitness"/>
    <n v="1"/>
    <n v="2499"/>
    <n v="0.2"/>
    <n v="1450"/>
    <x v="3"/>
    <s v="Delivered"/>
    <s v="Website"/>
    <n v="4"/>
    <n v="2499"/>
    <n v="499.8"/>
    <n v="1999.2"/>
    <n v="1450"/>
    <n v="549.20000000000005"/>
    <n v="0"/>
    <s v="Jun"/>
    <n v="2025"/>
    <x v="0"/>
  </r>
  <r>
    <s v="ORD103518"/>
    <d v="2025-06-05T00:00:00"/>
    <s v="CUST1105"/>
    <s v="Sakshi Mishra"/>
    <s v="Female"/>
    <n v="36"/>
    <x v="12"/>
    <s v="West"/>
    <s v="P012"/>
    <x v="0"/>
    <x v="0"/>
    <s v="Kitchen"/>
    <n v="1"/>
    <n v="5999"/>
    <n v="0.05"/>
    <n v="3900"/>
    <x v="3"/>
    <s v="Delivered"/>
    <s v="Website"/>
    <n v="4"/>
    <n v="5999"/>
    <n v="299.95"/>
    <n v="5699.05"/>
    <n v="3900"/>
    <n v="1799.0500000000002"/>
    <n v="0"/>
    <s v="Jun"/>
    <n v="2025"/>
    <x v="2"/>
  </r>
  <r>
    <s v="ORD103804"/>
    <d v="2025-06-05T00:00:00"/>
    <s v="CUST0374"/>
    <s v="Simran Gupta"/>
    <s v="Female"/>
    <n v="34"/>
    <x v="17"/>
    <s v="North"/>
    <s v="P023"/>
    <x v="20"/>
    <x v="1"/>
    <s v="Haircare"/>
    <n v="3"/>
    <n v="649"/>
    <n v="0.2"/>
    <n v="870"/>
    <x v="0"/>
    <s v="Delivered"/>
    <s v="Website"/>
    <n v="5"/>
    <n v="1947"/>
    <n v="389.40000000000003"/>
    <n v="1557.6"/>
    <n v="870"/>
    <n v="687.59999999999991"/>
    <n v="0"/>
    <s v="Jun"/>
    <n v="2025"/>
    <x v="3"/>
  </r>
  <r>
    <s v="ORD102712"/>
    <d v="2025-06-06T00:00:00"/>
    <s v="CUST1072"/>
    <s v="Mohit Sharma"/>
    <s v="Female"/>
    <n v="18"/>
    <x v="19"/>
    <s v="East"/>
    <s v="P022"/>
    <x v="4"/>
    <x v="1"/>
    <s v="Skincare"/>
    <n v="1"/>
    <n v="799"/>
    <n v="0.15"/>
    <n v="360"/>
    <x v="0"/>
    <s v="Delivered"/>
    <s v="Mobile App"/>
    <n v="4"/>
    <n v="799"/>
    <n v="119.85"/>
    <n v="679.15"/>
    <n v="360"/>
    <n v="319.14999999999998"/>
    <n v="0"/>
    <s v="Jun"/>
    <n v="2025"/>
    <x v="0"/>
  </r>
  <r>
    <s v="ORD100075"/>
    <d v="2025-06-06T00:00:00"/>
    <s v="CUST0831"/>
    <s v="Shivam Mehta"/>
    <s v="Male"/>
    <n v="43"/>
    <x v="2"/>
    <s v="East"/>
    <s v="P024"/>
    <x v="13"/>
    <x v="1"/>
    <s v="Fragrance"/>
    <n v="2"/>
    <n v="1799"/>
    <n v="0.25"/>
    <n v="1800"/>
    <x v="1"/>
    <s v="Delivered"/>
    <s v="Mobile App"/>
    <n v="5"/>
    <n v="3598"/>
    <n v="899.5"/>
    <n v="2698.5"/>
    <n v="1800"/>
    <n v="898.5"/>
    <n v="0"/>
    <s v="Jun"/>
    <n v="2025"/>
    <x v="2"/>
  </r>
  <r>
    <s v="ORD104962"/>
    <d v="2025-06-06T00:00:00"/>
    <s v="CUST0029"/>
    <s v="Kavya Patel"/>
    <s v="Female"/>
    <n v="22"/>
    <x v="1"/>
    <s v="North"/>
    <s v="P026"/>
    <x v="15"/>
    <x v="4"/>
    <s v="Fiction"/>
    <n v="3"/>
    <n v="899"/>
    <n v="0.1"/>
    <n v="1260"/>
    <x v="3"/>
    <s v="Delivered"/>
    <s v="Website"/>
    <n v="5"/>
    <n v="2697"/>
    <n v="269.7"/>
    <n v="2427.3000000000002"/>
    <n v="1260"/>
    <n v="1167.3000000000002"/>
    <n v="0"/>
    <s v="Jun"/>
    <n v="2025"/>
    <x v="0"/>
  </r>
  <r>
    <s v="ORD100809"/>
    <d v="2025-06-06T00:00:00"/>
    <s v="CUST1333"/>
    <s v="Pranav Bansal"/>
    <s v="Male"/>
    <n v="28"/>
    <x v="7"/>
    <s v="West"/>
    <s v="P013"/>
    <x v="22"/>
    <x v="0"/>
    <s v="Cookware"/>
    <n v="4"/>
    <n v="4299"/>
    <n v="0"/>
    <n v="10800"/>
    <x v="3"/>
    <s v="Returned"/>
    <s v="Mobile App"/>
    <n v="5"/>
    <n v="17196"/>
    <n v="0"/>
    <n v="17196"/>
    <n v="10800"/>
    <n v="6396"/>
    <n v="0"/>
    <s v="Jun"/>
    <n v="2025"/>
    <x v="3"/>
  </r>
  <r>
    <s v="ORD100793"/>
    <d v="2025-06-06T00:00:00"/>
    <s v="CUST1569"/>
    <s v="Diya Mishra"/>
    <s v="Female"/>
    <n v="40"/>
    <x v="1"/>
    <s v="North"/>
    <s v="P025"/>
    <x v="1"/>
    <x v="1"/>
    <s v="Skincare"/>
    <n v="2"/>
    <n v="699"/>
    <n v="0.05"/>
    <n v="620"/>
    <x v="0"/>
    <s v="Delivered"/>
    <s v="Mobile App"/>
    <n v="4"/>
    <n v="1398"/>
    <n v="69.900000000000006"/>
    <n v="1328.1"/>
    <n v="620"/>
    <n v="708.09999999999991"/>
    <n v="0"/>
    <s v="Jun"/>
    <n v="2025"/>
    <x v="2"/>
  </r>
  <r>
    <s v="ORD102824"/>
    <d v="2025-06-06T00:00:00"/>
    <s v="CUST1609"/>
    <s v="Zoya Singh"/>
    <s v="Female"/>
    <n v="55"/>
    <x v="5"/>
    <s v="West"/>
    <s v="P023"/>
    <x v="20"/>
    <x v="1"/>
    <s v="Haircare"/>
    <n v="1"/>
    <n v="649"/>
    <n v="0"/>
    <n v="290"/>
    <x v="3"/>
    <s v="Delivered"/>
    <s v="Website"/>
    <n v="3"/>
    <n v="649"/>
    <n v="0"/>
    <n v="649"/>
    <n v="290"/>
    <n v="359"/>
    <n v="0"/>
    <s v="Jun"/>
    <n v="2025"/>
    <x v="1"/>
  </r>
  <r>
    <s v="ORD101283"/>
    <d v="2025-06-06T00:00:00"/>
    <s v="CUST2117"/>
    <s v="Akash Bansal"/>
    <s v="Female"/>
    <n v="32"/>
    <x v="4"/>
    <s v="South"/>
    <s v="P021"/>
    <x v="3"/>
    <x v="1"/>
    <s v="Skincare"/>
    <n v="1"/>
    <n v="499"/>
    <n v="0.1"/>
    <n v="220"/>
    <x v="2"/>
    <s v="Delivered"/>
    <s v="Mobile App"/>
    <n v="4"/>
    <n v="499"/>
    <n v="49.900000000000006"/>
    <n v="449.1"/>
    <n v="220"/>
    <n v="229.10000000000002"/>
    <n v="0"/>
    <s v="Jun"/>
    <n v="2025"/>
    <x v="3"/>
  </r>
  <r>
    <s v="ORD100807"/>
    <d v="2025-06-06T00:00:00"/>
    <s v="CUST1240"/>
    <s v="Ishaan Malhotra"/>
    <s v="Female"/>
    <n v="31"/>
    <x v="17"/>
    <s v="North"/>
    <s v="P024"/>
    <x v="13"/>
    <x v="1"/>
    <s v="Fragrance"/>
    <n v="2"/>
    <n v="1799"/>
    <n v="0.05"/>
    <n v="1800"/>
    <x v="1"/>
    <s v="Delivered"/>
    <s v="Mobile App"/>
    <n v="4"/>
    <n v="3598"/>
    <n v="179.9"/>
    <n v="3418.1"/>
    <n v="1800"/>
    <n v="1618.1"/>
    <n v="0"/>
    <s v="Jun"/>
    <n v="2025"/>
    <x v="3"/>
  </r>
  <r>
    <s v="ORD101750"/>
    <d v="2025-06-07T00:00:00"/>
    <s v="CUST1421"/>
    <s v="Tanvi Patel"/>
    <s v="Male"/>
    <n v="32"/>
    <x v="6"/>
    <s v="North"/>
    <s v="P009"/>
    <x v="21"/>
    <x v="2"/>
    <s v="Clothing"/>
    <n v="1"/>
    <n v="1999"/>
    <n v="0.05"/>
    <n v="1050"/>
    <x v="0"/>
    <s v="Delivered"/>
    <s v="Website"/>
    <n v="5"/>
    <n v="1999"/>
    <n v="99.95"/>
    <n v="1899.05"/>
    <n v="1050"/>
    <n v="849.05"/>
    <n v="0"/>
    <s v="Jun"/>
    <n v="2025"/>
    <x v="3"/>
  </r>
  <r>
    <s v="ORD100960"/>
    <d v="2025-06-07T00:00:00"/>
    <s v="CUST0580"/>
    <s v="Varun Jain"/>
    <s v="Male"/>
    <n v="26"/>
    <x v="14"/>
    <s v="South"/>
    <s v="P030"/>
    <x v="7"/>
    <x v="4"/>
    <s v="Self Development"/>
    <n v="1"/>
    <n v="599"/>
    <n v="0.1"/>
    <n v="260"/>
    <x v="2"/>
    <s v="Delivered"/>
    <s v="Mobile App"/>
    <n v="5"/>
    <n v="599"/>
    <n v="59.900000000000006"/>
    <n v="539.1"/>
    <n v="260"/>
    <n v="279.10000000000002"/>
    <n v="0"/>
    <s v="Jun"/>
    <n v="2025"/>
    <x v="3"/>
  </r>
  <r>
    <s v="ORD100250"/>
    <d v="2025-06-07T00:00:00"/>
    <s v="CUST0475"/>
    <s v="Vansh Chopra"/>
    <s v="Male"/>
    <n v="29"/>
    <x v="4"/>
    <s v="South"/>
    <s v="P022"/>
    <x v="4"/>
    <x v="1"/>
    <s v="Skincare"/>
    <n v="2"/>
    <n v="799"/>
    <n v="0.2"/>
    <n v="720"/>
    <x v="4"/>
    <s v="Delivered"/>
    <s v="Mobile App"/>
    <n v="4"/>
    <n v="1598"/>
    <n v="319.60000000000002"/>
    <n v="1278.4000000000001"/>
    <n v="720"/>
    <n v="558.40000000000009"/>
    <n v="0"/>
    <s v="Jun"/>
    <n v="2025"/>
    <x v="3"/>
  </r>
  <r>
    <s v="ORD104685"/>
    <d v="2025-06-07T00:00:00"/>
    <s v="CUST2060"/>
    <s v="Rahul Kumar"/>
    <s v="Male"/>
    <n v="35"/>
    <x v="10"/>
    <s v="South"/>
    <s v="P020"/>
    <x v="14"/>
    <x v="5"/>
    <s v="Fitness"/>
    <n v="4"/>
    <n v="699"/>
    <n v="0"/>
    <n v="1280"/>
    <x v="5"/>
    <s v="Delivered"/>
    <s v="Website"/>
    <n v="4"/>
    <n v="2796"/>
    <n v="0"/>
    <n v="2796"/>
    <n v="1280"/>
    <n v="1516"/>
    <n v="0"/>
    <s v="Jun"/>
    <n v="2025"/>
    <x v="3"/>
  </r>
  <r>
    <s v="ORD104206"/>
    <d v="2025-06-08T00:00:00"/>
    <s v="CUST1354"/>
    <s v="Arjun Rao"/>
    <s v="Female"/>
    <n v="31"/>
    <x v="20"/>
    <s v="South"/>
    <s v="P009"/>
    <x v="21"/>
    <x v="2"/>
    <s v="Clothing"/>
    <n v="2"/>
    <n v="1999"/>
    <n v="0.3"/>
    <n v="2100"/>
    <x v="3"/>
    <s v="Delivered"/>
    <s v="Website"/>
    <n v="4"/>
    <n v="3998"/>
    <n v="1199.3999999999999"/>
    <n v="2798.6000000000004"/>
    <n v="2100"/>
    <n v="698.60000000000036"/>
    <n v="0"/>
    <s v="Jun"/>
    <n v="2025"/>
    <x v="3"/>
  </r>
  <r>
    <s v="ORD102044"/>
    <d v="2025-06-08T00:00:00"/>
    <s v="CUST0249"/>
    <s v="Meera Singh"/>
    <s v="Female"/>
    <n v="47"/>
    <x v="21"/>
    <s v="East"/>
    <s v="P029"/>
    <x v="11"/>
    <x v="4"/>
    <s v="Technology"/>
    <n v="1"/>
    <n v="1299"/>
    <n v="0.1"/>
    <n v="610"/>
    <x v="0"/>
    <s v="Delivered"/>
    <s v="Mobile App"/>
    <n v="1"/>
    <n v="1299"/>
    <n v="129.9"/>
    <n v="1169.0999999999999"/>
    <n v="610"/>
    <n v="559.09999999999991"/>
    <n v="0"/>
    <s v="Jun"/>
    <n v="2025"/>
    <x v="1"/>
  </r>
  <r>
    <s v="ORD102864"/>
    <d v="2025-06-08T00:00:00"/>
    <s v="CUST1512"/>
    <s v="Sanya Malhotra"/>
    <s v="Female"/>
    <n v="31"/>
    <x v="9"/>
    <s v="North"/>
    <s v="P003"/>
    <x v="9"/>
    <x v="3"/>
    <s v="Wearables"/>
    <n v="1"/>
    <n v="3299"/>
    <n v="0.1"/>
    <n v="2100"/>
    <x v="3"/>
    <s v="Delivered"/>
    <s v="Mobile App"/>
    <n v="5"/>
    <n v="3299"/>
    <n v="329.90000000000003"/>
    <n v="2969.1"/>
    <n v="2100"/>
    <n v="869.09999999999991"/>
    <n v="0"/>
    <s v="Jun"/>
    <n v="2025"/>
    <x v="3"/>
  </r>
  <r>
    <s v="ORD101617"/>
    <d v="2025-06-08T00:00:00"/>
    <s v="CUST0680"/>
    <s v="Sanya Malhotra"/>
    <s v="Female"/>
    <n v="28"/>
    <x v="19"/>
    <s v="East"/>
    <s v="P029"/>
    <x v="11"/>
    <x v="4"/>
    <s v="Technology"/>
    <n v="1"/>
    <n v="1299"/>
    <n v="0.2"/>
    <n v="610"/>
    <x v="1"/>
    <s v="Returned"/>
    <s v="Website"/>
    <n v="3"/>
    <n v="1299"/>
    <n v="259.8"/>
    <n v="1039.2"/>
    <n v="610"/>
    <n v="429.20000000000005"/>
    <n v="0"/>
    <s v="Jun"/>
    <n v="2025"/>
    <x v="3"/>
  </r>
  <r>
    <s v="ORD104048"/>
    <d v="2025-06-08T00:00:00"/>
    <s v="CUST1955"/>
    <s v="Riya Verma"/>
    <s v="Female"/>
    <n v="31"/>
    <x v="6"/>
    <s v="North"/>
    <s v="P028"/>
    <x v="12"/>
    <x v="4"/>
    <s v="Technology"/>
    <n v="4"/>
    <n v="1099"/>
    <n v="0.1"/>
    <n v="2080"/>
    <x v="0"/>
    <s v="Delivered"/>
    <s v="Website"/>
    <n v="4"/>
    <n v="4396"/>
    <n v="439.6"/>
    <n v="3956.4"/>
    <n v="2080"/>
    <n v="1876.4"/>
    <n v="0"/>
    <s v="Jun"/>
    <n v="2025"/>
    <x v="3"/>
  </r>
  <r>
    <s v="ORD100803"/>
    <d v="2025-06-08T00:00:00"/>
    <s v="CUST1078"/>
    <s v="Simran Gupta"/>
    <s v="Female"/>
    <n v="18"/>
    <x v="6"/>
    <s v="North"/>
    <s v="P013"/>
    <x v="22"/>
    <x v="0"/>
    <s v="Cookware"/>
    <n v="1"/>
    <n v="4299"/>
    <n v="0.3"/>
    <n v="2700"/>
    <x v="3"/>
    <s v="Delivered"/>
    <s v="Website"/>
    <n v="4"/>
    <n v="4299"/>
    <n v="1289.7"/>
    <n v="3009.3"/>
    <n v="2700"/>
    <n v="309.30000000000018"/>
    <n v="0"/>
    <s v="Jun"/>
    <n v="2025"/>
    <x v="0"/>
  </r>
  <r>
    <s v="ORD101410"/>
    <d v="2025-06-08T00:00:00"/>
    <s v="CUST0967"/>
    <s v="Nisha Saxena"/>
    <s v="Male"/>
    <n v="20"/>
    <x v="17"/>
    <s v="North"/>
    <s v="P017"/>
    <x v="17"/>
    <x v="5"/>
    <s v="Fitness"/>
    <n v="3"/>
    <n v="2499"/>
    <n v="0"/>
    <n v="4350"/>
    <x v="3"/>
    <s v="Delivered"/>
    <s v="Mobile App"/>
    <n v="5"/>
    <n v="7497"/>
    <n v="0"/>
    <n v="7497"/>
    <n v="4350"/>
    <n v="3147"/>
    <n v="0"/>
    <s v="Jun"/>
    <n v="2025"/>
    <x v="0"/>
  </r>
  <r>
    <s v="ORD101081"/>
    <d v="2025-06-08T00:00:00"/>
    <s v="CUST0855"/>
    <s v="Aditi Saxena"/>
    <s v="Male"/>
    <n v="32"/>
    <x v="6"/>
    <s v="North"/>
    <s v="P018"/>
    <x v="16"/>
    <x v="5"/>
    <s v="Sports"/>
    <n v="1"/>
    <n v="2199"/>
    <n v="0"/>
    <n v="1250"/>
    <x v="0"/>
    <s v="Delivered"/>
    <s v="Mobile App"/>
    <n v="4"/>
    <n v="2199"/>
    <n v="0"/>
    <n v="2199"/>
    <n v="1250"/>
    <n v="949"/>
    <n v="0"/>
    <s v="Jun"/>
    <n v="2025"/>
    <x v="3"/>
  </r>
  <r>
    <s v="ORD101546"/>
    <d v="2025-06-08T00:00:00"/>
    <s v="CUST2126"/>
    <s v="Aditya Kapoor"/>
    <s v="Female"/>
    <n v="18"/>
    <x v="7"/>
    <s v="West"/>
    <s v="P022"/>
    <x v="4"/>
    <x v="1"/>
    <s v="Skincare"/>
    <n v="1"/>
    <n v="799"/>
    <n v="0"/>
    <n v="360"/>
    <x v="0"/>
    <s v="Delivered"/>
    <s v="Website"/>
    <n v="2"/>
    <n v="799"/>
    <n v="0"/>
    <n v="799"/>
    <n v="360"/>
    <n v="439"/>
    <n v="0"/>
    <s v="Jun"/>
    <n v="2025"/>
    <x v="0"/>
  </r>
  <r>
    <s v="ORD101926"/>
    <d v="2025-06-09T00:00:00"/>
    <s v="CUST0697"/>
    <s v="Meera Singh"/>
    <s v="Female"/>
    <n v="40"/>
    <x v="15"/>
    <s v="West"/>
    <s v="P024"/>
    <x v="13"/>
    <x v="1"/>
    <s v="Fragrance"/>
    <n v="2"/>
    <n v="1799"/>
    <n v="0.2"/>
    <n v="1800"/>
    <x v="0"/>
    <s v="Delivered"/>
    <s v="Mobile App"/>
    <n v="4"/>
    <n v="3598"/>
    <n v="719.6"/>
    <n v="2878.4"/>
    <n v="1800"/>
    <n v="1078.4000000000001"/>
    <n v="0"/>
    <s v="Jun"/>
    <n v="2025"/>
    <x v="2"/>
  </r>
  <r>
    <s v="ORD101655"/>
    <d v="2025-06-09T00:00:00"/>
    <s v="CUST1018"/>
    <s v="Rohan Rao"/>
    <s v="Male"/>
    <n v="23"/>
    <x v="4"/>
    <s v="South"/>
    <s v="P008"/>
    <x v="2"/>
    <x v="2"/>
    <s v="Clothing"/>
    <n v="1"/>
    <n v="799"/>
    <n v="0.15"/>
    <n v="390"/>
    <x v="1"/>
    <s v="Delivered"/>
    <s v="Mobile App"/>
    <n v="5"/>
    <n v="799"/>
    <n v="119.85"/>
    <n v="679.15"/>
    <n v="390"/>
    <n v="289.14999999999998"/>
    <n v="0"/>
    <s v="Jun"/>
    <n v="2025"/>
    <x v="0"/>
  </r>
  <r>
    <s v="ORD104269"/>
    <d v="2025-06-09T00:00:00"/>
    <s v="CUST0626"/>
    <s v="Yash Agarwal"/>
    <s v="Female"/>
    <n v="32"/>
    <x v="22"/>
    <s v="South"/>
    <s v="P018"/>
    <x v="16"/>
    <x v="5"/>
    <s v="Sports"/>
    <n v="2"/>
    <n v="2199"/>
    <n v="0.05"/>
    <n v="2500"/>
    <x v="2"/>
    <s v="Delivered"/>
    <s v="Website"/>
    <n v="3"/>
    <n v="4398"/>
    <n v="219.9"/>
    <n v="4178.1000000000004"/>
    <n v="2500"/>
    <n v="1678.1000000000004"/>
    <n v="0"/>
    <s v="Jun"/>
    <n v="2025"/>
    <x v="3"/>
  </r>
  <r>
    <s v="ORD101166"/>
    <d v="2025-06-09T00:00:00"/>
    <s v="CUST1186"/>
    <s v="Manish Agarwal"/>
    <s v="Male"/>
    <n v="40"/>
    <x v="21"/>
    <s v="East"/>
    <s v="P015"/>
    <x v="23"/>
    <x v="0"/>
    <s v="Home Decor"/>
    <n v="2"/>
    <n v="1599"/>
    <n v="0.2"/>
    <n v="1700"/>
    <x v="0"/>
    <s v="Delivered"/>
    <s v="Mobile App"/>
    <n v="5"/>
    <n v="3198"/>
    <n v="639.6"/>
    <n v="2558.4"/>
    <n v="1700"/>
    <n v="858.40000000000009"/>
    <n v="0"/>
    <s v="Jun"/>
    <n v="2025"/>
    <x v="2"/>
  </r>
  <r>
    <s v="ORD101682"/>
    <d v="2025-06-09T00:00:00"/>
    <s v="CUST1346"/>
    <s v="Manish Agarwal"/>
    <s v="Male"/>
    <n v="22"/>
    <x v="21"/>
    <s v="East"/>
    <s v="P007"/>
    <x v="5"/>
    <x v="2"/>
    <s v="Footwear"/>
    <n v="1"/>
    <n v="2899"/>
    <n v="0.1"/>
    <n v="1700"/>
    <x v="0"/>
    <s v="Delivered"/>
    <s v="Website"/>
    <n v="3"/>
    <n v="2899"/>
    <n v="289.90000000000003"/>
    <n v="2609.1"/>
    <n v="1700"/>
    <n v="909.09999999999991"/>
    <n v="0"/>
    <s v="Jun"/>
    <n v="2025"/>
    <x v="0"/>
  </r>
  <r>
    <s v="ORD100361"/>
    <d v="2025-06-09T00:00:00"/>
    <s v="CUST0608"/>
    <s v="Aarav Sharma"/>
    <s v="Male"/>
    <n v="48"/>
    <x v="2"/>
    <s v="East"/>
    <s v="P024"/>
    <x v="13"/>
    <x v="1"/>
    <s v="Fragrance"/>
    <n v="2"/>
    <n v="1799"/>
    <n v="0.1"/>
    <n v="1800"/>
    <x v="0"/>
    <s v="Returned"/>
    <s v="Mobile App"/>
    <n v="5"/>
    <n v="3598"/>
    <n v="359.8"/>
    <n v="3238.2"/>
    <n v="1800"/>
    <n v="1438.1999999999998"/>
    <n v="0"/>
    <s v="Jun"/>
    <n v="2025"/>
    <x v="1"/>
  </r>
  <r>
    <s v="ORD100118"/>
    <d v="2025-06-09T00:00:00"/>
    <s v="CUST0529"/>
    <s v="Sakshi Mishra"/>
    <s v="Male"/>
    <n v="40"/>
    <x v="22"/>
    <s v="South"/>
    <s v="P010"/>
    <x v="26"/>
    <x v="2"/>
    <s v="Clothing"/>
    <n v="2"/>
    <n v="1499"/>
    <n v="0.25"/>
    <n v="1560"/>
    <x v="5"/>
    <s v="Delivered"/>
    <s v="Website"/>
    <n v="5"/>
    <n v="2998"/>
    <n v="749.5"/>
    <n v="2248.5"/>
    <n v="1560"/>
    <n v="688.5"/>
    <n v="0"/>
    <s v="Jun"/>
    <n v="2025"/>
    <x v="2"/>
  </r>
  <r>
    <s v="ORD102814"/>
    <d v="2025-06-09T00:00:00"/>
    <s v="CUST0717"/>
    <s v="Tanvi Patel"/>
    <s v="Female"/>
    <n v="32"/>
    <x v="10"/>
    <s v="South"/>
    <s v="P013"/>
    <x v="22"/>
    <x v="0"/>
    <s v="Cookware"/>
    <n v="1"/>
    <n v="4299"/>
    <n v="0.05"/>
    <n v="2700"/>
    <x v="0"/>
    <s v="Delivered"/>
    <s v="Mobile App"/>
    <n v="3"/>
    <n v="4299"/>
    <n v="214.95000000000002"/>
    <n v="4084.05"/>
    <n v="2700"/>
    <n v="1384.0500000000002"/>
    <n v="0"/>
    <s v="Jun"/>
    <n v="2025"/>
    <x v="3"/>
  </r>
  <r>
    <s v="ORD102685"/>
    <d v="2025-06-09T00:00:00"/>
    <s v="CUST1447"/>
    <s v="Nisha Saxena"/>
    <s v="Female"/>
    <n v="26"/>
    <x v="9"/>
    <s v="North"/>
    <s v="P020"/>
    <x v="14"/>
    <x v="5"/>
    <s v="Fitness"/>
    <n v="1"/>
    <n v="699"/>
    <n v="0.25"/>
    <n v="320"/>
    <x v="0"/>
    <s v="Delivered"/>
    <s v="Website"/>
    <n v="5"/>
    <n v="699"/>
    <n v="174.75"/>
    <n v="524.25"/>
    <n v="320"/>
    <n v="204.25"/>
    <n v="0"/>
    <s v="Jun"/>
    <n v="2025"/>
    <x v="3"/>
  </r>
  <r>
    <s v="ORD100197"/>
    <d v="2025-06-09T00:00:00"/>
    <s v="CUST1953"/>
    <s v="Diya Mishra"/>
    <s v="Male"/>
    <n v="40"/>
    <x v="2"/>
    <s v="East"/>
    <s v="P004"/>
    <x v="19"/>
    <x v="3"/>
    <s v="Accessories"/>
    <n v="1"/>
    <n v="899"/>
    <n v="0.2"/>
    <n v="480"/>
    <x v="3"/>
    <s v="Delivered"/>
    <s v="Mobile App"/>
    <n v="4"/>
    <n v="899"/>
    <n v="179.8"/>
    <n v="719.2"/>
    <n v="480"/>
    <n v="239.20000000000005"/>
    <n v="0"/>
    <s v="Jun"/>
    <n v="2025"/>
    <x v="2"/>
  </r>
  <r>
    <s v="ORD103264"/>
    <d v="2025-06-10T00:00:00"/>
    <s v="CUST0241"/>
    <s v="Sakshi Mishra"/>
    <s v="Male"/>
    <n v="27"/>
    <x v="11"/>
    <s v="West"/>
    <s v="P020"/>
    <x v="14"/>
    <x v="5"/>
    <s v="Fitness"/>
    <n v="1"/>
    <n v="699"/>
    <n v="0.05"/>
    <n v="320"/>
    <x v="3"/>
    <s v="Delivered"/>
    <s v="Mobile App"/>
    <n v="5"/>
    <n v="699"/>
    <n v="34.950000000000003"/>
    <n v="664.05"/>
    <n v="320"/>
    <n v="344.04999999999995"/>
    <n v="0"/>
    <s v="Jun"/>
    <n v="2025"/>
    <x v="3"/>
  </r>
  <r>
    <s v="ORD101095"/>
    <d v="2025-06-10T00:00:00"/>
    <s v="CUST1493"/>
    <s v="Pranav Bansal"/>
    <s v="Male"/>
    <n v="28"/>
    <x v="21"/>
    <s v="East"/>
    <s v="P029"/>
    <x v="11"/>
    <x v="4"/>
    <s v="Technology"/>
    <n v="1"/>
    <n v="1299"/>
    <n v="0.1"/>
    <n v="610"/>
    <x v="1"/>
    <s v="Delivered"/>
    <s v="Mobile App"/>
    <n v="5"/>
    <n v="1299"/>
    <n v="129.9"/>
    <n v="1169.0999999999999"/>
    <n v="610"/>
    <n v="559.09999999999991"/>
    <n v="0"/>
    <s v="Jun"/>
    <n v="2025"/>
    <x v="3"/>
  </r>
  <r>
    <s v="ORD101491"/>
    <d v="2025-06-10T00:00:00"/>
    <s v="CUST0961"/>
    <s v="Diya Mishra"/>
    <s v="Male"/>
    <n v="29"/>
    <x v="14"/>
    <s v="South"/>
    <s v="P027"/>
    <x v="25"/>
    <x v="4"/>
    <s v="Business"/>
    <n v="2"/>
    <n v="699"/>
    <n v="0.15"/>
    <n v="600"/>
    <x v="1"/>
    <s v="Delivered"/>
    <s v="Website"/>
    <n v="3"/>
    <n v="1398"/>
    <n v="209.7"/>
    <n v="1188.3"/>
    <n v="600"/>
    <n v="588.29999999999995"/>
    <n v="0"/>
    <s v="Jun"/>
    <n v="2025"/>
    <x v="3"/>
  </r>
  <r>
    <s v="ORD100266"/>
    <d v="2025-06-10T00:00:00"/>
    <s v="CUST2031"/>
    <s v="Isha Mehta"/>
    <s v="Female"/>
    <n v="28"/>
    <x v="17"/>
    <s v="North"/>
    <s v="P005"/>
    <x v="27"/>
    <x v="3"/>
    <s v="Accessories"/>
    <n v="1"/>
    <n v="1599"/>
    <n v="0.15"/>
    <n v="920"/>
    <x v="1"/>
    <s v="Delivered"/>
    <s v="Website"/>
    <n v="4"/>
    <n v="1599"/>
    <n v="239.85"/>
    <n v="1359.15"/>
    <n v="920"/>
    <n v="439.15000000000009"/>
    <n v="0"/>
    <s v="Jun"/>
    <n v="2025"/>
    <x v="3"/>
  </r>
  <r>
    <s v="ORD104520"/>
    <d v="2025-06-10T00:00:00"/>
    <s v="CUST0278"/>
    <s v="Simran Gupta"/>
    <s v="Male"/>
    <n v="20"/>
    <x v="7"/>
    <s v="West"/>
    <s v="P004"/>
    <x v="19"/>
    <x v="3"/>
    <s v="Accessories"/>
    <n v="1"/>
    <n v="899"/>
    <n v="0.25"/>
    <n v="480"/>
    <x v="3"/>
    <s v="Delivered"/>
    <s v="Mobile App"/>
    <n v="5"/>
    <n v="899"/>
    <n v="224.75"/>
    <n v="674.25"/>
    <n v="480"/>
    <n v="194.25"/>
    <n v="0"/>
    <s v="Jun"/>
    <n v="2025"/>
    <x v="0"/>
  </r>
  <r>
    <s v="ORD102067"/>
    <d v="2025-06-10T00:00:00"/>
    <s v="CUST2063"/>
    <s v="Isha Mehta"/>
    <s v="Female"/>
    <n v="34"/>
    <x v="4"/>
    <s v="South"/>
    <s v="P005"/>
    <x v="27"/>
    <x v="3"/>
    <s v="Accessories"/>
    <n v="1"/>
    <n v="1599"/>
    <n v="0.2"/>
    <n v="920"/>
    <x v="4"/>
    <s v="Delivered"/>
    <s v="Website"/>
    <n v="5"/>
    <n v="1599"/>
    <n v="319.8"/>
    <n v="1279.2"/>
    <n v="920"/>
    <n v="359.20000000000005"/>
    <n v="0"/>
    <s v="Jun"/>
    <n v="2025"/>
    <x v="3"/>
  </r>
  <r>
    <s v="ORD104977"/>
    <d v="2025-06-10T00:00:00"/>
    <s v="CUST1352"/>
    <s v="Sanya Malhotra"/>
    <s v="Male"/>
    <n v="40"/>
    <x v="19"/>
    <s v="East"/>
    <s v="P023"/>
    <x v="20"/>
    <x v="1"/>
    <s v="Haircare"/>
    <n v="1"/>
    <n v="649"/>
    <n v="0.05"/>
    <n v="290"/>
    <x v="5"/>
    <s v="Delivered"/>
    <s v="Mobile App"/>
    <n v="5"/>
    <n v="649"/>
    <n v="32.450000000000003"/>
    <n v="616.54999999999995"/>
    <n v="290"/>
    <n v="326.54999999999995"/>
    <n v="0"/>
    <s v="Jun"/>
    <n v="2025"/>
    <x v="2"/>
  </r>
  <r>
    <s v="ORD102889"/>
    <d v="2025-06-10T00:00:00"/>
    <s v="CUST0920"/>
    <s v="Ishaan Malhotra"/>
    <s v="Female"/>
    <n v="51"/>
    <x v="0"/>
    <s v="East"/>
    <s v="P004"/>
    <x v="19"/>
    <x v="3"/>
    <s v="Accessories"/>
    <n v="2"/>
    <n v="899"/>
    <n v="0.15"/>
    <n v="960"/>
    <x v="0"/>
    <s v="Delivered"/>
    <s v="Mobile App"/>
    <n v="5"/>
    <n v="1798"/>
    <n v="269.7"/>
    <n v="1528.3"/>
    <n v="960"/>
    <n v="568.29999999999995"/>
    <n v="0"/>
    <s v="Jun"/>
    <n v="2025"/>
    <x v="1"/>
  </r>
  <r>
    <s v="ORD102133"/>
    <d v="2025-06-10T00:00:00"/>
    <s v="CUST2016"/>
    <s v="Aarav Sharma"/>
    <s v="Male"/>
    <n v="26"/>
    <x v="13"/>
    <s v="North"/>
    <s v="P004"/>
    <x v="19"/>
    <x v="3"/>
    <s v="Accessories"/>
    <n v="2"/>
    <n v="899"/>
    <n v="0.1"/>
    <n v="960"/>
    <x v="5"/>
    <s v="Delivered"/>
    <s v="Mobile App"/>
    <n v="2"/>
    <n v="1798"/>
    <n v="179.8"/>
    <n v="1618.2"/>
    <n v="960"/>
    <n v="658.2"/>
    <n v="0"/>
    <s v="Jun"/>
    <n v="2025"/>
    <x v="3"/>
  </r>
  <r>
    <s v="ORD101723"/>
    <d v="2025-06-10T00:00:00"/>
    <s v="CUST0454"/>
    <s v="Kabir Gupta"/>
    <s v="Female"/>
    <n v="33"/>
    <x v="10"/>
    <s v="South"/>
    <s v="P006"/>
    <x v="8"/>
    <x v="2"/>
    <s v="Bags"/>
    <n v="1"/>
    <n v="1799"/>
    <n v="0.1"/>
    <n v="950"/>
    <x v="0"/>
    <s v="Delivered"/>
    <s v="Mobile App"/>
    <n v="3"/>
    <n v="1799"/>
    <n v="179.9"/>
    <n v="1619.1"/>
    <n v="950"/>
    <n v="669.09999999999991"/>
    <n v="0"/>
    <s v="Jun"/>
    <n v="2025"/>
    <x v="3"/>
  </r>
  <r>
    <s v="ORD100869"/>
    <d v="2025-06-10T00:00:00"/>
    <s v="CUST2161"/>
    <s v="Sakshi Mishra"/>
    <s v="Male"/>
    <n v="40"/>
    <x v="11"/>
    <s v="West"/>
    <s v="P027"/>
    <x v="25"/>
    <x v="4"/>
    <s v="Business"/>
    <n v="1"/>
    <n v="699"/>
    <n v="0.05"/>
    <n v="300"/>
    <x v="1"/>
    <s v="Delivered"/>
    <s v="Website"/>
    <n v="5"/>
    <n v="699"/>
    <n v="34.950000000000003"/>
    <n v="664.05"/>
    <n v="300"/>
    <n v="364.04999999999995"/>
    <n v="0"/>
    <s v="Jun"/>
    <n v="2025"/>
    <x v="2"/>
  </r>
  <r>
    <s v="ORD100023"/>
    <d v="2025-06-10T00:00:00"/>
    <s v="CUST0228"/>
    <s v="Varun Jain"/>
    <s v="Male"/>
    <n v="22"/>
    <x v="6"/>
    <s v="North"/>
    <s v="P016"/>
    <x v="28"/>
    <x v="5"/>
    <s v="Fitness"/>
    <n v="1"/>
    <n v="999"/>
    <n v="0.15"/>
    <n v="520"/>
    <x v="0"/>
    <s v="Delivered"/>
    <s v="Mobile App"/>
    <n v="5"/>
    <n v="999"/>
    <n v="149.85"/>
    <n v="849.15"/>
    <n v="520"/>
    <n v="329.15"/>
    <n v="0"/>
    <s v="Jun"/>
    <n v="2025"/>
    <x v="0"/>
  </r>
  <r>
    <s v="ORD101544"/>
    <d v="2025-06-10T00:00:00"/>
    <s v="CUST1318"/>
    <s v="Kabir Gupta"/>
    <s v="Male"/>
    <n v="22"/>
    <x v="14"/>
    <s v="South"/>
    <s v="P007"/>
    <x v="5"/>
    <x v="2"/>
    <s v="Footwear"/>
    <n v="3"/>
    <n v="2899"/>
    <n v="0"/>
    <n v="5100"/>
    <x v="1"/>
    <s v="Delivered"/>
    <s v="Mobile App"/>
    <n v="3"/>
    <n v="8697"/>
    <n v="0"/>
    <n v="8697"/>
    <n v="5100"/>
    <n v="3597"/>
    <n v="0"/>
    <s v="Jun"/>
    <n v="2025"/>
    <x v="0"/>
  </r>
  <r>
    <s v="ORD100219"/>
    <d v="2025-06-10T00:00:00"/>
    <s v="CUST0941"/>
    <s v="Tanvi Patel"/>
    <s v="Female"/>
    <n v="26"/>
    <x v="5"/>
    <s v="West"/>
    <s v="P028"/>
    <x v="12"/>
    <x v="4"/>
    <s v="Technology"/>
    <n v="3"/>
    <n v="1099"/>
    <n v="0.05"/>
    <n v="1560"/>
    <x v="1"/>
    <s v="Returned"/>
    <s v="Mobile App"/>
    <n v="5"/>
    <n v="3297"/>
    <n v="164.85000000000002"/>
    <n v="3132.15"/>
    <n v="1560"/>
    <n v="1572.15"/>
    <n v="0"/>
    <s v="Jun"/>
    <n v="2025"/>
    <x v="3"/>
  </r>
  <r>
    <s v="ORD103527"/>
    <d v="2025-06-10T00:00:00"/>
    <s v="CUST1267"/>
    <s v="Anjali Verma"/>
    <s v="Male"/>
    <n v="33"/>
    <x v="4"/>
    <s v="South"/>
    <s v="P022"/>
    <x v="4"/>
    <x v="1"/>
    <s v="Skincare"/>
    <n v="1"/>
    <n v="799"/>
    <n v="0"/>
    <n v="360"/>
    <x v="0"/>
    <s v="Delivered"/>
    <s v="Mobile App"/>
    <n v="4"/>
    <n v="799"/>
    <n v="0"/>
    <n v="799"/>
    <n v="360"/>
    <n v="439"/>
    <n v="0"/>
    <s v="Jun"/>
    <n v="2025"/>
    <x v="3"/>
  </r>
  <r>
    <s v="ORD103045"/>
    <d v="2025-06-11T00:00:00"/>
    <s v="CUST1507"/>
    <s v="Riya Verma"/>
    <s v="Male"/>
    <n v="30"/>
    <x v="23"/>
    <s v="West"/>
    <s v="P025"/>
    <x v="1"/>
    <x v="1"/>
    <s v="Skincare"/>
    <n v="1"/>
    <n v="699"/>
    <n v="0.05"/>
    <n v="310"/>
    <x v="1"/>
    <s v="Delivered"/>
    <s v="Mobile App"/>
    <n v="5"/>
    <n v="699"/>
    <n v="34.950000000000003"/>
    <n v="664.05"/>
    <n v="310"/>
    <n v="354.04999999999995"/>
    <n v="0"/>
    <s v="Jun"/>
    <n v="2025"/>
    <x v="3"/>
  </r>
  <r>
    <s v="ORD100060"/>
    <d v="2025-06-11T00:00:00"/>
    <s v="CUST1686"/>
    <s v="Simran Gupta"/>
    <s v="Female"/>
    <n v="22"/>
    <x v="19"/>
    <s v="East"/>
    <s v="P002"/>
    <x v="10"/>
    <x v="3"/>
    <s v="Audio"/>
    <n v="1"/>
    <n v="1899"/>
    <n v="0.3"/>
    <n v="1120"/>
    <x v="3"/>
    <s v="Delivered"/>
    <s v="Mobile App"/>
    <n v="5"/>
    <n v="1899"/>
    <n v="569.69999999999993"/>
    <n v="1329.3000000000002"/>
    <n v="1120"/>
    <n v="209.30000000000018"/>
    <n v="0"/>
    <s v="Jun"/>
    <n v="2025"/>
    <x v="0"/>
  </r>
  <r>
    <s v="ORD102043"/>
    <d v="2025-06-11T00:00:00"/>
    <s v="CUST0386"/>
    <s v="Manish Agarwal"/>
    <s v="Male"/>
    <n v="42"/>
    <x v="15"/>
    <s v="West"/>
    <s v="P023"/>
    <x v="20"/>
    <x v="1"/>
    <s v="Haircare"/>
    <n v="2"/>
    <n v="649"/>
    <n v="0.1"/>
    <n v="580"/>
    <x v="0"/>
    <s v="Delivered"/>
    <s v="Mobile App"/>
    <n v="5"/>
    <n v="1298"/>
    <n v="129.80000000000001"/>
    <n v="1168.2"/>
    <n v="580"/>
    <n v="588.20000000000005"/>
    <n v="0"/>
    <s v="Jun"/>
    <n v="2025"/>
    <x v="2"/>
  </r>
  <r>
    <s v="ORD102217"/>
    <d v="2025-06-11T00:00:00"/>
    <s v="CUST0078"/>
    <s v="Aditya Kapoor"/>
    <s v="Male"/>
    <n v="46"/>
    <x v="6"/>
    <s v="North"/>
    <s v="P028"/>
    <x v="12"/>
    <x v="4"/>
    <s v="Technology"/>
    <n v="4"/>
    <n v="1099"/>
    <n v="0.1"/>
    <n v="2080"/>
    <x v="0"/>
    <s v="Delivered"/>
    <s v="Mobile App"/>
    <n v="4"/>
    <n v="4396"/>
    <n v="439.6"/>
    <n v="3956.4"/>
    <n v="2080"/>
    <n v="1876.4"/>
    <n v="0"/>
    <s v="Jun"/>
    <n v="2025"/>
    <x v="1"/>
  </r>
  <r>
    <s v="ORD102756"/>
    <d v="2025-06-11T00:00:00"/>
    <s v="CUST1844"/>
    <s v="Karan Jain"/>
    <s v="Male"/>
    <n v="35"/>
    <x v="22"/>
    <s v="South"/>
    <s v="P029"/>
    <x v="11"/>
    <x v="4"/>
    <s v="Technology"/>
    <n v="1"/>
    <n v="1299"/>
    <n v="0"/>
    <n v="610"/>
    <x v="2"/>
    <s v="Delivered"/>
    <s v="Mobile App"/>
    <n v="5"/>
    <n v="1299"/>
    <n v="0"/>
    <n v="1299"/>
    <n v="610"/>
    <n v="689"/>
    <n v="0"/>
    <s v="Jun"/>
    <n v="2025"/>
    <x v="3"/>
  </r>
  <r>
    <s v="ORD102364"/>
    <d v="2025-06-11T00:00:00"/>
    <s v="CUST1226"/>
    <s v="Arjun Rao"/>
    <s v="Female"/>
    <n v="34"/>
    <x v="10"/>
    <s v="South"/>
    <s v="P019"/>
    <x v="18"/>
    <x v="5"/>
    <s v="Sports"/>
    <n v="1"/>
    <n v="1499"/>
    <n v="0.2"/>
    <n v="800"/>
    <x v="0"/>
    <s v="Delivered"/>
    <s v="Mobile App"/>
    <n v="4"/>
    <n v="1499"/>
    <n v="299.8"/>
    <n v="1199.2"/>
    <n v="800"/>
    <n v="399.20000000000005"/>
    <n v="0"/>
    <s v="Jun"/>
    <n v="2025"/>
    <x v="3"/>
  </r>
  <r>
    <s v="ORD102650"/>
    <d v="2025-06-11T00:00:00"/>
    <s v="CUST1935"/>
    <s v="Isha Mehta"/>
    <s v="Male"/>
    <n v="37"/>
    <x v="20"/>
    <s v="South"/>
    <s v="P005"/>
    <x v="27"/>
    <x v="3"/>
    <s v="Accessories"/>
    <n v="1"/>
    <n v="1599"/>
    <n v="0.15"/>
    <n v="920"/>
    <x v="5"/>
    <s v="Delivered"/>
    <s v="Mobile App"/>
    <n v="4"/>
    <n v="1599"/>
    <n v="239.85"/>
    <n v="1359.15"/>
    <n v="920"/>
    <n v="439.15000000000009"/>
    <n v="0"/>
    <s v="Jun"/>
    <n v="2025"/>
    <x v="2"/>
  </r>
  <r>
    <s v="ORD100908"/>
    <d v="2025-06-11T00:00:00"/>
    <s v="CUST0766"/>
    <s v="Pooja Kapoor"/>
    <s v="Male"/>
    <n v="24"/>
    <x v="7"/>
    <s v="West"/>
    <s v="P003"/>
    <x v="9"/>
    <x v="3"/>
    <s v="Wearables"/>
    <n v="1"/>
    <n v="3299"/>
    <n v="0.15"/>
    <n v="2100"/>
    <x v="3"/>
    <s v="Delivered"/>
    <s v="Website"/>
    <n v="4"/>
    <n v="3299"/>
    <n v="494.84999999999997"/>
    <n v="2804.15"/>
    <n v="2100"/>
    <n v="704.15000000000009"/>
    <n v="0"/>
    <s v="Jun"/>
    <n v="2025"/>
    <x v="0"/>
  </r>
  <r>
    <s v="ORD103918"/>
    <d v="2025-06-11T00:00:00"/>
    <s v="CUST0962"/>
    <s v="Manish Agarwal"/>
    <s v="Female"/>
    <n v="34"/>
    <x v="20"/>
    <s v="South"/>
    <s v="P022"/>
    <x v="4"/>
    <x v="1"/>
    <s v="Skincare"/>
    <n v="1"/>
    <n v="799"/>
    <n v="0.1"/>
    <n v="360"/>
    <x v="3"/>
    <s v="Delivered"/>
    <s v="Website"/>
    <n v="5"/>
    <n v="799"/>
    <n v="79.900000000000006"/>
    <n v="719.1"/>
    <n v="360"/>
    <n v="359.1"/>
    <n v="0"/>
    <s v="Jun"/>
    <n v="2025"/>
    <x v="3"/>
  </r>
  <r>
    <s v="ORD104268"/>
    <d v="2025-06-11T00:00:00"/>
    <s v="CUST0459"/>
    <s v="Kiara Chopra"/>
    <s v="Female"/>
    <n v="30"/>
    <x v="3"/>
    <s v="East"/>
    <s v="P004"/>
    <x v="19"/>
    <x v="3"/>
    <s v="Accessories"/>
    <n v="3"/>
    <n v="899"/>
    <n v="0.15"/>
    <n v="1440"/>
    <x v="0"/>
    <s v="Delivered"/>
    <s v="Mobile App"/>
    <n v="5"/>
    <n v="2697"/>
    <n v="404.55"/>
    <n v="2292.4499999999998"/>
    <n v="1440"/>
    <n v="852.44999999999982"/>
    <n v="0"/>
    <s v="Jun"/>
    <n v="2025"/>
    <x v="3"/>
  </r>
  <r>
    <s v="ORD101300"/>
    <d v="2025-06-11T00:00:00"/>
    <s v="CUST1279"/>
    <s v="Shivam Mehta"/>
    <s v="Male"/>
    <n v="40"/>
    <x v="7"/>
    <s v="West"/>
    <s v="P007"/>
    <x v="5"/>
    <x v="2"/>
    <s v="Footwear"/>
    <n v="1"/>
    <n v="2899"/>
    <n v="0.05"/>
    <n v="1700"/>
    <x v="1"/>
    <s v="Delivered"/>
    <s v="Mobile App"/>
    <n v="5"/>
    <n v="2899"/>
    <n v="144.95000000000002"/>
    <n v="2754.05"/>
    <n v="1700"/>
    <n v="1054.0500000000002"/>
    <n v="0"/>
    <s v="Jun"/>
    <n v="2025"/>
    <x v="2"/>
  </r>
  <r>
    <s v="ORD101452"/>
    <d v="2025-06-12T00:00:00"/>
    <s v="CUST0025"/>
    <s v="Meera Singh"/>
    <s v="Male"/>
    <n v="23"/>
    <x v="19"/>
    <s v="East"/>
    <s v="P028"/>
    <x v="12"/>
    <x v="4"/>
    <s v="Technology"/>
    <n v="3"/>
    <n v="1099"/>
    <n v="0.15"/>
    <n v="1560"/>
    <x v="2"/>
    <s v="Delivered"/>
    <s v="Website"/>
    <n v="4"/>
    <n v="3297"/>
    <n v="494.54999999999995"/>
    <n v="2802.45"/>
    <n v="1560"/>
    <n v="1242.4499999999998"/>
    <n v="0"/>
    <s v="Jun"/>
    <n v="2025"/>
    <x v="0"/>
  </r>
  <r>
    <s v="ORD104208"/>
    <d v="2025-06-12T00:00:00"/>
    <s v="CUST0179"/>
    <s v="Anjali Verma"/>
    <s v="Female"/>
    <n v="26"/>
    <x v="21"/>
    <s v="East"/>
    <s v="P022"/>
    <x v="4"/>
    <x v="1"/>
    <s v="Skincare"/>
    <n v="2"/>
    <n v="799"/>
    <n v="0.1"/>
    <n v="720"/>
    <x v="3"/>
    <s v="Delivered"/>
    <s v="Mobile App"/>
    <n v="4"/>
    <n v="1598"/>
    <n v="159.80000000000001"/>
    <n v="1438.2"/>
    <n v="720"/>
    <n v="718.2"/>
    <n v="0"/>
    <s v="Jun"/>
    <n v="2025"/>
    <x v="3"/>
  </r>
  <r>
    <s v="ORD100218"/>
    <d v="2025-06-12T00:00:00"/>
    <s v="CUST0785"/>
    <s v="Sakshi Mishra"/>
    <s v="Female"/>
    <n v="24"/>
    <x v="23"/>
    <s v="West"/>
    <s v="P026"/>
    <x v="15"/>
    <x v="4"/>
    <s v="Fiction"/>
    <n v="3"/>
    <n v="899"/>
    <n v="0"/>
    <n v="1260"/>
    <x v="2"/>
    <s v="Cancelled"/>
    <s v="Mobile App"/>
    <m/>
    <n v="2697"/>
    <n v="0"/>
    <n v="2697"/>
    <n v="1260"/>
    <n v="1437"/>
    <n v="0"/>
    <s v="Jun"/>
    <n v="2025"/>
    <x v="0"/>
  </r>
  <r>
    <s v="ORD103914"/>
    <d v="2025-06-12T00:00:00"/>
    <s v="CUST0246"/>
    <s v="Simran Gupta"/>
    <s v="Male"/>
    <n v="23"/>
    <x v="23"/>
    <s v="West"/>
    <s v="P030"/>
    <x v="7"/>
    <x v="4"/>
    <s v="Self Development"/>
    <n v="2"/>
    <n v="599"/>
    <n v="0.15"/>
    <n v="520"/>
    <x v="3"/>
    <s v="Delivered"/>
    <s v="Mobile App"/>
    <n v="5"/>
    <n v="1198"/>
    <n v="179.7"/>
    <n v="1018.3"/>
    <n v="520"/>
    <n v="498.29999999999995"/>
    <n v="0"/>
    <s v="Jun"/>
    <n v="2025"/>
    <x v="0"/>
  </r>
  <r>
    <s v="ORD102613"/>
    <d v="2025-06-12T00:00:00"/>
    <s v="CUST2039"/>
    <s v="Aditi Saxena"/>
    <s v="Male"/>
    <n v="39"/>
    <x v="7"/>
    <s v="West"/>
    <s v="P001"/>
    <x v="6"/>
    <x v="3"/>
    <s v="Audio"/>
    <n v="3"/>
    <n v="2499"/>
    <n v="0.15"/>
    <n v="4650"/>
    <x v="3"/>
    <s v="Delivered"/>
    <s v="Mobile App"/>
    <n v="4"/>
    <n v="7497"/>
    <n v="1124.55"/>
    <n v="6372.45"/>
    <n v="4650"/>
    <n v="1722.4499999999998"/>
    <n v="0"/>
    <s v="Jun"/>
    <n v="2025"/>
    <x v="2"/>
  </r>
  <r>
    <s v="ORD102589"/>
    <d v="2025-06-12T00:00:00"/>
    <s v="CUST0933"/>
    <s v="Akash Bansal"/>
    <s v="Male"/>
    <n v="22"/>
    <x v="11"/>
    <s v="West"/>
    <s v="P028"/>
    <x v="12"/>
    <x v="4"/>
    <s v="Technology"/>
    <n v="1"/>
    <n v="1099"/>
    <n v="0.1"/>
    <n v="520"/>
    <x v="0"/>
    <s v="Delivered"/>
    <s v="Website"/>
    <n v="4"/>
    <n v="1099"/>
    <n v="109.9"/>
    <n v="989.1"/>
    <n v="520"/>
    <n v="469.1"/>
    <n v="0"/>
    <s v="Jun"/>
    <n v="2025"/>
    <x v="0"/>
  </r>
  <r>
    <s v="ORD102101"/>
    <d v="2025-06-12T00:00:00"/>
    <s v="CUST1038"/>
    <s v="Aditya Kapoor"/>
    <s v="Female"/>
    <n v="29"/>
    <x v="15"/>
    <s v="West"/>
    <s v="P003"/>
    <x v="9"/>
    <x v="3"/>
    <s v="Wearables"/>
    <n v="2"/>
    <n v="3299"/>
    <n v="0.15"/>
    <n v="4200"/>
    <x v="1"/>
    <s v="Delivered"/>
    <s v="Mobile App"/>
    <n v="4"/>
    <n v="6598"/>
    <n v="989.69999999999993"/>
    <n v="5608.3"/>
    <n v="4200"/>
    <n v="1408.3000000000002"/>
    <n v="0"/>
    <s v="Jun"/>
    <n v="2025"/>
    <x v="3"/>
  </r>
  <r>
    <s v="ORD100430"/>
    <d v="2025-06-12T00:00:00"/>
    <s v="CUST1486"/>
    <s v="Aditya Kapoor"/>
    <s v="Male"/>
    <n v="27"/>
    <x v="15"/>
    <s v="West"/>
    <s v="P002"/>
    <x v="10"/>
    <x v="3"/>
    <s v="Audio"/>
    <n v="1"/>
    <n v="1899"/>
    <n v="0.25"/>
    <n v="1120"/>
    <x v="3"/>
    <s v="Delivered"/>
    <s v="Mobile App"/>
    <n v="5"/>
    <n v="1899"/>
    <n v="474.75"/>
    <n v="1424.25"/>
    <n v="1120"/>
    <n v="304.25"/>
    <n v="0"/>
    <s v="Jun"/>
    <n v="2025"/>
    <x v="3"/>
  </r>
  <r>
    <s v="ORD101301"/>
    <d v="2025-06-12T00:00:00"/>
    <s v="CUST0466"/>
    <s v="Yash Agarwal"/>
    <s v="Male"/>
    <n v="32"/>
    <x v="6"/>
    <s v="North"/>
    <s v="P003"/>
    <x v="9"/>
    <x v="3"/>
    <s v="Wearables"/>
    <n v="2"/>
    <n v="3299"/>
    <n v="0.1"/>
    <n v="4200"/>
    <x v="3"/>
    <s v="Delivered"/>
    <s v="Website"/>
    <n v="3"/>
    <n v="6598"/>
    <n v="659.80000000000007"/>
    <n v="5938.2"/>
    <n v="4200"/>
    <n v="1738.1999999999998"/>
    <n v="0"/>
    <s v="Jun"/>
    <n v="2025"/>
    <x v="3"/>
  </r>
  <r>
    <s v="ORD103990"/>
    <d v="2025-06-12T00:00:00"/>
    <s v="CUST1192"/>
    <s v="Sanya Malhotra"/>
    <s v="Female"/>
    <n v="25"/>
    <x v="2"/>
    <s v="East"/>
    <s v="P027"/>
    <x v="25"/>
    <x v="4"/>
    <s v="Business"/>
    <n v="1"/>
    <n v="699"/>
    <n v="0.1"/>
    <n v="300"/>
    <x v="0"/>
    <s v="Delivered"/>
    <s v="Website"/>
    <n v="4"/>
    <n v="699"/>
    <n v="69.900000000000006"/>
    <n v="629.1"/>
    <n v="300"/>
    <n v="329.1"/>
    <n v="0"/>
    <s v="Jun"/>
    <n v="2025"/>
    <x v="0"/>
  </r>
  <r>
    <s v="ORD101845"/>
    <d v="2025-06-13T00:00:00"/>
    <s v="CUST1439"/>
    <s v="Shivam Mehta"/>
    <s v="Male"/>
    <n v="28"/>
    <x v="1"/>
    <s v="North"/>
    <s v="P006"/>
    <x v="8"/>
    <x v="2"/>
    <s v="Bags"/>
    <n v="1"/>
    <n v="1799"/>
    <n v="0.15"/>
    <n v="950"/>
    <x v="4"/>
    <s v="Delivered"/>
    <s v="Mobile App"/>
    <n v="5"/>
    <n v="1799"/>
    <n v="269.84999999999997"/>
    <n v="1529.15"/>
    <n v="950"/>
    <n v="579.15000000000009"/>
    <n v="0"/>
    <s v="Jun"/>
    <n v="2025"/>
    <x v="3"/>
  </r>
  <r>
    <s v="ORD104789"/>
    <d v="2025-06-13T00:00:00"/>
    <s v="CUST1136"/>
    <s v="Mohit Sharma"/>
    <s v="Male"/>
    <n v="18"/>
    <x v="0"/>
    <s v="East"/>
    <s v="P019"/>
    <x v="18"/>
    <x v="5"/>
    <s v="Sports"/>
    <n v="2"/>
    <n v="1499"/>
    <n v="0"/>
    <n v="1600"/>
    <x v="1"/>
    <s v="Delivered"/>
    <s v="Mobile App"/>
    <n v="5"/>
    <n v="2998"/>
    <n v="0"/>
    <n v="2998"/>
    <n v="1600"/>
    <n v="1398"/>
    <n v="0"/>
    <s v="Jun"/>
    <n v="2025"/>
    <x v="0"/>
  </r>
  <r>
    <s v="ORD102998"/>
    <d v="2025-06-13T00:00:00"/>
    <s v="CUST1670"/>
    <s v="Kabir Gupta"/>
    <s v="Male"/>
    <n v="43"/>
    <x v="12"/>
    <s v="West"/>
    <s v="P015"/>
    <x v="23"/>
    <x v="0"/>
    <s v="Home Decor"/>
    <n v="1"/>
    <n v="1599"/>
    <n v="0.2"/>
    <n v="850"/>
    <x v="0"/>
    <s v="Delivered"/>
    <s v="Mobile App"/>
    <n v="5"/>
    <n v="1599"/>
    <n v="319.8"/>
    <n v="1279.2"/>
    <n v="850"/>
    <n v="429.20000000000005"/>
    <n v="0"/>
    <s v="Jun"/>
    <n v="2025"/>
    <x v="2"/>
  </r>
  <r>
    <s v="ORD104305"/>
    <d v="2025-06-13T00:00:00"/>
    <s v="CUST1814"/>
    <s v="Simran Gupta"/>
    <s v="Female"/>
    <n v="44"/>
    <x v="0"/>
    <s v="East"/>
    <s v="P030"/>
    <x v="7"/>
    <x v="4"/>
    <s v="Self Development"/>
    <n v="2"/>
    <n v="599"/>
    <n v="0.2"/>
    <n v="520"/>
    <x v="0"/>
    <s v="Delivered"/>
    <s v="Mobile App"/>
    <n v="5"/>
    <n v="1198"/>
    <n v="239.60000000000002"/>
    <n v="958.4"/>
    <n v="520"/>
    <n v="438.4"/>
    <n v="0"/>
    <s v="Jun"/>
    <n v="2025"/>
    <x v="2"/>
  </r>
  <r>
    <s v="ORD103223"/>
    <d v="2025-06-13T00:00:00"/>
    <s v="CUST1501"/>
    <s v="Kavya Patel"/>
    <s v="Female"/>
    <n v="33"/>
    <x v="13"/>
    <s v="North"/>
    <s v="P015"/>
    <x v="23"/>
    <x v="0"/>
    <s v="Home Decor"/>
    <n v="4"/>
    <n v="1599"/>
    <n v="0.2"/>
    <n v="3400"/>
    <x v="0"/>
    <s v="Delivered"/>
    <s v="Mobile App"/>
    <n v="4"/>
    <n v="6396"/>
    <n v="1279.2"/>
    <n v="5116.8"/>
    <n v="3400"/>
    <n v="1716.8000000000002"/>
    <n v="0"/>
    <s v="Jun"/>
    <n v="2025"/>
    <x v="3"/>
  </r>
  <r>
    <s v="ORD102562"/>
    <d v="2025-06-13T00:00:00"/>
    <s v="CUST1562"/>
    <s v="Rohan Rao"/>
    <s v="Female"/>
    <n v="55"/>
    <x v="9"/>
    <s v="North"/>
    <s v="P016"/>
    <x v="28"/>
    <x v="5"/>
    <s v="Fitness"/>
    <n v="1"/>
    <n v="999"/>
    <n v="0.15"/>
    <n v="520"/>
    <x v="5"/>
    <s v="Delivered"/>
    <s v="Website"/>
    <n v="5"/>
    <n v="999"/>
    <n v="149.85"/>
    <n v="849.15"/>
    <n v="520"/>
    <n v="329.15"/>
    <n v="0"/>
    <s v="Jun"/>
    <n v="2025"/>
    <x v="1"/>
  </r>
  <r>
    <s v="ORD101767"/>
    <d v="2025-06-13T00:00:00"/>
    <s v="CUST2030"/>
    <s v="Aditya Kapoor"/>
    <s v="Female"/>
    <n v="36"/>
    <x v="22"/>
    <s v="South"/>
    <s v="P007"/>
    <x v="5"/>
    <x v="2"/>
    <s v="Footwear"/>
    <n v="1"/>
    <n v="2899"/>
    <n v="0.05"/>
    <n v="1700"/>
    <x v="2"/>
    <s v="Delivered"/>
    <s v="Mobile App"/>
    <n v="5"/>
    <n v="2899"/>
    <n v="144.95000000000002"/>
    <n v="2754.05"/>
    <n v="1700"/>
    <n v="1054.0500000000002"/>
    <n v="0"/>
    <s v="Jun"/>
    <n v="2025"/>
    <x v="2"/>
  </r>
  <r>
    <s v="ORD104033"/>
    <d v="2025-06-13T00:00:00"/>
    <s v="CUST1547"/>
    <s v="Kiara Chopra"/>
    <s v="Male"/>
    <n v="42"/>
    <x v="17"/>
    <s v="North"/>
    <s v="P024"/>
    <x v="13"/>
    <x v="1"/>
    <s v="Fragrance"/>
    <n v="1"/>
    <n v="1799"/>
    <n v="0.15"/>
    <n v="900"/>
    <x v="0"/>
    <s v="Delivered"/>
    <s v="Mobile App"/>
    <n v="5"/>
    <n v="1799"/>
    <n v="269.84999999999997"/>
    <n v="1529.15"/>
    <n v="900"/>
    <n v="629.15000000000009"/>
    <n v="0"/>
    <s v="Jun"/>
    <n v="2025"/>
    <x v="2"/>
  </r>
  <r>
    <s v="ORD102190"/>
    <d v="2025-06-13T00:00:00"/>
    <s v="CUST0902"/>
    <s v="Kabir Gupta"/>
    <s v="Female"/>
    <n v="31"/>
    <x v="2"/>
    <s v="East"/>
    <s v="P029"/>
    <x v="11"/>
    <x v="4"/>
    <s v="Technology"/>
    <n v="1"/>
    <n v="1299"/>
    <n v="0.1"/>
    <n v="610"/>
    <x v="3"/>
    <s v="Delivered"/>
    <s v="Mobile App"/>
    <n v="5"/>
    <n v="1299"/>
    <n v="129.9"/>
    <n v="1169.0999999999999"/>
    <n v="610"/>
    <n v="559.09999999999991"/>
    <n v="0"/>
    <s v="Jun"/>
    <n v="2025"/>
    <x v="3"/>
  </r>
  <r>
    <s v="ORD103272"/>
    <d v="2025-06-13T00:00:00"/>
    <s v="CUST1715"/>
    <s v="Anjali Verma"/>
    <s v="Male"/>
    <n v="38"/>
    <x v="8"/>
    <s v="East"/>
    <s v="P015"/>
    <x v="23"/>
    <x v="0"/>
    <s v="Home Decor"/>
    <n v="1"/>
    <n v="1599"/>
    <n v="0"/>
    <n v="850"/>
    <x v="0"/>
    <s v="Delivered"/>
    <s v="Mobile App"/>
    <n v="3"/>
    <n v="1599"/>
    <n v="0"/>
    <n v="1599"/>
    <n v="850"/>
    <n v="749"/>
    <n v="0"/>
    <s v="Jun"/>
    <n v="2025"/>
    <x v="2"/>
  </r>
  <r>
    <s v="ORD104179"/>
    <d v="2025-06-13T00:00:00"/>
    <s v="CUST0501"/>
    <s v="Pranav Bansal"/>
    <s v="Female"/>
    <n v="37"/>
    <x v="15"/>
    <s v="West"/>
    <s v="P026"/>
    <x v="15"/>
    <x v="4"/>
    <s v="Fiction"/>
    <n v="2"/>
    <n v="899"/>
    <n v="0"/>
    <n v="840"/>
    <x v="2"/>
    <s v="Cancelled"/>
    <s v="Mobile App"/>
    <m/>
    <n v="1798"/>
    <n v="0"/>
    <n v="1798"/>
    <n v="840"/>
    <n v="958"/>
    <n v="0"/>
    <s v="Jun"/>
    <n v="2025"/>
    <x v="2"/>
  </r>
  <r>
    <s v="ORD104430"/>
    <d v="2025-06-13T00:00:00"/>
    <s v="CUST1343"/>
    <s v="Shivam Mehta"/>
    <s v="Male"/>
    <n v="23"/>
    <x v="16"/>
    <s v="North"/>
    <s v="P019"/>
    <x v="18"/>
    <x v="5"/>
    <s v="Sports"/>
    <n v="2"/>
    <n v="1499"/>
    <n v="0.05"/>
    <n v="1600"/>
    <x v="1"/>
    <s v="Delivered"/>
    <s v="Mobile App"/>
    <n v="5"/>
    <n v="2998"/>
    <n v="149.9"/>
    <n v="2848.1"/>
    <n v="1600"/>
    <n v="1248.0999999999999"/>
    <n v="0"/>
    <s v="Jun"/>
    <n v="2025"/>
    <x v="0"/>
  </r>
  <r>
    <s v="ORD104955"/>
    <d v="2025-06-14T00:00:00"/>
    <s v="CUST0736"/>
    <s v="Aarav Sharma"/>
    <s v="Female"/>
    <n v="41"/>
    <x v="7"/>
    <s v="West"/>
    <s v="P021"/>
    <x v="3"/>
    <x v="1"/>
    <s v="Skincare"/>
    <n v="4"/>
    <n v="499"/>
    <n v="0.1"/>
    <n v="880"/>
    <x v="0"/>
    <s v="Delivered"/>
    <s v="Website"/>
    <n v="5"/>
    <n v="1996"/>
    <n v="199.60000000000002"/>
    <n v="1796.4"/>
    <n v="880"/>
    <n v="916.40000000000009"/>
    <n v="0"/>
    <s v="Jun"/>
    <n v="2025"/>
    <x v="2"/>
  </r>
  <r>
    <s v="ORD104885"/>
    <d v="2025-06-14T00:00:00"/>
    <s v="CUST1938"/>
    <s v="Yash Agarwal"/>
    <s v="Female"/>
    <n v="48"/>
    <x v="10"/>
    <s v="South"/>
    <s v="P016"/>
    <x v="28"/>
    <x v="5"/>
    <s v="Fitness"/>
    <n v="1"/>
    <n v="999"/>
    <n v="0.1"/>
    <n v="520"/>
    <x v="3"/>
    <s v="Delivered"/>
    <s v="Mobile App"/>
    <n v="5"/>
    <n v="999"/>
    <n v="99.9"/>
    <n v="899.1"/>
    <n v="520"/>
    <n v="379.1"/>
    <n v="0"/>
    <s v="Jun"/>
    <n v="2025"/>
    <x v="1"/>
  </r>
  <r>
    <s v="ORD100763"/>
    <d v="2025-06-14T00:00:00"/>
    <s v="CUST0419"/>
    <s v="Riya Verma"/>
    <s v="Male"/>
    <n v="41"/>
    <x v="21"/>
    <s v="East"/>
    <s v="P008"/>
    <x v="2"/>
    <x v="2"/>
    <s v="Clothing"/>
    <n v="1"/>
    <n v="799"/>
    <n v="0.2"/>
    <n v="390"/>
    <x v="1"/>
    <s v="Delivered"/>
    <s v="Mobile App"/>
    <n v="5"/>
    <n v="799"/>
    <n v="159.80000000000001"/>
    <n v="639.20000000000005"/>
    <n v="390"/>
    <n v="249.20000000000005"/>
    <n v="0"/>
    <s v="Jun"/>
    <n v="2025"/>
    <x v="2"/>
  </r>
  <r>
    <s v="ORD100934"/>
    <d v="2025-06-14T00:00:00"/>
    <s v="CUST1252"/>
    <s v="Varun Jain"/>
    <s v="Female"/>
    <n v="39"/>
    <x v="14"/>
    <s v="South"/>
    <s v="P005"/>
    <x v="27"/>
    <x v="3"/>
    <s v="Accessories"/>
    <n v="2"/>
    <n v="1599"/>
    <n v="0.1"/>
    <n v="1840"/>
    <x v="4"/>
    <s v="Delivered"/>
    <s v="Website"/>
    <n v="2"/>
    <n v="3198"/>
    <n v="319.8"/>
    <n v="2878.2"/>
    <n v="1840"/>
    <n v="1038.1999999999998"/>
    <n v="0"/>
    <s v="Jun"/>
    <n v="2025"/>
    <x v="2"/>
  </r>
  <r>
    <s v="ORD102558"/>
    <d v="2025-06-14T00:00:00"/>
    <s v="CUST0779"/>
    <s v="Kiara Chopra"/>
    <s v="Female"/>
    <n v="37"/>
    <x v="21"/>
    <s v="East"/>
    <s v="P017"/>
    <x v="17"/>
    <x v="5"/>
    <s v="Fitness"/>
    <n v="5"/>
    <n v="2499"/>
    <n v="0.1"/>
    <n v="7250"/>
    <x v="1"/>
    <s v="Delivered"/>
    <s v="Website"/>
    <n v="4"/>
    <n v="12495"/>
    <n v="1249.5"/>
    <n v="11245.5"/>
    <n v="7250"/>
    <n v="3995.5"/>
    <n v="0"/>
    <s v="Jun"/>
    <n v="2025"/>
    <x v="2"/>
  </r>
  <r>
    <s v="ORD100446"/>
    <d v="2025-06-14T00:00:00"/>
    <s v="CUST0925"/>
    <s v="Kavya Patel"/>
    <s v="Male"/>
    <n v="24"/>
    <x v="18"/>
    <s v="South"/>
    <s v="P002"/>
    <x v="10"/>
    <x v="3"/>
    <s v="Audio"/>
    <n v="2"/>
    <n v="1899"/>
    <n v="0.1"/>
    <n v="2240"/>
    <x v="1"/>
    <s v="Delivered"/>
    <s v="Mobile App"/>
    <n v="2"/>
    <n v="3798"/>
    <n v="379.8"/>
    <n v="3418.2"/>
    <n v="2240"/>
    <n v="1178.1999999999998"/>
    <n v="0"/>
    <s v="Jun"/>
    <n v="2025"/>
    <x v="0"/>
  </r>
  <r>
    <s v="ORD101474"/>
    <d v="2025-06-14T00:00:00"/>
    <s v="CUST0303"/>
    <s v="Isha Mehta"/>
    <s v="Male"/>
    <n v="26"/>
    <x v="12"/>
    <s v="West"/>
    <s v="P021"/>
    <x v="3"/>
    <x v="1"/>
    <s v="Skincare"/>
    <n v="3"/>
    <n v="499"/>
    <n v="0.2"/>
    <n v="660"/>
    <x v="0"/>
    <s v="Delivered"/>
    <s v="Mobile App"/>
    <n v="5"/>
    <n v="1497"/>
    <n v="299.40000000000003"/>
    <n v="1197.5999999999999"/>
    <n v="660"/>
    <n v="537.59999999999991"/>
    <n v="0"/>
    <s v="Jun"/>
    <n v="2025"/>
    <x v="3"/>
  </r>
  <r>
    <s v="ORD104174"/>
    <d v="2025-06-14T00:00:00"/>
    <s v="CUST1066"/>
    <s v="Arjun Rao"/>
    <s v="Female"/>
    <n v="28"/>
    <x v="17"/>
    <s v="North"/>
    <s v="P015"/>
    <x v="23"/>
    <x v="0"/>
    <s v="Home Decor"/>
    <n v="1"/>
    <n v="1599"/>
    <n v="0.15"/>
    <n v="850"/>
    <x v="1"/>
    <s v="Delivered"/>
    <s v="Website"/>
    <n v="5"/>
    <n v="1599"/>
    <n v="239.85"/>
    <n v="1359.15"/>
    <n v="850"/>
    <n v="509.15000000000009"/>
    <n v="0"/>
    <s v="Jun"/>
    <n v="2025"/>
    <x v="3"/>
  </r>
  <r>
    <s v="ORD102123"/>
    <d v="2025-06-14T00:00:00"/>
    <s v="CUST0987"/>
    <s v="Vansh Chopra"/>
    <s v="Female"/>
    <n v="32"/>
    <x v="17"/>
    <s v="North"/>
    <s v="P022"/>
    <x v="4"/>
    <x v="1"/>
    <s v="Skincare"/>
    <n v="2"/>
    <n v="799"/>
    <n v="0"/>
    <n v="720"/>
    <x v="3"/>
    <s v="Delivered"/>
    <s v="Mobile App"/>
    <n v="5"/>
    <n v="1598"/>
    <n v="0"/>
    <n v="1598"/>
    <n v="720"/>
    <n v="878"/>
    <n v="0"/>
    <s v="Jun"/>
    <n v="2025"/>
    <x v="3"/>
  </r>
  <r>
    <s v="ORD102530"/>
    <d v="2025-06-14T00:00:00"/>
    <s v="CUST2071"/>
    <s v="Aditi Saxena"/>
    <s v="Male"/>
    <n v="26"/>
    <x v="12"/>
    <s v="West"/>
    <s v="P010"/>
    <x v="26"/>
    <x v="2"/>
    <s v="Clothing"/>
    <n v="1"/>
    <n v="1499"/>
    <n v="0.05"/>
    <n v="780"/>
    <x v="3"/>
    <s v="Returned"/>
    <s v="Mobile App"/>
    <n v="4"/>
    <n v="1499"/>
    <n v="74.95"/>
    <n v="1424.05"/>
    <n v="780"/>
    <n v="644.04999999999995"/>
    <n v="0"/>
    <s v="Jun"/>
    <n v="2025"/>
    <x v="3"/>
  </r>
  <r>
    <s v="ORD103180"/>
    <d v="2025-06-15T00:00:00"/>
    <s v="CUST0579"/>
    <s v="Riya Verma"/>
    <s v="Female"/>
    <n v="47"/>
    <x v="21"/>
    <s v="East"/>
    <s v="P024"/>
    <x v="13"/>
    <x v="1"/>
    <s v="Fragrance"/>
    <n v="3"/>
    <n v="1799"/>
    <n v="0"/>
    <n v="2700"/>
    <x v="4"/>
    <s v="Returned"/>
    <s v="Mobile App"/>
    <n v="4"/>
    <n v="5397"/>
    <n v="0"/>
    <n v="5397"/>
    <n v="2700"/>
    <n v="2697"/>
    <n v="0"/>
    <s v="Jun"/>
    <n v="2025"/>
    <x v="1"/>
  </r>
  <r>
    <s v="ORD100591"/>
    <d v="2025-06-15T00:00:00"/>
    <s v="CUST0090"/>
    <s v="Rohan Rao"/>
    <s v="Female"/>
    <n v="38"/>
    <x v="2"/>
    <s v="East"/>
    <s v="P024"/>
    <x v="13"/>
    <x v="1"/>
    <s v="Fragrance"/>
    <n v="3"/>
    <n v="1799"/>
    <n v="0.05"/>
    <n v="2700"/>
    <x v="0"/>
    <s v="Delivered"/>
    <s v="Website"/>
    <n v="5"/>
    <n v="5397"/>
    <n v="269.85000000000002"/>
    <n v="5127.1499999999996"/>
    <n v="2700"/>
    <n v="2427.1499999999996"/>
    <n v="0"/>
    <s v="Jun"/>
    <n v="2025"/>
    <x v="2"/>
  </r>
  <r>
    <s v="ORD103987"/>
    <d v="2025-06-15T00:00:00"/>
    <s v="CUST0851"/>
    <s v="Anjali Verma"/>
    <s v="Female"/>
    <n v="40"/>
    <x v="17"/>
    <s v="North"/>
    <s v="P007"/>
    <x v="5"/>
    <x v="2"/>
    <s v="Footwear"/>
    <n v="1"/>
    <n v="2899"/>
    <n v="0.1"/>
    <n v="1700"/>
    <x v="0"/>
    <s v="Delivered"/>
    <s v="Website"/>
    <n v="5"/>
    <n v="2899"/>
    <n v="289.90000000000003"/>
    <n v="2609.1"/>
    <n v="1700"/>
    <n v="909.09999999999991"/>
    <n v="0"/>
    <s v="Jun"/>
    <n v="2025"/>
    <x v="2"/>
  </r>
  <r>
    <s v="ORD103692"/>
    <d v="2025-06-15T00:00:00"/>
    <s v="CUST0804"/>
    <s v="Varun Jain"/>
    <s v="Male"/>
    <n v="19"/>
    <x v="9"/>
    <s v="North"/>
    <s v="P007"/>
    <x v="5"/>
    <x v="2"/>
    <s v="Footwear"/>
    <n v="1"/>
    <n v="2899"/>
    <n v="0.15"/>
    <n v="1700"/>
    <x v="1"/>
    <s v="Delivered"/>
    <s v="Mobile App"/>
    <n v="5"/>
    <n v="2899"/>
    <n v="434.84999999999997"/>
    <n v="2464.15"/>
    <n v="1700"/>
    <n v="764.15000000000009"/>
    <n v="0"/>
    <s v="Jun"/>
    <n v="2025"/>
    <x v="0"/>
  </r>
  <r>
    <s v="ORD104857"/>
    <d v="2025-06-15T00:00:00"/>
    <s v="CUST0288"/>
    <s v="Aarav Sharma"/>
    <s v="Female"/>
    <n v="46"/>
    <x v="11"/>
    <s v="West"/>
    <s v="P021"/>
    <x v="3"/>
    <x v="1"/>
    <s v="Skincare"/>
    <n v="3"/>
    <n v="499"/>
    <n v="0.2"/>
    <n v="660"/>
    <x v="3"/>
    <s v="Delivered"/>
    <s v="Website"/>
    <n v="4"/>
    <n v="1497"/>
    <n v="299.40000000000003"/>
    <n v="1197.5999999999999"/>
    <n v="660"/>
    <n v="537.59999999999991"/>
    <n v="0"/>
    <s v="Jun"/>
    <n v="2025"/>
    <x v="1"/>
  </r>
  <r>
    <s v="ORD101336"/>
    <d v="2025-06-15T00:00:00"/>
    <s v="CUST0272"/>
    <s v="Mohit Sharma"/>
    <s v="Female"/>
    <n v="18"/>
    <x v="0"/>
    <s v="East"/>
    <s v="P004"/>
    <x v="19"/>
    <x v="3"/>
    <s v="Accessories"/>
    <n v="1"/>
    <n v="899"/>
    <n v="0.15"/>
    <n v="480"/>
    <x v="1"/>
    <s v="Delivered"/>
    <s v="Website"/>
    <n v="1"/>
    <n v="899"/>
    <n v="134.85"/>
    <n v="764.15"/>
    <n v="480"/>
    <n v="284.14999999999998"/>
    <n v="0"/>
    <s v="Jun"/>
    <n v="2025"/>
    <x v="0"/>
  </r>
  <r>
    <s v="ORD103624"/>
    <d v="2025-06-15T00:00:00"/>
    <s v="CUST2020"/>
    <s v="Varun Jain"/>
    <s v="Male"/>
    <n v="27"/>
    <x v="19"/>
    <s v="East"/>
    <s v="P026"/>
    <x v="15"/>
    <x v="4"/>
    <s v="Fiction"/>
    <n v="1"/>
    <n v="899"/>
    <n v="0.1"/>
    <n v="420"/>
    <x v="0"/>
    <s v="Delivered"/>
    <s v="Website"/>
    <n v="3"/>
    <n v="899"/>
    <n v="89.9"/>
    <n v="809.1"/>
    <n v="420"/>
    <n v="389.1"/>
    <n v="0"/>
    <s v="Jun"/>
    <n v="2025"/>
    <x v="3"/>
  </r>
  <r>
    <s v="ORD103563"/>
    <d v="2025-06-15T00:00:00"/>
    <s v="CUST0444"/>
    <s v="Ananya Kumar"/>
    <s v="Female"/>
    <n v="32"/>
    <x v="15"/>
    <s v="West"/>
    <s v="P017"/>
    <x v="17"/>
    <x v="5"/>
    <s v="Fitness"/>
    <n v="2"/>
    <n v="2499"/>
    <n v="0.1"/>
    <n v="2900"/>
    <x v="4"/>
    <s v="Delivered"/>
    <s v="Mobile App"/>
    <n v="4"/>
    <n v="4998"/>
    <n v="499.8"/>
    <n v="4498.2"/>
    <n v="2900"/>
    <n v="1598.1999999999998"/>
    <n v="0"/>
    <s v="Jun"/>
    <n v="2025"/>
    <x v="3"/>
  </r>
  <r>
    <s v="ORD101357"/>
    <d v="2025-06-15T00:00:00"/>
    <s v="CUST0601"/>
    <s v="Meera Singh"/>
    <s v="Female"/>
    <n v="19"/>
    <x v="8"/>
    <s v="East"/>
    <s v="P016"/>
    <x v="28"/>
    <x v="5"/>
    <s v="Fitness"/>
    <n v="1"/>
    <n v="999"/>
    <n v="0.15"/>
    <n v="520"/>
    <x v="1"/>
    <s v="Delivered"/>
    <s v="Website"/>
    <n v="5"/>
    <n v="999"/>
    <n v="149.85"/>
    <n v="849.15"/>
    <n v="520"/>
    <n v="329.15"/>
    <n v="0"/>
    <s v="Jun"/>
    <n v="2025"/>
    <x v="0"/>
  </r>
  <r>
    <s v="ORD102752"/>
    <d v="2025-06-15T00:00:00"/>
    <s v="CUST1929"/>
    <s v="Zoya Singh"/>
    <s v="Female"/>
    <n v="31"/>
    <x v="9"/>
    <s v="North"/>
    <s v="P010"/>
    <x v="26"/>
    <x v="2"/>
    <s v="Clothing"/>
    <n v="1"/>
    <n v="1499"/>
    <n v="0.05"/>
    <n v="780"/>
    <x v="3"/>
    <s v="Delivered"/>
    <s v="Website"/>
    <n v="4"/>
    <n v="1499"/>
    <n v="74.95"/>
    <n v="1424.05"/>
    <n v="780"/>
    <n v="644.04999999999995"/>
    <n v="0"/>
    <s v="Jun"/>
    <n v="2025"/>
    <x v="3"/>
  </r>
  <r>
    <s v="ORD103231"/>
    <d v="2025-06-15T00:00:00"/>
    <s v="CUST1960"/>
    <s v="Sanya Malhotra"/>
    <s v="Male"/>
    <n v="21"/>
    <x v="10"/>
    <s v="South"/>
    <s v="P025"/>
    <x v="1"/>
    <x v="1"/>
    <s v="Skincare"/>
    <n v="2"/>
    <n v="699"/>
    <n v="0.2"/>
    <n v="620"/>
    <x v="3"/>
    <s v="Delivered"/>
    <s v="Website"/>
    <n v="4"/>
    <n v="1398"/>
    <n v="279.60000000000002"/>
    <n v="1118.4000000000001"/>
    <n v="620"/>
    <n v="498.40000000000009"/>
    <n v="0"/>
    <s v="Jun"/>
    <n v="2025"/>
    <x v="0"/>
  </r>
  <r>
    <s v="ORD100463"/>
    <d v="2025-06-16T00:00:00"/>
    <s v="CUST0119"/>
    <s v="Aditi Saxena"/>
    <s v="Female"/>
    <n v="18"/>
    <x v="19"/>
    <s v="East"/>
    <s v="P021"/>
    <x v="3"/>
    <x v="1"/>
    <s v="Skincare"/>
    <n v="1"/>
    <n v="499"/>
    <n v="0.2"/>
    <n v="220"/>
    <x v="0"/>
    <s v="Delivered"/>
    <s v="Website"/>
    <n v="5"/>
    <n v="499"/>
    <n v="99.800000000000011"/>
    <n v="399.2"/>
    <n v="220"/>
    <n v="179.2"/>
    <n v="0"/>
    <s v="Jun"/>
    <n v="2025"/>
    <x v="0"/>
  </r>
  <r>
    <s v="ORD101672"/>
    <d v="2025-06-16T00:00:00"/>
    <s v="CUST1712"/>
    <s v="Mohit Sharma"/>
    <s v="Male"/>
    <n v="47"/>
    <x v="19"/>
    <s v="East"/>
    <s v="P001"/>
    <x v="6"/>
    <x v="3"/>
    <s v="Audio"/>
    <n v="1"/>
    <n v="2499"/>
    <n v="0.2"/>
    <n v="1550"/>
    <x v="3"/>
    <s v="Delivered"/>
    <s v="Website"/>
    <n v="5"/>
    <n v="2499"/>
    <n v="499.8"/>
    <n v="1999.2"/>
    <n v="1550"/>
    <n v="449.20000000000005"/>
    <n v="0"/>
    <s v="Jun"/>
    <n v="2025"/>
    <x v="1"/>
  </r>
  <r>
    <s v="ORD101644"/>
    <d v="2025-06-16T00:00:00"/>
    <s v="CUST1392"/>
    <s v="Mohit Sharma"/>
    <s v="Female"/>
    <n v="29"/>
    <x v="5"/>
    <s v="West"/>
    <s v="P022"/>
    <x v="4"/>
    <x v="1"/>
    <s v="Skincare"/>
    <n v="3"/>
    <n v="799"/>
    <n v="0.2"/>
    <n v="1080"/>
    <x v="1"/>
    <s v="Delivered"/>
    <s v="Mobile App"/>
    <n v="5"/>
    <n v="2397"/>
    <n v="479.40000000000003"/>
    <n v="1917.6"/>
    <n v="1080"/>
    <n v="837.59999999999991"/>
    <n v="0"/>
    <s v="Jun"/>
    <n v="2025"/>
    <x v="3"/>
  </r>
  <r>
    <s v="ORD103067"/>
    <d v="2025-06-16T00:00:00"/>
    <s v="CUST1095"/>
    <s v="Nisha Saxena"/>
    <s v="Female"/>
    <n v="49"/>
    <x v="17"/>
    <s v="North"/>
    <s v="P001"/>
    <x v="6"/>
    <x v="3"/>
    <s v="Audio"/>
    <n v="2"/>
    <n v="2499"/>
    <n v="0"/>
    <n v="3100"/>
    <x v="2"/>
    <s v="Delivered"/>
    <s v="Mobile App"/>
    <n v="4"/>
    <n v="4998"/>
    <n v="0"/>
    <n v="4998"/>
    <n v="3100"/>
    <n v="1898"/>
    <n v="0"/>
    <s v="Jun"/>
    <n v="2025"/>
    <x v="1"/>
  </r>
  <r>
    <s v="ORD101664"/>
    <d v="2025-06-16T00:00:00"/>
    <s v="CUST0062"/>
    <s v="Pooja Kapoor"/>
    <s v="Male"/>
    <n v="21"/>
    <x v="12"/>
    <s v="West"/>
    <s v="P009"/>
    <x v="21"/>
    <x v="2"/>
    <s v="Clothing"/>
    <n v="1"/>
    <n v="1999"/>
    <n v="0"/>
    <n v="1050"/>
    <x v="4"/>
    <s v="Delivered"/>
    <s v="Website"/>
    <n v="4"/>
    <n v="1999"/>
    <n v="0"/>
    <n v="1999"/>
    <n v="1050"/>
    <n v="949"/>
    <n v="0"/>
    <s v="Jun"/>
    <n v="2025"/>
    <x v="0"/>
  </r>
  <r>
    <s v="ORD100038"/>
    <d v="2025-06-16T00:00:00"/>
    <s v="CUST0409"/>
    <s v="Meera Singh"/>
    <s v="Male"/>
    <n v="37"/>
    <x v="13"/>
    <s v="North"/>
    <s v="P022"/>
    <x v="4"/>
    <x v="1"/>
    <s v="Skincare"/>
    <n v="5"/>
    <n v="799"/>
    <n v="0.05"/>
    <n v="1800"/>
    <x v="3"/>
    <s v="Delivered"/>
    <s v="Mobile App"/>
    <n v="5"/>
    <n v="3995"/>
    <n v="199.75"/>
    <n v="3795.25"/>
    <n v="1800"/>
    <n v="1995.25"/>
    <n v="0"/>
    <s v="Jun"/>
    <n v="2025"/>
    <x v="2"/>
  </r>
  <r>
    <s v="ORD100744"/>
    <d v="2025-06-17T00:00:00"/>
    <s v="CUST0677"/>
    <s v="Akash Bansal"/>
    <s v="Female"/>
    <n v="18"/>
    <x v="16"/>
    <s v="North"/>
    <s v="P012"/>
    <x v="0"/>
    <x v="0"/>
    <s v="Kitchen"/>
    <n v="1"/>
    <n v="5999"/>
    <n v="0.15"/>
    <n v="3900"/>
    <x v="1"/>
    <s v="Delivered"/>
    <s v="Mobile App"/>
    <n v="3"/>
    <n v="5999"/>
    <n v="899.85"/>
    <n v="5099.1499999999996"/>
    <n v="3900"/>
    <n v="1199.1499999999996"/>
    <n v="0"/>
    <s v="Jun"/>
    <n v="2025"/>
    <x v="0"/>
  </r>
  <r>
    <s v="ORD101207"/>
    <d v="2025-06-17T00:00:00"/>
    <s v="CUST0740"/>
    <s v="Varun Jain"/>
    <s v="Female"/>
    <n v="31"/>
    <x v="1"/>
    <s v="North"/>
    <s v="P007"/>
    <x v="5"/>
    <x v="2"/>
    <s v="Footwear"/>
    <n v="1"/>
    <n v="2899"/>
    <n v="0"/>
    <n v="1700"/>
    <x v="3"/>
    <s v="Delivered"/>
    <s v="Mobile App"/>
    <n v="4"/>
    <n v="2899"/>
    <n v="0"/>
    <n v="2899"/>
    <n v="1700"/>
    <n v="1199"/>
    <n v="0"/>
    <s v="Jun"/>
    <n v="2025"/>
    <x v="3"/>
  </r>
  <r>
    <s v="ORD104762"/>
    <d v="2025-06-17T00:00:00"/>
    <s v="CUST1668"/>
    <s v="Varun Jain"/>
    <s v="Male"/>
    <n v="19"/>
    <x v="19"/>
    <s v="East"/>
    <s v="P022"/>
    <x v="4"/>
    <x v="1"/>
    <s v="Skincare"/>
    <n v="4"/>
    <n v="799"/>
    <n v="0.15"/>
    <n v="1440"/>
    <x v="3"/>
    <s v="Delivered"/>
    <s v="Mobile App"/>
    <n v="5"/>
    <n v="3196"/>
    <n v="479.4"/>
    <n v="2716.6"/>
    <n v="1440"/>
    <n v="1276.5999999999999"/>
    <n v="0"/>
    <s v="Jun"/>
    <n v="2025"/>
    <x v="0"/>
  </r>
  <r>
    <s v="ORD102401"/>
    <d v="2025-06-17T00:00:00"/>
    <s v="CUST2074"/>
    <s v="Rohan Rao"/>
    <s v="Male"/>
    <n v="36"/>
    <x v="21"/>
    <s v="East"/>
    <s v="P022"/>
    <x v="4"/>
    <x v="1"/>
    <s v="Skincare"/>
    <n v="1"/>
    <n v="799"/>
    <n v="0.1"/>
    <n v="360"/>
    <x v="1"/>
    <s v="Delivered"/>
    <s v="Website"/>
    <n v="3"/>
    <n v="799"/>
    <n v="79.900000000000006"/>
    <n v="719.1"/>
    <n v="360"/>
    <n v="359.1"/>
    <n v="0"/>
    <s v="Jun"/>
    <n v="2025"/>
    <x v="2"/>
  </r>
  <r>
    <s v="ORD103098"/>
    <d v="2025-06-17T00:00:00"/>
    <s v="CUST1492"/>
    <s v="Karan Jain"/>
    <s v="Male"/>
    <n v="18"/>
    <x v="20"/>
    <s v="South"/>
    <s v="P002"/>
    <x v="10"/>
    <x v="3"/>
    <s v="Audio"/>
    <n v="2"/>
    <n v="1899"/>
    <n v="0.05"/>
    <n v="2240"/>
    <x v="0"/>
    <s v="Delivered"/>
    <s v="Website"/>
    <n v="4"/>
    <n v="3798"/>
    <n v="189.9"/>
    <n v="3608.1"/>
    <n v="2240"/>
    <n v="1368.1"/>
    <n v="0"/>
    <s v="Jun"/>
    <n v="2025"/>
    <x v="0"/>
  </r>
  <r>
    <s v="ORD100368"/>
    <d v="2025-06-17T00:00:00"/>
    <s v="CUST1915"/>
    <s v="Vansh Chopra"/>
    <s v="Male"/>
    <n v="34"/>
    <x v="8"/>
    <s v="East"/>
    <s v="P006"/>
    <x v="8"/>
    <x v="2"/>
    <s v="Bags"/>
    <n v="1"/>
    <n v="1799"/>
    <n v="0"/>
    <n v="950"/>
    <x v="2"/>
    <s v="Cancelled"/>
    <s v="Mobile App"/>
    <m/>
    <n v="1799"/>
    <n v="0"/>
    <n v="1799"/>
    <n v="950"/>
    <n v="849"/>
    <n v="0"/>
    <s v="Jun"/>
    <n v="2025"/>
    <x v="3"/>
  </r>
  <r>
    <s v="ORD104667"/>
    <d v="2025-06-17T00:00:00"/>
    <s v="CUST0540"/>
    <s v="Ananya Kumar"/>
    <s v="Male"/>
    <n v="41"/>
    <x v="6"/>
    <s v="North"/>
    <s v="P002"/>
    <x v="10"/>
    <x v="3"/>
    <s v="Audio"/>
    <n v="1"/>
    <n v="1899"/>
    <n v="0.15"/>
    <n v="1120"/>
    <x v="1"/>
    <s v="Delivered"/>
    <s v="Mobile App"/>
    <n v="5"/>
    <n v="1899"/>
    <n v="284.84999999999997"/>
    <n v="1614.15"/>
    <n v="1120"/>
    <n v="494.15000000000009"/>
    <n v="0"/>
    <s v="Jun"/>
    <n v="2025"/>
    <x v="2"/>
  </r>
  <r>
    <s v="ORD100440"/>
    <d v="2025-06-17T00:00:00"/>
    <s v="CUST0307"/>
    <s v="Anjali Verma"/>
    <s v="Male"/>
    <n v="29"/>
    <x v="5"/>
    <s v="West"/>
    <s v="P003"/>
    <x v="9"/>
    <x v="3"/>
    <s v="Wearables"/>
    <n v="1"/>
    <n v="3299"/>
    <n v="0.05"/>
    <n v="2100"/>
    <x v="0"/>
    <s v="Delivered"/>
    <s v="Mobile App"/>
    <n v="5"/>
    <n v="3299"/>
    <n v="164.95000000000002"/>
    <n v="3134.05"/>
    <n v="2100"/>
    <n v="1034.0500000000002"/>
    <n v="0"/>
    <s v="Jun"/>
    <n v="2025"/>
    <x v="3"/>
  </r>
  <r>
    <s v="ORD104719"/>
    <d v="2025-06-17T00:00:00"/>
    <s v="CUST1815"/>
    <s v="Aditi Saxena"/>
    <s v="Female"/>
    <n v="28"/>
    <x v="12"/>
    <s v="West"/>
    <s v="P028"/>
    <x v="12"/>
    <x v="4"/>
    <s v="Technology"/>
    <n v="4"/>
    <n v="1099"/>
    <n v="0.2"/>
    <n v="2080"/>
    <x v="4"/>
    <s v="Delivered"/>
    <s v="Mobile App"/>
    <n v="3"/>
    <n v="4396"/>
    <n v="879.2"/>
    <n v="3516.8"/>
    <n v="2080"/>
    <n v="1436.8000000000002"/>
    <n v="0"/>
    <s v="Jun"/>
    <n v="2025"/>
    <x v="3"/>
  </r>
  <r>
    <s v="ORD100991"/>
    <d v="2025-06-17T00:00:00"/>
    <s v="CUST1615"/>
    <s v="Isha Mehta"/>
    <s v="Male"/>
    <n v="30"/>
    <x v="19"/>
    <s v="East"/>
    <s v="P013"/>
    <x v="22"/>
    <x v="0"/>
    <s v="Cookware"/>
    <n v="4"/>
    <n v="4299"/>
    <n v="0.05"/>
    <n v="10800"/>
    <x v="0"/>
    <s v="Delivered"/>
    <s v="Website"/>
    <n v="4"/>
    <n v="17196"/>
    <n v="859.80000000000007"/>
    <n v="16336.2"/>
    <n v="10800"/>
    <n v="5536.2000000000007"/>
    <n v="0"/>
    <s v="Jun"/>
    <n v="2025"/>
    <x v="3"/>
  </r>
  <r>
    <s v="ORD101917"/>
    <d v="2025-06-18T00:00:00"/>
    <s v="CUST0174"/>
    <s v="Aditya Kapoor"/>
    <s v="Male"/>
    <n v="27"/>
    <x v="20"/>
    <s v="South"/>
    <s v="P008"/>
    <x v="2"/>
    <x v="2"/>
    <s v="Clothing"/>
    <n v="1"/>
    <n v="799"/>
    <n v="0.15"/>
    <n v="390"/>
    <x v="3"/>
    <s v="Returned"/>
    <s v="Mobile App"/>
    <n v="5"/>
    <n v="799"/>
    <n v="119.85"/>
    <n v="679.15"/>
    <n v="390"/>
    <n v="289.14999999999998"/>
    <n v="0"/>
    <s v="Jun"/>
    <n v="2025"/>
    <x v="3"/>
  </r>
  <r>
    <s v="ORD104452"/>
    <d v="2025-06-18T00:00:00"/>
    <s v="CUST1864"/>
    <s v="Sanya Malhotra"/>
    <s v="Male"/>
    <n v="18"/>
    <x v="20"/>
    <s v="South"/>
    <s v="P007"/>
    <x v="5"/>
    <x v="2"/>
    <s v="Footwear"/>
    <n v="1"/>
    <n v="2899"/>
    <n v="0.1"/>
    <n v="1700"/>
    <x v="3"/>
    <s v="Delivered"/>
    <s v="Website"/>
    <n v="3"/>
    <n v="2899"/>
    <n v="289.90000000000003"/>
    <n v="2609.1"/>
    <n v="1700"/>
    <n v="909.09999999999991"/>
    <n v="0"/>
    <s v="Jun"/>
    <n v="2025"/>
    <x v="0"/>
  </r>
  <r>
    <s v="ORD103023"/>
    <d v="2025-06-18T00:00:00"/>
    <s v="CUST1299"/>
    <s v="Anjali Verma"/>
    <s v="Female"/>
    <n v="19"/>
    <x v="14"/>
    <s v="South"/>
    <s v="P007"/>
    <x v="5"/>
    <x v="2"/>
    <s v="Footwear"/>
    <n v="1"/>
    <n v="2899"/>
    <n v="0.25"/>
    <n v="1700"/>
    <x v="1"/>
    <s v="Delivered"/>
    <s v="Website"/>
    <n v="5"/>
    <n v="2899"/>
    <n v="724.75"/>
    <n v="2174.25"/>
    <n v="1700"/>
    <n v="474.25"/>
    <n v="0"/>
    <s v="Jun"/>
    <n v="2025"/>
    <x v="0"/>
  </r>
  <r>
    <s v="ORD101212"/>
    <d v="2025-06-19T00:00:00"/>
    <s v="CUST1342"/>
    <s v="Pooja Kapoor"/>
    <s v="Male"/>
    <n v="29"/>
    <x v="18"/>
    <s v="South"/>
    <s v="P006"/>
    <x v="8"/>
    <x v="2"/>
    <s v="Bags"/>
    <n v="2"/>
    <n v="1799"/>
    <n v="0.1"/>
    <n v="1900"/>
    <x v="3"/>
    <s v="Returned"/>
    <s v="Mobile App"/>
    <n v="5"/>
    <n v="3598"/>
    <n v="359.8"/>
    <n v="3238.2"/>
    <n v="1900"/>
    <n v="1338.1999999999998"/>
    <n v="0"/>
    <s v="Jun"/>
    <n v="2025"/>
    <x v="3"/>
  </r>
  <r>
    <s v="ORD101176"/>
    <d v="2025-06-19T00:00:00"/>
    <s v="CUST0821"/>
    <s v="Pranav Bansal"/>
    <s v="Female"/>
    <n v="18"/>
    <x v="3"/>
    <s v="East"/>
    <s v="P007"/>
    <x v="5"/>
    <x v="2"/>
    <s v="Footwear"/>
    <n v="4"/>
    <n v="2899"/>
    <n v="0.15"/>
    <n v="6800"/>
    <x v="4"/>
    <s v="Delivered"/>
    <s v="Mobile App"/>
    <n v="4"/>
    <n v="11596"/>
    <n v="1739.3999999999999"/>
    <n v="9856.6"/>
    <n v="6800"/>
    <n v="3056.6000000000004"/>
    <n v="0"/>
    <s v="Jun"/>
    <n v="2025"/>
    <x v="0"/>
  </r>
  <r>
    <s v="ORD100441"/>
    <d v="2025-06-19T00:00:00"/>
    <s v="CUST1119"/>
    <s v="Shivam Mehta"/>
    <s v="Male"/>
    <n v="46"/>
    <x v="2"/>
    <s v="East"/>
    <s v="P013"/>
    <x v="22"/>
    <x v="0"/>
    <s v="Cookware"/>
    <n v="2"/>
    <n v="4299"/>
    <n v="0.2"/>
    <n v="5400"/>
    <x v="1"/>
    <s v="Delivered"/>
    <s v="Website"/>
    <n v="5"/>
    <n v="8598"/>
    <n v="1719.6000000000001"/>
    <n v="6878.4"/>
    <n v="5400"/>
    <n v="1478.3999999999996"/>
    <n v="0"/>
    <s v="Jun"/>
    <n v="2025"/>
    <x v="1"/>
  </r>
  <r>
    <s v="ORD103592"/>
    <d v="2025-06-19T00:00:00"/>
    <s v="CUST1652"/>
    <s v="Karan Jain"/>
    <s v="Female"/>
    <n v="40"/>
    <x v="13"/>
    <s v="North"/>
    <s v="P015"/>
    <x v="23"/>
    <x v="0"/>
    <s v="Home Decor"/>
    <n v="3"/>
    <n v="1599"/>
    <n v="0.1"/>
    <n v="2550"/>
    <x v="0"/>
    <s v="Delivered"/>
    <s v="Website"/>
    <n v="5"/>
    <n v="4797"/>
    <n v="479.70000000000005"/>
    <n v="4317.3"/>
    <n v="2550"/>
    <n v="1767.3000000000002"/>
    <n v="0"/>
    <s v="Jun"/>
    <n v="2025"/>
    <x v="2"/>
  </r>
  <r>
    <s v="ORD103247"/>
    <d v="2025-06-19T00:00:00"/>
    <s v="CUST2131"/>
    <s v="Anjali Verma"/>
    <s v="Female"/>
    <n v="48"/>
    <x v="14"/>
    <s v="South"/>
    <s v="P018"/>
    <x v="16"/>
    <x v="5"/>
    <s v="Sports"/>
    <n v="1"/>
    <n v="2199"/>
    <n v="0.15"/>
    <n v="1250"/>
    <x v="0"/>
    <s v="Delivered"/>
    <s v="Mobile App"/>
    <n v="4"/>
    <n v="2199"/>
    <n v="329.84999999999997"/>
    <n v="1869.15"/>
    <n v="1250"/>
    <n v="619.15000000000009"/>
    <n v="0"/>
    <s v="Jun"/>
    <n v="2025"/>
    <x v="1"/>
  </r>
  <r>
    <s v="ORD102516"/>
    <d v="2025-06-19T00:00:00"/>
    <s v="CUST0005"/>
    <s v="Akash Bansal"/>
    <s v="Male"/>
    <n v="22"/>
    <x v="22"/>
    <s v="South"/>
    <s v="P020"/>
    <x v="14"/>
    <x v="5"/>
    <s v="Fitness"/>
    <n v="3"/>
    <n v="699"/>
    <n v="0.1"/>
    <n v="960"/>
    <x v="1"/>
    <s v="Delivered"/>
    <s v="Mobile App"/>
    <n v="3"/>
    <n v="2097"/>
    <n v="209.70000000000002"/>
    <n v="1887.3"/>
    <n v="960"/>
    <n v="927.3"/>
    <n v="0"/>
    <s v="Jun"/>
    <n v="2025"/>
    <x v="0"/>
  </r>
  <r>
    <s v="ORD101102"/>
    <d v="2025-06-19T00:00:00"/>
    <s v="CUST1186"/>
    <s v="Manish Agarwal"/>
    <s v="Male"/>
    <n v="21"/>
    <x v="0"/>
    <s v="East"/>
    <s v="P026"/>
    <x v="15"/>
    <x v="4"/>
    <s v="Fiction"/>
    <n v="2"/>
    <n v="899"/>
    <n v="0.05"/>
    <n v="840"/>
    <x v="0"/>
    <s v="Delivered"/>
    <s v="Mobile App"/>
    <n v="4"/>
    <n v="1798"/>
    <n v="89.9"/>
    <n v="1708.1"/>
    <n v="840"/>
    <n v="868.09999999999991"/>
    <n v="0"/>
    <s v="Jun"/>
    <n v="2025"/>
    <x v="0"/>
  </r>
  <r>
    <s v="ORD102934"/>
    <d v="2025-06-19T00:00:00"/>
    <s v="CUST0611"/>
    <s v="Riya Verma"/>
    <s v="Female"/>
    <n v="38"/>
    <x v="7"/>
    <s v="West"/>
    <s v="P011"/>
    <x v="24"/>
    <x v="0"/>
    <s v="Kitchen"/>
    <n v="1"/>
    <n v="3499"/>
    <n v="0"/>
    <n v="2250"/>
    <x v="0"/>
    <s v="Delivered"/>
    <s v="Website"/>
    <n v="3"/>
    <n v="3499"/>
    <n v="0"/>
    <n v="3499"/>
    <n v="2250"/>
    <n v="1249"/>
    <n v="0"/>
    <s v="Jun"/>
    <n v="2025"/>
    <x v="2"/>
  </r>
  <r>
    <s v="ORD104367"/>
    <d v="2025-06-20T00:00:00"/>
    <s v="CUST0150"/>
    <s v="Simran Gupta"/>
    <s v="Male"/>
    <n v="37"/>
    <x v="18"/>
    <s v="South"/>
    <s v="P006"/>
    <x v="8"/>
    <x v="2"/>
    <s v="Bags"/>
    <n v="1"/>
    <n v="1799"/>
    <n v="0.15"/>
    <n v="950"/>
    <x v="0"/>
    <s v="Delivered"/>
    <s v="Website"/>
    <n v="3"/>
    <n v="1799"/>
    <n v="269.84999999999997"/>
    <n v="1529.15"/>
    <n v="950"/>
    <n v="579.15000000000009"/>
    <n v="0"/>
    <s v="Jun"/>
    <n v="2025"/>
    <x v="2"/>
  </r>
  <r>
    <s v="ORD100114"/>
    <d v="2025-06-20T00:00:00"/>
    <s v="CUST1418"/>
    <s v="Arjun Rao"/>
    <s v="Female"/>
    <n v="19"/>
    <x v="4"/>
    <s v="South"/>
    <s v="P028"/>
    <x v="12"/>
    <x v="4"/>
    <s v="Technology"/>
    <n v="1"/>
    <n v="1099"/>
    <n v="0.2"/>
    <n v="520"/>
    <x v="0"/>
    <s v="Cancelled"/>
    <s v="Website"/>
    <m/>
    <n v="1099"/>
    <n v="219.8"/>
    <n v="879.2"/>
    <n v="520"/>
    <n v="359.20000000000005"/>
    <n v="0"/>
    <s v="Jun"/>
    <n v="2025"/>
    <x v="0"/>
  </r>
  <r>
    <s v="ORD102933"/>
    <d v="2025-06-20T00:00:00"/>
    <s v="CUST0799"/>
    <s v="Shivam Mehta"/>
    <s v="Male"/>
    <n v="47"/>
    <x v="0"/>
    <s v="East"/>
    <s v="P024"/>
    <x v="13"/>
    <x v="1"/>
    <s v="Fragrance"/>
    <n v="1"/>
    <n v="1799"/>
    <n v="0.1"/>
    <n v="900"/>
    <x v="0"/>
    <s v="Delivered"/>
    <s v="Website"/>
    <n v="4"/>
    <n v="1799"/>
    <n v="179.9"/>
    <n v="1619.1"/>
    <n v="900"/>
    <n v="719.09999999999991"/>
    <n v="0"/>
    <s v="Jun"/>
    <n v="2025"/>
    <x v="1"/>
  </r>
  <r>
    <s v="ORD104060"/>
    <d v="2025-06-20T00:00:00"/>
    <s v="CUST1853"/>
    <s v="Kavya Patel"/>
    <s v="Female"/>
    <n v="27"/>
    <x v="14"/>
    <s v="South"/>
    <s v="P030"/>
    <x v="7"/>
    <x v="4"/>
    <s v="Self Development"/>
    <n v="1"/>
    <n v="599"/>
    <n v="0.05"/>
    <n v="260"/>
    <x v="3"/>
    <s v="Delivered"/>
    <s v="Mobile App"/>
    <n v="4"/>
    <n v="599"/>
    <n v="29.950000000000003"/>
    <n v="569.04999999999995"/>
    <n v="260"/>
    <n v="309.04999999999995"/>
    <n v="0"/>
    <s v="Jun"/>
    <n v="2025"/>
    <x v="3"/>
  </r>
  <r>
    <s v="ORD103407"/>
    <d v="2025-06-20T00:00:00"/>
    <s v="CUST0663"/>
    <s v="Aditi Saxena"/>
    <s v="Female"/>
    <n v="44"/>
    <x v="19"/>
    <s v="East"/>
    <s v="P007"/>
    <x v="5"/>
    <x v="2"/>
    <s v="Footwear"/>
    <n v="4"/>
    <n v="2899"/>
    <n v="0.1"/>
    <n v="6800"/>
    <x v="2"/>
    <s v="Delivered"/>
    <s v="Mobile App"/>
    <n v="4"/>
    <n v="11596"/>
    <n v="1159.6000000000001"/>
    <n v="10436.4"/>
    <n v="6800"/>
    <n v="3636.3999999999996"/>
    <n v="0"/>
    <s v="Jun"/>
    <n v="2025"/>
    <x v="2"/>
  </r>
  <r>
    <s v="ORD104992"/>
    <d v="2025-06-20T00:00:00"/>
    <s v="CUST0249"/>
    <s v="Meera Singh"/>
    <s v="Female"/>
    <n v="33"/>
    <x v="16"/>
    <s v="North"/>
    <s v="P005"/>
    <x v="27"/>
    <x v="3"/>
    <s v="Accessories"/>
    <n v="2"/>
    <n v="1599"/>
    <n v="0.1"/>
    <n v="1840"/>
    <x v="0"/>
    <s v="Delivered"/>
    <s v="Website"/>
    <n v="4"/>
    <n v="3198"/>
    <n v="319.8"/>
    <n v="2878.2"/>
    <n v="1840"/>
    <n v="1038.1999999999998"/>
    <n v="0"/>
    <s v="Jun"/>
    <n v="2025"/>
    <x v="3"/>
  </r>
  <r>
    <s v="ORD103815"/>
    <d v="2025-06-20T00:00:00"/>
    <s v="CUST1448"/>
    <s v="Sanya Malhotra"/>
    <s v="Male"/>
    <n v="39"/>
    <x v="3"/>
    <s v="East"/>
    <s v="P023"/>
    <x v="20"/>
    <x v="1"/>
    <s v="Haircare"/>
    <n v="1"/>
    <n v="649"/>
    <n v="0.3"/>
    <n v="290"/>
    <x v="0"/>
    <s v="Delivered"/>
    <s v="Mobile App"/>
    <n v="4"/>
    <n v="649"/>
    <n v="194.7"/>
    <n v="454.3"/>
    <n v="290"/>
    <n v="164.3"/>
    <n v="0"/>
    <s v="Jun"/>
    <n v="2025"/>
    <x v="2"/>
  </r>
  <r>
    <s v="ORD104606"/>
    <d v="2025-06-20T00:00:00"/>
    <s v="CUST1367"/>
    <s v="Aditi Saxena"/>
    <s v="Female"/>
    <n v="38"/>
    <x v="21"/>
    <s v="East"/>
    <s v="P015"/>
    <x v="23"/>
    <x v="0"/>
    <s v="Home Decor"/>
    <n v="2"/>
    <n v="1599"/>
    <n v="0.1"/>
    <n v="1700"/>
    <x v="0"/>
    <s v="Cancelled"/>
    <s v="Website"/>
    <m/>
    <n v="3198"/>
    <n v="319.8"/>
    <n v="2878.2"/>
    <n v="1700"/>
    <n v="1178.1999999999998"/>
    <n v="0"/>
    <s v="Jun"/>
    <n v="2025"/>
    <x v="2"/>
  </r>
  <r>
    <s v="ORD104047"/>
    <d v="2025-06-20T00:00:00"/>
    <s v="CUST0285"/>
    <s v="Kavya Patel"/>
    <s v="Female"/>
    <n v="42"/>
    <x v="13"/>
    <s v="North"/>
    <s v="P027"/>
    <x v="25"/>
    <x v="4"/>
    <s v="Business"/>
    <n v="1"/>
    <n v="699"/>
    <n v="0.1"/>
    <n v="300"/>
    <x v="3"/>
    <s v="Delivered"/>
    <s v="Mobile App"/>
    <n v="4"/>
    <n v="699"/>
    <n v="69.900000000000006"/>
    <n v="629.1"/>
    <n v="300"/>
    <n v="329.1"/>
    <n v="0"/>
    <s v="Jun"/>
    <n v="2025"/>
    <x v="2"/>
  </r>
  <r>
    <s v="ORD104242"/>
    <d v="2025-06-20T00:00:00"/>
    <s v="CUST1219"/>
    <s v="Riya Verma"/>
    <s v="Female"/>
    <n v="30"/>
    <x v="12"/>
    <s v="West"/>
    <s v="P004"/>
    <x v="19"/>
    <x v="3"/>
    <s v="Accessories"/>
    <n v="1"/>
    <n v="899"/>
    <n v="0.05"/>
    <n v="480"/>
    <x v="0"/>
    <s v="Cancelled"/>
    <s v="Website"/>
    <m/>
    <n v="899"/>
    <n v="44.95"/>
    <n v="854.05"/>
    <n v="480"/>
    <n v="374.04999999999995"/>
    <n v="0"/>
    <s v="Jun"/>
    <n v="2025"/>
    <x v="3"/>
  </r>
  <r>
    <s v="ORD102789"/>
    <d v="2025-06-20T00:00:00"/>
    <s v="CUST0818"/>
    <s v="Yash Agarwal"/>
    <s v="Female"/>
    <n v="20"/>
    <x v="0"/>
    <s v="East"/>
    <s v="P023"/>
    <x v="20"/>
    <x v="1"/>
    <s v="Haircare"/>
    <n v="3"/>
    <n v="649"/>
    <n v="0.15"/>
    <n v="870"/>
    <x v="2"/>
    <s v="Delivered"/>
    <s v="Website"/>
    <n v="3"/>
    <n v="1947"/>
    <n v="292.05"/>
    <n v="1654.95"/>
    <n v="870"/>
    <n v="784.95"/>
    <n v="0"/>
    <s v="Jun"/>
    <n v="2025"/>
    <x v="0"/>
  </r>
  <r>
    <s v="ORD101086"/>
    <d v="2025-06-20T00:00:00"/>
    <s v="CUST0377"/>
    <s v="Meera Singh"/>
    <s v="Female"/>
    <n v="28"/>
    <x v="13"/>
    <s v="North"/>
    <s v="P009"/>
    <x v="21"/>
    <x v="2"/>
    <s v="Clothing"/>
    <n v="2"/>
    <n v="1999"/>
    <n v="0.05"/>
    <n v="2100"/>
    <x v="0"/>
    <s v="Delivered"/>
    <s v="Mobile App"/>
    <n v="5"/>
    <n v="3998"/>
    <n v="199.9"/>
    <n v="3798.1"/>
    <n v="2100"/>
    <n v="1698.1"/>
    <n v="0"/>
    <s v="Jun"/>
    <n v="2025"/>
    <x v="3"/>
  </r>
  <r>
    <s v="ORD101691"/>
    <d v="2025-06-21T00:00:00"/>
    <s v="CUST1450"/>
    <s v="Arjun Rao"/>
    <s v="Female"/>
    <n v="33"/>
    <x v="22"/>
    <s v="South"/>
    <s v="P007"/>
    <x v="5"/>
    <x v="2"/>
    <s v="Footwear"/>
    <n v="4"/>
    <n v="2899"/>
    <n v="0.05"/>
    <n v="6800"/>
    <x v="1"/>
    <s v="Delivered"/>
    <s v="Mobile App"/>
    <n v="5"/>
    <n v="11596"/>
    <n v="579.80000000000007"/>
    <n v="11016.2"/>
    <n v="6800"/>
    <n v="4216.2000000000007"/>
    <n v="0"/>
    <s v="Jun"/>
    <n v="2025"/>
    <x v="3"/>
  </r>
  <r>
    <s v="ORD104538"/>
    <d v="2025-06-21T00:00:00"/>
    <s v="CUST1754"/>
    <s v="Rohan Rao"/>
    <s v="Female"/>
    <n v="30"/>
    <x v="1"/>
    <s v="North"/>
    <s v="P028"/>
    <x v="12"/>
    <x v="4"/>
    <s v="Technology"/>
    <n v="4"/>
    <n v="1099"/>
    <n v="0.15"/>
    <n v="2080"/>
    <x v="0"/>
    <s v="Delivered"/>
    <s v="Mobile App"/>
    <n v="4"/>
    <n v="4396"/>
    <n v="659.4"/>
    <n v="3736.6"/>
    <n v="2080"/>
    <n v="1656.6"/>
    <n v="0"/>
    <s v="Jun"/>
    <n v="2025"/>
    <x v="3"/>
  </r>
  <r>
    <s v="ORD102469"/>
    <d v="2025-06-21T00:00:00"/>
    <s v="CUST0569"/>
    <s v="Meera Singh"/>
    <s v="Male"/>
    <n v="29"/>
    <x v="14"/>
    <s v="South"/>
    <s v="P007"/>
    <x v="5"/>
    <x v="2"/>
    <s v="Footwear"/>
    <n v="1"/>
    <n v="2899"/>
    <n v="0.2"/>
    <n v="1700"/>
    <x v="0"/>
    <s v="Delivered"/>
    <s v="Website"/>
    <n v="4"/>
    <n v="2899"/>
    <n v="579.80000000000007"/>
    <n v="2319.1999999999998"/>
    <n v="1700"/>
    <n v="619.19999999999982"/>
    <n v="0"/>
    <s v="Jun"/>
    <n v="2025"/>
    <x v="3"/>
  </r>
  <r>
    <s v="ORD104880"/>
    <d v="2025-06-21T00:00:00"/>
    <s v="CUST1195"/>
    <s v="Kiara Chopra"/>
    <s v="Male"/>
    <n v="44"/>
    <x v="8"/>
    <s v="East"/>
    <s v="P030"/>
    <x v="7"/>
    <x v="4"/>
    <s v="Self Development"/>
    <n v="1"/>
    <n v="599"/>
    <n v="0.05"/>
    <n v="260"/>
    <x v="1"/>
    <s v="Delivered"/>
    <s v="Mobile App"/>
    <n v="5"/>
    <n v="599"/>
    <n v="29.950000000000003"/>
    <n v="569.04999999999995"/>
    <n v="260"/>
    <n v="309.04999999999995"/>
    <n v="0"/>
    <s v="Jun"/>
    <n v="2025"/>
    <x v="2"/>
  </r>
  <r>
    <s v="ORD100248"/>
    <d v="2025-06-21T00:00:00"/>
    <s v="CUST1879"/>
    <s v="Aditi Saxena"/>
    <s v="Male"/>
    <n v="36"/>
    <x v="20"/>
    <s v="South"/>
    <s v="P006"/>
    <x v="8"/>
    <x v="2"/>
    <s v="Bags"/>
    <n v="1"/>
    <n v="1799"/>
    <n v="0"/>
    <n v="950"/>
    <x v="2"/>
    <s v="Delivered"/>
    <s v="Website"/>
    <n v="5"/>
    <n v="1799"/>
    <n v="0"/>
    <n v="1799"/>
    <n v="950"/>
    <n v="849"/>
    <n v="0"/>
    <s v="Jun"/>
    <n v="2025"/>
    <x v="2"/>
  </r>
  <r>
    <s v="ORD101939"/>
    <d v="2025-06-21T00:00:00"/>
    <s v="CUST0869"/>
    <s v="Akash Bansal"/>
    <s v="Female"/>
    <n v="37"/>
    <x v="2"/>
    <s v="East"/>
    <s v="P025"/>
    <x v="1"/>
    <x v="1"/>
    <s v="Skincare"/>
    <n v="1"/>
    <n v="699"/>
    <n v="0.05"/>
    <n v="310"/>
    <x v="0"/>
    <s v="Delivered"/>
    <s v="Mobile App"/>
    <n v="3"/>
    <n v="699"/>
    <n v="34.950000000000003"/>
    <n v="664.05"/>
    <n v="310"/>
    <n v="354.04999999999995"/>
    <n v="0"/>
    <s v="Jun"/>
    <n v="2025"/>
    <x v="2"/>
  </r>
  <r>
    <s v="ORD100742"/>
    <d v="2025-06-21T00:00:00"/>
    <s v="CUST0405"/>
    <s v="Pranav Bansal"/>
    <s v="Male"/>
    <n v="23"/>
    <x v="20"/>
    <s v="South"/>
    <s v="P023"/>
    <x v="20"/>
    <x v="1"/>
    <s v="Haircare"/>
    <n v="1"/>
    <n v="649"/>
    <n v="0.25"/>
    <n v="290"/>
    <x v="0"/>
    <s v="Delivered"/>
    <s v="Website"/>
    <n v="3"/>
    <n v="649"/>
    <n v="162.25"/>
    <n v="486.75"/>
    <n v="290"/>
    <n v="196.75"/>
    <n v="0"/>
    <s v="Jun"/>
    <n v="2025"/>
    <x v="0"/>
  </r>
  <r>
    <s v="ORD101038"/>
    <d v="2025-06-21T00:00:00"/>
    <s v="CUST0265"/>
    <s v="Zoya Singh"/>
    <s v="Male"/>
    <n v="33"/>
    <x v="3"/>
    <s v="East"/>
    <s v="P021"/>
    <x v="3"/>
    <x v="1"/>
    <s v="Skincare"/>
    <n v="2"/>
    <n v="499"/>
    <n v="0.1"/>
    <n v="440"/>
    <x v="3"/>
    <s v="Delivered"/>
    <s v="Mobile App"/>
    <n v="1"/>
    <n v="998"/>
    <n v="99.800000000000011"/>
    <n v="898.2"/>
    <n v="440"/>
    <n v="458.20000000000005"/>
    <n v="0"/>
    <s v="Jun"/>
    <n v="2025"/>
    <x v="3"/>
  </r>
  <r>
    <s v="ORD104524"/>
    <d v="2025-06-21T00:00:00"/>
    <s v="CUST0428"/>
    <s v="Rahul Kumar"/>
    <s v="Female"/>
    <n v="18"/>
    <x v="19"/>
    <s v="East"/>
    <s v="P018"/>
    <x v="16"/>
    <x v="5"/>
    <s v="Sports"/>
    <n v="2"/>
    <n v="2199"/>
    <n v="0.1"/>
    <n v="2500"/>
    <x v="3"/>
    <s v="Delivered"/>
    <s v="Website"/>
    <n v="5"/>
    <n v="4398"/>
    <n v="439.8"/>
    <n v="3958.2"/>
    <n v="2500"/>
    <n v="1458.1999999999998"/>
    <n v="0"/>
    <s v="Jun"/>
    <n v="2025"/>
    <x v="0"/>
  </r>
  <r>
    <s v="ORD101626"/>
    <d v="2025-06-21T00:00:00"/>
    <s v="CUST1386"/>
    <s v="Arjun Rao"/>
    <s v="Female"/>
    <n v="30"/>
    <x v="15"/>
    <s v="West"/>
    <s v="P022"/>
    <x v="4"/>
    <x v="1"/>
    <s v="Skincare"/>
    <n v="2"/>
    <n v="799"/>
    <n v="0"/>
    <n v="720"/>
    <x v="2"/>
    <s v="Delivered"/>
    <s v="Website"/>
    <n v="5"/>
    <n v="1598"/>
    <n v="0"/>
    <n v="1598"/>
    <n v="720"/>
    <n v="878"/>
    <n v="0"/>
    <s v="Jun"/>
    <n v="2025"/>
    <x v="3"/>
  </r>
  <r>
    <s v="ORD104062"/>
    <d v="2025-06-22T00:00:00"/>
    <s v="CUST0112"/>
    <s v="Mohit Sharma"/>
    <s v="Male"/>
    <n v="32"/>
    <x v="10"/>
    <s v="South"/>
    <s v="P016"/>
    <x v="28"/>
    <x v="5"/>
    <s v="Fitness"/>
    <n v="1"/>
    <n v="999"/>
    <n v="0.25"/>
    <n v="520"/>
    <x v="3"/>
    <s v="Cancelled"/>
    <s v="Website"/>
    <m/>
    <n v="999"/>
    <n v="249.75"/>
    <n v="749.25"/>
    <n v="520"/>
    <n v="229.25"/>
    <n v="0"/>
    <s v="Jun"/>
    <n v="2025"/>
    <x v="3"/>
  </r>
  <r>
    <s v="ORD101874"/>
    <d v="2025-06-22T00:00:00"/>
    <s v="CUST1522"/>
    <s v="Yash Agarwal"/>
    <s v="Male"/>
    <n v="27"/>
    <x v="3"/>
    <s v="East"/>
    <s v="P008"/>
    <x v="2"/>
    <x v="2"/>
    <s v="Clothing"/>
    <n v="1"/>
    <n v="799"/>
    <n v="0.3"/>
    <n v="390"/>
    <x v="0"/>
    <s v="Delivered"/>
    <s v="Mobile App"/>
    <n v="3"/>
    <n v="799"/>
    <n v="239.7"/>
    <n v="559.29999999999995"/>
    <n v="390"/>
    <n v="169.29999999999995"/>
    <n v="0"/>
    <s v="Jun"/>
    <n v="2025"/>
    <x v="3"/>
  </r>
  <r>
    <s v="ORD100469"/>
    <d v="2025-06-22T00:00:00"/>
    <s v="CUST1032"/>
    <s v="Sanya Malhotra"/>
    <s v="Female"/>
    <n v="47"/>
    <x v="21"/>
    <s v="East"/>
    <s v="P022"/>
    <x v="4"/>
    <x v="1"/>
    <s v="Skincare"/>
    <n v="1"/>
    <n v="799"/>
    <n v="0.05"/>
    <n v="360"/>
    <x v="5"/>
    <s v="Delivered"/>
    <s v="Mobile App"/>
    <n v="4"/>
    <n v="799"/>
    <n v="39.950000000000003"/>
    <n v="759.05"/>
    <n v="360"/>
    <n v="399.04999999999995"/>
    <n v="0"/>
    <s v="Jun"/>
    <n v="2025"/>
    <x v="1"/>
  </r>
  <r>
    <s v="ORD102940"/>
    <d v="2025-06-22T00:00:00"/>
    <s v="CUST2143"/>
    <s v="Shivam Mehta"/>
    <s v="Male"/>
    <n v="34"/>
    <x v="10"/>
    <s v="South"/>
    <s v="P006"/>
    <x v="8"/>
    <x v="2"/>
    <s v="Bags"/>
    <n v="2"/>
    <n v="1799"/>
    <n v="0.05"/>
    <n v="1900"/>
    <x v="5"/>
    <s v="Delivered"/>
    <s v="Mobile App"/>
    <n v="4"/>
    <n v="3598"/>
    <n v="179.9"/>
    <n v="3418.1"/>
    <n v="1900"/>
    <n v="1518.1"/>
    <n v="0"/>
    <s v="Jun"/>
    <n v="2025"/>
    <x v="3"/>
  </r>
  <r>
    <s v="ORD100487"/>
    <d v="2025-06-22T00:00:00"/>
    <s v="CUST0596"/>
    <s v="Karan Jain"/>
    <s v="Male"/>
    <n v="30"/>
    <x v="6"/>
    <s v="North"/>
    <s v="P022"/>
    <x v="4"/>
    <x v="1"/>
    <s v="Skincare"/>
    <n v="1"/>
    <n v="799"/>
    <n v="0.1"/>
    <n v="360"/>
    <x v="0"/>
    <s v="Delivered"/>
    <s v="Mobile App"/>
    <n v="2"/>
    <n v="799"/>
    <n v="79.900000000000006"/>
    <n v="719.1"/>
    <n v="360"/>
    <n v="359.1"/>
    <n v="0"/>
    <s v="Jun"/>
    <n v="2025"/>
    <x v="3"/>
  </r>
  <r>
    <s v="ORD102755"/>
    <d v="2025-06-22T00:00:00"/>
    <s v="CUST0092"/>
    <s v="Ananya Kumar"/>
    <s v="Male"/>
    <n v="37"/>
    <x v="15"/>
    <s v="West"/>
    <s v="P020"/>
    <x v="14"/>
    <x v="5"/>
    <s v="Fitness"/>
    <n v="1"/>
    <n v="699"/>
    <n v="0"/>
    <n v="320"/>
    <x v="0"/>
    <s v="Delivered"/>
    <s v="Website"/>
    <n v="4"/>
    <n v="699"/>
    <n v="0"/>
    <n v="699"/>
    <n v="320"/>
    <n v="379"/>
    <n v="0"/>
    <s v="Jun"/>
    <n v="2025"/>
    <x v="2"/>
  </r>
  <r>
    <s v="ORD101844"/>
    <d v="2025-06-22T00:00:00"/>
    <s v="CUST0327"/>
    <s v="Nisha Saxena"/>
    <s v="Male"/>
    <n v="29"/>
    <x v="10"/>
    <s v="South"/>
    <s v="P027"/>
    <x v="25"/>
    <x v="4"/>
    <s v="Business"/>
    <n v="1"/>
    <n v="699"/>
    <n v="0.1"/>
    <n v="300"/>
    <x v="0"/>
    <s v="Delivered"/>
    <s v="Website"/>
    <n v="1"/>
    <n v="699"/>
    <n v="69.900000000000006"/>
    <n v="629.1"/>
    <n v="300"/>
    <n v="329.1"/>
    <n v="0"/>
    <s v="Jun"/>
    <n v="2025"/>
    <x v="3"/>
  </r>
  <r>
    <s v="ORD100725"/>
    <d v="2025-06-22T00:00:00"/>
    <s v="CUST1078"/>
    <s v="Simran Gupta"/>
    <s v="Female"/>
    <n v="21"/>
    <x v="9"/>
    <s v="North"/>
    <s v="P023"/>
    <x v="20"/>
    <x v="1"/>
    <s v="Haircare"/>
    <n v="1"/>
    <n v="649"/>
    <n v="0.1"/>
    <n v="290"/>
    <x v="0"/>
    <s v="Delivered"/>
    <s v="Website"/>
    <n v="3"/>
    <n v="649"/>
    <n v="64.900000000000006"/>
    <n v="584.1"/>
    <n v="290"/>
    <n v="294.10000000000002"/>
    <n v="0"/>
    <s v="Jun"/>
    <n v="2025"/>
    <x v="0"/>
  </r>
  <r>
    <s v="ORD104838"/>
    <d v="2025-06-22T00:00:00"/>
    <s v="CUST1957"/>
    <s v="Akash Bansal"/>
    <s v="Male"/>
    <n v="40"/>
    <x v="12"/>
    <s v="West"/>
    <s v="P028"/>
    <x v="12"/>
    <x v="4"/>
    <s v="Technology"/>
    <n v="3"/>
    <n v="1099"/>
    <n v="0.05"/>
    <n v="1560"/>
    <x v="0"/>
    <s v="Delivered"/>
    <s v="Website"/>
    <n v="4"/>
    <n v="3297"/>
    <n v="164.85000000000002"/>
    <n v="3132.15"/>
    <n v="1560"/>
    <n v="1572.15"/>
    <n v="0"/>
    <s v="Jun"/>
    <n v="2025"/>
    <x v="2"/>
  </r>
  <r>
    <s v="ORD101781"/>
    <d v="2025-06-22T00:00:00"/>
    <s v="CUST2098"/>
    <s v="Yash Agarwal"/>
    <s v="Male"/>
    <n v="33"/>
    <x v="19"/>
    <s v="East"/>
    <s v="P025"/>
    <x v="1"/>
    <x v="1"/>
    <s v="Skincare"/>
    <n v="1"/>
    <n v="699"/>
    <n v="0"/>
    <n v="310"/>
    <x v="0"/>
    <s v="Delivered"/>
    <s v="Mobile App"/>
    <n v="4"/>
    <n v="699"/>
    <n v="0"/>
    <n v="699"/>
    <n v="310"/>
    <n v="389"/>
    <n v="0"/>
    <s v="Jun"/>
    <n v="2025"/>
    <x v="3"/>
  </r>
  <r>
    <s v="ORD102300"/>
    <d v="2025-06-22T00:00:00"/>
    <s v="CUST2087"/>
    <s v="Nisha Saxena"/>
    <s v="Female"/>
    <n v="34"/>
    <x v="8"/>
    <s v="East"/>
    <s v="P002"/>
    <x v="10"/>
    <x v="3"/>
    <s v="Audio"/>
    <n v="1"/>
    <n v="1899"/>
    <n v="0.1"/>
    <n v="1120"/>
    <x v="0"/>
    <s v="Delivered"/>
    <s v="Website"/>
    <n v="5"/>
    <n v="1899"/>
    <n v="189.9"/>
    <n v="1709.1"/>
    <n v="1120"/>
    <n v="589.09999999999991"/>
    <n v="0"/>
    <s v="Jun"/>
    <n v="2025"/>
    <x v="3"/>
  </r>
  <r>
    <s v="ORD102348"/>
    <d v="2025-06-23T00:00:00"/>
    <s v="CUST2050"/>
    <s v="Manish Agarwal"/>
    <s v="Female"/>
    <n v="34"/>
    <x v="18"/>
    <s v="South"/>
    <s v="P010"/>
    <x v="26"/>
    <x v="2"/>
    <s v="Clothing"/>
    <n v="1"/>
    <n v="1499"/>
    <n v="0.3"/>
    <n v="780"/>
    <x v="3"/>
    <s v="Delivered"/>
    <s v="Mobile App"/>
    <n v="5"/>
    <n v="1499"/>
    <n v="449.7"/>
    <n v="1049.3"/>
    <n v="780"/>
    <n v="269.29999999999995"/>
    <n v="0"/>
    <s v="Jun"/>
    <n v="2025"/>
    <x v="3"/>
  </r>
  <r>
    <s v="ORD100439"/>
    <d v="2025-06-23T00:00:00"/>
    <s v="CUST0259"/>
    <s v="Riya Verma"/>
    <s v="Male"/>
    <n v="29"/>
    <x v="23"/>
    <s v="West"/>
    <s v="P023"/>
    <x v="20"/>
    <x v="1"/>
    <s v="Haircare"/>
    <n v="2"/>
    <n v="649"/>
    <n v="0.15"/>
    <n v="580"/>
    <x v="4"/>
    <s v="Delivered"/>
    <s v="Mobile App"/>
    <n v="3"/>
    <n v="1298"/>
    <n v="194.7"/>
    <n v="1103.3"/>
    <n v="580"/>
    <n v="523.29999999999995"/>
    <n v="0"/>
    <s v="Jun"/>
    <n v="2025"/>
    <x v="3"/>
  </r>
  <r>
    <s v="ORD102415"/>
    <d v="2025-06-23T00:00:00"/>
    <s v="CUST0028"/>
    <s v="Ananya Kumar"/>
    <s v="Male"/>
    <n v="39"/>
    <x v="9"/>
    <s v="North"/>
    <s v="P028"/>
    <x v="12"/>
    <x v="4"/>
    <s v="Technology"/>
    <n v="2"/>
    <n v="1099"/>
    <n v="0.05"/>
    <n v="1040"/>
    <x v="5"/>
    <s v="Delivered"/>
    <s v="Mobile App"/>
    <n v="5"/>
    <n v="2198"/>
    <n v="109.9"/>
    <n v="2088.1"/>
    <n v="1040"/>
    <n v="1048.0999999999999"/>
    <n v="0"/>
    <s v="Jun"/>
    <n v="2025"/>
    <x v="2"/>
  </r>
  <r>
    <s v="ORD100899"/>
    <d v="2025-06-24T00:00:00"/>
    <s v="CUST2188"/>
    <s v="Rahul Kumar"/>
    <s v="Female"/>
    <n v="43"/>
    <x v="3"/>
    <s v="East"/>
    <s v="P001"/>
    <x v="6"/>
    <x v="3"/>
    <s v="Audio"/>
    <n v="3"/>
    <n v="2499"/>
    <n v="0.1"/>
    <n v="4650"/>
    <x v="4"/>
    <s v="Delivered"/>
    <s v="Mobile App"/>
    <n v="4"/>
    <n v="7497"/>
    <n v="749.7"/>
    <n v="6747.3"/>
    <n v="4650"/>
    <n v="2097.3000000000002"/>
    <n v="0"/>
    <s v="Jun"/>
    <n v="2025"/>
    <x v="2"/>
  </r>
  <r>
    <s v="ORD104102"/>
    <d v="2025-06-24T00:00:00"/>
    <s v="CUST0894"/>
    <s v="Pooja Kapoor"/>
    <s v="Female"/>
    <n v="23"/>
    <x v="17"/>
    <s v="North"/>
    <s v="P017"/>
    <x v="17"/>
    <x v="5"/>
    <s v="Fitness"/>
    <n v="2"/>
    <n v="2499"/>
    <n v="0"/>
    <n v="2900"/>
    <x v="1"/>
    <s v="Delivered"/>
    <s v="Mobile App"/>
    <n v="4"/>
    <n v="4998"/>
    <n v="0"/>
    <n v="4998"/>
    <n v="2900"/>
    <n v="2098"/>
    <n v="0"/>
    <s v="Jun"/>
    <n v="2025"/>
    <x v="0"/>
  </r>
  <r>
    <s v="ORD102799"/>
    <d v="2025-06-24T00:00:00"/>
    <s v="CUST1019"/>
    <s v="Vansh Chopra"/>
    <s v="Female"/>
    <n v="53"/>
    <x v="22"/>
    <s v="South"/>
    <s v="P018"/>
    <x v="16"/>
    <x v="5"/>
    <s v="Sports"/>
    <n v="2"/>
    <n v="2199"/>
    <n v="0"/>
    <n v="2500"/>
    <x v="5"/>
    <s v="Delivered"/>
    <s v="Website"/>
    <n v="5"/>
    <n v="4398"/>
    <n v="0"/>
    <n v="4398"/>
    <n v="2500"/>
    <n v="1898"/>
    <n v="0"/>
    <s v="Jun"/>
    <n v="2025"/>
    <x v="1"/>
  </r>
  <r>
    <s v="ORD103081"/>
    <d v="2025-06-24T00:00:00"/>
    <s v="CUST1490"/>
    <s v="Yash Agarwal"/>
    <s v="Female"/>
    <n v="18"/>
    <x v="18"/>
    <s v="South"/>
    <s v="P029"/>
    <x v="11"/>
    <x v="4"/>
    <s v="Technology"/>
    <n v="2"/>
    <n v="1299"/>
    <n v="0.3"/>
    <n v="1220"/>
    <x v="0"/>
    <s v="Delivered"/>
    <s v="Mobile App"/>
    <n v="5"/>
    <n v="2598"/>
    <n v="779.4"/>
    <n v="1818.6"/>
    <n v="1220"/>
    <n v="598.59999999999991"/>
    <n v="0"/>
    <s v="Jun"/>
    <n v="2025"/>
    <x v="0"/>
  </r>
  <r>
    <s v="ORD102724"/>
    <d v="2025-06-24T00:00:00"/>
    <s v="CUST0867"/>
    <s v="Riya Verma"/>
    <s v="Female"/>
    <n v="23"/>
    <x v="16"/>
    <s v="North"/>
    <s v="P015"/>
    <x v="23"/>
    <x v="0"/>
    <s v="Home Decor"/>
    <n v="1"/>
    <n v="1599"/>
    <n v="0.05"/>
    <n v="850"/>
    <x v="1"/>
    <s v="Delivered"/>
    <s v="Mobile App"/>
    <n v="4"/>
    <n v="1599"/>
    <n v="79.95"/>
    <n v="1519.05"/>
    <n v="850"/>
    <n v="669.05"/>
    <n v="0"/>
    <s v="Jun"/>
    <n v="2025"/>
    <x v="0"/>
  </r>
  <r>
    <s v="ORD103377"/>
    <d v="2025-06-24T00:00:00"/>
    <s v="CUST1222"/>
    <s v="Kabir Gupta"/>
    <s v="Male"/>
    <n v="22"/>
    <x v="22"/>
    <s v="South"/>
    <s v="P026"/>
    <x v="15"/>
    <x v="4"/>
    <s v="Fiction"/>
    <n v="2"/>
    <n v="899"/>
    <n v="0"/>
    <n v="840"/>
    <x v="0"/>
    <s v="Delivered"/>
    <s v="Mobile App"/>
    <n v="3"/>
    <n v="1798"/>
    <n v="0"/>
    <n v="1798"/>
    <n v="840"/>
    <n v="958"/>
    <n v="0"/>
    <s v="Jun"/>
    <n v="2025"/>
    <x v="0"/>
  </r>
  <r>
    <s v="ORD104640"/>
    <d v="2025-06-24T00:00:00"/>
    <s v="CUST1641"/>
    <s v="Zoya Singh"/>
    <s v="Female"/>
    <n v="21"/>
    <x v="22"/>
    <s v="South"/>
    <s v="P029"/>
    <x v="11"/>
    <x v="4"/>
    <s v="Technology"/>
    <n v="5"/>
    <n v="1299"/>
    <n v="0.1"/>
    <n v="3050"/>
    <x v="1"/>
    <s v="Delivered"/>
    <s v="Website"/>
    <n v="4"/>
    <n v="6495"/>
    <n v="649.5"/>
    <n v="5845.5"/>
    <n v="3050"/>
    <n v="2795.5"/>
    <n v="0"/>
    <s v="Jun"/>
    <n v="2025"/>
    <x v="0"/>
  </r>
  <r>
    <s v="ORD103383"/>
    <d v="2025-06-24T00:00:00"/>
    <s v="CUST1048"/>
    <s v="Ishaan Malhotra"/>
    <s v="Female"/>
    <n v="33"/>
    <x v="14"/>
    <s v="South"/>
    <s v="P022"/>
    <x v="4"/>
    <x v="1"/>
    <s v="Skincare"/>
    <n v="3"/>
    <n v="799"/>
    <n v="0.1"/>
    <n v="1080"/>
    <x v="3"/>
    <s v="Delivered"/>
    <s v="Mobile App"/>
    <n v="4"/>
    <n v="2397"/>
    <n v="239.70000000000002"/>
    <n v="2157.3000000000002"/>
    <n v="1080"/>
    <n v="1077.3000000000002"/>
    <n v="0"/>
    <s v="Jun"/>
    <n v="2025"/>
    <x v="3"/>
  </r>
  <r>
    <s v="ORD101524"/>
    <d v="2025-06-24T00:00:00"/>
    <s v="CUST2064"/>
    <s v="Mohit Sharma"/>
    <s v="Female"/>
    <n v="28"/>
    <x v="1"/>
    <s v="North"/>
    <s v="P020"/>
    <x v="14"/>
    <x v="5"/>
    <s v="Fitness"/>
    <n v="2"/>
    <n v="699"/>
    <n v="0.05"/>
    <n v="640"/>
    <x v="3"/>
    <s v="Delivered"/>
    <s v="Mobile App"/>
    <n v="4"/>
    <n v="1398"/>
    <n v="69.900000000000006"/>
    <n v="1328.1"/>
    <n v="640"/>
    <n v="688.09999999999991"/>
    <n v="0"/>
    <s v="Jun"/>
    <n v="2025"/>
    <x v="3"/>
  </r>
  <r>
    <s v="ORD104577"/>
    <d v="2025-06-24T00:00:00"/>
    <s v="CUST1888"/>
    <s v="Aarav Sharma"/>
    <s v="Female"/>
    <n v="50"/>
    <x v="1"/>
    <s v="North"/>
    <s v="P010"/>
    <x v="26"/>
    <x v="2"/>
    <s v="Clothing"/>
    <n v="1"/>
    <n v="1499"/>
    <n v="0.05"/>
    <n v="780"/>
    <x v="0"/>
    <s v="Delivered"/>
    <s v="Website"/>
    <n v="2"/>
    <n v="1499"/>
    <n v="74.95"/>
    <n v="1424.05"/>
    <n v="780"/>
    <n v="644.04999999999995"/>
    <n v="0"/>
    <s v="Jun"/>
    <n v="2025"/>
    <x v="1"/>
  </r>
  <r>
    <s v="ORD104159"/>
    <d v="2025-06-24T00:00:00"/>
    <s v="CUST1049"/>
    <s v="Meera Singh"/>
    <s v="Male"/>
    <n v="39"/>
    <x v="13"/>
    <s v="North"/>
    <s v="P001"/>
    <x v="6"/>
    <x v="3"/>
    <s v="Audio"/>
    <n v="1"/>
    <n v="2499"/>
    <n v="0.05"/>
    <n v="1550"/>
    <x v="0"/>
    <s v="Delivered"/>
    <s v="Website"/>
    <n v="5"/>
    <n v="2499"/>
    <n v="124.95"/>
    <n v="2374.0500000000002"/>
    <n v="1550"/>
    <n v="824.05000000000018"/>
    <n v="0"/>
    <s v="Jun"/>
    <n v="2025"/>
    <x v="2"/>
  </r>
  <r>
    <s v="ORD100279"/>
    <d v="2025-06-25T00:00:00"/>
    <s v="CUST0247"/>
    <s v="Aditi Saxena"/>
    <s v="Female"/>
    <n v="49"/>
    <x v="21"/>
    <s v="East"/>
    <s v="P010"/>
    <x v="26"/>
    <x v="2"/>
    <s v="Clothing"/>
    <n v="4"/>
    <n v="1499"/>
    <n v="0.05"/>
    <n v="3120"/>
    <x v="4"/>
    <s v="Delivered"/>
    <s v="Mobile App"/>
    <n v="5"/>
    <n v="5996"/>
    <n v="299.8"/>
    <n v="5696.2"/>
    <n v="3120"/>
    <n v="2576.1999999999998"/>
    <n v="0"/>
    <s v="Jun"/>
    <n v="2025"/>
    <x v="1"/>
  </r>
  <r>
    <s v="ORD101188"/>
    <d v="2025-06-25T00:00:00"/>
    <s v="CUST1933"/>
    <s v="Tanvi Patel"/>
    <s v="Male"/>
    <n v="29"/>
    <x v="13"/>
    <s v="North"/>
    <s v="P028"/>
    <x v="12"/>
    <x v="4"/>
    <s v="Technology"/>
    <n v="2"/>
    <n v="1099"/>
    <n v="0.1"/>
    <n v="1040"/>
    <x v="3"/>
    <s v="Delivered"/>
    <s v="Mobile App"/>
    <n v="4"/>
    <n v="2198"/>
    <n v="219.8"/>
    <n v="1978.2"/>
    <n v="1040"/>
    <n v="938.2"/>
    <n v="0"/>
    <s v="Jun"/>
    <n v="2025"/>
    <x v="3"/>
  </r>
  <r>
    <s v="ORD102255"/>
    <d v="2025-06-25T00:00:00"/>
    <s v="CUST1952"/>
    <s v="Aarav Sharma"/>
    <s v="Male"/>
    <n v="25"/>
    <x v="16"/>
    <s v="North"/>
    <s v="P023"/>
    <x v="20"/>
    <x v="1"/>
    <s v="Haircare"/>
    <n v="3"/>
    <n v="649"/>
    <n v="0.2"/>
    <n v="870"/>
    <x v="5"/>
    <s v="Delivered"/>
    <s v="Mobile App"/>
    <n v="4"/>
    <n v="1947"/>
    <n v="389.40000000000003"/>
    <n v="1557.6"/>
    <n v="870"/>
    <n v="687.59999999999991"/>
    <n v="0"/>
    <s v="Jun"/>
    <n v="2025"/>
    <x v="0"/>
  </r>
  <r>
    <s v="ORD103230"/>
    <d v="2025-06-25T00:00:00"/>
    <s v="CUST1505"/>
    <s v="Diya Mishra"/>
    <s v="Male"/>
    <n v="44"/>
    <x v="4"/>
    <s v="South"/>
    <s v="P002"/>
    <x v="10"/>
    <x v="3"/>
    <s v="Audio"/>
    <n v="1"/>
    <n v="1899"/>
    <n v="0.2"/>
    <n v="1120"/>
    <x v="3"/>
    <s v="Delivered"/>
    <s v="Mobile App"/>
    <n v="5"/>
    <n v="1899"/>
    <n v="379.8"/>
    <n v="1519.2"/>
    <n v="1120"/>
    <n v="399.20000000000005"/>
    <n v="0"/>
    <s v="Jun"/>
    <n v="2025"/>
    <x v="2"/>
  </r>
  <r>
    <s v="ORD100538"/>
    <d v="2025-06-26T00:00:00"/>
    <s v="CUST1283"/>
    <s v="Riya Verma"/>
    <s v="Female"/>
    <n v="26"/>
    <x v="4"/>
    <s v="South"/>
    <s v="P029"/>
    <x v="11"/>
    <x v="4"/>
    <s v="Technology"/>
    <n v="1"/>
    <n v="1299"/>
    <n v="0.15"/>
    <n v="610"/>
    <x v="3"/>
    <s v="Delivered"/>
    <s v="Mobile App"/>
    <n v="5"/>
    <n v="1299"/>
    <n v="194.85"/>
    <n v="1104.1500000000001"/>
    <n v="610"/>
    <n v="494.15000000000009"/>
    <n v="0"/>
    <s v="Jun"/>
    <n v="2025"/>
    <x v="3"/>
  </r>
  <r>
    <s v="ORD104706"/>
    <d v="2025-06-26T00:00:00"/>
    <s v="CUST1701"/>
    <s v="Akash Bansal"/>
    <s v="Male"/>
    <n v="29"/>
    <x v="1"/>
    <s v="North"/>
    <s v="P014"/>
    <x v="29"/>
    <x v="0"/>
    <s v="Home Decor"/>
    <n v="1"/>
    <n v="1299"/>
    <n v="0.15"/>
    <n v="690"/>
    <x v="0"/>
    <s v="Delivered"/>
    <s v="Mobile App"/>
    <n v="4"/>
    <n v="1299"/>
    <n v="194.85"/>
    <n v="1104.1500000000001"/>
    <n v="690"/>
    <n v="414.15000000000009"/>
    <n v="0"/>
    <s v="Jun"/>
    <n v="2025"/>
    <x v="3"/>
  </r>
  <r>
    <s v="ORD100870"/>
    <d v="2025-06-26T00:00:00"/>
    <s v="CUST1645"/>
    <s v="Tanvi Patel"/>
    <s v="Female"/>
    <n v="20"/>
    <x v="20"/>
    <s v="South"/>
    <s v="P029"/>
    <x v="11"/>
    <x v="4"/>
    <s v="Technology"/>
    <n v="2"/>
    <n v="1299"/>
    <n v="0.05"/>
    <n v="1220"/>
    <x v="0"/>
    <s v="Delivered"/>
    <s v="Website"/>
    <n v="5"/>
    <n v="2598"/>
    <n v="129.9"/>
    <n v="2468.1"/>
    <n v="1220"/>
    <n v="1248.0999999999999"/>
    <n v="0"/>
    <s v="Jun"/>
    <n v="2025"/>
    <x v="0"/>
  </r>
  <r>
    <s v="ORD103872"/>
    <d v="2025-06-26T00:00:00"/>
    <s v="CUST1928"/>
    <s v="Sanya Malhotra"/>
    <s v="Male"/>
    <n v="29"/>
    <x v="8"/>
    <s v="East"/>
    <s v="P014"/>
    <x v="29"/>
    <x v="0"/>
    <s v="Home Decor"/>
    <n v="1"/>
    <n v="1299"/>
    <n v="0.1"/>
    <n v="690"/>
    <x v="4"/>
    <s v="Delivered"/>
    <s v="Mobile App"/>
    <n v="4"/>
    <n v="1299"/>
    <n v="129.9"/>
    <n v="1169.0999999999999"/>
    <n v="690"/>
    <n v="479.09999999999991"/>
    <n v="0"/>
    <s v="Jun"/>
    <n v="2025"/>
    <x v="3"/>
  </r>
  <r>
    <s v="ORD104662"/>
    <d v="2025-06-26T00:00:00"/>
    <s v="CUST2169"/>
    <s v="Meera Singh"/>
    <s v="Male"/>
    <n v="18"/>
    <x v="19"/>
    <s v="East"/>
    <s v="P019"/>
    <x v="18"/>
    <x v="5"/>
    <s v="Sports"/>
    <n v="2"/>
    <n v="1499"/>
    <n v="0.1"/>
    <n v="1600"/>
    <x v="3"/>
    <s v="Delivered"/>
    <s v="Mobile App"/>
    <n v="4"/>
    <n v="2998"/>
    <n v="299.8"/>
    <n v="2698.2"/>
    <n v="1600"/>
    <n v="1098.1999999999998"/>
    <n v="0"/>
    <s v="Jun"/>
    <n v="2025"/>
    <x v="0"/>
  </r>
  <r>
    <s v="ORD103777"/>
    <d v="2025-06-26T00:00:00"/>
    <s v="CUST0639"/>
    <s v="Shivam Mehta"/>
    <s v="Female"/>
    <n v="27"/>
    <x v="4"/>
    <s v="South"/>
    <s v="P005"/>
    <x v="27"/>
    <x v="3"/>
    <s v="Accessories"/>
    <n v="3"/>
    <n v="1599"/>
    <n v="0.05"/>
    <n v="2760"/>
    <x v="0"/>
    <s v="Returned"/>
    <s v="Website"/>
    <n v="5"/>
    <n v="4797"/>
    <n v="239.85000000000002"/>
    <n v="4557.1499999999996"/>
    <n v="2760"/>
    <n v="1797.1499999999996"/>
    <n v="0"/>
    <s v="Jun"/>
    <n v="2025"/>
    <x v="3"/>
  </r>
  <r>
    <s v="ORD103330"/>
    <d v="2025-06-26T00:00:00"/>
    <s v="CUST2070"/>
    <s v="Simran Gupta"/>
    <s v="Female"/>
    <n v="18"/>
    <x v="4"/>
    <s v="South"/>
    <s v="P014"/>
    <x v="29"/>
    <x v="0"/>
    <s v="Home Decor"/>
    <n v="4"/>
    <n v="1299"/>
    <n v="0.1"/>
    <n v="2760"/>
    <x v="1"/>
    <s v="Cancelled"/>
    <s v="Website"/>
    <m/>
    <n v="5196"/>
    <n v="519.6"/>
    <n v="4676.3999999999996"/>
    <n v="2760"/>
    <n v="1916.3999999999996"/>
    <n v="0"/>
    <s v="Jun"/>
    <n v="2025"/>
    <x v="0"/>
  </r>
  <r>
    <s v="ORD102718"/>
    <d v="2025-06-26T00:00:00"/>
    <s v="CUST0913"/>
    <s v="Sakshi Mishra"/>
    <s v="Male"/>
    <n v="22"/>
    <x v="21"/>
    <s v="East"/>
    <s v="P010"/>
    <x v="26"/>
    <x v="2"/>
    <s v="Clothing"/>
    <n v="1"/>
    <n v="1499"/>
    <n v="0.1"/>
    <n v="780"/>
    <x v="2"/>
    <s v="Delivered"/>
    <s v="Mobile App"/>
    <n v="2"/>
    <n v="1499"/>
    <n v="149.9"/>
    <n v="1349.1"/>
    <n v="780"/>
    <n v="569.09999999999991"/>
    <n v="0"/>
    <s v="Jun"/>
    <n v="2025"/>
    <x v="0"/>
  </r>
  <r>
    <s v="ORD102142"/>
    <d v="2025-06-26T00:00:00"/>
    <s v="CUST0581"/>
    <s v="Akash Bansal"/>
    <s v="Male"/>
    <n v="37"/>
    <x v="14"/>
    <s v="South"/>
    <s v="P017"/>
    <x v="17"/>
    <x v="5"/>
    <s v="Fitness"/>
    <n v="2"/>
    <n v="2499"/>
    <n v="0.25"/>
    <n v="2900"/>
    <x v="3"/>
    <s v="Delivered"/>
    <s v="Website"/>
    <n v="4"/>
    <n v="4998"/>
    <n v="1249.5"/>
    <n v="3748.5"/>
    <n v="2900"/>
    <n v="848.5"/>
    <n v="0"/>
    <s v="Jun"/>
    <n v="2025"/>
    <x v="2"/>
  </r>
  <r>
    <s v="ORD100404"/>
    <d v="2025-06-26T00:00:00"/>
    <s v="CUST1718"/>
    <s v="Simran Gupta"/>
    <s v="Female"/>
    <n v="28"/>
    <x v="19"/>
    <s v="East"/>
    <s v="P009"/>
    <x v="21"/>
    <x v="2"/>
    <s v="Clothing"/>
    <n v="5"/>
    <n v="1999"/>
    <n v="0.1"/>
    <n v="5250"/>
    <x v="0"/>
    <s v="Delivered"/>
    <s v="Mobile App"/>
    <n v="4"/>
    <n v="9995"/>
    <n v="999.5"/>
    <n v="8995.5"/>
    <n v="5250"/>
    <n v="3745.5"/>
    <n v="0"/>
    <s v="Jun"/>
    <n v="2025"/>
    <x v="3"/>
  </r>
  <r>
    <s v="ORD102134"/>
    <d v="2025-06-27T00:00:00"/>
    <s v="CUST2041"/>
    <s v="Meera Singh"/>
    <s v="Female"/>
    <n v="31"/>
    <x v="11"/>
    <s v="West"/>
    <s v="P019"/>
    <x v="18"/>
    <x v="5"/>
    <s v="Sports"/>
    <n v="3"/>
    <n v="1499"/>
    <n v="0.1"/>
    <n v="2400"/>
    <x v="3"/>
    <s v="Delivered"/>
    <s v="Website"/>
    <n v="5"/>
    <n v="4497"/>
    <n v="449.70000000000005"/>
    <n v="4047.3"/>
    <n v="2400"/>
    <n v="1647.3000000000002"/>
    <n v="0"/>
    <s v="Jun"/>
    <n v="2025"/>
    <x v="3"/>
  </r>
  <r>
    <s v="ORD103505"/>
    <d v="2025-06-27T00:00:00"/>
    <s v="CUST0520"/>
    <s v="Sanya Malhotra"/>
    <s v="Female"/>
    <n v="20"/>
    <x v="19"/>
    <s v="East"/>
    <s v="P003"/>
    <x v="9"/>
    <x v="3"/>
    <s v="Wearables"/>
    <n v="3"/>
    <n v="3299"/>
    <n v="0.1"/>
    <n v="6300"/>
    <x v="4"/>
    <s v="Delivered"/>
    <s v="Website"/>
    <n v="4"/>
    <n v="9897"/>
    <n v="989.7"/>
    <n v="8907.2999999999993"/>
    <n v="6300"/>
    <n v="2607.2999999999993"/>
    <n v="0"/>
    <s v="Jun"/>
    <n v="2025"/>
    <x v="0"/>
  </r>
  <r>
    <s v="ORD102181"/>
    <d v="2025-06-27T00:00:00"/>
    <s v="CUST0795"/>
    <s v="Vansh Chopra"/>
    <s v="Male"/>
    <n v="34"/>
    <x v="15"/>
    <s v="West"/>
    <s v="P004"/>
    <x v="19"/>
    <x v="3"/>
    <s v="Accessories"/>
    <n v="1"/>
    <n v="899"/>
    <n v="0"/>
    <n v="480"/>
    <x v="0"/>
    <s v="Delivered"/>
    <s v="Website"/>
    <n v="3"/>
    <n v="899"/>
    <n v="0"/>
    <n v="899"/>
    <n v="480"/>
    <n v="419"/>
    <n v="0"/>
    <s v="Jun"/>
    <n v="2025"/>
    <x v="3"/>
  </r>
  <r>
    <s v="ORD102687"/>
    <d v="2025-06-27T00:00:00"/>
    <s v="CUST1484"/>
    <s v="Rahul Kumar"/>
    <s v="Male"/>
    <n v="25"/>
    <x v="16"/>
    <s v="North"/>
    <s v="P030"/>
    <x v="7"/>
    <x v="4"/>
    <s v="Self Development"/>
    <n v="1"/>
    <n v="599"/>
    <n v="0.15"/>
    <n v="260"/>
    <x v="1"/>
    <s v="Delivered"/>
    <s v="Mobile App"/>
    <n v="5"/>
    <n v="599"/>
    <n v="89.85"/>
    <n v="509.15"/>
    <n v="260"/>
    <n v="249.14999999999998"/>
    <n v="0"/>
    <s v="Jun"/>
    <n v="2025"/>
    <x v="0"/>
  </r>
  <r>
    <s v="ORD101508"/>
    <d v="2025-06-27T00:00:00"/>
    <s v="CUST1254"/>
    <s v="Kabir Gupta"/>
    <s v="Female"/>
    <n v="30"/>
    <x v="1"/>
    <s v="North"/>
    <s v="P009"/>
    <x v="21"/>
    <x v="2"/>
    <s v="Clothing"/>
    <n v="4"/>
    <n v="1999"/>
    <n v="0.05"/>
    <n v="4200"/>
    <x v="2"/>
    <s v="Delivered"/>
    <s v="Website"/>
    <n v="4"/>
    <n v="7996"/>
    <n v="399.8"/>
    <n v="7596.2"/>
    <n v="4200"/>
    <n v="3396.2"/>
    <n v="0"/>
    <s v="Jun"/>
    <n v="2025"/>
    <x v="3"/>
  </r>
  <r>
    <s v="ORD100913"/>
    <d v="2025-06-27T00:00:00"/>
    <s v="CUST1964"/>
    <s v="Rahul Kumar"/>
    <s v="Female"/>
    <n v="27"/>
    <x v="6"/>
    <s v="North"/>
    <s v="P009"/>
    <x v="21"/>
    <x v="2"/>
    <s v="Clothing"/>
    <n v="1"/>
    <n v="1999"/>
    <n v="0.05"/>
    <n v="1050"/>
    <x v="3"/>
    <s v="Delivered"/>
    <s v="Mobile App"/>
    <n v="4"/>
    <n v="1999"/>
    <n v="99.95"/>
    <n v="1899.05"/>
    <n v="1050"/>
    <n v="849.05"/>
    <n v="0"/>
    <s v="Jun"/>
    <n v="2025"/>
    <x v="3"/>
  </r>
  <r>
    <s v="ORD100517"/>
    <d v="2025-06-27T00:00:00"/>
    <s v="CUST0990"/>
    <s v="Pooja Kapoor"/>
    <s v="Female"/>
    <n v="28"/>
    <x v="1"/>
    <s v="North"/>
    <s v="P007"/>
    <x v="5"/>
    <x v="2"/>
    <s v="Footwear"/>
    <n v="2"/>
    <n v="2899"/>
    <n v="0.1"/>
    <n v="3400"/>
    <x v="3"/>
    <s v="Delivered"/>
    <s v="Website"/>
    <n v="4"/>
    <n v="5798"/>
    <n v="579.80000000000007"/>
    <n v="5218.2"/>
    <n v="3400"/>
    <n v="1818.1999999999998"/>
    <n v="0"/>
    <s v="Jun"/>
    <n v="2025"/>
    <x v="3"/>
  </r>
  <r>
    <s v="ORD104468"/>
    <d v="2025-06-27T00:00:00"/>
    <s v="CUST2055"/>
    <s v="Nisha Saxena"/>
    <s v="Female"/>
    <n v="34"/>
    <x v="3"/>
    <s v="East"/>
    <s v="P012"/>
    <x v="0"/>
    <x v="0"/>
    <s v="Kitchen"/>
    <n v="1"/>
    <n v="5999"/>
    <n v="0.05"/>
    <n v="3900"/>
    <x v="0"/>
    <s v="Delivered"/>
    <s v="Mobile App"/>
    <n v="3"/>
    <n v="5999"/>
    <n v="299.95"/>
    <n v="5699.05"/>
    <n v="3900"/>
    <n v="1799.0500000000002"/>
    <n v="0"/>
    <s v="Jun"/>
    <n v="2025"/>
    <x v="3"/>
  </r>
  <r>
    <s v="ORD100785"/>
    <d v="2025-06-28T00:00:00"/>
    <s v="CUST2181"/>
    <s v="Akash Bansal"/>
    <s v="Male"/>
    <n v="35"/>
    <x v="20"/>
    <s v="South"/>
    <s v="P023"/>
    <x v="20"/>
    <x v="1"/>
    <s v="Haircare"/>
    <n v="1"/>
    <n v="649"/>
    <n v="0.15"/>
    <n v="290"/>
    <x v="0"/>
    <s v="Delivered"/>
    <s v="Mobile App"/>
    <n v="5"/>
    <n v="649"/>
    <n v="97.35"/>
    <n v="551.65"/>
    <n v="290"/>
    <n v="261.64999999999998"/>
    <n v="0"/>
    <s v="Jun"/>
    <n v="2025"/>
    <x v="3"/>
  </r>
  <r>
    <s v="ORD104618"/>
    <d v="2025-06-28T00:00:00"/>
    <s v="CUST0024"/>
    <s v="Ishaan Malhotra"/>
    <s v="Female"/>
    <n v="20"/>
    <x v="21"/>
    <s v="East"/>
    <s v="P006"/>
    <x v="8"/>
    <x v="2"/>
    <s v="Bags"/>
    <n v="1"/>
    <n v="1799"/>
    <n v="0"/>
    <n v="950"/>
    <x v="3"/>
    <s v="Delivered"/>
    <s v="Mobile App"/>
    <n v="5"/>
    <n v="1799"/>
    <n v="0"/>
    <n v="1799"/>
    <n v="950"/>
    <n v="849"/>
    <n v="0"/>
    <s v="Jun"/>
    <n v="2025"/>
    <x v="0"/>
  </r>
  <r>
    <s v="ORD104801"/>
    <d v="2025-06-28T00:00:00"/>
    <s v="CUST2133"/>
    <s v="Pranav Bansal"/>
    <s v="Female"/>
    <n v="37"/>
    <x v="20"/>
    <s v="South"/>
    <s v="P012"/>
    <x v="0"/>
    <x v="0"/>
    <s v="Kitchen"/>
    <n v="1"/>
    <n v="5999"/>
    <n v="0.1"/>
    <n v="3900"/>
    <x v="4"/>
    <s v="Delivered"/>
    <s v="Website"/>
    <n v="4"/>
    <n v="5999"/>
    <n v="599.9"/>
    <n v="5399.1"/>
    <n v="3900"/>
    <n v="1499.1000000000004"/>
    <n v="0"/>
    <s v="Jun"/>
    <n v="2025"/>
    <x v="2"/>
  </r>
  <r>
    <s v="ORD104550"/>
    <d v="2025-06-28T00:00:00"/>
    <s v="CUST1167"/>
    <s v="Isha Mehta"/>
    <s v="Male"/>
    <n v="24"/>
    <x v="4"/>
    <s v="South"/>
    <s v="P003"/>
    <x v="9"/>
    <x v="3"/>
    <s v="Wearables"/>
    <n v="1"/>
    <n v="3299"/>
    <n v="0.3"/>
    <n v="2100"/>
    <x v="0"/>
    <s v="Delivered"/>
    <s v="Website"/>
    <n v="5"/>
    <n v="3299"/>
    <n v="989.69999999999993"/>
    <n v="2309.3000000000002"/>
    <n v="2100"/>
    <n v="209.30000000000018"/>
    <n v="0"/>
    <s v="Jun"/>
    <n v="2025"/>
    <x v="0"/>
  </r>
  <r>
    <s v="ORD103649"/>
    <d v="2025-06-28T00:00:00"/>
    <s v="CUST1261"/>
    <s v="Tanvi Patel"/>
    <s v="Male"/>
    <n v="31"/>
    <x v="11"/>
    <s v="West"/>
    <s v="P004"/>
    <x v="19"/>
    <x v="3"/>
    <s v="Accessories"/>
    <n v="3"/>
    <n v="899"/>
    <n v="0.2"/>
    <n v="1440"/>
    <x v="3"/>
    <s v="Delivered"/>
    <s v="Mobile App"/>
    <n v="5"/>
    <n v="2697"/>
    <n v="539.4"/>
    <n v="2157.6"/>
    <n v="1440"/>
    <n v="717.59999999999991"/>
    <n v="0"/>
    <s v="Jun"/>
    <n v="2025"/>
    <x v="3"/>
  </r>
  <r>
    <s v="ORD104864"/>
    <d v="2025-06-28T00:00:00"/>
    <s v="CUST0275"/>
    <s v="Anjali Verma"/>
    <s v="Male"/>
    <n v="29"/>
    <x v="13"/>
    <s v="North"/>
    <s v="P002"/>
    <x v="10"/>
    <x v="3"/>
    <s v="Audio"/>
    <n v="2"/>
    <n v="1899"/>
    <n v="0"/>
    <n v="2240"/>
    <x v="5"/>
    <s v="Returned"/>
    <s v="Mobile App"/>
    <n v="4"/>
    <n v="3798"/>
    <n v="0"/>
    <n v="3798"/>
    <n v="2240"/>
    <n v="1558"/>
    <n v="0"/>
    <s v="Jun"/>
    <n v="2025"/>
    <x v="3"/>
  </r>
  <r>
    <s v="ORD100864"/>
    <d v="2025-06-28T00:00:00"/>
    <s v="CUST0571"/>
    <s v="Vansh Chopra"/>
    <s v="Female"/>
    <n v="24"/>
    <x v="6"/>
    <s v="North"/>
    <s v="P016"/>
    <x v="28"/>
    <x v="5"/>
    <s v="Fitness"/>
    <n v="1"/>
    <n v="999"/>
    <n v="0.05"/>
    <n v="520"/>
    <x v="1"/>
    <s v="Delivered"/>
    <s v="Mobile App"/>
    <n v="2"/>
    <n v="999"/>
    <n v="49.95"/>
    <n v="949.05"/>
    <n v="520"/>
    <n v="429.04999999999995"/>
    <n v="0"/>
    <s v="Jun"/>
    <n v="2025"/>
    <x v="0"/>
  </r>
  <r>
    <s v="ORD103122"/>
    <d v="2025-06-28T00:00:00"/>
    <s v="CUST0092"/>
    <s v="Ananya Kumar"/>
    <s v="Female"/>
    <n v="28"/>
    <x v="21"/>
    <s v="East"/>
    <s v="P003"/>
    <x v="9"/>
    <x v="3"/>
    <s v="Wearables"/>
    <n v="3"/>
    <n v="3299"/>
    <n v="0"/>
    <n v="6300"/>
    <x v="4"/>
    <s v="Delivered"/>
    <s v="Mobile App"/>
    <n v="3"/>
    <n v="9897"/>
    <n v="0"/>
    <n v="9897"/>
    <n v="6300"/>
    <n v="3597"/>
    <n v="0"/>
    <s v="Jun"/>
    <n v="2025"/>
    <x v="3"/>
  </r>
  <r>
    <s v="ORD102355"/>
    <d v="2025-06-28T00:00:00"/>
    <s v="CUST0765"/>
    <s v="Kavya Patel"/>
    <s v="Male"/>
    <n v="19"/>
    <x v="1"/>
    <s v="North"/>
    <s v="P024"/>
    <x v="13"/>
    <x v="1"/>
    <s v="Fragrance"/>
    <n v="2"/>
    <n v="1799"/>
    <n v="0.1"/>
    <n v="1800"/>
    <x v="0"/>
    <s v="Delivered"/>
    <s v="Website"/>
    <n v="5"/>
    <n v="3598"/>
    <n v="359.8"/>
    <n v="3238.2"/>
    <n v="1800"/>
    <n v="1438.1999999999998"/>
    <n v="0"/>
    <s v="Jun"/>
    <n v="2025"/>
    <x v="0"/>
  </r>
  <r>
    <s v="ORD100352"/>
    <d v="2025-06-29T00:00:00"/>
    <s v="CUST0727"/>
    <s v="Aditi Saxena"/>
    <s v="Male"/>
    <n v="37"/>
    <x v="10"/>
    <s v="South"/>
    <s v="P030"/>
    <x v="7"/>
    <x v="4"/>
    <s v="Self Development"/>
    <n v="1"/>
    <n v="599"/>
    <n v="0.1"/>
    <n v="260"/>
    <x v="4"/>
    <s v="Delivered"/>
    <s v="Website"/>
    <n v="5"/>
    <n v="599"/>
    <n v="59.900000000000006"/>
    <n v="539.1"/>
    <n v="260"/>
    <n v="279.10000000000002"/>
    <n v="0"/>
    <s v="Jun"/>
    <n v="2025"/>
    <x v="2"/>
  </r>
  <r>
    <s v="ORD103819"/>
    <d v="2025-06-29T00:00:00"/>
    <s v="CUST1295"/>
    <s v="Isha Mehta"/>
    <s v="Male"/>
    <n v="23"/>
    <x v="12"/>
    <s v="West"/>
    <s v="P010"/>
    <x v="26"/>
    <x v="2"/>
    <s v="Clothing"/>
    <n v="1"/>
    <n v="1499"/>
    <n v="0.2"/>
    <n v="780"/>
    <x v="4"/>
    <s v="Delivered"/>
    <s v="Mobile App"/>
    <n v="5"/>
    <n v="1499"/>
    <n v="299.8"/>
    <n v="1199.2"/>
    <n v="780"/>
    <n v="419.20000000000005"/>
    <n v="0"/>
    <s v="Jun"/>
    <n v="2025"/>
    <x v="0"/>
  </r>
  <r>
    <s v="ORD103951"/>
    <d v="2025-06-29T00:00:00"/>
    <s v="CUST0290"/>
    <s v="Manish Agarwal"/>
    <s v="Female"/>
    <n v="25"/>
    <x v="18"/>
    <s v="South"/>
    <s v="P024"/>
    <x v="13"/>
    <x v="1"/>
    <s v="Fragrance"/>
    <n v="1"/>
    <n v="1799"/>
    <n v="0.15"/>
    <n v="900"/>
    <x v="1"/>
    <s v="Delivered"/>
    <s v="Mobile App"/>
    <n v="5"/>
    <n v="1799"/>
    <n v="269.84999999999997"/>
    <n v="1529.15"/>
    <n v="900"/>
    <n v="629.15000000000009"/>
    <n v="0"/>
    <s v="Jun"/>
    <n v="2025"/>
    <x v="0"/>
  </r>
  <r>
    <s v="ORD101732"/>
    <d v="2025-06-29T00:00:00"/>
    <s v="CUST1586"/>
    <s v="Yash Agarwal"/>
    <s v="Male"/>
    <n v="27"/>
    <x v="2"/>
    <s v="East"/>
    <s v="P023"/>
    <x v="20"/>
    <x v="1"/>
    <s v="Haircare"/>
    <n v="4"/>
    <n v="649"/>
    <n v="0.15"/>
    <n v="1160"/>
    <x v="4"/>
    <s v="Delivered"/>
    <s v="Website"/>
    <n v="4"/>
    <n v="2596"/>
    <n v="389.4"/>
    <n v="2206.6"/>
    <n v="1160"/>
    <n v="1046.5999999999999"/>
    <n v="0"/>
    <s v="Jun"/>
    <n v="2025"/>
    <x v="3"/>
  </r>
  <r>
    <s v="ORD100867"/>
    <d v="2025-06-29T00:00:00"/>
    <s v="CUST0991"/>
    <s v="Shivam Mehta"/>
    <s v="Male"/>
    <n v="27"/>
    <x v="8"/>
    <s v="East"/>
    <s v="P025"/>
    <x v="1"/>
    <x v="1"/>
    <s v="Skincare"/>
    <n v="2"/>
    <n v="699"/>
    <n v="0"/>
    <n v="620"/>
    <x v="3"/>
    <s v="Delivered"/>
    <s v="Mobile App"/>
    <n v="5"/>
    <n v="1398"/>
    <n v="0"/>
    <n v="1398"/>
    <n v="620"/>
    <n v="778"/>
    <n v="0"/>
    <s v="Jun"/>
    <n v="2025"/>
    <x v="3"/>
  </r>
  <r>
    <s v="ORD104163"/>
    <d v="2025-06-29T00:00:00"/>
    <s v="CUST0440"/>
    <s v="Ishaan Malhotra"/>
    <s v="Male"/>
    <n v="45"/>
    <x v="0"/>
    <s v="East"/>
    <s v="P022"/>
    <x v="4"/>
    <x v="1"/>
    <s v="Skincare"/>
    <n v="1"/>
    <n v="799"/>
    <n v="0.15"/>
    <n v="360"/>
    <x v="0"/>
    <s v="Delivered"/>
    <s v="Website"/>
    <n v="5"/>
    <n v="799"/>
    <n v="119.85"/>
    <n v="679.15"/>
    <n v="360"/>
    <n v="319.14999999999998"/>
    <n v="0"/>
    <s v="Jun"/>
    <n v="2025"/>
    <x v="2"/>
  </r>
  <r>
    <s v="ORD104236"/>
    <d v="2025-06-30T00:00:00"/>
    <s v="CUST0921"/>
    <s v="Meera Singh"/>
    <s v="Male"/>
    <n v="29"/>
    <x v="18"/>
    <s v="South"/>
    <s v="P007"/>
    <x v="5"/>
    <x v="2"/>
    <s v="Footwear"/>
    <n v="1"/>
    <n v="2899"/>
    <n v="0.15"/>
    <n v="1700"/>
    <x v="0"/>
    <s v="Delivered"/>
    <s v="Website"/>
    <n v="4"/>
    <n v="2899"/>
    <n v="434.84999999999997"/>
    <n v="2464.15"/>
    <n v="1700"/>
    <n v="764.15000000000009"/>
    <n v="0"/>
    <s v="Jun"/>
    <n v="2025"/>
    <x v="3"/>
  </r>
  <r>
    <s v="ORD100261"/>
    <d v="2025-06-30T00:00:00"/>
    <s v="CUST0664"/>
    <s v="Ishaan Malhotra"/>
    <s v="Male"/>
    <n v="28"/>
    <x v="17"/>
    <s v="North"/>
    <s v="P007"/>
    <x v="5"/>
    <x v="2"/>
    <s v="Footwear"/>
    <n v="2"/>
    <n v="2899"/>
    <n v="0.3"/>
    <n v="3400"/>
    <x v="3"/>
    <s v="Cancelled"/>
    <s v="Mobile App"/>
    <m/>
    <n v="5798"/>
    <n v="1739.3999999999999"/>
    <n v="4058.6000000000004"/>
    <n v="3400"/>
    <n v="658.60000000000036"/>
    <n v="0"/>
    <s v="Jun"/>
    <n v="2025"/>
    <x v="3"/>
  </r>
  <r>
    <s v="ORD104213"/>
    <d v="2025-06-30T00:00:00"/>
    <s v="CUST0198"/>
    <s v="Kabir Gupta"/>
    <s v="Male"/>
    <n v="28"/>
    <x v="7"/>
    <s v="West"/>
    <s v="P007"/>
    <x v="5"/>
    <x v="2"/>
    <s v="Footwear"/>
    <n v="2"/>
    <n v="2899"/>
    <n v="0"/>
    <n v="3400"/>
    <x v="3"/>
    <s v="Delivered"/>
    <s v="Mobile App"/>
    <n v="5"/>
    <n v="5798"/>
    <n v="0"/>
    <n v="5798"/>
    <n v="3400"/>
    <n v="2398"/>
    <n v="0"/>
    <s v="Jun"/>
    <n v="2025"/>
    <x v="3"/>
  </r>
  <r>
    <s v="ORD103643"/>
    <d v="2025-06-30T00:00:00"/>
    <s v="CUST0631"/>
    <s v="Aditi Saxena"/>
    <s v="Male"/>
    <n v="42"/>
    <x v="22"/>
    <s v="South"/>
    <s v="P008"/>
    <x v="2"/>
    <x v="2"/>
    <s v="Clothing"/>
    <n v="1"/>
    <n v="799"/>
    <n v="0"/>
    <n v="390"/>
    <x v="5"/>
    <s v="Delivered"/>
    <s v="Website"/>
    <n v="4"/>
    <n v="799"/>
    <n v="0"/>
    <n v="799"/>
    <n v="390"/>
    <n v="409"/>
    <n v="0"/>
    <s v="Jun"/>
    <n v="2025"/>
    <x v="2"/>
  </r>
  <r>
    <s v="ORD104441"/>
    <d v="2025-06-30T00:00:00"/>
    <s v="CUST0129"/>
    <s v="Diya Mishra"/>
    <s v="Male"/>
    <n v="49"/>
    <x v="10"/>
    <s v="South"/>
    <s v="P002"/>
    <x v="10"/>
    <x v="3"/>
    <s v="Audio"/>
    <n v="2"/>
    <n v="1899"/>
    <n v="0.05"/>
    <n v="2240"/>
    <x v="4"/>
    <s v="Delivered"/>
    <s v="Website"/>
    <n v="4"/>
    <n v="3798"/>
    <n v="189.9"/>
    <n v="3608.1"/>
    <n v="2240"/>
    <n v="1368.1"/>
    <n v="0"/>
    <s v="Jun"/>
    <n v="2025"/>
    <x v="1"/>
  </r>
  <r>
    <s v="ORD103009"/>
    <d v="2025-06-30T00:00:00"/>
    <s v="CUST1799"/>
    <s v="Nisha Saxena"/>
    <s v="Female"/>
    <n v="19"/>
    <x v="1"/>
    <s v="North"/>
    <s v="P006"/>
    <x v="8"/>
    <x v="2"/>
    <s v="Bags"/>
    <n v="4"/>
    <n v="1799"/>
    <n v="0.05"/>
    <n v="3800"/>
    <x v="1"/>
    <s v="Delivered"/>
    <s v="Mobile App"/>
    <n v="3"/>
    <n v="7196"/>
    <n v="359.8"/>
    <n v="6836.2"/>
    <n v="3800"/>
    <n v="3036.2"/>
    <n v="0"/>
    <s v="Jun"/>
    <n v="2025"/>
    <x v="0"/>
  </r>
  <r>
    <s v="ORD103719"/>
    <d v="2025-06-30T00:00:00"/>
    <s v="CUST1396"/>
    <s v="Karan Jain"/>
    <s v="Female"/>
    <n v="35"/>
    <x v="0"/>
    <s v="East"/>
    <s v="P007"/>
    <x v="5"/>
    <x v="2"/>
    <s v="Footwear"/>
    <n v="1"/>
    <n v="2899"/>
    <n v="0.05"/>
    <n v="1700"/>
    <x v="2"/>
    <s v="Delivered"/>
    <s v="Mobile App"/>
    <n v="5"/>
    <n v="2899"/>
    <n v="144.95000000000002"/>
    <n v="2754.05"/>
    <n v="1700"/>
    <n v="1054.0500000000002"/>
    <n v="0"/>
    <s v="Jun"/>
    <n v="2025"/>
    <x v="3"/>
  </r>
  <r>
    <s v="ORD103005"/>
    <d v="2025-06-30T00:00:00"/>
    <s v="CUST1651"/>
    <s v="Anjali Verma"/>
    <s v="Male"/>
    <n v="36"/>
    <x v="12"/>
    <s v="West"/>
    <s v="P002"/>
    <x v="10"/>
    <x v="3"/>
    <s v="Audio"/>
    <n v="1"/>
    <n v="1899"/>
    <n v="0.1"/>
    <n v="1120"/>
    <x v="3"/>
    <s v="Cancelled"/>
    <s v="Website"/>
    <m/>
    <n v="1899"/>
    <n v="189.9"/>
    <n v="1709.1"/>
    <n v="1120"/>
    <n v="589.09999999999991"/>
    <n v="0"/>
    <s v="Jun"/>
    <n v="2025"/>
    <x v="2"/>
  </r>
  <r>
    <s v="ORD104249"/>
    <d v="2025-07-01T00:00:00"/>
    <s v="CUST1231"/>
    <s v="Isha Mehta"/>
    <s v="Female"/>
    <n v="21"/>
    <x v="17"/>
    <s v="North"/>
    <s v="P001"/>
    <x v="6"/>
    <x v="3"/>
    <s v="Audio"/>
    <n v="1"/>
    <n v="2499"/>
    <n v="0.15"/>
    <n v="1550"/>
    <x v="2"/>
    <s v="Delivered"/>
    <s v="Mobile App"/>
    <n v="5"/>
    <n v="2499"/>
    <n v="374.84999999999997"/>
    <n v="2124.15"/>
    <n v="1550"/>
    <n v="574.15000000000009"/>
    <n v="0"/>
    <s v="Jul"/>
    <n v="2025"/>
    <x v="0"/>
  </r>
  <r>
    <s v="ORD102786"/>
    <d v="2025-07-01T00:00:00"/>
    <s v="CUST1311"/>
    <s v="Shivam Mehta"/>
    <s v="Male"/>
    <n v="46"/>
    <x v="5"/>
    <s v="West"/>
    <s v="P029"/>
    <x v="11"/>
    <x v="4"/>
    <s v="Technology"/>
    <n v="1"/>
    <n v="1299"/>
    <n v="0"/>
    <n v="610"/>
    <x v="2"/>
    <s v="Delivered"/>
    <s v="Mobile App"/>
    <n v="2"/>
    <n v="1299"/>
    <n v="0"/>
    <n v="1299"/>
    <n v="610"/>
    <n v="689"/>
    <n v="0"/>
    <s v="Jul"/>
    <n v="2025"/>
    <x v="1"/>
  </r>
  <r>
    <s v="ORD102093"/>
    <d v="2025-07-01T00:00:00"/>
    <s v="CUST2062"/>
    <s v="Aditya Kapoor"/>
    <s v="Male"/>
    <n v="40"/>
    <x v="13"/>
    <s v="North"/>
    <s v="P008"/>
    <x v="2"/>
    <x v="2"/>
    <s v="Clothing"/>
    <n v="3"/>
    <n v="799"/>
    <n v="0.05"/>
    <n v="1170"/>
    <x v="1"/>
    <s v="Cancelled"/>
    <s v="Website"/>
    <m/>
    <n v="2397"/>
    <n v="119.85000000000001"/>
    <n v="2277.15"/>
    <n v="1170"/>
    <n v="1107.1500000000001"/>
    <n v="0"/>
    <s v="Jul"/>
    <n v="2025"/>
    <x v="2"/>
  </r>
  <r>
    <s v="ORD104739"/>
    <d v="2025-07-01T00:00:00"/>
    <s v="CUST1266"/>
    <s v="Yash Agarwal"/>
    <s v="Male"/>
    <n v="29"/>
    <x v="4"/>
    <s v="South"/>
    <s v="P021"/>
    <x v="3"/>
    <x v="1"/>
    <s v="Skincare"/>
    <n v="2"/>
    <n v="499"/>
    <n v="0.15"/>
    <n v="440"/>
    <x v="1"/>
    <s v="Delivered"/>
    <s v="Mobile App"/>
    <n v="3"/>
    <n v="998"/>
    <n v="149.69999999999999"/>
    <n v="848.3"/>
    <n v="440"/>
    <n v="408.29999999999995"/>
    <n v="0"/>
    <s v="Jul"/>
    <n v="2025"/>
    <x v="3"/>
  </r>
  <r>
    <s v="ORD103546"/>
    <d v="2025-07-01T00:00:00"/>
    <s v="CUST1942"/>
    <s v="Simran Gupta"/>
    <s v="Male"/>
    <n v="28"/>
    <x v="18"/>
    <s v="South"/>
    <s v="P004"/>
    <x v="19"/>
    <x v="3"/>
    <s v="Accessories"/>
    <n v="3"/>
    <n v="899"/>
    <n v="0.05"/>
    <n v="1440"/>
    <x v="1"/>
    <s v="Delivered"/>
    <s v="Mobile App"/>
    <n v="2"/>
    <n v="2697"/>
    <n v="134.85"/>
    <n v="2562.15"/>
    <n v="1440"/>
    <n v="1122.1500000000001"/>
    <n v="0"/>
    <s v="Jul"/>
    <n v="2025"/>
    <x v="3"/>
  </r>
  <r>
    <s v="ORD104997"/>
    <d v="2025-07-01T00:00:00"/>
    <s v="CUST0570"/>
    <s v="Rohan Rao"/>
    <s v="Female"/>
    <n v="22"/>
    <x v="6"/>
    <s v="North"/>
    <s v="P016"/>
    <x v="28"/>
    <x v="5"/>
    <s v="Fitness"/>
    <n v="2"/>
    <n v="999"/>
    <n v="0.1"/>
    <n v="1040"/>
    <x v="5"/>
    <s v="Delivered"/>
    <s v="Mobile App"/>
    <n v="4"/>
    <n v="1998"/>
    <n v="199.8"/>
    <n v="1798.2"/>
    <n v="1040"/>
    <n v="758.2"/>
    <n v="0"/>
    <s v="Jul"/>
    <n v="2025"/>
    <x v="0"/>
  </r>
  <r>
    <s v="ORD103604"/>
    <d v="2025-07-01T00:00:00"/>
    <s v="CUST1845"/>
    <s v="Pranav Bansal"/>
    <s v="Female"/>
    <n v="18"/>
    <x v="17"/>
    <s v="North"/>
    <s v="P015"/>
    <x v="23"/>
    <x v="0"/>
    <s v="Home Decor"/>
    <n v="1"/>
    <n v="1599"/>
    <n v="0"/>
    <n v="850"/>
    <x v="5"/>
    <s v="Delivered"/>
    <s v="Mobile App"/>
    <n v="5"/>
    <n v="1599"/>
    <n v="0"/>
    <n v="1599"/>
    <n v="850"/>
    <n v="749"/>
    <n v="0"/>
    <s v="Jul"/>
    <n v="2025"/>
    <x v="0"/>
  </r>
  <r>
    <s v="ORD100845"/>
    <d v="2025-07-01T00:00:00"/>
    <s v="CUST0794"/>
    <s v="Rohan Rao"/>
    <s v="Female"/>
    <n v="37"/>
    <x v="21"/>
    <s v="East"/>
    <s v="P009"/>
    <x v="21"/>
    <x v="2"/>
    <s v="Clothing"/>
    <n v="1"/>
    <n v="1999"/>
    <n v="0.05"/>
    <n v="1050"/>
    <x v="1"/>
    <s v="Delivered"/>
    <s v="Mobile App"/>
    <n v="4"/>
    <n v="1999"/>
    <n v="99.95"/>
    <n v="1899.05"/>
    <n v="1050"/>
    <n v="849.05"/>
    <n v="0"/>
    <s v="Jul"/>
    <n v="2025"/>
    <x v="2"/>
  </r>
  <r>
    <s v="ORD100935"/>
    <d v="2025-07-01T00:00:00"/>
    <s v="CUST1849"/>
    <s v="Meera Singh"/>
    <s v="Female"/>
    <n v="38"/>
    <x v="17"/>
    <s v="North"/>
    <s v="P001"/>
    <x v="6"/>
    <x v="3"/>
    <s v="Audio"/>
    <n v="1"/>
    <n v="2499"/>
    <n v="0.05"/>
    <n v="1550"/>
    <x v="1"/>
    <s v="Delivered"/>
    <s v="Website"/>
    <n v="5"/>
    <n v="2499"/>
    <n v="124.95"/>
    <n v="2374.0500000000002"/>
    <n v="1550"/>
    <n v="824.05000000000018"/>
    <n v="0"/>
    <s v="Jul"/>
    <n v="2025"/>
    <x v="2"/>
  </r>
  <r>
    <s v="ORD102105"/>
    <d v="2025-07-01T00:00:00"/>
    <s v="CUST1353"/>
    <s v="Zoya Singh"/>
    <s v="Male"/>
    <n v="34"/>
    <x v="18"/>
    <s v="South"/>
    <s v="P015"/>
    <x v="23"/>
    <x v="0"/>
    <s v="Home Decor"/>
    <n v="1"/>
    <n v="1599"/>
    <n v="0.25"/>
    <n v="850"/>
    <x v="2"/>
    <s v="Delivered"/>
    <s v="Mobile App"/>
    <n v="5"/>
    <n v="1599"/>
    <n v="399.75"/>
    <n v="1199.25"/>
    <n v="850"/>
    <n v="349.25"/>
    <n v="0"/>
    <s v="Jul"/>
    <n v="2025"/>
    <x v="3"/>
  </r>
  <r>
    <s v="ORD100462"/>
    <d v="2025-07-01T00:00:00"/>
    <s v="CUST0574"/>
    <s v="Pooja Kapoor"/>
    <s v="Male"/>
    <n v="34"/>
    <x v="0"/>
    <s v="East"/>
    <s v="P024"/>
    <x v="13"/>
    <x v="1"/>
    <s v="Fragrance"/>
    <n v="2"/>
    <n v="1799"/>
    <n v="0.1"/>
    <n v="1800"/>
    <x v="2"/>
    <s v="Delivered"/>
    <s v="Website"/>
    <n v="5"/>
    <n v="3598"/>
    <n v="359.8"/>
    <n v="3238.2"/>
    <n v="1800"/>
    <n v="1438.1999999999998"/>
    <n v="0"/>
    <s v="Jul"/>
    <n v="2025"/>
    <x v="3"/>
  </r>
  <r>
    <s v="ORD100865"/>
    <d v="2025-07-01T00:00:00"/>
    <s v="CUST0715"/>
    <s v="Kiara Chopra"/>
    <s v="Female"/>
    <n v="31"/>
    <x v="20"/>
    <s v="South"/>
    <s v="P029"/>
    <x v="11"/>
    <x v="4"/>
    <s v="Technology"/>
    <n v="1"/>
    <n v="1299"/>
    <n v="0.2"/>
    <n v="610"/>
    <x v="3"/>
    <s v="Delivered"/>
    <s v="Mobile App"/>
    <n v="3"/>
    <n v="1299"/>
    <n v="259.8"/>
    <n v="1039.2"/>
    <n v="610"/>
    <n v="429.20000000000005"/>
    <n v="0"/>
    <s v="Jul"/>
    <n v="2025"/>
    <x v="3"/>
  </r>
  <r>
    <s v="ORD103925"/>
    <d v="2025-07-02T00:00:00"/>
    <s v="CUST0358"/>
    <s v="Kabir Gupta"/>
    <s v="Male"/>
    <n v="21"/>
    <x v="23"/>
    <s v="West"/>
    <s v="P028"/>
    <x v="12"/>
    <x v="4"/>
    <s v="Technology"/>
    <n v="2"/>
    <n v="1099"/>
    <n v="0.05"/>
    <n v="1040"/>
    <x v="5"/>
    <s v="Delivered"/>
    <s v="Mobile App"/>
    <n v="5"/>
    <n v="2198"/>
    <n v="109.9"/>
    <n v="2088.1"/>
    <n v="1040"/>
    <n v="1048.0999999999999"/>
    <n v="0"/>
    <s v="Jul"/>
    <n v="2025"/>
    <x v="0"/>
  </r>
  <r>
    <s v="ORD104805"/>
    <d v="2025-07-02T00:00:00"/>
    <s v="CUST1358"/>
    <s v="Aditya Kapoor"/>
    <s v="Female"/>
    <n v="22"/>
    <x v="19"/>
    <s v="East"/>
    <s v="P019"/>
    <x v="18"/>
    <x v="5"/>
    <s v="Sports"/>
    <n v="2"/>
    <n v="1499"/>
    <n v="0.05"/>
    <n v="1600"/>
    <x v="3"/>
    <s v="Delivered"/>
    <s v="Mobile App"/>
    <n v="5"/>
    <n v="2998"/>
    <n v="149.9"/>
    <n v="2848.1"/>
    <n v="1600"/>
    <n v="1248.0999999999999"/>
    <n v="0"/>
    <s v="Jul"/>
    <n v="2025"/>
    <x v="0"/>
  </r>
  <r>
    <s v="ORD100611"/>
    <d v="2025-07-02T00:00:00"/>
    <s v="CUST0253"/>
    <s v="Kavya Patel"/>
    <s v="Female"/>
    <n v="27"/>
    <x v="2"/>
    <s v="East"/>
    <s v="P023"/>
    <x v="20"/>
    <x v="1"/>
    <s v="Haircare"/>
    <n v="2"/>
    <n v="649"/>
    <n v="0.1"/>
    <n v="580"/>
    <x v="1"/>
    <s v="Delivered"/>
    <s v="Mobile App"/>
    <n v="5"/>
    <n v="1298"/>
    <n v="129.80000000000001"/>
    <n v="1168.2"/>
    <n v="580"/>
    <n v="588.20000000000005"/>
    <n v="0"/>
    <s v="Jul"/>
    <n v="2025"/>
    <x v="3"/>
  </r>
  <r>
    <s v="ORD101850"/>
    <d v="2025-07-02T00:00:00"/>
    <s v="CUST1915"/>
    <s v="Vansh Chopra"/>
    <s v="Female"/>
    <n v="51"/>
    <x v="23"/>
    <s v="West"/>
    <s v="P010"/>
    <x v="26"/>
    <x v="2"/>
    <s v="Clothing"/>
    <n v="3"/>
    <n v="1499"/>
    <n v="0.15"/>
    <n v="2340"/>
    <x v="4"/>
    <s v="Delivered"/>
    <s v="Mobile App"/>
    <n v="4"/>
    <n v="4497"/>
    <n v="674.55"/>
    <n v="3822.45"/>
    <n v="2340"/>
    <n v="1482.4499999999998"/>
    <n v="0"/>
    <s v="Jul"/>
    <n v="2025"/>
    <x v="1"/>
  </r>
  <r>
    <s v="ORD102394"/>
    <d v="2025-07-02T00:00:00"/>
    <s v="CUST1052"/>
    <s v="Ananya Kumar"/>
    <s v="Male"/>
    <n v="18"/>
    <x v="6"/>
    <s v="North"/>
    <s v="P008"/>
    <x v="2"/>
    <x v="2"/>
    <s v="Clothing"/>
    <n v="3"/>
    <n v="799"/>
    <n v="0.15"/>
    <n v="1170"/>
    <x v="4"/>
    <s v="Delivered"/>
    <s v="Mobile App"/>
    <n v="4"/>
    <n v="2397"/>
    <n v="359.55"/>
    <n v="2037.45"/>
    <n v="1170"/>
    <n v="867.45"/>
    <n v="0"/>
    <s v="Jul"/>
    <n v="2025"/>
    <x v="0"/>
  </r>
  <r>
    <s v="ORD104826"/>
    <d v="2025-07-02T00:00:00"/>
    <s v="CUST1561"/>
    <s v="Meera Singh"/>
    <s v="Female"/>
    <n v="18"/>
    <x v="16"/>
    <s v="North"/>
    <s v="P013"/>
    <x v="22"/>
    <x v="0"/>
    <s v="Cookware"/>
    <n v="1"/>
    <n v="4299"/>
    <n v="0.1"/>
    <n v="2700"/>
    <x v="3"/>
    <s v="Delivered"/>
    <s v="Mobile App"/>
    <n v="5"/>
    <n v="4299"/>
    <n v="429.90000000000003"/>
    <n v="3869.1"/>
    <n v="2700"/>
    <n v="1169.0999999999999"/>
    <n v="0"/>
    <s v="Jul"/>
    <n v="2025"/>
    <x v="0"/>
  </r>
  <r>
    <s v="ORD101831"/>
    <d v="2025-07-02T00:00:00"/>
    <s v="CUST0830"/>
    <s v="Pooja Kapoor"/>
    <s v="Male"/>
    <n v="44"/>
    <x v="21"/>
    <s v="East"/>
    <s v="P030"/>
    <x v="7"/>
    <x v="4"/>
    <s v="Self Development"/>
    <n v="3"/>
    <n v="599"/>
    <n v="0.2"/>
    <n v="780"/>
    <x v="4"/>
    <s v="Delivered"/>
    <s v="Mobile App"/>
    <n v="4"/>
    <n v="1797"/>
    <n v="359.40000000000003"/>
    <n v="1437.6"/>
    <n v="780"/>
    <n v="657.59999999999991"/>
    <n v="0"/>
    <s v="Jul"/>
    <n v="2025"/>
    <x v="2"/>
  </r>
  <r>
    <s v="ORD102060"/>
    <d v="2025-07-02T00:00:00"/>
    <s v="CUST1866"/>
    <s v="Arjun Rao"/>
    <s v="Female"/>
    <n v="40"/>
    <x v="1"/>
    <s v="North"/>
    <s v="P019"/>
    <x v="18"/>
    <x v="5"/>
    <s v="Sports"/>
    <n v="3"/>
    <n v="1499"/>
    <n v="0.1"/>
    <n v="2400"/>
    <x v="0"/>
    <s v="Delivered"/>
    <s v="Website"/>
    <n v="4"/>
    <n v="4497"/>
    <n v="449.70000000000005"/>
    <n v="4047.3"/>
    <n v="2400"/>
    <n v="1647.3000000000002"/>
    <n v="0"/>
    <s v="Jul"/>
    <n v="2025"/>
    <x v="2"/>
  </r>
  <r>
    <s v="ORD103083"/>
    <d v="2025-07-02T00:00:00"/>
    <s v="CUST1362"/>
    <s v="Yash Agarwal"/>
    <s v="Male"/>
    <n v="42"/>
    <x v="5"/>
    <s v="West"/>
    <s v="P022"/>
    <x v="4"/>
    <x v="1"/>
    <s v="Skincare"/>
    <n v="1"/>
    <n v="799"/>
    <n v="0.2"/>
    <n v="360"/>
    <x v="4"/>
    <s v="Delivered"/>
    <s v="Website"/>
    <n v="4"/>
    <n v="799"/>
    <n v="159.80000000000001"/>
    <n v="639.20000000000005"/>
    <n v="360"/>
    <n v="279.20000000000005"/>
    <n v="0"/>
    <s v="Jul"/>
    <n v="2025"/>
    <x v="2"/>
  </r>
  <r>
    <s v="ORD102677"/>
    <d v="2025-07-02T00:00:00"/>
    <s v="CUST2071"/>
    <s v="Aditi Saxena"/>
    <s v="Female"/>
    <n v="27"/>
    <x v="6"/>
    <s v="North"/>
    <s v="P020"/>
    <x v="14"/>
    <x v="5"/>
    <s v="Fitness"/>
    <n v="1"/>
    <n v="699"/>
    <n v="0.05"/>
    <n v="320"/>
    <x v="0"/>
    <s v="Delivered"/>
    <s v="Mobile App"/>
    <n v="3"/>
    <n v="699"/>
    <n v="34.950000000000003"/>
    <n v="664.05"/>
    <n v="320"/>
    <n v="344.04999999999995"/>
    <n v="0"/>
    <s v="Jul"/>
    <n v="2025"/>
    <x v="3"/>
  </r>
  <r>
    <s v="ORD101935"/>
    <d v="2025-07-02T00:00:00"/>
    <s v="CUST0456"/>
    <s v="Sanya Malhotra"/>
    <s v="Male"/>
    <n v="42"/>
    <x v="18"/>
    <s v="South"/>
    <s v="P013"/>
    <x v="22"/>
    <x v="0"/>
    <s v="Cookware"/>
    <n v="2"/>
    <n v="4299"/>
    <n v="0.15"/>
    <n v="5400"/>
    <x v="0"/>
    <s v="Delivered"/>
    <s v="Mobile App"/>
    <n v="1"/>
    <n v="8598"/>
    <n v="1289.7"/>
    <n v="7308.3"/>
    <n v="5400"/>
    <n v="1908.3000000000002"/>
    <n v="0"/>
    <s v="Jul"/>
    <n v="2025"/>
    <x v="2"/>
  </r>
  <r>
    <s v="ORD101087"/>
    <d v="2025-07-02T00:00:00"/>
    <s v="CUST0973"/>
    <s v="Tanvi Patel"/>
    <s v="Female"/>
    <n v="23"/>
    <x v="14"/>
    <s v="South"/>
    <s v="P025"/>
    <x v="1"/>
    <x v="1"/>
    <s v="Skincare"/>
    <n v="1"/>
    <n v="699"/>
    <n v="0.3"/>
    <n v="310"/>
    <x v="1"/>
    <s v="Delivered"/>
    <s v="Mobile App"/>
    <n v="1"/>
    <n v="699"/>
    <n v="209.7"/>
    <n v="489.3"/>
    <n v="310"/>
    <n v="179.3"/>
    <n v="0"/>
    <s v="Jul"/>
    <n v="2025"/>
    <x v="0"/>
  </r>
  <r>
    <s v="ORD102058"/>
    <d v="2025-07-02T00:00:00"/>
    <s v="CUST0338"/>
    <s v="Yash Agarwal"/>
    <s v="Male"/>
    <n v="22"/>
    <x v="5"/>
    <s v="West"/>
    <s v="P002"/>
    <x v="10"/>
    <x v="3"/>
    <s v="Audio"/>
    <n v="1"/>
    <n v="1899"/>
    <n v="0.2"/>
    <n v="1120"/>
    <x v="4"/>
    <s v="Delivered"/>
    <s v="Website"/>
    <n v="3"/>
    <n v="1899"/>
    <n v="379.8"/>
    <n v="1519.2"/>
    <n v="1120"/>
    <n v="399.20000000000005"/>
    <n v="0"/>
    <s v="Jul"/>
    <n v="2025"/>
    <x v="0"/>
  </r>
  <r>
    <s v="ORD103720"/>
    <d v="2025-07-03T00:00:00"/>
    <s v="CUST1916"/>
    <s v="Ananya Kumar"/>
    <s v="Female"/>
    <n v="29"/>
    <x v="22"/>
    <s v="South"/>
    <s v="P007"/>
    <x v="5"/>
    <x v="2"/>
    <s v="Footwear"/>
    <n v="3"/>
    <n v="2899"/>
    <n v="0"/>
    <n v="5100"/>
    <x v="3"/>
    <s v="Delivered"/>
    <s v="Mobile App"/>
    <n v="3"/>
    <n v="8697"/>
    <n v="0"/>
    <n v="8697"/>
    <n v="5100"/>
    <n v="3597"/>
    <n v="0"/>
    <s v="Jul"/>
    <n v="2025"/>
    <x v="3"/>
  </r>
  <r>
    <s v="ORD104861"/>
    <d v="2025-07-03T00:00:00"/>
    <s v="CUST1837"/>
    <s v="Tanvi Patel"/>
    <s v="Female"/>
    <n v="27"/>
    <x v="12"/>
    <s v="West"/>
    <s v="P017"/>
    <x v="17"/>
    <x v="5"/>
    <s v="Fitness"/>
    <n v="1"/>
    <n v="2499"/>
    <n v="0.1"/>
    <n v="1450"/>
    <x v="1"/>
    <s v="Delivered"/>
    <s v="Website"/>
    <n v="5"/>
    <n v="2499"/>
    <n v="249.9"/>
    <n v="2249.1"/>
    <n v="1450"/>
    <n v="799.09999999999991"/>
    <n v="0"/>
    <s v="Jul"/>
    <n v="2025"/>
    <x v="3"/>
  </r>
  <r>
    <s v="ORD100164"/>
    <d v="2025-07-03T00:00:00"/>
    <s v="CUST0739"/>
    <s v="Riya Verma"/>
    <s v="Female"/>
    <n v="44"/>
    <x v="7"/>
    <s v="West"/>
    <s v="P009"/>
    <x v="21"/>
    <x v="2"/>
    <s v="Clothing"/>
    <n v="1"/>
    <n v="1999"/>
    <n v="0.1"/>
    <n v="1050"/>
    <x v="1"/>
    <s v="Delivered"/>
    <s v="Mobile App"/>
    <n v="5"/>
    <n v="1999"/>
    <n v="199.9"/>
    <n v="1799.1"/>
    <n v="1050"/>
    <n v="749.09999999999991"/>
    <n v="0"/>
    <s v="Jul"/>
    <n v="2025"/>
    <x v="2"/>
  </r>
  <r>
    <s v="ORD101505"/>
    <d v="2025-07-03T00:00:00"/>
    <s v="CUST1608"/>
    <s v="Sanya Malhotra"/>
    <s v="Male"/>
    <n v="28"/>
    <x v="3"/>
    <s v="East"/>
    <s v="P012"/>
    <x v="0"/>
    <x v="0"/>
    <s v="Kitchen"/>
    <n v="1"/>
    <n v="5999"/>
    <n v="0.1"/>
    <n v="3900"/>
    <x v="3"/>
    <s v="Delivered"/>
    <s v="Mobile App"/>
    <n v="2"/>
    <n v="5999"/>
    <n v="599.9"/>
    <n v="5399.1"/>
    <n v="3900"/>
    <n v="1499.1000000000004"/>
    <n v="0"/>
    <s v="Jul"/>
    <n v="2025"/>
    <x v="3"/>
  </r>
  <r>
    <s v="ORD100599"/>
    <d v="2025-07-03T00:00:00"/>
    <s v="CUST1144"/>
    <s v="Ishaan Malhotra"/>
    <s v="Female"/>
    <n v="31"/>
    <x v="13"/>
    <s v="North"/>
    <s v="P010"/>
    <x v="26"/>
    <x v="2"/>
    <s v="Clothing"/>
    <n v="1"/>
    <n v="1499"/>
    <n v="0.05"/>
    <n v="780"/>
    <x v="1"/>
    <s v="Delivered"/>
    <s v="Mobile App"/>
    <n v="4"/>
    <n v="1499"/>
    <n v="74.95"/>
    <n v="1424.05"/>
    <n v="780"/>
    <n v="644.04999999999995"/>
    <n v="0"/>
    <s v="Jul"/>
    <n v="2025"/>
    <x v="3"/>
  </r>
  <r>
    <s v="ORD102573"/>
    <d v="2025-07-03T00:00:00"/>
    <s v="CUST1886"/>
    <s v="Pooja Kapoor"/>
    <s v="Male"/>
    <n v="28"/>
    <x v="14"/>
    <s v="South"/>
    <s v="P023"/>
    <x v="20"/>
    <x v="1"/>
    <s v="Haircare"/>
    <n v="1"/>
    <n v="649"/>
    <n v="0.05"/>
    <n v="290"/>
    <x v="4"/>
    <s v="Delivered"/>
    <s v="Mobile App"/>
    <n v="3"/>
    <n v="649"/>
    <n v="32.450000000000003"/>
    <n v="616.54999999999995"/>
    <n v="290"/>
    <n v="326.54999999999995"/>
    <n v="0"/>
    <s v="Jul"/>
    <n v="2025"/>
    <x v="3"/>
  </r>
  <r>
    <s v="ORD103894"/>
    <d v="2025-07-03T00:00:00"/>
    <s v="CUST0223"/>
    <s v="Shivam Mehta"/>
    <s v="Female"/>
    <n v="18"/>
    <x v="14"/>
    <s v="South"/>
    <s v="P029"/>
    <x v="11"/>
    <x v="4"/>
    <s v="Technology"/>
    <n v="1"/>
    <n v="1299"/>
    <n v="0"/>
    <n v="610"/>
    <x v="3"/>
    <s v="Delivered"/>
    <s v="Website"/>
    <n v="5"/>
    <n v="1299"/>
    <n v="0"/>
    <n v="1299"/>
    <n v="610"/>
    <n v="689"/>
    <n v="0"/>
    <s v="Jul"/>
    <n v="2025"/>
    <x v="0"/>
  </r>
  <r>
    <s v="ORD102658"/>
    <d v="2025-07-03T00:00:00"/>
    <s v="CUST0012"/>
    <s v="Rahul Kumar"/>
    <s v="Male"/>
    <n v="26"/>
    <x v="5"/>
    <s v="West"/>
    <s v="P020"/>
    <x v="14"/>
    <x v="5"/>
    <s v="Fitness"/>
    <n v="2"/>
    <n v="699"/>
    <n v="0.2"/>
    <n v="640"/>
    <x v="0"/>
    <s v="Delivered"/>
    <s v="Mobile App"/>
    <n v="2"/>
    <n v="1398"/>
    <n v="279.60000000000002"/>
    <n v="1118.4000000000001"/>
    <n v="640"/>
    <n v="478.40000000000009"/>
    <n v="0"/>
    <s v="Jul"/>
    <n v="2025"/>
    <x v="3"/>
  </r>
  <r>
    <s v="ORD103626"/>
    <d v="2025-07-03T00:00:00"/>
    <s v="CUST1722"/>
    <s v="Rohan Rao"/>
    <s v="Male"/>
    <n v="25"/>
    <x v="12"/>
    <s v="West"/>
    <s v="P021"/>
    <x v="3"/>
    <x v="1"/>
    <s v="Skincare"/>
    <n v="2"/>
    <n v="499"/>
    <n v="0.1"/>
    <n v="440"/>
    <x v="0"/>
    <s v="Returned"/>
    <s v="Website"/>
    <n v="4"/>
    <n v="998"/>
    <n v="99.800000000000011"/>
    <n v="898.2"/>
    <n v="440"/>
    <n v="458.20000000000005"/>
    <n v="0"/>
    <s v="Jul"/>
    <n v="2025"/>
    <x v="0"/>
  </r>
  <r>
    <s v="ORD103865"/>
    <d v="2025-07-03T00:00:00"/>
    <s v="CUST1529"/>
    <s v="Meera Singh"/>
    <s v="Female"/>
    <n v="19"/>
    <x v="2"/>
    <s v="East"/>
    <s v="P018"/>
    <x v="16"/>
    <x v="5"/>
    <s v="Sports"/>
    <n v="3"/>
    <n v="2199"/>
    <n v="0.2"/>
    <n v="3750"/>
    <x v="0"/>
    <s v="Delivered"/>
    <s v="Website"/>
    <n v="4"/>
    <n v="6597"/>
    <n v="1319.4"/>
    <n v="5277.6"/>
    <n v="3750"/>
    <n v="1527.6000000000004"/>
    <n v="0"/>
    <s v="Jul"/>
    <n v="2025"/>
    <x v="0"/>
  </r>
  <r>
    <s v="ORD103297"/>
    <d v="2025-07-04T00:00:00"/>
    <s v="CUST1133"/>
    <s v="Tanvi Patel"/>
    <s v="Female"/>
    <n v="36"/>
    <x v="20"/>
    <s v="South"/>
    <s v="P030"/>
    <x v="7"/>
    <x v="4"/>
    <s v="Self Development"/>
    <n v="1"/>
    <n v="599"/>
    <n v="0.2"/>
    <n v="260"/>
    <x v="0"/>
    <s v="Delivered"/>
    <s v="Website"/>
    <n v="4"/>
    <n v="599"/>
    <n v="119.80000000000001"/>
    <n v="479.2"/>
    <n v="260"/>
    <n v="219.2"/>
    <n v="0"/>
    <s v="Jul"/>
    <n v="2025"/>
    <x v="2"/>
  </r>
  <r>
    <s v="ORD104544"/>
    <d v="2025-07-04T00:00:00"/>
    <s v="CUST1414"/>
    <s v="Kabir Gupta"/>
    <s v="Female"/>
    <n v="38"/>
    <x v="15"/>
    <s v="West"/>
    <s v="P004"/>
    <x v="19"/>
    <x v="3"/>
    <s v="Accessories"/>
    <n v="1"/>
    <n v="899"/>
    <n v="0.15"/>
    <n v="480"/>
    <x v="2"/>
    <s v="Delivered"/>
    <s v="Mobile App"/>
    <n v="1"/>
    <n v="899"/>
    <n v="134.85"/>
    <n v="764.15"/>
    <n v="480"/>
    <n v="284.14999999999998"/>
    <n v="0"/>
    <s v="Jul"/>
    <n v="2025"/>
    <x v="2"/>
  </r>
  <r>
    <s v="ORD101502"/>
    <d v="2025-07-04T00:00:00"/>
    <s v="CUST1559"/>
    <s v="Aditi Saxena"/>
    <s v="Female"/>
    <n v="34"/>
    <x v="3"/>
    <s v="East"/>
    <s v="P021"/>
    <x v="3"/>
    <x v="1"/>
    <s v="Skincare"/>
    <n v="1"/>
    <n v="499"/>
    <n v="0.1"/>
    <n v="220"/>
    <x v="0"/>
    <s v="Returned"/>
    <s v="Website"/>
    <n v="5"/>
    <n v="499"/>
    <n v="49.900000000000006"/>
    <n v="449.1"/>
    <n v="220"/>
    <n v="229.10000000000002"/>
    <n v="0"/>
    <s v="Jul"/>
    <n v="2025"/>
    <x v="3"/>
  </r>
  <r>
    <s v="ORD103771"/>
    <d v="2025-07-04T00:00:00"/>
    <s v="CUST1207"/>
    <s v="Aditi Saxena"/>
    <s v="Male"/>
    <n v="20"/>
    <x v="21"/>
    <s v="East"/>
    <s v="P006"/>
    <x v="8"/>
    <x v="2"/>
    <s v="Bags"/>
    <n v="1"/>
    <n v="1799"/>
    <n v="0.05"/>
    <n v="950"/>
    <x v="1"/>
    <s v="Cancelled"/>
    <s v="Mobile App"/>
    <m/>
    <n v="1799"/>
    <n v="89.95"/>
    <n v="1709.05"/>
    <n v="950"/>
    <n v="759.05"/>
    <n v="0"/>
    <s v="Jul"/>
    <n v="2025"/>
    <x v="0"/>
  </r>
  <r>
    <s v="ORD103437"/>
    <d v="2025-07-04T00:00:00"/>
    <s v="CUST1598"/>
    <s v="Pooja Kapoor"/>
    <s v="Male"/>
    <n v="24"/>
    <x v="8"/>
    <s v="East"/>
    <s v="P018"/>
    <x v="16"/>
    <x v="5"/>
    <s v="Sports"/>
    <n v="1"/>
    <n v="2199"/>
    <n v="0.05"/>
    <n v="1250"/>
    <x v="0"/>
    <s v="Returned"/>
    <s v="Mobile App"/>
    <n v="4"/>
    <n v="2199"/>
    <n v="109.95"/>
    <n v="2089.0500000000002"/>
    <n v="1250"/>
    <n v="839.05000000000018"/>
    <n v="0"/>
    <s v="Jul"/>
    <n v="2025"/>
    <x v="0"/>
  </r>
  <r>
    <s v="ORD103031"/>
    <d v="2025-07-04T00:00:00"/>
    <s v="CUST1017"/>
    <s v="Meera Singh"/>
    <s v="Male"/>
    <n v="46"/>
    <x v="16"/>
    <s v="North"/>
    <s v="P011"/>
    <x v="24"/>
    <x v="0"/>
    <s v="Kitchen"/>
    <n v="1"/>
    <n v="3499"/>
    <n v="0.05"/>
    <n v="2250"/>
    <x v="3"/>
    <s v="Delivered"/>
    <s v="Website"/>
    <n v="5"/>
    <n v="3499"/>
    <n v="174.95000000000002"/>
    <n v="3324.05"/>
    <n v="2250"/>
    <n v="1074.0500000000002"/>
    <n v="0"/>
    <s v="Jul"/>
    <n v="2025"/>
    <x v="1"/>
  </r>
  <r>
    <s v="ORD104263"/>
    <d v="2025-07-04T00:00:00"/>
    <s v="CUST0134"/>
    <s v="Kabir Gupta"/>
    <s v="Male"/>
    <n v="31"/>
    <x v="23"/>
    <s v="West"/>
    <s v="P025"/>
    <x v="1"/>
    <x v="1"/>
    <s v="Skincare"/>
    <n v="1"/>
    <n v="699"/>
    <n v="0.05"/>
    <n v="310"/>
    <x v="0"/>
    <s v="Delivered"/>
    <s v="Mobile App"/>
    <n v="5"/>
    <n v="699"/>
    <n v="34.950000000000003"/>
    <n v="664.05"/>
    <n v="310"/>
    <n v="354.04999999999995"/>
    <n v="0"/>
    <s v="Jul"/>
    <n v="2025"/>
    <x v="3"/>
  </r>
  <r>
    <s v="ORD101426"/>
    <d v="2025-07-05T00:00:00"/>
    <s v="CUST0703"/>
    <s v="Shivam Mehta"/>
    <s v="Male"/>
    <n v="24"/>
    <x v="19"/>
    <s v="East"/>
    <s v="P004"/>
    <x v="19"/>
    <x v="3"/>
    <s v="Accessories"/>
    <n v="1"/>
    <n v="899"/>
    <n v="0.1"/>
    <n v="480"/>
    <x v="0"/>
    <s v="Delivered"/>
    <s v="Website"/>
    <n v="4"/>
    <n v="899"/>
    <n v="89.9"/>
    <n v="809.1"/>
    <n v="480"/>
    <n v="329.1"/>
    <n v="0"/>
    <s v="Jul"/>
    <n v="2025"/>
    <x v="0"/>
  </r>
  <r>
    <s v="ORD101988"/>
    <d v="2025-07-05T00:00:00"/>
    <s v="CUST1188"/>
    <s v="Varun Jain"/>
    <s v="Female"/>
    <n v="28"/>
    <x v="11"/>
    <s v="West"/>
    <s v="P010"/>
    <x v="26"/>
    <x v="2"/>
    <s v="Clothing"/>
    <n v="4"/>
    <n v="1499"/>
    <n v="0.15"/>
    <n v="3120"/>
    <x v="1"/>
    <s v="Delivered"/>
    <s v="Mobile App"/>
    <n v="5"/>
    <n v="5996"/>
    <n v="899.4"/>
    <n v="5096.6000000000004"/>
    <n v="3120"/>
    <n v="1976.6000000000004"/>
    <n v="0"/>
    <s v="Jul"/>
    <n v="2025"/>
    <x v="3"/>
  </r>
  <r>
    <s v="ORD104530"/>
    <d v="2025-07-05T00:00:00"/>
    <s v="CUST0093"/>
    <s v="Kavya Patel"/>
    <s v="Female"/>
    <n v="32"/>
    <x v="21"/>
    <s v="East"/>
    <s v="P028"/>
    <x v="12"/>
    <x v="4"/>
    <s v="Technology"/>
    <n v="3"/>
    <n v="1099"/>
    <n v="0.2"/>
    <n v="1560"/>
    <x v="0"/>
    <s v="Delivered"/>
    <s v="Mobile App"/>
    <n v="5"/>
    <n v="3297"/>
    <n v="659.40000000000009"/>
    <n v="2637.6"/>
    <n v="1560"/>
    <n v="1077.5999999999999"/>
    <n v="0"/>
    <s v="Jul"/>
    <n v="2025"/>
    <x v="3"/>
  </r>
  <r>
    <s v="ORD100426"/>
    <d v="2025-07-05T00:00:00"/>
    <s v="CUST0676"/>
    <s v="Varun Jain"/>
    <s v="Female"/>
    <n v="22"/>
    <x v="3"/>
    <s v="East"/>
    <s v="P020"/>
    <x v="14"/>
    <x v="5"/>
    <s v="Fitness"/>
    <n v="2"/>
    <n v="699"/>
    <n v="0.2"/>
    <n v="640"/>
    <x v="3"/>
    <s v="Delivered"/>
    <s v="Website"/>
    <n v="4"/>
    <n v="1398"/>
    <n v="279.60000000000002"/>
    <n v="1118.4000000000001"/>
    <n v="640"/>
    <n v="478.40000000000009"/>
    <n v="0"/>
    <s v="Jul"/>
    <n v="2025"/>
    <x v="0"/>
  </r>
  <r>
    <s v="ORD103883"/>
    <d v="2025-07-05T00:00:00"/>
    <s v="CUST0114"/>
    <s v="Yash Agarwal"/>
    <s v="Female"/>
    <n v="20"/>
    <x v="5"/>
    <s v="West"/>
    <s v="P004"/>
    <x v="19"/>
    <x v="3"/>
    <s v="Accessories"/>
    <n v="2"/>
    <n v="899"/>
    <n v="0.05"/>
    <n v="960"/>
    <x v="3"/>
    <s v="Delivered"/>
    <s v="Website"/>
    <n v="5"/>
    <n v="1798"/>
    <n v="89.9"/>
    <n v="1708.1"/>
    <n v="960"/>
    <n v="748.09999999999991"/>
    <n v="0"/>
    <s v="Jul"/>
    <n v="2025"/>
    <x v="0"/>
  </r>
  <r>
    <s v="ORD100174"/>
    <d v="2025-07-06T00:00:00"/>
    <s v="CUST0149"/>
    <s v="Pranav Bansal"/>
    <s v="Male"/>
    <n v="48"/>
    <x v="3"/>
    <s v="East"/>
    <s v="P009"/>
    <x v="21"/>
    <x v="2"/>
    <s v="Clothing"/>
    <n v="1"/>
    <n v="1999"/>
    <n v="0.15"/>
    <n v="1050"/>
    <x v="1"/>
    <s v="Delivered"/>
    <s v="Mobile App"/>
    <n v="5"/>
    <n v="1999"/>
    <n v="299.84999999999997"/>
    <n v="1699.15"/>
    <n v="1050"/>
    <n v="649.15000000000009"/>
    <n v="0"/>
    <s v="Jul"/>
    <n v="2025"/>
    <x v="1"/>
  </r>
  <r>
    <s v="ORD104215"/>
    <d v="2025-07-06T00:00:00"/>
    <s v="CUST0669"/>
    <s v="Kavya Patel"/>
    <s v="Male"/>
    <n v="28"/>
    <x v="19"/>
    <s v="East"/>
    <s v="P029"/>
    <x v="11"/>
    <x v="4"/>
    <s v="Technology"/>
    <n v="1"/>
    <n v="1299"/>
    <n v="0.05"/>
    <n v="610"/>
    <x v="0"/>
    <s v="Delivered"/>
    <s v="Mobile App"/>
    <n v="4"/>
    <n v="1299"/>
    <n v="64.95"/>
    <n v="1234.05"/>
    <n v="610"/>
    <n v="624.04999999999995"/>
    <n v="0"/>
    <s v="Jul"/>
    <n v="2025"/>
    <x v="3"/>
  </r>
  <r>
    <s v="ORD102923"/>
    <d v="2025-07-06T00:00:00"/>
    <s v="CUST1991"/>
    <s v="Nisha Saxena"/>
    <s v="Female"/>
    <n v="28"/>
    <x v="11"/>
    <s v="West"/>
    <s v="P023"/>
    <x v="20"/>
    <x v="1"/>
    <s v="Haircare"/>
    <n v="2"/>
    <n v="649"/>
    <n v="0.2"/>
    <n v="580"/>
    <x v="0"/>
    <s v="Delivered"/>
    <s v="Website"/>
    <n v="4"/>
    <n v="1298"/>
    <n v="259.60000000000002"/>
    <n v="1038.4000000000001"/>
    <n v="580"/>
    <n v="458.40000000000009"/>
    <n v="0"/>
    <s v="Jul"/>
    <n v="2025"/>
    <x v="3"/>
  </r>
  <r>
    <s v="ORD104136"/>
    <d v="2025-07-06T00:00:00"/>
    <s v="CUST1500"/>
    <s v="Ananya Kumar"/>
    <s v="Male"/>
    <n v="52"/>
    <x v="8"/>
    <s v="East"/>
    <s v="P004"/>
    <x v="19"/>
    <x v="3"/>
    <s v="Accessories"/>
    <n v="2"/>
    <n v="899"/>
    <n v="0"/>
    <n v="960"/>
    <x v="0"/>
    <s v="Delivered"/>
    <s v="Website"/>
    <n v="3"/>
    <n v="1798"/>
    <n v="0"/>
    <n v="1798"/>
    <n v="960"/>
    <n v="838"/>
    <n v="0"/>
    <s v="Jul"/>
    <n v="2025"/>
    <x v="1"/>
  </r>
  <r>
    <s v="ORD101133"/>
    <d v="2025-07-06T00:00:00"/>
    <s v="CUST2116"/>
    <s v="Varun Jain"/>
    <s v="Female"/>
    <n v="32"/>
    <x v="23"/>
    <s v="West"/>
    <s v="P005"/>
    <x v="27"/>
    <x v="3"/>
    <s v="Accessories"/>
    <n v="1"/>
    <n v="1599"/>
    <n v="0.1"/>
    <n v="920"/>
    <x v="1"/>
    <s v="Cancelled"/>
    <s v="Mobile App"/>
    <m/>
    <n v="1599"/>
    <n v="159.9"/>
    <n v="1439.1"/>
    <n v="920"/>
    <n v="519.09999999999991"/>
    <n v="0"/>
    <s v="Jul"/>
    <n v="2025"/>
    <x v="3"/>
  </r>
  <r>
    <s v="ORD103757"/>
    <d v="2025-07-06T00:00:00"/>
    <s v="CUST0754"/>
    <s v="Yash Agarwal"/>
    <s v="Male"/>
    <n v="43"/>
    <x v="4"/>
    <s v="South"/>
    <s v="P012"/>
    <x v="0"/>
    <x v="0"/>
    <s v="Kitchen"/>
    <n v="1"/>
    <n v="5999"/>
    <n v="0.1"/>
    <n v="3900"/>
    <x v="0"/>
    <s v="Delivered"/>
    <s v="Website"/>
    <n v="5"/>
    <n v="5999"/>
    <n v="599.9"/>
    <n v="5399.1"/>
    <n v="3900"/>
    <n v="1499.1000000000004"/>
    <n v="0"/>
    <s v="Jul"/>
    <n v="2025"/>
    <x v="2"/>
  </r>
  <r>
    <s v="ORD103284"/>
    <d v="2025-07-06T00:00:00"/>
    <s v="CUST1968"/>
    <s v="Mohit Sharma"/>
    <s v="Female"/>
    <n v="27"/>
    <x v="15"/>
    <s v="West"/>
    <s v="P020"/>
    <x v="14"/>
    <x v="5"/>
    <s v="Fitness"/>
    <n v="1"/>
    <n v="699"/>
    <n v="0.15"/>
    <n v="320"/>
    <x v="0"/>
    <s v="Delivered"/>
    <s v="Website"/>
    <n v="4"/>
    <n v="699"/>
    <n v="104.85"/>
    <n v="594.15"/>
    <n v="320"/>
    <n v="274.14999999999998"/>
    <n v="0"/>
    <s v="Jul"/>
    <n v="2025"/>
    <x v="3"/>
  </r>
  <r>
    <s v="ORD103746"/>
    <d v="2025-07-06T00:00:00"/>
    <s v="CUST1551"/>
    <s v="Isha Mehta"/>
    <s v="Male"/>
    <n v="32"/>
    <x v="16"/>
    <s v="North"/>
    <s v="P009"/>
    <x v="21"/>
    <x v="2"/>
    <s v="Clothing"/>
    <n v="1"/>
    <n v="1999"/>
    <n v="0.2"/>
    <n v="1050"/>
    <x v="2"/>
    <s v="Delivered"/>
    <s v="Website"/>
    <n v="4"/>
    <n v="1999"/>
    <n v="399.8"/>
    <n v="1599.2"/>
    <n v="1050"/>
    <n v="549.20000000000005"/>
    <n v="0"/>
    <s v="Jul"/>
    <n v="2025"/>
    <x v="3"/>
  </r>
  <r>
    <s v="ORD101006"/>
    <d v="2025-07-06T00:00:00"/>
    <s v="CUST0865"/>
    <s v="Diya Mishra"/>
    <s v="Female"/>
    <n v="31"/>
    <x v="22"/>
    <s v="South"/>
    <s v="P018"/>
    <x v="16"/>
    <x v="5"/>
    <s v="Sports"/>
    <n v="1"/>
    <n v="2199"/>
    <n v="0.1"/>
    <n v="1250"/>
    <x v="0"/>
    <s v="Delivered"/>
    <s v="Website"/>
    <n v="5"/>
    <n v="2199"/>
    <n v="219.9"/>
    <n v="1979.1"/>
    <n v="1250"/>
    <n v="729.09999999999991"/>
    <n v="0"/>
    <s v="Jul"/>
    <n v="2025"/>
    <x v="3"/>
  </r>
  <r>
    <s v="ORD104482"/>
    <d v="2025-07-06T00:00:00"/>
    <s v="CUST1362"/>
    <s v="Yash Agarwal"/>
    <s v="Male"/>
    <n v="21"/>
    <x v="23"/>
    <s v="West"/>
    <s v="P006"/>
    <x v="8"/>
    <x v="2"/>
    <s v="Bags"/>
    <n v="2"/>
    <n v="1799"/>
    <n v="0"/>
    <n v="1900"/>
    <x v="0"/>
    <s v="Delivered"/>
    <s v="Mobile App"/>
    <n v="4"/>
    <n v="3598"/>
    <n v="0"/>
    <n v="3598"/>
    <n v="1900"/>
    <n v="1698"/>
    <n v="0"/>
    <s v="Jul"/>
    <n v="2025"/>
    <x v="0"/>
  </r>
  <r>
    <s v="ORD104038"/>
    <d v="2025-07-06T00:00:00"/>
    <s v="CUST1374"/>
    <s v="Pooja Kapoor"/>
    <s v="Female"/>
    <n v="36"/>
    <x v="2"/>
    <s v="East"/>
    <s v="P030"/>
    <x v="7"/>
    <x v="4"/>
    <s v="Self Development"/>
    <n v="2"/>
    <n v="599"/>
    <n v="0.05"/>
    <n v="520"/>
    <x v="0"/>
    <s v="Delivered"/>
    <s v="Website"/>
    <n v="5"/>
    <n v="1198"/>
    <n v="59.900000000000006"/>
    <n v="1138.0999999999999"/>
    <n v="520"/>
    <n v="618.09999999999991"/>
    <n v="0"/>
    <s v="Jul"/>
    <n v="2025"/>
    <x v="2"/>
  </r>
  <r>
    <s v="ORD102626"/>
    <d v="2025-07-07T00:00:00"/>
    <s v="CUST1083"/>
    <s v="Vansh Chopra"/>
    <s v="Female"/>
    <n v="35"/>
    <x v="14"/>
    <s v="South"/>
    <s v="P003"/>
    <x v="9"/>
    <x v="3"/>
    <s v="Wearables"/>
    <n v="1"/>
    <n v="3299"/>
    <n v="0.1"/>
    <n v="2100"/>
    <x v="3"/>
    <s v="Delivered"/>
    <s v="Mobile App"/>
    <n v="1"/>
    <n v="3299"/>
    <n v="329.90000000000003"/>
    <n v="2969.1"/>
    <n v="2100"/>
    <n v="869.09999999999991"/>
    <n v="0"/>
    <s v="Jul"/>
    <n v="2025"/>
    <x v="3"/>
  </r>
  <r>
    <s v="ORD103288"/>
    <d v="2025-07-07T00:00:00"/>
    <s v="CUST0963"/>
    <s v="Riya Verma"/>
    <s v="Male"/>
    <n v="18"/>
    <x v="0"/>
    <s v="East"/>
    <s v="P016"/>
    <x v="28"/>
    <x v="5"/>
    <s v="Fitness"/>
    <n v="1"/>
    <n v="999"/>
    <n v="0.25"/>
    <n v="520"/>
    <x v="3"/>
    <s v="Delivered"/>
    <s v="Mobile App"/>
    <n v="4"/>
    <n v="999"/>
    <n v="249.75"/>
    <n v="749.25"/>
    <n v="520"/>
    <n v="229.25"/>
    <n v="0"/>
    <s v="Jul"/>
    <n v="2025"/>
    <x v="0"/>
  </r>
  <r>
    <s v="ORD102464"/>
    <d v="2025-07-07T00:00:00"/>
    <s v="CUST0588"/>
    <s v="Rahul Kumar"/>
    <s v="Male"/>
    <n v="28"/>
    <x v="23"/>
    <s v="West"/>
    <s v="P007"/>
    <x v="5"/>
    <x v="2"/>
    <s v="Footwear"/>
    <n v="3"/>
    <n v="2899"/>
    <n v="0.15"/>
    <n v="5100"/>
    <x v="5"/>
    <s v="Returned"/>
    <s v="Website"/>
    <n v="5"/>
    <n v="8697"/>
    <n v="1304.55"/>
    <n v="7392.45"/>
    <n v="5100"/>
    <n v="2292.4499999999998"/>
    <n v="0"/>
    <s v="Jul"/>
    <n v="2025"/>
    <x v="3"/>
  </r>
  <r>
    <s v="ORD102095"/>
    <d v="2025-07-07T00:00:00"/>
    <s v="CUST0818"/>
    <s v="Yash Agarwal"/>
    <s v="Male"/>
    <n v="31"/>
    <x v="7"/>
    <s v="West"/>
    <s v="P017"/>
    <x v="17"/>
    <x v="5"/>
    <s v="Fitness"/>
    <n v="1"/>
    <n v="2499"/>
    <n v="0"/>
    <n v="1450"/>
    <x v="0"/>
    <s v="Delivered"/>
    <s v="Mobile App"/>
    <n v="5"/>
    <n v="2499"/>
    <n v="0"/>
    <n v="2499"/>
    <n v="1450"/>
    <n v="1049"/>
    <n v="0"/>
    <s v="Jul"/>
    <n v="2025"/>
    <x v="3"/>
  </r>
  <r>
    <s v="ORD102030"/>
    <d v="2025-07-07T00:00:00"/>
    <s v="CUST0557"/>
    <s v="Tanvi Patel"/>
    <s v="Male"/>
    <n v="34"/>
    <x v="0"/>
    <s v="East"/>
    <s v="P030"/>
    <x v="7"/>
    <x v="4"/>
    <s v="Self Development"/>
    <n v="2"/>
    <n v="599"/>
    <n v="0.2"/>
    <n v="520"/>
    <x v="1"/>
    <s v="Delivered"/>
    <s v="Website"/>
    <n v="5"/>
    <n v="1198"/>
    <n v="239.60000000000002"/>
    <n v="958.4"/>
    <n v="520"/>
    <n v="438.4"/>
    <n v="0"/>
    <s v="Jul"/>
    <n v="2025"/>
    <x v="3"/>
  </r>
  <r>
    <s v="ORD103752"/>
    <d v="2025-07-07T00:00:00"/>
    <s v="CUST2045"/>
    <s v="Kavya Patel"/>
    <s v="Male"/>
    <n v="36"/>
    <x v="5"/>
    <s v="West"/>
    <s v="P021"/>
    <x v="3"/>
    <x v="1"/>
    <s v="Skincare"/>
    <n v="2"/>
    <n v="499"/>
    <n v="0"/>
    <n v="440"/>
    <x v="1"/>
    <s v="Delivered"/>
    <s v="Mobile App"/>
    <n v="4"/>
    <n v="998"/>
    <n v="0"/>
    <n v="998"/>
    <n v="440"/>
    <n v="558"/>
    <n v="0"/>
    <s v="Jul"/>
    <n v="2025"/>
    <x v="2"/>
  </r>
  <r>
    <s v="ORD100071"/>
    <d v="2025-07-07T00:00:00"/>
    <s v="CUST0454"/>
    <s v="Kabir Gupta"/>
    <s v="Female"/>
    <n v="38"/>
    <x v="17"/>
    <s v="North"/>
    <s v="P008"/>
    <x v="2"/>
    <x v="2"/>
    <s v="Clothing"/>
    <n v="1"/>
    <n v="799"/>
    <n v="0.1"/>
    <n v="390"/>
    <x v="1"/>
    <s v="Delivered"/>
    <s v="Website"/>
    <n v="4"/>
    <n v="799"/>
    <n v="79.900000000000006"/>
    <n v="719.1"/>
    <n v="390"/>
    <n v="329.1"/>
    <n v="0"/>
    <s v="Jul"/>
    <n v="2025"/>
    <x v="2"/>
  </r>
  <r>
    <s v="ORD102653"/>
    <d v="2025-07-07T00:00:00"/>
    <s v="CUST1227"/>
    <s v="Kiara Chopra"/>
    <s v="Female"/>
    <n v="38"/>
    <x v="4"/>
    <s v="South"/>
    <s v="P022"/>
    <x v="4"/>
    <x v="1"/>
    <s v="Skincare"/>
    <n v="1"/>
    <n v="799"/>
    <n v="0.15"/>
    <n v="360"/>
    <x v="0"/>
    <s v="Delivered"/>
    <s v="Website"/>
    <n v="4"/>
    <n v="799"/>
    <n v="119.85"/>
    <n v="679.15"/>
    <n v="360"/>
    <n v="319.14999999999998"/>
    <n v="0"/>
    <s v="Jul"/>
    <n v="2025"/>
    <x v="2"/>
  </r>
  <r>
    <s v="ORD102792"/>
    <d v="2025-07-07T00:00:00"/>
    <s v="CUST0890"/>
    <s v="Rohan Rao"/>
    <s v="Female"/>
    <n v="39"/>
    <x v="19"/>
    <s v="East"/>
    <s v="P002"/>
    <x v="10"/>
    <x v="3"/>
    <s v="Audio"/>
    <n v="2"/>
    <n v="1899"/>
    <n v="0.15"/>
    <n v="2240"/>
    <x v="1"/>
    <s v="Delivered"/>
    <s v="Mobile App"/>
    <n v="5"/>
    <n v="3798"/>
    <n v="569.69999999999993"/>
    <n v="3228.3"/>
    <n v="2240"/>
    <n v="988.30000000000018"/>
    <n v="0"/>
    <s v="Jul"/>
    <n v="2025"/>
    <x v="2"/>
  </r>
  <r>
    <s v="ORD104460"/>
    <d v="2025-07-07T00:00:00"/>
    <s v="CUST0757"/>
    <s v="Pranav Bansal"/>
    <s v="Male"/>
    <n v="41"/>
    <x v="9"/>
    <s v="North"/>
    <s v="P028"/>
    <x v="12"/>
    <x v="4"/>
    <s v="Technology"/>
    <n v="1"/>
    <n v="1099"/>
    <n v="0.1"/>
    <n v="520"/>
    <x v="1"/>
    <s v="Delivered"/>
    <s v="Mobile App"/>
    <n v="3"/>
    <n v="1099"/>
    <n v="109.9"/>
    <n v="989.1"/>
    <n v="520"/>
    <n v="469.1"/>
    <n v="0"/>
    <s v="Jul"/>
    <n v="2025"/>
    <x v="2"/>
  </r>
  <r>
    <s v="ORD102045"/>
    <d v="2025-07-07T00:00:00"/>
    <s v="CUST1135"/>
    <s v="Isha Mehta"/>
    <s v="Female"/>
    <n v="18"/>
    <x v="3"/>
    <s v="East"/>
    <s v="P026"/>
    <x v="15"/>
    <x v="4"/>
    <s v="Fiction"/>
    <n v="2"/>
    <n v="899"/>
    <n v="0.2"/>
    <n v="840"/>
    <x v="4"/>
    <s v="Delivered"/>
    <s v="Website"/>
    <n v="4"/>
    <n v="1798"/>
    <n v="359.6"/>
    <n v="1438.4"/>
    <n v="840"/>
    <n v="598.40000000000009"/>
    <n v="0"/>
    <s v="Jul"/>
    <n v="2025"/>
    <x v="0"/>
  </r>
  <r>
    <s v="ORD101083"/>
    <d v="2025-07-07T00:00:00"/>
    <s v="CUST0705"/>
    <s v="Diya Mishra"/>
    <s v="Female"/>
    <n v="37"/>
    <x v="16"/>
    <s v="North"/>
    <s v="P011"/>
    <x v="24"/>
    <x v="0"/>
    <s v="Kitchen"/>
    <n v="2"/>
    <n v="3499"/>
    <n v="0.15"/>
    <n v="4500"/>
    <x v="0"/>
    <s v="Delivered"/>
    <s v="Mobile App"/>
    <n v="2"/>
    <n v="6998"/>
    <n v="1049.7"/>
    <n v="5948.3"/>
    <n v="4500"/>
    <n v="1448.3000000000002"/>
    <n v="0"/>
    <s v="Jul"/>
    <n v="2025"/>
    <x v="2"/>
  </r>
  <r>
    <s v="ORD102641"/>
    <d v="2025-07-07T00:00:00"/>
    <s v="CUST0847"/>
    <s v="Isha Mehta"/>
    <s v="Male"/>
    <n v="36"/>
    <x v="1"/>
    <s v="North"/>
    <s v="P014"/>
    <x v="29"/>
    <x v="0"/>
    <s v="Home Decor"/>
    <n v="1"/>
    <n v="1299"/>
    <n v="0.1"/>
    <n v="690"/>
    <x v="1"/>
    <s v="Delivered"/>
    <s v="Website"/>
    <n v="5"/>
    <n v="1299"/>
    <n v="129.9"/>
    <n v="1169.0999999999999"/>
    <n v="690"/>
    <n v="479.09999999999991"/>
    <n v="0"/>
    <s v="Jul"/>
    <n v="2025"/>
    <x v="2"/>
  </r>
  <r>
    <s v="ORD104358"/>
    <d v="2025-07-07T00:00:00"/>
    <s v="CUST1843"/>
    <s v="Anjali Verma"/>
    <s v="Female"/>
    <n v="34"/>
    <x v="7"/>
    <s v="West"/>
    <s v="P001"/>
    <x v="6"/>
    <x v="3"/>
    <s v="Audio"/>
    <n v="2"/>
    <n v="2499"/>
    <n v="0.15"/>
    <n v="3100"/>
    <x v="0"/>
    <s v="Delivered"/>
    <s v="Website"/>
    <n v="4"/>
    <n v="4998"/>
    <n v="749.69999999999993"/>
    <n v="4248.3"/>
    <n v="3100"/>
    <n v="1148.3000000000002"/>
    <n v="0"/>
    <s v="Jul"/>
    <n v="2025"/>
    <x v="3"/>
  </r>
  <r>
    <s v="ORD104368"/>
    <d v="2025-07-07T00:00:00"/>
    <s v="CUST1657"/>
    <s v="Meera Singh"/>
    <s v="Male"/>
    <n v="41"/>
    <x v="2"/>
    <s v="East"/>
    <s v="P011"/>
    <x v="24"/>
    <x v="0"/>
    <s v="Kitchen"/>
    <n v="1"/>
    <n v="3499"/>
    <n v="0.1"/>
    <n v="2250"/>
    <x v="3"/>
    <s v="Delivered"/>
    <s v="Website"/>
    <n v="4"/>
    <n v="3499"/>
    <n v="349.90000000000003"/>
    <n v="3149.1"/>
    <n v="2250"/>
    <n v="899.09999999999991"/>
    <n v="0"/>
    <s v="Jul"/>
    <n v="2025"/>
    <x v="2"/>
  </r>
  <r>
    <s v="ORD104210"/>
    <d v="2025-07-08T00:00:00"/>
    <s v="CUST1169"/>
    <s v="Sakshi Mishra"/>
    <s v="Male"/>
    <n v="34"/>
    <x v="10"/>
    <s v="South"/>
    <s v="P009"/>
    <x v="21"/>
    <x v="2"/>
    <s v="Clothing"/>
    <n v="2"/>
    <n v="1999"/>
    <n v="0.25"/>
    <n v="2100"/>
    <x v="1"/>
    <s v="Delivered"/>
    <s v="Website"/>
    <n v="5"/>
    <n v="3998"/>
    <n v="999.5"/>
    <n v="2998.5"/>
    <n v="2100"/>
    <n v="898.5"/>
    <n v="0"/>
    <s v="Jul"/>
    <n v="2025"/>
    <x v="3"/>
  </r>
  <r>
    <s v="ORD104776"/>
    <d v="2025-07-08T00:00:00"/>
    <s v="CUST1214"/>
    <s v="Pooja Kapoor"/>
    <s v="Male"/>
    <n v="30"/>
    <x v="1"/>
    <s v="North"/>
    <s v="P012"/>
    <x v="0"/>
    <x v="0"/>
    <s v="Kitchen"/>
    <n v="1"/>
    <n v="5999"/>
    <n v="0.3"/>
    <n v="3900"/>
    <x v="4"/>
    <s v="Delivered"/>
    <s v="Mobile App"/>
    <n v="4"/>
    <n v="5999"/>
    <n v="1799.7"/>
    <n v="4199.3"/>
    <n v="3900"/>
    <n v="299.30000000000018"/>
    <n v="0"/>
    <s v="Jul"/>
    <n v="2025"/>
    <x v="3"/>
  </r>
  <r>
    <s v="ORD104994"/>
    <d v="2025-07-08T00:00:00"/>
    <s v="CUST0228"/>
    <s v="Varun Jain"/>
    <s v="Female"/>
    <n v="26"/>
    <x v="3"/>
    <s v="East"/>
    <s v="P003"/>
    <x v="9"/>
    <x v="3"/>
    <s v="Wearables"/>
    <n v="1"/>
    <n v="3299"/>
    <n v="0.05"/>
    <n v="2100"/>
    <x v="0"/>
    <s v="Delivered"/>
    <s v="Mobile App"/>
    <n v="5"/>
    <n v="3299"/>
    <n v="164.95000000000002"/>
    <n v="3134.05"/>
    <n v="2100"/>
    <n v="1034.0500000000002"/>
    <n v="0"/>
    <s v="Jul"/>
    <n v="2025"/>
    <x v="3"/>
  </r>
  <r>
    <s v="ORD104858"/>
    <d v="2025-07-08T00:00:00"/>
    <s v="CUST0095"/>
    <s v="Shivam Mehta"/>
    <s v="Female"/>
    <n v="37"/>
    <x v="5"/>
    <s v="West"/>
    <s v="P002"/>
    <x v="10"/>
    <x v="3"/>
    <s v="Audio"/>
    <n v="2"/>
    <n v="1899"/>
    <n v="0.1"/>
    <n v="2240"/>
    <x v="0"/>
    <s v="Delivered"/>
    <s v="Website"/>
    <n v="5"/>
    <n v="3798"/>
    <n v="379.8"/>
    <n v="3418.2"/>
    <n v="2240"/>
    <n v="1178.1999999999998"/>
    <n v="0"/>
    <s v="Jul"/>
    <n v="2025"/>
    <x v="2"/>
  </r>
  <r>
    <s v="ORD103596"/>
    <d v="2025-07-08T00:00:00"/>
    <s v="CUST0595"/>
    <s v="Anjali Verma"/>
    <s v="Male"/>
    <n v="46"/>
    <x v="8"/>
    <s v="East"/>
    <s v="P004"/>
    <x v="19"/>
    <x v="3"/>
    <s v="Accessories"/>
    <n v="2"/>
    <n v="899"/>
    <n v="0.3"/>
    <n v="960"/>
    <x v="4"/>
    <s v="Delivered"/>
    <s v="Website"/>
    <n v="5"/>
    <n v="1798"/>
    <n v="539.4"/>
    <n v="1258.5999999999999"/>
    <n v="960"/>
    <n v="298.59999999999991"/>
    <n v="0"/>
    <s v="Jul"/>
    <n v="2025"/>
    <x v="1"/>
  </r>
  <r>
    <s v="ORD100328"/>
    <d v="2025-07-08T00:00:00"/>
    <s v="CUST1101"/>
    <s v="Tanvi Patel"/>
    <s v="Male"/>
    <n v="25"/>
    <x v="9"/>
    <s v="North"/>
    <s v="P026"/>
    <x v="15"/>
    <x v="4"/>
    <s v="Fiction"/>
    <n v="1"/>
    <n v="899"/>
    <n v="0.1"/>
    <n v="420"/>
    <x v="0"/>
    <s v="Delivered"/>
    <s v="Website"/>
    <n v="5"/>
    <n v="899"/>
    <n v="89.9"/>
    <n v="809.1"/>
    <n v="420"/>
    <n v="389.1"/>
    <n v="0"/>
    <s v="Jul"/>
    <n v="2025"/>
    <x v="0"/>
  </r>
  <r>
    <s v="ORD102997"/>
    <d v="2025-07-08T00:00:00"/>
    <s v="CUST1422"/>
    <s v="Aditya Kapoor"/>
    <s v="Female"/>
    <n v="27"/>
    <x v="3"/>
    <s v="East"/>
    <s v="P028"/>
    <x v="12"/>
    <x v="4"/>
    <s v="Technology"/>
    <n v="2"/>
    <n v="1099"/>
    <n v="0.1"/>
    <n v="1040"/>
    <x v="4"/>
    <s v="Delivered"/>
    <s v="Website"/>
    <n v="5"/>
    <n v="2198"/>
    <n v="219.8"/>
    <n v="1978.2"/>
    <n v="1040"/>
    <n v="938.2"/>
    <n v="0"/>
    <s v="Jul"/>
    <n v="2025"/>
    <x v="3"/>
  </r>
  <r>
    <s v="ORD104470"/>
    <d v="2025-07-08T00:00:00"/>
    <s v="CUST0954"/>
    <s v="Rohan Rao"/>
    <s v="Male"/>
    <n v="37"/>
    <x v="23"/>
    <s v="West"/>
    <s v="P020"/>
    <x v="14"/>
    <x v="5"/>
    <s v="Fitness"/>
    <n v="1"/>
    <n v="699"/>
    <n v="0.05"/>
    <n v="320"/>
    <x v="3"/>
    <s v="Delivered"/>
    <s v="Mobile App"/>
    <n v="5"/>
    <n v="699"/>
    <n v="34.950000000000003"/>
    <n v="664.05"/>
    <n v="320"/>
    <n v="344.04999999999995"/>
    <n v="0"/>
    <s v="Jul"/>
    <n v="2025"/>
    <x v="2"/>
  </r>
  <r>
    <s v="ORD100032"/>
    <d v="2025-07-09T00:00:00"/>
    <s v="CUST0278"/>
    <s v="Simran Gupta"/>
    <s v="Female"/>
    <n v="33"/>
    <x v="0"/>
    <s v="East"/>
    <s v="P024"/>
    <x v="13"/>
    <x v="1"/>
    <s v="Fragrance"/>
    <n v="1"/>
    <n v="1799"/>
    <n v="0.05"/>
    <n v="900"/>
    <x v="2"/>
    <s v="Delivered"/>
    <s v="Website"/>
    <n v="5"/>
    <n v="1799"/>
    <n v="89.95"/>
    <n v="1709.05"/>
    <n v="900"/>
    <n v="809.05"/>
    <n v="0"/>
    <s v="Jul"/>
    <n v="2025"/>
    <x v="3"/>
  </r>
  <r>
    <s v="ORD100128"/>
    <d v="2025-07-09T00:00:00"/>
    <s v="CUST1949"/>
    <s v="Kavya Patel"/>
    <s v="Female"/>
    <n v="33"/>
    <x v="17"/>
    <s v="North"/>
    <s v="P018"/>
    <x v="16"/>
    <x v="5"/>
    <s v="Sports"/>
    <n v="2"/>
    <n v="2199"/>
    <n v="0.1"/>
    <n v="2500"/>
    <x v="1"/>
    <s v="Delivered"/>
    <s v="Website"/>
    <n v="5"/>
    <n v="4398"/>
    <n v="439.8"/>
    <n v="3958.2"/>
    <n v="2500"/>
    <n v="1458.1999999999998"/>
    <n v="0"/>
    <s v="Jul"/>
    <n v="2025"/>
    <x v="3"/>
  </r>
  <r>
    <s v="ORD101921"/>
    <d v="2025-07-09T00:00:00"/>
    <s v="CUST1857"/>
    <s v="Diya Mishra"/>
    <s v="Female"/>
    <n v="36"/>
    <x v="14"/>
    <s v="South"/>
    <s v="P025"/>
    <x v="1"/>
    <x v="1"/>
    <s v="Skincare"/>
    <n v="2"/>
    <n v="699"/>
    <n v="0.25"/>
    <n v="620"/>
    <x v="1"/>
    <s v="Delivered"/>
    <s v="Website"/>
    <n v="5"/>
    <n v="1398"/>
    <n v="349.5"/>
    <n v="1048.5"/>
    <n v="620"/>
    <n v="428.5"/>
    <n v="0"/>
    <s v="Jul"/>
    <n v="2025"/>
    <x v="2"/>
  </r>
  <r>
    <s v="ORD104039"/>
    <d v="2025-07-09T00:00:00"/>
    <s v="CUST1710"/>
    <s v="Aditya Kapoor"/>
    <s v="Male"/>
    <n v="26"/>
    <x v="12"/>
    <s v="West"/>
    <s v="P007"/>
    <x v="5"/>
    <x v="2"/>
    <s v="Footwear"/>
    <n v="1"/>
    <n v="2899"/>
    <n v="0.3"/>
    <n v="1700"/>
    <x v="2"/>
    <s v="Delivered"/>
    <s v="Website"/>
    <n v="4"/>
    <n v="2899"/>
    <n v="869.69999999999993"/>
    <n v="2029.3000000000002"/>
    <n v="1700"/>
    <n v="329.30000000000018"/>
    <n v="0"/>
    <s v="Jul"/>
    <n v="2025"/>
    <x v="3"/>
  </r>
  <r>
    <s v="ORD100478"/>
    <d v="2025-07-09T00:00:00"/>
    <s v="CUST0555"/>
    <s v="Kiara Chopra"/>
    <s v="Female"/>
    <n v="22"/>
    <x v="22"/>
    <s v="South"/>
    <s v="P028"/>
    <x v="12"/>
    <x v="4"/>
    <s v="Technology"/>
    <n v="1"/>
    <n v="1099"/>
    <n v="0.2"/>
    <n v="520"/>
    <x v="4"/>
    <s v="Delivered"/>
    <s v="Mobile App"/>
    <n v="5"/>
    <n v="1099"/>
    <n v="219.8"/>
    <n v="879.2"/>
    <n v="520"/>
    <n v="359.20000000000005"/>
    <n v="0"/>
    <s v="Jul"/>
    <n v="2025"/>
    <x v="0"/>
  </r>
  <r>
    <s v="ORD102384"/>
    <d v="2025-07-09T00:00:00"/>
    <s v="CUST0105"/>
    <s v="Zoya Singh"/>
    <s v="Male"/>
    <n v="18"/>
    <x v="23"/>
    <s v="West"/>
    <s v="P003"/>
    <x v="9"/>
    <x v="3"/>
    <s v="Wearables"/>
    <n v="1"/>
    <n v="3299"/>
    <n v="0.15"/>
    <n v="2100"/>
    <x v="3"/>
    <s v="Delivered"/>
    <s v="Mobile App"/>
    <n v="2"/>
    <n v="3299"/>
    <n v="494.84999999999997"/>
    <n v="2804.15"/>
    <n v="2100"/>
    <n v="704.15000000000009"/>
    <n v="0"/>
    <s v="Jul"/>
    <n v="2025"/>
    <x v="0"/>
  </r>
  <r>
    <s v="ORD103835"/>
    <d v="2025-07-09T00:00:00"/>
    <s v="CUST1267"/>
    <s v="Anjali Verma"/>
    <s v="Male"/>
    <n v="33"/>
    <x v="1"/>
    <s v="North"/>
    <s v="P004"/>
    <x v="19"/>
    <x v="3"/>
    <s v="Accessories"/>
    <n v="1"/>
    <n v="899"/>
    <n v="0.2"/>
    <n v="480"/>
    <x v="4"/>
    <s v="Returned"/>
    <s v="Mobile App"/>
    <n v="5"/>
    <n v="899"/>
    <n v="179.8"/>
    <n v="719.2"/>
    <n v="480"/>
    <n v="239.20000000000005"/>
    <n v="0"/>
    <s v="Jul"/>
    <n v="2025"/>
    <x v="3"/>
  </r>
  <r>
    <s v="ORD104334"/>
    <d v="2025-07-09T00:00:00"/>
    <s v="CUST2140"/>
    <s v="Ananya Kumar"/>
    <s v="Male"/>
    <n v="25"/>
    <x v="1"/>
    <s v="North"/>
    <s v="P022"/>
    <x v="4"/>
    <x v="1"/>
    <s v="Skincare"/>
    <n v="3"/>
    <n v="799"/>
    <n v="0.05"/>
    <n v="1080"/>
    <x v="0"/>
    <s v="Cancelled"/>
    <s v="Mobile App"/>
    <m/>
    <n v="2397"/>
    <n v="119.85000000000001"/>
    <n v="2277.15"/>
    <n v="1080"/>
    <n v="1197.1500000000001"/>
    <n v="0"/>
    <s v="Jul"/>
    <n v="2025"/>
    <x v="0"/>
  </r>
  <r>
    <s v="ORD100296"/>
    <d v="2025-07-09T00:00:00"/>
    <s v="CUST1478"/>
    <s v="Kabir Gupta"/>
    <s v="Male"/>
    <n v="38"/>
    <x v="18"/>
    <s v="South"/>
    <s v="P001"/>
    <x v="6"/>
    <x v="3"/>
    <s v="Audio"/>
    <n v="4"/>
    <n v="2499"/>
    <n v="0.1"/>
    <n v="6200"/>
    <x v="0"/>
    <s v="Delivered"/>
    <s v="Mobile App"/>
    <n v="4"/>
    <n v="9996"/>
    <n v="999.6"/>
    <n v="8996.4"/>
    <n v="6200"/>
    <n v="2796.3999999999996"/>
    <n v="0"/>
    <s v="Jul"/>
    <n v="2025"/>
    <x v="2"/>
  </r>
  <r>
    <s v="ORD104611"/>
    <d v="2025-07-09T00:00:00"/>
    <s v="CUST0001"/>
    <s v="Diya Mishra"/>
    <s v="Female"/>
    <n v="29"/>
    <x v="5"/>
    <s v="West"/>
    <s v="P019"/>
    <x v="18"/>
    <x v="5"/>
    <s v="Sports"/>
    <n v="1"/>
    <n v="1499"/>
    <n v="0.1"/>
    <n v="800"/>
    <x v="3"/>
    <s v="Delivered"/>
    <s v="Mobile App"/>
    <n v="4"/>
    <n v="1499"/>
    <n v="149.9"/>
    <n v="1349.1"/>
    <n v="800"/>
    <n v="549.09999999999991"/>
    <n v="0"/>
    <s v="Jul"/>
    <n v="2025"/>
    <x v="3"/>
  </r>
  <r>
    <s v="ORD103701"/>
    <d v="2025-07-09T00:00:00"/>
    <s v="CUST0222"/>
    <s v="Pooja Kapoor"/>
    <s v="Male"/>
    <n v="32"/>
    <x v="5"/>
    <s v="West"/>
    <s v="P027"/>
    <x v="25"/>
    <x v="4"/>
    <s v="Business"/>
    <n v="3"/>
    <n v="699"/>
    <n v="0.1"/>
    <n v="900"/>
    <x v="2"/>
    <s v="Delivered"/>
    <s v="Mobile App"/>
    <n v="5"/>
    <n v="2097"/>
    <n v="209.70000000000002"/>
    <n v="1887.3"/>
    <n v="900"/>
    <n v="987.3"/>
    <n v="0"/>
    <s v="Jul"/>
    <n v="2025"/>
    <x v="3"/>
  </r>
  <r>
    <s v="ORD101808"/>
    <d v="2025-07-09T00:00:00"/>
    <s v="CUST1574"/>
    <s v="Kabir Gupta"/>
    <s v="Female"/>
    <n v="21"/>
    <x v="22"/>
    <s v="South"/>
    <s v="P026"/>
    <x v="15"/>
    <x v="4"/>
    <s v="Fiction"/>
    <n v="2"/>
    <n v="899"/>
    <n v="0.1"/>
    <n v="840"/>
    <x v="3"/>
    <s v="Delivered"/>
    <s v="Mobile App"/>
    <n v="3"/>
    <n v="1798"/>
    <n v="179.8"/>
    <n v="1618.2"/>
    <n v="840"/>
    <n v="778.2"/>
    <n v="0"/>
    <s v="Jul"/>
    <n v="2025"/>
    <x v="0"/>
  </r>
  <r>
    <s v="ORD100393"/>
    <d v="2025-07-09T00:00:00"/>
    <s v="CUST0592"/>
    <s v="Mohit Sharma"/>
    <s v="Female"/>
    <n v="33"/>
    <x v="15"/>
    <s v="West"/>
    <s v="P028"/>
    <x v="12"/>
    <x v="4"/>
    <s v="Technology"/>
    <n v="4"/>
    <n v="1099"/>
    <n v="0"/>
    <n v="2080"/>
    <x v="0"/>
    <s v="Delivered"/>
    <s v="Mobile App"/>
    <n v="4"/>
    <n v="4396"/>
    <n v="0"/>
    <n v="4396"/>
    <n v="2080"/>
    <n v="2316"/>
    <n v="0"/>
    <s v="Jul"/>
    <n v="2025"/>
    <x v="3"/>
  </r>
  <r>
    <s v="ORD102246"/>
    <d v="2025-07-09T00:00:00"/>
    <s v="CUST1543"/>
    <s v="Nisha Saxena"/>
    <s v="Male"/>
    <n v="40"/>
    <x v="10"/>
    <s v="South"/>
    <s v="P017"/>
    <x v="17"/>
    <x v="5"/>
    <s v="Fitness"/>
    <n v="1"/>
    <n v="2499"/>
    <n v="0"/>
    <n v="1450"/>
    <x v="0"/>
    <s v="Delivered"/>
    <s v="Website"/>
    <n v="1"/>
    <n v="2499"/>
    <n v="0"/>
    <n v="2499"/>
    <n v="1450"/>
    <n v="1049"/>
    <n v="0"/>
    <s v="Jul"/>
    <n v="2025"/>
    <x v="2"/>
  </r>
  <r>
    <s v="ORD103977"/>
    <d v="2025-07-10T00:00:00"/>
    <s v="CUST1810"/>
    <s v="Yash Agarwal"/>
    <s v="Female"/>
    <n v="37"/>
    <x v="16"/>
    <s v="North"/>
    <s v="P027"/>
    <x v="25"/>
    <x v="4"/>
    <s v="Business"/>
    <n v="1"/>
    <n v="699"/>
    <n v="0.2"/>
    <n v="300"/>
    <x v="3"/>
    <s v="Returned"/>
    <s v="Mobile App"/>
    <n v="5"/>
    <n v="699"/>
    <n v="139.80000000000001"/>
    <n v="559.20000000000005"/>
    <n v="300"/>
    <n v="259.20000000000005"/>
    <n v="0"/>
    <s v="Jul"/>
    <n v="2025"/>
    <x v="2"/>
  </r>
  <r>
    <s v="ORD102272"/>
    <d v="2025-07-10T00:00:00"/>
    <s v="CUST1676"/>
    <s v="Rahul Kumar"/>
    <s v="Female"/>
    <n v="53"/>
    <x v="9"/>
    <s v="North"/>
    <s v="P019"/>
    <x v="18"/>
    <x v="5"/>
    <s v="Sports"/>
    <n v="1"/>
    <n v="1499"/>
    <n v="0.05"/>
    <n v="800"/>
    <x v="3"/>
    <s v="Delivered"/>
    <s v="Mobile App"/>
    <n v="4"/>
    <n v="1499"/>
    <n v="74.95"/>
    <n v="1424.05"/>
    <n v="800"/>
    <n v="624.04999999999995"/>
    <n v="0"/>
    <s v="Jul"/>
    <n v="2025"/>
    <x v="1"/>
  </r>
  <r>
    <s v="ORD102268"/>
    <d v="2025-07-10T00:00:00"/>
    <s v="CUST0764"/>
    <s v="Ananya Kumar"/>
    <s v="Female"/>
    <n v="34"/>
    <x v="12"/>
    <s v="West"/>
    <s v="P003"/>
    <x v="9"/>
    <x v="3"/>
    <s v="Wearables"/>
    <n v="2"/>
    <n v="3299"/>
    <n v="0"/>
    <n v="4200"/>
    <x v="3"/>
    <s v="Delivered"/>
    <s v="Mobile App"/>
    <n v="4"/>
    <n v="6598"/>
    <n v="0"/>
    <n v="6598"/>
    <n v="4200"/>
    <n v="2398"/>
    <n v="0"/>
    <s v="Jul"/>
    <n v="2025"/>
    <x v="3"/>
  </r>
  <r>
    <s v="ORD104761"/>
    <d v="2025-07-10T00:00:00"/>
    <s v="CUST1577"/>
    <s v="Zoya Singh"/>
    <s v="Male"/>
    <n v="42"/>
    <x v="8"/>
    <s v="East"/>
    <s v="P012"/>
    <x v="0"/>
    <x v="0"/>
    <s v="Kitchen"/>
    <n v="2"/>
    <n v="5999"/>
    <n v="0.1"/>
    <n v="7800"/>
    <x v="0"/>
    <s v="Delivered"/>
    <s v="Website"/>
    <n v="4"/>
    <n v="11998"/>
    <n v="1199.8"/>
    <n v="10798.2"/>
    <n v="7800"/>
    <n v="2998.2000000000007"/>
    <n v="0"/>
    <s v="Jul"/>
    <n v="2025"/>
    <x v="2"/>
  </r>
  <r>
    <s v="ORD103589"/>
    <d v="2025-07-10T00:00:00"/>
    <s v="CUST2097"/>
    <s v="Sakshi Mishra"/>
    <s v="Male"/>
    <n v="28"/>
    <x v="7"/>
    <s v="West"/>
    <s v="P019"/>
    <x v="18"/>
    <x v="5"/>
    <s v="Sports"/>
    <n v="1"/>
    <n v="1499"/>
    <n v="0.2"/>
    <n v="800"/>
    <x v="1"/>
    <s v="Delivered"/>
    <s v="Website"/>
    <n v="5"/>
    <n v="1499"/>
    <n v="299.8"/>
    <n v="1199.2"/>
    <n v="800"/>
    <n v="399.20000000000005"/>
    <n v="0"/>
    <s v="Jul"/>
    <n v="2025"/>
    <x v="3"/>
  </r>
  <r>
    <s v="ORD104868"/>
    <d v="2025-07-10T00:00:00"/>
    <s v="CUST2185"/>
    <s v="Zoya Singh"/>
    <s v="Female"/>
    <n v="32"/>
    <x v="19"/>
    <s v="East"/>
    <s v="P018"/>
    <x v="16"/>
    <x v="5"/>
    <s v="Sports"/>
    <n v="1"/>
    <n v="2199"/>
    <n v="0"/>
    <n v="1250"/>
    <x v="3"/>
    <s v="Delivered"/>
    <s v="Mobile App"/>
    <n v="5"/>
    <n v="2199"/>
    <n v="0"/>
    <n v="2199"/>
    <n v="1250"/>
    <n v="949"/>
    <n v="0"/>
    <s v="Jul"/>
    <n v="2025"/>
    <x v="3"/>
  </r>
  <r>
    <s v="ORD100264"/>
    <d v="2025-07-10T00:00:00"/>
    <s v="CUST0040"/>
    <s v="Sanya Malhotra"/>
    <s v="Male"/>
    <n v="32"/>
    <x v="14"/>
    <s v="South"/>
    <s v="P005"/>
    <x v="27"/>
    <x v="3"/>
    <s v="Accessories"/>
    <n v="1"/>
    <n v="1599"/>
    <n v="0.1"/>
    <n v="920"/>
    <x v="3"/>
    <s v="Delivered"/>
    <s v="Mobile App"/>
    <n v="5"/>
    <n v="1599"/>
    <n v="159.9"/>
    <n v="1439.1"/>
    <n v="920"/>
    <n v="519.09999999999991"/>
    <n v="0"/>
    <s v="Jul"/>
    <n v="2025"/>
    <x v="3"/>
  </r>
  <r>
    <s v="ORD100480"/>
    <d v="2025-07-10T00:00:00"/>
    <s v="CUST0293"/>
    <s v="Akash Bansal"/>
    <s v="Male"/>
    <n v="42"/>
    <x v="0"/>
    <s v="East"/>
    <s v="P021"/>
    <x v="3"/>
    <x v="1"/>
    <s v="Skincare"/>
    <n v="2"/>
    <n v="499"/>
    <n v="0.1"/>
    <n v="440"/>
    <x v="3"/>
    <s v="Delivered"/>
    <s v="Website"/>
    <n v="5"/>
    <n v="998"/>
    <n v="99.800000000000011"/>
    <n v="898.2"/>
    <n v="440"/>
    <n v="458.20000000000005"/>
    <n v="0"/>
    <s v="Jul"/>
    <n v="2025"/>
    <x v="2"/>
  </r>
  <r>
    <s v="ORD103759"/>
    <d v="2025-07-10T00:00:00"/>
    <s v="CUST1240"/>
    <s v="Ishaan Malhotra"/>
    <s v="Male"/>
    <n v="20"/>
    <x v="2"/>
    <s v="East"/>
    <s v="P021"/>
    <x v="3"/>
    <x v="1"/>
    <s v="Skincare"/>
    <n v="3"/>
    <n v="499"/>
    <n v="0.05"/>
    <n v="660"/>
    <x v="0"/>
    <s v="Delivered"/>
    <s v="Website"/>
    <n v="4"/>
    <n v="1497"/>
    <n v="74.850000000000009"/>
    <n v="1422.15"/>
    <n v="660"/>
    <n v="762.15000000000009"/>
    <n v="0"/>
    <s v="Jul"/>
    <n v="2025"/>
    <x v="0"/>
  </r>
  <r>
    <s v="ORD103055"/>
    <d v="2025-07-10T00:00:00"/>
    <s v="CUST0531"/>
    <s v="Anjali Verma"/>
    <s v="Female"/>
    <n v="47"/>
    <x v="7"/>
    <s v="West"/>
    <s v="P007"/>
    <x v="5"/>
    <x v="2"/>
    <s v="Footwear"/>
    <n v="2"/>
    <n v="2899"/>
    <n v="0.2"/>
    <n v="3400"/>
    <x v="0"/>
    <s v="Delivered"/>
    <s v="Mobile App"/>
    <n v="5"/>
    <n v="5798"/>
    <n v="1159.6000000000001"/>
    <n v="4638.3999999999996"/>
    <n v="3400"/>
    <n v="1238.3999999999996"/>
    <n v="0"/>
    <s v="Jul"/>
    <n v="2025"/>
    <x v="1"/>
  </r>
  <r>
    <s v="ORD101214"/>
    <d v="2025-07-10T00:00:00"/>
    <s v="CUST0686"/>
    <s v="Aditya Kapoor"/>
    <s v="Male"/>
    <n v="38"/>
    <x v="12"/>
    <s v="West"/>
    <s v="P016"/>
    <x v="28"/>
    <x v="5"/>
    <s v="Fitness"/>
    <n v="1"/>
    <n v="999"/>
    <n v="0.05"/>
    <n v="520"/>
    <x v="5"/>
    <s v="Delivered"/>
    <s v="Mobile App"/>
    <n v="3"/>
    <n v="999"/>
    <n v="49.95"/>
    <n v="949.05"/>
    <n v="520"/>
    <n v="429.04999999999995"/>
    <n v="0"/>
    <s v="Jul"/>
    <n v="2025"/>
    <x v="2"/>
  </r>
  <r>
    <s v="ORD104781"/>
    <d v="2025-07-10T00:00:00"/>
    <s v="CUST1300"/>
    <s v="Karan Jain"/>
    <s v="Female"/>
    <n v="22"/>
    <x v="6"/>
    <s v="North"/>
    <s v="P002"/>
    <x v="10"/>
    <x v="3"/>
    <s v="Audio"/>
    <n v="2"/>
    <n v="1899"/>
    <n v="0.2"/>
    <n v="2240"/>
    <x v="1"/>
    <s v="Delivered"/>
    <s v="Website"/>
    <n v="4"/>
    <n v="3798"/>
    <n v="759.6"/>
    <n v="3038.4"/>
    <n v="2240"/>
    <n v="798.40000000000009"/>
    <n v="0"/>
    <s v="Jul"/>
    <n v="2025"/>
    <x v="0"/>
  </r>
  <r>
    <s v="ORD101859"/>
    <d v="2025-07-11T00:00:00"/>
    <s v="CUST0800"/>
    <s v="Aarav Sharma"/>
    <s v="Male"/>
    <n v="31"/>
    <x v="20"/>
    <s v="South"/>
    <s v="P024"/>
    <x v="13"/>
    <x v="1"/>
    <s v="Fragrance"/>
    <n v="1"/>
    <n v="1799"/>
    <n v="0"/>
    <n v="900"/>
    <x v="0"/>
    <s v="Delivered"/>
    <s v="Mobile App"/>
    <n v="3"/>
    <n v="1799"/>
    <n v="0"/>
    <n v="1799"/>
    <n v="900"/>
    <n v="899"/>
    <n v="0"/>
    <s v="Jul"/>
    <n v="2025"/>
    <x v="3"/>
  </r>
  <r>
    <s v="ORD100021"/>
    <d v="2025-07-11T00:00:00"/>
    <s v="CUST0313"/>
    <s v="Meera Singh"/>
    <s v="Male"/>
    <n v="43"/>
    <x v="0"/>
    <s v="East"/>
    <s v="P026"/>
    <x v="15"/>
    <x v="4"/>
    <s v="Fiction"/>
    <n v="2"/>
    <n v="899"/>
    <n v="0.15"/>
    <n v="840"/>
    <x v="0"/>
    <s v="Delivered"/>
    <s v="Mobile App"/>
    <n v="5"/>
    <n v="1798"/>
    <n v="269.7"/>
    <n v="1528.3"/>
    <n v="840"/>
    <n v="688.3"/>
    <n v="0"/>
    <s v="Jul"/>
    <n v="2025"/>
    <x v="2"/>
  </r>
  <r>
    <s v="ORD100667"/>
    <d v="2025-07-11T00:00:00"/>
    <s v="CUST0953"/>
    <s v="Meera Singh"/>
    <s v="Male"/>
    <n v="27"/>
    <x v="3"/>
    <s v="East"/>
    <s v="P008"/>
    <x v="2"/>
    <x v="2"/>
    <s v="Clothing"/>
    <n v="1"/>
    <n v="799"/>
    <n v="0.1"/>
    <n v="390"/>
    <x v="0"/>
    <s v="Delivered"/>
    <s v="Mobile App"/>
    <n v="4"/>
    <n v="799"/>
    <n v="79.900000000000006"/>
    <n v="719.1"/>
    <n v="390"/>
    <n v="329.1"/>
    <n v="0"/>
    <s v="Jul"/>
    <n v="2025"/>
    <x v="3"/>
  </r>
  <r>
    <s v="ORD101254"/>
    <d v="2025-07-11T00:00:00"/>
    <s v="CUST0277"/>
    <s v="Pranav Bansal"/>
    <s v="Male"/>
    <n v="43"/>
    <x v="6"/>
    <s v="North"/>
    <s v="P001"/>
    <x v="6"/>
    <x v="3"/>
    <s v="Audio"/>
    <n v="1"/>
    <n v="2499"/>
    <n v="0.15"/>
    <n v="1550"/>
    <x v="3"/>
    <s v="Cancelled"/>
    <s v="Mobile App"/>
    <m/>
    <n v="2499"/>
    <n v="374.84999999999997"/>
    <n v="2124.15"/>
    <n v="1550"/>
    <n v="574.15000000000009"/>
    <n v="0"/>
    <s v="Jul"/>
    <n v="2025"/>
    <x v="2"/>
  </r>
  <r>
    <s v="ORD103851"/>
    <d v="2025-07-11T00:00:00"/>
    <s v="CUST2143"/>
    <s v="Shivam Mehta"/>
    <s v="Male"/>
    <n v="20"/>
    <x v="0"/>
    <s v="East"/>
    <s v="P015"/>
    <x v="23"/>
    <x v="0"/>
    <s v="Home Decor"/>
    <n v="3"/>
    <n v="1599"/>
    <n v="0"/>
    <n v="2550"/>
    <x v="0"/>
    <s v="Delivered"/>
    <s v="Mobile App"/>
    <n v="3"/>
    <n v="4797"/>
    <n v="0"/>
    <n v="4797"/>
    <n v="2550"/>
    <n v="2247"/>
    <n v="0"/>
    <s v="Jul"/>
    <n v="2025"/>
    <x v="0"/>
  </r>
  <r>
    <s v="ORD103947"/>
    <d v="2025-07-11T00:00:00"/>
    <s v="CUST0508"/>
    <s v="Ananya Kumar"/>
    <s v="Male"/>
    <n v="18"/>
    <x v="22"/>
    <s v="South"/>
    <s v="P016"/>
    <x v="28"/>
    <x v="5"/>
    <s v="Fitness"/>
    <n v="1"/>
    <n v="999"/>
    <n v="0.15"/>
    <n v="520"/>
    <x v="2"/>
    <s v="Delivered"/>
    <s v="Website"/>
    <n v="5"/>
    <n v="999"/>
    <n v="149.85"/>
    <n v="849.15"/>
    <n v="520"/>
    <n v="329.15"/>
    <n v="0"/>
    <s v="Jul"/>
    <n v="2025"/>
    <x v="0"/>
  </r>
  <r>
    <s v="ORD103954"/>
    <d v="2025-07-11T00:00:00"/>
    <s v="CUST0717"/>
    <s v="Tanvi Patel"/>
    <s v="Female"/>
    <n v="26"/>
    <x v="7"/>
    <s v="West"/>
    <s v="P020"/>
    <x v="14"/>
    <x v="5"/>
    <s v="Fitness"/>
    <n v="1"/>
    <n v="699"/>
    <n v="0.05"/>
    <n v="320"/>
    <x v="0"/>
    <s v="Delivered"/>
    <s v="Mobile App"/>
    <n v="5"/>
    <n v="699"/>
    <n v="34.950000000000003"/>
    <n v="664.05"/>
    <n v="320"/>
    <n v="344.04999999999995"/>
    <n v="0"/>
    <s v="Jul"/>
    <n v="2025"/>
    <x v="3"/>
  </r>
  <r>
    <s v="ORD100244"/>
    <d v="2025-07-11T00:00:00"/>
    <s v="CUST0146"/>
    <s v="Yash Agarwal"/>
    <s v="Male"/>
    <n v="23"/>
    <x v="4"/>
    <s v="South"/>
    <s v="P009"/>
    <x v="21"/>
    <x v="2"/>
    <s v="Clothing"/>
    <n v="1"/>
    <n v="1999"/>
    <n v="0.05"/>
    <n v="1050"/>
    <x v="3"/>
    <s v="Delivered"/>
    <s v="Website"/>
    <n v="2"/>
    <n v="1999"/>
    <n v="99.95"/>
    <n v="1899.05"/>
    <n v="1050"/>
    <n v="849.05"/>
    <n v="0"/>
    <s v="Jul"/>
    <n v="2025"/>
    <x v="0"/>
  </r>
  <r>
    <s v="ORD103084"/>
    <d v="2025-07-11T00:00:00"/>
    <s v="CUST0199"/>
    <s v="Nisha Saxena"/>
    <s v="Female"/>
    <n v="33"/>
    <x v="14"/>
    <s v="South"/>
    <s v="P023"/>
    <x v="20"/>
    <x v="1"/>
    <s v="Haircare"/>
    <n v="3"/>
    <n v="649"/>
    <n v="0.05"/>
    <n v="870"/>
    <x v="4"/>
    <s v="Delivered"/>
    <s v="Mobile App"/>
    <n v="5"/>
    <n v="1947"/>
    <n v="97.350000000000009"/>
    <n v="1849.65"/>
    <n v="870"/>
    <n v="979.65000000000009"/>
    <n v="0"/>
    <s v="Jul"/>
    <n v="2025"/>
    <x v="3"/>
  </r>
  <r>
    <s v="ORD100390"/>
    <d v="2025-07-11T00:00:00"/>
    <s v="CUST1166"/>
    <s v="Aditya Kapoor"/>
    <s v="Male"/>
    <n v="42"/>
    <x v="5"/>
    <s v="West"/>
    <s v="P011"/>
    <x v="24"/>
    <x v="0"/>
    <s v="Kitchen"/>
    <n v="1"/>
    <n v="3499"/>
    <n v="0.1"/>
    <n v="2250"/>
    <x v="3"/>
    <s v="Delivered"/>
    <s v="Mobile App"/>
    <n v="4"/>
    <n v="3499"/>
    <n v="349.90000000000003"/>
    <n v="3149.1"/>
    <n v="2250"/>
    <n v="899.09999999999991"/>
    <n v="0"/>
    <s v="Jul"/>
    <n v="2025"/>
    <x v="2"/>
  </r>
  <r>
    <s v="ORD103678"/>
    <d v="2025-07-11T00:00:00"/>
    <s v="CUST0017"/>
    <s v="Sakshi Mishra"/>
    <s v="Male"/>
    <n v="32"/>
    <x v="7"/>
    <s v="West"/>
    <s v="P012"/>
    <x v="0"/>
    <x v="0"/>
    <s v="Kitchen"/>
    <n v="1"/>
    <n v="5999"/>
    <n v="0.05"/>
    <n v="3900"/>
    <x v="5"/>
    <s v="Delivered"/>
    <s v="Website"/>
    <n v="4"/>
    <n v="5999"/>
    <n v="299.95"/>
    <n v="5699.05"/>
    <n v="3900"/>
    <n v="1799.0500000000002"/>
    <n v="0"/>
    <s v="Jul"/>
    <n v="2025"/>
    <x v="3"/>
  </r>
  <r>
    <s v="ORD103703"/>
    <d v="2025-07-11T00:00:00"/>
    <s v="CUST0797"/>
    <s v="Kavya Patel"/>
    <s v="Male"/>
    <n v="18"/>
    <x v="14"/>
    <s v="South"/>
    <s v="P001"/>
    <x v="6"/>
    <x v="3"/>
    <s v="Audio"/>
    <n v="1"/>
    <n v="2499"/>
    <n v="0.2"/>
    <n v="1550"/>
    <x v="0"/>
    <s v="Delivered"/>
    <s v="Website"/>
    <n v="4"/>
    <n v="2499"/>
    <n v="499.8"/>
    <n v="1999.2"/>
    <n v="1550"/>
    <n v="449.20000000000005"/>
    <n v="0"/>
    <s v="Jul"/>
    <n v="2025"/>
    <x v="0"/>
  </r>
  <r>
    <s v="ORD104813"/>
    <d v="2025-07-11T00:00:00"/>
    <s v="CUST0361"/>
    <s v="Zoya Singh"/>
    <s v="Male"/>
    <n v="39"/>
    <x v="0"/>
    <s v="East"/>
    <s v="P003"/>
    <x v="9"/>
    <x v="3"/>
    <s v="Wearables"/>
    <n v="2"/>
    <n v="3299"/>
    <n v="0.2"/>
    <n v="4200"/>
    <x v="0"/>
    <s v="Delivered"/>
    <s v="Website"/>
    <n v="4"/>
    <n v="6598"/>
    <n v="1319.6000000000001"/>
    <n v="5278.4"/>
    <n v="4200"/>
    <n v="1078.3999999999996"/>
    <n v="0"/>
    <s v="Jul"/>
    <n v="2025"/>
    <x v="2"/>
  </r>
  <r>
    <s v="ORD102482"/>
    <d v="2025-07-12T00:00:00"/>
    <s v="CUST1403"/>
    <s v="Vansh Chopra"/>
    <s v="Male"/>
    <n v="18"/>
    <x v="14"/>
    <s v="South"/>
    <s v="P022"/>
    <x v="4"/>
    <x v="1"/>
    <s v="Skincare"/>
    <n v="1"/>
    <n v="799"/>
    <n v="0.05"/>
    <n v="360"/>
    <x v="0"/>
    <s v="Delivered"/>
    <s v="Website"/>
    <n v="5"/>
    <n v="799"/>
    <n v="39.950000000000003"/>
    <n v="759.05"/>
    <n v="360"/>
    <n v="399.04999999999995"/>
    <n v="0"/>
    <s v="Jul"/>
    <n v="2025"/>
    <x v="0"/>
  </r>
  <r>
    <s v="ORD103608"/>
    <d v="2025-07-12T00:00:00"/>
    <s v="CUST0150"/>
    <s v="Simran Gupta"/>
    <s v="Male"/>
    <n v="32"/>
    <x v="2"/>
    <s v="East"/>
    <s v="P016"/>
    <x v="28"/>
    <x v="5"/>
    <s v="Fitness"/>
    <n v="3"/>
    <n v="999"/>
    <n v="0"/>
    <n v="1560"/>
    <x v="3"/>
    <s v="Delivered"/>
    <s v="Website"/>
    <n v="4"/>
    <n v="2997"/>
    <n v="0"/>
    <n v="2997"/>
    <n v="1560"/>
    <n v="1437"/>
    <n v="0"/>
    <s v="Jul"/>
    <n v="2025"/>
    <x v="3"/>
  </r>
  <r>
    <s v="ORD104088"/>
    <d v="2025-07-12T00:00:00"/>
    <s v="CUST1108"/>
    <s v="Karan Jain"/>
    <s v="Female"/>
    <n v="26"/>
    <x v="15"/>
    <s v="West"/>
    <s v="P008"/>
    <x v="2"/>
    <x v="2"/>
    <s v="Clothing"/>
    <n v="1"/>
    <n v="799"/>
    <n v="0.3"/>
    <n v="390"/>
    <x v="0"/>
    <s v="Delivered"/>
    <s v="Mobile App"/>
    <n v="4"/>
    <n v="799"/>
    <n v="239.7"/>
    <n v="559.29999999999995"/>
    <n v="390"/>
    <n v="169.29999999999995"/>
    <n v="0"/>
    <s v="Jul"/>
    <n v="2025"/>
    <x v="3"/>
  </r>
  <r>
    <s v="ORD101525"/>
    <d v="2025-07-12T00:00:00"/>
    <s v="CUST1845"/>
    <s v="Pranav Bansal"/>
    <s v="Female"/>
    <n v="31"/>
    <x v="20"/>
    <s v="South"/>
    <s v="P001"/>
    <x v="6"/>
    <x v="3"/>
    <s v="Audio"/>
    <n v="3"/>
    <n v="2499"/>
    <n v="0.15"/>
    <n v="4650"/>
    <x v="3"/>
    <s v="Delivered"/>
    <s v="Website"/>
    <n v="3"/>
    <n v="7497"/>
    <n v="1124.55"/>
    <n v="6372.45"/>
    <n v="4650"/>
    <n v="1722.4499999999998"/>
    <n v="0"/>
    <s v="Jul"/>
    <n v="2025"/>
    <x v="3"/>
  </r>
  <r>
    <s v="ORD102965"/>
    <d v="2025-07-12T00:00:00"/>
    <s v="CUST1890"/>
    <s v="Manish Agarwal"/>
    <s v="Male"/>
    <n v="43"/>
    <x v="18"/>
    <s v="South"/>
    <s v="P009"/>
    <x v="21"/>
    <x v="2"/>
    <s v="Clothing"/>
    <n v="3"/>
    <n v="1999"/>
    <n v="0.25"/>
    <n v="3150"/>
    <x v="1"/>
    <s v="Delivered"/>
    <s v="Website"/>
    <n v="5"/>
    <n v="5997"/>
    <n v="1499.25"/>
    <n v="4497.75"/>
    <n v="3150"/>
    <n v="1347.75"/>
    <n v="0"/>
    <s v="Jul"/>
    <n v="2025"/>
    <x v="2"/>
  </r>
  <r>
    <s v="ORD104348"/>
    <d v="2025-07-12T00:00:00"/>
    <s v="CUST2073"/>
    <s v="Meera Singh"/>
    <s v="Male"/>
    <n v="34"/>
    <x v="5"/>
    <s v="West"/>
    <s v="P010"/>
    <x v="26"/>
    <x v="2"/>
    <s v="Clothing"/>
    <n v="1"/>
    <n v="1499"/>
    <n v="0.15"/>
    <n v="780"/>
    <x v="2"/>
    <s v="Delivered"/>
    <s v="Website"/>
    <n v="4"/>
    <n v="1499"/>
    <n v="224.85"/>
    <n v="1274.1500000000001"/>
    <n v="780"/>
    <n v="494.15000000000009"/>
    <n v="0"/>
    <s v="Jul"/>
    <n v="2025"/>
    <x v="3"/>
  </r>
  <r>
    <s v="ORD103100"/>
    <d v="2025-07-12T00:00:00"/>
    <s v="CUST1152"/>
    <s v="Aarav Sharma"/>
    <s v="Female"/>
    <n v="44"/>
    <x v="1"/>
    <s v="North"/>
    <s v="P028"/>
    <x v="12"/>
    <x v="4"/>
    <s v="Technology"/>
    <n v="4"/>
    <n v="1099"/>
    <n v="0.1"/>
    <n v="2080"/>
    <x v="2"/>
    <s v="Delivered"/>
    <s v="Mobile App"/>
    <n v="5"/>
    <n v="4396"/>
    <n v="439.6"/>
    <n v="3956.4"/>
    <n v="2080"/>
    <n v="1876.4"/>
    <n v="0"/>
    <s v="Jul"/>
    <n v="2025"/>
    <x v="2"/>
  </r>
  <r>
    <s v="ORD103405"/>
    <d v="2025-07-12T00:00:00"/>
    <s v="CUST2039"/>
    <s v="Aditi Saxena"/>
    <s v="Male"/>
    <n v="31"/>
    <x v="9"/>
    <s v="North"/>
    <s v="P018"/>
    <x v="16"/>
    <x v="5"/>
    <s v="Sports"/>
    <n v="4"/>
    <n v="2199"/>
    <n v="0"/>
    <n v="5000"/>
    <x v="1"/>
    <s v="Cancelled"/>
    <s v="Website"/>
    <m/>
    <n v="8796"/>
    <n v="0"/>
    <n v="8796"/>
    <n v="5000"/>
    <n v="3796"/>
    <n v="0"/>
    <s v="Jul"/>
    <n v="2025"/>
    <x v="3"/>
  </r>
  <r>
    <s v="ORD102609"/>
    <d v="2025-07-13T00:00:00"/>
    <s v="CUST0761"/>
    <s v="Meera Singh"/>
    <s v="Male"/>
    <n v="42"/>
    <x v="14"/>
    <s v="South"/>
    <s v="P012"/>
    <x v="0"/>
    <x v="0"/>
    <s v="Kitchen"/>
    <n v="2"/>
    <n v="5999"/>
    <n v="0.1"/>
    <n v="7800"/>
    <x v="4"/>
    <s v="Delivered"/>
    <s v="Website"/>
    <n v="5"/>
    <n v="11998"/>
    <n v="1199.8"/>
    <n v="10798.2"/>
    <n v="7800"/>
    <n v="2998.2000000000007"/>
    <n v="0"/>
    <s v="Jul"/>
    <n v="2025"/>
    <x v="2"/>
  </r>
  <r>
    <s v="ORD103059"/>
    <d v="2025-07-13T00:00:00"/>
    <s v="CUST2114"/>
    <s v="Manish Agarwal"/>
    <s v="Female"/>
    <n v="31"/>
    <x v="16"/>
    <s v="North"/>
    <s v="P028"/>
    <x v="12"/>
    <x v="4"/>
    <s v="Technology"/>
    <n v="1"/>
    <n v="1099"/>
    <n v="0.1"/>
    <n v="520"/>
    <x v="2"/>
    <s v="Returned"/>
    <s v="Website"/>
    <n v="4"/>
    <n v="1099"/>
    <n v="109.9"/>
    <n v="989.1"/>
    <n v="520"/>
    <n v="469.1"/>
    <n v="0"/>
    <s v="Jul"/>
    <n v="2025"/>
    <x v="3"/>
  </r>
  <r>
    <s v="ORD104285"/>
    <d v="2025-07-13T00:00:00"/>
    <s v="CUST2087"/>
    <s v="Nisha Saxena"/>
    <s v="Male"/>
    <n v="37"/>
    <x v="18"/>
    <s v="South"/>
    <s v="P017"/>
    <x v="17"/>
    <x v="5"/>
    <s v="Fitness"/>
    <n v="2"/>
    <n v="2499"/>
    <n v="0.15"/>
    <n v="2900"/>
    <x v="0"/>
    <s v="Delivered"/>
    <s v="Mobile App"/>
    <n v="5"/>
    <n v="4998"/>
    <n v="749.69999999999993"/>
    <n v="4248.3"/>
    <n v="2900"/>
    <n v="1348.3000000000002"/>
    <n v="0"/>
    <s v="Jul"/>
    <n v="2025"/>
    <x v="2"/>
  </r>
  <r>
    <s v="ORD100721"/>
    <d v="2025-07-13T00:00:00"/>
    <s v="CUST0579"/>
    <s v="Riya Verma"/>
    <s v="Female"/>
    <n v="45"/>
    <x v="12"/>
    <s v="West"/>
    <s v="P017"/>
    <x v="17"/>
    <x v="5"/>
    <s v="Fitness"/>
    <n v="2"/>
    <n v="2499"/>
    <n v="0.1"/>
    <n v="2900"/>
    <x v="1"/>
    <s v="Delivered"/>
    <s v="Website"/>
    <n v="4"/>
    <n v="4998"/>
    <n v="499.8"/>
    <n v="4498.2"/>
    <n v="2900"/>
    <n v="1598.1999999999998"/>
    <n v="0"/>
    <s v="Jul"/>
    <n v="2025"/>
    <x v="2"/>
  </r>
  <r>
    <s v="ORD100900"/>
    <d v="2025-07-13T00:00:00"/>
    <s v="CUST0553"/>
    <s v="Zoya Singh"/>
    <s v="Female"/>
    <n v="21"/>
    <x v="14"/>
    <s v="South"/>
    <s v="P026"/>
    <x v="15"/>
    <x v="4"/>
    <s v="Fiction"/>
    <n v="1"/>
    <n v="899"/>
    <n v="0.15"/>
    <n v="420"/>
    <x v="2"/>
    <s v="Delivered"/>
    <s v="Mobile App"/>
    <n v="5"/>
    <n v="899"/>
    <n v="134.85"/>
    <n v="764.15"/>
    <n v="420"/>
    <n v="344.15"/>
    <n v="0"/>
    <s v="Jul"/>
    <n v="2025"/>
    <x v="0"/>
  </r>
  <r>
    <s v="ORD104044"/>
    <d v="2025-07-13T00:00:00"/>
    <s v="CUST0575"/>
    <s v="Shivam Mehta"/>
    <s v="Female"/>
    <n v="31"/>
    <x v="5"/>
    <s v="West"/>
    <s v="P014"/>
    <x v="29"/>
    <x v="0"/>
    <s v="Home Decor"/>
    <n v="4"/>
    <n v="1299"/>
    <n v="0.15"/>
    <n v="2760"/>
    <x v="0"/>
    <s v="Delivered"/>
    <s v="Mobile App"/>
    <n v="4"/>
    <n v="5196"/>
    <n v="779.4"/>
    <n v="4416.6000000000004"/>
    <n v="2760"/>
    <n v="1656.6000000000004"/>
    <n v="0"/>
    <s v="Jul"/>
    <n v="2025"/>
    <x v="3"/>
  </r>
  <r>
    <s v="ORD103434"/>
    <d v="2025-07-13T00:00:00"/>
    <s v="CUST0214"/>
    <s v="Simran Gupta"/>
    <s v="Male"/>
    <n v="51"/>
    <x v="12"/>
    <s v="West"/>
    <s v="P005"/>
    <x v="27"/>
    <x v="3"/>
    <s v="Accessories"/>
    <n v="1"/>
    <n v="1599"/>
    <n v="0.1"/>
    <n v="920"/>
    <x v="1"/>
    <s v="Delivered"/>
    <s v="Website"/>
    <n v="4"/>
    <n v="1599"/>
    <n v="159.9"/>
    <n v="1439.1"/>
    <n v="920"/>
    <n v="519.09999999999991"/>
    <n v="0"/>
    <s v="Jul"/>
    <n v="2025"/>
    <x v="1"/>
  </r>
  <r>
    <s v="ORD104218"/>
    <d v="2025-07-13T00:00:00"/>
    <s v="CUST0072"/>
    <s v="Sanya Malhotra"/>
    <s v="Male"/>
    <n v="21"/>
    <x v="0"/>
    <s v="East"/>
    <s v="P026"/>
    <x v="15"/>
    <x v="4"/>
    <s v="Fiction"/>
    <n v="4"/>
    <n v="899"/>
    <n v="0.15"/>
    <n v="1680"/>
    <x v="4"/>
    <s v="Delivered"/>
    <s v="Website"/>
    <n v="4"/>
    <n v="3596"/>
    <n v="539.4"/>
    <n v="3056.6"/>
    <n v="1680"/>
    <n v="1376.6"/>
    <n v="0"/>
    <s v="Jul"/>
    <n v="2025"/>
    <x v="0"/>
  </r>
  <r>
    <s v="ORD100443"/>
    <d v="2025-07-13T00:00:00"/>
    <s v="CUST1659"/>
    <s v="Vansh Chopra"/>
    <s v="Female"/>
    <n v="49"/>
    <x v="15"/>
    <s v="West"/>
    <s v="P005"/>
    <x v="27"/>
    <x v="3"/>
    <s v="Accessories"/>
    <n v="1"/>
    <n v="1599"/>
    <n v="0.05"/>
    <n v="920"/>
    <x v="5"/>
    <s v="Delivered"/>
    <s v="Website"/>
    <n v="5"/>
    <n v="1599"/>
    <n v="79.95"/>
    <n v="1519.05"/>
    <n v="920"/>
    <n v="599.04999999999995"/>
    <n v="0"/>
    <s v="Jul"/>
    <n v="2025"/>
    <x v="1"/>
  </r>
  <r>
    <s v="ORD102631"/>
    <d v="2025-07-13T00:00:00"/>
    <s v="CUST1846"/>
    <s v="Simran Gupta"/>
    <s v="Male"/>
    <n v="20"/>
    <x v="5"/>
    <s v="West"/>
    <s v="P010"/>
    <x v="26"/>
    <x v="2"/>
    <s v="Clothing"/>
    <n v="2"/>
    <n v="1499"/>
    <n v="0.05"/>
    <n v="1560"/>
    <x v="0"/>
    <s v="Returned"/>
    <s v="Mobile App"/>
    <n v="4"/>
    <n v="2998"/>
    <n v="149.9"/>
    <n v="2848.1"/>
    <n v="1560"/>
    <n v="1288.0999999999999"/>
    <n v="0"/>
    <s v="Jul"/>
    <n v="2025"/>
    <x v="0"/>
  </r>
  <r>
    <s v="ORD101356"/>
    <d v="2025-07-13T00:00:00"/>
    <s v="CUST2013"/>
    <s v="Kavya Patel"/>
    <s v="Male"/>
    <n v="39"/>
    <x v="15"/>
    <s v="West"/>
    <s v="P019"/>
    <x v="18"/>
    <x v="5"/>
    <s v="Sports"/>
    <n v="2"/>
    <n v="1499"/>
    <n v="0.2"/>
    <n v="1600"/>
    <x v="4"/>
    <s v="Delivered"/>
    <s v="Mobile App"/>
    <n v="4"/>
    <n v="2998"/>
    <n v="599.6"/>
    <n v="2398.4"/>
    <n v="1600"/>
    <n v="798.40000000000009"/>
    <n v="0"/>
    <s v="Jul"/>
    <n v="2025"/>
    <x v="2"/>
  </r>
  <r>
    <s v="ORD102363"/>
    <d v="2025-07-13T00:00:00"/>
    <s v="CUST1183"/>
    <s v="Shivam Mehta"/>
    <s v="Male"/>
    <n v="42"/>
    <x v="4"/>
    <s v="South"/>
    <s v="P020"/>
    <x v="14"/>
    <x v="5"/>
    <s v="Fitness"/>
    <n v="3"/>
    <n v="699"/>
    <n v="0"/>
    <n v="960"/>
    <x v="0"/>
    <s v="Cancelled"/>
    <s v="Mobile App"/>
    <m/>
    <n v="2097"/>
    <n v="0"/>
    <n v="2097"/>
    <n v="960"/>
    <n v="1137"/>
    <n v="0"/>
    <s v="Jul"/>
    <n v="2025"/>
    <x v="2"/>
  </r>
  <r>
    <s v="ORD100617"/>
    <d v="2025-07-14T00:00:00"/>
    <s v="CUST1059"/>
    <s v="Riya Verma"/>
    <s v="Male"/>
    <n v="49"/>
    <x v="23"/>
    <s v="West"/>
    <s v="P009"/>
    <x v="21"/>
    <x v="2"/>
    <s v="Clothing"/>
    <n v="1"/>
    <n v="1999"/>
    <n v="0.15"/>
    <n v="1050"/>
    <x v="4"/>
    <s v="Delivered"/>
    <s v="Mobile App"/>
    <n v="4"/>
    <n v="1999"/>
    <n v="299.84999999999997"/>
    <n v="1699.15"/>
    <n v="1050"/>
    <n v="649.15000000000009"/>
    <n v="0"/>
    <s v="Jul"/>
    <n v="2025"/>
    <x v="1"/>
  </r>
  <r>
    <s v="ORD104247"/>
    <d v="2025-07-14T00:00:00"/>
    <s v="CUST1011"/>
    <s v="Anjali Verma"/>
    <s v="Female"/>
    <n v="30"/>
    <x v="18"/>
    <s v="South"/>
    <s v="P025"/>
    <x v="1"/>
    <x v="1"/>
    <s v="Skincare"/>
    <n v="3"/>
    <n v="699"/>
    <n v="0.2"/>
    <n v="930"/>
    <x v="0"/>
    <s v="Delivered"/>
    <s v="Mobile App"/>
    <n v="3"/>
    <n v="2097"/>
    <n v="419.40000000000003"/>
    <n v="1677.6"/>
    <n v="930"/>
    <n v="747.59999999999991"/>
    <n v="0"/>
    <s v="Jul"/>
    <n v="2025"/>
    <x v="3"/>
  </r>
  <r>
    <s v="ORD104245"/>
    <d v="2025-07-14T00:00:00"/>
    <s v="CUST1506"/>
    <s v="Manish Agarwal"/>
    <s v="Female"/>
    <n v="39"/>
    <x v="20"/>
    <s v="South"/>
    <s v="P021"/>
    <x v="3"/>
    <x v="1"/>
    <s v="Skincare"/>
    <n v="3"/>
    <n v="499"/>
    <n v="0.1"/>
    <n v="660"/>
    <x v="4"/>
    <s v="Delivered"/>
    <s v="Website"/>
    <n v="4"/>
    <n v="1497"/>
    <n v="149.70000000000002"/>
    <n v="1347.3"/>
    <n v="660"/>
    <n v="687.3"/>
    <n v="0"/>
    <s v="Jul"/>
    <n v="2025"/>
    <x v="2"/>
  </r>
  <r>
    <s v="ORD100618"/>
    <d v="2025-07-14T00:00:00"/>
    <s v="CUST1926"/>
    <s v="Kabir Gupta"/>
    <s v="Female"/>
    <n v="29"/>
    <x v="20"/>
    <s v="South"/>
    <s v="P010"/>
    <x v="26"/>
    <x v="2"/>
    <s v="Clothing"/>
    <n v="2"/>
    <n v="1499"/>
    <n v="0.3"/>
    <n v="1560"/>
    <x v="1"/>
    <s v="Delivered"/>
    <s v="Mobile App"/>
    <n v="3"/>
    <n v="2998"/>
    <n v="899.4"/>
    <n v="2098.6"/>
    <n v="1560"/>
    <n v="538.59999999999991"/>
    <n v="0"/>
    <s v="Jul"/>
    <n v="2025"/>
    <x v="3"/>
  </r>
  <r>
    <s v="ORD103909"/>
    <d v="2025-07-14T00:00:00"/>
    <s v="CUST0257"/>
    <s v="Diya Mishra"/>
    <s v="Female"/>
    <n v="25"/>
    <x v="16"/>
    <s v="North"/>
    <s v="P007"/>
    <x v="5"/>
    <x v="2"/>
    <s v="Footwear"/>
    <n v="3"/>
    <n v="2899"/>
    <n v="0.15"/>
    <n v="5100"/>
    <x v="2"/>
    <s v="Delivered"/>
    <s v="Mobile App"/>
    <n v="5"/>
    <n v="8697"/>
    <n v="1304.55"/>
    <n v="7392.45"/>
    <n v="5100"/>
    <n v="2292.4499999999998"/>
    <n v="0"/>
    <s v="Jul"/>
    <n v="2025"/>
    <x v="0"/>
  </r>
  <r>
    <s v="ORD103514"/>
    <d v="2025-07-14T00:00:00"/>
    <s v="CUST2161"/>
    <s v="Sakshi Mishra"/>
    <s v="Male"/>
    <n v="18"/>
    <x v="5"/>
    <s v="West"/>
    <s v="P005"/>
    <x v="27"/>
    <x v="3"/>
    <s v="Accessories"/>
    <n v="1"/>
    <n v="1599"/>
    <n v="0.1"/>
    <n v="920"/>
    <x v="2"/>
    <s v="Delivered"/>
    <s v="Mobile App"/>
    <n v="4"/>
    <n v="1599"/>
    <n v="159.9"/>
    <n v="1439.1"/>
    <n v="920"/>
    <n v="519.09999999999991"/>
    <n v="0"/>
    <s v="Jul"/>
    <n v="2025"/>
    <x v="0"/>
  </r>
  <r>
    <s v="ORD102822"/>
    <d v="2025-07-14T00:00:00"/>
    <s v="CUST0023"/>
    <s v="Aditi Saxena"/>
    <s v="Male"/>
    <n v="23"/>
    <x v="7"/>
    <s v="West"/>
    <s v="P008"/>
    <x v="2"/>
    <x v="2"/>
    <s v="Clothing"/>
    <n v="2"/>
    <n v="799"/>
    <n v="0.1"/>
    <n v="780"/>
    <x v="0"/>
    <s v="Delivered"/>
    <s v="Website"/>
    <n v="4"/>
    <n v="1598"/>
    <n v="159.80000000000001"/>
    <n v="1438.2"/>
    <n v="780"/>
    <n v="658.2"/>
    <n v="0"/>
    <s v="Jul"/>
    <n v="2025"/>
    <x v="0"/>
  </r>
  <r>
    <s v="ORD100225"/>
    <d v="2025-07-14T00:00:00"/>
    <s v="CUST1834"/>
    <s v="Arjun Rao"/>
    <s v="Male"/>
    <n v="27"/>
    <x v="15"/>
    <s v="West"/>
    <s v="P021"/>
    <x v="3"/>
    <x v="1"/>
    <s v="Skincare"/>
    <n v="1"/>
    <n v="499"/>
    <n v="0.15"/>
    <n v="220"/>
    <x v="1"/>
    <s v="Delivered"/>
    <s v="Website"/>
    <n v="4"/>
    <n v="499"/>
    <n v="74.849999999999994"/>
    <n v="424.15"/>
    <n v="220"/>
    <n v="204.14999999999998"/>
    <n v="0"/>
    <s v="Jul"/>
    <n v="2025"/>
    <x v="3"/>
  </r>
  <r>
    <s v="ORD103381"/>
    <d v="2025-07-14T00:00:00"/>
    <s v="CUST1285"/>
    <s v="Akash Bansal"/>
    <s v="Male"/>
    <n v="57"/>
    <x v="13"/>
    <s v="North"/>
    <s v="P010"/>
    <x v="26"/>
    <x v="2"/>
    <s v="Clothing"/>
    <n v="2"/>
    <n v="1499"/>
    <n v="0.05"/>
    <n v="1560"/>
    <x v="4"/>
    <s v="Delivered"/>
    <s v="Mobile App"/>
    <n v="4"/>
    <n v="2998"/>
    <n v="149.9"/>
    <n v="2848.1"/>
    <n v="1560"/>
    <n v="1288.0999999999999"/>
    <n v="0"/>
    <s v="Jul"/>
    <n v="2025"/>
    <x v="4"/>
  </r>
  <r>
    <s v="ORD102467"/>
    <d v="2025-07-14T00:00:00"/>
    <s v="CUST0297"/>
    <s v="Zoya Singh"/>
    <s v="Female"/>
    <n v="40"/>
    <x v="17"/>
    <s v="North"/>
    <s v="P010"/>
    <x v="26"/>
    <x v="2"/>
    <s v="Clothing"/>
    <n v="2"/>
    <n v="1499"/>
    <n v="0.1"/>
    <n v="1560"/>
    <x v="4"/>
    <s v="Delivered"/>
    <s v="Mobile App"/>
    <n v="5"/>
    <n v="2998"/>
    <n v="299.8"/>
    <n v="2698.2"/>
    <n v="1560"/>
    <n v="1138.1999999999998"/>
    <n v="0"/>
    <s v="Jul"/>
    <n v="2025"/>
    <x v="2"/>
  </r>
  <r>
    <s v="ORD104167"/>
    <d v="2025-07-14T00:00:00"/>
    <s v="CUST0721"/>
    <s v="Sakshi Mishra"/>
    <s v="Male"/>
    <n v="38"/>
    <x v="7"/>
    <s v="West"/>
    <s v="P022"/>
    <x v="4"/>
    <x v="1"/>
    <s v="Skincare"/>
    <n v="2"/>
    <n v="799"/>
    <n v="0.1"/>
    <n v="720"/>
    <x v="5"/>
    <s v="Delivered"/>
    <s v="Website"/>
    <n v="5"/>
    <n v="1598"/>
    <n v="159.80000000000001"/>
    <n v="1438.2"/>
    <n v="720"/>
    <n v="718.2"/>
    <n v="0"/>
    <s v="Jul"/>
    <n v="2025"/>
    <x v="2"/>
  </r>
  <r>
    <s v="ORD101174"/>
    <d v="2025-07-14T00:00:00"/>
    <s v="CUST2113"/>
    <s v="Diya Mishra"/>
    <s v="Male"/>
    <n v="31"/>
    <x v="2"/>
    <s v="East"/>
    <s v="P013"/>
    <x v="22"/>
    <x v="0"/>
    <s v="Cookware"/>
    <n v="1"/>
    <n v="4299"/>
    <n v="0.05"/>
    <n v="2700"/>
    <x v="5"/>
    <s v="Delivered"/>
    <s v="Mobile App"/>
    <n v="4"/>
    <n v="4299"/>
    <n v="214.95000000000002"/>
    <n v="4084.05"/>
    <n v="2700"/>
    <n v="1384.0500000000002"/>
    <n v="0"/>
    <s v="Jul"/>
    <n v="2025"/>
    <x v="3"/>
  </r>
  <r>
    <s v="ORD104582"/>
    <d v="2025-07-14T00:00:00"/>
    <s v="CUST1814"/>
    <s v="Simran Gupta"/>
    <s v="Male"/>
    <n v="31"/>
    <x v="11"/>
    <s v="West"/>
    <s v="P001"/>
    <x v="6"/>
    <x v="3"/>
    <s v="Audio"/>
    <n v="2"/>
    <n v="2499"/>
    <n v="0.15"/>
    <n v="3100"/>
    <x v="2"/>
    <s v="Delivered"/>
    <s v="Mobile App"/>
    <n v="4"/>
    <n v="4998"/>
    <n v="749.69999999999993"/>
    <n v="4248.3"/>
    <n v="3100"/>
    <n v="1148.3000000000002"/>
    <n v="0"/>
    <s v="Jul"/>
    <n v="2025"/>
    <x v="3"/>
  </r>
  <r>
    <s v="ORD104309"/>
    <d v="2025-07-14T00:00:00"/>
    <s v="CUST0051"/>
    <s v="Anjali Verma"/>
    <s v="Female"/>
    <n v="57"/>
    <x v="22"/>
    <s v="South"/>
    <s v="P029"/>
    <x v="11"/>
    <x v="4"/>
    <s v="Technology"/>
    <n v="1"/>
    <n v="1299"/>
    <n v="0.15"/>
    <n v="610"/>
    <x v="1"/>
    <s v="Cancelled"/>
    <s v="Mobile App"/>
    <m/>
    <n v="1299"/>
    <n v="194.85"/>
    <n v="1104.1500000000001"/>
    <n v="610"/>
    <n v="494.15000000000009"/>
    <n v="0"/>
    <s v="Jul"/>
    <n v="2025"/>
    <x v="4"/>
  </r>
  <r>
    <s v="ORD102225"/>
    <d v="2025-07-15T00:00:00"/>
    <s v="CUST1051"/>
    <s v="Vansh Chopra"/>
    <s v="Male"/>
    <n v="35"/>
    <x v="18"/>
    <s v="South"/>
    <s v="P028"/>
    <x v="12"/>
    <x v="4"/>
    <s v="Technology"/>
    <n v="1"/>
    <n v="1099"/>
    <n v="0.25"/>
    <n v="520"/>
    <x v="3"/>
    <s v="Delivered"/>
    <s v="Mobile App"/>
    <n v="5"/>
    <n v="1099"/>
    <n v="274.75"/>
    <n v="824.25"/>
    <n v="520"/>
    <n v="304.25"/>
    <n v="0"/>
    <s v="Jul"/>
    <n v="2025"/>
    <x v="3"/>
  </r>
  <r>
    <s v="ORD102111"/>
    <d v="2025-07-15T00:00:00"/>
    <s v="CUST1156"/>
    <s v="Varun Jain"/>
    <s v="Male"/>
    <n v="30"/>
    <x v="19"/>
    <s v="East"/>
    <s v="P009"/>
    <x v="21"/>
    <x v="2"/>
    <s v="Clothing"/>
    <n v="1"/>
    <n v="1999"/>
    <n v="0.05"/>
    <n v="1050"/>
    <x v="0"/>
    <s v="Delivered"/>
    <s v="Website"/>
    <n v="5"/>
    <n v="1999"/>
    <n v="99.95"/>
    <n v="1899.05"/>
    <n v="1050"/>
    <n v="849.05"/>
    <n v="0"/>
    <s v="Jul"/>
    <n v="2025"/>
    <x v="3"/>
  </r>
  <r>
    <s v="ORD102480"/>
    <d v="2025-07-15T00:00:00"/>
    <s v="CUST0068"/>
    <s v="Varun Jain"/>
    <s v="Male"/>
    <n v="40"/>
    <x v="8"/>
    <s v="East"/>
    <s v="P029"/>
    <x v="11"/>
    <x v="4"/>
    <s v="Technology"/>
    <n v="1"/>
    <n v="1299"/>
    <n v="0"/>
    <n v="610"/>
    <x v="1"/>
    <s v="Delivered"/>
    <s v="Website"/>
    <n v="5"/>
    <n v="1299"/>
    <n v="0"/>
    <n v="1299"/>
    <n v="610"/>
    <n v="689"/>
    <n v="0"/>
    <s v="Jul"/>
    <n v="2025"/>
    <x v="2"/>
  </r>
  <r>
    <s v="ORD100799"/>
    <d v="2025-07-15T00:00:00"/>
    <s v="CUST1447"/>
    <s v="Nisha Saxena"/>
    <s v="Female"/>
    <n v="29"/>
    <x v="7"/>
    <s v="West"/>
    <s v="P003"/>
    <x v="9"/>
    <x v="3"/>
    <s v="Wearables"/>
    <n v="1"/>
    <n v="3299"/>
    <n v="0"/>
    <n v="2100"/>
    <x v="3"/>
    <s v="Delivered"/>
    <s v="Mobile App"/>
    <n v="5"/>
    <n v="3299"/>
    <n v="0"/>
    <n v="3299"/>
    <n v="2100"/>
    <n v="1199"/>
    <n v="0"/>
    <s v="Jul"/>
    <n v="2025"/>
    <x v="3"/>
  </r>
  <r>
    <s v="ORD100380"/>
    <d v="2025-07-15T00:00:00"/>
    <s v="CUST1252"/>
    <s v="Varun Jain"/>
    <s v="Male"/>
    <n v="25"/>
    <x v="2"/>
    <s v="East"/>
    <s v="P001"/>
    <x v="6"/>
    <x v="3"/>
    <s v="Audio"/>
    <n v="1"/>
    <n v="2499"/>
    <n v="0.15"/>
    <n v="1550"/>
    <x v="3"/>
    <s v="Delivered"/>
    <s v="Mobile App"/>
    <n v="5"/>
    <n v="2499"/>
    <n v="374.84999999999997"/>
    <n v="2124.15"/>
    <n v="1550"/>
    <n v="574.15000000000009"/>
    <n v="0"/>
    <s v="Jul"/>
    <n v="2025"/>
    <x v="0"/>
  </r>
  <r>
    <s v="ORD103316"/>
    <d v="2025-07-15T00:00:00"/>
    <s v="CUST2138"/>
    <s v="Rohan Rao"/>
    <s v="Female"/>
    <n v="26"/>
    <x v="13"/>
    <s v="North"/>
    <s v="P008"/>
    <x v="2"/>
    <x v="2"/>
    <s v="Clothing"/>
    <n v="2"/>
    <n v="799"/>
    <n v="0.2"/>
    <n v="780"/>
    <x v="2"/>
    <s v="Returned"/>
    <s v="Mobile App"/>
    <n v="4"/>
    <n v="1598"/>
    <n v="319.60000000000002"/>
    <n v="1278.4000000000001"/>
    <n v="780"/>
    <n v="498.40000000000009"/>
    <n v="0"/>
    <s v="Jul"/>
    <n v="2025"/>
    <x v="3"/>
  </r>
  <r>
    <s v="ORD101734"/>
    <d v="2025-07-15T00:00:00"/>
    <s v="CUST1421"/>
    <s v="Tanvi Patel"/>
    <s v="Male"/>
    <n v="32"/>
    <x v="15"/>
    <s v="West"/>
    <s v="P022"/>
    <x v="4"/>
    <x v="1"/>
    <s v="Skincare"/>
    <n v="2"/>
    <n v="799"/>
    <n v="0.05"/>
    <n v="720"/>
    <x v="0"/>
    <s v="Delivered"/>
    <s v="Website"/>
    <n v="5"/>
    <n v="1598"/>
    <n v="79.900000000000006"/>
    <n v="1518.1"/>
    <n v="720"/>
    <n v="798.09999999999991"/>
    <n v="0"/>
    <s v="Jul"/>
    <n v="2025"/>
    <x v="3"/>
  </r>
  <r>
    <s v="ORD101250"/>
    <d v="2025-07-15T00:00:00"/>
    <s v="CUST0134"/>
    <s v="Kabir Gupta"/>
    <s v="Female"/>
    <n v="29"/>
    <x v="1"/>
    <s v="North"/>
    <s v="P024"/>
    <x v="13"/>
    <x v="1"/>
    <s v="Fragrance"/>
    <n v="1"/>
    <n v="1799"/>
    <n v="0.15"/>
    <n v="900"/>
    <x v="3"/>
    <s v="Delivered"/>
    <s v="Website"/>
    <n v="4"/>
    <n v="1799"/>
    <n v="269.84999999999997"/>
    <n v="1529.15"/>
    <n v="900"/>
    <n v="629.15000000000009"/>
    <n v="0"/>
    <s v="Jul"/>
    <n v="2025"/>
    <x v="3"/>
  </r>
  <r>
    <s v="ORD100308"/>
    <d v="2025-07-15T00:00:00"/>
    <s v="CUST0166"/>
    <s v="Kabir Gupta"/>
    <s v="Female"/>
    <n v="29"/>
    <x v="13"/>
    <s v="North"/>
    <s v="P023"/>
    <x v="20"/>
    <x v="1"/>
    <s v="Haircare"/>
    <n v="3"/>
    <n v="649"/>
    <n v="0.1"/>
    <n v="870"/>
    <x v="0"/>
    <s v="Delivered"/>
    <s v="Website"/>
    <n v="4"/>
    <n v="1947"/>
    <n v="194.70000000000002"/>
    <n v="1752.3"/>
    <n v="870"/>
    <n v="882.3"/>
    <n v="0"/>
    <s v="Jul"/>
    <n v="2025"/>
    <x v="3"/>
  </r>
  <r>
    <s v="ORD104534"/>
    <d v="2025-07-15T00:00:00"/>
    <s v="CUST1841"/>
    <s v="Sakshi Mishra"/>
    <s v="Male"/>
    <n v="28"/>
    <x v="13"/>
    <s v="North"/>
    <s v="P012"/>
    <x v="0"/>
    <x v="0"/>
    <s v="Kitchen"/>
    <n v="2"/>
    <n v="5999"/>
    <n v="0.05"/>
    <n v="7800"/>
    <x v="0"/>
    <s v="Delivered"/>
    <s v="Mobile App"/>
    <n v="5"/>
    <n v="11998"/>
    <n v="599.9"/>
    <n v="11398.1"/>
    <n v="7800"/>
    <n v="3598.1000000000004"/>
    <n v="0"/>
    <s v="Jul"/>
    <n v="2025"/>
    <x v="3"/>
  </r>
  <r>
    <s v="ORD104058"/>
    <d v="2025-07-16T00:00:00"/>
    <s v="CUST1968"/>
    <s v="Mohit Sharma"/>
    <s v="Female"/>
    <n v="21"/>
    <x v="3"/>
    <s v="East"/>
    <s v="P029"/>
    <x v="11"/>
    <x v="4"/>
    <s v="Technology"/>
    <n v="2"/>
    <n v="1299"/>
    <n v="0.15"/>
    <n v="1220"/>
    <x v="0"/>
    <s v="Delivered"/>
    <s v="Website"/>
    <n v="4"/>
    <n v="2598"/>
    <n v="389.7"/>
    <n v="2208.3000000000002"/>
    <n v="1220"/>
    <n v="988.30000000000018"/>
    <n v="0"/>
    <s v="Jul"/>
    <n v="2025"/>
    <x v="0"/>
  </r>
  <r>
    <s v="ORD103961"/>
    <d v="2025-07-16T00:00:00"/>
    <s v="CUST1994"/>
    <s v="Arjun Rao"/>
    <s v="Female"/>
    <n v="18"/>
    <x v="18"/>
    <s v="South"/>
    <s v="P020"/>
    <x v="14"/>
    <x v="5"/>
    <s v="Fitness"/>
    <n v="1"/>
    <n v="699"/>
    <n v="0.1"/>
    <n v="320"/>
    <x v="0"/>
    <s v="Delivered"/>
    <s v="Mobile App"/>
    <n v="4"/>
    <n v="699"/>
    <n v="69.900000000000006"/>
    <n v="629.1"/>
    <n v="320"/>
    <n v="309.10000000000002"/>
    <n v="0"/>
    <s v="Jul"/>
    <n v="2025"/>
    <x v="0"/>
  </r>
  <r>
    <s v="ORD104802"/>
    <d v="2025-07-16T00:00:00"/>
    <s v="CUST2052"/>
    <s v="Varun Jain"/>
    <s v="Female"/>
    <n v="32"/>
    <x v="11"/>
    <s v="West"/>
    <s v="P007"/>
    <x v="5"/>
    <x v="2"/>
    <s v="Footwear"/>
    <n v="3"/>
    <n v="2899"/>
    <n v="0.1"/>
    <n v="5100"/>
    <x v="3"/>
    <s v="Delivered"/>
    <s v="Website"/>
    <n v="4"/>
    <n v="8697"/>
    <n v="869.7"/>
    <n v="7827.3"/>
    <n v="5100"/>
    <n v="2727.3"/>
    <n v="0"/>
    <s v="Jul"/>
    <n v="2025"/>
    <x v="3"/>
  </r>
  <r>
    <s v="ORD103144"/>
    <d v="2025-07-16T00:00:00"/>
    <s v="CUST1006"/>
    <s v="Aditya Kapoor"/>
    <s v="Male"/>
    <n v="22"/>
    <x v="3"/>
    <s v="East"/>
    <s v="P003"/>
    <x v="9"/>
    <x v="3"/>
    <s v="Wearables"/>
    <n v="1"/>
    <n v="3299"/>
    <n v="0"/>
    <n v="2100"/>
    <x v="4"/>
    <s v="Delivered"/>
    <s v="Mobile App"/>
    <n v="2"/>
    <n v="3299"/>
    <n v="0"/>
    <n v="3299"/>
    <n v="2100"/>
    <n v="1199"/>
    <n v="0"/>
    <s v="Jul"/>
    <n v="2025"/>
    <x v="0"/>
  </r>
  <r>
    <s v="ORD104556"/>
    <d v="2025-07-16T00:00:00"/>
    <s v="CUST0099"/>
    <s v="Riya Verma"/>
    <s v="Male"/>
    <n v="44"/>
    <x v="10"/>
    <s v="South"/>
    <s v="P015"/>
    <x v="23"/>
    <x v="0"/>
    <s v="Home Decor"/>
    <n v="3"/>
    <n v="1599"/>
    <n v="0.25"/>
    <n v="2550"/>
    <x v="2"/>
    <s v="Delivered"/>
    <s v="Mobile App"/>
    <n v="4"/>
    <n v="4797"/>
    <n v="1199.25"/>
    <n v="3597.75"/>
    <n v="2550"/>
    <n v="1047.75"/>
    <n v="0"/>
    <s v="Jul"/>
    <n v="2025"/>
    <x v="2"/>
  </r>
  <r>
    <s v="ORD100783"/>
    <d v="2025-07-17T00:00:00"/>
    <s v="CUST1014"/>
    <s v="Simran Gupta"/>
    <s v="Female"/>
    <n v="40"/>
    <x v="8"/>
    <s v="East"/>
    <s v="P007"/>
    <x v="5"/>
    <x v="2"/>
    <s v="Footwear"/>
    <n v="1"/>
    <n v="2899"/>
    <n v="0"/>
    <n v="1700"/>
    <x v="1"/>
    <s v="Delivered"/>
    <s v="Website"/>
    <n v="3"/>
    <n v="2899"/>
    <n v="0"/>
    <n v="2899"/>
    <n v="1700"/>
    <n v="1199"/>
    <n v="0"/>
    <s v="Jul"/>
    <n v="2025"/>
    <x v="2"/>
  </r>
  <r>
    <s v="ORD102145"/>
    <d v="2025-07-17T00:00:00"/>
    <s v="CUST0081"/>
    <s v="Sakshi Mishra"/>
    <s v="Female"/>
    <n v="45"/>
    <x v="11"/>
    <s v="West"/>
    <s v="P018"/>
    <x v="16"/>
    <x v="5"/>
    <s v="Sports"/>
    <n v="1"/>
    <n v="2199"/>
    <n v="0.3"/>
    <n v="1250"/>
    <x v="5"/>
    <s v="Delivered"/>
    <s v="Mobile App"/>
    <n v="5"/>
    <n v="2199"/>
    <n v="659.69999999999993"/>
    <n v="1539.3000000000002"/>
    <n v="1250"/>
    <n v="289.30000000000018"/>
    <n v="0"/>
    <s v="Jul"/>
    <n v="2025"/>
    <x v="2"/>
  </r>
  <r>
    <s v="ORD102069"/>
    <d v="2025-07-17T00:00:00"/>
    <s v="CUST1378"/>
    <s v="Manish Agarwal"/>
    <s v="Male"/>
    <n v="39"/>
    <x v="16"/>
    <s v="North"/>
    <s v="P024"/>
    <x v="13"/>
    <x v="1"/>
    <s v="Fragrance"/>
    <n v="1"/>
    <n v="1799"/>
    <n v="0.1"/>
    <n v="900"/>
    <x v="0"/>
    <s v="Delivered"/>
    <s v="Mobile App"/>
    <n v="3"/>
    <n v="1799"/>
    <n v="179.9"/>
    <n v="1619.1"/>
    <n v="900"/>
    <n v="719.09999999999991"/>
    <n v="0"/>
    <s v="Jul"/>
    <n v="2025"/>
    <x v="2"/>
  </r>
  <r>
    <s v="ORD102719"/>
    <d v="2025-07-17T00:00:00"/>
    <s v="CUST1069"/>
    <s v="Tanvi Patel"/>
    <s v="Male"/>
    <n v="39"/>
    <x v="9"/>
    <s v="North"/>
    <s v="P028"/>
    <x v="12"/>
    <x v="4"/>
    <s v="Technology"/>
    <n v="1"/>
    <n v="1099"/>
    <n v="0"/>
    <n v="520"/>
    <x v="4"/>
    <s v="Delivered"/>
    <s v="Mobile App"/>
    <n v="3"/>
    <n v="1099"/>
    <n v="0"/>
    <n v="1099"/>
    <n v="520"/>
    <n v="579"/>
    <n v="0"/>
    <s v="Jul"/>
    <n v="2025"/>
    <x v="2"/>
  </r>
  <r>
    <s v="ORD100169"/>
    <d v="2025-07-17T00:00:00"/>
    <s v="CUST0086"/>
    <s v="Simran Gupta"/>
    <s v="Male"/>
    <n v="39"/>
    <x v="17"/>
    <s v="North"/>
    <s v="P006"/>
    <x v="8"/>
    <x v="2"/>
    <s v="Bags"/>
    <n v="1"/>
    <n v="1799"/>
    <n v="0.05"/>
    <n v="950"/>
    <x v="1"/>
    <s v="Delivered"/>
    <s v="Website"/>
    <n v="5"/>
    <n v="1799"/>
    <n v="89.95"/>
    <n v="1709.05"/>
    <n v="950"/>
    <n v="759.05"/>
    <n v="0"/>
    <s v="Jul"/>
    <n v="2025"/>
    <x v="2"/>
  </r>
  <r>
    <s v="ORD101488"/>
    <d v="2025-07-17T00:00:00"/>
    <s v="CUST0498"/>
    <s v="Yash Agarwal"/>
    <s v="Female"/>
    <n v="25"/>
    <x v="3"/>
    <s v="East"/>
    <s v="P005"/>
    <x v="27"/>
    <x v="3"/>
    <s v="Accessories"/>
    <n v="2"/>
    <n v="1599"/>
    <n v="0.05"/>
    <n v="1840"/>
    <x v="0"/>
    <s v="Delivered"/>
    <s v="Mobile App"/>
    <n v="5"/>
    <n v="3198"/>
    <n v="159.9"/>
    <n v="3038.1"/>
    <n v="1840"/>
    <n v="1198.0999999999999"/>
    <n v="0"/>
    <s v="Jul"/>
    <n v="2025"/>
    <x v="0"/>
  </r>
  <r>
    <s v="ORD103063"/>
    <d v="2025-07-17T00:00:00"/>
    <s v="CUST1971"/>
    <s v="Anjali Verma"/>
    <s v="Female"/>
    <n v="27"/>
    <x v="12"/>
    <s v="West"/>
    <s v="P008"/>
    <x v="2"/>
    <x v="2"/>
    <s v="Clothing"/>
    <n v="2"/>
    <n v="799"/>
    <n v="0.15"/>
    <n v="780"/>
    <x v="1"/>
    <s v="Delivered"/>
    <s v="Website"/>
    <n v="3"/>
    <n v="1598"/>
    <n v="239.7"/>
    <n v="1358.3"/>
    <n v="780"/>
    <n v="578.29999999999995"/>
    <n v="0"/>
    <s v="Jul"/>
    <n v="2025"/>
    <x v="3"/>
  </r>
  <r>
    <s v="ORD101312"/>
    <d v="2025-07-18T00:00:00"/>
    <s v="CUST0484"/>
    <s v="Varun Jain"/>
    <s v="Female"/>
    <n v="21"/>
    <x v="18"/>
    <s v="South"/>
    <s v="P022"/>
    <x v="4"/>
    <x v="1"/>
    <s v="Skincare"/>
    <n v="1"/>
    <n v="799"/>
    <n v="0.15"/>
    <n v="360"/>
    <x v="5"/>
    <s v="Delivered"/>
    <s v="Mobile App"/>
    <n v="3"/>
    <n v="799"/>
    <n v="119.85"/>
    <n v="679.15"/>
    <n v="360"/>
    <n v="319.14999999999998"/>
    <n v="0"/>
    <s v="Jul"/>
    <n v="2025"/>
    <x v="0"/>
  </r>
  <r>
    <s v="ORD104796"/>
    <d v="2025-07-18T00:00:00"/>
    <s v="CUST0371"/>
    <s v="Anjali Verma"/>
    <s v="Female"/>
    <n v="29"/>
    <x v="14"/>
    <s v="South"/>
    <s v="P010"/>
    <x v="26"/>
    <x v="2"/>
    <s v="Clothing"/>
    <n v="1"/>
    <n v="1499"/>
    <n v="0.05"/>
    <n v="780"/>
    <x v="1"/>
    <s v="Delivered"/>
    <s v="Mobile App"/>
    <n v="4"/>
    <n v="1499"/>
    <n v="74.95"/>
    <n v="1424.05"/>
    <n v="780"/>
    <n v="644.04999999999995"/>
    <n v="0"/>
    <s v="Jul"/>
    <n v="2025"/>
    <x v="3"/>
  </r>
  <r>
    <s v="ORD102974"/>
    <d v="2025-07-18T00:00:00"/>
    <s v="CUST1814"/>
    <s v="Simran Gupta"/>
    <s v="Male"/>
    <n v="34"/>
    <x v="1"/>
    <s v="North"/>
    <s v="P001"/>
    <x v="6"/>
    <x v="3"/>
    <s v="Audio"/>
    <n v="1"/>
    <n v="2499"/>
    <n v="0.2"/>
    <n v="1550"/>
    <x v="0"/>
    <s v="Delivered"/>
    <s v="Mobile App"/>
    <n v="5"/>
    <n v="2499"/>
    <n v="499.8"/>
    <n v="1999.2"/>
    <n v="1550"/>
    <n v="449.20000000000005"/>
    <n v="0"/>
    <s v="Jul"/>
    <n v="2025"/>
    <x v="3"/>
  </r>
  <r>
    <s v="ORD103424"/>
    <d v="2025-07-18T00:00:00"/>
    <s v="CUST0614"/>
    <s v="Kabir Gupta"/>
    <s v="Female"/>
    <n v="32"/>
    <x v="20"/>
    <s v="South"/>
    <s v="P022"/>
    <x v="4"/>
    <x v="1"/>
    <s v="Skincare"/>
    <n v="1"/>
    <n v="799"/>
    <n v="0.2"/>
    <n v="360"/>
    <x v="2"/>
    <s v="Delivered"/>
    <s v="Website"/>
    <n v="5"/>
    <n v="799"/>
    <n v="159.80000000000001"/>
    <n v="639.20000000000005"/>
    <n v="360"/>
    <n v="279.20000000000005"/>
    <n v="0"/>
    <s v="Jul"/>
    <n v="2025"/>
    <x v="3"/>
  </r>
  <r>
    <s v="ORD102118"/>
    <d v="2025-07-18T00:00:00"/>
    <s v="CUST0021"/>
    <s v="Pranav Bansal"/>
    <s v="Male"/>
    <n v="21"/>
    <x v="3"/>
    <s v="East"/>
    <s v="P020"/>
    <x v="14"/>
    <x v="5"/>
    <s v="Fitness"/>
    <n v="2"/>
    <n v="699"/>
    <n v="0.15"/>
    <n v="640"/>
    <x v="1"/>
    <s v="Delivered"/>
    <s v="Mobile App"/>
    <n v="2"/>
    <n v="1398"/>
    <n v="209.7"/>
    <n v="1188.3"/>
    <n v="640"/>
    <n v="548.29999999999995"/>
    <n v="0"/>
    <s v="Jul"/>
    <n v="2025"/>
    <x v="0"/>
  </r>
  <r>
    <s v="ORD102844"/>
    <d v="2025-07-18T00:00:00"/>
    <s v="CUST1730"/>
    <s v="Manish Agarwal"/>
    <s v="Male"/>
    <n v="35"/>
    <x v="0"/>
    <s v="East"/>
    <s v="P025"/>
    <x v="1"/>
    <x v="1"/>
    <s v="Skincare"/>
    <n v="1"/>
    <n v="699"/>
    <n v="0.1"/>
    <n v="310"/>
    <x v="0"/>
    <s v="Delivered"/>
    <s v="Mobile App"/>
    <n v="2"/>
    <n v="699"/>
    <n v="69.900000000000006"/>
    <n v="629.1"/>
    <n v="310"/>
    <n v="319.10000000000002"/>
    <n v="0"/>
    <s v="Jul"/>
    <n v="2025"/>
    <x v="3"/>
  </r>
  <r>
    <s v="ORD101055"/>
    <d v="2025-07-19T00:00:00"/>
    <s v="CUST1431"/>
    <s v="Aditi Saxena"/>
    <s v="Female"/>
    <n v="36"/>
    <x v="1"/>
    <s v="North"/>
    <s v="P007"/>
    <x v="5"/>
    <x v="2"/>
    <s v="Footwear"/>
    <n v="2"/>
    <n v="2899"/>
    <n v="0.15"/>
    <n v="3400"/>
    <x v="1"/>
    <s v="Delivered"/>
    <s v="Mobile App"/>
    <n v="5"/>
    <n v="5798"/>
    <n v="869.69999999999993"/>
    <n v="4928.3"/>
    <n v="3400"/>
    <n v="1528.3000000000002"/>
    <n v="0"/>
    <s v="Jul"/>
    <n v="2025"/>
    <x v="2"/>
  </r>
  <r>
    <s v="ORD101881"/>
    <d v="2025-07-19T00:00:00"/>
    <s v="CUST1563"/>
    <s v="Vansh Chopra"/>
    <s v="Male"/>
    <n v="41"/>
    <x v="9"/>
    <s v="North"/>
    <s v="P012"/>
    <x v="0"/>
    <x v="0"/>
    <s v="Kitchen"/>
    <n v="1"/>
    <n v="5999"/>
    <n v="0.05"/>
    <n v="3900"/>
    <x v="0"/>
    <s v="Delivered"/>
    <s v="Website"/>
    <n v="4"/>
    <n v="5999"/>
    <n v="299.95"/>
    <n v="5699.05"/>
    <n v="3900"/>
    <n v="1799.0500000000002"/>
    <n v="0"/>
    <s v="Jul"/>
    <n v="2025"/>
    <x v="2"/>
  </r>
  <r>
    <s v="ORD101872"/>
    <d v="2025-07-19T00:00:00"/>
    <s v="CUST0196"/>
    <s v="Varun Jain"/>
    <s v="Female"/>
    <n v="24"/>
    <x v="1"/>
    <s v="North"/>
    <s v="P014"/>
    <x v="29"/>
    <x v="0"/>
    <s v="Home Decor"/>
    <n v="2"/>
    <n v="1299"/>
    <n v="0.15"/>
    <n v="1380"/>
    <x v="3"/>
    <s v="Cancelled"/>
    <s v="Mobile App"/>
    <m/>
    <n v="2598"/>
    <n v="389.7"/>
    <n v="2208.3000000000002"/>
    <n v="1380"/>
    <n v="828.30000000000018"/>
    <n v="0"/>
    <s v="Jul"/>
    <n v="2025"/>
    <x v="0"/>
  </r>
  <r>
    <s v="ORD104869"/>
    <d v="2025-07-19T00:00:00"/>
    <s v="CUST0767"/>
    <s v="Shivam Mehta"/>
    <s v="Female"/>
    <n v="28"/>
    <x v="22"/>
    <s v="South"/>
    <s v="P027"/>
    <x v="25"/>
    <x v="4"/>
    <s v="Business"/>
    <n v="1"/>
    <n v="699"/>
    <n v="0.15"/>
    <n v="300"/>
    <x v="4"/>
    <s v="Delivered"/>
    <s v="Mobile App"/>
    <n v="4"/>
    <n v="699"/>
    <n v="104.85"/>
    <n v="594.15"/>
    <n v="300"/>
    <n v="294.14999999999998"/>
    <n v="0"/>
    <s v="Jul"/>
    <n v="2025"/>
    <x v="3"/>
  </r>
  <r>
    <s v="ORD104376"/>
    <d v="2025-07-19T00:00:00"/>
    <s v="CUST2147"/>
    <s v="Riya Verma"/>
    <s v="Female"/>
    <n v="18"/>
    <x v="20"/>
    <s v="South"/>
    <s v="P001"/>
    <x v="6"/>
    <x v="3"/>
    <s v="Audio"/>
    <n v="3"/>
    <n v="2499"/>
    <n v="0.2"/>
    <n v="4650"/>
    <x v="1"/>
    <s v="Delivered"/>
    <s v="Website"/>
    <n v="5"/>
    <n v="7497"/>
    <n v="1499.4"/>
    <n v="5997.6"/>
    <n v="4650"/>
    <n v="1347.6000000000004"/>
    <n v="0"/>
    <s v="Jul"/>
    <n v="2025"/>
    <x v="0"/>
  </r>
  <r>
    <s v="ORD102334"/>
    <d v="2025-07-20T00:00:00"/>
    <s v="CUST1101"/>
    <s v="Tanvi Patel"/>
    <s v="Female"/>
    <n v="24"/>
    <x v="6"/>
    <s v="North"/>
    <s v="P012"/>
    <x v="0"/>
    <x v="0"/>
    <s v="Kitchen"/>
    <n v="1"/>
    <n v="5999"/>
    <n v="0.1"/>
    <n v="3900"/>
    <x v="1"/>
    <s v="Delivered"/>
    <s v="Mobile App"/>
    <n v="4"/>
    <n v="5999"/>
    <n v="599.9"/>
    <n v="5399.1"/>
    <n v="3900"/>
    <n v="1499.1000000000004"/>
    <n v="0"/>
    <s v="Jul"/>
    <n v="2025"/>
    <x v="0"/>
  </r>
  <r>
    <s v="ORD100522"/>
    <d v="2025-07-20T00:00:00"/>
    <s v="CUST2197"/>
    <s v="Pranav Bansal"/>
    <s v="Female"/>
    <n v="36"/>
    <x v="22"/>
    <s v="South"/>
    <s v="P018"/>
    <x v="16"/>
    <x v="5"/>
    <s v="Sports"/>
    <n v="1"/>
    <n v="2199"/>
    <n v="0.15"/>
    <n v="1250"/>
    <x v="1"/>
    <s v="Delivered"/>
    <s v="Website"/>
    <n v="3"/>
    <n v="2199"/>
    <n v="329.84999999999997"/>
    <n v="1869.15"/>
    <n v="1250"/>
    <n v="619.15000000000009"/>
    <n v="0"/>
    <s v="Jul"/>
    <n v="2025"/>
    <x v="2"/>
  </r>
  <r>
    <s v="ORD103468"/>
    <d v="2025-07-20T00:00:00"/>
    <s v="CUST0039"/>
    <s v="Nisha Saxena"/>
    <s v="Female"/>
    <n v="27"/>
    <x v="22"/>
    <s v="South"/>
    <s v="P021"/>
    <x v="3"/>
    <x v="1"/>
    <s v="Skincare"/>
    <n v="1"/>
    <n v="499"/>
    <n v="0.2"/>
    <n v="220"/>
    <x v="3"/>
    <s v="Delivered"/>
    <s v="Mobile App"/>
    <n v="4"/>
    <n v="499"/>
    <n v="99.800000000000011"/>
    <n v="399.2"/>
    <n v="220"/>
    <n v="179.2"/>
    <n v="0"/>
    <s v="Jul"/>
    <n v="2025"/>
    <x v="3"/>
  </r>
  <r>
    <s v="ORD100094"/>
    <d v="2025-07-20T00:00:00"/>
    <s v="CUST1246"/>
    <s v="Pooja Kapoor"/>
    <s v="Male"/>
    <n v="24"/>
    <x v="10"/>
    <s v="South"/>
    <s v="P019"/>
    <x v="18"/>
    <x v="5"/>
    <s v="Sports"/>
    <n v="2"/>
    <n v="1499"/>
    <n v="0.15"/>
    <n v="1600"/>
    <x v="0"/>
    <s v="Delivered"/>
    <s v="Mobile App"/>
    <n v="5"/>
    <n v="2998"/>
    <n v="449.7"/>
    <n v="2548.3000000000002"/>
    <n v="1600"/>
    <n v="948.30000000000018"/>
    <n v="0"/>
    <s v="Jul"/>
    <n v="2025"/>
    <x v="0"/>
  </r>
  <r>
    <s v="ORD102265"/>
    <d v="2025-07-20T00:00:00"/>
    <s v="CUST0072"/>
    <s v="Sanya Malhotra"/>
    <s v="Male"/>
    <n v="18"/>
    <x v="21"/>
    <s v="East"/>
    <s v="P007"/>
    <x v="5"/>
    <x v="2"/>
    <s v="Footwear"/>
    <n v="1"/>
    <n v="2899"/>
    <n v="0.1"/>
    <n v="1700"/>
    <x v="0"/>
    <s v="Delivered"/>
    <s v="Website"/>
    <n v="4"/>
    <n v="2899"/>
    <n v="289.90000000000003"/>
    <n v="2609.1"/>
    <n v="1700"/>
    <n v="909.09999999999991"/>
    <n v="0"/>
    <s v="Jul"/>
    <n v="2025"/>
    <x v="0"/>
  </r>
  <r>
    <s v="ORD100172"/>
    <d v="2025-07-20T00:00:00"/>
    <s v="CUST1204"/>
    <s v="Karan Jain"/>
    <s v="Male"/>
    <n v="25"/>
    <x v="4"/>
    <s v="South"/>
    <s v="P014"/>
    <x v="29"/>
    <x v="0"/>
    <s v="Home Decor"/>
    <n v="1"/>
    <n v="1299"/>
    <n v="0.2"/>
    <n v="690"/>
    <x v="2"/>
    <s v="Delivered"/>
    <s v="Website"/>
    <n v="5"/>
    <n v="1299"/>
    <n v="259.8"/>
    <n v="1039.2"/>
    <n v="690"/>
    <n v="349.20000000000005"/>
    <n v="0"/>
    <s v="Jul"/>
    <n v="2025"/>
    <x v="0"/>
  </r>
  <r>
    <s v="ORD100970"/>
    <d v="2025-07-20T00:00:00"/>
    <s v="CUST0875"/>
    <s v="Kiara Chopra"/>
    <s v="Female"/>
    <n v="36"/>
    <x v="12"/>
    <s v="West"/>
    <s v="P001"/>
    <x v="6"/>
    <x v="3"/>
    <s v="Audio"/>
    <n v="1"/>
    <n v="2499"/>
    <n v="0.05"/>
    <n v="1550"/>
    <x v="4"/>
    <s v="Delivered"/>
    <s v="Mobile App"/>
    <n v="5"/>
    <n v="2499"/>
    <n v="124.95"/>
    <n v="2374.0500000000002"/>
    <n v="1550"/>
    <n v="824.05000000000018"/>
    <n v="0"/>
    <s v="Jul"/>
    <n v="2025"/>
    <x v="2"/>
  </r>
  <r>
    <s v="ORD104337"/>
    <d v="2025-07-20T00:00:00"/>
    <s v="CUST0149"/>
    <s v="Pranav Bansal"/>
    <s v="Female"/>
    <n v="24"/>
    <x v="19"/>
    <s v="East"/>
    <s v="P023"/>
    <x v="20"/>
    <x v="1"/>
    <s v="Haircare"/>
    <n v="3"/>
    <n v="649"/>
    <n v="0.15"/>
    <n v="870"/>
    <x v="3"/>
    <s v="Delivered"/>
    <s v="Website"/>
    <n v="4"/>
    <n v="1947"/>
    <n v="292.05"/>
    <n v="1654.95"/>
    <n v="870"/>
    <n v="784.95"/>
    <n v="0"/>
    <s v="Jul"/>
    <n v="2025"/>
    <x v="0"/>
  </r>
  <r>
    <s v="ORD102628"/>
    <d v="2025-07-20T00:00:00"/>
    <s v="CUST2161"/>
    <s v="Sakshi Mishra"/>
    <s v="Male"/>
    <n v="34"/>
    <x v="17"/>
    <s v="North"/>
    <s v="P007"/>
    <x v="5"/>
    <x v="2"/>
    <s v="Footwear"/>
    <n v="4"/>
    <n v="2899"/>
    <n v="0.15"/>
    <n v="6800"/>
    <x v="0"/>
    <s v="Delivered"/>
    <s v="Website"/>
    <n v="5"/>
    <n v="11596"/>
    <n v="1739.3999999999999"/>
    <n v="9856.6"/>
    <n v="6800"/>
    <n v="3056.6000000000004"/>
    <n v="0"/>
    <s v="Jul"/>
    <n v="2025"/>
    <x v="3"/>
  </r>
  <r>
    <s v="ORD104049"/>
    <d v="2025-07-20T00:00:00"/>
    <s v="CUST0070"/>
    <s v="Kabir Gupta"/>
    <s v="Female"/>
    <n v="49"/>
    <x v="0"/>
    <s v="East"/>
    <s v="P022"/>
    <x v="4"/>
    <x v="1"/>
    <s v="Skincare"/>
    <n v="1"/>
    <n v="799"/>
    <n v="0.2"/>
    <n v="360"/>
    <x v="4"/>
    <s v="Delivered"/>
    <s v="Website"/>
    <n v="4"/>
    <n v="799"/>
    <n v="159.80000000000001"/>
    <n v="639.20000000000005"/>
    <n v="360"/>
    <n v="279.20000000000005"/>
    <n v="0"/>
    <s v="Jul"/>
    <n v="2025"/>
    <x v="1"/>
  </r>
  <r>
    <s v="ORD103735"/>
    <d v="2025-07-20T00:00:00"/>
    <s v="CUST2161"/>
    <s v="Sakshi Mishra"/>
    <s v="Female"/>
    <n v="40"/>
    <x v="18"/>
    <s v="South"/>
    <s v="P030"/>
    <x v="7"/>
    <x v="4"/>
    <s v="Self Development"/>
    <n v="1"/>
    <n v="599"/>
    <n v="0.1"/>
    <n v="260"/>
    <x v="2"/>
    <s v="Delivered"/>
    <s v="Mobile App"/>
    <n v="2"/>
    <n v="599"/>
    <n v="59.900000000000006"/>
    <n v="539.1"/>
    <n v="260"/>
    <n v="279.10000000000002"/>
    <n v="0"/>
    <s v="Jul"/>
    <n v="2025"/>
    <x v="2"/>
  </r>
  <r>
    <s v="ORD101022"/>
    <d v="2025-07-20T00:00:00"/>
    <s v="CUST0948"/>
    <s v="Karan Jain"/>
    <s v="Male"/>
    <n v="19"/>
    <x v="6"/>
    <s v="North"/>
    <s v="P011"/>
    <x v="24"/>
    <x v="0"/>
    <s v="Kitchen"/>
    <n v="1"/>
    <n v="3499"/>
    <n v="0.2"/>
    <n v="2250"/>
    <x v="3"/>
    <s v="Delivered"/>
    <s v="Mobile App"/>
    <n v="5"/>
    <n v="3499"/>
    <n v="699.80000000000007"/>
    <n v="2799.2"/>
    <n v="2250"/>
    <n v="549.19999999999982"/>
    <n v="0"/>
    <s v="Jul"/>
    <n v="2025"/>
    <x v="0"/>
  </r>
  <r>
    <s v="ORD103818"/>
    <d v="2025-07-20T00:00:00"/>
    <s v="CUST2198"/>
    <s v="Simran Gupta"/>
    <s v="Male"/>
    <n v="40"/>
    <x v="9"/>
    <s v="North"/>
    <s v="P001"/>
    <x v="6"/>
    <x v="3"/>
    <s v="Audio"/>
    <n v="2"/>
    <n v="2499"/>
    <n v="0.05"/>
    <n v="3100"/>
    <x v="0"/>
    <s v="Delivered"/>
    <s v="Mobile App"/>
    <n v="5"/>
    <n v="4998"/>
    <n v="249.9"/>
    <n v="4748.1000000000004"/>
    <n v="3100"/>
    <n v="1648.1000000000004"/>
    <n v="0"/>
    <s v="Jul"/>
    <n v="2025"/>
    <x v="2"/>
  </r>
  <r>
    <s v="ORD104275"/>
    <d v="2025-07-20T00:00:00"/>
    <s v="CUST1573"/>
    <s v="Akash Bansal"/>
    <s v="Female"/>
    <n v="37"/>
    <x v="7"/>
    <s v="West"/>
    <s v="P013"/>
    <x v="22"/>
    <x v="0"/>
    <s v="Cookware"/>
    <n v="1"/>
    <n v="4299"/>
    <n v="0.15"/>
    <n v="2700"/>
    <x v="0"/>
    <s v="Delivered"/>
    <s v="Website"/>
    <n v="4"/>
    <n v="4299"/>
    <n v="644.85"/>
    <n v="3654.15"/>
    <n v="2700"/>
    <n v="954.15000000000009"/>
    <n v="0"/>
    <s v="Jul"/>
    <n v="2025"/>
    <x v="2"/>
  </r>
  <r>
    <s v="ORD102520"/>
    <d v="2025-07-20T00:00:00"/>
    <s v="CUST0169"/>
    <s v="Zoya Singh"/>
    <s v="Female"/>
    <n v="30"/>
    <x v="21"/>
    <s v="East"/>
    <s v="P009"/>
    <x v="21"/>
    <x v="2"/>
    <s v="Clothing"/>
    <n v="1"/>
    <n v="1999"/>
    <n v="0.15"/>
    <n v="1050"/>
    <x v="3"/>
    <s v="Delivered"/>
    <s v="Website"/>
    <n v="5"/>
    <n v="1999"/>
    <n v="299.84999999999997"/>
    <n v="1699.15"/>
    <n v="1050"/>
    <n v="649.15000000000009"/>
    <n v="0"/>
    <s v="Jul"/>
    <n v="2025"/>
    <x v="3"/>
  </r>
  <r>
    <s v="ORD102428"/>
    <d v="2025-07-21T00:00:00"/>
    <s v="CUST1331"/>
    <s v="Anjali Verma"/>
    <s v="Female"/>
    <n v="32"/>
    <x v="23"/>
    <s v="West"/>
    <s v="P023"/>
    <x v="20"/>
    <x v="1"/>
    <s v="Haircare"/>
    <n v="2"/>
    <n v="649"/>
    <n v="0.1"/>
    <n v="580"/>
    <x v="4"/>
    <s v="Delivered"/>
    <s v="Website"/>
    <n v="4"/>
    <n v="1298"/>
    <n v="129.80000000000001"/>
    <n v="1168.2"/>
    <n v="580"/>
    <n v="588.20000000000005"/>
    <n v="0"/>
    <s v="Jul"/>
    <n v="2025"/>
    <x v="3"/>
  </r>
  <r>
    <s v="ORD100061"/>
    <d v="2025-07-21T00:00:00"/>
    <s v="CUST1435"/>
    <s v="Vansh Chopra"/>
    <s v="Male"/>
    <n v="35"/>
    <x v="3"/>
    <s v="East"/>
    <s v="P021"/>
    <x v="3"/>
    <x v="1"/>
    <s v="Skincare"/>
    <n v="2"/>
    <n v="499"/>
    <n v="0.15"/>
    <n v="440"/>
    <x v="5"/>
    <s v="Delivered"/>
    <s v="Mobile App"/>
    <n v="5"/>
    <n v="998"/>
    <n v="149.69999999999999"/>
    <n v="848.3"/>
    <n v="440"/>
    <n v="408.29999999999995"/>
    <n v="0"/>
    <s v="Jul"/>
    <n v="2025"/>
    <x v="3"/>
  </r>
  <r>
    <s v="ORD102028"/>
    <d v="2025-07-21T00:00:00"/>
    <s v="CUST1063"/>
    <s v="Nisha Saxena"/>
    <s v="Female"/>
    <n v="39"/>
    <x v="16"/>
    <s v="North"/>
    <s v="P006"/>
    <x v="8"/>
    <x v="2"/>
    <s v="Bags"/>
    <n v="1"/>
    <n v="1799"/>
    <n v="0.05"/>
    <n v="950"/>
    <x v="4"/>
    <s v="Delivered"/>
    <s v="Mobile App"/>
    <n v="5"/>
    <n v="1799"/>
    <n v="89.95"/>
    <n v="1709.05"/>
    <n v="950"/>
    <n v="759.05"/>
    <n v="0"/>
    <s v="Jul"/>
    <n v="2025"/>
    <x v="2"/>
  </r>
  <r>
    <s v="ORD103042"/>
    <d v="2025-07-21T00:00:00"/>
    <s v="CUST0899"/>
    <s v="Riya Verma"/>
    <s v="Female"/>
    <n v="23"/>
    <x v="11"/>
    <s v="West"/>
    <s v="P014"/>
    <x v="29"/>
    <x v="0"/>
    <s v="Home Decor"/>
    <n v="1"/>
    <n v="1299"/>
    <n v="0.2"/>
    <n v="690"/>
    <x v="3"/>
    <s v="Delivered"/>
    <s v="Mobile App"/>
    <n v="4"/>
    <n v="1299"/>
    <n v="259.8"/>
    <n v="1039.2"/>
    <n v="690"/>
    <n v="349.20000000000005"/>
    <n v="0"/>
    <s v="Jul"/>
    <n v="2025"/>
    <x v="0"/>
  </r>
  <r>
    <s v="ORD104073"/>
    <d v="2025-07-21T00:00:00"/>
    <s v="CUST1022"/>
    <s v="Pooja Kapoor"/>
    <s v="Female"/>
    <n v="36"/>
    <x v="3"/>
    <s v="East"/>
    <s v="P022"/>
    <x v="4"/>
    <x v="1"/>
    <s v="Skincare"/>
    <n v="1"/>
    <n v="799"/>
    <n v="0"/>
    <n v="360"/>
    <x v="0"/>
    <s v="Delivered"/>
    <s v="Mobile App"/>
    <n v="5"/>
    <n v="799"/>
    <n v="0"/>
    <n v="799"/>
    <n v="360"/>
    <n v="439"/>
    <n v="0"/>
    <s v="Jul"/>
    <n v="2025"/>
    <x v="2"/>
  </r>
  <r>
    <s v="ORD101645"/>
    <d v="2025-07-21T00:00:00"/>
    <s v="CUST0849"/>
    <s v="Sakshi Mishra"/>
    <s v="Female"/>
    <n v="34"/>
    <x v="23"/>
    <s v="West"/>
    <s v="P011"/>
    <x v="24"/>
    <x v="0"/>
    <s v="Kitchen"/>
    <n v="2"/>
    <n v="3499"/>
    <n v="0"/>
    <n v="4500"/>
    <x v="0"/>
    <s v="Returned"/>
    <s v="Website"/>
    <n v="2"/>
    <n v="6998"/>
    <n v="0"/>
    <n v="6998"/>
    <n v="4500"/>
    <n v="2498"/>
    <n v="0"/>
    <s v="Jul"/>
    <n v="2025"/>
    <x v="3"/>
  </r>
  <r>
    <s v="ORD103163"/>
    <d v="2025-07-21T00:00:00"/>
    <s v="CUST0775"/>
    <s v="Nisha Saxena"/>
    <s v="Male"/>
    <n v="36"/>
    <x v="6"/>
    <s v="North"/>
    <s v="P015"/>
    <x v="23"/>
    <x v="0"/>
    <s v="Home Decor"/>
    <n v="1"/>
    <n v="1599"/>
    <n v="0.15"/>
    <n v="850"/>
    <x v="0"/>
    <s v="Cancelled"/>
    <s v="Website"/>
    <m/>
    <n v="1599"/>
    <n v="239.85"/>
    <n v="1359.15"/>
    <n v="850"/>
    <n v="509.15000000000009"/>
    <n v="0"/>
    <s v="Jul"/>
    <n v="2025"/>
    <x v="2"/>
  </r>
  <r>
    <s v="ORD100851"/>
    <d v="2025-07-21T00:00:00"/>
    <s v="CUST0526"/>
    <s v="Aditya Kapoor"/>
    <s v="Female"/>
    <n v="29"/>
    <x v="6"/>
    <s v="North"/>
    <s v="P002"/>
    <x v="10"/>
    <x v="3"/>
    <s v="Audio"/>
    <n v="4"/>
    <n v="1899"/>
    <n v="0.2"/>
    <n v="4480"/>
    <x v="0"/>
    <s v="Delivered"/>
    <s v="Mobile App"/>
    <n v="5"/>
    <n v="7596"/>
    <n v="1519.2"/>
    <n v="6076.8"/>
    <n v="4480"/>
    <n v="1596.8000000000002"/>
    <n v="0"/>
    <s v="Jul"/>
    <n v="2025"/>
    <x v="3"/>
  </r>
  <r>
    <s v="ORD102484"/>
    <d v="2025-07-21T00:00:00"/>
    <s v="CUST0508"/>
    <s v="Ananya Kumar"/>
    <s v="Male"/>
    <n v="37"/>
    <x v="3"/>
    <s v="East"/>
    <s v="P008"/>
    <x v="2"/>
    <x v="2"/>
    <s v="Clothing"/>
    <n v="3"/>
    <n v="799"/>
    <n v="0"/>
    <n v="1170"/>
    <x v="5"/>
    <s v="Returned"/>
    <s v="Mobile App"/>
    <n v="5"/>
    <n v="2397"/>
    <n v="0"/>
    <n v="2397"/>
    <n v="1170"/>
    <n v="1227"/>
    <n v="0"/>
    <s v="Jul"/>
    <n v="2025"/>
    <x v="2"/>
  </r>
  <r>
    <s v="ORD104492"/>
    <d v="2025-07-22T00:00:00"/>
    <s v="CUST2148"/>
    <s v="Varun Jain"/>
    <s v="Male"/>
    <n v="29"/>
    <x v="12"/>
    <s v="West"/>
    <s v="P006"/>
    <x v="8"/>
    <x v="2"/>
    <s v="Bags"/>
    <n v="1"/>
    <n v="1799"/>
    <n v="0.1"/>
    <n v="950"/>
    <x v="4"/>
    <s v="Delivered"/>
    <s v="Mobile App"/>
    <n v="5"/>
    <n v="1799"/>
    <n v="179.9"/>
    <n v="1619.1"/>
    <n v="950"/>
    <n v="669.09999999999991"/>
    <n v="0"/>
    <s v="Jul"/>
    <n v="2025"/>
    <x v="3"/>
  </r>
  <r>
    <s v="ORD101956"/>
    <d v="2025-07-22T00:00:00"/>
    <s v="CUST0215"/>
    <s v="Aditi Saxena"/>
    <s v="Male"/>
    <n v="46"/>
    <x v="22"/>
    <s v="South"/>
    <s v="P030"/>
    <x v="7"/>
    <x v="4"/>
    <s v="Self Development"/>
    <n v="1"/>
    <n v="599"/>
    <n v="0.1"/>
    <n v="260"/>
    <x v="0"/>
    <s v="Delivered"/>
    <s v="Website"/>
    <n v="5"/>
    <n v="599"/>
    <n v="59.900000000000006"/>
    <n v="539.1"/>
    <n v="260"/>
    <n v="279.10000000000002"/>
    <n v="0"/>
    <s v="Jul"/>
    <n v="2025"/>
    <x v="1"/>
  </r>
  <r>
    <s v="ORD103261"/>
    <d v="2025-07-22T00:00:00"/>
    <s v="CUST0924"/>
    <s v="Ananya Kumar"/>
    <s v="Male"/>
    <n v="50"/>
    <x v="8"/>
    <s v="East"/>
    <s v="P011"/>
    <x v="24"/>
    <x v="0"/>
    <s v="Kitchen"/>
    <n v="2"/>
    <n v="3499"/>
    <n v="0"/>
    <n v="4500"/>
    <x v="3"/>
    <s v="Delivered"/>
    <s v="Mobile App"/>
    <n v="4"/>
    <n v="6998"/>
    <n v="0"/>
    <n v="6998"/>
    <n v="4500"/>
    <n v="2498"/>
    <n v="0"/>
    <s v="Jul"/>
    <n v="2025"/>
    <x v="1"/>
  </r>
  <r>
    <s v="ORD100163"/>
    <d v="2025-07-22T00:00:00"/>
    <s v="CUST0271"/>
    <s v="Isha Mehta"/>
    <s v="Male"/>
    <n v="48"/>
    <x v="15"/>
    <s v="West"/>
    <s v="P027"/>
    <x v="25"/>
    <x v="4"/>
    <s v="Business"/>
    <n v="1"/>
    <n v="699"/>
    <n v="0"/>
    <n v="300"/>
    <x v="1"/>
    <s v="Delivered"/>
    <s v="Website"/>
    <n v="1"/>
    <n v="699"/>
    <n v="0"/>
    <n v="699"/>
    <n v="300"/>
    <n v="399"/>
    <n v="0"/>
    <s v="Jul"/>
    <n v="2025"/>
    <x v="1"/>
  </r>
  <r>
    <s v="ORD100491"/>
    <d v="2025-07-22T00:00:00"/>
    <s v="CUST1256"/>
    <s v="Sanya Malhotra"/>
    <s v="Male"/>
    <n v="21"/>
    <x v="17"/>
    <s v="North"/>
    <s v="P001"/>
    <x v="6"/>
    <x v="3"/>
    <s v="Audio"/>
    <n v="2"/>
    <n v="2499"/>
    <n v="0.05"/>
    <n v="3100"/>
    <x v="2"/>
    <s v="Delivered"/>
    <s v="Mobile App"/>
    <n v="4"/>
    <n v="4998"/>
    <n v="249.9"/>
    <n v="4748.1000000000004"/>
    <n v="3100"/>
    <n v="1648.1000000000004"/>
    <n v="0"/>
    <s v="Jul"/>
    <n v="2025"/>
    <x v="0"/>
  </r>
  <r>
    <s v="ORD102115"/>
    <d v="2025-07-22T00:00:00"/>
    <s v="CUST0568"/>
    <s v="Ishaan Malhotra"/>
    <s v="Female"/>
    <n v="25"/>
    <x v="10"/>
    <s v="South"/>
    <s v="P003"/>
    <x v="9"/>
    <x v="3"/>
    <s v="Wearables"/>
    <n v="1"/>
    <n v="3299"/>
    <n v="0.05"/>
    <n v="2100"/>
    <x v="0"/>
    <s v="Delivered"/>
    <s v="Website"/>
    <n v="4"/>
    <n v="3299"/>
    <n v="164.95000000000002"/>
    <n v="3134.05"/>
    <n v="2100"/>
    <n v="1034.0500000000002"/>
    <n v="0"/>
    <s v="Jul"/>
    <n v="2025"/>
    <x v="0"/>
  </r>
  <r>
    <s v="ORD102315"/>
    <d v="2025-07-22T00:00:00"/>
    <s v="CUST1579"/>
    <s v="Kiara Chopra"/>
    <s v="Female"/>
    <n v="24"/>
    <x v="2"/>
    <s v="East"/>
    <s v="P014"/>
    <x v="29"/>
    <x v="0"/>
    <s v="Home Decor"/>
    <n v="2"/>
    <n v="1299"/>
    <n v="0.1"/>
    <n v="1380"/>
    <x v="1"/>
    <s v="Delivered"/>
    <s v="Mobile App"/>
    <n v="4"/>
    <n v="2598"/>
    <n v="259.8"/>
    <n v="2338.1999999999998"/>
    <n v="1380"/>
    <n v="958.19999999999982"/>
    <n v="0"/>
    <s v="Jul"/>
    <n v="2025"/>
    <x v="0"/>
  </r>
  <r>
    <s v="ORD103953"/>
    <d v="2025-07-22T00:00:00"/>
    <s v="CUST1867"/>
    <s v="Kiara Chopra"/>
    <s v="Female"/>
    <n v="48"/>
    <x v="17"/>
    <s v="North"/>
    <s v="P005"/>
    <x v="27"/>
    <x v="3"/>
    <s v="Accessories"/>
    <n v="3"/>
    <n v="1599"/>
    <n v="0.05"/>
    <n v="2760"/>
    <x v="0"/>
    <s v="Delivered"/>
    <s v="Mobile App"/>
    <n v="3"/>
    <n v="4797"/>
    <n v="239.85000000000002"/>
    <n v="4557.1499999999996"/>
    <n v="2760"/>
    <n v="1797.1499999999996"/>
    <n v="0"/>
    <s v="Jul"/>
    <n v="2025"/>
    <x v="1"/>
  </r>
  <r>
    <s v="ORD102495"/>
    <d v="2025-07-23T00:00:00"/>
    <s v="CUST0462"/>
    <s v="Aditya Kapoor"/>
    <s v="Female"/>
    <n v="39"/>
    <x v="19"/>
    <s v="East"/>
    <s v="P028"/>
    <x v="12"/>
    <x v="4"/>
    <s v="Technology"/>
    <n v="1"/>
    <n v="1099"/>
    <n v="0.2"/>
    <n v="520"/>
    <x v="3"/>
    <s v="Delivered"/>
    <s v="Mobile App"/>
    <n v="5"/>
    <n v="1099"/>
    <n v="219.8"/>
    <n v="879.2"/>
    <n v="520"/>
    <n v="359.20000000000005"/>
    <n v="0"/>
    <s v="Jul"/>
    <n v="2025"/>
    <x v="2"/>
  </r>
  <r>
    <s v="ORD101473"/>
    <d v="2025-07-23T00:00:00"/>
    <s v="CUST2061"/>
    <s v="Tanvi Patel"/>
    <s v="Female"/>
    <n v="49"/>
    <x v="18"/>
    <s v="South"/>
    <s v="P028"/>
    <x v="12"/>
    <x v="4"/>
    <s v="Technology"/>
    <n v="2"/>
    <n v="1099"/>
    <n v="0.2"/>
    <n v="1040"/>
    <x v="2"/>
    <s v="Delivered"/>
    <s v="Mobile App"/>
    <n v="5"/>
    <n v="2198"/>
    <n v="439.6"/>
    <n v="1758.4"/>
    <n v="1040"/>
    <n v="718.40000000000009"/>
    <n v="0"/>
    <s v="Jul"/>
    <n v="2025"/>
    <x v="1"/>
  </r>
  <r>
    <s v="ORD102608"/>
    <d v="2025-07-23T00:00:00"/>
    <s v="CUST1524"/>
    <s v="Karan Jain"/>
    <s v="Male"/>
    <n v="37"/>
    <x v="14"/>
    <s v="South"/>
    <s v="P022"/>
    <x v="4"/>
    <x v="1"/>
    <s v="Skincare"/>
    <n v="2"/>
    <n v="799"/>
    <n v="0"/>
    <n v="720"/>
    <x v="5"/>
    <s v="Delivered"/>
    <s v="Website"/>
    <n v="4"/>
    <n v="1598"/>
    <n v="0"/>
    <n v="1598"/>
    <n v="720"/>
    <n v="878"/>
    <n v="0"/>
    <s v="Jul"/>
    <n v="2025"/>
    <x v="2"/>
  </r>
  <r>
    <s v="ORD104361"/>
    <d v="2025-07-23T00:00:00"/>
    <s v="CUST2177"/>
    <s v="Diya Mishra"/>
    <s v="Male"/>
    <n v="18"/>
    <x v="1"/>
    <s v="North"/>
    <s v="P024"/>
    <x v="13"/>
    <x v="1"/>
    <s v="Fragrance"/>
    <n v="2"/>
    <n v="1799"/>
    <n v="0.05"/>
    <n v="1800"/>
    <x v="0"/>
    <s v="Delivered"/>
    <s v="Mobile App"/>
    <n v="5"/>
    <n v="3598"/>
    <n v="179.9"/>
    <n v="3418.1"/>
    <n v="1800"/>
    <n v="1618.1"/>
    <n v="0"/>
    <s v="Jul"/>
    <n v="2025"/>
    <x v="0"/>
  </r>
  <r>
    <s v="ORD103526"/>
    <d v="2025-07-23T00:00:00"/>
    <s v="CUST1058"/>
    <s v="Manish Agarwal"/>
    <s v="Male"/>
    <n v="31"/>
    <x v="22"/>
    <s v="South"/>
    <s v="P018"/>
    <x v="16"/>
    <x v="5"/>
    <s v="Sports"/>
    <n v="2"/>
    <n v="2199"/>
    <n v="0.2"/>
    <n v="2500"/>
    <x v="3"/>
    <s v="Delivered"/>
    <s v="Mobile App"/>
    <n v="5"/>
    <n v="4398"/>
    <n v="879.6"/>
    <n v="3518.4"/>
    <n v="2500"/>
    <n v="1018.4000000000001"/>
    <n v="0"/>
    <s v="Jul"/>
    <n v="2025"/>
    <x v="3"/>
  </r>
  <r>
    <s v="ORD103174"/>
    <d v="2025-07-23T00:00:00"/>
    <s v="CUST1427"/>
    <s v="Anjali Verma"/>
    <s v="Male"/>
    <n v="26"/>
    <x v="5"/>
    <s v="West"/>
    <s v="P022"/>
    <x v="4"/>
    <x v="1"/>
    <s v="Skincare"/>
    <n v="1"/>
    <n v="799"/>
    <n v="0.3"/>
    <n v="360"/>
    <x v="0"/>
    <s v="Delivered"/>
    <s v="Website"/>
    <n v="1"/>
    <n v="799"/>
    <n v="239.7"/>
    <n v="559.29999999999995"/>
    <n v="360"/>
    <n v="199.29999999999995"/>
    <n v="0"/>
    <s v="Jul"/>
    <n v="2025"/>
    <x v="3"/>
  </r>
  <r>
    <s v="ORD100341"/>
    <d v="2025-07-23T00:00:00"/>
    <s v="CUST1194"/>
    <s v="Arjun Rao"/>
    <s v="Female"/>
    <n v="30"/>
    <x v="13"/>
    <s v="North"/>
    <s v="P001"/>
    <x v="6"/>
    <x v="3"/>
    <s v="Audio"/>
    <n v="2"/>
    <n v="2499"/>
    <n v="0.25"/>
    <n v="3100"/>
    <x v="4"/>
    <s v="Delivered"/>
    <s v="Mobile App"/>
    <n v="4"/>
    <n v="4998"/>
    <n v="1249.5"/>
    <n v="3748.5"/>
    <n v="3100"/>
    <n v="648.5"/>
    <n v="0"/>
    <s v="Jul"/>
    <n v="2025"/>
    <x v="3"/>
  </r>
  <r>
    <s v="ORD103390"/>
    <d v="2025-07-24T00:00:00"/>
    <s v="CUST1110"/>
    <s v="Simran Gupta"/>
    <s v="Female"/>
    <n v="40"/>
    <x v="7"/>
    <s v="West"/>
    <s v="P027"/>
    <x v="25"/>
    <x v="4"/>
    <s v="Business"/>
    <n v="1"/>
    <n v="699"/>
    <n v="0.15"/>
    <n v="300"/>
    <x v="1"/>
    <s v="Delivered"/>
    <s v="Mobile App"/>
    <n v="5"/>
    <n v="699"/>
    <n v="104.85"/>
    <n v="594.15"/>
    <n v="300"/>
    <n v="294.14999999999998"/>
    <n v="0"/>
    <s v="Jul"/>
    <n v="2025"/>
    <x v="2"/>
  </r>
  <r>
    <s v="ORD100607"/>
    <d v="2025-07-24T00:00:00"/>
    <s v="CUST1907"/>
    <s v="Anjali Verma"/>
    <s v="Male"/>
    <n v="26"/>
    <x v="5"/>
    <s v="West"/>
    <s v="P027"/>
    <x v="25"/>
    <x v="4"/>
    <s v="Business"/>
    <n v="2"/>
    <n v="699"/>
    <n v="0.15"/>
    <n v="600"/>
    <x v="0"/>
    <s v="Delivered"/>
    <s v="Website"/>
    <n v="5"/>
    <n v="1398"/>
    <n v="209.7"/>
    <n v="1188.3"/>
    <n v="600"/>
    <n v="588.29999999999995"/>
    <n v="0"/>
    <s v="Jul"/>
    <n v="2025"/>
    <x v="3"/>
  </r>
  <r>
    <s v="ORD102694"/>
    <d v="2025-07-24T00:00:00"/>
    <s v="CUST1375"/>
    <s v="Shivam Mehta"/>
    <s v="Male"/>
    <n v="18"/>
    <x v="17"/>
    <s v="North"/>
    <s v="P011"/>
    <x v="24"/>
    <x v="0"/>
    <s v="Kitchen"/>
    <n v="3"/>
    <n v="3499"/>
    <n v="0.05"/>
    <n v="6750"/>
    <x v="4"/>
    <s v="Cancelled"/>
    <s v="Mobile App"/>
    <m/>
    <n v="10497"/>
    <n v="524.85"/>
    <n v="9972.15"/>
    <n v="6750"/>
    <n v="3222.1499999999996"/>
    <n v="0"/>
    <s v="Jul"/>
    <n v="2025"/>
    <x v="0"/>
  </r>
  <r>
    <s v="ORD103298"/>
    <d v="2025-07-24T00:00:00"/>
    <s v="CUST2197"/>
    <s v="Pranav Bansal"/>
    <s v="Female"/>
    <n v="33"/>
    <x v="12"/>
    <s v="West"/>
    <s v="P014"/>
    <x v="29"/>
    <x v="0"/>
    <s v="Home Decor"/>
    <n v="2"/>
    <n v="1299"/>
    <n v="0.05"/>
    <n v="1380"/>
    <x v="1"/>
    <s v="Cancelled"/>
    <s v="Mobile App"/>
    <m/>
    <n v="2598"/>
    <n v="129.9"/>
    <n v="2468.1"/>
    <n v="1380"/>
    <n v="1088.0999999999999"/>
    <n v="0"/>
    <s v="Jul"/>
    <n v="2025"/>
    <x v="3"/>
  </r>
  <r>
    <s v="ORD102106"/>
    <d v="2025-07-24T00:00:00"/>
    <s v="CUST0614"/>
    <s v="Kabir Gupta"/>
    <s v="Female"/>
    <n v="25"/>
    <x v="21"/>
    <s v="East"/>
    <s v="P016"/>
    <x v="28"/>
    <x v="5"/>
    <s v="Fitness"/>
    <n v="2"/>
    <n v="999"/>
    <n v="0"/>
    <n v="1040"/>
    <x v="4"/>
    <s v="Cancelled"/>
    <s v="Mobile App"/>
    <m/>
    <n v="1998"/>
    <n v="0"/>
    <n v="1998"/>
    <n v="1040"/>
    <n v="958"/>
    <n v="0"/>
    <s v="Jul"/>
    <n v="2025"/>
    <x v="0"/>
  </r>
  <r>
    <s v="ORD102827"/>
    <d v="2025-07-24T00:00:00"/>
    <s v="CUST0092"/>
    <s v="Ananya Kumar"/>
    <s v="Male"/>
    <n v="23"/>
    <x v="17"/>
    <s v="North"/>
    <s v="P004"/>
    <x v="19"/>
    <x v="3"/>
    <s v="Accessories"/>
    <n v="2"/>
    <n v="899"/>
    <n v="0.2"/>
    <n v="960"/>
    <x v="0"/>
    <s v="Delivered"/>
    <s v="Website"/>
    <n v="3"/>
    <n v="1798"/>
    <n v="359.6"/>
    <n v="1438.4"/>
    <n v="960"/>
    <n v="478.40000000000009"/>
    <n v="0"/>
    <s v="Jul"/>
    <n v="2025"/>
    <x v="0"/>
  </r>
  <r>
    <s v="ORD104326"/>
    <d v="2025-07-25T00:00:00"/>
    <s v="CUST1353"/>
    <s v="Zoya Singh"/>
    <s v="Female"/>
    <n v="24"/>
    <x v="19"/>
    <s v="East"/>
    <s v="P008"/>
    <x v="2"/>
    <x v="2"/>
    <s v="Clothing"/>
    <n v="1"/>
    <n v="799"/>
    <n v="0.2"/>
    <n v="390"/>
    <x v="3"/>
    <s v="Delivered"/>
    <s v="Mobile App"/>
    <n v="2"/>
    <n v="799"/>
    <n v="159.80000000000001"/>
    <n v="639.20000000000005"/>
    <n v="390"/>
    <n v="249.20000000000005"/>
    <n v="0"/>
    <s v="Jul"/>
    <n v="2025"/>
    <x v="0"/>
  </r>
  <r>
    <s v="ORD101319"/>
    <d v="2025-07-25T00:00:00"/>
    <s v="CUST0529"/>
    <s v="Sakshi Mishra"/>
    <s v="Female"/>
    <n v="25"/>
    <x v="8"/>
    <s v="East"/>
    <s v="P003"/>
    <x v="9"/>
    <x v="3"/>
    <s v="Wearables"/>
    <n v="1"/>
    <n v="3299"/>
    <n v="0.1"/>
    <n v="2100"/>
    <x v="3"/>
    <s v="Delivered"/>
    <s v="Mobile App"/>
    <n v="4"/>
    <n v="3299"/>
    <n v="329.90000000000003"/>
    <n v="2969.1"/>
    <n v="2100"/>
    <n v="869.09999999999991"/>
    <n v="0"/>
    <s v="Jul"/>
    <n v="2025"/>
    <x v="0"/>
  </r>
  <r>
    <s v="ORD101492"/>
    <d v="2025-07-25T00:00:00"/>
    <s v="CUST0132"/>
    <s v="Varun Jain"/>
    <s v="Male"/>
    <n v="39"/>
    <x v="1"/>
    <s v="North"/>
    <s v="P005"/>
    <x v="27"/>
    <x v="3"/>
    <s v="Accessories"/>
    <n v="1"/>
    <n v="1599"/>
    <n v="0.3"/>
    <n v="920"/>
    <x v="2"/>
    <s v="Delivered"/>
    <s v="Mobile App"/>
    <n v="5"/>
    <n v="1599"/>
    <n v="479.7"/>
    <n v="1119.3"/>
    <n v="920"/>
    <n v="199.29999999999995"/>
    <n v="0"/>
    <s v="Jul"/>
    <n v="2025"/>
    <x v="2"/>
  </r>
  <r>
    <s v="ORD104800"/>
    <d v="2025-07-25T00:00:00"/>
    <s v="CUST0050"/>
    <s v="Yash Agarwal"/>
    <s v="Female"/>
    <n v="37"/>
    <x v="11"/>
    <s v="West"/>
    <s v="P019"/>
    <x v="18"/>
    <x v="5"/>
    <s v="Sports"/>
    <n v="5"/>
    <n v="1499"/>
    <n v="0"/>
    <n v="4000"/>
    <x v="4"/>
    <s v="Delivered"/>
    <s v="Mobile App"/>
    <n v="4"/>
    <n v="7495"/>
    <n v="0"/>
    <n v="7495"/>
    <n v="4000"/>
    <n v="3495"/>
    <n v="0"/>
    <s v="Jul"/>
    <n v="2025"/>
    <x v="2"/>
  </r>
  <r>
    <s v="ORD103449"/>
    <d v="2025-07-25T00:00:00"/>
    <s v="CUST1702"/>
    <s v="Kabir Gupta"/>
    <s v="Female"/>
    <n v="48"/>
    <x v="2"/>
    <s v="East"/>
    <s v="P009"/>
    <x v="21"/>
    <x v="2"/>
    <s v="Clothing"/>
    <n v="1"/>
    <n v="1999"/>
    <n v="0.05"/>
    <n v="1050"/>
    <x v="5"/>
    <s v="Delivered"/>
    <s v="Website"/>
    <n v="5"/>
    <n v="1999"/>
    <n v="99.95"/>
    <n v="1899.05"/>
    <n v="1050"/>
    <n v="849.05"/>
    <n v="0"/>
    <s v="Jul"/>
    <n v="2025"/>
    <x v="1"/>
  </r>
  <r>
    <s v="ORD103030"/>
    <d v="2025-07-25T00:00:00"/>
    <s v="CUST0476"/>
    <s v="Ananya Kumar"/>
    <s v="Male"/>
    <n v="39"/>
    <x v="10"/>
    <s v="South"/>
    <s v="P023"/>
    <x v="20"/>
    <x v="1"/>
    <s v="Haircare"/>
    <n v="2"/>
    <n v="649"/>
    <n v="0.1"/>
    <n v="580"/>
    <x v="1"/>
    <s v="Delivered"/>
    <s v="Mobile App"/>
    <n v="5"/>
    <n v="1298"/>
    <n v="129.80000000000001"/>
    <n v="1168.2"/>
    <n v="580"/>
    <n v="588.20000000000005"/>
    <n v="0"/>
    <s v="Jul"/>
    <n v="2025"/>
    <x v="2"/>
  </r>
  <r>
    <s v="ORD101762"/>
    <d v="2025-07-25T00:00:00"/>
    <s v="CUST1488"/>
    <s v="Mohit Sharma"/>
    <s v="Female"/>
    <n v="28"/>
    <x v="13"/>
    <s v="North"/>
    <s v="P022"/>
    <x v="4"/>
    <x v="1"/>
    <s v="Skincare"/>
    <n v="2"/>
    <n v="799"/>
    <n v="0"/>
    <n v="720"/>
    <x v="0"/>
    <s v="Delivered"/>
    <s v="Website"/>
    <n v="5"/>
    <n v="1598"/>
    <n v="0"/>
    <n v="1598"/>
    <n v="720"/>
    <n v="878"/>
    <n v="0"/>
    <s v="Jul"/>
    <n v="2025"/>
    <x v="3"/>
  </r>
  <r>
    <s v="ORD103773"/>
    <d v="2025-07-25T00:00:00"/>
    <s v="CUST0567"/>
    <s v="Aditi Saxena"/>
    <s v="Male"/>
    <n v="25"/>
    <x v="4"/>
    <s v="South"/>
    <s v="P023"/>
    <x v="20"/>
    <x v="1"/>
    <s v="Haircare"/>
    <n v="1"/>
    <n v="649"/>
    <n v="0.1"/>
    <n v="290"/>
    <x v="3"/>
    <s v="Delivered"/>
    <s v="Mobile App"/>
    <n v="5"/>
    <n v="649"/>
    <n v="64.900000000000006"/>
    <n v="584.1"/>
    <n v="290"/>
    <n v="294.10000000000002"/>
    <n v="0"/>
    <s v="Jul"/>
    <n v="2025"/>
    <x v="0"/>
  </r>
  <r>
    <s v="ORD104301"/>
    <d v="2025-07-25T00:00:00"/>
    <s v="CUST0942"/>
    <s v="Aditya Kapoor"/>
    <s v="Female"/>
    <n v="29"/>
    <x v="13"/>
    <s v="North"/>
    <s v="P004"/>
    <x v="19"/>
    <x v="3"/>
    <s v="Accessories"/>
    <n v="1"/>
    <n v="899"/>
    <n v="0.1"/>
    <n v="480"/>
    <x v="1"/>
    <s v="Delivered"/>
    <s v="Mobile App"/>
    <n v="4"/>
    <n v="899"/>
    <n v="89.9"/>
    <n v="809.1"/>
    <n v="480"/>
    <n v="329.1"/>
    <n v="0"/>
    <s v="Jul"/>
    <n v="2025"/>
    <x v="3"/>
  </r>
  <r>
    <s v="ORD100052"/>
    <d v="2025-07-25T00:00:00"/>
    <s v="CUST0446"/>
    <s v="Pooja Kapoor"/>
    <s v="Female"/>
    <n v="35"/>
    <x v="10"/>
    <s v="South"/>
    <s v="P029"/>
    <x v="11"/>
    <x v="4"/>
    <s v="Technology"/>
    <n v="2"/>
    <n v="1299"/>
    <n v="0.05"/>
    <n v="1220"/>
    <x v="0"/>
    <s v="Delivered"/>
    <s v="Website"/>
    <n v="5"/>
    <n v="2598"/>
    <n v="129.9"/>
    <n v="2468.1"/>
    <n v="1220"/>
    <n v="1248.0999999999999"/>
    <n v="0"/>
    <s v="Jul"/>
    <n v="2025"/>
    <x v="3"/>
  </r>
  <r>
    <s v="ORD103119"/>
    <d v="2025-07-25T00:00:00"/>
    <s v="CUST1248"/>
    <s v="Aarav Sharma"/>
    <s v="Male"/>
    <n v="41"/>
    <x v="9"/>
    <s v="North"/>
    <s v="P017"/>
    <x v="17"/>
    <x v="5"/>
    <s v="Fitness"/>
    <n v="2"/>
    <n v="2499"/>
    <n v="0.15"/>
    <n v="2900"/>
    <x v="0"/>
    <s v="Returned"/>
    <s v="Website"/>
    <n v="3"/>
    <n v="4998"/>
    <n v="749.69999999999993"/>
    <n v="4248.3"/>
    <n v="2900"/>
    <n v="1348.3000000000002"/>
    <n v="0"/>
    <s v="Jul"/>
    <n v="2025"/>
    <x v="2"/>
  </r>
  <r>
    <s v="ORD103367"/>
    <d v="2025-07-25T00:00:00"/>
    <s v="CUST0367"/>
    <s v="Isha Mehta"/>
    <s v="Male"/>
    <n v="50"/>
    <x v="20"/>
    <s v="South"/>
    <s v="P012"/>
    <x v="0"/>
    <x v="0"/>
    <s v="Kitchen"/>
    <n v="1"/>
    <n v="5999"/>
    <n v="0.05"/>
    <n v="3900"/>
    <x v="0"/>
    <s v="Delivered"/>
    <s v="Mobile App"/>
    <n v="3"/>
    <n v="5999"/>
    <n v="299.95"/>
    <n v="5699.05"/>
    <n v="3900"/>
    <n v="1799.0500000000002"/>
    <n v="0"/>
    <s v="Jul"/>
    <n v="2025"/>
    <x v="1"/>
  </r>
  <r>
    <s v="ORD103655"/>
    <d v="2025-07-26T00:00:00"/>
    <s v="CUST1910"/>
    <s v="Simran Gupta"/>
    <s v="Female"/>
    <n v="38"/>
    <x v="9"/>
    <s v="North"/>
    <s v="P020"/>
    <x v="14"/>
    <x v="5"/>
    <s v="Fitness"/>
    <n v="3"/>
    <n v="699"/>
    <n v="0.05"/>
    <n v="960"/>
    <x v="4"/>
    <s v="Delivered"/>
    <s v="Website"/>
    <n v="5"/>
    <n v="2097"/>
    <n v="104.85000000000001"/>
    <n v="1992.15"/>
    <n v="960"/>
    <n v="1032.1500000000001"/>
    <n v="0"/>
    <s v="Jul"/>
    <n v="2025"/>
    <x v="2"/>
  </r>
  <r>
    <s v="ORD100106"/>
    <d v="2025-07-26T00:00:00"/>
    <s v="CUST0563"/>
    <s v="Anjali Verma"/>
    <s v="Female"/>
    <n v="36"/>
    <x v="1"/>
    <s v="North"/>
    <s v="P027"/>
    <x v="25"/>
    <x v="4"/>
    <s v="Business"/>
    <n v="1"/>
    <n v="699"/>
    <n v="0.1"/>
    <n v="300"/>
    <x v="0"/>
    <s v="Returned"/>
    <s v="Mobile App"/>
    <n v="5"/>
    <n v="699"/>
    <n v="69.900000000000006"/>
    <n v="629.1"/>
    <n v="300"/>
    <n v="329.1"/>
    <n v="0"/>
    <s v="Jul"/>
    <n v="2025"/>
    <x v="2"/>
  </r>
  <r>
    <s v="ORD103502"/>
    <d v="2025-07-26T00:00:00"/>
    <s v="CUST1215"/>
    <s v="Shivam Mehta"/>
    <s v="Male"/>
    <n v="18"/>
    <x v="14"/>
    <s v="South"/>
    <s v="P008"/>
    <x v="2"/>
    <x v="2"/>
    <s v="Clothing"/>
    <n v="2"/>
    <n v="799"/>
    <n v="0.1"/>
    <n v="780"/>
    <x v="2"/>
    <s v="Delivered"/>
    <s v="Mobile App"/>
    <n v="4"/>
    <n v="1598"/>
    <n v="159.80000000000001"/>
    <n v="1438.2"/>
    <n v="780"/>
    <n v="658.2"/>
    <n v="0"/>
    <s v="Jul"/>
    <n v="2025"/>
    <x v="0"/>
  </r>
  <r>
    <s v="ORD103619"/>
    <d v="2025-07-26T00:00:00"/>
    <s v="CUST0456"/>
    <s v="Sanya Malhotra"/>
    <s v="Female"/>
    <n v="37"/>
    <x v="1"/>
    <s v="North"/>
    <s v="P022"/>
    <x v="4"/>
    <x v="1"/>
    <s v="Skincare"/>
    <n v="1"/>
    <n v="799"/>
    <n v="0.15"/>
    <n v="360"/>
    <x v="2"/>
    <s v="Delivered"/>
    <s v="Website"/>
    <n v="5"/>
    <n v="799"/>
    <n v="119.85"/>
    <n v="679.15"/>
    <n v="360"/>
    <n v="319.14999999999998"/>
    <n v="0"/>
    <s v="Jul"/>
    <n v="2025"/>
    <x v="2"/>
  </r>
  <r>
    <s v="ORD103569"/>
    <d v="2025-07-26T00:00:00"/>
    <s v="CUST1480"/>
    <s v="Sanya Malhotra"/>
    <s v="Female"/>
    <n v="25"/>
    <x v="0"/>
    <s v="East"/>
    <s v="P010"/>
    <x v="26"/>
    <x v="2"/>
    <s v="Clothing"/>
    <n v="1"/>
    <n v="1499"/>
    <n v="0.1"/>
    <n v="780"/>
    <x v="0"/>
    <s v="Delivered"/>
    <s v="Website"/>
    <n v="3"/>
    <n v="1499"/>
    <n v="149.9"/>
    <n v="1349.1"/>
    <n v="780"/>
    <n v="569.09999999999991"/>
    <n v="0"/>
    <s v="Jul"/>
    <n v="2025"/>
    <x v="0"/>
  </r>
  <r>
    <s v="ORD100578"/>
    <d v="2025-07-26T00:00:00"/>
    <s v="CUST0989"/>
    <s v="Kavya Patel"/>
    <s v="Female"/>
    <n v="32"/>
    <x v="18"/>
    <s v="South"/>
    <s v="P029"/>
    <x v="11"/>
    <x v="4"/>
    <s v="Technology"/>
    <n v="1"/>
    <n v="1299"/>
    <n v="0.1"/>
    <n v="610"/>
    <x v="0"/>
    <s v="Cancelled"/>
    <s v="Website"/>
    <m/>
    <n v="1299"/>
    <n v="129.9"/>
    <n v="1169.0999999999999"/>
    <n v="610"/>
    <n v="559.09999999999991"/>
    <n v="0"/>
    <s v="Jul"/>
    <n v="2025"/>
    <x v="3"/>
  </r>
  <r>
    <s v="ORD103411"/>
    <d v="2025-07-26T00:00:00"/>
    <s v="CUST0176"/>
    <s v="Mohit Sharma"/>
    <s v="Male"/>
    <n v="36"/>
    <x v="20"/>
    <s v="South"/>
    <s v="P019"/>
    <x v="18"/>
    <x v="5"/>
    <s v="Sports"/>
    <n v="2"/>
    <n v="1499"/>
    <n v="0.05"/>
    <n v="1600"/>
    <x v="0"/>
    <s v="Cancelled"/>
    <s v="Website"/>
    <m/>
    <n v="2998"/>
    <n v="149.9"/>
    <n v="2848.1"/>
    <n v="1600"/>
    <n v="1248.0999999999999"/>
    <n v="0"/>
    <s v="Jul"/>
    <n v="2025"/>
    <x v="2"/>
  </r>
  <r>
    <s v="ORD101407"/>
    <d v="2025-07-26T00:00:00"/>
    <s v="CUST1517"/>
    <s v="Tanvi Patel"/>
    <s v="Female"/>
    <n v="38"/>
    <x v="4"/>
    <s v="South"/>
    <s v="P023"/>
    <x v="20"/>
    <x v="1"/>
    <s v="Haircare"/>
    <n v="4"/>
    <n v="649"/>
    <n v="0.1"/>
    <n v="1160"/>
    <x v="5"/>
    <s v="Delivered"/>
    <s v="Mobile App"/>
    <n v="4"/>
    <n v="2596"/>
    <n v="259.60000000000002"/>
    <n v="2336.4"/>
    <n v="1160"/>
    <n v="1176.4000000000001"/>
    <n v="0"/>
    <s v="Jul"/>
    <n v="2025"/>
    <x v="2"/>
  </r>
  <r>
    <s v="ORD103521"/>
    <d v="2025-07-26T00:00:00"/>
    <s v="CUST0031"/>
    <s v="Shivam Mehta"/>
    <s v="Female"/>
    <n v="30"/>
    <x v="17"/>
    <s v="North"/>
    <s v="P019"/>
    <x v="18"/>
    <x v="5"/>
    <s v="Sports"/>
    <n v="2"/>
    <n v="1499"/>
    <n v="0.25"/>
    <n v="1600"/>
    <x v="2"/>
    <s v="Delivered"/>
    <s v="Website"/>
    <n v="5"/>
    <n v="2998"/>
    <n v="749.5"/>
    <n v="2248.5"/>
    <n v="1600"/>
    <n v="648.5"/>
    <n v="0"/>
    <s v="Jul"/>
    <n v="2025"/>
    <x v="3"/>
  </r>
  <r>
    <s v="ORD102280"/>
    <d v="2025-07-26T00:00:00"/>
    <s v="CUST1032"/>
    <s v="Sanya Malhotra"/>
    <s v="Male"/>
    <n v="47"/>
    <x v="12"/>
    <s v="West"/>
    <s v="P015"/>
    <x v="23"/>
    <x v="0"/>
    <s v="Home Decor"/>
    <n v="1"/>
    <n v="1599"/>
    <n v="0.1"/>
    <n v="850"/>
    <x v="3"/>
    <s v="Delivered"/>
    <s v="Website"/>
    <n v="5"/>
    <n v="1599"/>
    <n v="159.9"/>
    <n v="1439.1"/>
    <n v="850"/>
    <n v="589.09999999999991"/>
    <n v="0"/>
    <s v="Jul"/>
    <n v="2025"/>
    <x v="1"/>
  </r>
  <r>
    <s v="ORD103303"/>
    <d v="2025-07-26T00:00:00"/>
    <s v="CUST1926"/>
    <s v="Kabir Gupta"/>
    <s v="Female"/>
    <n v="32"/>
    <x v="4"/>
    <s v="South"/>
    <s v="P023"/>
    <x v="20"/>
    <x v="1"/>
    <s v="Haircare"/>
    <n v="2"/>
    <n v="649"/>
    <n v="0.1"/>
    <n v="580"/>
    <x v="3"/>
    <s v="Delivered"/>
    <s v="Website"/>
    <n v="4"/>
    <n v="1298"/>
    <n v="129.80000000000001"/>
    <n v="1168.2"/>
    <n v="580"/>
    <n v="588.20000000000005"/>
    <n v="0"/>
    <s v="Jul"/>
    <n v="2025"/>
    <x v="3"/>
  </r>
  <r>
    <s v="ORD104385"/>
    <d v="2025-07-26T00:00:00"/>
    <s v="CUST1046"/>
    <s v="Simran Gupta"/>
    <s v="Female"/>
    <n v="34"/>
    <x v="17"/>
    <s v="North"/>
    <s v="P008"/>
    <x v="2"/>
    <x v="2"/>
    <s v="Clothing"/>
    <n v="2"/>
    <n v="799"/>
    <n v="0"/>
    <n v="780"/>
    <x v="4"/>
    <s v="Delivered"/>
    <s v="Mobile App"/>
    <n v="5"/>
    <n v="1598"/>
    <n v="0"/>
    <n v="1598"/>
    <n v="780"/>
    <n v="818"/>
    <n v="0"/>
    <s v="Jul"/>
    <n v="2025"/>
    <x v="3"/>
  </r>
  <r>
    <s v="ORD104597"/>
    <d v="2025-07-27T00:00:00"/>
    <s v="CUST0776"/>
    <s v="Sanya Malhotra"/>
    <s v="Female"/>
    <n v="31"/>
    <x v="7"/>
    <s v="West"/>
    <s v="P006"/>
    <x v="8"/>
    <x v="2"/>
    <s v="Bags"/>
    <n v="2"/>
    <n v="1799"/>
    <n v="0.1"/>
    <n v="1900"/>
    <x v="4"/>
    <s v="Delivered"/>
    <s v="Mobile App"/>
    <n v="5"/>
    <n v="3598"/>
    <n v="359.8"/>
    <n v="3238.2"/>
    <n v="1900"/>
    <n v="1338.1999999999998"/>
    <n v="0"/>
    <s v="Jul"/>
    <n v="2025"/>
    <x v="3"/>
  </r>
  <r>
    <s v="ORD101305"/>
    <d v="2025-07-27T00:00:00"/>
    <s v="CUST0441"/>
    <s v="Meera Singh"/>
    <s v="Male"/>
    <n v="30"/>
    <x v="21"/>
    <s v="East"/>
    <s v="P006"/>
    <x v="8"/>
    <x v="2"/>
    <s v="Bags"/>
    <n v="1"/>
    <n v="1799"/>
    <n v="0.1"/>
    <n v="950"/>
    <x v="4"/>
    <s v="Delivered"/>
    <s v="Mobile App"/>
    <n v="1"/>
    <n v="1799"/>
    <n v="179.9"/>
    <n v="1619.1"/>
    <n v="950"/>
    <n v="669.09999999999991"/>
    <n v="0"/>
    <s v="Jul"/>
    <n v="2025"/>
    <x v="3"/>
  </r>
  <r>
    <s v="ORD103574"/>
    <d v="2025-07-27T00:00:00"/>
    <s v="CUST1635"/>
    <s v="Riya Verma"/>
    <s v="Female"/>
    <n v="18"/>
    <x v="14"/>
    <s v="South"/>
    <s v="P019"/>
    <x v="18"/>
    <x v="5"/>
    <s v="Sports"/>
    <n v="1"/>
    <n v="1499"/>
    <n v="0.25"/>
    <n v="800"/>
    <x v="1"/>
    <s v="Delivered"/>
    <s v="Mobile App"/>
    <n v="4"/>
    <n v="1499"/>
    <n v="374.75"/>
    <n v="1124.25"/>
    <n v="800"/>
    <n v="324.25"/>
    <n v="0"/>
    <s v="Jul"/>
    <n v="2025"/>
    <x v="0"/>
  </r>
  <r>
    <s v="ORD101703"/>
    <d v="2025-07-27T00:00:00"/>
    <s v="CUST2077"/>
    <s v="Kavya Patel"/>
    <s v="Male"/>
    <n v="45"/>
    <x v="6"/>
    <s v="North"/>
    <s v="P023"/>
    <x v="20"/>
    <x v="1"/>
    <s v="Haircare"/>
    <n v="2"/>
    <n v="649"/>
    <n v="0"/>
    <n v="580"/>
    <x v="3"/>
    <s v="Delivered"/>
    <s v="Mobile App"/>
    <n v="5"/>
    <n v="1298"/>
    <n v="0"/>
    <n v="1298"/>
    <n v="580"/>
    <n v="718"/>
    <n v="0"/>
    <s v="Jul"/>
    <n v="2025"/>
    <x v="2"/>
  </r>
  <r>
    <s v="ORD103984"/>
    <d v="2025-07-27T00:00:00"/>
    <s v="CUST1980"/>
    <s v="Ananya Kumar"/>
    <s v="Male"/>
    <n v="33"/>
    <x v="19"/>
    <s v="East"/>
    <s v="P014"/>
    <x v="29"/>
    <x v="0"/>
    <s v="Home Decor"/>
    <n v="2"/>
    <n v="1299"/>
    <n v="0.05"/>
    <n v="1380"/>
    <x v="0"/>
    <s v="Delivered"/>
    <s v="Mobile App"/>
    <n v="5"/>
    <n v="2598"/>
    <n v="129.9"/>
    <n v="2468.1"/>
    <n v="1380"/>
    <n v="1088.0999999999999"/>
    <n v="0"/>
    <s v="Jul"/>
    <n v="2025"/>
    <x v="3"/>
  </r>
  <r>
    <s v="ORD103178"/>
    <d v="2025-07-27T00:00:00"/>
    <s v="CUST1643"/>
    <s v="Kiara Chopra"/>
    <s v="Female"/>
    <n v="18"/>
    <x v="7"/>
    <s v="West"/>
    <s v="P020"/>
    <x v="14"/>
    <x v="5"/>
    <s v="Fitness"/>
    <n v="1"/>
    <n v="699"/>
    <n v="0.15"/>
    <n v="320"/>
    <x v="3"/>
    <s v="Delivered"/>
    <s v="Website"/>
    <n v="5"/>
    <n v="699"/>
    <n v="104.85"/>
    <n v="594.15"/>
    <n v="320"/>
    <n v="274.14999999999998"/>
    <n v="0"/>
    <s v="Jul"/>
    <n v="2025"/>
    <x v="0"/>
  </r>
  <r>
    <s v="ORD100201"/>
    <d v="2025-07-27T00:00:00"/>
    <s v="CUST1152"/>
    <s v="Aarav Sharma"/>
    <s v="Female"/>
    <n v="37"/>
    <x v="0"/>
    <s v="East"/>
    <s v="P025"/>
    <x v="1"/>
    <x v="1"/>
    <s v="Skincare"/>
    <n v="1"/>
    <n v="699"/>
    <n v="0.15"/>
    <n v="310"/>
    <x v="0"/>
    <s v="Delivered"/>
    <s v="Mobile App"/>
    <n v="5"/>
    <n v="699"/>
    <n v="104.85"/>
    <n v="594.15"/>
    <n v="310"/>
    <n v="284.14999999999998"/>
    <n v="0"/>
    <s v="Jul"/>
    <n v="2025"/>
    <x v="2"/>
  </r>
  <r>
    <s v="ORD101381"/>
    <d v="2025-07-27T00:00:00"/>
    <s v="CUST1688"/>
    <s v="Ishaan Malhotra"/>
    <s v="Male"/>
    <n v="28"/>
    <x v="20"/>
    <s v="South"/>
    <s v="P022"/>
    <x v="4"/>
    <x v="1"/>
    <s v="Skincare"/>
    <n v="3"/>
    <n v="799"/>
    <n v="0.15"/>
    <n v="1080"/>
    <x v="3"/>
    <s v="Cancelled"/>
    <s v="Website"/>
    <m/>
    <n v="2397"/>
    <n v="359.55"/>
    <n v="2037.45"/>
    <n v="1080"/>
    <n v="957.45"/>
    <n v="0"/>
    <s v="Jul"/>
    <n v="2025"/>
    <x v="3"/>
  </r>
  <r>
    <s v="ORD100964"/>
    <d v="2025-07-28T00:00:00"/>
    <s v="CUST0612"/>
    <s v="Varun Jain"/>
    <s v="Male"/>
    <n v="33"/>
    <x v="21"/>
    <s v="East"/>
    <s v="P010"/>
    <x v="26"/>
    <x v="2"/>
    <s v="Clothing"/>
    <n v="4"/>
    <n v="1499"/>
    <n v="0.1"/>
    <n v="3120"/>
    <x v="0"/>
    <s v="Delivered"/>
    <s v="Mobile App"/>
    <n v="1"/>
    <n v="5996"/>
    <n v="599.6"/>
    <n v="5396.4"/>
    <n v="3120"/>
    <n v="2276.3999999999996"/>
    <n v="0"/>
    <s v="Jul"/>
    <n v="2025"/>
    <x v="3"/>
  </r>
  <r>
    <s v="ORD103982"/>
    <d v="2025-07-28T00:00:00"/>
    <s v="CUST0537"/>
    <s v="Meera Singh"/>
    <s v="Female"/>
    <n v="41"/>
    <x v="7"/>
    <s v="West"/>
    <s v="P014"/>
    <x v="29"/>
    <x v="0"/>
    <s v="Home Decor"/>
    <n v="2"/>
    <n v="1299"/>
    <n v="0.1"/>
    <n v="1380"/>
    <x v="0"/>
    <s v="Delivered"/>
    <s v="Mobile App"/>
    <n v="5"/>
    <n v="2598"/>
    <n v="259.8"/>
    <n v="2338.1999999999998"/>
    <n v="1380"/>
    <n v="958.19999999999982"/>
    <n v="0"/>
    <s v="Jul"/>
    <n v="2025"/>
    <x v="2"/>
  </r>
  <r>
    <s v="ORD102707"/>
    <d v="2025-07-28T00:00:00"/>
    <s v="CUST0555"/>
    <s v="Kiara Chopra"/>
    <s v="Male"/>
    <n v="44"/>
    <x v="13"/>
    <s v="North"/>
    <s v="P005"/>
    <x v="27"/>
    <x v="3"/>
    <s v="Accessories"/>
    <n v="3"/>
    <n v="1599"/>
    <n v="0.05"/>
    <n v="2760"/>
    <x v="0"/>
    <s v="Delivered"/>
    <s v="Mobile App"/>
    <n v="4"/>
    <n v="4797"/>
    <n v="239.85000000000002"/>
    <n v="4557.1499999999996"/>
    <n v="2760"/>
    <n v="1797.1499999999996"/>
    <n v="0"/>
    <s v="Jul"/>
    <n v="2025"/>
    <x v="2"/>
  </r>
  <r>
    <s v="ORD104767"/>
    <d v="2025-07-28T00:00:00"/>
    <s v="CUST0130"/>
    <s v="Manish Agarwal"/>
    <s v="Male"/>
    <n v="41"/>
    <x v="17"/>
    <s v="North"/>
    <s v="P015"/>
    <x v="23"/>
    <x v="0"/>
    <s v="Home Decor"/>
    <n v="3"/>
    <n v="1599"/>
    <n v="0.1"/>
    <n v="2550"/>
    <x v="3"/>
    <s v="Cancelled"/>
    <s v="Website"/>
    <m/>
    <n v="4797"/>
    <n v="479.70000000000005"/>
    <n v="4317.3"/>
    <n v="2550"/>
    <n v="1767.3000000000002"/>
    <n v="0"/>
    <s v="Jul"/>
    <n v="2025"/>
    <x v="2"/>
  </r>
  <r>
    <s v="ORD104887"/>
    <d v="2025-07-28T00:00:00"/>
    <s v="CUST1081"/>
    <s v="Meera Singh"/>
    <s v="Female"/>
    <n v="29"/>
    <x v="14"/>
    <s v="South"/>
    <s v="P021"/>
    <x v="3"/>
    <x v="1"/>
    <s v="Skincare"/>
    <n v="1"/>
    <n v="499"/>
    <n v="0.15"/>
    <n v="220"/>
    <x v="1"/>
    <s v="Delivered"/>
    <s v="Website"/>
    <n v="5"/>
    <n v="499"/>
    <n v="74.849999999999994"/>
    <n v="424.15"/>
    <n v="220"/>
    <n v="204.14999999999998"/>
    <n v="0"/>
    <s v="Jul"/>
    <n v="2025"/>
    <x v="3"/>
  </r>
  <r>
    <s v="ORD104806"/>
    <d v="2025-07-28T00:00:00"/>
    <s v="CUST1875"/>
    <s v="Anjali Verma"/>
    <s v="Male"/>
    <n v="26"/>
    <x v="3"/>
    <s v="East"/>
    <s v="P012"/>
    <x v="0"/>
    <x v="0"/>
    <s v="Kitchen"/>
    <n v="1"/>
    <n v="5999"/>
    <n v="0.1"/>
    <n v="3900"/>
    <x v="1"/>
    <s v="Delivered"/>
    <s v="Website"/>
    <n v="3"/>
    <n v="5999"/>
    <n v="599.9"/>
    <n v="5399.1"/>
    <n v="3900"/>
    <n v="1499.1000000000004"/>
    <n v="0"/>
    <s v="Jul"/>
    <n v="2025"/>
    <x v="3"/>
  </r>
  <r>
    <s v="ORD102010"/>
    <d v="2025-07-28T00:00:00"/>
    <s v="CUST1704"/>
    <s v="Sanya Malhotra"/>
    <s v="Female"/>
    <n v="29"/>
    <x v="19"/>
    <s v="East"/>
    <s v="P029"/>
    <x v="11"/>
    <x v="4"/>
    <s v="Technology"/>
    <n v="2"/>
    <n v="1299"/>
    <n v="0.2"/>
    <n v="1220"/>
    <x v="1"/>
    <s v="Delivered"/>
    <s v="Mobile App"/>
    <n v="3"/>
    <n v="2598"/>
    <n v="519.6"/>
    <n v="2078.4"/>
    <n v="1220"/>
    <n v="858.40000000000009"/>
    <n v="0"/>
    <s v="Jul"/>
    <n v="2025"/>
    <x v="3"/>
  </r>
  <r>
    <s v="ORD104933"/>
    <d v="2025-07-28T00:00:00"/>
    <s v="CUST0426"/>
    <s v="Arjun Rao"/>
    <s v="Male"/>
    <n v="27"/>
    <x v="17"/>
    <s v="North"/>
    <s v="P002"/>
    <x v="10"/>
    <x v="3"/>
    <s v="Audio"/>
    <n v="3"/>
    <n v="1899"/>
    <n v="0.15"/>
    <n v="3360"/>
    <x v="3"/>
    <s v="Delivered"/>
    <s v="Website"/>
    <n v="4"/>
    <n v="5697"/>
    <n v="854.55"/>
    <n v="4842.45"/>
    <n v="3360"/>
    <n v="1482.4499999999998"/>
    <n v="0"/>
    <s v="Jul"/>
    <n v="2025"/>
    <x v="3"/>
  </r>
  <r>
    <s v="ORD101692"/>
    <d v="2025-07-28T00:00:00"/>
    <s v="CUST1960"/>
    <s v="Sanya Malhotra"/>
    <s v="Male"/>
    <n v="20"/>
    <x v="2"/>
    <s v="East"/>
    <s v="P008"/>
    <x v="2"/>
    <x v="2"/>
    <s v="Clothing"/>
    <n v="1"/>
    <n v="799"/>
    <n v="0.15"/>
    <n v="390"/>
    <x v="3"/>
    <s v="Delivered"/>
    <s v="Mobile App"/>
    <n v="5"/>
    <n v="799"/>
    <n v="119.85"/>
    <n v="679.15"/>
    <n v="390"/>
    <n v="289.14999999999998"/>
    <n v="0"/>
    <s v="Jul"/>
    <n v="2025"/>
    <x v="0"/>
  </r>
  <r>
    <s v="ORD100828"/>
    <d v="2025-07-29T00:00:00"/>
    <s v="CUST2169"/>
    <s v="Meera Singh"/>
    <s v="Male"/>
    <n v="38"/>
    <x v="17"/>
    <s v="North"/>
    <s v="P016"/>
    <x v="28"/>
    <x v="5"/>
    <s v="Fitness"/>
    <n v="1"/>
    <n v="999"/>
    <n v="0.15"/>
    <n v="520"/>
    <x v="0"/>
    <s v="Delivered"/>
    <s v="Website"/>
    <n v="5"/>
    <n v="999"/>
    <n v="149.85"/>
    <n v="849.15"/>
    <n v="520"/>
    <n v="329.15"/>
    <n v="0"/>
    <s v="Jul"/>
    <n v="2025"/>
    <x v="2"/>
  </r>
  <r>
    <s v="ORD103886"/>
    <d v="2025-07-29T00:00:00"/>
    <s v="CUST0339"/>
    <s v="Anjali Verma"/>
    <s v="Male"/>
    <n v="28"/>
    <x v="6"/>
    <s v="North"/>
    <s v="P020"/>
    <x v="14"/>
    <x v="5"/>
    <s v="Fitness"/>
    <n v="1"/>
    <n v="699"/>
    <n v="0.05"/>
    <n v="320"/>
    <x v="0"/>
    <s v="Delivered"/>
    <s v="Mobile App"/>
    <n v="4"/>
    <n v="699"/>
    <n v="34.950000000000003"/>
    <n v="664.05"/>
    <n v="320"/>
    <n v="344.04999999999995"/>
    <n v="0"/>
    <s v="Jul"/>
    <n v="2025"/>
    <x v="3"/>
  </r>
  <r>
    <s v="ORD101261"/>
    <d v="2025-07-29T00:00:00"/>
    <s v="CUST1134"/>
    <s v="Aditya Kapoor"/>
    <s v="Female"/>
    <n v="29"/>
    <x v="14"/>
    <s v="South"/>
    <s v="P022"/>
    <x v="4"/>
    <x v="1"/>
    <s v="Skincare"/>
    <n v="2"/>
    <n v="799"/>
    <n v="0.2"/>
    <n v="720"/>
    <x v="1"/>
    <s v="Delivered"/>
    <s v="Mobile App"/>
    <n v="5"/>
    <n v="1598"/>
    <n v="319.60000000000002"/>
    <n v="1278.4000000000001"/>
    <n v="720"/>
    <n v="558.40000000000009"/>
    <n v="0"/>
    <s v="Jul"/>
    <n v="2025"/>
    <x v="3"/>
  </r>
  <r>
    <s v="ORD103123"/>
    <d v="2025-07-29T00:00:00"/>
    <s v="CUST0331"/>
    <s v="Kiara Chopra"/>
    <s v="Male"/>
    <n v="39"/>
    <x v="6"/>
    <s v="North"/>
    <s v="P014"/>
    <x v="29"/>
    <x v="0"/>
    <s v="Home Decor"/>
    <n v="1"/>
    <n v="1299"/>
    <n v="0.1"/>
    <n v="690"/>
    <x v="4"/>
    <s v="Returned"/>
    <s v="Mobile App"/>
    <n v="4"/>
    <n v="1299"/>
    <n v="129.9"/>
    <n v="1169.0999999999999"/>
    <n v="690"/>
    <n v="479.09999999999991"/>
    <n v="0"/>
    <s v="Jul"/>
    <n v="2025"/>
    <x v="2"/>
  </r>
  <r>
    <s v="ORD102281"/>
    <d v="2025-07-29T00:00:00"/>
    <s v="CUST2073"/>
    <s v="Meera Singh"/>
    <s v="Female"/>
    <n v="46"/>
    <x v="4"/>
    <s v="South"/>
    <s v="P025"/>
    <x v="1"/>
    <x v="1"/>
    <s v="Skincare"/>
    <n v="2"/>
    <n v="699"/>
    <n v="0.1"/>
    <n v="620"/>
    <x v="2"/>
    <s v="Delivered"/>
    <s v="Mobile App"/>
    <n v="4"/>
    <n v="1398"/>
    <n v="139.80000000000001"/>
    <n v="1258.2"/>
    <n v="620"/>
    <n v="638.20000000000005"/>
    <n v="0"/>
    <s v="Jul"/>
    <n v="2025"/>
    <x v="1"/>
  </r>
  <r>
    <s v="ORD102746"/>
    <d v="2025-07-29T00:00:00"/>
    <s v="CUST1846"/>
    <s v="Simran Gupta"/>
    <s v="Female"/>
    <n v="33"/>
    <x v="8"/>
    <s v="East"/>
    <s v="P001"/>
    <x v="6"/>
    <x v="3"/>
    <s v="Audio"/>
    <n v="2"/>
    <n v="2499"/>
    <n v="0.05"/>
    <n v="3100"/>
    <x v="1"/>
    <s v="Delivered"/>
    <s v="Website"/>
    <n v="5"/>
    <n v="4998"/>
    <n v="249.9"/>
    <n v="4748.1000000000004"/>
    <n v="3100"/>
    <n v="1648.1000000000004"/>
    <n v="0"/>
    <s v="Jul"/>
    <n v="2025"/>
    <x v="3"/>
  </r>
  <r>
    <s v="ORD102879"/>
    <d v="2025-07-29T00:00:00"/>
    <s v="CUST0445"/>
    <s v="Kavya Patel"/>
    <s v="Male"/>
    <n v="35"/>
    <x v="19"/>
    <s v="East"/>
    <s v="P009"/>
    <x v="21"/>
    <x v="2"/>
    <s v="Clothing"/>
    <n v="1"/>
    <n v="1999"/>
    <n v="0.1"/>
    <n v="1050"/>
    <x v="0"/>
    <s v="Delivered"/>
    <s v="Website"/>
    <n v="5"/>
    <n v="1999"/>
    <n v="199.9"/>
    <n v="1799.1"/>
    <n v="1050"/>
    <n v="749.09999999999991"/>
    <n v="0"/>
    <s v="Jul"/>
    <n v="2025"/>
    <x v="3"/>
  </r>
  <r>
    <s v="ORD100859"/>
    <d v="2025-07-29T00:00:00"/>
    <s v="CUST0511"/>
    <s v="Shivam Mehta"/>
    <s v="Male"/>
    <n v="27"/>
    <x v="13"/>
    <s v="North"/>
    <s v="P007"/>
    <x v="5"/>
    <x v="2"/>
    <s v="Footwear"/>
    <n v="3"/>
    <n v="2899"/>
    <n v="0.2"/>
    <n v="5100"/>
    <x v="0"/>
    <s v="Delivered"/>
    <s v="Mobile App"/>
    <n v="5"/>
    <n v="8697"/>
    <n v="1739.4"/>
    <n v="6957.6"/>
    <n v="5100"/>
    <n v="1857.6000000000004"/>
    <n v="0"/>
    <s v="Jul"/>
    <n v="2025"/>
    <x v="3"/>
  </r>
  <r>
    <s v="ORD102195"/>
    <d v="2025-07-29T00:00:00"/>
    <s v="CUST0288"/>
    <s v="Aarav Sharma"/>
    <s v="Male"/>
    <n v="36"/>
    <x v="17"/>
    <s v="North"/>
    <s v="P012"/>
    <x v="0"/>
    <x v="0"/>
    <s v="Kitchen"/>
    <n v="3"/>
    <n v="5999"/>
    <n v="0.2"/>
    <n v="11700"/>
    <x v="0"/>
    <s v="Delivered"/>
    <s v="Website"/>
    <n v="5"/>
    <n v="17997"/>
    <n v="3599.4"/>
    <n v="14397.6"/>
    <n v="11700"/>
    <n v="2697.6000000000004"/>
    <n v="0"/>
    <s v="Jul"/>
    <n v="2025"/>
    <x v="2"/>
  </r>
  <r>
    <s v="ORD102431"/>
    <d v="2025-07-29T00:00:00"/>
    <s v="CUST0492"/>
    <s v="Rahul Kumar"/>
    <s v="Female"/>
    <n v="37"/>
    <x v="8"/>
    <s v="East"/>
    <s v="P015"/>
    <x v="23"/>
    <x v="0"/>
    <s v="Home Decor"/>
    <n v="1"/>
    <n v="1599"/>
    <n v="0.05"/>
    <n v="850"/>
    <x v="0"/>
    <s v="Delivered"/>
    <s v="Mobile App"/>
    <n v="4"/>
    <n v="1599"/>
    <n v="79.95"/>
    <n v="1519.05"/>
    <n v="850"/>
    <n v="669.05"/>
    <n v="0"/>
    <s v="Jul"/>
    <n v="2025"/>
    <x v="2"/>
  </r>
  <r>
    <s v="ORD102234"/>
    <d v="2025-07-30T00:00:00"/>
    <s v="CUST0722"/>
    <s v="Yash Agarwal"/>
    <s v="Female"/>
    <n v="34"/>
    <x v="9"/>
    <s v="North"/>
    <s v="P025"/>
    <x v="1"/>
    <x v="1"/>
    <s v="Skincare"/>
    <n v="2"/>
    <n v="699"/>
    <n v="0.1"/>
    <n v="620"/>
    <x v="0"/>
    <s v="Delivered"/>
    <s v="Mobile App"/>
    <n v="5"/>
    <n v="1398"/>
    <n v="139.80000000000001"/>
    <n v="1258.2"/>
    <n v="620"/>
    <n v="638.20000000000005"/>
    <n v="0"/>
    <s v="Jul"/>
    <n v="2025"/>
    <x v="3"/>
  </r>
  <r>
    <s v="ORD103906"/>
    <d v="2025-07-30T00:00:00"/>
    <s v="CUST1806"/>
    <s v="Aditya Kapoor"/>
    <s v="Male"/>
    <n v="47"/>
    <x v="0"/>
    <s v="East"/>
    <s v="P020"/>
    <x v="14"/>
    <x v="5"/>
    <s v="Fitness"/>
    <n v="5"/>
    <n v="699"/>
    <n v="0.1"/>
    <n v="1600"/>
    <x v="5"/>
    <s v="Delivered"/>
    <s v="Mobile App"/>
    <n v="5"/>
    <n v="3495"/>
    <n v="349.5"/>
    <n v="3145.5"/>
    <n v="1600"/>
    <n v="1545.5"/>
    <n v="0"/>
    <s v="Jul"/>
    <n v="2025"/>
    <x v="1"/>
  </r>
  <r>
    <s v="ORD104375"/>
    <d v="2025-07-30T00:00:00"/>
    <s v="CUST0856"/>
    <s v="Ishaan Malhotra"/>
    <s v="Male"/>
    <n v="34"/>
    <x v="20"/>
    <s v="South"/>
    <s v="P007"/>
    <x v="5"/>
    <x v="2"/>
    <s v="Footwear"/>
    <n v="2"/>
    <n v="2899"/>
    <n v="0.1"/>
    <n v="3400"/>
    <x v="1"/>
    <s v="Delivered"/>
    <s v="Website"/>
    <n v="4"/>
    <n v="5798"/>
    <n v="579.80000000000007"/>
    <n v="5218.2"/>
    <n v="3400"/>
    <n v="1818.1999999999998"/>
    <n v="0"/>
    <s v="Jul"/>
    <n v="2025"/>
    <x v="3"/>
  </r>
  <r>
    <s v="ORD103478"/>
    <d v="2025-07-30T00:00:00"/>
    <s v="CUST0701"/>
    <s v="Kavya Patel"/>
    <s v="Male"/>
    <n v="18"/>
    <x v="11"/>
    <s v="West"/>
    <s v="P023"/>
    <x v="20"/>
    <x v="1"/>
    <s v="Haircare"/>
    <n v="1"/>
    <n v="649"/>
    <n v="0.2"/>
    <n v="290"/>
    <x v="3"/>
    <s v="Delivered"/>
    <s v="Mobile App"/>
    <n v="1"/>
    <n v="649"/>
    <n v="129.80000000000001"/>
    <n v="519.20000000000005"/>
    <n v="290"/>
    <n v="229.20000000000005"/>
    <n v="0"/>
    <s v="Jul"/>
    <n v="2025"/>
    <x v="0"/>
  </r>
  <r>
    <s v="ORD103739"/>
    <d v="2025-07-30T00:00:00"/>
    <s v="CUST0162"/>
    <s v="Manish Agarwal"/>
    <s v="Male"/>
    <n v="41"/>
    <x v="0"/>
    <s v="East"/>
    <s v="P023"/>
    <x v="20"/>
    <x v="1"/>
    <s v="Haircare"/>
    <n v="1"/>
    <n v="649"/>
    <n v="0.3"/>
    <n v="290"/>
    <x v="0"/>
    <s v="Delivered"/>
    <s v="Website"/>
    <n v="3"/>
    <n v="649"/>
    <n v="194.7"/>
    <n v="454.3"/>
    <n v="290"/>
    <n v="164.3"/>
    <n v="0"/>
    <s v="Jul"/>
    <n v="2025"/>
    <x v="2"/>
  </r>
  <r>
    <s v="ORD101897"/>
    <d v="2025-07-30T00:00:00"/>
    <s v="CUST1466"/>
    <s v="Rohan Rao"/>
    <s v="Male"/>
    <n v="31"/>
    <x v="22"/>
    <s v="South"/>
    <s v="P022"/>
    <x v="4"/>
    <x v="1"/>
    <s v="Skincare"/>
    <n v="1"/>
    <n v="799"/>
    <n v="0"/>
    <n v="360"/>
    <x v="0"/>
    <s v="Delivered"/>
    <s v="Website"/>
    <n v="4"/>
    <n v="799"/>
    <n v="0"/>
    <n v="799"/>
    <n v="360"/>
    <n v="439"/>
    <n v="0"/>
    <s v="Jul"/>
    <n v="2025"/>
    <x v="3"/>
  </r>
  <r>
    <s v="ORD104383"/>
    <d v="2025-07-30T00:00:00"/>
    <s v="CUST1726"/>
    <s v="Pooja Kapoor"/>
    <s v="Female"/>
    <n v="28"/>
    <x v="16"/>
    <s v="North"/>
    <s v="P012"/>
    <x v="0"/>
    <x v="0"/>
    <s v="Kitchen"/>
    <n v="2"/>
    <n v="5999"/>
    <n v="0.15"/>
    <n v="7800"/>
    <x v="4"/>
    <s v="Delivered"/>
    <s v="Mobile App"/>
    <n v="3"/>
    <n v="11998"/>
    <n v="1799.7"/>
    <n v="10198.299999999999"/>
    <n v="7800"/>
    <n v="2398.2999999999993"/>
    <n v="0"/>
    <s v="Jul"/>
    <n v="2025"/>
    <x v="3"/>
  </r>
  <r>
    <s v="ORD102048"/>
    <d v="2025-07-30T00:00:00"/>
    <s v="CUST0794"/>
    <s v="Rohan Rao"/>
    <s v="Female"/>
    <n v="28"/>
    <x v="5"/>
    <s v="West"/>
    <s v="P022"/>
    <x v="4"/>
    <x v="1"/>
    <s v="Skincare"/>
    <n v="2"/>
    <n v="799"/>
    <n v="0.05"/>
    <n v="720"/>
    <x v="3"/>
    <s v="Delivered"/>
    <s v="Mobile App"/>
    <n v="4"/>
    <n v="1598"/>
    <n v="79.900000000000006"/>
    <n v="1518.1"/>
    <n v="720"/>
    <n v="798.09999999999991"/>
    <n v="0"/>
    <s v="Jul"/>
    <n v="2025"/>
    <x v="3"/>
  </r>
  <r>
    <s v="ORD102017"/>
    <d v="2025-07-30T00:00:00"/>
    <s v="CUST1185"/>
    <s v="Diya Mishra"/>
    <s v="Female"/>
    <n v="30"/>
    <x v="4"/>
    <s v="South"/>
    <s v="P014"/>
    <x v="29"/>
    <x v="0"/>
    <s v="Home Decor"/>
    <n v="3"/>
    <n v="1299"/>
    <n v="0.1"/>
    <n v="2070"/>
    <x v="0"/>
    <s v="Delivered"/>
    <s v="Website"/>
    <n v="5"/>
    <n v="3897"/>
    <n v="389.70000000000005"/>
    <n v="3507.3"/>
    <n v="2070"/>
    <n v="1437.3000000000002"/>
    <n v="0"/>
    <s v="Jul"/>
    <n v="2025"/>
    <x v="3"/>
  </r>
  <r>
    <s v="ORD103587"/>
    <d v="2025-07-30T00:00:00"/>
    <s v="CUST0805"/>
    <s v="Akash Bansal"/>
    <s v="Female"/>
    <n v="26"/>
    <x v="20"/>
    <s v="South"/>
    <s v="P016"/>
    <x v="28"/>
    <x v="5"/>
    <s v="Fitness"/>
    <n v="1"/>
    <n v="999"/>
    <n v="0.2"/>
    <n v="520"/>
    <x v="5"/>
    <s v="Delivered"/>
    <s v="Website"/>
    <n v="4"/>
    <n v="999"/>
    <n v="199.8"/>
    <n v="799.2"/>
    <n v="520"/>
    <n v="279.20000000000005"/>
    <n v="0"/>
    <s v="Jul"/>
    <n v="2025"/>
    <x v="3"/>
  </r>
  <r>
    <s v="ORD103650"/>
    <d v="2025-07-31T00:00:00"/>
    <s v="CUST1649"/>
    <s v="Sakshi Mishra"/>
    <s v="Female"/>
    <n v="34"/>
    <x v="20"/>
    <s v="South"/>
    <s v="P008"/>
    <x v="2"/>
    <x v="2"/>
    <s v="Clothing"/>
    <n v="1"/>
    <n v="799"/>
    <n v="0.2"/>
    <n v="390"/>
    <x v="2"/>
    <s v="Delivered"/>
    <s v="Website"/>
    <n v="4"/>
    <n v="799"/>
    <n v="159.80000000000001"/>
    <n v="639.20000000000005"/>
    <n v="390"/>
    <n v="249.20000000000005"/>
    <n v="0"/>
    <s v="Jul"/>
    <n v="2025"/>
    <x v="3"/>
  </r>
  <r>
    <s v="ORD104074"/>
    <d v="2025-07-31T00:00:00"/>
    <s v="CUST0842"/>
    <s v="Arjun Rao"/>
    <s v="Female"/>
    <n v="28"/>
    <x v="6"/>
    <s v="North"/>
    <s v="P014"/>
    <x v="29"/>
    <x v="0"/>
    <s v="Home Decor"/>
    <n v="2"/>
    <n v="1299"/>
    <n v="0.1"/>
    <n v="1380"/>
    <x v="4"/>
    <s v="Returned"/>
    <s v="Mobile App"/>
    <n v="5"/>
    <n v="2598"/>
    <n v="259.8"/>
    <n v="2338.1999999999998"/>
    <n v="1380"/>
    <n v="958.19999999999982"/>
    <n v="0"/>
    <s v="Jul"/>
    <n v="2025"/>
    <x v="3"/>
  </r>
  <r>
    <s v="ORD103248"/>
    <d v="2025-07-31T00:00:00"/>
    <s v="CUST0738"/>
    <s v="Manish Agarwal"/>
    <s v="Female"/>
    <n v="33"/>
    <x v="10"/>
    <s v="South"/>
    <s v="P002"/>
    <x v="10"/>
    <x v="3"/>
    <s v="Audio"/>
    <n v="2"/>
    <n v="1899"/>
    <n v="0.05"/>
    <n v="2240"/>
    <x v="5"/>
    <s v="Delivered"/>
    <s v="Website"/>
    <n v="4"/>
    <n v="3798"/>
    <n v="189.9"/>
    <n v="3608.1"/>
    <n v="2240"/>
    <n v="1368.1"/>
    <n v="0"/>
    <s v="Jul"/>
    <n v="2025"/>
    <x v="3"/>
  </r>
  <r>
    <s v="ORD100679"/>
    <d v="2025-07-31T00:00:00"/>
    <s v="CUST0560"/>
    <s v="Mohit Sharma"/>
    <s v="Male"/>
    <n v="44"/>
    <x v="11"/>
    <s v="West"/>
    <s v="P023"/>
    <x v="20"/>
    <x v="1"/>
    <s v="Haircare"/>
    <n v="4"/>
    <n v="649"/>
    <n v="0.05"/>
    <n v="1160"/>
    <x v="1"/>
    <s v="Delivered"/>
    <s v="Mobile App"/>
    <n v="3"/>
    <n v="2596"/>
    <n v="129.80000000000001"/>
    <n v="2466.1999999999998"/>
    <n v="1160"/>
    <n v="1306.1999999999998"/>
    <n v="0"/>
    <s v="Jul"/>
    <n v="2025"/>
    <x v="2"/>
  </r>
  <r>
    <s v="ORD104362"/>
    <d v="2025-07-31T00:00:00"/>
    <s v="CUST1011"/>
    <s v="Anjali Verma"/>
    <s v="Male"/>
    <n v="28"/>
    <x v="1"/>
    <s v="North"/>
    <s v="P030"/>
    <x v="7"/>
    <x v="4"/>
    <s v="Self Development"/>
    <n v="2"/>
    <n v="599"/>
    <n v="0.1"/>
    <n v="520"/>
    <x v="1"/>
    <s v="Delivered"/>
    <s v="Mobile App"/>
    <n v="5"/>
    <n v="1198"/>
    <n v="119.80000000000001"/>
    <n v="1078.2"/>
    <n v="520"/>
    <n v="558.20000000000005"/>
    <n v="0"/>
    <s v="Jul"/>
    <n v="2025"/>
    <x v="3"/>
  </r>
  <r>
    <s v="ORD103016"/>
    <d v="2025-07-31T00:00:00"/>
    <s v="CUST1550"/>
    <s v="Aditya Kapoor"/>
    <s v="Female"/>
    <n v="57"/>
    <x v="19"/>
    <s v="East"/>
    <s v="P015"/>
    <x v="23"/>
    <x v="0"/>
    <s v="Home Decor"/>
    <n v="1"/>
    <n v="1599"/>
    <n v="0.05"/>
    <n v="850"/>
    <x v="4"/>
    <s v="Delivered"/>
    <s v="Mobile App"/>
    <n v="2"/>
    <n v="1599"/>
    <n v="79.95"/>
    <n v="1519.05"/>
    <n v="850"/>
    <n v="669.05"/>
    <n v="0"/>
    <s v="Jul"/>
    <n v="2025"/>
    <x v="4"/>
  </r>
  <r>
    <s v="ORD102448"/>
    <d v="2025-08-01T00:00:00"/>
    <s v="CUST0359"/>
    <s v="Nisha Saxena"/>
    <s v="Male"/>
    <n v="32"/>
    <x v="1"/>
    <s v="North"/>
    <s v="P007"/>
    <x v="5"/>
    <x v="2"/>
    <s v="Footwear"/>
    <n v="1"/>
    <n v="2899"/>
    <n v="0.05"/>
    <n v="1700"/>
    <x v="0"/>
    <s v="Delivered"/>
    <s v="Mobile App"/>
    <n v="4"/>
    <n v="2899"/>
    <n v="144.95000000000002"/>
    <n v="2754.05"/>
    <n v="1700"/>
    <n v="1054.0500000000002"/>
    <n v="0"/>
    <s v="Aug"/>
    <n v="2025"/>
    <x v="3"/>
  </r>
  <r>
    <s v="ORD101842"/>
    <d v="2025-08-01T00:00:00"/>
    <s v="CUST0629"/>
    <s v="Pranav Bansal"/>
    <s v="Male"/>
    <n v="35"/>
    <x v="17"/>
    <s v="North"/>
    <s v="P029"/>
    <x v="11"/>
    <x v="4"/>
    <s v="Technology"/>
    <n v="3"/>
    <n v="1299"/>
    <n v="0.15"/>
    <n v="1830"/>
    <x v="2"/>
    <s v="Delivered"/>
    <s v="Mobile App"/>
    <n v="5"/>
    <n v="3897"/>
    <n v="584.54999999999995"/>
    <n v="3312.45"/>
    <n v="1830"/>
    <n v="1482.4499999999998"/>
    <n v="0"/>
    <s v="Aug"/>
    <n v="2025"/>
    <x v="3"/>
  </r>
  <r>
    <s v="ORD101963"/>
    <d v="2025-08-01T00:00:00"/>
    <s v="CUST0158"/>
    <s v="Pooja Kapoor"/>
    <s v="Male"/>
    <n v="34"/>
    <x v="12"/>
    <s v="West"/>
    <s v="P013"/>
    <x v="22"/>
    <x v="0"/>
    <s v="Cookware"/>
    <n v="2"/>
    <n v="4299"/>
    <n v="0.05"/>
    <n v="5400"/>
    <x v="4"/>
    <s v="Delivered"/>
    <s v="Mobile App"/>
    <n v="5"/>
    <n v="8598"/>
    <n v="429.90000000000003"/>
    <n v="8168.1"/>
    <n v="5400"/>
    <n v="2768.1000000000004"/>
    <n v="0"/>
    <s v="Aug"/>
    <n v="2025"/>
    <x v="3"/>
  </r>
  <r>
    <s v="ORD101839"/>
    <d v="2025-08-01T00:00:00"/>
    <s v="CUST0935"/>
    <s v="Nisha Saxena"/>
    <s v="Female"/>
    <n v="29"/>
    <x v="14"/>
    <s v="South"/>
    <s v="P023"/>
    <x v="20"/>
    <x v="1"/>
    <s v="Haircare"/>
    <n v="1"/>
    <n v="649"/>
    <n v="0.15"/>
    <n v="290"/>
    <x v="3"/>
    <s v="Delivered"/>
    <s v="Website"/>
    <n v="5"/>
    <n v="649"/>
    <n v="97.35"/>
    <n v="551.65"/>
    <n v="290"/>
    <n v="261.64999999999998"/>
    <n v="0"/>
    <s v="Aug"/>
    <n v="2025"/>
    <x v="3"/>
  </r>
  <r>
    <s v="ORD103039"/>
    <d v="2025-08-01T00:00:00"/>
    <s v="CUST1535"/>
    <s v="Shivam Mehta"/>
    <s v="Male"/>
    <n v="34"/>
    <x v="16"/>
    <s v="North"/>
    <s v="P029"/>
    <x v="11"/>
    <x v="4"/>
    <s v="Technology"/>
    <n v="2"/>
    <n v="1299"/>
    <n v="0.05"/>
    <n v="1220"/>
    <x v="2"/>
    <s v="Delivered"/>
    <s v="Mobile App"/>
    <n v="4"/>
    <n v="2598"/>
    <n v="129.9"/>
    <n v="2468.1"/>
    <n v="1220"/>
    <n v="1248.0999999999999"/>
    <n v="0"/>
    <s v="Aug"/>
    <n v="2025"/>
    <x v="3"/>
  </r>
  <r>
    <s v="ORD102168"/>
    <d v="2025-08-01T00:00:00"/>
    <s v="CUST1845"/>
    <s v="Pranav Bansal"/>
    <s v="Female"/>
    <n v="18"/>
    <x v="11"/>
    <s v="West"/>
    <s v="P020"/>
    <x v="14"/>
    <x v="5"/>
    <s v="Fitness"/>
    <n v="1"/>
    <n v="699"/>
    <n v="0.05"/>
    <n v="320"/>
    <x v="3"/>
    <s v="Delivered"/>
    <s v="Website"/>
    <n v="5"/>
    <n v="699"/>
    <n v="34.950000000000003"/>
    <n v="664.05"/>
    <n v="320"/>
    <n v="344.04999999999995"/>
    <n v="0"/>
    <s v="Aug"/>
    <n v="2025"/>
    <x v="0"/>
  </r>
  <r>
    <s v="ORD103334"/>
    <d v="2025-08-01T00:00:00"/>
    <s v="CUST0172"/>
    <s v="Rahul Kumar"/>
    <s v="Female"/>
    <n v="32"/>
    <x v="17"/>
    <s v="North"/>
    <s v="P014"/>
    <x v="29"/>
    <x v="0"/>
    <s v="Home Decor"/>
    <n v="1"/>
    <n v="1299"/>
    <n v="0.1"/>
    <n v="690"/>
    <x v="0"/>
    <s v="Delivered"/>
    <s v="Mobile App"/>
    <n v="5"/>
    <n v="1299"/>
    <n v="129.9"/>
    <n v="1169.0999999999999"/>
    <n v="690"/>
    <n v="479.09999999999991"/>
    <n v="0"/>
    <s v="Aug"/>
    <n v="2025"/>
    <x v="3"/>
  </r>
  <r>
    <s v="ORD100490"/>
    <d v="2025-08-01T00:00:00"/>
    <s v="CUST0916"/>
    <s v="Karan Jain"/>
    <s v="Male"/>
    <n v="27"/>
    <x v="0"/>
    <s v="East"/>
    <s v="P012"/>
    <x v="0"/>
    <x v="0"/>
    <s v="Kitchen"/>
    <n v="2"/>
    <n v="5999"/>
    <n v="0.05"/>
    <n v="7800"/>
    <x v="3"/>
    <s v="Delivered"/>
    <s v="Mobile App"/>
    <n v="4"/>
    <n v="11998"/>
    <n v="599.9"/>
    <n v="11398.1"/>
    <n v="7800"/>
    <n v="3598.1000000000004"/>
    <n v="0"/>
    <s v="Aug"/>
    <n v="2025"/>
    <x v="3"/>
  </r>
  <r>
    <s v="ORD104677"/>
    <d v="2025-08-02T00:00:00"/>
    <s v="CUST1571"/>
    <s v="Riya Verma"/>
    <s v="Male"/>
    <n v="28"/>
    <x v="5"/>
    <s v="West"/>
    <s v="P010"/>
    <x v="26"/>
    <x v="2"/>
    <s v="Clothing"/>
    <n v="1"/>
    <n v="1499"/>
    <n v="0.2"/>
    <n v="780"/>
    <x v="4"/>
    <s v="Delivered"/>
    <s v="Mobile App"/>
    <n v="3"/>
    <n v="1499"/>
    <n v="299.8"/>
    <n v="1199.2"/>
    <n v="780"/>
    <n v="419.20000000000005"/>
    <n v="0"/>
    <s v="Aug"/>
    <n v="2025"/>
    <x v="3"/>
  </r>
  <r>
    <s v="ORD102820"/>
    <d v="2025-08-02T00:00:00"/>
    <s v="CUST0009"/>
    <s v="Zoya Singh"/>
    <s v="Female"/>
    <n v="21"/>
    <x v="15"/>
    <s v="West"/>
    <s v="P016"/>
    <x v="28"/>
    <x v="5"/>
    <s v="Fitness"/>
    <n v="1"/>
    <n v="999"/>
    <n v="0.05"/>
    <n v="520"/>
    <x v="4"/>
    <s v="Delivered"/>
    <s v="Mobile App"/>
    <n v="4"/>
    <n v="999"/>
    <n v="49.95"/>
    <n v="949.05"/>
    <n v="520"/>
    <n v="429.04999999999995"/>
    <n v="0"/>
    <s v="Aug"/>
    <n v="2025"/>
    <x v="0"/>
  </r>
  <r>
    <s v="ORD102166"/>
    <d v="2025-08-02T00:00:00"/>
    <s v="CUST1881"/>
    <s v="Meera Singh"/>
    <s v="Female"/>
    <n v="43"/>
    <x v="17"/>
    <s v="North"/>
    <s v="P014"/>
    <x v="29"/>
    <x v="0"/>
    <s v="Home Decor"/>
    <n v="3"/>
    <n v="1299"/>
    <n v="0.15"/>
    <n v="2070"/>
    <x v="3"/>
    <s v="Delivered"/>
    <s v="Website"/>
    <n v="5"/>
    <n v="3897"/>
    <n v="584.54999999999995"/>
    <n v="3312.45"/>
    <n v="2070"/>
    <n v="1242.4499999999998"/>
    <n v="0"/>
    <s v="Aug"/>
    <n v="2025"/>
    <x v="2"/>
  </r>
  <r>
    <s v="ORD104126"/>
    <d v="2025-08-02T00:00:00"/>
    <s v="CUST1826"/>
    <s v="Manish Agarwal"/>
    <s v="Male"/>
    <n v="29"/>
    <x v="1"/>
    <s v="North"/>
    <s v="P021"/>
    <x v="3"/>
    <x v="1"/>
    <s v="Skincare"/>
    <n v="1"/>
    <n v="499"/>
    <n v="0.1"/>
    <n v="220"/>
    <x v="0"/>
    <s v="Delivered"/>
    <s v="Website"/>
    <n v="1"/>
    <n v="499"/>
    <n v="49.900000000000006"/>
    <n v="449.1"/>
    <n v="220"/>
    <n v="229.10000000000002"/>
    <n v="0"/>
    <s v="Aug"/>
    <n v="2025"/>
    <x v="3"/>
  </r>
  <r>
    <s v="ORD102557"/>
    <d v="2025-08-02T00:00:00"/>
    <s v="CUST1177"/>
    <s v="Meera Singh"/>
    <s v="Female"/>
    <n v="33"/>
    <x v="7"/>
    <s v="West"/>
    <s v="P023"/>
    <x v="20"/>
    <x v="1"/>
    <s v="Haircare"/>
    <n v="1"/>
    <n v="649"/>
    <n v="0.15"/>
    <n v="290"/>
    <x v="3"/>
    <s v="Returned"/>
    <s v="Website"/>
    <n v="4"/>
    <n v="649"/>
    <n v="97.35"/>
    <n v="551.65"/>
    <n v="290"/>
    <n v="261.64999999999998"/>
    <n v="0"/>
    <s v="Aug"/>
    <n v="2025"/>
    <x v="3"/>
  </r>
  <r>
    <s v="ORD101343"/>
    <d v="2025-08-02T00:00:00"/>
    <s v="CUST0115"/>
    <s v="Anjali Verma"/>
    <s v="Female"/>
    <n v="33"/>
    <x v="1"/>
    <s v="North"/>
    <s v="P001"/>
    <x v="6"/>
    <x v="3"/>
    <s v="Audio"/>
    <n v="2"/>
    <n v="2499"/>
    <n v="0.05"/>
    <n v="3100"/>
    <x v="1"/>
    <s v="Delivered"/>
    <s v="Website"/>
    <n v="5"/>
    <n v="4998"/>
    <n v="249.9"/>
    <n v="4748.1000000000004"/>
    <n v="3100"/>
    <n v="1648.1000000000004"/>
    <n v="0"/>
    <s v="Aug"/>
    <n v="2025"/>
    <x v="3"/>
  </r>
  <r>
    <s v="ORD102369"/>
    <d v="2025-08-02T00:00:00"/>
    <s v="CUST0993"/>
    <s v="Diya Mishra"/>
    <s v="Male"/>
    <n v="39"/>
    <x v="12"/>
    <s v="West"/>
    <s v="P021"/>
    <x v="3"/>
    <x v="1"/>
    <s v="Skincare"/>
    <n v="1"/>
    <n v="499"/>
    <n v="0.1"/>
    <n v="220"/>
    <x v="0"/>
    <s v="Delivered"/>
    <s v="Website"/>
    <n v="4"/>
    <n v="499"/>
    <n v="49.900000000000006"/>
    <n v="449.1"/>
    <n v="220"/>
    <n v="229.10000000000002"/>
    <n v="0"/>
    <s v="Aug"/>
    <n v="2025"/>
    <x v="2"/>
  </r>
  <r>
    <s v="ORD100638"/>
    <d v="2025-08-02T00:00:00"/>
    <s v="CUST1567"/>
    <s v="Shivam Mehta"/>
    <s v="Male"/>
    <n v="24"/>
    <x v="13"/>
    <s v="North"/>
    <s v="P028"/>
    <x v="12"/>
    <x v="4"/>
    <s v="Technology"/>
    <n v="2"/>
    <n v="1099"/>
    <n v="0.15"/>
    <n v="1040"/>
    <x v="3"/>
    <s v="Delivered"/>
    <s v="Mobile App"/>
    <n v="5"/>
    <n v="2198"/>
    <n v="329.7"/>
    <n v="1868.3"/>
    <n v="1040"/>
    <n v="828.3"/>
    <n v="0"/>
    <s v="Aug"/>
    <n v="2025"/>
    <x v="0"/>
  </r>
  <r>
    <s v="ORD103299"/>
    <d v="2025-08-02T00:00:00"/>
    <s v="CUST1740"/>
    <s v="Rahul Kumar"/>
    <s v="Female"/>
    <n v="33"/>
    <x v="17"/>
    <s v="North"/>
    <s v="P026"/>
    <x v="15"/>
    <x v="4"/>
    <s v="Fiction"/>
    <n v="1"/>
    <n v="899"/>
    <n v="0"/>
    <n v="420"/>
    <x v="3"/>
    <s v="Delivered"/>
    <s v="Mobile App"/>
    <n v="4"/>
    <n v="899"/>
    <n v="0"/>
    <n v="899"/>
    <n v="420"/>
    <n v="479"/>
    <n v="0"/>
    <s v="Aug"/>
    <n v="2025"/>
    <x v="3"/>
  </r>
  <r>
    <s v="ORD103151"/>
    <d v="2025-08-03T00:00:00"/>
    <s v="CUST0844"/>
    <s v="Rahul Kumar"/>
    <s v="Male"/>
    <n v="27"/>
    <x v="8"/>
    <s v="East"/>
    <s v="P009"/>
    <x v="21"/>
    <x v="2"/>
    <s v="Clothing"/>
    <n v="2"/>
    <n v="1999"/>
    <n v="0.3"/>
    <n v="2100"/>
    <x v="1"/>
    <s v="Delivered"/>
    <s v="Mobile App"/>
    <n v="5"/>
    <n v="3998"/>
    <n v="1199.3999999999999"/>
    <n v="2798.6000000000004"/>
    <n v="2100"/>
    <n v="698.60000000000036"/>
    <n v="0"/>
    <s v="Aug"/>
    <n v="2025"/>
    <x v="3"/>
  </r>
  <r>
    <s v="ORD100009"/>
    <d v="2025-08-03T00:00:00"/>
    <s v="CUST0074"/>
    <s v="Arjun Rao"/>
    <s v="Male"/>
    <n v="38"/>
    <x v="10"/>
    <s v="South"/>
    <s v="P002"/>
    <x v="10"/>
    <x v="3"/>
    <s v="Audio"/>
    <n v="2"/>
    <n v="1899"/>
    <n v="0.05"/>
    <n v="2240"/>
    <x v="3"/>
    <s v="Delivered"/>
    <s v="Mobile App"/>
    <n v="5"/>
    <n v="3798"/>
    <n v="189.9"/>
    <n v="3608.1"/>
    <n v="2240"/>
    <n v="1368.1"/>
    <n v="0"/>
    <s v="Aug"/>
    <n v="2025"/>
    <x v="2"/>
  </r>
  <r>
    <s v="ORD103153"/>
    <d v="2025-08-03T00:00:00"/>
    <s v="CUST0184"/>
    <s v="Ishaan Malhotra"/>
    <s v="Male"/>
    <n v="29"/>
    <x v="22"/>
    <s v="South"/>
    <s v="P007"/>
    <x v="5"/>
    <x v="2"/>
    <s v="Footwear"/>
    <n v="2"/>
    <n v="2899"/>
    <n v="0.1"/>
    <n v="3400"/>
    <x v="0"/>
    <s v="Delivered"/>
    <s v="Website"/>
    <n v="5"/>
    <n v="5798"/>
    <n v="579.80000000000007"/>
    <n v="5218.2"/>
    <n v="3400"/>
    <n v="1818.1999999999998"/>
    <n v="0"/>
    <s v="Aug"/>
    <n v="2025"/>
    <x v="3"/>
  </r>
  <r>
    <s v="ORD100431"/>
    <d v="2025-08-03T00:00:00"/>
    <s v="CUST0757"/>
    <s v="Pranav Bansal"/>
    <s v="Female"/>
    <n v="33"/>
    <x v="9"/>
    <s v="North"/>
    <s v="P020"/>
    <x v="14"/>
    <x v="5"/>
    <s v="Fitness"/>
    <n v="1"/>
    <n v="699"/>
    <n v="0.15"/>
    <n v="320"/>
    <x v="3"/>
    <s v="Delivered"/>
    <s v="Website"/>
    <n v="2"/>
    <n v="699"/>
    <n v="104.85"/>
    <n v="594.15"/>
    <n v="320"/>
    <n v="274.14999999999998"/>
    <n v="0"/>
    <s v="Aug"/>
    <n v="2025"/>
    <x v="3"/>
  </r>
  <r>
    <s v="ORD100885"/>
    <d v="2025-08-03T00:00:00"/>
    <s v="CUST0544"/>
    <s v="Aarav Sharma"/>
    <s v="Male"/>
    <n v="34"/>
    <x v="9"/>
    <s v="North"/>
    <s v="P021"/>
    <x v="3"/>
    <x v="1"/>
    <s v="Skincare"/>
    <n v="1"/>
    <n v="499"/>
    <n v="0"/>
    <n v="220"/>
    <x v="1"/>
    <s v="Delivered"/>
    <s v="Website"/>
    <n v="5"/>
    <n v="499"/>
    <n v="0"/>
    <n v="499"/>
    <n v="220"/>
    <n v="279"/>
    <n v="0"/>
    <s v="Aug"/>
    <n v="2025"/>
    <x v="3"/>
  </r>
  <r>
    <s v="ORD104420"/>
    <d v="2025-08-03T00:00:00"/>
    <s v="CUST1964"/>
    <s v="Rahul Kumar"/>
    <s v="Female"/>
    <n v="18"/>
    <x v="17"/>
    <s v="North"/>
    <s v="P020"/>
    <x v="14"/>
    <x v="5"/>
    <s v="Fitness"/>
    <n v="2"/>
    <n v="699"/>
    <n v="0"/>
    <n v="640"/>
    <x v="1"/>
    <s v="Delivered"/>
    <s v="Mobile App"/>
    <n v="2"/>
    <n v="1398"/>
    <n v="0"/>
    <n v="1398"/>
    <n v="640"/>
    <n v="758"/>
    <n v="0"/>
    <s v="Aug"/>
    <n v="2025"/>
    <x v="0"/>
  </r>
  <r>
    <s v="ORD104844"/>
    <d v="2025-08-03T00:00:00"/>
    <s v="CUST2135"/>
    <s v="Aditi Saxena"/>
    <s v="Male"/>
    <n v="18"/>
    <x v="21"/>
    <s v="East"/>
    <s v="P004"/>
    <x v="19"/>
    <x v="3"/>
    <s v="Accessories"/>
    <n v="2"/>
    <n v="899"/>
    <n v="0.2"/>
    <n v="960"/>
    <x v="3"/>
    <s v="Delivered"/>
    <s v="Website"/>
    <n v="3"/>
    <n v="1798"/>
    <n v="359.6"/>
    <n v="1438.4"/>
    <n v="960"/>
    <n v="478.40000000000009"/>
    <n v="0"/>
    <s v="Aug"/>
    <n v="2025"/>
    <x v="0"/>
  </r>
  <r>
    <s v="ORD103644"/>
    <d v="2025-08-03T00:00:00"/>
    <s v="CUST0680"/>
    <s v="Sanya Malhotra"/>
    <s v="Female"/>
    <n v="40"/>
    <x v="11"/>
    <s v="West"/>
    <s v="P024"/>
    <x v="13"/>
    <x v="1"/>
    <s v="Fragrance"/>
    <n v="2"/>
    <n v="1799"/>
    <n v="0.1"/>
    <n v="1800"/>
    <x v="1"/>
    <s v="Delivered"/>
    <s v="Website"/>
    <n v="4"/>
    <n v="3598"/>
    <n v="359.8"/>
    <n v="3238.2"/>
    <n v="1800"/>
    <n v="1438.1999999999998"/>
    <n v="0"/>
    <s v="Aug"/>
    <n v="2025"/>
    <x v="2"/>
  </r>
  <r>
    <s v="ORD102664"/>
    <d v="2025-08-03T00:00:00"/>
    <s v="CUST1679"/>
    <s v="Isha Mehta"/>
    <s v="Female"/>
    <n v="25"/>
    <x v="14"/>
    <s v="South"/>
    <s v="P029"/>
    <x v="11"/>
    <x v="4"/>
    <s v="Technology"/>
    <n v="2"/>
    <n v="1299"/>
    <n v="0.15"/>
    <n v="1220"/>
    <x v="5"/>
    <s v="Delivered"/>
    <s v="Website"/>
    <n v="5"/>
    <n v="2598"/>
    <n v="389.7"/>
    <n v="2208.3000000000002"/>
    <n v="1220"/>
    <n v="988.30000000000018"/>
    <n v="0"/>
    <s v="Aug"/>
    <n v="2025"/>
    <x v="0"/>
  </r>
  <r>
    <s v="ORD101751"/>
    <d v="2025-08-04T00:00:00"/>
    <s v="CUST1455"/>
    <s v="Isha Mehta"/>
    <s v="Female"/>
    <n v="35"/>
    <x v="19"/>
    <s v="East"/>
    <s v="P029"/>
    <x v="11"/>
    <x v="4"/>
    <s v="Technology"/>
    <n v="1"/>
    <n v="1299"/>
    <n v="0.05"/>
    <n v="610"/>
    <x v="2"/>
    <s v="Cancelled"/>
    <s v="Website"/>
    <m/>
    <n v="1299"/>
    <n v="64.95"/>
    <n v="1234.05"/>
    <n v="610"/>
    <n v="624.04999999999995"/>
    <n v="0"/>
    <s v="Aug"/>
    <n v="2025"/>
    <x v="3"/>
  </r>
  <r>
    <s v="ORD100805"/>
    <d v="2025-08-04T00:00:00"/>
    <s v="CUST1312"/>
    <s v="Aarav Sharma"/>
    <s v="Female"/>
    <n v="25"/>
    <x v="2"/>
    <s v="East"/>
    <s v="P025"/>
    <x v="1"/>
    <x v="1"/>
    <s v="Skincare"/>
    <n v="1"/>
    <n v="699"/>
    <n v="0.05"/>
    <n v="310"/>
    <x v="3"/>
    <s v="Delivered"/>
    <s v="Website"/>
    <n v="5"/>
    <n v="699"/>
    <n v="34.950000000000003"/>
    <n v="664.05"/>
    <n v="310"/>
    <n v="354.04999999999995"/>
    <n v="0"/>
    <s v="Aug"/>
    <n v="2025"/>
    <x v="0"/>
  </r>
  <r>
    <s v="ORD102582"/>
    <d v="2025-08-04T00:00:00"/>
    <s v="CUST0994"/>
    <s v="Manish Agarwal"/>
    <s v="Male"/>
    <n v="48"/>
    <x v="9"/>
    <s v="North"/>
    <s v="P010"/>
    <x v="26"/>
    <x v="2"/>
    <s v="Clothing"/>
    <n v="2"/>
    <n v="1499"/>
    <n v="0.3"/>
    <n v="1560"/>
    <x v="0"/>
    <s v="Delivered"/>
    <s v="Mobile App"/>
    <n v="5"/>
    <n v="2998"/>
    <n v="899.4"/>
    <n v="2098.6"/>
    <n v="1560"/>
    <n v="538.59999999999991"/>
    <n v="0"/>
    <s v="Aug"/>
    <n v="2025"/>
    <x v="1"/>
  </r>
  <r>
    <s v="ORD100655"/>
    <d v="2025-08-04T00:00:00"/>
    <s v="CUST1706"/>
    <s v="Arjun Rao"/>
    <s v="Female"/>
    <n v="29"/>
    <x v="7"/>
    <s v="West"/>
    <s v="P010"/>
    <x v="26"/>
    <x v="2"/>
    <s v="Clothing"/>
    <n v="2"/>
    <n v="1499"/>
    <n v="0"/>
    <n v="1560"/>
    <x v="3"/>
    <s v="Delivered"/>
    <s v="Mobile App"/>
    <n v="4"/>
    <n v="2998"/>
    <n v="0"/>
    <n v="2998"/>
    <n v="1560"/>
    <n v="1438"/>
    <n v="0"/>
    <s v="Aug"/>
    <n v="2025"/>
    <x v="3"/>
  </r>
  <r>
    <s v="ORD101497"/>
    <d v="2025-08-04T00:00:00"/>
    <s v="CUST0521"/>
    <s v="Zoya Singh"/>
    <s v="Male"/>
    <n v="24"/>
    <x v="10"/>
    <s v="South"/>
    <s v="P020"/>
    <x v="14"/>
    <x v="5"/>
    <s v="Fitness"/>
    <n v="1"/>
    <n v="699"/>
    <n v="0"/>
    <n v="320"/>
    <x v="3"/>
    <s v="Delivered"/>
    <s v="Mobile App"/>
    <n v="5"/>
    <n v="699"/>
    <n v="0"/>
    <n v="699"/>
    <n v="320"/>
    <n v="379"/>
    <n v="0"/>
    <s v="Aug"/>
    <n v="2025"/>
    <x v="0"/>
  </r>
  <r>
    <s v="ORD102862"/>
    <d v="2025-08-04T00:00:00"/>
    <s v="CUST1763"/>
    <s v="Riya Verma"/>
    <s v="Male"/>
    <n v="20"/>
    <x v="23"/>
    <s v="West"/>
    <s v="P003"/>
    <x v="9"/>
    <x v="3"/>
    <s v="Wearables"/>
    <n v="1"/>
    <n v="3299"/>
    <n v="0.25"/>
    <n v="2100"/>
    <x v="1"/>
    <s v="Delivered"/>
    <s v="Website"/>
    <n v="4"/>
    <n v="3299"/>
    <n v="824.75"/>
    <n v="2474.25"/>
    <n v="2100"/>
    <n v="374.25"/>
    <n v="0"/>
    <s v="Aug"/>
    <n v="2025"/>
    <x v="0"/>
  </r>
  <r>
    <s v="ORD104820"/>
    <d v="2025-08-04T00:00:00"/>
    <s v="CUST1157"/>
    <s v="Akash Bansal"/>
    <s v="Female"/>
    <n v="30"/>
    <x v="5"/>
    <s v="West"/>
    <s v="P017"/>
    <x v="17"/>
    <x v="5"/>
    <s v="Fitness"/>
    <n v="2"/>
    <n v="2499"/>
    <n v="0.05"/>
    <n v="2900"/>
    <x v="5"/>
    <s v="Delivered"/>
    <s v="Mobile App"/>
    <n v="5"/>
    <n v="4998"/>
    <n v="249.9"/>
    <n v="4748.1000000000004"/>
    <n v="2900"/>
    <n v="1848.1000000000004"/>
    <n v="0"/>
    <s v="Aug"/>
    <n v="2025"/>
    <x v="3"/>
  </r>
  <r>
    <s v="ORD101164"/>
    <d v="2025-08-04T00:00:00"/>
    <s v="CUST1148"/>
    <s v="Ananya Kumar"/>
    <s v="Male"/>
    <n v="33"/>
    <x v="8"/>
    <s v="East"/>
    <s v="P009"/>
    <x v="21"/>
    <x v="2"/>
    <s v="Clothing"/>
    <n v="2"/>
    <n v="1999"/>
    <n v="0.05"/>
    <n v="2100"/>
    <x v="0"/>
    <s v="Delivered"/>
    <s v="Mobile App"/>
    <n v="5"/>
    <n v="3998"/>
    <n v="199.9"/>
    <n v="3798.1"/>
    <n v="2100"/>
    <n v="1698.1"/>
    <n v="0"/>
    <s v="Aug"/>
    <n v="2025"/>
    <x v="3"/>
  </r>
  <r>
    <s v="ORD101050"/>
    <d v="2025-08-04T00:00:00"/>
    <s v="CUST0462"/>
    <s v="Aditya Kapoor"/>
    <s v="Female"/>
    <n v="26"/>
    <x v="0"/>
    <s v="East"/>
    <s v="P007"/>
    <x v="5"/>
    <x v="2"/>
    <s v="Footwear"/>
    <n v="3"/>
    <n v="2899"/>
    <n v="0.1"/>
    <n v="5100"/>
    <x v="3"/>
    <s v="Delivered"/>
    <s v="Mobile App"/>
    <n v="5"/>
    <n v="8697"/>
    <n v="869.7"/>
    <n v="7827.3"/>
    <n v="5100"/>
    <n v="2727.3"/>
    <n v="0"/>
    <s v="Aug"/>
    <n v="2025"/>
    <x v="3"/>
  </r>
  <r>
    <s v="ORD101204"/>
    <d v="2025-08-04T00:00:00"/>
    <s v="CUST0769"/>
    <s v="Diya Mishra"/>
    <s v="Male"/>
    <n v="44"/>
    <x v="4"/>
    <s v="South"/>
    <s v="P015"/>
    <x v="23"/>
    <x v="0"/>
    <s v="Home Decor"/>
    <n v="1"/>
    <n v="1599"/>
    <n v="0.1"/>
    <n v="850"/>
    <x v="1"/>
    <s v="Delivered"/>
    <s v="Mobile App"/>
    <n v="3"/>
    <n v="1599"/>
    <n v="159.9"/>
    <n v="1439.1"/>
    <n v="850"/>
    <n v="589.09999999999991"/>
    <n v="0"/>
    <s v="Aug"/>
    <n v="2025"/>
    <x v="2"/>
  </r>
  <r>
    <s v="ORD104969"/>
    <d v="2025-08-04T00:00:00"/>
    <s v="CUST1412"/>
    <s v="Varun Jain"/>
    <s v="Female"/>
    <n v="43"/>
    <x v="14"/>
    <s v="South"/>
    <s v="P022"/>
    <x v="4"/>
    <x v="1"/>
    <s v="Skincare"/>
    <n v="2"/>
    <n v="799"/>
    <n v="0.05"/>
    <n v="720"/>
    <x v="2"/>
    <s v="Delivered"/>
    <s v="Mobile App"/>
    <n v="4"/>
    <n v="1598"/>
    <n v="79.900000000000006"/>
    <n v="1518.1"/>
    <n v="720"/>
    <n v="798.09999999999991"/>
    <n v="0"/>
    <s v="Aug"/>
    <n v="2025"/>
    <x v="2"/>
  </r>
  <r>
    <s v="ORD104824"/>
    <d v="2025-08-05T00:00:00"/>
    <s v="CUST1293"/>
    <s v="Tanvi Patel"/>
    <s v="Female"/>
    <n v="48"/>
    <x v="8"/>
    <s v="East"/>
    <s v="P030"/>
    <x v="7"/>
    <x v="4"/>
    <s v="Self Development"/>
    <n v="3"/>
    <n v="599"/>
    <n v="0"/>
    <n v="780"/>
    <x v="0"/>
    <s v="Delivered"/>
    <s v="Website"/>
    <n v="5"/>
    <n v="1797"/>
    <n v="0"/>
    <n v="1797"/>
    <n v="780"/>
    <n v="1017"/>
    <n v="0"/>
    <s v="Aug"/>
    <n v="2025"/>
    <x v="1"/>
  </r>
  <r>
    <s v="ORD104003"/>
    <d v="2025-08-05T00:00:00"/>
    <s v="CUST1090"/>
    <s v="Manish Agarwal"/>
    <s v="Male"/>
    <n v="32"/>
    <x v="2"/>
    <s v="East"/>
    <s v="P022"/>
    <x v="4"/>
    <x v="1"/>
    <s v="Skincare"/>
    <n v="1"/>
    <n v="799"/>
    <n v="0.05"/>
    <n v="360"/>
    <x v="3"/>
    <s v="Delivered"/>
    <s v="Mobile App"/>
    <n v="3"/>
    <n v="799"/>
    <n v="39.950000000000003"/>
    <n v="759.05"/>
    <n v="360"/>
    <n v="399.04999999999995"/>
    <n v="0"/>
    <s v="Aug"/>
    <n v="2025"/>
    <x v="3"/>
  </r>
  <r>
    <s v="ORD100455"/>
    <d v="2025-08-05T00:00:00"/>
    <s v="CUST1584"/>
    <s v="Mohit Sharma"/>
    <s v="Male"/>
    <n v="29"/>
    <x v="2"/>
    <s v="East"/>
    <s v="P007"/>
    <x v="5"/>
    <x v="2"/>
    <s v="Footwear"/>
    <n v="1"/>
    <n v="2899"/>
    <n v="0.2"/>
    <n v="1700"/>
    <x v="5"/>
    <s v="Delivered"/>
    <s v="Website"/>
    <n v="3"/>
    <n v="2899"/>
    <n v="579.80000000000007"/>
    <n v="2319.1999999999998"/>
    <n v="1700"/>
    <n v="619.19999999999982"/>
    <n v="0"/>
    <s v="Aug"/>
    <n v="2025"/>
    <x v="3"/>
  </r>
  <r>
    <s v="ORD101918"/>
    <d v="2025-08-05T00:00:00"/>
    <s v="CUST1642"/>
    <s v="Arjun Rao"/>
    <s v="Female"/>
    <n v="23"/>
    <x v="22"/>
    <s v="South"/>
    <s v="P012"/>
    <x v="0"/>
    <x v="0"/>
    <s v="Kitchen"/>
    <n v="1"/>
    <n v="5999"/>
    <n v="0"/>
    <n v="3900"/>
    <x v="3"/>
    <s v="Returned"/>
    <s v="Website"/>
    <n v="4"/>
    <n v="5999"/>
    <n v="0"/>
    <n v="5999"/>
    <n v="3900"/>
    <n v="2099"/>
    <n v="0"/>
    <s v="Aug"/>
    <n v="2025"/>
    <x v="0"/>
  </r>
  <r>
    <s v="ORD103535"/>
    <d v="2025-08-05T00:00:00"/>
    <s v="CUST1889"/>
    <s v="Diya Mishra"/>
    <s v="Male"/>
    <n v="45"/>
    <x v="10"/>
    <s v="South"/>
    <s v="P009"/>
    <x v="21"/>
    <x v="2"/>
    <s v="Clothing"/>
    <n v="3"/>
    <n v="1999"/>
    <n v="0.2"/>
    <n v="3150"/>
    <x v="3"/>
    <s v="Delivered"/>
    <s v="Website"/>
    <n v="5"/>
    <n v="5997"/>
    <n v="1199.4000000000001"/>
    <n v="4797.6000000000004"/>
    <n v="3150"/>
    <n v="1647.6000000000004"/>
    <n v="0"/>
    <s v="Aug"/>
    <n v="2025"/>
    <x v="2"/>
  </r>
  <r>
    <s v="ORD100398"/>
    <d v="2025-08-05T00:00:00"/>
    <s v="CUST1080"/>
    <s v="Ishaan Malhotra"/>
    <s v="Male"/>
    <n v="28"/>
    <x v="19"/>
    <s v="East"/>
    <s v="P013"/>
    <x v="22"/>
    <x v="0"/>
    <s v="Cookware"/>
    <n v="1"/>
    <n v="4299"/>
    <n v="0.15"/>
    <n v="2700"/>
    <x v="3"/>
    <s v="Delivered"/>
    <s v="Website"/>
    <n v="4"/>
    <n v="4299"/>
    <n v="644.85"/>
    <n v="3654.15"/>
    <n v="2700"/>
    <n v="954.15000000000009"/>
    <n v="0"/>
    <s v="Aug"/>
    <n v="2025"/>
    <x v="3"/>
  </r>
  <r>
    <s v="ORD104448"/>
    <d v="2025-08-05T00:00:00"/>
    <s v="CUST0646"/>
    <s v="Kabir Gupta"/>
    <s v="Male"/>
    <n v="45"/>
    <x v="19"/>
    <s v="East"/>
    <s v="P016"/>
    <x v="28"/>
    <x v="5"/>
    <s v="Fitness"/>
    <n v="1"/>
    <n v="999"/>
    <n v="0.05"/>
    <n v="520"/>
    <x v="0"/>
    <s v="Delivered"/>
    <s v="Mobile App"/>
    <n v="4"/>
    <n v="999"/>
    <n v="49.95"/>
    <n v="949.05"/>
    <n v="520"/>
    <n v="429.04999999999995"/>
    <n v="0"/>
    <s v="Aug"/>
    <n v="2025"/>
    <x v="2"/>
  </r>
  <r>
    <s v="ORD101500"/>
    <d v="2025-08-05T00:00:00"/>
    <s v="CUST0509"/>
    <s v="Kavya Patel"/>
    <s v="Male"/>
    <n v="40"/>
    <x v="7"/>
    <s v="West"/>
    <s v="P018"/>
    <x v="16"/>
    <x v="5"/>
    <s v="Sports"/>
    <n v="2"/>
    <n v="2199"/>
    <n v="0.3"/>
    <n v="2500"/>
    <x v="2"/>
    <s v="Delivered"/>
    <s v="Mobile App"/>
    <n v="2"/>
    <n v="4398"/>
    <n v="1319.3999999999999"/>
    <n v="3078.6000000000004"/>
    <n v="2500"/>
    <n v="578.60000000000036"/>
    <n v="0"/>
    <s v="Aug"/>
    <n v="2025"/>
    <x v="2"/>
  </r>
  <r>
    <s v="ORD101029"/>
    <d v="2025-08-05T00:00:00"/>
    <s v="CUST0662"/>
    <s v="Simran Gupta"/>
    <s v="Male"/>
    <n v="35"/>
    <x v="6"/>
    <s v="North"/>
    <s v="P016"/>
    <x v="28"/>
    <x v="5"/>
    <s v="Fitness"/>
    <n v="1"/>
    <n v="999"/>
    <n v="0.1"/>
    <n v="520"/>
    <x v="3"/>
    <s v="Returned"/>
    <s v="Mobile App"/>
    <n v="5"/>
    <n v="999"/>
    <n v="99.9"/>
    <n v="899.1"/>
    <n v="520"/>
    <n v="379.1"/>
    <n v="0"/>
    <s v="Aug"/>
    <n v="2025"/>
    <x v="3"/>
  </r>
  <r>
    <s v="ORD100070"/>
    <d v="2025-08-05T00:00:00"/>
    <s v="CUST1402"/>
    <s v="Rohan Rao"/>
    <s v="Female"/>
    <n v="34"/>
    <x v="1"/>
    <s v="North"/>
    <s v="P006"/>
    <x v="8"/>
    <x v="2"/>
    <s v="Bags"/>
    <n v="1"/>
    <n v="1799"/>
    <n v="0.2"/>
    <n v="950"/>
    <x v="4"/>
    <s v="Cancelled"/>
    <s v="Website"/>
    <m/>
    <n v="1799"/>
    <n v="359.8"/>
    <n v="1439.2"/>
    <n v="950"/>
    <n v="489.20000000000005"/>
    <n v="0"/>
    <s v="Aug"/>
    <n v="2025"/>
    <x v="3"/>
  </r>
  <r>
    <s v="ORD100541"/>
    <d v="2025-08-05T00:00:00"/>
    <s v="CUST1979"/>
    <s v="Vansh Chopra"/>
    <s v="Male"/>
    <n v="37"/>
    <x v="16"/>
    <s v="North"/>
    <s v="P008"/>
    <x v="2"/>
    <x v="2"/>
    <s v="Clothing"/>
    <n v="1"/>
    <n v="799"/>
    <n v="0.2"/>
    <n v="390"/>
    <x v="3"/>
    <s v="Delivered"/>
    <s v="Website"/>
    <n v="4"/>
    <n v="799"/>
    <n v="159.80000000000001"/>
    <n v="639.20000000000005"/>
    <n v="390"/>
    <n v="249.20000000000005"/>
    <n v="0"/>
    <s v="Aug"/>
    <n v="2025"/>
    <x v="2"/>
  </r>
  <r>
    <s v="ORD104438"/>
    <d v="2025-08-05T00:00:00"/>
    <s v="CUST0085"/>
    <s v="Pranav Bansal"/>
    <s v="Male"/>
    <n v="39"/>
    <x v="12"/>
    <s v="West"/>
    <s v="P009"/>
    <x v="21"/>
    <x v="2"/>
    <s v="Clothing"/>
    <n v="2"/>
    <n v="1999"/>
    <n v="0.05"/>
    <n v="2100"/>
    <x v="0"/>
    <s v="Delivered"/>
    <s v="Website"/>
    <n v="4"/>
    <n v="3998"/>
    <n v="199.9"/>
    <n v="3798.1"/>
    <n v="2100"/>
    <n v="1698.1"/>
    <n v="0"/>
    <s v="Aug"/>
    <n v="2025"/>
    <x v="2"/>
  </r>
  <r>
    <s v="ORD101151"/>
    <d v="2025-08-06T00:00:00"/>
    <s v="CUST0899"/>
    <s v="Riya Verma"/>
    <s v="Male"/>
    <n v="40"/>
    <x v="6"/>
    <s v="North"/>
    <s v="P007"/>
    <x v="5"/>
    <x v="2"/>
    <s v="Footwear"/>
    <n v="3"/>
    <n v="2899"/>
    <n v="0.05"/>
    <n v="5100"/>
    <x v="2"/>
    <s v="Delivered"/>
    <s v="Website"/>
    <n v="5"/>
    <n v="8697"/>
    <n v="434.85"/>
    <n v="8262.15"/>
    <n v="5100"/>
    <n v="3162.1499999999996"/>
    <n v="0"/>
    <s v="Aug"/>
    <n v="2025"/>
    <x v="2"/>
  </r>
  <r>
    <s v="ORD103162"/>
    <d v="2025-08-06T00:00:00"/>
    <s v="CUST1785"/>
    <s v="Meera Singh"/>
    <s v="Female"/>
    <n v="46"/>
    <x v="16"/>
    <s v="North"/>
    <s v="P002"/>
    <x v="10"/>
    <x v="3"/>
    <s v="Audio"/>
    <n v="2"/>
    <n v="1899"/>
    <n v="0.05"/>
    <n v="2240"/>
    <x v="3"/>
    <s v="Delivered"/>
    <s v="Mobile App"/>
    <n v="3"/>
    <n v="3798"/>
    <n v="189.9"/>
    <n v="3608.1"/>
    <n v="2240"/>
    <n v="1368.1"/>
    <n v="0"/>
    <s v="Aug"/>
    <n v="2025"/>
    <x v="1"/>
  </r>
  <r>
    <s v="ORD103871"/>
    <d v="2025-08-06T00:00:00"/>
    <s v="CUST0032"/>
    <s v="Aarav Sharma"/>
    <s v="Female"/>
    <n v="20"/>
    <x v="16"/>
    <s v="North"/>
    <s v="P007"/>
    <x v="5"/>
    <x v="2"/>
    <s v="Footwear"/>
    <n v="2"/>
    <n v="2899"/>
    <n v="0.1"/>
    <n v="3400"/>
    <x v="4"/>
    <s v="Delivered"/>
    <s v="Mobile App"/>
    <n v="4"/>
    <n v="5798"/>
    <n v="579.80000000000007"/>
    <n v="5218.2"/>
    <n v="3400"/>
    <n v="1818.1999999999998"/>
    <n v="0"/>
    <s v="Aug"/>
    <n v="2025"/>
    <x v="0"/>
  </r>
  <r>
    <s v="ORD100826"/>
    <d v="2025-08-06T00:00:00"/>
    <s v="CUST0531"/>
    <s v="Anjali Verma"/>
    <s v="Female"/>
    <n v="43"/>
    <x v="10"/>
    <s v="South"/>
    <s v="P007"/>
    <x v="5"/>
    <x v="2"/>
    <s v="Footwear"/>
    <n v="1"/>
    <n v="2899"/>
    <n v="0.1"/>
    <n v="1700"/>
    <x v="0"/>
    <s v="Cancelled"/>
    <s v="Website"/>
    <m/>
    <n v="2899"/>
    <n v="289.90000000000003"/>
    <n v="2609.1"/>
    <n v="1700"/>
    <n v="909.09999999999991"/>
    <n v="0"/>
    <s v="Aug"/>
    <n v="2025"/>
    <x v="2"/>
  </r>
  <r>
    <s v="ORD102831"/>
    <d v="2025-08-06T00:00:00"/>
    <s v="CUST0300"/>
    <s v="Rahul Kumar"/>
    <s v="Female"/>
    <n v="35"/>
    <x v="0"/>
    <s v="East"/>
    <s v="P012"/>
    <x v="0"/>
    <x v="0"/>
    <s v="Kitchen"/>
    <n v="1"/>
    <n v="5999"/>
    <n v="0.1"/>
    <n v="3900"/>
    <x v="1"/>
    <s v="Delivered"/>
    <s v="Mobile App"/>
    <n v="5"/>
    <n v="5999"/>
    <n v="599.9"/>
    <n v="5399.1"/>
    <n v="3900"/>
    <n v="1499.1000000000004"/>
    <n v="0"/>
    <s v="Aug"/>
    <n v="2025"/>
    <x v="3"/>
  </r>
  <r>
    <s v="ORD101528"/>
    <d v="2025-08-06T00:00:00"/>
    <s v="CUST1812"/>
    <s v="Karan Jain"/>
    <s v="Female"/>
    <n v="40"/>
    <x v="14"/>
    <s v="South"/>
    <s v="P004"/>
    <x v="19"/>
    <x v="3"/>
    <s v="Accessories"/>
    <n v="1"/>
    <n v="899"/>
    <n v="0.15"/>
    <n v="480"/>
    <x v="3"/>
    <s v="Delivered"/>
    <s v="Website"/>
    <n v="4"/>
    <n v="899"/>
    <n v="134.85"/>
    <n v="764.15"/>
    <n v="480"/>
    <n v="284.14999999999998"/>
    <n v="0"/>
    <s v="Aug"/>
    <n v="2025"/>
    <x v="2"/>
  </r>
  <r>
    <s v="ORD103733"/>
    <d v="2025-08-06T00:00:00"/>
    <s v="CUST0285"/>
    <s v="Kavya Patel"/>
    <s v="Female"/>
    <n v="32"/>
    <x v="0"/>
    <s v="East"/>
    <s v="P021"/>
    <x v="3"/>
    <x v="1"/>
    <s v="Skincare"/>
    <n v="1"/>
    <n v="499"/>
    <n v="0.1"/>
    <n v="220"/>
    <x v="0"/>
    <s v="Delivered"/>
    <s v="Website"/>
    <n v="5"/>
    <n v="499"/>
    <n v="49.900000000000006"/>
    <n v="449.1"/>
    <n v="220"/>
    <n v="229.10000000000002"/>
    <n v="0"/>
    <s v="Aug"/>
    <n v="2025"/>
    <x v="3"/>
  </r>
  <r>
    <s v="ORD100342"/>
    <d v="2025-08-06T00:00:00"/>
    <s v="CUST2062"/>
    <s v="Aditya Kapoor"/>
    <s v="Male"/>
    <n v="26"/>
    <x v="19"/>
    <s v="East"/>
    <s v="P029"/>
    <x v="11"/>
    <x v="4"/>
    <s v="Technology"/>
    <n v="5"/>
    <n v="1299"/>
    <n v="0.2"/>
    <n v="3050"/>
    <x v="0"/>
    <s v="Delivered"/>
    <s v="Website"/>
    <n v="5"/>
    <n v="6495"/>
    <n v="1299"/>
    <n v="5196"/>
    <n v="3050"/>
    <n v="2146"/>
    <n v="0"/>
    <s v="Aug"/>
    <n v="2025"/>
    <x v="3"/>
  </r>
  <r>
    <s v="ORD102245"/>
    <d v="2025-08-06T00:00:00"/>
    <s v="CUST2094"/>
    <s v="Aditya Kapoor"/>
    <s v="Female"/>
    <n v="45"/>
    <x v="8"/>
    <s v="East"/>
    <s v="P023"/>
    <x v="20"/>
    <x v="1"/>
    <s v="Haircare"/>
    <n v="1"/>
    <n v="649"/>
    <n v="0.25"/>
    <n v="290"/>
    <x v="0"/>
    <s v="Cancelled"/>
    <s v="Mobile App"/>
    <m/>
    <n v="649"/>
    <n v="162.25"/>
    <n v="486.75"/>
    <n v="290"/>
    <n v="196.75"/>
    <n v="0"/>
    <s v="Aug"/>
    <n v="2025"/>
    <x v="2"/>
  </r>
  <r>
    <s v="ORD101669"/>
    <d v="2025-08-06T00:00:00"/>
    <s v="CUST1301"/>
    <s v="Pranav Bansal"/>
    <s v="Female"/>
    <n v="21"/>
    <x v="17"/>
    <s v="North"/>
    <s v="P016"/>
    <x v="28"/>
    <x v="5"/>
    <s v="Fitness"/>
    <n v="1"/>
    <n v="999"/>
    <n v="0"/>
    <n v="520"/>
    <x v="4"/>
    <s v="Delivered"/>
    <s v="Mobile App"/>
    <n v="1"/>
    <n v="999"/>
    <n v="0"/>
    <n v="999"/>
    <n v="520"/>
    <n v="479"/>
    <n v="0"/>
    <s v="Aug"/>
    <n v="2025"/>
    <x v="0"/>
  </r>
  <r>
    <s v="ORD100102"/>
    <d v="2025-08-06T00:00:00"/>
    <s v="CUST1670"/>
    <s v="Kabir Gupta"/>
    <s v="Female"/>
    <n v="50"/>
    <x v="9"/>
    <s v="North"/>
    <s v="P013"/>
    <x v="22"/>
    <x v="0"/>
    <s v="Cookware"/>
    <n v="1"/>
    <n v="4299"/>
    <n v="0"/>
    <n v="2700"/>
    <x v="0"/>
    <s v="Delivered"/>
    <s v="Mobile App"/>
    <n v="3"/>
    <n v="4299"/>
    <n v="0"/>
    <n v="4299"/>
    <n v="2700"/>
    <n v="1599"/>
    <n v="0"/>
    <s v="Aug"/>
    <n v="2025"/>
    <x v="1"/>
  </r>
  <r>
    <s v="ORD102723"/>
    <d v="2025-08-06T00:00:00"/>
    <s v="CUST1574"/>
    <s v="Kabir Gupta"/>
    <s v="Male"/>
    <n v="28"/>
    <x v="16"/>
    <s v="North"/>
    <s v="P027"/>
    <x v="25"/>
    <x v="4"/>
    <s v="Business"/>
    <n v="1"/>
    <n v="699"/>
    <n v="0"/>
    <n v="300"/>
    <x v="3"/>
    <s v="Delivered"/>
    <s v="Mobile App"/>
    <n v="5"/>
    <n v="699"/>
    <n v="0"/>
    <n v="699"/>
    <n v="300"/>
    <n v="399"/>
    <n v="0"/>
    <s v="Aug"/>
    <n v="2025"/>
    <x v="3"/>
  </r>
  <r>
    <s v="ORD102284"/>
    <d v="2025-08-07T00:00:00"/>
    <s v="CUST1485"/>
    <s v="Tanvi Patel"/>
    <s v="Female"/>
    <n v="27"/>
    <x v="15"/>
    <s v="West"/>
    <s v="P023"/>
    <x v="20"/>
    <x v="1"/>
    <s v="Haircare"/>
    <n v="1"/>
    <n v="649"/>
    <n v="0.15"/>
    <n v="290"/>
    <x v="1"/>
    <s v="Delivered"/>
    <s v="Website"/>
    <n v="3"/>
    <n v="649"/>
    <n v="97.35"/>
    <n v="551.65"/>
    <n v="290"/>
    <n v="261.64999999999998"/>
    <n v="0"/>
    <s v="Aug"/>
    <n v="2025"/>
    <x v="3"/>
  </r>
  <r>
    <s v="ORD103185"/>
    <d v="2025-08-07T00:00:00"/>
    <s v="CUST1684"/>
    <s v="Karan Jain"/>
    <s v="Male"/>
    <n v="40"/>
    <x v="19"/>
    <s v="East"/>
    <s v="P029"/>
    <x v="11"/>
    <x v="4"/>
    <s v="Technology"/>
    <n v="1"/>
    <n v="1299"/>
    <n v="0.05"/>
    <n v="610"/>
    <x v="2"/>
    <s v="Delivered"/>
    <s v="Mobile App"/>
    <n v="4"/>
    <n v="1299"/>
    <n v="64.95"/>
    <n v="1234.05"/>
    <n v="610"/>
    <n v="624.04999999999995"/>
    <n v="0"/>
    <s v="Aug"/>
    <n v="2025"/>
    <x v="2"/>
  </r>
  <r>
    <s v="ORD100249"/>
    <d v="2025-08-08T00:00:00"/>
    <s v="CUST0601"/>
    <s v="Meera Singh"/>
    <s v="Female"/>
    <n v="37"/>
    <x v="4"/>
    <s v="South"/>
    <s v="P024"/>
    <x v="13"/>
    <x v="1"/>
    <s v="Fragrance"/>
    <n v="2"/>
    <n v="1799"/>
    <n v="0.25"/>
    <n v="1800"/>
    <x v="2"/>
    <s v="Delivered"/>
    <s v="Website"/>
    <n v="4"/>
    <n v="3598"/>
    <n v="899.5"/>
    <n v="2698.5"/>
    <n v="1800"/>
    <n v="898.5"/>
    <n v="0"/>
    <s v="Aug"/>
    <n v="2025"/>
    <x v="2"/>
  </r>
  <r>
    <s v="ORD103762"/>
    <d v="2025-08-08T00:00:00"/>
    <s v="CUST0970"/>
    <s v="Arjun Rao"/>
    <s v="Male"/>
    <n v="36"/>
    <x v="5"/>
    <s v="West"/>
    <s v="P022"/>
    <x v="4"/>
    <x v="1"/>
    <s v="Skincare"/>
    <n v="3"/>
    <n v="799"/>
    <n v="0.1"/>
    <n v="1080"/>
    <x v="3"/>
    <s v="Delivered"/>
    <s v="Website"/>
    <n v="4"/>
    <n v="2397"/>
    <n v="239.70000000000002"/>
    <n v="2157.3000000000002"/>
    <n v="1080"/>
    <n v="1077.3000000000002"/>
    <n v="0"/>
    <s v="Aug"/>
    <n v="2025"/>
    <x v="2"/>
  </r>
  <r>
    <s v="ORD100154"/>
    <d v="2025-08-08T00:00:00"/>
    <s v="CUST1136"/>
    <s v="Mohit Sharma"/>
    <s v="Male"/>
    <n v="25"/>
    <x v="22"/>
    <s v="South"/>
    <s v="P022"/>
    <x v="4"/>
    <x v="1"/>
    <s v="Skincare"/>
    <n v="3"/>
    <n v="799"/>
    <n v="0.2"/>
    <n v="1080"/>
    <x v="4"/>
    <s v="Delivered"/>
    <s v="Mobile App"/>
    <n v="1"/>
    <n v="2397"/>
    <n v="479.40000000000003"/>
    <n v="1917.6"/>
    <n v="1080"/>
    <n v="837.59999999999991"/>
    <n v="0"/>
    <s v="Aug"/>
    <n v="2025"/>
    <x v="0"/>
  </r>
  <r>
    <s v="ORD102102"/>
    <d v="2025-08-08T00:00:00"/>
    <s v="CUST0595"/>
    <s v="Anjali Verma"/>
    <s v="Female"/>
    <n v="34"/>
    <x v="5"/>
    <s v="West"/>
    <s v="P029"/>
    <x v="11"/>
    <x v="4"/>
    <s v="Technology"/>
    <n v="2"/>
    <n v="1299"/>
    <n v="0.2"/>
    <n v="1220"/>
    <x v="0"/>
    <s v="Delivered"/>
    <s v="Mobile App"/>
    <n v="4"/>
    <n v="2598"/>
    <n v="519.6"/>
    <n v="2078.4"/>
    <n v="1220"/>
    <n v="858.40000000000009"/>
    <n v="0"/>
    <s v="Aug"/>
    <n v="2025"/>
    <x v="3"/>
  </r>
  <r>
    <s v="ORD102100"/>
    <d v="2025-08-08T00:00:00"/>
    <s v="CUST0864"/>
    <s v="Aarav Sharma"/>
    <s v="Male"/>
    <n v="18"/>
    <x v="2"/>
    <s v="East"/>
    <s v="P009"/>
    <x v="21"/>
    <x v="2"/>
    <s v="Clothing"/>
    <n v="1"/>
    <n v="1999"/>
    <n v="0.1"/>
    <n v="1050"/>
    <x v="0"/>
    <s v="Delivered"/>
    <s v="Website"/>
    <n v="5"/>
    <n v="1999"/>
    <n v="199.9"/>
    <n v="1799.1"/>
    <n v="1050"/>
    <n v="749.09999999999991"/>
    <n v="0"/>
    <s v="Aug"/>
    <n v="2025"/>
    <x v="0"/>
  </r>
  <r>
    <s v="ORD101632"/>
    <d v="2025-08-08T00:00:00"/>
    <s v="CUST0809"/>
    <s v="Zoya Singh"/>
    <s v="Male"/>
    <n v="22"/>
    <x v="7"/>
    <s v="West"/>
    <s v="P007"/>
    <x v="5"/>
    <x v="2"/>
    <s v="Footwear"/>
    <n v="1"/>
    <n v="2899"/>
    <n v="0.1"/>
    <n v="1700"/>
    <x v="1"/>
    <s v="Delivered"/>
    <s v="Mobile App"/>
    <n v="4"/>
    <n v="2899"/>
    <n v="289.90000000000003"/>
    <n v="2609.1"/>
    <n v="1700"/>
    <n v="909.09999999999991"/>
    <n v="0"/>
    <s v="Aug"/>
    <n v="2025"/>
    <x v="0"/>
  </r>
  <r>
    <s v="ORD104549"/>
    <d v="2025-08-08T00:00:00"/>
    <s v="CUST2099"/>
    <s v="Anjali Verma"/>
    <s v="Male"/>
    <n v="18"/>
    <x v="11"/>
    <s v="West"/>
    <s v="P010"/>
    <x v="26"/>
    <x v="2"/>
    <s v="Clothing"/>
    <n v="2"/>
    <n v="1499"/>
    <n v="0.15"/>
    <n v="1560"/>
    <x v="5"/>
    <s v="Delivered"/>
    <s v="Mobile App"/>
    <n v="3"/>
    <n v="2998"/>
    <n v="449.7"/>
    <n v="2548.3000000000002"/>
    <n v="1560"/>
    <n v="988.30000000000018"/>
    <n v="0"/>
    <s v="Aug"/>
    <n v="2025"/>
    <x v="0"/>
  </r>
  <r>
    <s v="ORD100336"/>
    <d v="2025-08-08T00:00:00"/>
    <s v="CUST1801"/>
    <s v="Zoya Singh"/>
    <s v="Male"/>
    <n v="36"/>
    <x v="18"/>
    <s v="South"/>
    <s v="P022"/>
    <x v="4"/>
    <x v="1"/>
    <s v="Skincare"/>
    <n v="1"/>
    <n v="799"/>
    <n v="0.05"/>
    <n v="360"/>
    <x v="3"/>
    <s v="Delivered"/>
    <s v="Website"/>
    <n v="2"/>
    <n v="799"/>
    <n v="39.950000000000003"/>
    <n v="759.05"/>
    <n v="360"/>
    <n v="399.04999999999995"/>
    <n v="0"/>
    <s v="Aug"/>
    <n v="2025"/>
    <x v="2"/>
  </r>
  <r>
    <s v="ORD103483"/>
    <d v="2025-08-08T00:00:00"/>
    <s v="CUST1231"/>
    <s v="Isha Mehta"/>
    <s v="Female"/>
    <n v="32"/>
    <x v="19"/>
    <s v="East"/>
    <s v="P018"/>
    <x v="16"/>
    <x v="5"/>
    <s v="Sports"/>
    <n v="1"/>
    <n v="2199"/>
    <n v="0.1"/>
    <n v="1250"/>
    <x v="3"/>
    <s v="Delivered"/>
    <s v="Mobile App"/>
    <n v="4"/>
    <n v="2199"/>
    <n v="219.9"/>
    <n v="1979.1"/>
    <n v="1250"/>
    <n v="729.09999999999991"/>
    <n v="0"/>
    <s v="Aug"/>
    <n v="2025"/>
    <x v="3"/>
  </r>
  <r>
    <s v="ORD100470"/>
    <d v="2025-08-08T00:00:00"/>
    <s v="CUST0969"/>
    <s v="Zoya Singh"/>
    <s v="Female"/>
    <n v="33"/>
    <x v="11"/>
    <s v="West"/>
    <s v="P016"/>
    <x v="28"/>
    <x v="5"/>
    <s v="Fitness"/>
    <n v="1"/>
    <n v="999"/>
    <n v="0.15"/>
    <n v="520"/>
    <x v="0"/>
    <s v="Delivered"/>
    <s v="Website"/>
    <n v="3"/>
    <n v="999"/>
    <n v="149.85"/>
    <n v="849.15"/>
    <n v="520"/>
    <n v="329.15"/>
    <n v="0"/>
    <s v="Aug"/>
    <n v="2025"/>
    <x v="3"/>
  </r>
  <r>
    <s v="ORD104394"/>
    <d v="2025-08-08T00:00:00"/>
    <s v="CUST2018"/>
    <s v="Manish Agarwal"/>
    <s v="Female"/>
    <n v="20"/>
    <x v="16"/>
    <s v="North"/>
    <s v="P007"/>
    <x v="5"/>
    <x v="2"/>
    <s v="Footwear"/>
    <n v="1"/>
    <n v="2899"/>
    <n v="0.1"/>
    <n v="1700"/>
    <x v="1"/>
    <s v="Delivered"/>
    <s v="Mobile App"/>
    <n v="5"/>
    <n v="2899"/>
    <n v="289.90000000000003"/>
    <n v="2609.1"/>
    <n v="1700"/>
    <n v="909.09999999999991"/>
    <n v="0"/>
    <s v="Aug"/>
    <n v="2025"/>
    <x v="0"/>
  </r>
  <r>
    <s v="ORD101910"/>
    <d v="2025-08-08T00:00:00"/>
    <s v="CUST1527"/>
    <s v="Aditi Saxena"/>
    <s v="Male"/>
    <n v="32"/>
    <x v="4"/>
    <s v="South"/>
    <s v="P001"/>
    <x v="6"/>
    <x v="3"/>
    <s v="Audio"/>
    <n v="1"/>
    <n v="2499"/>
    <n v="0.05"/>
    <n v="1550"/>
    <x v="3"/>
    <s v="Delivered"/>
    <s v="Website"/>
    <n v="4"/>
    <n v="2499"/>
    <n v="124.95"/>
    <n v="2374.0500000000002"/>
    <n v="1550"/>
    <n v="824.05000000000018"/>
    <n v="0"/>
    <s v="Aug"/>
    <n v="2025"/>
    <x v="3"/>
  </r>
  <r>
    <s v="ORD102205"/>
    <d v="2025-08-08T00:00:00"/>
    <s v="CUST1726"/>
    <s v="Pooja Kapoor"/>
    <s v="Male"/>
    <n v="20"/>
    <x v="7"/>
    <s v="West"/>
    <s v="P021"/>
    <x v="3"/>
    <x v="1"/>
    <s v="Skincare"/>
    <n v="2"/>
    <n v="499"/>
    <n v="0.2"/>
    <n v="440"/>
    <x v="0"/>
    <s v="Delivered"/>
    <s v="Mobile App"/>
    <n v="5"/>
    <n v="998"/>
    <n v="199.60000000000002"/>
    <n v="798.4"/>
    <n v="440"/>
    <n v="358.4"/>
    <n v="0"/>
    <s v="Aug"/>
    <n v="2025"/>
    <x v="0"/>
  </r>
  <r>
    <s v="ORD101543"/>
    <d v="2025-08-08T00:00:00"/>
    <s v="CUST0012"/>
    <s v="Rahul Kumar"/>
    <s v="Male"/>
    <n v="22"/>
    <x v="22"/>
    <s v="South"/>
    <s v="P027"/>
    <x v="25"/>
    <x v="4"/>
    <s v="Business"/>
    <n v="1"/>
    <n v="699"/>
    <n v="0.1"/>
    <n v="300"/>
    <x v="3"/>
    <s v="Delivered"/>
    <s v="Website"/>
    <n v="4"/>
    <n v="699"/>
    <n v="69.900000000000006"/>
    <n v="629.1"/>
    <n v="300"/>
    <n v="329.1"/>
    <n v="0"/>
    <s v="Aug"/>
    <n v="2025"/>
    <x v="0"/>
  </r>
  <r>
    <s v="ORD102036"/>
    <d v="2025-08-09T00:00:00"/>
    <s v="CUST1140"/>
    <s v="Karan Jain"/>
    <s v="Male"/>
    <n v="33"/>
    <x v="22"/>
    <s v="South"/>
    <s v="P015"/>
    <x v="23"/>
    <x v="0"/>
    <s v="Home Decor"/>
    <n v="2"/>
    <n v="1599"/>
    <n v="0.15"/>
    <n v="1700"/>
    <x v="1"/>
    <s v="Delivered"/>
    <s v="Mobile App"/>
    <n v="2"/>
    <n v="3198"/>
    <n v="479.7"/>
    <n v="2718.3"/>
    <n v="1700"/>
    <n v="1018.3000000000002"/>
    <n v="0"/>
    <s v="Aug"/>
    <n v="2025"/>
    <x v="3"/>
  </r>
  <r>
    <s v="ORD102984"/>
    <d v="2025-08-09T00:00:00"/>
    <s v="CUST0532"/>
    <s v="Karan Jain"/>
    <s v="Male"/>
    <n v="39"/>
    <x v="15"/>
    <s v="West"/>
    <s v="P015"/>
    <x v="23"/>
    <x v="0"/>
    <s v="Home Decor"/>
    <n v="1"/>
    <n v="1599"/>
    <n v="0.1"/>
    <n v="850"/>
    <x v="4"/>
    <s v="Delivered"/>
    <s v="Website"/>
    <n v="4"/>
    <n v="1599"/>
    <n v="159.9"/>
    <n v="1439.1"/>
    <n v="850"/>
    <n v="589.09999999999991"/>
    <n v="0"/>
    <s v="Aug"/>
    <n v="2025"/>
    <x v="2"/>
  </r>
  <r>
    <s v="ORD101576"/>
    <d v="2025-08-09T00:00:00"/>
    <s v="CUST1204"/>
    <s v="Karan Jain"/>
    <s v="Female"/>
    <n v="32"/>
    <x v="12"/>
    <s v="West"/>
    <s v="P024"/>
    <x v="13"/>
    <x v="1"/>
    <s v="Fragrance"/>
    <n v="1"/>
    <n v="1799"/>
    <n v="0.1"/>
    <n v="900"/>
    <x v="1"/>
    <s v="Cancelled"/>
    <s v="Mobile App"/>
    <m/>
    <n v="1799"/>
    <n v="179.9"/>
    <n v="1619.1"/>
    <n v="900"/>
    <n v="719.09999999999991"/>
    <n v="0"/>
    <s v="Aug"/>
    <n v="2025"/>
    <x v="3"/>
  </r>
  <r>
    <s v="ORD103446"/>
    <d v="2025-08-09T00:00:00"/>
    <s v="CUST1726"/>
    <s v="Pooja Kapoor"/>
    <s v="Female"/>
    <n v="40"/>
    <x v="1"/>
    <s v="North"/>
    <s v="P024"/>
    <x v="13"/>
    <x v="1"/>
    <s v="Fragrance"/>
    <n v="1"/>
    <n v="1799"/>
    <n v="0.1"/>
    <n v="900"/>
    <x v="4"/>
    <s v="Delivered"/>
    <s v="Website"/>
    <n v="2"/>
    <n v="1799"/>
    <n v="179.9"/>
    <n v="1619.1"/>
    <n v="900"/>
    <n v="719.09999999999991"/>
    <n v="0"/>
    <s v="Aug"/>
    <n v="2025"/>
    <x v="2"/>
  </r>
  <r>
    <s v="ORD101817"/>
    <d v="2025-08-09T00:00:00"/>
    <s v="CUST0334"/>
    <s v="Aditya Kapoor"/>
    <s v="Female"/>
    <n v="18"/>
    <x v="19"/>
    <s v="East"/>
    <s v="P019"/>
    <x v="18"/>
    <x v="5"/>
    <s v="Sports"/>
    <n v="1"/>
    <n v="1499"/>
    <n v="0.1"/>
    <n v="800"/>
    <x v="0"/>
    <s v="Delivered"/>
    <s v="Mobile App"/>
    <n v="5"/>
    <n v="1499"/>
    <n v="149.9"/>
    <n v="1349.1"/>
    <n v="800"/>
    <n v="549.09999999999991"/>
    <n v="0"/>
    <s v="Aug"/>
    <n v="2025"/>
    <x v="0"/>
  </r>
  <r>
    <s v="ORD104736"/>
    <d v="2025-08-09T00:00:00"/>
    <s v="CUST0609"/>
    <s v="Diya Mishra"/>
    <s v="Female"/>
    <n v="35"/>
    <x v="18"/>
    <s v="South"/>
    <s v="P001"/>
    <x v="6"/>
    <x v="3"/>
    <s v="Audio"/>
    <n v="2"/>
    <n v="2499"/>
    <n v="0.15"/>
    <n v="3100"/>
    <x v="0"/>
    <s v="Delivered"/>
    <s v="Mobile App"/>
    <n v="3"/>
    <n v="4998"/>
    <n v="749.69999999999993"/>
    <n v="4248.3"/>
    <n v="3100"/>
    <n v="1148.3000000000002"/>
    <n v="0"/>
    <s v="Aug"/>
    <n v="2025"/>
    <x v="3"/>
  </r>
  <r>
    <s v="ORD104187"/>
    <d v="2025-08-09T00:00:00"/>
    <s v="CUST1680"/>
    <s v="Mohit Sharma"/>
    <s v="Female"/>
    <n v="38"/>
    <x v="15"/>
    <s v="West"/>
    <s v="P008"/>
    <x v="2"/>
    <x v="2"/>
    <s v="Clothing"/>
    <n v="1"/>
    <n v="799"/>
    <n v="0.15"/>
    <n v="390"/>
    <x v="1"/>
    <s v="Delivered"/>
    <s v="Mobile App"/>
    <n v="4"/>
    <n v="799"/>
    <n v="119.85"/>
    <n v="679.15"/>
    <n v="390"/>
    <n v="289.14999999999998"/>
    <n v="0"/>
    <s v="Aug"/>
    <n v="2025"/>
    <x v="2"/>
  </r>
  <r>
    <s v="ORD104862"/>
    <d v="2025-08-10T00:00:00"/>
    <s v="CUST1805"/>
    <s v="Tanvi Patel"/>
    <s v="Female"/>
    <n v="44"/>
    <x v="9"/>
    <s v="North"/>
    <s v="P018"/>
    <x v="16"/>
    <x v="5"/>
    <s v="Sports"/>
    <n v="1"/>
    <n v="2199"/>
    <n v="0.2"/>
    <n v="1250"/>
    <x v="1"/>
    <s v="Delivered"/>
    <s v="Website"/>
    <n v="5"/>
    <n v="2199"/>
    <n v="439.8"/>
    <n v="1759.2"/>
    <n v="1250"/>
    <n v="509.20000000000005"/>
    <n v="0"/>
    <s v="Aug"/>
    <n v="2025"/>
    <x v="2"/>
  </r>
  <r>
    <s v="ORD101247"/>
    <d v="2025-08-10T00:00:00"/>
    <s v="CUST0707"/>
    <s v="Riya Verma"/>
    <s v="Male"/>
    <n v="21"/>
    <x v="22"/>
    <s v="South"/>
    <s v="P013"/>
    <x v="22"/>
    <x v="0"/>
    <s v="Cookware"/>
    <n v="1"/>
    <n v="4299"/>
    <n v="0.15"/>
    <n v="2700"/>
    <x v="0"/>
    <s v="Delivered"/>
    <s v="Mobile App"/>
    <n v="4"/>
    <n v="4299"/>
    <n v="644.85"/>
    <n v="3654.15"/>
    <n v="2700"/>
    <n v="954.15000000000009"/>
    <n v="0"/>
    <s v="Aug"/>
    <n v="2025"/>
    <x v="0"/>
  </r>
  <r>
    <s v="ORD101945"/>
    <d v="2025-08-10T00:00:00"/>
    <s v="CUST1678"/>
    <s v="Aditya Kapoor"/>
    <s v="Female"/>
    <n v="45"/>
    <x v="14"/>
    <s v="South"/>
    <s v="P005"/>
    <x v="27"/>
    <x v="3"/>
    <s v="Accessories"/>
    <n v="2"/>
    <n v="1599"/>
    <n v="0.1"/>
    <n v="1840"/>
    <x v="2"/>
    <s v="Delivered"/>
    <s v="Mobile App"/>
    <n v="4"/>
    <n v="3198"/>
    <n v="319.8"/>
    <n v="2878.2"/>
    <n v="1840"/>
    <n v="1038.1999999999998"/>
    <n v="0"/>
    <s v="Aug"/>
    <n v="2025"/>
    <x v="2"/>
  </r>
  <r>
    <s v="ORD102317"/>
    <d v="2025-08-10T00:00:00"/>
    <s v="CUST1525"/>
    <s v="Pranav Bansal"/>
    <s v="Female"/>
    <n v="30"/>
    <x v="8"/>
    <s v="East"/>
    <s v="P006"/>
    <x v="8"/>
    <x v="2"/>
    <s v="Bags"/>
    <n v="1"/>
    <n v="1799"/>
    <n v="0.2"/>
    <n v="950"/>
    <x v="4"/>
    <s v="Returned"/>
    <s v="Website"/>
    <n v="5"/>
    <n v="1799"/>
    <n v="359.8"/>
    <n v="1439.2"/>
    <n v="950"/>
    <n v="489.20000000000005"/>
    <n v="0"/>
    <s v="Aug"/>
    <n v="2025"/>
    <x v="3"/>
  </r>
  <r>
    <s v="ORD103515"/>
    <d v="2025-08-10T00:00:00"/>
    <s v="CUST1935"/>
    <s v="Isha Mehta"/>
    <s v="Female"/>
    <n v="28"/>
    <x v="21"/>
    <s v="East"/>
    <s v="P004"/>
    <x v="19"/>
    <x v="3"/>
    <s v="Accessories"/>
    <n v="1"/>
    <n v="899"/>
    <n v="0.05"/>
    <n v="480"/>
    <x v="2"/>
    <s v="Returned"/>
    <s v="Mobile App"/>
    <n v="5"/>
    <n v="899"/>
    <n v="44.95"/>
    <n v="854.05"/>
    <n v="480"/>
    <n v="374.04999999999995"/>
    <n v="0"/>
    <s v="Aug"/>
    <n v="2025"/>
    <x v="3"/>
  </r>
  <r>
    <s v="ORD100904"/>
    <d v="2025-08-10T00:00:00"/>
    <s v="CUST1847"/>
    <s v="Aditi Saxena"/>
    <s v="Female"/>
    <n v="25"/>
    <x v="2"/>
    <s v="East"/>
    <s v="P019"/>
    <x v="18"/>
    <x v="5"/>
    <s v="Sports"/>
    <n v="4"/>
    <n v="1499"/>
    <n v="0.1"/>
    <n v="3200"/>
    <x v="3"/>
    <s v="Delivered"/>
    <s v="Mobile App"/>
    <n v="5"/>
    <n v="5996"/>
    <n v="599.6"/>
    <n v="5396.4"/>
    <n v="3200"/>
    <n v="2196.3999999999996"/>
    <n v="0"/>
    <s v="Aug"/>
    <n v="2025"/>
    <x v="0"/>
  </r>
  <r>
    <s v="ORD104916"/>
    <d v="2025-08-10T00:00:00"/>
    <s v="CUST1468"/>
    <s v="Ananya Kumar"/>
    <s v="Male"/>
    <n v="31"/>
    <x v="6"/>
    <s v="North"/>
    <s v="P028"/>
    <x v="12"/>
    <x v="4"/>
    <s v="Technology"/>
    <n v="5"/>
    <n v="1099"/>
    <n v="0"/>
    <n v="2600"/>
    <x v="3"/>
    <s v="Cancelled"/>
    <s v="Mobile App"/>
    <m/>
    <n v="5495"/>
    <n v="0"/>
    <n v="5495"/>
    <n v="2600"/>
    <n v="2895"/>
    <n v="0"/>
    <s v="Aug"/>
    <n v="2025"/>
    <x v="3"/>
  </r>
  <r>
    <s v="ORD104496"/>
    <d v="2025-08-10T00:00:00"/>
    <s v="CUST0846"/>
    <s v="Aditya Kapoor"/>
    <s v="Male"/>
    <n v="35"/>
    <x v="9"/>
    <s v="North"/>
    <s v="P003"/>
    <x v="9"/>
    <x v="3"/>
    <s v="Wearables"/>
    <n v="1"/>
    <n v="3299"/>
    <n v="0"/>
    <n v="2100"/>
    <x v="0"/>
    <s v="Delivered"/>
    <s v="Mobile App"/>
    <n v="5"/>
    <n v="3299"/>
    <n v="0"/>
    <n v="3299"/>
    <n v="2100"/>
    <n v="1199"/>
    <n v="0"/>
    <s v="Aug"/>
    <n v="2025"/>
    <x v="3"/>
  </r>
  <r>
    <s v="ORD103623"/>
    <d v="2025-08-10T00:00:00"/>
    <s v="CUST1947"/>
    <s v="Vansh Chopra"/>
    <s v="Female"/>
    <n v="43"/>
    <x v="22"/>
    <s v="South"/>
    <s v="P028"/>
    <x v="12"/>
    <x v="4"/>
    <s v="Technology"/>
    <n v="2"/>
    <n v="1099"/>
    <n v="0.1"/>
    <n v="1040"/>
    <x v="5"/>
    <s v="Delivered"/>
    <s v="Mobile App"/>
    <n v="5"/>
    <n v="2198"/>
    <n v="219.8"/>
    <n v="1978.2"/>
    <n v="1040"/>
    <n v="938.2"/>
    <n v="0"/>
    <s v="Aug"/>
    <n v="2025"/>
    <x v="2"/>
  </r>
  <r>
    <s v="ORD101368"/>
    <d v="2025-08-11T00:00:00"/>
    <s v="CUST0144"/>
    <s v="Mohit Sharma"/>
    <s v="Male"/>
    <n v="36"/>
    <x v="21"/>
    <s v="East"/>
    <s v="P015"/>
    <x v="23"/>
    <x v="0"/>
    <s v="Home Decor"/>
    <n v="2"/>
    <n v="1599"/>
    <n v="0"/>
    <n v="1700"/>
    <x v="5"/>
    <s v="Delivered"/>
    <s v="Website"/>
    <n v="4"/>
    <n v="3198"/>
    <n v="0"/>
    <n v="3198"/>
    <n v="1700"/>
    <n v="1498"/>
    <n v="0"/>
    <s v="Aug"/>
    <n v="2025"/>
    <x v="2"/>
  </r>
  <r>
    <s v="ORD101074"/>
    <d v="2025-08-11T00:00:00"/>
    <s v="CUST1878"/>
    <s v="Simran Gupta"/>
    <s v="Male"/>
    <n v="51"/>
    <x v="11"/>
    <s v="West"/>
    <s v="P012"/>
    <x v="0"/>
    <x v="0"/>
    <s v="Kitchen"/>
    <n v="3"/>
    <n v="5999"/>
    <n v="0"/>
    <n v="11700"/>
    <x v="0"/>
    <s v="Delivered"/>
    <s v="Mobile App"/>
    <n v="5"/>
    <n v="17997"/>
    <n v="0"/>
    <n v="17997"/>
    <n v="11700"/>
    <n v="6297"/>
    <n v="0"/>
    <s v="Aug"/>
    <n v="2025"/>
    <x v="1"/>
  </r>
  <r>
    <s v="ORD101504"/>
    <d v="2025-08-11T00:00:00"/>
    <s v="CUST0997"/>
    <s v="Akash Bansal"/>
    <s v="Male"/>
    <n v="43"/>
    <x v="9"/>
    <s v="North"/>
    <s v="P003"/>
    <x v="9"/>
    <x v="3"/>
    <s v="Wearables"/>
    <n v="1"/>
    <n v="3299"/>
    <n v="0.2"/>
    <n v="2100"/>
    <x v="3"/>
    <s v="Delivered"/>
    <s v="Website"/>
    <n v="2"/>
    <n v="3299"/>
    <n v="659.80000000000007"/>
    <n v="2639.2"/>
    <n v="2100"/>
    <n v="539.19999999999982"/>
    <n v="0"/>
    <s v="Aug"/>
    <n v="2025"/>
    <x v="2"/>
  </r>
  <r>
    <s v="ORD102881"/>
    <d v="2025-08-11T00:00:00"/>
    <s v="CUST0193"/>
    <s v="Diya Mishra"/>
    <s v="Male"/>
    <n v="39"/>
    <x v="0"/>
    <s v="East"/>
    <s v="P023"/>
    <x v="20"/>
    <x v="1"/>
    <s v="Haircare"/>
    <n v="2"/>
    <n v="649"/>
    <n v="0.05"/>
    <n v="580"/>
    <x v="2"/>
    <s v="Delivered"/>
    <s v="Website"/>
    <n v="4"/>
    <n v="1298"/>
    <n v="64.900000000000006"/>
    <n v="1233.0999999999999"/>
    <n v="580"/>
    <n v="653.09999999999991"/>
    <n v="0"/>
    <s v="Aug"/>
    <n v="2025"/>
    <x v="2"/>
  </r>
  <r>
    <s v="ORD100353"/>
    <d v="2025-08-11T00:00:00"/>
    <s v="CUST0731"/>
    <s v="Vansh Chopra"/>
    <s v="Male"/>
    <n v="35"/>
    <x v="6"/>
    <s v="North"/>
    <s v="P002"/>
    <x v="10"/>
    <x v="3"/>
    <s v="Audio"/>
    <n v="1"/>
    <n v="1899"/>
    <n v="0.2"/>
    <n v="1120"/>
    <x v="4"/>
    <s v="Cancelled"/>
    <s v="Mobile App"/>
    <m/>
    <n v="1899"/>
    <n v="379.8"/>
    <n v="1519.2"/>
    <n v="1120"/>
    <n v="399.20000000000005"/>
    <n v="0"/>
    <s v="Aug"/>
    <n v="2025"/>
    <x v="3"/>
  </r>
  <r>
    <s v="ORD100428"/>
    <d v="2025-08-11T00:00:00"/>
    <s v="CUST1893"/>
    <s v="Akash Bansal"/>
    <s v="Female"/>
    <n v="42"/>
    <x v="11"/>
    <s v="West"/>
    <s v="P005"/>
    <x v="27"/>
    <x v="3"/>
    <s v="Accessories"/>
    <n v="3"/>
    <n v="1599"/>
    <n v="0.15"/>
    <n v="2760"/>
    <x v="0"/>
    <s v="Delivered"/>
    <s v="Website"/>
    <n v="4"/>
    <n v="4797"/>
    <n v="719.55"/>
    <n v="4077.45"/>
    <n v="2760"/>
    <n v="1317.4499999999998"/>
    <n v="0"/>
    <s v="Aug"/>
    <n v="2025"/>
    <x v="2"/>
  </r>
  <r>
    <s v="ORD101912"/>
    <d v="2025-08-11T00:00:00"/>
    <s v="CUST2134"/>
    <s v="Simran Gupta"/>
    <s v="Female"/>
    <n v="40"/>
    <x v="12"/>
    <s v="West"/>
    <s v="P016"/>
    <x v="28"/>
    <x v="5"/>
    <s v="Fitness"/>
    <n v="2"/>
    <n v="999"/>
    <n v="0.1"/>
    <n v="1040"/>
    <x v="5"/>
    <s v="Delivered"/>
    <s v="Mobile App"/>
    <n v="4"/>
    <n v="1998"/>
    <n v="199.8"/>
    <n v="1798.2"/>
    <n v="1040"/>
    <n v="758.2"/>
    <n v="0"/>
    <s v="Aug"/>
    <n v="2025"/>
    <x v="2"/>
  </r>
  <r>
    <s v="ORD103653"/>
    <d v="2025-08-11T00:00:00"/>
    <s v="CUST0448"/>
    <s v="Aarav Sharma"/>
    <s v="Male"/>
    <n v="34"/>
    <x v="13"/>
    <s v="North"/>
    <s v="P029"/>
    <x v="11"/>
    <x v="4"/>
    <s v="Technology"/>
    <n v="1"/>
    <n v="1299"/>
    <n v="0"/>
    <n v="610"/>
    <x v="1"/>
    <s v="Delivered"/>
    <s v="Website"/>
    <n v="5"/>
    <n v="1299"/>
    <n v="0"/>
    <n v="1299"/>
    <n v="610"/>
    <n v="689"/>
    <n v="0"/>
    <s v="Aug"/>
    <n v="2025"/>
    <x v="3"/>
  </r>
  <r>
    <s v="ORD101236"/>
    <d v="2025-08-11T00:00:00"/>
    <s v="CUST0428"/>
    <s v="Rahul Kumar"/>
    <s v="Female"/>
    <n v="47"/>
    <x v="17"/>
    <s v="North"/>
    <s v="P022"/>
    <x v="4"/>
    <x v="1"/>
    <s v="Skincare"/>
    <n v="1"/>
    <n v="799"/>
    <n v="0.1"/>
    <n v="360"/>
    <x v="1"/>
    <s v="Delivered"/>
    <s v="Website"/>
    <n v="4"/>
    <n v="799"/>
    <n v="79.900000000000006"/>
    <n v="719.1"/>
    <n v="360"/>
    <n v="359.1"/>
    <n v="0"/>
    <s v="Aug"/>
    <n v="2025"/>
    <x v="1"/>
  </r>
  <r>
    <s v="ORD102451"/>
    <d v="2025-08-11T00:00:00"/>
    <s v="CUST1401"/>
    <s v="Meera Singh"/>
    <s v="Female"/>
    <n v="18"/>
    <x v="3"/>
    <s v="East"/>
    <s v="P022"/>
    <x v="4"/>
    <x v="1"/>
    <s v="Skincare"/>
    <n v="3"/>
    <n v="799"/>
    <n v="0.15"/>
    <n v="1080"/>
    <x v="4"/>
    <s v="Delivered"/>
    <s v="Website"/>
    <n v="5"/>
    <n v="2397"/>
    <n v="359.55"/>
    <n v="2037.45"/>
    <n v="1080"/>
    <n v="957.45"/>
    <n v="0"/>
    <s v="Aug"/>
    <n v="2025"/>
    <x v="0"/>
  </r>
  <r>
    <s v="ORD103690"/>
    <d v="2025-08-11T00:00:00"/>
    <s v="CUST0465"/>
    <s v="Sakshi Mishra"/>
    <s v="Male"/>
    <n v="29"/>
    <x v="7"/>
    <s v="West"/>
    <s v="P019"/>
    <x v="18"/>
    <x v="5"/>
    <s v="Sports"/>
    <n v="5"/>
    <n v="1499"/>
    <n v="0.05"/>
    <n v="4000"/>
    <x v="1"/>
    <s v="Delivered"/>
    <s v="Mobile App"/>
    <n v="5"/>
    <n v="7495"/>
    <n v="374.75"/>
    <n v="7120.25"/>
    <n v="4000"/>
    <n v="3120.25"/>
    <n v="0"/>
    <s v="Aug"/>
    <n v="2025"/>
    <x v="3"/>
  </r>
  <r>
    <s v="ORD100712"/>
    <d v="2025-08-11T00:00:00"/>
    <s v="CUST0988"/>
    <s v="Ananya Kumar"/>
    <s v="Female"/>
    <n v="40"/>
    <x v="15"/>
    <s v="West"/>
    <s v="P017"/>
    <x v="17"/>
    <x v="5"/>
    <s v="Fitness"/>
    <n v="1"/>
    <n v="2499"/>
    <n v="0.15"/>
    <n v="1450"/>
    <x v="3"/>
    <s v="Delivered"/>
    <s v="Mobile App"/>
    <n v="5"/>
    <n v="2499"/>
    <n v="374.84999999999997"/>
    <n v="2124.15"/>
    <n v="1450"/>
    <n v="674.15000000000009"/>
    <n v="0"/>
    <s v="Aug"/>
    <n v="2025"/>
    <x v="2"/>
  </r>
  <r>
    <s v="ORD101195"/>
    <d v="2025-08-12T00:00:00"/>
    <s v="CUST0952"/>
    <s v="Ishaan Malhotra"/>
    <s v="Male"/>
    <n v="32"/>
    <x v="19"/>
    <s v="East"/>
    <s v="P024"/>
    <x v="13"/>
    <x v="1"/>
    <s v="Fragrance"/>
    <n v="1"/>
    <n v="1799"/>
    <n v="0"/>
    <n v="900"/>
    <x v="2"/>
    <s v="Delivered"/>
    <s v="Website"/>
    <n v="1"/>
    <n v="1799"/>
    <n v="0"/>
    <n v="1799"/>
    <n v="900"/>
    <n v="899"/>
    <n v="0"/>
    <s v="Aug"/>
    <n v="2025"/>
    <x v="3"/>
  </r>
  <r>
    <s v="ORD104890"/>
    <d v="2025-08-12T00:00:00"/>
    <s v="CUST1911"/>
    <s v="Aditi Saxena"/>
    <s v="Male"/>
    <n v="28"/>
    <x v="13"/>
    <s v="North"/>
    <s v="P027"/>
    <x v="25"/>
    <x v="4"/>
    <s v="Business"/>
    <n v="1"/>
    <n v="699"/>
    <n v="0.1"/>
    <n v="300"/>
    <x v="4"/>
    <s v="Delivered"/>
    <s v="Website"/>
    <n v="4"/>
    <n v="699"/>
    <n v="69.900000000000006"/>
    <n v="629.1"/>
    <n v="300"/>
    <n v="329.1"/>
    <n v="0"/>
    <s v="Aug"/>
    <n v="2025"/>
    <x v="3"/>
  </r>
  <r>
    <s v="ORD101229"/>
    <d v="2025-08-12T00:00:00"/>
    <s v="CUST0947"/>
    <s v="Anjali Verma"/>
    <s v="Male"/>
    <n v="33"/>
    <x v="6"/>
    <s v="North"/>
    <s v="P014"/>
    <x v="29"/>
    <x v="0"/>
    <s v="Home Decor"/>
    <n v="1"/>
    <n v="1299"/>
    <n v="0.3"/>
    <n v="690"/>
    <x v="0"/>
    <s v="Delivered"/>
    <s v="Website"/>
    <n v="4"/>
    <n v="1299"/>
    <n v="389.7"/>
    <n v="909.3"/>
    <n v="690"/>
    <n v="219.29999999999995"/>
    <n v="0"/>
    <s v="Aug"/>
    <n v="2025"/>
    <x v="3"/>
  </r>
  <r>
    <s v="ORD104180"/>
    <d v="2025-08-12T00:00:00"/>
    <s v="CUST1662"/>
    <s v="Pooja Kapoor"/>
    <s v="Female"/>
    <n v="28"/>
    <x v="1"/>
    <s v="North"/>
    <s v="P005"/>
    <x v="27"/>
    <x v="3"/>
    <s v="Accessories"/>
    <n v="5"/>
    <n v="1599"/>
    <n v="0.2"/>
    <n v="4600"/>
    <x v="2"/>
    <s v="Delivered"/>
    <s v="Mobile App"/>
    <n v="4"/>
    <n v="7995"/>
    <n v="1599"/>
    <n v="6396"/>
    <n v="4600"/>
    <n v="1796"/>
    <n v="0"/>
    <s v="Aug"/>
    <n v="2025"/>
    <x v="3"/>
  </r>
  <r>
    <s v="ORD101244"/>
    <d v="2025-08-12T00:00:00"/>
    <s v="CUST1833"/>
    <s v="Zoya Singh"/>
    <s v="Female"/>
    <n v="50"/>
    <x v="13"/>
    <s v="North"/>
    <s v="P009"/>
    <x v="21"/>
    <x v="2"/>
    <s v="Clothing"/>
    <n v="5"/>
    <n v="1999"/>
    <n v="0.1"/>
    <n v="5250"/>
    <x v="1"/>
    <s v="Delivered"/>
    <s v="Mobile App"/>
    <n v="5"/>
    <n v="9995"/>
    <n v="999.5"/>
    <n v="8995.5"/>
    <n v="5250"/>
    <n v="3745.5"/>
    <n v="0"/>
    <s v="Aug"/>
    <n v="2025"/>
    <x v="1"/>
  </r>
  <r>
    <s v="ORD101995"/>
    <d v="2025-08-12T00:00:00"/>
    <s v="CUST1987"/>
    <s v="Riya Verma"/>
    <s v="Male"/>
    <n v="22"/>
    <x v="18"/>
    <s v="South"/>
    <s v="P001"/>
    <x v="6"/>
    <x v="3"/>
    <s v="Audio"/>
    <n v="1"/>
    <n v="2499"/>
    <n v="0.2"/>
    <n v="1550"/>
    <x v="0"/>
    <s v="Delivered"/>
    <s v="Mobile App"/>
    <n v="4"/>
    <n v="2499"/>
    <n v="499.8"/>
    <n v="1999.2"/>
    <n v="1550"/>
    <n v="449.20000000000005"/>
    <n v="0"/>
    <s v="Aug"/>
    <n v="2025"/>
    <x v="0"/>
  </r>
  <r>
    <s v="ORD100536"/>
    <d v="2025-08-12T00:00:00"/>
    <s v="CUST0259"/>
    <s v="Riya Verma"/>
    <s v="Male"/>
    <n v="32"/>
    <x v="16"/>
    <s v="North"/>
    <s v="P001"/>
    <x v="6"/>
    <x v="3"/>
    <s v="Audio"/>
    <n v="1"/>
    <n v="2499"/>
    <n v="0.05"/>
    <n v="1550"/>
    <x v="0"/>
    <s v="Delivered"/>
    <s v="Website"/>
    <n v="4"/>
    <n v="2499"/>
    <n v="124.95"/>
    <n v="2374.0500000000002"/>
    <n v="1550"/>
    <n v="824.05000000000018"/>
    <n v="0"/>
    <s v="Aug"/>
    <n v="2025"/>
    <x v="3"/>
  </r>
  <r>
    <s v="ORD103748"/>
    <d v="2025-08-12T00:00:00"/>
    <s v="CUST0721"/>
    <s v="Sakshi Mishra"/>
    <s v="Male"/>
    <n v="38"/>
    <x v="5"/>
    <s v="West"/>
    <s v="P007"/>
    <x v="5"/>
    <x v="2"/>
    <s v="Footwear"/>
    <n v="2"/>
    <n v="2899"/>
    <n v="0.1"/>
    <n v="3400"/>
    <x v="0"/>
    <s v="Delivered"/>
    <s v="Mobile App"/>
    <n v="5"/>
    <n v="5798"/>
    <n v="579.80000000000007"/>
    <n v="5218.2"/>
    <n v="3400"/>
    <n v="1818.1999999999998"/>
    <n v="0"/>
    <s v="Aug"/>
    <n v="2025"/>
    <x v="2"/>
  </r>
  <r>
    <s v="ORD104548"/>
    <d v="2025-08-12T00:00:00"/>
    <s v="CUST0969"/>
    <s v="Zoya Singh"/>
    <s v="Female"/>
    <n v="43"/>
    <x v="16"/>
    <s v="North"/>
    <s v="P014"/>
    <x v="29"/>
    <x v="0"/>
    <s v="Home Decor"/>
    <n v="1"/>
    <n v="1299"/>
    <n v="0.2"/>
    <n v="690"/>
    <x v="5"/>
    <s v="Delivered"/>
    <s v="Website"/>
    <n v="4"/>
    <n v="1299"/>
    <n v="259.8"/>
    <n v="1039.2"/>
    <n v="690"/>
    <n v="349.20000000000005"/>
    <n v="0"/>
    <s v="Aug"/>
    <n v="2025"/>
    <x v="2"/>
  </r>
  <r>
    <s v="ORD100138"/>
    <d v="2025-08-13T00:00:00"/>
    <s v="CUST0741"/>
    <s v="Akash Bansal"/>
    <s v="Male"/>
    <n v="41"/>
    <x v="19"/>
    <s v="East"/>
    <s v="P016"/>
    <x v="28"/>
    <x v="5"/>
    <s v="Fitness"/>
    <n v="1"/>
    <n v="999"/>
    <n v="0.15"/>
    <n v="520"/>
    <x v="4"/>
    <s v="Returned"/>
    <s v="Mobile App"/>
    <n v="4"/>
    <n v="999"/>
    <n v="149.85"/>
    <n v="849.15"/>
    <n v="520"/>
    <n v="329.15"/>
    <n v="0"/>
    <s v="Aug"/>
    <n v="2025"/>
    <x v="2"/>
  </r>
  <r>
    <s v="ORD104722"/>
    <d v="2025-08-13T00:00:00"/>
    <s v="CUST0986"/>
    <s v="Rohan Rao"/>
    <s v="Female"/>
    <n v="33"/>
    <x v="2"/>
    <s v="East"/>
    <s v="P004"/>
    <x v="19"/>
    <x v="3"/>
    <s v="Accessories"/>
    <n v="3"/>
    <n v="899"/>
    <n v="0.15"/>
    <n v="1440"/>
    <x v="3"/>
    <s v="Delivered"/>
    <s v="Mobile App"/>
    <n v="3"/>
    <n v="2697"/>
    <n v="404.55"/>
    <n v="2292.4499999999998"/>
    <n v="1440"/>
    <n v="852.44999999999982"/>
    <n v="0"/>
    <s v="Aug"/>
    <n v="2025"/>
    <x v="3"/>
  </r>
  <r>
    <s v="ORD100779"/>
    <d v="2025-08-13T00:00:00"/>
    <s v="CUST0615"/>
    <s v="Nisha Saxena"/>
    <s v="Female"/>
    <n v="36"/>
    <x v="10"/>
    <s v="South"/>
    <s v="P011"/>
    <x v="24"/>
    <x v="0"/>
    <s v="Kitchen"/>
    <n v="2"/>
    <n v="3499"/>
    <n v="0.2"/>
    <n v="4500"/>
    <x v="3"/>
    <s v="Delivered"/>
    <s v="Mobile App"/>
    <n v="1"/>
    <n v="6998"/>
    <n v="1399.6000000000001"/>
    <n v="5598.4"/>
    <n v="4500"/>
    <n v="1098.3999999999996"/>
    <n v="0"/>
    <s v="Aug"/>
    <n v="2025"/>
    <x v="2"/>
  </r>
  <r>
    <s v="ORD100129"/>
    <d v="2025-08-13T00:00:00"/>
    <s v="CUST2128"/>
    <s v="Mohit Sharma"/>
    <s v="Male"/>
    <n v="21"/>
    <x v="4"/>
    <s v="South"/>
    <s v="P007"/>
    <x v="5"/>
    <x v="2"/>
    <s v="Footwear"/>
    <n v="1"/>
    <n v="2899"/>
    <n v="0.15"/>
    <n v="1700"/>
    <x v="5"/>
    <s v="Delivered"/>
    <s v="Mobile App"/>
    <n v="5"/>
    <n v="2899"/>
    <n v="434.84999999999997"/>
    <n v="2464.15"/>
    <n v="1700"/>
    <n v="764.15000000000009"/>
    <n v="0"/>
    <s v="Aug"/>
    <n v="2025"/>
    <x v="0"/>
  </r>
  <r>
    <s v="ORD101353"/>
    <d v="2025-08-13T00:00:00"/>
    <s v="CUST0221"/>
    <s v="Kavya Patel"/>
    <s v="Male"/>
    <n v="19"/>
    <x v="17"/>
    <s v="North"/>
    <s v="P012"/>
    <x v="0"/>
    <x v="0"/>
    <s v="Kitchen"/>
    <n v="4"/>
    <n v="5999"/>
    <n v="0"/>
    <n v="15600"/>
    <x v="1"/>
    <s v="Delivered"/>
    <s v="Website"/>
    <n v="5"/>
    <n v="23996"/>
    <n v="0"/>
    <n v="23996"/>
    <n v="15600"/>
    <n v="8396"/>
    <n v="0"/>
    <s v="Aug"/>
    <n v="2025"/>
    <x v="0"/>
  </r>
  <r>
    <s v="ORD104095"/>
    <d v="2025-08-13T00:00:00"/>
    <s v="CUST1618"/>
    <s v="Yash Agarwal"/>
    <s v="Male"/>
    <n v="32"/>
    <x v="14"/>
    <s v="South"/>
    <s v="P020"/>
    <x v="14"/>
    <x v="5"/>
    <s v="Fitness"/>
    <n v="1"/>
    <n v="699"/>
    <n v="0"/>
    <n v="320"/>
    <x v="0"/>
    <s v="Returned"/>
    <s v="Mobile App"/>
    <n v="5"/>
    <n v="699"/>
    <n v="0"/>
    <n v="699"/>
    <n v="320"/>
    <n v="379"/>
    <n v="0"/>
    <s v="Aug"/>
    <n v="2025"/>
    <x v="3"/>
  </r>
  <r>
    <s v="ORD104688"/>
    <d v="2025-08-13T00:00:00"/>
    <s v="CUST0063"/>
    <s v="Shivam Mehta"/>
    <s v="Female"/>
    <n v="46"/>
    <x v="8"/>
    <s v="East"/>
    <s v="P009"/>
    <x v="21"/>
    <x v="2"/>
    <s v="Clothing"/>
    <n v="1"/>
    <n v="1999"/>
    <n v="0.05"/>
    <n v="1050"/>
    <x v="0"/>
    <s v="Delivered"/>
    <s v="Website"/>
    <n v="4"/>
    <n v="1999"/>
    <n v="99.95"/>
    <n v="1899.05"/>
    <n v="1050"/>
    <n v="849.05"/>
    <n v="0"/>
    <s v="Aug"/>
    <n v="2025"/>
    <x v="1"/>
  </r>
  <r>
    <s v="ORD100730"/>
    <d v="2025-08-13T00:00:00"/>
    <s v="CUST0703"/>
    <s v="Shivam Mehta"/>
    <s v="Male"/>
    <n v="34"/>
    <x v="4"/>
    <s v="South"/>
    <s v="P027"/>
    <x v="25"/>
    <x v="4"/>
    <s v="Business"/>
    <n v="2"/>
    <n v="699"/>
    <n v="0.15"/>
    <n v="600"/>
    <x v="1"/>
    <s v="Delivered"/>
    <s v="Website"/>
    <n v="4"/>
    <n v="1398"/>
    <n v="209.7"/>
    <n v="1188.3"/>
    <n v="600"/>
    <n v="588.29999999999995"/>
    <n v="0"/>
    <s v="Aug"/>
    <n v="2025"/>
    <x v="3"/>
  </r>
  <r>
    <s v="ORD100155"/>
    <d v="2025-08-13T00:00:00"/>
    <s v="CUST0751"/>
    <s v="Isha Mehta"/>
    <s v="Female"/>
    <n v="34"/>
    <x v="5"/>
    <s v="West"/>
    <s v="P002"/>
    <x v="10"/>
    <x v="3"/>
    <s v="Audio"/>
    <n v="1"/>
    <n v="1899"/>
    <n v="0.2"/>
    <n v="1120"/>
    <x v="5"/>
    <s v="Delivered"/>
    <s v="Website"/>
    <n v="3"/>
    <n v="1899"/>
    <n v="379.8"/>
    <n v="1519.2"/>
    <n v="1120"/>
    <n v="399.20000000000005"/>
    <n v="0"/>
    <s v="Aug"/>
    <n v="2025"/>
    <x v="3"/>
  </r>
  <r>
    <s v="ORD102816"/>
    <d v="2025-08-13T00:00:00"/>
    <s v="CUST1712"/>
    <s v="Mohit Sharma"/>
    <s v="Male"/>
    <n v="38"/>
    <x v="11"/>
    <s v="West"/>
    <s v="P025"/>
    <x v="1"/>
    <x v="1"/>
    <s v="Skincare"/>
    <n v="1"/>
    <n v="699"/>
    <n v="0.15"/>
    <n v="310"/>
    <x v="0"/>
    <s v="Delivered"/>
    <s v="Website"/>
    <n v="5"/>
    <n v="699"/>
    <n v="104.85"/>
    <n v="594.15"/>
    <n v="310"/>
    <n v="284.14999999999998"/>
    <n v="0"/>
    <s v="Aug"/>
    <n v="2025"/>
    <x v="2"/>
  </r>
  <r>
    <s v="ORD104233"/>
    <d v="2025-08-13T00:00:00"/>
    <s v="CUST0518"/>
    <s v="Kabir Gupta"/>
    <s v="Male"/>
    <n v="29"/>
    <x v="18"/>
    <s v="South"/>
    <s v="P011"/>
    <x v="24"/>
    <x v="0"/>
    <s v="Kitchen"/>
    <n v="4"/>
    <n v="3499"/>
    <n v="0.1"/>
    <n v="9000"/>
    <x v="5"/>
    <s v="Delivered"/>
    <s v="Website"/>
    <n v="5"/>
    <n v="13996"/>
    <n v="1399.6000000000001"/>
    <n v="12596.4"/>
    <n v="9000"/>
    <n v="3596.3999999999996"/>
    <n v="0"/>
    <s v="Aug"/>
    <n v="2025"/>
    <x v="3"/>
  </r>
  <r>
    <s v="ORD101930"/>
    <d v="2025-08-14T00:00:00"/>
    <s v="CUST1095"/>
    <s v="Nisha Saxena"/>
    <s v="Male"/>
    <n v="38"/>
    <x v="22"/>
    <s v="South"/>
    <s v="P029"/>
    <x v="11"/>
    <x v="4"/>
    <s v="Technology"/>
    <n v="1"/>
    <n v="1299"/>
    <n v="0.1"/>
    <n v="610"/>
    <x v="0"/>
    <s v="Returned"/>
    <s v="Website"/>
    <n v="4"/>
    <n v="1299"/>
    <n v="129.9"/>
    <n v="1169.0999999999999"/>
    <n v="610"/>
    <n v="559.09999999999991"/>
    <n v="0"/>
    <s v="Aug"/>
    <n v="2025"/>
    <x v="2"/>
  </r>
  <r>
    <s v="ORD102240"/>
    <d v="2025-08-14T00:00:00"/>
    <s v="CUST1508"/>
    <s v="Varun Jain"/>
    <s v="Male"/>
    <n v="26"/>
    <x v="22"/>
    <s v="South"/>
    <s v="P020"/>
    <x v="14"/>
    <x v="5"/>
    <s v="Fitness"/>
    <n v="1"/>
    <n v="699"/>
    <n v="0.15"/>
    <n v="320"/>
    <x v="0"/>
    <s v="Delivered"/>
    <s v="Mobile App"/>
    <n v="4"/>
    <n v="699"/>
    <n v="104.85"/>
    <n v="594.15"/>
    <n v="320"/>
    <n v="274.14999999999998"/>
    <n v="0"/>
    <s v="Aug"/>
    <n v="2025"/>
    <x v="3"/>
  </r>
  <r>
    <s v="ORD100954"/>
    <d v="2025-08-14T00:00:00"/>
    <s v="CUST0601"/>
    <s v="Meera Singh"/>
    <s v="Female"/>
    <n v="46"/>
    <x v="21"/>
    <s v="East"/>
    <s v="P007"/>
    <x v="5"/>
    <x v="2"/>
    <s v="Footwear"/>
    <n v="2"/>
    <n v="2899"/>
    <n v="0.3"/>
    <n v="3400"/>
    <x v="4"/>
    <s v="Delivered"/>
    <s v="Mobile App"/>
    <n v="4"/>
    <n v="5798"/>
    <n v="1739.3999999999999"/>
    <n v="4058.6000000000004"/>
    <n v="3400"/>
    <n v="658.60000000000036"/>
    <n v="0"/>
    <s v="Aug"/>
    <n v="2025"/>
    <x v="1"/>
  </r>
  <r>
    <s v="ORD102825"/>
    <d v="2025-08-14T00:00:00"/>
    <s v="CUST2075"/>
    <s v="Vansh Chopra"/>
    <s v="Male"/>
    <n v="42"/>
    <x v="16"/>
    <s v="North"/>
    <s v="P018"/>
    <x v="16"/>
    <x v="5"/>
    <s v="Sports"/>
    <n v="1"/>
    <n v="2199"/>
    <n v="0.1"/>
    <n v="1250"/>
    <x v="0"/>
    <s v="Delivered"/>
    <s v="Website"/>
    <n v="4"/>
    <n v="2199"/>
    <n v="219.9"/>
    <n v="1979.1"/>
    <n v="1250"/>
    <n v="729.09999999999991"/>
    <n v="0"/>
    <s v="Aug"/>
    <n v="2025"/>
    <x v="2"/>
  </r>
  <r>
    <s v="ORD101183"/>
    <d v="2025-08-14T00:00:00"/>
    <s v="CUST0003"/>
    <s v="Riya Verma"/>
    <s v="Female"/>
    <n v="39"/>
    <x v="19"/>
    <s v="East"/>
    <s v="P004"/>
    <x v="19"/>
    <x v="3"/>
    <s v="Accessories"/>
    <n v="1"/>
    <n v="899"/>
    <n v="0.2"/>
    <n v="480"/>
    <x v="2"/>
    <s v="Delivered"/>
    <s v="Website"/>
    <n v="4"/>
    <n v="899"/>
    <n v="179.8"/>
    <n v="719.2"/>
    <n v="480"/>
    <n v="239.20000000000005"/>
    <n v="0"/>
    <s v="Aug"/>
    <n v="2025"/>
    <x v="2"/>
  </r>
  <r>
    <s v="ORD100238"/>
    <d v="2025-08-14T00:00:00"/>
    <s v="CUST1583"/>
    <s v="Isha Mehta"/>
    <s v="Female"/>
    <n v="31"/>
    <x v="14"/>
    <s v="South"/>
    <s v="P008"/>
    <x v="2"/>
    <x v="2"/>
    <s v="Clothing"/>
    <n v="2"/>
    <n v="799"/>
    <n v="0.1"/>
    <n v="780"/>
    <x v="0"/>
    <s v="Delivered"/>
    <s v="Website"/>
    <n v="5"/>
    <n v="1598"/>
    <n v="159.80000000000001"/>
    <n v="1438.2"/>
    <n v="780"/>
    <n v="658.2"/>
    <n v="0"/>
    <s v="Aug"/>
    <n v="2025"/>
    <x v="3"/>
  </r>
  <r>
    <s v="ORD101142"/>
    <d v="2025-08-14T00:00:00"/>
    <s v="CUST1266"/>
    <s v="Yash Agarwal"/>
    <s v="Male"/>
    <n v="43"/>
    <x v="9"/>
    <s v="North"/>
    <s v="P002"/>
    <x v="10"/>
    <x v="3"/>
    <s v="Audio"/>
    <n v="2"/>
    <n v="1899"/>
    <n v="0"/>
    <n v="2240"/>
    <x v="0"/>
    <s v="Delivered"/>
    <s v="Website"/>
    <n v="5"/>
    <n v="3798"/>
    <n v="0"/>
    <n v="3798"/>
    <n v="2240"/>
    <n v="1558"/>
    <n v="0"/>
    <s v="Aug"/>
    <n v="2025"/>
    <x v="2"/>
  </r>
  <r>
    <s v="ORD101651"/>
    <d v="2025-08-14T00:00:00"/>
    <s v="CUST1314"/>
    <s v="Manish Agarwal"/>
    <s v="Female"/>
    <n v="23"/>
    <x v="23"/>
    <s v="West"/>
    <s v="P014"/>
    <x v="29"/>
    <x v="0"/>
    <s v="Home Decor"/>
    <n v="2"/>
    <n v="1299"/>
    <n v="0.1"/>
    <n v="1380"/>
    <x v="1"/>
    <s v="Delivered"/>
    <s v="Website"/>
    <n v="5"/>
    <n v="2598"/>
    <n v="259.8"/>
    <n v="2338.1999999999998"/>
    <n v="1380"/>
    <n v="958.19999999999982"/>
    <n v="0"/>
    <s v="Aug"/>
    <n v="2025"/>
    <x v="0"/>
  </r>
  <r>
    <s v="ORD104589"/>
    <d v="2025-08-14T00:00:00"/>
    <s v="CUST0389"/>
    <s v="Akash Bansal"/>
    <s v="Male"/>
    <n v="37"/>
    <x v="14"/>
    <s v="South"/>
    <s v="P012"/>
    <x v="0"/>
    <x v="0"/>
    <s v="Kitchen"/>
    <n v="3"/>
    <n v="5999"/>
    <n v="0.15"/>
    <n v="11700"/>
    <x v="4"/>
    <s v="Delivered"/>
    <s v="Mobile App"/>
    <n v="2"/>
    <n v="17997"/>
    <n v="2699.5499999999997"/>
    <n v="15297.45"/>
    <n v="11700"/>
    <n v="3597.4500000000007"/>
    <n v="0"/>
    <s v="Aug"/>
    <n v="2025"/>
    <x v="2"/>
  </r>
  <r>
    <s v="ORD101150"/>
    <d v="2025-08-14T00:00:00"/>
    <s v="CUST1126"/>
    <s v="Kabir Gupta"/>
    <s v="Female"/>
    <n v="49"/>
    <x v="5"/>
    <s v="West"/>
    <s v="P020"/>
    <x v="14"/>
    <x v="5"/>
    <s v="Fitness"/>
    <n v="1"/>
    <n v="699"/>
    <n v="0.2"/>
    <n v="320"/>
    <x v="0"/>
    <s v="Returned"/>
    <s v="Mobile App"/>
    <n v="2"/>
    <n v="699"/>
    <n v="139.80000000000001"/>
    <n v="559.20000000000005"/>
    <n v="320"/>
    <n v="239.20000000000005"/>
    <n v="0"/>
    <s v="Aug"/>
    <n v="2025"/>
    <x v="1"/>
  </r>
  <r>
    <s v="ORD103721"/>
    <d v="2025-08-14T00:00:00"/>
    <s v="CUST0655"/>
    <s v="Isha Mehta"/>
    <s v="Male"/>
    <n v="32"/>
    <x v="5"/>
    <s v="West"/>
    <s v="P025"/>
    <x v="1"/>
    <x v="1"/>
    <s v="Skincare"/>
    <n v="2"/>
    <n v="699"/>
    <n v="0.1"/>
    <n v="620"/>
    <x v="0"/>
    <s v="Delivered"/>
    <s v="Mobile App"/>
    <n v="5"/>
    <n v="1398"/>
    <n v="139.80000000000001"/>
    <n v="1258.2"/>
    <n v="620"/>
    <n v="638.20000000000005"/>
    <n v="0"/>
    <s v="Aug"/>
    <n v="2025"/>
    <x v="3"/>
  </r>
  <r>
    <s v="ORD103742"/>
    <d v="2025-08-15T00:00:00"/>
    <s v="CUST0722"/>
    <s v="Yash Agarwal"/>
    <s v="Female"/>
    <n v="29"/>
    <x v="7"/>
    <s v="West"/>
    <s v="P023"/>
    <x v="20"/>
    <x v="1"/>
    <s v="Haircare"/>
    <n v="1"/>
    <n v="649"/>
    <n v="0.2"/>
    <n v="290"/>
    <x v="4"/>
    <s v="Delivered"/>
    <s v="Mobile App"/>
    <n v="5"/>
    <n v="649"/>
    <n v="129.80000000000001"/>
    <n v="519.20000000000005"/>
    <n v="290"/>
    <n v="229.20000000000005"/>
    <n v="0"/>
    <s v="Aug"/>
    <n v="2025"/>
    <x v="3"/>
  </r>
  <r>
    <s v="ORD103854"/>
    <d v="2025-08-15T00:00:00"/>
    <s v="CUST1490"/>
    <s v="Yash Agarwal"/>
    <s v="Female"/>
    <n v="44"/>
    <x v="11"/>
    <s v="West"/>
    <s v="P015"/>
    <x v="23"/>
    <x v="0"/>
    <s v="Home Decor"/>
    <n v="1"/>
    <n v="1599"/>
    <n v="0.1"/>
    <n v="850"/>
    <x v="1"/>
    <s v="Delivered"/>
    <s v="Mobile App"/>
    <n v="5"/>
    <n v="1599"/>
    <n v="159.9"/>
    <n v="1439.1"/>
    <n v="850"/>
    <n v="589.09999999999991"/>
    <n v="0"/>
    <s v="Aug"/>
    <n v="2025"/>
    <x v="2"/>
  </r>
  <r>
    <s v="ORD101007"/>
    <d v="2025-08-15T00:00:00"/>
    <s v="CUST0110"/>
    <s v="Aditya Kapoor"/>
    <s v="Female"/>
    <n v="30"/>
    <x v="9"/>
    <s v="North"/>
    <s v="P014"/>
    <x v="29"/>
    <x v="0"/>
    <s v="Home Decor"/>
    <n v="4"/>
    <n v="1299"/>
    <n v="0.15"/>
    <n v="2760"/>
    <x v="0"/>
    <s v="Delivered"/>
    <s v="Website"/>
    <n v="5"/>
    <n v="5196"/>
    <n v="779.4"/>
    <n v="4416.6000000000004"/>
    <n v="2760"/>
    <n v="1656.6000000000004"/>
    <n v="0"/>
    <s v="Aug"/>
    <n v="2025"/>
    <x v="3"/>
  </r>
  <r>
    <s v="ORD102178"/>
    <d v="2025-08-15T00:00:00"/>
    <s v="CUST0132"/>
    <s v="Varun Jain"/>
    <s v="Female"/>
    <n v="38"/>
    <x v="15"/>
    <s v="West"/>
    <s v="P002"/>
    <x v="10"/>
    <x v="3"/>
    <s v="Audio"/>
    <n v="1"/>
    <n v="1899"/>
    <n v="0.05"/>
    <n v="1120"/>
    <x v="5"/>
    <s v="Delivered"/>
    <s v="Mobile App"/>
    <n v="5"/>
    <n v="1899"/>
    <n v="94.95"/>
    <n v="1804.05"/>
    <n v="1120"/>
    <n v="684.05"/>
    <n v="0"/>
    <s v="Aug"/>
    <n v="2025"/>
    <x v="2"/>
  </r>
  <r>
    <s v="ORD102024"/>
    <d v="2025-08-15T00:00:00"/>
    <s v="CUST1495"/>
    <s v="Aditi Saxena"/>
    <s v="Male"/>
    <n v="28"/>
    <x v="15"/>
    <s v="West"/>
    <s v="P002"/>
    <x v="10"/>
    <x v="3"/>
    <s v="Audio"/>
    <n v="2"/>
    <n v="1899"/>
    <n v="0.15"/>
    <n v="2240"/>
    <x v="0"/>
    <s v="Delivered"/>
    <s v="Mobile App"/>
    <n v="5"/>
    <n v="3798"/>
    <n v="569.69999999999993"/>
    <n v="3228.3"/>
    <n v="2240"/>
    <n v="988.30000000000018"/>
    <n v="0"/>
    <s v="Aug"/>
    <n v="2025"/>
    <x v="3"/>
  </r>
  <r>
    <s v="ORD100211"/>
    <d v="2025-08-15T00:00:00"/>
    <s v="CUST1053"/>
    <s v="Kavya Patel"/>
    <s v="Male"/>
    <n v="30"/>
    <x v="12"/>
    <s v="West"/>
    <s v="P004"/>
    <x v="19"/>
    <x v="3"/>
    <s v="Accessories"/>
    <n v="1"/>
    <n v="899"/>
    <n v="0.05"/>
    <n v="480"/>
    <x v="3"/>
    <s v="Delivered"/>
    <s v="Mobile App"/>
    <n v="2"/>
    <n v="899"/>
    <n v="44.95"/>
    <n v="854.05"/>
    <n v="480"/>
    <n v="374.04999999999995"/>
    <n v="0"/>
    <s v="Aug"/>
    <n v="2025"/>
    <x v="3"/>
  </r>
  <r>
    <s v="ORD102742"/>
    <d v="2025-08-15T00:00:00"/>
    <s v="CUST0032"/>
    <s v="Aarav Sharma"/>
    <s v="Female"/>
    <n v="34"/>
    <x v="18"/>
    <s v="South"/>
    <s v="P013"/>
    <x v="22"/>
    <x v="0"/>
    <s v="Cookware"/>
    <n v="3"/>
    <n v="4299"/>
    <n v="0.2"/>
    <n v="8100"/>
    <x v="1"/>
    <s v="Delivered"/>
    <s v="Website"/>
    <n v="2"/>
    <n v="12897"/>
    <n v="2579.4"/>
    <n v="10317.6"/>
    <n v="8100"/>
    <n v="2217.6000000000004"/>
    <n v="0"/>
    <s v="Aug"/>
    <n v="2025"/>
    <x v="3"/>
  </r>
  <r>
    <s v="ORD101853"/>
    <d v="2025-08-15T00:00:00"/>
    <s v="CUST0393"/>
    <s v="Zoya Singh"/>
    <s v="Female"/>
    <n v="35"/>
    <x v="9"/>
    <s v="North"/>
    <s v="P006"/>
    <x v="8"/>
    <x v="2"/>
    <s v="Bags"/>
    <n v="2"/>
    <n v="1799"/>
    <n v="0.05"/>
    <n v="1900"/>
    <x v="3"/>
    <s v="Delivered"/>
    <s v="Mobile App"/>
    <n v="4"/>
    <n v="3598"/>
    <n v="179.9"/>
    <n v="3418.1"/>
    <n v="1900"/>
    <n v="1518.1"/>
    <n v="0"/>
    <s v="Aug"/>
    <n v="2025"/>
    <x v="3"/>
  </r>
  <r>
    <s v="ORD101265"/>
    <d v="2025-08-15T00:00:00"/>
    <s v="CUST0542"/>
    <s v="Pooja Kapoor"/>
    <s v="Male"/>
    <n v="44"/>
    <x v="14"/>
    <s v="South"/>
    <s v="P010"/>
    <x v="26"/>
    <x v="2"/>
    <s v="Clothing"/>
    <n v="2"/>
    <n v="1499"/>
    <n v="0.25"/>
    <n v="1560"/>
    <x v="0"/>
    <s v="Delivered"/>
    <s v="Mobile App"/>
    <n v="4"/>
    <n v="2998"/>
    <n v="749.5"/>
    <n v="2248.5"/>
    <n v="1560"/>
    <n v="688.5"/>
    <n v="0"/>
    <s v="Aug"/>
    <n v="2025"/>
    <x v="2"/>
  </r>
  <r>
    <s v="ORD102227"/>
    <d v="2025-08-15T00:00:00"/>
    <s v="CUST0363"/>
    <s v="Kiara Chopra"/>
    <s v="Male"/>
    <n v="30"/>
    <x v="23"/>
    <s v="West"/>
    <s v="P007"/>
    <x v="5"/>
    <x v="2"/>
    <s v="Footwear"/>
    <n v="2"/>
    <n v="2899"/>
    <n v="0.1"/>
    <n v="3400"/>
    <x v="0"/>
    <s v="Delivered"/>
    <s v="Mobile App"/>
    <n v="4"/>
    <n v="5798"/>
    <n v="579.80000000000007"/>
    <n v="5218.2"/>
    <n v="3400"/>
    <n v="1818.1999999999998"/>
    <n v="0"/>
    <s v="Aug"/>
    <n v="2025"/>
    <x v="3"/>
  </r>
  <r>
    <s v="ORD102274"/>
    <d v="2025-08-15T00:00:00"/>
    <s v="CUST0379"/>
    <s v="Vansh Chopra"/>
    <s v="Female"/>
    <n v="34"/>
    <x v="21"/>
    <s v="East"/>
    <s v="P010"/>
    <x v="26"/>
    <x v="2"/>
    <s v="Clothing"/>
    <n v="2"/>
    <n v="1499"/>
    <n v="0.05"/>
    <n v="1560"/>
    <x v="3"/>
    <s v="Delivered"/>
    <s v="Mobile App"/>
    <n v="5"/>
    <n v="2998"/>
    <n v="149.9"/>
    <n v="2848.1"/>
    <n v="1560"/>
    <n v="1288.0999999999999"/>
    <n v="0"/>
    <s v="Aug"/>
    <n v="2025"/>
    <x v="3"/>
  </r>
  <r>
    <s v="ORD100493"/>
    <d v="2025-08-15T00:00:00"/>
    <s v="CUST1076"/>
    <s v="Karan Jain"/>
    <s v="Female"/>
    <n v="47"/>
    <x v="0"/>
    <s v="East"/>
    <s v="P020"/>
    <x v="14"/>
    <x v="5"/>
    <s v="Fitness"/>
    <n v="2"/>
    <n v="699"/>
    <n v="0.3"/>
    <n v="640"/>
    <x v="3"/>
    <s v="Delivered"/>
    <s v="Mobile App"/>
    <n v="3"/>
    <n v="1398"/>
    <n v="419.4"/>
    <n v="978.6"/>
    <n v="640"/>
    <n v="338.6"/>
    <n v="0"/>
    <s v="Aug"/>
    <n v="2025"/>
    <x v="1"/>
  </r>
  <r>
    <s v="ORD102771"/>
    <d v="2025-08-15T00:00:00"/>
    <s v="CUST1530"/>
    <s v="Rohan Rao"/>
    <s v="Male"/>
    <n v="22"/>
    <x v="18"/>
    <s v="South"/>
    <s v="P002"/>
    <x v="10"/>
    <x v="3"/>
    <s v="Audio"/>
    <n v="2"/>
    <n v="1899"/>
    <n v="0"/>
    <n v="2240"/>
    <x v="0"/>
    <s v="Delivered"/>
    <s v="Mobile App"/>
    <n v="5"/>
    <n v="3798"/>
    <n v="0"/>
    <n v="3798"/>
    <n v="2240"/>
    <n v="1558"/>
    <n v="0"/>
    <s v="Aug"/>
    <n v="2025"/>
    <x v="0"/>
  </r>
  <r>
    <s v="ORD100687"/>
    <d v="2025-08-16T00:00:00"/>
    <s v="CUST1189"/>
    <s v="Akash Bansal"/>
    <s v="Female"/>
    <n v="43"/>
    <x v="5"/>
    <s v="West"/>
    <s v="P003"/>
    <x v="9"/>
    <x v="3"/>
    <s v="Wearables"/>
    <n v="1"/>
    <n v="3299"/>
    <n v="0"/>
    <n v="2100"/>
    <x v="0"/>
    <s v="Delivered"/>
    <s v="Website"/>
    <n v="4"/>
    <n v="3299"/>
    <n v="0"/>
    <n v="3299"/>
    <n v="2100"/>
    <n v="1199"/>
    <n v="0"/>
    <s v="Aug"/>
    <n v="2025"/>
    <x v="2"/>
  </r>
  <r>
    <s v="ORD104168"/>
    <d v="2025-08-16T00:00:00"/>
    <s v="CUST0519"/>
    <s v="Nisha Saxena"/>
    <s v="Female"/>
    <n v="27"/>
    <x v="18"/>
    <s v="South"/>
    <s v="P003"/>
    <x v="9"/>
    <x v="3"/>
    <s v="Wearables"/>
    <n v="3"/>
    <n v="3299"/>
    <n v="0.15"/>
    <n v="6300"/>
    <x v="3"/>
    <s v="Delivered"/>
    <s v="Website"/>
    <n v="5"/>
    <n v="9897"/>
    <n v="1484.55"/>
    <n v="8412.4500000000007"/>
    <n v="6300"/>
    <n v="2112.4500000000007"/>
    <n v="0"/>
    <s v="Aug"/>
    <n v="2025"/>
    <x v="3"/>
  </r>
  <r>
    <s v="ORD104982"/>
    <d v="2025-08-16T00:00:00"/>
    <s v="CUST1670"/>
    <s v="Kabir Gupta"/>
    <s v="Male"/>
    <n v="33"/>
    <x v="15"/>
    <s v="West"/>
    <s v="P020"/>
    <x v="14"/>
    <x v="5"/>
    <s v="Fitness"/>
    <n v="1"/>
    <n v="699"/>
    <n v="0.05"/>
    <n v="320"/>
    <x v="3"/>
    <s v="Delivered"/>
    <s v="Website"/>
    <n v="5"/>
    <n v="699"/>
    <n v="34.950000000000003"/>
    <n v="664.05"/>
    <n v="320"/>
    <n v="344.04999999999995"/>
    <n v="0"/>
    <s v="Aug"/>
    <n v="2025"/>
    <x v="3"/>
  </r>
  <r>
    <s v="ORD100804"/>
    <d v="2025-08-16T00:00:00"/>
    <s v="CUST0848"/>
    <s v="Mohit Sharma"/>
    <s v="Female"/>
    <n v="36"/>
    <x v="3"/>
    <s v="East"/>
    <s v="P006"/>
    <x v="8"/>
    <x v="2"/>
    <s v="Bags"/>
    <n v="1"/>
    <n v="1799"/>
    <n v="0"/>
    <n v="950"/>
    <x v="0"/>
    <s v="Delivered"/>
    <s v="Mobile App"/>
    <n v="2"/>
    <n v="1799"/>
    <n v="0"/>
    <n v="1799"/>
    <n v="950"/>
    <n v="849"/>
    <n v="0"/>
    <s v="Aug"/>
    <n v="2025"/>
    <x v="2"/>
  </r>
  <r>
    <s v="ORD102107"/>
    <d v="2025-08-16T00:00:00"/>
    <s v="CUST1873"/>
    <s v="Sakshi Mishra"/>
    <s v="Male"/>
    <n v="25"/>
    <x v="2"/>
    <s v="East"/>
    <s v="P004"/>
    <x v="19"/>
    <x v="3"/>
    <s v="Accessories"/>
    <n v="1"/>
    <n v="899"/>
    <n v="0.1"/>
    <n v="480"/>
    <x v="0"/>
    <s v="Delivered"/>
    <s v="Mobile App"/>
    <n v="5"/>
    <n v="899"/>
    <n v="89.9"/>
    <n v="809.1"/>
    <n v="480"/>
    <n v="329.1"/>
    <n v="0"/>
    <s v="Aug"/>
    <n v="2025"/>
    <x v="0"/>
  </r>
  <r>
    <s v="ORD101894"/>
    <d v="2025-08-16T00:00:00"/>
    <s v="CUST0272"/>
    <s v="Mohit Sharma"/>
    <s v="Female"/>
    <n v="33"/>
    <x v="17"/>
    <s v="North"/>
    <s v="P029"/>
    <x v="11"/>
    <x v="4"/>
    <s v="Technology"/>
    <n v="1"/>
    <n v="1299"/>
    <n v="0.1"/>
    <n v="610"/>
    <x v="0"/>
    <s v="Delivered"/>
    <s v="Mobile App"/>
    <n v="5"/>
    <n v="1299"/>
    <n v="129.9"/>
    <n v="1169.0999999999999"/>
    <n v="610"/>
    <n v="559.09999999999991"/>
    <n v="0"/>
    <s v="Aug"/>
    <n v="2025"/>
    <x v="3"/>
  </r>
  <r>
    <s v="ORD102579"/>
    <d v="2025-08-16T00:00:00"/>
    <s v="CUST0109"/>
    <s v="Tanvi Patel"/>
    <s v="Male"/>
    <n v="27"/>
    <x v="6"/>
    <s v="North"/>
    <s v="P025"/>
    <x v="1"/>
    <x v="1"/>
    <s v="Skincare"/>
    <n v="1"/>
    <n v="699"/>
    <n v="0.1"/>
    <n v="310"/>
    <x v="3"/>
    <s v="Delivered"/>
    <s v="Website"/>
    <n v="5"/>
    <n v="699"/>
    <n v="69.900000000000006"/>
    <n v="629.1"/>
    <n v="310"/>
    <n v="319.10000000000002"/>
    <n v="0"/>
    <s v="Aug"/>
    <n v="2025"/>
    <x v="3"/>
  </r>
  <r>
    <s v="ORD103879"/>
    <d v="2025-08-16T00:00:00"/>
    <s v="CUST1127"/>
    <s v="Nisha Saxena"/>
    <s v="Male"/>
    <n v="48"/>
    <x v="21"/>
    <s v="East"/>
    <s v="P030"/>
    <x v="7"/>
    <x v="4"/>
    <s v="Self Development"/>
    <n v="1"/>
    <n v="599"/>
    <n v="0.05"/>
    <n v="260"/>
    <x v="4"/>
    <s v="Delivered"/>
    <s v="Mobile App"/>
    <n v="3"/>
    <n v="599"/>
    <n v="29.950000000000003"/>
    <n v="569.04999999999995"/>
    <n v="260"/>
    <n v="309.04999999999995"/>
    <n v="0"/>
    <s v="Aug"/>
    <n v="2025"/>
    <x v="1"/>
  </r>
  <r>
    <s v="ORD102811"/>
    <d v="2025-08-16T00:00:00"/>
    <s v="CUST1370"/>
    <s v="Rohan Rao"/>
    <s v="Male"/>
    <n v="28"/>
    <x v="13"/>
    <s v="North"/>
    <s v="P008"/>
    <x v="2"/>
    <x v="2"/>
    <s v="Clothing"/>
    <n v="4"/>
    <n v="799"/>
    <n v="0.05"/>
    <n v="1560"/>
    <x v="5"/>
    <s v="Delivered"/>
    <s v="Mobile App"/>
    <n v="5"/>
    <n v="3196"/>
    <n v="159.80000000000001"/>
    <n v="3036.2"/>
    <n v="1560"/>
    <n v="1476.1999999999998"/>
    <n v="0"/>
    <s v="Aug"/>
    <n v="2025"/>
    <x v="3"/>
  </r>
  <r>
    <s v="ORD100492"/>
    <d v="2025-08-17T00:00:00"/>
    <s v="CUST0976"/>
    <s v="Mohit Sharma"/>
    <s v="Male"/>
    <n v="45"/>
    <x v="22"/>
    <s v="South"/>
    <s v="P001"/>
    <x v="6"/>
    <x v="3"/>
    <s v="Audio"/>
    <n v="3"/>
    <n v="2499"/>
    <n v="0.05"/>
    <n v="4650"/>
    <x v="3"/>
    <s v="Delivered"/>
    <s v="Website"/>
    <n v="5"/>
    <n v="7497"/>
    <n v="374.85"/>
    <n v="7122.15"/>
    <n v="4650"/>
    <n v="2472.1499999999996"/>
    <n v="0"/>
    <s v="Aug"/>
    <n v="2025"/>
    <x v="2"/>
  </r>
  <r>
    <s v="ORD103802"/>
    <d v="2025-08-17T00:00:00"/>
    <s v="CUST1470"/>
    <s v="Pooja Kapoor"/>
    <s v="Male"/>
    <n v="21"/>
    <x v="4"/>
    <s v="South"/>
    <s v="P030"/>
    <x v="7"/>
    <x v="4"/>
    <s v="Self Development"/>
    <n v="3"/>
    <n v="599"/>
    <n v="0"/>
    <n v="780"/>
    <x v="0"/>
    <s v="Delivered"/>
    <s v="Website"/>
    <n v="3"/>
    <n v="1797"/>
    <n v="0"/>
    <n v="1797"/>
    <n v="780"/>
    <n v="1017"/>
    <n v="0"/>
    <s v="Aug"/>
    <n v="2025"/>
    <x v="0"/>
  </r>
  <r>
    <s v="ORD100760"/>
    <d v="2025-08-17T00:00:00"/>
    <s v="CUST0815"/>
    <s v="Isha Mehta"/>
    <s v="Male"/>
    <n v="27"/>
    <x v="16"/>
    <s v="North"/>
    <s v="P030"/>
    <x v="7"/>
    <x v="4"/>
    <s v="Self Development"/>
    <n v="4"/>
    <n v="599"/>
    <n v="0.15"/>
    <n v="1040"/>
    <x v="1"/>
    <s v="Delivered"/>
    <s v="Mobile App"/>
    <n v="4"/>
    <n v="2396"/>
    <n v="359.4"/>
    <n v="2036.6"/>
    <n v="1040"/>
    <n v="996.59999999999991"/>
    <n v="0"/>
    <s v="Aug"/>
    <n v="2025"/>
    <x v="3"/>
  </r>
  <r>
    <s v="ORD104513"/>
    <d v="2025-08-17T00:00:00"/>
    <s v="CUST0825"/>
    <s v="Meera Singh"/>
    <s v="Female"/>
    <n v="26"/>
    <x v="18"/>
    <s v="South"/>
    <s v="P023"/>
    <x v="20"/>
    <x v="1"/>
    <s v="Haircare"/>
    <n v="2"/>
    <n v="649"/>
    <n v="0.2"/>
    <n v="580"/>
    <x v="1"/>
    <s v="Delivered"/>
    <s v="Website"/>
    <n v="4"/>
    <n v="1298"/>
    <n v="259.60000000000002"/>
    <n v="1038.4000000000001"/>
    <n v="580"/>
    <n v="458.40000000000009"/>
    <n v="0"/>
    <s v="Aug"/>
    <n v="2025"/>
    <x v="3"/>
  </r>
  <r>
    <s v="ORD103750"/>
    <d v="2025-08-17T00:00:00"/>
    <s v="CUST1965"/>
    <s v="Tanvi Patel"/>
    <s v="Male"/>
    <n v="37"/>
    <x v="10"/>
    <s v="South"/>
    <s v="P025"/>
    <x v="1"/>
    <x v="1"/>
    <s v="Skincare"/>
    <n v="5"/>
    <n v="699"/>
    <n v="0.2"/>
    <n v="1550"/>
    <x v="5"/>
    <s v="Delivered"/>
    <s v="Mobile App"/>
    <n v="5"/>
    <n v="3495"/>
    <n v="699"/>
    <n v="2796"/>
    <n v="1550"/>
    <n v="1246"/>
    <n v="0"/>
    <s v="Aug"/>
    <n v="2025"/>
    <x v="2"/>
  </r>
  <r>
    <s v="ORD100922"/>
    <d v="2025-08-17T00:00:00"/>
    <s v="CUST1670"/>
    <s v="Kabir Gupta"/>
    <s v="Female"/>
    <n v="42"/>
    <x v="10"/>
    <s v="South"/>
    <s v="P021"/>
    <x v="3"/>
    <x v="1"/>
    <s v="Skincare"/>
    <n v="1"/>
    <n v="499"/>
    <n v="0.25"/>
    <n v="220"/>
    <x v="0"/>
    <s v="Delivered"/>
    <s v="Mobile App"/>
    <n v="4"/>
    <n v="499"/>
    <n v="124.75"/>
    <n v="374.25"/>
    <n v="220"/>
    <n v="154.25"/>
    <n v="0"/>
    <s v="Aug"/>
    <n v="2025"/>
    <x v="2"/>
  </r>
  <r>
    <s v="ORD101984"/>
    <d v="2025-08-17T00:00:00"/>
    <s v="CUST1818"/>
    <s v="Rohan Rao"/>
    <s v="Female"/>
    <n v="34"/>
    <x v="18"/>
    <s v="South"/>
    <s v="P017"/>
    <x v="17"/>
    <x v="5"/>
    <s v="Fitness"/>
    <n v="2"/>
    <n v="2499"/>
    <n v="0.25"/>
    <n v="2900"/>
    <x v="1"/>
    <s v="Delivered"/>
    <s v="Mobile App"/>
    <n v="5"/>
    <n v="4998"/>
    <n v="1249.5"/>
    <n v="3748.5"/>
    <n v="2900"/>
    <n v="848.5"/>
    <n v="0"/>
    <s v="Aug"/>
    <n v="2025"/>
    <x v="3"/>
  </r>
  <r>
    <s v="ORD104991"/>
    <d v="2025-08-17T00:00:00"/>
    <s v="CUST0764"/>
    <s v="Ananya Kumar"/>
    <s v="Male"/>
    <n v="41"/>
    <x v="18"/>
    <s v="South"/>
    <s v="P002"/>
    <x v="10"/>
    <x v="3"/>
    <s v="Audio"/>
    <n v="4"/>
    <n v="1899"/>
    <n v="0.1"/>
    <n v="4480"/>
    <x v="3"/>
    <s v="Delivered"/>
    <s v="Mobile App"/>
    <n v="5"/>
    <n v="7596"/>
    <n v="759.6"/>
    <n v="6836.4"/>
    <n v="4480"/>
    <n v="2356.3999999999996"/>
    <n v="0"/>
    <s v="Aug"/>
    <n v="2025"/>
    <x v="2"/>
  </r>
  <r>
    <s v="ORD101036"/>
    <d v="2025-08-17T00:00:00"/>
    <s v="CUST1730"/>
    <s v="Manish Agarwal"/>
    <s v="Male"/>
    <n v="33"/>
    <x v="21"/>
    <s v="East"/>
    <s v="P023"/>
    <x v="20"/>
    <x v="1"/>
    <s v="Haircare"/>
    <n v="2"/>
    <n v="649"/>
    <n v="0"/>
    <n v="580"/>
    <x v="5"/>
    <s v="Delivered"/>
    <s v="Mobile App"/>
    <n v="1"/>
    <n v="1298"/>
    <n v="0"/>
    <n v="1298"/>
    <n v="580"/>
    <n v="718"/>
    <n v="0"/>
    <s v="Aug"/>
    <n v="2025"/>
    <x v="3"/>
  </r>
  <r>
    <s v="ORD100579"/>
    <d v="2025-08-17T00:00:00"/>
    <s v="CUST1113"/>
    <s v="Meera Singh"/>
    <s v="Male"/>
    <n v="26"/>
    <x v="19"/>
    <s v="East"/>
    <s v="P027"/>
    <x v="25"/>
    <x v="4"/>
    <s v="Business"/>
    <n v="4"/>
    <n v="699"/>
    <n v="0.15"/>
    <n v="1200"/>
    <x v="4"/>
    <s v="Delivered"/>
    <s v="Website"/>
    <n v="5"/>
    <n v="2796"/>
    <n v="419.4"/>
    <n v="2376.6"/>
    <n v="1200"/>
    <n v="1176.5999999999999"/>
    <n v="0"/>
    <s v="Aug"/>
    <n v="2025"/>
    <x v="3"/>
  </r>
  <r>
    <s v="ORD100711"/>
    <d v="2025-08-17T00:00:00"/>
    <s v="CUST0725"/>
    <s v="Pranav Bansal"/>
    <s v="Female"/>
    <n v="26"/>
    <x v="10"/>
    <s v="South"/>
    <s v="P012"/>
    <x v="0"/>
    <x v="0"/>
    <s v="Kitchen"/>
    <n v="1"/>
    <n v="5999"/>
    <n v="0.25"/>
    <n v="3900"/>
    <x v="3"/>
    <s v="Delivered"/>
    <s v="Mobile App"/>
    <n v="3"/>
    <n v="5999"/>
    <n v="1499.75"/>
    <n v="4499.25"/>
    <n v="3900"/>
    <n v="599.25"/>
    <n v="0"/>
    <s v="Aug"/>
    <n v="2025"/>
    <x v="3"/>
  </r>
  <r>
    <s v="ORD101453"/>
    <d v="2025-08-17T00:00:00"/>
    <s v="CUST2005"/>
    <s v="Pranav Bansal"/>
    <s v="Female"/>
    <n v="35"/>
    <x v="18"/>
    <s v="South"/>
    <s v="P011"/>
    <x v="24"/>
    <x v="0"/>
    <s v="Kitchen"/>
    <n v="1"/>
    <n v="3499"/>
    <n v="0"/>
    <n v="2250"/>
    <x v="1"/>
    <s v="Delivered"/>
    <s v="Mobile App"/>
    <n v="5"/>
    <n v="3499"/>
    <n v="0"/>
    <n v="3499"/>
    <n v="2250"/>
    <n v="1249"/>
    <n v="0"/>
    <s v="Aug"/>
    <n v="2025"/>
    <x v="3"/>
  </r>
  <r>
    <s v="ORD103542"/>
    <d v="2025-08-18T00:00:00"/>
    <s v="CUST1530"/>
    <s v="Rohan Rao"/>
    <s v="Female"/>
    <n v="37"/>
    <x v="7"/>
    <s v="West"/>
    <s v="P015"/>
    <x v="23"/>
    <x v="0"/>
    <s v="Home Decor"/>
    <n v="1"/>
    <n v="1599"/>
    <n v="0.1"/>
    <n v="850"/>
    <x v="0"/>
    <s v="Delivered"/>
    <s v="Website"/>
    <n v="4"/>
    <n v="1599"/>
    <n v="159.9"/>
    <n v="1439.1"/>
    <n v="850"/>
    <n v="589.09999999999991"/>
    <n v="0"/>
    <s v="Aug"/>
    <n v="2025"/>
    <x v="2"/>
  </r>
  <r>
    <s v="ORD104879"/>
    <d v="2025-08-18T00:00:00"/>
    <s v="CUST1293"/>
    <s v="Tanvi Patel"/>
    <s v="Female"/>
    <n v="22"/>
    <x v="18"/>
    <s v="South"/>
    <s v="P007"/>
    <x v="5"/>
    <x v="2"/>
    <s v="Footwear"/>
    <n v="3"/>
    <n v="2899"/>
    <n v="0.25"/>
    <n v="5100"/>
    <x v="0"/>
    <s v="Delivered"/>
    <s v="Website"/>
    <n v="4"/>
    <n v="8697"/>
    <n v="2174.25"/>
    <n v="6522.75"/>
    <n v="5100"/>
    <n v="1422.75"/>
    <n v="0"/>
    <s v="Aug"/>
    <n v="2025"/>
    <x v="0"/>
  </r>
  <r>
    <s v="ORD102793"/>
    <d v="2025-08-18T00:00:00"/>
    <s v="CUST1878"/>
    <s v="Simran Gupta"/>
    <s v="Female"/>
    <n v="49"/>
    <x v="19"/>
    <s v="East"/>
    <s v="P020"/>
    <x v="14"/>
    <x v="5"/>
    <s v="Fitness"/>
    <n v="4"/>
    <n v="699"/>
    <n v="0.1"/>
    <n v="1280"/>
    <x v="5"/>
    <s v="Delivered"/>
    <s v="Website"/>
    <n v="3"/>
    <n v="2796"/>
    <n v="279.60000000000002"/>
    <n v="2516.4"/>
    <n v="1280"/>
    <n v="1236.4000000000001"/>
    <n v="0"/>
    <s v="Aug"/>
    <n v="2025"/>
    <x v="1"/>
  </r>
  <r>
    <s v="ORD100437"/>
    <d v="2025-08-18T00:00:00"/>
    <s v="CUST0673"/>
    <s v="Diya Mishra"/>
    <s v="Female"/>
    <n v="23"/>
    <x v="12"/>
    <s v="West"/>
    <s v="P030"/>
    <x v="7"/>
    <x v="4"/>
    <s v="Self Development"/>
    <n v="1"/>
    <n v="599"/>
    <n v="0.15"/>
    <n v="260"/>
    <x v="0"/>
    <s v="Delivered"/>
    <s v="Mobile App"/>
    <n v="5"/>
    <n v="599"/>
    <n v="89.85"/>
    <n v="509.15"/>
    <n v="260"/>
    <n v="249.14999999999998"/>
    <n v="0"/>
    <s v="Aug"/>
    <n v="2025"/>
    <x v="0"/>
  </r>
  <r>
    <s v="ORD103187"/>
    <d v="2025-08-18T00:00:00"/>
    <s v="CUST0487"/>
    <s v="Nisha Saxena"/>
    <s v="Male"/>
    <n v="30"/>
    <x v="20"/>
    <s v="South"/>
    <s v="P011"/>
    <x v="24"/>
    <x v="0"/>
    <s v="Kitchen"/>
    <n v="1"/>
    <n v="3499"/>
    <n v="0"/>
    <n v="2250"/>
    <x v="1"/>
    <s v="Delivered"/>
    <s v="Website"/>
    <n v="5"/>
    <n v="3499"/>
    <n v="0"/>
    <n v="3499"/>
    <n v="2250"/>
    <n v="1249"/>
    <n v="0"/>
    <s v="Aug"/>
    <n v="2025"/>
    <x v="3"/>
  </r>
  <r>
    <s v="ORD104057"/>
    <d v="2025-08-18T00:00:00"/>
    <s v="CUST2036"/>
    <s v="Karan Jain"/>
    <s v="Male"/>
    <n v="51"/>
    <x v="21"/>
    <s v="East"/>
    <s v="P003"/>
    <x v="9"/>
    <x v="3"/>
    <s v="Wearables"/>
    <n v="1"/>
    <n v="3299"/>
    <n v="0.25"/>
    <n v="2100"/>
    <x v="1"/>
    <s v="Delivered"/>
    <s v="Website"/>
    <n v="4"/>
    <n v="3299"/>
    <n v="824.75"/>
    <n v="2474.25"/>
    <n v="2100"/>
    <n v="374.25"/>
    <n v="0"/>
    <s v="Aug"/>
    <n v="2025"/>
    <x v="1"/>
  </r>
  <r>
    <s v="ORD101684"/>
    <d v="2025-08-18T00:00:00"/>
    <s v="CUST0066"/>
    <s v="Manish Agarwal"/>
    <s v="Female"/>
    <n v="20"/>
    <x v="20"/>
    <s v="South"/>
    <s v="P013"/>
    <x v="22"/>
    <x v="0"/>
    <s v="Cookware"/>
    <n v="1"/>
    <n v="4299"/>
    <n v="0.2"/>
    <n v="2700"/>
    <x v="5"/>
    <s v="Delivered"/>
    <s v="Website"/>
    <n v="5"/>
    <n v="4299"/>
    <n v="859.80000000000007"/>
    <n v="3439.2"/>
    <n v="2700"/>
    <n v="739.19999999999982"/>
    <n v="0"/>
    <s v="Aug"/>
    <n v="2025"/>
    <x v="0"/>
  </r>
  <r>
    <s v="ORD100233"/>
    <d v="2025-08-18T00:00:00"/>
    <s v="CUST1202"/>
    <s v="Yash Agarwal"/>
    <s v="Male"/>
    <n v="36"/>
    <x v="20"/>
    <s v="South"/>
    <s v="P013"/>
    <x v="22"/>
    <x v="0"/>
    <s v="Cookware"/>
    <n v="1"/>
    <n v="4299"/>
    <n v="0.25"/>
    <n v="2700"/>
    <x v="2"/>
    <s v="Delivered"/>
    <s v="Website"/>
    <n v="2"/>
    <n v="4299"/>
    <n v="1074.75"/>
    <n v="3224.25"/>
    <n v="2700"/>
    <n v="524.25"/>
    <n v="0"/>
    <s v="Aug"/>
    <n v="2025"/>
    <x v="2"/>
  </r>
  <r>
    <s v="ORD100090"/>
    <d v="2025-08-19T00:00:00"/>
    <s v="CUST0181"/>
    <s v="Pranav Bansal"/>
    <s v="Female"/>
    <n v="34"/>
    <x v="7"/>
    <s v="West"/>
    <s v="P017"/>
    <x v="17"/>
    <x v="5"/>
    <s v="Fitness"/>
    <n v="2"/>
    <n v="2499"/>
    <n v="0.1"/>
    <n v="2900"/>
    <x v="3"/>
    <s v="Delivered"/>
    <s v="Mobile App"/>
    <n v="5"/>
    <n v="4998"/>
    <n v="499.8"/>
    <n v="4498.2"/>
    <n v="2900"/>
    <n v="1598.1999999999998"/>
    <n v="0"/>
    <s v="Aug"/>
    <n v="2025"/>
    <x v="3"/>
  </r>
  <r>
    <s v="ORD101821"/>
    <d v="2025-08-19T00:00:00"/>
    <s v="CUST0332"/>
    <s v="Rahul Kumar"/>
    <s v="Male"/>
    <n v="36"/>
    <x v="14"/>
    <s v="South"/>
    <s v="P023"/>
    <x v="20"/>
    <x v="1"/>
    <s v="Haircare"/>
    <n v="1"/>
    <n v="649"/>
    <n v="0.15"/>
    <n v="290"/>
    <x v="3"/>
    <s v="Delivered"/>
    <s v="Website"/>
    <n v="4"/>
    <n v="649"/>
    <n v="97.35"/>
    <n v="551.65"/>
    <n v="290"/>
    <n v="261.64999999999998"/>
    <n v="0"/>
    <s v="Aug"/>
    <n v="2025"/>
    <x v="2"/>
  </r>
  <r>
    <s v="ORD101446"/>
    <d v="2025-08-19T00:00:00"/>
    <s v="CUST1382"/>
    <s v="Kabir Gupta"/>
    <s v="Male"/>
    <n v="28"/>
    <x v="17"/>
    <s v="North"/>
    <s v="P022"/>
    <x v="4"/>
    <x v="1"/>
    <s v="Skincare"/>
    <n v="1"/>
    <n v="799"/>
    <n v="0.1"/>
    <n v="360"/>
    <x v="4"/>
    <s v="Delivered"/>
    <s v="Website"/>
    <n v="5"/>
    <n v="799"/>
    <n v="79.900000000000006"/>
    <n v="719.1"/>
    <n v="360"/>
    <n v="359.1"/>
    <n v="0"/>
    <s v="Aug"/>
    <n v="2025"/>
    <x v="3"/>
  </r>
  <r>
    <s v="ORD100113"/>
    <d v="2025-08-19T00:00:00"/>
    <s v="CUST1909"/>
    <s v="Pranav Bansal"/>
    <s v="Male"/>
    <n v="34"/>
    <x v="21"/>
    <s v="East"/>
    <s v="P018"/>
    <x v="16"/>
    <x v="5"/>
    <s v="Sports"/>
    <n v="2"/>
    <n v="2199"/>
    <n v="0.05"/>
    <n v="2500"/>
    <x v="4"/>
    <s v="Delivered"/>
    <s v="Website"/>
    <n v="4"/>
    <n v="4398"/>
    <n v="219.9"/>
    <n v="4178.1000000000004"/>
    <n v="2500"/>
    <n v="1678.1000000000004"/>
    <n v="0"/>
    <s v="Aug"/>
    <n v="2025"/>
    <x v="3"/>
  </r>
  <r>
    <s v="ORD100791"/>
    <d v="2025-08-19T00:00:00"/>
    <s v="CUST1102"/>
    <s v="Aditya Kapoor"/>
    <s v="Female"/>
    <n v="29"/>
    <x v="9"/>
    <s v="North"/>
    <s v="P025"/>
    <x v="1"/>
    <x v="1"/>
    <s v="Skincare"/>
    <n v="2"/>
    <n v="699"/>
    <n v="0.1"/>
    <n v="620"/>
    <x v="0"/>
    <s v="Delivered"/>
    <s v="Mobile App"/>
    <n v="5"/>
    <n v="1398"/>
    <n v="139.80000000000001"/>
    <n v="1258.2"/>
    <n v="620"/>
    <n v="638.20000000000005"/>
    <n v="0"/>
    <s v="Aug"/>
    <n v="2025"/>
    <x v="3"/>
  </r>
  <r>
    <s v="ORD102001"/>
    <d v="2025-08-19T00:00:00"/>
    <s v="CUST1080"/>
    <s v="Ishaan Malhotra"/>
    <s v="Female"/>
    <n v="34"/>
    <x v="9"/>
    <s v="North"/>
    <s v="P029"/>
    <x v="11"/>
    <x v="4"/>
    <s v="Technology"/>
    <n v="3"/>
    <n v="1299"/>
    <n v="0.2"/>
    <n v="1830"/>
    <x v="3"/>
    <s v="Returned"/>
    <s v="Website"/>
    <n v="3"/>
    <n v="3897"/>
    <n v="779.40000000000009"/>
    <n v="3117.6"/>
    <n v="1830"/>
    <n v="1287.5999999999999"/>
    <n v="0"/>
    <s v="Aug"/>
    <n v="2025"/>
    <x v="3"/>
  </r>
  <r>
    <s v="ORD100127"/>
    <d v="2025-08-19T00:00:00"/>
    <s v="CUST1754"/>
    <s v="Rohan Rao"/>
    <s v="Female"/>
    <n v="31"/>
    <x v="11"/>
    <s v="West"/>
    <s v="P008"/>
    <x v="2"/>
    <x v="2"/>
    <s v="Clothing"/>
    <n v="1"/>
    <n v="799"/>
    <n v="0.1"/>
    <n v="390"/>
    <x v="3"/>
    <s v="Delivered"/>
    <s v="Mobile App"/>
    <n v="5"/>
    <n v="799"/>
    <n v="79.900000000000006"/>
    <n v="719.1"/>
    <n v="390"/>
    <n v="329.1"/>
    <n v="0"/>
    <s v="Aug"/>
    <n v="2025"/>
    <x v="3"/>
  </r>
  <r>
    <s v="ORD100672"/>
    <d v="2025-08-19T00:00:00"/>
    <s v="CUST1627"/>
    <s v="Vansh Chopra"/>
    <s v="Female"/>
    <n v="30"/>
    <x v="21"/>
    <s v="East"/>
    <s v="P007"/>
    <x v="5"/>
    <x v="2"/>
    <s v="Footwear"/>
    <n v="1"/>
    <n v="2899"/>
    <n v="0.2"/>
    <n v="1700"/>
    <x v="3"/>
    <s v="Delivered"/>
    <s v="Mobile App"/>
    <n v="2"/>
    <n v="2899"/>
    <n v="579.80000000000007"/>
    <n v="2319.1999999999998"/>
    <n v="1700"/>
    <n v="619.19999999999982"/>
    <n v="0"/>
    <s v="Aug"/>
    <n v="2025"/>
    <x v="3"/>
  </r>
  <r>
    <s v="ORD102666"/>
    <d v="2025-08-19T00:00:00"/>
    <s v="CUST0797"/>
    <s v="Kavya Patel"/>
    <s v="Female"/>
    <n v="18"/>
    <x v="11"/>
    <s v="West"/>
    <s v="P003"/>
    <x v="9"/>
    <x v="3"/>
    <s v="Wearables"/>
    <n v="1"/>
    <n v="3299"/>
    <n v="0"/>
    <n v="2100"/>
    <x v="4"/>
    <s v="Delivered"/>
    <s v="Mobile App"/>
    <n v="3"/>
    <n v="3299"/>
    <n v="0"/>
    <n v="3299"/>
    <n v="2100"/>
    <n v="1199"/>
    <n v="0"/>
    <s v="Aug"/>
    <n v="2025"/>
    <x v="0"/>
  </r>
  <r>
    <s v="ORD104623"/>
    <d v="2025-08-20T00:00:00"/>
    <s v="CUST1595"/>
    <s v="Vansh Chopra"/>
    <s v="Female"/>
    <n v="38"/>
    <x v="13"/>
    <s v="North"/>
    <s v="P012"/>
    <x v="0"/>
    <x v="0"/>
    <s v="Kitchen"/>
    <n v="1"/>
    <n v="5999"/>
    <n v="0.2"/>
    <n v="3900"/>
    <x v="2"/>
    <s v="Delivered"/>
    <s v="Website"/>
    <n v="4"/>
    <n v="5999"/>
    <n v="1199.8"/>
    <n v="4799.2"/>
    <n v="3900"/>
    <n v="899.19999999999982"/>
    <n v="0"/>
    <s v="Aug"/>
    <n v="2025"/>
    <x v="2"/>
  </r>
  <r>
    <s v="ORD103431"/>
    <d v="2025-08-20T00:00:00"/>
    <s v="CUST0307"/>
    <s v="Anjali Verma"/>
    <s v="Male"/>
    <n v="27"/>
    <x v="0"/>
    <s v="East"/>
    <s v="P025"/>
    <x v="1"/>
    <x v="1"/>
    <s v="Skincare"/>
    <n v="1"/>
    <n v="699"/>
    <n v="0.05"/>
    <n v="310"/>
    <x v="0"/>
    <s v="Delivered"/>
    <s v="Mobile App"/>
    <n v="4"/>
    <n v="699"/>
    <n v="34.950000000000003"/>
    <n v="664.05"/>
    <n v="310"/>
    <n v="354.04999999999995"/>
    <n v="0"/>
    <s v="Aug"/>
    <n v="2025"/>
    <x v="3"/>
  </r>
  <r>
    <s v="ORD101892"/>
    <d v="2025-08-20T00:00:00"/>
    <s v="CUST0349"/>
    <s v="Kavya Patel"/>
    <s v="Female"/>
    <n v="33"/>
    <x v="23"/>
    <s v="West"/>
    <s v="P025"/>
    <x v="1"/>
    <x v="1"/>
    <s v="Skincare"/>
    <n v="1"/>
    <n v="699"/>
    <n v="0.15"/>
    <n v="310"/>
    <x v="1"/>
    <s v="Delivered"/>
    <s v="Mobile App"/>
    <n v="4"/>
    <n v="699"/>
    <n v="104.85"/>
    <n v="594.15"/>
    <n v="310"/>
    <n v="284.14999999999998"/>
    <n v="0"/>
    <s v="Aug"/>
    <n v="2025"/>
    <x v="3"/>
  </r>
  <r>
    <s v="ORD102352"/>
    <d v="2025-08-20T00:00:00"/>
    <s v="CUST0293"/>
    <s v="Akash Bansal"/>
    <s v="Male"/>
    <n v="47"/>
    <x v="20"/>
    <s v="South"/>
    <s v="P004"/>
    <x v="19"/>
    <x v="3"/>
    <s v="Accessories"/>
    <n v="4"/>
    <n v="899"/>
    <n v="0.05"/>
    <n v="1920"/>
    <x v="2"/>
    <s v="Delivered"/>
    <s v="Website"/>
    <n v="4"/>
    <n v="3596"/>
    <n v="179.8"/>
    <n v="3416.2"/>
    <n v="1920"/>
    <n v="1496.1999999999998"/>
    <n v="0"/>
    <s v="Aug"/>
    <n v="2025"/>
    <x v="1"/>
  </r>
  <r>
    <s v="ORD101870"/>
    <d v="2025-08-20T00:00:00"/>
    <s v="CUST0626"/>
    <s v="Yash Agarwal"/>
    <s v="Female"/>
    <n v="42"/>
    <x v="17"/>
    <s v="North"/>
    <s v="P024"/>
    <x v="13"/>
    <x v="1"/>
    <s v="Fragrance"/>
    <n v="1"/>
    <n v="1799"/>
    <n v="0.15"/>
    <n v="900"/>
    <x v="0"/>
    <s v="Delivered"/>
    <s v="Mobile App"/>
    <n v="4"/>
    <n v="1799"/>
    <n v="269.84999999999997"/>
    <n v="1529.15"/>
    <n v="900"/>
    <n v="629.15000000000009"/>
    <n v="0"/>
    <s v="Aug"/>
    <n v="2025"/>
    <x v="2"/>
  </r>
  <r>
    <s v="ORD104395"/>
    <d v="2025-08-20T00:00:00"/>
    <s v="CUST1929"/>
    <s v="Zoya Singh"/>
    <s v="Male"/>
    <n v="48"/>
    <x v="13"/>
    <s v="North"/>
    <s v="P013"/>
    <x v="22"/>
    <x v="0"/>
    <s v="Cookware"/>
    <n v="5"/>
    <n v="4299"/>
    <n v="0"/>
    <n v="13500"/>
    <x v="1"/>
    <s v="Delivered"/>
    <s v="Website"/>
    <n v="2"/>
    <n v="21495"/>
    <n v="0"/>
    <n v="21495"/>
    <n v="13500"/>
    <n v="7995"/>
    <n v="0"/>
    <s v="Aug"/>
    <n v="2025"/>
    <x v="1"/>
  </r>
  <r>
    <s v="ORD103839"/>
    <d v="2025-08-20T00:00:00"/>
    <s v="CUST1173"/>
    <s v="Pranav Bansal"/>
    <s v="Male"/>
    <n v="41"/>
    <x v="17"/>
    <s v="North"/>
    <s v="P026"/>
    <x v="15"/>
    <x v="4"/>
    <s v="Fiction"/>
    <n v="4"/>
    <n v="899"/>
    <n v="0.05"/>
    <n v="1680"/>
    <x v="0"/>
    <s v="Delivered"/>
    <s v="Mobile App"/>
    <n v="4"/>
    <n v="3596"/>
    <n v="179.8"/>
    <n v="3416.2"/>
    <n v="1680"/>
    <n v="1736.1999999999998"/>
    <n v="0"/>
    <s v="Aug"/>
    <n v="2025"/>
    <x v="2"/>
  </r>
  <r>
    <s v="ORD104835"/>
    <d v="2025-08-20T00:00:00"/>
    <s v="CUST2074"/>
    <s v="Rohan Rao"/>
    <s v="Male"/>
    <n v="44"/>
    <x v="5"/>
    <s v="West"/>
    <s v="P022"/>
    <x v="4"/>
    <x v="1"/>
    <s v="Skincare"/>
    <n v="1"/>
    <n v="799"/>
    <n v="0"/>
    <n v="360"/>
    <x v="3"/>
    <s v="Delivered"/>
    <s v="Mobile App"/>
    <n v="3"/>
    <n v="799"/>
    <n v="0"/>
    <n v="799"/>
    <n v="360"/>
    <n v="439"/>
    <n v="0"/>
    <s v="Aug"/>
    <n v="2025"/>
    <x v="2"/>
  </r>
  <r>
    <s v="ORD104652"/>
    <d v="2025-08-21T00:00:00"/>
    <s v="CUST0944"/>
    <s v="Mohit Sharma"/>
    <s v="Male"/>
    <n v="28"/>
    <x v="1"/>
    <s v="North"/>
    <s v="P007"/>
    <x v="5"/>
    <x v="2"/>
    <s v="Footwear"/>
    <n v="1"/>
    <n v="2899"/>
    <n v="0.25"/>
    <n v="1700"/>
    <x v="1"/>
    <s v="Delivered"/>
    <s v="Mobile App"/>
    <n v="5"/>
    <n v="2899"/>
    <n v="724.75"/>
    <n v="2174.25"/>
    <n v="1700"/>
    <n v="474.25"/>
    <n v="0"/>
    <s v="Aug"/>
    <n v="2025"/>
    <x v="3"/>
  </r>
  <r>
    <s v="ORD101948"/>
    <d v="2025-08-21T00:00:00"/>
    <s v="CUST0107"/>
    <s v="Kiara Chopra"/>
    <s v="Male"/>
    <n v="32"/>
    <x v="14"/>
    <s v="South"/>
    <s v="P001"/>
    <x v="6"/>
    <x v="3"/>
    <s v="Audio"/>
    <n v="2"/>
    <n v="2499"/>
    <n v="0.15"/>
    <n v="3100"/>
    <x v="3"/>
    <s v="Delivered"/>
    <s v="Mobile App"/>
    <n v="4"/>
    <n v="4998"/>
    <n v="749.69999999999993"/>
    <n v="4248.3"/>
    <n v="3100"/>
    <n v="1148.3000000000002"/>
    <n v="0"/>
    <s v="Aug"/>
    <n v="2025"/>
    <x v="3"/>
  </r>
  <r>
    <s v="ORD101243"/>
    <d v="2025-08-21T00:00:00"/>
    <s v="CUST0731"/>
    <s v="Vansh Chopra"/>
    <s v="Female"/>
    <n v="34"/>
    <x v="8"/>
    <s v="East"/>
    <s v="P021"/>
    <x v="3"/>
    <x v="1"/>
    <s v="Skincare"/>
    <n v="2"/>
    <n v="499"/>
    <n v="0.15"/>
    <n v="440"/>
    <x v="0"/>
    <s v="Delivered"/>
    <s v="Website"/>
    <n v="2"/>
    <n v="998"/>
    <n v="149.69999999999999"/>
    <n v="848.3"/>
    <n v="440"/>
    <n v="408.29999999999995"/>
    <n v="0"/>
    <s v="Aug"/>
    <n v="2025"/>
    <x v="3"/>
  </r>
  <r>
    <s v="ORD104099"/>
    <d v="2025-08-21T00:00:00"/>
    <s v="CUST1725"/>
    <s v="Kavya Patel"/>
    <s v="Male"/>
    <n v="23"/>
    <x v="20"/>
    <s v="South"/>
    <s v="P025"/>
    <x v="1"/>
    <x v="1"/>
    <s v="Skincare"/>
    <n v="2"/>
    <n v="699"/>
    <n v="0.15"/>
    <n v="620"/>
    <x v="0"/>
    <s v="Delivered"/>
    <s v="Mobile App"/>
    <n v="4"/>
    <n v="1398"/>
    <n v="209.7"/>
    <n v="1188.3"/>
    <n v="620"/>
    <n v="568.29999999999995"/>
    <n v="0"/>
    <s v="Aug"/>
    <n v="2025"/>
    <x v="0"/>
  </r>
  <r>
    <s v="ORD100628"/>
    <d v="2025-08-21T00:00:00"/>
    <s v="CUST2094"/>
    <s v="Aditya Kapoor"/>
    <s v="Female"/>
    <n v="33"/>
    <x v="1"/>
    <s v="North"/>
    <s v="P006"/>
    <x v="8"/>
    <x v="2"/>
    <s v="Bags"/>
    <n v="2"/>
    <n v="1799"/>
    <n v="0.1"/>
    <n v="1900"/>
    <x v="5"/>
    <s v="Delivered"/>
    <s v="Website"/>
    <n v="5"/>
    <n v="3598"/>
    <n v="359.8"/>
    <n v="3238.2"/>
    <n v="1900"/>
    <n v="1338.1999999999998"/>
    <n v="0"/>
    <s v="Aug"/>
    <n v="2025"/>
    <x v="3"/>
  </r>
  <r>
    <s v="ORD100199"/>
    <d v="2025-08-21T00:00:00"/>
    <s v="CUST1849"/>
    <s v="Meera Singh"/>
    <s v="Male"/>
    <n v="33"/>
    <x v="12"/>
    <s v="West"/>
    <s v="P005"/>
    <x v="27"/>
    <x v="3"/>
    <s v="Accessories"/>
    <n v="1"/>
    <n v="1599"/>
    <n v="0.05"/>
    <n v="920"/>
    <x v="1"/>
    <s v="Delivered"/>
    <s v="Website"/>
    <n v="5"/>
    <n v="1599"/>
    <n v="79.95"/>
    <n v="1519.05"/>
    <n v="920"/>
    <n v="599.04999999999995"/>
    <n v="0"/>
    <s v="Aug"/>
    <n v="2025"/>
    <x v="3"/>
  </r>
  <r>
    <s v="ORD100498"/>
    <d v="2025-08-21T00:00:00"/>
    <s v="CUST0363"/>
    <s v="Kiara Chopra"/>
    <s v="Female"/>
    <n v="41"/>
    <x v="15"/>
    <s v="West"/>
    <s v="P030"/>
    <x v="7"/>
    <x v="4"/>
    <s v="Self Development"/>
    <n v="4"/>
    <n v="599"/>
    <n v="0.05"/>
    <n v="1040"/>
    <x v="0"/>
    <s v="Delivered"/>
    <s v="Website"/>
    <n v="2"/>
    <n v="2396"/>
    <n v="119.80000000000001"/>
    <n v="2276.1999999999998"/>
    <n v="1040"/>
    <n v="1236.1999999999998"/>
    <n v="0"/>
    <s v="Aug"/>
    <n v="2025"/>
    <x v="2"/>
  </r>
  <r>
    <s v="ORD100407"/>
    <d v="2025-08-21T00:00:00"/>
    <s v="CUST0231"/>
    <s v="Nisha Saxena"/>
    <s v="Female"/>
    <n v="28"/>
    <x v="12"/>
    <s v="West"/>
    <s v="P026"/>
    <x v="15"/>
    <x v="4"/>
    <s v="Fiction"/>
    <n v="2"/>
    <n v="899"/>
    <n v="0.15"/>
    <n v="840"/>
    <x v="0"/>
    <s v="Returned"/>
    <s v="Website"/>
    <n v="4"/>
    <n v="1798"/>
    <n v="269.7"/>
    <n v="1528.3"/>
    <n v="840"/>
    <n v="688.3"/>
    <n v="0"/>
    <s v="Aug"/>
    <n v="2025"/>
    <x v="3"/>
  </r>
  <r>
    <s v="ORD100142"/>
    <d v="2025-08-21T00:00:00"/>
    <s v="CUST1472"/>
    <s v="Aarav Sharma"/>
    <s v="Female"/>
    <n v="47"/>
    <x v="10"/>
    <s v="South"/>
    <s v="P014"/>
    <x v="29"/>
    <x v="0"/>
    <s v="Home Decor"/>
    <n v="3"/>
    <n v="1299"/>
    <n v="0.1"/>
    <n v="2070"/>
    <x v="5"/>
    <s v="Returned"/>
    <s v="Mobile App"/>
    <n v="3"/>
    <n v="3897"/>
    <n v="389.70000000000005"/>
    <n v="3507.3"/>
    <n v="2070"/>
    <n v="1437.3000000000002"/>
    <n v="0"/>
    <s v="Aug"/>
    <n v="2025"/>
    <x v="1"/>
  </r>
  <r>
    <s v="ORD102840"/>
    <d v="2025-08-21T00:00:00"/>
    <s v="CUST1682"/>
    <s v="Yash Agarwal"/>
    <s v="Female"/>
    <n v="38"/>
    <x v="13"/>
    <s v="North"/>
    <s v="P004"/>
    <x v="19"/>
    <x v="3"/>
    <s v="Accessories"/>
    <n v="1"/>
    <n v="899"/>
    <n v="0.3"/>
    <n v="480"/>
    <x v="0"/>
    <s v="Delivered"/>
    <s v="Website"/>
    <n v="4"/>
    <n v="899"/>
    <n v="269.7"/>
    <n v="629.29999999999995"/>
    <n v="480"/>
    <n v="149.29999999999995"/>
    <n v="0"/>
    <s v="Aug"/>
    <n v="2025"/>
    <x v="2"/>
  </r>
  <r>
    <s v="ORD102391"/>
    <d v="2025-08-21T00:00:00"/>
    <s v="CUST1669"/>
    <s v="Akash Bansal"/>
    <s v="Male"/>
    <n v="40"/>
    <x v="13"/>
    <s v="North"/>
    <s v="P004"/>
    <x v="19"/>
    <x v="3"/>
    <s v="Accessories"/>
    <n v="1"/>
    <n v="899"/>
    <n v="0.15"/>
    <n v="480"/>
    <x v="5"/>
    <s v="Delivered"/>
    <s v="Website"/>
    <n v="4"/>
    <n v="899"/>
    <n v="134.85"/>
    <n v="764.15"/>
    <n v="480"/>
    <n v="284.14999999999998"/>
    <n v="0"/>
    <s v="Aug"/>
    <n v="2025"/>
    <x v="2"/>
  </r>
  <r>
    <s v="ORD101233"/>
    <d v="2025-08-21T00:00:00"/>
    <s v="CUST1315"/>
    <s v="Riya Verma"/>
    <s v="Male"/>
    <n v="45"/>
    <x v="5"/>
    <s v="West"/>
    <s v="P013"/>
    <x v="22"/>
    <x v="0"/>
    <s v="Cookware"/>
    <n v="1"/>
    <n v="4299"/>
    <n v="0"/>
    <n v="2700"/>
    <x v="0"/>
    <s v="Delivered"/>
    <s v="Website"/>
    <n v="4"/>
    <n v="4299"/>
    <n v="0"/>
    <n v="4299"/>
    <n v="2700"/>
    <n v="1599"/>
    <n v="0"/>
    <s v="Aug"/>
    <n v="2025"/>
    <x v="2"/>
  </r>
  <r>
    <s v="ORD100683"/>
    <d v="2025-08-21T00:00:00"/>
    <s v="CUST1569"/>
    <s v="Diya Mishra"/>
    <s v="Male"/>
    <n v="40"/>
    <x v="13"/>
    <s v="North"/>
    <s v="P012"/>
    <x v="0"/>
    <x v="0"/>
    <s v="Kitchen"/>
    <n v="3"/>
    <n v="5999"/>
    <n v="0.3"/>
    <n v="11700"/>
    <x v="0"/>
    <s v="Returned"/>
    <s v="Website"/>
    <n v="5"/>
    <n v="17997"/>
    <n v="5399.0999999999995"/>
    <n v="12597.900000000001"/>
    <n v="11700"/>
    <n v="897.90000000000146"/>
    <n v="0"/>
    <s v="Aug"/>
    <n v="2025"/>
    <x v="2"/>
  </r>
  <r>
    <s v="ORD103853"/>
    <d v="2025-08-21T00:00:00"/>
    <s v="CUST0650"/>
    <s v="Arjun Rao"/>
    <s v="Female"/>
    <n v="29"/>
    <x v="21"/>
    <s v="East"/>
    <s v="P029"/>
    <x v="11"/>
    <x v="4"/>
    <s v="Technology"/>
    <n v="2"/>
    <n v="1299"/>
    <n v="0.1"/>
    <n v="1220"/>
    <x v="5"/>
    <s v="Delivered"/>
    <s v="Mobile App"/>
    <n v="4"/>
    <n v="2598"/>
    <n v="259.8"/>
    <n v="2338.1999999999998"/>
    <n v="1220"/>
    <n v="1118.1999999999998"/>
    <n v="0"/>
    <s v="Aug"/>
    <n v="2025"/>
    <x v="3"/>
  </r>
  <r>
    <s v="ORD102668"/>
    <d v="2025-08-21T00:00:00"/>
    <s v="CUST2025"/>
    <s v="Zoya Singh"/>
    <s v="Female"/>
    <n v="40"/>
    <x v="7"/>
    <s v="West"/>
    <s v="P001"/>
    <x v="6"/>
    <x v="3"/>
    <s v="Audio"/>
    <n v="1"/>
    <n v="2499"/>
    <n v="0.15"/>
    <n v="1550"/>
    <x v="3"/>
    <s v="Returned"/>
    <s v="Mobile App"/>
    <n v="4"/>
    <n v="2499"/>
    <n v="374.84999999999997"/>
    <n v="2124.15"/>
    <n v="1550"/>
    <n v="574.15000000000009"/>
    <n v="0"/>
    <s v="Aug"/>
    <n v="2025"/>
    <x v="2"/>
  </r>
  <r>
    <s v="ORD100139"/>
    <d v="2025-08-22T00:00:00"/>
    <s v="CUST1370"/>
    <s v="Rohan Rao"/>
    <s v="Male"/>
    <n v="22"/>
    <x v="6"/>
    <s v="North"/>
    <s v="P015"/>
    <x v="23"/>
    <x v="0"/>
    <s v="Home Decor"/>
    <n v="1"/>
    <n v="1599"/>
    <n v="0.05"/>
    <n v="850"/>
    <x v="3"/>
    <s v="Delivered"/>
    <s v="Website"/>
    <n v="4"/>
    <n v="1599"/>
    <n v="79.95"/>
    <n v="1519.05"/>
    <n v="850"/>
    <n v="669.05"/>
    <n v="0"/>
    <s v="Aug"/>
    <n v="2025"/>
    <x v="0"/>
  </r>
  <r>
    <s v="ORD103364"/>
    <d v="2025-08-22T00:00:00"/>
    <s v="CUST1882"/>
    <s v="Rohan Rao"/>
    <s v="Female"/>
    <n v="45"/>
    <x v="18"/>
    <s v="South"/>
    <s v="P007"/>
    <x v="5"/>
    <x v="2"/>
    <s v="Footwear"/>
    <n v="1"/>
    <n v="2899"/>
    <n v="0.05"/>
    <n v="1700"/>
    <x v="5"/>
    <s v="Delivered"/>
    <s v="Mobile App"/>
    <n v="5"/>
    <n v="2899"/>
    <n v="144.95000000000002"/>
    <n v="2754.05"/>
    <n v="1700"/>
    <n v="1054.0500000000002"/>
    <n v="0"/>
    <s v="Aug"/>
    <n v="2025"/>
    <x v="2"/>
  </r>
  <r>
    <s v="ORD103651"/>
    <d v="2025-08-22T00:00:00"/>
    <s v="CUST0217"/>
    <s v="Meera Singh"/>
    <s v="Male"/>
    <n v="22"/>
    <x v="16"/>
    <s v="North"/>
    <s v="P012"/>
    <x v="0"/>
    <x v="0"/>
    <s v="Kitchen"/>
    <n v="2"/>
    <n v="5999"/>
    <n v="0.15"/>
    <n v="7800"/>
    <x v="5"/>
    <s v="Delivered"/>
    <s v="Mobile App"/>
    <n v="5"/>
    <n v="11998"/>
    <n v="1799.7"/>
    <n v="10198.299999999999"/>
    <n v="7800"/>
    <n v="2398.2999999999993"/>
    <n v="0"/>
    <s v="Aug"/>
    <n v="2025"/>
    <x v="0"/>
  </r>
  <r>
    <s v="ORD102508"/>
    <d v="2025-08-22T00:00:00"/>
    <s v="CUST0396"/>
    <s v="Rahul Kumar"/>
    <s v="Female"/>
    <n v="26"/>
    <x v="5"/>
    <s v="West"/>
    <s v="P014"/>
    <x v="29"/>
    <x v="0"/>
    <s v="Home Decor"/>
    <n v="3"/>
    <n v="1299"/>
    <n v="0.1"/>
    <n v="2070"/>
    <x v="0"/>
    <s v="Delivered"/>
    <s v="Website"/>
    <n v="5"/>
    <n v="3897"/>
    <n v="389.70000000000005"/>
    <n v="3507.3"/>
    <n v="2070"/>
    <n v="1437.3000000000002"/>
    <n v="0"/>
    <s v="Aug"/>
    <n v="2025"/>
    <x v="3"/>
  </r>
  <r>
    <s v="ORD102007"/>
    <d v="2025-08-22T00:00:00"/>
    <s v="CUST2063"/>
    <s v="Isha Mehta"/>
    <s v="Male"/>
    <n v="38"/>
    <x v="6"/>
    <s v="North"/>
    <s v="P006"/>
    <x v="8"/>
    <x v="2"/>
    <s v="Bags"/>
    <n v="3"/>
    <n v="1799"/>
    <n v="0.1"/>
    <n v="2850"/>
    <x v="0"/>
    <s v="Delivered"/>
    <s v="Mobile App"/>
    <n v="5"/>
    <n v="5397"/>
    <n v="539.70000000000005"/>
    <n v="4857.3"/>
    <n v="2850"/>
    <n v="2007.3000000000002"/>
    <n v="0"/>
    <s v="Aug"/>
    <n v="2025"/>
    <x v="2"/>
  </r>
  <r>
    <s v="ORD102888"/>
    <d v="2025-08-23T00:00:00"/>
    <s v="CUST0896"/>
    <s v="Aarav Sharma"/>
    <s v="Male"/>
    <n v="30"/>
    <x v="17"/>
    <s v="North"/>
    <s v="P022"/>
    <x v="4"/>
    <x v="1"/>
    <s v="Skincare"/>
    <n v="1"/>
    <n v="799"/>
    <n v="0.1"/>
    <n v="360"/>
    <x v="1"/>
    <s v="Delivered"/>
    <s v="Website"/>
    <n v="5"/>
    <n v="799"/>
    <n v="79.900000000000006"/>
    <n v="719.1"/>
    <n v="360"/>
    <n v="359.1"/>
    <n v="0"/>
    <s v="Aug"/>
    <n v="2025"/>
    <x v="3"/>
  </r>
  <r>
    <s v="ORD100432"/>
    <d v="2025-08-23T00:00:00"/>
    <s v="CUST0155"/>
    <s v="Vansh Chopra"/>
    <s v="Male"/>
    <n v="32"/>
    <x v="6"/>
    <s v="North"/>
    <s v="P002"/>
    <x v="10"/>
    <x v="3"/>
    <s v="Audio"/>
    <n v="3"/>
    <n v="1899"/>
    <n v="0.15"/>
    <n v="3360"/>
    <x v="3"/>
    <s v="Delivered"/>
    <s v="Mobile App"/>
    <n v="4"/>
    <n v="5697"/>
    <n v="854.55"/>
    <n v="4842.45"/>
    <n v="3360"/>
    <n v="1482.4499999999998"/>
    <n v="0"/>
    <s v="Aug"/>
    <n v="2025"/>
    <x v="3"/>
  </r>
  <r>
    <s v="ORD100972"/>
    <d v="2025-08-23T00:00:00"/>
    <s v="CUST0376"/>
    <s v="Ishaan Malhotra"/>
    <s v="Female"/>
    <n v="35"/>
    <x v="10"/>
    <s v="South"/>
    <s v="P011"/>
    <x v="24"/>
    <x v="0"/>
    <s v="Kitchen"/>
    <n v="1"/>
    <n v="3499"/>
    <n v="0.15"/>
    <n v="2250"/>
    <x v="4"/>
    <s v="Delivered"/>
    <s v="Mobile App"/>
    <n v="2"/>
    <n v="3499"/>
    <n v="524.85"/>
    <n v="2974.15"/>
    <n v="2250"/>
    <n v="724.15000000000009"/>
    <n v="0"/>
    <s v="Aug"/>
    <n v="2025"/>
    <x v="3"/>
  </r>
  <r>
    <s v="ORD103570"/>
    <d v="2025-08-23T00:00:00"/>
    <s v="CUST0234"/>
    <s v="Arjun Rao"/>
    <s v="Male"/>
    <n v="41"/>
    <x v="3"/>
    <s v="East"/>
    <s v="P001"/>
    <x v="6"/>
    <x v="3"/>
    <s v="Audio"/>
    <n v="4"/>
    <n v="2499"/>
    <n v="0.3"/>
    <n v="6200"/>
    <x v="1"/>
    <s v="Delivered"/>
    <s v="Mobile App"/>
    <n v="3"/>
    <n v="9996"/>
    <n v="2998.7999999999997"/>
    <n v="6997.2000000000007"/>
    <n v="6200"/>
    <n v="797.20000000000073"/>
    <n v="0"/>
    <s v="Aug"/>
    <n v="2025"/>
    <x v="2"/>
  </r>
  <r>
    <s v="ORD102445"/>
    <d v="2025-08-23T00:00:00"/>
    <s v="CUST0336"/>
    <s v="Mohit Sharma"/>
    <s v="Male"/>
    <n v="37"/>
    <x v="18"/>
    <s v="South"/>
    <s v="P029"/>
    <x v="11"/>
    <x v="4"/>
    <s v="Technology"/>
    <n v="1"/>
    <n v="1299"/>
    <n v="0.15"/>
    <n v="610"/>
    <x v="0"/>
    <s v="Delivered"/>
    <s v="Mobile App"/>
    <n v="4"/>
    <n v="1299"/>
    <n v="194.85"/>
    <n v="1104.1500000000001"/>
    <n v="610"/>
    <n v="494.15000000000009"/>
    <n v="0"/>
    <s v="Aug"/>
    <n v="2025"/>
    <x v="2"/>
  </r>
  <r>
    <s v="ORD101958"/>
    <d v="2025-08-23T00:00:00"/>
    <s v="CUST1978"/>
    <s v="Rohan Rao"/>
    <s v="Male"/>
    <n v="30"/>
    <x v="10"/>
    <s v="South"/>
    <s v="P011"/>
    <x v="24"/>
    <x v="0"/>
    <s v="Kitchen"/>
    <n v="1"/>
    <n v="3499"/>
    <n v="0"/>
    <n v="2250"/>
    <x v="2"/>
    <s v="Cancelled"/>
    <s v="Mobile App"/>
    <m/>
    <n v="3499"/>
    <n v="0"/>
    <n v="3499"/>
    <n v="2250"/>
    <n v="1249"/>
    <n v="0"/>
    <s v="Aug"/>
    <n v="2025"/>
    <x v="3"/>
  </r>
  <r>
    <s v="ORD102770"/>
    <d v="2025-08-23T00:00:00"/>
    <s v="CUST1287"/>
    <s v="Nisha Saxena"/>
    <s v="Female"/>
    <n v="27"/>
    <x v="13"/>
    <s v="North"/>
    <s v="P019"/>
    <x v="18"/>
    <x v="5"/>
    <s v="Sports"/>
    <n v="1"/>
    <n v="1499"/>
    <n v="0.2"/>
    <n v="800"/>
    <x v="1"/>
    <s v="Delivered"/>
    <s v="Mobile App"/>
    <n v="4"/>
    <n v="1499"/>
    <n v="299.8"/>
    <n v="1199.2"/>
    <n v="800"/>
    <n v="399.20000000000005"/>
    <n v="0"/>
    <s v="Aug"/>
    <n v="2025"/>
    <x v="3"/>
  </r>
  <r>
    <s v="ORD103457"/>
    <d v="2025-08-23T00:00:00"/>
    <s v="CUST0761"/>
    <s v="Meera Singh"/>
    <s v="Male"/>
    <n v="30"/>
    <x v="17"/>
    <s v="North"/>
    <s v="P018"/>
    <x v="16"/>
    <x v="5"/>
    <s v="Sports"/>
    <n v="1"/>
    <n v="2199"/>
    <n v="0.15"/>
    <n v="1250"/>
    <x v="0"/>
    <s v="Delivered"/>
    <s v="Mobile App"/>
    <n v="5"/>
    <n v="2199"/>
    <n v="329.84999999999997"/>
    <n v="1869.15"/>
    <n v="1250"/>
    <n v="619.15000000000009"/>
    <n v="0"/>
    <s v="Aug"/>
    <n v="2025"/>
    <x v="3"/>
  </r>
  <r>
    <s v="ORD102726"/>
    <d v="2025-08-23T00:00:00"/>
    <s v="CUST0580"/>
    <s v="Varun Jain"/>
    <s v="Male"/>
    <n v="31"/>
    <x v="8"/>
    <s v="East"/>
    <s v="P025"/>
    <x v="1"/>
    <x v="1"/>
    <s v="Skincare"/>
    <n v="3"/>
    <n v="699"/>
    <n v="0.1"/>
    <n v="930"/>
    <x v="3"/>
    <s v="Delivered"/>
    <s v="Website"/>
    <n v="5"/>
    <n v="2097"/>
    <n v="209.70000000000002"/>
    <n v="1887.3"/>
    <n v="930"/>
    <n v="957.3"/>
    <n v="0"/>
    <s v="Aug"/>
    <n v="2025"/>
    <x v="3"/>
  </r>
  <r>
    <s v="ORD103360"/>
    <d v="2025-08-23T00:00:00"/>
    <s v="CUST0239"/>
    <s v="Isha Mehta"/>
    <s v="Male"/>
    <n v="24"/>
    <x v="19"/>
    <s v="East"/>
    <s v="P018"/>
    <x v="16"/>
    <x v="5"/>
    <s v="Sports"/>
    <n v="1"/>
    <n v="2199"/>
    <n v="0.1"/>
    <n v="1250"/>
    <x v="4"/>
    <s v="Delivered"/>
    <s v="Website"/>
    <n v="4"/>
    <n v="2199"/>
    <n v="219.9"/>
    <n v="1979.1"/>
    <n v="1250"/>
    <n v="729.09999999999991"/>
    <n v="0"/>
    <s v="Aug"/>
    <n v="2025"/>
    <x v="0"/>
  </r>
  <r>
    <s v="ORD100574"/>
    <d v="2025-08-24T00:00:00"/>
    <s v="CUST1465"/>
    <s v="Meera Singh"/>
    <s v="Female"/>
    <n v="27"/>
    <x v="1"/>
    <s v="North"/>
    <s v="P018"/>
    <x v="16"/>
    <x v="5"/>
    <s v="Sports"/>
    <n v="1"/>
    <n v="2199"/>
    <n v="0.1"/>
    <n v="1250"/>
    <x v="0"/>
    <s v="Delivered"/>
    <s v="Website"/>
    <n v="5"/>
    <n v="2199"/>
    <n v="219.9"/>
    <n v="1979.1"/>
    <n v="1250"/>
    <n v="729.09999999999991"/>
    <n v="0"/>
    <s v="Aug"/>
    <n v="2025"/>
    <x v="3"/>
  </r>
  <r>
    <s v="ORD103674"/>
    <d v="2025-08-24T00:00:00"/>
    <s v="CUST1113"/>
    <s v="Meera Singh"/>
    <s v="Male"/>
    <n v="37"/>
    <x v="22"/>
    <s v="South"/>
    <s v="P030"/>
    <x v="7"/>
    <x v="4"/>
    <s v="Self Development"/>
    <n v="4"/>
    <n v="599"/>
    <n v="0"/>
    <n v="1040"/>
    <x v="0"/>
    <s v="Delivered"/>
    <s v="Mobile App"/>
    <n v="5"/>
    <n v="2396"/>
    <n v="0"/>
    <n v="2396"/>
    <n v="1040"/>
    <n v="1356"/>
    <n v="0"/>
    <s v="Aug"/>
    <n v="2025"/>
    <x v="2"/>
  </r>
  <r>
    <s v="ORD104921"/>
    <d v="2025-08-24T00:00:00"/>
    <s v="CUST0805"/>
    <s v="Akash Bansal"/>
    <s v="Female"/>
    <n v="45"/>
    <x v="15"/>
    <s v="West"/>
    <s v="P005"/>
    <x v="27"/>
    <x v="3"/>
    <s v="Accessories"/>
    <n v="2"/>
    <n v="1599"/>
    <n v="0.05"/>
    <n v="1840"/>
    <x v="0"/>
    <s v="Delivered"/>
    <s v="Mobile App"/>
    <n v="2"/>
    <n v="3198"/>
    <n v="159.9"/>
    <n v="3038.1"/>
    <n v="1840"/>
    <n v="1198.0999999999999"/>
    <n v="0"/>
    <s v="Aug"/>
    <n v="2025"/>
    <x v="2"/>
  </r>
  <r>
    <s v="ORD101955"/>
    <d v="2025-08-24T00:00:00"/>
    <s v="CUST1485"/>
    <s v="Tanvi Patel"/>
    <s v="Male"/>
    <n v="18"/>
    <x v="20"/>
    <s v="South"/>
    <s v="P026"/>
    <x v="15"/>
    <x v="4"/>
    <s v="Fiction"/>
    <n v="1"/>
    <n v="899"/>
    <n v="0.15"/>
    <n v="420"/>
    <x v="0"/>
    <s v="Cancelled"/>
    <s v="Website"/>
    <m/>
    <n v="899"/>
    <n v="134.85"/>
    <n v="764.15"/>
    <n v="420"/>
    <n v="344.15"/>
    <n v="0"/>
    <s v="Aug"/>
    <n v="2025"/>
    <x v="0"/>
  </r>
  <r>
    <s v="ORD100751"/>
    <d v="2025-08-24T00:00:00"/>
    <s v="CUST1285"/>
    <s v="Akash Bansal"/>
    <s v="Male"/>
    <n v="28"/>
    <x v="21"/>
    <s v="East"/>
    <s v="P001"/>
    <x v="6"/>
    <x v="3"/>
    <s v="Audio"/>
    <n v="4"/>
    <n v="2499"/>
    <n v="0"/>
    <n v="6200"/>
    <x v="1"/>
    <s v="Delivered"/>
    <s v="Website"/>
    <n v="5"/>
    <n v="9996"/>
    <n v="0"/>
    <n v="9996"/>
    <n v="6200"/>
    <n v="3796"/>
    <n v="0"/>
    <s v="Aug"/>
    <n v="2025"/>
    <x v="3"/>
  </r>
  <r>
    <s v="ORD104675"/>
    <d v="2025-08-24T00:00:00"/>
    <s v="CUST1896"/>
    <s v="Sanya Malhotra"/>
    <s v="Male"/>
    <n v="18"/>
    <x v="22"/>
    <s v="South"/>
    <s v="P016"/>
    <x v="28"/>
    <x v="5"/>
    <s v="Fitness"/>
    <n v="2"/>
    <n v="999"/>
    <n v="0.1"/>
    <n v="1040"/>
    <x v="0"/>
    <s v="Delivered"/>
    <s v="Mobile App"/>
    <n v="5"/>
    <n v="1998"/>
    <n v="199.8"/>
    <n v="1798.2"/>
    <n v="1040"/>
    <n v="758.2"/>
    <n v="0"/>
    <s v="Aug"/>
    <n v="2025"/>
    <x v="0"/>
  </r>
  <r>
    <s v="ORD101322"/>
    <d v="2025-08-24T00:00:00"/>
    <s v="CUST1664"/>
    <s v="Aarav Sharma"/>
    <s v="Female"/>
    <n v="30"/>
    <x v="1"/>
    <s v="North"/>
    <s v="P005"/>
    <x v="27"/>
    <x v="3"/>
    <s v="Accessories"/>
    <n v="1"/>
    <n v="1599"/>
    <n v="0.1"/>
    <n v="920"/>
    <x v="0"/>
    <s v="Cancelled"/>
    <s v="Website"/>
    <m/>
    <n v="1599"/>
    <n v="159.9"/>
    <n v="1439.1"/>
    <n v="920"/>
    <n v="519.09999999999991"/>
    <n v="0"/>
    <s v="Aug"/>
    <n v="2025"/>
    <x v="3"/>
  </r>
  <r>
    <s v="ORD102743"/>
    <d v="2025-08-24T00:00:00"/>
    <s v="CUST0043"/>
    <s v="Kiara Chopra"/>
    <s v="Female"/>
    <n v="31"/>
    <x v="10"/>
    <s v="South"/>
    <s v="P020"/>
    <x v="14"/>
    <x v="5"/>
    <s v="Fitness"/>
    <n v="4"/>
    <n v="699"/>
    <n v="0.15"/>
    <n v="1280"/>
    <x v="1"/>
    <s v="Returned"/>
    <s v="Mobile App"/>
    <n v="4"/>
    <n v="2796"/>
    <n v="419.4"/>
    <n v="2376.6"/>
    <n v="1280"/>
    <n v="1096.5999999999999"/>
    <n v="0"/>
    <s v="Aug"/>
    <n v="2025"/>
    <x v="3"/>
  </r>
  <r>
    <s v="ORD104108"/>
    <d v="2025-08-25T00:00:00"/>
    <s v="CUST0610"/>
    <s v="Manish Agarwal"/>
    <s v="Female"/>
    <n v="34"/>
    <x v="0"/>
    <s v="East"/>
    <s v="P027"/>
    <x v="25"/>
    <x v="4"/>
    <s v="Business"/>
    <n v="4"/>
    <n v="699"/>
    <n v="0.1"/>
    <n v="1200"/>
    <x v="3"/>
    <s v="Delivered"/>
    <s v="Mobile App"/>
    <n v="3"/>
    <n v="2796"/>
    <n v="279.60000000000002"/>
    <n v="2516.4"/>
    <n v="1200"/>
    <n v="1316.4"/>
    <n v="0"/>
    <s v="Aug"/>
    <n v="2025"/>
    <x v="3"/>
  </r>
  <r>
    <s v="ORD104874"/>
    <d v="2025-08-25T00:00:00"/>
    <s v="CUST0197"/>
    <s v="Akash Bansal"/>
    <s v="Male"/>
    <n v="41"/>
    <x v="14"/>
    <s v="South"/>
    <s v="P020"/>
    <x v="14"/>
    <x v="5"/>
    <s v="Fitness"/>
    <n v="1"/>
    <n v="699"/>
    <n v="0.05"/>
    <n v="320"/>
    <x v="0"/>
    <s v="Returned"/>
    <s v="Website"/>
    <n v="4"/>
    <n v="699"/>
    <n v="34.950000000000003"/>
    <n v="664.05"/>
    <n v="320"/>
    <n v="344.04999999999995"/>
    <n v="0"/>
    <s v="Aug"/>
    <n v="2025"/>
    <x v="2"/>
  </r>
  <r>
    <s v="ORD103766"/>
    <d v="2025-08-25T00:00:00"/>
    <s v="CUST1363"/>
    <s v="Anjali Verma"/>
    <s v="Female"/>
    <n v="40"/>
    <x v="21"/>
    <s v="East"/>
    <s v="P005"/>
    <x v="27"/>
    <x v="3"/>
    <s v="Accessories"/>
    <n v="1"/>
    <n v="1599"/>
    <n v="0.1"/>
    <n v="920"/>
    <x v="4"/>
    <s v="Delivered"/>
    <s v="Mobile App"/>
    <n v="4"/>
    <n v="1599"/>
    <n v="159.9"/>
    <n v="1439.1"/>
    <n v="920"/>
    <n v="519.09999999999991"/>
    <n v="0"/>
    <s v="Aug"/>
    <n v="2025"/>
    <x v="2"/>
  </r>
  <r>
    <s v="ORD104043"/>
    <d v="2025-08-25T00:00:00"/>
    <s v="CUST0934"/>
    <s v="Kabir Gupta"/>
    <s v="Male"/>
    <n v="24"/>
    <x v="1"/>
    <s v="North"/>
    <s v="P022"/>
    <x v="4"/>
    <x v="1"/>
    <s v="Skincare"/>
    <n v="1"/>
    <n v="799"/>
    <n v="0.15"/>
    <n v="360"/>
    <x v="2"/>
    <s v="Delivered"/>
    <s v="Mobile App"/>
    <n v="5"/>
    <n v="799"/>
    <n v="119.85"/>
    <n v="679.15"/>
    <n v="360"/>
    <n v="319.14999999999998"/>
    <n v="0"/>
    <s v="Aug"/>
    <n v="2025"/>
    <x v="0"/>
  </r>
  <r>
    <s v="ORD101429"/>
    <d v="2025-08-25T00:00:00"/>
    <s v="CUST0138"/>
    <s v="Arjun Rao"/>
    <s v="Female"/>
    <n v="40"/>
    <x v="13"/>
    <s v="North"/>
    <s v="P005"/>
    <x v="27"/>
    <x v="3"/>
    <s v="Accessories"/>
    <n v="3"/>
    <n v="1599"/>
    <n v="0.1"/>
    <n v="2760"/>
    <x v="1"/>
    <s v="Delivered"/>
    <s v="Website"/>
    <n v="4"/>
    <n v="4797"/>
    <n v="479.70000000000005"/>
    <n v="4317.3"/>
    <n v="2760"/>
    <n v="1557.3000000000002"/>
    <n v="0"/>
    <s v="Aug"/>
    <n v="2025"/>
    <x v="2"/>
  </r>
  <r>
    <s v="ORD103227"/>
    <d v="2025-08-25T00:00:00"/>
    <s v="CUST1919"/>
    <s v="Shivam Mehta"/>
    <s v="Male"/>
    <n v="30"/>
    <x v="13"/>
    <s v="North"/>
    <s v="P011"/>
    <x v="24"/>
    <x v="0"/>
    <s v="Kitchen"/>
    <n v="1"/>
    <n v="3499"/>
    <n v="0.2"/>
    <n v="2250"/>
    <x v="3"/>
    <s v="Delivered"/>
    <s v="Mobile App"/>
    <n v="5"/>
    <n v="3499"/>
    <n v="699.80000000000007"/>
    <n v="2799.2"/>
    <n v="2250"/>
    <n v="549.19999999999982"/>
    <n v="0"/>
    <s v="Aug"/>
    <n v="2025"/>
    <x v="3"/>
  </r>
  <r>
    <s v="ORD103956"/>
    <d v="2025-08-25T00:00:00"/>
    <s v="CUST0567"/>
    <s v="Aditi Saxena"/>
    <s v="Female"/>
    <n v="41"/>
    <x v="10"/>
    <s v="South"/>
    <s v="P015"/>
    <x v="23"/>
    <x v="0"/>
    <s v="Home Decor"/>
    <n v="2"/>
    <n v="1599"/>
    <n v="0.1"/>
    <n v="1700"/>
    <x v="0"/>
    <s v="Returned"/>
    <s v="Mobile App"/>
    <n v="4"/>
    <n v="3198"/>
    <n v="319.8"/>
    <n v="2878.2"/>
    <n v="1700"/>
    <n v="1178.1999999999998"/>
    <n v="0"/>
    <s v="Aug"/>
    <n v="2025"/>
    <x v="2"/>
  </r>
  <r>
    <s v="ORD103960"/>
    <d v="2025-08-25T00:00:00"/>
    <s v="CUST1988"/>
    <s v="Varun Jain"/>
    <s v="Female"/>
    <n v="35"/>
    <x v="5"/>
    <s v="West"/>
    <s v="P029"/>
    <x v="11"/>
    <x v="4"/>
    <s v="Technology"/>
    <n v="4"/>
    <n v="1299"/>
    <n v="0.15"/>
    <n v="2440"/>
    <x v="1"/>
    <s v="Delivered"/>
    <s v="Mobile App"/>
    <n v="5"/>
    <n v="5196"/>
    <n v="779.4"/>
    <n v="4416.6000000000004"/>
    <n v="2440"/>
    <n v="1976.6000000000004"/>
    <n v="0"/>
    <s v="Aug"/>
    <n v="2025"/>
    <x v="3"/>
  </r>
  <r>
    <s v="ORD101710"/>
    <d v="2025-08-25T00:00:00"/>
    <s v="CUST2165"/>
    <s v="Pranav Bansal"/>
    <s v="Female"/>
    <n v="36"/>
    <x v="12"/>
    <s v="West"/>
    <s v="P010"/>
    <x v="26"/>
    <x v="2"/>
    <s v="Clothing"/>
    <n v="3"/>
    <n v="1499"/>
    <n v="0.15"/>
    <n v="2340"/>
    <x v="0"/>
    <s v="Delivered"/>
    <s v="Mobile App"/>
    <n v="5"/>
    <n v="4497"/>
    <n v="674.55"/>
    <n v="3822.45"/>
    <n v="2340"/>
    <n v="1482.4499999999998"/>
    <n v="0"/>
    <s v="Aug"/>
    <n v="2025"/>
    <x v="2"/>
  </r>
  <r>
    <s v="ORD100326"/>
    <d v="2025-08-25T00:00:00"/>
    <s v="CUST1628"/>
    <s v="Ananya Kumar"/>
    <s v="Male"/>
    <n v="34"/>
    <x v="16"/>
    <s v="North"/>
    <s v="P010"/>
    <x v="26"/>
    <x v="2"/>
    <s v="Clothing"/>
    <n v="1"/>
    <n v="1499"/>
    <n v="0.15"/>
    <n v="780"/>
    <x v="4"/>
    <s v="Delivered"/>
    <s v="Website"/>
    <n v="2"/>
    <n v="1499"/>
    <n v="224.85"/>
    <n v="1274.1500000000001"/>
    <n v="780"/>
    <n v="494.15000000000009"/>
    <n v="0"/>
    <s v="Aug"/>
    <n v="2025"/>
    <x v="3"/>
  </r>
  <r>
    <s v="ORD103833"/>
    <d v="2025-08-25T00:00:00"/>
    <s v="CUST0269"/>
    <s v="Tanvi Patel"/>
    <s v="Female"/>
    <n v="29"/>
    <x v="14"/>
    <s v="South"/>
    <s v="P025"/>
    <x v="1"/>
    <x v="1"/>
    <s v="Skincare"/>
    <n v="1"/>
    <n v="699"/>
    <n v="0.15"/>
    <n v="310"/>
    <x v="4"/>
    <s v="Returned"/>
    <s v="Mobile App"/>
    <n v="4"/>
    <n v="699"/>
    <n v="104.85"/>
    <n v="594.15"/>
    <n v="310"/>
    <n v="284.14999999999998"/>
    <n v="0"/>
    <s v="Aug"/>
    <n v="2025"/>
    <x v="3"/>
  </r>
  <r>
    <s v="ORD104261"/>
    <d v="2025-08-25T00:00:00"/>
    <s v="CUST1373"/>
    <s v="Kavya Patel"/>
    <s v="Female"/>
    <n v="32"/>
    <x v="3"/>
    <s v="East"/>
    <s v="P028"/>
    <x v="12"/>
    <x v="4"/>
    <s v="Technology"/>
    <n v="1"/>
    <n v="1099"/>
    <n v="0.1"/>
    <n v="520"/>
    <x v="5"/>
    <s v="Delivered"/>
    <s v="Mobile App"/>
    <n v="4"/>
    <n v="1099"/>
    <n v="109.9"/>
    <n v="989.1"/>
    <n v="520"/>
    <n v="469.1"/>
    <n v="0"/>
    <s v="Aug"/>
    <n v="2025"/>
    <x v="3"/>
  </r>
  <r>
    <s v="ORD100967"/>
    <d v="2025-08-25T00:00:00"/>
    <s v="CUST1671"/>
    <s v="Nisha Saxena"/>
    <s v="Male"/>
    <n v="38"/>
    <x v="16"/>
    <s v="North"/>
    <s v="P027"/>
    <x v="25"/>
    <x v="4"/>
    <s v="Business"/>
    <n v="5"/>
    <n v="699"/>
    <n v="0"/>
    <n v="1500"/>
    <x v="4"/>
    <s v="Delivered"/>
    <s v="Mobile App"/>
    <n v="4"/>
    <n v="3495"/>
    <n v="0"/>
    <n v="3495"/>
    <n v="1500"/>
    <n v="1995"/>
    <n v="0"/>
    <s v="Aug"/>
    <n v="2025"/>
    <x v="2"/>
  </r>
  <r>
    <s v="ORD103498"/>
    <d v="2025-08-25T00:00:00"/>
    <s v="CUST0601"/>
    <s v="Meera Singh"/>
    <s v="Male"/>
    <n v="28"/>
    <x v="15"/>
    <s v="West"/>
    <s v="P011"/>
    <x v="24"/>
    <x v="0"/>
    <s v="Kitchen"/>
    <n v="2"/>
    <n v="3499"/>
    <n v="0.1"/>
    <n v="4500"/>
    <x v="2"/>
    <s v="Cancelled"/>
    <s v="Website"/>
    <m/>
    <n v="6998"/>
    <n v="699.80000000000007"/>
    <n v="6298.2"/>
    <n v="4500"/>
    <n v="1798.1999999999998"/>
    <n v="0"/>
    <s v="Aug"/>
    <n v="2025"/>
    <x v="3"/>
  </r>
  <r>
    <s v="ORD103708"/>
    <d v="2025-08-26T00:00:00"/>
    <s v="CUST0112"/>
    <s v="Mohit Sharma"/>
    <s v="Female"/>
    <n v="25"/>
    <x v="10"/>
    <s v="South"/>
    <s v="P008"/>
    <x v="2"/>
    <x v="2"/>
    <s v="Clothing"/>
    <n v="2"/>
    <n v="799"/>
    <n v="0.2"/>
    <n v="780"/>
    <x v="3"/>
    <s v="Delivered"/>
    <s v="Mobile App"/>
    <n v="5"/>
    <n v="1598"/>
    <n v="319.60000000000002"/>
    <n v="1278.4000000000001"/>
    <n v="780"/>
    <n v="498.40000000000009"/>
    <n v="0"/>
    <s v="Aug"/>
    <n v="2025"/>
    <x v="0"/>
  </r>
  <r>
    <s v="ORD102193"/>
    <d v="2025-08-26T00:00:00"/>
    <s v="CUST1232"/>
    <s v="Mohit Sharma"/>
    <s v="Female"/>
    <n v="46"/>
    <x v="16"/>
    <s v="North"/>
    <s v="P008"/>
    <x v="2"/>
    <x v="2"/>
    <s v="Clothing"/>
    <n v="2"/>
    <n v="799"/>
    <n v="0.15"/>
    <n v="780"/>
    <x v="0"/>
    <s v="Delivered"/>
    <s v="Mobile App"/>
    <n v="5"/>
    <n v="1598"/>
    <n v="239.7"/>
    <n v="1358.3"/>
    <n v="780"/>
    <n v="578.29999999999995"/>
    <n v="0"/>
    <s v="Aug"/>
    <n v="2025"/>
    <x v="1"/>
  </r>
  <r>
    <s v="ORD101771"/>
    <d v="2025-08-26T00:00:00"/>
    <s v="CUST0640"/>
    <s v="Aarav Sharma"/>
    <s v="Male"/>
    <n v="30"/>
    <x v="9"/>
    <s v="North"/>
    <s v="P006"/>
    <x v="8"/>
    <x v="2"/>
    <s v="Bags"/>
    <n v="1"/>
    <n v="1799"/>
    <n v="0.15"/>
    <n v="950"/>
    <x v="0"/>
    <s v="Delivered"/>
    <s v="Mobile App"/>
    <n v="5"/>
    <n v="1799"/>
    <n v="269.84999999999997"/>
    <n v="1529.15"/>
    <n v="950"/>
    <n v="579.15000000000009"/>
    <n v="0"/>
    <s v="Aug"/>
    <n v="2025"/>
    <x v="3"/>
  </r>
  <r>
    <s v="ORD103812"/>
    <d v="2025-08-26T00:00:00"/>
    <s v="CUST0063"/>
    <s v="Shivam Mehta"/>
    <s v="Male"/>
    <n v="30"/>
    <x v="15"/>
    <s v="West"/>
    <s v="P024"/>
    <x v="13"/>
    <x v="1"/>
    <s v="Fragrance"/>
    <n v="1"/>
    <n v="1799"/>
    <n v="0.2"/>
    <n v="900"/>
    <x v="3"/>
    <s v="Delivered"/>
    <s v="Mobile App"/>
    <n v="4"/>
    <n v="1799"/>
    <n v="359.8"/>
    <n v="1439.2"/>
    <n v="900"/>
    <n v="539.20000000000005"/>
    <n v="0"/>
    <s v="Aug"/>
    <n v="2025"/>
    <x v="3"/>
  </r>
  <r>
    <s v="ORD101954"/>
    <d v="2025-08-26T00:00:00"/>
    <s v="CUST2044"/>
    <s v="Ananya Kumar"/>
    <s v="Female"/>
    <n v="31"/>
    <x v="0"/>
    <s v="East"/>
    <s v="P020"/>
    <x v="14"/>
    <x v="5"/>
    <s v="Fitness"/>
    <n v="1"/>
    <n v="699"/>
    <n v="0.05"/>
    <n v="320"/>
    <x v="4"/>
    <s v="Delivered"/>
    <s v="Website"/>
    <n v="5"/>
    <n v="699"/>
    <n v="34.950000000000003"/>
    <n v="664.05"/>
    <n v="320"/>
    <n v="344.04999999999995"/>
    <n v="0"/>
    <s v="Aug"/>
    <n v="2025"/>
    <x v="3"/>
  </r>
  <r>
    <s v="ORD101116"/>
    <d v="2025-08-27T00:00:00"/>
    <s v="CUST0624"/>
    <s v="Mohit Sharma"/>
    <s v="Male"/>
    <n v="29"/>
    <x v="23"/>
    <s v="West"/>
    <s v="P019"/>
    <x v="18"/>
    <x v="5"/>
    <s v="Sports"/>
    <n v="1"/>
    <n v="1499"/>
    <n v="0.1"/>
    <n v="800"/>
    <x v="3"/>
    <s v="Delivered"/>
    <s v="Mobile App"/>
    <n v="5"/>
    <n v="1499"/>
    <n v="149.9"/>
    <n v="1349.1"/>
    <n v="800"/>
    <n v="549.09999999999991"/>
    <n v="0"/>
    <s v="Aug"/>
    <n v="2025"/>
    <x v="3"/>
  </r>
  <r>
    <s v="ORD103389"/>
    <d v="2025-08-27T00:00:00"/>
    <s v="CUST0286"/>
    <s v="Pooja Kapoor"/>
    <s v="Female"/>
    <n v="25"/>
    <x v="1"/>
    <s v="North"/>
    <s v="P023"/>
    <x v="20"/>
    <x v="1"/>
    <s v="Haircare"/>
    <n v="1"/>
    <n v="649"/>
    <n v="0.05"/>
    <n v="290"/>
    <x v="2"/>
    <s v="Delivered"/>
    <s v="Mobile App"/>
    <n v="5"/>
    <n v="649"/>
    <n v="32.450000000000003"/>
    <n v="616.54999999999995"/>
    <n v="290"/>
    <n v="326.54999999999995"/>
    <n v="0"/>
    <s v="Aug"/>
    <n v="2025"/>
    <x v="0"/>
  </r>
  <r>
    <s v="ORD103641"/>
    <d v="2025-08-27T00:00:00"/>
    <s v="CUST0262"/>
    <s v="Kabir Gupta"/>
    <s v="Female"/>
    <n v="35"/>
    <x v="10"/>
    <s v="South"/>
    <s v="P004"/>
    <x v="19"/>
    <x v="3"/>
    <s v="Accessories"/>
    <n v="3"/>
    <n v="899"/>
    <n v="0.1"/>
    <n v="1440"/>
    <x v="3"/>
    <s v="Delivered"/>
    <s v="Mobile App"/>
    <n v="5"/>
    <n v="2697"/>
    <n v="269.7"/>
    <n v="2427.3000000000002"/>
    <n v="1440"/>
    <n v="987.30000000000018"/>
    <n v="0"/>
    <s v="Aug"/>
    <n v="2025"/>
    <x v="3"/>
  </r>
  <r>
    <s v="ORD100537"/>
    <d v="2025-08-27T00:00:00"/>
    <s v="CUST0723"/>
    <s v="Anjali Verma"/>
    <s v="Male"/>
    <n v="38"/>
    <x v="17"/>
    <s v="North"/>
    <s v="P019"/>
    <x v="18"/>
    <x v="5"/>
    <s v="Sports"/>
    <n v="3"/>
    <n v="1499"/>
    <n v="0.15"/>
    <n v="2400"/>
    <x v="0"/>
    <s v="Returned"/>
    <s v="Mobile App"/>
    <n v="1"/>
    <n v="4497"/>
    <n v="674.55"/>
    <n v="3822.45"/>
    <n v="2400"/>
    <n v="1422.4499999999998"/>
    <n v="0"/>
    <s v="Aug"/>
    <n v="2025"/>
    <x v="2"/>
  </r>
  <r>
    <s v="ORD100639"/>
    <d v="2025-08-27T00:00:00"/>
    <s v="CUST1610"/>
    <s v="Arjun Rao"/>
    <s v="Male"/>
    <n v="32"/>
    <x v="1"/>
    <s v="North"/>
    <s v="P011"/>
    <x v="24"/>
    <x v="0"/>
    <s v="Kitchen"/>
    <n v="3"/>
    <n v="3499"/>
    <n v="0"/>
    <n v="6750"/>
    <x v="2"/>
    <s v="Delivered"/>
    <s v="Website"/>
    <n v="4"/>
    <n v="10497"/>
    <n v="0"/>
    <n v="10497"/>
    <n v="6750"/>
    <n v="3747"/>
    <n v="0"/>
    <s v="Aug"/>
    <n v="2025"/>
    <x v="3"/>
  </r>
  <r>
    <s v="ORD101747"/>
    <d v="2025-08-27T00:00:00"/>
    <s v="CUST0547"/>
    <s v="Riya Verma"/>
    <s v="Female"/>
    <n v="30"/>
    <x v="13"/>
    <s v="North"/>
    <s v="P013"/>
    <x v="22"/>
    <x v="0"/>
    <s v="Cookware"/>
    <n v="2"/>
    <n v="4299"/>
    <n v="0.1"/>
    <n v="5400"/>
    <x v="1"/>
    <s v="Delivered"/>
    <s v="Mobile App"/>
    <n v="5"/>
    <n v="8598"/>
    <n v="859.80000000000007"/>
    <n v="7738.2"/>
    <n v="5400"/>
    <n v="2338.1999999999998"/>
    <n v="0"/>
    <s v="Aug"/>
    <n v="2025"/>
    <x v="3"/>
  </r>
  <r>
    <s v="ORD100921"/>
    <d v="2025-08-27T00:00:00"/>
    <s v="CUST0654"/>
    <s v="Aditya Kapoor"/>
    <s v="Female"/>
    <n v="18"/>
    <x v="0"/>
    <s v="East"/>
    <s v="P021"/>
    <x v="3"/>
    <x v="1"/>
    <s v="Skincare"/>
    <n v="2"/>
    <n v="499"/>
    <n v="0.1"/>
    <n v="440"/>
    <x v="5"/>
    <s v="Delivered"/>
    <s v="Website"/>
    <n v="4"/>
    <n v="998"/>
    <n v="99.800000000000011"/>
    <n v="898.2"/>
    <n v="440"/>
    <n v="458.20000000000005"/>
    <n v="0"/>
    <s v="Aug"/>
    <n v="2025"/>
    <x v="0"/>
  </r>
  <r>
    <s v="ORD104191"/>
    <d v="2025-08-27T00:00:00"/>
    <s v="CUST1674"/>
    <s v="Arjun Rao"/>
    <s v="Female"/>
    <n v="27"/>
    <x v="14"/>
    <s v="South"/>
    <s v="P006"/>
    <x v="8"/>
    <x v="2"/>
    <s v="Bags"/>
    <n v="1"/>
    <n v="1799"/>
    <n v="0.1"/>
    <n v="950"/>
    <x v="0"/>
    <s v="Delivered"/>
    <s v="Mobile App"/>
    <n v="5"/>
    <n v="1799"/>
    <n v="179.9"/>
    <n v="1619.1"/>
    <n v="950"/>
    <n v="669.09999999999991"/>
    <n v="0"/>
    <s v="Aug"/>
    <n v="2025"/>
    <x v="3"/>
  </r>
  <r>
    <s v="ORD103513"/>
    <d v="2025-08-27T00:00:00"/>
    <s v="CUST1059"/>
    <s v="Riya Verma"/>
    <s v="Male"/>
    <n v="43"/>
    <x v="0"/>
    <s v="East"/>
    <s v="P009"/>
    <x v="21"/>
    <x v="2"/>
    <s v="Clothing"/>
    <n v="3"/>
    <n v="1999"/>
    <n v="0.1"/>
    <n v="3150"/>
    <x v="3"/>
    <s v="Delivered"/>
    <s v="Mobile App"/>
    <n v="4"/>
    <n v="5997"/>
    <n v="599.70000000000005"/>
    <n v="5397.3"/>
    <n v="3150"/>
    <n v="2247.3000000000002"/>
    <n v="0"/>
    <s v="Aug"/>
    <n v="2025"/>
    <x v="2"/>
  </r>
  <r>
    <s v="ORD104141"/>
    <d v="2025-08-27T00:00:00"/>
    <s v="CUST1939"/>
    <s v="Anjali Verma"/>
    <s v="Female"/>
    <n v="38"/>
    <x v="0"/>
    <s v="East"/>
    <s v="P005"/>
    <x v="27"/>
    <x v="3"/>
    <s v="Accessories"/>
    <n v="3"/>
    <n v="1599"/>
    <n v="0.1"/>
    <n v="2760"/>
    <x v="3"/>
    <s v="Delivered"/>
    <s v="Mobile App"/>
    <n v="5"/>
    <n v="4797"/>
    <n v="479.70000000000005"/>
    <n v="4317.3"/>
    <n v="2760"/>
    <n v="1557.3000000000002"/>
    <n v="0"/>
    <s v="Aug"/>
    <n v="2025"/>
    <x v="2"/>
  </r>
  <r>
    <s v="ORD103349"/>
    <d v="2025-08-27T00:00:00"/>
    <s v="CUST1487"/>
    <s v="Isha Mehta"/>
    <s v="Female"/>
    <n v="18"/>
    <x v="21"/>
    <s v="East"/>
    <s v="P018"/>
    <x v="16"/>
    <x v="5"/>
    <s v="Sports"/>
    <n v="3"/>
    <n v="2199"/>
    <n v="0.1"/>
    <n v="3750"/>
    <x v="1"/>
    <s v="Delivered"/>
    <s v="Mobile App"/>
    <n v="4"/>
    <n v="6597"/>
    <n v="659.7"/>
    <n v="5937.3"/>
    <n v="3750"/>
    <n v="2187.3000000000002"/>
    <n v="0"/>
    <s v="Aug"/>
    <n v="2025"/>
    <x v="0"/>
  </r>
  <r>
    <s v="ORD103993"/>
    <d v="2025-08-27T00:00:00"/>
    <s v="CUST2098"/>
    <s v="Yash Agarwal"/>
    <s v="Male"/>
    <n v="37"/>
    <x v="5"/>
    <s v="West"/>
    <s v="P029"/>
    <x v="11"/>
    <x v="4"/>
    <s v="Technology"/>
    <n v="2"/>
    <n v="1299"/>
    <n v="0.2"/>
    <n v="1220"/>
    <x v="1"/>
    <s v="Delivered"/>
    <s v="Website"/>
    <n v="5"/>
    <n v="2598"/>
    <n v="519.6"/>
    <n v="2078.4"/>
    <n v="1220"/>
    <n v="858.40000000000009"/>
    <n v="0"/>
    <s v="Aug"/>
    <n v="2025"/>
    <x v="2"/>
  </r>
  <r>
    <s v="ORD102408"/>
    <d v="2025-08-28T00:00:00"/>
    <s v="CUST1357"/>
    <s v="Tanvi Patel"/>
    <s v="Female"/>
    <n v="37"/>
    <x v="19"/>
    <s v="East"/>
    <s v="P021"/>
    <x v="3"/>
    <x v="1"/>
    <s v="Skincare"/>
    <n v="1"/>
    <n v="499"/>
    <n v="0.1"/>
    <n v="220"/>
    <x v="0"/>
    <s v="Delivered"/>
    <s v="Mobile App"/>
    <n v="3"/>
    <n v="499"/>
    <n v="49.900000000000006"/>
    <n v="449.1"/>
    <n v="220"/>
    <n v="229.10000000000002"/>
    <n v="0"/>
    <s v="Aug"/>
    <n v="2025"/>
    <x v="2"/>
  </r>
  <r>
    <s v="ORD103106"/>
    <d v="2025-08-28T00:00:00"/>
    <s v="CUST1572"/>
    <s v="Varun Jain"/>
    <s v="Female"/>
    <n v="33"/>
    <x v="12"/>
    <s v="West"/>
    <s v="P022"/>
    <x v="4"/>
    <x v="1"/>
    <s v="Skincare"/>
    <n v="3"/>
    <n v="799"/>
    <n v="0"/>
    <n v="1080"/>
    <x v="1"/>
    <s v="Delivered"/>
    <s v="Mobile App"/>
    <n v="4"/>
    <n v="2397"/>
    <n v="0"/>
    <n v="2397"/>
    <n v="1080"/>
    <n v="1317"/>
    <n v="0"/>
    <s v="Aug"/>
    <n v="2025"/>
    <x v="3"/>
  </r>
  <r>
    <s v="ORD100109"/>
    <d v="2025-08-29T00:00:00"/>
    <s v="CUST1711"/>
    <s v="Isha Mehta"/>
    <s v="Female"/>
    <n v="28"/>
    <x v="21"/>
    <s v="East"/>
    <s v="P003"/>
    <x v="9"/>
    <x v="3"/>
    <s v="Wearables"/>
    <n v="4"/>
    <n v="3299"/>
    <n v="0.05"/>
    <n v="8400"/>
    <x v="3"/>
    <s v="Delivered"/>
    <s v="Website"/>
    <n v="5"/>
    <n v="13196"/>
    <n v="659.80000000000007"/>
    <n v="12536.2"/>
    <n v="8400"/>
    <n v="4136.2000000000007"/>
    <n v="0"/>
    <s v="Aug"/>
    <n v="2025"/>
    <x v="3"/>
  </r>
  <r>
    <s v="ORD102703"/>
    <d v="2025-08-29T00:00:00"/>
    <s v="CUST0610"/>
    <s v="Manish Agarwal"/>
    <s v="Female"/>
    <n v="32"/>
    <x v="1"/>
    <s v="North"/>
    <s v="P001"/>
    <x v="6"/>
    <x v="3"/>
    <s v="Audio"/>
    <n v="1"/>
    <n v="2499"/>
    <n v="0.1"/>
    <n v="1550"/>
    <x v="4"/>
    <s v="Delivered"/>
    <s v="Mobile App"/>
    <n v="4"/>
    <n v="2499"/>
    <n v="249.9"/>
    <n v="2249.1"/>
    <n v="1550"/>
    <n v="699.09999999999991"/>
    <n v="0"/>
    <s v="Aug"/>
    <n v="2025"/>
    <x v="3"/>
  </r>
  <r>
    <s v="ORD104133"/>
    <d v="2025-08-29T00:00:00"/>
    <s v="CUST0785"/>
    <s v="Sakshi Mishra"/>
    <s v="Female"/>
    <n v="36"/>
    <x v="17"/>
    <s v="North"/>
    <s v="P021"/>
    <x v="3"/>
    <x v="1"/>
    <s v="Skincare"/>
    <n v="1"/>
    <n v="499"/>
    <n v="0.1"/>
    <n v="220"/>
    <x v="0"/>
    <s v="Delivered"/>
    <s v="Website"/>
    <n v="5"/>
    <n v="499"/>
    <n v="49.900000000000006"/>
    <n v="449.1"/>
    <n v="220"/>
    <n v="229.10000000000002"/>
    <n v="0"/>
    <s v="Aug"/>
    <n v="2025"/>
    <x v="2"/>
  </r>
  <r>
    <s v="ORD104725"/>
    <d v="2025-08-29T00:00:00"/>
    <s v="CUST0690"/>
    <s v="Yash Agarwal"/>
    <s v="Male"/>
    <n v="41"/>
    <x v="15"/>
    <s v="West"/>
    <s v="P029"/>
    <x v="11"/>
    <x v="4"/>
    <s v="Technology"/>
    <n v="2"/>
    <n v="1299"/>
    <n v="0.25"/>
    <n v="1220"/>
    <x v="0"/>
    <s v="Delivered"/>
    <s v="Mobile App"/>
    <n v="4"/>
    <n v="2598"/>
    <n v="649.5"/>
    <n v="1948.5"/>
    <n v="1220"/>
    <n v="728.5"/>
    <n v="0"/>
    <s v="Aug"/>
    <n v="2025"/>
    <x v="2"/>
  </r>
  <r>
    <s v="ORD101619"/>
    <d v="2025-08-29T00:00:00"/>
    <s v="CUST0897"/>
    <s v="Diya Mishra"/>
    <s v="Male"/>
    <n v="19"/>
    <x v="20"/>
    <s v="South"/>
    <s v="P002"/>
    <x v="10"/>
    <x v="3"/>
    <s v="Audio"/>
    <n v="1"/>
    <n v="1899"/>
    <n v="0.1"/>
    <n v="1120"/>
    <x v="4"/>
    <s v="Cancelled"/>
    <s v="Mobile App"/>
    <m/>
    <n v="1899"/>
    <n v="189.9"/>
    <n v="1709.1"/>
    <n v="1120"/>
    <n v="589.09999999999991"/>
    <n v="0"/>
    <s v="Aug"/>
    <n v="2025"/>
    <x v="0"/>
  </r>
  <r>
    <s v="ORD100043"/>
    <d v="2025-08-30T00:00:00"/>
    <s v="CUST0324"/>
    <s v="Varun Jain"/>
    <s v="Male"/>
    <n v="28"/>
    <x v="12"/>
    <s v="West"/>
    <s v="P020"/>
    <x v="14"/>
    <x v="5"/>
    <s v="Fitness"/>
    <n v="1"/>
    <n v="699"/>
    <n v="0.2"/>
    <n v="320"/>
    <x v="4"/>
    <s v="Delivered"/>
    <s v="Mobile App"/>
    <n v="5"/>
    <n v="699"/>
    <n v="139.80000000000001"/>
    <n v="559.20000000000005"/>
    <n v="320"/>
    <n v="239.20000000000005"/>
    <n v="0"/>
    <s v="Aug"/>
    <n v="2025"/>
    <x v="3"/>
  </r>
  <r>
    <s v="ORD101351"/>
    <d v="2025-08-30T00:00:00"/>
    <s v="CUST1765"/>
    <s v="Akash Bansal"/>
    <s v="Male"/>
    <n v="22"/>
    <x v="12"/>
    <s v="West"/>
    <s v="P012"/>
    <x v="0"/>
    <x v="0"/>
    <s v="Kitchen"/>
    <n v="1"/>
    <n v="5999"/>
    <n v="0"/>
    <n v="3900"/>
    <x v="0"/>
    <s v="Delivered"/>
    <s v="Mobile App"/>
    <n v="5"/>
    <n v="5999"/>
    <n v="0"/>
    <n v="5999"/>
    <n v="3900"/>
    <n v="2099"/>
    <n v="0"/>
    <s v="Aug"/>
    <n v="2025"/>
    <x v="0"/>
  </r>
  <r>
    <s v="ORD100529"/>
    <d v="2025-08-30T00:00:00"/>
    <s v="CUST0561"/>
    <s v="Sakshi Mishra"/>
    <s v="Female"/>
    <n v="33"/>
    <x v="2"/>
    <s v="East"/>
    <s v="P030"/>
    <x v="7"/>
    <x v="4"/>
    <s v="Self Development"/>
    <n v="1"/>
    <n v="599"/>
    <n v="0.1"/>
    <n v="260"/>
    <x v="3"/>
    <s v="Delivered"/>
    <s v="Mobile App"/>
    <n v="1"/>
    <n v="599"/>
    <n v="59.900000000000006"/>
    <n v="539.1"/>
    <n v="260"/>
    <n v="279.10000000000002"/>
    <n v="0"/>
    <s v="Aug"/>
    <n v="2025"/>
    <x v="3"/>
  </r>
  <r>
    <s v="ORD101648"/>
    <d v="2025-08-30T00:00:00"/>
    <s v="CUST0906"/>
    <s v="Arjun Rao"/>
    <s v="Female"/>
    <n v="19"/>
    <x v="12"/>
    <s v="West"/>
    <s v="P009"/>
    <x v="21"/>
    <x v="2"/>
    <s v="Clothing"/>
    <n v="1"/>
    <n v="1999"/>
    <n v="0.15"/>
    <n v="1050"/>
    <x v="3"/>
    <s v="Delivered"/>
    <s v="Mobile App"/>
    <n v="5"/>
    <n v="1999"/>
    <n v="299.84999999999997"/>
    <n v="1699.15"/>
    <n v="1050"/>
    <n v="649.15000000000009"/>
    <n v="0"/>
    <s v="Aug"/>
    <n v="2025"/>
    <x v="0"/>
  </r>
  <r>
    <s v="ORD103948"/>
    <d v="2025-08-30T00:00:00"/>
    <s v="CUST1668"/>
    <s v="Varun Jain"/>
    <s v="Male"/>
    <n v="43"/>
    <x v="5"/>
    <s v="West"/>
    <s v="P006"/>
    <x v="8"/>
    <x v="2"/>
    <s v="Bags"/>
    <n v="3"/>
    <n v="1799"/>
    <n v="0.15"/>
    <n v="2850"/>
    <x v="0"/>
    <s v="Delivered"/>
    <s v="Mobile App"/>
    <n v="5"/>
    <n v="5397"/>
    <n v="809.55"/>
    <n v="4587.45"/>
    <n v="2850"/>
    <n v="1737.4499999999998"/>
    <n v="0"/>
    <s v="Aug"/>
    <n v="2025"/>
    <x v="2"/>
  </r>
  <r>
    <s v="ORD102866"/>
    <d v="2025-08-30T00:00:00"/>
    <s v="CUST2023"/>
    <s v="Nisha Saxena"/>
    <s v="Male"/>
    <n v="34"/>
    <x v="7"/>
    <s v="West"/>
    <s v="P009"/>
    <x v="21"/>
    <x v="2"/>
    <s v="Clothing"/>
    <n v="1"/>
    <n v="1999"/>
    <n v="0.3"/>
    <n v="1050"/>
    <x v="1"/>
    <s v="Delivered"/>
    <s v="Mobile App"/>
    <n v="5"/>
    <n v="1999"/>
    <n v="599.69999999999993"/>
    <n v="1399.3000000000002"/>
    <n v="1050"/>
    <n v="349.30000000000018"/>
    <n v="0"/>
    <s v="Aug"/>
    <n v="2025"/>
    <x v="3"/>
  </r>
  <r>
    <s v="ORD103311"/>
    <d v="2025-08-30T00:00:00"/>
    <s v="CUST0006"/>
    <s v="Kabir Gupta"/>
    <s v="Female"/>
    <n v="27"/>
    <x v="9"/>
    <s v="North"/>
    <s v="P007"/>
    <x v="5"/>
    <x v="2"/>
    <s v="Footwear"/>
    <n v="3"/>
    <n v="2899"/>
    <n v="0.1"/>
    <n v="5100"/>
    <x v="0"/>
    <s v="Delivered"/>
    <s v="Mobile App"/>
    <n v="1"/>
    <n v="8697"/>
    <n v="869.7"/>
    <n v="7827.3"/>
    <n v="5100"/>
    <n v="2727.3"/>
    <n v="0"/>
    <s v="Aug"/>
    <n v="2025"/>
    <x v="3"/>
  </r>
  <r>
    <s v="ORD101869"/>
    <d v="2025-08-30T00:00:00"/>
    <s v="CUST0644"/>
    <s v="Varun Jain"/>
    <s v="Male"/>
    <n v="37"/>
    <x v="17"/>
    <s v="North"/>
    <s v="P025"/>
    <x v="1"/>
    <x v="1"/>
    <s v="Skincare"/>
    <n v="1"/>
    <n v="699"/>
    <n v="0"/>
    <n v="310"/>
    <x v="1"/>
    <s v="Delivered"/>
    <s v="Mobile App"/>
    <n v="5"/>
    <n v="699"/>
    <n v="0"/>
    <n v="699"/>
    <n v="310"/>
    <n v="389"/>
    <n v="0"/>
    <s v="Aug"/>
    <n v="2025"/>
    <x v="2"/>
  </r>
  <r>
    <s v="ORD101252"/>
    <d v="2025-08-30T00:00:00"/>
    <s v="CUST0864"/>
    <s v="Aarav Sharma"/>
    <s v="Male"/>
    <n v="25"/>
    <x v="9"/>
    <s v="North"/>
    <s v="P007"/>
    <x v="5"/>
    <x v="2"/>
    <s v="Footwear"/>
    <n v="1"/>
    <n v="2899"/>
    <n v="0.05"/>
    <n v="1700"/>
    <x v="1"/>
    <s v="Delivered"/>
    <s v="Mobile App"/>
    <n v="5"/>
    <n v="2899"/>
    <n v="144.95000000000002"/>
    <n v="2754.05"/>
    <n v="1700"/>
    <n v="1054.0500000000002"/>
    <n v="0"/>
    <s v="Aug"/>
    <n v="2025"/>
    <x v="0"/>
  </r>
  <r>
    <s v="ORD101840"/>
    <d v="2025-08-30T00:00:00"/>
    <s v="CUST0355"/>
    <s v="Riya Verma"/>
    <s v="Female"/>
    <n v="37"/>
    <x v="9"/>
    <s v="North"/>
    <s v="P008"/>
    <x v="2"/>
    <x v="2"/>
    <s v="Clothing"/>
    <n v="5"/>
    <n v="799"/>
    <n v="0.25"/>
    <n v="1950"/>
    <x v="2"/>
    <s v="Delivered"/>
    <s v="Website"/>
    <n v="4"/>
    <n v="3995"/>
    <n v="998.75"/>
    <n v="2996.25"/>
    <n v="1950"/>
    <n v="1046.25"/>
    <n v="0"/>
    <s v="Aug"/>
    <n v="2025"/>
    <x v="2"/>
  </r>
  <r>
    <s v="ORD101496"/>
    <d v="2025-08-30T00:00:00"/>
    <s v="CUST2033"/>
    <s v="Sakshi Mishra"/>
    <s v="Female"/>
    <n v="21"/>
    <x v="10"/>
    <s v="South"/>
    <s v="P012"/>
    <x v="0"/>
    <x v="0"/>
    <s v="Kitchen"/>
    <n v="2"/>
    <n v="5999"/>
    <n v="0.15"/>
    <n v="7800"/>
    <x v="0"/>
    <s v="Returned"/>
    <s v="Mobile App"/>
    <n v="5"/>
    <n v="11998"/>
    <n v="1799.7"/>
    <n v="10198.299999999999"/>
    <n v="7800"/>
    <n v="2398.2999999999993"/>
    <n v="0"/>
    <s v="Aug"/>
    <n v="2025"/>
    <x v="0"/>
  </r>
  <r>
    <s v="ORD100119"/>
    <d v="2025-08-31T00:00:00"/>
    <s v="CUST1981"/>
    <s v="Kavya Patel"/>
    <s v="Male"/>
    <n v="33"/>
    <x v="6"/>
    <s v="North"/>
    <s v="P021"/>
    <x v="3"/>
    <x v="1"/>
    <s v="Skincare"/>
    <n v="2"/>
    <n v="499"/>
    <n v="0.05"/>
    <n v="440"/>
    <x v="0"/>
    <s v="Delivered"/>
    <s v="Website"/>
    <n v="2"/>
    <n v="998"/>
    <n v="49.900000000000006"/>
    <n v="948.1"/>
    <n v="440"/>
    <n v="508.1"/>
    <n v="0"/>
    <s v="Aug"/>
    <n v="2025"/>
    <x v="3"/>
  </r>
  <r>
    <s v="ORD104365"/>
    <d v="2025-08-31T00:00:00"/>
    <s v="CUST0100"/>
    <s v="Varun Jain"/>
    <s v="Female"/>
    <n v="32"/>
    <x v="6"/>
    <s v="North"/>
    <s v="P018"/>
    <x v="16"/>
    <x v="5"/>
    <s v="Sports"/>
    <n v="4"/>
    <n v="2199"/>
    <n v="0.2"/>
    <n v="5000"/>
    <x v="0"/>
    <s v="Returned"/>
    <s v="Mobile App"/>
    <n v="5"/>
    <n v="8796"/>
    <n v="1759.2"/>
    <n v="7036.8"/>
    <n v="5000"/>
    <n v="2036.8000000000002"/>
    <n v="0"/>
    <s v="Aug"/>
    <n v="2025"/>
    <x v="3"/>
  </r>
  <r>
    <s v="ORD101145"/>
    <d v="2025-08-31T00:00:00"/>
    <s v="CUST1051"/>
    <s v="Vansh Chopra"/>
    <s v="Female"/>
    <n v="52"/>
    <x v="11"/>
    <s v="West"/>
    <s v="P020"/>
    <x v="14"/>
    <x v="5"/>
    <s v="Fitness"/>
    <n v="3"/>
    <n v="699"/>
    <n v="0"/>
    <n v="960"/>
    <x v="4"/>
    <s v="Delivered"/>
    <s v="Website"/>
    <n v="5"/>
    <n v="2097"/>
    <n v="0"/>
    <n v="2097"/>
    <n v="960"/>
    <n v="1137"/>
    <n v="0"/>
    <s v="Aug"/>
    <n v="2025"/>
    <x v="1"/>
  </r>
  <r>
    <s v="ORD101394"/>
    <d v="2025-08-31T00:00:00"/>
    <s v="CUST1999"/>
    <s v="Isha Mehta"/>
    <s v="Male"/>
    <n v="27"/>
    <x v="0"/>
    <s v="East"/>
    <s v="P017"/>
    <x v="17"/>
    <x v="5"/>
    <s v="Fitness"/>
    <n v="1"/>
    <n v="2499"/>
    <n v="0.15"/>
    <n v="1450"/>
    <x v="1"/>
    <s v="Delivered"/>
    <s v="Mobile App"/>
    <n v="4"/>
    <n v="2499"/>
    <n v="374.84999999999997"/>
    <n v="2124.15"/>
    <n v="1450"/>
    <n v="674.15000000000009"/>
    <n v="0"/>
    <s v="Aug"/>
    <n v="2025"/>
    <x v="3"/>
  </r>
  <r>
    <s v="ORD100708"/>
    <d v="2025-08-31T00:00:00"/>
    <s v="CUST2091"/>
    <s v="Kiara Chopra"/>
    <s v="Male"/>
    <n v="37"/>
    <x v="18"/>
    <s v="South"/>
    <s v="P018"/>
    <x v="16"/>
    <x v="5"/>
    <s v="Sports"/>
    <n v="2"/>
    <n v="2199"/>
    <n v="0.15"/>
    <n v="2500"/>
    <x v="1"/>
    <s v="Delivered"/>
    <s v="Website"/>
    <n v="3"/>
    <n v="4398"/>
    <n v="659.69999999999993"/>
    <n v="3738.3"/>
    <n v="2500"/>
    <n v="1238.3000000000002"/>
    <n v="0"/>
    <s v="Aug"/>
    <n v="2025"/>
    <x v="2"/>
  </r>
  <r>
    <s v="ORD102158"/>
    <d v="2025-08-31T00:00:00"/>
    <s v="CUST1847"/>
    <s v="Aditi Saxena"/>
    <s v="Female"/>
    <n v="18"/>
    <x v="9"/>
    <s v="North"/>
    <s v="P022"/>
    <x v="4"/>
    <x v="1"/>
    <s v="Skincare"/>
    <n v="2"/>
    <n v="799"/>
    <n v="0.15"/>
    <n v="720"/>
    <x v="0"/>
    <s v="Delivered"/>
    <s v="Website"/>
    <n v="4"/>
    <n v="1598"/>
    <n v="239.7"/>
    <n v="1358.3"/>
    <n v="720"/>
    <n v="638.29999999999995"/>
    <n v="0"/>
    <s v="Aug"/>
    <n v="2025"/>
    <x v="0"/>
  </r>
  <r>
    <s v="ORD101017"/>
    <d v="2025-09-01T00:00:00"/>
    <s v="CUST1702"/>
    <s v="Kabir Gupta"/>
    <s v="Female"/>
    <n v="34"/>
    <x v="7"/>
    <s v="West"/>
    <s v="P016"/>
    <x v="28"/>
    <x v="5"/>
    <s v="Fitness"/>
    <n v="2"/>
    <n v="999"/>
    <n v="0"/>
    <n v="1040"/>
    <x v="0"/>
    <s v="Delivered"/>
    <s v="Website"/>
    <n v="5"/>
    <n v="1998"/>
    <n v="0"/>
    <n v="1998"/>
    <n v="1040"/>
    <n v="958"/>
    <n v="0"/>
    <s v="Sep"/>
    <n v="2025"/>
    <x v="3"/>
  </r>
  <r>
    <s v="ORD101744"/>
    <d v="2025-09-01T00:00:00"/>
    <s v="CUST1409"/>
    <s v="Diya Mishra"/>
    <s v="Male"/>
    <n v="30"/>
    <x v="9"/>
    <s v="North"/>
    <s v="P006"/>
    <x v="8"/>
    <x v="2"/>
    <s v="Bags"/>
    <n v="1"/>
    <n v="1799"/>
    <n v="0.15"/>
    <n v="950"/>
    <x v="0"/>
    <s v="Delivered"/>
    <s v="Mobile App"/>
    <n v="4"/>
    <n v="1799"/>
    <n v="269.84999999999997"/>
    <n v="1529.15"/>
    <n v="950"/>
    <n v="579.15000000000009"/>
    <n v="0"/>
    <s v="Sep"/>
    <n v="2025"/>
    <x v="3"/>
  </r>
  <r>
    <s v="ORD100033"/>
    <d v="2025-09-01T00:00:00"/>
    <s v="CUST0019"/>
    <s v="Anjali Verma"/>
    <s v="Female"/>
    <n v="44"/>
    <x v="4"/>
    <s v="South"/>
    <s v="P002"/>
    <x v="10"/>
    <x v="3"/>
    <s v="Audio"/>
    <n v="1"/>
    <n v="1899"/>
    <n v="0.2"/>
    <n v="1120"/>
    <x v="4"/>
    <s v="Delivered"/>
    <s v="Mobile App"/>
    <n v="2"/>
    <n v="1899"/>
    <n v="379.8"/>
    <n v="1519.2"/>
    <n v="1120"/>
    <n v="399.20000000000005"/>
    <n v="0"/>
    <s v="Sep"/>
    <n v="2025"/>
    <x v="2"/>
  </r>
  <r>
    <s v="ORD104443"/>
    <d v="2025-09-01T00:00:00"/>
    <s v="CUST1569"/>
    <s v="Diya Mishra"/>
    <s v="Female"/>
    <n v="41"/>
    <x v="10"/>
    <s v="South"/>
    <s v="P001"/>
    <x v="6"/>
    <x v="3"/>
    <s v="Audio"/>
    <n v="2"/>
    <n v="2499"/>
    <n v="0.1"/>
    <n v="3100"/>
    <x v="0"/>
    <s v="Delivered"/>
    <s v="Mobile App"/>
    <n v="4"/>
    <n v="4998"/>
    <n v="499.8"/>
    <n v="4498.2"/>
    <n v="3100"/>
    <n v="1398.1999999999998"/>
    <n v="0"/>
    <s v="Sep"/>
    <n v="2025"/>
    <x v="2"/>
  </r>
  <r>
    <s v="ORD103870"/>
    <d v="2025-09-01T00:00:00"/>
    <s v="CUST0897"/>
    <s v="Diya Mishra"/>
    <s v="Female"/>
    <n v="45"/>
    <x v="7"/>
    <s v="West"/>
    <s v="P012"/>
    <x v="0"/>
    <x v="0"/>
    <s v="Kitchen"/>
    <n v="3"/>
    <n v="5999"/>
    <n v="0.05"/>
    <n v="11700"/>
    <x v="4"/>
    <s v="Delivered"/>
    <s v="Website"/>
    <n v="4"/>
    <n v="17997"/>
    <n v="899.85"/>
    <n v="17097.150000000001"/>
    <n v="11700"/>
    <n v="5397.1500000000015"/>
    <n v="0"/>
    <s v="Sep"/>
    <n v="2025"/>
    <x v="2"/>
  </r>
  <r>
    <s v="ORD100855"/>
    <d v="2025-09-01T00:00:00"/>
    <s v="CUST1405"/>
    <s v="Kavya Patel"/>
    <s v="Male"/>
    <n v="31"/>
    <x v="20"/>
    <s v="South"/>
    <s v="P002"/>
    <x v="10"/>
    <x v="3"/>
    <s v="Audio"/>
    <n v="1"/>
    <n v="1899"/>
    <n v="0.2"/>
    <n v="1120"/>
    <x v="2"/>
    <s v="Delivered"/>
    <s v="Mobile App"/>
    <n v="4"/>
    <n v="1899"/>
    <n v="379.8"/>
    <n v="1519.2"/>
    <n v="1120"/>
    <n v="399.20000000000005"/>
    <n v="0"/>
    <s v="Sep"/>
    <n v="2025"/>
    <x v="3"/>
  </r>
  <r>
    <s v="ORD104224"/>
    <d v="2025-09-02T00:00:00"/>
    <s v="CUST2055"/>
    <s v="Nisha Saxena"/>
    <s v="Male"/>
    <n v="39"/>
    <x v="8"/>
    <s v="East"/>
    <s v="P022"/>
    <x v="4"/>
    <x v="1"/>
    <s v="Skincare"/>
    <n v="3"/>
    <n v="799"/>
    <n v="0.05"/>
    <n v="1080"/>
    <x v="5"/>
    <s v="Delivered"/>
    <s v="Mobile App"/>
    <n v="4"/>
    <n v="2397"/>
    <n v="119.85000000000001"/>
    <n v="2277.15"/>
    <n v="1080"/>
    <n v="1197.1500000000001"/>
    <n v="0"/>
    <s v="Sep"/>
    <n v="2025"/>
    <x v="2"/>
  </r>
  <r>
    <s v="ORD103077"/>
    <d v="2025-09-02T00:00:00"/>
    <s v="CUST1678"/>
    <s v="Aditya Kapoor"/>
    <s v="Female"/>
    <n v="42"/>
    <x v="18"/>
    <s v="South"/>
    <s v="P015"/>
    <x v="23"/>
    <x v="0"/>
    <s v="Home Decor"/>
    <n v="1"/>
    <n v="1599"/>
    <n v="0.05"/>
    <n v="850"/>
    <x v="2"/>
    <s v="Delivered"/>
    <s v="Mobile App"/>
    <n v="3"/>
    <n v="1599"/>
    <n v="79.95"/>
    <n v="1519.05"/>
    <n v="850"/>
    <n v="669.05"/>
    <n v="0"/>
    <s v="Sep"/>
    <n v="2025"/>
    <x v="2"/>
  </r>
  <r>
    <s v="ORD104328"/>
    <d v="2025-09-02T00:00:00"/>
    <s v="CUST1064"/>
    <s v="Sanya Malhotra"/>
    <s v="Male"/>
    <n v="33"/>
    <x v="15"/>
    <s v="West"/>
    <s v="P029"/>
    <x v="11"/>
    <x v="4"/>
    <s v="Technology"/>
    <n v="1"/>
    <n v="1299"/>
    <n v="0.2"/>
    <n v="610"/>
    <x v="1"/>
    <s v="Delivered"/>
    <s v="Website"/>
    <n v="3"/>
    <n v="1299"/>
    <n v="259.8"/>
    <n v="1039.2"/>
    <n v="610"/>
    <n v="429.20000000000005"/>
    <n v="0"/>
    <s v="Sep"/>
    <n v="2025"/>
    <x v="3"/>
  </r>
  <r>
    <s v="ORD101113"/>
    <d v="2025-09-02T00:00:00"/>
    <s v="CUST0621"/>
    <s v="Tanvi Patel"/>
    <s v="Female"/>
    <n v="26"/>
    <x v="0"/>
    <s v="East"/>
    <s v="P003"/>
    <x v="9"/>
    <x v="3"/>
    <s v="Wearables"/>
    <n v="4"/>
    <n v="3299"/>
    <n v="0.15"/>
    <n v="8400"/>
    <x v="0"/>
    <s v="Cancelled"/>
    <s v="Website"/>
    <m/>
    <n v="13196"/>
    <n v="1979.3999999999999"/>
    <n v="11216.6"/>
    <n v="8400"/>
    <n v="2816.6000000000004"/>
    <n v="0"/>
    <s v="Sep"/>
    <n v="2025"/>
    <x v="3"/>
  </r>
  <r>
    <s v="ORD103999"/>
    <d v="2025-09-02T00:00:00"/>
    <s v="CUST0713"/>
    <s v="Zoya Singh"/>
    <s v="Male"/>
    <n v="22"/>
    <x v="23"/>
    <s v="West"/>
    <s v="P008"/>
    <x v="2"/>
    <x v="2"/>
    <s v="Clothing"/>
    <n v="3"/>
    <n v="799"/>
    <n v="0.15"/>
    <n v="1170"/>
    <x v="4"/>
    <s v="Delivered"/>
    <s v="Mobile App"/>
    <n v="5"/>
    <n v="2397"/>
    <n v="359.55"/>
    <n v="2037.45"/>
    <n v="1170"/>
    <n v="867.45"/>
    <n v="0"/>
    <s v="Sep"/>
    <n v="2025"/>
    <x v="0"/>
  </r>
  <r>
    <s v="ORD102511"/>
    <d v="2025-09-02T00:00:00"/>
    <s v="CUST1546"/>
    <s v="Arjun Rao"/>
    <s v="Male"/>
    <n v="27"/>
    <x v="9"/>
    <s v="North"/>
    <s v="P026"/>
    <x v="15"/>
    <x v="4"/>
    <s v="Fiction"/>
    <n v="4"/>
    <n v="899"/>
    <n v="0.15"/>
    <n v="1680"/>
    <x v="0"/>
    <s v="Delivered"/>
    <s v="Mobile App"/>
    <n v="5"/>
    <n v="3596"/>
    <n v="539.4"/>
    <n v="3056.6"/>
    <n v="1680"/>
    <n v="1376.6"/>
    <n v="0"/>
    <s v="Sep"/>
    <n v="2025"/>
    <x v="3"/>
  </r>
  <r>
    <s v="ORD102911"/>
    <d v="2025-09-02T00:00:00"/>
    <s v="CUST0437"/>
    <s v="Pranav Bansal"/>
    <s v="Female"/>
    <n v="37"/>
    <x v="5"/>
    <s v="West"/>
    <s v="P013"/>
    <x v="22"/>
    <x v="0"/>
    <s v="Cookware"/>
    <n v="2"/>
    <n v="4299"/>
    <n v="0.05"/>
    <n v="5400"/>
    <x v="0"/>
    <s v="Delivered"/>
    <s v="Mobile App"/>
    <n v="4"/>
    <n v="8598"/>
    <n v="429.90000000000003"/>
    <n v="8168.1"/>
    <n v="5400"/>
    <n v="2768.1000000000004"/>
    <n v="0"/>
    <s v="Sep"/>
    <n v="2025"/>
    <x v="2"/>
  </r>
  <r>
    <s v="ORD103392"/>
    <d v="2025-09-02T00:00:00"/>
    <s v="CUST0430"/>
    <s v="Aditya Kapoor"/>
    <s v="Female"/>
    <n v="28"/>
    <x v="0"/>
    <s v="East"/>
    <s v="P009"/>
    <x v="21"/>
    <x v="2"/>
    <s v="Clothing"/>
    <n v="2"/>
    <n v="1999"/>
    <n v="0"/>
    <n v="2100"/>
    <x v="1"/>
    <s v="Delivered"/>
    <s v="Mobile App"/>
    <n v="5"/>
    <n v="3998"/>
    <n v="0"/>
    <n v="3998"/>
    <n v="2100"/>
    <n v="1898"/>
    <n v="0"/>
    <s v="Sep"/>
    <n v="2025"/>
    <x v="3"/>
  </r>
  <r>
    <s v="ORD104700"/>
    <d v="2025-09-02T00:00:00"/>
    <s v="CUST1081"/>
    <s v="Meera Singh"/>
    <s v="Female"/>
    <n v="30"/>
    <x v="13"/>
    <s v="North"/>
    <s v="P030"/>
    <x v="7"/>
    <x v="4"/>
    <s v="Self Development"/>
    <n v="2"/>
    <n v="599"/>
    <n v="0.05"/>
    <n v="520"/>
    <x v="5"/>
    <s v="Delivered"/>
    <s v="Mobile App"/>
    <n v="3"/>
    <n v="1198"/>
    <n v="59.900000000000006"/>
    <n v="1138.0999999999999"/>
    <n v="520"/>
    <n v="618.09999999999991"/>
    <n v="0"/>
    <s v="Sep"/>
    <n v="2025"/>
    <x v="3"/>
  </r>
  <r>
    <s v="ORD100278"/>
    <d v="2025-09-03T00:00:00"/>
    <s v="CUST0816"/>
    <s v="Mohit Sharma"/>
    <s v="Male"/>
    <n v="38"/>
    <x v="2"/>
    <s v="East"/>
    <s v="P027"/>
    <x v="25"/>
    <x v="4"/>
    <s v="Business"/>
    <n v="5"/>
    <n v="699"/>
    <n v="0"/>
    <n v="1500"/>
    <x v="3"/>
    <s v="Returned"/>
    <s v="Mobile App"/>
    <n v="4"/>
    <n v="3495"/>
    <n v="0"/>
    <n v="3495"/>
    <n v="1500"/>
    <n v="1995"/>
    <n v="0"/>
    <s v="Sep"/>
    <n v="2025"/>
    <x v="2"/>
  </r>
  <r>
    <s v="ORD102568"/>
    <d v="2025-09-03T00:00:00"/>
    <s v="CUST1083"/>
    <s v="Vansh Chopra"/>
    <s v="Female"/>
    <n v="39"/>
    <x v="13"/>
    <s v="North"/>
    <s v="P030"/>
    <x v="7"/>
    <x v="4"/>
    <s v="Self Development"/>
    <n v="2"/>
    <n v="599"/>
    <n v="0.3"/>
    <n v="520"/>
    <x v="0"/>
    <s v="Delivered"/>
    <s v="Mobile App"/>
    <n v="5"/>
    <n v="1198"/>
    <n v="359.4"/>
    <n v="838.6"/>
    <n v="520"/>
    <n v="318.60000000000002"/>
    <n v="0"/>
    <s v="Sep"/>
    <n v="2025"/>
    <x v="2"/>
  </r>
  <r>
    <s v="ORD103928"/>
    <d v="2025-09-03T00:00:00"/>
    <s v="CUST0393"/>
    <s v="Zoya Singh"/>
    <s v="Male"/>
    <n v="27"/>
    <x v="20"/>
    <s v="South"/>
    <s v="P017"/>
    <x v="17"/>
    <x v="5"/>
    <s v="Fitness"/>
    <n v="2"/>
    <n v="2499"/>
    <n v="0.15"/>
    <n v="2900"/>
    <x v="0"/>
    <s v="Delivered"/>
    <s v="Website"/>
    <n v="5"/>
    <n v="4998"/>
    <n v="749.69999999999993"/>
    <n v="4248.3"/>
    <n v="2900"/>
    <n v="1348.3000000000002"/>
    <n v="0"/>
    <s v="Sep"/>
    <n v="2025"/>
    <x v="3"/>
  </r>
  <r>
    <s v="ORD104517"/>
    <d v="2025-09-03T00:00:00"/>
    <s v="CUST2029"/>
    <s v="Tanvi Patel"/>
    <s v="Male"/>
    <n v="37"/>
    <x v="20"/>
    <s v="South"/>
    <s v="P007"/>
    <x v="5"/>
    <x v="2"/>
    <s v="Footwear"/>
    <n v="1"/>
    <n v="2899"/>
    <n v="0.1"/>
    <n v="1700"/>
    <x v="3"/>
    <s v="Delivered"/>
    <s v="Mobile App"/>
    <n v="3"/>
    <n v="2899"/>
    <n v="289.90000000000003"/>
    <n v="2609.1"/>
    <n v="1700"/>
    <n v="909.09999999999991"/>
    <n v="0"/>
    <s v="Sep"/>
    <n v="2025"/>
    <x v="2"/>
  </r>
  <r>
    <s v="ORD101834"/>
    <d v="2025-09-03T00:00:00"/>
    <s v="CUST0887"/>
    <s v="Aditi Saxena"/>
    <s v="Female"/>
    <n v="22"/>
    <x v="12"/>
    <s v="West"/>
    <s v="P028"/>
    <x v="12"/>
    <x v="4"/>
    <s v="Technology"/>
    <n v="3"/>
    <n v="1099"/>
    <n v="0.1"/>
    <n v="1560"/>
    <x v="0"/>
    <s v="Delivered"/>
    <s v="Website"/>
    <n v="5"/>
    <n v="3297"/>
    <n v="329.70000000000005"/>
    <n v="2967.3"/>
    <n v="1560"/>
    <n v="1407.3000000000002"/>
    <n v="0"/>
    <s v="Sep"/>
    <n v="2025"/>
    <x v="0"/>
  </r>
  <r>
    <s v="ORD104260"/>
    <d v="2025-09-03T00:00:00"/>
    <s v="CUST0885"/>
    <s v="Pranav Bansal"/>
    <s v="Female"/>
    <n v="24"/>
    <x v="17"/>
    <s v="North"/>
    <s v="P006"/>
    <x v="8"/>
    <x v="2"/>
    <s v="Bags"/>
    <n v="1"/>
    <n v="1799"/>
    <n v="0.15"/>
    <n v="950"/>
    <x v="2"/>
    <s v="Delivered"/>
    <s v="Website"/>
    <n v="5"/>
    <n v="1799"/>
    <n v="269.84999999999997"/>
    <n v="1529.15"/>
    <n v="950"/>
    <n v="579.15000000000009"/>
    <n v="0"/>
    <s v="Sep"/>
    <n v="2025"/>
    <x v="0"/>
  </r>
  <r>
    <s v="ORD101427"/>
    <d v="2025-09-03T00:00:00"/>
    <s v="CUST2129"/>
    <s v="Sakshi Mishra"/>
    <s v="Male"/>
    <n v="29"/>
    <x v="7"/>
    <s v="West"/>
    <s v="P009"/>
    <x v="21"/>
    <x v="2"/>
    <s v="Clothing"/>
    <n v="3"/>
    <n v="1999"/>
    <n v="0.15"/>
    <n v="3150"/>
    <x v="1"/>
    <s v="Delivered"/>
    <s v="Website"/>
    <n v="5"/>
    <n v="5997"/>
    <n v="899.55"/>
    <n v="5097.45"/>
    <n v="3150"/>
    <n v="1947.4499999999998"/>
    <n v="0"/>
    <s v="Sep"/>
    <n v="2025"/>
    <x v="3"/>
  </r>
  <r>
    <s v="ORD104442"/>
    <d v="2025-09-03T00:00:00"/>
    <s v="CUST2077"/>
    <s v="Kavya Patel"/>
    <s v="Male"/>
    <n v="36"/>
    <x v="19"/>
    <s v="East"/>
    <s v="P001"/>
    <x v="6"/>
    <x v="3"/>
    <s v="Audio"/>
    <n v="5"/>
    <n v="2499"/>
    <n v="0.1"/>
    <n v="7750"/>
    <x v="0"/>
    <s v="Delivered"/>
    <s v="Website"/>
    <n v="5"/>
    <n v="12495"/>
    <n v="1249.5"/>
    <n v="11245.5"/>
    <n v="7750"/>
    <n v="3495.5"/>
    <n v="0"/>
    <s v="Sep"/>
    <n v="2025"/>
    <x v="2"/>
  </r>
  <r>
    <s v="ORD103368"/>
    <d v="2025-09-04T00:00:00"/>
    <s v="CUST1594"/>
    <s v="Rohan Rao"/>
    <s v="Female"/>
    <n v="37"/>
    <x v="8"/>
    <s v="East"/>
    <s v="P010"/>
    <x v="26"/>
    <x v="2"/>
    <s v="Clothing"/>
    <n v="1"/>
    <n v="1499"/>
    <n v="0.15"/>
    <n v="780"/>
    <x v="5"/>
    <s v="Delivered"/>
    <s v="Mobile App"/>
    <n v="5"/>
    <n v="1499"/>
    <n v="224.85"/>
    <n v="1274.1500000000001"/>
    <n v="780"/>
    <n v="494.15000000000009"/>
    <n v="0"/>
    <s v="Sep"/>
    <n v="2025"/>
    <x v="2"/>
  </r>
  <r>
    <s v="ORD103354"/>
    <d v="2025-09-04T00:00:00"/>
    <s v="CUST1207"/>
    <s v="Aditi Saxena"/>
    <s v="Female"/>
    <n v="45"/>
    <x v="8"/>
    <s v="East"/>
    <s v="P029"/>
    <x v="11"/>
    <x v="4"/>
    <s v="Technology"/>
    <n v="1"/>
    <n v="1299"/>
    <n v="0.15"/>
    <n v="610"/>
    <x v="0"/>
    <s v="Delivered"/>
    <s v="Mobile App"/>
    <n v="4"/>
    <n v="1299"/>
    <n v="194.85"/>
    <n v="1104.1500000000001"/>
    <n v="610"/>
    <n v="494.15000000000009"/>
    <n v="0"/>
    <s v="Sep"/>
    <n v="2025"/>
    <x v="2"/>
  </r>
  <r>
    <s v="ORD103769"/>
    <d v="2025-09-04T00:00:00"/>
    <s v="CUST1306"/>
    <s v="Rohan Rao"/>
    <s v="Female"/>
    <n v="18"/>
    <x v="21"/>
    <s v="East"/>
    <s v="P001"/>
    <x v="6"/>
    <x v="3"/>
    <s v="Audio"/>
    <n v="1"/>
    <n v="2499"/>
    <n v="0"/>
    <n v="1550"/>
    <x v="5"/>
    <s v="Delivered"/>
    <s v="Website"/>
    <n v="4"/>
    <n v="2499"/>
    <n v="0"/>
    <n v="2499"/>
    <n v="1550"/>
    <n v="949"/>
    <n v="0"/>
    <s v="Sep"/>
    <n v="2025"/>
    <x v="0"/>
  </r>
  <r>
    <s v="ORD104343"/>
    <d v="2025-09-04T00:00:00"/>
    <s v="CUST2037"/>
    <s v="Pranav Bansal"/>
    <s v="Male"/>
    <n v="31"/>
    <x v="9"/>
    <s v="North"/>
    <s v="P018"/>
    <x v="16"/>
    <x v="5"/>
    <s v="Sports"/>
    <n v="1"/>
    <n v="2199"/>
    <n v="0.15"/>
    <n v="1250"/>
    <x v="3"/>
    <s v="Delivered"/>
    <s v="Website"/>
    <n v="5"/>
    <n v="2199"/>
    <n v="329.84999999999997"/>
    <n v="1869.15"/>
    <n v="1250"/>
    <n v="619.15000000000009"/>
    <n v="0"/>
    <s v="Sep"/>
    <n v="2025"/>
    <x v="3"/>
  </r>
  <r>
    <s v="ORD100330"/>
    <d v="2025-09-04T00:00:00"/>
    <s v="CUST1388"/>
    <s v="Rahul Kumar"/>
    <s v="Male"/>
    <n v="35"/>
    <x v="12"/>
    <s v="West"/>
    <s v="P007"/>
    <x v="5"/>
    <x v="2"/>
    <s v="Footwear"/>
    <n v="2"/>
    <n v="2899"/>
    <n v="0.1"/>
    <n v="3400"/>
    <x v="0"/>
    <s v="Delivered"/>
    <s v="Website"/>
    <n v="4"/>
    <n v="5798"/>
    <n v="579.80000000000007"/>
    <n v="5218.2"/>
    <n v="3400"/>
    <n v="1818.1999999999998"/>
    <n v="0"/>
    <s v="Sep"/>
    <n v="2025"/>
    <x v="3"/>
  </r>
  <r>
    <s v="ORD100161"/>
    <d v="2025-09-04T00:00:00"/>
    <s v="CUST0365"/>
    <s v="Tanvi Patel"/>
    <s v="Female"/>
    <n v="39"/>
    <x v="6"/>
    <s v="North"/>
    <s v="P030"/>
    <x v="7"/>
    <x v="4"/>
    <s v="Self Development"/>
    <n v="1"/>
    <n v="599"/>
    <n v="0.1"/>
    <n v="260"/>
    <x v="3"/>
    <s v="Delivered"/>
    <s v="Website"/>
    <n v="4"/>
    <n v="599"/>
    <n v="59.900000000000006"/>
    <n v="539.1"/>
    <n v="260"/>
    <n v="279.10000000000002"/>
    <n v="0"/>
    <s v="Sep"/>
    <n v="2025"/>
    <x v="2"/>
  </r>
  <r>
    <s v="ORD102913"/>
    <d v="2025-09-04T00:00:00"/>
    <s v="CUST1774"/>
    <s v="Aditya Kapoor"/>
    <s v="Female"/>
    <n v="22"/>
    <x v="14"/>
    <s v="South"/>
    <s v="P003"/>
    <x v="9"/>
    <x v="3"/>
    <s v="Wearables"/>
    <n v="3"/>
    <n v="3299"/>
    <n v="0.1"/>
    <n v="6300"/>
    <x v="3"/>
    <s v="Delivered"/>
    <s v="Mobile App"/>
    <n v="2"/>
    <n v="9897"/>
    <n v="989.7"/>
    <n v="8907.2999999999993"/>
    <n v="6300"/>
    <n v="2607.2999999999993"/>
    <n v="0"/>
    <s v="Sep"/>
    <n v="2025"/>
    <x v="0"/>
  </r>
  <r>
    <s v="ORD103880"/>
    <d v="2025-09-04T00:00:00"/>
    <s v="CUST0586"/>
    <s v="Arjun Rao"/>
    <s v="Female"/>
    <n v="25"/>
    <x v="19"/>
    <s v="East"/>
    <s v="P017"/>
    <x v="17"/>
    <x v="5"/>
    <s v="Fitness"/>
    <n v="4"/>
    <n v="2499"/>
    <n v="0"/>
    <n v="5800"/>
    <x v="0"/>
    <s v="Delivered"/>
    <s v="Mobile App"/>
    <n v="4"/>
    <n v="9996"/>
    <n v="0"/>
    <n v="9996"/>
    <n v="5800"/>
    <n v="4196"/>
    <n v="0"/>
    <s v="Sep"/>
    <n v="2025"/>
    <x v="0"/>
  </r>
  <r>
    <s v="ORD104771"/>
    <d v="2025-09-04T00:00:00"/>
    <s v="CUST0765"/>
    <s v="Kavya Patel"/>
    <s v="Male"/>
    <n v="31"/>
    <x v="23"/>
    <s v="West"/>
    <s v="P002"/>
    <x v="10"/>
    <x v="3"/>
    <s v="Audio"/>
    <n v="1"/>
    <n v="1899"/>
    <n v="0.2"/>
    <n v="1120"/>
    <x v="0"/>
    <s v="Delivered"/>
    <s v="Website"/>
    <n v="5"/>
    <n v="1899"/>
    <n v="379.8"/>
    <n v="1519.2"/>
    <n v="1120"/>
    <n v="399.20000000000005"/>
    <n v="0"/>
    <s v="Sep"/>
    <n v="2025"/>
    <x v="3"/>
  </r>
  <r>
    <s v="ORD102221"/>
    <d v="2025-09-04T00:00:00"/>
    <s v="CUST0768"/>
    <s v="Aarav Sharma"/>
    <s v="Female"/>
    <n v="32"/>
    <x v="4"/>
    <s v="South"/>
    <s v="P009"/>
    <x v="21"/>
    <x v="2"/>
    <s v="Clothing"/>
    <n v="2"/>
    <n v="1999"/>
    <n v="0.05"/>
    <n v="2100"/>
    <x v="3"/>
    <s v="Delivered"/>
    <s v="Mobile App"/>
    <n v="5"/>
    <n v="3998"/>
    <n v="199.9"/>
    <n v="3798.1"/>
    <n v="2100"/>
    <n v="1698.1"/>
    <n v="0"/>
    <s v="Sep"/>
    <n v="2025"/>
    <x v="3"/>
  </r>
  <r>
    <s v="ORD103715"/>
    <d v="2025-09-04T00:00:00"/>
    <s v="CUST1426"/>
    <s v="Yash Agarwal"/>
    <s v="Female"/>
    <n v="21"/>
    <x v="15"/>
    <s v="West"/>
    <s v="P019"/>
    <x v="18"/>
    <x v="5"/>
    <s v="Sports"/>
    <n v="1"/>
    <n v="1499"/>
    <n v="0.1"/>
    <n v="800"/>
    <x v="5"/>
    <s v="Returned"/>
    <s v="Mobile App"/>
    <n v="4"/>
    <n v="1499"/>
    <n v="149.9"/>
    <n v="1349.1"/>
    <n v="800"/>
    <n v="549.09999999999991"/>
    <n v="0"/>
    <s v="Sep"/>
    <n v="2025"/>
    <x v="0"/>
  </r>
  <r>
    <s v="ORD103971"/>
    <d v="2025-09-04T00:00:00"/>
    <s v="CUST0641"/>
    <s v="Diya Mishra"/>
    <s v="Female"/>
    <n v="40"/>
    <x v="19"/>
    <s v="East"/>
    <s v="P027"/>
    <x v="25"/>
    <x v="4"/>
    <s v="Business"/>
    <n v="1"/>
    <n v="699"/>
    <n v="0.15"/>
    <n v="300"/>
    <x v="2"/>
    <s v="Delivered"/>
    <s v="Mobile App"/>
    <n v="5"/>
    <n v="699"/>
    <n v="104.85"/>
    <n v="594.15"/>
    <n v="300"/>
    <n v="294.14999999999998"/>
    <n v="0"/>
    <s v="Sep"/>
    <n v="2025"/>
    <x v="2"/>
  </r>
  <r>
    <s v="ORD102944"/>
    <d v="2025-09-04T00:00:00"/>
    <s v="CUST1433"/>
    <s v="Meera Singh"/>
    <s v="Female"/>
    <n v="32"/>
    <x v="8"/>
    <s v="East"/>
    <s v="P024"/>
    <x v="13"/>
    <x v="1"/>
    <s v="Fragrance"/>
    <n v="1"/>
    <n v="1799"/>
    <n v="0"/>
    <n v="900"/>
    <x v="1"/>
    <s v="Delivered"/>
    <s v="Mobile App"/>
    <n v="4"/>
    <n v="1799"/>
    <n v="0"/>
    <n v="1799"/>
    <n v="900"/>
    <n v="899"/>
    <n v="0"/>
    <s v="Sep"/>
    <n v="2025"/>
    <x v="3"/>
  </r>
  <r>
    <s v="ORD104910"/>
    <d v="2025-09-04T00:00:00"/>
    <s v="CUST1437"/>
    <s v="Kavya Patel"/>
    <s v="Male"/>
    <n v="26"/>
    <x v="10"/>
    <s v="South"/>
    <s v="P006"/>
    <x v="8"/>
    <x v="2"/>
    <s v="Bags"/>
    <n v="2"/>
    <n v="1799"/>
    <n v="0.25"/>
    <n v="1900"/>
    <x v="1"/>
    <s v="Returned"/>
    <s v="Mobile App"/>
    <n v="5"/>
    <n v="3598"/>
    <n v="899.5"/>
    <n v="2698.5"/>
    <n v="1900"/>
    <n v="798.5"/>
    <n v="0"/>
    <s v="Sep"/>
    <n v="2025"/>
    <x v="3"/>
  </r>
  <r>
    <s v="ORD103006"/>
    <d v="2025-09-05T00:00:00"/>
    <s v="CUST1733"/>
    <s v="Akash Bansal"/>
    <s v="Female"/>
    <n v="27"/>
    <x v="4"/>
    <s v="South"/>
    <s v="P017"/>
    <x v="17"/>
    <x v="5"/>
    <s v="Fitness"/>
    <n v="1"/>
    <n v="2499"/>
    <n v="0"/>
    <n v="1450"/>
    <x v="0"/>
    <s v="Delivered"/>
    <s v="Website"/>
    <n v="5"/>
    <n v="2499"/>
    <n v="0"/>
    <n v="2499"/>
    <n v="1450"/>
    <n v="1049"/>
    <n v="0"/>
    <s v="Sep"/>
    <n v="2025"/>
    <x v="3"/>
  </r>
  <r>
    <s v="ORD102870"/>
    <d v="2025-09-05T00:00:00"/>
    <s v="CUST1434"/>
    <s v="Rohan Rao"/>
    <s v="Male"/>
    <n v="39"/>
    <x v="5"/>
    <s v="West"/>
    <s v="P024"/>
    <x v="13"/>
    <x v="1"/>
    <s v="Fragrance"/>
    <n v="3"/>
    <n v="1799"/>
    <n v="0.1"/>
    <n v="2700"/>
    <x v="2"/>
    <s v="Delivered"/>
    <s v="Mobile App"/>
    <n v="5"/>
    <n v="5397"/>
    <n v="539.70000000000005"/>
    <n v="4857.3"/>
    <n v="2700"/>
    <n v="2157.3000000000002"/>
    <n v="0"/>
    <s v="Sep"/>
    <n v="2025"/>
    <x v="2"/>
  </r>
  <r>
    <s v="ORD103214"/>
    <d v="2025-09-05T00:00:00"/>
    <s v="CUST1772"/>
    <s v="Rahul Kumar"/>
    <s v="Male"/>
    <n v="25"/>
    <x v="15"/>
    <s v="West"/>
    <s v="P023"/>
    <x v="20"/>
    <x v="1"/>
    <s v="Haircare"/>
    <n v="1"/>
    <n v="649"/>
    <n v="0.1"/>
    <n v="290"/>
    <x v="0"/>
    <s v="Delivered"/>
    <s v="Mobile App"/>
    <n v="4"/>
    <n v="649"/>
    <n v="64.900000000000006"/>
    <n v="584.1"/>
    <n v="290"/>
    <n v="294.10000000000002"/>
    <n v="0"/>
    <s v="Sep"/>
    <n v="2025"/>
    <x v="0"/>
  </r>
  <r>
    <s v="ORD104109"/>
    <d v="2025-09-05T00:00:00"/>
    <s v="CUST0917"/>
    <s v="Pranav Bansal"/>
    <s v="Female"/>
    <n v="45"/>
    <x v="21"/>
    <s v="East"/>
    <s v="P012"/>
    <x v="0"/>
    <x v="0"/>
    <s v="Kitchen"/>
    <n v="1"/>
    <n v="5999"/>
    <n v="0.15"/>
    <n v="3900"/>
    <x v="2"/>
    <s v="Delivered"/>
    <s v="Mobile App"/>
    <n v="4"/>
    <n v="5999"/>
    <n v="899.85"/>
    <n v="5099.1499999999996"/>
    <n v="3900"/>
    <n v="1199.1499999999996"/>
    <n v="0"/>
    <s v="Sep"/>
    <n v="2025"/>
    <x v="2"/>
  </r>
  <r>
    <s v="ORD103243"/>
    <d v="2025-09-05T00:00:00"/>
    <s v="CUST0503"/>
    <s v="Aditi Saxena"/>
    <s v="Male"/>
    <n v="44"/>
    <x v="11"/>
    <s v="West"/>
    <s v="P026"/>
    <x v="15"/>
    <x v="4"/>
    <s v="Fiction"/>
    <n v="2"/>
    <n v="899"/>
    <n v="0.1"/>
    <n v="840"/>
    <x v="0"/>
    <s v="Delivered"/>
    <s v="Website"/>
    <n v="5"/>
    <n v="1798"/>
    <n v="179.8"/>
    <n v="1618.2"/>
    <n v="840"/>
    <n v="778.2"/>
    <n v="0"/>
    <s v="Sep"/>
    <n v="2025"/>
    <x v="2"/>
  </r>
  <r>
    <s v="ORD105000"/>
    <d v="2025-09-05T00:00:00"/>
    <s v="CUST2123"/>
    <s v="Kiara Chopra"/>
    <s v="Male"/>
    <n v="30"/>
    <x v="16"/>
    <s v="North"/>
    <s v="P026"/>
    <x v="15"/>
    <x v="4"/>
    <s v="Fiction"/>
    <n v="1"/>
    <n v="899"/>
    <n v="0.25"/>
    <n v="420"/>
    <x v="3"/>
    <s v="Delivered"/>
    <s v="Mobile App"/>
    <n v="3"/>
    <n v="899"/>
    <n v="224.75"/>
    <n v="674.25"/>
    <n v="420"/>
    <n v="254.25"/>
    <n v="0"/>
    <s v="Sep"/>
    <n v="2025"/>
    <x v="3"/>
  </r>
  <r>
    <s v="ORD101715"/>
    <d v="2025-09-05T00:00:00"/>
    <s v="CUST1542"/>
    <s v="Kabir Gupta"/>
    <s v="Female"/>
    <n v="39"/>
    <x v="6"/>
    <s v="North"/>
    <s v="P001"/>
    <x v="6"/>
    <x v="3"/>
    <s v="Audio"/>
    <n v="1"/>
    <n v="2499"/>
    <n v="0.25"/>
    <n v="1550"/>
    <x v="4"/>
    <s v="Delivered"/>
    <s v="Mobile App"/>
    <n v="4"/>
    <n v="2499"/>
    <n v="624.75"/>
    <n v="1874.25"/>
    <n v="1550"/>
    <n v="324.25"/>
    <n v="0"/>
    <s v="Sep"/>
    <n v="2025"/>
    <x v="2"/>
  </r>
  <r>
    <s v="ORD102261"/>
    <d v="2025-09-05T00:00:00"/>
    <s v="CUST2101"/>
    <s v="Pranav Bansal"/>
    <s v="Male"/>
    <n v="35"/>
    <x v="17"/>
    <s v="North"/>
    <s v="P008"/>
    <x v="2"/>
    <x v="2"/>
    <s v="Clothing"/>
    <n v="1"/>
    <n v="799"/>
    <n v="0.2"/>
    <n v="390"/>
    <x v="2"/>
    <s v="Delivered"/>
    <s v="Mobile App"/>
    <n v="3"/>
    <n v="799"/>
    <n v="159.80000000000001"/>
    <n v="639.20000000000005"/>
    <n v="390"/>
    <n v="249.20000000000005"/>
    <n v="0"/>
    <s v="Sep"/>
    <n v="2025"/>
    <x v="3"/>
  </r>
  <r>
    <s v="ORD100590"/>
    <d v="2025-09-06T00:00:00"/>
    <s v="CUST0111"/>
    <s v="Isha Mehta"/>
    <s v="Female"/>
    <n v="40"/>
    <x v="12"/>
    <s v="West"/>
    <s v="P019"/>
    <x v="18"/>
    <x v="5"/>
    <s v="Sports"/>
    <n v="4"/>
    <n v="1499"/>
    <n v="0.05"/>
    <n v="3200"/>
    <x v="0"/>
    <s v="Delivered"/>
    <s v="Mobile App"/>
    <n v="5"/>
    <n v="5996"/>
    <n v="299.8"/>
    <n v="5696.2"/>
    <n v="3200"/>
    <n v="2496.1999999999998"/>
    <n v="0"/>
    <s v="Sep"/>
    <n v="2025"/>
    <x v="2"/>
  </r>
  <r>
    <s v="ORD100635"/>
    <d v="2025-09-06T00:00:00"/>
    <s v="CUST1603"/>
    <s v="Riya Verma"/>
    <s v="Female"/>
    <n v="34"/>
    <x v="8"/>
    <s v="East"/>
    <s v="P007"/>
    <x v="5"/>
    <x v="2"/>
    <s v="Footwear"/>
    <n v="1"/>
    <n v="2899"/>
    <n v="0.1"/>
    <n v="1700"/>
    <x v="4"/>
    <s v="Delivered"/>
    <s v="Mobile App"/>
    <n v="5"/>
    <n v="2899"/>
    <n v="289.90000000000003"/>
    <n v="2609.1"/>
    <n v="1700"/>
    <n v="909.09999999999991"/>
    <n v="0"/>
    <s v="Sep"/>
    <n v="2025"/>
    <x v="3"/>
  </r>
  <r>
    <s v="ORD104627"/>
    <d v="2025-09-06T00:00:00"/>
    <s v="CUST0955"/>
    <s v="Vansh Chopra"/>
    <s v="Male"/>
    <n v="30"/>
    <x v="10"/>
    <s v="South"/>
    <s v="P024"/>
    <x v="13"/>
    <x v="1"/>
    <s v="Fragrance"/>
    <n v="2"/>
    <n v="1799"/>
    <n v="0.2"/>
    <n v="1800"/>
    <x v="0"/>
    <s v="Delivered"/>
    <s v="Mobile App"/>
    <n v="4"/>
    <n v="3598"/>
    <n v="719.6"/>
    <n v="2878.4"/>
    <n v="1800"/>
    <n v="1078.4000000000001"/>
    <n v="0"/>
    <s v="Sep"/>
    <n v="2025"/>
    <x v="3"/>
  </r>
  <r>
    <s v="ORD104011"/>
    <d v="2025-09-06T00:00:00"/>
    <s v="CUST0665"/>
    <s v="Meera Singh"/>
    <s v="Female"/>
    <n v="30"/>
    <x v="13"/>
    <s v="North"/>
    <s v="P018"/>
    <x v="16"/>
    <x v="5"/>
    <s v="Sports"/>
    <n v="2"/>
    <n v="2199"/>
    <n v="0.15"/>
    <n v="2500"/>
    <x v="0"/>
    <s v="Delivered"/>
    <s v="Website"/>
    <n v="4"/>
    <n v="4398"/>
    <n v="659.69999999999993"/>
    <n v="3738.3"/>
    <n v="2500"/>
    <n v="1238.3000000000002"/>
    <n v="0"/>
    <s v="Sep"/>
    <n v="2025"/>
    <x v="3"/>
  </r>
  <r>
    <s v="ORD104717"/>
    <d v="2025-09-06T00:00:00"/>
    <s v="CUST0741"/>
    <s v="Akash Bansal"/>
    <s v="Female"/>
    <n v="35"/>
    <x v="7"/>
    <s v="West"/>
    <s v="P021"/>
    <x v="3"/>
    <x v="1"/>
    <s v="Skincare"/>
    <n v="1"/>
    <n v="499"/>
    <n v="0"/>
    <n v="220"/>
    <x v="1"/>
    <s v="Delivered"/>
    <s v="Mobile App"/>
    <n v="5"/>
    <n v="499"/>
    <n v="0"/>
    <n v="499"/>
    <n v="220"/>
    <n v="279"/>
    <n v="0"/>
    <s v="Sep"/>
    <n v="2025"/>
    <x v="3"/>
  </r>
  <r>
    <s v="ORD102108"/>
    <d v="2025-09-07T00:00:00"/>
    <s v="CUST1604"/>
    <s v="Varun Jain"/>
    <s v="Male"/>
    <n v="24"/>
    <x v="8"/>
    <s v="East"/>
    <s v="P012"/>
    <x v="0"/>
    <x v="0"/>
    <s v="Kitchen"/>
    <n v="1"/>
    <n v="5999"/>
    <n v="0.25"/>
    <n v="3900"/>
    <x v="2"/>
    <s v="Delivered"/>
    <s v="Website"/>
    <n v="2"/>
    <n v="5999"/>
    <n v="1499.75"/>
    <n v="4499.25"/>
    <n v="3900"/>
    <n v="599.25"/>
    <n v="0"/>
    <s v="Sep"/>
    <n v="2025"/>
    <x v="0"/>
  </r>
  <r>
    <s v="ORD103469"/>
    <d v="2025-09-07T00:00:00"/>
    <s v="CUST2170"/>
    <s v="Rohan Rao"/>
    <s v="Female"/>
    <n v="31"/>
    <x v="18"/>
    <s v="South"/>
    <s v="P003"/>
    <x v="9"/>
    <x v="3"/>
    <s v="Wearables"/>
    <n v="1"/>
    <n v="3299"/>
    <n v="0.1"/>
    <n v="2100"/>
    <x v="1"/>
    <s v="Delivered"/>
    <s v="Website"/>
    <n v="5"/>
    <n v="3299"/>
    <n v="329.90000000000003"/>
    <n v="2969.1"/>
    <n v="2100"/>
    <n v="869.09999999999991"/>
    <n v="0"/>
    <s v="Sep"/>
    <n v="2025"/>
    <x v="3"/>
  </r>
  <r>
    <s v="ORD101067"/>
    <d v="2025-09-07T00:00:00"/>
    <s v="CUST1165"/>
    <s v="Tanvi Patel"/>
    <s v="Male"/>
    <n v="47"/>
    <x v="16"/>
    <s v="North"/>
    <s v="P007"/>
    <x v="5"/>
    <x v="2"/>
    <s v="Footwear"/>
    <n v="1"/>
    <n v="2899"/>
    <n v="0.3"/>
    <n v="1700"/>
    <x v="0"/>
    <s v="Delivered"/>
    <s v="Website"/>
    <n v="5"/>
    <n v="2899"/>
    <n v="869.69999999999993"/>
    <n v="2029.3000000000002"/>
    <n v="1700"/>
    <n v="329.30000000000018"/>
    <n v="0"/>
    <s v="Sep"/>
    <n v="2025"/>
    <x v="1"/>
  </r>
  <r>
    <s v="ORD103937"/>
    <d v="2025-09-07T00:00:00"/>
    <s v="CUST0862"/>
    <s v="Pooja Kapoor"/>
    <s v="Female"/>
    <n v="33"/>
    <x v="12"/>
    <s v="West"/>
    <s v="P024"/>
    <x v="13"/>
    <x v="1"/>
    <s v="Fragrance"/>
    <n v="3"/>
    <n v="1799"/>
    <n v="0.2"/>
    <n v="2700"/>
    <x v="0"/>
    <s v="Delivered"/>
    <s v="Mobile App"/>
    <n v="2"/>
    <n v="5397"/>
    <n v="1079.4000000000001"/>
    <n v="4317.6000000000004"/>
    <n v="2700"/>
    <n v="1617.6000000000004"/>
    <n v="0"/>
    <s v="Sep"/>
    <n v="2025"/>
    <x v="3"/>
  </r>
  <r>
    <s v="ORD100568"/>
    <d v="2025-09-07T00:00:00"/>
    <s v="CUST2075"/>
    <s v="Vansh Chopra"/>
    <s v="Female"/>
    <n v="30"/>
    <x v="22"/>
    <s v="South"/>
    <s v="P023"/>
    <x v="20"/>
    <x v="1"/>
    <s v="Haircare"/>
    <n v="1"/>
    <n v="649"/>
    <n v="0.2"/>
    <n v="290"/>
    <x v="3"/>
    <s v="Delivered"/>
    <s v="Mobile App"/>
    <n v="4"/>
    <n v="649"/>
    <n v="129.80000000000001"/>
    <n v="519.20000000000005"/>
    <n v="290"/>
    <n v="229.20000000000005"/>
    <n v="0"/>
    <s v="Sep"/>
    <n v="2025"/>
    <x v="3"/>
  </r>
  <r>
    <s v="ORD101419"/>
    <d v="2025-09-07T00:00:00"/>
    <s v="CUST0950"/>
    <s v="Simran Gupta"/>
    <s v="Male"/>
    <n v="41"/>
    <x v="5"/>
    <s v="West"/>
    <s v="P023"/>
    <x v="20"/>
    <x v="1"/>
    <s v="Haircare"/>
    <n v="1"/>
    <n v="649"/>
    <n v="0.2"/>
    <n v="290"/>
    <x v="5"/>
    <s v="Delivered"/>
    <s v="Website"/>
    <n v="4"/>
    <n v="649"/>
    <n v="129.80000000000001"/>
    <n v="519.20000000000005"/>
    <n v="290"/>
    <n v="229.20000000000005"/>
    <n v="0"/>
    <s v="Sep"/>
    <n v="2025"/>
    <x v="2"/>
  </r>
  <r>
    <s v="ORD103900"/>
    <d v="2025-09-07T00:00:00"/>
    <s v="CUST1961"/>
    <s v="Zoya Singh"/>
    <s v="Male"/>
    <n v="44"/>
    <x v="16"/>
    <s v="North"/>
    <s v="P027"/>
    <x v="25"/>
    <x v="4"/>
    <s v="Business"/>
    <n v="1"/>
    <n v="699"/>
    <n v="0.15"/>
    <n v="300"/>
    <x v="3"/>
    <s v="Delivered"/>
    <s v="Mobile App"/>
    <n v="4"/>
    <n v="699"/>
    <n v="104.85"/>
    <n v="594.15"/>
    <n v="300"/>
    <n v="294.14999999999998"/>
    <n v="0"/>
    <s v="Sep"/>
    <n v="2025"/>
    <x v="2"/>
  </r>
  <r>
    <s v="ORD102411"/>
    <d v="2025-09-07T00:00:00"/>
    <s v="CUST0565"/>
    <s v="Pranav Bansal"/>
    <s v="Male"/>
    <n v="28"/>
    <x v="18"/>
    <s v="South"/>
    <s v="P016"/>
    <x v="28"/>
    <x v="5"/>
    <s v="Fitness"/>
    <n v="2"/>
    <n v="999"/>
    <n v="0.1"/>
    <n v="1040"/>
    <x v="3"/>
    <s v="Delivered"/>
    <s v="Website"/>
    <n v="5"/>
    <n v="1998"/>
    <n v="199.8"/>
    <n v="1798.2"/>
    <n v="1040"/>
    <n v="758.2"/>
    <n v="0"/>
    <s v="Sep"/>
    <n v="2025"/>
    <x v="3"/>
  </r>
  <r>
    <s v="ORD103409"/>
    <d v="2025-09-08T00:00:00"/>
    <s v="CUST0923"/>
    <s v="Vansh Chopra"/>
    <s v="Female"/>
    <n v="62"/>
    <x v="18"/>
    <s v="South"/>
    <s v="P016"/>
    <x v="28"/>
    <x v="5"/>
    <s v="Fitness"/>
    <n v="3"/>
    <n v="999"/>
    <n v="0.2"/>
    <n v="1560"/>
    <x v="0"/>
    <s v="Returned"/>
    <s v="Mobile App"/>
    <n v="5"/>
    <n v="2997"/>
    <n v="599.4"/>
    <n v="2397.6"/>
    <n v="1560"/>
    <n v="837.59999999999991"/>
    <n v="0"/>
    <s v="Sep"/>
    <n v="2025"/>
    <x v="4"/>
  </r>
  <r>
    <s v="ORD101376"/>
    <d v="2025-09-08T00:00:00"/>
    <s v="CUST1686"/>
    <s v="Simran Gupta"/>
    <s v="Male"/>
    <n v="37"/>
    <x v="17"/>
    <s v="North"/>
    <s v="P013"/>
    <x v="22"/>
    <x v="0"/>
    <s v="Cookware"/>
    <n v="1"/>
    <n v="4299"/>
    <n v="0.05"/>
    <n v="2700"/>
    <x v="0"/>
    <s v="Delivered"/>
    <s v="Mobile App"/>
    <n v="5"/>
    <n v="4299"/>
    <n v="214.95000000000002"/>
    <n v="4084.05"/>
    <n v="2700"/>
    <n v="1384.0500000000002"/>
    <n v="0"/>
    <s v="Sep"/>
    <n v="2025"/>
    <x v="2"/>
  </r>
  <r>
    <s v="ORD102283"/>
    <d v="2025-09-08T00:00:00"/>
    <s v="CUST1993"/>
    <s v="Zoya Singh"/>
    <s v="Female"/>
    <n v="36"/>
    <x v="17"/>
    <s v="North"/>
    <s v="P029"/>
    <x v="11"/>
    <x v="4"/>
    <s v="Technology"/>
    <n v="1"/>
    <n v="1299"/>
    <n v="0.25"/>
    <n v="610"/>
    <x v="3"/>
    <s v="Delivered"/>
    <s v="Website"/>
    <n v="5"/>
    <n v="1299"/>
    <n v="324.75"/>
    <n v="974.25"/>
    <n v="610"/>
    <n v="364.25"/>
    <n v="0"/>
    <s v="Sep"/>
    <n v="2025"/>
    <x v="2"/>
  </r>
  <r>
    <s v="ORD101105"/>
    <d v="2025-09-08T00:00:00"/>
    <s v="CUST1948"/>
    <s v="Ananya Kumar"/>
    <s v="Female"/>
    <n v="45"/>
    <x v="7"/>
    <s v="West"/>
    <s v="P001"/>
    <x v="6"/>
    <x v="3"/>
    <s v="Audio"/>
    <n v="3"/>
    <n v="2499"/>
    <n v="0.2"/>
    <n v="4650"/>
    <x v="4"/>
    <s v="Delivered"/>
    <s v="Mobile App"/>
    <n v="2"/>
    <n v="7497"/>
    <n v="1499.4"/>
    <n v="5997.6"/>
    <n v="4650"/>
    <n v="1347.6000000000004"/>
    <n v="0"/>
    <s v="Sep"/>
    <n v="2025"/>
    <x v="2"/>
  </r>
  <r>
    <s v="ORD104561"/>
    <d v="2025-09-08T00:00:00"/>
    <s v="CUST0490"/>
    <s v="Arjun Rao"/>
    <s v="Male"/>
    <n v="25"/>
    <x v="3"/>
    <s v="East"/>
    <s v="P019"/>
    <x v="18"/>
    <x v="5"/>
    <s v="Sports"/>
    <n v="2"/>
    <n v="1499"/>
    <n v="0.15"/>
    <n v="1600"/>
    <x v="1"/>
    <s v="Delivered"/>
    <s v="Website"/>
    <n v="4"/>
    <n v="2998"/>
    <n v="449.7"/>
    <n v="2548.3000000000002"/>
    <n v="1600"/>
    <n v="948.30000000000018"/>
    <n v="0"/>
    <s v="Sep"/>
    <n v="2025"/>
    <x v="0"/>
  </r>
  <r>
    <s v="ORD104098"/>
    <d v="2025-09-08T00:00:00"/>
    <s v="CUST0376"/>
    <s v="Ishaan Malhotra"/>
    <s v="Male"/>
    <n v="33"/>
    <x v="20"/>
    <s v="South"/>
    <s v="P016"/>
    <x v="28"/>
    <x v="5"/>
    <s v="Fitness"/>
    <n v="3"/>
    <n v="999"/>
    <n v="0.15"/>
    <n v="1560"/>
    <x v="0"/>
    <s v="Delivered"/>
    <s v="Mobile App"/>
    <n v="4"/>
    <n v="2997"/>
    <n v="449.55"/>
    <n v="2547.4499999999998"/>
    <n v="1560"/>
    <n v="987.44999999999982"/>
    <n v="0"/>
    <s v="Sep"/>
    <n v="2025"/>
    <x v="3"/>
  </r>
  <r>
    <s v="ORD104335"/>
    <d v="2025-09-08T00:00:00"/>
    <s v="CUST2003"/>
    <s v="Anjali Verma"/>
    <s v="Male"/>
    <n v="27"/>
    <x v="21"/>
    <s v="East"/>
    <s v="P026"/>
    <x v="15"/>
    <x v="4"/>
    <s v="Fiction"/>
    <n v="1"/>
    <n v="899"/>
    <n v="0.2"/>
    <n v="420"/>
    <x v="3"/>
    <s v="Delivered"/>
    <s v="Mobile App"/>
    <n v="5"/>
    <n v="899"/>
    <n v="179.8"/>
    <n v="719.2"/>
    <n v="420"/>
    <n v="299.20000000000005"/>
    <n v="0"/>
    <s v="Sep"/>
    <n v="2025"/>
    <x v="3"/>
  </r>
  <r>
    <s v="ORD101187"/>
    <d v="2025-09-08T00:00:00"/>
    <s v="CUST0136"/>
    <s v="Sanya Malhotra"/>
    <s v="Male"/>
    <n v="23"/>
    <x v="6"/>
    <s v="North"/>
    <s v="P019"/>
    <x v="18"/>
    <x v="5"/>
    <s v="Sports"/>
    <n v="1"/>
    <n v="1499"/>
    <n v="0.1"/>
    <n v="800"/>
    <x v="3"/>
    <s v="Delivered"/>
    <s v="Mobile App"/>
    <n v="5"/>
    <n v="1499"/>
    <n v="149.9"/>
    <n v="1349.1"/>
    <n v="800"/>
    <n v="549.09999999999991"/>
    <n v="0"/>
    <s v="Sep"/>
    <n v="2025"/>
    <x v="0"/>
  </r>
  <r>
    <s v="ORD101479"/>
    <d v="2025-09-08T00:00:00"/>
    <s v="CUST1174"/>
    <s v="Simran Gupta"/>
    <s v="Female"/>
    <n v="32"/>
    <x v="16"/>
    <s v="North"/>
    <s v="P019"/>
    <x v="18"/>
    <x v="5"/>
    <s v="Sports"/>
    <n v="2"/>
    <n v="1499"/>
    <n v="0.15"/>
    <n v="1600"/>
    <x v="0"/>
    <s v="Delivered"/>
    <s v="Mobile App"/>
    <n v="5"/>
    <n v="2998"/>
    <n v="449.7"/>
    <n v="2548.3000000000002"/>
    <n v="1600"/>
    <n v="948.30000000000018"/>
    <n v="0"/>
    <s v="Sep"/>
    <n v="2025"/>
    <x v="3"/>
  </r>
  <r>
    <s v="ORD100530"/>
    <d v="2025-09-08T00:00:00"/>
    <s v="CUST2111"/>
    <s v="Shivam Mehta"/>
    <s v="Female"/>
    <n v="48"/>
    <x v="15"/>
    <s v="West"/>
    <s v="P029"/>
    <x v="11"/>
    <x v="4"/>
    <s v="Technology"/>
    <n v="1"/>
    <n v="1299"/>
    <n v="0.05"/>
    <n v="610"/>
    <x v="3"/>
    <s v="Delivered"/>
    <s v="Mobile App"/>
    <n v="5"/>
    <n v="1299"/>
    <n v="64.95"/>
    <n v="1234.05"/>
    <n v="610"/>
    <n v="624.04999999999995"/>
    <n v="0"/>
    <s v="Sep"/>
    <n v="2025"/>
    <x v="1"/>
  </r>
  <r>
    <s v="ORD101498"/>
    <d v="2025-09-08T00:00:00"/>
    <s v="CUST0030"/>
    <s v="Pooja Kapoor"/>
    <s v="Female"/>
    <n v="40"/>
    <x v="17"/>
    <s v="North"/>
    <s v="P008"/>
    <x v="2"/>
    <x v="2"/>
    <s v="Clothing"/>
    <n v="1"/>
    <n v="799"/>
    <n v="0.15"/>
    <n v="390"/>
    <x v="0"/>
    <s v="Delivered"/>
    <s v="Website"/>
    <n v="4"/>
    <n v="799"/>
    <n v="119.85"/>
    <n v="679.15"/>
    <n v="390"/>
    <n v="289.14999999999998"/>
    <n v="0"/>
    <s v="Sep"/>
    <n v="2025"/>
    <x v="2"/>
  </r>
  <r>
    <s v="ORD104964"/>
    <d v="2025-09-08T00:00:00"/>
    <s v="CUST1656"/>
    <s v="Ishaan Malhotra"/>
    <s v="Female"/>
    <n v="28"/>
    <x v="12"/>
    <s v="West"/>
    <s v="P024"/>
    <x v="13"/>
    <x v="1"/>
    <s v="Fragrance"/>
    <n v="2"/>
    <n v="1799"/>
    <n v="0.1"/>
    <n v="1800"/>
    <x v="0"/>
    <s v="Delivered"/>
    <s v="Website"/>
    <n v="4"/>
    <n v="3598"/>
    <n v="359.8"/>
    <n v="3238.2"/>
    <n v="1800"/>
    <n v="1438.1999999999998"/>
    <n v="0"/>
    <s v="Sep"/>
    <n v="2025"/>
    <x v="3"/>
  </r>
  <r>
    <s v="ORD103290"/>
    <d v="2025-09-09T00:00:00"/>
    <s v="CUST2188"/>
    <s v="Rahul Kumar"/>
    <s v="Male"/>
    <n v="18"/>
    <x v="14"/>
    <s v="South"/>
    <s v="P015"/>
    <x v="23"/>
    <x v="0"/>
    <s v="Home Decor"/>
    <n v="1"/>
    <n v="1599"/>
    <n v="0.15"/>
    <n v="850"/>
    <x v="0"/>
    <s v="Delivered"/>
    <s v="Mobile App"/>
    <n v="5"/>
    <n v="1599"/>
    <n v="239.85"/>
    <n v="1359.15"/>
    <n v="850"/>
    <n v="509.15000000000009"/>
    <n v="0"/>
    <s v="Sep"/>
    <n v="2025"/>
    <x v="0"/>
  </r>
  <r>
    <s v="ORD102769"/>
    <d v="2025-09-09T00:00:00"/>
    <s v="CUST1232"/>
    <s v="Mohit Sharma"/>
    <s v="Female"/>
    <n v="39"/>
    <x v="14"/>
    <s v="South"/>
    <s v="P025"/>
    <x v="1"/>
    <x v="1"/>
    <s v="Skincare"/>
    <n v="3"/>
    <n v="699"/>
    <n v="0.05"/>
    <n v="930"/>
    <x v="1"/>
    <s v="Delivered"/>
    <s v="Website"/>
    <n v="4"/>
    <n v="2097"/>
    <n v="104.85000000000001"/>
    <n v="1992.15"/>
    <n v="930"/>
    <n v="1062.1500000000001"/>
    <n v="0"/>
    <s v="Sep"/>
    <n v="2025"/>
    <x v="2"/>
  </r>
  <r>
    <s v="ORD103884"/>
    <d v="2025-09-09T00:00:00"/>
    <s v="CUST1403"/>
    <s v="Vansh Chopra"/>
    <s v="Male"/>
    <n v="34"/>
    <x v="13"/>
    <s v="North"/>
    <s v="P004"/>
    <x v="19"/>
    <x v="3"/>
    <s v="Accessories"/>
    <n v="2"/>
    <n v="899"/>
    <n v="0.05"/>
    <n v="960"/>
    <x v="0"/>
    <s v="Delivered"/>
    <s v="Website"/>
    <n v="5"/>
    <n v="1798"/>
    <n v="89.9"/>
    <n v="1708.1"/>
    <n v="960"/>
    <n v="748.09999999999991"/>
    <n v="0"/>
    <s v="Sep"/>
    <n v="2025"/>
    <x v="3"/>
  </r>
  <r>
    <s v="ORD100459"/>
    <d v="2025-09-09T00:00:00"/>
    <s v="CUST0916"/>
    <s v="Karan Jain"/>
    <s v="Female"/>
    <n v="34"/>
    <x v="22"/>
    <s v="South"/>
    <s v="P028"/>
    <x v="12"/>
    <x v="4"/>
    <s v="Technology"/>
    <n v="1"/>
    <n v="1099"/>
    <n v="0.1"/>
    <n v="520"/>
    <x v="3"/>
    <s v="Delivered"/>
    <s v="Mobile App"/>
    <n v="4"/>
    <n v="1099"/>
    <n v="109.9"/>
    <n v="989.1"/>
    <n v="520"/>
    <n v="469.1"/>
    <n v="0"/>
    <s v="Sep"/>
    <n v="2025"/>
    <x v="3"/>
  </r>
  <r>
    <s v="ORD100066"/>
    <d v="2025-09-09T00:00:00"/>
    <s v="CUST1597"/>
    <s v="Kavya Patel"/>
    <s v="Male"/>
    <n v="40"/>
    <x v="17"/>
    <s v="North"/>
    <s v="P020"/>
    <x v="14"/>
    <x v="5"/>
    <s v="Fitness"/>
    <n v="1"/>
    <n v="699"/>
    <n v="0.25"/>
    <n v="320"/>
    <x v="4"/>
    <s v="Delivered"/>
    <s v="Website"/>
    <n v="5"/>
    <n v="699"/>
    <n v="174.75"/>
    <n v="524.25"/>
    <n v="320"/>
    <n v="204.25"/>
    <n v="0"/>
    <s v="Sep"/>
    <n v="2025"/>
    <x v="2"/>
  </r>
  <r>
    <s v="ORD102896"/>
    <d v="2025-09-09T00:00:00"/>
    <s v="CUST1800"/>
    <s v="Sanya Malhotra"/>
    <s v="Male"/>
    <n v="38"/>
    <x v="20"/>
    <s v="South"/>
    <s v="P004"/>
    <x v="19"/>
    <x v="3"/>
    <s v="Accessories"/>
    <n v="1"/>
    <n v="899"/>
    <n v="0.2"/>
    <n v="480"/>
    <x v="0"/>
    <s v="Delivered"/>
    <s v="Website"/>
    <n v="2"/>
    <n v="899"/>
    <n v="179.8"/>
    <n v="719.2"/>
    <n v="480"/>
    <n v="239.20000000000005"/>
    <n v="0"/>
    <s v="Sep"/>
    <n v="2025"/>
    <x v="2"/>
  </r>
  <r>
    <s v="ORD100436"/>
    <d v="2025-09-10T00:00:00"/>
    <s v="CUST2116"/>
    <s v="Varun Jain"/>
    <s v="Male"/>
    <n v="30"/>
    <x v="11"/>
    <s v="West"/>
    <s v="P008"/>
    <x v="2"/>
    <x v="2"/>
    <s v="Clothing"/>
    <n v="3"/>
    <n v="799"/>
    <n v="0.1"/>
    <n v="1170"/>
    <x v="4"/>
    <s v="Delivered"/>
    <s v="Mobile App"/>
    <n v="1"/>
    <n v="2397"/>
    <n v="239.70000000000002"/>
    <n v="2157.3000000000002"/>
    <n v="1170"/>
    <n v="987.30000000000018"/>
    <n v="0"/>
    <s v="Sep"/>
    <n v="2025"/>
    <x v="3"/>
  </r>
  <r>
    <s v="ORD104898"/>
    <d v="2025-09-10T00:00:00"/>
    <s v="CUST2090"/>
    <s v="Arjun Rao"/>
    <s v="Female"/>
    <n v="37"/>
    <x v="15"/>
    <s v="West"/>
    <s v="P024"/>
    <x v="13"/>
    <x v="1"/>
    <s v="Fragrance"/>
    <n v="4"/>
    <n v="1799"/>
    <n v="0.25"/>
    <n v="3600"/>
    <x v="4"/>
    <s v="Cancelled"/>
    <s v="Website"/>
    <m/>
    <n v="7196"/>
    <n v="1799"/>
    <n v="5397"/>
    <n v="3600"/>
    <n v="1797"/>
    <n v="0"/>
    <s v="Sep"/>
    <n v="2025"/>
    <x v="2"/>
  </r>
  <r>
    <s v="ORD100524"/>
    <d v="2025-09-10T00:00:00"/>
    <s v="CUST0668"/>
    <s v="Ananya Kumar"/>
    <s v="Male"/>
    <n v="26"/>
    <x v="22"/>
    <s v="South"/>
    <s v="P024"/>
    <x v="13"/>
    <x v="1"/>
    <s v="Fragrance"/>
    <n v="1"/>
    <n v="1799"/>
    <n v="0.1"/>
    <n v="900"/>
    <x v="2"/>
    <s v="Delivered"/>
    <s v="Mobile App"/>
    <n v="5"/>
    <n v="1799"/>
    <n v="179.9"/>
    <n v="1619.1"/>
    <n v="900"/>
    <n v="719.09999999999991"/>
    <n v="0"/>
    <s v="Sep"/>
    <n v="2025"/>
    <x v="3"/>
  </r>
  <r>
    <s v="ORD100265"/>
    <d v="2025-09-10T00:00:00"/>
    <s v="CUST1383"/>
    <s v="Nisha Saxena"/>
    <s v="Female"/>
    <n v="59"/>
    <x v="11"/>
    <s v="West"/>
    <s v="P028"/>
    <x v="12"/>
    <x v="4"/>
    <s v="Technology"/>
    <n v="2"/>
    <n v="1099"/>
    <n v="0"/>
    <n v="1040"/>
    <x v="0"/>
    <s v="Delivered"/>
    <s v="Mobile App"/>
    <n v="4"/>
    <n v="2198"/>
    <n v="0"/>
    <n v="2198"/>
    <n v="1040"/>
    <n v="1158"/>
    <n v="0"/>
    <s v="Sep"/>
    <n v="2025"/>
    <x v="4"/>
  </r>
  <r>
    <s v="ORD100027"/>
    <d v="2025-09-10T00:00:00"/>
    <s v="CUST0950"/>
    <s v="Simran Gupta"/>
    <s v="Male"/>
    <n v="33"/>
    <x v="23"/>
    <s v="West"/>
    <s v="P023"/>
    <x v="20"/>
    <x v="1"/>
    <s v="Haircare"/>
    <n v="3"/>
    <n v="649"/>
    <n v="0.15"/>
    <n v="870"/>
    <x v="2"/>
    <s v="Delivered"/>
    <s v="Website"/>
    <n v="4"/>
    <n v="1947"/>
    <n v="292.05"/>
    <n v="1654.95"/>
    <n v="870"/>
    <n v="784.95"/>
    <n v="0"/>
    <s v="Sep"/>
    <n v="2025"/>
    <x v="3"/>
  </r>
  <r>
    <s v="ORD104660"/>
    <d v="2025-09-10T00:00:00"/>
    <s v="CUST1063"/>
    <s v="Nisha Saxena"/>
    <s v="Female"/>
    <n v="33"/>
    <x v="5"/>
    <s v="West"/>
    <s v="P017"/>
    <x v="17"/>
    <x v="5"/>
    <s v="Fitness"/>
    <n v="2"/>
    <n v="2499"/>
    <n v="0.15"/>
    <n v="2900"/>
    <x v="2"/>
    <s v="Delivered"/>
    <s v="Mobile App"/>
    <n v="5"/>
    <n v="4998"/>
    <n v="749.69999999999993"/>
    <n v="4248.3"/>
    <n v="2900"/>
    <n v="1348.3000000000002"/>
    <n v="0"/>
    <s v="Sep"/>
    <n v="2025"/>
    <x v="3"/>
  </r>
  <r>
    <s v="ORD101765"/>
    <d v="2025-09-10T00:00:00"/>
    <s v="CUST0664"/>
    <s v="Ishaan Malhotra"/>
    <s v="Female"/>
    <n v="21"/>
    <x v="1"/>
    <s v="North"/>
    <s v="P006"/>
    <x v="8"/>
    <x v="2"/>
    <s v="Bags"/>
    <n v="1"/>
    <n v="1799"/>
    <n v="0.2"/>
    <n v="950"/>
    <x v="3"/>
    <s v="Delivered"/>
    <s v="Mobile App"/>
    <n v="4"/>
    <n v="1799"/>
    <n v="359.8"/>
    <n v="1439.2"/>
    <n v="950"/>
    <n v="489.20000000000005"/>
    <n v="0"/>
    <s v="Sep"/>
    <n v="2025"/>
    <x v="0"/>
  </r>
  <r>
    <s v="ORD103557"/>
    <d v="2025-09-10T00:00:00"/>
    <s v="CUST1796"/>
    <s v="Varun Jain"/>
    <s v="Male"/>
    <n v="28"/>
    <x v="0"/>
    <s v="East"/>
    <s v="P024"/>
    <x v="13"/>
    <x v="1"/>
    <s v="Fragrance"/>
    <n v="2"/>
    <n v="1799"/>
    <n v="0.2"/>
    <n v="1800"/>
    <x v="0"/>
    <s v="Delivered"/>
    <s v="Mobile App"/>
    <n v="5"/>
    <n v="3598"/>
    <n v="719.6"/>
    <n v="2878.4"/>
    <n v="1800"/>
    <n v="1078.4000000000001"/>
    <n v="0"/>
    <s v="Sep"/>
    <n v="2025"/>
    <x v="3"/>
  </r>
  <r>
    <s v="ORD104501"/>
    <d v="2025-09-10T00:00:00"/>
    <s v="CUST0484"/>
    <s v="Varun Jain"/>
    <s v="Male"/>
    <n v="25"/>
    <x v="12"/>
    <s v="West"/>
    <s v="P009"/>
    <x v="21"/>
    <x v="2"/>
    <s v="Clothing"/>
    <n v="1"/>
    <n v="1999"/>
    <n v="0"/>
    <n v="1050"/>
    <x v="0"/>
    <s v="Returned"/>
    <s v="Mobile App"/>
    <n v="4"/>
    <n v="1999"/>
    <n v="0"/>
    <n v="1999"/>
    <n v="1050"/>
    <n v="949"/>
    <n v="0"/>
    <s v="Sep"/>
    <n v="2025"/>
    <x v="0"/>
  </r>
  <r>
    <s v="ORD101799"/>
    <d v="2025-09-10T00:00:00"/>
    <s v="CUST1472"/>
    <s v="Aarav Sharma"/>
    <s v="Female"/>
    <n v="37"/>
    <x v="3"/>
    <s v="East"/>
    <s v="P026"/>
    <x v="15"/>
    <x v="4"/>
    <s v="Fiction"/>
    <n v="3"/>
    <n v="899"/>
    <n v="0.05"/>
    <n v="1260"/>
    <x v="0"/>
    <s v="Delivered"/>
    <s v="Mobile App"/>
    <n v="4"/>
    <n v="2697"/>
    <n v="134.85"/>
    <n v="2562.15"/>
    <n v="1260"/>
    <n v="1302.1500000000001"/>
    <n v="0"/>
    <s v="Sep"/>
    <n v="2025"/>
    <x v="2"/>
  </r>
  <r>
    <s v="ORD100648"/>
    <d v="2025-09-10T00:00:00"/>
    <s v="CUST0401"/>
    <s v="Sakshi Mishra"/>
    <s v="Male"/>
    <n v="36"/>
    <x v="10"/>
    <s v="South"/>
    <s v="P008"/>
    <x v="2"/>
    <x v="2"/>
    <s v="Clothing"/>
    <n v="1"/>
    <n v="799"/>
    <n v="0.05"/>
    <n v="390"/>
    <x v="3"/>
    <s v="Delivered"/>
    <s v="Website"/>
    <n v="4"/>
    <n v="799"/>
    <n v="39.950000000000003"/>
    <n v="759.05"/>
    <n v="390"/>
    <n v="369.04999999999995"/>
    <n v="0"/>
    <s v="Sep"/>
    <n v="2025"/>
    <x v="2"/>
  </r>
  <r>
    <s v="ORD100374"/>
    <d v="2025-09-10T00:00:00"/>
    <s v="CUST0949"/>
    <s v="Pranav Bansal"/>
    <s v="Male"/>
    <n v="33"/>
    <x v="1"/>
    <s v="North"/>
    <s v="P024"/>
    <x v="13"/>
    <x v="1"/>
    <s v="Fragrance"/>
    <n v="1"/>
    <n v="1799"/>
    <n v="0.1"/>
    <n v="900"/>
    <x v="4"/>
    <s v="Delivered"/>
    <s v="Mobile App"/>
    <n v="5"/>
    <n v="1799"/>
    <n v="179.9"/>
    <n v="1619.1"/>
    <n v="900"/>
    <n v="719.09999999999991"/>
    <n v="0"/>
    <s v="Sep"/>
    <n v="2025"/>
    <x v="3"/>
  </r>
  <r>
    <s v="ORD104154"/>
    <d v="2025-09-10T00:00:00"/>
    <s v="CUST0268"/>
    <s v="Rahul Kumar"/>
    <s v="Male"/>
    <n v="23"/>
    <x v="3"/>
    <s v="East"/>
    <s v="P008"/>
    <x v="2"/>
    <x v="2"/>
    <s v="Clothing"/>
    <n v="2"/>
    <n v="799"/>
    <n v="0.2"/>
    <n v="780"/>
    <x v="1"/>
    <s v="Delivered"/>
    <s v="Mobile App"/>
    <n v="4"/>
    <n v="1598"/>
    <n v="319.60000000000002"/>
    <n v="1278.4000000000001"/>
    <n v="780"/>
    <n v="498.40000000000009"/>
    <n v="0"/>
    <s v="Sep"/>
    <n v="2025"/>
    <x v="0"/>
  </r>
  <r>
    <s v="ORD103008"/>
    <d v="2025-09-11T00:00:00"/>
    <s v="CUST0916"/>
    <s v="Karan Jain"/>
    <s v="Male"/>
    <n v="29"/>
    <x v="13"/>
    <s v="North"/>
    <s v="P018"/>
    <x v="16"/>
    <x v="5"/>
    <s v="Sports"/>
    <n v="1"/>
    <n v="2199"/>
    <n v="0.3"/>
    <n v="1250"/>
    <x v="1"/>
    <s v="Delivered"/>
    <s v="Mobile App"/>
    <n v="5"/>
    <n v="2199"/>
    <n v="659.69999999999993"/>
    <n v="1539.3000000000002"/>
    <n v="1250"/>
    <n v="289.30000000000018"/>
    <n v="0"/>
    <s v="Sep"/>
    <n v="2025"/>
    <x v="3"/>
  </r>
  <r>
    <s v="ORD100210"/>
    <d v="2025-09-11T00:00:00"/>
    <s v="CUST1739"/>
    <s v="Kiara Chopra"/>
    <s v="Female"/>
    <n v="24"/>
    <x v="0"/>
    <s v="East"/>
    <s v="P009"/>
    <x v="21"/>
    <x v="2"/>
    <s v="Clothing"/>
    <n v="1"/>
    <n v="1999"/>
    <n v="0.1"/>
    <n v="1050"/>
    <x v="1"/>
    <s v="Delivered"/>
    <s v="Mobile App"/>
    <n v="4"/>
    <n v="1999"/>
    <n v="199.9"/>
    <n v="1799.1"/>
    <n v="1050"/>
    <n v="749.09999999999991"/>
    <n v="0"/>
    <s v="Sep"/>
    <n v="2025"/>
    <x v="0"/>
  </r>
  <r>
    <s v="ORD100347"/>
    <d v="2025-09-11T00:00:00"/>
    <s v="CUST0530"/>
    <s v="Yash Agarwal"/>
    <s v="Male"/>
    <n v="25"/>
    <x v="10"/>
    <s v="South"/>
    <s v="P029"/>
    <x v="11"/>
    <x v="4"/>
    <s v="Technology"/>
    <n v="1"/>
    <n v="1299"/>
    <n v="0.1"/>
    <n v="610"/>
    <x v="4"/>
    <s v="Delivered"/>
    <s v="Website"/>
    <n v="3"/>
    <n v="1299"/>
    <n v="129.9"/>
    <n v="1169.0999999999999"/>
    <n v="610"/>
    <n v="559.09999999999991"/>
    <n v="0"/>
    <s v="Sep"/>
    <n v="2025"/>
    <x v="0"/>
  </r>
  <r>
    <s v="ORD100194"/>
    <d v="2025-09-11T00:00:00"/>
    <s v="CUST1758"/>
    <s v="Pooja Kapoor"/>
    <s v="Male"/>
    <n v="26"/>
    <x v="1"/>
    <s v="North"/>
    <s v="P013"/>
    <x v="22"/>
    <x v="0"/>
    <s v="Cookware"/>
    <n v="1"/>
    <n v="4299"/>
    <n v="0.05"/>
    <n v="2700"/>
    <x v="0"/>
    <s v="Delivered"/>
    <s v="Mobile App"/>
    <n v="5"/>
    <n v="4299"/>
    <n v="214.95000000000002"/>
    <n v="4084.05"/>
    <n v="2700"/>
    <n v="1384.0500000000002"/>
    <n v="0"/>
    <s v="Sep"/>
    <n v="2025"/>
    <x v="3"/>
  </r>
  <r>
    <s v="ORD102082"/>
    <d v="2025-09-11T00:00:00"/>
    <s v="CUST1440"/>
    <s v="Aarav Sharma"/>
    <s v="Male"/>
    <n v="48"/>
    <x v="19"/>
    <s v="East"/>
    <s v="P004"/>
    <x v="19"/>
    <x v="3"/>
    <s v="Accessories"/>
    <n v="2"/>
    <n v="899"/>
    <n v="0.05"/>
    <n v="960"/>
    <x v="3"/>
    <s v="Delivered"/>
    <s v="Mobile App"/>
    <n v="5"/>
    <n v="1798"/>
    <n v="89.9"/>
    <n v="1708.1"/>
    <n v="960"/>
    <n v="748.09999999999991"/>
    <n v="0"/>
    <s v="Sep"/>
    <n v="2025"/>
    <x v="1"/>
  </r>
  <r>
    <s v="ORD103046"/>
    <d v="2025-09-11T00:00:00"/>
    <s v="CUST1668"/>
    <s v="Varun Jain"/>
    <s v="Female"/>
    <n v="26"/>
    <x v="6"/>
    <s v="North"/>
    <s v="P003"/>
    <x v="9"/>
    <x v="3"/>
    <s v="Wearables"/>
    <n v="3"/>
    <n v="3299"/>
    <n v="0"/>
    <n v="6300"/>
    <x v="0"/>
    <s v="Delivered"/>
    <s v="Website"/>
    <n v="4"/>
    <n v="9897"/>
    <n v="0"/>
    <n v="9897"/>
    <n v="6300"/>
    <n v="3597"/>
    <n v="0"/>
    <s v="Sep"/>
    <n v="2025"/>
    <x v="3"/>
  </r>
  <r>
    <s v="ORD100819"/>
    <d v="2025-09-11T00:00:00"/>
    <s v="CUST1677"/>
    <s v="Tanvi Patel"/>
    <s v="Male"/>
    <n v="28"/>
    <x v="6"/>
    <s v="North"/>
    <s v="P017"/>
    <x v="17"/>
    <x v="5"/>
    <s v="Fitness"/>
    <n v="3"/>
    <n v="2499"/>
    <n v="0.05"/>
    <n v="4350"/>
    <x v="3"/>
    <s v="Delivered"/>
    <s v="Mobile App"/>
    <n v="5"/>
    <n v="7497"/>
    <n v="374.85"/>
    <n v="7122.15"/>
    <n v="4350"/>
    <n v="2772.1499999999996"/>
    <n v="0"/>
    <s v="Sep"/>
    <n v="2025"/>
    <x v="3"/>
  </r>
  <r>
    <s v="ORD101790"/>
    <d v="2025-09-11T00:00:00"/>
    <s v="CUST1849"/>
    <s v="Meera Singh"/>
    <s v="Male"/>
    <n v="25"/>
    <x v="18"/>
    <s v="South"/>
    <s v="P023"/>
    <x v="20"/>
    <x v="1"/>
    <s v="Haircare"/>
    <n v="1"/>
    <n v="649"/>
    <n v="0.3"/>
    <n v="290"/>
    <x v="2"/>
    <s v="Delivered"/>
    <s v="Website"/>
    <n v="5"/>
    <n v="649"/>
    <n v="194.7"/>
    <n v="454.3"/>
    <n v="290"/>
    <n v="164.3"/>
    <n v="0"/>
    <s v="Sep"/>
    <n v="2025"/>
    <x v="0"/>
  </r>
  <r>
    <s v="ORD101660"/>
    <d v="2025-09-11T00:00:00"/>
    <s v="CUST1643"/>
    <s v="Kiara Chopra"/>
    <s v="Female"/>
    <n v="40"/>
    <x v="3"/>
    <s v="East"/>
    <s v="P020"/>
    <x v="14"/>
    <x v="5"/>
    <s v="Fitness"/>
    <n v="2"/>
    <n v="699"/>
    <n v="0.25"/>
    <n v="640"/>
    <x v="3"/>
    <s v="Delivered"/>
    <s v="Website"/>
    <n v="4"/>
    <n v="1398"/>
    <n v="349.5"/>
    <n v="1048.5"/>
    <n v="640"/>
    <n v="408.5"/>
    <n v="0"/>
    <s v="Sep"/>
    <n v="2025"/>
    <x v="2"/>
  </r>
  <r>
    <s v="ORD100798"/>
    <d v="2025-09-11T00:00:00"/>
    <s v="CUST1987"/>
    <s v="Riya Verma"/>
    <s v="Female"/>
    <n v="35"/>
    <x v="20"/>
    <s v="South"/>
    <s v="P019"/>
    <x v="18"/>
    <x v="5"/>
    <s v="Sports"/>
    <n v="1"/>
    <n v="1499"/>
    <n v="0.05"/>
    <n v="800"/>
    <x v="3"/>
    <s v="Delivered"/>
    <s v="Mobile App"/>
    <n v="5"/>
    <n v="1499"/>
    <n v="74.95"/>
    <n v="1424.05"/>
    <n v="800"/>
    <n v="624.04999999999995"/>
    <n v="0"/>
    <s v="Sep"/>
    <n v="2025"/>
    <x v="3"/>
  </r>
  <r>
    <s v="ORD102175"/>
    <d v="2025-09-11T00:00:00"/>
    <s v="CUST2195"/>
    <s v="Anjali Verma"/>
    <s v="Female"/>
    <n v="38"/>
    <x v="9"/>
    <s v="North"/>
    <s v="P026"/>
    <x v="15"/>
    <x v="4"/>
    <s v="Fiction"/>
    <n v="3"/>
    <n v="899"/>
    <n v="0.15"/>
    <n v="1260"/>
    <x v="0"/>
    <s v="Delivered"/>
    <s v="Website"/>
    <n v="5"/>
    <n v="2697"/>
    <n v="404.55"/>
    <n v="2292.4499999999998"/>
    <n v="1260"/>
    <n v="1032.4499999999998"/>
    <n v="0"/>
    <s v="Sep"/>
    <n v="2025"/>
    <x v="2"/>
  </r>
  <r>
    <s v="ORD103779"/>
    <d v="2025-09-12T00:00:00"/>
    <s v="CUST1173"/>
    <s v="Pranav Bansal"/>
    <s v="Female"/>
    <n v="22"/>
    <x v="16"/>
    <s v="North"/>
    <s v="P018"/>
    <x v="16"/>
    <x v="5"/>
    <s v="Sports"/>
    <n v="1"/>
    <n v="2199"/>
    <n v="0.15"/>
    <n v="1250"/>
    <x v="3"/>
    <s v="Delivered"/>
    <s v="Mobile App"/>
    <n v="3"/>
    <n v="2199"/>
    <n v="329.84999999999997"/>
    <n v="1869.15"/>
    <n v="1250"/>
    <n v="619.15000000000009"/>
    <n v="0"/>
    <s v="Sep"/>
    <n v="2025"/>
    <x v="0"/>
  </r>
  <r>
    <s v="ORD102932"/>
    <d v="2025-09-12T00:00:00"/>
    <s v="CUST0805"/>
    <s v="Akash Bansal"/>
    <s v="Male"/>
    <n v="34"/>
    <x v="14"/>
    <s v="South"/>
    <s v="P009"/>
    <x v="21"/>
    <x v="2"/>
    <s v="Clothing"/>
    <n v="2"/>
    <n v="1999"/>
    <n v="0.2"/>
    <n v="2100"/>
    <x v="1"/>
    <s v="Delivered"/>
    <s v="Mobile App"/>
    <n v="5"/>
    <n v="3998"/>
    <n v="799.6"/>
    <n v="3198.4"/>
    <n v="2100"/>
    <n v="1098.4000000000001"/>
    <n v="0"/>
    <s v="Sep"/>
    <n v="2025"/>
    <x v="3"/>
  </r>
  <r>
    <s v="ORD102322"/>
    <d v="2025-09-12T00:00:00"/>
    <s v="CUST0112"/>
    <s v="Mohit Sharma"/>
    <s v="Female"/>
    <n v="35"/>
    <x v="0"/>
    <s v="East"/>
    <s v="P008"/>
    <x v="2"/>
    <x v="2"/>
    <s v="Clothing"/>
    <n v="1"/>
    <n v="799"/>
    <n v="0.15"/>
    <n v="390"/>
    <x v="4"/>
    <s v="Delivered"/>
    <s v="Mobile App"/>
    <n v="2"/>
    <n v="799"/>
    <n v="119.85"/>
    <n v="679.15"/>
    <n v="390"/>
    <n v="289.14999999999998"/>
    <n v="0"/>
    <s v="Sep"/>
    <n v="2025"/>
    <x v="3"/>
  </r>
  <r>
    <s v="ORD104499"/>
    <d v="2025-09-12T00:00:00"/>
    <s v="CUST1316"/>
    <s v="Varun Jain"/>
    <s v="Female"/>
    <n v="24"/>
    <x v="16"/>
    <s v="North"/>
    <s v="P027"/>
    <x v="25"/>
    <x v="4"/>
    <s v="Business"/>
    <n v="2"/>
    <n v="699"/>
    <n v="0.1"/>
    <n v="600"/>
    <x v="3"/>
    <s v="Delivered"/>
    <s v="Mobile App"/>
    <n v="5"/>
    <n v="1398"/>
    <n v="139.80000000000001"/>
    <n v="1258.2"/>
    <n v="600"/>
    <n v="658.2"/>
    <n v="0"/>
    <s v="Sep"/>
    <n v="2025"/>
    <x v="0"/>
  </r>
  <r>
    <s v="ORD104105"/>
    <d v="2025-09-13T00:00:00"/>
    <s v="CUST1848"/>
    <s v="Ishaan Malhotra"/>
    <s v="Female"/>
    <n v="45"/>
    <x v="0"/>
    <s v="East"/>
    <s v="P011"/>
    <x v="24"/>
    <x v="0"/>
    <s v="Kitchen"/>
    <n v="1"/>
    <n v="3499"/>
    <n v="0.1"/>
    <n v="2250"/>
    <x v="1"/>
    <s v="Delivered"/>
    <s v="Website"/>
    <n v="5"/>
    <n v="3499"/>
    <n v="349.90000000000003"/>
    <n v="3149.1"/>
    <n v="2250"/>
    <n v="899.09999999999991"/>
    <n v="0"/>
    <s v="Sep"/>
    <n v="2025"/>
    <x v="2"/>
  </r>
  <r>
    <s v="ORD100267"/>
    <d v="2025-09-13T00:00:00"/>
    <s v="CUST1278"/>
    <s v="Pooja Kapoor"/>
    <s v="Female"/>
    <n v="37"/>
    <x v="11"/>
    <s v="West"/>
    <s v="P026"/>
    <x v="15"/>
    <x v="4"/>
    <s v="Fiction"/>
    <n v="4"/>
    <n v="899"/>
    <n v="0.1"/>
    <n v="1680"/>
    <x v="3"/>
    <s v="Delivered"/>
    <s v="Website"/>
    <n v="2"/>
    <n v="3596"/>
    <n v="359.6"/>
    <n v="3236.4"/>
    <n v="1680"/>
    <n v="1556.4"/>
    <n v="0"/>
    <s v="Sep"/>
    <n v="2025"/>
    <x v="2"/>
  </r>
  <r>
    <s v="ORD100526"/>
    <d v="2025-09-13T00:00:00"/>
    <s v="CUST2179"/>
    <s v="Riya Verma"/>
    <s v="Female"/>
    <n v="35"/>
    <x v="0"/>
    <s v="East"/>
    <s v="P029"/>
    <x v="11"/>
    <x v="4"/>
    <s v="Technology"/>
    <n v="2"/>
    <n v="1299"/>
    <n v="0.1"/>
    <n v="1220"/>
    <x v="0"/>
    <s v="Delivered"/>
    <s v="Mobile App"/>
    <n v="2"/>
    <n v="2598"/>
    <n v="259.8"/>
    <n v="2338.1999999999998"/>
    <n v="1220"/>
    <n v="1118.1999999999998"/>
    <n v="0"/>
    <s v="Sep"/>
    <n v="2025"/>
    <x v="3"/>
  </r>
  <r>
    <s v="ORD102969"/>
    <d v="2025-09-13T00:00:00"/>
    <s v="CUST1446"/>
    <s v="Kabir Gupta"/>
    <s v="Female"/>
    <n v="33"/>
    <x v="3"/>
    <s v="East"/>
    <s v="P008"/>
    <x v="2"/>
    <x v="2"/>
    <s v="Clothing"/>
    <n v="3"/>
    <n v="799"/>
    <n v="0.15"/>
    <n v="1170"/>
    <x v="1"/>
    <s v="Delivered"/>
    <s v="Mobile App"/>
    <n v="5"/>
    <n v="2397"/>
    <n v="359.55"/>
    <n v="2037.45"/>
    <n v="1170"/>
    <n v="867.45"/>
    <n v="0"/>
    <s v="Sep"/>
    <n v="2025"/>
    <x v="3"/>
  </r>
  <r>
    <s v="ORD104915"/>
    <d v="2025-09-13T00:00:00"/>
    <s v="CUST0457"/>
    <s v="Zoya Singh"/>
    <s v="Female"/>
    <n v="27"/>
    <x v="7"/>
    <s v="West"/>
    <s v="P023"/>
    <x v="20"/>
    <x v="1"/>
    <s v="Haircare"/>
    <n v="1"/>
    <n v="649"/>
    <n v="0.3"/>
    <n v="290"/>
    <x v="3"/>
    <s v="Delivered"/>
    <s v="Mobile App"/>
    <n v="5"/>
    <n v="649"/>
    <n v="194.7"/>
    <n v="454.3"/>
    <n v="290"/>
    <n v="164.3"/>
    <n v="0"/>
    <s v="Sep"/>
    <n v="2025"/>
    <x v="3"/>
  </r>
  <r>
    <s v="ORD100953"/>
    <d v="2025-09-13T00:00:00"/>
    <s v="CUST1643"/>
    <s v="Kiara Chopra"/>
    <s v="Female"/>
    <n v="32"/>
    <x v="7"/>
    <s v="West"/>
    <s v="P012"/>
    <x v="0"/>
    <x v="0"/>
    <s v="Kitchen"/>
    <n v="1"/>
    <n v="5999"/>
    <n v="0.15"/>
    <n v="3900"/>
    <x v="0"/>
    <s v="Delivered"/>
    <s v="Mobile App"/>
    <n v="4"/>
    <n v="5999"/>
    <n v="899.85"/>
    <n v="5099.1499999999996"/>
    <n v="3900"/>
    <n v="1199.1499999999996"/>
    <n v="0"/>
    <s v="Sep"/>
    <n v="2025"/>
    <x v="3"/>
  </r>
  <r>
    <s v="ORD103300"/>
    <d v="2025-09-13T00:00:00"/>
    <s v="CUST1084"/>
    <s v="Ananya Kumar"/>
    <s v="Female"/>
    <n v="32"/>
    <x v="10"/>
    <s v="South"/>
    <s v="P001"/>
    <x v="6"/>
    <x v="3"/>
    <s v="Audio"/>
    <n v="1"/>
    <n v="2499"/>
    <n v="0.2"/>
    <n v="1550"/>
    <x v="3"/>
    <s v="Delivered"/>
    <s v="Mobile App"/>
    <n v="3"/>
    <n v="2499"/>
    <n v="499.8"/>
    <n v="1999.2"/>
    <n v="1550"/>
    <n v="449.20000000000005"/>
    <n v="0"/>
    <s v="Sep"/>
    <n v="2025"/>
    <x v="3"/>
  </r>
  <r>
    <s v="ORD103646"/>
    <d v="2025-09-13T00:00:00"/>
    <s v="CUST1726"/>
    <s v="Pooja Kapoor"/>
    <s v="Female"/>
    <n v="23"/>
    <x v="15"/>
    <s v="West"/>
    <s v="P002"/>
    <x v="10"/>
    <x v="3"/>
    <s v="Audio"/>
    <n v="2"/>
    <n v="1899"/>
    <n v="0.05"/>
    <n v="2240"/>
    <x v="0"/>
    <s v="Delivered"/>
    <s v="Website"/>
    <n v="4"/>
    <n v="3798"/>
    <n v="189.9"/>
    <n v="3608.1"/>
    <n v="2240"/>
    <n v="1368.1"/>
    <n v="0"/>
    <s v="Sep"/>
    <n v="2025"/>
    <x v="0"/>
  </r>
  <r>
    <s v="ORD103459"/>
    <d v="2025-09-13T00:00:00"/>
    <s v="CUST1905"/>
    <s v="Sakshi Mishra"/>
    <s v="Female"/>
    <n v="25"/>
    <x v="23"/>
    <s v="West"/>
    <s v="P008"/>
    <x v="2"/>
    <x v="2"/>
    <s v="Clothing"/>
    <n v="1"/>
    <n v="799"/>
    <n v="0.2"/>
    <n v="390"/>
    <x v="3"/>
    <s v="Delivered"/>
    <s v="Website"/>
    <n v="5"/>
    <n v="799"/>
    <n v="159.80000000000001"/>
    <n v="639.20000000000005"/>
    <n v="390"/>
    <n v="249.20000000000005"/>
    <n v="0"/>
    <s v="Sep"/>
    <n v="2025"/>
    <x v="0"/>
  </r>
  <r>
    <s v="ORD101957"/>
    <d v="2025-09-13T00:00:00"/>
    <s v="CUST1305"/>
    <s v="Meera Singh"/>
    <s v="Male"/>
    <n v="40"/>
    <x v="19"/>
    <s v="East"/>
    <s v="P026"/>
    <x v="15"/>
    <x v="4"/>
    <s v="Fiction"/>
    <n v="1"/>
    <n v="899"/>
    <n v="0"/>
    <n v="420"/>
    <x v="4"/>
    <s v="Delivered"/>
    <s v="Website"/>
    <n v="4"/>
    <n v="899"/>
    <n v="0"/>
    <n v="899"/>
    <n v="420"/>
    <n v="479"/>
    <n v="0"/>
    <s v="Sep"/>
    <n v="2025"/>
    <x v="2"/>
  </r>
  <r>
    <s v="ORD100646"/>
    <d v="2025-09-14T00:00:00"/>
    <s v="CUST0907"/>
    <s v="Kiara Chopra"/>
    <s v="Male"/>
    <n v="22"/>
    <x v="20"/>
    <s v="South"/>
    <s v="P008"/>
    <x v="2"/>
    <x v="2"/>
    <s v="Clothing"/>
    <n v="2"/>
    <n v="799"/>
    <n v="0"/>
    <n v="780"/>
    <x v="3"/>
    <s v="Delivered"/>
    <s v="Website"/>
    <n v="3"/>
    <n v="1598"/>
    <n v="0"/>
    <n v="1598"/>
    <n v="780"/>
    <n v="818"/>
    <n v="0"/>
    <s v="Sep"/>
    <n v="2025"/>
    <x v="0"/>
  </r>
  <r>
    <s v="ORD101298"/>
    <d v="2025-09-14T00:00:00"/>
    <s v="CUST1773"/>
    <s v="Tanvi Patel"/>
    <s v="Male"/>
    <n v="30"/>
    <x v="17"/>
    <s v="North"/>
    <s v="P021"/>
    <x v="3"/>
    <x v="1"/>
    <s v="Skincare"/>
    <n v="1"/>
    <n v="499"/>
    <n v="0.15"/>
    <n v="220"/>
    <x v="0"/>
    <s v="Delivered"/>
    <s v="Website"/>
    <n v="4"/>
    <n v="499"/>
    <n v="74.849999999999994"/>
    <n v="424.15"/>
    <n v="220"/>
    <n v="204.14999999999998"/>
    <n v="0"/>
    <s v="Sep"/>
    <n v="2025"/>
    <x v="3"/>
  </r>
  <r>
    <s v="ORD102630"/>
    <d v="2025-09-14T00:00:00"/>
    <s v="CUST0755"/>
    <s v="Anjali Verma"/>
    <s v="Female"/>
    <n v="35"/>
    <x v="0"/>
    <s v="East"/>
    <s v="P020"/>
    <x v="14"/>
    <x v="5"/>
    <s v="Fitness"/>
    <n v="1"/>
    <n v="699"/>
    <n v="0.1"/>
    <n v="320"/>
    <x v="1"/>
    <s v="Delivered"/>
    <s v="Mobile App"/>
    <n v="2"/>
    <n v="699"/>
    <n v="69.900000000000006"/>
    <n v="629.1"/>
    <n v="320"/>
    <n v="309.10000000000002"/>
    <n v="0"/>
    <s v="Sep"/>
    <n v="2025"/>
    <x v="3"/>
  </r>
  <r>
    <s v="ORD104502"/>
    <d v="2025-09-14T00:00:00"/>
    <s v="CUST0016"/>
    <s v="Mohit Sharma"/>
    <s v="Female"/>
    <n v="18"/>
    <x v="16"/>
    <s v="North"/>
    <s v="P008"/>
    <x v="2"/>
    <x v="2"/>
    <s v="Clothing"/>
    <n v="1"/>
    <n v="799"/>
    <n v="0"/>
    <n v="390"/>
    <x v="5"/>
    <s v="Delivered"/>
    <s v="Mobile App"/>
    <n v="4"/>
    <n v="799"/>
    <n v="0"/>
    <n v="799"/>
    <n v="390"/>
    <n v="409"/>
    <n v="0"/>
    <s v="Sep"/>
    <n v="2025"/>
    <x v="0"/>
  </r>
  <r>
    <s v="ORD101465"/>
    <d v="2025-09-14T00:00:00"/>
    <s v="CUST0304"/>
    <s v="Mohit Sharma"/>
    <s v="Female"/>
    <n v="28"/>
    <x v="16"/>
    <s v="North"/>
    <s v="P015"/>
    <x v="23"/>
    <x v="0"/>
    <s v="Home Decor"/>
    <n v="2"/>
    <n v="1599"/>
    <n v="0.25"/>
    <n v="1700"/>
    <x v="1"/>
    <s v="Delivered"/>
    <s v="Mobile App"/>
    <n v="5"/>
    <n v="3198"/>
    <n v="799.5"/>
    <n v="2398.5"/>
    <n v="1700"/>
    <n v="698.5"/>
    <n v="0"/>
    <s v="Sep"/>
    <n v="2025"/>
    <x v="3"/>
  </r>
  <r>
    <s v="ORD101226"/>
    <d v="2025-09-15T00:00:00"/>
    <s v="CUST0522"/>
    <s v="Arjun Rao"/>
    <s v="Female"/>
    <n v="38"/>
    <x v="17"/>
    <s v="North"/>
    <s v="P017"/>
    <x v="17"/>
    <x v="5"/>
    <s v="Fitness"/>
    <n v="1"/>
    <n v="2499"/>
    <n v="0.05"/>
    <n v="1450"/>
    <x v="0"/>
    <s v="Delivered"/>
    <s v="Mobile App"/>
    <n v="5"/>
    <n v="2499"/>
    <n v="124.95"/>
    <n v="2374.0500000000002"/>
    <n v="1450"/>
    <n v="924.05000000000018"/>
    <n v="0"/>
    <s v="Sep"/>
    <n v="2025"/>
    <x v="2"/>
  </r>
  <r>
    <s v="ORD104129"/>
    <d v="2025-09-15T00:00:00"/>
    <s v="CUST1487"/>
    <s v="Isha Mehta"/>
    <s v="Female"/>
    <n v="33"/>
    <x v="17"/>
    <s v="North"/>
    <s v="P026"/>
    <x v="15"/>
    <x v="4"/>
    <s v="Fiction"/>
    <n v="1"/>
    <n v="899"/>
    <n v="0.2"/>
    <n v="420"/>
    <x v="0"/>
    <s v="Cancelled"/>
    <s v="Website"/>
    <m/>
    <n v="899"/>
    <n v="179.8"/>
    <n v="719.2"/>
    <n v="420"/>
    <n v="299.20000000000005"/>
    <n v="0"/>
    <s v="Sep"/>
    <n v="2025"/>
    <x v="3"/>
  </r>
  <r>
    <s v="ORD100359"/>
    <d v="2025-09-15T00:00:00"/>
    <s v="CUST2004"/>
    <s v="Karan Jain"/>
    <s v="Male"/>
    <n v="44"/>
    <x v="8"/>
    <s v="East"/>
    <s v="P027"/>
    <x v="25"/>
    <x v="4"/>
    <s v="Business"/>
    <n v="3"/>
    <n v="699"/>
    <n v="0.1"/>
    <n v="900"/>
    <x v="5"/>
    <s v="Delivered"/>
    <s v="Mobile App"/>
    <n v="3"/>
    <n v="2097"/>
    <n v="209.70000000000002"/>
    <n v="1887.3"/>
    <n v="900"/>
    <n v="987.3"/>
    <n v="0"/>
    <s v="Sep"/>
    <n v="2025"/>
    <x v="2"/>
  </r>
  <r>
    <s v="ORD102441"/>
    <d v="2025-09-15T00:00:00"/>
    <s v="CUST2081"/>
    <s v="Diya Mishra"/>
    <s v="Male"/>
    <n v="30"/>
    <x v="19"/>
    <s v="East"/>
    <s v="P006"/>
    <x v="8"/>
    <x v="2"/>
    <s v="Bags"/>
    <n v="1"/>
    <n v="1799"/>
    <n v="0.15"/>
    <n v="950"/>
    <x v="0"/>
    <s v="Delivered"/>
    <s v="Mobile App"/>
    <n v="5"/>
    <n v="1799"/>
    <n v="269.84999999999997"/>
    <n v="1529.15"/>
    <n v="950"/>
    <n v="579.15000000000009"/>
    <n v="0"/>
    <s v="Sep"/>
    <n v="2025"/>
    <x v="3"/>
  </r>
  <r>
    <s v="ORD103206"/>
    <d v="2025-09-15T00:00:00"/>
    <s v="CUST1601"/>
    <s v="Diya Mishra"/>
    <s v="Female"/>
    <n v="30"/>
    <x v="1"/>
    <s v="North"/>
    <s v="P022"/>
    <x v="4"/>
    <x v="1"/>
    <s v="Skincare"/>
    <n v="1"/>
    <n v="799"/>
    <n v="0.1"/>
    <n v="360"/>
    <x v="1"/>
    <s v="Delivered"/>
    <s v="Mobile App"/>
    <n v="5"/>
    <n v="799"/>
    <n v="79.900000000000006"/>
    <n v="719.1"/>
    <n v="360"/>
    <n v="359.1"/>
    <n v="0"/>
    <s v="Sep"/>
    <n v="2025"/>
    <x v="3"/>
  </r>
  <r>
    <s v="ORD103543"/>
    <d v="2025-09-15T00:00:00"/>
    <s v="CUST0778"/>
    <s v="Arjun Rao"/>
    <s v="Female"/>
    <n v="34"/>
    <x v="12"/>
    <s v="West"/>
    <s v="P014"/>
    <x v="29"/>
    <x v="0"/>
    <s v="Home Decor"/>
    <n v="1"/>
    <n v="1299"/>
    <n v="0.15"/>
    <n v="690"/>
    <x v="0"/>
    <s v="Delivered"/>
    <s v="Website"/>
    <n v="5"/>
    <n v="1299"/>
    <n v="194.85"/>
    <n v="1104.1500000000001"/>
    <n v="690"/>
    <n v="414.15000000000009"/>
    <n v="0"/>
    <s v="Sep"/>
    <n v="2025"/>
    <x v="3"/>
  </r>
  <r>
    <s v="ORD102201"/>
    <d v="2025-09-16T00:00:00"/>
    <s v="CUST0722"/>
    <s v="Yash Agarwal"/>
    <s v="Male"/>
    <n v="41"/>
    <x v="1"/>
    <s v="North"/>
    <s v="P029"/>
    <x v="11"/>
    <x v="4"/>
    <s v="Technology"/>
    <n v="2"/>
    <n v="1299"/>
    <n v="0.2"/>
    <n v="1220"/>
    <x v="1"/>
    <s v="Delivered"/>
    <s v="Website"/>
    <n v="5"/>
    <n v="2598"/>
    <n v="519.6"/>
    <n v="2078.4"/>
    <n v="1220"/>
    <n v="858.40000000000009"/>
    <n v="0"/>
    <s v="Sep"/>
    <n v="2025"/>
    <x v="2"/>
  </r>
  <r>
    <s v="ORD100739"/>
    <d v="2025-09-16T00:00:00"/>
    <s v="CUST0889"/>
    <s v="Meera Singh"/>
    <s v="Male"/>
    <n v="36"/>
    <x v="14"/>
    <s v="South"/>
    <s v="P018"/>
    <x v="16"/>
    <x v="5"/>
    <s v="Sports"/>
    <n v="1"/>
    <n v="2199"/>
    <n v="0.3"/>
    <n v="1250"/>
    <x v="2"/>
    <s v="Delivered"/>
    <s v="Website"/>
    <n v="5"/>
    <n v="2199"/>
    <n v="659.69999999999993"/>
    <n v="1539.3000000000002"/>
    <n v="1250"/>
    <n v="289.30000000000018"/>
    <n v="0"/>
    <s v="Sep"/>
    <n v="2025"/>
    <x v="2"/>
  </r>
  <r>
    <s v="ORD100133"/>
    <d v="2025-09-16T00:00:00"/>
    <s v="CUST1825"/>
    <s v="Diya Mishra"/>
    <s v="Male"/>
    <n v="33"/>
    <x v="1"/>
    <s v="North"/>
    <s v="P010"/>
    <x v="26"/>
    <x v="2"/>
    <s v="Clothing"/>
    <n v="1"/>
    <n v="1499"/>
    <n v="0.05"/>
    <n v="780"/>
    <x v="0"/>
    <s v="Delivered"/>
    <s v="Website"/>
    <n v="5"/>
    <n v="1499"/>
    <n v="74.95"/>
    <n v="1424.05"/>
    <n v="780"/>
    <n v="644.04999999999995"/>
    <n v="0"/>
    <s v="Sep"/>
    <n v="2025"/>
    <x v="3"/>
  </r>
  <r>
    <s v="ORD101688"/>
    <d v="2025-09-16T00:00:00"/>
    <s v="CUST1603"/>
    <s v="Riya Verma"/>
    <s v="Female"/>
    <n v="46"/>
    <x v="17"/>
    <s v="North"/>
    <s v="P025"/>
    <x v="1"/>
    <x v="1"/>
    <s v="Skincare"/>
    <n v="3"/>
    <n v="699"/>
    <n v="0.2"/>
    <n v="930"/>
    <x v="2"/>
    <s v="Delivered"/>
    <s v="Website"/>
    <n v="4"/>
    <n v="2097"/>
    <n v="419.40000000000003"/>
    <n v="1677.6"/>
    <n v="930"/>
    <n v="747.59999999999991"/>
    <n v="0"/>
    <s v="Sep"/>
    <n v="2025"/>
    <x v="1"/>
  </r>
  <r>
    <s v="ORD100505"/>
    <d v="2025-09-16T00:00:00"/>
    <s v="CUST0052"/>
    <s v="Karan Jain"/>
    <s v="Female"/>
    <n v="30"/>
    <x v="9"/>
    <s v="North"/>
    <s v="P025"/>
    <x v="1"/>
    <x v="1"/>
    <s v="Skincare"/>
    <n v="1"/>
    <n v="699"/>
    <n v="0.2"/>
    <n v="310"/>
    <x v="3"/>
    <s v="Delivered"/>
    <s v="Website"/>
    <n v="4"/>
    <n v="699"/>
    <n v="139.80000000000001"/>
    <n v="559.20000000000005"/>
    <n v="310"/>
    <n v="249.20000000000005"/>
    <n v="0"/>
    <s v="Sep"/>
    <n v="2025"/>
    <x v="3"/>
  </r>
  <r>
    <s v="ORD101153"/>
    <d v="2025-09-16T00:00:00"/>
    <s v="CUST1253"/>
    <s v="Akash Bansal"/>
    <s v="Female"/>
    <n v="36"/>
    <x v="10"/>
    <s v="South"/>
    <s v="P001"/>
    <x v="6"/>
    <x v="3"/>
    <s v="Audio"/>
    <n v="2"/>
    <n v="2499"/>
    <n v="0.2"/>
    <n v="3100"/>
    <x v="3"/>
    <s v="Returned"/>
    <s v="Website"/>
    <n v="5"/>
    <n v="4998"/>
    <n v="999.6"/>
    <n v="3998.4"/>
    <n v="3100"/>
    <n v="898.40000000000009"/>
    <n v="0"/>
    <s v="Sep"/>
    <n v="2025"/>
    <x v="2"/>
  </r>
  <r>
    <s v="ORD104526"/>
    <d v="2025-09-16T00:00:00"/>
    <s v="CUST1487"/>
    <s v="Isha Mehta"/>
    <s v="Female"/>
    <n v="45"/>
    <x v="20"/>
    <s v="South"/>
    <s v="P007"/>
    <x v="5"/>
    <x v="2"/>
    <s v="Footwear"/>
    <n v="4"/>
    <n v="2899"/>
    <n v="0.15"/>
    <n v="6800"/>
    <x v="0"/>
    <s v="Delivered"/>
    <s v="Mobile App"/>
    <n v="3"/>
    <n v="11596"/>
    <n v="1739.3999999999999"/>
    <n v="9856.6"/>
    <n v="6800"/>
    <n v="3056.6000000000004"/>
    <n v="0"/>
    <s v="Sep"/>
    <n v="2025"/>
    <x v="2"/>
  </r>
  <r>
    <s v="ORD102208"/>
    <d v="2025-09-17T00:00:00"/>
    <s v="CUST0948"/>
    <s v="Karan Jain"/>
    <s v="Female"/>
    <n v="35"/>
    <x v="2"/>
    <s v="East"/>
    <s v="P010"/>
    <x v="26"/>
    <x v="2"/>
    <s v="Clothing"/>
    <n v="1"/>
    <n v="1499"/>
    <n v="0.1"/>
    <n v="780"/>
    <x v="0"/>
    <s v="Delivered"/>
    <s v="Mobile App"/>
    <n v="3"/>
    <n v="1499"/>
    <n v="149.9"/>
    <n v="1349.1"/>
    <n v="780"/>
    <n v="569.09999999999991"/>
    <n v="0"/>
    <s v="Sep"/>
    <n v="2025"/>
    <x v="3"/>
  </r>
  <r>
    <s v="ORD104464"/>
    <d v="2025-09-17T00:00:00"/>
    <s v="CUST1410"/>
    <s v="Manish Agarwal"/>
    <s v="Male"/>
    <n v="33"/>
    <x v="19"/>
    <s v="East"/>
    <s v="P018"/>
    <x v="16"/>
    <x v="5"/>
    <s v="Sports"/>
    <n v="1"/>
    <n v="2199"/>
    <n v="0.1"/>
    <n v="1250"/>
    <x v="1"/>
    <s v="Delivered"/>
    <s v="Mobile App"/>
    <n v="3"/>
    <n v="2199"/>
    <n v="219.9"/>
    <n v="1979.1"/>
    <n v="1250"/>
    <n v="729.09999999999991"/>
    <n v="0"/>
    <s v="Sep"/>
    <n v="2025"/>
    <x v="3"/>
  </r>
  <r>
    <s v="ORD104411"/>
    <d v="2025-09-17T00:00:00"/>
    <s v="CUST0999"/>
    <s v="Nisha Saxena"/>
    <s v="Male"/>
    <n v="25"/>
    <x v="5"/>
    <s v="West"/>
    <s v="P029"/>
    <x v="11"/>
    <x v="4"/>
    <s v="Technology"/>
    <n v="1"/>
    <n v="1299"/>
    <n v="0.1"/>
    <n v="610"/>
    <x v="4"/>
    <s v="Delivered"/>
    <s v="Website"/>
    <n v="5"/>
    <n v="1299"/>
    <n v="129.9"/>
    <n v="1169.0999999999999"/>
    <n v="610"/>
    <n v="559.09999999999991"/>
    <n v="0"/>
    <s v="Sep"/>
    <n v="2025"/>
    <x v="0"/>
  </r>
  <r>
    <s v="ORD104484"/>
    <d v="2025-09-17T00:00:00"/>
    <s v="CUST2115"/>
    <s v="Riya Verma"/>
    <s v="Female"/>
    <n v="25"/>
    <x v="0"/>
    <s v="East"/>
    <s v="P009"/>
    <x v="21"/>
    <x v="2"/>
    <s v="Clothing"/>
    <n v="1"/>
    <n v="1999"/>
    <n v="0.1"/>
    <n v="1050"/>
    <x v="4"/>
    <s v="Delivered"/>
    <s v="Mobile App"/>
    <n v="4"/>
    <n v="1999"/>
    <n v="199.9"/>
    <n v="1799.1"/>
    <n v="1050"/>
    <n v="749.09999999999991"/>
    <n v="0"/>
    <s v="Sep"/>
    <n v="2025"/>
    <x v="0"/>
  </r>
  <r>
    <s v="ORD101813"/>
    <d v="2025-09-17T00:00:00"/>
    <s v="CUST1360"/>
    <s v="Mohit Sharma"/>
    <s v="Male"/>
    <n v="24"/>
    <x v="17"/>
    <s v="North"/>
    <s v="P006"/>
    <x v="8"/>
    <x v="2"/>
    <s v="Bags"/>
    <n v="2"/>
    <n v="1799"/>
    <n v="0"/>
    <n v="1900"/>
    <x v="1"/>
    <s v="Delivered"/>
    <s v="Mobile App"/>
    <n v="5"/>
    <n v="3598"/>
    <n v="0"/>
    <n v="3598"/>
    <n v="1900"/>
    <n v="1698"/>
    <n v="0"/>
    <s v="Sep"/>
    <n v="2025"/>
    <x v="0"/>
  </r>
  <r>
    <s v="ORD102090"/>
    <d v="2025-09-17T00:00:00"/>
    <s v="CUST0966"/>
    <s v="Kabir Gupta"/>
    <s v="Male"/>
    <n v="21"/>
    <x v="5"/>
    <s v="West"/>
    <s v="P028"/>
    <x v="12"/>
    <x v="4"/>
    <s v="Technology"/>
    <n v="1"/>
    <n v="1099"/>
    <n v="0.15"/>
    <n v="520"/>
    <x v="0"/>
    <s v="Delivered"/>
    <s v="Mobile App"/>
    <n v="5"/>
    <n v="1099"/>
    <n v="164.85"/>
    <n v="934.15"/>
    <n v="520"/>
    <n v="414.15"/>
    <n v="0"/>
    <s v="Sep"/>
    <n v="2025"/>
    <x v="0"/>
  </r>
  <r>
    <s v="ORD102218"/>
    <d v="2025-09-17T00:00:00"/>
    <s v="CUST1346"/>
    <s v="Manish Agarwal"/>
    <s v="Male"/>
    <n v="21"/>
    <x v="1"/>
    <s v="North"/>
    <s v="P025"/>
    <x v="1"/>
    <x v="1"/>
    <s v="Skincare"/>
    <n v="1"/>
    <n v="699"/>
    <n v="0.05"/>
    <n v="310"/>
    <x v="3"/>
    <s v="Delivered"/>
    <s v="Website"/>
    <n v="5"/>
    <n v="699"/>
    <n v="34.950000000000003"/>
    <n v="664.05"/>
    <n v="310"/>
    <n v="354.04999999999995"/>
    <n v="0"/>
    <s v="Sep"/>
    <n v="2025"/>
    <x v="0"/>
  </r>
  <r>
    <s v="ORD104971"/>
    <d v="2025-09-17T00:00:00"/>
    <s v="CUST1666"/>
    <s v="Manish Agarwal"/>
    <s v="Female"/>
    <n v="31"/>
    <x v="19"/>
    <s v="East"/>
    <s v="P010"/>
    <x v="26"/>
    <x v="2"/>
    <s v="Clothing"/>
    <n v="1"/>
    <n v="1499"/>
    <n v="0.05"/>
    <n v="780"/>
    <x v="0"/>
    <s v="Delivered"/>
    <s v="Mobile App"/>
    <n v="5"/>
    <n v="1499"/>
    <n v="74.95"/>
    <n v="1424.05"/>
    <n v="780"/>
    <n v="644.04999999999995"/>
    <n v="0"/>
    <s v="Sep"/>
    <n v="2025"/>
    <x v="3"/>
  </r>
  <r>
    <s v="ORD102070"/>
    <d v="2025-09-17T00:00:00"/>
    <s v="CUST0035"/>
    <s v="Riya Verma"/>
    <s v="Female"/>
    <n v="31"/>
    <x v="21"/>
    <s v="East"/>
    <s v="P024"/>
    <x v="13"/>
    <x v="1"/>
    <s v="Fragrance"/>
    <n v="2"/>
    <n v="1799"/>
    <n v="0.25"/>
    <n v="1800"/>
    <x v="0"/>
    <s v="Delivered"/>
    <s v="Website"/>
    <n v="2"/>
    <n v="3598"/>
    <n v="899.5"/>
    <n v="2698.5"/>
    <n v="1800"/>
    <n v="898.5"/>
    <n v="0"/>
    <s v="Sep"/>
    <n v="2025"/>
    <x v="3"/>
  </r>
  <r>
    <s v="ORD103607"/>
    <d v="2025-09-17T00:00:00"/>
    <s v="CUST0493"/>
    <s v="Tanvi Patel"/>
    <s v="Female"/>
    <n v="26"/>
    <x v="17"/>
    <s v="North"/>
    <s v="P027"/>
    <x v="25"/>
    <x v="4"/>
    <s v="Business"/>
    <n v="1"/>
    <n v="699"/>
    <n v="0.1"/>
    <n v="300"/>
    <x v="1"/>
    <s v="Delivered"/>
    <s v="Website"/>
    <n v="4"/>
    <n v="699"/>
    <n v="69.900000000000006"/>
    <n v="629.1"/>
    <n v="300"/>
    <n v="329.1"/>
    <n v="0"/>
    <s v="Sep"/>
    <n v="2025"/>
    <x v="3"/>
  </r>
  <r>
    <s v="ORD102907"/>
    <d v="2025-09-17T00:00:00"/>
    <s v="CUST0449"/>
    <s v="Diya Mishra"/>
    <s v="Female"/>
    <n v="26"/>
    <x v="14"/>
    <s v="South"/>
    <s v="P020"/>
    <x v="14"/>
    <x v="5"/>
    <s v="Fitness"/>
    <n v="2"/>
    <n v="699"/>
    <n v="0.05"/>
    <n v="640"/>
    <x v="4"/>
    <s v="Delivered"/>
    <s v="Mobile App"/>
    <n v="4"/>
    <n v="1398"/>
    <n v="69.900000000000006"/>
    <n v="1328.1"/>
    <n v="640"/>
    <n v="688.09999999999991"/>
    <n v="0"/>
    <s v="Sep"/>
    <n v="2025"/>
    <x v="3"/>
  </r>
  <r>
    <s v="ORD102693"/>
    <d v="2025-09-17T00:00:00"/>
    <s v="CUST0739"/>
    <s v="Riya Verma"/>
    <s v="Female"/>
    <n v="30"/>
    <x v="17"/>
    <s v="North"/>
    <s v="P014"/>
    <x v="29"/>
    <x v="0"/>
    <s v="Home Decor"/>
    <n v="4"/>
    <n v="1299"/>
    <n v="0.1"/>
    <n v="2760"/>
    <x v="0"/>
    <s v="Delivered"/>
    <s v="Mobile App"/>
    <n v="5"/>
    <n v="5196"/>
    <n v="519.6"/>
    <n v="4676.3999999999996"/>
    <n v="2760"/>
    <n v="1916.3999999999996"/>
    <n v="0"/>
    <s v="Sep"/>
    <n v="2025"/>
    <x v="3"/>
  </r>
  <r>
    <s v="ORD102636"/>
    <d v="2025-09-17T00:00:00"/>
    <s v="CUST1591"/>
    <s v="Aditi Saxena"/>
    <s v="Male"/>
    <n v="35"/>
    <x v="16"/>
    <s v="North"/>
    <s v="P024"/>
    <x v="13"/>
    <x v="1"/>
    <s v="Fragrance"/>
    <n v="4"/>
    <n v="1799"/>
    <n v="0.1"/>
    <n v="3600"/>
    <x v="4"/>
    <s v="Delivered"/>
    <s v="Website"/>
    <n v="5"/>
    <n v="7196"/>
    <n v="719.6"/>
    <n v="6476.4"/>
    <n v="3600"/>
    <n v="2876.3999999999996"/>
    <n v="0"/>
    <s v="Sep"/>
    <n v="2025"/>
    <x v="3"/>
  </r>
  <r>
    <s v="ORD100808"/>
    <d v="2025-09-18T00:00:00"/>
    <s v="CUST1505"/>
    <s v="Diya Mishra"/>
    <s v="Male"/>
    <n v="27"/>
    <x v="14"/>
    <s v="South"/>
    <s v="P013"/>
    <x v="22"/>
    <x v="0"/>
    <s v="Cookware"/>
    <n v="1"/>
    <n v="4299"/>
    <n v="0"/>
    <n v="2700"/>
    <x v="0"/>
    <s v="Delivered"/>
    <s v="Website"/>
    <n v="5"/>
    <n v="4299"/>
    <n v="0"/>
    <n v="4299"/>
    <n v="2700"/>
    <n v="1599"/>
    <n v="0"/>
    <s v="Sep"/>
    <n v="2025"/>
    <x v="3"/>
  </r>
  <r>
    <s v="ORD101454"/>
    <d v="2025-09-18T00:00:00"/>
    <s v="CUST0316"/>
    <s v="Ananya Kumar"/>
    <s v="Male"/>
    <n v="53"/>
    <x v="3"/>
    <s v="East"/>
    <s v="P027"/>
    <x v="25"/>
    <x v="4"/>
    <s v="Business"/>
    <n v="1"/>
    <n v="699"/>
    <n v="0.05"/>
    <n v="300"/>
    <x v="1"/>
    <s v="Delivered"/>
    <s v="Website"/>
    <n v="4"/>
    <n v="699"/>
    <n v="34.950000000000003"/>
    <n v="664.05"/>
    <n v="300"/>
    <n v="364.04999999999995"/>
    <n v="0"/>
    <s v="Sep"/>
    <n v="2025"/>
    <x v="1"/>
  </r>
  <r>
    <s v="ORD100741"/>
    <d v="2025-09-18T00:00:00"/>
    <s v="CUST1259"/>
    <s v="Kiara Chopra"/>
    <s v="Male"/>
    <n v="28"/>
    <x v="4"/>
    <s v="South"/>
    <s v="P015"/>
    <x v="23"/>
    <x v="0"/>
    <s v="Home Decor"/>
    <n v="3"/>
    <n v="1599"/>
    <n v="0.05"/>
    <n v="2550"/>
    <x v="0"/>
    <s v="Delivered"/>
    <s v="Mobile App"/>
    <n v="1"/>
    <n v="4797"/>
    <n v="239.85000000000002"/>
    <n v="4557.1499999999996"/>
    <n v="2550"/>
    <n v="2007.1499999999996"/>
    <n v="0"/>
    <s v="Sep"/>
    <n v="2025"/>
    <x v="3"/>
  </r>
  <r>
    <s v="ORD103340"/>
    <d v="2025-09-18T00:00:00"/>
    <s v="CUST0754"/>
    <s v="Yash Agarwal"/>
    <s v="Male"/>
    <n v="28"/>
    <x v="15"/>
    <s v="West"/>
    <s v="P003"/>
    <x v="9"/>
    <x v="3"/>
    <s v="Wearables"/>
    <n v="3"/>
    <n v="3299"/>
    <n v="0.05"/>
    <n v="6300"/>
    <x v="1"/>
    <s v="Delivered"/>
    <s v="Website"/>
    <n v="4"/>
    <n v="9897"/>
    <n v="494.85"/>
    <n v="9402.15"/>
    <n v="6300"/>
    <n v="3102.1499999999996"/>
    <n v="0"/>
    <s v="Sep"/>
    <n v="2025"/>
    <x v="3"/>
  </r>
  <r>
    <s v="ORD101181"/>
    <d v="2025-09-18T00:00:00"/>
    <s v="CUST1297"/>
    <s v="Sakshi Mishra"/>
    <s v="Male"/>
    <n v="56"/>
    <x v="11"/>
    <s v="West"/>
    <s v="P030"/>
    <x v="7"/>
    <x v="4"/>
    <s v="Self Development"/>
    <n v="1"/>
    <n v="599"/>
    <n v="0.1"/>
    <n v="260"/>
    <x v="1"/>
    <s v="Delivered"/>
    <s v="Mobile App"/>
    <n v="3"/>
    <n v="599"/>
    <n v="59.900000000000006"/>
    <n v="539.1"/>
    <n v="260"/>
    <n v="279.10000000000002"/>
    <n v="0"/>
    <s v="Sep"/>
    <n v="2025"/>
    <x v="4"/>
  </r>
  <r>
    <s v="ORD100952"/>
    <d v="2025-09-18T00:00:00"/>
    <s v="CUST0735"/>
    <s v="Shivam Mehta"/>
    <s v="Male"/>
    <n v="51"/>
    <x v="4"/>
    <s v="South"/>
    <s v="P020"/>
    <x v="14"/>
    <x v="5"/>
    <s v="Fitness"/>
    <n v="2"/>
    <n v="699"/>
    <n v="0.1"/>
    <n v="640"/>
    <x v="0"/>
    <s v="Delivered"/>
    <s v="Website"/>
    <n v="5"/>
    <n v="1398"/>
    <n v="139.80000000000001"/>
    <n v="1258.2"/>
    <n v="640"/>
    <n v="618.20000000000005"/>
    <n v="0"/>
    <s v="Sep"/>
    <n v="2025"/>
    <x v="1"/>
  </r>
  <r>
    <s v="ORD101990"/>
    <d v="2025-09-18T00:00:00"/>
    <s v="CUST1612"/>
    <s v="Rahul Kumar"/>
    <s v="Male"/>
    <n v="27"/>
    <x v="14"/>
    <s v="South"/>
    <s v="P005"/>
    <x v="27"/>
    <x v="3"/>
    <s v="Accessories"/>
    <n v="2"/>
    <n v="1599"/>
    <n v="0.05"/>
    <n v="1840"/>
    <x v="0"/>
    <s v="Delivered"/>
    <s v="Website"/>
    <n v="4"/>
    <n v="3198"/>
    <n v="159.9"/>
    <n v="3038.1"/>
    <n v="1840"/>
    <n v="1198.0999999999999"/>
    <n v="0"/>
    <s v="Sep"/>
    <n v="2025"/>
    <x v="3"/>
  </r>
  <r>
    <s v="ORD102088"/>
    <d v="2025-09-18T00:00:00"/>
    <s v="CUST0042"/>
    <s v="Arjun Rao"/>
    <s v="Female"/>
    <n v="35"/>
    <x v="12"/>
    <s v="West"/>
    <s v="P007"/>
    <x v="5"/>
    <x v="2"/>
    <s v="Footwear"/>
    <n v="2"/>
    <n v="2899"/>
    <n v="0"/>
    <n v="3400"/>
    <x v="0"/>
    <s v="Delivered"/>
    <s v="Website"/>
    <n v="4"/>
    <n v="5798"/>
    <n v="0"/>
    <n v="5798"/>
    <n v="3400"/>
    <n v="2398"/>
    <n v="0"/>
    <s v="Sep"/>
    <n v="2025"/>
    <x v="3"/>
  </r>
  <r>
    <s v="ORD101903"/>
    <d v="2025-09-18T00:00:00"/>
    <s v="CUST0517"/>
    <s v="Akash Bansal"/>
    <s v="Male"/>
    <n v="43"/>
    <x v="20"/>
    <s v="South"/>
    <s v="P008"/>
    <x v="2"/>
    <x v="2"/>
    <s v="Clothing"/>
    <n v="1"/>
    <n v="799"/>
    <n v="0"/>
    <n v="390"/>
    <x v="0"/>
    <s v="Delivered"/>
    <s v="Mobile App"/>
    <n v="1"/>
    <n v="799"/>
    <n v="0"/>
    <n v="799"/>
    <n v="390"/>
    <n v="409"/>
    <n v="0"/>
    <s v="Sep"/>
    <n v="2025"/>
    <x v="2"/>
  </r>
  <r>
    <s v="ORD104772"/>
    <d v="2025-09-18T00:00:00"/>
    <s v="CUST1221"/>
    <s v="Akash Bansal"/>
    <s v="Female"/>
    <n v="31"/>
    <x v="17"/>
    <s v="North"/>
    <s v="P009"/>
    <x v="21"/>
    <x v="2"/>
    <s v="Clothing"/>
    <n v="1"/>
    <n v="1999"/>
    <n v="0.1"/>
    <n v="1050"/>
    <x v="1"/>
    <s v="Delivered"/>
    <s v="Website"/>
    <n v="4"/>
    <n v="1999"/>
    <n v="199.9"/>
    <n v="1799.1"/>
    <n v="1050"/>
    <n v="749.09999999999991"/>
    <n v="0"/>
    <s v="Sep"/>
    <n v="2025"/>
    <x v="3"/>
  </r>
  <r>
    <s v="ORD102368"/>
    <d v="2025-09-19T00:00:00"/>
    <s v="CUST1621"/>
    <s v="Pranav Bansal"/>
    <s v="Male"/>
    <n v="24"/>
    <x v="14"/>
    <s v="South"/>
    <s v="P024"/>
    <x v="13"/>
    <x v="1"/>
    <s v="Fragrance"/>
    <n v="2"/>
    <n v="1799"/>
    <n v="0.1"/>
    <n v="1800"/>
    <x v="0"/>
    <s v="Delivered"/>
    <s v="Mobile App"/>
    <n v="4"/>
    <n v="3598"/>
    <n v="359.8"/>
    <n v="3238.2"/>
    <n v="1800"/>
    <n v="1438.1999999999998"/>
    <n v="0"/>
    <s v="Sep"/>
    <n v="2025"/>
    <x v="0"/>
  </r>
  <r>
    <s v="ORD103074"/>
    <d v="2025-09-19T00:00:00"/>
    <s v="CUST0620"/>
    <s v="Rahul Kumar"/>
    <s v="Male"/>
    <n v="35"/>
    <x v="20"/>
    <s v="South"/>
    <s v="P021"/>
    <x v="3"/>
    <x v="1"/>
    <s v="Skincare"/>
    <n v="2"/>
    <n v="499"/>
    <n v="0.1"/>
    <n v="440"/>
    <x v="0"/>
    <s v="Delivered"/>
    <s v="Mobile App"/>
    <n v="3"/>
    <n v="998"/>
    <n v="99.800000000000011"/>
    <n v="898.2"/>
    <n v="440"/>
    <n v="458.20000000000005"/>
    <n v="0"/>
    <s v="Sep"/>
    <n v="2025"/>
    <x v="3"/>
  </r>
  <r>
    <s v="ORD102370"/>
    <d v="2025-09-19T00:00:00"/>
    <s v="CUST1324"/>
    <s v="Rahul Kumar"/>
    <s v="Male"/>
    <n v="34"/>
    <x v="13"/>
    <s v="North"/>
    <s v="P003"/>
    <x v="9"/>
    <x v="3"/>
    <s v="Wearables"/>
    <n v="2"/>
    <n v="3299"/>
    <n v="0.1"/>
    <n v="4200"/>
    <x v="3"/>
    <s v="Delivered"/>
    <s v="Mobile App"/>
    <n v="5"/>
    <n v="6598"/>
    <n v="659.80000000000007"/>
    <n v="5938.2"/>
    <n v="4200"/>
    <n v="1738.1999999999998"/>
    <n v="0"/>
    <s v="Sep"/>
    <n v="2025"/>
    <x v="3"/>
  </r>
  <r>
    <s v="ORD102509"/>
    <d v="2025-09-19T00:00:00"/>
    <s v="CUST0770"/>
    <s v="Manish Agarwal"/>
    <s v="Male"/>
    <n v="22"/>
    <x v="8"/>
    <s v="East"/>
    <s v="P027"/>
    <x v="25"/>
    <x v="4"/>
    <s v="Business"/>
    <n v="1"/>
    <n v="699"/>
    <n v="0.1"/>
    <n v="300"/>
    <x v="0"/>
    <s v="Delivered"/>
    <s v="Mobile App"/>
    <n v="4"/>
    <n v="699"/>
    <n v="69.900000000000006"/>
    <n v="629.1"/>
    <n v="300"/>
    <n v="329.1"/>
    <n v="0"/>
    <s v="Sep"/>
    <n v="2025"/>
    <x v="0"/>
  </r>
  <r>
    <s v="ORD103229"/>
    <d v="2025-09-19T00:00:00"/>
    <s v="CUST1406"/>
    <s v="Pooja Kapoor"/>
    <s v="Male"/>
    <n v="27"/>
    <x v="8"/>
    <s v="East"/>
    <s v="P017"/>
    <x v="17"/>
    <x v="5"/>
    <s v="Fitness"/>
    <n v="1"/>
    <n v="2499"/>
    <n v="0.15"/>
    <n v="1450"/>
    <x v="3"/>
    <s v="Delivered"/>
    <s v="Website"/>
    <n v="5"/>
    <n v="2499"/>
    <n v="374.84999999999997"/>
    <n v="2124.15"/>
    <n v="1450"/>
    <n v="674.15000000000009"/>
    <n v="0"/>
    <s v="Sep"/>
    <n v="2025"/>
    <x v="3"/>
  </r>
  <r>
    <s v="ORD101737"/>
    <d v="2025-09-19T00:00:00"/>
    <s v="CUST0910"/>
    <s v="Aditya Kapoor"/>
    <s v="Male"/>
    <n v="32"/>
    <x v="12"/>
    <s v="West"/>
    <s v="P001"/>
    <x v="6"/>
    <x v="3"/>
    <s v="Audio"/>
    <n v="1"/>
    <n v="2499"/>
    <n v="0.1"/>
    <n v="1550"/>
    <x v="0"/>
    <s v="Delivered"/>
    <s v="Website"/>
    <n v="4"/>
    <n v="2499"/>
    <n v="249.9"/>
    <n v="2249.1"/>
    <n v="1550"/>
    <n v="699.09999999999991"/>
    <n v="0"/>
    <s v="Sep"/>
    <n v="2025"/>
    <x v="3"/>
  </r>
  <r>
    <s v="ORD101203"/>
    <d v="2025-09-19T00:00:00"/>
    <s v="CUST1869"/>
    <s v="Tanvi Patel"/>
    <s v="Female"/>
    <n v="33"/>
    <x v="15"/>
    <s v="West"/>
    <s v="P003"/>
    <x v="9"/>
    <x v="3"/>
    <s v="Wearables"/>
    <n v="2"/>
    <n v="3299"/>
    <n v="0.1"/>
    <n v="4200"/>
    <x v="2"/>
    <s v="Delivered"/>
    <s v="Mobile App"/>
    <n v="3"/>
    <n v="6598"/>
    <n v="659.80000000000007"/>
    <n v="5938.2"/>
    <n v="4200"/>
    <n v="1738.1999999999998"/>
    <n v="0"/>
    <s v="Sep"/>
    <n v="2025"/>
    <x v="3"/>
  </r>
  <r>
    <s v="ORD104137"/>
    <d v="2025-09-19T00:00:00"/>
    <s v="CUST0781"/>
    <s v="Tanvi Patel"/>
    <s v="Male"/>
    <n v="48"/>
    <x v="18"/>
    <s v="South"/>
    <s v="P008"/>
    <x v="2"/>
    <x v="2"/>
    <s v="Clothing"/>
    <n v="1"/>
    <n v="799"/>
    <n v="0"/>
    <n v="390"/>
    <x v="3"/>
    <s v="Delivered"/>
    <s v="Website"/>
    <n v="4"/>
    <n v="799"/>
    <n v="0"/>
    <n v="799"/>
    <n v="390"/>
    <n v="409"/>
    <n v="0"/>
    <s v="Sep"/>
    <n v="2025"/>
    <x v="1"/>
  </r>
  <r>
    <s v="ORD102757"/>
    <d v="2025-09-20T00:00:00"/>
    <s v="CUST0185"/>
    <s v="Meera Singh"/>
    <s v="Male"/>
    <n v="33"/>
    <x v="21"/>
    <s v="East"/>
    <s v="P005"/>
    <x v="27"/>
    <x v="3"/>
    <s v="Accessories"/>
    <n v="3"/>
    <n v="1599"/>
    <n v="0.15"/>
    <n v="2760"/>
    <x v="1"/>
    <s v="Delivered"/>
    <s v="Website"/>
    <n v="5"/>
    <n v="4797"/>
    <n v="719.55"/>
    <n v="4077.45"/>
    <n v="2760"/>
    <n v="1317.4499999999998"/>
    <n v="0"/>
    <s v="Sep"/>
    <n v="2025"/>
    <x v="3"/>
  </r>
  <r>
    <s v="ORD100189"/>
    <d v="2025-09-20T00:00:00"/>
    <s v="CUST0899"/>
    <s v="Riya Verma"/>
    <s v="Male"/>
    <n v="42"/>
    <x v="19"/>
    <s v="East"/>
    <s v="P029"/>
    <x v="11"/>
    <x v="4"/>
    <s v="Technology"/>
    <n v="1"/>
    <n v="1299"/>
    <n v="0.25"/>
    <n v="610"/>
    <x v="3"/>
    <s v="Delivered"/>
    <s v="Website"/>
    <n v="3"/>
    <n v="1299"/>
    <n v="324.75"/>
    <n v="974.25"/>
    <n v="610"/>
    <n v="364.25"/>
    <n v="0"/>
    <s v="Sep"/>
    <n v="2025"/>
    <x v="2"/>
  </r>
  <r>
    <s v="ORD101662"/>
    <d v="2025-09-20T00:00:00"/>
    <s v="CUST0849"/>
    <s v="Sakshi Mishra"/>
    <s v="Male"/>
    <n v="36"/>
    <x v="15"/>
    <s v="West"/>
    <s v="P013"/>
    <x v="22"/>
    <x v="0"/>
    <s v="Cookware"/>
    <n v="1"/>
    <n v="4299"/>
    <n v="0"/>
    <n v="2700"/>
    <x v="1"/>
    <s v="Delivered"/>
    <s v="Website"/>
    <n v="5"/>
    <n v="4299"/>
    <n v="0"/>
    <n v="4299"/>
    <n v="2700"/>
    <n v="1599"/>
    <n v="0"/>
    <s v="Sep"/>
    <n v="2025"/>
    <x v="2"/>
  </r>
  <r>
    <s v="ORD104400"/>
    <d v="2025-09-20T00:00:00"/>
    <s v="CUST1155"/>
    <s v="Riya Verma"/>
    <s v="Male"/>
    <n v="37"/>
    <x v="22"/>
    <s v="South"/>
    <s v="P020"/>
    <x v="14"/>
    <x v="5"/>
    <s v="Fitness"/>
    <n v="3"/>
    <n v="699"/>
    <n v="0.1"/>
    <n v="960"/>
    <x v="0"/>
    <s v="Delivered"/>
    <s v="Mobile App"/>
    <n v="5"/>
    <n v="2097"/>
    <n v="209.70000000000002"/>
    <n v="1887.3"/>
    <n v="960"/>
    <n v="927.3"/>
    <n v="0"/>
    <s v="Sep"/>
    <n v="2025"/>
    <x v="2"/>
  </r>
  <r>
    <s v="ORD101810"/>
    <d v="2025-09-20T00:00:00"/>
    <s v="CUST1196"/>
    <s v="Rahul Kumar"/>
    <s v="Female"/>
    <n v="30"/>
    <x v="6"/>
    <s v="North"/>
    <s v="P025"/>
    <x v="1"/>
    <x v="1"/>
    <s v="Skincare"/>
    <n v="2"/>
    <n v="699"/>
    <n v="0.2"/>
    <n v="620"/>
    <x v="2"/>
    <s v="Delivered"/>
    <s v="Website"/>
    <n v="4"/>
    <n v="1398"/>
    <n v="279.60000000000002"/>
    <n v="1118.4000000000001"/>
    <n v="620"/>
    <n v="498.40000000000009"/>
    <n v="0"/>
    <s v="Sep"/>
    <n v="2025"/>
    <x v="3"/>
  </r>
  <r>
    <s v="ORD101613"/>
    <d v="2025-09-20T00:00:00"/>
    <s v="CUST1498"/>
    <s v="Rohan Rao"/>
    <s v="Female"/>
    <n v="27"/>
    <x v="1"/>
    <s v="North"/>
    <s v="P020"/>
    <x v="14"/>
    <x v="5"/>
    <s v="Fitness"/>
    <n v="2"/>
    <n v="699"/>
    <n v="0.1"/>
    <n v="640"/>
    <x v="0"/>
    <s v="Delivered"/>
    <s v="Mobile App"/>
    <n v="3"/>
    <n v="1398"/>
    <n v="139.80000000000001"/>
    <n v="1258.2"/>
    <n v="640"/>
    <n v="618.20000000000005"/>
    <n v="0"/>
    <s v="Sep"/>
    <n v="2025"/>
    <x v="3"/>
  </r>
  <r>
    <s v="ORD104149"/>
    <d v="2025-09-20T00:00:00"/>
    <s v="CUST1086"/>
    <s v="Pooja Kapoor"/>
    <s v="Female"/>
    <n v="18"/>
    <x v="12"/>
    <s v="West"/>
    <s v="P023"/>
    <x v="20"/>
    <x v="1"/>
    <s v="Haircare"/>
    <n v="1"/>
    <n v="649"/>
    <n v="0.1"/>
    <n v="290"/>
    <x v="3"/>
    <s v="Delivered"/>
    <s v="Website"/>
    <n v="4"/>
    <n v="649"/>
    <n v="64.900000000000006"/>
    <n v="584.1"/>
    <n v="290"/>
    <n v="294.10000000000002"/>
    <n v="0"/>
    <s v="Sep"/>
    <n v="2025"/>
    <x v="0"/>
  </r>
  <r>
    <s v="ORD103654"/>
    <d v="2025-09-21T00:00:00"/>
    <s v="CUST0319"/>
    <s v="Shivam Mehta"/>
    <s v="Male"/>
    <n v="25"/>
    <x v="4"/>
    <s v="South"/>
    <s v="P010"/>
    <x v="26"/>
    <x v="2"/>
    <s v="Clothing"/>
    <n v="2"/>
    <n v="1499"/>
    <n v="0.1"/>
    <n v="1560"/>
    <x v="4"/>
    <s v="Delivered"/>
    <s v="Website"/>
    <n v="4"/>
    <n v="2998"/>
    <n v="299.8"/>
    <n v="2698.2"/>
    <n v="1560"/>
    <n v="1138.1999999999998"/>
    <n v="0"/>
    <s v="Sep"/>
    <n v="2025"/>
    <x v="0"/>
  </r>
  <r>
    <s v="ORD102616"/>
    <d v="2025-09-21T00:00:00"/>
    <s v="CUST1630"/>
    <s v="Pooja Kapoor"/>
    <s v="Male"/>
    <n v="21"/>
    <x v="17"/>
    <s v="North"/>
    <s v="P010"/>
    <x v="26"/>
    <x v="2"/>
    <s v="Clothing"/>
    <n v="1"/>
    <n v="1499"/>
    <n v="0.1"/>
    <n v="780"/>
    <x v="0"/>
    <s v="Delivered"/>
    <s v="Website"/>
    <n v="5"/>
    <n v="1499"/>
    <n v="149.9"/>
    <n v="1349.1"/>
    <n v="780"/>
    <n v="569.09999999999991"/>
    <n v="0"/>
    <s v="Sep"/>
    <n v="2025"/>
    <x v="0"/>
  </r>
  <r>
    <s v="ORD100905"/>
    <d v="2025-09-21T00:00:00"/>
    <s v="CUST1384"/>
    <s v="Sanya Malhotra"/>
    <s v="Female"/>
    <n v="35"/>
    <x v="21"/>
    <s v="East"/>
    <s v="P002"/>
    <x v="10"/>
    <x v="3"/>
    <s v="Audio"/>
    <n v="1"/>
    <n v="1899"/>
    <n v="0"/>
    <n v="1120"/>
    <x v="0"/>
    <s v="Delivered"/>
    <s v="Mobile App"/>
    <n v="5"/>
    <n v="1899"/>
    <n v="0"/>
    <n v="1899"/>
    <n v="1120"/>
    <n v="779"/>
    <n v="0"/>
    <s v="Sep"/>
    <n v="2025"/>
    <x v="3"/>
  </r>
  <r>
    <s v="ORD101371"/>
    <d v="2025-09-21T00:00:00"/>
    <s v="CUST0616"/>
    <s v="Sanya Malhotra"/>
    <s v="Female"/>
    <n v="30"/>
    <x v="7"/>
    <s v="West"/>
    <s v="P005"/>
    <x v="27"/>
    <x v="3"/>
    <s v="Accessories"/>
    <n v="3"/>
    <n v="1599"/>
    <n v="0.05"/>
    <n v="2760"/>
    <x v="5"/>
    <s v="Delivered"/>
    <s v="Mobile App"/>
    <n v="5"/>
    <n v="4797"/>
    <n v="239.85000000000002"/>
    <n v="4557.1499999999996"/>
    <n v="2760"/>
    <n v="1797.1499999999996"/>
    <n v="0"/>
    <s v="Sep"/>
    <n v="2025"/>
    <x v="3"/>
  </r>
  <r>
    <s v="ORD100924"/>
    <d v="2025-09-21T00:00:00"/>
    <s v="CUST1127"/>
    <s v="Nisha Saxena"/>
    <s v="Female"/>
    <n v="26"/>
    <x v="22"/>
    <s v="South"/>
    <s v="P026"/>
    <x v="15"/>
    <x v="4"/>
    <s v="Fiction"/>
    <n v="2"/>
    <n v="899"/>
    <n v="0.2"/>
    <n v="840"/>
    <x v="0"/>
    <s v="Delivered"/>
    <s v="Mobile App"/>
    <n v="4"/>
    <n v="1798"/>
    <n v="359.6"/>
    <n v="1438.4"/>
    <n v="840"/>
    <n v="598.40000000000009"/>
    <n v="0"/>
    <s v="Sep"/>
    <n v="2025"/>
    <x v="3"/>
  </r>
  <r>
    <s v="ORD100304"/>
    <d v="2025-09-21T00:00:00"/>
    <s v="CUST0592"/>
    <s v="Mohit Sharma"/>
    <s v="Male"/>
    <n v="38"/>
    <x v="7"/>
    <s v="West"/>
    <s v="P008"/>
    <x v="2"/>
    <x v="2"/>
    <s v="Clothing"/>
    <n v="1"/>
    <n v="799"/>
    <n v="0.2"/>
    <n v="390"/>
    <x v="2"/>
    <s v="Delivered"/>
    <s v="Mobile App"/>
    <n v="4"/>
    <n v="799"/>
    <n v="159.80000000000001"/>
    <n v="639.20000000000005"/>
    <n v="390"/>
    <n v="249.20000000000005"/>
    <n v="0"/>
    <s v="Sep"/>
    <n v="2025"/>
    <x v="2"/>
  </r>
  <r>
    <s v="ORD101696"/>
    <d v="2025-09-21T00:00:00"/>
    <s v="CUST0962"/>
    <s v="Manish Agarwal"/>
    <s v="Female"/>
    <n v="38"/>
    <x v="17"/>
    <s v="North"/>
    <s v="P004"/>
    <x v="19"/>
    <x v="3"/>
    <s v="Accessories"/>
    <n v="2"/>
    <n v="899"/>
    <n v="0.05"/>
    <n v="960"/>
    <x v="0"/>
    <s v="Returned"/>
    <s v="Website"/>
    <n v="5"/>
    <n v="1798"/>
    <n v="89.9"/>
    <n v="1708.1"/>
    <n v="960"/>
    <n v="748.09999999999991"/>
    <n v="0"/>
    <s v="Sep"/>
    <n v="2025"/>
    <x v="2"/>
  </r>
  <r>
    <s v="ORD103544"/>
    <d v="2025-09-21T00:00:00"/>
    <s v="CUST0360"/>
    <s v="Sanya Malhotra"/>
    <s v="Female"/>
    <n v="34"/>
    <x v="15"/>
    <s v="West"/>
    <s v="P012"/>
    <x v="0"/>
    <x v="0"/>
    <s v="Kitchen"/>
    <n v="3"/>
    <n v="5999"/>
    <n v="0.15"/>
    <n v="11700"/>
    <x v="2"/>
    <s v="Delivered"/>
    <s v="Mobile App"/>
    <n v="5"/>
    <n v="17997"/>
    <n v="2699.5499999999997"/>
    <n v="15297.45"/>
    <n v="11700"/>
    <n v="3597.4500000000007"/>
    <n v="0"/>
    <s v="Sep"/>
    <n v="2025"/>
    <x v="3"/>
  </r>
  <r>
    <s v="ORD102634"/>
    <d v="2025-09-22T00:00:00"/>
    <s v="CUST1431"/>
    <s v="Aditi Saxena"/>
    <s v="Male"/>
    <n v="24"/>
    <x v="13"/>
    <s v="North"/>
    <s v="P018"/>
    <x v="16"/>
    <x v="5"/>
    <s v="Sports"/>
    <n v="2"/>
    <n v="2199"/>
    <n v="0.05"/>
    <n v="2500"/>
    <x v="2"/>
    <s v="Cancelled"/>
    <s v="Website"/>
    <m/>
    <n v="4398"/>
    <n v="219.9"/>
    <n v="4178.1000000000004"/>
    <n v="2500"/>
    <n v="1678.1000000000004"/>
    <n v="0"/>
    <s v="Sep"/>
    <n v="2025"/>
    <x v="0"/>
  </r>
  <r>
    <s v="ORD104552"/>
    <d v="2025-09-22T00:00:00"/>
    <s v="CUST1524"/>
    <s v="Karan Jain"/>
    <s v="Male"/>
    <n v="35"/>
    <x v="7"/>
    <s v="West"/>
    <s v="P011"/>
    <x v="24"/>
    <x v="0"/>
    <s v="Kitchen"/>
    <n v="1"/>
    <n v="3499"/>
    <n v="0"/>
    <n v="2250"/>
    <x v="3"/>
    <s v="Delivered"/>
    <s v="Website"/>
    <n v="4"/>
    <n v="3499"/>
    <n v="0"/>
    <n v="3499"/>
    <n v="2250"/>
    <n v="1249"/>
    <n v="0"/>
    <s v="Sep"/>
    <n v="2025"/>
    <x v="3"/>
  </r>
  <r>
    <s v="ORD102230"/>
    <d v="2025-09-22T00:00:00"/>
    <s v="CUST1486"/>
    <s v="Aditya Kapoor"/>
    <s v="Female"/>
    <n v="36"/>
    <x v="7"/>
    <s v="West"/>
    <s v="P002"/>
    <x v="10"/>
    <x v="3"/>
    <s v="Audio"/>
    <n v="1"/>
    <n v="1899"/>
    <n v="0.05"/>
    <n v="1120"/>
    <x v="5"/>
    <s v="Delivered"/>
    <s v="Mobile App"/>
    <n v="5"/>
    <n v="1899"/>
    <n v="94.95"/>
    <n v="1804.05"/>
    <n v="1120"/>
    <n v="684.05"/>
    <n v="0"/>
    <s v="Sep"/>
    <n v="2025"/>
    <x v="2"/>
  </r>
  <r>
    <s v="ORD104958"/>
    <d v="2025-09-22T00:00:00"/>
    <s v="CUST1492"/>
    <s v="Karan Jain"/>
    <s v="Male"/>
    <n v="25"/>
    <x v="8"/>
    <s v="East"/>
    <s v="P005"/>
    <x v="27"/>
    <x v="3"/>
    <s v="Accessories"/>
    <n v="3"/>
    <n v="1599"/>
    <n v="0.25"/>
    <n v="2760"/>
    <x v="0"/>
    <s v="Delivered"/>
    <s v="Mobile App"/>
    <n v="5"/>
    <n v="4797"/>
    <n v="1199.25"/>
    <n v="3597.75"/>
    <n v="2760"/>
    <n v="837.75"/>
    <n v="0"/>
    <s v="Sep"/>
    <n v="2025"/>
    <x v="0"/>
  </r>
  <r>
    <s v="ORD103482"/>
    <d v="2025-09-22T00:00:00"/>
    <s v="CUST0050"/>
    <s v="Yash Agarwal"/>
    <s v="Female"/>
    <n v="24"/>
    <x v="4"/>
    <s v="South"/>
    <s v="P020"/>
    <x v="14"/>
    <x v="5"/>
    <s v="Fitness"/>
    <n v="2"/>
    <n v="699"/>
    <n v="0.1"/>
    <n v="640"/>
    <x v="4"/>
    <s v="Delivered"/>
    <s v="Mobile App"/>
    <n v="3"/>
    <n v="1398"/>
    <n v="139.80000000000001"/>
    <n v="1258.2"/>
    <n v="640"/>
    <n v="618.20000000000005"/>
    <n v="0"/>
    <s v="Sep"/>
    <n v="2025"/>
    <x v="0"/>
  </r>
  <r>
    <s v="ORD100409"/>
    <d v="2025-09-22T00:00:00"/>
    <s v="CUST1199"/>
    <s v="Isha Mehta"/>
    <s v="Male"/>
    <n v="38"/>
    <x v="14"/>
    <s v="South"/>
    <s v="P001"/>
    <x v="6"/>
    <x v="3"/>
    <s v="Audio"/>
    <n v="1"/>
    <n v="2499"/>
    <n v="0"/>
    <n v="1550"/>
    <x v="4"/>
    <s v="Delivered"/>
    <s v="Mobile App"/>
    <n v="5"/>
    <n v="2499"/>
    <n v="0"/>
    <n v="2499"/>
    <n v="1550"/>
    <n v="949"/>
    <n v="0"/>
    <s v="Sep"/>
    <n v="2025"/>
    <x v="2"/>
  </r>
  <r>
    <s v="ORD102942"/>
    <d v="2025-09-22T00:00:00"/>
    <s v="CUST0459"/>
    <s v="Kiara Chopra"/>
    <s v="Male"/>
    <n v="20"/>
    <x v="17"/>
    <s v="North"/>
    <s v="P009"/>
    <x v="21"/>
    <x v="2"/>
    <s v="Clothing"/>
    <n v="1"/>
    <n v="1999"/>
    <n v="0.05"/>
    <n v="1050"/>
    <x v="4"/>
    <s v="Delivered"/>
    <s v="Mobile App"/>
    <n v="4"/>
    <n v="1999"/>
    <n v="99.95"/>
    <n v="1899.05"/>
    <n v="1050"/>
    <n v="849.05"/>
    <n v="0"/>
    <s v="Sep"/>
    <n v="2025"/>
    <x v="0"/>
  </r>
  <r>
    <s v="ORD103830"/>
    <d v="2025-09-22T00:00:00"/>
    <s v="CUST0111"/>
    <s v="Isha Mehta"/>
    <s v="Male"/>
    <n v="24"/>
    <x v="5"/>
    <s v="West"/>
    <s v="P025"/>
    <x v="1"/>
    <x v="1"/>
    <s v="Skincare"/>
    <n v="1"/>
    <n v="699"/>
    <n v="0.05"/>
    <n v="310"/>
    <x v="0"/>
    <s v="Delivered"/>
    <s v="Website"/>
    <n v="5"/>
    <n v="699"/>
    <n v="34.950000000000003"/>
    <n v="664.05"/>
    <n v="310"/>
    <n v="354.04999999999995"/>
    <n v="0"/>
    <s v="Sep"/>
    <n v="2025"/>
    <x v="0"/>
  </r>
  <r>
    <s v="ORD102311"/>
    <d v="2025-09-22T00:00:00"/>
    <s v="CUST0754"/>
    <s v="Yash Agarwal"/>
    <s v="Female"/>
    <n v="18"/>
    <x v="13"/>
    <s v="North"/>
    <s v="P008"/>
    <x v="2"/>
    <x v="2"/>
    <s v="Clothing"/>
    <n v="1"/>
    <n v="799"/>
    <n v="0.1"/>
    <n v="390"/>
    <x v="1"/>
    <s v="Delivered"/>
    <s v="Website"/>
    <n v="4"/>
    <n v="799"/>
    <n v="79.900000000000006"/>
    <n v="719.1"/>
    <n v="390"/>
    <n v="329.1"/>
    <n v="0"/>
    <s v="Sep"/>
    <n v="2025"/>
    <x v="0"/>
  </r>
  <r>
    <s v="ORD104595"/>
    <d v="2025-09-23T00:00:00"/>
    <s v="CUST0082"/>
    <s v="Yash Agarwal"/>
    <s v="Male"/>
    <n v="34"/>
    <x v="9"/>
    <s v="North"/>
    <s v="P011"/>
    <x v="24"/>
    <x v="0"/>
    <s v="Kitchen"/>
    <n v="1"/>
    <n v="3499"/>
    <n v="0.1"/>
    <n v="2250"/>
    <x v="3"/>
    <s v="Delivered"/>
    <s v="Mobile App"/>
    <n v="3"/>
    <n v="3499"/>
    <n v="349.90000000000003"/>
    <n v="3149.1"/>
    <n v="2250"/>
    <n v="899.09999999999991"/>
    <n v="0"/>
    <s v="Sep"/>
    <n v="2025"/>
    <x v="3"/>
  </r>
  <r>
    <s v="ORD102430"/>
    <d v="2025-09-23T00:00:00"/>
    <s v="CUST0511"/>
    <s v="Shivam Mehta"/>
    <s v="Male"/>
    <n v="23"/>
    <x v="17"/>
    <s v="North"/>
    <s v="P027"/>
    <x v="25"/>
    <x v="4"/>
    <s v="Business"/>
    <n v="1"/>
    <n v="699"/>
    <n v="0.1"/>
    <n v="300"/>
    <x v="0"/>
    <s v="Delivered"/>
    <s v="Mobile App"/>
    <n v="3"/>
    <n v="699"/>
    <n v="69.900000000000006"/>
    <n v="629.1"/>
    <n v="300"/>
    <n v="329.1"/>
    <n v="0"/>
    <s v="Sep"/>
    <n v="2025"/>
    <x v="0"/>
  </r>
  <r>
    <s v="ORD103705"/>
    <d v="2025-09-23T00:00:00"/>
    <s v="CUST0151"/>
    <s v="Aditi Saxena"/>
    <s v="Male"/>
    <n v="30"/>
    <x v="7"/>
    <s v="West"/>
    <s v="P004"/>
    <x v="19"/>
    <x v="3"/>
    <s v="Accessories"/>
    <n v="1"/>
    <n v="899"/>
    <n v="0.1"/>
    <n v="480"/>
    <x v="2"/>
    <s v="Returned"/>
    <s v="Mobile App"/>
    <n v="4"/>
    <n v="899"/>
    <n v="89.9"/>
    <n v="809.1"/>
    <n v="480"/>
    <n v="329.1"/>
    <n v="0"/>
    <s v="Sep"/>
    <n v="2025"/>
    <x v="3"/>
  </r>
  <r>
    <s v="ORD101118"/>
    <d v="2025-09-23T00:00:00"/>
    <s v="CUST2110"/>
    <s v="Pooja Kapoor"/>
    <s v="Female"/>
    <n v="36"/>
    <x v="18"/>
    <s v="South"/>
    <s v="P029"/>
    <x v="11"/>
    <x v="4"/>
    <s v="Technology"/>
    <n v="1"/>
    <n v="1299"/>
    <n v="0.1"/>
    <n v="610"/>
    <x v="0"/>
    <s v="Delivered"/>
    <s v="Mobile App"/>
    <n v="3"/>
    <n v="1299"/>
    <n v="129.9"/>
    <n v="1169.0999999999999"/>
    <n v="610"/>
    <n v="559.09999999999991"/>
    <n v="0"/>
    <s v="Sep"/>
    <n v="2025"/>
    <x v="2"/>
  </r>
  <r>
    <s v="ORD103211"/>
    <d v="2025-09-23T00:00:00"/>
    <s v="CUST1366"/>
    <s v="Simran Gupta"/>
    <s v="Male"/>
    <n v="30"/>
    <x v="19"/>
    <s v="East"/>
    <s v="P018"/>
    <x v="16"/>
    <x v="5"/>
    <s v="Sports"/>
    <n v="2"/>
    <n v="2199"/>
    <n v="0.05"/>
    <n v="2500"/>
    <x v="1"/>
    <s v="Delivered"/>
    <s v="Website"/>
    <n v="5"/>
    <n v="4398"/>
    <n v="219.9"/>
    <n v="4178.1000000000004"/>
    <n v="2500"/>
    <n v="1678.1000000000004"/>
    <n v="0"/>
    <s v="Sep"/>
    <n v="2025"/>
    <x v="3"/>
  </r>
  <r>
    <s v="ORD102961"/>
    <d v="2025-09-23T00:00:00"/>
    <s v="CUST1797"/>
    <s v="Akash Bansal"/>
    <s v="Female"/>
    <n v="35"/>
    <x v="3"/>
    <s v="East"/>
    <s v="P021"/>
    <x v="3"/>
    <x v="1"/>
    <s v="Skincare"/>
    <n v="2"/>
    <n v="499"/>
    <n v="0.05"/>
    <n v="440"/>
    <x v="2"/>
    <s v="Delivered"/>
    <s v="Mobile App"/>
    <n v="4"/>
    <n v="998"/>
    <n v="49.900000000000006"/>
    <n v="948.1"/>
    <n v="440"/>
    <n v="508.1"/>
    <n v="0"/>
    <s v="Sep"/>
    <n v="2025"/>
    <x v="3"/>
  </r>
  <r>
    <s v="ORD101763"/>
    <d v="2025-09-23T00:00:00"/>
    <s v="CUST0046"/>
    <s v="Aditya Kapoor"/>
    <s v="Female"/>
    <n v="32"/>
    <x v="5"/>
    <s v="West"/>
    <s v="P007"/>
    <x v="5"/>
    <x v="2"/>
    <s v="Footwear"/>
    <n v="1"/>
    <n v="2899"/>
    <n v="0"/>
    <n v="1700"/>
    <x v="0"/>
    <s v="Delivered"/>
    <s v="Mobile App"/>
    <n v="3"/>
    <n v="2899"/>
    <n v="0"/>
    <n v="2899"/>
    <n v="1700"/>
    <n v="1199"/>
    <n v="0"/>
    <s v="Sep"/>
    <n v="2025"/>
    <x v="3"/>
  </r>
  <r>
    <s v="ORD104785"/>
    <d v="2025-09-24T00:00:00"/>
    <s v="CUST1589"/>
    <s v="Pranav Bansal"/>
    <s v="Male"/>
    <n v="37"/>
    <x v="20"/>
    <s v="South"/>
    <s v="P007"/>
    <x v="5"/>
    <x v="2"/>
    <s v="Footwear"/>
    <n v="2"/>
    <n v="2899"/>
    <n v="0.15"/>
    <n v="3400"/>
    <x v="3"/>
    <s v="Delivered"/>
    <s v="Mobile App"/>
    <n v="5"/>
    <n v="5798"/>
    <n v="869.69999999999993"/>
    <n v="4928.3"/>
    <n v="3400"/>
    <n v="1528.3000000000002"/>
    <n v="0"/>
    <s v="Sep"/>
    <n v="2025"/>
    <x v="2"/>
  </r>
  <r>
    <s v="ORD101570"/>
    <d v="2025-09-24T00:00:00"/>
    <s v="CUST0156"/>
    <s v="Ananya Kumar"/>
    <s v="Male"/>
    <n v="21"/>
    <x v="9"/>
    <s v="North"/>
    <s v="P009"/>
    <x v="21"/>
    <x v="2"/>
    <s v="Clothing"/>
    <n v="2"/>
    <n v="1999"/>
    <n v="0.15"/>
    <n v="2100"/>
    <x v="0"/>
    <s v="Delivered"/>
    <s v="Mobile App"/>
    <n v="3"/>
    <n v="3998"/>
    <n v="599.69999999999993"/>
    <n v="3398.3"/>
    <n v="2100"/>
    <n v="1298.3000000000002"/>
    <n v="0"/>
    <s v="Sep"/>
    <n v="2025"/>
    <x v="0"/>
  </r>
  <r>
    <s v="ORD104401"/>
    <d v="2025-09-24T00:00:00"/>
    <s v="CUST0069"/>
    <s v="Akash Bansal"/>
    <s v="Male"/>
    <n v="35"/>
    <x v="5"/>
    <s v="West"/>
    <s v="P022"/>
    <x v="4"/>
    <x v="1"/>
    <s v="Skincare"/>
    <n v="1"/>
    <n v="799"/>
    <n v="0.05"/>
    <n v="360"/>
    <x v="4"/>
    <s v="Delivered"/>
    <s v="Website"/>
    <n v="5"/>
    <n v="799"/>
    <n v="39.950000000000003"/>
    <n v="759.05"/>
    <n v="360"/>
    <n v="399.04999999999995"/>
    <n v="0"/>
    <s v="Sep"/>
    <n v="2025"/>
    <x v="3"/>
  </r>
  <r>
    <s v="ORD101171"/>
    <d v="2025-09-24T00:00:00"/>
    <s v="CUST0093"/>
    <s v="Kavya Patel"/>
    <s v="Male"/>
    <n v="18"/>
    <x v="22"/>
    <s v="South"/>
    <s v="P006"/>
    <x v="8"/>
    <x v="2"/>
    <s v="Bags"/>
    <n v="2"/>
    <n v="1799"/>
    <n v="0"/>
    <n v="1900"/>
    <x v="3"/>
    <s v="Delivered"/>
    <s v="Mobile App"/>
    <n v="2"/>
    <n v="3598"/>
    <n v="0"/>
    <n v="3598"/>
    <n v="1900"/>
    <n v="1698"/>
    <n v="0"/>
    <s v="Sep"/>
    <n v="2025"/>
    <x v="0"/>
  </r>
  <r>
    <s v="ORD102566"/>
    <d v="2025-09-24T00:00:00"/>
    <s v="CUST0634"/>
    <s v="Rohan Rao"/>
    <s v="Male"/>
    <n v="36"/>
    <x v="14"/>
    <s v="South"/>
    <s v="P001"/>
    <x v="6"/>
    <x v="3"/>
    <s v="Audio"/>
    <n v="1"/>
    <n v="2499"/>
    <n v="0.05"/>
    <n v="1550"/>
    <x v="2"/>
    <s v="Delivered"/>
    <s v="Mobile App"/>
    <n v="5"/>
    <n v="2499"/>
    <n v="124.95"/>
    <n v="2374.0500000000002"/>
    <n v="1550"/>
    <n v="824.05000000000018"/>
    <n v="0"/>
    <s v="Sep"/>
    <n v="2025"/>
    <x v="2"/>
  </r>
  <r>
    <s v="ORD102853"/>
    <d v="2025-09-24T00:00:00"/>
    <s v="CUST0516"/>
    <s v="Varun Jain"/>
    <s v="Male"/>
    <n v="27"/>
    <x v="22"/>
    <s v="South"/>
    <s v="P029"/>
    <x v="11"/>
    <x v="4"/>
    <s v="Technology"/>
    <n v="1"/>
    <n v="1299"/>
    <n v="0.05"/>
    <n v="610"/>
    <x v="0"/>
    <s v="Delivered"/>
    <s v="Website"/>
    <n v="5"/>
    <n v="1299"/>
    <n v="64.95"/>
    <n v="1234.05"/>
    <n v="610"/>
    <n v="624.04999999999995"/>
    <n v="0"/>
    <s v="Sep"/>
    <n v="2025"/>
    <x v="3"/>
  </r>
  <r>
    <s v="ORD103492"/>
    <d v="2025-09-24T00:00:00"/>
    <s v="CUST0032"/>
    <s v="Aarav Sharma"/>
    <s v="Female"/>
    <n v="29"/>
    <x v="14"/>
    <s v="South"/>
    <s v="P001"/>
    <x v="6"/>
    <x v="3"/>
    <s v="Audio"/>
    <n v="1"/>
    <n v="2499"/>
    <n v="0.05"/>
    <n v="1550"/>
    <x v="1"/>
    <s v="Delivered"/>
    <s v="Website"/>
    <n v="3"/>
    <n v="2499"/>
    <n v="124.95"/>
    <n v="2374.0500000000002"/>
    <n v="1550"/>
    <n v="824.05000000000018"/>
    <n v="0"/>
    <s v="Sep"/>
    <n v="2025"/>
    <x v="3"/>
  </r>
  <r>
    <s v="ORD103836"/>
    <d v="2025-09-25T00:00:00"/>
    <s v="CUST0598"/>
    <s v="Simran Gupta"/>
    <s v="Female"/>
    <n v="24"/>
    <x v="10"/>
    <s v="South"/>
    <s v="P004"/>
    <x v="19"/>
    <x v="3"/>
    <s v="Accessories"/>
    <n v="1"/>
    <n v="899"/>
    <n v="0"/>
    <n v="480"/>
    <x v="3"/>
    <s v="Delivered"/>
    <s v="Mobile App"/>
    <n v="4"/>
    <n v="899"/>
    <n v="0"/>
    <n v="899"/>
    <n v="480"/>
    <n v="419"/>
    <n v="0"/>
    <s v="Sep"/>
    <n v="2025"/>
    <x v="0"/>
  </r>
  <r>
    <s v="ORD100992"/>
    <d v="2025-09-25T00:00:00"/>
    <s v="CUST0460"/>
    <s v="Rahul Kumar"/>
    <s v="Female"/>
    <n v="18"/>
    <x v="16"/>
    <s v="North"/>
    <s v="P002"/>
    <x v="10"/>
    <x v="3"/>
    <s v="Audio"/>
    <n v="1"/>
    <n v="1899"/>
    <n v="0.05"/>
    <n v="1120"/>
    <x v="2"/>
    <s v="Delivered"/>
    <s v="Website"/>
    <n v="5"/>
    <n v="1899"/>
    <n v="94.95"/>
    <n v="1804.05"/>
    <n v="1120"/>
    <n v="684.05"/>
    <n v="0"/>
    <s v="Sep"/>
    <n v="2025"/>
    <x v="0"/>
  </r>
  <r>
    <s v="ORD101059"/>
    <d v="2025-09-25T00:00:00"/>
    <s v="CUST0807"/>
    <s v="Nisha Saxena"/>
    <s v="Female"/>
    <n v="28"/>
    <x v="3"/>
    <s v="East"/>
    <s v="P022"/>
    <x v="4"/>
    <x v="1"/>
    <s v="Skincare"/>
    <n v="1"/>
    <n v="799"/>
    <n v="0.2"/>
    <n v="360"/>
    <x v="3"/>
    <s v="Delivered"/>
    <s v="Mobile App"/>
    <n v="4"/>
    <n v="799"/>
    <n v="159.80000000000001"/>
    <n v="639.20000000000005"/>
    <n v="360"/>
    <n v="279.20000000000005"/>
    <n v="0"/>
    <s v="Sep"/>
    <n v="2025"/>
    <x v="3"/>
  </r>
  <r>
    <s v="ORD103660"/>
    <d v="2025-09-25T00:00:00"/>
    <s v="CUST0830"/>
    <s v="Pooja Kapoor"/>
    <s v="Female"/>
    <n v="38"/>
    <x v="22"/>
    <s v="South"/>
    <s v="P016"/>
    <x v="28"/>
    <x v="5"/>
    <s v="Fitness"/>
    <n v="2"/>
    <n v="999"/>
    <n v="0.05"/>
    <n v="1040"/>
    <x v="0"/>
    <s v="Delivered"/>
    <s v="Website"/>
    <n v="5"/>
    <n v="1998"/>
    <n v="99.9"/>
    <n v="1898.1"/>
    <n v="1040"/>
    <n v="858.09999999999991"/>
    <n v="0"/>
    <s v="Sep"/>
    <n v="2025"/>
    <x v="2"/>
  </r>
  <r>
    <s v="ORD100146"/>
    <d v="2025-09-25T00:00:00"/>
    <s v="CUST1895"/>
    <s v="Nisha Saxena"/>
    <s v="Male"/>
    <n v="20"/>
    <x v="19"/>
    <s v="East"/>
    <s v="P007"/>
    <x v="5"/>
    <x v="2"/>
    <s v="Footwear"/>
    <n v="1"/>
    <n v="2899"/>
    <n v="0.15"/>
    <n v="1700"/>
    <x v="0"/>
    <s v="Delivered"/>
    <s v="Website"/>
    <n v="5"/>
    <n v="2899"/>
    <n v="434.84999999999997"/>
    <n v="2464.15"/>
    <n v="1700"/>
    <n v="764.15000000000009"/>
    <n v="0"/>
    <s v="Sep"/>
    <n v="2025"/>
    <x v="0"/>
  </r>
  <r>
    <s v="ORD102185"/>
    <d v="2025-09-25T00:00:00"/>
    <s v="CUST0975"/>
    <s v="Isha Mehta"/>
    <s v="Male"/>
    <n v="39"/>
    <x v="0"/>
    <s v="East"/>
    <s v="P001"/>
    <x v="6"/>
    <x v="3"/>
    <s v="Audio"/>
    <n v="3"/>
    <n v="2499"/>
    <n v="0.25"/>
    <n v="4650"/>
    <x v="3"/>
    <s v="Delivered"/>
    <s v="Website"/>
    <n v="2"/>
    <n v="7497"/>
    <n v="1874.25"/>
    <n v="5622.75"/>
    <n v="4650"/>
    <n v="972.75"/>
    <n v="0"/>
    <s v="Sep"/>
    <n v="2025"/>
    <x v="2"/>
  </r>
  <r>
    <s v="ORD104791"/>
    <d v="2025-09-25T00:00:00"/>
    <s v="CUST1374"/>
    <s v="Pooja Kapoor"/>
    <s v="Male"/>
    <n v="35"/>
    <x v="18"/>
    <s v="South"/>
    <s v="P022"/>
    <x v="4"/>
    <x v="1"/>
    <s v="Skincare"/>
    <n v="2"/>
    <n v="799"/>
    <n v="0.1"/>
    <n v="720"/>
    <x v="2"/>
    <s v="Delivered"/>
    <s v="Website"/>
    <n v="5"/>
    <n v="1598"/>
    <n v="159.80000000000001"/>
    <n v="1438.2"/>
    <n v="720"/>
    <n v="718.2"/>
    <n v="0"/>
    <s v="Sep"/>
    <n v="2025"/>
    <x v="3"/>
  </r>
  <r>
    <s v="ORD102327"/>
    <d v="2025-09-25T00:00:00"/>
    <s v="CUST0253"/>
    <s v="Kavya Patel"/>
    <s v="Female"/>
    <n v="24"/>
    <x v="18"/>
    <s v="South"/>
    <s v="P015"/>
    <x v="23"/>
    <x v="0"/>
    <s v="Home Decor"/>
    <n v="1"/>
    <n v="1599"/>
    <n v="0.05"/>
    <n v="850"/>
    <x v="3"/>
    <s v="Delivered"/>
    <s v="Website"/>
    <n v="5"/>
    <n v="1599"/>
    <n v="79.95"/>
    <n v="1519.05"/>
    <n v="850"/>
    <n v="669.05"/>
    <n v="0"/>
    <s v="Sep"/>
    <n v="2025"/>
    <x v="0"/>
  </r>
  <r>
    <s v="ORD100572"/>
    <d v="2025-09-25T00:00:00"/>
    <s v="CUST1131"/>
    <s v="Kiara Chopra"/>
    <s v="Male"/>
    <n v="28"/>
    <x v="11"/>
    <s v="West"/>
    <s v="P028"/>
    <x v="12"/>
    <x v="4"/>
    <s v="Technology"/>
    <n v="1"/>
    <n v="1099"/>
    <n v="0.05"/>
    <n v="520"/>
    <x v="0"/>
    <s v="Delivered"/>
    <s v="Website"/>
    <n v="4"/>
    <n v="1099"/>
    <n v="54.95"/>
    <n v="1044.05"/>
    <n v="520"/>
    <n v="524.04999999999995"/>
    <n v="0"/>
    <s v="Sep"/>
    <n v="2025"/>
    <x v="3"/>
  </r>
  <r>
    <s v="ORD102198"/>
    <d v="2025-09-25T00:00:00"/>
    <s v="CUST1121"/>
    <s v="Diya Mishra"/>
    <s v="Female"/>
    <n v="34"/>
    <x v="23"/>
    <s v="West"/>
    <s v="P028"/>
    <x v="12"/>
    <x v="4"/>
    <s v="Technology"/>
    <n v="1"/>
    <n v="1099"/>
    <n v="0.1"/>
    <n v="520"/>
    <x v="0"/>
    <s v="Delivered"/>
    <s v="Mobile App"/>
    <n v="4"/>
    <n v="1099"/>
    <n v="109.9"/>
    <n v="989.1"/>
    <n v="520"/>
    <n v="469.1"/>
    <n v="0"/>
    <s v="Sep"/>
    <n v="2025"/>
    <x v="3"/>
  </r>
  <r>
    <s v="ORD100366"/>
    <d v="2025-09-25T00:00:00"/>
    <s v="CUST0484"/>
    <s v="Varun Jain"/>
    <s v="Male"/>
    <n v="37"/>
    <x v="3"/>
    <s v="East"/>
    <s v="P026"/>
    <x v="15"/>
    <x v="4"/>
    <s v="Fiction"/>
    <n v="3"/>
    <n v="899"/>
    <n v="0.1"/>
    <n v="1260"/>
    <x v="2"/>
    <s v="Delivered"/>
    <s v="Mobile App"/>
    <n v="4"/>
    <n v="2697"/>
    <n v="269.7"/>
    <n v="2427.3000000000002"/>
    <n v="1260"/>
    <n v="1167.3000000000002"/>
    <n v="0"/>
    <s v="Sep"/>
    <n v="2025"/>
    <x v="2"/>
  </r>
  <r>
    <s v="ORD101428"/>
    <d v="2025-09-25T00:00:00"/>
    <s v="CUST0927"/>
    <s v="Shivam Mehta"/>
    <s v="Male"/>
    <n v="44"/>
    <x v="7"/>
    <s v="West"/>
    <s v="P024"/>
    <x v="13"/>
    <x v="1"/>
    <s v="Fragrance"/>
    <n v="1"/>
    <n v="1799"/>
    <n v="0.1"/>
    <n v="900"/>
    <x v="3"/>
    <s v="Delivered"/>
    <s v="Website"/>
    <n v="3"/>
    <n v="1799"/>
    <n v="179.9"/>
    <n v="1619.1"/>
    <n v="900"/>
    <n v="719.09999999999991"/>
    <n v="0"/>
    <s v="Sep"/>
    <n v="2025"/>
    <x v="2"/>
  </r>
  <r>
    <s v="ORD102406"/>
    <d v="2025-09-25T00:00:00"/>
    <s v="CUST0267"/>
    <s v="Kiara Chopra"/>
    <s v="Male"/>
    <n v="44"/>
    <x v="11"/>
    <s v="West"/>
    <s v="P001"/>
    <x v="6"/>
    <x v="3"/>
    <s v="Audio"/>
    <n v="1"/>
    <n v="2499"/>
    <n v="0.1"/>
    <n v="1550"/>
    <x v="0"/>
    <s v="Delivered"/>
    <s v="Website"/>
    <n v="4"/>
    <n v="2499"/>
    <n v="249.9"/>
    <n v="2249.1"/>
    <n v="1550"/>
    <n v="699.09999999999991"/>
    <n v="0"/>
    <s v="Sep"/>
    <n v="2025"/>
    <x v="2"/>
  </r>
  <r>
    <s v="ORD104495"/>
    <d v="2025-09-25T00:00:00"/>
    <s v="CUST0828"/>
    <s v="Ananya Kumar"/>
    <s v="Male"/>
    <n v="29"/>
    <x v="11"/>
    <s v="West"/>
    <s v="P025"/>
    <x v="1"/>
    <x v="1"/>
    <s v="Skincare"/>
    <n v="1"/>
    <n v="699"/>
    <n v="0.15"/>
    <n v="310"/>
    <x v="4"/>
    <s v="Delivered"/>
    <s v="Mobile App"/>
    <n v="3"/>
    <n v="699"/>
    <n v="104.85"/>
    <n v="594.15"/>
    <n v="310"/>
    <n v="284.14999999999998"/>
    <n v="0"/>
    <s v="Sep"/>
    <n v="2025"/>
    <x v="3"/>
  </r>
  <r>
    <s v="ORD102443"/>
    <d v="2025-09-25T00:00:00"/>
    <s v="CUST0049"/>
    <s v="Sakshi Mishra"/>
    <s v="Male"/>
    <n v="35"/>
    <x v="20"/>
    <s v="South"/>
    <s v="P024"/>
    <x v="13"/>
    <x v="1"/>
    <s v="Fragrance"/>
    <n v="1"/>
    <n v="1799"/>
    <n v="0.15"/>
    <n v="900"/>
    <x v="3"/>
    <s v="Delivered"/>
    <s v="Mobile App"/>
    <n v="4"/>
    <n v="1799"/>
    <n v="269.84999999999997"/>
    <n v="1529.15"/>
    <n v="900"/>
    <n v="629.15000000000009"/>
    <n v="0"/>
    <s v="Sep"/>
    <n v="2025"/>
    <x v="3"/>
  </r>
  <r>
    <s v="ORD103491"/>
    <d v="2025-09-26T00:00:00"/>
    <s v="CUST1156"/>
    <s v="Varun Jain"/>
    <s v="Male"/>
    <n v="34"/>
    <x v="19"/>
    <s v="East"/>
    <s v="P030"/>
    <x v="7"/>
    <x v="4"/>
    <s v="Self Development"/>
    <n v="1"/>
    <n v="599"/>
    <n v="0.15"/>
    <n v="260"/>
    <x v="0"/>
    <s v="Delivered"/>
    <s v="Website"/>
    <n v="4"/>
    <n v="599"/>
    <n v="89.85"/>
    <n v="509.15"/>
    <n v="260"/>
    <n v="249.14999999999998"/>
    <n v="0"/>
    <s v="Sep"/>
    <n v="2025"/>
    <x v="3"/>
  </r>
  <r>
    <s v="ORD103875"/>
    <d v="2025-09-26T00:00:00"/>
    <s v="CUST1771"/>
    <s v="Kiara Chopra"/>
    <s v="Male"/>
    <n v="25"/>
    <x v="18"/>
    <s v="South"/>
    <s v="P007"/>
    <x v="5"/>
    <x v="2"/>
    <s v="Footwear"/>
    <n v="1"/>
    <n v="2899"/>
    <n v="0.05"/>
    <n v="1700"/>
    <x v="4"/>
    <s v="Delivered"/>
    <s v="Website"/>
    <n v="1"/>
    <n v="2899"/>
    <n v="144.95000000000002"/>
    <n v="2754.05"/>
    <n v="1700"/>
    <n v="1054.0500000000002"/>
    <n v="0"/>
    <s v="Sep"/>
    <n v="2025"/>
    <x v="0"/>
  </r>
  <r>
    <s v="ORD103398"/>
    <d v="2025-09-26T00:00:00"/>
    <s v="CUST1373"/>
    <s v="Kavya Patel"/>
    <s v="Male"/>
    <n v="31"/>
    <x v="11"/>
    <s v="West"/>
    <s v="P020"/>
    <x v="14"/>
    <x v="5"/>
    <s v="Fitness"/>
    <n v="3"/>
    <n v="699"/>
    <n v="0.1"/>
    <n v="960"/>
    <x v="4"/>
    <s v="Delivered"/>
    <s v="Website"/>
    <n v="5"/>
    <n v="2097"/>
    <n v="209.70000000000002"/>
    <n v="1887.3"/>
    <n v="960"/>
    <n v="927.3"/>
    <n v="0"/>
    <s v="Sep"/>
    <n v="2025"/>
    <x v="3"/>
  </r>
  <r>
    <s v="ORD103997"/>
    <d v="2025-09-26T00:00:00"/>
    <s v="CUST0813"/>
    <s v="Tanvi Patel"/>
    <s v="Female"/>
    <n v="27"/>
    <x v="11"/>
    <s v="West"/>
    <s v="P029"/>
    <x v="11"/>
    <x v="4"/>
    <s v="Technology"/>
    <n v="1"/>
    <n v="1299"/>
    <n v="0.15"/>
    <n v="610"/>
    <x v="1"/>
    <s v="Delivered"/>
    <s v="Mobile App"/>
    <n v="3"/>
    <n v="1299"/>
    <n v="194.85"/>
    <n v="1104.1500000000001"/>
    <n v="610"/>
    <n v="494.15000000000009"/>
    <n v="0"/>
    <s v="Sep"/>
    <n v="2025"/>
    <x v="3"/>
  </r>
  <r>
    <s v="ORD100311"/>
    <d v="2025-09-26T00:00:00"/>
    <s v="CUST0398"/>
    <s v="Aditya Kapoor"/>
    <s v="Female"/>
    <n v="22"/>
    <x v="5"/>
    <s v="West"/>
    <s v="P019"/>
    <x v="18"/>
    <x v="5"/>
    <s v="Sports"/>
    <n v="1"/>
    <n v="1499"/>
    <n v="0.2"/>
    <n v="800"/>
    <x v="5"/>
    <s v="Delivered"/>
    <s v="Mobile App"/>
    <n v="5"/>
    <n v="1499"/>
    <n v="299.8"/>
    <n v="1199.2"/>
    <n v="800"/>
    <n v="399.20000000000005"/>
    <n v="0"/>
    <s v="Sep"/>
    <n v="2025"/>
    <x v="0"/>
  </r>
  <r>
    <s v="ORD104633"/>
    <d v="2025-09-26T00:00:00"/>
    <s v="CUST0147"/>
    <s v="Anjali Verma"/>
    <s v="Male"/>
    <n v="38"/>
    <x v="9"/>
    <s v="North"/>
    <s v="P010"/>
    <x v="26"/>
    <x v="2"/>
    <s v="Clothing"/>
    <n v="1"/>
    <n v="1499"/>
    <n v="0.05"/>
    <n v="780"/>
    <x v="3"/>
    <s v="Delivered"/>
    <s v="Mobile App"/>
    <n v="4"/>
    <n v="1499"/>
    <n v="74.95"/>
    <n v="1424.05"/>
    <n v="780"/>
    <n v="644.04999999999995"/>
    <n v="0"/>
    <s v="Sep"/>
    <n v="2025"/>
    <x v="2"/>
  </r>
  <r>
    <s v="ORD102216"/>
    <d v="2025-09-26T00:00:00"/>
    <s v="CUST1657"/>
    <s v="Meera Singh"/>
    <s v="Female"/>
    <n v="33"/>
    <x v="7"/>
    <s v="West"/>
    <s v="P024"/>
    <x v="13"/>
    <x v="1"/>
    <s v="Fragrance"/>
    <n v="1"/>
    <n v="1799"/>
    <n v="0.05"/>
    <n v="900"/>
    <x v="5"/>
    <s v="Delivered"/>
    <s v="Mobile App"/>
    <n v="2"/>
    <n v="1799"/>
    <n v="89.95"/>
    <n v="1709.05"/>
    <n v="900"/>
    <n v="809.05"/>
    <n v="0"/>
    <s v="Sep"/>
    <n v="2025"/>
    <x v="3"/>
  </r>
  <r>
    <s v="ORD104407"/>
    <d v="2025-09-26T00:00:00"/>
    <s v="CUST1768"/>
    <s v="Sanya Malhotra"/>
    <s v="Male"/>
    <n v="36"/>
    <x v="15"/>
    <s v="West"/>
    <s v="P017"/>
    <x v="17"/>
    <x v="5"/>
    <s v="Fitness"/>
    <n v="3"/>
    <n v="2499"/>
    <n v="0.15"/>
    <n v="4350"/>
    <x v="4"/>
    <s v="Delivered"/>
    <s v="Website"/>
    <n v="5"/>
    <n v="7497"/>
    <n v="1124.55"/>
    <n v="6372.45"/>
    <n v="4350"/>
    <n v="2022.4499999999998"/>
    <n v="0"/>
    <s v="Sep"/>
    <n v="2025"/>
    <x v="2"/>
  </r>
  <r>
    <s v="ORD102103"/>
    <d v="2025-09-27T00:00:00"/>
    <s v="CUST1183"/>
    <s v="Shivam Mehta"/>
    <s v="Female"/>
    <n v="21"/>
    <x v="4"/>
    <s v="South"/>
    <s v="P022"/>
    <x v="4"/>
    <x v="1"/>
    <s v="Skincare"/>
    <n v="2"/>
    <n v="799"/>
    <n v="0.1"/>
    <n v="720"/>
    <x v="3"/>
    <s v="Delivered"/>
    <s v="Mobile App"/>
    <n v="3"/>
    <n v="1598"/>
    <n v="159.80000000000001"/>
    <n v="1438.2"/>
    <n v="720"/>
    <n v="718.2"/>
    <n v="0"/>
    <s v="Sep"/>
    <n v="2025"/>
    <x v="0"/>
  </r>
  <r>
    <s v="ORD102294"/>
    <d v="2025-09-27T00:00:00"/>
    <s v="CUST1986"/>
    <s v="Manish Agarwal"/>
    <s v="Female"/>
    <n v="34"/>
    <x v="11"/>
    <s v="West"/>
    <s v="P004"/>
    <x v="19"/>
    <x v="3"/>
    <s v="Accessories"/>
    <n v="3"/>
    <n v="899"/>
    <n v="0.05"/>
    <n v="1440"/>
    <x v="2"/>
    <s v="Delivered"/>
    <s v="Mobile App"/>
    <n v="3"/>
    <n v="2697"/>
    <n v="134.85"/>
    <n v="2562.15"/>
    <n v="1440"/>
    <n v="1122.1500000000001"/>
    <n v="0"/>
    <s v="Sep"/>
    <n v="2025"/>
    <x v="3"/>
  </r>
  <r>
    <s v="ORD104827"/>
    <d v="2025-09-27T00:00:00"/>
    <s v="CUST0984"/>
    <s v="Ishaan Malhotra"/>
    <s v="Female"/>
    <n v="28"/>
    <x v="11"/>
    <s v="West"/>
    <s v="P011"/>
    <x v="24"/>
    <x v="0"/>
    <s v="Kitchen"/>
    <n v="1"/>
    <n v="3499"/>
    <n v="0.15"/>
    <n v="2250"/>
    <x v="3"/>
    <s v="Delivered"/>
    <s v="Mobile App"/>
    <n v="4"/>
    <n v="3499"/>
    <n v="524.85"/>
    <n v="2974.15"/>
    <n v="2250"/>
    <n v="724.15000000000009"/>
    <n v="0"/>
    <s v="Sep"/>
    <n v="2025"/>
    <x v="3"/>
  </r>
  <r>
    <s v="ORD103096"/>
    <d v="2025-09-27T00:00:00"/>
    <s v="CUST1124"/>
    <s v="Varun Jain"/>
    <s v="Female"/>
    <n v="43"/>
    <x v="23"/>
    <s v="West"/>
    <s v="P001"/>
    <x v="6"/>
    <x v="3"/>
    <s v="Audio"/>
    <n v="2"/>
    <n v="2499"/>
    <n v="0"/>
    <n v="3100"/>
    <x v="0"/>
    <s v="Delivered"/>
    <s v="Mobile App"/>
    <n v="2"/>
    <n v="4998"/>
    <n v="0"/>
    <n v="4998"/>
    <n v="3100"/>
    <n v="1898"/>
    <n v="0"/>
    <s v="Sep"/>
    <n v="2025"/>
    <x v="2"/>
  </r>
  <r>
    <s v="ORD104895"/>
    <d v="2025-09-27T00:00:00"/>
    <s v="CUST1920"/>
    <s v="Aarav Sharma"/>
    <s v="Male"/>
    <n v="18"/>
    <x v="9"/>
    <s v="North"/>
    <s v="P020"/>
    <x v="14"/>
    <x v="5"/>
    <s v="Fitness"/>
    <n v="3"/>
    <n v="699"/>
    <n v="0.1"/>
    <n v="960"/>
    <x v="3"/>
    <s v="Delivered"/>
    <s v="Website"/>
    <n v="5"/>
    <n v="2097"/>
    <n v="209.70000000000002"/>
    <n v="1887.3"/>
    <n v="960"/>
    <n v="927.3"/>
    <n v="0"/>
    <s v="Sep"/>
    <n v="2025"/>
    <x v="0"/>
  </r>
  <r>
    <s v="ORD103753"/>
    <d v="2025-09-27T00:00:00"/>
    <s v="CUST0736"/>
    <s v="Aarav Sharma"/>
    <s v="Female"/>
    <n v="18"/>
    <x v="15"/>
    <s v="West"/>
    <s v="P001"/>
    <x v="6"/>
    <x v="3"/>
    <s v="Audio"/>
    <n v="1"/>
    <n v="2499"/>
    <n v="0.05"/>
    <n v="1550"/>
    <x v="1"/>
    <s v="Delivered"/>
    <s v="Mobile App"/>
    <n v="4"/>
    <n v="2499"/>
    <n v="124.95"/>
    <n v="2374.0500000000002"/>
    <n v="1550"/>
    <n v="824.05000000000018"/>
    <n v="0"/>
    <s v="Sep"/>
    <n v="2025"/>
    <x v="0"/>
  </r>
  <r>
    <s v="ORD104094"/>
    <d v="2025-09-27T00:00:00"/>
    <s v="CUST1716"/>
    <s v="Karan Jain"/>
    <s v="Female"/>
    <n v="36"/>
    <x v="9"/>
    <s v="North"/>
    <s v="P021"/>
    <x v="3"/>
    <x v="1"/>
    <s v="Skincare"/>
    <n v="3"/>
    <n v="499"/>
    <n v="0.1"/>
    <n v="660"/>
    <x v="0"/>
    <s v="Delivered"/>
    <s v="Website"/>
    <n v="4"/>
    <n v="1497"/>
    <n v="149.70000000000002"/>
    <n v="1347.3"/>
    <n v="660"/>
    <n v="687.3"/>
    <n v="0"/>
    <s v="Sep"/>
    <n v="2025"/>
    <x v="2"/>
  </r>
  <r>
    <s v="ORD101263"/>
    <d v="2025-09-27T00:00:00"/>
    <s v="CUST0279"/>
    <s v="Aditi Saxena"/>
    <s v="Female"/>
    <n v="18"/>
    <x v="6"/>
    <s v="North"/>
    <s v="P011"/>
    <x v="24"/>
    <x v="0"/>
    <s v="Kitchen"/>
    <n v="1"/>
    <n v="3499"/>
    <n v="0.05"/>
    <n v="2250"/>
    <x v="0"/>
    <s v="Delivered"/>
    <s v="Website"/>
    <n v="4"/>
    <n v="3499"/>
    <n v="174.95000000000002"/>
    <n v="3324.05"/>
    <n v="2250"/>
    <n v="1074.0500000000002"/>
    <n v="0"/>
    <s v="Sep"/>
    <n v="2025"/>
    <x v="0"/>
  </r>
  <r>
    <s v="ORD100062"/>
    <d v="2025-09-27T00:00:00"/>
    <s v="CUST2186"/>
    <s v="Arjun Rao"/>
    <s v="Female"/>
    <n v="18"/>
    <x v="11"/>
    <s v="West"/>
    <s v="P018"/>
    <x v="16"/>
    <x v="5"/>
    <s v="Sports"/>
    <n v="1"/>
    <n v="2199"/>
    <n v="0.1"/>
    <n v="1250"/>
    <x v="0"/>
    <s v="Delivered"/>
    <s v="Mobile App"/>
    <n v="5"/>
    <n v="2199"/>
    <n v="219.9"/>
    <n v="1979.1"/>
    <n v="1250"/>
    <n v="729.09999999999991"/>
    <n v="0"/>
    <s v="Sep"/>
    <n v="2025"/>
    <x v="0"/>
  </r>
  <r>
    <s v="ORD101463"/>
    <d v="2025-09-27T00:00:00"/>
    <s v="CUST1965"/>
    <s v="Tanvi Patel"/>
    <s v="Female"/>
    <n v="29"/>
    <x v="1"/>
    <s v="North"/>
    <s v="P017"/>
    <x v="17"/>
    <x v="5"/>
    <s v="Fitness"/>
    <n v="2"/>
    <n v="2499"/>
    <n v="0.05"/>
    <n v="2900"/>
    <x v="0"/>
    <s v="Delivered"/>
    <s v="Website"/>
    <n v="5"/>
    <n v="4998"/>
    <n v="249.9"/>
    <n v="4748.1000000000004"/>
    <n v="2900"/>
    <n v="1848.1000000000004"/>
    <n v="0"/>
    <s v="Sep"/>
    <n v="2025"/>
    <x v="3"/>
  </r>
  <r>
    <s v="ORD100761"/>
    <d v="2025-09-27T00:00:00"/>
    <s v="CUST1416"/>
    <s v="Sanya Malhotra"/>
    <s v="Male"/>
    <n v="28"/>
    <x v="11"/>
    <s v="West"/>
    <s v="P010"/>
    <x v="26"/>
    <x v="2"/>
    <s v="Clothing"/>
    <n v="1"/>
    <n v="1499"/>
    <n v="0.2"/>
    <n v="780"/>
    <x v="0"/>
    <s v="Delivered"/>
    <s v="Mobile App"/>
    <n v="5"/>
    <n v="1499"/>
    <n v="299.8"/>
    <n v="1199.2"/>
    <n v="780"/>
    <n v="419.20000000000005"/>
    <n v="0"/>
    <s v="Sep"/>
    <n v="2025"/>
    <x v="3"/>
  </r>
  <r>
    <s v="ORD104909"/>
    <d v="2025-09-28T00:00:00"/>
    <s v="CUST1905"/>
    <s v="Sakshi Mishra"/>
    <s v="Female"/>
    <n v="30"/>
    <x v="3"/>
    <s v="East"/>
    <s v="P016"/>
    <x v="28"/>
    <x v="5"/>
    <s v="Fitness"/>
    <n v="1"/>
    <n v="999"/>
    <n v="0.15"/>
    <n v="520"/>
    <x v="0"/>
    <s v="Delivered"/>
    <s v="Mobile App"/>
    <n v="5"/>
    <n v="999"/>
    <n v="149.85"/>
    <n v="849.15"/>
    <n v="520"/>
    <n v="329.15"/>
    <n v="0"/>
    <s v="Sep"/>
    <n v="2025"/>
    <x v="3"/>
  </r>
  <r>
    <s v="ORD103240"/>
    <d v="2025-09-28T00:00:00"/>
    <s v="CUST1177"/>
    <s v="Meera Singh"/>
    <s v="Female"/>
    <n v="19"/>
    <x v="23"/>
    <s v="West"/>
    <s v="P025"/>
    <x v="1"/>
    <x v="1"/>
    <s v="Skincare"/>
    <n v="1"/>
    <n v="699"/>
    <n v="0.1"/>
    <n v="310"/>
    <x v="1"/>
    <s v="Delivered"/>
    <s v="Website"/>
    <n v="4"/>
    <n v="699"/>
    <n v="69.900000000000006"/>
    <n v="629.1"/>
    <n v="310"/>
    <n v="319.10000000000002"/>
    <n v="0"/>
    <s v="Sep"/>
    <n v="2025"/>
    <x v="0"/>
  </r>
  <r>
    <s v="ORD103727"/>
    <d v="2025-09-28T00:00:00"/>
    <s v="CUST1274"/>
    <s v="Rohan Rao"/>
    <s v="Female"/>
    <n v="26"/>
    <x v="13"/>
    <s v="North"/>
    <s v="P015"/>
    <x v="23"/>
    <x v="0"/>
    <s v="Home Decor"/>
    <n v="2"/>
    <n v="1599"/>
    <n v="0.1"/>
    <n v="1700"/>
    <x v="3"/>
    <s v="Delivered"/>
    <s v="Mobile App"/>
    <n v="3"/>
    <n v="3198"/>
    <n v="319.8"/>
    <n v="2878.2"/>
    <n v="1700"/>
    <n v="1178.1999999999998"/>
    <n v="0"/>
    <s v="Sep"/>
    <n v="2025"/>
    <x v="3"/>
  </r>
  <r>
    <s v="ORD104522"/>
    <d v="2025-09-28T00:00:00"/>
    <s v="CUST1718"/>
    <s v="Simran Gupta"/>
    <s v="Female"/>
    <n v="34"/>
    <x v="22"/>
    <s v="South"/>
    <s v="P029"/>
    <x v="11"/>
    <x v="4"/>
    <s v="Technology"/>
    <n v="2"/>
    <n v="1299"/>
    <n v="0.1"/>
    <n v="1220"/>
    <x v="3"/>
    <s v="Delivered"/>
    <s v="Mobile App"/>
    <n v="4"/>
    <n v="2598"/>
    <n v="259.8"/>
    <n v="2338.1999999999998"/>
    <n v="1220"/>
    <n v="1118.1999999999998"/>
    <n v="0"/>
    <s v="Sep"/>
    <n v="2025"/>
    <x v="3"/>
  </r>
  <r>
    <s v="ORD102991"/>
    <d v="2025-09-28T00:00:00"/>
    <s v="CUST1811"/>
    <s v="Anjali Verma"/>
    <s v="Male"/>
    <n v="36"/>
    <x v="20"/>
    <s v="South"/>
    <s v="P022"/>
    <x v="4"/>
    <x v="1"/>
    <s v="Skincare"/>
    <n v="1"/>
    <n v="799"/>
    <n v="0.1"/>
    <n v="360"/>
    <x v="3"/>
    <s v="Delivered"/>
    <s v="Mobile App"/>
    <n v="4"/>
    <n v="799"/>
    <n v="79.900000000000006"/>
    <n v="719.1"/>
    <n v="360"/>
    <n v="359.1"/>
    <n v="0"/>
    <s v="Sep"/>
    <n v="2025"/>
    <x v="2"/>
  </r>
  <r>
    <s v="ORD103913"/>
    <d v="2025-09-28T00:00:00"/>
    <s v="CUST1714"/>
    <s v="Yash Agarwal"/>
    <s v="Male"/>
    <n v="39"/>
    <x v="14"/>
    <s v="South"/>
    <s v="P030"/>
    <x v="7"/>
    <x v="4"/>
    <s v="Self Development"/>
    <n v="1"/>
    <n v="599"/>
    <n v="0.15"/>
    <n v="260"/>
    <x v="1"/>
    <s v="Delivered"/>
    <s v="Mobile App"/>
    <n v="2"/>
    <n v="599"/>
    <n v="89.85"/>
    <n v="509.15"/>
    <n v="260"/>
    <n v="249.14999999999998"/>
    <n v="0"/>
    <s v="Sep"/>
    <n v="2025"/>
    <x v="2"/>
  </r>
  <r>
    <s v="ORD101282"/>
    <d v="2025-09-28T00:00:00"/>
    <s v="CUST1608"/>
    <s v="Sanya Malhotra"/>
    <s v="Female"/>
    <n v="44"/>
    <x v="8"/>
    <s v="East"/>
    <s v="P005"/>
    <x v="27"/>
    <x v="3"/>
    <s v="Accessories"/>
    <n v="2"/>
    <n v="1599"/>
    <n v="0.15"/>
    <n v="1840"/>
    <x v="0"/>
    <s v="Delivered"/>
    <s v="Mobile App"/>
    <n v="5"/>
    <n v="3198"/>
    <n v="479.7"/>
    <n v="2718.3"/>
    <n v="1840"/>
    <n v="878.30000000000018"/>
    <n v="0"/>
    <s v="Sep"/>
    <n v="2025"/>
    <x v="2"/>
  </r>
  <r>
    <s v="ORD101303"/>
    <d v="2025-09-28T00:00:00"/>
    <s v="CUST0847"/>
    <s v="Isha Mehta"/>
    <s v="Male"/>
    <n v="28"/>
    <x v="23"/>
    <s v="West"/>
    <s v="P015"/>
    <x v="23"/>
    <x v="0"/>
    <s v="Home Decor"/>
    <n v="1"/>
    <n v="1599"/>
    <n v="0.05"/>
    <n v="850"/>
    <x v="1"/>
    <s v="Delivered"/>
    <s v="Website"/>
    <n v="4"/>
    <n v="1599"/>
    <n v="79.95"/>
    <n v="1519.05"/>
    <n v="850"/>
    <n v="669.05"/>
    <n v="0"/>
    <s v="Sep"/>
    <n v="2025"/>
    <x v="3"/>
  </r>
  <r>
    <s v="ORD100003"/>
    <d v="2025-09-28T00:00:00"/>
    <s v="CUST0208"/>
    <s v="Mohit Sharma"/>
    <s v="Male"/>
    <n v="30"/>
    <x v="7"/>
    <s v="West"/>
    <s v="P018"/>
    <x v="16"/>
    <x v="5"/>
    <s v="Sports"/>
    <n v="1"/>
    <n v="2199"/>
    <n v="0.15"/>
    <n v="1250"/>
    <x v="1"/>
    <s v="Delivered"/>
    <s v="Website"/>
    <n v="4"/>
    <n v="2199"/>
    <n v="329.84999999999997"/>
    <n v="1869.15"/>
    <n v="1250"/>
    <n v="619.15000000000009"/>
    <n v="0"/>
    <s v="Sep"/>
    <n v="2025"/>
    <x v="3"/>
  </r>
  <r>
    <s v="ORD100063"/>
    <d v="2025-09-28T00:00:00"/>
    <s v="CUST1232"/>
    <s v="Mohit Sharma"/>
    <s v="Male"/>
    <n v="27"/>
    <x v="9"/>
    <s v="North"/>
    <s v="P030"/>
    <x v="7"/>
    <x v="4"/>
    <s v="Self Development"/>
    <n v="3"/>
    <n v="599"/>
    <n v="0.05"/>
    <n v="780"/>
    <x v="5"/>
    <s v="Cancelled"/>
    <s v="Mobile App"/>
    <m/>
    <n v="1797"/>
    <n v="89.850000000000009"/>
    <n v="1707.15"/>
    <n v="780"/>
    <n v="927.15000000000009"/>
    <n v="0"/>
    <s v="Sep"/>
    <n v="2025"/>
    <x v="3"/>
  </r>
  <r>
    <s v="ORD104768"/>
    <d v="2025-09-29T00:00:00"/>
    <s v="CUST0276"/>
    <s v="Karan Jain"/>
    <s v="Female"/>
    <n v="43"/>
    <x v="22"/>
    <s v="South"/>
    <s v="P015"/>
    <x v="23"/>
    <x v="0"/>
    <s v="Home Decor"/>
    <n v="1"/>
    <n v="1599"/>
    <n v="0.15"/>
    <n v="850"/>
    <x v="3"/>
    <s v="Delivered"/>
    <s v="Mobile App"/>
    <n v="5"/>
    <n v="1599"/>
    <n v="239.85"/>
    <n v="1359.15"/>
    <n v="850"/>
    <n v="509.15000000000009"/>
    <n v="0"/>
    <s v="Sep"/>
    <n v="2025"/>
    <x v="2"/>
  </r>
  <r>
    <s v="ORD102258"/>
    <d v="2025-09-29T00:00:00"/>
    <s v="CUST1332"/>
    <s v="Karan Jain"/>
    <s v="Female"/>
    <n v="25"/>
    <x v="2"/>
    <s v="East"/>
    <s v="P014"/>
    <x v="29"/>
    <x v="0"/>
    <s v="Home Decor"/>
    <n v="1"/>
    <n v="1299"/>
    <n v="0.3"/>
    <n v="690"/>
    <x v="1"/>
    <s v="Delivered"/>
    <s v="Mobile App"/>
    <n v="5"/>
    <n v="1299"/>
    <n v="389.7"/>
    <n v="909.3"/>
    <n v="690"/>
    <n v="219.29999999999995"/>
    <n v="0"/>
    <s v="Sep"/>
    <n v="2025"/>
    <x v="0"/>
  </r>
  <r>
    <s v="ORD102895"/>
    <d v="2025-09-29T00:00:00"/>
    <s v="CUST1898"/>
    <s v="Arjun Rao"/>
    <s v="Male"/>
    <n v="36"/>
    <x v="19"/>
    <s v="East"/>
    <s v="P008"/>
    <x v="2"/>
    <x v="2"/>
    <s v="Clothing"/>
    <n v="2"/>
    <n v="799"/>
    <n v="0.1"/>
    <n v="780"/>
    <x v="0"/>
    <s v="Delivered"/>
    <s v="Website"/>
    <n v="5"/>
    <n v="1598"/>
    <n v="159.80000000000001"/>
    <n v="1438.2"/>
    <n v="780"/>
    <n v="658.2"/>
    <n v="0"/>
    <s v="Sep"/>
    <n v="2025"/>
    <x v="2"/>
  </r>
  <r>
    <s v="ORD100327"/>
    <d v="2025-09-29T00:00:00"/>
    <s v="CUST1216"/>
    <s v="Aarav Sharma"/>
    <s v="Female"/>
    <n v="33"/>
    <x v="23"/>
    <s v="West"/>
    <s v="P018"/>
    <x v="16"/>
    <x v="5"/>
    <s v="Sports"/>
    <n v="1"/>
    <n v="2199"/>
    <n v="0.05"/>
    <n v="1250"/>
    <x v="2"/>
    <s v="Delivered"/>
    <s v="Mobile App"/>
    <n v="4"/>
    <n v="2199"/>
    <n v="109.95"/>
    <n v="2089.0500000000002"/>
    <n v="1250"/>
    <n v="839.05000000000018"/>
    <n v="0"/>
    <s v="Sep"/>
    <n v="2025"/>
    <x v="3"/>
  </r>
  <r>
    <s v="ORD103041"/>
    <d v="2025-09-29T00:00:00"/>
    <s v="CUST1877"/>
    <s v="Pranav Bansal"/>
    <s v="Female"/>
    <n v="26"/>
    <x v="21"/>
    <s v="East"/>
    <s v="P011"/>
    <x v="24"/>
    <x v="0"/>
    <s v="Kitchen"/>
    <n v="2"/>
    <n v="3499"/>
    <n v="0.2"/>
    <n v="4500"/>
    <x v="1"/>
    <s v="Delivered"/>
    <s v="Website"/>
    <n v="3"/>
    <n v="6998"/>
    <n v="1399.6000000000001"/>
    <n v="5598.4"/>
    <n v="4500"/>
    <n v="1098.3999999999996"/>
    <n v="0"/>
    <s v="Sep"/>
    <n v="2025"/>
    <x v="3"/>
  </r>
  <r>
    <s v="ORD103806"/>
    <d v="2025-09-29T00:00:00"/>
    <s v="CUST0156"/>
    <s v="Ananya Kumar"/>
    <s v="Female"/>
    <n v="39"/>
    <x v="1"/>
    <s v="North"/>
    <s v="P013"/>
    <x v="22"/>
    <x v="0"/>
    <s v="Cookware"/>
    <n v="1"/>
    <n v="4299"/>
    <n v="0.2"/>
    <n v="2700"/>
    <x v="3"/>
    <s v="Delivered"/>
    <s v="Website"/>
    <n v="1"/>
    <n v="4299"/>
    <n v="859.80000000000007"/>
    <n v="3439.2"/>
    <n v="2700"/>
    <n v="739.19999999999982"/>
    <n v="0"/>
    <s v="Sep"/>
    <n v="2025"/>
    <x v="2"/>
  </r>
  <r>
    <s v="ORD101114"/>
    <d v="2025-09-29T00:00:00"/>
    <s v="CUST0247"/>
    <s v="Aditi Saxena"/>
    <s v="Male"/>
    <n v="27"/>
    <x v="15"/>
    <s v="West"/>
    <s v="P008"/>
    <x v="2"/>
    <x v="2"/>
    <s v="Clothing"/>
    <n v="2"/>
    <n v="799"/>
    <n v="0.05"/>
    <n v="780"/>
    <x v="0"/>
    <s v="Cancelled"/>
    <s v="Website"/>
    <m/>
    <n v="1598"/>
    <n v="79.900000000000006"/>
    <n v="1518.1"/>
    <n v="780"/>
    <n v="738.09999999999991"/>
    <n v="0"/>
    <s v="Sep"/>
    <n v="2025"/>
    <x v="3"/>
  </r>
  <r>
    <s v="ORD103793"/>
    <d v="2025-09-30T00:00:00"/>
    <s v="CUST0711"/>
    <s v="Nisha Saxena"/>
    <s v="Female"/>
    <n v="35"/>
    <x v="6"/>
    <s v="North"/>
    <s v="P026"/>
    <x v="15"/>
    <x v="4"/>
    <s v="Fiction"/>
    <n v="1"/>
    <n v="899"/>
    <n v="0.15"/>
    <n v="420"/>
    <x v="4"/>
    <s v="Delivered"/>
    <s v="Website"/>
    <n v="5"/>
    <n v="899"/>
    <n v="134.85"/>
    <n v="764.15"/>
    <n v="420"/>
    <n v="344.15"/>
    <n v="0"/>
    <s v="Sep"/>
    <n v="2025"/>
    <x v="3"/>
  </r>
  <r>
    <s v="ORD100399"/>
    <d v="2025-09-30T00:00:00"/>
    <s v="CUST0419"/>
    <s v="Riya Verma"/>
    <s v="Male"/>
    <n v="34"/>
    <x v="10"/>
    <s v="South"/>
    <s v="P007"/>
    <x v="5"/>
    <x v="2"/>
    <s v="Footwear"/>
    <n v="2"/>
    <n v="2899"/>
    <n v="0.3"/>
    <n v="3400"/>
    <x v="4"/>
    <s v="Delivered"/>
    <s v="Website"/>
    <n v="3"/>
    <n v="5798"/>
    <n v="1739.3999999999999"/>
    <n v="4058.6000000000004"/>
    <n v="3400"/>
    <n v="658.60000000000036"/>
    <n v="0"/>
    <s v="Sep"/>
    <n v="2025"/>
    <x v="3"/>
  </r>
  <r>
    <s v="ORD101079"/>
    <d v="2025-09-30T00:00:00"/>
    <s v="CUST1401"/>
    <s v="Meera Singh"/>
    <s v="Female"/>
    <n v="26"/>
    <x v="10"/>
    <s v="South"/>
    <s v="P012"/>
    <x v="0"/>
    <x v="0"/>
    <s v="Kitchen"/>
    <n v="1"/>
    <n v="5999"/>
    <n v="0.2"/>
    <n v="3900"/>
    <x v="0"/>
    <s v="Delivered"/>
    <s v="Mobile App"/>
    <n v="4"/>
    <n v="5999"/>
    <n v="1199.8"/>
    <n v="4799.2"/>
    <n v="3900"/>
    <n v="899.19999999999982"/>
    <n v="0"/>
    <s v="Sep"/>
    <n v="2025"/>
    <x v="3"/>
  </r>
  <r>
    <s v="ORD104944"/>
    <d v="2025-09-30T00:00:00"/>
    <s v="CUST1965"/>
    <s v="Tanvi Patel"/>
    <s v="Male"/>
    <n v="28"/>
    <x v="21"/>
    <s v="East"/>
    <s v="P011"/>
    <x v="24"/>
    <x v="0"/>
    <s v="Kitchen"/>
    <n v="4"/>
    <n v="3499"/>
    <n v="0.1"/>
    <n v="9000"/>
    <x v="1"/>
    <s v="Delivered"/>
    <s v="Mobile App"/>
    <n v="3"/>
    <n v="13996"/>
    <n v="1399.6000000000001"/>
    <n v="12596.4"/>
    <n v="9000"/>
    <n v="3596.3999999999996"/>
    <n v="0"/>
    <s v="Sep"/>
    <n v="2025"/>
    <x v="3"/>
  </r>
  <r>
    <s v="ORD103842"/>
    <d v="2025-09-30T00:00:00"/>
    <s v="CUST0426"/>
    <s v="Arjun Rao"/>
    <s v="Male"/>
    <n v="34"/>
    <x v="19"/>
    <s v="East"/>
    <s v="P028"/>
    <x v="12"/>
    <x v="4"/>
    <s v="Technology"/>
    <n v="1"/>
    <n v="1099"/>
    <n v="0.15"/>
    <n v="520"/>
    <x v="0"/>
    <s v="Delivered"/>
    <s v="Mobile App"/>
    <n v="5"/>
    <n v="1099"/>
    <n v="164.85"/>
    <n v="934.15"/>
    <n v="520"/>
    <n v="414.15"/>
    <n v="0"/>
    <s v="Sep"/>
    <n v="2025"/>
    <x v="3"/>
  </r>
  <r>
    <s v="ORD102554"/>
    <d v="2025-09-30T00:00:00"/>
    <s v="CUST2171"/>
    <s v="Vansh Chopra"/>
    <s v="Female"/>
    <n v="35"/>
    <x v="19"/>
    <s v="East"/>
    <s v="P020"/>
    <x v="14"/>
    <x v="5"/>
    <s v="Fitness"/>
    <n v="1"/>
    <n v="699"/>
    <n v="0.1"/>
    <n v="320"/>
    <x v="5"/>
    <s v="Delivered"/>
    <s v="Mobile App"/>
    <n v="4"/>
    <n v="699"/>
    <n v="69.900000000000006"/>
    <n v="629.1"/>
    <n v="320"/>
    <n v="309.10000000000002"/>
    <n v="0"/>
    <s v="Sep"/>
    <n v="2025"/>
    <x v="3"/>
  </r>
  <r>
    <s v="ORD101321"/>
    <d v="2025-09-30T00:00:00"/>
    <s v="CUST0580"/>
    <s v="Varun Jain"/>
    <s v="Male"/>
    <n v="36"/>
    <x v="21"/>
    <s v="East"/>
    <s v="P008"/>
    <x v="2"/>
    <x v="2"/>
    <s v="Clothing"/>
    <n v="1"/>
    <n v="799"/>
    <n v="0.1"/>
    <n v="390"/>
    <x v="3"/>
    <s v="Delivered"/>
    <s v="Mobile App"/>
    <n v="5"/>
    <n v="799"/>
    <n v="79.900000000000006"/>
    <n v="719.1"/>
    <n v="390"/>
    <n v="329.1"/>
    <n v="0"/>
    <s v="Sep"/>
    <n v="2025"/>
    <x v="2"/>
  </r>
  <r>
    <s v="ORD103862"/>
    <d v="2025-09-30T00:00:00"/>
    <s v="CUST1272"/>
    <s v="Ishaan Malhotra"/>
    <s v="Male"/>
    <n v="32"/>
    <x v="12"/>
    <s v="West"/>
    <s v="P021"/>
    <x v="3"/>
    <x v="1"/>
    <s v="Skincare"/>
    <n v="1"/>
    <n v="499"/>
    <n v="0.1"/>
    <n v="220"/>
    <x v="0"/>
    <s v="Delivered"/>
    <s v="Mobile App"/>
    <n v="4"/>
    <n v="499"/>
    <n v="49.900000000000006"/>
    <n v="449.1"/>
    <n v="220"/>
    <n v="229.10000000000002"/>
    <n v="0"/>
    <s v="Sep"/>
    <n v="2025"/>
    <x v="3"/>
  </r>
  <r>
    <s v="ORD100671"/>
    <d v="2025-09-30T00:00:00"/>
    <s v="CUST0973"/>
    <s v="Tanvi Patel"/>
    <s v="Female"/>
    <n v="38"/>
    <x v="11"/>
    <s v="West"/>
    <s v="P022"/>
    <x v="4"/>
    <x v="1"/>
    <s v="Skincare"/>
    <n v="3"/>
    <n v="799"/>
    <n v="0.25"/>
    <n v="1080"/>
    <x v="3"/>
    <s v="Delivered"/>
    <s v="Website"/>
    <n v="1"/>
    <n v="2397"/>
    <n v="599.25"/>
    <n v="1797.75"/>
    <n v="1080"/>
    <n v="717.75"/>
    <n v="0"/>
    <s v="Sep"/>
    <n v="2025"/>
    <x v="2"/>
  </r>
  <r>
    <s v="ORD104433"/>
    <d v="2025-09-30T00:00:00"/>
    <s v="CUST1964"/>
    <s v="Rahul Kumar"/>
    <s v="Male"/>
    <n v="26"/>
    <x v="3"/>
    <s v="East"/>
    <s v="P015"/>
    <x v="23"/>
    <x v="0"/>
    <s v="Home Decor"/>
    <n v="2"/>
    <n v="1599"/>
    <n v="0.25"/>
    <n v="1700"/>
    <x v="0"/>
    <s v="Delivered"/>
    <s v="Mobile App"/>
    <n v="5"/>
    <n v="3198"/>
    <n v="799.5"/>
    <n v="2398.5"/>
    <n v="1700"/>
    <n v="698.5"/>
    <n v="0"/>
    <s v="Sep"/>
    <n v="2025"/>
    <x v="3"/>
  </r>
  <r>
    <s v="ORD102256"/>
    <d v="2025-09-30T00:00:00"/>
    <s v="CUST0956"/>
    <s v="Ananya Kumar"/>
    <s v="Male"/>
    <n v="25"/>
    <x v="3"/>
    <s v="East"/>
    <s v="P028"/>
    <x v="12"/>
    <x v="4"/>
    <s v="Technology"/>
    <n v="3"/>
    <n v="1099"/>
    <n v="0.15"/>
    <n v="1560"/>
    <x v="4"/>
    <s v="Delivered"/>
    <s v="Mobile App"/>
    <n v="3"/>
    <n v="3297"/>
    <n v="494.54999999999995"/>
    <n v="2802.45"/>
    <n v="1560"/>
    <n v="1242.4499999999998"/>
    <n v="0"/>
    <s v="Sep"/>
    <n v="2025"/>
    <x v="0"/>
  </r>
  <r>
    <s v="ORD104837"/>
    <d v="2025-09-30T00:00:00"/>
    <s v="CUST0395"/>
    <s v="Kiara Chopra"/>
    <s v="Female"/>
    <n v="38"/>
    <x v="14"/>
    <s v="South"/>
    <s v="P020"/>
    <x v="14"/>
    <x v="5"/>
    <s v="Fitness"/>
    <n v="1"/>
    <n v="699"/>
    <n v="0.1"/>
    <n v="320"/>
    <x v="3"/>
    <s v="Returned"/>
    <s v="Mobile App"/>
    <n v="2"/>
    <n v="699"/>
    <n v="69.900000000000006"/>
    <n v="629.1"/>
    <n v="320"/>
    <n v="309.10000000000002"/>
    <n v="0"/>
    <s v="Sep"/>
    <n v="2025"/>
    <x v="2"/>
  </r>
  <r>
    <s v="ORD101933"/>
    <d v="2025-09-30T00:00:00"/>
    <s v="CUST1446"/>
    <s v="Kabir Gupta"/>
    <s v="Male"/>
    <n v="32"/>
    <x v="1"/>
    <s v="North"/>
    <s v="P016"/>
    <x v="28"/>
    <x v="5"/>
    <s v="Fitness"/>
    <n v="1"/>
    <n v="999"/>
    <n v="0"/>
    <n v="520"/>
    <x v="3"/>
    <s v="Delivered"/>
    <s v="Website"/>
    <n v="4"/>
    <n v="999"/>
    <n v="0"/>
    <n v="999"/>
    <n v="520"/>
    <n v="479"/>
    <n v="0"/>
    <s v="Sep"/>
    <n v="2025"/>
    <x v="3"/>
  </r>
  <r>
    <s v="ORD102033"/>
    <d v="2025-09-30T00:00:00"/>
    <s v="CUST1885"/>
    <s v="Kavya Patel"/>
    <s v="Male"/>
    <n v="18"/>
    <x v="8"/>
    <s v="East"/>
    <s v="P025"/>
    <x v="1"/>
    <x v="1"/>
    <s v="Skincare"/>
    <n v="1"/>
    <n v="699"/>
    <n v="0.15"/>
    <n v="310"/>
    <x v="1"/>
    <s v="Delivered"/>
    <s v="Website"/>
    <n v="4"/>
    <n v="699"/>
    <n v="104.85"/>
    <n v="594.15"/>
    <n v="310"/>
    <n v="284.14999999999998"/>
    <n v="0"/>
    <s v="Sep"/>
    <n v="2025"/>
    <x v="0"/>
  </r>
  <r>
    <s v="ORD102910"/>
    <d v="2025-09-30T00:00:00"/>
    <s v="CUST0794"/>
    <s v="Rohan Rao"/>
    <s v="Female"/>
    <n v="33"/>
    <x v="13"/>
    <s v="North"/>
    <s v="P026"/>
    <x v="15"/>
    <x v="4"/>
    <s v="Fiction"/>
    <n v="2"/>
    <n v="899"/>
    <n v="0.2"/>
    <n v="840"/>
    <x v="0"/>
    <s v="Returned"/>
    <s v="Mobile App"/>
    <n v="4"/>
    <n v="1798"/>
    <n v="359.6"/>
    <n v="1438.4"/>
    <n v="840"/>
    <n v="598.40000000000009"/>
    <n v="0"/>
    <s v="Sep"/>
    <n v="2025"/>
    <x v="3"/>
  </r>
  <r>
    <s v="ORD102758"/>
    <d v="2025-10-01T00:00:00"/>
    <s v="CUST0728"/>
    <s v="Ishaan Malhotra"/>
    <s v="Female"/>
    <n v="24"/>
    <x v="10"/>
    <s v="South"/>
    <s v="P012"/>
    <x v="0"/>
    <x v="0"/>
    <s v="Kitchen"/>
    <n v="1"/>
    <n v="5999"/>
    <n v="0.1"/>
    <n v="3900"/>
    <x v="2"/>
    <s v="Delivered"/>
    <s v="Mobile App"/>
    <n v="4"/>
    <n v="5999"/>
    <n v="599.9"/>
    <n v="5399.1"/>
    <n v="3900"/>
    <n v="1499.1000000000004"/>
    <n v="0"/>
    <s v="Oct"/>
    <n v="2025"/>
    <x v="0"/>
  </r>
  <r>
    <s v="ORD101331"/>
    <d v="2025-10-01T00:00:00"/>
    <s v="CUST1467"/>
    <s v="Vansh Chopra"/>
    <s v="Male"/>
    <n v="27"/>
    <x v="6"/>
    <s v="North"/>
    <s v="P023"/>
    <x v="20"/>
    <x v="1"/>
    <s v="Haircare"/>
    <n v="1"/>
    <n v="649"/>
    <n v="0.05"/>
    <n v="290"/>
    <x v="0"/>
    <s v="Delivered"/>
    <s v="Website"/>
    <n v="4"/>
    <n v="649"/>
    <n v="32.450000000000003"/>
    <n v="616.54999999999995"/>
    <n v="290"/>
    <n v="326.54999999999995"/>
    <n v="0"/>
    <s v="Oct"/>
    <n v="2025"/>
    <x v="3"/>
  </r>
  <r>
    <s v="ORD100039"/>
    <d v="2025-10-01T00:00:00"/>
    <s v="CUST2160"/>
    <s v="Mohit Sharma"/>
    <s v="Male"/>
    <n v="23"/>
    <x v="21"/>
    <s v="East"/>
    <s v="P021"/>
    <x v="3"/>
    <x v="1"/>
    <s v="Skincare"/>
    <n v="1"/>
    <n v="499"/>
    <n v="0.25"/>
    <n v="220"/>
    <x v="3"/>
    <s v="Delivered"/>
    <s v="Mobile App"/>
    <n v="2"/>
    <n v="499"/>
    <n v="124.75"/>
    <n v="374.25"/>
    <n v="220"/>
    <n v="154.25"/>
    <n v="0"/>
    <s v="Oct"/>
    <n v="2025"/>
    <x v="0"/>
  </r>
  <r>
    <s v="ORD102902"/>
    <d v="2025-10-01T00:00:00"/>
    <s v="CUST0768"/>
    <s v="Aarav Sharma"/>
    <s v="Male"/>
    <n v="25"/>
    <x v="9"/>
    <s v="North"/>
    <s v="P026"/>
    <x v="15"/>
    <x v="4"/>
    <s v="Fiction"/>
    <n v="1"/>
    <n v="899"/>
    <n v="0"/>
    <n v="420"/>
    <x v="1"/>
    <s v="Delivered"/>
    <s v="Mobile App"/>
    <n v="5"/>
    <n v="899"/>
    <n v="0"/>
    <n v="899"/>
    <n v="420"/>
    <n v="479"/>
    <n v="0"/>
    <s v="Oct"/>
    <n v="2025"/>
    <x v="0"/>
  </r>
  <r>
    <s v="ORD101107"/>
    <d v="2025-10-01T00:00:00"/>
    <s v="CUST1191"/>
    <s v="Nisha Saxena"/>
    <s v="Male"/>
    <n v="39"/>
    <x v="20"/>
    <s v="South"/>
    <s v="P007"/>
    <x v="5"/>
    <x v="2"/>
    <s v="Footwear"/>
    <n v="3"/>
    <n v="2899"/>
    <n v="0.1"/>
    <n v="5100"/>
    <x v="3"/>
    <s v="Delivered"/>
    <s v="Website"/>
    <n v="5"/>
    <n v="8697"/>
    <n v="869.7"/>
    <n v="7827.3"/>
    <n v="5100"/>
    <n v="2727.3"/>
    <n v="0"/>
    <s v="Oct"/>
    <n v="2025"/>
    <x v="2"/>
  </r>
  <r>
    <s v="ORD104755"/>
    <d v="2025-10-01T00:00:00"/>
    <s v="CUST0665"/>
    <s v="Meera Singh"/>
    <s v="Female"/>
    <n v="32"/>
    <x v="8"/>
    <s v="East"/>
    <s v="P019"/>
    <x v="18"/>
    <x v="5"/>
    <s v="Sports"/>
    <n v="1"/>
    <n v="1499"/>
    <n v="0.3"/>
    <n v="800"/>
    <x v="4"/>
    <s v="Delivered"/>
    <s v="Mobile App"/>
    <n v="5"/>
    <n v="1499"/>
    <n v="449.7"/>
    <n v="1049.3"/>
    <n v="800"/>
    <n v="249.29999999999995"/>
    <n v="0"/>
    <s v="Oct"/>
    <n v="2025"/>
    <x v="3"/>
  </r>
  <r>
    <s v="ORD104525"/>
    <d v="2025-10-01T00:00:00"/>
    <s v="CUST1525"/>
    <s v="Pranav Bansal"/>
    <s v="Male"/>
    <n v="38"/>
    <x v="3"/>
    <s v="East"/>
    <s v="P011"/>
    <x v="24"/>
    <x v="0"/>
    <s v="Kitchen"/>
    <n v="1"/>
    <n v="3499"/>
    <n v="0.3"/>
    <n v="2250"/>
    <x v="3"/>
    <s v="Delivered"/>
    <s v="Mobile App"/>
    <n v="4"/>
    <n v="3499"/>
    <n v="1049.7"/>
    <n v="2449.3000000000002"/>
    <n v="2250"/>
    <n v="199.30000000000018"/>
    <n v="0"/>
    <s v="Oct"/>
    <n v="2025"/>
    <x v="2"/>
  </r>
  <r>
    <s v="ORD100664"/>
    <d v="2025-10-01T00:00:00"/>
    <s v="CUST1372"/>
    <s v="Ananya Kumar"/>
    <s v="Female"/>
    <n v="40"/>
    <x v="6"/>
    <s v="North"/>
    <s v="P030"/>
    <x v="7"/>
    <x v="4"/>
    <s v="Self Development"/>
    <n v="2"/>
    <n v="599"/>
    <n v="0.1"/>
    <n v="520"/>
    <x v="3"/>
    <s v="Delivered"/>
    <s v="Mobile App"/>
    <n v="4"/>
    <n v="1198"/>
    <n v="119.80000000000001"/>
    <n v="1078.2"/>
    <n v="520"/>
    <n v="558.20000000000005"/>
    <n v="0"/>
    <s v="Oct"/>
    <n v="2025"/>
    <x v="2"/>
  </r>
  <r>
    <s v="ORD102952"/>
    <d v="2025-10-01T00:00:00"/>
    <s v="CUST1353"/>
    <s v="Zoya Singh"/>
    <s v="Female"/>
    <n v="27"/>
    <x v="12"/>
    <s v="West"/>
    <s v="P022"/>
    <x v="4"/>
    <x v="1"/>
    <s v="Skincare"/>
    <n v="4"/>
    <n v="799"/>
    <n v="0"/>
    <n v="1440"/>
    <x v="0"/>
    <s v="Delivered"/>
    <s v="Mobile App"/>
    <n v="5"/>
    <n v="3196"/>
    <n v="0"/>
    <n v="3196"/>
    <n v="1440"/>
    <n v="1756"/>
    <n v="0"/>
    <s v="Oct"/>
    <n v="2025"/>
    <x v="3"/>
  </r>
  <r>
    <s v="ORD101043"/>
    <d v="2025-10-02T00:00:00"/>
    <s v="CUST0476"/>
    <s v="Ananya Kumar"/>
    <s v="Female"/>
    <n v="45"/>
    <x v="7"/>
    <s v="West"/>
    <s v="P009"/>
    <x v="21"/>
    <x v="2"/>
    <s v="Clothing"/>
    <n v="1"/>
    <n v="1999"/>
    <n v="0.05"/>
    <n v="1050"/>
    <x v="2"/>
    <s v="Returned"/>
    <s v="Mobile App"/>
    <n v="3"/>
    <n v="1999"/>
    <n v="99.95"/>
    <n v="1899.05"/>
    <n v="1050"/>
    <n v="849.05"/>
    <n v="0"/>
    <s v="Oct"/>
    <n v="2025"/>
    <x v="2"/>
  </r>
  <r>
    <s v="ORD104655"/>
    <d v="2025-10-02T00:00:00"/>
    <s v="CUST0419"/>
    <s v="Riya Verma"/>
    <s v="Female"/>
    <n v="18"/>
    <x v="18"/>
    <s v="South"/>
    <s v="P025"/>
    <x v="1"/>
    <x v="1"/>
    <s v="Skincare"/>
    <n v="1"/>
    <n v="699"/>
    <n v="0.1"/>
    <n v="310"/>
    <x v="3"/>
    <s v="Delivered"/>
    <s v="Website"/>
    <n v="5"/>
    <n v="699"/>
    <n v="69.900000000000006"/>
    <n v="629.1"/>
    <n v="310"/>
    <n v="319.10000000000002"/>
    <n v="0"/>
    <s v="Oct"/>
    <n v="2025"/>
    <x v="0"/>
  </r>
  <r>
    <s v="ORD104391"/>
    <d v="2025-10-02T00:00:00"/>
    <s v="CUST1062"/>
    <s v="Kabir Gupta"/>
    <s v="Male"/>
    <n v="29"/>
    <x v="13"/>
    <s v="North"/>
    <s v="P004"/>
    <x v="19"/>
    <x v="3"/>
    <s v="Accessories"/>
    <n v="1"/>
    <n v="899"/>
    <n v="0.2"/>
    <n v="480"/>
    <x v="0"/>
    <s v="Delivered"/>
    <s v="Website"/>
    <n v="3"/>
    <n v="899"/>
    <n v="179.8"/>
    <n v="719.2"/>
    <n v="480"/>
    <n v="239.20000000000005"/>
    <n v="0"/>
    <s v="Oct"/>
    <n v="2025"/>
    <x v="3"/>
  </r>
  <r>
    <s v="ORD102298"/>
    <d v="2025-10-02T00:00:00"/>
    <s v="CUST2183"/>
    <s v="Nisha Saxena"/>
    <s v="Male"/>
    <n v="32"/>
    <x v="17"/>
    <s v="North"/>
    <s v="P020"/>
    <x v="14"/>
    <x v="5"/>
    <s v="Fitness"/>
    <n v="2"/>
    <n v="699"/>
    <n v="0.1"/>
    <n v="640"/>
    <x v="0"/>
    <s v="Delivered"/>
    <s v="Website"/>
    <n v="4"/>
    <n v="1398"/>
    <n v="139.80000000000001"/>
    <n v="1258.2"/>
    <n v="640"/>
    <n v="618.20000000000005"/>
    <n v="0"/>
    <s v="Oct"/>
    <n v="2025"/>
    <x v="3"/>
  </r>
  <r>
    <s v="ORD103271"/>
    <d v="2025-10-02T00:00:00"/>
    <s v="CUST0008"/>
    <s v="Sanya Malhotra"/>
    <s v="Male"/>
    <n v="38"/>
    <x v="2"/>
    <s v="East"/>
    <s v="P010"/>
    <x v="26"/>
    <x v="2"/>
    <s v="Clothing"/>
    <n v="2"/>
    <n v="1499"/>
    <n v="0.1"/>
    <n v="1560"/>
    <x v="0"/>
    <s v="Delivered"/>
    <s v="Mobile App"/>
    <n v="5"/>
    <n v="2998"/>
    <n v="299.8"/>
    <n v="2698.2"/>
    <n v="1560"/>
    <n v="1138.1999999999998"/>
    <n v="0"/>
    <s v="Oct"/>
    <n v="2025"/>
    <x v="2"/>
  </r>
  <r>
    <s v="ORD103789"/>
    <d v="2025-10-03T00:00:00"/>
    <s v="CUST1463"/>
    <s v="Aditi Saxena"/>
    <s v="Male"/>
    <n v="33"/>
    <x v="17"/>
    <s v="North"/>
    <s v="P020"/>
    <x v="14"/>
    <x v="5"/>
    <s v="Fitness"/>
    <n v="1"/>
    <n v="699"/>
    <n v="0.25"/>
    <n v="320"/>
    <x v="0"/>
    <s v="Delivered"/>
    <s v="Mobile App"/>
    <n v="4"/>
    <n v="699"/>
    <n v="174.75"/>
    <n v="524.25"/>
    <n v="320"/>
    <n v="204.25"/>
    <n v="0"/>
    <s v="Oct"/>
    <n v="2025"/>
    <x v="3"/>
  </r>
  <r>
    <s v="ORD102333"/>
    <d v="2025-10-03T00:00:00"/>
    <s v="CUST1858"/>
    <s v="Manish Agarwal"/>
    <s v="Female"/>
    <n v="43"/>
    <x v="10"/>
    <s v="South"/>
    <s v="P022"/>
    <x v="4"/>
    <x v="1"/>
    <s v="Skincare"/>
    <n v="2"/>
    <n v="799"/>
    <n v="0.15"/>
    <n v="720"/>
    <x v="3"/>
    <s v="Delivered"/>
    <s v="Mobile App"/>
    <n v="5"/>
    <n v="1598"/>
    <n v="239.7"/>
    <n v="1358.3"/>
    <n v="720"/>
    <n v="638.29999999999995"/>
    <n v="0"/>
    <s v="Oct"/>
    <n v="2025"/>
    <x v="2"/>
  </r>
  <r>
    <s v="ORD103657"/>
    <d v="2025-10-03T00:00:00"/>
    <s v="CUST1058"/>
    <s v="Manish Agarwal"/>
    <s v="Male"/>
    <n v="24"/>
    <x v="6"/>
    <s v="North"/>
    <s v="P006"/>
    <x v="8"/>
    <x v="2"/>
    <s v="Bags"/>
    <n v="3"/>
    <n v="1799"/>
    <n v="0"/>
    <n v="2850"/>
    <x v="3"/>
    <s v="Delivered"/>
    <s v="Mobile App"/>
    <n v="3"/>
    <n v="5397"/>
    <n v="0"/>
    <n v="5397"/>
    <n v="2850"/>
    <n v="2547"/>
    <n v="0"/>
    <s v="Oct"/>
    <n v="2025"/>
    <x v="0"/>
  </r>
  <r>
    <s v="ORD101495"/>
    <d v="2025-10-03T00:00:00"/>
    <s v="CUST1156"/>
    <s v="Varun Jain"/>
    <s v="Female"/>
    <n v="22"/>
    <x v="18"/>
    <s v="South"/>
    <s v="P005"/>
    <x v="27"/>
    <x v="3"/>
    <s v="Accessories"/>
    <n v="5"/>
    <n v="1599"/>
    <n v="0.05"/>
    <n v="4600"/>
    <x v="3"/>
    <s v="Delivered"/>
    <s v="Mobile App"/>
    <n v="3"/>
    <n v="7995"/>
    <n v="399.75"/>
    <n v="7595.25"/>
    <n v="4600"/>
    <n v="2995.25"/>
    <n v="0"/>
    <s v="Oct"/>
    <n v="2025"/>
    <x v="0"/>
  </r>
  <r>
    <s v="ORD103668"/>
    <d v="2025-10-03T00:00:00"/>
    <s v="CUST1256"/>
    <s v="Sanya Malhotra"/>
    <s v="Male"/>
    <n v="23"/>
    <x v="12"/>
    <s v="West"/>
    <s v="P014"/>
    <x v="29"/>
    <x v="0"/>
    <s v="Home Decor"/>
    <n v="1"/>
    <n v="1299"/>
    <n v="0.15"/>
    <n v="690"/>
    <x v="4"/>
    <s v="Delivered"/>
    <s v="Mobile App"/>
    <n v="3"/>
    <n v="1299"/>
    <n v="194.85"/>
    <n v="1104.1500000000001"/>
    <n v="690"/>
    <n v="414.15000000000009"/>
    <n v="0"/>
    <s v="Oct"/>
    <n v="2025"/>
    <x v="0"/>
  </r>
  <r>
    <s v="ORD101467"/>
    <d v="2025-10-03T00:00:00"/>
    <s v="CUST1974"/>
    <s v="Simran Gupta"/>
    <s v="Male"/>
    <n v="26"/>
    <x v="16"/>
    <s v="North"/>
    <s v="P029"/>
    <x v="11"/>
    <x v="4"/>
    <s v="Technology"/>
    <n v="2"/>
    <n v="1299"/>
    <n v="0.05"/>
    <n v="1220"/>
    <x v="0"/>
    <s v="Delivered"/>
    <s v="Mobile App"/>
    <n v="4"/>
    <n v="2598"/>
    <n v="129.9"/>
    <n v="2468.1"/>
    <n v="1220"/>
    <n v="1248.0999999999999"/>
    <n v="0"/>
    <s v="Oct"/>
    <n v="2025"/>
    <x v="3"/>
  </r>
  <r>
    <s v="ORD103548"/>
    <d v="2025-10-03T00:00:00"/>
    <s v="CUST2060"/>
    <s v="Rahul Kumar"/>
    <s v="Male"/>
    <n v="35"/>
    <x v="1"/>
    <s v="North"/>
    <s v="P021"/>
    <x v="3"/>
    <x v="1"/>
    <s v="Skincare"/>
    <n v="1"/>
    <n v="499"/>
    <n v="0.25"/>
    <n v="220"/>
    <x v="5"/>
    <s v="Returned"/>
    <s v="Mobile App"/>
    <n v="3"/>
    <n v="499"/>
    <n v="124.75"/>
    <n v="374.25"/>
    <n v="220"/>
    <n v="154.25"/>
    <n v="0"/>
    <s v="Oct"/>
    <n v="2025"/>
    <x v="3"/>
  </r>
  <r>
    <s v="ORD103585"/>
    <d v="2025-10-03T00:00:00"/>
    <s v="CUST0806"/>
    <s v="Kabir Gupta"/>
    <s v="Female"/>
    <n v="51"/>
    <x v="15"/>
    <s v="West"/>
    <s v="P028"/>
    <x v="12"/>
    <x v="4"/>
    <s v="Technology"/>
    <n v="1"/>
    <n v="1099"/>
    <n v="0.3"/>
    <n v="520"/>
    <x v="1"/>
    <s v="Delivered"/>
    <s v="Mobile App"/>
    <n v="4"/>
    <n v="1099"/>
    <n v="329.7"/>
    <n v="769.3"/>
    <n v="520"/>
    <n v="249.29999999999995"/>
    <n v="0"/>
    <s v="Oct"/>
    <n v="2025"/>
    <x v="1"/>
  </r>
  <r>
    <s v="ORD104363"/>
    <d v="2025-10-03T00:00:00"/>
    <s v="CUST0341"/>
    <s v="Pranav Bansal"/>
    <s v="Female"/>
    <n v="18"/>
    <x v="14"/>
    <s v="South"/>
    <s v="P005"/>
    <x v="27"/>
    <x v="3"/>
    <s v="Accessories"/>
    <n v="2"/>
    <n v="1599"/>
    <n v="0.05"/>
    <n v="1840"/>
    <x v="4"/>
    <s v="Delivered"/>
    <s v="Website"/>
    <n v="5"/>
    <n v="3198"/>
    <n v="159.9"/>
    <n v="3038.1"/>
    <n v="1840"/>
    <n v="1198.0999999999999"/>
    <n v="0"/>
    <s v="Oct"/>
    <n v="2025"/>
    <x v="0"/>
  </r>
  <r>
    <s v="ORD103600"/>
    <d v="2025-10-04T00:00:00"/>
    <s v="CUST0766"/>
    <s v="Pooja Kapoor"/>
    <s v="Female"/>
    <n v="48"/>
    <x v="0"/>
    <s v="East"/>
    <s v="P015"/>
    <x v="23"/>
    <x v="0"/>
    <s v="Home Decor"/>
    <n v="1"/>
    <n v="1599"/>
    <n v="0.25"/>
    <n v="850"/>
    <x v="4"/>
    <s v="Delivered"/>
    <s v="Mobile App"/>
    <n v="5"/>
    <n v="1599"/>
    <n v="399.75"/>
    <n v="1199.25"/>
    <n v="850"/>
    <n v="349.25"/>
    <n v="0"/>
    <s v="Oct"/>
    <n v="2025"/>
    <x v="1"/>
  </r>
  <r>
    <s v="ORD102456"/>
    <d v="2025-10-04T00:00:00"/>
    <s v="CUST0653"/>
    <s v="Tanvi Patel"/>
    <s v="Male"/>
    <n v="34"/>
    <x v="6"/>
    <s v="North"/>
    <s v="P019"/>
    <x v="18"/>
    <x v="5"/>
    <s v="Sports"/>
    <n v="4"/>
    <n v="1499"/>
    <n v="0"/>
    <n v="3200"/>
    <x v="3"/>
    <s v="Delivered"/>
    <s v="Website"/>
    <n v="4"/>
    <n v="5996"/>
    <n v="0"/>
    <n v="5996"/>
    <n v="3200"/>
    <n v="2796"/>
    <n v="0"/>
    <s v="Oct"/>
    <n v="2025"/>
    <x v="3"/>
  </r>
  <r>
    <s v="ORD103322"/>
    <d v="2025-10-04T00:00:00"/>
    <s v="CUST0625"/>
    <s v="Sakshi Mishra"/>
    <s v="Female"/>
    <n v="31"/>
    <x v="2"/>
    <s v="East"/>
    <s v="P020"/>
    <x v="14"/>
    <x v="5"/>
    <s v="Fitness"/>
    <n v="2"/>
    <n v="699"/>
    <n v="0.1"/>
    <n v="640"/>
    <x v="0"/>
    <s v="Delivered"/>
    <s v="Mobile App"/>
    <n v="4"/>
    <n v="1398"/>
    <n v="139.80000000000001"/>
    <n v="1258.2"/>
    <n v="640"/>
    <n v="618.20000000000005"/>
    <n v="0"/>
    <s v="Oct"/>
    <n v="2025"/>
    <x v="3"/>
  </r>
  <r>
    <s v="ORD100221"/>
    <d v="2025-10-04T00:00:00"/>
    <s v="CUST1680"/>
    <s v="Mohit Sharma"/>
    <s v="Female"/>
    <n v="24"/>
    <x v="2"/>
    <s v="East"/>
    <s v="P029"/>
    <x v="11"/>
    <x v="4"/>
    <s v="Technology"/>
    <n v="1"/>
    <n v="1299"/>
    <n v="0.05"/>
    <n v="610"/>
    <x v="0"/>
    <s v="Delivered"/>
    <s v="Website"/>
    <n v="4"/>
    <n v="1299"/>
    <n v="64.95"/>
    <n v="1234.05"/>
    <n v="610"/>
    <n v="624.04999999999995"/>
    <n v="0"/>
    <s v="Oct"/>
    <n v="2025"/>
    <x v="0"/>
  </r>
  <r>
    <s v="ORD100022"/>
    <d v="2025-10-04T00:00:00"/>
    <s v="CUST1018"/>
    <s v="Rohan Rao"/>
    <s v="Male"/>
    <n v="32"/>
    <x v="3"/>
    <s v="East"/>
    <s v="P009"/>
    <x v="21"/>
    <x v="2"/>
    <s v="Clothing"/>
    <n v="3"/>
    <n v="1999"/>
    <n v="0.3"/>
    <n v="3150"/>
    <x v="4"/>
    <s v="Delivered"/>
    <s v="Website"/>
    <n v="5"/>
    <n v="5997"/>
    <n v="1799.1"/>
    <n v="4197.8999999999996"/>
    <n v="3150"/>
    <n v="1047.8999999999996"/>
    <n v="0"/>
    <s v="Oct"/>
    <n v="2025"/>
    <x v="3"/>
  </r>
  <r>
    <s v="ORD100239"/>
    <d v="2025-10-04T00:00:00"/>
    <s v="CUST0972"/>
    <s v="Rahul Kumar"/>
    <s v="Female"/>
    <n v="30"/>
    <x v="16"/>
    <s v="North"/>
    <s v="P008"/>
    <x v="2"/>
    <x v="2"/>
    <s v="Clothing"/>
    <n v="3"/>
    <n v="799"/>
    <n v="0.2"/>
    <n v="1170"/>
    <x v="1"/>
    <s v="Delivered"/>
    <s v="Mobile App"/>
    <n v="2"/>
    <n v="2397"/>
    <n v="479.40000000000003"/>
    <n v="1917.6"/>
    <n v="1170"/>
    <n v="747.59999999999991"/>
    <n v="0"/>
    <s v="Oct"/>
    <n v="2025"/>
    <x v="3"/>
  </r>
  <r>
    <s v="ORD100387"/>
    <d v="2025-10-04T00:00:00"/>
    <s v="CUST1725"/>
    <s v="Kavya Patel"/>
    <s v="Female"/>
    <n v="22"/>
    <x v="2"/>
    <s v="East"/>
    <s v="P008"/>
    <x v="2"/>
    <x v="2"/>
    <s v="Clothing"/>
    <n v="3"/>
    <n v="799"/>
    <n v="0.05"/>
    <n v="1170"/>
    <x v="1"/>
    <s v="Delivered"/>
    <s v="Mobile App"/>
    <n v="5"/>
    <n v="2397"/>
    <n v="119.85000000000001"/>
    <n v="2277.15"/>
    <n v="1170"/>
    <n v="1107.1500000000001"/>
    <n v="0"/>
    <s v="Oct"/>
    <n v="2025"/>
    <x v="0"/>
  </r>
  <r>
    <s v="ORD102874"/>
    <d v="2025-10-04T00:00:00"/>
    <s v="CUST0975"/>
    <s v="Isha Mehta"/>
    <s v="Female"/>
    <n v="50"/>
    <x v="17"/>
    <s v="North"/>
    <s v="P003"/>
    <x v="9"/>
    <x v="3"/>
    <s v="Wearables"/>
    <n v="1"/>
    <n v="3299"/>
    <n v="0.15"/>
    <n v="2100"/>
    <x v="0"/>
    <s v="Delivered"/>
    <s v="Website"/>
    <n v="5"/>
    <n v="3299"/>
    <n v="494.84999999999997"/>
    <n v="2804.15"/>
    <n v="2100"/>
    <n v="704.15000000000009"/>
    <n v="0"/>
    <s v="Oct"/>
    <n v="2025"/>
    <x v="1"/>
  </r>
  <r>
    <s v="ORD102161"/>
    <d v="2025-10-04T00:00:00"/>
    <s v="CUST1176"/>
    <s v="Ishaan Malhotra"/>
    <s v="Male"/>
    <n v="48"/>
    <x v="4"/>
    <s v="South"/>
    <s v="P006"/>
    <x v="8"/>
    <x v="2"/>
    <s v="Bags"/>
    <n v="1"/>
    <n v="1799"/>
    <n v="0"/>
    <n v="950"/>
    <x v="3"/>
    <s v="Delivered"/>
    <s v="Website"/>
    <n v="5"/>
    <n v="1799"/>
    <n v="0"/>
    <n v="1799"/>
    <n v="950"/>
    <n v="849"/>
    <n v="0"/>
    <s v="Oct"/>
    <n v="2025"/>
    <x v="1"/>
  </r>
  <r>
    <s v="ORD101891"/>
    <d v="2025-10-04T00:00:00"/>
    <s v="CUST0608"/>
    <s v="Aarav Sharma"/>
    <s v="Female"/>
    <n v="38"/>
    <x v="0"/>
    <s v="East"/>
    <s v="P005"/>
    <x v="27"/>
    <x v="3"/>
    <s v="Accessories"/>
    <n v="1"/>
    <n v="1599"/>
    <n v="0"/>
    <n v="920"/>
    <x v="3"/>
    <s v="Delivered"/>
    <s v="Mobile App"/>
    <n v="3"/>
    <n v="1599"/>
    <n v="0"/>
    <n v="1599"/>
    <n v="920"/>
    <n v="679"/>
    <n v="0"/>
    <s v="Oct"/>
    <n v="2025"/>
    <x v="2"/>
  </r>
  <r>
    <s v="ORD100701"/>
    <d v="2025-10-04T00:00:00"/>
    <s v="CUST0200"/>
    <s v="Sanya Malhotra"/>
    <s v="Female"/>
    <n v="27"/>
    <x v="8"/>
    <s v="East"/>
    <s v="P024"/>
    <x v="13"/>
    <x v="1"/>
    <s v="Fragrance"/>
    <n v="3"/>
    <n v="1799"/>
    <n v="0.1"/>
    <n v="2700"/>
    <x v="0"/>
    <s v="Delivered"/>
    <s v="Mobile App"/>
    <n v="5"/>
    <n v="5397"/>
    <n v="539.70000000000005"/>
    <n v="4857.3"/>
    <n v="2700"/>
    <n v="2157.3000000000002"/>
    <n v="0"/>
    <s v="Oct"/>
    <n v="2025"/>
    <x v="3"/>
  </r>
  <r>
    <s v="ORD101631"/>
    <d v="2025-10-04T00:00:00"/>
    <s v="CUST1621"/>
    <s v="Pranav Bansal"/>
    <s v="Female"/>
    <n v="19"/>
    <x v="5"/>
    <s v="West"/>
    <s v="P018"/>
    <x v="16"/>
    <x v="5"/>
    <s v="Sports"/>
    <n v="1"/>
    <n v="2199"/>
    <n v="0"/>
    <n v="1250"/>
    <x v="1"/>
    <s v="Delivered"/>
    <s v="Mobile App"/>
    <n v="5"/>
    <n v="2199"/>
    <n v="0"/>
    <n v="2199"/>
    <n v="1250"/>
    <n v="949"/>
    <n v="0"/>
    <s v="Oct"/>
    <n v="2025"/>
    <x v="0"/>
  </r>
  <r>
    <s v="ORD102607"/>
    <d v="2025-10-04T00:00:00"/>
    <s v="CUST0795"/>
    <s v="Vansh Chopra"/>
    <s v="Male"/>
    <n v="27"/>
    <x v="7"/>
    <s v="West"/>
    <s v="P020"/>
    <x v="14"/>
    <x v="5"/>
    <s v="Fitness"/>
    <n v="1"/>
    <n v="699"/>
    <n v="0.2"/>
    <n v="320"/>
    <x v="3"/>
    <s v="Delivered"/>
    <s v="Website"/>
    <n v="3"/>
    <n v="699"/>
    <n v="139.80000000000001"/>
    <n v="559.20000000000005"/>
    <n v="320"/>
    <n v="239.20000000000005"/>
    <n v="0"/>
    <s v="Oct"/>
    <n v="2025"/>
    <x v="3"/>
  </r>
  <r>
    <s v="ORD102243"/>
    <d v="2025-10-04T00:00:00"/>
    <s v="CUST0856"/>
    <s v="Ishaan Malhotra"/>
    <s v="Female"/>
    <n v="25"/>
    <x v="20"/>
    <s v="South"/>
    <s v="P008"/>
    <x v="2"/>
    <x v="2"/>
    <s v="Clothing"/>
    <n v="1"/>
    <n v="799"/>
    <n v="0.1"/>
    <n v="390"/>
    <x v="0"/>
    <s v="Delivered"/>
    <s v="Mobile App"/>
    <n v="5"/>
    <n v="799"/>
    <n v="79.900000000000006"/>
    <n v="719.1"/>
    <n v="390"/>
    <n v="329.1"/>
    <n v="0"/>
    <s v="Oct"/>
    <n v="2025"/>
    <x v="0"/>
  </r>
  <r>
    <s v="ORD102839"/>
    <d v="2025-10-05T00:00:00"/>
    <s v="CUST1453"/>
    <s v="Tanvi Patel"/>
    <s v="Male"/>
    <n v="38"/>
    <x v="4"/>
    <s v="South"/>
    <s v="P006"/>
    <x v="8"/>
    <x v="2"/>
    <s v="Bags"/>
    <n v="3"/>
    <n v="1799"/>
    <n v="0.2"/>
    <n v="2850"/>
    <x v="0"/>
    <s v="Delivered"/>
    <s v="Mobile App"/>
    <n v="4"/>
    <n v="5397"/>
    <n v="1079.4000000000001"/>
    <n v="4317.6000000000004"/>
    <n v="2850"/>
    <n v="1467.6000000000004"/>
    <n v="0"/>
    <s v="Oct"/>
    <n v="2025"/>
    <x v="2"/>
  </r>
  <r>
    <s v="ORD102527"/>
    <d v="2025-10-05T00:00:00"/>
    <s v="CUST0504"/>
    <s v="Ishaan Malhotra"/>
    <s v="Male"/>
    <n v="38"/>
    <x v="8"/>
    <s v="East"/>
    <s v="P018"/>
    <x v="16"/>
    <x v="5"/>
    <s v="Sports"/>
    <n v="3"/>
    <n v="2199"/>
    <n v="0.05"/>
    <n v="3750"/>
    <x v="1"/>
    <s v="Delivered"/>
    <s v="Mobile App"/>
    <n v="3"/>
    <n v="6597"/>
    <n v="329.85"/>
    <n v="6267.15"/>
    <n v="3750"/>
    <n v="2517.1499999999996"/>
    <n v="0"/>
    <s v="Oct"/>
    <n v="2025"/>
    <x v="2"/>
  </r>
  <r>
    <s v="ORD104491"/>
    <d v="2025-10-05T00:00:00"/>
    <s v="CUST0115"/>
    <s v="Anjali Verma"/>
    <s v="Male"/>
    <n v="28"/>
    <x v="22"/>
    <s v="South"/>
    <s v="P026"/>
    <x v="15"/>
    <x v="4"/>
    <s v="Fiction"/>
    <n v="1"/>
    <n v="899"/>
    <n v="0.05"/>
    <n v="420"/>
    <x v="1"/>
    <s v="Delivered"/>
    <s v="Mobile App"/>
    <n v="3"/>
    <n v="899"/>
    <n v="44.95"/>
    <n v="854.05"/>
    <n v="420"/>
    <n v="434.04999999999995"/>
    <n v="0"/>
    <s v="Oct"/>
    <n v="2025"/>
    <x v="3"/>
  </r>
  <r>
    <s v="ORD104960"/>
    <d v="2025-10-05T00:00:00"/>
    <s v="CUST1067"/>
    <s v="Kiara Chopra"/>
    <s v="Female"/>
    <n v="49"/>
    <x v="4"/>
    <s v="South"/>
    <s v="P017"/>
    <x v="17"/>
    <x v="5"/>
    <s v="Fitness"/>
    <n v="1"/>
    <n v="2499"/>
    <n v="0.25"/>
    <n v="1450"/>
    <x v="0"/>
    <s v="Delivered"/>
    <s v="Mobile App"/>
    <n v="5"/>
    <n v="2499"/>
    <n v="624.75"/>
    <n v="1874.25"/>
    <n v="1450"/>
    <n v="424.25"/>
    <n v="0"/>
    <s v="Oct"/>
    <n v="2025"/>
    <x v="1"/>
  </r>
  <r>
    <s v="ORD104451"/>
    <d v="2025-10-05T00:00:00"/>
    <s v="CUST2046"/>
    <s v="Pooja Kapoor"/>
    <s v="Male"/>
    <n v="30"/>
    <x v="20"/>
    <s v="South"/>
    <s v="P021"/>
    <x v="3"/>
    <x v="1"/>
    <s v="Skincare"/>
    <n v="1"/>
    <n v="499"/>
    <n v="0.05"/>
    <n v="220"/>
    <x v="3"/>
    <s v="Delivered"/>
    <s v="Mobile App"/>
    <n v="1"/>
    <n v="499"/>
    <n v="24.950000000000003"/>
    <n v="474.05"/>
    <n v="220"/>
    <n v="254.05"/>
    <n v="0"/>
    <s v="Oct"/>
    <n v="2025"/>
    <x v="3"/>
  </r>
  <r>
    <s v="ORD102967"/>
    <d v="2025-10-05T00:00:00"/>
    <s v="CUST1644"/>
    <s v="Rahul Kumar"/>
    <s v="Female"/>
    <n v="20"/>
    <x v="18"/>
    <s v="South"/>
    <s v="P028"/>
    <x v="12"/>
    <x v="4"/>
    <s v="Technology"/>
    <n v="1"/>
    <n v="1099"/>
    <n v="0.05"/>
    <n v="520"/>
    <x v="4"/>
    <s v="Delivered"/>
    <s v="Mobile App"/>
    <n v="5"/>
    <n v="1099"/>
    <n v="54.95"/>
    <n v="1044.05"/>
    <n v="520"/>
    <n v="524.04999999999995"/>
    <n v="0"/>
    <s v="Oct"/>
    <n v="2025"/>
    <x v="0"/>
  </r>
  <r>
    <s v="ORD101249"/>
    <d v="2025-10-05T00:00:00"/>
    <s v="CUST1448"/>
    <s v="Sanya Malhotra"/>
    <s v="Female"/>
    <n v="30"/>
    <x v="15"/>
    <s v="West"/>
    <s v="P025"/>
    <x v="1"/>
    <x v="1"/>
    <s v="Skincare"/>
    <n v="1"/>
    <n v="699"/>
    <n v="0.25"/>
    <n v="310"/>
    <x v="3"/>
    <s v="Delivered"/>
    <s v="Mobile App"/>
    <n v="5"/>
    <n v="699"/>
    <n v="174.75"/>
    <n v="524.25"/>
    <n v="310"/>
    <n v="214.25"/>
    <n v="0"/>
    <s v="Oct"/>
    <n v="2025"/>
    <x v="3"/>
  </r>
  <r>
    <s v="ORD101972"/>
    <d v="2025-10-05T00:00:00"/>
    <s v="CUST0063"/>
    <s v="Shivam Mehta"/>
    <s v="Female"/>
    <n v="37"/>
    <x v="9"/>
    <s v="North"/>
    <s v="P010"/>
    <x v="26"/>
    <x v="2"/>
    <s v="Clothing"/>
    <n v="2"/>
    <n v="1499"/>
    <n v="0.15"/>
    <n v="1560"/>
    <x v="3"/>
    <s v="Delivered"/>
    <s v="Mobile App"/>
    <n v="5"/>
    <n v="2998"/>
    <n v="449.7"/>
    <n v="2548.3000000000002"/>
    <n v="1560"/>
    <n v="988.30000000000018"/>
    <n v="0"/>
    <s v="Oct"/>
    <n v="2025"/>
    <x v="2"/>
  </r>
  <r>
    <s v="ORD103974"/>
    <d v="2025-10-05T00:00:00"/>
    <s v="CUST1983"/>
    <s v="Shivam Mehta"/>
    <s v="Female"/>
    <n v="29"/>
    <x v="1"/>
    <s v="North"/>
    <s v="P028"/>
    <x v="12"/>
    <x v="4"/>
    <s v="Technology"/>
    <n v="3"/>
    <n v="1099"/>
    <n v="0.3"/>
    <n v="1560"/>
    <x v="1"/>
    <s v="Delivered"/>
    <s v="Mobile App"/>
    <n v="5"/>
    <n v="3297"/>
    <n v="989.09999999999991"/>
    <n v="2307.9"/>
    <n v="1560"/>
    <n v="747.90000000000009"/>
    <n v="0"/>
    <s v="Oct"/>
    <n v="2025"/>
    <x v="3"/>
  </r>
  <r>
    <s v="ORD100971"/>
    <d v="2025-10-05T00:00:00"/>
    <s v="CUST0217"/>
    <s v="Meera Singh"/>
    <s v="Female"/>
    <n v="20"/>
    <x v="12"/>
    <s v="West"/>
    <s v="P021"/>
    <x v="3"/>
    <x v="1"/>
    <s v="Skincare"/>
    <n v="1"/>
    <n v="499"/>
    <n v="0.1"/>
    <n v="220"/>
    <x v="0"/>
    <s v="Delivered"/>
    <s v="Website"/>
    <n v="4"/>
    <n v="499"/>
    <n v="49.900000000000006"/>
    <n v="449.1"/>
    <n v="220"/>
    <n v="229.10000000000002"/>
    <n v="0"/>
    <s v="Oct"/>
    <n v="2025"/>
    <x v="0"/>
  </r>
  <r>
    <s v="ORD104200"/>
    <d v="2025-10-05T00:00:00"/>
    <s v="CUST0068"/>
    <s v="Varun Jain"/>
    <s v="Male"/>
    <n v="29"/>
    <x v="16"/>
    <s v="North"/>
    <s v="P020"/>
    <x v="14"/>
    <x v="5"/>
    <s v="Fitness"/>
    <n v="1"/>
    <n v="699"/>
    <n v="0.1"/>
    <n v="320"/>
    <x v="1"/>
    <s v="Delivered"/>
    <s v="Website"/>
    <n v="3"/>
    <n v="699"/>
    <n v="69.900000000000006"/>
    <n v="629.1"/>
    <n v="320"/>
    <n v="309.10000000000002"/>
    <n v="0"/>
    <s v="Oct"/>
    <n v="2025"/>
    <x v="3"/>
  </r>
  <r>
    <s v="ORD102254"/>
    <d v="2025-10-06T00:00:00"/>
    <s v="CUST0590"/>
    <s v="Aditya Kapoor"/>
    <s v="Female"/>
    <n v="33"/>
    <x v="15"/>
    <s v="West"/>
    <s v="P006"/>
    <x v="8"/>
    <x v="2"/>
    <s v="Bags"/>
    <n v="1"/>
    <n v="1799"/>
    <n v="0.15"/>
    <n v="950"/>
    <x v="5"/>
    <s v="Delivered"/>
    <s v="Website"/>
    <n v="5"/>
    <n v="1799"/>
    <n v="269.84999999999997"/>
    <n v="1529.15"/>
    <n v="950"/>
    <n v="579.15000000000009"/>
    <n v="0"/>
    <s v="Oct"/>
    <n v="2025"/>
    <x v="3"/>
  </r>
  <r>
    <s v="ORD101556"/>
    <d v="2025-10-06T00:00:00"/>
    <s v="CUST1328"/>
    <s v="Mohit Sharma"/>
    <s v="Female"/>
    <n v="45"/>
    <x v="15"/>
    <s v="West"/>
    <s v="P010"/>
    <x v="26"/>
    <x v="2"/>
    <s v="Clothing"/>
    <n v="3"/>
    <n v="1499"/>
    <n v="0.15"/>
    <n v="2340"/>
    <x v="4"/>
    <s v="Delivered"/>
    <s v="Website"/>
    <n v="3"/>
    <n v="4497"/>
    <n v="674.55"/>
    <n v="3822.45"/>
    <n v="2340"/>
    <n v="1482.4499999999998"/>
    <n v="0"/>
    <s v="Oct"/>
    <n v="2025"/>
    <x v="2"/>
  </r>
  <r>
    <s v="ORD103007"/>
    <d v="2025-10-06T00:00:00"/>
    <s v="CUST1246"/>
    <s v="Pooja Kapoor"/>
    <s v="Male"/>
    <n v="33"/>
    <x v="4"/>
    <s v="South"/>
    <s v="P028"/>
    <x v="12"/>
    <x v="4"/>
    <s v="Technology"/>
    <n v="1"/>
    <n v="1099"/>
    <n v="0.1"/>
    <n v="520"/>
    <x v="5"/>
    <s v="Delivered"/>
    <s v="Website"/>
    <n v="5"/>
    <n v="1099"/>
    <n v="109.9"/>
    <n v="989.1"/>
    <n v="520"/>
    <n v="469.1"/>
    <n v="0"/>
    <s v="Oct"/>
    <n v="2025"/>
    <x v="3"/>
  </r>
  <r>
    <s v="ORD101711"/>
    <d v="2025-10-06T00:00:00"/>
    <s v="CUST0280"/>
    <s v="Ishaan Malhotra"/>
    <s v="Male"/>
    <n v="36"/>
    <x v="23"/>
    <s v="West"/>
    <s v="P015"/>
    <x v="23"/>
    <x v="0"/>
    <s v="Home Decor"/>
    <n v="5"/>
    <n v="1599"/>
    <n v="0.1"/>
    <n v="4250"/>
    <x v="0"/>
    <s v="Delivered"/>
    <s v="Mobile App"/>
    <n v="5"/>
    <n v="7995"/>
    <n v="799.5"/>
    <n v="7195.5"/>
    <n v="4250"/>
    <n v="2945.5"/>
    <n v="0"/>
    <s v="Oct"/>
    <n v="2025"/>
    <x v="2"/>
  </r>
  <r>
    <s v="ORD100397"/>
    <d v="2025-10-06T00:00:00"/>
    <s v="CUST1481"/>
    <s v="Zoya Singh"/>
    <s v="Female"/>
    <n v="27"/>
    <x v="10"/>
    <s v="South"/>
    <s v="P023"/>
    <x v="20"/>
    <x v="1"/>
    <s v="Haircare"/>
    <n v="3"/>
    <n v="649"/>
    <n v="0.2"/>
    <n v="870"/>
    <x v="1"/>
    <s v="Cancelled"/>
    <s v="Mobile App"/>
    <m/>
    <n v="1947"/>
    <n v="389.40000000000003"/>
    <n v="1557.6"/>
    <n v="870"/>
    <n v="687.59999999999991"/>
    <n v="0"/>
    <s v="Oct"/>
    <n v="2025"/>
    <x v="3"/>
  </r>
  <r>
    <s v="ORD102452"/>
    <d v="2025-10-06T00:00:00"/>
    <s v="CUST0756"/>
    <s v="Karan Jain"/>
    <s v="Male"/>
    <n v="39"/>
    <x v="13"/>
    <s v="North"/>
    <s v="P002"/>
    <x v="10"/>
    <x v="3"/>
    <s v="Audio"/>
    <n v="3"/>
    <n v="1899"/>
    <n v="0.2"/>
    <n v="3360"/>
    <x v="3"/>
    <s v="Delivered"/>
    <s v="Mobile App"/>
    <n v="4"/>
    <n v="5697"/>
    <n v="1139.4000000000001"/>
    <n v="4557.6000000000004"/>
    <n v="3360"/>
    <n v="1197.6000000000004"/>
    <n v="0"/>
    <s v="Oct"/>
    <n v="2025"/>
    <x v="2"/>
  </r>
  <r>
    <s v="ORD103797"/>
    <d v="2025-10-06T00:00:00"/>
    <s v="CUST0039"/>
    <s v="Nisha Saxena"/>
    <s v="Male"/>
    <n v="36"/>
    <x v="12"/>
    <s v="West"/>
    <s v="P021"/>
    <x v="3"/>
    <x v="1"/>
    <s v="Skincare"/>
    <n v="1"/>
    <n v="499"/>
    <n v="0.1"/>
    <n v="220"/>
    <x v="0"/>
    <s v="Delivered"/>
    <s v="Mobile App"/>
    <n v="3"/>
    <n v="499"/>
    <n v="49.900000000000006"/>
    <n v="449.1"/>
    <n v="220"/>
    <n v="229.10000000000002"/>
    <n v="0"/>
    <s v="Oct"/>
    <n v="2025"/>
    <x v="2"/>
  </r>
  <r>
    <s v="ORD100168"/>
    <d v="2025-10-07T00:00:00"/>
    <s v="CUST1871"/>
    <s v="Isha Mehta"/>
    <s v="Female"/>
    <n v="26"/>
    <x v="14"/>
    <s v="South"/>
    <s v="P022"/>
    <x v="4"/>
    <x v="1"/>
    <s v="Skincare"/>
    <n v="1"/>
    <n v="799"/>
    <n v="0.15"/>
    <n v="360"/>
    <x v="0"/>
    <s v="Delivered"/>
    <s v="Website"/>
    <n v="5"/>
    <n v="799"/>
    <n v="119.85"/>
    <n v="679.15"/>
    <n v="360"/>
    <n v="319.14999999999998"/>
    <n v="0"/>
    <s v="Oct"/>
    <n v="2025"/>
    <x v="3"/>
  </r>
  <r>
    <s v="ORD100959"/>
    <d v="2025-10-07T00:00:00"/>
    <s v="CUST2198"/>
    <s v="Simran Gupta"/>
    <s v="Female"/>
    <n v="36"/>
    <x v="7"/>
    <s v="West"/>
    <s v="P005"/>
    <x v="27"/>
    <x v="3"/>
    <s v="Accessories"/>
    <n v="1"/>
    <n v="1599"/>
    <n v="0.15"/>
    <n v="920"/>
    <x v="1"/>
    <s v="Delivered"/>
    <s v="Mobile App"/>
    <n v="3"/>
    <n v="1599"/>
    <n v="239.85"/>
    <n v="1359.15"/>
    <n v="920"/>
    <n v="439.15000000000009"/>
    <n v="0"/>
    <s v="Oct"/>
    <n v="2025"/>
    <x v="2"/>
  </r>
  <r>
    <s v="ORD100257"/>
    <d v="2025-10-07T00:00:00"/>
    <s v="CUST0072"/>
    <s v="Sanya Malhotra"/>
    <s v="Female"/>
    <n v="45"/>
    <x v="22"/>
    <s v="South"/>
    <s v="P022"/>
    <x v="4"/>
    <x v="1"/>
    <s v="Skincare"/>
    <n v="1"/>
    <n v="799"/>
    <n v="0.15"/>
    <n v="360"/>
    <x v="1"/>
    <s v="Delivered"/>
    <s v="Mobile App"/>
    <n v="3"/>
    <n v="799"/>
    <n v="119.85"/>
    <n v="679.15"/>
    <n v="360"/>
    <n v="319.14999999999998"/>
    <n v="0"/>
    <s v="Oct"/>
    <n v="2025"/>
    <x v="2"/>
  </r>
  <r>
    <s v="ORD101666"/>
    <d v="2025-10-07T00:00:00"/>
    <s v="CUST1818"/>
    <s v="Rohan Rao"/>
    <s v="Female"/>
    <n v="43"/>
    <x v="3"/>
    <s v="East"/>
    <s v="P020"/>
    <x v="14"/>
    <x v="5"/>
    <s v="Fitness"/>
    <n v="1"/>
    <n v="699"/>
    <n v="0.1"/>
    <n v="320"/>
    <x v="2"/>
    <s v="Returned"/>
    <s v="Website"/>
    <n v="5"/>
    <n v="699"/>
    <n v="69.900000000000006"/>
    <n v="629.1"/>
    <n v="320"/>
    <n v="309.10000000000002"/>
    <n v="0"/>
    <s v="Oct"/>
    <n v="2025"/>
    <x v="2"/>
  </r>
  <r>
    <s v="ORD104292"/>
    <d v="2025-10-07T00:00:00"/>
    <s v="CUST1520"/>
    <s v="Mohit Sharma"/>
    <s v="Male"/>
    <n v="32"/>
    <x v="14"/>
    <s v="South"/>
    <s v="P020"/>
    <x v="14"/>
    <x v="5"/>
    <s v="Fitness"/>
    <n v="1"/>
    <n v="699"/>
    <n v="0.05"/>
    <n v="320"/>
    <x v="0"/>
    <s v="Delivered"/>
    <s v="Website"/>
    <n v="4"/>
    <n v="699"/>
    <n v="34.950000000000003"/>
    <n v="664.05"/>
    <n v="320"/>
    <n v="344.04999999999995"/>
    <n v="0"/>
    <s v="Oct"/>
    <n v="2025"/>
    <x v="3"/>
  </r>
  <r>
    <s v="ORD102994"/>
    <d v="2025-10-07T00:00:00"/>
    <s v="CUST0942"/>
    <s v="Aditya Kapoor"/>
    <s v="Female"/>
    <n v="23"/>
    <x v="9"/>
    <s v="North"/>
    <s v="P021"/>
    <x v="3"/>
    <x v="1"/>
    <s v="Skincare"/>
    <n v="5"/>
    <n v="499"/>
    <n v="0.1"/>
    <n v="1100"/>
    <x v="0"/>
    <s v="Delivered"/>
    <s v="Mobile App"/>
    <n v="5"/>
    <n v="2495"/>
    <n v="249.5"/>
    <n v="2245.5"/>
    <n v="1100"/>
    <n v="1145.5"/>
    <n v="0"/>
    <s v="Oct"/>
    <n v="2025"/>
    <x v="0"/>
  </r>
  <r>
    <s v="ORD102548"/>
    <d v="2025-10-07T00:00:00"/>
    <s v="CUST1374"/>
    <s v="Pooja Kapoor"/>
    <s v="Male"/>
    <n v="18"/>
    <x v="11"/>
    <s v="West"/>
    <s v="P029"/>
    <x v="11"/>
    <x v="4"/>
    <s v="Technology"/>
    <n v="2"/>
    <n v="1299"/>
    <n v="0.1"/>
    <n v="1220"/>
    <x v="3"/>
    <s v="Delivered"/>
    <s v="Mobile App"/>
    <n v="5"/>
    <n v="2598"/>
    <n v="259.8"/>
    <n v="2338.1999999999998"/>
    <n v="1220"/>
    <n v="1118.1999999999998"/>
    <n v="0"/>
    <s v="Oct"/>
    <n v="2025"/>
    <x v="0"/>
  </r>
  <r>
    <s v="ORD102292"/>
    <d v="2025-10-08T00:00:00"/>
    <s v="CUST2152"/>
    <s v="Sanya Malhotra"/>
    <s v="Male"/>
    <n v="45"/>
    <x v="4"/>
    <s v="South"/>
    <s v="P025"/>
    <x v="1"/>
    <x v="1"/>
    <s v="Skincare"/>
    <n v="2"/>
    <n v="699"/>
    <n v="0"/>
    <n v="620"/>
    <x v="3"/>
    <s v="Delivered"/>
    <s v="Mobile App"/>
    <n v="5"/>
    <n v="1398"/>
    <n v="0"/>
    <n v="1398"/>
    <n v="620"/>
    <n v="778"/>
    <n v="0"/>
    <s v="Oct"/>
    <n v="2025"/>
    <x v="2"/>
  </r>
  <r>
    <s v="ORD100968"/>
    <d v="2025-10-08T00:00:00"/>
    <s v="CUST1416"/>
    <s v="Sanya Malhotra"/>
    <s v="Female"/>
    <n v="29"/>
    <x v="22"/>
    <s v="South"/>
    <s v="P025"/>
    <x v="1"/>
    <x v="1"/>
    <s v="Skincare"/>
    <n v="1"/>
    <n v="699"/>
    <n v="0.05"/>
    <n v="310"/>
    <x v="3"/>
    <s v="Delivered"/>
    <s v="Mobile App"/>
    <n v="1"/>
    <n v="699"/>
    <n v="34.950000000000003"/>
    <n v="664.05"/>
    <n v="310"/>
    <n v="354.04999999999995"/>
    <n v="0"/>
    <s v="Oct"/>
    <n v="2025"/>
    <x v="3"/>
  </r>
  <r>
    <s v="ORD102674"/>
    <d v="2025-10-08T00:00:00"/>
    <s v="CUST1279"/>
    <s v="Shivam Mehta"/>
    <s v="Female"/>
    <n v="36"/>
    <x v="12"/>
    <s v="West"/>
    <s v="P026"/>
    <x v="15"/>
    <x v="4"/>
    <s v="Fiction"/>
    <n v="2"/>
    <n v="899"/>
    <n v="0.05"/>
    <n v="840"/>
    <x v="4"/>
    <s v="Delivered"/>
    <s v="Website"/>
    <n v="5"/>
    <n v="1798"/>
    <n v="89.9"/>
    <n v="1708.1"/>
    <n v="840"/>
    <n v="868.09999999999991"/>
    <n v="0"/>
    <s v="Oct"/>
    <n v="2025"/>
    <x v="2"/>
  </r>
  <r>
    <s v="ORD104107"/>
    <d v="2025-10-08T00:00:00"/>
    <s v="CUST1309"/>
    <s v="Kavya Patel"/>
    <s v="Male"/>
    <n v="42"/>
    <x v="7"/>
    <s v="West"/>
    <s v="P003"/>
    <x v="9"/>
    <x v="3"/>
    <s v="Wearables"/>
    <n v="1"/>
    <n v="3299"/>
    <n v="0"/>
    <n v="2100"/>
    <x v="0"/>
    <s v="Delivered"/>
    <s v="Website"/>
    <n v="4"/>
    <n v="3299"/>
    <n v="0"/>
    <n v="3299"/>
    <n v="2100"/>
    <n v="1199"/>
    <n v="0"/>
    <s v="Oct"/>
    <n v="2025"/>
    <x v="2"/>
  </r>
  <r>
    <s v="ORD101982"/>
    <d v="2025-10-08T00:00:00"/>
    <s v="CUST1978"/>
    <s v="Rohan Rao"/>
    <s v="Male"/>
    <n v="41"/>
    <x v="18"/>
    <s v="South"/>
    <s v="P028"/>
    <x v="12"/>
    <x v="4"/>
    <s v="Technology"/>
    <n v="1"/>
    <n v="1099"/>
    <n v="0.05"/>
    <n v="520"/>
    <x v="5"/>
    <s v="Delivered"/>
    <s v="Website"/>
    <n v="4"/>
    <n v="1099"/>
    <n v="54.95"/>
    <n v="1044.05"/>
    <n v="520"/>
    <n v="524.04999999999995"/>
    <n v="0"/>
    <s v="Oct"/>
    <n v="2025"/>
    <x v="2"/>
  </r>
  <r>
    <s v="ORD104178"/>
    <d v="2025-10-08T00:00:00"/>
    <s v="CUST0481"/>
    <s v="Diya Mishra"/>
    <s v="Female"/>
    <n v="25"/>
    <x v="23"/>
    <s v="West"/>
    <s v="P022"/>
    <x v="4"/>
    <x v="1"/>
    <s v="Skincare"/>
    <n v="3"/>
    <n v="799"/>
    <n v="0.15"/>
    <n v="1080"/>
    <x v="3"/>
    <s v="Delivered"/>
    <s v="Mobile App"/>
    <n v="5"/>
    <n v="2397"/>
    <n v="359.55"/>
    <n v="2037.45"/>
    <n v="1080"/>
    <n v="957.45"/>
    <n v="0"/>
    <s v="Oct"/>
    <n v="2025"/>
    <x v="0"/>
  </r>
  <r>
    <s v="ORD100616"/>
    <d v="2025-10-08T00:00:00"/>
    <s v="CUST1133"/>
    <s v="Tanvi Patel"/>
    <s v="Male"/>
    <n v="52"/>
    <x v="7"/>
    <s v="West"/>
    <s v="P003"/>
    <x v="9"/>
    <x v="3"/>
    <s v="Wearables"/>
    <n v="1"/>
    <n v="3299"/>
    <n v="0.2"/>
    <n v="2100"/>
    <x v="5"/>
    <s v="Delivered"/>
    <s v="Mobile App"/>
    <n v="1"/>
    <n v="3299"/>
    <n v="659.80000000000007"/>
    <n v="2639.2"/>
    <n v="2100"/>
    <n v="539.19999999999982"/>
    <n v="0"/>
    <s v="Oct"/>
    <n v="2025"/>
    <x v="1"/>
  </r>
  <r>
    <s v="ORD103395"/>
    <d v="2025-10-09T00:00:00"/>
    <s v="CUST0603"/>
    <s v="Vansh Chopra"/>
    <s v="Male"/>
    <n v="20"/>
    <x v="4"/>
    <s v="South"/>
    <s v="P002"/>
    <x v="10"/>
    <x v="3"/>
    <s v="Audio"/>
    <n v="3"/>
    <n v="1899"/>
    <n v="0.1"/>
    <n v="3360"/>
    <x v="2"/>
    <s v="Delivered"/>
    <s v="Mobile App"/>
    <n v="5"/>
    <n v="5697"/>
    <n v="569.70000000000005"/>
    <n v="5127.3"/>
    <n v="3360"/>
    <n v="1767.3000000000002"/>
    <n v="0"/>
    <s v="Oct"/>
    <n v="2025"/>
    <x v="0"/>
  </r>
  <r>
    <s v="ORD103917"/>
    <d v="2025-10-09T00:00:00"/>
    <s v="CUST0601"/>
    <s v="Meera Singh"/>
    <s v="Female"/>
    <n v="18"/>
    <x v="12"/>
    <s v="West"/>
    <s v="P002"/>
    <x v="10"/>
    <x v="3"/>
    <s v="Audio"/>
    <n v="1"/>
    <n v="1899"/>
    <n v="0.1"/>
    <n v="1120"/>
    <x v="1"/>
    <s v="Delivered"/>
    <s v="Mobile App"/>
    <n v="5"/>
    <n v="1899"/>
    <n v="189.9"/>
    <n v="1709.1"/>
    <n v="1120"/>
    <n v="589.09999999999991"/>
    <n v="0"/>
    <s v="Oct"/>
    <n v="2025"/>
    <x v="0"/>
  </r>
  <r>
    <s v="ORD102971"/>
    <d v="2025-10-09T00:00:00"/>
    <s v="CUST1669"/>
    <s v="Akash Bansal"/>
    <s v="Male"/>
    <n v="34"/>
    <x v="7"/>
    <s v="West"/>
    <s v="P023"/>
    <x v="20"/>
    <x v="1"/>
    <s v="Haircare"/>
    <n v="1"/>
    <n v="649"/>
    <n v="0.1"/>
    <n v="290"/>
    <x v="5"/>
    <s v="Delivered"/>
    <s v="Website"/>
    <n v="3"/>
    <n v="649"/>
    <n v="64.900000000000006"/>
    <n v="584.1"/>
    <n v="290"/>
    <n v="294.10000000000002"/>
    <n v="0"/>
    <s v="Oct"/>
    <n v="2025"/>
    <x v="3"/>
  </r>
  <r>
    <s v="ORD101484"/>
    <d v="2025-10-09T00:00:00"/>
    <s v="CUST0253"/>
    <s v="Kavya Patel"/>
    <s v="Female"/>
    <n v="41"/>
    <x v="21"/>
    <s v="East"/>
    <s v="P017"/>
    <x v="17"/>
    <x v="5"/>
    <s v="Fitness"/>
    <n v="1"/>
    <n v="2499"/>
    <n v="0.25"/>
    <n v="1450"/>
    <x v="1"/>
    <s v="Delivered"/>
    <s v="Website"/>
    <n v="4"/>
    <n v="2499"/>
    <n v="624.75"/>
    <n v="1874.25"/>
    <n v="1450"/>
    <n v="424.25"/>
    <n v="0"/>
    <s v="Oct"/>
    <n v="2025"/>
    <x v="2"/>
  </r>
  <r>
    <s v="ORD103903"/>
    <d v="2025-10-09T00:00:00"/>
    <s v="CUST0563"/>
    <s v="Anjali Verma"/>
    <s v="Male"/>
    <n v="40"/>
    <x v="20"/>
    <s v="South"/>
    <s v="P011"/>
    <x v="24"/>
    <x v="0"/>
    <s v="Kitchen"/>
    <n v="4"/>
    <n v="3499"/>
    <n v="0.25"/>
    <n v="9000"/>
    <x v="0"/>
    <s v="Delivered"/>
    <s v="Website"/>
    <n v="5"/>
    <n v="13996"/>
    <n v="3499"/>
    <n v="10497"/>
    <n v="9000"/>
    <n v="1497"/>
    <n v="0"/>
    <s v="Oct"/>
    <n v="2025"/>
    <x v="2"/>
  </r>
  <r>
    <s v="ORD100694"/>
    <d v="2025-10-09T00:00:00"/>
    <s v="CUST1761"/>
    <s v="Diya Mishra"/>
    <s v="Female"/>
    <n v="36"/>
    <x v="12"/>
    <s v="West"/>
    <s v="P030"/>
    <x v="7"/>
    <x v="4"/>
    <s v="Self Development"/>
    <n v="1"/>
    <n v="599"/>
    <n v="0.1"/>
    <n v="260"/>
    <x v="2"/>
    <s v="Delivered"/>
    <s v="Website"/>
    <n v="5"/>
    <n v="599"/>
    <n v="59.900000000000006"/>
    <n v="539.1"/>
    <n v="260"/>
    <n v="279.10000000000002"/>
    <n v="0"/>
    <s v="Oct"/>
    <n v="2025"/>
    <x v="2"/>
  </r>
  <r>
    <s v="ORD100539"/>
    <d v="2025-10-09T00:00:00"/>
    <s v="CUST0614"/>
    <s v="Kabir Gupta"/>
    <s v="Female"/>
    <n v="32"/>
    <x v="20"/>
    <s v="South"/>
    <s v="P006"/>
    <x v="8"/>
    <x v="2"/>
    <s v="Bags"/>
    <n v="1"/>
    <n v="1799"/>
    <n v="0.05"/>
    <n v="950"/>
    <x v="5"/>
    <s v="Delivered"/>
    <s v="Mobile App"/>
    <n v="4"/>
    <n v="1799"/>
    <n v="89.95"/>
    <n v="1709.05"/>
    <n v="950"/>
    <n v="759.05"/>
    <n v="0"/>
    <s v="Oct"/>
    <n v="2025"/>
    <x v="3"/>
  </r>
  <r>
    <s v="ORD102371"/>
    <d v="2025-10-10T00:00:00"/>
    <s v="CUST1386"/>
    <s v="Arjun Rao"/>
    <s v="Male"/>
    <n v="33"/>
    <x v="5"/>
    <s v="West"/>
    <s v="P016"/>
    <x v="28"/>
    <x v="5"/>
    <s v="Fitness"/>
    <n v="3"/>
    <n v="999"/>
    <n v="0"/>
    <n v="1560"/>
    <x v="0"/>
    <s v="Delivered"/>
    <s v="Website"/>
    <n v="4"/>
    <n v="2997"/>
    <n v="0"/>
    <n v="2997"/>
    <n v="1560"/>
    <n v="1437"/>
    <n v="0"/>
    <s v="Oct"/>
    <n v="2025"/>
    <x v="3"/>
  </r>
  <r>
    <s v="ORD103319"/>
    <d v="2025-10-10T00:00:00"/>
    <s v="CUST1111"/>
    <s v="Aditi Saxena"/>
    <s v="Female"/>
    <n v="18"/>
    <x v="18"/>
    <s v="South"/>
    <s v="P022"/>
    <x v="4"/>
    <x v="1"/>
    <s v="Skincare"/>
    <n v="1"/>
    <n v="799"/>
    <n v="0.1"/>
    <n v="360"/>
    <x v="0"/>
    <s v="Delivered"/>
    <s v="Mobile App"/>
    <n v="4"/>
    <n v="799"/>
    <n v="79.900000000000006"/>
    <n v="719.1"/>
    <n v="360"/>
    <n v="359.1"/>
    <n v="0"/>
    <s v="Oct"/>
    <n v="2025"/>
    <x v="0"/>
  </r>
  <r>
    <s v="ORD101966"/>
    <d v="2025-10-10T00:00:00"/>
    <s v="CUST2082"/>
    <s v="Manish Agarwal"/>
    <s v="Male"/>
    <n v="47"/>
    <x v="14"/>
    <s v="South"/>
    <s v="P018"/>
    <x v="16"/>
    <x v="5"/>
    <s v="Sports"/>
    <n v="1"/>
    <n v="2199"/>
    <n v="0.05"/>
    <n v="1250"/>
    <x v="0"/>
    <s v="Delivered"/>
    <s v="Mobile App"/>
    <n v="5"/>
    <n v="2199"/>
    <n v="109.95"/>
    <n v="2089.0500000000002"/>
    <n v="1250"/>
    <n v="839.05000000000018"/>
    <n v="0"/>
    <s v="Oct"/>
    <n v="2025"/>
    <x v="1"/>
  </r>
  <r>
    <s v="ORD104876"/>
    <d v="2025-10-10T00:00:00"/>
    <s v="CUST0632"/>
    <s v="Ishaan Malhotra"/>
    <s v="Male"/>
    <n v="39"/>
    <x v="19"/>
    <s v="East"/>
    <s v="P002"/>
    <x v="10"/>
    <x v="3"/>
    <s v="Audio"/>
    <n v="1"/>
    <n v="1899"/>
    <n v="0.1"/>
    <n v="1120"/>
    <x v="4"/>
    <s v="Delivered"/>
    <s v="Website"/>
    <n v="5"/>
    <n v="1899"/>
    <n v="189.9"/>
    <n v="1709.1"/>
    <n v="1120"/>
    <n v="589.09999999999991"/>
    <n v="0"/>
    <s v="Oct"/>
    <n v="2025"/>
    <x v="2"/>
  </r>
  <r>
    <s v="ORD104147"/>
    <d v="2025-10-10T00:00:00"/>
    <s v="CUST0741"/>
    <s v="Akash Bansal"/>
    <s v="Female"/>
    <n v="27"/>
    <x v="17"/>
    <s v="North"/>
    <s v="P027"/>
    <x v="25"/>
    <x v="4"/>
    <s v="Business"/>
    <n v="3"/>
    <n v="699"/>
    <n v="0"/>
    <n v="900"/>
    <x v="5"/>
    <s v="Delivered"/>
    <s v="Website"/>
    <n v="3"/>
    <n v="2097"/>
    <n v="0"/>
    <n v="2097"/>
    <n v="900"/>
    <n v="1197"/>
    <n v="0"/>
    <s v="Oct"/>
    <n v="2025"/>
    <x v="3"/>
  </r>
  <r>
    <s v="ORD104474"/>
    <d v="2025-10-10T00:00:00"/>
    <s v="CUST1597"/>
    <s v="Kavya Patel"/>
    <s v="Female"/>
    <n v="35"/>
    <x v="23"/>
    <s v="West"/>
    <s v="P023"/>
    <x v="20"/>
    <x v="1"/>
    <s v="Haircare"/>
    <n v="2"/>
    <n v="649"/>
    <n v="0.15"/>
    <n v="580"/>
    <x v="3"/>
    <s v="Delivered"/>
    <s v="Mobile App"/>
    <n v="2"/>
    <n v="1298"/>
    <n v="194.7"/>
    <n v="1103.3"/>
    <n v="580"/>
    <n v="523.29999999999995"/>
    <n v="0"/>
    <s v="Oct"/>
    <n v="2025"/>
    <x v="3"/>
  </r>
  <r>
    <s v="ORD104974"/>
    <d v="2025-10-10T00:00:00"/>
    <s v="CUST1734"/>
    <s v="Kabir Gupta"/>
    <s v="Male"/>
    <n v="18"/>
    <x v="9"/>
    <s v="North"/>
    <s v="P026"/>
    <x v="15"/>
    <x v="4"/>
    <s v="Fiction"/>
    <n v="1"/>
    <n v="899"/>
    <n v="0.1"/>
    <n v="420"/>
    <x v="0"/>
    <s v="Cancelled"/>
    <s v="Website"/>
    <m/>
    <n v="899"/>
    <n v="89.9"/>
    <n v="809.1"/>
    <n v="420"/>
    <n v="389.1"/>
    <n v="0"/>
    <s v="Oct"/>
    <n v="2025"/>
    <x v="0"/>
  </r>
  <r>
    <s v="ORD100816"/>
    <d v="2025-10-10T00:00:00"/>
    <s v="CUST1950"/>
    <s v="Pooja Kapoor"/>
    <s v="Female"/>
    <n v="39"/>
    <x v="1"/>
    <s v="North"/>
    <s v="P003"/>
    <x v="9"/>
    <x v="3"/>
    <s v="Wearables"/>
    <n v="4"/>
    <n v="3299"/>
    <n v="0.05"/>
    <n v="8400"/>
    <x v="3"/>
    <s v="Delivered"/>
    <s v="Mobile App"/>
    <n v="4"/>
    <n v="13196"/>
    <n v="659.80000000000007"/>
    <n v="12536.2"/>
    <n v="8400"/>
    <n v="4136.2000000000007"/>
    <n v="0"/>
    <s v="Oct"/>
    <n v="2025"/>
    <x v="2"/>
  </r>
  <r>
    <s v="ORD102995"/>
    <d v="2025-10-10T00:00:00"/>
    <s v="CUST0528"/>
    <s v="Mohit Sharma"/>
    <s v="Female"/>
    <n v="22"/>
    <x v="18"/>
    <s v="South"/>
    <s v="P018"/>
    <x v="16"/>
    <x v="5"/>
    <s v="Sports"/>
    <n v="3"/>
    <n v="2199"/>
    <n v="0.1"/>
    <n v="3750"/>
    <x v="0"/>
    <s v="Delivered"/>
    <s v="Website"/>
    <n v="5"/>
    <n v="6597"/>
    <n v="659.7"/>
    <n v="5937.3"/>
    <n v="3750"/>
    <n v="2187.3000000000002"/>
    <n v="0"/>
    <s v="Oct"/>
    <n v="2025"/>
    <x v="0"/>
  </r>
  <r>
    <s v="ORD103910"/>
    <d v="2025-10-10T00:00:00"/>
    <s v="CUST0185"/>
    <s v="Meera Singh"/>
    <s v="Male"/>
    <n v="24"/>
    <x v="5"/>
    <s v="West"/>
    <s v="P023"/>
    <x v="20"/>
    <x v="1"/>
    <s v="Haircare"/>
    <n v="1"/>
    <n v="649"/>
    <n v="0.1"/>
    <n v="290"/>
    <x v="3"/>
    <s v="Delivered"/>
    <s v="Mobile App"/>
    <n v="3"/>
    <n v="649"/>
    <n v="64.900000000000006"/>
    <n v="584.1"/>
    <n v="290"/>
    <n v="294.10000000000002"/>
    <n v="0"/>
    <s v="Oct"/>
    <n v="2025"/>
    <x v="0"/>
  </r>
  <r>
    <s v="ORD103102"/>
    <d v="2025-10-10T00:00:00"/>
    <s v="CUST0093"/>
    <s v="Kavya Patel"/>
    <s v="Male"/>
    <n v="36"/>
    <x v="14"/>
    <s v="South"/>
    <s v="P004"/>
    <x v="19"/>
    <x v="3"/>
    <s v="Accessories"/>
    <n v="3"/>
    <n v="899"/>
    <n v="0.2"/>
    <n v="1440"/>
    <x v="4"/>
    <s v="Delivered"/>
    <s v="Mobile App"/>
    <n v="3"/>
    <n v="2697"/>
    <n v="539.4"/>
    <n v="2157.6"/>
    <n v="1440"/>
    <n v="717.59999999999991"/>
    <n v="0"/>
    <s v="Oct"/>
    <n v="2025"/>
    <x v="2"/>
  </r>
  <r>
    <s v="ORD102202"/>
    <d v="2025-10-10T00:00:00"/>
    <s v="CUST2164"/>
    <s v="Karan Jain"/>
    <s v="Male"/>
    <n v="26"/>
    <x v="9"/>
    <s v="North"/>
    <s v="P021"/>
    <x v="3"/>
    <x v="1"/>
    <s v="Skincare"/>
    <n v="3"/>
    <n v="499"/>
    <n v="0.1"/>
    <n v="660"/>
    <x v="0"/>
    <s v="Delivered"/>
    <s v="Mobile App"/>
    <n v="1"/>
    <n v="1497"/>
    <n v="149.70000000000002"/>
    <n v="1347.3"/>
    <n v="660"/>
    <n v="687.3"/>
    <n v="0"/>
    <s v="Oct"/>
    <n v="2025"/>
    <x v="3"/>
  </r>
  <r>
    <s v="ORD100236"/>
    <d v="2025-10-10T00:00:00"/>
    <s v="CUST0137"/>
    <s v="Zoya Singh"/>
    <s v="Female"/>
    <n v="55"/>
    <x v="12"/>
    <s v="West"/>
    <s v="P005"/>
    <x v="27"/>
    <x v="3"/>
    <s v="Accessories"/>
    <n v="5"/>
    <n v="1599"/>
    <n v="0.1"/>
    <n v="4600"/>
    <x v="0"/>
    <s v="Delivered"/>
    <s v="Website"/>
    <n v="5"/>
    <n v="7995"/>
    <n v="799.5"/>
    <n v="7195.5"/>
    <n v="4600"/>
    <n v="2595.5"/>
    <n v="0"/>
    <s v="Oct"/>
    <n v="2025"/>
    <x v="1"/>
  </r>
  <r>
    <s v="ORD103131"/>
    <d v="2025-10-10T00:00:00"/>
    <s v="CUST0639"/>
    <s v="Shivam Mehta"/>
    <s v="Male"/>
    <n v="30"/>
    <x v="2"/>
    <s v="East"/>
    <s v="P022"/>
    <x v="4"/>
    <x v="1"/>
    <s v="Skincare"/>
    <n v="1"/>
    <n v="799"/>
    <n v="0.1"/>
    <n v="360"/>
    <x v="3"/>
    <s v="Delivered"/>
    <s v="Mobile App"/>
    <n v="4"/>
    <n v="799"/>
    <n v="79.900000000000006"/>
    <n v="719.1"/>
    <n v="360"/>
    <n v="359.1"/>
    <n v="0"/>
    <s v="Oct"/>
    <n v="2025"/>
    <x v="3"/>
  </r>
  <r>
    <s v="ORD103197"/>
    <d v="2025-10-10T00:00:00"/>
    <s v="CUST1137"/>
    <s v="Sakshi Mishra"/>
    <s v="Female"/>
    <n v="22"/>
    <x v="21"/>
    <s v="East"/>
    <s v="P019"/>
    <x v="18"/>
    <x v="5"/>
    <s v="Sports"/>
    <n v="1"/>
    <n v="1499"/>
    <n v="0.1"/>
    <n v="800"/>
    <x v="4"/>
    <s v="Delivered"/>
    <s v="Website"/>
    <n v="4"/>
    <n v="1499"/>
    <n v="149.9"/>
    <n v="1349.1"/>
    <n v="800"/>
    <n v="549.09999999999991"/>
    <n v="0"/>
    <s v="Oct"/>
    <n v="2025"/>
    <x v="0"/>
  </r>
  <r>
    <s v="ORD104266"/>
    <d v="2025-10-10T00:00:00"/>
    <s v="CUST0480"/>
    <s v="Aarav Sharma"/>
    <s v="Male"/>
    <n v="38"/>
    <x v="19"/>
    <s v="East"/>
    <s v="P029"/>
    <x v="11"/>
    <x v="4"/>
    <s v="Technology"/>
    <n v="1"/>
    <n v="1299"/>
    <n v="0.3"/>
    <n v="610"/>
    <x v="0"/>
    <s v="Delivered"/>
    <s v="Website"/>
    <n v="5"/>
    <n v="1299"/>
    <n v="389.7"/>
    <n v="909.3"/>
    <n v="610"/>
    <n v="299.29999999999995"/>
    <n v="0"/>
    <s v="Oct"/>
    <n v="2025"/>
    <x v="2"/>
  </r>
  <r>
    <s v="ORD100132"/>
    <d v="2025-10-10T00:00:00"/>
    <s v="CUST1571"/>
    <s v="Riya Verma"/>
    <s v="Female"/>
    <n v="32"/>
    <x v="19"/>
    <s v="East"/>
    <s v="P028"/>
    <x v="12"/>
    <x v="4"/>
    <s v="Technology"/>
    <n v="1"/>
    <n v="1099"/>
    <n v="0.15"/>
    <n v="520"/>
    <x v="3"/>
    <s v="Delivered"/>
    <s v="Mobile App"/>
    <n v="4"/>
    <n v="1099"/>
    <n v="164.85"/>
    <n v="934.15"/>
    <n v="520"/>
    <n v="414.15"/>
    <n v="0"/>
    <s v="Oct"/>
    <n v="2025"/>
    <x v="3"/>
  </r>
  <r>
    <s v="ORD102299"/>
    <d v="2025-10-11T00:00:00"/>
    <s v="CUST0374"/>
    <s v="Simran Gupta"/>
    <s v="Male"/>
    <n v="38"/>
    <x v="5"/>
    <s v="West"/>
    <s v="P023"/>
    <x v="20"/>
    <x v="1"/>
    <s v="Haircare"/>
    <n v="2"/>
    <n v="649"/>
    <n v="0.2"/>
    <n v="580"/>
    <x v="3"/>
    <s v="Returned"/>
    <s v="Website"/>
    <n v="5"/>
    <n v="1298"/>
    <n v="259.60000000000002"/>
    <n v="1038.4000000000001"/>
    <n v="580"/>
    <n v="458.40000000000009"/>
    <n v="0"/>
    <s v="Oct"/>
    <n v="2025"/>
    <x v="2"/>
  </r>
  <r>
    <s v="ORD104855"/>
    <d v="2025-10-11T00:00:00"/>
    <s v="CUST1544"/>
    <s v="Sanya Malhotra"/>
    <s v="Female"/>
    <n v="24"/>
    <x v="21"/>
    <s v="East"/>
    <s v="P026"/>
    <x v="15"/>
    <x v="4"/>
    <s v="Fiction"/>
    <n v="3"/>
    <n v="899"/>
    <n v="0.2"/>
    <n v="1260"/>
    <x v="2"/>
    <s v="Delivered"/>
    <s v="Mobile App"/>
    <n v="5"/>
    <n v="2697"/>
    <n v="539.4"/>
    <n v="2157.6"/>
    <n v="1260"/>
    <n v="897.59999999999991"/>
    <n v="0"/>
    <s v="Oct"/>
    <n v="2025"/>
    <x v="0"/>
  </r>
  <r>
    <s v="ORD100240"/>
    <d v="2025-10-11T00:00:00"/>
    <s v="CUST0662"/>
    <s v="Simran Gupta"/>
    <s v="Female"/>
    <n v="37"/>
    <x v="22"/>
    <s v="South"/>
    <s v="P026"/>
    <x v="15"/>
    <x v="4"/>
    <s v="Fiction"/>
    <n v="2"/>
    <n v="899"/>
    <n v="0.2"/>
    <n v="840"/>
    <x v="3"/>
    <s v="Delivered"/>
    <s v="Website"/>
    <n v="5"/>
    <n v="1798"/>
    <n v="359.6"/>
    <n v="1438.4"/>
    <n v="840"/>
    <n v="598.40000000000009"/>
    <n v="0"/>
    <s v="Oct"/>
    <n v="2025"/>
    <x v="2"/>
  </r>
  <r>
    <s v="ORD104042"/>
    <d v="2025-10-11T00:00:00"/>
    <s v="CUST0260"/>
    <s v="Varun Jain"/>
    <s v="Male"/>
    <n v="46"/>
    <x v="2"/>
    <s v="East"/>
    <s v="P021"/>
    <x v="3"/>
    <x v="1"/>
    <s v="Skincare"/>
    <n v="1"/>
    <n v="499"/>
    <n v="0.2"/>
    <n v="220"/>
    <x v="2"/>
    <s v="Delivered"/>
    <s v="Website"/>
    <n v="5"/>
    <n v="499"/>
    <n v="99.800000000000011"/>
    <n v="399.2"/>
    <n v="220"/>
    <n v="179.2"/>
    <n v="0"/>
    <s v="Oct"/>
    <n v="2025"/>
    <x v="1"/>
  </r>
  <r>
    <s v="ORD102560"/>
    <d v="2025-10-11T00:00:00"/>
    <s v="CUST1934"/>
    <s v="Aditya Kapoor"/>
    <s v="Male"/>
    <n v="35"/>
    <x v="6"/>
    <s v="North"/>
    <s v="P016"/>
    <x v="28"/>
    <x v="5"/>
    <s v="Fitness"/>
    <n v="1"/>
    <n v="999"/>
    <n v="0.05"/>
    <n v="520"/>
    <x v="3"/>
    <s v="Delivered"/>
    <s v="Mobile App"/>
    <n v="5"/>
    <n v="999"/>
    <n v="49.95"/>
    <n v="949.05"/>
    <n v="520"/>
    <n v="429.04999999999995"/>
    <n v="0"/>
    <s v="Oct"/>
    <n v="2025"/>
    <x v="3"/>
  </r>
  <r>
    <s v="ORD103217"/>
    <d v="2025-10-11T00:00:00"/>
    <s v="CUST1144"/>
    <s v="Ishaan Malhotra"/>
    <s v="Male"/>
    <n v="48"/>
    <x v="10"/>
    <s v="South"/>
    <s v="P002"/>
    <x v="10"/>
    <x v="3"/>
    <s v="Audio"/>
    <n v="2"/>
    <n v="1899"/>
    <n v="0.2"/>
    <n v="2240"/>
    <x v="0"/>
    <s v="Delivered"/>
    <s v="Website"/>
    <n v="2"/>
    <n v="3798"/>
    <n v="759.6"/>
    <n v="3038.4"/>
    <n v="2240"/>
    <n v="798.40000000000009"/>
    <n v="0"/>
    <s v="Oct"/>
    <n v="2025"/>
    <x v="1"/>
  </r>
  <r>
    <s v="ORD104978"/>
    <d v="2025-10-11T00:00:00"/>
    <s v="CUST1269"/>
    <s v="Pranav Bansal"/>
    <s v="Male"/>
    <n v="38"/>
    <x v="12"/>
    <s v="West"/>
    <s v="P019"/>
    <x v="18"/>
    <x v="5"/>
    <s v="Sports"/>
    <n v="1"/>
    <n v="1499"/>
    <n v="0.3"/>
    <n v="800"/>
    <x v="4"/>
    <s v="Delivered"/>
    <s v="Website"/>
    <n v="4"/>
    <n v="1499"/>
    <n v="449.7"/>
    <n v="1049.3"/>
    <n v="800"/>
    <n v="249.29999999999995"/>
    <n v="0"/>
    <s v="Oct"/>
    <n v="2025"/>
    <x v="2"/>
  </r>
  <r>
    <s v="ORD101871"/>
    <d v="2025-10-11T00:00:00"/>
    <s v="CUST0217"/>
    <s v="Meera Singh"/>
    <s v="Female"/>
    <n v="38"/>
    <x v="3"/>
    <s v="East"/>
    <s v="P004"/>
    <x v="19"/>
    <x v="3"/>
    <s v="Accessories"/>
    <n v="1"/>
    <n v="899"/>
    <n v="0.1"/>
    <n v="480"/>
    <x v="1"/>
    <s v="Delivered"/>
    <s v="Mobile App"/>
    <n v="4"/>
    <n v="899"/>
    <n v="89.9"/>
    <n v="809.1"/>
    <n v="480"/>
    <n v="329.1"/>
    <n v="0"/>
    <s v="Oct"/>
    <n v="2025"/>
    <x v="2"/>
  </r>
  <r>
    <s v="ORD101470"/>
    <d v="2025-10-11T00:00:00"/>
    <s v="CUST0878"/>
    <s v="Aditya Kapoor"/>
    <s v="Female"/>
    <n v="36"/>
    <x v="2"/>
    <s v="East"/>
    <s v="P005"/>
    <x v="27"/>
    <x v="3"/>
    <s v="Accessories"/>
    <n v="1"/>
    <n v="1599"/>
    <n v="0.15"/>
    <n v="920"/>
    <x v="3"/>
    <s v="Delivered"/>
    <s v="Website"/>
    <n v="4"/>
    <n v="1599"/>
    <n v="239.85"/>
    <n v="1359.15"/>
    <n v="920"/>
    <n v="439.15000000000009"/>
    <n v="0"/>
    <s v="Oct"/>
    <n v="2025"/>
    <x v="2"/>
  </r>
  <r>
    <s v="ORD100370"/>
    <d v="2025-10-12T00:00:00"/>
    <s v="CUST0589"/>
    <s v="Tanvi Patel"/>
    <s v="Male"/>
    <n v="26"/>
    <x v="5"/>
    <s v="West"/>
    <s v="P006"/>
    <x v="8"/>
    <x v="2"/>
    <s v="Bags"/>
    <n v="1"/>
    <n v="1799"/>
    <n v="0.15"/>
    <n v="950"/>
    <x v="3"/>
    <s v="Delivered"/>
    <s v="Mobile App"/>
    <n v="5"/>
    <n v="1799"/>
    <n v="269.84999999999997"/>
    <n v="1529.15"/>
    <n v="950"/>
    <n v="579.15000000000009"/>
    <n v="0"/>
    <s v="Oct"/>
    <n v="2025"/>
    <x v="3"/>
  </r>
  <r>
    <s v="ORD103348"/>
    <d v="2025-10-12T00:00:00"/>
    <s v="CUST0849"/>
    <s v="Sakshi Mishra"/>
    <s v="Female"/>
    <n v="31"/>
    <x v="8"/>
    <s v="East"/>
    <s v="P030"/>
    <x v="7"/>
    <x v="4"/>
    <s v="Self Development"/>
    <n v="1"/>
    <n v="599"/>
    <n v="0.15"/>
    <n v="260"/>
    <x v="3"/>
    <s v="Delivered"/>
    <s v="Mobile App"/>
    <n v="4"/>
    <n v="599"/>
    <n v="89.85"/>
    <n v="509.15"/>
    <n v="260"/>
    <n v="249.14999999999998"/>
    <n v="0"/>
    <s v="Oct"/>
    <n v="2025"/>
    <x v="3"/>
  </r>
  <r>
    <s v="ORD104846"/>
    <d v="2025-10-12T00:00:00"/>
    <s v="CUST0387"/>
    <s v="Riya Verma"/>
    <s v="Male"/>
    <n v="25"/>
    <x v="13"/>
    <s v="North"/>
    <s v="P016"/>
    <x v="28"/>
    <x v="5"/>
    <s v="Fitness"/>
    <n v="1"/>
    <n v="999"/>
    <n v="0.15"/>
    <n v="520"/>
    <x v="1"/>
    <s v="Delivered"/>
    <s v="Mobile App"/>
    <n v="5"/>
    <n v="999"/>
    <n v="149.85"/>
    <n v="849.15"/>
    <n v="520"/>
    <n v="329.15"/>
    <n v="0"/>
    <s v="Oct"/>
    <n v="2025"/>
    <x v="0"/>
  </r>
  <r>
    <s v="ORD100335"/>
    <d v="2025-10-12T00:00:00"/>
    <s v="CUST0371"/>
    <s v="Anjali Verma"/>
    <s v="Female"/>
    <n v="44"/>
    <x v="14"/>
    <s v="South"/>
    <s v="P016"/>
    <x v="28"/>
    <x v="5"/>
    <s v="Fitness"/>
    <n v="2"/>
    <n v="999"/>
    <n v="0.1"/>
    <n v="1040"/>
    <x v="0"/>
    <s v="Cancelled"/>
    <s v="Mobile App"/>
    <m/>
    <n v="1998"/>
    <n v="199.8"/>
    <n v="1798.2"/>
    <n v="1040"/>
    <n v="758.2"/>
    <n v="0"/>
    <s v="Oct"/>
    <n v="2025"/>
    <x v="2"/>
  </r>
  <r>
    <s v="ORD100871"/>
    <d v="2025-10-12T00:00:00"/>
    <s v="CUST0362"/>
    <s v="Arjun Rao"/>
    <s v="Female"/>
    <n v="34"/>
    <x v="9"/>
    <s v="North"/>
    <s v="P001"/>
    <x v="6"/>
    <x v="3"/>
    <s v="Audio"/>
    <n v="1"/>
    <n v="2499"/>
    <n v="0.15"/>
    <n v="1550"/>
    <x v="0"/>
    <s v="Delivered"/>
    <s v="Mobile App"/>
    <n v="5"/>
    <n v="2499"/>
    <n v="374.84999999999997"/>
    <n v="2124.15"/>
    <n v="1550"/>
    <n v="574.15000000000009"/>
    <n v="0"/>
    <s v="Oct"/>
    <n v="2025"/>
    <x v="3"/>
  </r>
  <r>
    <s v="ORD100889"/>
    <d v="2025-10-12T00:00:00"/>
    <s v="CUST1623"/>
    <s v="Aditi Saxena"/>
    <s v="Female"/>
    <n v="37"/>
    <x v="7"/>
    <s v="West"/>
    <s v="P001"/>
    <x v="6"/>
    <x v="3"/>
    <s v="Audio"/>
    <n v="1"/>
    <n v="2499"/>
    <n v="0.2"/>
    <n v="1550"/>
    <x v="1"/>
    <s v="Delivered"/>
    <s v="Mobile App"/>
    <n v="4"/>
    <n v="2499"/>
    <n v="499.8"/>
    <n v="1999.2"/>
    <n v="1550"/>
    <n v="449.20000000000005"/>
    <n v="0"/>
    <s v="Oct"/>
    <n v="2025"/>
    <x v="2"/>
  </r>
  <r>
    <s v="ORD101264"/>
    <d v="2025-10-12T00:00:00"/>
    <s v="CUST0111"/>
    <s v="Isha Mehta"/>
    <s v="Male"/>
    <n v="40"/>
    <x v="18"/>
    <s v="South"/>
    <s v="P002"/>
    <x v="10"/>
    <x v="3"/>
    <s v="Audio"/>
    <n v="2"/>
    <n v="1899"/>
    <n v="0.1"/>
    <n v="2240"/>
    <x v="0"/>
    <s v="Cancelled"/>
    <s v="Mobile App"/>
    <m/>
    <n v="3798"/>
    <n v="379.8"/>
    <n v="3418.2"/>
    <n v="2240"/>
    <n v="1178.1999999999998"/>
    <n v="0"/>
    <s v="Oct"/>
    <n v="2025"/>
    <x v="2"/>
  </r>
  <r>
    <s v="ORD104286"/>
    <d v="2025-10-12T00:00:00"/>
    <s v="CUST1888"/>
    <s v="Aarav Sharma"/>
    <s v="Male"/>
    <n v="43"/>
    <x v="6"/>
    <s v="North"/>
    <s v="P023"/>
    <x v="20"/>
    <x v="1"/>
    <s v="Haircare"/>
    <n v="1"/>
    <n v="649"/>
    <n v="0.1"/>
    <n v="290"/>
    <x v="1"/>
    <s v="Delivered"/>
    <s v="Mobile App"/>
    <n v="5"/>
    <n v="649"/>
    <n v="64.900000000000006"/>
    <n v="584.1"/>
    <n v="290"/>
    <n v="294.10000000000002"/>
    <n v="0"/>
    <s v="Oct"/>
    <n v="2025"/>
    <x v="2"/>
  </r>
  <r>
    <s v="ORD101276"/>
    <d v="2025-10-12T00:00:00"/>
    <s v="CUST1712"/>
    <s v="Mohit Sharma"/>
    <s v="Female"/>
    <n v="38"/>
    <x v="4"/>
    <s v="South"/>
    <s v="P010"/>
    <x v="26"/>
    <x v="2"/>
    <s v="Clothing"/>
    <n v="3"/>
    <n v="1499"/>
    <n v="0.15"/>
    <n v="2340"/>
    <x v="5"/>
    <s v="Delivered"/>
    <s v="Mobile App"/>
    <n v="4"/>
    <n v="4497"/>
    <n v="674.55"/>
    <n v="3822.45"/>
    <n v="2340"/>
    <n v="1482.4499999999998"/>
    <n v="0"/>
    <s v="Oct"/>
    <n v="2025"/>
    <x v="2"/>
  </r>
  <r>
    <s v="ORD104177"/>
    <d v="2025-10-12T00:00:00"/>
    <s v="CUST1390"/>
    <s v="Aditya Kapoor"/>
    <s v="Male"/>
    <n v="25"/>
    <x v="8"/>
    <s v="East"/>
    <s v="P001"/>
    <x v="6"/>
    <x v="3"/>
    <s v="Audio"/>
    <n v="3"/>
    <n v="2499"/>
    <n v="0.3"/>
    <n v="4650"/>
    <x v="2"/>
    <s v="Delivered"/>
    <s v="Website"/>
    <n v="5"/>
    <n v="7497"/>
    <n v="2249.1"/>
    <n v="5247.9"/>
    <n v="4650"/>
    <n v="597.89999999999964"/>
    <n v="0"/>
    <s v="Oct"/>
    <n v="2025"/>
    <x v="0"/>
  </r>
  <r>
    <s v="ORD100943"/>
    <d v="2025-10-12T00:00:00"/>
    <s v="CUST2132"/>
    <s v="Karan Jain"/>
    <s v="Male"/>
    <n v="32"/>
    <x v="20"/>
    <s v="South"/>
    <s v="P019"/>
    <x v="18"/>
    <x v="5"/>
    <s v="Sports"/>
    <n v="2"/>
    <n v="1499"/>
    <n v="0"/>
    <n v="1600"/>
    <x v="2"/>
    <s v="Delivered"/>
    <s v="Mobile App"/>
    <n v="5"/>
    <n v="2998"/>
    <n v="0"/>
    <n v="2998"/>
    <n v="1600"/>
    <n v="1398"/>
    <n v="0"/>
    <s v="Oct"/>
    <n v="2025"/>
    <x v="3"/>
  </r>
  <r>
    <s v="ORD103809"/>
    <d v="2025-10-13T00:00:00"/>
    <s v="CUST2117"/>
    <s v="Akash Bansal"/>
    <s v="Female"/>
    <n v="39"/>
    <x v="17"/>
    <s v="North"/>
    <s v="P001"/>
    <x v="6"/>
    <x v="3"/>
    <s v="Audio"/>
    <n v="1"/>
    <n v="2499"/>
    <n v="0"/>
    <n v="1550"/>
    <x v="0"/>
    <s v="Cancelled"/>
    <s v="Mobile App"/>
    <m/>
    <n v="2499"/>
    <n v="0"/>
    <n v="2499"/>
    <n v="1550"/>
    <n v="949"/>
    <n v="0"/>
    <s v="Oct"/>
    <n v="2025"/>
    <x v="2"/>
  </r>
  <r>
    <s v="ORD101718"/>
    <d v="2025-10-13T00:00:00"/>
    <s v="CUST1923"/>
    <s v="Riya Verma"/>
    <s v="Female"/>
    <n v="48"/>
    <x v="21"/>
    <s v="East"/>
    <s v="P021"/>
    <x v="3"/>
    <x v="1"/>
    <s v="Skincare"/>
    <n v="1"/>
    <n v="499"/>
    <n v="0.25"/>
    <n v="220"/>
    <x v="0"/>
    <s v="Delivered"/>
    <s v="Website"/>
    <n v="5"/>
    <n v="499"/>
    <n v="124.75"/>
    <n v="374.25"/>
    <n v="220"/>
    <n v="154.25"/>
    <n v="0"/>
    <s v="Oct"/>
    <n v="2025"/>
    <x v="1"/>
  </r>
  <r>
    <s v="ORD102310"/>
    <d v="2025-10-13T00:00:00"/>
    <s v="CUST0065"/>
    <s v="Diya Mishra"/>
    <s v="Female"/>
    <n v="37"/>
    <x v="19"/>
    <s v="East"/>
    <s v="P007"/>
    <x v="5"/>
    <x v="2"/>
    <s v="Footwear"/>
    <n v="1"/>
    <n v="2899"/>
    <n v="0.1"/>
    <n v="1700"/>
    <x v="3"/>
    <s v="Returned"/>
    <s v="Mobile App"/>
    <n v="4"/>
    <n v="2899"/>
    <n v="289.90000000000003"/>
    <n v="2609.1"/>
    <n v="1700"/>
    <n v="909.09999999999991"/>
    <n v="0"/>
    <s v="Oct"/>
    <n v="2025"/>
    <x v="2"/>
  </r>
  <r>
    <s v="ORD102610"/>
    <d v="2025-10-13T00:00:00"/>
    <s v="CUST2195"/>
    <s v="Anjali Verma"/>
    <s v="Female"/>
    <n v="18"/>
    <x v="11"/>
    <s v="West"/>
    <s v="P010"/>
    <x v="26"/>
    <x v="2"/>
    <s v="Clothing"/>
    <n v="1"/>
    <n v="1499"/>
    <n v="0.2"/>
    <n v="780"/>
    <x v="4"/>
    <s v="Delivered"/>
    <s v="Website"/>
    <n v="4"/>
    <n v="1499"/>
    <n v="299.8"/>
    <n v="1199.2"/>
    <n v="780"/>
    <n v="419.20000000000005"/>
    <n v="0"/>
    <s v="Oct"/>
    <n v="2025"/>
    <x v="0"/>
  </r>
  <r>
    <s v="ORD100893"/>
    <d v="2025-10-13T00:00:00"/>
    <s v="CUST1458"/>
    <s v="Yash Agarwal"/>
    <s v="Male"/>
    <n v="30"/>
    <x v="8"/>
    <s v="East"/>
    <s v="P006"/>
    <x v="8"/>
    <x v="2"/>
    <s v="Bags"/>
    <n v="4"/>
    <n v="1799"/>
    <n v="0.05"/>
    <n v="3800"/>
    <x v="2"/>
    <s v="Delivered"/>
    <s v="Mobile App"/>
    <n v="2"/>
    <n v="7196"/>
    <n v="359.8"/>
    <n v="6836.2"/>
    <n v="3800"/>
    <n v="3036.2"/>
    <n v="0"/>
    <s v="Oct"/>
    <n v="2025"/>
    <x v="3"/>
  </r>
  <r>
    <s v="ORD103895"/>
    <d v="2025-10-14T00:00:00"/>
    <s v="CUST1290"/>
    <s v="Arjun Rao"/>
    <s v="Male"/>
    <n v="35"/>
    <x v="13"/>
    <s v="North"/>
    <s v="P005"/>
    <x v="27"/>
    <x v="3"/>
    <s v="Accessories"/>
    <n v="1"/>
    <n v="1599"/>
    <n v="0"/>
    <n v="920"/>
    <x v="4"/>
    <s v="Delivered"/>
    <s v="Mobile App"/>
    <n v="4"/>
    <n v="1599"/>
    <n v="0"/>
    <n v="1599"/>
    <n v="920"/>
    <n v="679"/>
    <n v="0"/>
    <s v="Oct"/>
    <n v="2025"/>
    <x v="3"/>
  </r>
  <r>
    <s v="ORD101460"/>
    <d v="2025-10-14T00:00:00"/>
    <s v="CUST0389"/>
    <s v="Akash Bansal"/>
    <s v="Female"/>
    <n v="21"/>
    <x v="5"/>
    <s v="West"/>
    <s v="P007"/>
    <x v="5"/>
    <x v="2"/>
    <s v="Footwear"/>
    <n v="1"/>
    <n v="2899"/>
    <n v="0.05"/>
    <n v="1700"/>
    <x v="3"/>
    <s v="Cancelled"/>
    <s v="Mobile App"/>
    <m/>
    <n v="2899"/>
    <n v="144.95000000000002"/>
    <n v="2754.05"/>
    <n v="1700"/>
    <n v="1054.0500000000002"/>
    <n v="0"/>
    <s v="Oct"/>
    <n v="2025"/>
    <x v="0"/>
  </r>
  <r>
    <s v="ORD101700"/>
    <d v="2025-10-14T00:00:00"/>
    <s v="CUST1912"/>
    <s v="Ishaan Malhotra"/>
    <s v="Male"/>
    <n v="20"/>
    <x v="6"/>
    <s v="North"/>
    <s v="P004"/>
    <x v="19"/>
    <x v="3"/>
    <s v="Accessories"/>
    <n v="2"/>
    <n v="899"/>
    <n v="0.1"/>
    <n v="960"/>
    <x v="1"/>
    <s v="Delivered"/>
    <s v="Mobile App"/>
    <n v="5"/>
    <n v="1798"/>
    <n v="179.8"/>
    <n v="1618.2"/>
    <n v="960"/>
    <n v="658.2"/>
    <n v="0"/>
    <s v="Oct"/>
    <n v="2025"/>
    <x v="0"/>
  </r>
  <r>
    <s v="ORD103783"/>
    <d v="2025-10-14T00:00:00"/>
    <s v="CUST0221"/>
    <s v="Kavya Patel"/>
    <s v="Male"/>
    <n v="34"/>
    <x v="18"/>
    <s v="South"/>
    <s v="P029"/>
    <x v="11"/>
    <x v="4"/>
    <s v="Technology"/>
    <n v="1"/>
    <n v="1299"/>
    <n v="0.05"/>
    <n v="610"/>
    <x v="1"/>
    <s v="Delivered"/>
    <s v="Mobile App"/>
    <n v="4"/>
    <n v="1299"/>
    <n v="64.95"/>
    <n v="1234.05"/>
    <n v="610"/>
    <n v="624.04999999999995"/>
    <n v="0"/>
    <s v="Oct"/>
    <n v="2025"/>
    <x v="3"/>
  </r>
  <r>
    <s v="ORD104752"/>
    <d v="2025-10-14T00:00:00"/>
    <s v="CUST1799"/>
    <s v="Nisha Saxena"/>
    <s v="Male"/>
    <n v="36"/>
    <x v="19"/>
    <s v="East"/>
    <s v="P001"/>
    <x v="6"/>
    <x v="3"/>
    <s v="Audio"/>
    <n v="1"/>
    <n v="2499"/>
    <n v="0.1"/>
    <n v="1550"/>
    <x v="3"/>
    <s v="Delivered"/>
    <s v="Website"/>
    <n v="5"/>
    <n v="2499"/>
    <n v="249.9"/>
    <n v="2249.1"/>
    <n v="1550"/>
    <n v="699.09999999999991"/>
    <n v="0"/>
    <s v="Oct"/>
    <n v="2025"/>
    <x v="2"/>
  </r>
  <r>
    <s v="ORD100990"/>
    <d v="2025-10-14T00:00:00"/>
    <s v="CUST2034"/>
    <s v="Yash Agarwal"/>
    <s v="Male"/>
    <n v="36"/>
    <x v="6"/>
    <s v="North"/>
    <s v="P011"/>
    <x v="24"/>
    <x v="0"/>
    <s v="Kitchen"/>
    <n v="1"/>
    <n v="3499"/>
    <n v="0.15"/>
    <n v="2250"/>
    <x v="1"/>
    <s v="Delivered"/>
    <s v="Website"/>
    <n v="2"/>
    <n v="3499"/>
    <n v="524.85"/>
    <n v="2974.15"/>
    <n v="2250"/>
    <n v="724.15000000000009"/>
    <n v="0"/>
    <s v="Oct"/>
    <n v="2025"/>
    <x v="2"/>
  </r>
  <r>
    <s v="ORD101538"/>
    <d v="2025-10-14T00:00:00"/>
    <s v="CUST1319"/>
    <s v="Nisha Saxena"/>
    <s v="Female"/>
    <n v="32"/>
    <x v="0"/>
    <s v="East"/>
    <s v="P001"/>
    <x v="6"/>
    <x v="3"/>
    <s v="Audio"/>
    <n v="3"/>
    <n v="2499"/>
    <n v="0.1"/>
    <n v="4650"/>
    <x v="3"/>
    <s v="Delivered"/>
    <s v="Mobile App"/>
    <n v="3"/>
    <n v="7497"/>
    <n v="749.7"/>
    <n v="6747.3"/>
    <n v="4650"/>
    <n v="2097.3000000000002"/>
    <n v="0"/>
    <s v="Oct"/>
    <n v="2025"/>
    <x v="3"/>
  </r>
  <r>
    <s v="ORD101794"/>
    <d v="2025-10-14T00:00:00"/>
    <s v="CUST1804"/>
    <s v="Rahul Kumar"/>
    <s v="Male"/>
    <n v="36"/>
    <x v="9"/>
    <s v="North"/>
    <s v="P017"/>
    <x v="17"/>
    <x v="5"/>
    <s v="Fitness"/>
    <n v="2"/>
    <n v="2499"/>
    <n v="0.1"/>
    <n v="2900"/>
    <x v="2"/>
    <s v="Cancelled"/>
    <s v="Mobile App"/>
    <m/>
    <n v="4998"/>
    <n v="499.8"/>
    <n v="4498.2"/>
    <n v="2900"/>
    <n v="1598.1999999999998"/>
    <n v="0"/>
    <s v="Oct"/>
    <n v="2025"/>
    <x v="2"/>
  </r>
  <r>
    <s v="ORD102600"/>
    <d v="2025-10-14T00:00:00"/>
    <s v="CUST0562"/>
    <s v="Yash Agarwal"/>
    <s v="Male"/>
    <n v="29"/>
    <x v="18"/>
    <s v="South"/>
    <s v="P017"/>
    <x v="17"/>
    <x v="5"/>
    <s v="Fitness"/>
    <n v="1"/>
    <n v="2499"/>
    <n v="0.15"/>
    <n v="1450"/>
    <x v="3"/>
    <s v="Delivered"/>
    <s v="Mobile App"/>
    <n v="5"/>
    <n v="2499"/>
    <n v="374.84999999999997"/>
    <n v="2124.15"/>
    <n v="1450"/>
    <n v="674.15000000000009"/>
    <n v="0"/>
    <s v="Oct"/>
    <n v="2025"/>
    <x v="3"/>
  </r>
  <r>
    <s v="ORD104329"/>
    <d v="2025-10-14T00:00:00"/>
    <s v="CUST0182"/>
    <s v="Simran Gupta"/>
    <s v="Female"/>
    <n v="38"/>
    <x v="20"/>
    <s v="South"/>
    <s v="P002"/>
    <x v="10"/>
    <x v="3"/>
    <s v="Audio"/>
    <n v="1"/>
    <n v="1899"/>
    <n v="0.1"/>
    <n v="1120"/>
    <x v="3"/>
    <s v="Delivered"/>
    <s v="Website"/>
    <n v="4"/>
    <n v="1899"/>
    <n v="189.9"/>
    <n v="1709.1"/>
    <n v="1120"/>
    <n v="589.09999999999991"/>
    <n v="0"/>
    <s v="Oct"/>
    <n v="2025"/>
    <x v="2"/>
  </r>
  <r>
    <s v="ORD104045"/>
    <d v="2025-10-14T00:00:00"/>
    <s v="CUST1565"/>
    <s v="Kavya Patel"/>
    <s v="Male"/>
    <n v="33"/>
    <x v="2"/>
    <s v="East"/>
    <s v="P004"/>
    <x v="19"/>
    <x v="3"/>
    <s v="Accessories"/>
    <n v="1"/>
    <n v="899"/>
    <n v="0.15"/>
    <n v="480"/>
    <x v="4"/>
    <s v="Delivered"/>
    <s v="Website"/>
    <n v="5"/>
    <n v="899"/>
    <n v="134.85"/>
    <n v="764.15"/>
    <n v="480"/>
    <n v="284.14999999999998"/>
    <n v="0"/>
    <s v="Oct"/>
    <n v="2025"/>
    <x v="3"/>
  </r>
  <r>
    <s v="ORD103877"/>
    <d v="2025-10-15T00:00:00"/>
    <s v="CUST2122"/>
    <s v="Arjun Rao"/>
    <s v="Male"/>
    <n v="18"/>
    <x v="16"/>
    <s v="North"/>
    <s v="P029"/>
    <x v="11"/>
    <x v="4"/>
    <s v="Technology"/>
    <n v="1"/>
    <n v="1299"/>
    <n v="0.2"/>
    <n v="610"/>
    <x v="3"/>
    <s v="Delivered"/>
    <s v="Website"/>
    <n v="3"/>
    <n v="1299"/>
    <n v="259.8"/>
    <n v="1039.2"/>
    <n v="610"/>
    <n v="429.20000000000005"/>
    <n v="0"/>
    <s v="Oct"/>
    <n v="2025"/>
    <x v="0"/>
  </r>
  <r>
    <s v="ORD101671"/>
    <d v="2025-10-15T00:00:00"/>
    <s v="CUST1139"/>
    <s v="Anjali Verma"/>
    <s v="Male"/>
    <n v="32"/>
    <x v="18"/>
    <s v="South"/>
    <s v="P010"/>
    <x v="26"/>
    <x v="2"/>
    <s v="Clothing"/>
    <n v="1"/>
    <n v="1499"/>
    <n v="0.05"/>
    <n v="780"/>
    <x v="4"/>
    <s v="Delivered"/>
    <s v="Mobile App"/>
    <n v="5"/>
    <n v="1499"/>
    <n v="74.95"/>
    <n v="1424.05"/>
    <n v="780"/>
    <n v="644.04999999999995"/>
    <n v="0"/>
    <s v="Oct"/>
    <n v="2025"/>
    <x v="3"/>
  </r>
  <r>
    <s v="ORD101940"/>
    <d v="2025-10-15T00:00:00"/>
    <s v="CUST1529"/>
    <s v="Meera Singh"/>
    <s v="Male"/>
    <n v="18"/>
    <x v="10"/>
    <s v="South"/>
    <s v="P023"/>
    <x v="20"/>
    <x v="1"/>
    <s v="Haircare"/>
    <n v="3"/>
    <n v="649"/>
    <n v="0.1"/>
    <n v="870"/>
    <x v="5"/>
    <s v="Delivered"/>
    <s v="Website"/>
    <n v="4"/>
    <n v="1947"/>
    <n v="194.70000000000002"/>
    <n v="1752.3"/>
    <n v="870"/>
    <n v="882.3"/>
    <n v="0"/>
    <s v="Oct"/>
    <n v="2025"/>
    <x v="0"/>
  </r>
  <r>
    <s v="ORD104196"/>
    <d v="2025-10-15T00:00:00"/>
    <s v="CUST0460"/>
    <s v="Rahul Kumar"/>
    <s v="Female"/>
    <n v="36"/>
    <x v="19"/>
    <s v="East"/>
    <s v="P030"/>
    <x v="7"/>
    <x v="4"/>
    <s v="Self Development"/>
    <n v="2"/>
    <n v="599"/>
    <n v="0.15"/>
    <n v="520"/>
    <x v="2"/>
    <s v="Delivered"/>
    <s v="Mobile App"/>
    <n v="5"/>
    <n v="1198"/>
    <n v="179.7"/>
    <n v="1018.3"/>
    <n v="520"/>
    <n v="498.29999999999995"/>
    <n v="0"/>
    <s v="Oct"/>
    <n v="2025"/>
    <x v="2"/>
  </r>
  <r>
    <s v="ORD104214"/>
    <d v="2025-10-15T00:00:00"/>
    <s v="CUST0969"/>
    <s v="Zoya Singh"/>
    <s v="Male"/>
    <n v="39"/>
    <x v="17"/>
    <s v="North"/>
    <s v="P010"/>
    <x v="26"/>
    <x v="2"/>
    <s v="Clothing"/>
    <n v="2"/>
    <n v="1499"/>
    <n v="0.15"/>
    <n v="1560"/>
    <x v="3"/>
    <s v="Delivered"/>
    <s v="Mobile App"/>
    <n v="4"/>
    <n v="2998"/>
    <n v="449.7"/>
    <n v="2548.3000000000002"/>
    <n v="1560"/>
    <n v="988.30000000000018"/>
    <n v="0"/>
    <s v="Oct"/>
    <n v="2025"/>
    <x v="2"/>
  </r>
  <r>
    <s v="ORD100929"/>
    <d v="2025-10-15T00:00:00"/>
    <s v="CUST1204"/>
    <s v="Karan Jain"/>
    <s v="Male"/>
    <n v="43"/>
    <x v="14"/>
    <s v="South"/>
    <s v="P013"/>
    <x v="22"/>
    <x v="0"/>
    <s v="Cookware"/>
    <n v="3"/>
    <n v="4299"/>
    <n v="0.2"/>
    <n v="8100"/>
    <x v="4"/>
    <s v="Returned"/>
    <s v="Mobile App"/>
    <n v="5"/>
    <n v="12897"/>
    <n v="2579.4"/>
    <n v="10317.6"/>
    <n v="8100"/>
    <n v="2217.6000000000004"/>
    <n v="0"/>
    <s v="Oct"/>
    <n v="2025"/>
    <x v="2"/>
  </r>
  <r>
    <s v="ORD101063"/>
    <d v="2025-10-15T00:00:00"/>
    <s v="CUST2064"/>
    <s v="Mohit Sharma"/>
    <s v="Male"/>
    <n v="35"/>
    <x v="16"/>
    <s v="North"/>
    <s v="P004"/>
    <x v="19"/>
    <x v="3"/>
    <s v="Accessories"/>
    <n v="2"/>
    <n v="899"/>
    <n v="0.1"/>
    <n v="960"/>
    <x v="1"/>
    <s v="Delivered"/>
    <s v="Mobile App"/>
    <n v="5"/>
    <n v="1798"/>
    <n v="179.8"/>
    <n v="1618.2"/>
    <n v="960"/>
    <n v="658.2"/>
    <n v="0"/>
    <s v="Oct"/>
    <n v="2025"/>
    <x v="3"/>
  </r>
  <r>
    <s v="ORD100272"/>
    <d v="2025-10-15T00:00:00"/>
    <s v="CUST1284"/>
    <s v="Varun Jain"/>
    <s v="Male"/>
    <n v="26"/>
    <x v="14"/>
    <s v="South"/>
    <s v="P020"/>
    <x v="14"/>
    <x v="5"/>
    <s v="Fitness"/>
    <n v="2"/>
    <n v="699"/>
    <n v="0.2"/>
    <n v="640"/>
    <x v="5"/>
    <s v="Delivered"/>
    <s v="Website"/>
    <n v="5"/>
    <n v="1398"/>
    <n v="279.60000000000002"/>
    <n v="1118.4000000000001"/>
    <n v="640"/>
    <n v="478.40000000000009"/>
    <n v="0"/>
    <s v="Oct"/>
    <n v="2025"/>
    <x v="3"/>
  </r>
  <r>
    <s v="ORD101929"/>
    <d v="2025-10-15T00:00:00"/>
    <s v="CUST0652"/>
    <s v="Rahul Kumar"/>
    <s v="Male"/>
    <n v="20"/>
    <x v="14"/>
    <s v="South"/>
    <s v="P025"/>
    <x v="1"/>
    <x v="1"/>
    <s v="Skincare"/>
    <n v="2"/>
    <n v="699"/>
    <n v="0.1"/>
    <n v="620"/>
    <x v="4"/>
    <s v="Delivered"/>
    <s v="Mobile App"/>
    <n v="4"/>
    <n v="1398"/>
    <n v="139.80000000000001"/>
    <n v="1258.2"/>
    <n v="620"/>
    <n v="638.20000000000005"/>
    <n v="0"/>
    <s v="Oct"/>
    <n v="2025"/>
    <x v="0"/>
  </r>
  <r>
    <s v="ORD103595"/>
    <d v="2025-10-15T00:00:00"/>
    <s v="CUST0790"/>
    <s v="Simran Gupta"/>
    <s v="Male"/>
    <n v="35"/>
    <x v="2"/>
    <s v="East"/>
    <s v="P002"/>
    <x v="10"/>
    <x v="3"/>
    <s v="Audio"/>
    <n v="3"/>
    <n v="1899"/>
    <n v="0.1"/>
    <n v="3360"/>
    <x v="3"/>
    <s v="Delivered"/>
    <s v="Mobile App"/>
    <n v="3"/>
    <n v="5697"/>
    <n v="569.70000000000005"/>
    <n v="5127.3"/>
    <n v="3360"/>
    <n v="1767.3000000000002"/>
    <n v="0"/>
    <s v="Oct"/>
    <n v="2025"/>
    <x v="3"/>
  </r>
  <r>
    <s v="ORD101928"/>
    <d v="2025-10-15T00:00:00"/>
    <s v="CUST1095"/>
    <s v="Nisha Saxena"/>
    <s v="Female"/>
    <n v="37"/>
    <x v="22"/>
    <s v="South"/>
    <s v="P021"/>
    <x v="3"/>
    <x v="1"/>
    <s v="Skincare"/>
    <n v="3"/>
    <n v="499"/>
    <n v="0.1"/>
    <n v="660"/>
    <x v="1"/>
    <s v="Delivered"/>
    <s v="Website"/>
    <n v="5"/>
    <n v="1497"/>
    <n v="149.70000000000002"/>
    <n v="1347.3"/>
    <n v="660"/>
    <n v="687.3"/>
    <n v="0"/>
    <s v="Oct"/>
    <n v="2025"/>
    <x v="2"/>
  </r>
  <r>
    <s v="ORD104069"/>
    <d v="2025-10-15T00:00:00"/>
    <s v="CUST0727"/>
    <s v="Aditi Saxena"/>
    <s v="Male"/>
    <n v="34"/>
    <x v="6"/>
    <s v="North"/>
    <s v="P014"/>
    <x v="29"/>
    <x v="0"/>
    <s v="Home Decor"/>
    <n v="2"/>
    <n v="1299"/>
    <n v="0.1"/>
    <n v="1380"/>
    <x v="0"/>
    <s v="Delivered"/>
    <s v="Website"/>
    <n v="3"/>
    <n v="2598"/>
    <n v="259.8"/>
    <n v="2338.1999999999998"/>
    <n v="1380"/>
    <n v="958.19999999999982"/>
    <n v="0"/>
    <s v="Oct"/>
    <n v="2025"/>
    <x v="3"/>
  </r>
  <r>
    <s v="ORD101399"/>
    <d v="2025-10-15T00:00:00"/>
    <s v="CUST0831"/>
    <s v="Shivam Mehta"/>
    <s v="Male"/>
    <n v="35"/>
    <x v="18"/>
    <s v="South"/>
    <s v="P004"/>
    <x v="19"/>
    <x v="3"/>
    <s v="Accessories"/>
    <n v="1"/>
    <n v="899"/>
    <n v="0"/>
    <n v="480"/>
    <x v="1"/>
    <s v="Delivered"/>
    <s v="Website"/>
    <n v="5"/>
    <n v="899"/>
    <n v="0"/>
    <n v="899"/>
    <n v="480"/>
    <n v="419"/>
    <n v="0"/>
    <s v="Oct"/>
    <n v="2025"/>
    <x v="3"/>
  </r>
  <r>
    <s v="ORD100087"/>
    <d v="2025-10-16T00:00:00"/>
    <s v="CUST0582"/>
    <s v="Kabir Gupta"/>
    <s v="Male"/>
    <n v="51"/>
    <x v="7"/>
    <s v="West"/>
    <s v="P011"/>
    <x v="24"/>
    <x v="0"/>
    <s v="Kitchen"/>
    <n v="3"/>
    <n v="3499"/>
    <n v="0.1"/>
    <n v="6750"/>
    <x v="0"/>
    <s v="Delivered"/>
    <s v="Website"/>
    <n v="4"/>
    <n v="10497"/>
    <n v="1049.7"/>
    <n v="9447.2999999999993"/>
    <n v="6750"/>
    <n v="2697.2999999999993"/>
    <n v="0"/>
    <s v="Oct"/>
    <n v="2025"/>
    <x v="1"/>
  </r>
  <r>
    <s v="ORD103147"/>
    <d v="2025-10-16T00:00:00"/>
    <s v="CUST0954"/>
    <s v="Rohan Rao"/>
    <s v="Male"/>
    <n v="28"/>
    <x v="5"/>
    <s v="West"/>
    <s v="P025"/>
    <x v="1"/>
    <x v="1"/>
    <s v="Skincare"/>
    <n v="1"/>
    <n v="699"/>
    <n v="0.2"/>
    <n v="310"/>
    <x v="0"/>
    <s v="Cancelled"/>
    <s v="Website"/>
    <m/>
    <n v="699"/>
    <n v="139.80000000000001"/>
    <n v="559.20000000000005"/>
    <n v="310"/>
    <n v="249.20000000000005"/>
    <n v="0"/>
    <s v="Oct"/>
    <n v="2025"/>
    <x v="3"/>
  </r>
  <r>
    <s v="ORD100346"/>
    <d v="2025-10-16T00:00:00"/>
    <s v="CUST1573"/>
    <s v="Akash Bansal"/>
    <s v="Female"/>
    <n v="35"/>
    <x v="16"/>
    <s v="North"/>
    <s v="P018"/>
    <x v="16"/>
    <x v="5"/>
    <s v="Sports"/>
    <n v="1"/>
    <n v="2199"/>
    <n v="0.2"/>
    <n v="1250"/>
    <x v="1"/>
    <s v="Delivered"/>
    <s v="Mobile App"/>
    <n v="3"/>
    <n v="2199"/>
    <n v="439.8"/>
    <n v="1759.2"/>
    <n v="1250"/>
    <n v="509.20000000000005"/>
    <n v="0"/>
    <s v="Oct"/>
    <n v="2025"/>
    <x v="3"/>
  </r>
  <r>
    <s v="ORD103378"/>
    <d v="2025-10-16T00:00:00"/>
    <s v="CUST2095"/>
    <s v="Isha Mehta"/>
    <s v="Female"/>
    <n v="49"/>
    <x v="4"/>
    <s v="South"/>
    <s v="P008"/>
    <x v="2"/>
    <x v="2"/>
    <s v="Clothing"/>
    <n v="1"/>
    <n v="799"/>
    <n v="0.15"/>
    <n v="390"/>
    <x v="3"/>
    <s v="Delivered"/>
    <s v="Mobile App"/>
    <n v="5"/>
    <n v="799"/>
    <n v="119.85"/>
    <n v="679.15"/>
    <n v="390"/>
    <n v="289.14999999999998"/>
    <n v="0"/>
    <s v="Oct"/>
    <n v="2025"/>
    <x v="1"/>
  </r>
  <r>
    <s v="ORD101014"/>
    <d v="2025-10-16T00:00:00"/>
    <s v="CUST0731"/>
    <s v="Vansh Chopra"/>
    <s v="Male"/>
    <n v="30"/>
    <x v="12"/>
    <s v="West"/>
    <s v="P018"/>
    <x v="16"/>
    <x v="5"/>
    <s v="Sports"/>
    <n v="3"/>
    <n v="2199"/>
    <n v="0.1"/>
    <n v="3750"/>
    <x v="4"/>
    <s v="Delivered"/>
    <s v="Mobile App"/>
    <n v="4"/>
    <n v="6597"/>
    <n v="659.7"/>
    <n v="5937.3"/>
    <n v="3750"/>
    <n v="2187.3000000000002"/>
    <n v="0"/>
    <s v="Oct"/>
    <n v="2025"/>
    <x v="3"/>
  </r>
  <r>
    <s v="ORD100699"/>
    <d v="2025-10-16T00:00:00"/>
    <s v="CUST0013"/>
    <s v="Tanvi Patel"/>
    <s v="Male"/>
    <n v="25"/>
    <x v="18"/>
    <s v="South"/>
    <s v="P010"/>
    <x v="26"/>
    <x v="2"/>
    <s v="Clothing"/>
    <n v="1"/>
    <n v="1499"/>
    <n v="0.1"/>
    <n v="780"/>
    <x v="0"/>
    <s v="Delivered"/>
    <s v="Mobile App"/>
    <n v="4"/>
    <n v="1499"/>
    <n v="149.9"/>
    <n v="1349.1"/>
    <n v="780"/>
    <n v="569.09999999999991"/>
    <n v="0"/>
    <s v="Oct"/>
    <n v="2025"/>
    <x v="0"/>
  </r>
  <r>
    <s v="ORD100789"/>
    <d v="2025-10-16T00:00:00"/>
    <s v="CUST0583"/>
    <s v="Nisha Saxena"/>
    <s v="Female"/>
    <n v="25"/>
    <x v="2"/>
    <s v="East"/>
    <s v="P020"/>
    <x v="14"/>
    <x v="5"/>
    <s v="Fitness"/>
    <n v="2"/>
    <n v="699"/>
    <n v="0.05"/>
    <n v="640"/>
    <x v="1"/>
    <s v="Delivered"/>
    <s v="Website"/>
    <n v="4"/>
    <n v="1398"/>
    <n v="69.900000000000006"/>
    <n v="1328.1"/>
    <n v="640"/>
    <n v="688.09999999999991"/>
    <n v="0"/>
    <s v="Oct"/>
    <n v="2025"/>
    <x v="0"/>
  </r>
  <r>
    <s v="ORD103358"/>
    <d v="2025-10-16T00:00:00"/>
    <s v="CUST1654"/>
    <s v="Simran Gupta"/>
    <s v="Male"/>
    <n v="31"/>
    <x v="12"/>
    <s v="West"/>
    <s v="P008"/>
    <x v="2"/>
    <x v="2"/>
    <s v="Clothing"/>
    <n v="1"/>
    <n v="799"/>
    <n v="0.15"/>
    <n v="390"/>
    <x v="0"/>
    <s v="Delivered"/>
    <s v="Mobile App"/>
    <n v="5"/>
    <n v="799"/>
    <n v="119.85"/>
    <n v="679.15"/>
    <n v="390"/>
    <n v="289.14999999999998"/>
    <n v="0"/>
    <s v="Oct"/>
    <n v="2025"/>
    <x v="3"/>
  </r>
  <r>
    <s v="ORD102257"/>
    <d v="2025-10-16T00:00:00"/>
    <s v="CUST1144"/>
    <s v="Ishaan Malhotra"/>
    <s v="Female"/>
    <n v="37"/>
    <x v="3"/>
    <s v="East"/>
    <s v="P008"/>
    <x v="2"/>
    <x v="2"/>
    <s v="Clothing"/>
    <n v="1"/>
    <n v="799"/>
    <n v="0.1"/>
    <n v="390"/>
    <x v="0"/>
    <s v="Delivered"/>
    <s v="Website"/>
    <n v="4"/>
    <n v="799"/>
    <n v="79.900000000000006"/>
    <n v="719.1"/>
    <n v="390"/>
    <n v="329.1"/>
    <n v="0"/>
    <s v="Oct"/>
    <n v="2025"/>
    <x v="2"/>
  </r>
  <r>
    <s v="ORD100797"/>
    <d v="2025-10-16T00:00:00"/>
    <s v="CUST0240"/>
    <s v="Mohit Sharma"/>
    <s v="Female"/>
    <n v="18"/>
    <x v="12"/>
    <s v="West"/>
    <s v="P017"/>
    <x v="17"/>
    <x v="5"/>
    <s v="Fitness"/>
    <n v="1"/>
    <n v="2499"/>
    <n v="0.05"/>
    <n v="1450"/>
    <x v="3"/>
    <s v="Delivered"/>
    <s v="Mobile App"/>
    <n v="4"/>
    <n v="2499"/>
    <n v="124.95"/>
    <n v="2374.0500000000002"/>
    <n v="1450"/>
    <n v="924.05000000000018"/>
    <n v="0"/>
    <s v="Oct"/>
    <n v="2025"/>
    <x v="0"/>
  </r>
  <r>
    <s v="ORD104658"/>
    <d v="2025-10-16T00:00:00"/>
    <s v="CUST1872"/>
    <s v="Mohit Sharma"/>
    <s v="Female"/>
    <n v="24"/>
    <x v="23"/>
    <s v="West"/>
    <s v="P005"/>
    <x v="27"/>
    <x v="3"/>
    <s v="Accessories"/>
    <n v="2"/>
    <n v="1599"/>
    <n v="0.2"/>
    <n v="1840"/>
    <x v="3"/>
    <s v="Delivered"/>
    <s v="Website"/>
    <n v="4"/>
    <n v="3198"/>
    <n v="639.6"/>
    <n v="2558.4"/>
    <n v="1840"/>
    <n v="718.40000000000009"/>
    <n v="0"/>
    <s v="Oct"/>
    <n v="2025"/>
    <x v="0"/>
  </r>
  <r>
    <s v="ORD101766"/>
    <d v="2025-10-16T00:00:00"/>
    <s v="CUST0573"/>
    <s v="Kavya Patel"/>
    <s v="Female"/>
    <n v="30"/>
    <x v="17"/>
    <s v="North"/>
    <s v="P001"/>
    <x v="6"/>
    <x v="3"/>
    <s v="Audio"/>
    <n v="2"/>
    <n v="2499"/>
    <n v="0.1"/>
    <n v="3100"/>
    <x v="0"/>
    <s v="Delivered"/>
    <s v="Mobile App"/>
    <n v="3"/>
    <n v="4998"/>
    <n v="499.8"/>
    <n v="4498.2"/>
    <n v="3100"/>
    <n v="1398.1999999999998"/>
    <n v="0"/>
    <s v="Oct"/>
    <n v="2025"/>
    <x v="3"/>
  </r>
  <r>
    <s v="ORD101202"/>
    <d v="2025-10-16T00:00:00"/>
    <s v="CUST1605"/>
    <s v="Akash Bansal"/>
    <s v="Female"/>
    <n v="49"/>
    <x v="7"/>
    <s v="West"/>
    <s v="P009"/>
    <x v="21"/>
    <x v="2"/>
    <s v="Clothing"/>
    <n v="2"/>
    <n v="1999"/>
    <n v="0.05"/>
    <n v="2100"/>
    <x v="3"/>
    <s v="Delivered"/>
    <s v="Website"/>
    <n v="5"/>
    <n v="3998"/>
    <n v="199.9"/>
    <n v="3798.1"/>
    <n v="2100"/>
    <n v="1698.1"/>
    <n v="0"/>
    <s v="Oct"/>
    <n v="2025"/>
    <x v="1"/>
  </r>
  <r>
    <s v="ORD102137"/>
    <d v="2025-10-16T00:00:00"/>
    <s v="CUST1794"/>
    <s v="Manish Agarwal"/>
    <s v="Female"/>
    <n v="38"/>
    <x v="20"/>
    <s v="South"/>
    <s v="P007"/>
    <x v="5"/>
    <x v="2"/>
    <s v="Footwear"/>
    <n v="3"/>
    <n v="2899"/>
    <n v="0.05"/>
    <n v="5100"/>
    <x v="3"/>
    <s v="Delivered"/>
    <s v="Mobile App"/>
    <n v="5"/>
    <n v="8697"/>
    <n v="434.85"/>
    <n v="8262.15"/>
    <n v="5100"/>
    <n v="3162.1499999999996"/>
    <n v="0"/>
    <s v="Oct"/>
    <n v="2025"/>
    <x v="2"/>
  </r>
  <r>
    <s v="ORD102661"/>
    <d v="2025-10-17T00:00:00"/>
    <s v="CUST1877"/>
    <s v="Pranav Bansal"/>
    <s v="Female"/>
    <n v="37"/>
    <x v="7"/>
    <s v="West"/>
    <s v="P025"/>
    <x v="1"/>
    <x v="1"/>
    <s v="Skincare"/>
    <n v="1"/>
    <n v="699"/>
    <n v="0"/>
    <n v="310"/>
    <x v="1"/>
    <s v="Delivered"/>
    <s v="Mobile App"/>
    <n v="4"/>
    <n v="699"/>
    <n v="0"/>
    <n v="699"/>
    <n v="310"/>
    <n v="389"/>
    <n v="0"/>
    <s v="Oct"/>
    <n v="2025"/>
    <x v="2"/>
  </r>
  <r>
    <s v="ORD102699"/>
    <d v="2025-10-17T00:00:00"/>
    <s v="CUST0717"/>
    <s v="Tanvi Patel"/>
    <s v="Male"/>
    <n v="32"/>
    <x v="5"/>
    <s v="West"/>
    <s v="P028"/>
    <x v="12"/>
    <x v="4"/>
    <s v="Technology"/>
    <n v="2"/>
    <n v="1099"/>
    <n v="0"/>
    <n v="1040"/>
    <x v="4"/>
    <s v="Delivered"/>
    <s v="Mobile App"/>
    <n v="4"/>
    <n v="2198"/>
    <n v="0"/>
    <n v="2198"/>
    <n v="1040"/>
    <n v="1158"/>
    <n v="0"/>
    <s v="Oct"/>
    <n v="2025"/>
    <x v="3"/>
  </r>
  <r>
    <s v="ORD103002"/>
    <d v="2025-10-17T00:00:00"/>
    <s v="CUST0360"/>
    <s v="Sanya Malhotra"/>
    <s v="Female"/>
    <n v="29"/>
    <x v="17"/>
    <s v="North"/>
    <s v="P022"/>
    <x v="4"/>
    <x v="1"/>
    <s v="Skincare"/>
    <n v="2"/>
    <n v="799"/>
    <n v="0.2"/>
    <n v="720"/>
    <x v="0"/>
    <s v="Delivered"/>
    <s v="Website"/>
    <n v="1"/>
    <n v="1598"/>
    <n v="319.60000000000002"/>
    <n v="1278.4000000000001"/>
    <n v="720"/>
    <n v="558.40000000000009"/>
    <n v="0"/>
    <s v="Oct"/>
    <n v="2025"/>
    <x v="3"/>
  </r>
  <r>
    <s v="ORD102477"/>
    <d v="2025-10-17T00:00:00"/>
    <s v="CUST0287"/>
    <s v="Shivam Mehta"/>
    <s v="Female"/>
    <n v="43"/>
    <x v="15"/>
    <s v="West"/>
    <s v="P015"/>
    <x v="23"/>
    <x v="0"/>
    <s v="Home Decor"/>
    <n v="1"/>
    <n v="1599"/>
    <n v="0.15"/>
    <n v="850"/>
    <x v="2"/>
    <s v="Delivered"/>
    <s v="Website"/>
    <n v="4"/>
    <n v="1599"/>
    <n v="239.85"/>
    <n v="1359.15"/>
    <n v="850"/>
    <n v="509.15000000000009"/>
    <n v="0"/>
    <s v="Oct"/>
    <n v="2025"/>
    <x v="2"/>
  </r>
  <r>
    <s v="ORD102642"/>
    <d v="2025-10-17T00:00:00"/>
    <s v="CUST1249"/>
    <s v="Diya Mishra"/>
    <s v="Male"/>
    <n v="31"/>
    <x v="7"/>
    <s v="West"/>
    <s v="P023"/>
    <x v="20"/>
    <x v="1"/>
    <s v="Haircare"/>
    <n v="2"/>
    <n v="649"/>
    <n v="0.1"/>
    <n v="580"/>
    <x v="0"/>
    <s v="Delivered"/>
    <s v="Website"/>
    <n v="1"/>
    <n v="1298"/>
    <n v="129.80000000000001"/>
    <n v="1168.2"/>
    <n v="580"/>
    <n v="588.20000000000005"/>
    <n v="0"/>
    <s v="Oct"/>
    <n v="2025"/>
    <x v="3"/>
  </r>
  <r>
    <s v="ORD104940"/>
    <d v="2025-10-18T00:00:00"/>
    <s v="CUST2047"/>
    <s v="Shivam Mehta"/>
    <s v="Female"/>
    <n v="27"/>
    <x v="13"/>
    <s v="North"/>
    <s v="P017"/>
    <x v="17"/>
    <x v="5"/>
    <s v="Fitness"/>
    <n v="1"/>
    <n v="2499"/>
    <n v="0.15"/>
    <n v="1450"/>
    <x v="1"/>
    <s v="Delivered"/>
    <s v="Mobile App"/>
    <n v="5"/>
    <n v="2499"/>
    <n v="374.84999999999997"/>
    <n v="2124.15"/>
    <n v="1450"/>
    <n v="674.15000000000009"/>
    <n v="0"/>
    <s v="Oct"/>
    <n v="2025"/>
    <x v="3"/>
  </r>
  <r>
    <s v="ORD104086"/>
    <d v="2025-10-18T00:00:00"/>
    <s v="CUST0633"/>
    <s v="Meera Singh"/>
    <s v="Male"/>
    <n v="21"/>
    <x v="15"/>
    <s v="West"/>
    <s v="P027"/>
    <x v="25"/>
    <x v="4"/>
    <s v="Business"/>
    <n v="3"/>
    <n v="699"/>
    <n v="0"/>
    <n v="900"/>
    <x v="0"/>
    <s v="Returned"/>
    <s v="Website"/>
    <n v="5"/>
    <n v="2097"/>
    <n v="0"/>
    <n v="2097"/>
    <n v="900"/>
    <n v="1197"/>
    <n v="0"/>
    <s v="Oct"/>
    <n v="2025"/>
    <x v="0"/>
  </r>
  <r>
    <s v="ORD100762"/>
    <d v="2025-10-18T00:00:00"/>
    <s v="CUST1653"/>
    <s v="Pranav Bansal"/>
    <s v="Female"/>
    <n v="36"/>
    <x v="19"/>
    <s v="East"/>
    <s v="P013"/>
    <x v="22"/>
    <x v="0"/>
    <s v="Cookware"/>
    <n v="1"/>
    <n v="4299"/>
    <n v="0.05"/>
    <n v="2700"/>
    <x v="4"/>
    <s v="Delivered"/>
    <s v="Mobile App"/>
    <n v="4"/>
    <n v="4299"/>
    <n v="214.95000000000002"/>
    <n v="4084.05"/>
    <n v="2700"/>
    <n v="1384.0500000000002"/>
    <n v="0"/>
    <s v="Oct"/>
    <n v="2025"/>
    <x v="2"/>
  </r>
  <r>
    <s v="ORD104471"/>
    <d v="2025-10-18T00:00:00"/>
    <s v="CUST1843"/>
    <s v="Anjali Verma"/>
    <s v="Female"/>
    <n v="23"/>
    <x v="21"/>
    <s v="East"/>
    <s v="P007"/>
    <x v="5"/>
    <x v="2"/>
    <s v="Footwear"/>
    <n v="2"/>
    <n v="2899"/>
    <n v="0"/>
    <n v="3400"/>
    <x v="1"/>
    <s v="Delivered"/>
    <s v="Mobile App"/>
    <n v="5"/>
    <n v="5798"/>
    <n v="0"/>
    <n v="5798"/>
    <n v="3400"/>
    <n v="2398"/>
    <n v="0"/>
    <s v="Oct"/>
    <n v="2025"/>
    <x v="0"/>
  </r>
  <r>
    <s v="ORD101604"/>
    <d v="2025-10-18T00:00:00"/>
    <s v="CUST1492"/>
    <s v="Karan Jain"/>
    <s v="Male"/>
    <n v="29"/>
    <x v="20"/>
    <s v="South"/>
    <s v="P005"/>
    <x v="27"/>
    <x v="3"/>
    <s v="Accessories"/>
    <n v="1"/>
    <n v="1599"/>
    <n v="0.1"/>
    <n v="920"/>
    <x v="4"/>
    <s v="Delivered"/>
    <s v="Website"/>
    <n v="5"/>
    <n v="1599"/>
    <n v="159.9"/>
    <n v="1439.1"/>
    <n v="920"/>
    <n v="519.09999999999991"/>
    <n v="0"/>
    <s v="Oct"/>
    <n v="2025"/>
    <x v="3"/>
  </r>
  <r>
    <s v="ORD104336"/>
    <d v="2025-10-18T00:00:00"/>
    <s v="CUST1185"/>
    <s v="Diya Mishra"/>
    <s v="Female"/>
    <n v="33"/>
    <x v="14"/>
    <s v="South"/>
    <s v="P028"/>
    <x v="12"/>
    <x v="4"/>
    <s v="Technology"/>
    <n v="3"/>
    <n v="1099"/>
    <n v="0.15"/>
    <n v="1560"/>
    <x v="0"/>
    <s v="Delivered"/>
    <s v="Mobile App"/>
    <n v="4"/>
    <n v="3297"/>
    <n v="494.54999999999995"/>
    <n v="2802.45"/>
    <n v="1560"/>
    <n v="1242.4499999999998"/>
    <n v="0"/>
    <s v="Oct"/>
    <n v="2025"/>
    <x v="3"/>
  </r>
  <r>
    <s v="ORD102380"/>
    <d v="2025-10-18T00:00:00"/>
    <s v="CUST1345"/>
    <s v="Diya Mishra"/>
    <s v="Female"/>
    <n v="31"/>
    <x v="2"/>
    <s v="East"/>
    <s v="P010"/>
    <x v="26"/>
    <x v="2"/>
    <s v="Clothing"/>
    <n v="1"/>
    <n v="1499"/>
    <n v="0.15"/>
    <n v="780"/>
    <x v="3"/>
    <s v="Delivered"/>
    <s v="Mobile App"/>
    <n v="4"/>
    <n v="1499"/>
    <n v="224.85"/>
    <n v="1274.1500000000001"/>
    <n v="780"/>
    <n v="494.15000000000009"/>
    <n v="0"/>
    <s v="Oct"/>
    <n v="2025"/>
    <x v="3"/>
  </r>
  <r>
    <s v="ORD101568"/>
    <d v="2025-10-18T00:00:00"/>
    <s v="CUST1613"/>
    <s v="Tanvi Patel"/>
    <s v="Male"/>
    <n v="35"/>
    <x v="23"/>
    <s v="West"/>
    <s v="P009"/>
    <x v="21"/>
    <x v="2"/>
    <s v="Clothing"/>
    <n v="1"/>
    <n v="1999"/>
    <n v="0.05"/>
    <n v="1050"/>
    <x v="2"/>
    <s v="Delivered"/>
    <s v="Mobile App"/>
    <n v="5"/>
    <n v="1999"/>
    <n v="99.95"/>
    <n v="1899.05"/>
    <n v="1050"/>
    <n v="849.05"/>
    <n v="0"/>
    <s v="Oct"/>
    <n v="2025"/>
    <x v="3"/>
  </r>
  <r>
    <s v="ORD103438"/>
    <d v="2025-10-19T00:00:00"/>
    <s v="CUST2181"/>
    <s v="Akash Bansal"/>
    <s v="Male"/>
    <n v="21"/>
    <x v="12"/>
    <s v="West"/>
    <s v="P003"/>
    <x v="9"/>
    <x v="3"/>
    <s v="Wearables"/>
    <n v="2"/>
    <n v="3299"/>
    <n v="0"/>
    <n v="4200"/>
    <x v="4"/>
    <s v="Cancelled"/>
    <s v="Mobile App"/>
    <m/>
    <n v="6598"/>
    <n v="0"/>
    <n v="6598"/>
    <n v="4200"/>
    <n v="2398"/>
    <n v="0"/>
    <s v="Oct"/>
    <n v="2025"/>
    <x v="0"/>
  </r>
  <r>
    <s v="ORD104473"/>
    <d v="2025-10-19T00:00:00"/>
    <s v="CUST0010"/>
    <s v="Arjun Rao"/>
    <s v="Male"/>
    <n v="18"/>
    <x v="5"/>
    <s v="West"/>
    <s v="P028"/>
    <x v="12"/>
    <x v="4"/>
    <s v="Technology"/>
    <n v="3"/>
    <n v="1099"/>
    <n v="0.1"/>
    <n v="1560"/>
    <x v="1"/>
    <s v="Delivered"/>
    <s v="Website"/>
    <n v="5"/>
    <n v="3297"/>
    <n v="329.70000000000005"/>
    <n v="2967.3"/>
    <n v="1560"/>
    <n v="1407.3000000000002"/>
    <n v="0"/>
    <s v="Oct"/>
    <n v="2025"/>
    <x v="0"/>
  </r>
  <r>
    <s v="ORD102622"/>
    <d v="2025-10-19T00:00:00"/>
    <s v="CUST0500"/>
    <s v="Karan Jain"/>
    <s v="Male"/>
    <n v="22"/>
    <x v="0"/>
    <s v="East"/>
    <s v="P013"/>
    <x v="22"/>
    <x v="0"/>
    <s v="Cookware"/>
    <n v="3"/>
    <n v="4299"/>
    <n v="0.15"/>
    <n v="8100"/>
    <x v="4"/>
    <s v="Delivered"/>
    <s v="Website"/>
    <n v="3"/>
    <n v="12897"/>
    <n v="1934.55"/>
    <n v="10962.45"/>
    <n v="8100"/>
    <n v="2862.4500000000007"/>
    <n v="0"/>
    <s v="Oct"/>
    <n v="2025"/>
    <x v="0"/>
  </r>
  <r>
    <s v="ORD100815"/>
    <d v="2025-10-19T00:00:00"/>
    <s v="CUST0373"/>
    <s v="Pranav Bansal"/>
    <s v="Male"/>
    <n v="38"/>
    <x v="14"/>
    <s v="South"/>
    <s v="P025"/>
    <x v="1"/>
    <x v="1"/>
    <s v="Skincare"/>
    <n v="3"/>
    <n v="699"/>
    <n v="0.1"/>
    <n v="930"/>
    <x v="1"/>
    <s v="Delivered"/>
    <s v="Website"/>
    <n v="4"/>
    <n v="2097"/>
    <n v="209.70000000000002"/>
    <n v="1887.3"/>
    <n v="930"/>
    <n v="957.3"/>
    <n v="0"/>
    <s v="Oct"/>
    <n v="2025"/>
    <x v="2"/>
  </r>
  <r>
    <s v="ORD100998"/>
    <d v="2025-10-19T00:00:00"/>
    <s v="CUST1638"/>
    <s v="Kabir Gupta"/>
    <s v="Male"/>
    <n v="22"/>
    <x v="15"/>
    <s v="West"/>
    <s v="P007"/>
    <x v="5"/>
    <x v="2"/>
    <s v="Footwear"/>
    <n v="3"/>
    <n v="2899"/>
    <n v="0.05"/>
    <n v="5100"/>
    <x v="3"/>
    <s v="Delivered"/>
    <s v="Mobile App"/>
    <n v="4"/>
    <n v="8697"/>
    <n v="434.85"/>
    <n v="8262.15"/>
    <n v="5100"/>
    <n v="3162.1499999999996"/>
    <n v="0"/>
    <s v="Oct"/>
    <n v="2025"/>
    <x v="0"/>
  </r>
  <r>
    <s v="ORD102734"/>
    <d v="2025-10-20T00:00:00"/>
    <s v="CUST1965"/>
    <s v="Tanvi Patel"/>
    <s v="Male"/>
    <n v="33"/>
    <x v="8"/>
    <s v="East"/>
    <s v="P006"/>
    <x v="8"/>
    <x v="2"/>
    <s v="Bags"/>
    <n v="3"/>
    <n v="1799"/>
    <n v="0.1"/>
    <n v="2850"/>
    <x v="0"/>
    <s v="Delivered"/>
    <s v="Mobile App"/>
    <n v="5"/>
    <n v="5397"/>
    <n v="539.70000000000005"/>
    <n v="4857.3"/>
    <n v="2850"/>
    <n v="2007.3000000000002"/>
    <n v="0"/>
    <s v="Oct"/>
    <n v="2025"/>
    <x v="3"/>
  </r>
  <r>
    <s v="ORD104166"/>
    <d v="2025-10-20T00:00:00"/>
    <s v="CUST0035"/>
    <s v="Riya Verma"/>
    <s v="Female"/>
    <n v="23"/>
    <x v="9"/>
    <s v="North"/>
    <s v="P006"/>
    <x v="8"/>
    <x v="2"/>
    <s v="Bags"/>
    <n v="2"/>
    <n v="1799"/>
    <n v="0.2"/>
    <n v="1900"/>
    <x v="4"/>
    <s v="Returned"/>
    <s v="Mobile App"/>
    <n v="2"/>
    <n v="3598"/>
    <n v="719.6"/>
    <n v="2878.4"/>
    <n v="1900"/>
    <n v="978.40000000000009"/>
    <n v="0"/>
    <s v="Oct"/>
    <n v="2025"/>
    <x v="0"/>
  </r>
  <r>
    <s v="ORD101440"/>
    <d v="2025-10-20T00:00:00"/>
    <s v="CUST1565"/>
    <s v="Kavya Patel"/>
    <s v="Female"/>
    <n v="28"/>
    <x v="16"/>
    <s v="North"/>
    <s v="P020"/>
    <x v="14"/>
    <x v="5"/>
    <s v="Fitness"/>
    <n v="4"/>
    <n v="699"/>
    <n v="0.05"/>
    <n v="1280"/>
    <x v="0"/>
    <s v="Returned"/>
    <s v="Website"/>
    <n v="5"/>
    <n v="2796"/>
    <n v="139.80000000000001"/>
    <n v="2656.2"/>
    <n v="1280"/>
    <n v="1376.1999999999998"/>
    <n v="0"/>
    <s v="Oct"/>
    <n v="2025"/>
    <x v="3"/>
  </r>
  <r>
    <s v="ORD101482"/>
    <d v="2025-10-20T00:00:00"/>
    <s v="CUST1144"/>
    <s v="Ishaan Malhotra"/>
    <s v="Male"/>
    <n v="36"/>
    <x v="4"/>
    <s v="South"/>
    <s v="P013"/>
    <x v="22"/>
    <x v="0"/>
    <s v="Cookware"/>
    <n v="1"/>
    <n v="4299"/>
    <n v="0.2"/>
    <n v="2700"/>
    <x v="0"/>
    <s v="Delivered"/>
    <s v="Mobile App"/>
    <n v="3"/>
    <n v="4299"/>
    <n v="859.80000000000007"/>
    <n v="3439.2"/>
    <n v="2700"/>
    <n v="739.19999999999982"/>
    <n v="0"/>
    <s v="Oct"/>
    <n v="2025"/>
    <x v="2"/>
  </r>
  <r>
    <s v="ORD103868"/>
    <d v="2025-10-20T00:00:00"/>
    <s v="CUST0954"/>
    <s v="Rohan Rao"/>
    <s v="Male"/>
    <n v="44"/>
    <x v="15"/>
    <s v="West"/>
    <s v="P018"/>
    <x v="16"/>
    <x v="5"/>
    <s v="Sports"/>
    <n v="1"/>
    <n v="2199"/>
    <n v="0.1"/>
    <n v="1250"/>
    <x v="4"/>
    <s v="Delivered"/>
    <s v="Mobile App"/>
    <n v="3"/>
    <n v="2199"/>
    <n v="219.9"/>
    <n v="1979.1"/>
    <n v="1250"/>
    <n v="729.09999999999991"/>
    <n v="0"/>
    <s v="Oct"/>
    <n v="2025"/>
    <x v="2"/>
  </r>
  <r>
    <s v="ORD101581"/>
    <d v="2025-10-20T00:00:00"/>
    <s v="CUST0587"/>
    <s v="Kiara Chopra"/>
    <s v="Male"/>
    <n v="31"/>
    <x v="11"/>
    <s v="West"/>
    <s v="P026"/>
    <x v="15"/>
    <x v="4"/>
    <s v="Fiction"/>
    <n v="1"/>
    <n v="899"/>
    <n v="0"/>
    <n v="420"/>
    <x v="1"/>
    <s v="Delivered"/>
    <s v="Website"/>
    <n v="5"/>
    <n v="899"/>
    <n v="0"/>
    <n v="899"/>
    <n v="420"/>
    <n v="479"/>
    <n v="0"/>
    <s v="Oct"/>
    <n v="2025"/>
    <x v="3"/>
  </r>
  <r>
    <s v="ORD101640"/>
    <d v="2025-10-20T00:00:00"/>
    <s v="CUST0408"/>
    <s v="Ishaan Malhotra"/>
    <s v="Male"/>
    <n v="30"/>
    <x v="11"/>
    <s v="West"/>
    <s v="P010"/>
    <x v="26"/>
    <x v="2"/>
    <s v="Clothing"/>
    <n v="1"/>
    <n v="1499"/>
    <n v="0.3"/>
    <n v="780"/>
    <x v="0"/>
    <s v="Delivered"/>
    <s v="Website"/>
    <n v="5"/>
    <n v="1499"/>
    <n v="449.7"/>
    <n v="1049.3"/>
    <n v="780"/>
    <n v="269.29999999999995"/>
    <n v="0"/>
    <s v="Oct"/>
    <n v="2025"/>
    <x v="3"/>
  </r>
  <r>
    <s v="ORD101128"/>
    <d v="2025-10-20T00:00:00"/>
    <s v="CUST1162"/>
    <s v="Arjun Rao"/>
    <s v="Female"/>
    <n v="18"/>
    <x v="15"/>
    <s v="West"/>
    <s v="P030"/>
    <x v="7"/>
    <x v="4"/>
    <s v="Self Development"/>
    <n v="2"/>
    <n v="599"/>
    <n v="0.15"/>
    <n v="520"/>
    <x v="0"/>
    <s v="Delivered"/>
    <s v="Website"/>
    <n v="4"/>
    <n v="1198"/>
    <n v="179.7"/>
    <n v="1018.3"/>
    <n v="520"/>
    <n v="498.29999999999995"/>
    <n v="0"/>
    <s v="Oct"/>
    <n v="2025"/>
    <x v="0"/>
  </r>
  <r>
    <s v="ORD104308"/>
    <d v="2025-10-21T00:00:00"/>
    <s v="CUST1139"/>
    <s v="Anjali Verma"/>
    <s v="Male"/>
    <n v="27"/>
    <x v="12"/>
    <s v="West"/>
    <s v="P019"/>
    <x v="18"/>
    <x v="5"/>
    <s v="Sports"/>
    <n v="1"/>
    <n v="1499"/>
    <n v="0.1"/>
    <n v="800"/>
    <x v="3"/>
    <s v="Cancelled"/>
    <s v="Website"/>
    <m/>
    <n v="1499"/>
    <n v="149.9"/>
    <n v="1349.1"/>
    <n v="800"/>
    <n v="549.09999999999991"/>
    <n v="0"/>
    <s v="Oct"/>
    <n v="2025"/>
    <x v="3"/>
  </r>
  <r>
    <s v="ORD100167"/>
    <d v="2025-10-21T00:00:00"/>
    <s v="CUST1275"/>
    <s v="Vansh Chopra"/>
    <s v="Female"/>
    <n v="30"/>
    <x v="2"/>
    <s v="East"/>
    <s v="P018"/>
    <x v="16"/>
    <x v="5"/>
    <s v="Sports"/>
    <n v="1"/>
    <n v="2199"/>
    <n v="0.05"/>
    <n v="1250"/>
    <x v="2"/>
    <s v="Delivered"/>
    <s v="Website"/>
    <n v="5"/>
    <n v="2199"/>
    <n v="109.95"/>
    <n v="2089.0500000000002"/>
    <n v="1250"/>
    <n v="839.05000000000018"/>
    <n v="0"/>
    <s v="Oct"/>
    <n v="2025"/>
    <x v="3"/>
  </r>
  <r>
    <s v="ORD102157"/>
    <d v="2025-10-21T00:00:00"/>
    <s v="CUST1872"/>
    <s v="Mohit Sharma"/>
    <s v="Male"/>
    <n v="18"/>
    <x v="6"/>
    <s v="North"/>
    <s v="P021"/>
    <x v="3"/>
    <x v="1"/>
    <s v="Skincare"/>
    <n v="1"/>
    <n v="499"/>
    <n v="0.1"/>
    <n v="220"/>
    <x v="2"/>
    <s v="Delivered"/>
    <s v="Website"/>
    <n v="5"/>
    <n v="499"/>
    <n v="49.900000000000006"/>
    <n v="449.1"/>
    <n v="220"/>
    <n v="229.10000000000002"/>
    <n v="0"/>
    <s v="Oct"/>
    <n v="2025"/>
    <x v="0"/>
  </r>
  <r>
    <s v="ORD102706"/>
    <d v="2025-10-21T00:00:00"/>
    <s v="CUST1336"/>
    <s v="Ishaan Malhotra"/>
    <s v="Female"/>
    <n v="19"/>
    <x v="8"/>
    <s v="East"/>
    <s v="P012"/>
    <x v="0"/>
    <x v="0"/>
    <s v="Kitchen"/>
    <n v="1"/>
    <n v="5999"/>
    <n v="0.1"/>
    <n v="3900"/>
    <x v="0"/>
    <s v="Delivered"/>
    <s v="Website"/>
    <n v="4"/>
    <n v="5999"/>
    <n v="599.9"/>
    <n v="5399.1"/>
    <n v="3900"/>
    <n v="1499.1000000000004"/>
    <n v="0"/>
    <s v="Oct"/>
    <n v="2025"/>
    <x v="0"/>
  </r>
  <r>
    <s v="ORD101510"/>
    <d v="2025-10-21T00:00:00"/>
    <s v="CUST1089"/>
    <s v="Diya Mishra"/>
    <s v="Female"/>
    <n v="36"/>
    <x v="18"/>
    <s v="South"/>
    <s v="P001"/>
    <x v="6"/>
    <x v="3"/>
    <s v="Audio"/>
    <n v="1"/>
    <n v="2499"/>
    <n v="0.15"/>
    <n v="1550"/>
    <x v="0"/>
    <s v="Delivered"/>
    <s v="Mobile App"/>
    <n v="3"/>
    <n v="2499"/>
    <n v="374.84999999999997"/>
    <n v="2124.15"/>
    <n v="1550"/>
    <n v="574.15000000000009"/>
    <n v="0"/>
    <s v="Oct"/>
    <n v="2025"/>
    <x v="2"/>
  </r>
  <r>
    <s v="ORD102877"/>
    <d v="2025-10-21T00:00:00"/>
    <s v="CUST1217"/>
    <s v="Diya Mishra"/>
    <s v="Male"/>
    <n v="24"/>
    <x v="2"/>
    <s v="East"/>
    <s v="P016"/>
    <x v="28"/>
    <x v="5"/>
    <s v="Fitness"/>
    <n v="2"/>
    <n v="999"/>
    <n v="0.05"/>
    <n v="1040"/>
    <x v="0"/>
    <s v="Delivered"/>
    <s v="Website"/>
    <n v="4"/>
    <n v="1998"/>
    <n v="99.9"/>
    <n v="1898.1"/>
    <n v="1040"/>
    <n v="858.09999999999991"/>
    <n v="0"/>
    <s v="Oct"/>
    <n v="2025"/>
    <x v="0"/>
  </r>
  <r>
    <s v="ORD103935"/>
    <d v="2025-10-21T00:00:00"/>
    <s v="CUST1043"/>
    <s v="Anjali Verma"/>
    <s v="Female"/>
    <n v="27"/>
    <x v="3"/>
    <s v="East"/>
    <s v="P003"/>
    <x v="9"/>
    <x v="3"/>
    <s v="Wearables"/>
    <n v="1"/>
    <n v="3299"/>
    <n v="0.25"/>
    <n v="2100"/>
    <x v="4"/>
    <s v="Delivered"/>
    <s v="Mobile App"/>
    <n v="4"/>
    <n v="3299"/>
    <n v="824.75"/>
    <n v="2474.25"/>
    <n v="2100"/>
    <n v="374.25"/>
    <n v="0"/>
    <s v="Oct"/>
    <n v="2025"/>
    <x v="3"/>
  </r>
  <r>
    <s v="ORD102455"/>
    <d v="2025-10-21T00:00:00"/>
    <s v="CUST0890"/>
    <s v="Rohan Rao"/>
    <s v="Male"/>
    <n v="30"/>
    <x v="7"/>
    <s v="West"/>
    <s v="P020"/>
    <x v="14"/>
    <x v="5"/>
    <s v="Fitness"/>
    <n v="2"/>
    <n v="699"/>
    <n v="0.25"/>
    <n v="640"/>
    <x v="3"/>
    <s v="Delivered"/>
    <s v="Website"/>
    <n v="3"/>
    <n v="1398"/>
    <n v="349.5"/>
    <n v="1048.5"/>
    <n v="640"/>
    <n v="408.5"/>
    <n v="0"/>
    <s v="Oct"/>
    <n v="2025"/>
    <x v="3"/>
  </r>
  <r>
    <s v="ORD104668"/>
    <d v="2025-10-21T00:00:00"/>
    <s v="CUST0660"/>
    <s v="Karan Jain"/>
    <s v="Female"/>
    <n v="35"/>
    <x v="11"/>
    <s v="West"/>
    <s v="P022"/>
    <x v="4"/>
    <x v="1"/>
    <s v="Skincare"/>
    <n v="1"/>
    <n v="799"/>
    <n v="0.05"/>
    <n v="360"/>
    <x v="0"/>
    <s v="Delivered"/>
    <s v="Mobile App"/>
    <n v="4"/>
    <n v="799"/>
    <n v="39.950000000000003"/>
    <n v="759.05"/>
    <n v="360"/>
    <n v="399.04999999999995"/>
    <n v="0"/>
    <s v="Oct"/>
    <n v="2025"/>
    <x v="3"/>
  </r>
  <r>
    <s v="ORD104570"/>
    <d v="2025-10-21T00:00:00"/>
    <s v="CUST1551"/>
    <s v="Isha Mehta"/>
    <s v="Female"/>
    <n v="35"/>
    <x v="6"/>
    <s v="North"/>
    <s v="P024"/>
    <x v="13"/>
    <x v="1"/>
    <s v="Fragrance"/>
    <n v="1"/>
    <n v="1799"/>
    <n v="0.1"/>
    <n v="900"/>
    <x v="3"/>
    <s v="Delivered"/>
    <s v="Mobile App"/>
    <n v="4"/>
    <n v="1799"/>
    <n v="179.9"/>
    <n v="1619.1"/>
    <n v="900"/>
    <n v="719.09999999999991"/>
    <n v="0"/>
    <s v="Oct"/>
    <n v="2025"/>
    <x v="3"/>
  </r>
  <r>
    <s v="ORD103282"/>
    <d v="2025-10-22T00:00:00"/>
    <s v="CUST1394"/>
    <s v="Yash Agarwal"/>
    <s v="Female"/>
    <n v="21"/>
    <x v="18"/>
    <s v="South"/>
    <s v="P003"/>
    <x v="9"/>
    <x v="3"/>
    <s v="Wearables"/>
    <n v="1"/>
    <n v="3299"/>
    <n v="0"/>
    <n v="2100"/>
    <x v="5"/>
    <s v="Delivered"/>
    <s v="Website"/>
    <n v="4"/>
    <n v="3299"/>
    <n v="0"/>
    <n v="3299"/>
    <n v="2100"/>
    <n v="1199"/>
    <n v="0"/>
    <s v="Oct"/>
    <n v="2025"/>
    <x v="0"/>
  </r>
  <r>
    <s v="ORD101228"/>
    <d v="2025-10-22T00:00:00"/>
    <s v="CUST0355"/>
    <s v="Riya Verma"/>
    <s v="Female"/>
    <n v="32"/>
    <x v="7"/>
    <s v="West"/>
    <s v="P010"/>
    <x v="26"/>
    <x v="2"/>
    <s v="Clothing"/>
    <n v="1"/>
    <n v="1499"/>
    <n v="0.05"/>
    <n v="780"/>
    <x v="0"/>
    <s v="Delivered"/>
    <s v="Website"/>
    <n v="3"/>
    <n v="1499"/>
    <n v="74.95"/>
    <n v="1424.05"/>
    <n v="780"/>
    <n v="644.04999999999995"/>
    <n v="0"/>
    <s v="Oct"/>
    <n v="2025"/>
    <x v="3"/>
  </r>
  <r>
    <s v="ORD102662"/>
    <d v="2025-10-22T00:00:00"/>
    <s v="CUST1318"/>
    <s v="Kabir Gupta"/>
    <s v="Female"/>
    <n v="45"/>
    <x v="20"/>
    <s v="South"/>
    <s v="P005"/>
    <x v="27"/>
    <x v="3"/>
    <s v="Accessories"/>
    <n v="1"/>
    <n v="1599"/>
    <n v="0.2"/>
    <n v="920"/>
    <x v="0"/>
    <s v="Delivered"/>
    <s v="Mobile App"/>
    <n v="4"/>
    <n v="1599"/>
    <n v="319.8"/>
    <n v="1279.2"/>
    <n v="920"/>
    <n v="359.20000000000005"/>
    <n v="0"/>
    <s v="Oct"/>
    <n v="2025"/>
    <x v="2"/>
  </r>
  <r>
    <s v="ORD100773"/>
    <d v="2025-10-22T00:00:00"/>
    <s v="CUST2068"/>
    <s v="Karan Jain"/>
    <s v="Male"/>
    <n v="27"/>
    <x v="22"/>
    <s v="South"/>
    <s v="P026"/>
    <x v="15"/>
    <x v="4"/>
    <s v="Fiction"/>
    <n v="2"/>
    <n v="899"/>
    <n v="0.05"/>
    <n v="840"/>
    <x v="1"/>
    <s v="Cancelled"/>
    <s v="Mobile App"/>
    <m/>
    <n v="1798"/>
    <n v="89.9"/>
    <n v="1708.1"/>
    <n v="840"/>
    <n v="868.09999999999991"/>
    <n v="0"/>
    <s v="Oct"/>
    <n v="2025"/>
    <x v="3"/>
  </r>
  <r>
    <s v="ORD103394"/>
    <d v="2025-10-22T00:00:00"/>
    <s v="CUST0031"/>
    <s v="Shivam Mehta"/>
    <s v="Female"/>
    <n v="21"/>
    <x v="13"/>
    <s v="North"/>
    <s v="P011"/>
    <x v="24"/>
    <x v="0"/>
    <s v="Kitchen"/>
    <n v="1"/>
    <n v="3499"/>
    <n v="0.15"/>
    <n v="2250"/>
    <x v="0"/>
    <s v="Delivered"/>
    <s v="Mobile App"/>
    <n v="4"/>
    <n v="3499"/>
    <n v="524.85"/>
    <n v="2974.15"/>
    <n v="2250"/>
    <n v="724.15000000000009"/>
    <n v="0"/>
    <s v="Oct"/>
    <n v="2025"/>
    <x v="0"/>
  </r>
  <r>
    <s v="ORD102091"/>
    <d v="2025-10-22T00:00:00"/>
    <s v="CUST1916"/>
    <s v="Ananya Kumar"/>
    <s v="Female"/>
    <n v="41"/>
    <x v="11"/>
    <s v="West"/>
    <s v="P011"/>
    <x v="24"/>
    <x v="0"/>
    <s v="Kitchen"/>
    <n v="2"/>
    <n v="3499"/>
    <n v="0.15"/>
    <n v="4500"/>
    <x v="0"/>
    <s v="Returned"/>
    <s v="Mobile App"/>
    <n v="2"/>
    <n v="6998"/>
    <n v="1049.7"/>
    <n v="5948.3"/>
    <n v="4500"/>
    <n v="1448.3000000000002"/>
    <n v="0"/>
    <s v="Oct"/>
    <n v="2025"/>
    <x v="2"/>
  </r>
  <r>
    <s v="ORD103184"/>
    <d v="2025-10-22T00:00:00"/>
    <s v="CUST0619"/>
    <s v="Kiara Chopra"/>
    <s v="Male"/>
    <n v="31"/>
    <x v="16"/>
    <s v="North"/>
    <s v="P004"/>
    <x v="19"/>
    <x v="3"/>
    <s v="Accessories"/>
    <n v="4"/>
    <n v="899"/>
    <n v="0.1"/>
    <n v="1920"/>
    <x v="0"/>
    <s v="Returned"/>
    <s v="Website"/>
    <n v="2"/>
    <n v="3596"/>
    <n v="359.6"/>
    <n v="3236.4"/>
    <n v="1920"/>
    <n v="1316.4"/>
    <n v="0"/>
    <s v="Oct"/>
    <n v="2025"/>
    <x v="3"/>
  </r>
  <r>
    <s v="ORD104993"/>
    <d v="2025-10-22T00:00:00"/>
    <s v="CUST0034"/>
    <s v="Manish Agarwal"/>
    <s v="Female"/>
    <n v="31"/>
    <x v="18"/>
    <s v="South"/>
    <s v="P028"/>
    <x v="12"/>
    <x v="4"/>
    <s v="Technology"/>
    <n v="1"/>
    <n v="1099"/>
    <n v="0.1"/>
    <n v="520"/>
    <x v="0"/>
    <s v="Delivered"/>
    <s v="Mobile App"/>
    <n v="4"/>
    <n v="1099"/>
    <n v="109.9"/>
    <n v="989.1"/>
    <n v="520"/>
    <n v="469.1"/>
    <n v="0"/>
    <s v="Oct"/>
    <n v="2025"/>
    <x v="3"/>
  </r>
  <r>
    <s v="ORD101424"/>
    <d v="2025-10-22T00:00:00"/>
    <s v="CUST0771"/>
    <s v="Riya Verma"/>
    <s v="Female"/>
    <n v="22"/>
    <x v="15"/>
    <s v="West"/>
    <s v="P008"/>
    <x v="2"/>
    <x v="2"/>
    <s v="Clothing"/>
    <n v="1"/>
    <n v="799"/>
    <n v="0.1"/>
    <n v="390"/>
    <x v="3"/>
    <s v="Delivered"/>
    <s v="Mobile App"/>
    <n v="4"/>
    <n v="799"/>
    <n v="79.900000000000006"/>
    <n v="719.1"/>
    <n v="390"/>
    <n v="329.1"/>
    <n v="0"/>
    <s v="Oct"/>
    <n v="2025"/>
    <x v="0"/>
  </r>
  <r>
    <s v="ORD103620"/>
    <d v="2025-10-23T00:00:00"/>
    <s v="CUST1554"/>
    <s v="Yash Agarwal"/>
    <s v="Female"/>
    <n v="30"/>
    <x v="8"/>
    <s v="East"/>
    <s v="P014"/>
    <x v="29"/>
    <x v="0"/>
    <s v="Home Decor"/>
    <n v="1"/>
    <n v="1299"/>
    <n v="0.25"/>
    <n v="690"/>
    <x v="0"/>
    <s v="Delivered"/>
    <s v="Website"/>
    <n v="3"/>
    <n v="1299"/>
    <n v="324.75"/>
    <n v="974.25"/>
    <n v="690"/>
    <n v="284.25"/>
    <n v="0"/>
    <s v="Oct"/>
    <n v="2025"/>
    <x v="3"/>
  </r>
  <r>
    <s v="ORD100772"/>
    <d v="2025-10-23T00:00:00"/>
    <s v="CUST0180"/>
    <s v="Karan Jain"/>
    <s v="Male"/>
    <n v="33"/>
    <x v="14"/>
    <s v="South"/>
    <s v="P005"/>
    <x v="27"/>
    <x v="3"/>
    <s v="Accessories"/>
    <n v="2"/>
    <n v="1599"/>
    <n v="0.1"/>
    <n v="1840"/>
    <x v="0"/>
    <s v="Delivered"/>
    <s v="Website"/>
    <n v="4"/>
    <n v="3198"/>
    <n v="319.8"/>
    <n v="2878.2"/>
    <n v="1840"/>
    <n v="1038.1999999999998"/>
    <n v="0"/>
    <s v="Oct"/>
    <n v="2025"/>
    <x v="3"/>
  </r>
  <r>
    <s v="ORD100757"/>
    <d v="2025-10-23T00:00:00"/>
    <s v="CUST0538"/>
    <s v="Rohan Rao"/>
    <s v="Male"/>
    <n v="31"/>
    <x v="19"/>
    <s v="East"/>
    <s v="P007"/>
    <x v="5"/>
    <x v="2"/>
    <s v="Footwear"/>
    <n v="1"/>
    <n v="2899"/>
    <n v="0.15"/>
    <n v="1700"/>
    <x v="1"/>
    <s v="Delivered"/>
    <s v="Mobile App"/>
    <n v="4"/>
    <n v="2899"/>
    <n v="434.84999999999997"/>
    <n v="2464.15"/>
    <n v="1700"/>
    <n v="764.15000000000009"/>
    <n v="0"/>
    <s v="Oct"/>
    <n v="2025"/>
    <x v="3"/>
  </r>
  <r>
    <s v="ORD100839"/>
    <d v="2025-10-23T00:00:00"/>
    <s v="CUST1756"/>
    <s v="Ananya Kumar"/>
    <s v="Male"/>
    <n v="33"/>
    <x v="0"/>
    <s v="East"/>
    <s v="P001"/>
    <x v="6"/>
    <x v="3"/>
    <s v="Audio"/>
    <n v="1"/>
    <n v="2499"/>
    <n v="0.1"/>
    <n v="1550"/>
    <x v="0"/>
    <s v="Returned"/>
    <s v="Website"/>
    <n v="5"/>
    <n v="2499"/>
    <n v="249.9"/>
    <n v="2249.1"/>
    <n v="1550"/>
    <n v="699.09999999999991"/>
    <n v="0"/>
    <s v="Oct"/>
    <n v="2025"/>
    <x v="3"/>
  </r>
  <r>
    <s v="ORD101027"/>
    <d v="2025-10-23T00:00:00"/>
    <s v="CUST1842"/>
    <s v="Yash Agarwal"/>
    <s v="Female"/>
    <n v="37"/>
    <x v="4"/>
    <s v="South"/>
    <s v="P008"/>
    <x v="2"/>
    <x v="2"/>
    <s v="Clothing"/>
    <n v="2"/>
    <n v="799"/>
    <n v="0"/>
    <n v="780"/>
    <x v="4"/>
    <s v="Cancelled"/>
    <s v="Website"/>
    <m/>
    <n v="1598"/>
    <n v="0"/>
    <n v="1598"/>
    <n v="780"/>
    <n v="818"/>
    <n v="0"/>
    <s v="Oct"/>
    <n v="2025"/>
    <x v="2"/>
  </r>
  <r>
    <s v="ORD104241"/>
    <d v="2025-10-23T00:00:00"/>
    <s v="CUST1370"/>
    <s v="Rohan Rao"/>
    <s v="Male"/>
    <n v="36"/>
    <x v="12"/>
    <s v="West"/>
    <s v="P001"/>
    <x v="6"/>
    <x v="3"/>
    <s v="Audio"/>
    <n v="2"/>
    <n v="2499"/>
    <n v="0.1"/>
    <n v="3100"/>
    <x v="1"/>
    <s v="Delivered"/>
    <s v="Mobile App"/>
    <n v="5"/>
    <n v="4998"/>
    <n v="499.8"/>
    <n v="4498.2"/>
    <n v="3100"/>
    <n v="1398.1999999999998"/>
    <n v="0"/>
    <s v="Oct"/>
    <n v="2025"/>
    <x v="2"/>
  </r>
  <r>
    <s v="ORD101002"/>
    <d v="2025-10-23T00:00:00"/>
    <s v="CUST0269"/>
    <s v="Tanvi Patel"/>
    <s v="Male"/>
    <n v="39"/>
    <x v="15"/>
    <s v="West"/>
    <s v="P004"/>
    <x v="19"/>
    <x v="3"/>
    <s v="Accessories"/>
    <n v="5"/>
    <n v="899"/>
    <n v="0.05"/>
    <n v="2400"/>
    <x v="1"/>
    <s v="Delivered"/>
    <s v="Mobile App"/>
    <n v="4"/>
    <n v="4495"/>
    <n v="224.75"/>
    <n v="4270.25"/>
    <n v="2400"/>
    <n v="1870.25"/>
    <n v="0"/>
    <s v="Oct"/>
    <n v="2025"/>
    <x v="2"/>
  </r>
  <r>
    <s v="ORD103673"/>
    <d v="2025-10-23T00:00:00"/>
    <s v="CUST0884"/>
    <s v="Karan Jain"/>
    <s v="Male"/>
    <n v="38"/>
    <x v="6"/>
    <s v="North"/>
    <s v="P008"/>
    <x v="2"/>
    <x v="2"/>
    <s v="Clothing"/>
    <n v="2"/>
    <n v="799"/>
    <n v="0.1"/>
    <n v="780"/>
    <x v="0"/>
    <s v="Delivered"/>
    <s v="Website"/>
    <n v="1"/>
    <n v="1598"/>
    <n v="159.80000000000001"/>
    <n v="1438.2"/>
    <n v="780"/>
    <n v="658.2"/>
    <n v="0"/>
    <s v="Oct"/>
    <n v="2025"/>
    <x v="2"/>
  </r>
  <r>
    <s v="ORD100067"/>
    <d v="2025-10-23T00:00:00"/>
    <s v="CUST0266"/>
    <s v="Arjun Rao"/>
    <s v="Male"/>
    <n v="50"/>
    <x v="8"/>
    <s v="East"/>
    <s v="P024"/>
    <x v="13"/>
    <x v="1"/>
    <s v="Fragrance"/>
    <n v="2"/>
    <n v="1799"/>
    <n v="0"/>
    <n v="1800"/>
    <x v="2"/>
    <s v="Delivered"/>
    <s v="Mobile App"/>
    <n v="4"/>
    <n v="3598"/>
    <n v="0"/>
    <n v="3598"/>
    <n v="1800"/>
    <n v="1798"/>
    <n v="0"/>
    <s v="Oct"/>
    <n v="2025"/>
    <x v="1"/>
  </r>
  <r>
    <s v="ORD103260"/>
    <d v="2025-10-23T00:00:00"/>
    <s v="CUST0531"/>
    <s v="Anjali Verma"/>
    <s v="Female"/>
    <n v="30"/>
    <x v="5"/>
    <s v="West"/>
    <s v="P010"/>
    <x v="26"/>
    <x v="2"/>
    <s v="Clothing"/>
    <n v="2"/>
    <n v="1499"/>
    <n v="0.1"/>
    <n v="1560"/>
    <x v="1"/>
    <s v="Delivered"/>
    <s v="Website"/>
    <n v="5"/>
    <n v="2998"/>
    <n v="299.8"/>
    <n v="2698.2"/>
    <n v="1560"/>
    <n v="1138.1999999999998"/>
    <n v="0"/>
    <s v="Oct"/>
    <n v="2025"/>
    <x v="3"/>
  </r>
  <r>
    <s v="ORD104704"/>
    <d v="2025-10-23T00:00:00"/>
    <s v="CUST1984"/>
    <s v="Aarav Sharma"/>
    <s v="Male"/>
    <n v="31"/>
    <x v="22"/>
    <s v="South"/>
    <s v="P020"/>
    <x v="14"/>
    <x v="5"/>
    <s v="Fitness"/>
    <n v="2"/>
    <n v="699"/>
    <n v="0.25"/>
    <n v="640"/>
    <x v="2"/>
    <s v="Delivered"/>
    <s v="Mobile App"/>
    <n v="5"/>
    <n v="1398"/>
    <n v="349.5"/>
    <n v="1048.5"/>
    <n v="640"/>
    <n v="408.5"/>
    <n v="0"/>
    <s v="Oct"/>
    <n v="2025"/>
    <x v="3"/>
  </r>
  <r>
    <s v="ORD102440"/>
    <d v="2025-10-23T00:00:00"/>
    <s v="CUST1269"/>
    <s v="Pranav Bansal"/>
    <s v="Male"/>
    <n v="34"/>
    <x v="20"/>
    <s v="South"/>
    <s v="P012"/>
    <x v="0"/>
    <x v="0"/>
    <s v="Kitchen"/>
    <n v="2"/>
    <n v="5999"/>
    <n v="0.05"/>
    <n v="7800"/>
    <x v="2"/>
    <s v="Delivered"/>
    <s v="Mobile App"/>
    <n v="5"/>
    <n v="11998"/>
    <n v="599.9"/>
    <n v="11398.1"/>
    <n v="7800"/>
    <n v="3598.1000000000004"/>
    <n v="0"/>
    <s v="Oct"/>
    <n v="2025"/>
    <x v="3"/>
  </r>
  <r>
    <s v="ORD103635"/>
    <d v="2025-10-23T00:00:00"/>
    <s v="CUST0363"/>
    <s v="Kiara Chopra"/>
    <s v="Male"/>
    <n v="32"/>
    <x v="3"/>
    <s v="East"/>
    <s v="P014"/>
    <x v="29"/>
    <x v="0"/>
    <s v="Home Decor"/>
    <n v="1"/>
    <n v="1299"/>
    <n v="0.05"/>
    <n v="690"/>
    <x v="4"/>
    <s v="Delivered"/>
    <s v="Mobile App"/>
    <n v="2"/>
    <n v="1299"/>
    <n v="64.95"/>
    <n v="1234.05"/>
    <n v="690"/>
    <n v="544.04999999999995"/>
    <n v="0"/>
    <s v="Oct"/>
    <n v="2025"/>
    <x v="3"/>
  </r>
  <r>
    <s v="ORD102189"/>
    <d v="2025-10-24T00:00:00"/>
    <s v="CUST0142"/>
    <s v="Aditya Kapoor"/>
    <s v="Male"/>
    <n v="41"/>
    <x v="20"/>
    <s v="South"/>
    <s v="P025"/>
    <x v="1"/>
    <x v="1"/>
    <s v="Skincare"/>
    <n v="2"/>
    <n v="699"/>
    <n v="0"/>
    <n v="620"/>
    <x v="1"/>
    <s v="Delivered"/>
    <s v="Mobile App"/>
    <n v="4"/>
    <n v="1398"/>
    <n v="0"/>
    <n v="1398"/>
    <n v="620"/>
    <n v="778"/>
    <n v="0"/>
    <s v="Oct"/>
    <n v="2025"/>
    <x v="2"/>
  </r>
  <r>
    <s v="ORD100840"/>
    <d v="2025-10-24T00:00:00"/>
    <s v="CUST1966"/>
    <s v="Aditya Kapoor"/>
    <s v="Male"/>
    <n v="37"/>
    <x v="10"/>
    <s v="South"/>
    <s v="P022"/>
    <x v="4"/>
    <x v="1"/>
    <s v="Skincare"/>
    <n v="1"/>
    <n v="799"/>
    <n v="0.15"/>
    <n v="360"/>
    <x v="3"/>
    <s v="Delivered"/>
    <s v="Mobile App"/>
    <n v="2"/>
    <n v="799"/>
    <n v="119.85"/>
    <n v="679.15"/>
    <n v="360"/>
    <n v="319.14999999999998"/>
    <n v="0"/>
    <s v="Oct"/>
    <n v="2025"/>
    <x v="2"/>
  </r>
  <r>
    <s v="ORD104714"/>
    <d v="2025-10-24T00:00:00"/>
    <s v="CUST1768"/>
    <s v="Sanya Malhotra"/>
    <s v="Male"/>
    <n v="33"/>
    <x v="20"/>
    <s v="South"/>
    <s v="P027"/>
    <x v="25"/>
    <x v="4"/>
    <s v="Business"/>
    <n v="2"/>
    <n v="699"/>
    <n v="0"/>
    <n v="600"/>
    <x v="1"/>
    <s v="Delivered"/>
    <s v="Mobile App"/>
    <n v="4"/>
    <n v="1398"/>
    <n v="0"/>
    <n v="1398"/>
    <n v="600"/>
    <n v="798"/>
    <n v="0"/>
    <s v="Oct"/>
    <n v="2025"/>
    <x v="3"/>
  </r>
  <r>
    <s v="ORD104788"/>
    <d v="2025-10-25T00:00:00"/>
    <s v="CUST0427"/>
    <s v="Kiara Chopra"/>
    <s v="Male"/>
    <n v="53"/>
    <x v="18"/>
    <s v="South"/>
    <s v="P013"/>
    <x v="22"/>
    <x v="0"/>
    <s v="Cookware"/>
    <n v="1"/>
    <n v="4299"/>
    <n v="0.2"/>
    <n v="2700"/>
    <x v="0"/>
    <s v="Returned"/>
    <s v="Website"/>
    <n v="4"/>
    <n v="4299"/>
    <n v="859.80000000000007"/>
    <n v="3439.2"/>
    <n v="2700"/>
    <n v="739.19999999999982"/>
    <n v="0"/>
    <s v="Oct"/>
    <n v="2025"/>
    <x v="1"/>
  </r>
  <r>
    <s v="ORD104143"/>
    <d v="2025-10-25T00:00:00"/>
    <s v="CUST0376"/>
    <s v="Ishaan Malhotra"/>
    <s v="Male"/>
    <n v="30"/>
    <x v="22"/>
    <s v="South"/>
    <s v="P002"/>
    <x v="10"/>
    <x v="3"/>
    <s v="Audio"/>
    <n v="2"/>
    <n v="1899"/>
    <n v="0.05"/>
    <n v="2240"/>
    <x v="5"/>
    <s v="Delivered"/>
    <s v="Website"/>
    <n v="4"/>
    <n v="3798"/>
    <n v="189.9"/>
    <n v="3608.1"/>
    <n v="2240"/>
    <n v="1368.1"/>
    <n v="0"/>
    <s v="Oct"/>
    <n v="2025"/>
    <x v="3"/>
  </r>
  <r>
    <s v="ORD101435"/>
    <d v="2025-10-25T00:00:00"/>
    <s v="CUST1484"/>
    <s v="Rahul Kumar"/>
    <s v="Male"/>
    <n v="35"/>
    <x v="18"/>
    <s v="South"/>
    <s v="P007"/>
    <x v="5"/>
    <x v="2"/>
    <s v="Footwear"/>
    <n v="2"/>
    <n v="2899"/>
    <n v="0.2"/>
    <n v="3400"/>
    <x v="3"/>
    <s v="Cancelled"/>
    <s v="Mobile App"/>
    <m/>
    <n v="5798"/>
    <n v="1159.6000000000001"/>
    <n v="4638.3999999999996"/>
    <n v="3400"/>
    <n v="1238.3999999999996"/>
    <n v="0"/>
    <s v="Oct"/>
    <n v="2025"/>
    <x v="3"/>
  </r>
  <r>
    <s v="ORD101621"/>
    <d v="2025-10-25T00:00:00"/>
    <s v="CUST1794"/>
    <s v="Manish Agarwal"/>
    <s v="Female"/>
    <n v="29"/>
    <x v="0"/>
    <s v="East"/>
    <s v="P029"/>
    <x v="11"/>
    <x v="4"/>
    <s v="Technology"/>
    <n v="4"/>
    <n v="1299"/>
    <n v="0.1"/>
    <n v="2440"/>
    <x v="2"/>
    <s v="Delivered"/>
    <s v="Website"/>
    <n v="2"/>
    <n v="5196"/>
    <n v="519.6"/>
    <n v="4676.3999999999996"/>
    <n v="2440"/>
    <n v="2236.3999999999996"/>
    <n v="0"/>
    <s v="Oct"/>
    <n v="2025"/>
    <x v="3"/>
  </r>
  <r>
    <s v="ORD104255"/>
    <d v="2025-10-25T00:00:00"/>
    <s v="CUST0294"/>
    <s v="Kabir Gupta"/>
    <s v="Female"/>
    <n v="30"/>
    <x v="1"/>
    <s v="North"/>
    <s v="P010"/>
    <x v="26"/>
    <x v="2"/>
    <s v="Clothing"/>
    <n v="1"/>
    <n v="1499"/>
    <n v="0.1"/>
    <n v="780"/>
    <x v="0"/>
    <s v="Delivered"/>
    <s v="Mobile App"/>
    <n v="4"/>
    <n v="1499"/>
    <n v="149.9"/>
    <n v="1349.1"/>
    <n v="780"/>
    <n v="569.09999999999991"/>
    <n v="0"/>
    <s v="Oct"/>
    <n v="2025"/>
    <x v="3"/>
  </r>
  <r>
    <s v="ORD100188"/>
    <d v="2025-10-25T00:00:00"/>
    <s v="CUST1733"/>
    <s v="Akash Bansal"/>
    <s v="Male"/>
    <n v="18"/>
    <x v="4"/>
    <s v="South"/>
    <s v="P024"/>
    <x v="13"/>
    <x v="1"/>
    <s v="Fragrance"/>
    <n v="3"/>
    <n v="1799"/>
    <n v="0.2"/>
    <n v="2700"/>
    <x v="0"/>
    <s v="Delivered"/>
    <s v="Mobile App"/>
    <n v="5"/>
    <n v="5397"/>
    <n v="1079.4000000000001"/>
    <n v="4317.6000000000004"/>
    <n v="2700"/>
    <n v="1617.6000000000004"/>
    <n v="0"/>
    <s v="Oct"/>
    <n v="2025"/>
    <x v="0"/>
  </r>
  <r>
    <s v="ORD104883"/>
    <d v="2025-10-25T00:00:00"/>
    <s v="CUST0159"/>
    <s v="Shivam Mehta"/>
    <s v="Female"/>
    <n v="25"/>
    <x v="0"/>
    <s v="East"/>
    <s v="P011"/>
    <x v="24"/>
    <x v="0"/>
    <s v="Kitchen"/>
    <n v="4"/>
    <n v="3499"/>
    <n v="0.1"/>
    <n v="9000"/>
    <x v="0"/>
    <s v="Delivered"/>
    <s v="Mobile App"/>
    <n v="4"/>
    <n v="13996"/>
    <n v="1399.6000000000001"/>
    <n v="12596.4"/>
    <n v="9000"/>
    <n v="3596.3999999999996"/>
    <n v="0"/>
    <s v="Oct"/>
    <n v="2025"/>
    <x v="0"/>
  </r>
  <r>
    <s v="ORD104378"/>
    <d v="2025-10-26T00:00:00"/>
    <s v="CUST0830"/>
    <s v="Pooja Kapoor"/>
    <s v="Male"/>
    <n v="29"/>
    <x v="10"/>
    <s v="South"/>
    <s v="P023"/>
    <x v="20"/>
    <x v="1"/>
    <s v="Haircare"/>
    <n v="5"/>
    <n v="649"/>
    <n v="0.1"/>
    <n v="1450"/>
    <x v="3"/>
    <s v="Delivered"/>
    <s v="Mobile App"/>
    <n v="5"/>
    <n v="3245"/>
    <n v="324.5"/>
    <n v="2920.5"/>
    <n v="1450"/>
    <n v="1470.5"/>
    <n v="0"/>
    <s v="Oct"/>
    <n v="2025"/>
    <x v="3"/>
  </r>
  <r>
    <s v="ORD103873"/>
    <d v="2025-10-26T00:00:00"/>
    <s v="CUST2166"/>
    <s v="Simran Gupta"/>
    <s v="Male"/>
    <n v="22"/>
    <x v="19"/>
    <s v="East"/>
    <s v="P011"/>
    <x v="24"/>
    <x v="0"/>
    <s v="Kitchen"/>
    <n v="1"/>
    <n v="3499"/>
    <n v="0.15"/>
    <n v="2250"/>
    <x v="4"/>
    <s v="Delivered"/>
    <s v="Mobile App"/>
    <n v="4"/>
    <n v="3499"/>
    <n v="524.85"/>
    <n v="2974.15"/>
    <n v="2250"/>
    <n v="724.15000000000009"/>
    <n v="0"/>
    <s v="Oct"/>
    <n v="2025"/>
    <x v="0"/>
  </r>
  <r>
    <s v="ORD103259"/>
    <d v="2025-10-26T00:00:00"/>
    <s v="CUST1512"/>
    <s v="Sanya Malhotra"/>
    <s v="Female"/>
    <n v="31"/>
    <x v="10"/>
    <s v="South"/>
    <s v="P020"/>
    <x v="14"/>
    <x v="5"/>
    <s v="Fitness"/>
    <n v="1"/>
    <n v="699"/>
    <n v="0.1"/>
    <n v="320"/>
    <x v="2"/>
    <s v="Delivered"/>
    <s v="Website"/>
    <n v="5"/>
    <n v="699"/>
    <n v="69.900000000000006"/>
    <n v="629.1"/>
    <n v="320"/>
    <n v="309.10000000000002"/>
    <n v="0"/>
    <s v="Oct"/>
    <n v="2025"/>
    <x v="3"/>
  </r>
  <r>
    <s v="ORD103549"/>
    <d v="2025-10-26T00:00:00"/>
    <s v="CUST1099"/>
    <s v="Kiara Chopra"/>
    <s v="Female"/>
    <n v="33"/>
    <x v="19"/>
    <s v="East"/>
    <s v="P011"/>
    <x v="24"/>
    <x v="0"/>
    <s v="Kitchen"/>
    <n v="1"/>
    <n v="3499"/>
    <n v="0.05"/>
    <n v="2250"/>
    <x v="0"/>
    <s v="Delivered"/>
    <s v="Website"/>
    <n v="4"/>
    <n v="3499"/>
    <n v="174.95000000000002"/>
    <n v="3324.05"/>
    <n v="2250"/>
    <n v="1074.0500000000002"/>
    <n v="0"/>
    <s v="Oct"/>
    <n v="2025"/>
    <x v="3"/>
  </r>
  <r>
    <s v="ORD102543"/>
    <d v="2025-10-27T00:00:00"/>
    <s v="CUST1047"/>
    <s v="Aditi Saxena"/>
    <s v="Female"/>
    <n v="24"/>
    <x v="5"/>
    <s v="West"/>
    <s v="P016"/>
    <x v="28"/>
    <x v="5"/>
    <s v="Fitness"/>
    <n v="1"/>
    <n v="999"/>
    <n v="0.25"/>
    <n v="520"/>
    <x v="3"/>
    <s v="Delivered"/>
    <s v="Mobile App"/>
    <n v="3"/>
    <n v="999"/>
    <n v="249.75"/>
    <n v="749.25"/>
    <n v="520"/>
    <n v="229.25"/>
    <n v="0"/>
    <s v="Oct"/>
    <n v="2025"/>
    <x v="0"/>
  </r>
  <r>
    <s v="ORD104201"/>
    <d v="2025-10-27T00:00:00"/>
    <s v="CUST1237"/>
    <s v="Pranav Bansal"/>
    <s v="Female"/>
    <n v="43"/>
    <x v="23"/>
    <s v="West"/>
    <s v="P020"/>
    <x v="14"/>
    <x v="5"/>
    <s v="Fitness"/>
    <n v="1"/>
    <n v="699"/>
    <n v="0.15"/>
    <n v="320"/>
    <x v="1"/>
    <s v="Delivered"/>
    <s v="Mobile App"/>
    <n v="5"/>
    <n v="699"/>
    <n v="104.85"/>
    <n v="594.15"/>
    <n v="320"/>
    <n v="274.14999999999998"/>
    <n v="0"/>
    <s v="Oct"/>
    <n v="2025"/>
    <x v="2"/>
  </r>
  <r>
    <s v="ORD101582"/>
    <d v="2025-10-27T00:00:00"/>
    <s v="CUST0329"/>
    <s v="Zoya Singh"/>
    <s v="Male"/>
    <n v="37"/>
    <x v="13"/>
    <s v="North"/>
    <s v="P019"/>
    <x v="18"/>
    <x v="5"/>
    <s v="Sports"/>
    <n v="1"/>
    <n v="1499"/>
    <n v="0.05"/>
    <n v="800"/>
    <x v="1"/>
    <s v="Delivered"/>
    <s v="Website"/>
    <n v="5"/>
    <n v="1499"/>
    <n v="74.95"/>
    <n v="1424.05"/>
    <n v="800"/>
    <n v="624.04999999999995"/>
    <n v="0"/>
    <s v="Oct"/>
    <n v="2025"/>
    <x v="2"/>
  </r>
  <r>
    <s v="ORD103500"/>
    <d v="2025-10-27T00:00:00"/>
    <s v="CUST1585"/>
    <s v="Sakshi Mishra"/>
    <s v="Female"/>
    <n v="28"/>
    <x v="16"/>
    <s v="North"/>
    <s v="P008"/>
    <x v="2"/>
    <x v="2"/>
    <s v="Clothing"/>
    <n v="1"/>
    <n v="799"/>
    <n v="0.1"/>
    <n v="390"/>
    <x v="5"/>
    <s v="Delivered"/>
    <s v="Mobile App"/>
    <n v="1"/>
    <n v="799"/>
    <n v="79.900000000000006"/>
    <n v="719.1"/>
    <n v="390"/>
    <n v="329.1"/>
    <n v="0"/>
    <s v="Oct"/>
    <n v="2025"/>
    <x v="3"/>
  </r>
  <r>
    <s v="ORD100726"/>
    <d v="2025-10-27T00:00:00"/>
    <s v="CUST1482"/>
    <s v="Arjun Rao"/>
    <s v="Male"/>
    <n v="40"/>
    <x v="14"/>
    <s v="South"/>
    <s v="P015"/>
    <x v="23"/>
    <x v="0"/>
    <s v="Home Decor"/>
    <n v="1"/>
    <n v="1599"/>
    <n v="0.15"/>
    <n v="850"/>
    <x v="3"/>
    <s v="Delivered"/>
    <s v="Website"/>
    <n v="2"/>
    <n v="1599"/>
    <n v="239.85"/>
    <n v="1359.15"/>
    <n v="850"/>
    <n v="509.15000000000009"/>
    <n v="0"/>
    <s v="Oct"/>
    <n v="2025"/>
    <x v="2"/>
  </r>
  <r>
    <s v="ORD102851"/>
    <d v="2025-10-28T00:00:00"/>
    <s v="CUST1436"/>
    <s v="Ananya Kumar"/>
    <s v="Female"/>
    <n v="33"/>
    <x v="4"/>
    <s v="South"/>
    <s v="P024"/>
    <x v="13"/>
    <x v="1"/>
    <s v="Fragrance"/>
    <n v="1"/>
    <n v="1799"/>
    <n v="0"/>
    <n v="900"/>
    <x v="1"/>
    <s v="Delivered"/>
    <s v="Mobile App"/>
    <n v="5"/>
    <n v="1799"/>
    <n v="0"/>
    <n v="1799"/>
    <n v="900"/>
    <n v="899"/>
    <n v="0"/>
    <s v="Oct"/>
    <n v="2025"/>
    <x v="3"/>
  </r>
  <r>
    <s v="ORD101458"/>
    <d v="2025-10-28T00:00:00"/>
    <s v="CUST1300"/>
    <s v="Karan Jain"/>
    <s v="Female"/>
    <n v="40"/>
    <x v="21"/>
    <s v="East"/>
    <s v="P026"/>
    <x v="15"/>
    <x v="4"/>
    <s v="Fiction"/>
    <n v="1"/>
    <n v="899"/>
    <n v="0.1"/>
    <n v="420"/>
    <x v="0"/>
    <s v="Delivered"/>
    <s v="Mobile App"/>
    <n v="4"/>
    <n v="899"/>
    <n v="89.9"/>
    <n v="809.1"/>
    <n v="420"/>
    <n v="389.1"/>
    <n v="0"/>
    <s v="Oct"/>
    <n v="2025"/>
    <x v="2"/>
  </r>
  <r>
    <s v="ORD103219"/>
    <d v="2025-10-28T00:00:00"/>
    <s v="CUST0807"/>
    <s v="Nisha Saxena"/>
    <s v="Female"/>
    <n v="19"/>
    <x v="11"/>
    <s v="West"/>
    <s v="P007"/>
    <x v="5"/>
    <x v="2"/>
    <s v="Footwear"/>
    <n v="1"/>
    <n v="2899"/>
    <n v="0.3"/>
    <n v="1700"/>
    <x v="0"/>
    <s v="Delivered"/>
    <s v="Website"/>
    <n v="5"/>
    <n v="2899"/>
    <n v="869.69999999999993"/>
    <n v="2029.3000000000002"/>
    <n v="1700"/>
    <n v="329.30000000000018"/>
    <n v="0"/>
    <s v="Oct"/>
    <n v="2025"/>
    <x v="0"/>
  </r>
  <r>
    <s v="ORD101339"/>
    <d v="2025-10-28T00:00:00"/>
    <s v="CUST1243"/>
    <s v="Vansh Chopra"/>
    <s v="Male"/>
    <n v="26"/>
    <x v="14"/>
    <s v="South"/>
    <s v="P002"/>
    <x v="10"/>
    <x v="3"/>
    <s v="Audio"/>
    <n v="2"/>
    <n v="1899"/>
    <n v="0.15"/>
    <n v="2240"/>
    <x v="1"/>
    <s v="Delivered"/>
    <s v="Mobile App"/>
    <n v="5"/>
    <n v="3798"/>
    <n v="569.69999999999993"/>
    <n v="3228.3"/>
    <n v="2240"/>
    <n v="988.30000000000018"/>
    <n v="0"/>
    <s v="Oct"/>
    <n v="2025"/>
    <x v="3"/>
  </r>
  <r>
    <s v="ORD101393"/>
    <d v="2025-10-28T00:00:00"/>
    <s v="CUST1869"/>
    <s v="Tanvi Patel"/>
    <s v="Male"/>
    <n v="42"/>
    <x v="17"/>
    <s v="North"/>
    <s v="P020"/>
    <x v="14"/>
    <x v="5"/>
    <s v="Fitness"/>
    <n v="1"/>
    <n v="699"/>
    <n v="0.3"/>
    <n v="320"/>
    <x v="0"/>
    <s v="Delivered"/>
    <s v="Mobile App"/>
    <n v="5"/>
    <n v="699"/>
    <n v="209.7"/>
    <n v="489.3"/>
    <n v="320"/>
    <n v="169.3"/>
    <n v="0"/>
    <s v="Oct"/>
    <n v="2025"/>
    <x v="2"/>
  </r>
  <r>
    <s v="ORD100456"/>
    <d v="2025-10-28T00:00:00"/>
    <s v="CUST2105"/>
    <s v="Meera Singh"/>
    <s v="Female"/>
    <n v="24"/>
    <x v="21"/>
    <s v="East"/>
    <s v="P014"/>
    <x v="29"/>
    <x v="0"/>
    <s v="Home Decor"/>
    <n v="1"/>
    <n v="1299"/>
    <n v="0.05"/>
    <n v="690"/>
    <x v="0"/>
    <s v="Delivered"/>
    <s v="Mobile App"/>
    <n v="4"/>
    <n v="1299"/>
    <n v="64.95"/>
    <n v="1234.05"/>
    <n v="690"/>
    <n v="544.04999999999995"/>
    <n v="0"/>
    <s v="Oct"/>
    <n v="2025"/>
    <x v="0"/>
  </r>
  <r>
    <s v="ORD101194"/>
    <d v="2025-10-28T00:00:00"/>
    <s v="CUST0209"/>
    <s v="Sakshi Mishra"/>
    <s v="Female"/>
    <n v="38"/>
    <x v="1"/>
    <s v="North"/>
    <s v="P010"/>
    <x v="26"/>
    <x v="2"/>
    <s v="Clothing"/>
    <n v="3"/>
    <n v="1499"/>
    <n v="0.3"/>
    <n v="2340"/>
    <x v="2"/>
    <s v="Delivered"/>
    <s v="Website"/>
    <n v="4"/>
    <n v="4497"/>
    <n v="1349.1"/>
    <n v="3147.9"/>
    <n v="2340"/>
    <n v="807.90000000000009"/>
    <n v="0"/>
    <s v="Oct"/>
    <n v="2025"/>
    <x v="2"/>
  </r>
  <r>
    <s v="ORD102342"/>
    <d v="2025-10-28T00:00:00"/>
    <s v="CUST0626"/>
    <s v="Yash Agarwal"/>
    <s v="Male"/>
    <n v="39"/>
    <x v="14"/>
    <s v="South"/>
    <s v="P006"/>
    <x v="8"/>
    <x v="2"/>
    <s v="Bags"/>
    <n v="1"/>
    <n v="1799"/>
    <n v="0.05"/>
    <n v="950"/>
    <x v="0"/>
    <s v="Delivered"/>
    <s v="Mobile App"/>
    <n v="5"/>
    <n v="1799"/>
    <n v="89.95"/>
    <n v="1709.05"/>
    <n v="950"/>
    <n v="759.05"/>
    <n v="0"/>
    <s v="Oct"/>
    <n v="2025"/>
    <x v="2"/>
  </r>
  <r>
    <s v="ORD102409"/>
    <d v="2025-10-28T00:00:00"/>
    <s v="CUST1023"/>
    <s v="Shivam Mehta"/>
    <s v="Male"/>
    <n v="40"/>
    <x v="7"/>
    <s v="West"/>
    <s v="P016"/>
    <x v="28"/>
    <x v="5"/>
    <s v="Fitness"/>
    <n v="1"/>
    <n v="999"/>
    <n v="0.05"/>
    <n v="520"/>
    <x v="0"/>
    <s v="Delivered"/>
    <s v="Mobile App"/>
    <n v="4"/>
    <n v="999"/>
    <n v="49.95"/>
    <n v="949.05"/>
    <n v="520"/>
    <n v="429.04999999999995"/>
    <n v="0"/>
    <s v="Oct"/>
    <n v="2025"/>
    <x v="2"/>
  </r>
  <r>
    <s v="ORD101667"/>
    <d v="2025-10-29T00:00:00"/>
    <s v="CUST0633"/>
    <s v="Meera Singh"/>
    <s v="Female"/>
    <n v="24"/>
    <x v="1"/>
    <s v="North"/>
    <s v="P030"/>
    <x v="7"/>
    <x v="4"/>
    <s v="Self Development"/>
    <n v="2"/>
    <n v="599"/>
    <n v="0.1"/>
    <n v="520"/>
    <x v="1"/>
    <s v="Delivered"/>
    <s v="Mobile App"/>
    <n v="5"/>
    <n v="1198"/>
    <n v="119.80000000000001"/>
    <n v="1078.2"/>
    <n v="520"/>
    <n v="558.20000000000005"/>
    <n v="0"/>
    <s v="Oct"/>
    <n v="2025"/>
    <x v="0"/>
  </r>
  <r>
    <s v="ORD102000"/>
    <d v="2025-10-29T00:00:00"/>
    <s v="CUST1620"/>
    <s v="Karan Jain"/>
    <s v="Female"/>
    <n v="27"/>
    <x v="8"/>
    <s v="East"/>
    <s v="P028"/>
    <x v="12"/>
    <x v="4"/>
    <s v="Technology"/>
    <n v="2"/>
    <n v="1099"/>
    <n v="0.05"/>
    <n v="1040"/>
    <x v="3"/>
    <s v="Delivered"/>
    <s v="Mobile App"/>
    <n v="4"/>
    <n v="2198"/>
    <n v="109.9"/>
    <n v="2088.1"/>
    <n v="1040"/>
    <n v="1048.0999999999999"/>
    <n v="0"/>
    <s v="Oct"/>
    <n v="2025"/>
    <x v="3"/>
  </r>
  <r>
    <s v="ORD102276"/>
    <d v="2025-10-29T00:00:00"/>
    <s v="CUST1076"/>
    <s v="Karan Jain"/>
    <s v="Female"/>
    <n v="27"/>
    <x v="5"/>
    <s v="West"/>
    <s v="P020"/>
    <x v="14"/>
    <x v="5"/>
    <s v="Fitness"/>
    <n v="2"/>
    <n v="699"/>
    <n v="0.2"/>
    <n v="640"/>
    <x v="3"/>
    <s v="Delivered"/>
    <s v="Website"/>
    <n v="1"/>
    <n v="1398"/>
    <n v="279.60000000000002"/>
    <n v="1118.4000000000001"/>
    <n v="640"/>
    <n v="478.40000000000009"/>
    <n v="0"/>
    <s v="Oct"/>
    <n v="2025"/>
    <x v="3"/>
  </r>
  <r>
    <s v="ORD101138"/>
    <d v="2025-10-29T00:00:00"/>
    <s v="CUST0097"/>
    <s v="Diya Mishra"/>
    <s v="Male"/>
    <n v="19"/>
    <x v="9"/>
    <s v="North"/>
    <s v="P005"/>
    <x v="27"/>
    <x v="3"/>
    <s v="Accessories"/>
    <n v="1"/>
    <n v="1599"/>
    <n v="0.1"/>
    <n v="920"/>
    <x v="0"/>
    <s v="Delivered"/>
    <s v="Website"/>
    <n v="4"/>
    <n v="1599"/>
    <n v="159.9"/>
    <n v="1439.1"/>
    <n v="920"/>
    <n v="519.09999999999991"/>
    <n v="0"/>
    <s v="Oct"/>
    <n v="2025"/>
    <x v="0"/>
  </r>
  <r>
    <s v="ORD103699"/>
    <d v="2025-10-29T00:00:00"/>
    <s v="CUST2019"/>
    <s v="Riya Verma"/>
    <s v="Male"/>
    <n v="36"/>
    <x v="12"/>
    <s v="West"/>
    <s v="P007"/>
    <x v="5"/>
    <x v="2"/>
    <s v="Footwear"/>
    <n v="2"/>
    <n v="2899"/>
    <n v="0.2"/>
    <n v="3400"/>
    <x v="2"/>
    <s v="Delivered"/>
    <s v="Mobile App"/>
    <n v="4"/>
    <n v="5798"/>
    <n v="1159.6000000000001"/>
    <n v="4638.3999999999996"/>
    <n v="3400"/>
    <n v="1238.3999999999996"/>
    <n v="0"/>
    <s v="Oct"/>
    <n v="2025"/>
    <x v="2"/>
  </r>
  <r>
    <s v="ORD102084"/>
    <d v="2025-10-29T00:00:00"/>
    <s v="CUST1280"/>
    <s v="Aarav Sharma"/>
    <s v="Male"/>
    <n v="32"/>
    <x v="10"/>
    <s v="South"/>
    <s v="P002"/>
    <x v="10"/>
    <x v="3"/>
    <s v="Audio"/>
    <n v="2"/>
    <n v="1899"/>
    <n v="0.05"/>
    <n v="2240"/>
    <x v="2"/>
    <s v="Delivered"/>
    <s v="Website"/>
    <n v="5"/>
    <n v="3798"/>
    <n v="189.9"/>
    <n v="3608.1"/>
    <n v="2240"/>
    <n v="1368.1"/>
    <n v="0"/>
    <s v="Oct"/>
    <n v="2025"/>
    <x v="3"/>
  </r>
  <r>
    <s v="ORD103938"/>
    <d v="2025-10-29T00:00:00"/>
    <s v="CUST1877"/>
    <s v="Pranav Bansal"/>
    <s v="Female"/>
    <n v="34"/>
    <x v="3"/>
    <s v="East"/>
    <s v="P023"/>
    <x v="20"/>
    <x v="1"/>
    <s v="Haircare"/>
    <n v="2"/>
    <n v="649"/>
    <n v="0.15"/>
    <n v="580"/>
    <x v="0"/>
    <s v="Delivered"/>
    <s v="Mobile App"/>
    <n v="3"/>
    <n v="1298"/>
    <n v="194.7"/>
    <n v="1103.3"/>
    <n v="580"/>
    <n v="523.29999999999995"/>
    <n v="0"/>
    <s v="Oct"/>
    <n v="2025"/>
    <x v="3"/>
  </r>
  <r>
    <s v="ORD102880"/>
    <d v="2025-10-29T00:00:00"/>
    <s v="CUST0923"/>
    <s v="Vansh Chopra"/>
    <s v="Female"/>
    <n v="53"/>
    <x v="2"/>
    <s v="East"/>
    <s v="P002"/>
    <x v="10"/>
    <x v="3"/>
    <s v="Audio"/>
    <n v="1"/>
    <n v="1899"/>
    <n v="0.1"/>
    <n v="1120"/>
    <x v="1"/>
    <s v="Delivered"/>
    <s v="Mobile App"/>
    <n v="1"/>
    <n v="1899"/>
    <n v="189.9"/>
    <n v="1709.1"/>
    <n v="1120"/>
    <n v="589.09999999999991"/>
    <n v="0"/>
    <s v="Oct"/>
    <n v="2025"/>
    <x v="1"/>
  </r>
  <r>
    <s v="ORD100823"/>
    <d v="2025-10-29T00:00:00"/>
    <s v="CUST1636"/>
    <s v="Varun Jain"/>
    <s v="Female"/>
    <n v="24"/>
    <x v="22"/>
    <s v="South"/>
    <s v="P020"/>
    <x v="14"/>
    <x v="5"/>
    <s v="Fitness"/>
    <n v="2"/>
    <n v="699"/>
    <n v="0"/>
    <n v="640"/>
    <x v="0"/>
    <s v="Delivered"/>
    <s v="Website"/>
    <n v="5"/>
    <n v="1398"/>
    <n v="0"/>
    <n v="1398"/>
    <n v="640"/>
    <n v="758"/>
    <n v="0"/>
    <s v="Oct"/>
    <n v="2025"/>
    <x v="0"/>
  </r>
  <r>
    <s v="ORD102383"/>
    <d v="2025-10-29T00:00:00"/>
    <s v="CUST0613"/>
    <s v="Akash Bansal"/>
    <s v="Female"/>
    <n v="35"/>
    <x v="0"/>
    <s v="East"/>
    <s v="P026"/>
    <x v="15"/>
    <x v="4"/>
    <s v="Fiction"/>
    <n v="2"/>
    <n v="899"/>
    <n v="0"/>
    <n v="840"/>
    <x v="3"/>
    <s v="Returned"/>
    <s v="Mobile App"/>
    <n v="5"/>
    <n v="1798"/>
    <n v="0"/>
    <n v="1798"/>
    <n v="840"/>
    <n v="958"/>
    <n v="0"/>
    <s v="Oct"/>
    <n v="2025"/>
    <x v="3"/>
  </r>
  <r>
    <s v="ORD104222"/>
    <d v="2025-10-29T00:00:00"/>
    <s v="CUST0924"/>
    <s v="Ananya Kumar"/>
    <s v="Male"/>
    <n v="37"/>
    <x v="9"/>
    <s v="North"/>
    <s v="P007"/>
    <x v="5"/>
    <x v="2"/>
    <s v="Footwear"/>
    <n v="1"/>
    <n v="2899"/>
    <n v="0.2"/>
    <n v="1700"/>
    <x v="0"/>
    <s v="Delivered"/>
    <s v="Website"/>
    <n v="4"/>
    <n v="2899"/>
    <n v="579.80000000000007"/>
    <n v="2319.1999999999998"/>
    <n v="1700"/>
    <n v="619.19999999999982"/>
    <n v="0"/>
    <s v="Oct"/>
    <n v="2025"/>
    <x v="2"/>
  </r>
  <r>
    <s v="ORD100373"/>
    <d v="2025-10-29T00:00:00"/>
    <s v="CUST2059"/>
    <s v="Kiara Chopra"/>
    <s v="Male"/>
    <n v="20"/>
    <x v="7"/>
    <s v="West"/>
    <s v="P023"/>
    <x v="20"/>
    <x v="1"/>
    <s v="Haircare"/>
    <n v="3"/>
    <n v="649"/>
    <n v="0.2"/>
    <n v="870"/>
    <x v="3"/>
    <s v="Delivered"/>
    <s v="Mobile App"/>
    <n v="4"/>
    <n v="1947"/>
    <n v="389.40000000000003"/>
    <n v="1557.6"/>
    <n v="870"/>
    <n v="687.59999999999991"/>
    <n v="0"/>
    <s v="Oct"/>
    <n v="2025"/>
    <x v="0"/>
  </r>
  <r>
    <s v="ORD101952"/>
    <d v="2025-10-29T00:00:00"/>
    <s v="CUST0288"/>
    <s v="Aarav Sharma"/>
    <s v="Male"/>
    <n v="33"/>
    <x v="2"/>
    <s v="East"/>
    <s v="P008"/>
    <x v="2"/>
    <x v="2"/>
    <s v="Clothing"/>
    <n v="1"/>
    <n v="799"/>
    <n v="0.1"/>
    <n v="390"/>
    <x v="1"/>
    <s v="Delivered"/>
    <s v="Mobile App"/>
    <n v="5"/>
    <n v="799"/>
    <n v="79.900000000000006"/>
    <n v="719.1"/>
    <n v="390"/>
    <n v="329.1"/>
    <n v="0"/>
    <s v="Oct"/>
    <n v="2025"/>
    <x v="3"/>
  </r>
  <r>
    <s v="ORD100260"/>
    <d v="2025-10-29T00:00:00"/>
    <s v="CUST1360"/>
    <s v="Mohit Sharma"/>
    <s v="Female"/>
    <n v="18"/>
    <x v="9"/>
    <s v="North"/>
    <s v="P011"/>
    <x v="24"/>
    <x v="0"/>
    <s v="Kitchen"/>
    <n v="1"/>
    <n v="3499"/>
    <n v="0.05"/>
    <n v="2250"/>
    <x v="3"/>
    <s v="Delivered"/>
    <s v="Website"/>
    <n v="4"/>
    <n v="3499"/>
    <n v="174.95000000000002"/>
    <n v="3324.05"/>
    <n v="2250"/>
    <n v="1074.0500000000002"/>
    <n v="0"/>
    <s v="Oct"/>
    <n v="2025"/>
    <x v="0"/>
  </r>
  <r>
    <s v="ORD102065"/>
    <d v="2025-10-30T00:00:00"/>
    <s v="CUST2123"/>
    <s v="Kiara Chopra"/>
    <s v="Male"/>
    <n v="34"/>
    <x v="9"/>
    <s v="North"/>
    <s v="P028"/>
    <x v="12"/>
    <x v="4"/>
    <s v="Technology"/>
    <n v="2"/>
    <n v="1099"/>
    <n v="0.1"/>
    <n v="1040"/>
    <x v="0"/>
    <s v="Delivered"/>
    <s v="Mobile App"/>
    <n v="5"/>
    <n v="2198"/>
    <n v="219.8"/>
    <n v="1978.2"/>
    <n v="1040"/>
    <n v="938.2"/>
    <n v="0"/>
    <s v="Oct"/>
    <n v="2025"/>
    <x v="3"/>
  </r>
  <r>
    <s v="ORD101701"/>
    <d v="2025-10-30T00:00:00"/>
    <s v="CUST0035"/>
    <s v="Riya Verma"/>
    <s v="Female"/>
    <n v="27"/>
    <x v="9"/>
    <s v="North"/>
    <s v="P001"/>
    <x v="6"/>
    <x v="3"/>
    <s v="Audio"/>
    <n v="1"/>
    <n v="2499"/>
    <n v="0.15"/>
    <n v="1550"/>
    <x v="4"/>
    <s v="Delivered"/>
    <s v="Website"/>
    <n v="4"/>
    <n v="2499"/>
    <n v="374.84999999999997"/>
    <n v="2124.15"/>
    <n v="1550"/>
    <n v="574.15000000000009"/>
    <n v="0"/>
    <s v="Oct"/>
    <n v="2025"/>
    <x v="3"/>
  </r>
  <r>
    <s v="ORD102612"/>
    <d v="2025-10-30T00:00:00"/>
    <s v="CUST1543"/>
    <s v="Nisha Saxena"/>
    <s v="Female"/>
    <n v="36"/>
    <x v="15"/>
    <s v="West"/>
    <s v="P006"/>
    <x v="8"/>
    <x v="2"/>
    <s v="Bags"/>
    <n v="2"/>
    <n v="1799"/>
    <n v="0.1"/>
    <n v="1900"/>
    <x v="3"/>
    <s v="Delivered"/>
    <s v="Website"/>
    <n v="5"/>
    <n v="3598"/>
    <n v="359.8"/>
    <n v="3238.2"/>
    <n v="1900"/>
    <n v="1338.1999999999998"/>
    <n v="0"/>
    <s v="Oct"/>
    <n v="2025"/>
    <x v="2"/>
  </r>
  <r>
    <s v="ORD100577"/>
    <d v="2025-10-30T00:00:00"/>
    <s v="CUST0096"/>
    <s v="Aarav Sharma"/>
    <s v="Male"/>
    <n v="23"/>
    <x v="11"/>
    <s v="West"/>
    <s v="P024"/>
    <x v="13"/>
    <x v="1"/>
    <s v="Fragrance"/>
    <n v="2"/>
    <n v="1799"/>
    <n v="0.05"/>
    <n v="1800"/>
    <x v="1"/>
    <s v="Delivered"/>
    <s v="Mobile App"/>
    <n v="4"/>
    <n v="3598"/>
    <n v="179.9"/>
    <n v="3418.1"/>
    <n v="1800"/>
    <n v="1618.1"/>
    <n v="0"/>
    <s v="Oct"/>
    <n v="2025"/>
    <x v="0"/>
  </r>
  <r>
    <s v="ORD102975"/>
    <d v="2025-10-30T00:00:00"/>
    <s v="CUST0933"/>
    <s v="Akash Bansal"/>
    <s v="Female"/>
    <n v="28"/>
    <x v="14"/>
    <s v="South"/>
    <s v="P009"/>
    <x v="21"/>
    <x v="2"/>
    <s v="Clothing"/>
    <n v="2"/>
    <n v="1999"/>
    <n v="0.05"/>
    <n v="2100"/>
    <x v="0"/>
    <s v="Delivered"/>
    <s v="Mobile App"/>
    <n v="5"/>
    <n v="3998"/>
    <n v="199.9"/>
    <n v="3798.1"/>
    <n v="2100"/>
    <n v="1698.1"/>
    <n v="0"/>
    <s v="Oct"/>
    <n v="2025"/>
    <x v="3"/>
  </r>
  <r>
    <s v="ORD101293"/>
    <d v="2025-10-30T00:00:00"/>
    <s v="CUST1657"/>
    <s v="Meera Singh"/>
    <s v="Male"/>
    <n v="38"/>
    <x v="6"/>
    <s v="North"/>
    <s v="P006"/>
    <x v="8"/>
    <x v="2"/>
    <s v="Bags"/>
    <n v="1"/>
    <n v="1799"/>
    <n v="0.05"/>
    <n v="950"/>
    <x v="3"/>
    <s v="Delivered"/>
    <s v="Website"/>
    <n v="4"/>
    <n v="1799"/>
    <n v="89.95"/>
    <n v="1709.05"/>
    <n v="950"/>
    <n v="759.05"/>
    <n v="0"/>
    <s v="Oct"/>
    <n v="2025"/>
    <x v="2"/>
  </r>
  <r>
    <s v="ORD104258"/>
    <d v="2025-10-30T00:00:00"/>
    <s v="CUST1040"/>
    <s v="Mohit Sharma"/>
    <s v="Male"/>
    <n v="35"/>
    <x v="14"/>
    <s v="South"/>
    <s v="P017"/>
    <x v="17"/>
    <x v="5"/>
    <s v="Fitness"/>
    <n v="1"/>
    <n v="2499"/>
    <n v="0.2"/>
    <n v="1450"/>
    <x v="1"/>
    <s v="Delivered"/>
    <s v="Mobile App"/>
    <n v="4"/>
    <n v="2499"/>
    <n v="499.8"/>
    <n v="1999.2"/>
    <n v="1450"/>
    <n v="549.20000000000005"/>
    <n v="0"/>
    <s v="Oct"/>
    <n v="2025"/>
    <x v="3"/>
  </r>
  <r>
    <s v="ORD103313"/>
    <d v="2025-10-30T00:00:00"/>
    <s v="CUST0148"/>
    <s v="Karan Jain"/>
    <s v="Male"/>
    <n v="55"/>
    <x v="5"/>
    <s v="West"/>
    <s v="P025"/>
    <x v="1"/>
    <x v="1"/>
    <s v="Skincare"/>
    <n v="1"/>
    <n v="699"/>
    <n v="0.3"/>
    <n v="310"/>
    <x v="5"/>
    <s v="Delivered"/>
    <s v="Website"/>
    <n v="2"/>
    <n v="699"/>
    <n v="209.7"/>
    <n v="489.3"/>
    <n v="310"/>
    <n v="179.3"/>
    <n v="0"/>
    <s v="Oct"/>
    <n v="2025"/>
    <x v="1"/>
  </r>
  <r>
    <s v="ORD104692"/>
    <d v="2025-10-30T00:00:00"/>
    <s v="CUST2032"/>
    <s v="Mohit Sharma"/>
    <s v="Male"/>
    <n v="27"/>
    <x v="6"/>
    <s v="North"/>
    <s v="P020"/>
    <x v="14"/>
    <x v="5"/>
    <s v="Fitness"/>
    <n v="1"/>
    <n v="699"/>
    <n v="0.1"/>
    <n v="320"/>
    <x v="0"/>
    <s v="Delivered"/>
    <s v="Mobile App"/>
    <n v="4"/>
    <n v="699"/>
    <n v="69.900000000000006"/>
    <n v="629.1"/>
    <n v="320"/>
    <n v="309.10000000000002"/>
    <n v="0"/>
    <s v="Oct"/>
    <n v="2025"/>
    <x v="3"/>
  </r>
  <r>
    <s v="ORD101459"/>
    <d v="2025-10-30T00:00:00"/>
    <s v="CUST1954"/>
    <s v="Manish Agarwal"/>
    <s v="Female"/>
    <n v="30"/>
    <x v="0"/>
    <s v="East"/>
    <s v="P028"/>
    <x v="12"/>
    <x v="4"/>
    <s v="Technology"/>
    <n v="4"/>
    <n v="1099"/>
    <n v="0.15"/>
    <n v="2080"/>
    <x v="0"/>
    <s v="Delivered"/>
    <s v="Mobile App"/>
    <n v="4"/>
    <n v="4396"/>
    <n v="659.4"/>
    <n v="3736.6"/>
    <n v="2080"/>
    <n v="1656.6"/>
    <n v="0"/>
    <s v="Oct"/>
    <n v="2025"/>
    <x v="3"/>
  </r>
  <r>
    <s v="ORD103943"/>
    <d v="2025-10-30T00:00:00"/>
    <s v="CUST1623"/>
    <s v="Aditi Saxena"/>
    <s v="Female"/>
    <n v="25"/>
    <x v="22"/>
    <s v="South"/>
    <s v="P027"/>
    <x v="25"/>
    <x v="4"/>
    <s v="Business"/>
    <n v="1"/>
    <n v="699"/>
    <n v="0.1"/>
    <n v="300"/>
    <x v="2"/>
    <s v="Delivered"/>
    <s v="Website"/>
    <n v="3"/>
    <n v="699"/>
    <n v="69.900000000000006"/>
    <n v="629.1"/>
    <n v="300"/>
    <n v="329.1"/>
    <n v="0"/>
    <s v="Oct"/>
    <n v="2025"/>
    <x v="0"/>
  </r>
  <r>
    <s v="ORD101534"/>
    <d v="2025-10-30T00:00:00"/>
    <s v="CUST1790"/>
    <s v="Pooja Kapoor"/>
    <s v="Female"/>
    <n v="39"/>
    <x v="22"/>
    <s v="South"/>
    <s v="P006"/>
    <x v="8"/>
    <x v="2"/>
    <s v="Bags"/>
    <n v="1"/>
    <n v="1799"/>
    <n v="0.15"/>
    <n v="950"/>
    <x v="0"/>
    <s v="Delivered"/>
    <s v="Mobile App"/>
    <n v="3"/>
    <n v="1799"/>
    <n v="269.84999999999997"/>
    <n v="1529.15"/>
    <n v="950"/>
    <n v="579.15000000000009"/>
    <n v="0"/>
    <s v="Oct"/>
    <n v="2025"/>
    <x v="2"/>
  </r>
  <r>
    <s v="ORD100649"/>
    <d v="2025-10-30T00:00:00"/>
    <s v="CUST0950"/>
    <s v="Simran Gupta"/>
    <s v="Female"/>
    <n v="53"/>
    <x v="5"/>
    <s v="West"/>
    <s v="P003"/>
    <x v="9"/>
    <x v="3"/>
    <s v="Wearables"/>
    <n v="2"/>
    <n v="3299"/>
    <n v="0.25"/>
    <n v="4200"/>
    <x v="0"/>
    <s v="Delivered"/>
    <s v="Mobile App"/>
    <n v="5"/>
    <n v="6598"/>
    <n v="1649.5"/>
    <n v="4948.5"/>
    <n v="4200"/>
    <n v="748.5"/>
    <n v="0"/>
    <s v="Oct"/>
    <n v="2025"/>
    <x v="1"/>
  </r>
  <r>
    <s v="ORD102740"/>
    <d v="2025-10-30T00:00:00"/>
    <s v="CUST0562"/>
    <s v="Yash Agarwal"/>
    <s v="Female"/>
    <n v="40"/>
    <x v="2"/>
    <s v="East"/>
    <s v="P018"/>
    <x v="16"/>
    <x v="5"/>
    <s v="Sports"/>
    <n v="2"/>
    <n v="2199"/>
    <n v="0.2"/>
    <n v="2500"/>
    <x v="3"/>
    <s v="Delivered"/>
    <s v="Mobile App"/>
    <n v="2"/>
    <n v="4398"/>
    <n v="879.6"/>
    <n v="3518.4"/>
    <n v="2500"/>
    <n v="1018.4000000000001"/>
    <n v="0"/>
    <s v="Oct"/>
    <n v="2025"/>
    <x v="2"/>
  </r>
  <r>
    <s v="ORD102737"/>
    <d v="2025-10-31T00:00:00"/>
    <s v="CUST1918"/>
    <s v="Pooja Kapoor"/>
    <s v="Female"/>
    <n v="24"/>
    <x v="0"/>
    <s v="East"/>
    <s v="P019"/>
    <x v="18"/>
    <x v="5"/>
    <s v="Sports"/>
    <n v="4"/>
    <n v="1499"/>
    <n v="0.25"/>
    <n v="3200"/>
    <x v="2"/>
    <s v="Delivered"/>
    <s v="Website"/>
    <n v="4"/>
    <n v="5996"/>
    <n v="1499"/>
    <n v="4497"/>
    <n v="3200"/>
    <n v="1297"/>
    <n v="0"/>
    <s v="Oct"/>
    <n v="2025"/>
    <x v="0"/>
  </r>
  <r>
    <s v="ORD101580"/>
    <d v="2025-10-31T00:00:00"/>
    <s v="CUST0371"/>
    <s v="Anjali Verma"/>
    <s v="Female"/>
    <n v="42"/>
    <x v="22"/>
    <s v="South"/>
    <s v="P025"/>
    <x v="1"/>
    <x v="1"/>
    <s v="Skincare"/>
    <n v="2"/>
    <n v="699"/>
    <n v="0.1"/>
    <n v="620"/>
    <x v="5"/>
    <s v="Delivered"/>
    <s v="Mobile App"/>
    <n v="4"/>
    <n v="1398"/>
    <n v="139.80000000000001"/>
    <n v="1258.2"/>
    <n v="620"/>
    <n v="638.20000000000005"/>
    <n v="0"/>
    <s v="Oct"/>
    <n v="2025"/>
    <x v="2"/>
  </r>
  <r>
    <s v="ORD100193"/>
    <d v="2025-10-31T00:00:00"/>
    <s v="CUST1916"/>
    <s v="Ananya Kumar"/>
    <s v="Male"/>
    <n v="35"/>
    <x v="15"/>
    <s v="West"/>
    <s v="P011"/>
    <x v="24"/>
    <x v="0"/>
    <s v="Kitchen"/>
    <n v="3"/>
    <n v="3499"/>
    <n v="0.15"/>
    <n v="6750"/>
    <x v="1"/>
    <s v="Delivered"/>
    <s v="Mobile App"/>
    <n v="5"/>
    <n v="10497"/>
    <n v="1574.55"/>
    <n v="8922.4500000000007"/>
    <n v="6750"/>
    <n v="2172.4500000000007"/>
    <n v="0"/>
    <s v="Oct"/>
    <n v="2025"/>
    <x v="3"/>
  </r>
  <r>
    <s v="ORD102332"/>
    <d v="2025-10-31T00:00:00"/>
    <s v="CUST2120"/>
    <s v="Sanya Malhotra"/>
    <s v="Female"/>
    <n v="28"/>
    <x v="14"/>
    <s v="South"/>
    <s v="P018"/>
    <x v="16"/>
    <x v="5"/>
    <s v="Sports"/>
    <n v="1"/>
    <n v="2199"/>
    <n v="0.15"/>
    <n v="1250"/>
    <x v="3"/>
    <s v="Returned"/>
    <s v="Website"/>
    <n v="4"/>
    <n v="2199"/>
    <n v="329.84999999999997"/>
    <n v="1869.15"/>
    <n v="1250"/>
    <n v="619.15000000000009"/>
    <n v="0"/>
    <s v="Oct"/>
    <n v="2025"/>
    <x v="3"/>
  </r>
  <r>
    <s v="ORD104487"/>
    <d v="2025-10-31T00:00:00"/>
    <s v="CUST1340"/>
    <s v="Ananya Kumar"/>
    <s v="Male"/>
    <n v="28"/>
    <x v="1"/>
    <s v="North"/>
    <s v="P005"/>
    <x v="27"/>
    <x v="3"/>
    <s v="Accessories"/>
    <n v="2"/>
    <n v="1599"/>
    <n v="0.1"/>
    <n v="1840"/>
    <x v="3"/>
    <s v="Delivered"/>
    <s v="Mobile App"/>
    <n v="4"/>
    <n v="3198"/>
    <n v="319.8"/>
    <n v="2878.2"/>
    <n v="1840"/>
    <n v="1038.1999999999998"/>
    <n v="0"/>
    <s v="Oct"/>
    <n v="2025"/>
    <x v="3"/>
  </r>
  <r>
    <s v="ORD103268"/>
    <d v="2025-10-31T00:00:00"/>
    <s v="CUST0814"/>
    <s v="Aditya Kapoor"/>
    <s v="Female"/>
    <n v="27"/>
    <x v="11"/>
    <s v="West"/>
    <s v="P024"/>
    <x v="13"/>
    <x v="1"/>
    <s v="Fragrance"/>
    <n v="1"/>
    <n v="1799"/>
    <n v="0.15"/>
    <n v="900"/>
    <x v="3"/>
    <s v="Delivered"/>
    <s v="Mobile App"/>
    <n v="5"/>
    <n v="1799"/>
    <n v="269.84999999999997"/>
    <n v="1529.15"/>
    <n v="900"/>
    <n v="629.15000000000009"/>
    <n v="0"/>
    <s v="Oct"/>
    <n v="2025"/>
    <x v="3"/>
  </r>
  <r>
    <s v="ORD101540"/>
    <d v="2025-10-31T00:00:00"/>
    <s v="CUST0405"/>
    <s v="Pranav Bansal"/>
    <s v="Male"/>
    <n v="23"/>
    <x v="4"/>
    <s v="South"/>
    <s v="P021"/>
    <x v="3"/>
    <x v="1"/>
    <s v="Skincare"/>
    <n v="3"/>
    <n v="499"/>
    <n v="0.1"/>
    <n v="660"/>
    <x v="4"/>
    <s v="Delivered"/>
    <s v="Mobile App"/>
    <n v="5"/>
    <n v="1497"/>
    <n v="149.70000000000002"/>
    <n v="1347.3"/>
    <n v="660"/>
    <n v="687.3"/>
    <n v="0"/>
    <s v="Oct"/>
    <n v="2025"/>
    <x v="0"/>
  </r>
  <r>
    <s v="ORD103561"/>
    <d v="2025-10-31T00:00:00"/>
    <s v="CUST2139"/>
    <s v="Vansh Chopra"/>
    <s v="Female"/>
    <n v="35"/>
    <x v="12"/>
    <s v="West"/>
    <s v="P028"/>
    <x v="12"/>
    <x v="4"/>
    <s v="Technology"/>
    <n v="3"/>
    <n v="1099"/>
    <n v="0.25"/>
    <n v="1560"/>
    <x v="0"/>
    <s v="Delivered"/>
    <s v="Mobile App"/>
    <n v="5"/>
    <n v="3297"/>
    <n v="824.25"/>
    <n v="2472.75"/>
    <n v="1560"/>
    <n v="912.75"/>
    <n v="0"/>
    <s v="Oct"/>
    <n v="2025"/>
    <x v="3"/>
  </r>
  <r>
    <s v="ORD104142"/>
    <d v="2025-10-31T00:00:00"/>
    <s v="CUST1459"/>
    <s v="Anjali Verma"/>
    <s v="Male"/>
    <n v="22"/>
    <x v="19"/>
    <s v="East"/>
    <s v="P021"/>
    <x v="3"/>
    <x v="1"/>
    <s v="Skincare"/>
    <n v="1"/>
    <n v="499"/>
    <n v="0.1"/>
    <n v="220"/>
    <x v="0"/>
    <s v="Delivered"/>
    <s v="Mobile App"/>
    <n v="3"/>
    <n v="499"/>
    <n v="49.900000000000006"/>
    <n v="449.1"/>
    <n v="220"/>
    <n v="229.10000000000002"/>
    <n v="0"/>
    <s v="Oct"/>
    <n v="2025"/>
    <x v="0"/>
  </r>
  <r>
    <s v="ORD102578"/>
    <d v="2025-10-31T00:00:00"/>
    <s v="CUST2135"/>
    <s v="Aditi Saxena"/>
    <s v="Male"/>
    <n v="40"/>
    <x v="6"/>
    <s v="North"/>
    <s v="P012"/>
    <x v="0"/>
    <x v="0"/>
    <s v="Kitchen"/>
    <n v="2"/>
    <n v="5999"/>
    <n v="0.25"/>
    <n v="7800"/>
    <x v="0"/>
    <s v="Delivered"/>
    <s v="Mobile App"/>
    <n v="5"/>
    <n v="11998"/>
    <n v="2999.5"/>
    <n v="8998.5"/>
    <n v="7800"/>
    <n v="1198.5"/>
    <n v="0"/>
    <s v="Oct"/>
    <n v="2025"/>
    <x v="2"/>
  </r>
  <r>
    <s v="ORD102128"/>
    <d v="2025-11-01T00:00:00"/>
    <s v="CUST1787"/>
    <s v="Vansh Chopra"/>
    <s v="Male"/>
    <n v="22"/>
    <x v="5"/>
    <s v="West"/>
    <s v="P027"/>
    <x v="25"/>
    <x v="4"/>
    <s v="Business"/>
    <n v="1"/>
    <n v="699"/>
    <n v="0.2"/>
    <n v="300"/>
    <x v="4"/>
    <s v="Delivered"/>
    <s v="Mobile App"/>
    <n v="4"/>
    <n v="699"/>
    <n v="139.80000000000001"/>
    <n v="559.20000000000005"/>
    <n v="300"/>
    <n v="259.20000000000005"/>
    <n v="0"/>
    <s v="Nov"/>
    <n v="2025"/>
    <x v="0"/>
  </r>
  <r>
    <s v="ORD104832"/>
    <d v="2025-11-01T00:00:00"/>
    <s v="CUST1139"/>
    <s v="Anjali Verma"/>
    <s v="Female"/>
    <n v="26"/>
    <x v="3"/>
    <s v="East"/>
    <s v="P008"/>
    <x v="2"/>
    <x v="2"/>
    <s v="Clothing"/>
    <n v="4"/>
    <n v="799"/>
    <n v="0.15"/>
    <n v="1560"/>
    <x v="4"/>
    <s v="Delivered"/>
    <s v="Mobile App"/>
    <n v="5"/>
    <n v="3196"/>
    <n v="479.4"/>
    <n v="2716.6"/>
    <n v="1560"/>
    <n v="1156.5999999999999"/>
    <n v="0"/>
    <s v="Nov"/>
    <n v="2025"/>
    <x v="3"/>
  </r>
  <r>
    <s v="ORD101475"/>
    <d v="2025-11-01T00:00:00"/>
    <s v="CUST1580"/>
    <s v="Rahul Kumar"/>
    <s v="Male"/>
    <n v="46"/>
    <x v="22"/>
    <s v="South"/>
    <s v="P030"/>
    <x v="7"/>
    <x v="4"/>
    <s v="Self Development"/>
    <n v="2"/>
    <n v="599"/>
    <n v="0.15"/>
    <n v="520"/>
    <x v="0"/>
    <s v="Delivered"/>
    <s v="Mobile App"/>
    <n v="5"/>
    <n v="1198"/>
    <n v="179.7"/>
    <n v="1018.3"/>
    <n v="520"/>
    <n v="498.29999999999995"/>
    <n v="0"/>
    <s v="Nov"/>
    <n v="2025"/>
    <x v="1"/>
  </r>
  <r>
    <s v="ORD102532"/>
    <d v="2025-11-01T00:00:00"/>
    <s v="CUST0598"/>
    <s v="Simran Gupta"/>
    <s v="Male"/>
    <n v="40"/>
    <x v="21"/>
    <s v="East"/>
    <s v="P008"/>
    <x v="2"/>
    <x v="2"/>
    <s v="Clothing"/>
    <n v="1"/>
    <n v="799"/>
    <n v="0.1"/>
    <n v="390"/>
    <x v="4"/>
    <s v="Delivered"/>
    <s v="Mobile App"/>
    <n v="4"/>
    <n v="799"/>
    <n v="79.900000000000006"/>
    <n v="719.1"/>
    <n v="390"/>
    <n v="329.1"/>
    <n v="0"/>
    <s v="Nov"/>
    <n v="2025"/>
    <x v="2"/>
  </r>
  <r>
    <s v="ORD100499"/>
    <d v="2025-11-01T00:00:00"/>
    <s v="CUST0234"/>
    <s v="Arjun Rao"/>
    <s v="Male"/>
    <n v="27"/>
    <x v="10"/>
    <s v="South"/>
    <s v="P029"/>
    <x v="11"/>
    <x v="4"/>
    <s v="Technology"/>
    <n v="1"/>
    <n v="1299"/>
    <n v="0.2"/>
    <n v="610"/>
    <x v="0"/>
    <s v="Delivered"/>
    <s v="Mobile App"/>
    <n v="4"/>
    <n v="1299"/>
    <n v="259.8"/>
    <n v="1039.2"/>
    <n v="610"/>
    <n v="429.20000000000005"/>
    <n v="0"/>
    <s v="Nov"/>
    <n v="2025"/>
    <x v="3"/>
  </r>
  <r>
    <s v="ORD104414"/>
    <d v="2025-11-01T00:00:00"/>
    <s v="CUST1743"/>
    <s v="Isha Mehta"/>
    <s v="Female"/>
    <n v="21"/>
    <x v="12"/>
    <s v="West"/>
    <s v="P002"/>
    <x v="10"/>
    <x v="3"/>
    <s v="Audio"/>
    <n v="1"/>
    <n v="1899"/>
    <n v="0"/>
    <n v="1120"/>
    <x v="0"/>
    <s v="Delivered"/>
    <s v="Website"/>
    <n v="5"/>
    <n v="1899"/>
    <n v="0"/>
    <n v="1899"/>
    <n v="1120"/>
    <n v="779"/>
    <n v="0"/>
    <s v="Nov"/>
    <n v="2025"/>
    <x v="0"/>
  </r>
  <r>
    <s v="ORD100890"/>
    <d v="2025-11-01T00:00:00"/>
    <s v="CUST2069"/>
    <s v="Pranav Bansal"/>
    <s v="Female"/>
    <n v="23"/>
    <x v="21"/>
    <s v="East"/>
    <s v="P007"/>
    <x v="5"/>
    <x v="2"/>
    <s v="Footwear"/>
    <n v="1"/>
    <n v="2899"/>
    <n v="0"/>
    <n v="1700"/>
    <x v="2"/>
    <s v="Delivered"/>
    <s v="Website"/>
    <n v="4"/>
    <n v="2899"/>
    <n v="0"/>
    <n v="2899"/>
    <n v="1700"/>
    <n v="1199"/>
    <n v="0"/>
    <s v="Nov"/>
    <n v="2025"/>
    <x v="0"/>
  </r>
  <r>
    <s v="ORD101363"/>
    <d v="2025-11-01T00:00:00"/>
    <s v="CUST0612"/>
    <s v="Varun Jain"/>
    <s v="Female"/>
    <n v="25"/>
    <x v="9"/>
    <s v="North"/>
    <s v="P004"/>
    <x v="19"/>
    <x v="3"/>
    <s v="Accessories"/>
    <n v="1"/>
    <n v="899"/>
    <n v="0.05"/>
    <n v="480"/>
    <x v="3"/>
    <s v="Delivered"/>
    <s v="Website"/>
    <n v="4"/>
    <n v="899"/>
    <n v="44.95"/>
    <n v="854.05"/>
    <n v="480"/>
    <n v="374.04999999999995"/>
    <n v="0"/>
    <s v="Nov"/>
    <n v="2025"/>
    <x v="0"/>
  </r>
  <r>
    <s v="ORD101566"/>
    <d v="2025-11-01T00:00:00"/>
    <s v="CUST1754"/>
    <s v="Rohan Rao"/>
    <s v="Female"/>
    <n v="26"/>
    <x v="8"/>
    <s v="East"/>
    <s v="P007"/>
    <x v="5"/>
    <x v="2"/>
    <s v="Footwear"/>
    <n v="1"/>
    <n v="2899"/>
    <n v="0.1"/>
    <n v="1700"/>
    <x v="0"/>
    <s v="Delivered"/>
    <s v="Mobile App"/>
    <n v="1"/>
    <n v="2899"/>
    <n v="289.90000000000003"/>
    <n v="2609.1"/>
    <n v="1700"/>
    <n v="909.09999999999991"/>
    <n v="0"/>
    <s v="Nov"/>
    <n v="2025"/>
    <x v="3"/>
  </r>
  <r>
    <s v="ORD103400"/>
    <d v="2025-11-01T00:00:00"/>
    <s v="CUST0412"/>
    <s v="Ananya Kumar"/>
    <s v="Female"/>
    <n v="18"/>
    <x v="1"/>
    <s v="North"/>
    <s v="P019"/>
    <x v="18"/>
    <x v="5"/>
    <s v="Sports"/>
    <n v="2"/>
    <n v="1499"/>
    <n v="0.2"/>
    <n v="1600"/>
    <x v="2"/>
    <s v="Delivered"/>
    <s v="Website"/>
    <n v="4"/>
    <n v="2998"/>
    <n v="599.6"/>
    <n v="2398.4"/>
    <n v="1600"/>
    <n v="798.40000000000009"/>
    <n v="0"/>
    <s v="Nov"/>
    <n v="2025"/>
    <x v="0"/>
  </r>
  <r>
    <s v="ORD100301"/>
    <d v="2025-11-01T00:00:00"/>
    <s v="CUST1048"/>
    <s v="Ishaan Malhotra"/>
    <s v="Female"/>
    <n v="30"/>
    <x v="10"/>
    <s v="South"/>
    <s v="P001"/>
    <x v="6"/>
    <x v="3"/>
    <s v="Audio"/>
    <n v="1"/>
    <n v="2499"/>
    <n v="0.2"/>
    <n v="1550"/>
    <x v="3"/>
    <s v="Delivered"/>
    <s v="Website"/>
    <n v="4"/>
    <n v="2499"/>
    <n v="499.8"/>
    <n v="1999.2"/>
    <n v="1550"/>
    <n v="449.20000000000005"/>
    <n v="0"/>
    <s v="Nov"/>
    <n v="2025"/>
    <x v="3"/>
  </r>
  <r>
    <s v="ORD101262"/>
    <d v="2025-11-02T00:00:00"/>
    <s v="CUST1852"/>
    <s v="Ananya Kumar"/>
    <s v="Female"/>
    <n v="28"/>
    <x v="4"/>
    <s v="South"/>
    <s v="P002"/>
    <x v="10"/>
    <x v="3"/>
    <s v="Audio"/>
    <n v="3"/>
    <n v="1899"/>
    <n v="0"/>
    <n v="3360"/>
    <x v="4"/>
    <s v="Delivered"/>
    <s v="Mobile App"/>
    <n v="4"/>
    <n v="5697"/>
    <n v="0"/>
    <n v="5697"/>
    <n v="3360"/>
    <n v="2337"/>
    <n v="0"/>
    <s v="Nov"/>
    <n v="2025"/>
    <x v="3"/>
  </r>
  <r>
    <s v="ORD100571"/>
    <d v="2025-11-02T00:00:00"/>
    <s v="CUST0060"/>
    <s v="Ananya Kumar"/>
    <s v="Female"/>
    <n v="34"/>
    <x v="21"/>
    <s v="East"/>
    <s v="P023"/>
    <x v="20"/>
    <x v="1"/>
    <s v="Haircare"/>
    <n v="1"/>
    <n v="649"/>
    <n v="0.05"/>
    <n v="290"/>
    <x v="0"/>
    <s v="Delivered"/>
    <s v="Mobile App"/>
    <n v="4"/>
    <n v="649"/>
    <n v="32.450000000000003"/>
    <n v="616.54999999999995"/>
    <n v="290"/>
    <n v="326.54999999999995"/>
    <n v="0"/>
    <s v="Nov"/>
    <n v="2025"/>
    <x v="3"/>
  </r>
  <r>
    <s v="ORD104599"/>
    <d v="2025-11-02T00:00:00"/>
    <s v="CUST1879"/>
    <s v="Aditi Saxena"/>
    <s v="Male"/>
    <n v="40"/>
    <x v="5"/>
    <s v="West"/>
    <s v="P030"/>
    <x v="7"/>
    <x v="4"/>
    <s v="Self Development"/>
    <n v="2"/>
    <n v="599"/>
    <n v="0.3"/>
    <n v="520"/>
    <x v="5"/>
    <s v="Delivered"/>
    <s v="Website"/>
    <n v="4"/>
    <n v="1198"/>
    <n v="359.4"/>
    <n v="838.6"/>
    <n v="520"/>
    <n v="318.60000000000002"/>
    <n v="0"/>
    <s v="Nov"/>
    <n v="2025"/>
    <x v="2"/>
  </r>
  <r>
    <s v="ORD104232"/>
    <d v="2025-11-02T00:00:00"/>
    <s v="CUST0360"/>
    <s v="Sanya Malhotra"/>
    <s v="Female"/>
    <n v="33"/>
    <x v="5"/>
    <s v="West"/>
    <s v="P002"/>
    <x v="10"/>
    <x v="3"/>
    <s v="Audio"/>
    <n v="1"/>
    <n v="1899"/>
    <n v="0.1"/>
    <n v="1120"/>
    <x v="4"/>
    <s v="Delivered"/>
    <s v="Website"/>
    <n v="4"/>
    <n v="1899"/>
    <n v="189.9"/>
    <n v="1709.1"/>
    <n v="1120"/>
    <n v="589.09999999999991"/>
    <n v="0"/>
    <s v="Nov"/>
    <n v="2025"/>
    <x v="3"/>
  </r>
  <r>
    <s v="ORD100584"/>
    <d v="2025-11-02T00:00:00"/>
    <s v="CUST0234"/>
    <s v="Arjun Rao"/>
    <s v="Female"/>
    <n v="25"/>
    <x v="20"/>
    <s v="South"/>
    <s v="P027"/>
    <x v="25"/>
    <x v="4"/>
    <s v="Business"/>
    <n v="1"/>
    <n v="699"/>
    <n v="0"/>
    <n v="300"/>
    <x v="0"/>
    <s v="Delivered"/>
    <s v="Mobile App"/>
    <n v="4"/>
    <n v="699"/>
    <n v="0"/>
    <n v="699"/>
    <n v="300"/>
    <n v="399"/>
    <n v="0"/>
    <s v="Nov"/>
    <n v="2025"/>
    <x v="0"/>
  </r>
  <r>
    <s v="ORD101501"/>
    <d v="2025-11-02T00:00:00"/>
    <s v="CUST1261"/>
    <s v="Tanvi Patel"/>
    <s v="Female"/>
    <n v="18"/>
    <x v="4"/>
    <s v="South"/>
    <s v="P006"/>
    <x v="8"/>
    <x v="2"/>
    <s v="Bags"/>
    <n v="1"/>
    <n v="1799"/>
    <n v="0.05"/>
    <n v="950"/>
    <x v="0"/>
    <s v="Delivered"/>
    <s v="Website"/>
    <n v="5"/>
    <n v="1799"/>
    <n v="89.95"/>
    <n v="1709.05"/>
    <n v="950"/>
    <n v="759.05"/>
    <n v="0"/>
    <s v="Nov"/>
    <n v="2025"/>
    <x v="0"/>
  </r>
  <r>
    <s v="ORD104942"/>
    <d v="2025-11-02T00:00:00"/>
    <s v="CUST0920"/>
    <s v="Ishaan Malhotra"/>
    <s v="Male"/>
    <n v="31"/>
    <x v="23"/>
    <s v="West"/>
    <s v="P006"/>
    <x v="8"/>
    <x v="2"/>
    <s v="Bags"/>
    <n v="2"/>
    <n v="1799"/>
    <n v="0.1"/>
    <n v="1900"/>
    <x v="0"/>
    <s v="Delivered"/>
    <s v="Mobile App"/>
    <n v="4"/>
    <n v="3598"/>
    <n v="359.8"/>
    <n v="3238.2"/>
    <n v="1900"/>
    <n v="1338.1999999999998"/>
    <n v="0"/>
    <s v="Nov"/>
    <n v="2025"/>
    <x v="3"/>
  </r>
  <r>
    <s v="ORD103025"/>
    <d v="2025-11-02T00:00:00"/>
    <s v="CUST0674"/>
    <s v="Manish Agarwal"/>
    <s v="Male"/>
    <n v="43"/>
    <x v="3"/>
    <s v="East"/>
    <s v="P029"/>
    <x v="11"/>
    <x v="4"/>
    <s v="Technology"/>
    <n v="2"/>
    <n v="1299"/>
    <n v="0.1"/>
    <n v="1220"/>
    <x v="4"/>
    <s v="Cancelled"/>
    <s v="Mobile App"/>
    <m/>
    <n v="2598"/>
    <n v="259.8"/>
    <n v="2338.1999999999998"/>
    <n v="1220"/>
    <n v="1118.1999999999998"/>
    <n v="0"/>
    <s v="Nov"/>
    <n v="2025"/>
    <x v="2"/>
  </r>
  <r>
    <s v="ORD104458"/>
    <d v="2025-11-02T00:00:00"/>
    <s v="CUST1629"/>
    <s v="Kavya Patel"/>
    <s v="Male"/>
    <n v="24"/>
    <x v="21"/>
    <s v="East"/>
    <s v="P021"/>
    <x v="3"/>
    <x v="1"/>
    <s v="Skincare"/>
    <n v="1"/>
    <n v="499"/>
    <n v="0.25"/>
    <n v="220"/>
    <x v="3"/>
    <s v="Delivered"/>
    <s v="Mobile App"/>
    <n v="1"/>
    <n v="499"/>
    <n v="124.75"/>
    <n v="374.25"/>
    <n v="220"/>
    <n v="154.25"/>
    <n v="0"/>
    <s v="Nov"/>
    <n v="2025"/>
    <x v="0"/>
  </r>
  <r>
    <s v="ORD102183"/>
    <d v="2025-11-03T00:00:00"/>
    <s v="CUST1258"/>
    <s v="Arjun Rao"/>
    <s v="Female"/>
    <n v="30"/>
    <x v="10"/>
    <s v="South"/>
    <s v="P017"/>
    <x v="17"/>
    <x v="5"/>
    <s v="Fitness"/>
    <n v="2"/>
    <n v="2499"/>
    <n v="0.1"/>
    <n v="2900"/>
    <x v="0"/>
    <s v="Delivered"/>
    <s v="Mobile App"/>
    <n v="4"/>
    <n v="4998"/>
    <n v="499.8"/>
    <n v="4498.2"/>
    <n v="2900"/>
    <n v="1598.1999999999998"/>
    <n v="0"/>
    <s v="Nov"/>
    <n v="2025"/>
    <x v="3"/>
  </r>
  <r>
    <s v="ORD102250"/>
    <d v="2025-11-03T00:00:00"/>
    <s v="CUST1207"/>
    <s v="Aditi Saxena"/>
    <s v="Male"/>
    <n v="36"/>
    <x v="19"/>
    <s v="East"/>
    <s v="P016"/>
    <x v="28"/>
    <x v="5"/>
    <s v="Fitness"/>
    <n v="2"/>
    <n v="999"/>
    <n v="0.1"/>
    <n v="1040"/>
    <x v="2"/>
    <s v="Delivered"/>
    <s v="Website"/>
    <n v="5"/>
    <n v="1998"/>
    <n v="199.8"/>
    <n v="1798.2"/>
    <n v="1040"/>
    <n v="758.2"/>
    <n v="0"/>
    <s v="Nov"/>
    <n v="2025"/>
    <x v="2"/>
  </r>
  <r>
    <s v="ORD102812"/>
    <d v="2025-11-03T00:00:00"/>
    <s v="CUST1402"/>
    <s v="Rohan Rao"/>
    <s v="Female"/>
    <n v="31"/>
    <x v="15"/>
    <s v="West"/>
    <s v="P014"/>
    <x v="29"/>
    <x v="0"/>
    <s v="Home Decor"/>
    <n v="1"/>
    <n v="1299"/>
    <n v="0.25"/>
    <n v="690"/>
    <x v="0"/>
    <s v="Delivered"/>
    <s v="Mobile App"/>
    <n v="4"/>
    <n v="1299"/>
    <n v="324.75"/>
    <n v="974.25"/>
    <n v="690"/>
    <n v="284.25"/>
    <n v="0"/>
    <s v="Nov"/>
    <n v="2025"/>
    <x v="3"/>
  </r>
  <r>
    <s v="ORD101400"/>
    <d v="2025-11-03T00:00:00"/>
    <s v="CUST0049"/>
    <s v="Sakshi Mishra"/>
    <s v="Male"/>
    <n v="32"/>
    <x v="23"/>
    <s v="West"/>
    <s v="P011"/>
    <x v="24"/>
    <x v="0"/>
    <s v="Kitchen"/>
    <n v="1"/>
    <n v="3499"/>
    <n v="0.1"/>
    <n v="2250"/>
    <x v="4"/>
    <s v="Delivered"/>
    <s v="Mobile App"/>
    <n v="3"/>
    <n v="3499"/>
    <n v="349.90000000000003"/>
    <n v="3149.1"/>
    <n v="2250"/>
    <n v="899.09999999999991"/>
    <n v="0"/>
    <s v="Nov"/>
    <n v="2025"/>
    <x v="3"/>
  </r>
  <r>
    <s v="ORD101513"/>
    <d v="2025-11-04T00:00:00"/>
    <s v="CUST1199"/>
    <s v="Isha Mehta"/>
    <s v="Female"/>
    <n v="21"/>
    <x v="7"/>
    <s v="West"/>
    <s v="P006"/>
    <x v="8"/>
    <x v="2"/>
    <s v="Bags"/>
    <n v="2"/>
    <n v="1799"/>
    <n v="0.1"/>
    <n v="1900"/>
    <x v="3"/>
    <s v="Delivered"/>
    <s v="Mobile App"/>
    <n v="2"/>
    <n v="3598"/>
    <n v="359.8"/>
    <n v="3238.2"/>
    <n v="1900"/>
    <n v="1338.1999999999998"/>
    <n v="0"/>
    <s v="Nov"/>
    <n v="2025"/>
    <x v="0"/>
  </r>
  <r>
    <s v="ORD103076"/>
    <d v="2025-11-04T00:00:00"/>
    <s v="CUST0357"/>
    <s v="Akash Bansal"/>
    <s v="Male"/>
    <n v="44"/>
    <x v="1"/>
    <s v="North"/>
    <s v="P002"/>
    <x v="10"/>
    <x v="3"/>
    <s v="Audio"/>
    <n v="1"/>
    <n v="1899"/>
    <n v="0.3"/>
    <n v="1120"/>
    <x v="3"/>
    <s v="Delivered"/>
    <s v="Website"/>
    <n v="1"/>
    <n v="1899"/>
    <n v="569.69999999999993"/>
    <n v="1329.3000000000002"/>
    <n v="1120"/>
    <n v="209.30000000000018"/>
    <n v="0"/>
    <s v="Nov"/>
    <n v="2025"/>
    <x v="2"/>
  </r>
  <r>
    <s v="ORD103825"/>
    <d v="2025-11-04T00:00:00"/>
    <s v="CUST1834"/>
    <s v="Arjun Rao"/>
    <s v="Male"/>
    <n v="41"/>
    <x v="14"/>
    <s v="South"/>
    <s v="P004"/>
    <x v="19"/>
    <x v="3"/>
    <s v="Accessories"/>
    <n v="1"/>
    <n v="899"/>
    <n v="0.2"/>
    <n v="480"/>
    <x v="0"/>
    <s v="Delivered"/>
    <s v="Mobile App"/>
    <n v="4"/>
    <n v="899"/>
    <n v="179.8"/>
    <n v="719.2"/>
    <n v="480"/>
    <n v="239.20000000000005"/>
    <n v="0"/>
    <s v="Nov"/>
    <n v="2025"/>
    <x v="2"/>
  </r>
  <r>
    <s v="ORD104795"/>
    <d v="2025-11-04T00:00:00"/>
    <s v="CUST1304"/>
    <s v="Ishaan Malhotra"/>
    <s v="Female"/>
    <n v="51"/>
    <x v="12"/>
    <s v="West"/>
    <s v="P010"/>
    <x v="26"/>
    <x v="2"/>
    <s v="Clothing"/>
    <n v="2"/>
    <n v="1499"/>
    <n v="0.05"/>
    <n v="1560"/>
    <x v="1"/>
    <s v="Delivered"/>
    <s v="Mobile App"/>
    <n v="5"/>
    <n v="2998"/>
    <n v="149.9"/>
    <n v="2848.1"/>
    <n v="1560"/>
    <n v="1288.0999999999999"/>
    <n v="0"/>
    <s v="Nov"/>
    <n v="2025"/>
    <x v="1"/>
  </r>
  <r>
    <s v="ORD103876"/>
    <d v="2025-11-04T00:00:00"/>
    <s v="CUST1774"/>
    <s v="Aditya Kapoor"/>
    <s v="Female"/>
    <n v="42"/>
    <x v="8"/>
    <s v="East"/>
    <s v="P005"/>
    <x v="27"/>
    <x v="3"/>
    <s v="Accessories"/>
    <n v="1"/>
    <n v="1599"/>
    <n v="0.3"/>
    <n v="920"/>
    <x v="1"/>
    <s v="Delivered"/>
    <s v="Website"/>
    <n v="4"/>
    <n v="1599"/>
    <n v="479.7"/>
    <n v="1119.3"/>
    <n v="920"/>
    <n v="199.29999999999995"/>
    <n v="0"/>
    <s v="Nov"/>
    <n v="2025"/>
    <x v="2"/>
  </r>
  <r>
    <s v="ORD103780"/>
    <d v="2025-11-04T00:00:00"/>
    <s v="CUST1721"/>
    <s v="Meera Singh"/>
    <s v="Male"/>
    <n v="34"/>
    <x v="9"/>
    <s v="North"/>
    <s v="P024"/>
    <x v="13"/>
    <x v="1"/>
    <s v="Fragrance"/>
    <n v="3"/>
    <n v="1799"/>
    <n v="0.2"/>
    <n v="2700"/>
    <x v="2"/>
    <s v="Delivered"/>
    <s v="Website"/>
    <n v="5"/>
    <n v="5397"/>
    <n v="1079.4000000000001"/>
    <n v="4317.6000000000004"/>
    <n v="2700"/>
    <n v="1617.6000000000004"/>
    <n v="0"/>
    <s v="Nov"/>
    <n v="2025"/>
    <x v="3"/>
  </r>
  <r>
    <s v="ORD100589"/>
    <d v="2025-11-04T00:00:00"/>
    <s v="CUST0655"/>
    <s v="Isha Mehta"/>
    <s v="Male"/>
    <n v="32"/>
    <x v="20"/>
    <s v="South"/>
    <s v="P024"/>
    <x v="13"/>
    <x v="1"/>
    <s v="Fragrance"/>
    <n v="1"/>
    <n v="1799"/>
    <n v="0.1"/>
    <n v="900"/>
    <x v="0"/>
    <s v="Delivered"/>
    <s v="Mobile App"/>
    <n v="4"/>
    <n v="1799"/>
    <n v="179.9"/>
    <n v="1619.1"/>
    <n v="900"/>
    <n v="719.09999999999991"/>
    <n v="0"/>
    <s v="Nov"/>
    <n v="2025"/>
    <x v="3"/>
  </r>
  <r>
    <s v="ORD101849"/>
    <d v="2025-11-04T00:00:00"/>
    <s v="CUST1532"/>
    <s v="Ananya Kumar"/>
    <s v="Female"/>
    <n v="33"/>
    <x v="9"/>
    <s v="North"/>
    <s v="P001"/>
    <x v="6"/>
    <x v="3"/>
    <s v="Audio"/>
    <n v="1"/>
    <n v="2499"/>
    <n v="0.2"/>
    <n v="1550"/>
    <x v="4"/>
    <s v="Delivered"/>
    <s v="Mobile App"/>
    <n v="3"/>
    <n v="2499"/>
    <n v="499.8"/>
    <n v="1999.2"/>
    <n v="1550"/>
    <n v="449.20000000000005"/>
    <n v="0"/>
    <s v="Nov"/>
    <n v="2025"/>
    <x v="3"/>
  </r>
  <r>
    <s v="ORD101398"/>
    <d v="2025-11-05T00:00:00"/>
    <s v="CUST1892"/>
    <s v="Varun Jain"/>
    <s v="Male"/>
    <n v="22"/>
    <x v="16"/>
    <s v="North"/>
    <s v="P026"/>
    <x v="15"/>
    <x v="4"/>
    <s v="Fiction"/>
    <n v="1"/>
    <n v="899"/>
    <n v="0"/>
    <n v="420"/>
    <x v="3"/>
    <s v="Delivered"/>
    <s v="Mobile App"/>
    <n v="5"/>
    <n v="899"/>
    <n v="0"/>
    <n v="899"/>
    <n v="420"/>
    <n v="479"/>
    <n v="0"/>
    <s v="Nov"/>
    <n v="2025"/>
    <x v="0"/>
  </r>
  <r>
    <s v="ORD101309"/>
    <d v="2025-11-05T00:00:00"/>
    <s v="CUST0067"/>
    <s v="Riya Verma"/>
    <s v="Female"/>
    <n v="31"/>
    <x v="23"/>
    <s v="West"/>
    <s v="P011"/>
    <x v="24"/>
    <x v="0"/>
    <s v="Kitchen"/>
    <n v="2"/>
    <n v="3499"/>
    <n v="0"/>
    <n v="4500"/>
    <x v="3"/>
    <s v="Delivered"/>
    <s v="Mobile App"/>
    <n v="5"/>
    <n v="6998"/>
    <n v="0"/>
    <n v="6998"/>
    <n v="4500"/>
    <n v="2498"/>
    <n v="0"/>
    <s v="Nov"/>
    <n v="2025"/>
    <x v="3"/>
  </r>
  <r>
    <s v="ORD104647"/>
    <d v="2025-11-05T00:00:00"/>
    <s v="CUST0745"/>
    <s v="Zoya Singh"/>
    <s v="Female"/>
    <n v="26"/>
    <x v="7"/>
    <s v="West"/>
    <s v="P019"/>
    <x v="18"/>
    <x v="5"/>
    <s v="Sports"/>
    <n v="1"/>
    <n v="1499"/>
    <n v="0.1"/>
    <n v="800"/>
    <x v="1"/>
    <s v="Delivered"/>
    <s v="Mobile App"/>
    <n v="5"/>
    <n v="1499"/>
    <n v="149.9"/>
    <n v="1349.1"/>
    <n v="800"/>
    <n v="549.09999999999991"/>
    <n v="0"/>
    <s v="Nov"/>
    <n v="2025"/>
    <x v="3"/>
  </r>
  <r>
    <s v="ORD100849"/>
    <d v="2025-11-05T00:00:00"/>
    <s v="CUST0558"/>
    <s v="Aditya Kapoor"/>
    <s v="Male"/>
    <n v="30"/>
    <x v="22"/>
    <s v="South"/>
    <s v="P006"/>
    <x v="8"/>
    <x v="2"/>
    <s v="Bags"/>
    <n v="4"/>
    <n v="1799"/>
    <n v="0.2"/>
    <n v="3800"/>
    <x v="3"/>
    <s v="Delivered"/>
    <s v="Website"/>
    <n v="4"/>
    <n v="7196"/>
    <n v="1439.2"/>
    <n v="5756.8"/>
    <n v="3800"/>
    <n v="1956.8000000000002"/>
    <n v="0"/>
    <s v="Nov"/>
    <n v="2025"/>
    <x v="3"/>
  </r>
  <r>
    <s v="ORD103195"/>
    <d v="2025-11-05T00:00:00"/>
    <s v="CUST0991"/>
    <s v="Shivam Mehta"/>
    <s v="Male"/>
    <n v="18"/>
    <x v="20"/>
    <s v="South"/>
    <s v="P001"/>
    <x v="6"/>
    <x v="3"/>
    <s v="Audio"/>
    <n v="2"/>
    <n v="2499"/>
    <n v="0.1"/>
    <n v="3100"/>
    <x v="0"/>
    <s v="Delivered"/>
    <s v="Mobile App"/>
    <n v="4"/>
    <n v="4998"/>
    <n v="499.8"/>
    <n v="4498.2"/>
    <n v="3100"/>
    <n v="1398.1999999999998"/>
    <n v="0"/>
    <s v="Nov"/>
    <n v="2025"/>
    <x v="0"/>
  </r>
  <r>
    <s v="ORD100016"/>
    <d v="2025-11-05T00:00:00"/>
    <s v="CUST0836"/>
    <s v="Varun Jain"/>
    <s v="Male"/>
    <n v="37"/>
    <x v="12"/>
    <s v="West"/>
    <s v="P020"/>
    <x v="14"/>
    <x v="5"/>
    <s v="Fitness"/>
    <n v="4"/>
    <n v="699"/>
    <n v="0.05"/>
    <n v="1280"/>
    <x v="0"/>
    <s v="Delivered"/>
    <s v="Mobile App"/>
    <n v="5"/>
    <n v="2796"/>
    <n v="139.80000000000001"/>
    <n v="2656.2"/>
    <n v="1280"/>
    <n v="1376.1999999999998"/>
    <n v="0"/>
    <s v="Nov"/>
    <n v="2025"/>
    <x v="2"/>
  </r>
  <r>
    <s v="ORD103659"/>
    <d v="2025-11-05T00:00:00"/>
    <s v="CUST1603"/>
    <s v="Riya Verma"/>
    <s v="Female"/>
    <n v="43"/>
    <x v="13"/>
    <s v="North"/>
    <s v="P012"/>
    <x v="0"/>
    <x v="0"/>
    <s v="Kitchen"/>
    <n v="3"/>
    <n v="5999"/>
    <n v="0.1"/>
    <n v="11700"/>
    <x v="5"/>
    <s v="Delivered"/>
    <s v="Mobile App"/>
    <n v="5"/>
    <n v="17997"/>
    <n v="1799.7"/>
    <n v="16197.3"/>
    <n v="11700"/>
    <n v="4497.2999999999993"/>
    <n v="0"/>
    <s v="Nov"/>
    <n v="2025"/>
    <x v="2"/>
  </r>
  <r>
    <s v="ORD103754"/>
    <d v="2025-11-06T00:00:00"/>
    <s v="CUST0758"/>
    <s v="Simran Gupta"/>
    <s v="Male"/>
    <n v="30"/>
    <x v="14"/>
    <s v="South"/>
    <s v="P023"/>
    <x v="20"/>
    <x v="1"/>
    <s v="Haircare"/>
    <n v="1"/>
    <n v="649"/>
    <n v="0.1"/>
    <n v="290"/>
    <x v="2"/>
    <s v="Delivered"/>
    <s v="Mobile App"/>
    <n v="4"/>
    <n v="649"/>
    <n v="64.900000000000006"/>
    <n v="584.1"/>
    <n v="290"/>
    <n v="294.10000000000002"/>
    <n v="0"/>
    <s v="Nov"/>
    <n v="2025"/>
    <x v="3"/>
  </r>
  <r>
    <s v="ORD104322"/>
    <d v="2025-11-06T00:00:00"/>
    <s v="CUST2164"/>
    <s v="Karan Jain"/>
    <s v="Male"/>
    <n v="41"/>
    <x v="19"/>
    <s v="East"/>
    <s v="P008"/>
    <x v="2"/>
    <x v="2"/>
    <s v="Clothing"/>
    <n v="1"/>
    <n v="799"/>
    <n v="0.1"/>
    <n v="390"/>
    <x v="1"/>
    <s v="Delivered"/>
    <s v="Mobile App"/>
    <n v="5"/>
    <n v="799"/>
    <n v="79.900000000000006"/>
    <n v="719.1"/>
    <n v="390"/>
    <n v="329.1"/>
    <n v="0"/>
    <s v="Nov"/>
    <n v="2025"/>
    <x v="2"/>
  </r>
  <r>
    <s v="ORD101008"/>
    <d v="2025-11-06T00:00:00"/>
    <s v="CUST0650"/>
    <s v="Arjun Rao"/>
    <s v="Male"/>
    <n v="39"/>
    <x v="15"/>
    <s v="West"/>
    <s v="P017"/>
    <x v="17"/>
    <x v="5"/>
    <s v="Fitness"/>
    <n v="2"/>
    <n v="2499"/>
    <n v="0.2"/>
    <n v="2900"/>
    <x v="1"/>
    <s v="Delivered"/>
    <s v="Website"/>
    <n v="2"/>
    <n v="4998"/>
    <n v="999.6"/>
    <n v="3998.4"/>
    <n v="2900"/>
    <n v="1098.4000000000001"/>
    <n v="0"/>
    <s v="Nov"/>
    <n v="2025"/>
    <x v="2"/>
  </r>
  <r>
    <s v="ORD104670"/>
    <d v="2025-11-06T00:00:00"/>
    <s v="CUST1451"/>
    <s v="Kiara Chopra"/>
    <s v="Male"/>
    <n v="25"/>
    <x v="22"/>
    <s v="South"/>
    <s v="P001"/>
    <x v="6"/>
    <x v="3"/>
    <s v="Audio"/>
    <n v="2"/>
    <n v="2499"/>
    <n v="0.15"/>
    <n v="3100"/>
    <x v="5"/>
    <s v="Delivered"/>
    <s v="Mobile App"/>
    <n v="4"/>
    <n v="4998"/>
    <n v="749.69999999999993"/>
    <n v="4248.3"/>
    <n v="3100"/>
    <n v="1148.3000000000002"/>
    <n v="0"/>
    <s v="Nov"/>
    <n v="2025"/>
    <x v="0"/>
  </r>
  <r>
    <s v="ORD103040"/>
    <d v="2025-11-06T00:00:00"/>
    <s v="CUST1868"/>
    <s v="Rahul Kumar"/>
    <s v="Male"/>
    <n v="27"/>
    <x v="18"/>
    <s v="South"/>
    <s v="P024"/>
    <x v="13"/>
    <x v="1"/>
    <s v="Fragrance"/>
    <n v="1"/>
    <n v="1799"/>
    <n v="0.1"/>
    <n v="900"/>
    <x v="4"/>
    <s v="Delivered"/>
    <s v="Mobile App"/>
    <n v="3"/>
    <n v="1799"/>
    <n v="179.9"/>
    <n v="1619.1"/>
    <n v="900"/>
    <n v="719.09999999999991"/>
    <n v="0"/>
    <s v="Nov"/>
    <n v="2025"/>
    <x v="3"/>
  </r>
  <r>
    <s v="ORD101144"/>
    <d v="2025-11-06T00:00:00"/>
    <s v="CUST1309"/>
    <s v="Kavya Patel"/>
    <s v="Female"/>
    <n v="32"/>
    <x v="18"/>
    <s v="South"/>
    <s v="P007"/>
    <x v="5"/>
    <x v="2"/>
    <s v="Footwear"/>
    <n v="2"/>
    <n v="2899"/>
    <n v="0.05"/>
    <n v="3400"/>
    <x v="3"/>
    <s v="Returned"/>
    <s v="Mobile App"/>
    <n v="4"/>
    <n v="5798"/>
    <n v="289.90000000000003"/>
    <n v="5508.1"/>
    <n v="3400"/>
    <n v="2108.1000000000004"/>
    <n v="0"/>
    <s v="Nov"/>
    <n v="2025"/>
    <x v="3"/>
  </r>
  <r>
    <s v="ORD101348"/>
    <d v="2025-11-06T00:00:00"/>
    <s v="CUST1441"/>
    <s v="Diya Mishra"/>
    <s v="Female"/>
    <n v="33"/>
    <x v="12"/>
    <s v="West"/>
    <s v="P019"/>
    <x v="18"/>
    <x v="5"/>
    <s v="Sports"/>
    <n v="2"/>
    <n v="1499"/>
    <n v="0"/>
    <n v="1600"/>
    <x v="1"/>
    <s v="Delivered"/>
    <s v="Mobile App"/>
    <n v="4"/>
    <n v="2998"/>
    <n v="0"/>
    <n v="2998"/>
    <n v="1600"/>
    <n v="1398"/>
    <n v="0"/>
    <s v="Nov"/>
    <n v="2025"/>
    <x v="3"/>
  </r>
  <r>
    <s v="ORD104931"/>
    <d v="2025-11-06T00:00:00"/>
    <s v="CUST1193"/>
    <s v="Zoya Singh"/>
    <s v="Female"/>
    <n v="32"/>
    <x v="7"/>
    <s v="West"/>
    <s v="P025"/>
    <x v="1"/>
    <x v="1"/>
    <s v="Skincare"/>
    <n v="1"/>
    <n v="699"/>
    <n v="0.1"/>
    <n v="310"/>
    <x v="0"/>
    <s v="Delivered"/>
    <s v="Mobile App"/>
    <n v="5"/>
    <n v="699"/>
    <n v="69.900000000000006"/>
    <n v="629.1"/>
    <n v="310"/>
    <n v="319.10000000000002"/>
    <n v="0"/>
    <s v="Nov"/>
    <n v="2025"/>
    <x v="3"/>
  </r>
  <r>
    <s v="ORD103327"/>
    <d v="2025-11-07T00:00:00"/>
    <s v="CUST1129"/>
    <s v="Zoya Singh"/>
    <s v="Male"/>
    <n v="33"/>
    <x v="21"/>
    <s v="East"/>
    <s v="P007"/>
    <x v="5"/>
    <x v="2"/>
    <s v="Footwear"/>
    <n v="2"/>
    <n v="2899"/>
    <n v="0.1"/>
    <n v="3400"/>
    <x v="5"/>
    <s v="Delivered"/>
    <s v="Website"/>
    <n v="5"/>
    <n v="5798"/>
    <n v="579.80000000000007"/>
    <n v="5218.2"/>
    <n v="3400"/>
    <n v="1818.1999999999998"/>
    <n v="0"/>
    <s v="Nov"/>
    <n v="2025"/>
    <x v="3"/>
  </r>
  <r>
    <s v="ORD101736"/>
    <d v="2025-11-07T00:00:00"/>
    <s v="CUST1668"/>
    <s v="Varun Jain"/>
    <s v="Male"/>
    <n v="35"/>
    <x v="19"/>
    <s v="East"/>
    <s v="P026"/>
    <x v="15"/>
    <x v="4"/>
    <s v="Fiction"/>
    <n v="2"/>
    <n v="899"/>
    <n v="0.1"/>
    <n v="840"/>
    <x v="3"/>
    <s v="Delivered"/>
    <s v="Website"/>
    <n v="5"/>
    <n v="1798"/>
    <n v="179.8"/>
    <n v="1618.2"/>
    <n v="840"/>
    <n v="778.2"/>
    <n v="0"/>
    <s v="Nov"/>
    <n v="2025"/>
    <x v="3"/>
  </r>
  <r>
    <s v="ORD103957"/>
    <d v="2025-11-07T00:00:00"/>
    <s v="CUST1474"/>
    <s v="Manish Agarwal"/>
    <s v="Male"/>
    <n v="37"/>
    <x v="4"/>
    <s v="South"/>
    <s v="P021"/>
    <x v="3"/>
    <x v="1"/>
    <s v="Skincare"/>
    <n v="3"/>
    <n v="499"/>
    <n v="0.05"/>
    <n v="660"/>
    <x v="5"/>
    <s v="Returned"/>
    <s v="Website"/>
    <n v="3"/>
    <n v="1497"/>
    <n v="74.850000000000009"/>
    <n v="1422.15"/>
    <n v="660"/>
    <n v="762.15000000000009"/>
    <n v="0"/>
    <s v="Nov"/>
    <n v="2025"/>
    <x v="2"/>
  </r>
  <r>
    <s v="ORD101101"/>
    <d v="2025-11-07T00:00:00"/>
    <s v="CUST1174"/>
    <s v="Simran Gupta"/>
    <s v="Male"/>
    <n v="42"/>
    <x v="11"/>
    <s v="West"/>
    <s v="P017"/>
    <x v="17"/>
    <x v="5"/>
    <s v="Fitness"/>
    <n v="1"/>
    <n v="2499"/>
    <n v="0.1"/>
    <n v="1450"/>
    <x v="1"/>
    <s v="Delivered"/>
    <s v="Website"/>
    <n v="5"/>
    <n v="2499"/>
    <n v="249.9"/>
    <n v="2249.1"/>
    <n v="1450"/>
    <n v="799.09999999999991"/>
    <n v="0"/>
    <s v="Nov"/>
    <n v="2025"/>
    <x v="2"/>
  </r>
  <r>
    <s v="ORD102446"/>
    <d v="2025-11-07T00:00:00"/>
    <s v="CUST1382"/>
    <s v="Kabir Gupta"/>
    <s v="Male"/>
    <n v="23"/>
    <x v="5"/>
    <s v="West"/>
    <s v="P004"/>
    <x v="19"/>
    <x v="3"/>
    <s v="Accessories"/>
    <n v="4"/>
    <n v="899"/>
    <n v="0.25"/>
    <n v="1920"/>
    <x v="3"/>
    <s v="Delivered"/>
    <s v="Mobile App"/>
    <n v="5"/>
    <n v="3596"/>
    <n v="899"/>
    <n v="2697"/>
    <n v="1920"/>
    <n v="777"/>
    <n v="0"/>
    <s v="Nov"/>
    <n v="2025"/>
    <x v="0"/>
  </r>
  <r>
    <s v="ORD101702"/>
    <d v="2025-11-07T00:00:00"/>
    <s v="CUST1393"/>
    <s v="Sakshi Mishra"/>
    <s v="Female"/>
    <n v="42"/>
    <x v="14"/>
    <s v="South"/>
    <s v="P030"/>
    <x v="7"/>
    <x v="4"/>
    <s v="Self Development"/>
    <n v="2"/>
    <n v="599"/>
    <n v="0.05"/>
    <n v="520"/>
    <x v="3"/>
    <s v="Delivered"/>
    <s v="Mobile App"/>
    <n v="2"/>
    <n v="1198"/>
    <n v="59.900000000000006"/>
    <n v="1138.0999999999999"/>
    <n v="520"/>
    <n v="618.09999999999991"/>
    <n v="0"/>
    <s v="Nov"/>
    <n v="2025"/>
    <x v="2"/>
  </r>
  <r>
    <s v="ORD101526"/>
    <d v="2025-11-07T00:00:00"/>
    <s v="CUST1320"/>
    <s v="Sanya Malhotra"/>
    <s v="Female"/>
    <n v="21"/>
    <x v="15"/>
    <s v="West"/>
    <s v="P028"/>
    <x v="12"/>
    <x v="4"/>
    <s v="Technology"/>
    <n v="1"/>
    <n v="1099"/>
    <n v="0"/>
    <n v="520"/>
    <x v="0"/>
    <s v="Delivered"/>
    <s v="Mobile App"/>
    <n v="4"/>
    <n v="1099"/>
    <n v="0"/>
    <n v="1099"/>
    <n v="520"/>
    <n v="579"/>
    <n v="0"/>
    <s v="Nov"/>
    <n v="2025"/>
    <x v="0"/>
  </r>
  <r>
    <s v="ORD104176"/>
    <d v="2025-11-07T00:00:00"/>
    <s v="CUST1695"/>
    <s v="Shivam Mehta"/>
    <s v="Male"/>
    <n v="21"/>
    <x v="7"/>
    <s v="West"/>
    <s v="P010"/>
    <x v="26"/>
    <x v="2"/>
    <s v="Clothing"/>
    <n v="3"/>
    <n v="1499"/>
    <n v="0.25"/>
    <n v="2340"/>
    <x v="0"/>
    <s v="Delivered"/>
    <s v="Website"/>
    <n v="4"/>
    <n v="4497"/>
    <n v="1124.25"/>
    <n v="3372.75"/>
    <n v="2340"/>
    <n v="1032.75"/>
    <n v="0"/>
    <s v="Nov"/>
    <n v="2025"/>
    <x v="0"/>
  </r>
  <r>
    <s v="ORD102904"/>
    <d v="2025-11-07T00:00:00"/>
    <s v="CUST0202"/>
    <s v="Arjun Rao"/>
    <s v="Female"/>
    <n v="32"/>
    <x v="6"/>
    <s v="North"/>
    <s v="P014"/>
    <x v="29"/>
    <x v="0"/>
    <s v="Home Decor"/>
    <n v="1"/>
    <n v="1299"/>
    <n v="0.05"/>
    <n v="690"/>
    <x v="0"/>
    <s v="Delivered"/>
    <s v="Mobile App"/>
    <n v="4"/>
    <n v="1299"/>
    <n v="64.95"/>
    <n v="1234.05"/>
    <n v="690"/>
    <n v="544.04999999999995"/>
    <n v="0"/>
    <s v="Nov"/>
    <n v="2025"/>
    <x v="3"/>
  </r>
  <r>
    <s v="ORD100659"/>
    <d v="2025-11-08T00:00:00"/>
    <s v="CUST1098"/>
    <s v="Arjun Rao"/>
    <s v="Male"/>
    <n v="38"/>
    <x v="1"/>
    <s v="North"/>
    <s v="P030"/>
    <x v="7"/>
    <x v="4"/>
    <s v="Self Development"/>
    <n v="1"/>
    <n v="599"/>
    <n v="0.05"/>
    <n v="260"/>
    <x v="2"/>
    <s v="Cancelled"/>
    <s v="Mobile App"/>
    <m/>
    <n v="599"/>
    <n v="29.950000000000003"/>
    <n v="569.04999999999995"/>
    <n v="260"/>
    <n v="309.04999999999995"/>
    <n v="0"/>
    <s v="Nov"/>
    <n v="2025"/>
    <x v="2"/>
  </r>
  <r>
    <s v="ORD103320"/>
    <d v="2025-11-08T00:00:00"/>
    <s v="CUST0838"/>
    <s v="Kabir Gupta"/>
    <s v="Male"/>
    <n v="30"/>
    <x v="10"/>
    <s v="South"/>
    <s v="P011"/>
    <x v="24"/>
    <x v="0"/>
    <s v="Kitchen"/>
    <n v="1"/>
    <n v="3499"/>
    <n v="0.1"/>
    <n v="2250"/>
    <x v="1"/>
    <s v="Returned"/>
    <s v="Mobile App"/>
    <n v="4"/>
    <n v="3499"/>
    <n v="349.90000000000003"/>
    <n v="3149.1"/>
    <n v="2250"/>
    <n v="899.09999999999991"/>
    <n v="0"/>
    <s v="Nov"/>
    <n v="2025"/>
    <x v="3"/>
  </r>
  <r>
    <s v="ORD101013"/>
    <d v="2025-11-08T00:00:00"/>
    <s v="CUST0979"/>
    <s v="Anjali Verma"/>
    <s v="Male"/>
    <n v="35"/>
    <x v="7"/>
    <s v="West"/>
    <s v="P005"/>
    <x v="27"/>
    <x v="3"/>
    <s v="Accessories"/>
    <n v="2"/>
    <n v="1599"/>
    <n v="0"/>
    <n v="1840"/>
    <x v="0"/>
    <s v="Delivered"/>
    <s v="Mobile App"/>
    <n v="3"/>
    <n v="3198"/>
    <n v="0"/>
    <n v="3198"/>
    <n v="1840"/>
    <n v="1358"/>
    <n v="0"/>
    <s v="Nov"/>
    <n v="2025"/>
    <x v="3"/>
  </r>
  <r>
    <s v="ORD104870"/>
    <d v="2025-11-08T00:00:00"/>
    <s v="CUST0988"/>
    <s v="Ananya Kumar"/>
    <s v="Female"/>
    <n v="25"/>
    <x v="8"/>
    <s v="East"/>
    <s v="P002"/>
    <x v="10"/>
    <x v="3"/>
    <s v="Audio"/>
    <n v="2"/>
    <n v="1899"/>
    <n v="0.05"/>
    <n v="2240"/>
    <x v="0"/>
    <s v="Delivered"/>
    <s v="Website"/>
    <n v="4"/>
    <n v="3798"/>
    <n v="189.9"/>
    <n v="3608.1"/>
    <n v="2240"/>
    <n v="1368.1"/>
    <n v="0"/>
    <s v="Nov"/>
    <n v="2025"/>
    <x v="0"/>
  </r>
  <r>
    <s v="ORD101618"/>
    <d v="2025-11-08T00:00:00"/>
    <s v="CUST2162"/>
    <s v="Yash Agarwal"/>
    <s v="Male"/>
    <n v="18"/>
    <x v="13"/>
    <s v="North"/>
    <s v="P027"/>
    <x v="25"/>
    <x v="4"/>
    <s v="Business"/>
    <n v="1"/>
    <n v="699"/>
    <n v="0.05"/>
    <n v="300"/>
    <x v="0"/>
    <s v="Delivered"/>
    <s v="Website"/>
    <n v="5"/>
    <n v="699"/>
    <n v="34.950000000000003"/>
    <n v="664.05"/>
    <n v="300"/>
    <n v="364.04999999999995"/>
    <n v="0"/>
    <s v="Nov"/>
    <n v="2025"/>
    <x v="0"/>
  </r>
  <r>
    <s v="ORD101402"/>
    <d v="2025-11-08T00:00:00"/>
    <s v="CUST1179"/>
    <s v="Vansh Chopra"/>
    <s v="Male"/>
    <n v="43"/>
    <x v="14"/>
    <s v="South"/>
    <s v="P009"/>
    <x v="21"/>
    <x v="2"/>
    <s v="Clothing"/>
    <n v="3"/>
    <n v="1999"/>
    <n v="0.1"/>
    <n v="3150"/>
    <x v="0"/>
    <s v="Delivered"/>
    <s v="Mobile App"/>
    <n v="5"/>
    <n v="5997"/>
    <n v="599.70000000000005"/>
    <n v="5397.3"/>
    <n v="3150"/>
    <n v="2247.3000000000002"/>
    <n v="0"/>
    <s v="Nov"/>
    <n v="2025"/>
    <x v="2"/>
  </r>
  <r>
    <s v="ORD104689"/>
    <d v="2025-11-09T00:00:00"/>
    <s v="CUST0844"/>
    <s v="Rahul Kumar"/>
    <s v="Male"/>
    <n v="46"/>
    <x v="21"/>
    <s v="East"/>
    <s v="P021"/>
    <x v="3"/>
    <x v="1"/>
    <s v="Skincare"/>
    <n v="2"/>
    <n v="499"/>
    <n v="0.3"/>
    <n v="440"/>
    <x v="0"/>
    <s v="Delivered"/>
    <s v="Mobile App"/>
    <n v="5"/>
    <n v="998"/>
    <n v="299.39999999999998"/>
    <n v="698.6"/>
    <n v="440"/>
    <n v="258.60000000000002"/>
    <n v="0"/>
    <s v="Nov"/>
    <n v="2025"/>
    <x v="1"/>
  </r>
  <r>
    <s v="ORD103069"/>
    <d v="2025-11-09T00:00:00"/>
    <s v="CUST2127"/>
    <s v="Isha Mehta"/>
    <s v="Male"/>
    <n v="38"/>
    <x v="7"/>
    <s v="West"/>
    <s v="P025"/>
    <x v="1"/>
    <x v="1"/>
    <s v="Skincare"/>
    <n v="1"/>
    <n v="699"/>
    <n v="0.15"/>
    <n v="310"/>
    <x v="4"/>
    <s v="Returned"/>
    <s v="Website"/>
    <n v="5"/>
    <n v="699"/>
    <n v="104.85"/>
    <n v="594.15"/>
    <n v="310"/>
    <n v="284.14999999999998"/>
    <n v="0"/>
    <s v="Nov"/>
    <n v="2025"/>
    <x v="2"/>
  </r>
  <r>
    <s v="ORD100917"/>
    <d v="2025-11-09T00:00:00"/>
    <s v="CUST1529"/>
    <s v="Meera Singh"/>
    <s v="Male"/>
    <n v="24"/>
    <x v="0"/>
    <s v="East"/>
    <s v="P005"/>
    <x v="27"/>
    <x v="3"/>
    <s v="Accessories"/>
    <n v="1"/>
    <n v="1599"/>
    <n v="0.1"/>
    <n v="920"/>
    <x v="1"/>
    <s v="Delivered"/>
    <s v="Mobile App"/>
    <n v="4"/>
    <n v="1599"/>
    <n v="159.9"/>
    <n v="1439.1"/>
    <n v="920"/>
    <n v="519.09999999999991"/>
    <n v="0"/>
    <s v="Nov"/>
    <n v="2025"/>
    <x v="0"/>
  </r>
  <r>
    <s v="ORD102275"/>
    <d v="2025-11-09T00:00:00"/>
    <s v="CUST1919"/>
    <s v="Shivam Mehta"/>
    <s v="Female"/>
    <n v="32"/>
    <x v="6"/>
    <s v="North"/>
    <s v="P010"/>
    <x v="26"/>
    <x v="2"/>
    <s v="Clothing"/>
    <n v="2"/>
    <n v="1499"/>
    <n v="0.25"/>
    <n v="1560"/>
    <x v="0"/>
    <s v="Delivered"/>
    <s v="Mobile App"/>
    <n v="3"/>
    <n v="2998"/>
    <n v="749.5"/>
    <n v="2248.5"/>
    <n v="1560"/>
    <n v="688.5"/>
    <n v="0"/>
    <s v="Nov"/>
    <n v="2025"/>
    <x v="3"/>
  </r>
  <r>
    <s v="ORD101469"/>
    <d v="2025-11-09T00:00:00"/>
    <s v="CUST2160"/>
    <s v="Mohit Sharma"/>
    <s v="Male"/>
    <n v="38"/>
    <x v="8"/>
    <s v="East"/>
    <s v="P005"/>
    <x v="27"/>
    <x v="3"/>
    <s v="Accessories"/>
    <n v="1"/>
    <n v="1599"/>
    <n v="0.1"/>
    <n v="920"/>
    <x v="0"/>
    <s v="Delivered"/>
    <s v="Website"/>
    <n v="4"/>
    <n v="1599"/>
    <n v="159.9"/>
    <n v="1439.1"/>
    <n v="920"/>
    <n v="519.09999999999991"/>
    <n v="0"/>
    <s v="Nov"/>
    <n v="2025"/>
    <x v="2"/>
  </r>
  <r>
    <s v="ORD102092"/>
    <d v="2025-11-09T00:00:00"/>
    <s v="CUST2001"/>
    <s v="Sakshi Mishra"/>
    <s v="Male"/>
    <n v="31"/>
    <x v="11"/>
    <s v="West"/>
    <s v="P011"/>
    <x v="24"/>
    <x v="0"/>
    <s v="Kitchen"/>
    <n v="1"/>
    <n v="3499"/>
    <n v="0.1"/>
    <n v="2250"/>
    <x v="4"/>
    <s v="Delivered"/>
    <s v="Mobile App"/>
    <n v="3"/>
    <n v="3499"/>
    <n v="349.90000000000003"/>
    <n v="3149.1"/>
    <n v="2250"/>
    <n v="899.09999999999991"/>
    <n v="0"/>
    <s v="Nov"/>
    <n v="2025"/>
    <x v="3"/>
  </r>
  <r>
    <s v="ORD102122"/>
    <d v="2025-11-09T00:00:00"/>
    <s v="CUST1434"/>
    <s v="Rohan Rao"/>
    <s v="Female"/>
    <n v="38"/>
    <x v="22"/>
    <s v="South"/>
    <s v="P021"/>
    <x v="3"/>
    <x v="1"/>
    <s v="Skincare"/>
    <n v="1"/>
    <n v="499"/>
    <n v="0.05"/>
    <n v="220"/>
    <x v="1"/>
    <s v="Delivered"/>
    <s v="Mobile App"/>
    <n v="5"/>
    <n v="499"/>
    <n v="24.950000000000003"/>
    <n v="474.05"/>
    <n v="220"/>
    <n v="254.05"/>
    <n v="0"/>
    <s v="Nov"/>
    <n v="2025"/>
    <x v="2"/>
  </r>
  <r>
    <s v="ORD104425"/>
    <d v="2025-11-09T00:00:00"/>
    <s v="CUST2181"/>
    <s v="Akash Bansal"/>
    <s v="Female"/>
    <n v="30"/>
    <x v="1"/>
    <s v="North"/>
    <s v="P007"/>
    <x v="5"/>
    <x v="2"/>
    <s v="Footwear"/>
    <n v="1"/>
    <n v="2899"/>
    <n v="0.15"/>
    <n v="1700"/>
    <x v="3"/>
    <s v="Delivered"/>
    <s v="Mobile App"/>
    <n v="5"/>
    <n v="2899"/>
    <n v="434.84999999999997"/>
    <n v="2464.15"/>
    <n v="1700"/>
    <n v="764.15000000000009"/>
    <n v="0"/>
    <s v="Nov"/>
    <n v="2025"/>
    <x v="3"/>
  </r>
  <r>
    <s v="ORD103117"/>
    <d v="2025-11-09T00:00:00"/>
    <s v="CUST1567"/>
    <s v="Shivam Mehta"/>
    <s v="Female"/>
    <n v="22"/>
    <x v="11"/>
    <s v="West"/>
    <s v="P028"/>
    <x v="12"/>
    <x v="4"/>
    <s v="Technology"/>
    <n v="1"/>
    <n v="1099"/>
    <n v="0.1"/>
    <n v="520"/>
    <x v="1"/>
    <s v="Delivered"/>
    <s v="Website"/>
    <n v="5"/>
    <n v="1099"/>
    <n v="109.9"/>
    <n v="989.1"/>
    <n v="520"/>
    <n v="469.1"/>
    <n v="0"/>
    <s v="Nov"/>
    <n v="2025"/>
    <x v="0"/>
  </r>
  <r>
    <s v="ORD102773"/>
    <d v="2025-11-09T00:00:00"/>
    <s v="CUST1878"/>
    <s v="Simran Gupta"/>
    <s v="Male"/>
    <n v="36"/>
    <x v="11"/>
    <s v="West"/>
    <s v="P023"/>
    <x v="20"/>
    <x v="1"/>
    <s v="Haircare"/>
    <n v="1"/>
    <n v="649"/>
    <n v="0.05"/>
    <n v="290"/>
    <x v="0"/>
    <s v="Delivered"/>
    <s v="Mobile App"/>
    <n v="4"/>
    <n v="649"/>
    <n v="32.450000000000003"/>
    <n v="616.54999999999995"/>
    <n v="290"/>
    <n v="326.54999999999995"/>
    <n v="0"/>
    <s v="Nov"/>
    <n v="2025"/>
    <x v="2"/>
  </r>
  <r>
    <s v="ORD104055"/>
    <d v="2025-11-09T00:00:00"/>
    <s v="CUST1288"/>
    <s v="Sanya Malhotra"/>
    <s v="Male"/>
    <n v="40"/>
    <x v="17"/>
    <s v="North"/>
    <s v="P026"/>
    <x v="15"/>
    <x v="4"/>
    <s v="Fiction"/>
    <n v="1"/>
    <n v="899"/>
    <n v="0.05"/>
    <n v="420"/>
    <x v="4"/>
    <s v="Delivered"/>
    <s v="Website"/>
    <n v="5"/>
    <n v="899"/>
    <n v="44.95"/>
    <n v="854.05"/>
    <n v="420"/>
    <n v="434.04999999999995"/>
    <n v="0"/>
    <s v="Nov"/>
    <n v="2025"/>
    <x v="2"/>
  </r>
  <r>
    <s v="ORD102673"/>
    <d v="2025-11-09T00:00:00"/>
    <s v="CUST0771"/>
    <s v="Riya Verma"/>
    <s v="Female"/>
    <n v="19"/>
    <x v="9"/>
    <s v="North"/>
    <s v="P008"/>
    <x v="2"/>
    <x v="2"/>
    <s v="Clothing"/>
    <n v="2"/>
    <n v="799"/>
    <n v="0"/>
    <n v="780"/>
    <x v="4"/>
    <s v="Cancelled"/>
    <s v="Website"/>
    <m/>
    <n v="1598"/>
    <n v="0"/>
    <n v="1598"/>
    <n v="780"/>
    <n v="818"/>
    <n v="0"/>
    <s v="Nov"/>
    <n v="2025"/>
    <x v="0"/>
  </r>
  <r>
    <s v="ORD100853"/>
    <d v="2025-11-09T00:00:00"/>
    <s v="CUST0003"/>
    <s v="Riya Verma"/>
    <s v="Female"/>
    <n v="32"/>
    <x v="17"/>
    <s v="North"/>
    <s v="P007"/>
    <x v="5"/>
    <x v="2"/>
    <s v="Footwear"/>
    <n v="1"/>
    <n v="2899"/>
    <n v="0.05"/>
    <n v="1700"/>
    <x v="0"/>
    <s v="Delivered"/>
    <s v="Mobile App"/>
    <n v="5"/>
    <n v="2899"/>
    <n v="144.95000000000002"/>
    <n v="2754.05"/>
    <n v="1700"/>
    <n v="1054.0500000000002"/>
    <n v="0"/>
    <s v="Nov"/>
    <n v="2025"/>
    <x v="3"/>
  </r>
  <r>
    <s v="ORD102124"/>
    <d v="2025-11-10T00:00:00"/>
    <s v="CUST1672"/>
    <s v="Sanya Malhotra"/>
    <s v="Male"/>
    <n v="26"/>
    <x v="23"/>
    <s v="West"/>
    <s v="P004"/>
    <x v="19"/>
    <x v="3"/>
    <s v="Accessories"/>
    <n v="1"/>
    <n v="899"/>
    <n v="0.05"/>
    <n v="480"/>
    <x v="0"/>
    <s v="Delivered"/>
    <s v="Website"/>
    <n v="1"/>
    <n v="899"/>
    <n v="44.95"/>
    <n v="854.05"/>
    <n v="480"/>
    <n v="374.04999999999995"/>
    <n v="0"/>
    <s v="Nov"/>
    <n v="2025"/>
    <x v="3"/>
  </r>
  <r>
    <s v="ORD103263"/>
    <d v="2025-11-10T00:00:00"/>
    <s v="CUST2152"/>
    <s v="Sanya Malhotra"/>
    <s v="Male"/>
    <n v="34"/>
    <x v="16"/>
    <s v="North"/>
    <s v="P014"/>
    <x v="29"/>
    <x v="0"/>
    <s v="Home Decor"/>
    <n v="1"/>
    <n v="1299"/>
    <n v="0.25"/>
    <n v="690"/>
    <x v="4"/>
    <s v="Delivered"/>
    <s v="Mobile App"/>
    <n v="3"/>
    <n v="1299"/>
    <n v="324.75"/>
    <n v="974.25"/>
    <n v="690"/>
    <n v="284.25"/>
    <n v="0"/>
    <s v="Nov"/>
    <n v="2025"/>
    <x v="3"/>
  </r>
  <r>
    <s v="ORD104115"/>
    <d v="2025-11-10T00:00:00"/>
    <s v="CUST1303"/>
    <s v="Aditi Saxena"/>
    <s v="Male"/>
    <n v="38"/>
    <x v="7"/>
    <s v="West"/>
    <s v="P001"/>
    <x v="6"/>
    <x v="3"/>
    <s v="Audio"/>
    <n v="2"/>
    <n v="2499"/>
    <n v="0.05"/>
    <n v="3100"/>
    <x v="1"/>
    <s v="Delivered"/>
    <s v="Website"/>
    <n v="3"/>
    <n v="4998"/>
    <n v="249.9"/>
    <n v="4748.1000000000004"/>
    <n v="3100"/>
    <n v="1648.1000000000004"/>
    <n v="0"/>
    <s v="Nov"/>
    <n v="2025"/>
    <x v="2"/>
  </r>
  <r>
    <s v="ORD102252"/>
    <d v="2025-11-10T00:00:00"/>
    <s v="CUST1196"/>
    <s v="Rahul Kumar"/>
    <s v="Female"/>
    <n v="47"/>
    <x v="18"/>
    <s v="South"/>
    <s v="P019"/>
    <x v="18"/>
    <x v="5"/>
    <s v="Sports"/>
    <n v="2"/>
    <n v="1499"/>
    <n v="0.05"/>
    <n v="1600"/>
    <x v="5"/>
    <s v="Delivered"/>
    <s v="Mobile App"/>
    <n v="4"/>
    <n v="2998"/>
    <n v="149.9"/>
    <n v="2848.1"/>
    <n v="1600"/>
    <n v="1248.0999999999999"/>
    <n v="0"/>
    <s v="Nov"/>
    <n v="2025"/>
    <x v="1"/>
  </r>
  <r>
    <s v="ORD104294"/>
    <d v="2025-11-10T00:00:00"/>
    <s v="CUST0249"/>
    <s v="Meera Singh"/>
    <s v="Female"/>
    <n v="29"/>
    <x v="20"/>
    <s v="South"/>
    <s v="P009"/>
    <x v="21"/>
    <x v="2"/>
    <s v="Clothing"/>
    <n v="2"/>
    <n v="1999"/>
    <n v="0"/>
    <n v="2100"/>
    <x v="5"/>
    <s v="Returned"/>
    <s v="Website"/>
    <n v="5"/>
    <n v="3998"/>
    <n v="0"/>
    <n v="3998"/>
    <n v="2100"/>
    <n v="1898"/>
    <n v="0"/>
    <s v="Nov"/>
    <n v="2025"/>
    <x v="3"/>
  </r>
  <r>
    <s v="ORD102008"/>
    <d v="2025-11-10T00:00:00"/>
    <s v="CUST0370"/>
    <s v="Yash Agarwal"/>
    <s v="Female"/>
    <n v="34"/>
    <x v="7"/>
    <s v="West"/>
    <s v="P003"/>
    <x v="9"/>
    <x v="3"/>
    <s v="Wearables"/>
    <n v="1"/>
    <n v="3299"/>
    <n v="0.1"/>
    <n v="2100"/>
    <x v="4"/>
    <s v="Returned"/>
    <s v="Website"/>
    <n v="5"/>
    <n v="3299"/>
    <n v="329.90000000000003"/>
    <n v="2969.1"/>
    <n v="2100"/>
    <n v="869.09999999999991"/>
    <n v="0"/>
    <s v="Nov"/>
    <n v="2025"/>
    <x v="3"/>
  </r>
  <r>
    <s v="ORD100025"/>
    <d v="2025-11-10T00:00:00"/>
    <s v="CUST1269"/>
    <s v="Pranav Bansal"/>
    <s v="Female"/>
    <n v="29"/>
    <x v="0"/>
    <s v="East"/>
    <s v="P021"/>
    <x v="3"/>
    <x v="1"/>
    <s v="Skincare"/>
    <n v="2"/>
    <n v="499"/>
    <n v="0.05"/>
    <n v="440"/>
    <x v="1"/>
    <s v="Delivered"/>
    <s v="Website"/>
    <n v="4"/>
    <n v="998"/>
    <n v="49.900000000000006"/>
    <n v="948.1"/>
    <n v="440"/>
    <n v="508.1"/>
    <n v="0"/>
    <s v="Nov"/>
    <n v="2025"/>
    <x v="3"/>
  </r>
  <r>
    <s v="ORD103403"/>
    <d v="2025-11-10T00:00:00"/>
    <s v="CUST1812"/>
    <s v="Karan Jain"/>
    <s v="Male"/>
    <n v="18"/>
    <x v="12"/>
    <s v="West"/>
    <s v="P029"/>
    <x v="11"/>
    <x v="4"/>
    <s v="Technology"/>
    <n v="2"/>
    <n v="1299"/>
    <n v="0.15"/>
    <n v="1220"/>
    <x v="2"/>
    <s v="Delivered"/>
    <s v="Mobile App"/>
    <n v="5"/>
    <n v="2598"/>
    <n v="389.7"/>
    <n v="2208.3000000000002"/>
    <n v="1220"/>
    <n v="988.30000000000018"/>
    <n v="0"/>
    <s v="Nov"/>
    <n v="2025"/>
    <x v="0"/>
  </r>
  <r>
    <s v="ORD103332"/>
    <d v="2025-11-10T00:00:00"/>
    <s v="CUST0149"/>
    <s v="Pranav Bansal"/>
    <s v="Male"/>
    <n v="31"/>
    <x v="19"/>
    <s v="East"/>
    <s v="P020"/>
    <x v="14"/>
    <x v="5"/>
    <s v="Fitness"/>
    <n v="1"/>
    <n v="699"/>
    <n v="0.05"/>
    <n v="320"/>
    <x v="3"/>
    <s v="Returned"/>
    <s v="Mobile App"/>
    <n v="4"/>
    <n v="699"/>
    <n v="34.950000000000003"/>
    <n v="664.05"/>
    <n v="320"/>
    <n v="344.04999999999995"/>
    <n v="0"/>
    <s v="Nov"/>
    <n v="2025"/>
    <x v="3"/>
  </r>
  <r>
    <s v="ORD101383"/>
    <d v="2025-11-10T00:00:00"/>
    <s v="CUST1084"/>
    <s v="Ananya Kumar"/>
    <s v="Female"/>
    <n v="37"/>
    <x v="4"/>
    <s v="South"/>
    <s v="P024"/>
    <x v="13"/>
    <x v="1"/>
    <s v="Fragrance"/>
    <n v="2"/>
    <n v="1799"/>
    <n v="0.1"/>
    <n v="1800"/>
    <x v="3"/>
    <s v="Delivered"/>
    <s v="Mobile App"/>
    <n v="1"/>
    <n v="3598"/>
    <n v="359.8"/>
    <n v="3238.2"/>
    <n v="1800"/>
    <n v="1438.1999999999998"/>
    <n v="0"/>
    <s v="Nov"/>
    <n v="2025"/>
    <x v="2"/>
  </r>
  <r>
    <s v="ORD102053"/>
    <d v="2025-11-10T00:00:00"/>
    <s v="CUST1914"/>
    <s v="Rohan Rao"/>
    <s v="Male"/>
    <n v="36"/>
    <x v="16"/>
    <s v="North"/>
    <s v="P007"/>
    <x v="5"/>
    <x v="2"/>
    <s v="Footwear"/>
    <n v="1"/>
    <n v="2899"/>
    <n v="0.1"/>
    <n v="1700"/>
    <x v="1"/>
    <s v="Delivered"/>
    <s v="Mobile App"/>
    <n v="5"/>
    <n v="2899"/>
    <n v="289.90000000000003"/>
    <n v="2609.1"/>
    <n v="1700"/>
    <n v="909.09999999999991"/>
    <n v="0"/>
    <s v="Nov"/>
    <n v="2025"/>
    <x v="2"/>
  </r>
  <r>
    <s v="ORD103470"/>
    <d v="2025-11-10T00:00:00"/>
    <s v="CUST0144"/>
    <s v="Mohit Sharma"/>
    <s v="Male"/>
    <n v="21"/>
    <x v="17"/>
    <s v="North"/>
    <s v="P023"/>
    <x v="20"/>
    <x v="1"/>
    <s v="Haircare"/>
    <n v="3"/>
    <n v="649"/>
    <n v="0.2"/>
    <n v="870"/>
    <x v="0"/>
    <s v="Delivered"/>
    <s v="Website"/>
    <n v="5"/>
    <n v="1947"/>
    <n v="389.40000000000003"/>
    <n v="1557.6"/>
    <n v="870"/>
    <n v="687.59999999999991"/>
    <n v="0"/>
    <s v="Nov"/>
    <n v="2025"/>
    <x v="0"/>
  </r>
  <r>
    <s v="ORD100299"/>
    <d v="2025-11-10T00:00:00"/>
    <s v="CUST1785"/>
    <s v="Meera Singh"/>
    <s v="Female"/>
    <n v="39"/>
    <x v="7"/>
    <s v="West"/>
    <s v="P013"/>
    <x v="22"/>
    <x v="0"/>
    <s v="Cookware"/>
    <n v="1"/>
    <n v="4299"/>
    <n v="0.15"/>
    <n v="2700"/>
    <x v="0"/>
    <s v="Delivered"/>
    <s v="Mobile App"/>
    <n v="5"/>
    <n v="4299"/>
    <n v="644.85"/>
    <n v="3654.15"/>
    <n v="2700"/>
    <n v="954.15000000000009"/>
    <n v="0"/>
    <s v="Nov"/>
    <n v="2025"/>
    <x v="2"/>
  </r>
  <r>
    <s v="ORD103474"/>
    <d v="2025-11-10T00:00:00"/>
    <s v="CUST1315"/>
    <s v="Riya Verma"/>
    <s v="Female"/>
    <n v="35"/>
    <x v="17"/>
    <s v="North"/>
    <s v="P006"/>
    <x v="8"/>
    <x v="2"/>
    <s v="Bags"/>
    <n v="5"/>
    <n v="1799"/>
    <n v="0.15"/>
    <n v="4750"/>
    <x v="3"/>
    <s v="Delivered"/>
    <s v="Website"/>
    <n v="2"/>
    <n v="8995"/>
    <n v="1349.25"/>
    <n v="7645.75"/>
    <n v="4750"/>
    <n v="2895.75"/>
    <n v="0"/>
    <s v="Nov"/>
    <n v="2025"/>
    <x v="3"/>
  </r>
  <r>
    <s v="ORD103097"/>
    <d v="2025-11-11T00:00:00"/>
    <s v="CUST1469"/>
    <s v="Kavya Patel"/>
    <s v="Female"/>
    <n v="48"/>
    <x v="2"/>
    <s v="East"/>
    <s v="P008"/>
    <x v="2"/>
    <x v="2"/>
    <s v="Clothing"/>
    <n v="1"/>
    <n v="799"/>
    <n v="0.05"/>
    <n v="390"/>
    <x v="0"/>
    <s v="Delivered"/>
    <s v="Mobile App"/>
    <n v="4"/>
    <n v="799"/>
    <n v="39.950000000000003"/>
    <n v="759.05"/>
    <n v="390"/>
    <n v="369.04999999999995"/>
    <n v="0"/>
    <s v="Nov"/>
    <n v="2025"/>
    <x v="1"/>
  </r>
  <r>
    <s v="ORD104613"/>
    <d v="2025-11-11T00:00:00"/>
    <s v="CUST1784"/>
    <s v="Ishaan Malhotra"/>
    <s v="Male"/>
    <n v="34"/>
    <x v="16"/>
    <s v="North"/>
    <s v="P029"/>
    <x v="11"/>
    <x v="4"/>
    <s v="Technology"/>
    <n v="4"/>
    <n v="1299"/>
    <n v="0.2"/>
    <n v="2440"/>
    <x v="3"/>
    <s v="Delivered"/>
    <s v="Mobile App"/>
    <n v="4"/>
    <n v="5196"/>
    <n v="1039.2"/>
    <n v="4156.8"/>
    <n v="2440"/>
    <n v="1716.8000000000002"/>
    <n v="0"/>
    <s v="Nov"/>
    <n v="2025"/>
    <x v="3"/>
  </r>
  <r>
    <s v="ORD103590"/>
    <d v="2025-11-11T00:00:00"/>
    <s v="CUST1678"/>
    <s v="Aditya Kapoor"/>
    <s v="Female"/>
    <n v="27"/>
    <x v="12"/>
    <s v="West"/>
    <s v="P028"/>
    <x v="12"/>
    <x v="4"/>
    <s v="Technology"/>
    <n v="1"/>
    <n v="1099"/>
    <n v="0.1"/>
    <n v="520"/>
    <x v="0"/>
    <s v="Delivered"/>
    <s v="Website"/>
    <n v="5"/>
    <n v="1099"/>
    <n v="109.9"/>
    <n v="989.1"/>
    <n v="520"/>
    <n v="469.1"/>
    <n v="0"/>
    <s v="Nov"/>
    <n v="2025"/>
    <x v="3"/>
  </r>
  <r>
    <s v="ORD103213"/>
    <d v="2025-11-11T00:00:00"/>
    <s v="CUST1492"/>
    <s v="Karan Jain"/>
    <s v="Female"/>
    <n v="43"/>
    <x v="13"/>
    <s v="North"/>
    <s v="P005"/>
    <x v="27"/>
    <x v="3"/>
    <s v="Accessories"/>
    <n v="1"/>
    <n v="1599"/>
    <n v="0.2"/>
    <n v="920"/>
    <x v="3"/>
    <s v="Delivered"/>
    <s v="Mobile App"/>
    <n v="5"/>
    <n v="1599"/>
    <n v="319.8"/>
    <n v="1279.2"/>
    <n v="920"/>
    <n v="359.20000000000005"/>
    <n v="0"/>
    <s v="Nov"/>
    <n v="2025"/>
    <x v="2"/>
  </r>
  <r>
    <s v="ORD100697"/>
    <d v="2025-11-11T00:00:00"/>
    <s v="CUST0945"/>
    <s v="Sakshi Mishra"/>
    <s v="Male"/>
    <n v="32"/>
    <x v="4"/>
    <s v="South"/>
    <s v="P012"/>
    <x v="0"/>
    <x v="0"/>
    <s v="Kitchen"/>
    <n v="2"/>
    <n v="5999"/>
    <n v="0.15"/>
    <n v="7800"/>
    <x v="1"/>
    <s v="Delivered"/>
    <s v="Mobile App"/>
    <n v="4"/>
    <n v="11998"/>
    <n v="1799.7"/>
    <n v="10198.299999999999"/>
    <n v="7800"/>
    <n v="2398.2999999999993"/>
    <n v="0"/>
    <s v="Nov"/>
    <n v="2025"/>
    <x v="3"/>
  </r>
  <r>
    <s v="ORD103799"/>
    <d v="2025-11-11T00:00:00"/>
    <s v="CUST1827"/>
    <s v="Riya Verma"/>
    <s v="Male"/>
    <n v="43"/>
    <x v="18"/>
    <s v="South"/>
    <s v="P012"/>
    <x v="0"/>
    <x v="0"/>
    <s v="Kitchen"/>
    <n v="1"/>
    <n v="5999"/>
    <n v="0.1"/>
    <n v="3900"/>
    <x v="3"/>
    <s v="Delivered"/>
    <s v="Website"/>
    <n v="4"/>
    <n v="5999"/>
    <n v="599.9"/>
    <n v="5399.1"/>
    <n v="3900"/>
    <n v="1499.1000000000004"/>
    <n v="0"/>
    <s v="Nov"/>
    <n v="2025"/>
    <x v="2"/>
  </r>
  <r>
    <s v="ORD102962"/>
    <d v="2025-11-11T00:00:00"/>
    <s v="CUST0406"/>
    <s v="Simran Gupta"/>
    <s v="Female"/>
    <n v="29"/>
    <x v="18"/>
    <s v="South"/>
    <s v="P023"/>
    <x v="20"/>
    <x v="1"/>
    <s v="Haircare"/>
    <n v="1"/>
    <n v="649"/>
    <n v="0.05"/>
    <n v="290"/>
    <x v="1"/>
    <s v="Delivered"/>
    <s v="Mobile App"/>
    <n v="1"/>
    <n v="649"/>
    <n v="32.450000000000003"/>
    <n v="616.54999999999995"/>
    <n v="290"/>
    <n v="326.54999999999995"/>
    <n v="0"/>
    <s v="Nov"/>
    <n v="2025"/>
    <x v="3"/>
  </r>
  <r>
    <s v="ORD104250"/>
    <d v="2025-11-12T00:00:00"/>
    <s v="CUST1178"/>
    <s v="Rohan Rao"/>
    <s v="Female"/>
    <n v="19"/>
    <x v="17"/>
    <s v="North"/>
    <s v="P025"/>
    <x v="1"/>
    <x v="1"/>
    <s v="Skincare"/>
    <n v="1"/>
    <n v="699"/>
    <n v="0.1"/>
    <n v="310"/>
    <x v="5"/>
    <s v="Returned"/>
    <s v="Mobile App"/>
    <n v="4"/>
    <n v="699"/>
    <n v="69.900000000000006"/>
    <n v="629.1"/>
    <n v="310"/>
    <n v="319.10000000000002"/>
    <n v="0"/>
    <s v="Nov"/>
    <n v="2025"/>
    <x v="0"/>
  </r>
  <r>
    <s v="ORD101191"/>
    <d v="2025-11-12T00:00:00"/>
    <s v="CUST0873"/>
    <s v="Zoya Singh"/>
    <s v="Female"/>
    <n v="46"/>
    <x v="20"/>
    <s v="South"/>
    <s v="P005"/>
    <x v="27"/>
    <x v="3"/>
    <s v="Accessories"/>
    <n v="1"/>
    <n v="1599"/>
    <n v="0"/>
    <n v="920"/>
    <x v="0"/>
    <s v="Cancelled"/>
    <s v="Mobile App"/>
    <m/>
    <n v="1599"/>
    <n v="0"/>
    <n v="1599"/>
    <n v="920"/>
    <n v="679"/>
    <n v="0"/>
    <s v="Nov"/>
    <n v="2025"/>
    <x v="1"/>
  </r>
  <r>
    <s v="ORD101742"/>
    <d v="2025-11-12T00:00:00"/>
    <s v="CUST0974"/>
    <s v="Aditya Kapoor"/>
    <s v="Female"/>
    <n v="40"/>
    <x v="9"/>
    <s v="North"/>
    <s v="P001"/>
    <x v="6"/>
    <x v="3"/>
    <s v="Audio"/>
    <n v="1"/>
    <n v="2499"/>
    <n v="0.1"/>
    <n v="1550"/>
    <x v="3"/>
    <s v="Returned"/>
    <s v="Mobile App"/>
    <n v="3"/>
    <n v="2499"/>
    <n v="249.9"/>
    <n v="2249.1"/>
    <n v="1550"/>
    <n v="699.09999999999991"/>
    <n v="0"/>
    <s v="Nov"/>
    <n v="2025"/>
    <x v="2"/>
  </r>
  <r>
    <s v="ORD100516"/>
    <d v="2025-11-12T00:00:00"/>
    <s v="CUST1526"/>
    <s v="Simran Gupta"/>
    <s v="Male"/>
    <n v="32"/>
    <x v="17"/>
    <s v="North"/>
    <s v="P009"/>
    <x v="21"/>
    <x v="2"/>
    <s v="Clothing"/>
    <n v="1"/>
    <n v="1999"/>
    <n v="0.1"/>
    <n v="1050"/>
    <x v="4"/>
    <s v="Delivered"/>
    <s v="Mobile App"/>
    <n v="3"/>
    <n v="1999"/>
    <n v="199.9"/>
    <n v="1799.1"/>
    <n v="1050"/>
    <n v="749.09999999999991"/>
    <n v="0"/>
    <s v="Nov"/>
    <n v="2025"/>
    <x v="3"/>
  </r>
  <r>
    <s v="ORD104092"/>
    <d v="2025-11-12T00:00:00"/>
    <s v="CUST0367"/>
    <s v="Isha Mehta"/>
    <s v="Male"/>
    <n v="22"/>
    <x v="22"/>
    <s v="South"/>
    <s v="P026"/>
    <x v="15"/>
    <x v="4"/>
    <s v="Fiction"/>
    <n v="5"/>
    <n v="899"/>
    <n v="0.05"/>
    <n v="2100"/>
    <x v="1"/>
    <s v="Delivered"/>
    <s v="Mobile App"/>
    <n v="4"/>
    <n v="4495"/>
    <n v="224.75"/>
    <n v="4270.25"/>
    <n v="2100"/>
    <n v="2170.25"/>
    <n v="0"/>
    <s v="Nov"/>
    <n v="2025"/>
    <x v="0"/>
  </r>
  <r>
    <s v="ORD100041"/>
    <d v="2025-11-12T00:00:00"/>
    <s v="CUST1063"/>
    <s v="Nisha Saxena"/>
    <s v="Female"/>
    <n v="34"/>
    <x v="8"/>
    <s v="East"/>
    <s v="P012"/>
    <x v="0"/>
    <x v="0"/>
    <s v="Kitchen"/>
    <n v="1"/>
    <n v="5999"/>
    <n v="0.1"/>
    <n v="3900"/>
    <x v="4"/>
    <s v="Delivered"/>
    <s v="Website"/>
    <n v="3"/>
    <n v="5999"/>
    <n v="599.9"/>
    <n v="5399.1"/>
    <n v="3900"/>
    <n v="1499.1000000000004"/>
    <n v="0"/>
    <s v="Nov"/>
    <n v="2025"/>
    <x v="3"/>
  </r>
  <r>
    <s v="ORD104219"/>
    <d v="2025-11-12T00:00:00"/>
    <s v="CUST0223"/>
    <s v="Shivam Mehta"/>
    <s v="Female"/>
    <n v="33"/>
    <x v="23"/>
    <s v="West"/>
    <s v="P027"/>
    <x v="25"/>
    <x v="4"/>
    <s v="Business"/>
    <n v="1"/>
    <n v="699"/>
    <n v="0.2"/>
    <n v="300"/>
    <x v="2"/>
    <s v="Delivered"/>
    <s v="Website"/>
    <n v="5"/>
    <n v="699"/>
    <n v="139.80000000000001"/>
    <n v="559.20000000000005"/>
    <n v="300"/>
    <n v="259.20000000000005"/>
    <n v="0"/>
    <s v="Nov"/>
    <n v="2025"/>
    <x v="3"/>
  </r>
  <r>
    <s v="ORD104319"/>
    <d v="2025-11-13T00:00:00"/>
    <s v="CUST1251"/>
    <s v="Riya Verma"/>
    <s v="Male"/>
    <n v="28"/>
    <x v="1"/>
    <s v="North"/>
    <s v="P022"/>
    <x v="4"/>
    <x v="1"/>
    <s v="Skincare"/>
    <n v="2"/>
    <n v="799"/>
    <n v="0.15"/>
    <n v="720"/>
    <x v="0"/>
    <s v="Delivered"/>
    <s v="Mobile App"/>
    <n v="5"/>
    <n v="1598"/>
    <n v="239.7"/>
    <n v="1358.3"/>
    <n v="720"/>
    <n v="638.29999999999995"/>
    <n v="0"/>
    <s v="Nov"/>
    <n v="2025"/>
    <x v="3"/>
  </r>
  <r>
    <s v="ORD104899"/>
    <d v="2025-11-13T00:00:00"/>
    <s v="CUST2057"/>
    <s v="Zoya Singh"/>
    <s v="Female"/>
    <n v="28"/>
    <x v="11"/>
    <s v="West"/>
    <s v="P009"/>
    <x v="21"/>
    <x v="2"/>
    <s v="Clothing"/>
    <n v="4"/>
    <n v="1999"/>
    <n v="0.3"/>
    <n v="4200"/>
    <x v="0"/>
    <s v="Delivered"/>
    <s v="Mobile App"/>
    <n v="4"/>
    <n v="7996"/>
    <n v="2398.7999999999997"/>
    <n v="5597.2000000000007"/>
    <n v="4200"/>
    <n v="1397.2000000000007"/>
    <n v="0"/>
    <s v="Nov"/>
    <n v="2025"/>
    <x v="3"/>
  </r>
  <r>
    <s v="ORD103015"/>
    <d v="2025-11-13T00:00:00"/>
    <s v="CUST1213"/>
    <s v="Kavya Patel"/>
    <s v="Male"/>
    <n v="18"/>
    <x v="0"/>
    <s v="East"/>
    <s v="P009"/>
    <x v="21"/>
    <x v="2"/>
    <s v="Clothing"/>
    <n v="2"/>
    <n v="1999"/>
    <n v="0.1"/>
    <n v="2100"/>
    <x v="1"/>
    <s v="Delivered"/>
    <s v="Website"/>
    <n v="5"/>
    <n v="3998"/>
    <n v="399.8"/>
    <n v="3598.2"/>
    <n v="2100"/>
    <n v="1498.1999999999998"/>
    <n v="0"/>
    <s v="Nov"/>
    <n v="2025"/>
    <x v="0"/>
  </r>
  <r>
    <s v="ORD103463"/>
    <d v="2025-11-13T00:00:00"/>
    <s v="CUST0951"/>
    <s v="Aditi Saxena"/>
    <s v="Male"/>
    <n v="24"/>
    <x v="13"/>
    <s v="North"/>
    <s v="P029"/>
    <x v="11"/>
    <x v="4"/>
    <s v="Technology"/>
    <n v="2"/>
    <n v="1299"/>
    <n v="0"/>
    <n v="1220"/>
    <x v="0"/>
    <s v="Delivered"/>
    <s v="Mobile App"/>
    <n v="4"/>
    <n v="2598"/>
    <n v="0"/>
    <n v="2598"/>
    <n v="1220"/>
    <n v="1378"/>
    <n v="0"/>
    <s v="Nov"/>
    <n v="2025"/>
    <x v="0"/>
  </r>
  <r>
    <s v="ORD103393"/>
    <d v="2025-11-13T00:00:00"/>
    <s v="CUST1605"/>
    <s v="Akash Bansal"/>
    <s v="Male"/>
    <n v="36"/>
    <x v="4"/>
    <s v="South"/>
    <s v="P003"/>
    <x v="9"/>
    <x v="3"/>
    <s v="Wearables"/>
    <n v="2"/>
    <n v="3299"/>
    <n v="0"/>
    <n v="4200"/>
    <x v="0"/>
    <s v="Delivered"/>
    <s v="Mobile App"/>
    <n v="4"/>
    <n v="6598"/>
    <n v="0"/>
    <n v="6598"/>
    <n v="4200"/>
    <n v="2398"/>
    <n v="0"/>
    <s v="Nov"/>
    <n v="2025"/>
    <x v="2"/>
  </r>
  <r>
    <s v="ORD101364"/>
    <d v="2025-11-13T00:00:00"/>
    <s v="CUST1153"/>
    <s v="Diya Mishra"/>
    <s v="Female"/>
    <n v="27"/>
    <x v="22"/>
    <s v="South"/>
    <s v="P009"/>
    <x v="21"/>
    <x v="2"/>
    <s v="Clothing"/>
    <n v="1"/>
    <n v="1999"/>
    <n v="0.1"/>
    <n v="1050"/>
    <x v="3"/>
    <s v="Delivered"/>
    <s v="Website"/>
    <n v="4"/>
    <n v="1999"/>
    <n v="199.9"/>
    <n v="1799.1"/>
    <n v="1050"/>
    <n v="749.09999999999991"/>
    <n v="0"/>
    <s v="Nov"/>
    <n v="2025"/>
    <x v="3"/>
  </r>
  <r>
    <s v="ORD104025"/>
    <d v="2025-11-13T00:00:00"/>
    <s v="CUST0320"/>
    <s v="Aarav Sharma"/>
    <s v="Female"/>
    <n v="34"/>
    <x v="1"/>
    <s v="North"/>
    <s v="P006"/>
    <x v="8"/>
    <x v="2"/>
    <s v="Bags"/>
    <n v="1"/>
    <n v="1799"/>
    <n v="0.15"/>
    <n v="950"/>
    <x v="3"/>
    <s v="Delivered"/>
    <s v="Website"/>
    <n v="5"/>
    <n v="1799"/>
    <n v="269.84999999999997"/>
    <n v="1529.15"/>
    <n v="950"/>
    <n v="579.15000000000009"/>
    <n v="0"/>
    <s v="Nov"/>
    <n v="2025"/>
    <x v="3"/>
  </r>
  <r>
    <s v="ORD104403"/>
    <d v="2025-11-13T00:00:00"/>
    <s v="CUST0584"/>
    <s v="Sanya Malhotra"/>
    <s v="Male"/>
    <n v="18"/>
    <x v="14"/>
    <s v="South"/>
    <s v="P003"/>
    <x v="9"/>
    <x v="3"/>
    <s v="Wearables"/>
    <n v="1"/>
    <n v="3299"/>
    <n v="0.05"/>
    <n v="2100"/>
    <x v="0"/>
    <s v="Returned"/>
    <s v="Mobile App"/>
    <n v="5"/>
    <n v="3299"/>
    <n v="164.95000000000002"/>
    <n v="3134.05"/>
    <n v="2100"/>
    <n v="1034.0500000000002"/>
    <n v="0"/>
    <s v="Nov"/>
    <n v="2025"/>
    <x v="0"/>
  </r>
  <r>
    <s v="ORD101441"/>
    <d v="2025-11-14T00:00:00"/>
    <s v="CUST1584"/>
    <s v="Mohit Sharma"/>
    <s v="Female"/>
    <n v="23"/>
    <x v="8"/>
    <s v="East"/>
    <s v="P018"/>
    <x v="16"/>
    <x v="5"/>
    <s v="Sports"/>
    <n v="2"/>
    <n v="2199"/>
    <n v="0.1"/>
    <n v="2500"/>
    <x v="0"/>
    <s v="Delivered"/>
    <s v="Website"/>
    <n v="5"/>
    <n v="4398"/>
    <n v="439.8"/>
    <n v="3958.2"/>
    <n v="2500"/>
    <n v="1458.1999999999998"/>
    <n v="0"/>
    <s v="Nov"/>
    <n v="2025"/>
    <x v="0"/>
  </r>
  <r>
    <s v="ORD103169"/>
    <d v="2025-11-14T00:00:00"/>
    <s v="CUST0211"/>
    <s v="Anjali Verma"/>
    <s v="Female"/>
    <n v="50"/>
    <x v="14"/>
    <s v="South"/>
    <s v="P024"/>
    <x v="13"/>
    <x v="1"/>
    <s v="Fragrance"/>
    <n v="1"/>
    <n v="1799"/>
    <n v="0.15"/>
    <n v="900"/>
    <x v="5"/>
    <s v="Delivered"/>
    <s v="Website"/>
    <n v="5"/>
    <n v="1799"/>
    <n v="269.84999999999997"/>
    <n v="1529.15"/>
    <n v="900"/>
    <n v="629.15000000000009"/>
    <n v="0"/>
    <s v="Nov"/>
    <n v="2025"/>
    <x v="1"/>
  </r>
  <r>
    <s v="ORD101049"/>
    <d v="2025-11-14T00:00:00"/>
    <s v="CUST0566"/>
    <s v="Simran Gupta"/>
    <s v="Male"/>
    <n v="37"/>
    <x v="7"/>
    <s v="West"/>
    <s v="P025"/>
    <x v="1"/>
    <x v="1"/>
    <s v="Skincare"/>
    <n v="1"/>
    <n v="699"/>
    <n v="0.3"/>
    <n v="310"/>
    <x v="2"/>
    <s v="Delivered"/>
    <s v="Mobile App"/>
    <n v="4"/>
    <n v="699"/>
    <n v="209.7"/>
    <n v="489.3"/>
    <n v="310"/>
    <n v="179.3"/>
    <n v="0"/>
    <s v="Nov"/>
    <n v="2025"/>
    <x v="2"/>
  </r>
  <r>
    <s v="ORD100887"/>
    <d v="2025-11-14T00:00:00"/>
    <s v="CUST0703"/>
    <s v="Shivam Mehta"/>
    <s v="Male"/>
    <n v="18"/>
    <x v="3"/>
    <s v="East"/>
    <s v="P015"/>
    <x v="23"/>
    <x v="0"/>
    <s v="Home Decor"/>
    <n v="3"/>
    <n v="1599"/>
    <n v="0.1"/>
    <n v="2550"/>
    <x v="3"/>
    <s v="Delivered"/>
    <s v="Website"/>
    <n v="3"/>
    <n v="4797"/>
    <n v="479.70000000000005"/>
    <n v="4317.3"/>
    <n v="2550"/>
    <n v="1767.3000000000002"/>
    <n v="0"/>
    <s v="Nov"/>
    <n v="2025"/>
    <x v="0"/>
  </r>
  <r>
    <s v="ORD100750"/>
    <d v="2025-11-14T00:00:00"/>
    <s v="CUST0858"/>
    <s v="Rohan Rao"/>
    <s v="Male"/>
    <n v="34"/>
    <x v="14"/>
    <s v="South"/>
    <s v="P030"/>
    <x v="7"/>
    <x v="4"/>
    <s v="Self Development"/>
    <n v="1"/>
    <n v="599"/>
    <n v="0.25"/>
    <n v="260"/>
    <x v="1"/>
    <s v="Delivered"/>
    <s v="Mobile App"/>
    <n v="5"/>
    <n v="599"/>
    <n v="149.75"/>
    <n v="449.25"/>
    <n v="260"/>
    <n v="189.25"/>
    <n v="0"/>
    <s v="Nov"/>
    <n v="2025"/>
    <x v="3"/>
  </r>
  <r>
    <s v="ORD101196"/>
    <d v="2025-11-14T00:00:00"/>
    <s v="CUST1058"/>
    <s v="Manish Agarwal"/>
    <s v="Male"/>
    <n v="28"/>
    <x v="2"/>
    <s v="East"/>
    <s v="P005"/>
    <x v="27"/>
    <x v="3"/>
    <s v="Accessories"/>
    <n v="1"/>
    <n v="1599"/>
    <n v="0.2"/>
    <n v="920"/>
    <x v="0"/>
    <s v="Delivered"/>
    <s v="Mobile App"/>
    <n v="4"/>
    <n v="1599"/>
    <n v="319.8"/>
    <n v="1279.2"/>
    <n v="920"/>
    <n v="359.20000000000005"/>
    <n v="0"/>
    <s v="Nov"/>
    <n v="2025"/>
    <x v="3"/>
  </r>
  <r>
    <s v="ORD101112"/>
    <d v="2025-11-14T00:00:00"/>
    <s v="CUST1657"/>
    <s v="Meera Singh"/>
    <s v="Male"/>
    <n v="36"/>
    <x v="20"/>
    <s v="South"/>
    <s v="P023"/>
    <x v="20"/>
    <x v="1"/>
    <s v="Haircare"/>
    <n v="3"/>
    <n v="649"/>
    <n v="0.05"/>
    <n v="870"/>
    <x v="1"/>
    <s v="Delivered"/>
    <s v="Website"/>
    <n v="4"/>
    <n v="1947"/>
    <n v="97.350000000000009"/>
    <n v="1849.65"/>
    <n v="870"/>
    <n v="979.65000000000009"/>
    <n v="0"/>
    <s v="Nov"/>
    <n v="2025"/>
    <x v="2"/>
  </r>
  <r>
    <s v="ORD104983"/>
    <d v="2025-11-14T00:00:00"/>
    <s v="CUST0239"/>
    <s v="Isha Mehta"/>
    <s v="Female"/>
    <n v="18"/>
    <x v="4"/>
    <s v="South"/>
    <s v="P020"/>
    <x v="14"/>
    <x v="5"/>
    <s v="Fitness"/>
    <n v="2"/>
    <n v="699"/>
    <n v="0"/>
    <n v="640"/>
    <x v="3"/>
    <s v="Delivered"/>
    <s v="Website"/>
    <n v="4"/>
    <n v="1398"/>
    <n v="0"/>
    <n v="1398"/>
    <n v="640"/>
    <n v="758"/>
    <n v="0"/>
    <s v="Nov"/>
    <n v="2025"/>
    <x v="0"/>
  </r>
  <r>
    <s v="ORD101372"/>
    <d v="2025-11-14T00:00:00"/>
    <s v="CUST1882"/>
    <s v="Rohan Rao"/>
    <s v="Female"/>
    <n v="18"/>
    <x v="0"/>
    <s v="East"/>
    <s v="P020"/>
    <x v="14"/>
    <x v="5"/>
    <s v="Fitness"/>
    <n v="1"/>
    <n v="699"/>
    <n v="0.1"/>
    <n v="320"/>
    <x v="0"/>
    <s v="Delivered"/>
    <s v="Mobile App"/>
    <n v="3"/>
    <n v="699"/>
    <n v="69.900000000000006"/>
    <n v="629.1"/>
    <n v="320"/>
    <n v="309.10000000000002"/>
    <n v="0"/>
    <s v="Nov"/>
    <n v="2025"/>
    <x v="0"/>
  </r>
  <r>
    <s v="ORD103140"/>
    <d v="2025-11-14T00:00:00"/>
    <s v="CUST0534"/>
    <s v="Simran Gupta"/>
    <s v="Male"/>
    <n v="53"/>
    <x v="15"/>
    <s v="West"/>
    <s v="P006"/>
    <x v="8"/>
    <x v="2"/>
    <s v="Bags"/>
    <n v="2"/>
    <n v="1799"/>
    <n v="0.1"/>
    <n v="1900"/>
    <x v="2"/>
    <s v="Delivered"/>
    <s v="Website"/>
    <n v="3"/>
    <n v="3598"/>
    <n v="359.8"/>
    <n v="3238.2"/>
    <n v="1900"/>
    <n v="1338.1999999999998"/>
    <n v="0"/>
    <s v="Nov"/>
    <n v="2025"/>
    <x v="1"/>
  </r>
  <r>
    <s v="ORD100137"/>
    <d v="2025-11-14T00:00:00"/>
    <s v="CUST0202"/>
    <s v="Arjun Rao"/>
    <s v="Female"/>
    <n v="34"/>
    <x v="18"/>
    <s v="South"/>
    <s v="P023"/>
    <x v="20"/>
    <x v="1"/>
    <s v="Haircare"/>
    <n v="1"/>
    <n v="649"/>
    <n v="0.3"/>
    <n v="290"/>
    <x v="4"/>
    <s v="Delivered"/>
    <s v="Mobile App"/>
    <n v="5"/>
    <n v="649"/>
    <n v="194.7"/>
    <n v="454.3"/>
    <n v="290"/>
    <n v="164.3"/>
    <n v="0"/>
    <s v="Nov"/>
    <n v="2025"/>
    <x v="3"/>
  </r>
  <r>
    <s v="ORD101374"/>
    <d v="2025-11-14T00:00:00"/>
    <s v="CUST0699"/>
    <s v="Vansh Chopra"/>
    <s v="Female"/>
    <n v="32"/>
    <x v="8"/>
    <s v="East"/>
    <s v="P007"/>
    <x v="5"/>
    <x v="2"/>
    <s v="Footwear"/>
    <n v="1"/>
    <n v="2899"/>
    <n v="0.2"/>
    <n v="1700"/>
    <x v="3"/>
    <s v="Delivered"/>
    <s v="Mobile App"/>
    <n v="5"/>
    <n v="2899"/>
    <n v="579.80000000000007"/>
    <n v="2319.1999999999998"/>
    <n v="1700"/>
    <n v="619.19999999999982"/>
    <n v="0"/>
    <s v="Nov"/>
    <n v="2025"/>
    <x v="3"/>
  </r>
  <r>
    <s v="ORD104817"/>
    <d v="2025-11-14T00:00:00"/>
    <s v="CUST0245"/>
    <s v="Pranav Bansal"/>
    <s v="Male"/>
    <n v="31"/>
    <x v="18"/>
    <s v="South"/>
    <s v="P018"/>
    <x v="16"/>
    <x v="5"/>
    <s v="Sports"/>
    <n v="1"/>
    <n v="2199"/>
    <n v="0.05"/>
    <n v="1250"/>
    <x v="1"/>
    <s v="Delivered"/>
    <s v="Website"/>
    <n v="2"/>
    <n v="2199"/>
    <n v="109.95"/>
    <n v="2089.0500000000002"/>
    <n v="1250"/>
    <n v="839.05000000000018"/>
    <n v="0"/>
    <s v="Nov"/>
    <n v="2025"/>
    <x v="3"/>
  </r>
  <r>
    <s v="ORD102388"/>
    <d v="2025-11-14T00:00:00"/>
    <s v="CUST0851"/>
    <s v="Anjali Verma"/>
    <s v="Female"/>
    <n v="18"/>
    <x v="16"/>
    <s v="North"/>
    <s v="P021"/>
    <x v="3"/>
    <x v="1"/>
    <s v="Skincare"/>
    <n v="2"/>
    <n v="499"/>
    <n v="0.05"/>
    <n v="440"/>
    <x v="4"/>
    <s v="Delivered"/>
    <s v="Mobile App"/>
    <n v="5"/>
    <n v="998"/>
    <n v="49.900000000000006"/>
    <n v="948.1"/>
    <n v="440"/>
    <n v="508.1"/>
    <n v="0"/>
    <s v="Nov"/>
    <n v="2025"/>
    <x v="0"/>
  </r>
  <r>
    <s v="ORD103508"/>
    <d v="2025-11-14T00:00:00"/>
    <s v="CUST2064"/>
    <s v="Mohit Sharma"/>
    <s v="Male"/>
    <n v="41"/>
    <x v="20"/>
    <s v="South"/>
    <s v="P013"/>
    <x v="22"/>
    <x v="0"/>
    <s v="Cookware"/>
    <n v="1"/>
    <n v="4299"/>
    <n v="0.15"/>
    <n v="2700"/>
    <x v="2"/>
    <s v="Delivered"/>
    <s v="Mobile App"/>
    <n v="5"/>
    <n v="4299"/>
    <n v="644.85"/>
    <n v="3654.15"/>
    <n v="2700"/>
    <n v="954.15000000000009"/>
    <n v="0"/>
    <s v="Nov"/>
    <n v="2025"/>
    <x v="2"/>
  </r>
  <r>
    <s v="ORD100746"/>
    <d v="2025-11-15T00:00:00"/>
    <s v="CUST1621"/>
    <s v="Pranav Bansal"/>
    <s v="Female"/>
    <n v="22"/>
    <x v="11"/>
    <s v="West"/>
    <s v="P011"/>
    <x v="24"/>
    <x v="0"/>
    <s v="Kitchen"/>
    <n v="2"/>
    <n v="3499"/>
    <n v="0.05"/>
    <n v="4500"/>
    <x v="0"/>
    <s v="Delivered"/>
    <s v="Mobile App"/>
    <n v="4"/>
    <n v="6998"/>
    <n v="349.90000000000003"/>
    <n v="6648.1"/>
    <n v="4500"/>
    <n v="2148.1000000000004"/>
    <n v="0"/>
    <s v="Nov"/>
    <n v="2025"/>
    <x v="0"/>
  </r>
  <r>
    <s v="ORD103324"/>
    <d v="2025-11-15T00:00:00"/>
    <s v="CUST2176"/>
    <s v="Aarav Sharma"/>
    <s v="Female"/>
    <n v="27"/>
    <x v="5"/>
    <s v="West"/>
    <s v="P013"/>
    <x v="22"/>
    <x v="0"/>
    <s v="Cookware"/>
    <n v="1"/>
    <n v="4299"/>
    <n v="0.1"/>
    <n v="2700"/>
    <x v="2"/>
    <s v="Delivered"/>
    <s v="Mobile App"/>
    <n v="5"/>
    <n v="4299"/>
    <n v="429.90000000000003"/>
    <n v="3869.1"/>
    <n v="2700"/>
    <n v="1169.0999999999999"/>
    <n v="0"/>
    <s v="Nov"/>
    <n v="2025"/>
    <x v="3"/>
  </r>
  <r>
    <s v="ORD101137"/>
    <d v="2025-11-15T00:00:00"/>
    <s v="CUST1198"/>
    <s v="Aditya Kapoor"/>
    <s v="Female"/>
    <n v="25"/>
    <x v="20"/>
    <s v="South"/>
    <s v="P017"/>
    <x v="17"/>
    <x v="5"/>
    <s v="Fitness"/>
    <n v="3"/>
    <n v="2499"/>
    <n v="0.2"/>
    <n v="4350"/>
    <x v="3"/>
    <s v="Delivered"/>
    <s v="Mobile App"/>
    <n v="5"/>
    <n v="7497"/>
    <n v="1499.4"/>
    <n v="5997.6"/>
    <n v="4350"/>
    <n v="1647.6000000000004"/>
    <n v="0"/>
    <s v="Nov"/>
    <n v="2025"/>
    <x v="0"/>
  </r>
  <r>
    <s v="ORD103274"/>
    <d v="2025-11-15T00:00:00"/>
    <s v="CUST0912"/>
    <s v="Mohit Sharma"/>
    <s v="Female"/>
    <n v="27"/>
    <x v="16"/>
    <s v="North"/>
    <s v="P014"/>
    <x v="29"/>
    <x v="0"/>
    <s v="Home Decor"/>
    <n v="2"/>
    <n v="1299"/>
    <n v="0.1"/>
    <n v="1380"/>
    <x v="2"/>
    <s v="Delivered"/>
    <s v="Website"/>
    <n v="5"/>
    <n v="2598"/>
    <n v="259.8"/>
    <n v="2338.1999999999998"/>
    <n v="1380"/>
    <n v="958.19999999999982"/>
    <n v="0"/>
    <s v="Nov"/>
    <n v="2025"/>
    <x v="3"/>
  </r>
  <r>
    <s v="ORD104615"/>
    <d v="2025-11-15T00:00:00"/>
    <s v="CUST1043"/>
    <s v="Anjali Verma"/>
    <s v="Female"/>
    <n v="18"/>
    <x v="8"/>
    <s v="East"/>
    <s v="P005"/>
    <x v="27"/>
    <x v="3"/>
    <s v="Accessories"/>
    <n v="1"/>
    <n v="1599"/>
    <n v="0.1"/>
    <n v="920"/>
    <x v="1"/>
    <s v="Delivered"/>
    <s v="Mobile App"/>
    <n v="3"/>
    <n v="1599"/>
    <n v="159.9"/>
    <n v="1439.1"/>
    <n v="920"/>
    <n v="519.09999999999991"/>
    <n v="0"/>
    <s v="Nov"/>
    <n v="2025"/>
    <x v="0"/>
  </r>
  <r>
    <s v="ORD102047"/>
    <d v="2025-11-15T00:00:00"/>
    <s v="CUST1203"/>
    <s v="Anjali Verma"/>
    <s v="Female"/>
    <n v="43"/>
    <x v="13"/>
    <s v="North"/>
    <s v="P001"/>
    <x v="6"/>
    <x v="3"/>
    <s v="Audio"/>
    <n v="1"/>
    <n v="2499"/>
    <n v="0.15"/>
    <n v="1550"/>
    <x v="2"/>
    <s v="Delivered"/>
    <s v="Website"/>
    <n v="4"/>
    <n v="2499"/>
    <n v="374.84999999999997"/>
    <n v="2124.15"/>
    <n v="1550"/>
    <n v="574.15000000000009"/>
    <n v="0"/>
    <s v="Nov"/>
    <n v="2025"/>
    <x v="2"/>
  </r>
  <r>
    <s v="ORD104446"/>
    <d v="2025-11-16T00:00:00"/>
    <s v="CUST0133"/>
    <s v="Akash Bansal"/>
    <s v="Male"/>
    <n v="23"/>
    <x v="18"/>
    <s v="South"/>
    <s v="P021"/>
    <x v="3"/>
    <x v="1"/>
    <s v="Skincare"/>
    <n v="2"/>
    <n v="499"/>
    <n v="0.1"/>
    <n v="440"/>
    <x v="0"/>
    <s v="Delivered"/>
    <s v="Mobile App"/>
    <n v="4"/>
    <n v="998"/>
    <n v="99.800000000000011"/>
    <n v="898.2"/>
    <n v="440"/>
    <n v="458.20000000000005"/>
    <n v="0"/>
    <s v="Nov"/>
    <n v="2025"/>
    <x v="0"/>
  </r>
  <r>
    <s v="ORD100758"/>
    <d v="2025-11-16T00:00:00"/>
    <s v="CUST0541"/>
    <s v="Kavya Patel"/>
    <s v="Male"/>
    <n v="29"/>
    <x v="2"/>
    <s v="East"/>
    <s v="P023"/>
    <x v="20"/>
    <x v="1"/>
    <s v="Haircare"/>
    <n v="1"/>
    <n v="649"/>
    <n v="0.15"/>
    <n v="290"/>
    <x v="4"/>
    <s v="Delivered"/>
    <s v="Mobile App"/>
    <n v="5"/>
    <n v="649"/>
    <n v="97.35"/>
    <n v="551.65"/>
    <n v="290"/>
    <n v="261.64999999999998"/>
    <n v="0"/>
    <s v="Nov"/>
    <n v="2025"/>
    <x v="3"/>
  </r>
  <r>
    <s v="ORD100736"/>
    <d v="2025-11-16T00:00:00"/>
    <s v="CUST1557"/>
    <s v="Pranav Bansal"/>
    <s v="Male"/>
    <n v="27"/>
    <x v="9"/>
    <s v="North"/>
    <s v="P002"/>
    <x v="10"/>
    <x v="3"/>
    <s v="Audio"/>
    <n v="3"/>
    <n v="1899"/>
    <n v="0.1"/>
    <n v="3360"/>
    <x v="0"/>
    <s v="Delivered"/>
    <s v="Website"/>
    <n v="5"/>
    <n v="5697"/>
    <n v="569.70000000000005"/>
    <n v="5127.3"/>
    <n v="3360"/>
    <n v="1767.3000000000002"/>
    <n v="0"/>
    <s v="Nov"/>
    <n v="2025"/>
    <x v="3"/>
  </r>
  <r>
    <s v="ORD100695"/>
    <d v="2025-11-16T00:00:00"/>
    <s v="CUST0819"/>
    <s v="Anjali Verma"/>
    <s v="Female"/>
    <n v="41"/>
    <x v="20"/>
    <s v="South"/>
    <s v="P016"/>
    <x v="28"/>
    <x v="5"/>
    <s v="Fitness"/>
    <n v="1"/>
    <n v="999"/>
    <n v="0.15"/>
    <n v="520"/>
    <x v="1"/>
    <s v="Delivered"/>
    <s v="Website"/>
    <n v="5"/>
    <n v="999"/>
    <n v="149.85"/>
    <n v="849.15"/>
    <n v="520"/>
    <n v="329.15"/>
    <n v="0"/>
    <s v="Nov"/>
    <n v="2025"/>
    <x v="2"/>
  </r>
  <r>
    <s v="ORD102312"/>
    <d v="2025-11-16T00:00:00"/>
    <s v="CUST1544"/>
    <s v="Sanya Malhotra"/>
    <s v="Male"/>
    <n v="39"/>
    <x v="22"/>
    <s v="South"/>
    <s v="P010"/>
    <x v="26"/>
    <x v="2"/>
    <s v="Clothing"/>
    <n v="1"/>
    <n v="1499"/>
    <n v="0.15"/>
    <n v="780"/>
    <x v="4"/>
    <s v="Delivered"/>
    <s v="Mobile App"/>
    <n v="5"/>
    <n v="1499"/>
    <n v="224.85"/>
    <n v="1274.1500000000001"/>
    <n v="780"/>
    <n v="494.15000000000009"/>
    <n v="0"/>
    <s v="Nov"/>
    <n v="2025"/>
    <x v="2"/>
  </r>
  <r>
    <s v="ORD101907"/>
    <d v="2025-11-16T00:00:00"/>
    <s v="CUST1293"/>
    <s v="Tanvi Patel"/>
    <s v="Female"/>
    <n v="26"/>
    <x v="10"/>
    <s v="South"/>
    <s v="P012"/>
    <x v="0"/>
    <x v="0"/>
    <s v="Kitchen"/>
    <n v="3"/>
    <n v="5999"/>
    <n v="0.15"/>
    <n v="11700"/>
    <x v="5"/>
    <s v="Delivered"/>
    <s v="Mobile App"/>
    <n v="3"/>
    <n v="17997"/>
    <n v="2699.5499999999997"/>
    <n v="15297.45"/>
    <n v="11700"/>
    <n v="3597.4500000000007"/>
    <n v="0"/>
    <s v="Nov"/>
    <n v="2025"/>
    <x v="3"/>
  </r>
  <r>
    <s v="ORD102605"/>
    <d v="2025-11-16T00:00:00"/>
    <s v="CUST1334"/>
    <s v="Simran Gupta"/>
    <s v="Female"/>
    <n v="45"/>
    <x v="18"/>
    <s v="South"/>
    <s v="P008"/>
    <x v="2"/>
    <x v="2"/>
    <s v="Clothing"/>
    <n v="1"/>
    <n v="799"/>
    <n v="0.25"/>
    <n v="390"/>
    <x v="2"/>
    <s v="Delivered"/>
    <s v="Mobile App"/>
    <n v="4"/>
    <n v="799"/>
    <n v="199.75"/>
    <n v="599.25"/>
    <n v="390"/>
    <n v="209.25"/>
    <n v="0"/>
    <s v="Nov"/>
    <n v="2025"/>
    <x v="2"/>
  </r>
  <r>
    <s v="ORD101661"/>
    <d v="2025-11-16T00:00:00"/>
    <s v="CUST1217"/>
    <s v="Diya Mishra"/>
    <s v="Female"/>
    <n v="27"/>
    <x v="22"/>
    <s v="South"/>
    <s v="P001"/>
    <x v="6"/>
    <x v="3"/>
    <s v="Audio"/>
    <n v="1"/>
    <n v="2499"/>
    <n v="0.05"/>
    <n v="1550"/>
    <x v="0"/>
    <s v="Returned"/>
    <s v="Mobile App"/>
    <n v="5"/>
    <n v="2499"/>
    <n v="124.95"/>
    <n v="2374.0500000000002"/>
    <n v="1550"/>
    <n v="824.05000000000018"/>
    <n v="0"/>
    <s v="Nov"/>
    <n v="2025"/>
    <x v="3"/>
  </r>
  <r>
    <s v="ORD101332"/>
    <d v="2025-11-16T00:00:00"/>
    <s v="CUST1965"/>
    <s v="Tanvi Patel"/>
    <s v="Male"/>
    <n v="28"/>
    <x v="10"/>
    <s v="South"/>
    <s v="P005"/>
    <x v="27"/>
    <x v="3"/>
    <s v="Accessories"/>
    <n v="3"/>
    <n v="1599"/>
    <n v="0.05"/>
    <n v="2760"/>
    <x v="4"/>
    <s v="Delivered"/>
    <s v="Website"/>
    <n v="4"/>
    <n v="4797"/>
    <n v="239.85000000000002"/>
    <n v="4557.1499999999996"/>
    <n v="2760"/>
    <n v="1797.1499999999996"/>
    <n v="0"/>
    <s v="Nov"/>
    <n v="2025"/>
    <x v="3"/>
  </r>
  <r>
    <s v="ORD101717"/>
    <d v="2025-11-17T00:00:00"/>
    <s v="CUST1060"/>
    <s v="Varun Jain"/>
    <s v="Female"/>
    <n v="45"/>
    <x v="21"/>
    <s v="East"/>
    <s v="P019"/>
    <x v="18"/>
    <x v="5"/>
    <s v="Sports"/>
    <n v="3"/>
    <n v="1499"/>
    <n v="0.25"/>
    <n v="2400"/>
    <x v="0"/>
    <s v="Delivered"/>
    <s v="Mobile App"/>
    <n v="2"/>
    <n v="4497"/>
    <n v="1124.25"/>
    <n v="3372.75"/>
    <n v="2400"/>
    <n v="972.75"/>
    <n v="0"/>
    <s v="Nov"/>
    <n v="2025"/>
    <x v="2"/>
  </r>
  <r>
    <s v="ORD104235"/>
    <d v="2025-11-17T00:00:00"/>
    <s v="CUST1970"/>
    <s v="Yash Agarwal"/>
    <s v="Male"/>
    <n v="30"/>
    <x v="17"/>
    <s v="North"/>
    <s v="P019"/>
    <x v="18"/>
    <x v="5"/>
    <s v="Sports"/>
    <n v="2"/>
    <n v="1499"/>
    <n v="0.2"/>
    <n v="1600"/>
    <x v="5"/>
    <s v="Returned"/>
    <s v="Website"/>
    <n v="3"/>
    <n v="2998"/>
    <n v="599.6"/>
    <n v="2398.4"/>
    <n v="1600"/>
    <n v="798.40000000000009"/>
    <n v="0"/>
    <s v="Nov"/>
    <n v="2025"/>
    <x v="3"/>
  </r>
  <r>
    <s v="ORD100288"/>
    <d v="2025-11-17T00:00:00"/>
    <s v="CUST0821"/>
    <s v="Pranav Bansal"/>
    <s v="Male"/>
    <n v="38"/>
    <x v="14"/>
    <s v="South"/>
    <s v="P001"/>
    <x v="6"/>
    <x v="3"/>
    <s v="Audio"/>
    <n v="1"/>
    <n v="2499"/>
    <n v="0.05"/>
    <n v="1550"/>
    <x v="3"/>
    <s v="Delivered"/>
    <s v="Website"/>
    <n v="5"/>
    <n v="2499"/>
    <n v="124.95"/>
    <n v="2374.0500000000002"/>
    <n v="1550"/>
    <n v="824.05000000000018"/>
    <n v="0"/>
    <s v="Nov"/>
    <n v="2025"/>
    <x v="2"/>
  </r>
  <r>
    <s v="ORD100745"/>
    <d v="2025-11-17T00:00:00"/>
    <s v="CUST0589"/>
    <s v="Tanvi Patel"/>
    <s v="Female"/>
    <n v="21"/>
    <x v="18"/>
    <s v="South"/>
    <s v="P022"/>
    <x v="4"/>
    <x v="1"/>
    <s v="Skincare"/>
    <n v="2"/>
    <n v="799"/>
    <n v="0.05"/>
    <n v="720"/>
    <x v="1"/>
    <s v="Delivered"/>
    <s v="Website"/>
    <n v="5"/>
    <n v="1598"/>
    <n v="79.900000000000006"/>
    <n v="1518.1"/>
    <n v="720"/>
    <n v="798.09999999999991"/>
    <n v="0"/>
    <s v="Nov"/>
    <n v="2025"/>
    <x v="0"/>
  </r>
  <r>
    <s v="ORD103837"/>
    <d v="2025-11-17T00:00:00"/>
    <s v="CUST0799"/>
    <s v="Shivam Mehta"/>
    <s v="Male"/>
    <n v="42"/>
    <x v="15"/>
    <s v="West"/>
    <s v="P007"/>
    <x v="5"/>
    <x v="2"/>
    <s v="Footwear"/>
    <n v="3"/>
    <n v="2899"/>
    <n v="0.1"/>
    <n v="5100"/>
    <x v="1"/>
    <s v="Delivered"/>
    <s v="Mobile App"/>
    <n v="3"/>
    <n v="8697"/>
    <n v="869.7"/>
    <n v="7827.3"/>
    <n v="5100"/>
    <n v="2727.3"/>
    <n v="0"/>
    <s v="Nov"/>
    <n v="2025"/>
    <x v="2"/>
  </r>
  <r>
    <s v="ORD102667"/>
    <d v="2025-11-17T00:00:00"/>
    <s v="CUST1468"/>
    <s v="Ananya Kumar"/>
    <s v="Male"/>
    <n v="31"/>
    <x v="3"/>
    <s v="East"/>
    <s v="P022"/>
    <x v="4"/>
    <x v="1"/>
    <s v="Skincare"/>
    <n v="4"/>
    <n v="799"/>
    <n v="0.1"/>
    <n v="1440"/>
    <x v="3"/>
    <s v="Delivered"/>
    <s v="Website"/>
    <n v="5"/>
    <n v="3196"/>
    <n v="319.60000000000002"/>
    <n v="2876.4"/>
    <n v="1440"/>
    <n v="1436.4"/>
    <n v="0"/>
    <s v="Nov"/>
    <n v="2025"/>
    <x v="3"/>
  </r>
  <r>
    <s v="ORD104280"/>
    <d v="2025-11-17T00:00:00"/>
    <s v="CUST2144"/>
    <s v="Aarav Sharma"/>
    <s v="Male"/>
    <n v="31"/>
    <x v="12"/>
    <s v="West"/>
    <s v="P015"/>
    <x v="23"/>
    <x v="0"/>
    <s v="Home Decor"/>
    <n v="1"/>
    <n v="1599"/>
    <n v="0.25"/>
    <n v="850"/>
    <x v="4"/>
    <s v="Delivered"/>
    <s v="Website"/>
    <n v="2"/>
    <n v="1599"/>
    <n v="399.75"/>
    <n v="1199.25"/>
    <n v="850"/>
    <n v="349.25"/>
    <n v="0"/>
    <s v="Nov"/>
    <n v="2025"/>
    <x v="3"/>
  </r>
  <r>
    <s v="ORD104271"/>
    <d v="2025-11-18T00:00:00"/>
    <s v="CUST1278"/>
    <s v="Pooja Kapoor"/>
    <s v="Male"/>
    <n v="29"/>
    <x v="2"/>
    <s v="East"/>
    <s v="P027"/>
    <x v="25"/>
    <x v="4"/>
    <s v="Business"/>
    <n v="2"/>
    <n v="699"/>
    <n v="0.1"/>
    <n v="600"/>
    <x v="3"/>
    <s v="Delivered"/>
    <s v="Website"/>
    <n v="4"/>
    <n v="1398"/>
    <n v="139.80000000000001"/>
    <n v="1258.2"/>
    <n v="600"/>
    <n v="658.2"/>
    <n v="0"/>
    <s v="Nov"/>
    <n v="2025"/>
    <x v="3"/>
  </r>
  <r>
    <s v="ORD102935"/>
    <d v="2025-11-18T00:00:00"/>
    <s v="CUST1807"/>
    <s v="Isha Mehta"/>
    <s v="Male"/>
    <n v="39"/>
    <x v="7"/>
    <s v="West"/>
    <s v="P016"/>
    <x v="28"/>
    <x v="5"/>
    <s v="Fitness"/>
    <n v="2"/>
    <n v="999"/>
    <n v="0.1"/>
    <n v="1040"/>
    <x v="5"/>
    <s v="Delivered"/>
    <s v="Website"/>
    <n v="5"/>
    <n v="1998"/>
    <n v="199.8"/>
    <n v="1798.2"/>
    <n v="1040"/>
    <n v="758.2"/>
    <n v="0"/>
    <s v="Nov"/>
    <n v="2025"/>
    <x v="2"/>
  </r>
  <r>
    <s v="ORD103165"/>
    <d v="2025-11-18T00:00:00"/>
    <s v="CUST1864"/>
    <s v="Sanya Malhotra"/>
    <s v="Female"/>
    <n v="31"/>
    <x v="16"/>
    <s v="North"/>
    <s v="P010"/>
    <x v="26"/>
    <x v="2"/>
    <s v="Clothing"/>
    <n v="2"/>
    <n v="1499"/>
    <n v="0.05"/>
    <n v="1560"/>
    <x v="3"/>
    <s v="Delivered"/>
    <s v="Mobile App"/>
    <n v="5"/>
    <n v="2998"/>
    <n v="149.9"/>
    <n v="2848.1"/>
    <n v="1560"/>
    <n v="1288.0999999999999"/>
    <n v="0"/>
    <s v="Nov"/>
    <n v="2025"/>
    <x v="3"/>
  </r>
  <r>
    <s v="ORD100714"/>
    <d v="2025-11-18T00:00:00"/>
    <s v="CUST0527"/>
    <s v="Isha Mehta"/>
    <s v="Male"/>
    <n v="24"/>
    <x v="7"/>
    <s v="West"/>
    <s v="P009"/>
    <x v="21"/>
    <x v="2"/>
    <s v="Clothing"/>
    <n v="1"/>
    <n v="1999"/>
    <n v="0.1"/>
    <n v="1050"/>
    <x v="0"/>
    <s v="Delivered"/>
    <s v="Mobile App"/>
    <n v="5"/>
    <n v="1999"/>
    <n v="199.9"/>
    <n v="1799.1"/>
    <n v="1050"/>
    <n v="749.09999999999991"/>
    <n v="0"/>
    <s v="Nov"/>
    <n v="2025"/>
    <x v="0"/>
  </r>
  <r>
    <s v="ORD102654"/>
    <d v="2025-11-18T00:00:00"/>
    <s v="CUST0085"/>
    <s v="Pranav Bansal"/>
    <s v="Female"/>
    <n v="27"/>
    <x v="5"/>
    <s v="West"/>
    <s v="P022"/>
    <x v="4"/>
    <x v="1"/>
    <s v="Skincare"/>
    <n v="1"/>
    <n v="799"/>
    <n v="0.2"/>
    <n v="360"/>
    <x v="2"/>
    <s v="Returned"/>
    <s v="Mobile App"/>
    <n v="2"/>
    <n v="799"/>
    <n v="159.80000000000001"/>
    <n v="639.20000000000005"/>
    <n v="360"/>
    <n v="279.20000000000005"/>
    <n v="0"/>
    <s v="Nov"/>
    <n v="2025"/>
    <x v="3"/>
  </r>
  <r>
    <s v="ORD101199"/>
    <d v="2025-11-19T00:00:00"/>
    <s v="CUST2168"/>
    <s v="Ishaan Malhotra"/>
    <s v="Male"/>
    <n v="26"/>
    <x v="8"/>
    <s v="East"/>
    <s v="P030"/>
    <x v="7"/>
    <x v="4"/>
    <s v="Self Development"/>
    <n v="1"/>
    <n v="599"/>
    <n v="0.1"/>
    <n v="260"/>
    <x v="0"/>
    <s v="Delivered"/>
    <s v="Website"/>
    <n v="4"/>
    <n v="599"/>
    <n v="59.900000000000006"/>
    <n v="539.1"/>
    <n v="260"/>
    <n v="279.10000000000002"/>
    <n v="0"/>
    <s v="Nov"/>
    <n v="2025"/>
    <x v="3"/>
  </r>
  <r>
    <s v="ORD100268"/>
    <d v="2025-11-19T00:00:00"/>
    <s v="CUST0966"/>
    <s v="Kabir Gupta"/>
    <s v="Female"/>
    <n v="27"/>
    <x v="14"/>
    <s v="South"/>
    <s v="P011"/>
    <x v="24"/>
    <x v="0"/>
    <s v="Kitchen"/>
    <n v="1"/>
    <n v="3499"/>
    <n v="0.1"/>
    <n v="2250"/>
    <x v="1"/>
    <s v="Delivered"/>
    <s v="Mobile App"/>
    <n v="4"/>
    <n v="3499"/>
    <n v="349.90000000000003"/>
    <n v="3149.1"/>
    <n v="2250"/>
    <n v="899.09999999999991"/>
    <n v="0"/>
    <s v="Nov"/>
    <n v="2025"/>
    <x v="3"/>
  </r>
  <r>
    <s v="ORD100271"/>
    <d v="2025-11-19T00:00:00"/>
    <s v="CUST0511"/>
    <s v="Shivam Mehta"/>
    <s v="Female"/>
    <n v="30"/>
    <x v="5"/>
    <s v="West"/>
    <s v="P015"/>
    <x v="23"/>
    <x v="0"/>
    <s v="Home Decor"/>
    <n v="3"/>
    <n v="1599"/>
    <n v="0.2"/>
    <n v="2550"/>
    <x v="2"/>
    <s v="Delivered"/>
    <s v="Website"/>
    <n v="4"/>
    <n v="4797"/>
    <n v="959.40000000000009"/>
    <n v="3837.6"/>
    <n v="2550"/>
    <n v="1287.5999999999999"/>
    <n v="0"/>
    <s v="Nov"/>
    <n v="2025"/>
    <x v="3"/>
  </r>
  <r>
    <s v="ORD104628"/>
    <d v="2025-11-19T00:00:00"/>
    <s v="CUST0357"/>
    <s v="Akash Bansal"/>
    <s v="Male"/>
    <n v="27"/>
    <x v="12"/>
    <s v="West"/>
    <s v="P019"/>
    <x v="18"/>
    <x v="5"/>
    <s v="Sports"/>
    <n v="1"/>
    <n v="1499"/>
    <n v="0.1"/>
    <n v="800"/>
    <x v="5"/>
    <s v="Delivered"/>
    <s v="Website"/>
    <n v="5"/>
    <n v="1499"/>
    <n v="149.9"/>
    <n v="1349.1"/>
    <n v="800"/>
    <n v="549.09999999999991"/>
    <n v="0"/>
    <s v="Nov"/>
    <n v="2025"/>
    <x v="3"/>
  </r>
  <r>
    <s v="ORD101172"/>
    <d v="2025-11-19T00:00:00"/>
    <s v="CUST1066"/>
    <s v="Arjun Rao"/>
    <s v="Female"/>
    <n v="26"/>
    <x v="6"/>
    <s v="North"/>
    <s v="P022"/>
    <x v="4"/>
    <x v="1"/>
    <s v="Skincare"/>
    <n v="1"/>
    <n v="799"/>
    <n v="0.05"/>
    <n v="360"/>
    <x v="0"/>
    <s v="Delivered"/>
    <s v="Mobile App"/>
    <n v="4"/>
    <n v="799"/>
    <n v="39.950000000000003"/>
    <n v="759.05"/>
    <n v="360"/>
    <n v="399.04999999999995"/>
    <n v="0"/>
    <s v="Nov"/>
    <n v="2025"/>
    <x v="3"/>
  </r>
  <r>
    <s v="ORD102596"/>
    <d v="2025-11-19T00:00:00"/>
    <s v="CUST0744"/>
    <s v="Sanya Malhotra"/>
    <s v="Male"/>
    <n v="42"/>
    <x v="3"/>
    <s v="East"/>
    <s v="P014"/>
    <x v="29"/>
    <x v="0"/>
    <s v="Home Decor"/>
    <n v="2"/>
    <n v="1299"/>
    <n v="0"/>
    <n v="1380"/>
    <x v="2"/>
    <s v="Delivered"/>
    <s v="Mobile App"/>
    <n v="5"/>
    <n v="2598"/>
    <n v="0"/>
    <n v="2598"/>
    <n v="1380"/>
    <n v="1218"/>
    <n v="0"/>
    <s v="Nov"/>
    <n v="2025"/>
    <x v="2"/>
  </r>
  <r>
    <s v="ORD103447"/>
    <d v="2025-11-19T00:00:00"/>
    <s v="CUST2094"/>
    <s v="Aditya Kapoor"/>
    <s v="Male"/>
    <n v="24"/>
    <x v="8"/>
    <s v="East"/>
    <s v="P019"/>
    <x v="18"/>
    <x v="5"/>
    <s v="Sports"/>
    <n v="1"/>
    <n v="1499"/>
    <n v="0.25"/>
    <n v="800"/>
    <x v="3"/>
    <s v="Cancelled"/>
    <s v="Mobile App"/>
    <m/>
    <n v="1499"/>
    <n v="374.75"/>
    <n v="1124.25"/>
    <n v="800"/>
    <n v="324.25"/>
    <n v="0"/>
    <s v="Nov"/>
    <n v="2025"/>
    <x v="0"/>
  </r>
  <r>
    <s v="ORD100811"/>
    <d v="2025-11-20T00:00:00"/>
    <s v="CUST0027"/>
    <s v="Vansh Chopra"/>
    <s v="Male"/>
    <n v="20"/>
    <x v="2"/>
    <s v="East"/>
    <s v="P027"/>
    <x v="25"/>
    <x v="4"/>
    <s v="Business"/>
    <n v="2"/>
    <n v="699"/>
    <n v="0.1"/>
    <n v="600"/>
    <x v="0"/>
    <s v="Delivered"/>
    <s v="Website"/>
    <n v="4"/>
    <n v="1398"/>
    <n v="139.80000000000001"/>
    <n v="1258.2"/>
    <n v="600"/>
    <n v="658.2"/>
    <n v="0"/>
    <s v="Nov"/>
    <n v="2025"/>
    <x v="0"/>
  </r>
  <r>
    <s v="ORD102418"/>
    <d v="2025-11-20T00:00:00"/>
    <s v="CUST1638"/>
    <s v="Kabir Gupta"/>
    <s v="Male"/>
    <n v="18"/>
    <x v="19"/>
    <s v="East"/>
    <s v="P001"/>
    <x v="6"/>
    <x v="3"/>
    <s v="Audio"/>
    <n v="3"/>
    <n v="2499"/>
    <n v="0.05"/>
    <n v="4650"/>
    <x v="0"/>
    <s v="Delivered"/>
    <s v="Website"/>
    <n v="4"/>
    <n v="7497"/>
    <n v="374.85"/>
    <n v="7122.15"/>
    <n v="4650"/>
    <n v="2472.1499999999996"/>
    <n v="0"/>
    <s v="Nov"/>
    <n v="2025"/>
    <x v="0"/>
  </r>
  <r>
    <s v="ORD101253"/>
    <d v="2025-11-20T00:00:00"/>
    <s v="CUST0667"/>
    <s v="Vansh Chopra"/>
    <s v="Female"/>
    <n v="29"/>
    <x v="9"/>
    <s v="North"/>
    <s v="P022"/>
    <x v="4"/>
    <x v="1"/>
    <s v="Skincare"/>
    <n v="2"/>
    <n v="799"/>
    <n v="0.25"/>
    <n v="720"/>
    <x v="3"/>
    <s v="Delivered"/>
    <s v="Mobile App"/>
    <n v="4"/>
    <n v="1598"/>
    <n v="399.5"/>
    <n v="1198.5"/>
    <n v="720"/>
    <n v="478.5"/>
    <n v="0"/>
    <s v="Nov"/>
    <n v="2025"/>
    <x v="3"/>
  </r>
  <r>
    <s v="ORD101126"/>
    <d v="2025-11-20T00:00:00"/>
    <s v="CUST0160"/>
    <s v="Aarav Sharma"/>
    <s v="Male"/>
    <n v="39"/>
    <x v="2"/>
    <s v="East"/>
    <s v="P016"/>
    <x v="28"/>
    <x v="5"/>
    <s v="Fitness"/>
    <n v="2"/>
    <n v="999"/>
    <n v="0.15"/>
    <n v="1040"/>
    <x v="1"/>
    <s v="Delivered"/>
    <s v="Mobile App"/>
    <n v="5"/>
    <n v="1998"/>
    <n v="299.7"/>
    <n v="1698.3"/>
    <n v="1040"/>
    <n v="658.3"/>
    <n v="0"/>
    <s v="Nov"/>
    <n v="2025"/>
    <x v="2"/>
  </r>
  <r>
    <s v="ORD100831"/>
    <d v="2025-11-20T00:00:00"/>
    <s v="CUST1061"/>
    <s v="Akash Bansal"/>
    <s v="Male"/>
    <n v="33"/>
    <x v="16"/>
    <s v="North"/>
    <s v="P006"/>
    <x v="8"/>
    <x v="2"/>
    <s v="Bags"/>
    <n v="4"/>
    <n v="1799"/>
    <n v="0"/>
    <n v="3800"/>
    <x v="0"/>
    <s v="Delivered"/>
    <s v="Mobile App"/>
    <n v="5"/>
    <n v="7196"/>
    <n v="0"/>
    <n v="7196"/>
    <n v="3800"/>
    <n v="3396"/>
    <n v="0"/>
    <s v="Nov"/>
    <n v="2025"/>
    <x v="3"/>
  </r>
  <r>
    <s v="ORD101596"/>
    <d v="2025-11-20T00:00:00"/>
    <s v="CUST0844"/>
    <s v="Rahul Kumar"/>
    <s v="Female"/>
    <n v="54"/>
    <x v="9"/>
    <s v="North"/>
    <s v="P030"/>
    <x v="7"/>
    <x v="4"/>
    <s v="Self Development"/>
    <n v="2"/>
    <n v="599"/>
    <n v="0.05"/>
    <n v="520"/>
    <x v="2"/>
    <s v="Delivered"/>
    <s v="Website"/>
    <n v="5"/>
    <n v="1198"/>
    <n v="59.900000000000006"/>
    <n v="1138.0999999999999"/>
    <n v="520"/>
    <n v="618.09999999999991"/>
    <n v="0"/>
    <s v="Nov"/>
    <n v="2025"/>
    <x v="1"/>
  </r>
  <r>
    <s v="ORD104822"/>
    <d v="2025-11-20T00:00:00"/>
    <s v="CUST1798"/>
    <s v="Kabir Gupta"/>
    <s v="Male"/>
    <n v="24"/>
    <x v="16"/>
    <s v="North"/>
    <s v="P012"/>
    <x v="0"/>
    <x v="0"/>
    <s v="Kitchen"/>
    <n v="2"/>
    <n v="5999"/>
    <n v="0"/>
    <n v="7800"/>
    <x v="1"/>
    <s v="Delivered"/>
    <s v="Website"/>
    <n v="4"/>
    <n v="11998"/>
    <n v="0"/>
    <n v="11998"/>
    <n v="7800"/>
    <n v="4198"/>
    <n v="0"/>
    <s v="Nov"/>
    <n v="2025"/>
    <x v="0"/>
  </r>
  <r>
    <s v="ORD104404"/>
    <d v="2025-11-20T00:00:00"/>
    <s v="CUST1865"/>
    <s v="Zoya Singh"/>
    <s v="Female"/>
    <n v="47"/>
    <x v="6"/>
    <s v="North"/>
    <s v="P009"/>
    <x v="21"/>
    <x v="2"/>
    <s v="Clothing"/>
    <n v="1"/>
    <n v="1999"/>
    <n v="0.1"/>
    <n v="1050"/>
    <x v="1"/>
    <s v="Cancelled"/>
    <s v="Website"/>
    <m/>
    <n v="1999"/>
    <n v="199.9"/>
    <n v="1799.1"/>
    <n v="1050"/>
    <n v="749.09999999999991"/>
    <n v="0"/>
    <s v="Nov"/>
    <n v="2025"/>
    <x v="1"/>
  </r>
  <r>
    <s v="ORD102336"/>
    <d v="2025-11-20T00:00:00"/>
    <s v="CUST1495"/>
    <s v="Aditi Saxena"/>
    <s v="Male"/>
    <n v="38"/>
    <x v="21"/>
    <s v="East"/>
    <s v="P008"/>
    <x v="2"/>
    <x v="2"/>
    <s v="Clothing"/>
    <n v="1"/>
    <n v="799"/>
    <n v="0"/>
    <n v="390"/>
    <x v="0"/>
    <s v="Delivered"/>
    <s v="Website"/>
    <n v="5"/>
    <n v="799"/>
    <n v="0"/>
    <n v="799"/>
    <n v="390"/>
    <n v="409"/>
    <n v="0"/>
    <s v="Nov"/>
    <n v="2025"/>
    <x v="2"/>
  </r>
  <r>
    <s v="ORD102956"/>
    <d v="2025-11-20T00:00:00"/>
    <s v="CUST0203"/>
    <s v="Kiara Chopra"/>
    <s v="Female"/>
    <n v="36"/>
    <x v="15"/>
    <s v="West"/>
    <s v="P013"/>
    <x v="22"/>
    <x v="0"/>
    <s v="Cookware"/>
    <n v="1"/>
    <n v="4299"/>
    <n v="0.05"/>
    <n v="2700"/>
    <x v="1"/>
    <s v="Delivered"/>
    <s v="Website"/>
    <n v="5"/>
    <n v="4299"/>
    <n v="214.95000000000002"/>
    <n v="4084.05"/>
    <n v="2700"/>
    <n v="1384.0500000000002"/>
    <n v="0"/>
    <s v="Nov"/>
    <n v="2025"/>
    <x v="2"/>
  </r>
  <r>
    <s v="ORD101548"/>
    <d v="2025-11-20T00:00:00"/>
    <s v="CUST1987"/>
    <s v="Riya Verma"/>
    <s v="Male"/>
    <n v="40"/>
    <x v="5"/>
    <s v="West"/>
    <s v="P026"/>
    <x v="15"/>
    <x v="4"/>
    <s v="Fiction"/>
    <n v="1"/>
    <n v="899"/>
    <n v="0.2"/>
    <n v="420"/>
    <x v="5"/>
    <s v="Delivered"/>
    <s v="Mobile App"/>
    <n v="4"/>
    <n v="899"/>
    <n v="179.8"/>
    <n v="719.2"/>
    <n v="420"/>
    <n v="299.20000000000005"/>
    <n v="0"/>
    <s v="Nov"/>
    <n v="2025"/>
    <x v="2"/>
  </r>
  <r>
    <s v="ORD102711"/>
    <d v="2025-11-21T00:00:00"/>
    <s v="CUST1260"/>
    <s v="Rahul Kumar"/>
    <s v="Male"/>
    <n v="48"/>
    <x v="14"/>
    <s v="South"/>
    <s v="P006"/>
    <x v="8"/>
    <x v="2"/>
    <s v="Bags"/>
    <n v="2"/>
    <n v="1799"/>
    <n v="0.1"/>
    <n v="1900"/>
    <x v="3"/>
    <s v="Delivered"/>
    <s v="Mobile App"/>
    <n v="4"/>
    <n v="3598"/>
    <n v="359.8"/>
    <n v="3238.2"/>
    <n v="1900"/>
    <n v="1338.1999999999998"/>
    <n v="0"/>
    <s v="Nov"/>
    <n v="2025"/>
    <x v="1"/>
  </r>
  <r>
    <s v="ORD104814"/>
    <d v="2025-11-21T00:00:00"/>
    <s v="CUST1694"/>
    <s v="Pooja Kapoor"/>
    <s v="Female"/>
    <n v="33"/>
    <x v="6"/>
    <s v="North"/>
    <s v="P007"/>
    <x v="5"/>
    <x v="2"/>
    <s v="Footwear"/>
    <n v="2"/>
    <n v="2899"/>
    <n v="0.1"/>
    <n v="3400"/>
    <x v="0"/>
    <s v="Delivered"/>
    <s v="Mobile App"/>
    <n v="4"/>
    <n v="5798"/>
    <n v="579.80000000000007"/>
    <n v="5218.2"/>
    <n v="3400"/>
    <n v="1818.1999999999998"/>
    <n v="0"/>
    <s v="Nov"/>
    <n v="2025"/>
    <x v="3"/>
  </r>
  <r>
    <s v="ORD104951"/>
    <d v="2025-11-21T00:00:00"/>
    <s v="CUST1699"/>
    <s v="Riya Verma"/>
    <s v="Female"/>
    <n v="42"/>
    <x v="23"/>
    <s v="West"/>
    <s v="P004"/>
    <x v="19"/>
    <x v="3"/>
    <s v="Accessories"/>
    <n v="1"/>
    <n v="899"/>
    <n v="0.15"/>
    <n v="480"/>
    <x v="1"/>
    <s v="Delivered"/>
    <s v="Mobile App"/>
    <n v="4"/>
    <n v="899"/>
    <n v="134.85"/>
    <n v="764.15"/>
    <n v="480"/>
    <n v="284.14999999999998"/>
    <n v="0"/>
    <s v="Nov"/>
    <n v="2025"/>
    <x v="2"/>
  </r>
  <r>
    <s v="ORD103399"/>
    <d v="2025-11-21T00:00:00"/>
    <s v="CUST1919"/>
    <s v="Shivam Mehta"/>
    <s v="Female"/>
    <n v="32"/>
    <x v="8"/>
    <s v="East"/>
    <s v="P025"/>
    <x v="1"/>
    <x v="1"/>
    <s v="Skincare"/>
    <n v="1"/>
    <n v="699"/>
    <n v="0"/>
    <n v="310"/>
    <x v="4"/>
    <s v="Delivered"/>
    <s v="Website"/>
    <n v="4"/>
    <n v="699"/>
    <n v="0"/>
    <n v="699"/>
    <n v="310"/>
    <n v="389"/>
    <n v="0"/>
    <s v="Nov"/>
    <n v="2025"/>
    <x v="3"/>
  </r>
  <r>
    <s v="ORD102331"/>
    <d v="2025-11-21T00:00:00"/>
    <s v="CUST1327"/>
    <s v="Isha Mehta"/>
    <s v="Female"/>
    <n v="45"/>
    <x v="13"/>
    <s v="North"/>
    <s v="P005"/>
    <x v="27"/>
    <x v="3"/>
    <s v="Accessories"/>
    <n v="2"/>
    <n v="1599"/>
    <n v="0.1"/>
    <n v="1840"/>
    <x v="0"/>
    <s v="Delivered"/>
    <s v="Mobile App"/>
    <n v="4"/>
    <n v="3198"/>
    <n v="319.8"/>
    <n v="2878.2"/>
    <n v="1840"/>
    <n v="1038.1999999999998"/>
    <n v="0"/>
    <s v="Nov"/>
    <n v="2025"/>
    <x v="2"/>
  </r>
  <r>
    <s v="ORD102492"/>
    <d v="2025-11-21T00:00:00"/>
    <s v="CUST0488"/>
    <s v="Sanya Malhotra"/>
    <s v="Male"/>
    <n v="35"/>
    <x v="16"/>
    <s v="North"/>
    <s v="P007"/>
    <x v="5"/>
    <x v="2"/>
    <s v="Footwear"/>
    <n v="1"/>
    <n v="2899"/>
    <n v="0"/>
    <n v="1700"/>
    <x v="0"/>
    <s v="Delivered"/>
    <s v="Mobile App"/>
    <n v="4"/>
    <n v="2899"/>
    <n v="0"/>
    <n v="2899"/>
    <n v="1700"/>
    <n v="1199"/>
    <n v="0"/>
    <s v="Nov"/>
    <n v="2025"/>
    <x v="3"/>
  </r>
  <r>
    <s v="ORD103167"/>
    <d v="2025-11-21T00:00:00"/>
    <s v="CUST0677"/>
    <s v="Akash Bansal"/>
    <s v="Male"/>
    <n v="34"/>
    <x v="18"/>
    <s v="South"/>
    <s v="P005"/>
    <x v="27"/>
    <x v="3"/>
    <s v="Accessories"/>
    <n v="1"/>
    <n v="1599"/>
    <n v="0.25"/>
    <n v="920"/>
    <x v="2"/>
    <s v="Cancelled"/>
    <s v="Website"/>
    <m/>
    <n v="1599"/>
    <n v="399.75"/>
    <n v="1199.25"/>
    <n v="920"/>
    <n v="279.25"/>
    <n v="0"/>
    <s v="Nov"/>
    <n v="2025"/>
    <x v="3"/>
  </r>
  <r>
    <s v="ORD100355"/>
    <d v="2025-11-21T00:00:00"/>
    <s v="CUST1332"/>
    <s v="Karan Jain"/>
    <s v="Female"/>
    <n v="46"/>
    <x v="16"/>
    <s v="North"/>
    <s v="P001"/>
    <x v="6"/>
    <x v="3"/>
    <s v="Audio"/>
    <n v="5"/>
    <n v="2499"/>
    <n v="0.05"/>
    <n v="7750"/>
    <x v="2"/>
    <s v="Delivered"/>
    <s v="Website"/>
    <n v="5"/>
    <n v="12495"/>
    <n v="624.75"/>
    <n v="11870.25"/>
    <n v="7750"/>
    <n v="4120.25"/>
    <n v="0"/>
    <s v="Nov"/>
    <n v="2025"/>
    <x v="1"/>
  </r>
  <r>
    <s v="ORD104353"/>
    <d v="2025-11-22T00:00:00"/>
    <s v="CUST0530"/>
    <s v="Yash Agarwal"/>
    <s v="Male"/>
    <n v="33"/>
    <x v="11"/>
    <s v="West"/>
    <s v="P023"/>
    <x v="20"/>
    <x v="1"/>
    <s v="Haircare"/>
    <n v="1"/>
    <n v="649"/>
    <n v="0.15"/>
    <n v="290"/>
    <x v="4"/>
    <s v="Delivered"/>
    <s v="Website"/>
    <n v="4"/>
    <n v="649"/>
    <n v="97.35"/>
    <n v="551.65"/>
    <n v="290"/>
    <n v="261.64999999999998"/>
    <n v="0"/>
    <s v="Nov"/>
    <n v="2025"/>
    <x v="3"/>
  </r>
  <r>
    <s v="ORD100727"/>
    <d v="2025-11-22T00:00:00"/>
    <s v="CUST1603"/>
    <s v="Riya Verma"/>
    <s v="Male"/>
    <n v="30"/>
    <x v="0"/>
    <s v="East"/>
    <s v="P016"/>
    <x v="28"/>
    <x v="5"/>
    <s v="Fitness"/>
    <n v="3"/>
    <n v="999"/>
    <n v="0.15"/>
    <n v="1560"/>
    <x v="4"/>
    <s v="Delivered"/>
    <s v="Website"/>
    <n v="4"/>
    <n v="2997"/>
    <n v="449.55"/>
    <n v="2547.4499999999998"/>
    <n v="1560"/>
    <n v="987.44999999999982"/>
    <n v="0"/>
    <s v="Nov"/>
    <n v="2025"/>
    <x v="3"/>
  </r>
  <r>
    <s v="ORD100175"/>
    <d v="2025-11-22T00:00:00"/>
    <s v="CUST0583"/>
    <s v="Nisha Saxena"/>
    <s v="Female"/>
    <n v="40"/>
    <x v="11"/>
    <s v="West"/>
    <s v="P017"/>
    <x v="17"/>
    <x v="5"/>
    <s v="Fitness"/>
    <n v="3"/>
    <n v="2499"/>
    <n v="0"/>
    <n v="4350"/>
    <x v="4"/>
    <s v="Delivered"/>
    <s v="Website"/>
    <n v="3"/>
    <n v="7497"/>
    <n v="0"/>
    <n v="7497"/>
    <n v="4350"/>
    <n v="3147"/>
    <n v="0"/>
    <s v="Nov"/>
    <n v="2025"/>
    <x v="2"/>
  </r>
  <r>
    <s v="ORD101239"/>
    <d v="2025-11-22T00:00:00"/>
    <s v="CUST0824"/>
    <s v="Ishaan Malhotra"/>
    <s v="Female"/>
    <n v="33"/>
    <x v="7"/>
    <s v="West"/>
    <s v="P008"/>
    <x v="2"/>
    <x v="2"/>
    <s v="Clothing"/>
    <n v="1"/>
    <n v="799"/>
    <n v="0.2"/>
    <n v="390"/>
    <x v="2"/>
    <s v="Delivered"/>
    <s v="Mobile App"/>
    <n v="4"/>
    <n v="799"/>
    <n v="159.80000000000001"/>
    <n v="639.20000000000005"/>
    <n v="390"/>
    <n v="249.20000000000005"/>
    <n v="0"/>
    <s v="Nov"/>
    <n v="2025"/>
    <x v="3"/>
  </r>
  <r>
    <s v="ORD102761"/>
    <d v="2025-11-22T00:00:00"/>
    <s v="CUST0832"/>
    <s v="Aarav Sharma"/>
    <s v="Male"/>
    <n v="30"/>
    <x v="17"/>
    <s v="North"/>
    <s v="P017"/>
    <x v="17"/>
    <x v="5"/>
    <s v="Fitness"/>
    <n v="2"/>
    <n v="2499"/>
    <n v="0.3"/>
    <n v="2900"/>
    <x v="0"/>
    <s v="Delivered"/>
    <s v="Mobile App"/>
    <n v="5"/>
    <n v="4998"/>
    <n v="1499.3999999999999"/>
    <n v="3498.6000000000004"/>
    <n v="2900"/>
    <n v="598.60000000000036"/>
    <n v="0"/>
    <s v="Nov"/>
    <n v="2025"/>
    <x v="3"/>
  </r>
  <r>
    <s v="ORD104338"/>
    <d v="2025-11-22T00:00:00"/>
    <s v="CUST2165"/>
    <s v="Pranav Bansal"/>
    <s v="Female"/>
    <n v="18"/>
    <x v="21"/>
    <s v="East"/>
    <s v="P006"/>
    <x v="8"/>
    <x v="2"/>
    <s v="Bags"/>
    <n v="1"/>
    <n v="1799"/>
    <n v="0"/>
    <n v="950"/>
    <x v="3"/>
    <s v="Delivered"/>
    <s v="Website"/>
    <n v="4"/>
    <n v="1799"/>
    <n v="0"/>
    <n v="1799"/>
    <n v="950"/>
    <n v="849"/>
    <n v="0"/>
    <s v="Nov"/>
    <n v="2025"/>
    <x v="0"/>
  </r>
  <r>
    <s v="ORD103011"/>
    <d v="2025-11-22T00:00:00"/>
    <s v="CUST0386"/>
    <s v="Manish Agarwal"/>
    <s v="Male"/>
    <n v="43"/>
    <x v="21"/>
    <s v="East"/>
    <s v="P019"/>
    <x v="18"/>
    <x v="5"/>
    <s v="Sports"/>
    <n v="1"/>
    <n v="1499"/>
    <n v="0.15"/>
    <n v="800"/>
    <x v="4"/>
    <s v="Delivered"/>
    <s v="Mobile App"/>
    <n v="4"/>
    <n v="1499"/>
    <n v="224.85"/>
    <n v="1274.1500000000001"/>
    <n v="800"/>
    <n v="474.15000000000009"/>
    <n v="0"/>
    <s v="Nov"/>
    <n v="2025"/>
    <x v="2"/>
  </r>
  <r>
    <s v="ORD101585"/>
    <d v="2025-11-22T00:00:00"/>
    <s v="CUST0777"/>
    <s v="Zoya Singh"/>
    <s v="Female"/>
    <n v="34"/>
    <x v="13"/>
    <s v="North"/>
    <s v="P030"/>
    <x v="7"/>
    <x v="4"/>
    <s v="Self Development"/>
    <n v="1"/>
    <n v="599"/>
    <n v="0.3"/>
    <n v="260"/>
    <x v="3"/>
    <s v="Delivered"/>
    <s v="Website"/>
    <n v="4"/>
    <n v="599"/>
    <n v="179.7"/>
    <n v="419.3"/>
    <n v="260"/>
    <n v="159.30000000000001"/>
    <n v="0"/>
    <s v="Nov"/>
    <n v="2025"/>
    <x v="3"/>
  </r>
  <r>
    <s v="ORD103201"/>
    <d v="2025-11-22T00:00:00"/>
    <s v="CUST1081"/>
    <s v="Meera Singh"/>
    <s v="Male"/>
    <n v="40"/>
    <x v="18"/>
    <s v="South"/>
    <s v="P008"/>
    <x v="2"/>
    <x v="2"/>
    <s v="Clothing"/>
    <n v="2"/>
    <n v="799"/>
    <n v="0.15"/>
    <n v="780"/>
    <x v="2"/>
    <s v="Delivered"/>
    <s v="Website"/>
    <n v="4"/>
    <n v="1598"/>
    <n v="239.7"/>
    <n v="1358.3"/>
    <n v="780"/>
    <n v="578.29999999999995"/>
    <n v="0"/>
    <s v="Nov"/>
    <n v="2025"/>
    <x v="2"/>
  </r>
  <r>
    <s v="ORD100454"/>
    <d v="2025-11-23T00:00:00"/>
    <s v="CUST0069"/>
    <s v="Akash Bansal"/>
    <s v="Male"/>
    <n v="27"/>
    <x v="22"/>
    <s v="South"/>
    <s v="P025"/>
    <x v="1"/>
    <x v="1"/>
    <s v="Skincare"/>
    <n v="1"/>
    <n v="699"/>
    <n v="0"/>
    <n v="310"/>
    <x v="2"/>
    <s v="Delivered"/>
    <s v="Mobile App"/>
    <n v="4"/>
    <n v="699"/>
    <n v="0"/>
    <n v="699"/>
    <n v="310"/>
    <n v="389"/>
    <n v="0"/>
    <s v="Nov"/>
    <n v="2025"/>
    <x v="3"/>
  </r>
  <r>
    <s v="ORD104966"/>
    <d v="2025-11-23T00:00:00"/>
    <s v="CUST1055"/>
    <s v="Shivam Mehta"/>
    <s v="Female"/>
    <n v="39"/>
    <x v="7"/>
    <s v="West"/>
    <s v="P020"/>
    <x v="14"/>
    <x v="5"/>
    <s v="Fitness"/>
    <n v="1"/>
    <n v="699"/>
    <n v="0"/>
    <n v="320"/>
    <x v="4"/>
    <s v="Delivered"/>
    <s v="Mobile App"/>
    <n v="3"/>
    <n v="699"/>
    <n v="0"/>
    <n v="699"/>
    <n v="320"/>
    <n v="379"/>
    <n v="0"/>
    <s v="Nov"/>
    <n v="2025"/>
    <x v="2"/>
  </r>
  <r>
    <s v="ORD102948"/>
    <d v="2025-11-23T00:00:00"/>
    <s v="CUST0084"/>
    <s v="Karan Jain"/>
    <s v="Male"/>
    <n v="25"/>
    <x v="23"/>
    <s v="West"/>
    <s v="P021"/>
    <x v="3"/>
    <x v="1"/>
    <s v="Skincare"/>
    <n v="1"/>
    <n v="499"/>
    <n v="0.2"/>
    <n v="220"/>
    <x v="5"/>
    <s v="Delivered"/>
    <s v="Mobile App"/>
    <n v="5"/>
    <n v="499"/>
    <n v="99.800000000000011"/>
    <n v="399.2"/>
    <n v="220"/>
    <n v="179.2"/>
    <n v="0"/>
    <s v="Nov"/>
    <n v="2025"/>
    <x v="0"/>
  </r>
  <r>
    <s v="ORD104028"/>
    <d v="2025-11-23T00:00:00"/>
    <s v="CUST0753"/>
    <s v="Sakshi Mishra"/>
    <s v="Male"/>
    <n v="25"/>
    <x v="16"/>
    <s v="North"/>
    <s v="P027"/>
    <x v="25"/>
    <x v="4"/>
    <s v="Business"/>
    <n v="1"/>
    <n v="699"/>
    <n v="0.15"/>
    <n v="300"/>
    <x v="0"/>
    <s v="Delivered"/>
    <s v="Website"/>
    <n v="5"/>
    <n v="699"/>
    <n v="104.85"/>
    <n v="594.15"/>
    <n v="300"/>
    <n v="294.14999999999998"/>
    <n v="0"/>
    <s v="Nov"/>
    <n v="2025"/>
    <x v="0"/>
  </r>
  <r>
    <s v="ORD100883"/>
    <d v="2025-11-23T00:00:00"/>
    <s v="CUST0607"/>
    <s v="Shivam Mehta"/>
    <s v="Female"/>
    <n v="21"/>
    <x v="12"/>
    <s v="West"/>
    <s v="P002"/>
    <x v="10"/>
    <x v="3"/>
    <s v="Audio"/>
    <n v="2"/>
    <n v="1899"/>
    <n v="0.05"/>
    <n v="2240"/>
    <x v="1"/>
    <s v="Returned"/>
    <s v="Mobile App"/>
    <n v="5"/>
    <n v="3798"/>
    <n v="189.9"/>
    <n v="3608.1"/>
    <n v="2240"/>
    <n v="1368.1"/>
    <n v="0"/>
    <s v="Nov"/>
    <n v="2025"/>
    <x v="0"/>
  </r>
  <r>
    <s v="ORD102976"/>
    <d v="2025-11-23T00:00:00"/>
    <s v="CUST0608"/>
    <s v="Aarav Sharma"/>
    <s v="Male"/>
    <n v="38"/>
    <x v="21"/>
    <s v="East"/>
    <s v="P004"/>
    <x v="19"/>
    <x v="3"/>
    <s v="Accessories"/>
    <n v="1"/>
    <n v="899"/>
    <n v="0.15"/>
    <n v="480"/>
    <x v="3"/>
    <s v="Delivered"/>
    <s v="Website"/>
    <n v="5"/>
    <n v="899"/>
    <n v="134.85"/>
    <n v="764.15"/>
    <n v="480"/>
    <n v="284.14999999999998"/>
    <n v="0"/>
    <s v="Nov"/>
    <n v="2025"/>
    <x v="2"/>
  </r>
  <r>
    <s v="ORD102136"/>
    <d v="2025-11-23T00:00:00"/>
    <s v="CUST0832"/>
    <s v="Aarav Sharma"/>
    <s v="Female"/>
    <n v="29"/>
    <x v="11"/>
    <s v="West"/>
    <s v="P027"/>
    <x v="25"/>
    <x v="4"/>
    <s v="Business"/>
    <n v="3"/>
    <n v="699"/>
    <n v="0.1"/>
    <n v="900"/>
    <x v="4"/>
    <s v="Delivered"/>
    <s v="Website"/>
    <n v="4"/>
    <n v="2097"/>
    <n v="209.70000000000002"/>
    <n v="1887.3"/>
    <n v="900"/>
    <n v="987.3"/>
    <n v="0"/>
    <s v="Nov"/>
    <n v="2025"/>
    <x v="3"/>
  </r>
  <r>
    <s v="ORD104230"/>
    <d v="2025-11-23T00:00:00"/>
    <s v="CUST0630"/>
    <s v="Simran Gupta"/>
    <s v="Male"/>
    <n v="18"/>
    <x v="18"/>
    <s v="South"/>
    <s v="P027"/>
    <x v="25"/>
    <x v="4"/>
    <s v="Business"/>
    <n v="1"/>
    <n v="699"/>
    <n v="0.2"/>
    <n v="300"/>
    <x v="5"/>
    <s v="Delivered"/>
    <s v="Mobile App"/>
    <n v="5"/>
    <n v="699"/>
    <n v="139.80000000000001"/>
    <n v="559.20000000000005"/>
    <n v="300"/>
    <n v="259.20000000000005"/>
    <n v="0"/>
    <s v="Nov"/>
    <n v="2025"/>
    <x v="0"/>
  </r>
  <r>
    <s v="ORD102301"/>
    <d v="2025-11-23T00:00:00"/>
    <s v="CUST1988"/>
    <s v="Varun Jain"/>
    <s v="Male"/>
    <n v="23"/>
    <x v="17"/>
    <s v="North"/>
    <s v="P023"/>
    <x v="20"/>
    <x v="1"/>
    <s v="Haircare"/>
    <n v="2"/>
    <n v="649"/>
    <n v="0"/>
    <n v="580"/>
    <x v="1"/>
    <s v="Delivered"/>
    <s v="Mobile App"/>
    <n v="4"/>
    <n v="1298"/>
    <n v="0"/>
    <n v="1298"/>
    <n v="580"/>
    <n v="718"/>
    <n v="0"/>
    <s v="Nov"/>
    <n v="2025"/>
    <x v="0"/>
  </r>
  <r>
    <s v="ORD103741"/>
    <d v="2025-11-23T00:00:00"/>
    <s v="CUST0705"/>
    <s v="Diya Mishra"/>
    <s v="Male"/>
    <n v="27"/>
    <x v="6"/>
    <s v="North"/>
    <s v="P018"/>
    <x v="16"/>
    <x v="5"/>
    <s v="Sports"/>
    <n v="2"/>
    <n v="2199"/>
    <n v="0.15"/>
    <n v="2500"/>
    <x v="4"/>
    <s v="Delivered"/>
    <s v="Website"/>
    <n v="4"/>
    <n v="4398"/>
    <n v="659.69999999999993"/>
    <n v="3738.3"/>
    <n v="2500"/>
    <n v="1238.3000000000002"/>
    <n v="0"/>
    <s v="Nov"/>
    <n v="2025"/>
    <x v="3"/>
  </r>
  <r>
    <s v="ORD104587"/>
    <d v="2025-11-23T00:00:00"/>
    <s v="CUST0126"/>
    <s v="Pooja Kapoor"/>
    <s v="Male"/>
    <n v="28"/>
    <x v="13"/>
    <s v="North"/>
    <s v="P006"/>
    <x v="8"/>
    <x v="2"/>
    <s v="Bags"/>
    <n v="4"/>
    <n v="1799"/>
    <n v="0"/>
    <n v="3800"/>
    <x v="3"/>
    <s v="Delivered"/>
    <s v="Website"/>
    <n v="4"/>
    <n v="7196"/>
    <n v="0"/>
    <n v="7196"/>
    <n v="3800"/>
    <n v="3396"/>
    <n v="0"/>
    <s v="Nov"/>
    <n v="2025"/>
    <x v="3"/>
  </r>
  <r>
    <s v="ORD102619"/>
    <d v="2025-11-23T00:00:00"/>
    <s v="CUST2061"/>
    <s v="Tanvi Patel"/>
    <s v="Male"/>
    <n v="29"/>
    <x v="2"/>
    <s v="East"/>
    <s v="P009"/>
    <x v="21"/>
    <x v="2"/>
    <s v="Clothing"/>
    <n v="3"/>
    <n v="1999"/>
    <n v="0.25"/>
    <n v="3150"/>
    <x v="0"/>
    <s v="Returned"/>
    <s v="Mobile App"/>
    <n v="5"/>
    <n v="5997"/>
    <n v="1499.25"/>
    <n v="4497.75"/>
    <n v="3150"/>
    <n v="1347.75"/>
    <n v="0"/>
    <s v="Nov"/>
    <n v="2025"/>
    <x v="3"/>
  </r>
  <r>
    <s v="ORD104867"/>
    <d v="2025-11-23T00:00:00"/>
    <s v="CUST1776"/>
    <s v="Mohit Sharma"/>
    <s v="Female"/>
    <n v="53"/>
    <x v="16"/>
    <s v="North"/>
    <s v="P017"/>
    <x v="17"/>
    <x v="5"/>
    <s v="Fitness"/>
    <n v="2"/>
    <n v="2499"/>
    <n v="0.15"/>
    <n v="2900"/>
    <x v="0"/>
    <s v="Delivered"/>
    <s v="Mobile App"/>
    <n v="5"/>
    <n v="4998"/>
    <n v="749.69999999999993"/>
    <n v="4248.3"/>
    <n v="2900"/>
    <n v="1348.3000000000002"/>
    <n v="0"/>
    <s v="Nov"/>
    <n v="2025"/>
    <x v="1"/>
  </r>
  <r>
    <s v="ORD104863"/>
    <d v="2025-11-24T00:00:00"/>
    <s v="CUST1179"/>
    <s v="Vansh Chopra"/>
    <s v="Female"/>
    <n v="30"/>
    <x v="9"/>
    <s v="North"/>
    <s v="P008"/>
    <x v="2"/>
    <x v="2"/>
    <s v="Clothing"/>
    <n v="2"/>
    <n v="799"/>
    <n v="0"/>
    <n v="780"/>
    <x v="3"/>
    <s v="Delivered"/>
    <s v="Mobile App"/>
    <n v="5"/>
    <n v="1598"/>
    <n v="0"/>
    <n v="1598"/>
    <n v="780"/>
    <n v="818"/>
    <n v="0"/>
    <s v="Nov"/>
    <n v="2025"/>
    <x v="3"/>
  </r>
  <r>
    <s v="ORD100919"/>
    <d v="2025-11-24T00:00:00"/>
    <s v="CUST0939"/>
    <s v="Kiara Chopra"/>
    <s v="Male"/>
    <n v="49"/>
    <x v="16"/>
    <s v="North"/>
    <s v="P012"/>
    <x v="0"/>
    <x v="0"/>
    <s v="Kitchen"/>
    <n v="4"/>
    <n v="5999"/>
    <n v="0.15"/>
    <n v="15600"/>
    <x v="2"/>
    <s v="Returned"/>
    <s v="Website"/>
    <n v="5"/>
    <n v="23996"/>
    <n v="3599.4"/>
    <n v="20396.599999999999"/>
    <n v="15600"/>
    <n v="4796.5999999999985"/>
    <n v="0"/>
    <s v="Nov"/>
    <n v="2025"/>
    <x v="1"/>
  </r>
  <r>
    <s v="ORD101186"/>
    <d v="2025-11-24T00:00:00"/>
    <s v="CUST0307"/>
    <s v="Anjali Verma"/>
    <s v="Male"/>
    <n v="50"/>
    <x v="21"/>
    <s v="East"/>
    <s v="P022"/>
    <x v="4"/>
    <x v="1"/>
    <s v="Skincare"/>
    <n v="2"/>
    <n v="799"/>
    <n v="0.1"/>
    <n v="720"/>
    <x v="0"/>
    <s v="Delivered"/>
    <s v="Website"/>
    <n v="5"/>
    <n v="1598"/>
    <n v="159.80000000000001"/>
    <n v="1438.2"/>
    <n v="720"/>
    <n v="718.2"/>
    <n v="0"/>
    <s v="Nov"/>
    <n v="2025"/>
    <x v="1"/>
  </r>
  <r>
    <s v="ORD101573"/>
    <d v="2025-11-24T00:00:00"/>
    <s v="CUST0825"/>
    <s v="Meera Singh"/>
    <s v="Female"/>
    <n v="36"/>
    <x v="21"/>
    <s v="East"/>
    <s v="P020"/>
    <x v="14"/>
    <x v="5"/>
    <s v="Fitness"/>
    <n v="1"/>
    <n v="699"/>
    <n v="0.15"/>
    <n v="320"/>
    <x v="4"/>
    <s v="Delivered"/>
    <s v="Mobile App"/>
    <n v="5"/>
    <n v="699"/>
    <n v="104.85"/>
    <n v="594.15"/>
    <n v="320"/>
    <n v="274.14999999999998"/>
    <n v="0"/>
    <s v="Nov"/>
    <n v="2025"/>
    <x v="2"/>
  </r>
  <r>
    <s v="ORD103798"/>
    <d v="2025-11-24T00:00:00"/>
    <s v="CUST1276"/>
    <s v="Ananya Kumar"/>
    <s v="Male"/>
    <n v="26"/>
    <x v="14"/>
    <s v="South"/>
    <s v="P013"/>
    <x v="22"/>
    <x v="0"/>
    <s v="Cookware"/>
    <n v="2"/>
    <n v="4299"/>
    <n v="0.05"/>
    <n v="5400"/>
    <x v="4"/>
    <s v="Delivered"/>
    <s v="Mobile App"/>
    <n v="5"/>
    <n v="8598"/>
    <n v="429.90000000000003"/>
    <n v="8168.1"/>
    <n v="5400"/>
    <n v="2768.1000000000004"/>
    <n v="0"/>
    <s v="Nov"/>
    <n v="2025"/>
    <x v="3"/>
  </r>
  <r>
    <s v="ORD104396"/>
    <d v="2025-11-24T00:00:00"/>
    <s v="CUST0394"/>
    <s v="Arjun Rao"/>
    <s v="Female"/>
    <n v="27"/>
    <x v="4"/>
    <s v="South"/>
    <s v="P029"/>
    <x v="11"/>
    <x v="4"/>
    <s v="Technology"/>
    <n v="1"/>
    <n v="1299"/>
    <n v="0.1"/>
    <n v="610"/>
    <x v="1"/>
    <s v="Delivered"/>
    <s v="Website"/>
    <n v="2"/>
    <n v="1299"/>
    <n v="129.9"/>
    <n v="1169.0999999999999"/>
    <n v="610"/>
    <n v="559.09999999999991"/>
    <n v="0"/>
    <s v="Nov"/>
    <n v="2025"/>
    <x v="3"/>
  </r>
  <r>
    <s v="ORD103795"/>
    <d v="2025-11-24T00:00:00"/>
    <s v="CUST1272"/>
    <s v="Ishaan Malhotra"/>
    <s v="Female"/>
    <n v="32"/>
    <x v="17"/>
    <s v="North"/>
    <s v="P016"/>
    <x v="28"/>
    <x v="5"/>
    <s v="Fitness"/>
    <n v="1"/>
    <n v="999"/>
    <n v="0.15"/>
    <n v="520"/>
    <x v="3"/>
    <s v="Delivered"/>
    <s v="Mobile App"/>
    <n v="5"/>
    <n v="999"/>
    <n v="149.85"/>
    <n v="849.15"/>
    <n v="520"/>
    <n v="329.15"/>
    <n v="0"/>
    <s v="Nov"/>
    <n v="2025"/>
    <x v="3"/>
  </r>
  <r>
    <s v="ORD102592"/>
    <d v="2025-11-25T00:00:00"/>
    <s v="CUST0566"/>
    <s v="Simran Gupta"/>
    <s v="Female"/>
    <n v="24"/>
    <x v="3"/>
    <s v="East"/>
    <s v="P016"/>
    <x v="28"/>
    <x v="5"/>
    <s v="Fitness"/>
    <n v="2"/>
    <n v="999"/>
    <n v="0.1"/>
    <n v="1040"/>
    <x v="2"/>
    <s v="Delivered"/>
    <s v="Mobile App"/>
    <n v="2"/>
    <n v="1998"/>
    <n v="199.8"/>
    <n v="1798.2"/>
    <n v="1040"/>
    <n v="758.2"/>
    <n v="0"/>
    <s v="Nov"/>
    <n v="2025"/>
    <x v="0"/>
  </r>
  <r>
    <s v="ORD100747"/>
    <d v="2025-11-25T00:00:00"/>
    <s v="CUST1595"/>
    <s v="Vansh Chopra"/>
    <s v="Male"/>
    <n v="40"/>
    <x v="16"/>
    <s v="North"/>
    <s v="P001"/>
    <x v="6"/>
    <x v="3"/>
    <s v="Audio"/>
    <n v="2"/>
    <n v="2499"/>
    <n v="0.1"/>
    <n v="3100"/>
    <x v="0"/>
    <s v="Delivered"/>
    <s v="Website"/>
    <n v="5"/>
    <n v="4998"/>
    <n v="499.8"/>
    <n v="4498.2"/>
    <n v="3100"/>
    <n v="1398.1999999999998"/>
    <n v="0"/>
    <s v="Nov"/>
    <n v="2025"/>
    <x v="2"/>
  </r>
  <r>
    <s v="ORD101914"/>
    <d v="2025-11-25T00:00:00"/>
    <s v="CUST1056"/>
    <s v="Aarav Sharma"/>
    <s v="Male"/>
    <n v="55"/>
    <x v="22"/>
    <s v="South"/>
    <s v="P008"/>
    <x v="2"/>
    <x v="2"/>
    <s v="Clothing"/>
    <n v="1"/>
    <n v="799"/>
    <n v="0.05"/>
    <n v="390"/>
    <x v="5"/>
    <s v="Delivered"/>
    <s v="Mobile App"/>
    <n v="5"/>
    <n v="799"/>
    <n v="39.950000000000003"/>
    <n v="759.05"/>
    <n v="390"/>
    <n v="369.04999999999995"/>
    <n v="0"/>
    <s v="Nov"/>
    <n v="2025"/>
    <x v="1"/>
  </r>
  <r>
    <s v="ORD101806"/>
    <d v="2025-11-25T00:00:00"/>
    <s v="CUST0126"/>
    <s v="Pooja Kapoor"/>
    <s v="Female"/>
    <n v="41"/>
    <x v="13"/>
    <s v="North"/>
    <s v="P028"/>
    <x v="12"/>
    <x v="4"/>
    <s v="Technology"/>
    <n v="3"/>
    <n v="1099"/>
    <n v="0.1"/>
    <n v="1560"/>
    <x v="1"/>
    <s v="Delivered"/>
    <s v="Website"/>
    <n v="4"/>
    <n v="3297"/>
    <n v="329.70000000000005"/>
    <n v="2967.3"/>
    <n v="1560"/>
    <n v="1407.3000000000002"/>
    <n v="0"/>
    <s v="Nov"/>
    <n v="2025"/>
    <x v="2"/>
  </r>
  <r>
    <s v="ORD101169"/>
    <d v="2025-11-25T00:00:00"/>
    <s v="CUST1724"/>
    <s v="Ananya Kumar"/>
    <s v="Male"/>
    <n v="49"/>
    <x v="1"/>
    <s v="North"/>
    <s v="P012"/>
    <x v="0"/>
    <x v="0"/>
    <s v="Kitchen"/>
    <n v="1"/>
    <n v="5999"/>
    <n v="0.15"/>
    <n v="3900"/>
    <x v="1"/>
    <s v="Delivered"/>
    <s v="Mobile App"/>
    <n v="5"/>
    <n v="5999"/>
    <n v="899.85"/>
    <n v="5099.1499999999996"/>
    <n v="3900"/>
    <n v="1199.1499999999996"/>
    <n v="0"/>
    <s v="Nov"/>
    <n v="2025"/>
    <x v="1"/>
  </r>
  <r>
    <s v="ORD104757"/>
    <d v="2025-11-25T00:00:00"/>
    <s v="CUST1723"/>
    <s v="Vansh Chopra"/>
    <s v="Female"/>
    <n v="18"/>
    <x v="17"/>
    <s v="North"/>
    <s v="P007"/>
    <x v="5"/>
    <x v="2"/>
    <s v="Footwear"/>
    <n v="4"/>
    <n v="2899"/>
    <n v="0.1"/>
    <n v="6800"/>
    <x v="3"/>
    <s v="Delivered"/>
    <s v="Website"/>
    <n v="5"/>
    <n v="11596"/>
    <n v="1159.6000000000001"/>
    <n v="10436.4"/>
    <n v="6800"/>
    <n v="3636.3999999999996"/>
    <n v="0"/>
    <s v="Nov"/>
    <n v="2025"/>
    <x v="0"/>
  </r>
  <r>
    <s v="ORD102751"/>
    <d v="2025-11-25T00:00:00"/>
    <s v="CUST1371"/>
    <s v="Vansh Chopra"/>
    <s v="Male"/>
    <n v="21"/>
    <x v="17"/>
    <s v="North"/>
    <s v="P022"/>
    <x v="4"/>
    <x v="1"/>
    <s v="Skincare"/>
    <n v="1"/>
    <n v="799"/>
    <n v="0.2"/>
    <n v="360"/>
    <x v="4"/>
    <s v="Delivered"/>
    <s v="Mobile App"/>
    <n v="5"/>
    <n v="799"/>
    <n v="159.80000000000001"/>
    <n v="639.20000000000005"/>
    <n v="360"/>
    <n v="279.20000000000005"/>
    <n v="0"/>
    <s v="Nov"/>
    <n v="2025"/>
    <x v="0"/>
  </r>
  <r>
    <s v="ORD101148"/>
    <d v="2025-11-26T00:00:00"/>
    <s v="CUST0533"/>
    <s v="Pranav Bansal"/>
    <s v="Female"/>
    <n v="43"/>
    <x v="14"/>
    <s v="South"/>
    <s v="P001"/>
    <x v="6"/>
    <x v="3"/>
    <s v="Audio"/>
    <n v="3"/>
    <n v="2499"/>
    <n v="0"/>
    <n v="4650"/>
    <x v="1"/>
    <s v="Delivered"/>
    <s v="Website"/>
    <n v="4"/>
    <n v="7497"/>
    <n v="0"/>
    <n v="7497"/>
    <n v="4650"/>
    <n v="2847"/>
    <n v="0"/>
    <s v="Nov"/>
    <n v="2025"/>
    <x v="2"/>
  </r>
  <r>
    <s v="ORD100938"/>
    <d v="2025-11-26T00:00:00"/>
    <s v="CUST1197"/>
    <s v="Tanvi Patel"/>
    <s v="Male"/>
    <n v="25"/>
    <x v="4"/>
    <s v="South"/>
    <s v="P026"/>
    <x v="15"/>
    <x v="4"/>
    <s v="Fiction"/>
    <n v="1"/>
    <n v="899"/>
    <n v="0.15"/>
    <n v="420"/>
    <x v="1"/>
    <s v="Delivered"/>
    <s v="Mobile App"/>
    <n v="5"/>
    <n v="899"/>
    <n v="134.85"/>
    <n v="764.15"/>
    <n v="420"/>
    <n v="344.15"/>
    <n v="0"/>
    <s v="Nov"/>
    <n v="2025"/>
    <x v="0"/>
  </r>
  <r>
    <s v="ORD100508"/>
    <d v="2025-11-26T00:00:00"/>
    <s v="CUST0181"/>
    <s v="Pranav Bansal"/>
    <s v="Female"/>
    <n v="28"/>
    <x v="19"/>
    <s v="East"/>
    <s v="P005"/>
    <x v="27"/>
    <x v="3"/>
    <s v="Accessories"/>
    <n v="1"/>
    <n v="1599"/>
    <n v="0.15"/>
    <n v="920"/>
    <x v="0"/>
    <s v="Returned"/>
    <s v="Mobile App"/>
    <n v="3"/>
    <n v="1599"/>
    <n v="239.85"/>
    <n v="1359.15"/>
    <n v="920"/>
    <n v="439.15000000000009"/>
    <n v="0"/>
    <s v="Nov"/>
    <n v="2025"/>
    <x v="3"/>
  </r>
  <r>
    <s v="ORD104453"/>
    <d v="2025-11-26T00:00:00"/>
    <s v="CUST0933"/>
    <s v="Akash Bansal"/>
    <s v="Female"/>
    <n v="24"/>
    <x v="3"/>
    <s v="East"/>
    <s v="P015"/>
    <x v="23"/>
    <x v="0"/>
    <s v="Home Decor"/>
    <n v="3"/>
    <n v="1599"/>
    <n v="0.05"/>
    <n v="2550"/>
    <x v="0"/>
    <s v="Delivered"/>
    <s v="Mobile App"/>
    <n v="5"/>
    <n v="4797"/>
    <n v="239.85000000000002"/>
    <n v="4557.1499999999996"/>
    <n v="2550"/>
    <n v="2007.1499999999996"/>
    <n v="0"/>
    <s v="Nov"/>
    <n v="2025"/>
    <x v="0"/>
  </r>
  <r>
    <s v="ORD101046"/>
    <d v="2025-11-26T00:00:00"/>
    <s v="CUST1162"/>
    <s v="Arjun Rao"/>
    <s v="Male"/>
    <n v="26"/>
    <x v="9"/>
    <s v="North"/>
    <s v="P009"/>
    <x v="21"/>
    <x v="2"/>
    <s v="Clothing"/>
    <n v="1"/>
    <n v="1999"/>
    <n v="0.15"/>
    <n v="1050"/>
    <x v="1"/>
    <s v="Delivered"/>
    <s v="Mobile App"/>
    <n v="5"/>
    <n v="1999"/>
    <n v="299.84999999999997"/>
    <n v="1699.15"/>
    <n v="1050"/>
    <n v="649.15000000000009"/>
    <n v="0"/>
    <s v="Nov"/>
    <n v="2025"/>
    <x v="3"/>
  </r>
  <r>
    <s v="ORD104775"/>
    <d v="2025-11-26T00:00:00"/>
    <s v="CUST0724"/>
    <s v="Karan Jain"/>
    <s v="Male"/>
    <n v="22"/>
    <x v="16"/>
    <s v="North"/>
    <s v="P017"/>
    <x v="17"/>
    <x v="5"/>
    <s v="Fitness"/>
    <n v="1"/>
    <n v="2499"/>
    <n v="0.25"/>
    <n v="1450"/>
    <x v="3"/>
    <s v="Delivered"/>
    <s v="Website"/>
    <n v="4"/>
    <n v="2499"/>
    <n v="624.75"/>
    <n v="1874.25"/>
    <n v="1450"/>
    <n v="424.25"/>
    <n v="0"/>
    <s v="Nov"/>
    <n v="2025"/>
    <x v="0"/>
  </r>
  <r>
    <s v="ORD100601"/>
    <d v="2025-11-26T00:00:00"/>
    <s v="CUST1840"/>
    <s v="Mohit Sharma"/>
    <s v="Female"/>
    <n v="39"/>
    <x v="18"/>
    <s v="South"/>
    <s v="P016"/>
    <x v="28"/>
    <x v="5"/>
    <s v="Fitness"/>
    <n v="1"/>
    <n v="999"/>
    <n v="0.1"/>
    <n v="520"/>
    <x v="2"/>
    <s v="Delivered"/>
    <s v="Website"/>
    <n v="2"/>
    <n v="999"/>
    <n v="99.9"/>
    <n v="899.1"/>
    <n v="520"/>
    <n v="379.1"/>
    <n v="0"/>
    <s v="Nov"/>
    <n v="2025"/>
    <x v="2"/>
  </r>
  <r>
    <s v="ORD104560"/>
    <d v="2025-11-26T00:00:00"/>
    <s v="CUST0746"/>
    <s v="Arjun Rao"/>
    <s v="Female"/>
    <n v="38"/>
    <x v="17"/>
    <s v="North"/>
    <s v="P002"/>
    <x v="10"/>
    <x v="3"/>
    <s v="Audio"/>
    <n v="1"/>
    <n v="1899"/>
    <n v="0.1"/>
    <n v="1120"/>
    <x v="3"/>
    <s v="Returned"/>
    <s v="Mobile App"/>
    <n v="5"/>
    <n v="1899"/>
    <n v="189.9"/>
    <n v="1709.1"/>
    <n v="1120"/>
    <n v="589.09999999999991"/>
    <n v="0"/>
    <s v="Nov"/>
    <n v="2025"/>
    <x v="2"/>
  </r>
  <r>
    <s v="ORD103382"/>
    <d v="2025-11-26T00:00:00"/>
    <s v="CUST0690"/>
    <s v="Yash Agarwal"/>
    <s v="Female"/>
    <n v="27"/>
    <x v="15"/>
    <s v="West"/>
    <s v="P020"/>
    <x v="14"/>
    <x v="5"/>
    <s v="Fitness"/>
    <n v="1"/>
    <n v="699"/>
    <n v="0.2"/>
    <n v="320"/>
    <x v="1"/>
    <s v="Delivered"/>
    <s v="Mobile App"/>
    <n v="4"/>
    <n v="699"/>
    <n v="139.80000000000001"/>
    <n v="559.20000000000005"/>
    <n v="320"/>
    <n v="239.20000000000005"/>
    <n v="0"/>
    <s v="Nov"/>
    <n v="2025"/>
    <x v="3"/>
  </r>
  <r>
    <s v="ORD102815"/>
    <d v="2025-11-27T00:00:00"/>
    <s v="CUST1563"/>
    <s v="Vansh Chopra"/>
    <s v="Male"/>
    <n v="38"/>
    <x v="16"/>
    <s v="North"/>
    <s v="P023"/>
    <x v="20"/>
    <x v="1"/>
    <s v="Haircare"/>
    <n v="1"/>
    <n v="649"/>
    <n v="0.1"/>
    <n v="290"/>
    <x v="4"/>
    <s v="Delivered"/>
    <s v="Website"/>
    <n v="5"/>
    <n v="649"/>
    <n v="64.900000000000006"/>
    <n v="584.1"/>
    <n v="290"/>
    <n v="294.10000000000002"/>
    <n v="0"/>
    <s v="Nov"/>
    <n v="2025"/>
    <x v="2"/>
  </r>
  <r>
    <s v="ORD101558"/>
    <d v="2025-11-27T00:00:00"/>
    <s v="CUST1526"/>
    <s v="Simran Gupta"/>
    <s v="Female"/>
    <n v="42"/>
    <x v="8"/>
    <s v="East"/>
    <s v="P001"/>
    <x v="6"/>
    <x v="3"/>
    <s v="Audio"/>
    <n v="2"/>
    <n v="2499"/>
    <n v="0.15"/>
    <n v="3100"/>
    <x v="3"/>
    <s v="Delivered"/>
    <s v="Website"/>
    <n v="5"/>
    <n v="4998"/>
    <n v="749.69999999999993"/>
    <n v="4248.3"/>
    <n v="3100"/>
    <n v="1148.3000000000002"/>
    <n v="0"/>
    <s v="Nov"/>
    <n v="2025"/>
    <x v="2"/>
  </r>
  <r>
    <s v="ORD104243"/>
    <d v="2025-11-27T00:00:00"/>
    <s v="CUST0377"/>
    <s v="Meera Singh"/>
    <s v="Male"/>
    <n v="47"/>
    <x v="14"/>
    <s v="South"/>
    <s v="P003"/>
    <x v="9"/>
    <x v="3"/>
    <s v="Wearables"/>
    <n v="2"/>
    <n v="3299"/>
    <n v="0.2"/>
    <n v="4200"/>
    <x v="2"/>
    <s v="Delivered"/>
    <s v="Website"/>
    <n v="5"/>
    <n v="6598"/>
    <n v="1319.6000000000001"/>
    <n v="5278.4"/>
    <n v="4200"/>
    <n v="1078.3999999999996"/>
    <n v="0"/>
    <s v="Nov"/>
    <n v="2025"/>
    <x v="1"/>
  </r>
  <r>
    <s v="ORD102836"/>
    <d v="2025-11-27T00:00:00"/>
    <s v="CUST1366"/>
    <s v="Simran Gupta"/>
    <s v="Female"/>
    <n v="40"/>
    <x v="15"/>
    <s v="West"/>
    <s v="P003"/>
    <x v="9"/>
    <x v="3"/>
    <s v="Wearables"/>
    <n v="2"/>
    <n v="3299"/>
    <n v="0.05"/>
    <n v="4200"/>
    <x v="0"/>
    <s v="Delivered"/>
    <s v="Mobile App"/>
    <n v="5"/>
    <n v="6598"/>
    <n v="329.90000000000003"/>
    <n v="6268.1"/>
    <n v="4200"/>
    <n v="2068.1000000000004"/>
    <n v="0"/>
    <s v="Nov"/>
    <n v="2025"/>
    <x v="2"/>
  </r>
  <r>
    <s v="ORD104716"/>
    <d v="2025-11-27T00:00:00"/>
    <s v="CUST0702"/>
    <s v="Pooja Kapoor"/>
    <s v="Male"/>
    <n v="34"/>
    <x v="13"/>
    <s v="North"/>
    <s v="P001"/>
    <x v="6"/>
    <x v="3"/>
    <s v="Audio"/>
    <n v="2"/>
    <n v="2499"/>
    <n v="0.1"/>
    <n v="3100"/>
    <x v="4"/>
    <s v="Delivered"/>
    <s v="Mobile App"/>
    <n v="5"/>
    <n v="4998"/>
    <n v="499.8"/>
    <n v="4498.2"/>
    <n v="3100"/>
    <n v="1398.1999999999998"/>
    <n v="0"/>
    <s v="Nov"/>
    <n v="2025"/>
    <x v="3"/>
  </r>
  <r>
    <s v="ORD104132"/>
    <d v="2025-11-27T00:00:00"/>
    <s v="CUST0823"/>
    <s v="Aditi Saxena"/>
    <s v="Female"/>
    <n v="34"/>
    <x v="21"/>
    <s v="East"/>
    <s v="P016"/>
    <x v="28"/>
    <x v="5"/>
    <s v="Fitness"/>
    <n v="1"/>
    <n v="999"/>
    <n v="0.1"/>
    <n v="520"/>
    <x v="4"/>
    <s v="Delivered"/>
    <s v="Mobile App"/>
    <n v="5"/>
    <n v="999"/>
    <n v="99.9"/>
    <n v="899.1"/>
    <n v="520"/>
    <n v="379.1"/>
    <n v="0"/>
    <s v="Nov"/>
    <n v="2025"/>
    <x v="3"/>
  </r>
  <r>
    <s v="ORD100123"/>
    <d v="2025-11-27T00:00:00"/>
    <s v="CUST1297"/>
    <s v="Sakshi Mishra"/>
    <s v="Female"/>
    <n v="20"/>
    <x v="19"/>
    <s v="East"/>
    <s v="P004"/>
    <x v="19"/>
    <x v="3"/>
    <s v="Accessories"/>
    <n v="1"/>
    <n v="899"/>
    <n v="0.1"/>
    <n v="480"/>
    <x v="0"/>
    <s v="Delivered"/>
    <s v="Mobile App"/>
    <n v="5"/>
    <n v="899"/>
    <n v="89.9"/>
    <n v="809.1"/>
    <n v="480"/>
    <n v="329.1"/>
    <n v="0"/>
    <s v="Nov"/>
    <n v="2025"/>
    <x v="0"/>
  </r>
  <r>
    <s v="ORD104850"/>
    <d v="2025-11-27T00:00:00"/>
    <s v="CUST0369"/>
    <s v="Sakshi Mishra"/>
    <s v="Female"/>
    <n v="35"/>
    <x v="20"/>
    <s v="South"/>
    <s v="P025"/>
    <x v="1"/>
    <x v="1"/>
    <s v="Skincare"/>
    <n v="1"/>
    <n v="699"/>
    <n v="0.1"/>
    <n v="310"/>
    <x v="4"/>
    <s v="Cancelled"/>
    <s v="Mobile App"/>
    <m/>
    <n v="699"/>
    <n v="69.900000000000006"/>
    <n v="629.1"/>
    <n v="310"/>
    <n v="319.10000000000002"/>
    <n v="0"/>
    <s v="Nov"/>
    <n v="2025"/>
    <x v="3"/>
  </r>
  <r>
    <s v="ORD103265"/>
    <d v="2025-11-27T00:00:00"/>
    <s v="CUST1005"/>
    <s v="Tanvi Patel"/>
    <s v="Female"/>
    <n v="44"/>
    <x v="23"/>
    <s v="West"/>
    <s v="P022"/>
    <x v="4"/>
    <x v="1"/>
    <s v="Skincare"/>
    <n v="2"/>
    <n v="799"/>
    <n v="0.1"/>
    <n v="720"/>
    <x v="1"/>
    <s v="Delivered"/>
    <s v="Website"/>
    <n v="5"/>
    <n v="1598"/>
    <n v="159.80000000000001"/>
    <n v="1438.2"/>
    <n v="720"/>
    <n v="718.2"/>
    <n v="0"/>
    <s v="Nov"/>
    <n v="2025"/>
    <x v="2"/>
  </r>
  <r>
    <s v="ORD103545"/>
    <d v="2025-11-27T00:00:00"/>
    <s v="CUST0332"/>
    <s v="Rahul Kumar"/>
    <s v="Male"/>
    <n v="41"/>
    <x v="15"/>
    <s v="West"/>
    <s v="P001"/>
    <x v="6"/>
    <x v="3"/>
    <s v="Audio"/>
    <n v="1"/>
    <n v="2499"/>
    <n v="0.1"/>
    <n v="1550"/>
    <x v="1"/>
    <s v="Delivered"/>
    <s v="Mobile App"/>
    <n v="3"/>
    <n v="2499"/>
    <n v="249.9"/>
    <n v="2249.1"/>
    <n v="1550"/>
    <n v="699.09999999999991"/>
    <n v="0"/>
    <s v="Nov"/>
    <n v="2025"/>
    <x v="2"/>
  </r>
  <r>
    <s v="ORD103130"/>
    <d v="2025-11-27T00:00:00"/>
    <s v="CUST1474"/>
    <s v="Manish Agarwal"/>
    <s v="Female"/>
    <n v="24"/>
    <x v="17"/>
    <s v="North"/>
    <s v="P003"/>
    <x v="9"/>
    <x v="3"/>
    <s v="Wearables"/>
    <n v="1"/>
    <n v="3299"/>
    <n v="0.15"/>
    <n v="2100"/>
    <x v="2"/>
    <s v="Returned"/>
    <s v="Mobile App"/>
    <n v="5"/>
    <n v="3299"/>
    <n v="494.84999999999997"/>
    <n v="2804.15"/>
    <n v="2100"/>
    <n v="704.15000000000009"/>
    <n v="0"/>
    <s v="Nov"/>
    <n v="2025"/>
    <x v="0"/>
  </r>
  <r>
    <s v="ORD100010"/>
    <d v="2025-11-27T00:00:00"/>
    <s v="CUST1661"/>
    <s v="Kavya Patel"/>
    <s v="Male"/>
    <n v="28"/>
    <x v="14"/>
    <s v="South"/>
    <s v="P003"/>
    <x v="9"/>
    <x v="3"/>
    <s v="Wearables"/>
    <n v="2"/>
    <n v="3299"/>
    <n v="0.05"/>
    <n v="4200"/>
    <x v="3"/>
    <s v="Delivered"/>
    <s v="Mobile App"/>
    <n v="1"/>
    <n v="6598"/>
    <n v="329.90000000000003"/>
    <n v="6268.1"/>
    <n v="4200"/>
    <n v="2068.1000000000004"/>
    <n v="0"/>
    <s v="Nov"/>
    <n v="2025"/>
    <x v="3"/>
  </r>
  <r>
    <s v="ORD102890"/>
    <d v="2025-11-27T00:00:00"/>
    <s v="CUST2035"/>
    <s v="Anjali Verma"/>
    <s v="Male"/>
    <n v="27"/>
    <x v="10"/>
    <s v="South"/>
    <s v="P025"/>
    <x v="1"/>
    <x v="1"/>
    <s v="Skincare"/>
    <n v="1"/>
    <n v="699"/>
    <n v="0.1"/>
    <n v="310"/>
    <x v="4"/>
    <s v="Delivered"/>
    <s v="Website"/>
    <n v="5"/>
    <n v="699"/>
    <n v="69.900000000000006"/>
    <n v="629.1"/>
    <n v="310"/>
    <n v="319.10000000000002"/>
    <n v="0"/>
    <s v="Nov"/>
    <n v="2025"/>
    <x v="3"/>
  </r>
  <r>
    <s v="ORD102899"/>
    <d v="2025-11-28T00:00:00"/>
    <s v="CUST0339"/>
    <s v="Anjali Verma"/>
    <s v="Male"/>
    <n v="32"/>
    <x v="20"/>
    <s v="South"/>
    <s v="P027"/>
    <x v="25"/>
    <x v="4"/>
    <s v="Business"/>
    <n v="1"/>
    <n v="699"/>
    <n v="0.15"/>
    <n v="300"/>
    <x v="5"/>
    <s v="Delivered"/>
    <s v="Mobile App"/>
    <n v="5"/>
    <n v="699"/>
    <n v="104.85"/>
    <n v="594.15"/>
    <n v="300"/>
    <n v="294.14999999999998"/>
    <n v="0"/>
    <s v="Nov"/>
    <n v="2025"/>
    <x v="3"/>
  </r>
  <r>
    <s v="ORD102346"/>
    <d v="2025-11-28T00:00:00"/>
    <s v="CUST1709"/>
    <s v="Tanvi Patel"/>
    <s v="Male"/>
    <n v="35"/>
    <x v="8"/>
    <s v="East"/>
    <s v="P010"/>
    <x v="26"/>
    <x v="2"/>
    <s v="Clothing"/>
    <n v="1"/>
    <n v="1499"/>
    <n v="0.1"/>
    <n v="780"/>
    <x v="3"/>
    <s v="Delivered"/>
    <s v="Mobile App"/>
    <n v="5"/>
    <n v="1499"/>
    <n v="149.9"/>
    <n v="1349.1"/>
    <n v="780"/>
    <n v="569.09999999999991"/>
    <n v="0"/>
    <s v="Nov"/>
    <n v="2025"/>
    <x v="3"/>
  </r>
  <r>
    <s v="ORD101175"/>
    <d v="2025-11-28T00:00:00"/>
    <s v="CUST0365"/>
    <s v="Tanvi Patel"/>
    <s v="Male"/>
    <n v="19"/>
    <x v="1"/>
    <s v="North"/>
    <s v="P020"/>
    <x v="14"/>
    <x v="5"/>
    <s v="Fitness"/>
    <n v="3"/>
    <n v="699"/>
    <n v="0.15"/>
    <n v="960"/>
    <x v="2"/>
    <s v="Delivered"/>
    <s v="Mobile App"/>
    <n v="5"/>
    <n v="2097"/>
    <n v="314.55"/>
    <n v="1782.45"/>
    <n v="960"/>
    <n v="822.45"/>
    <n v="0"/>
    <s v="Nov"/>
    <n v="2025"/>
    <x v="0"/>
  </r>
  <r>
    <s v="ORD102424"/>
    <d v="2025-11-28T00:00:00"/>
    <s v="CUST1310"/>
    <s v="Pooja Kapoor"/>
    <s v="Male"/>
    <n v="42"/>
    <x v="9"/>
    <s v="North"/>
    <s v="P022"/>
    <x v="4"/>
    <x v="1"/>
    <s v="Skincare"/>
    <n v="5"/>
    <n v="799"/>
    <n v="0.2"/>
    <n v="1800"/>
    <x v="3"/>
    <s v="Returned"/>
    <s v="Mobile App"/>
    <n v="4"/>
    <n v="3995"/>
    <n v="799"/>
    <n v="3196"/>
    <n v="1800"/>
    <n v="1396"/>
    <n v="0"/>
    <s v="Nov"/>
    <n v="2025"/>
    <x v="2"/>
  </r>
  <r>
    <s v="ORD102403"/>
    <d v="2025-11-28T00:00:00"/>
    <s v="CUST1352"/>
    <s v="Sanya Malhotra"/>
    <s v="Female"/>
    <n v="23"/>
    <x v="0"/>
    <s v="East"/>
    <s v="P005"/>
    <x v="27"/>
    <x v="3"/>
    <s v="Accessories"/>
    <n v="3"/>
    <n v="1599"/>
    <n v="0.1"/>
    <n v="2760"/>
    <x v="1"/>
    <s v="Delivered"/>
    <s v="Mobile App"/>
    <n v="4"/>
    <n v="4797"/>
    <n v="479.70000000000005"/>
    <n v="4317.3"/>
    <n v="2760"/>
    <n v="1557.3000000000002"/>
    <n v="0"/>
    <s v="Nov"/>
    <n v="2025"/>
    <x v="0"/>
  </r>
  <r>
    <s v="ORD101409"/>
    <d v="2025-11-28T00:00:00"/>
    <s v="CUST1778"/>
    <s v="Yash Agarwal"/>
    <s v="Male"/>
    <n v="24"/>
    <x v="5"/>
    <s v="West"/>
    <s v="P003"/>
    <x v="9"/>
    <x v="3"/>
    <s v="Wearables"/>
    <n v="3"/>
    <n v="3299"/>
    <n v="0.1"/>
    <n v="6300"/>
    <x v="3"/>
    <s v="Delivered"/>
    <s v="Website"/>
    <n v="5"/>
    <n v="9897"/>
    <n v="989.7"/>
    <n v="8907.2999999999993"/>
    <n v="6300"/>
    <n v="2607.2999999999993"/>
    <n v="0"/>
    <s v="Nov"/>
    <n v="2025"/>
    <x v="0"/>
  </r>
  <r>
    <s v="ORD104295"/>
    <d v="2025-11-28T00:00:00"/>
    <s v="CUST1098"/>
    <s v="Arjun Rao"/>
    <s v="Female"/>
    <n v="33"/>
    <x v="23"/>
    <s v="West"/>
    <s v="P003"/>
    <x v="9"/>
    <x v="3"/>
    <s v="Wearables"/>
    <n v="1"/>
    <n v="3299"/>
    <n v="0.05"/>
    <n v="2100"/>
    <x v="0"/>
    <s v="Delivered"/>
    <s v="Mobile App"/>
    <n v="5"/>
    <n v="3299"/>
    <n v="164.95000000000002"/>
    <n v="3134.05"/>
    <n v="2100"/>
    <n v="1034.0500000000002"/>
    <n v="0"/>
    <s v="Nov"/>
    <n v="2025"/>
    <x v="3"/>
  </r>
  <r>
    <s v="ORD102891"/>
    <d v="2025-11-29T00:00:00"/>
    <s v="CUST1553"/>
    <s v="Sakshi Mishra"/>
    <s v="Male"/>
    <n v="26"/>
    <x v="16"/>
    <s v="North"/>
    <s v="P003"/>
    <x v="9"/>
    <x v="3"/>
    <s v="Wearables"/>
    <n v="1"/>
    <n v="3299"/>
    <n v="0.1"/>
    <n v="2100"/>
    <x v="1"/>
    <s v="Delivered"/>
    <s v="Website"/>
    <n v="5"/>
    <n v="3299"/>
    <n v="329.90000000000003"/>
    <n v="2969.1"/>
    <n v="2100"/>
    <n v="869.09999999999991"/>
    <n v="0"/>
    <s v="Nov"/>
    <n v="2025"/>
    <x v="3"/>
  </r>
  <r>
    <s v="ORD104145"/>
    <d v="2025-11-29T00:00:00"/>
    <s v="CUST2123"/>
    <s v="Kiara Chopra"/>
    <s v="Female"/>
    <n v="24"/>
    <x v="15"/>
    <s v="West"/>
    <s v="P005"/>
    <x v="27"/>
    <x v="3"/>
    <s v="Accessories"/>
    <n v="1"/>
    <n v="1599"/>
    <n v="0.05"/>
    <n v="920"/>
    <x v="0"/>
    <s v="Returned"/>
    <s v="Website"/>
    <n v="5"/>
    <n v="1599"/>
    <n v="79.95"/>
    <n v="1519.05"/>
    <n v="920"/>
    <n v="599.04999999999995"/>
    <n v="0"/>
    <s v="Nov"/>
    <n v="2025"/>
    <x v="0"/>
  </r>
  <r>
    <s v="ORD104586"/>
    <d v="2025-11-29T00:00:00"/>
    <s v="CUST1566"/>
    <s v="Pooja Kapoor"/>
    <s v="Male"/>
    <n v="43"/>
    <x v="11"/>
    <s v="West"/>
    <s v="P024"/>
    <x v="13"/>
    <x v="1"/>
    <s v="Fragrance"/>
    <n v="1"/>
    <n v="1799"/>
    <n v="0.05"/>
    <n v="900"/>
    <x v="3"/>
    <s v="Delivered"/>
    <s v="Website"/>
    <n v="4"/>
    <n v="1799"/>
    <n v="89.95"/>
    <n v="1709.05"/>
    <n v="900"/>
    <n v="809.05"/>
    <n v="0"/>
    <s v="Nov"/>
    <n v="2025"/>
    <x v="2"/>
  </r>
  <r>
    <s v="ORD103443"/>
    <d v="2025-11-29T00:00:00"/>
    <s v="CUST0038"/>
    <s v="Kabir Gupta"/>
    <s v="Male"/>
    <n v="22"/>
    <x v="22"/>
    <s v="South"/>
    <s v="P025"/>
    <x v="1"/>
    <x v="1"/>
    <s v="Skincare"/>
    <n v="1"/>
    <n v="699"/>
    <n v="0"/>
    <n v="310"/>
    <x v="1"/>
    <s v="Delivered"/>
    <s v="Website"/>
    <n v="5"/>
    <n v="699"/>
    <n v="0"/>
    <n v="699"/>
    <n v="310"/>
    <n v="389"/>
    <n v="0"/>
    <s v="Nov"/>
    <n v="2025"/>
    <x v="0"/>
  </r>
  <r>
    <s v="ORD104581"/>
    <d v="2025-11-29T00:00:00"/>
    <s v="CUST0136"/>
    <s v="Sanya Malhotra"/>
    <s v="Male"/>
    <n v="38"/>
    <x v="4"/>
    <s v="South"/>
    <s v="P008"/>
    <x v="2"/>
    <x v="2"/>
    <s v="Clothing"/>
    <n v="2"/>
    <n v="799"/>
    <n v="0.1"/>
    <n v="780"/>
    <x v="5"/>
    <s v="Returned"/>
    <s v="Website"/>
    <n v="3"/>
    <n v="1598"/>
    <n v="159.80000000000001"/>
    <n v="1438.2"/>
    <n v="780"/>
    <n v="658.2"/>
    <n v="0"/>
    <s v="Nov"/>
    <n v="2025"/>
    <x v="2"/>
  </r>
  <r>
    <s v="ORD102398"/>
    <d v="2025-11-29T00:00:00"/>
    <s v="CUST1264"/>
    <s v="Mohit Sharma"/>
    <s v="Female"/>
    <n v="46"/>
    <x v="8"/>
    <s v="East"/>
    <s v="P002"/>
    <x v="10"/>
    <x v="3"/>
    <s v="Audio"/>
    <n v="4"/>
    <n v="1899"/>
    <n v="0"/>
    <n v="4480"/>
    <x v="1"/>
    <s v="Delivered"/>
    <s v="Mobile App"/>
    <n v="5"/>
    <n v="7596"/>
    <n v="0"/>
    <n v="7596"/>
    <n v="4480"/>
    <n v="3116"/>
    <n v="0"/>
    <s v="Nov"/>
    <n v="2025"/>
    <x v="1"/>
  </r>
  <r>
    <s v="ORD104431"/>
    <d v="2025-11-30T00:00:00"/>
    <s v="CUST0474"/>
    <s v="Rohan Rao"/>
    <s v="Male"/>
    <n v="38"/>
    <x v="7"/>
    <s v="West"/>
    <s v="P003"/>
    <x v="9"/>
    <x v="3"/>
    <s v="Wearables"/>
    <n v="1"/>
    <n v="3299"/>
    <n v="0.1"/>
    <n v="2100"/>
    <x v="1"/>
    <s v="Delivered"/>
    <s v="Website"/>
    <n v="3"/>
    <n v="3299"/>
    <n v="329.90000000000003"/>
    <n v="2969.1"/>
    <n v="2100"/>
    <n v="869.09999999999991"/>
    <n v="0"/>
    <s v="Nov"/>
    <n v="2025"/>
    <x v="2"/>
  </r>
  <r>
    <s v="ORD104585"/>
    <d v="2025-11-30T00:00:00"/>
    <s v="CUST1942"/>
    <s v="Simran Gupta"/>
    <s v="Male"/>
    <n v="59"/>
    <x v="22"/>
    <s v="South"/>
    <s v="P013"/>
    <x v="22"/>
    <x v="0"/>
    <s v="Cookware"/>
    <n v="2"/>
    <n v="4299"/>
    <n v="0.15"/>
    <n v="5400"/>
    <x v="4"/>
    <s v="Delivered"/>
    <s v="Mobile App"/>
    <n v="5"/>
    <n v="8598"/>
    <n v="1289.7"/>
    <n v="7308.3"/>
    <n v="5400"/>
    <n v="1908.3000000000002"/>
    <n v="0"/>
    <s v="Nov"/>
    <n v="2025"/>
    <x v="4"/>
  </r>
  <r>
    <s v="ORD100752"/>
    <d v="2025-11-30T00:00:00"/>
    <s v="CUST0585"/>
    <s v="Zoya Singh"/>
    <s v="Male"/>
    <n v="32"/>
    <x v="22"/>
    <s v="South"/>
    <s v="P016"/>
    <x v="28"/>
    <x v="5"/>
    <s v="Fitness"/>
    <n v="2"/>
    <n v="999"/>
    <n v="0.15"/>
    <n v="1040"/>
    <x v="1"/>
    <s v="Delivered"/>
    <s v="Website"/>
    <n v="3"/>
    <n v="1998"/>
    <n v="299.7"/>
    <n v="1698.3"/>
    <n v="1040"/>
    <n v="658.3"/>
    <n v="0"/>
    <s v="Nov"/>
    <n v="2025"/>
    <x v="3"/>
  </r>
  <r>
    <s v="ORD104118"/>
    <d v="2025-11-30T00:00:00"/>
    <s v="CUST1152"/>
    <s v="Aarav Sharma"/>
    <s v="Female"/>
    <n v="28"/>
    <x v="14"/>
    <s v="South"/>
    <s v="P014"/>
    <x v="29"/>
    <x v="0"/>
    <s v="Home Decor"/>
    <n v="2"/>
    <n v="1299"/>
    <n v="0"/>
    <n v="1380"/>
    <x v="0"/>
    <s v="Returned"/>
    <s v="Mobile App"/>
    <n v="5"/>
    <n v="2598"/>
    <n v="0"/>
    <n v="2598"/>
    <n v="1380"/>
    <n v="1218"/>
    <n v="0"/>
    <s v="Nov"/>
    <n v="2025"/>
    <x v="3"/>
  </r>
  <r>
    <s v="ORD101480"/>
    <d v="2025-11-30T00:00:00"/>
    <s v="CUST2064"/>
    <s v="Mohit Sharma"/>
    <s v="Female"/>
    <n v="22"/>
    <x v="11"/>
    <s v="West"/>
    <s v="P003"/>
    <x v="9"/>
    <x v="3"/>
    <s v="Wearables"/>
    <n v="2"/>
    <n v="3299"/>
    <n v="0.15"/>
    <n v="4200"/>
    <x v="1"/>
    <s v="Delivered"/>
    <s v="Mobile App"/>
    <n v="4"/>
    <n v="6598"/>
    <n v="989.69999999999993"/>
    <n v="5608.3"/>
    <n v="4200"/>
    <n v="1408.3000000000002"/>
    <n v="0"/>
    <s v="Nov"/>
    <n v="2025"/>
    <x v="0"/>
  </r>
  <r>
    <s v="ORD102316"/>
    <d v="2025-11-30T00:00:00"/>
    <s v="CUST0756"/>
    <s v="Karan Jain"/>
    <s v="Female"/>
    <n v="26"/>
    <x v="21"/>
    <s v="East"/>
    <s v="P001"/>
    <x v="6"/>
    <x v="3"/>
    <s v="Audio"/>
    <n v="3"/>
    <n v="2499"/>
    <n v="0.15"/>
    <n v="4650"/>
    <x v="5"/>
    <s v="Delivered"/>
    <s v="Website"/>
    <n v="4"/>
    <n v="7497"/>
    <n v="1124.55"/>
    <n v="6372.45"/>
    <n v="4650"/>
    <n v="1722.4499999999998"/>
    <n v="0"/>
    <s v="Nov"/>
    <n v="2025"/>
    <x v="3"/>
  </r>
  <r>
    <s v="ORD104922"/>
    <d v="2025-11-30T00:00:00"/>
    <s v="CUST1254"/>
    <s v="Kabir Gupta"/>
    <s v="Female"/>
    <n v="25"/>
    <x v="2"/>
    <s v="East"/>
    <s v="P005"/>
    <x v="27"/>
    <x v="3"/>
    <s v="Accessories"/>
    <n v="1"/>
    <n v="1599"/>
    <n v="0.25"/>
    <n v="920"/>
    <x v="0"/>
    <s v="Delivered"/>
    <s v="Website"/>
    <n v="5"/>
    <n v="1599"/>
    <n v="399.75"/>
    <n v="1199.25"/>
    <n v="920"/>
    <n v="279.25"/>
    <n v="0"/>
    <s v="Nov"/>
    <n v="2025"/>
    <x v="0"/>
  </r>
  <r>
    <s v="ORD101437"/>
    <d v="2025-11-30T00:00:00"/>
    <s v="CUST0310"/>
    <s v="Simran Gupta"/>
    <s v="Male"/>
    <n v="19"/>
    <x v="9"/>
    <s v="North"/>
    <s v="P020"/>
    <x v="14"/>
    <x v="5"/>
    <s v="Fitness"/>
    <n v="3"/>
    <n v="699"/>
    <n v="0.1"/>
    <n v="960"/>
    <x v="5"/>
    <s v="Delivered"/>
    <s v="Mobile App"/>
    <n v="1"/>
    <n v="2097"/>
    <n v="209.70000000000002"/>
    <n v="1887.3"/>
    <n v="960"/>
    <n v="927.3"/>
    <n v="0"/>
    <s v="Nov"/>
    <n v="2025"/>
    <x v="0"/>
  </r>
  <r>
    <s v="ORD101599"/>
    <d v="2025-11-30T00:00:00"/>
    <s v="CUST0963"/>
    <s v="Riya Verma"/>
    <s v="Male"/>
    <n v="19"/>
    <x v="11"/>
    <s v="West"/>
    <s v="P016"/>
    <x v="28"/>
    <x v="5"/>
    <s v="Fitness"/>
    <n v="2"/>
    <n v="999"/>
    <n v="0.2"/>
    <n v="1040"/>
    <x v="2"/>
    <s v="Delivered"/>
    <s v="Website"/>
    <n v="5"/>
    <n v="1998"/>
    <n v="399.6"/>
    <n v="1598.4"/>
    <n v="1040"/>
    <n v="558.40000000000009"/>
    <n v="0"/>
    <s v="Nov"/>
    <n v="2025"/>
    <x v="0"/>
  </r>
  <r>
    <s v="ORD103291"/>
    <d v="2025-12-01T00:00:00"/>
    <s v="CUST1977"/>
    <s v="Meera Singh"/>
    <s v="Male"/>
    <n v="40"/>
    <x v="20"/>
    <s v="South"/>
    <s v="P008"/>
    <x v="2"/>
    <x v="2"/>
    <s v="Clothing"/>
    <n v="1"/>
    <n v="799"/>
    <n v="0.15"/>
    <n v="390"/>
    <x v="3"/>
    <s v="Cancelled"/>
    <s v="Mobile App"/>
    <m/>
    <n v="799"/>
    <n v="119.85"/>
    <n v="679.15"/>
    <n v="390"/>
    <n v="289.14999999999998"/>
    <n v="0"/>
    <s v="Dec"/>
    <n v="2025"/>
    <x v="2"/>
  </r>
  <r>
    <s v="ORD101422"/>
    <d v="2025-12-01T00:00:00"/>
    <s v="CUST0176"/>
    <s v="Mohit Sharma"/>
    <s v="Male"/>
    <n v="29"/>
    <x v="7"/>
    <s v="West"/>
    <s v="P015"/>
    <x v="23"/>
    <x v="0"/>
    <s v="Home Decor"/>
    <n v="1"/>
    <n v="1599"/>
    <n v="0.1"/>
    <n v="850"/>
    <x v="2"/>
    <s v="Delivered"/>
    <s v="Website"/>
    <n v="4"/>
    <n v="1599"/>
    <n v="159.9"/>
    <n v="1439.1"/>
    <n v="850"/>
    <n v="589.09999999999991"/>
    <n v="0"/>
    <s v="Dec"/>
    <n v="2025"/>
    <x v="3"/>
  </r>
  <r>
    <s v="ORD103444"/>
    <d v="2025-12-01T00:00:00"/>
    <s v="CUST0629"/>
    <s v="Pranav Bansal"/>
    <s v="Male"/>
    <n v="35"/>
    <x v="11"/>
    <s v="West"/>
    <s v="P010"/>
    <x v="26"/>
    <x v="2"/>
    <s v="Clothing"/>
    <n v="1"/>
    <n v="1499"/>
    <n v="0.05"/>
    <n v="780"/>
    <x v="0"/>
    <s v="Delivered"/>
    <s v="Mobile App"/>
    <n v="4"/>
    <n v="1499"/>
    <n v="74.95"/>
    <n v="1424.05"/>
    <n v="780"/>
    <n v="644.04999999999995"/>
    <n v="0"/>
    <s v="Dec"/>
    <n v="2025"/>
    <x v="3"/>
  </r>
  <r>
    <s v="ORD103981"/>
    <d v="2025-12-01T00:00:00"/>
    <s v="CUST1437"/>
    <s v="Kavya Patel"/>
    <s v="Female"/>
    <n v="26"/>
    <x v="14"/>
    <s v="South"/>
    <s v="P017"/>
    <x v="17"/>
    <x v="5"/>
    <s v="Fitness"/>
    <n v="2"/>
    <n v="2499"/>
    <n v="0.1"/>
    <n v="2900"/>
    <x v="4"/>
    <s v="Delivered"/>
    <s v="Mobile App"/>
    <n v="5"/>
    <n v="4998"/>
    <n v="499.8"/>
    <n v="4498.2"/>
    <n v="2900"/>
    <n v="1598.1999999999998"/>
    <n v="0"/>
    <s v="Dec"/>
    <n v="2025"/>
    <x v="3"/>
  </r>
  <r>
    <s v="ORD104192"/>
    <d v="2025-12-01T00:00:00"/>
    <s v="CUST0308"/>
    <s v="Karan Jain"/>
    <s v="Female"/>
    <n v="34"/>
    <x v="6"/>
    <s v="North"/>
    <s v="P027"/>
    <x v="25"/>
    <x v="4"/>
    <s v="Business"/>
    <n v="1"/>
    <n v="699"/>
    <n v="0.25"/>
    <n v="300"/>
    <x v="2"/>
    <s v="Delivered"/>
    <s v="Mobile App"/>
    <n v="3"/>
    <n v="699"/>
    <n v="174.75"/>
    <n v="524.25"/>
    <n v="300"/>
    <n v="224.25"/>
    <n v="0"/>
    <s v="Dec"/>
    <n v="2025"/>
    <x v="3"/>
  </r>
  <r>
    <s v="ORD101069"/>
    <d v="2025-12-01T00:00:00"/>
    <s v="CUST0777"/>
    <s v="Zoya Singh"/>
    <s v="Male"/>
    <n v="25"/>
    <x v="23"/>
    <s v="West"/>
    <s v="P002"/>
    <x v="10"/>
    <x v="3"/>
    <s v="Audio"/>
    <n v="5"/>
    <n v="1899"/>
    <n v="0.2"/>
    <n v="5600"/>
    <x v="0"/>
    <s v="Delivered"/>
    <s v="Mobile App"/>
    <n v="4"/>
    <n v="9495"/>
    <n v="1899"/>
    <n v="7596"/>
    <n v="5600"/>
    <n v="1996"/>
    <n v="0"/>
    <s v="Dec"/>
    <n v="2025"/>
    <x v="0"/>
  </r>
  <r>
    <s v="ORD101246"/>
    <d v="2025-12-01T00:00:00"/>
    <s v="CUST0084"/>
    <s v="Karan Jain"/>
    <s v="Female"/>
    <n v="33"/>
    <x v="9"/>
    <s v="North"/>
    <s v="P007"/>
    <x v="5"/>
    <x v="2"/>
    <s v="Footwear"/>
    <n v="1"/>
    <n v="2899"/>
    <n v="0.05"/>
    <n v="1700"/>
    <x v="1"/>
    <s v="Cancelled"/>
    <s v="Mobile App"/>
    <m/>
    <n v="2899"/>
    <n v="144.95000000000002"/>
    <n v="2754.05"/>
    <n v="1700"/>
    <n v="1054.0500000000002"/>
    <n v="0"/>
    <s v="Dec"/>
    <n v="2025"/>
    <x v="3"/>
  </r>
  <r>
    <s v="ORD103439"/>
    <d v="2025-12-01T00:00:00"/>
    <s v="CUST1673"/>
    <s v="Zoya Singh"/>
    <s v="Female"/>
    <n v="37"/>
    <x v="20"/>
    <s v="South"/>
    <s v="P008"/>
    <x v="2"/>
    <x v="2"/>
    <s v="Clothing"/>
    <n v="2"/>
    <n v="799"/>
    <n v="0.05"/>
    <n v="780"/>
    <x v="0"/>
    <s v="Delivered"/>
    <s v="Mobile App"/>
    <n v="3"/>
    <n v="1598"/>
    <n v="79.900000000000006"/>
    <n v="1518.1"/>
    <n v="780"/>
    <n v="738.09999999999991"/>
    <n v="0"/>
    <s v="Dec"/>
    <n v="2025"/>
    <x v="2"/>
  </r>
  <r>
    <s v="ORD100586"/>
    <d v="2025-12-01T00:00:00"/>
    <s v="CUST1261"/>
    <s v="Tanvi Patel"/>
    <s v="Male"/>
    <n v="23"/>
    <x v="5"/>
    <s v="West"/>
    <s v="P016"/>
    <x v="28"/>
    <x v="5"/>
    <s v="Fitness"/>
    <n v="1"/>
    <n v="999"/>
    <n v="0.2"/>
    <n v="520"/>
    <x v="5"/>
    <s v="Delivered"/>
    <s v="Website"/>
    <n v="5"/>
    <n v="999"/>
    <n v="199.8"/>
    <n v="799.2"/>
    <n v="520"/>
    <n v="279.20000000000005"/>
    <n v="0"/>
    <s v="Dec"/>
    <n v="2025"/>
    <x v="0"/>
  </r>
  <r>
    <s v="ORD100593"/>
    <d v="2025-12-01T00:00:00"/>
    <s v="CUST1304"/>
    <s v="Ishaan Malhotra"/>
    <s v="Male"/>
    <n v="44"/>
    <x v="22"/>
    <s v="South"/>
    <s v="P005"/>
    <x v="27"/>
    <x v="3"/>
    <s v="Accessories"/>
    <n v="3"/>
    <n v="1599"/>
    <n v="0.1"/>
    <n v="2760"/>
    <x v="0"/>
    <s v="Delivered"/>
    <s v="Mobile App"/>
    <n v="5"/>
    <n v="4797"/>
    <n v="479.70000000000005"/>
    <n v="4317.3"/>
    <n v="2760"/>
    <n v="1557.3000000000002"/>
    <n v="0"/>
    <s v="Dec"/>
    <n v="2025"/>
    <x v="2"/>
  </r>
  <r>
    <s v="ORD104906"/>
    <d v="2025-12-01T00:00:00"/>
    <s v="CUST1630"/>
    <s v="Pooja Kapoor"/>
    <s v="Male"/>
    <n v="42"/>
    <x v="15"/>
    <s v="West"/>
    <s v="P026"/>
    <x v="15"/>
    <x v="4"/>
    <s v="Fiction"/>
    <n v="1"/>
    <n v="899"/>
    <n v="0.1"/>
    <n v="420"/>
    <x v="3"/>
    <s v="Delivered"/>
    <s v="Mobile App"/>
    <n v="5"/>
    <n v="899"/>
    <n v="89.9"/>
    <n v="809.1"/>
    <n v="420"/>
    <n v="389.1"/>
    <n v="0"/>
    <s v="Dec"/>
    <n v="2025"/>
    <x v="2"/>
  </r>
  <r>
    <s v="ORD101770"/>
    <d v="2025-12-02T00:00:00"/>
    <s v="CUST0913"/>
    <s v="Sakshi Mishra"/>
    <s v="Female"/>
    <n v="31"/>
    <x v="12"/>
    <s v="West"/>
    <s v="P028"/>
    <x v="12"/>
    <x v="4"/>
    <s v="Technology"/>
    <n v="2"/>
    <n v="1099"/>
    <n v="0.1"/>
    <n v="1040"/>
    <x v="4"/>
    <s v="Delivered"/>
    <s v="Website"/>
    <n v="5"/>
    <n v="2198"/>
    <n v="219.8"/>
    <n v="1978.2"/>
    <n v="1040"/>
    <n v="938.2"/>
    <n v="0"/>
    <s v="Dec"/>
    <n v="2025"/>
    <x v="3"/>
  </r>
  <r>
    <s v="ORD103420"/>
    <d v="2025-12-02T00:00:00"/>
    <s v="CUST0602"/>
    <s v="Rohan Rao"/>
    <s v="Female"/>
    <n v="43"/>
    <x v="12"/>
    <s v="West"/>
    <s v="P001"/>
    <x v="6"/>
    <x v="3"/>
    <s v="Audio"/>
    <n v="1"/>
    <n v="2499"/>
    <n v="0.2"/>
    <n v="1550"/>
    <x v="3"/>
    <s v="Delivered"/>
    <s v="Mobile App"/>
    <n v="5"/>
    <n v="2499"/>
    <n v="499.8"/>
    <n v="1999.2"/>
    <n v="1550"/>
    <n v="449.20000000000005"/>
    <n v="0"/>
    <s v="Dec"/>
    <n v="2025"/>
    <x v="2"/>
  </r>
  <r>
    <s v="ORD104267"/>
    <d v="2025-12-02T00:00:00"/>
    <s v="CUST0863"/>
    <s v="Shivam Mehta"/>
    <s v="Female"/>
    <n v="41"/>
    <x v="23"/>
    <s v="West"/>
    <s v="P011"/>
    <x v="24"/>
    <x v="0"/>
    <s v="Kitchen"/>
    <n v="1"/>
    <n v="3499"/>
    <n v="0.2"/>
    <n v="2250"/>
    <x v="1"/>
    <s v="Delivered"/>
    <s v="Website"/>
    <n v="4"/>
    <n v="3499"/>
    <n v="699.80000000000007"/>
    <n v="2799.2"/>
    <n v="2250"/>
    <n v="549.19999999999982"/>
    <n v="0"/>
    <s v="Dec"/>
    <n v="2025"/>
    <x v="2"/>
  </r>
  <r>
    <s v="ORD101514"/>
    <d v="2025-12-02T00:00:00"/>
    <s v="CUST0476"/>
    <s v="Ananya Kumar"/>
    <s v="Male"/>
    <n v="31"/>
    <x v="10"/>
    <s v="South"/>
    <s v="P004"/>
    <x v="19"/>
    <x v="3"/>
    <s v="Accessories"/>
    <n v="3"/>
    <n v="899"/>
    <n v="0"/>
    <n v="1440"/>
    <x v="4"/>
    <s v="Delivered"/>
    <s v="Website"/>
    <n v="5"/>
    <n v="2697"/>
    <n v="0"/>
    <n v="2697"/>
    <n v="1440"/>
    <n v="1257"/>
    <n v="0"/>
    <s v="Dec"/>
    <n v="2025"/>
    <x v="3"/>
  </r>
  <r>
    <s v="ORD103103"/>
    <d v="2025-12-02T00:00:00"/>
    <s v="CUST1282"/>
    <s v="Manish Agarwal"/>
    <s v="Female"/>
    <n v="38"/>
    <x v="5"/>
    <s v="West"/>
    <s v="P016"/>
    <x v="28"/>
    <x v="5"/>
    <s v="Fitness"/>
    <n v="2"/>
    <n v="999"/>
    <n v="0.3"/>
    <n v="1040"/>
    <x v="0"/>
    <s v="Delivered"/>
    <s v="Website"/>
    <n v="3"/>
    <n v="1998"/>
    <n v="599.4"/>
    <n v="1398.6"/>
    <n v="1040"/>
    <n v="358.59999999999991"/>
    <n v="0"/>
    <s v="Dec"/>
    <n v="2025"/>
    <x v="2"/>
  </r>
  <r>
    <s v="ORD103503"/>
    <d v="2025-12-02T00:00:00"/>
    <s v="CUST1966"/>
    <s v="Aditya Kapoor"/>
    <s v="Female"/>
    <n v="26"/>
    <x v="14"/>
    <s v="South"/>
    <s v="P007"/>
    <x v="5"/>
    <x v="2"/>
    <s v="Footwear"/>
    <n v="4"/>
    <n v="2899"/>
    <n v="0.15"/>
    <n v="6800"/>
    <x v="0"/>
    <s v="Delivered"/>
    <s v="Website"/>
    <n v="5"/>
    <n v="11596"/>
    <n v="1739.3999999999999"/>
    <n v="9856.6"/>
    <n v="6800"/>
    <n v="3056.6000000000004"/>
    <n v="0"/>
    <s v="Dec"/>
    <n v="2025"/>
    <x v="3"/>
  </r>
  <r>
    <s v="ORD101591"/>
    <d v="2025-12-02T00:00:00"/>
    <s v="CUST1708"/>
    <s v="Rahul Kumar"/>
    <s v="Male"/>
    <n v="35"/>
    <x v="11"/>
    <s v="West"/>
    <s v="P030"/>
    <x v="7"/>
    <x v="4"/>
    <s v="Self Development"/>
    <n v="3"/>
    <n v="599"/>
    <n v="0"/>
    <n v="780"/>
    <x v="4"/>
    <s v="Delivered"/>
    <s v="Website"/>
    <n v="5"/>
    <n v="1797"/>
    <n v="0"/>
    <n v="1797"/>
    <n v="780"/>
    <n v="1017"/>
    <n v="0"/>
    <s v="Dec"/>
    <n v="2025"/>
    <x v="3"/>
  </r>
  <r>
    <s v="ORD100358"/>
    <d v="2025-12-02T00:00:00"/>
    <s v="CUST2179"/>
    <s v="Riya Verma"/>
    <s v="Female"/>
    <n v="45"/>
    <x v="11"/>
    <s v="West"/>
    <s v="P001"/>
    <x v="6"/>
    <x v="3"/>
    <s v="Audio"/>
    <n v="1"/>
    <n v="2499"/>
    <n v="0"/>
    <n v="1550"/>
    <x v="4"/>
    <s v="Cancelled"/>
    <s v="Website"/>
    <m/>
    <n v="2499"/>
    <n v="0"/>
    <n v="2499"/>
    <n v="1550"/>
    <n v="949"/>
    <n v="0"/>
    <s v="Dec"/>
    <n v="2025"/>
    <x v="2"/>
  </r>
  <r>
    <s v="ORD102039"/>
    <d v="2025-12-02T00:00:00"/>
    <s v="CUST0312"/>
    <s v="Ishaan Malhotra"/>
    <s v="Male"/>
    <n v="23"/>
    <x v="13"/>
    <s v="North"/>
    <s v="P008"/>
    <x v="2"/>
    <x v="2"/>
    <s v="Clothing"/>
    <n v="2"/>
    <n v="799"/>
    <n v="0.3"/>
    <n v="780"/>
    <x v="1"/>
    <s v="Delivered"/>
    <s v="Website"/>
    <n v="4"/>
    <n v="1598"/>
    <n v="479.4"/>
    <n v="1118.5999999999999"/>
    <n v="780"/>
    <n v="338.59999999999991"/>
    <n v="0"/>
    <s v="Dec"/>
    <n v="2025"/>
    <x v="0"/>
  </r>
  <r>
    <s v="ORD101206"/>
    <d v="2025-12-02T00:00:00"/>
    <s v="CUST0772"/>
    <s v="Varun Jain"/>
    <s v="Male"/>
    <n v="21"/>
    <x v="6"/>
    <s v="North"/>
    <s v="P014"/>
    <x v="29"/>
    <x v="0"/>
    <s v="Home Decor"/>
    <n v="2"/>
    <n v="1299"/>
    <n v="0.1"/>
    <n v="1380"/>
    <x v="2"/>
    <s v="Delivered"/>
    <s v="Website"/>
    <n v="4"/>
    <n v="2598"/>
    <n v="259.8"/>
    <n v="2338.1999999999998"/>
    <n v="1380"/>
    <n v="958.19999999999982"/>
    <n v="0"/>
    <s v="Dec"/>
    <n v="2025"/>
    <x v="0"/>
  </r>
  <r>
    <s v="ORD102676"/>
    <d v="2025-12-03T00:00:00"/>
    <s v="CUST0917"/>
    <s v="Pranav Bansal"/>
    <s v="Male"/>
    <n v="40"/>
    <x v="0"/>
    <s v="East"/>
    <s v="P017"/>
    <x v="17"/>
    <x v="5"/>
    <s v="Fitness"/>
    <n v="1"/>
    <n v="2499"/>
    <n v="0.1"/>
    <n v="1450"/>
    <x v="3"/>
    <s v="Delivered"/>
    <s v="Mobile App"/>
    <n v="4"/>
    <n v="2499"/>
    <n v="249.9"/>
    <n v="2249.1"/>
    <n v="1450"/>
    <n v="799.09999999999991"/>
    <n v="0"/>
    <s v="Dec"/>
    <n v="2025"/>
    <x v="2"/>
  </r>
  <r>
    <s v="ORD104020"/>
    <d v="2025-12-03T00:00:00"/>
    <s v="CUST1541"/>
    <s v="Akash Bansal"/>
    <s v="Male"/>
    <n v="32"/>
    <x v="2"/>
    <s v="East"/>
    <s v="P005"/>
    <x v="27"/>
    <x v="3"/>
    <s v="Accessories"/>
    <n v="3"/>
    <n v="1599"/>
    <n v="0.2"/>
    <n v="2760"/>
    <x v="4"/>
    <s v="Delivered"/>
    <s v="Website"/>
    <n v="4"/>
    <n v="4797"/>
    <n v="959.40000000000009"/>
    <n v="3837.6"/>
    <n v="2760"/>
    <n v="1077.5999999999999"/>
    <n v="0"/>
    <s v="Dec"/>
    <n v="2025"/>
    <x v="3"/>
  </r>
  <r>
    <s v="ORD104317"/>
    <d v="2025-12-03T00:00:00"/>
    <s v="CUST0627"/>
    <s v="Anjali Verma"/>
    <s v="Female"/>
    <n v="30"/>
    <x v="10"/>
    <s v="South"/>
    <s v="P024"/>
    <x v="13"/>
    <x v="1"/>
    <s v="Fragrance"/>
    <n v="1"/>
    <n v="1799"/>
    <n v="0.05"/>
    <n v="900"/>
    <x v="0"/>
    <s v="Delivered"/>
    <s v="Website"/>
    <n v="4"/>
    <n v="1799"/>
    <n v="89.95"/>
    <n v="1709.05"/>
    <n v="900"/>
    <n v="809.05"/>
    <n v="0"/>
    <s v="Dec"/>
    <n v="2025"/>
    <x v="3"/>
  </r>
  <r>
    <s v="ORD103079"/>
    <d v="2025-12-03T00:00:00"/>
    <s v="CUST1305"/>
    <s v="Meera Singh"/>
    <s v="Male"/>
    <n v="33"/>
    <x v="14"/>
    <s v="South"/>
    <s v="P004"/>
    <x v="19"/>
    <x v="3"/>
    <s v="Accessories"/>
    <n v="1"/>
    <n v="899"/>
    <n v="0.1"/>
    <n v="480"/>
    <x v="2"/>
    <s v="Delivered"/>
    <s v="Mobile App"/>
    <n v="5"/>
    <n v="899"/>
    <n v="89.9"/>
    <n v="809.1"/>
    <n v="480"/>
    <n v="329.1"/>
    <n v="0"/>
    <s v="Dec"/>
    <n v="2025"/>
    <x v="3"/>
  </r>
  <r>
    <s v="ORD103791"/>
    <d v="2025-12-03T00:00:00"/>
    <s v="CUST1710"/>
    <s v="Aditya Kapoor"/>
    <s v="Female"/>
    <n v="51"/>
    <x v="4"/>
    <s v="South"/>
    <s v="P028"/>
    <x v="12"/>
    <x v="4"/>
    <s v="Technology"/>
    <n v="1"/>
    <n v="1099"/>
    <n v="0.25"/>
    <n v="520"/>
    <x v="3"/>
    <s v="Delivered"/>
    <s v="Mobile App"/>
    <n v="5"/>
    <n v="1099"/>
    <n v="274.75"/>
    <n v="824.25"/>
    <n v="520"/>
    <n v="304.25"/>
    <n v="0"/>
    <s v="Dec"/>
    <n v="2025"/>
    <x v="1"/>
  </r>
  <r>
    <s v="ORD100644"/>
    <d v="2025-12-03T00:00:00"/>
    <s v="CUST0333"/>
    <s v="Tanvi Patel"/>
    <s v="Female"/>
    <n v="44"/>
    <x v="7"/>
    <s v="West"/>
    <s v="P030"/>
    <x v="7"/>
    <x v="4"/>
    <s v="Self Development"/>
    <n v="2"/>
    <n v="599"/>
    <n v="0.3"/>
    <n v="520"/>
    <x v="0"/>
    <s v="Delivered"/>
    <s v="Mobile App"/>
    <n v="4"/>
    <n v="1198"/>
    <n v="359.4"/>
    <n v="838.6"/>
    <n v="520"/>
    <n v="318.60000000000002"/>
    <n v="0"/>
    <s v="Dec"/>
    <n v="2025"/>
    <x v="2"/>
  </r>
  <r>
    <s v="ORD102594"/>
    <d v="2025-12-03T00:00:00"/>
    <s v="CUST1463"/>
    <s v="Aditi Saxena"/>
    <s v="Male"/>
    <n v="38"/>
    <x v="22"/>
    <s v="South"/>
    <s v="P017"/>
    <x v="17"/>
    <x v="5"/>
    <s v="Fitness"/>
    <n v="2"/>
    <n v="2499"/>
    <n v="0.1"/>
    <n v="2900"/>
    <x v="1"/>
    <s v="Delivered"/>
    <s v="Mobile App"/>
    <n v="5"/>
    <n v="4998"/>
    <n v="499.8"/>
    <n v="4498.2"/>
    <n v="2900"/>
    <n v="1598.1999999999998"/>
    <n v="0"/>
    <s v="Dec"/>
    <n v="2025"/>
    <x v="2"/>
  </r>
  <r>
    <s v="ORD101911"/>
    <d v="2025-12-03T00:00:00"/>
    <s v="CUST2025"/>
    <s v="Zoya Singh"/>
    <s v="Male"/>
    <n v="30"/>
    <x v="11"/>
    <s v="West"/>
    <s v="P027"/>
    <x v="25"/>
    <x v="4"/>
    <s v="Business"/>
    <n v="1"/>
    <n v="699"/>
    <n v="0.1"/>
    <n v="300"/>
    <x v="4"/>
    <s v="Delivered"/>
    <s v="Website"/>
    <n v="4"/>
    <n v="699"/>
    <n v="69.900000000000006"/>
    <n v="629.1"/>
    <n v="300"/>
    <n v="329.1"/>
    <n v="0"/>
    <s v="Dec"/>
    <n v="2025"/>
    <x v="3"/>
  </r>
  <r>
    <s v="ORD103814"/>
    <d v="2025-12-04T00:00:00"/>
    <s v="CUST1688"/>
    <s v="Ishaan Malhotra"/>
    <s v="Female"/>
    <n v="37"/>
    <x v="14"/>
    <s v="South"/>
    <s v="P028"/>
    <x v="12"/>
    <x v="4"/>
    <s v="Technology"/>
    <n v="1"/>
    <n v="1099"/>
    <n v="0.05"/>
    <n v="520"/>
    <x v="4"/>
    <s v="Delivered"/>
    <s v="Website"/>
    <n v="3"/>
    <n v="1099"/>
    <n v="54.95"/>
    <n v="1044.05"/>
    <n v="520"/>
    <n v="524.04999999999995"/>
    <n v="0"/>
    <s v="Dec"/>
    <n v="2025"/>
    <x v="2"/>
  </r>
  <r>
    <s v="ORD102251"/>
    <d v="2025-12-04T00:00:00"/>
    <s v="CUST1733"/>
    <s v="Akash Bansal"/>
    <s v="Male"/>
    <n v="24"/>
    <x v="4"/>
    <s v="South"/>
    <s v="P001"/>
    <x v="6"/>
    <x v="3"/>
    <s v="Audio"/>
    <n v="3"/>
    <n v="2499"/>
    <n v="0.3"/>
    <n v="4650"/>
    <x v="0"/>
    <s v="Delivered"/>
    <s v="Mobile App"/>
    <n v="4"/>
    <n v="7497"/>
    <n v="2249.1"/>
    <n v="5247.9"/>
    <n v="4650"/>
    <n v="597.89999999999964"/>
    <n v="0"/>
    <s v="Dec"/>
    <n v="2025"/>
    <x v="0"/>
  </r>
  <r>
    <s v="ORD100068"/>
    <d v="2025-12-04T00:00:00"/>
    <s v="CUST0646"/>
    <s v="Kabir Gupta"/>
    <s v="Male"/>
    <n v="35"/>
    <x v="2"/>
    <s v="East"/>
    <s v="P015"/>
    <x v="23"/>
    <x v="0"/>
    <s v="Home Decor"/>
    <n v="1"/>
    <n v="1599"/>
    <n v="0.15"/>
    <n v="850"/>
    <x v="2"/>
    <s v="Delivered"/>
    <s v="Mobile App"/>
    <n v="4"/>
    <n v="1599"/>
    <n v="239.85"/>
    <n v="1359.15"/>
    <n v="850"/>
    <n v="509.15000000000009"/>
    <n v="0"/>
    <s v="Dec"/>
    <n v="2025"/>
    <x v="3"/>
  </r>
  <r>
    <s v="ORD101333"/>
    <d v="2025-12-04T00:00:00"/>
    <s v="CUST0539"/>
    <s v="Vansh Chopra"/>
    <s v="Male"/>
    <n v="31"/>
    <x v="2"/>
    <s v="East"/>
    <s v="P028"/>
    <x v="12"/>
    <x v="4"/>
    <s v="Technology"/>
    <n v="4"/>
    <n v="1099"/>
    <n v="0.15"/>
    <n v="2080"/>
    <x v="3"/>
    <s v="Delivered"/>
    <s v="Website"/>
    <n v="5"/>
    <n v="4396"/>
    <n v="659.4"/>
    <n v="3736.6"/>
    <n v="2080"/>
    <n v="1656.6"/>
    <n v="0"/>
    <s v="Dec"/>
    <n v="2025"/>
    <x v="3"/>
  </r>
  <r>
    <s v="ORD100217"/>
    <d v="2025-12-04T00:00:00"/>
    <s v="CUST2143"/>
    <s v="Shivam Mehta"/>
    <s v="Female"/>
    <n v="36"/>
    <x v="18"/>
    <s v="South"/>
    <s v="P019"/>
    <x v="18"/>
    <x v="5"/>
    <s v="Sports"/>
    <n v="1"/>
    <n v="1499"/>
    <n v="0.15"/>
    <n v="800"/>
    <x v="5"/>
    <s v="Delivered"/>
    <s v="Website"/>
    <n v="3"/>
    <n v="1499"/>
    <n v="224.85"/>
    <n v="1274.1500000000001"/>
    <n v="800"/>
    <n v="474.15000000000009"/>
    <n v="0"/>
    <s v="Dec"/>
    <n v="2025"/>
    <x v="2"/>
  </r>
  <r>
    <s v="ORD103691"/>
    <d v="2025-12-04T00:00:00"/>
    <s v="CUST0783"/>
    <s v="Isha Mehta"/>
    <s v="Female"/>
    <n v="39"/>
    <x v="0"/>
    <s v="East"/>
    <s v="P019"/>
    <x v="18"/>
    <x v="5"/>
    <s v="Sports"/>
    <n v="1"/>
    <n v="1499"/>
    <n v="0.15"/>
    <n v="800"/>
    <x v="1"/>
    <s v="Delivered"/>
    <s v="Mobile App"/>
    <n v="5"/>
    <n v="1499"/>
    <n v="224.85"/>
    <n v="1274.1500000000001"/>
    <n v="800"/>
    <n v="474.15000000000009"/>
    <n v="0"/>
    <s v="Dec"/>
    <n v="2025"/>
    <x v="2"/>
  </r>
  <r>
    <s v="ORD100184"/>
    <d v="2025-12-04T00:00:00"/>
    <s v="CUST1650"/>
    <s v="Yash Agarwal"/>
    <s v="Male"/>
    <n v="26"/>
    <x v="16"/>
    <s v="North"/>
    <s v="P005"/>
    <x v="27"/>
    <x v="3"/>
    <s v="Accessories"/>
    <n v="1"/>
    <n v="1599"/>
    <n v="0.05"/>
    <n v="920"/>
    <x v="4"/>
    <s v="Delivered"/>
    <s v="Website"/>
    <n v="3"/>
    <n v="1599"/>
    <n v="79.95"/>
    <n v="1519.05"/>
    <n v="920"/>
    <n v="599.04999999999995"/>
    <n v="0"/>
    <s v="Dec"/>
    <n v="2025"/>
    <x v="3"/>
  </r>
  <r>
    <s v="ORD101843"/>
    <d v="2025-12-04T00:00:00"/>
    <s v="CUST1171"/>
    <s v="Anjali Verma"/>
    <s v="Female"/>
    <n v="25"/>
    <x v="7"/>
    <s v="West"/>
    <s v="P030"/>
    <x v="7"/>
    <x v="4"/>
    <s v="Self Development"/>
    <n v="1"/>
    <n v="599"/>
    <n v="0.1"/>
    <n v="260"/>
    <x v="1"/>
    <s v="Delivered"/>
    <s v="Website"/>
    <n v="5"/>
    <n v="599"/>
    <n v="59.900000000000006"/>
    <n v="539.1"/>
    <n v="260"/>
    <n v="279.10000000000002"/>
    <n v="0"/>
    <s v="Dec"/>
    <n v="2025"/>
    <x v="0"/>
  </r>
  <r>
    <s v="ORD103267"/>
    <d v="2025-12-04T00:00:00"/>
    <s v="CUST1166"/>
    <s v="Aditya Kapoor"/>
    <s v="Male"/>
    <n v="26"/>
    <x v="4"/>
    <s v="South"/>
    <s v="P020"/>
    <x v="14"/>
    <x v="5"/>
    <s v="Fitness"/>
    <n v="3"/>
    <n v="699"/>
    <n v="0.2"/>
    <n v="960"/>
    <x v="5"/>
    <s v="Delivered"/>
    <s v="Mobile App"/>
    <n v="4"/>
    <n v="2097"/>
    <n v="419.40000000000003"/>
    <n v="1677.6"/>
    <n v="960"/>
    <n v="717.59999999999991"/>
    <n v="0"/>
    <s v="Dec"/>
    <n v="2025"/>
    <x v="3"/>
  </r>
  <r>
    <s v="ORD103270"/>
    <d v="2025-12-04T00:00:00"/>
    <s v="CUST0783"/>
    <s v="Isha Mehta"/>
    <s v="Female"/>
    <n v="41"/>
    <x v="18"/>
    <s v="South"/>
    <s v="P025"/>
    <x v="1"/>
    <x v="1"/>
    <s v="Skincare"/>
    <n v="4"/>
    <n v="699"/>
    <n v="0.05"/>
    <n v="1240"/>
    <x v="1"/>
    <s v="Delivered"/>
    <s v="Mobile App"/>
    <n v="2"/>
    <n v="2796"/>
    <n v="139.80000000000001"/>
    <n v="2656.2"/>
    <n v="1240"/>
    <n v="1416.1999999999998"/>
    <n v="0"/>
    <s v="Dec"/>
    <n v="2025"/>
    <x v="2"/>
  </r>
  <r>
    <s v="ORD103159"/>
    <d v="2025-12-04T00:00:00"/>
    <s v="CUST2056"/>
    <s v="Sanya Malhotra"/>
    <s v="Female"/>
    <n v="18"/>
    <x v="3"/>
    <s v="East"/>
    <s v="P021"/>
    <x v="3"/>
    <x v="1"/>
    <s v="Skincare"/>
    <n v="1"/>
    <n v="499"/>
    <n v="0.05"/>
    <n v="220"/>
    <x v="4"/>
    <s v="Returned"/>
    <s v="Mobile App"/>
    <n v="5"/>
    <n v="499"/>
    <n v="24.950000000000003"/>
    <n v="474.05"/>
    <n v="220"/>
    <n v="254.05"/>
    <n v="0"/>
    <s v="Dec"/>
    <n v="2025"/>
    <x v="0"/>
  </r>
  <r>
    <s v="ORD104564"/>
    <d v="2025-12-05T00:00:00"/>
    <s v="CUST1243"/>
    <s v="Vansh Chopra"/>
    <s v="Female"/>
    <n v="18"/>
    <x v="15"/>
    <s v="West"/>
    <s v="P029"/>
    <x v="11"/>
    <x v="4"/>
    <s v="Technology"/>
    <n v="1"/>
    <n v="1299"/>
    <n v="0.1"/>
    <n v="610"/>
    <x v="1"/>
    <s v="Delivered"/>
    <s v="Mobile App"/>
    <n v="5"/>
    <n v="1299"/>
    <n v="129.9"/>
    <n v="1169.0999999999999"/>
    <n v="610"/>
    <n v="559.09999999999991"/>
    <n v="0"/>
    <s v="Dec"/>
    <n v="2025"/>
    <x v="0"/>
  </r>
  <r>
    <s v="ORD100448"/>
    <d v="2025-12-05T00:00:00"/>
    <s v="CUST1596"/>
    <s v="Ananya Kumar"/>
    <s v="Female"/>
    <n v="32"/>
    <x v="16"/>
    <s v="North"/>
    <s v="P013"/>
    <x v="22"/>
    <x v="0"/>
    <s v="Cookware"/>
    <n v="3"/>
    <n v="4299"/>
    <n v="0"/>
    <n v="8100"/>
    <x v="1"/>
    <s v="Delivered"/>
    <s v="Website"/>
    <n v="5"/>
    <n v="12897"/>
    <n v="0"/>
    <n v="12897"/>
    <n v="8100"/>
    <n v="4797"/>
    <n v="0"/>
    <s v="Dec"/>
    <n v="2025"/>
    <x v="3"/>
  </r>
  <r>
    <s v="ORD103099"/>
    <d v="2025-12-05T00:00:00"/>
    <s v="CUST2103"/>
    <s v="Aditi Saxena"/>
    <s v="Female"/>
    <n v="46"/>
    <x v="22"/>
    <s v="South"/>
    <s v="P023"/>
    <x v="20"/>
    <x v="1"/>
    <s v="Haircare"/>
    <n v="1"/>
    <n v="649"/>
    <n v="0.15"/>
    <n v="290"/>
    <x v="4"/>
    <s v="Delivered"/>
    <s v="Website"/>
    <n v="2"/>
    <n v="649"/>
    <n v="97.35"/>
    <n v="551.65"/>
    <n v="290"/>
    <n v="261.64999999999998"/>
    <n v="0"/>
    <s v="Dec"/>
    <n v="2025"/>
    <x v="1"/>
  </r>
  <r>
    <s v="ORD101051"/>
    <d v="2025-12-05T00:00:00"/>
    <s v="CUST1655"/>
    <s v="Aditi Saxena"/>
    <s v="Female"/>
    <n v="32"/>
    <x v="14"/>
    <s v="South"/>
    <s v="P001"/>
    <x v="6"/>
    <x v="3"/>
    <s v="Audio"/>
    <n v="1"/>
    <n v="2499"/>
    <n v="0.2"/>
    <n v="1550"/>
    <x v="0"/>
    <s v="Delivered"/>
    <s v="Mobile App"/>
    <n v="1"/>
    <n v="2499"/>
    <n v="499.8"/>
    <n v="1999.2"/>
    <n v="1550"/>
    <n v="449.20000000000005"/>
    <n v="0"/>
    <s v="Dec"/>
    <n v="2025"/>
    <x v="3"/>
  </r>
  <r>
    <s v="ORD102852"/>
    <d v="2025-12-05T00:00:00"/>
    <s v="CUST1241"/>
    <s v="Meera Singh"/>
    <s v="Female"/>
    <n v="36"/>
    <x v="22"/>
    <s v="South"/>
    <s v="P008"/>
    <x v="2"/>
    <x v="2"/>
    <s v="Clothing"/>
    <n v="2"/>
    <n v="799"/>
    <n v="0.05"/>
    <n v="780"/>
    <x v="0"/>
    <s v="Delivered"/>
    <s v="Mobile App"/>
    <n v="5"/>
    <n v="1598"/>
    <n v="79.900000000000006"/>
    <n v="1518.1"/>
    <n v="780"/>
    <n v="738.09999999999991"/>
    <n v="0"/>
    <s v="Dec"/>
    <n v="2025"/>
    <x v="2"/>
  </r>
  <r>
    <s v="ORD103577"/>
    <d v="2025-12-05T00:00:00"/>
    <s v="CUST1486"/>
    <s v="Aditya Kapoor"/>
    <s v="Female"/>
    <n v="18"/>
    <x v="22"/>
    <s v="South"/>
    <s v="P010"/>
    <x v="26"/>
    <x v="2"/>
    <s v="Clothing"/>
    <n v="1"/>
    <n v="1499"/>
    <n v="0.1"/>
    <n v="780"/>
    <x v="1"/>
    <s v="Delivered"/>
    <s v="Mobile App"/>
    <n v="5"/>
    <n v="1499"/>
    <n v="149.9"/>
    <n v="1349.1"/>
    <n v="780"/>
    <n v="569.09999999999991"/>
    <n v="0"/>
    <s v="Dec"/>
    <n v="2025"/>
    <x v="0"/>
  </r>
  <r>
    <s v="ORD104212"/>
    <d v="2025-12-05T00:00:00"/>
    <s v="CUST0962"/>
    <s v="Manish Agarwal"/>
    <s v="Male"/>
    <n v="30"/>
    <x v="1"/>
    <s v="North"/>
    <s v="P001"/>
    <x v="6"/>
    <x v="3"/>
    <s v="Audio"/>
    <n v="1"/>
    <n v="2499"/>
    <n v="0.1"/>
    <n v="1550"/>
    <x v="5"/>
    <s v="Delivered"/>
    <s v="Mobile App"/>
    <n v="5"/>
    <n v="2499"/>
    <n v="249.9"/>
    <n v="2249.1"/>
    <n v="1550"/>
    <n v="699.09999999999991"/>
    <n v="0"/>
    <s v="Dec"/>
    <n v="2025"/>
    <x v="3"/>
  </r>
  <r>
    <s v="ORD103426"/>
    <d v="2025-12-05T00:00:00"/>
    <s v="CUST0177"/>
    <s v="Sakshi Mishra"/>
    <s v="Female"/>
    <n v="41"/>
    <x v="5"/>
    <s v="West"/>
    <s v="P016"/>
    <x v="28"/>
    <x v="5"/>
    <s v="Fitness"/>
    <n v="1"/>
    <n v="999"/>
    <n v="0.15"/>
    <n v="520"/>
    <x v="3"/>
    <s v="Delivered"/>
    <s v="Mobile App"/>
    <n v="5"/>
    <n v="999"/>
    <n v="149.85"/>
    <n v="849.15"/>
    <n v="520"/>
    <n v="329.15"/>
    <n v="0"/>
    <s v="Dec"/>
    <n v="2025"/>
    <x v="2"/>
  </r>
  <r>
    <s v="ORD104937"/>
    <d v="2025-12-06T00:00:00"/>
    <s v="CUST0608"/>
    <s v="Aarav Sharma"/>
    <s v="Male"/>
    <n v="32"/>
    <x v="17"/>
    <s v="North"/>
    <s v="P025"/>
    <x v="1"/>
    <x v="1"/>
    <s v="Skincare"/>
    <n v="2"/>
    <n v="699"/>
    <n v="0"/>
    <n v="620"/>
    <x v="3"/>
    <s v="Delivered"/>
    <s v="Website"/>
    <n v="4"/>
    <n v="1398"/>
    <n v="0"/>
    <n v="1398"/>
    <n v="620"/>
    <n v="778"/>
    <n v="0"/>
    <s v="Dec"/>
    <n v="2025"/>
    <x v="3"/>
  </r>
  <r>
    <s v="ORD101120"/>
    <d v="2025-12-06T00:00:00"/>
    <s v="CUST0403"/>
    <s v="Anjali Verma"/>
    <s v="Male"/>
    <n v="40"/>
    <x v="13"/>
    <s v="North"/>
    <s v="P022"/>
    <x v="4"/>
    <x v="1"/>
    <s v="Skincare"/>
    <n v="2"/>
    <n v="799"/>
    <n v="0.05"/>
    <n v="720"/>
    <x v="3"/>
    <s v="Delivered"/>
    <s v="Website"/>
    <n v="5"/>
    <n v="1598"/>
    <n v="79.900000000000006"/>
    <n v="1518.1"/>
    <n v="720"/>
    <n v="798.09999999999991"/>
    <n v="0"/>
    <s v="Dec"/>
    <n v="2025"/>
    <x v="2"/>
  </r>
  <r>
    <s v="ORD104576"/>
    <d v="2025-12-06T00:00:00"/>
    <s v="CUST0041"/>
    <s v="Zoya Singh"/>
    <s v="Male"/>
    <n v="28"/>
    <x v="0"/>
    <s v="East"/>
    <s v="P020"/>
    <x v="14"/>
    <x v="5"/>
    <s v="Fitness"/>
    <n v="1"/>
    <n v="699"/>
    <n v="0.25"/>
    <n v="320"/>
    <x v="1"/>
    <s v="Delivered"/>
    <s v="Website"/>
    <n v="1"/>
    <n v="699"/>
    <n v="174.75"/>
    <n v="524.25"/>
    <n v="320"/>
    <n v="204.25"/>
    <n v="0"/>
    <s v="Dec"/>
    <n v="2025"/>
    <x v="3"/>
  </r>
  <r>
    <s v="ORD100045"/>
    <d v="2025-12-06T00:00:00"/>
    <s v="CUST1438"/>
    <s v="Pooja Kapoor"/>
    <s v="Male"/>
    <n v="31"/>
    <x v="9"/>
    <s v="North"/>
    <s v="P003"/>
    <x v="9"/>
    <x v="3"/>
    <s v="Wearables"/>
    <n v="2"/>
    <n v="3299"/>
    <n v="0.15"/>
    <n v="4200"/>
    <x v="3"/>
    <s v="Delivered"/>
    <s v="Mobile App"/>
    <n v="4"/>
    <n v="6598"/>
    <n v="989.69999999999993"/>
    <n v="5608.3"/>
    <n v="4200"/>
    <n v="1408.3000000000002"/>
    <n v="0"/>
    <s v="Dec"/>
    <n v="2025"/>
    <x v="3"/>
  </r>
  <r>
    <s v="ORD103525"/>
    <d v="2025-12-06T00:00:00"/>
    <s v="CUST0233"/>
    <s v="Zoya Singh"/>
    <s v="Female"/>
    <n v="29"/>
    <x v="1"/>
    <s v="North"/>
    <s v="P013"/>
    <x v="22"/>
    <x v="0"/>
    <s v="Cookware"/>
    <n v="1"/>
    <n v="4299"/>
    <n v="0.1"/>
    <n v="2700"/>
    <x v="0"/>
    <s v="Delivered"/>
    <s v="Mobile App"/>
    <n v="4"/>
    <n v="4299"/>
    <n v="429.90000000000003"/>
    <n v="3869.1"/>
    <n v="2700"/>
    <n v="1169.0999999999999"/>
    <n v="0"/>
    <s v="Dec"/>
    <n v="2025"/>
    <x v="3"/>
  </r>
  <r>
    <s v="ORD103636"/>
    <d v="2025-12-06T00:00:00"/>
    <s v="CUST1359"/>
    <s v="Isha Mehta"/>
    <s v="Female"/>
    <n v="44"/>
    <x v="3"/>
    <s v="East"/>
    <s v="P020"/>
    <x v="14"/>
    <x v="5"/>
    <s v="Fitness"/>
    <n v="1"/>
    <n v="699"/>
    <n v="0.1"/>
    <n v="320"/>
    <x v="0"/>
    <s v="Cancelled"/>
    <s v="Mobile App"/>
    <m/>
    <n v="699"/>
    <n v="69.900000000000006"/>
    <n v="629.1"/>
    <n v="320"/>
    <n v="309.10000000000002"/>
    <n v="0"/>
    <s v="Dec"/>
    <n v="2025"/>
    <x v="2"/>
  </r>
  <r>
    <s v="ORD104697"/>
    <d v="2025-12-06T00:00:00"/>
    <s v="CUST0658"/>
    <s v="Yash Agarwal"/>
    <s v="Male"/>
    <n v="23"/>
    <x v="13"/>
    <s v="North"/>
    <s v="P005"/>
    <x v="27"/>
    <x v="3"/>
    <s v="Accessories"/>
    <n v="2"/>
    <n v="1599"/>
    <n v="0.05"/>
    <n v="1840"/>
    <x v="0"/>
    <s v="Delivered"/>
    <s v="Mobile App"/>
    <n v="5"/>
    <n v="3198"/>
    <n v="159.9"/>
    <n v="3038.1"/>
    <n v="1840"/>
    <n v="1198.0999999999999"/>
    <n v="0"/>
    <s v="Dec"/>
    <n v="2025"/>
    <x v="0"/>
  </r>
  <r>
    <s v="ORD103524"/>
    <d v="2025-12-06T00:00:00"/>
    <s v="CUST1385"/>
    <s v="Zoya Singh"/>
    <s v="Male"/>
    <n v="35"/>
    <x v="15"/>
    <s v="West"/>
    <s v="P003"/>
    <x v="9"/>
    <x v="3"/>
    <s v="Wearables"/>
    <n v="3"/>
    <n v="3299"/>
    <n v="0.1"/>
    <n v="6300"/>
    <x v="4"/>
    <s v="Delivered"/>
    <s v="Website"/>
    <n v="5"/>
    <n v="9897"/>
    <n v="989.7"/>
    <n v="8907.2999999999993"/>
    <n v="6300"/>
    <n v="2607.2999999999993"/>
    <n v="0"/>
    <s v="Dec"/>
    <n v="2025"/>
    <x v="3"/>
  </r>
  <r>
    <s v="ORD104290"/>
    <d v="2025-12-06T00:00:00"/>
    <s v="CUST0942"/>
    <s v="Aditya Kapoor"/>
    <s v="Female"/>
    <n v="24"/>
    <x v="18"/>
    <s v="South"/>
    <s v="P019"/>
    <x v="18"/>
    <x v="5"/>
    <s v="Sports"/>
    <n v="2"/>
    <n v="1499"/>
    <n v="0.1"/>
    <n v="1600"/>
    <x v="1"/>
    <s v="Delivered"/>
    <s v="Mobile App"/>
    <n v="5"/>
    <n v="2998"/>
    <n v="299.8"/>
    <n v="2698.2"/>
    <n v="1600"/>
    <n v="1098.1999999999998"/>
    <n v="0"/>
    <s v="Dec"/>
    <n v="2025"/>
    <x v="0"/>
  </r>
  <r>
    <s v="ORD103075"/>
    <d v="2025-12-06T00:00:00"/>
    <s v="CUST2165"/>
    <s v="Pranav Bansal"/>
    <s v="Male"/>
    <n v="23"/>
    <x v="17"/>
    <s v="North"/>
    <s v="P008"/>
    <x v="2"/>
    <x v="2"/>
    <s v="Clothing"/>
    <n v="3"/>
    <n v="799"/>
    <n v="0"/>
    <n v="1170"/>
    <x v="0"/>
    <s v="Delivered"/>
    <s v="Mobile App"/>
    <n v="5"/>
    <n v="2397"/>
    <n v="0"/>
    <n v="2397"/>
    <n v="1170"/>
    <n v="1227"/>
    <n v="0"/>
    <s v="Dec"/>
    <n v="2025"/>
    <x v="0"/>
  </r>
  <r>
    <s v="ORD100122"/>
    <d v="2025-12-06T00:00:00"/>
    <s v="CUST1340"/>
    <s v="Ananya Kumar"/>
    <s v="Male"/>
    <n v="35"/>
    <x v="19"/>
    <s v="East"/>
    <s v="P007"/>
    <x v="5"/>
    <x v="2"/>
    <s v="Footwear"/>
    <n v="3"/>
    <n v="2899"/>
    <n v="0.15"/>
    <n v="5100"/>
    <x v="0"/>
    <s v="Delivered"/>
    <s v="Website"/>
    <n v="3"/>
    <n v="8697"/>
    <n v="1304.55"/>
    <n v="7392.45"/>
    <n v="5100"/>
    <n v="2292.4499999999998"/>
    <n v="0"/>
    <s v="Dec"/>
    <n v="2025"/>
    <x v="3"/>
  </r>
  <r>
    <s v="ORD101730"/>
    <d v="2025-12-07T00:00:00"/>
    <s v="CUST1095"/>
    <s v="Nisha Saxena"/>
    <s v="Male"/>
    <n v="41"/>
    <x v="22"/>
    <s v="South"/>
    <s v="P002"/>
    <x v="10"/>
    <x v="3"/>
    <s v="Audio"/>
    <n v="1"/>
    <n v="1899"/>
    <n v="0.3"/>
    <n v="1120"/>
    <x v="0"/>
    <s v="Delivered"/>
    <s v="Website"/>
    <n v="5"/>
    <n v="1899"/>
    <n v="569.69999999999993"/>
    <n v="1329.3000000000002"/>
    <n v="1120"/>
    <n v="209.30000000000018"/>
    <n v="0"/>
    <s v="Dec"/>
    <n v="2025"/>
    <x v="2"/>
  </r>
  <r>
    <s v="ORD101517"/>
    <d v="2025-12-07T00:00:00"/>
    <s v="CUST1840"/>
    <s v="Mohit Sharma"/>
    <s v="Female"/>
    <n v="38"/>
    <x v="13"/>
    <s v="North"/>
    <s v="P002"/>
    <x v="10"/>
    <x v="3"/>
    <s v="Audio"/>
    <n v="1"/>
    <n v="1899"/>
    <n v="0.15"/>
    <n v="1120"/>
    <x v="1"/>
    <s v="Delivered"/>
    <s v="Mobile App"/>
    <n v="5"/>
    <n v="1899"/>
    <n v="284.84999999999997"/>
    <n v="1614.15"/>
    <n v="1120"/>
    <n v="494.15000000000009"/>
    <n v="0"/>
    <s v="Dec"/>
    <n v="2025"/>
    <x v="2"/>
  </r>
  <r>
    <s v="ORD104228"/>
    <d v="2025-12-07T00:00:00"/>
    <s v="CUST1149"/>
    <s v="Kavya Patel"/>
    <s v="Male"/>
    <n v="33"/>
    <x v="17"/>
    <s v="North"/>
    <s v="P024"/>
    <x v="13"/>
    <x v="1"/>
    <s v="Fragrance"/>
    <n v="1"/>
    <n v="1799"/>
    <n v="0.25"/>
    <n v="900"/>
    <x v="1"/>
    <s v="Delivered"/>
    <s v="Mobile App"/>
    <n v="3"/>
    <n v="1799"/>
    <n v="449.75"/>
    <n v="1349.25"/>
    <n v="900"/>
    <n v="449.25"/>
    <n v="0"/>
    <s v="Dec"/>
    <n v="2025"/>
    <x v="3"/>
  </r>
  <r>
    <s v="ORD100345"/>
    <d v="2025-12-07T00:00:00"/>
    <s v="CUST1415"/>
    <s v="Nisha Saxena"/>
    <s v="Male"/>
    <n v="48"/>
    <x v="9"/>
    <s v="North"/>
    <s v="P008"/>
    <x v="2"/>
    <x v="2"/>
    <s v="Clothing"/>
    <n v="2"/>
    <n v="799"/>
    <n v="0.15"/>
    <n v="780"/>
    <x v="0"/>
    <s v="Delivered"/>
    <s v="Website"/>
    <n v="3"/>
    <n v="1598"/>
    <n v="239.7"/>
    <n v="1358.3"/>
    <n v="780"/>
    <n v="578.29999999999995"/>
    <n v="0"/>
    <s v="Dec"/>
    <n v="2025"/>
    <x v="1"/>
  </r>
  <r>
    <s v="ORD102387"/>
    <d v="2025-12-07T00:00:00"/>
    <s v="CUST2011"/>
    <s v="Vansh Chopra"/>
    <s v="Male"/>
    <n v="30"/>
    <x v="21"/>
    <s v="East"/>
    <s v="P016"/>
    <x v="28"/>
    <x v="5"/>
    <s v="Fitness"/>
    <n v="1"/>
    <n v="999"/>
    <n v="0.05"/>
    <n v="520"/>
    <x v="1"/>
    <s v="Delivered"/>
    <s v="Mobile App"/>
    <n v="5"/>
    <n v="999"/>
    <n v="49.95"/>
    <n v="949.05"/>
    <n v="520"/>
    <n v="429.04999999999995"/>
    <n v="0"/>
    <s v="Dec"/>
    <n v="2025"/>
    <x v="3"/>
  </r>
  <r>
    <s v="ORD103309"/>
    <d v="2025-12-07T00:00:00"/>
    <s v="CUST1726"/>
    <s v="Pooja Kapoor"/>
    <s v="Female"/>
    <n v="20"/>
    <x v="18"/>
    <s v="South"/>
    <s v="P002"/>
    <x v="10"/>
    <x v="3"/>
    <s v="Audio"/>
    <n v="2"/>
    <n v="1899"/>
    <n v="0.1"/>
    <n v="2240"/>
    <x v="0"/>
    <s v="Delivered"/>
    <s v="Mobile App"/>
    <n v="4"/>
    <n v="3798"/>
    <n v="379.8"/>
    <n v="3418.2"/>
    <n v="2240"/>
    <n v="1178.1999999999998"/>
    <n v="0"/>
    <s v="Dec"/>
    <n v="2025"/>
    <x v="0"/>
  </r>
  <r>
    <s v="ORD103236"/>
    <d v="2025-12-07T00:00:00"/>
    <s v="CUST1766"/>
    <s v="Kabir Gupta"/>
    <s v="Male"/>
    <n v="25"/>
    <x v="15"/>
    <s v="West"/>
    <s v="P013"/>
    <x v="22"/>
    <x v="0"/>
    <s v="Cookware"/>
    <n v="3"/>
    <n v="4299"/>
    <n v="0.1"/>
    <n v="8100"/>
    <x v="1"/>
    <s v="Delivered"/>
    <s v="Mobile App"/>
    <n v="5"/>
    <n v="12897"/>
    <n v="1289.7"/>
    <n v="11607.3"/>
    <n v="8100"/>
    <n v="3507.2999999999993"/>
    <n v="0"/>
    <s v="Dec"/>
    <n v="2025"/>
    <x v="0"/>
  </r>
  <r>
    <s v="ORD102540"/>
    <d v="2025-12-07T00:00:00"/>
    <s v="CUST1060"/>
    <s v="Varun Jain"/>
    <s v="Male"/>
    <n v="36"/>
    <x v="1"/>
    <s v="North"/>
    <s v="P007"/>
    <x v="5"/>
    <x v="2"/>
    <s v="Footwear"/>
    <n v="3"/>
    <n v="2899"/>
    <n v="0.1"/>
    <n v="5100"/>
    <x v="0"/>
    <s v="Delivered"/>
    <s v="Mobile App"/>
    <n v="5"/>
    <n v="8697"/>
    <n v="869.7"/>
    <n v="7827.3"/>
    <n v="5100"/>
    <n v="2727.3"/>
    <n v="0"/>
    <s v="Dec"/>
    <n v="2025"/>
    <x v="2"/>
  </r>
  <r>
    <s v="ORD100451"/>
    <d v="2025-12-08T00:00:00"/>
    <s v="CUST0563"/>
    <s v="Anjali Verma"/>
    <s v="Male"/>
    <n v="19"/>
    <x v="10"/>
    <s v="South"/>
    <s v="P020"/>
    <x v="14"/>
    <x v="5"/>
    <s v="Fitness"/>
    <n v="1"/>
    <n v="699"/>
    <n v="0.2"/>
    <n v="320"/>
    <x v="2"/>
    <s v="Delivered"/>
    <s v="Mobile App"/>
    <n v="5"/>
    <n v="699"/>
    <n v="139.80000000000001"/>
    <n v="559.20000000000005"/>
    <n v="320"/>
    <n v="239.20000000000005"/>
    <n v="0"/>
    <s v="Dec"/>
    <n v="2025"/>
    <x v="0"/>
  </r>
  <r>
    <s v="ORD102099"/>
    <d v="2025-12-08T00:00:00"/>
    <s v="CUST0295"/>
    <s v="Nisha Saxena"/>
    <s v="Male"/>
    <n v="42"/>
    <x v="7"/>
    <s v="West"/>
    <s v="P011"/>
    <x v="24"/>
    <x v="0"/>
    <s v="Kitchen"/>
    <n v="5"/>
    <n v="3499"/>
    <n v="0.05"/>
    <n v="11250"/>
    <x v="3"/>
    <s v="Delivered"/>
    <s v="Website"/>
    <n v="5"/>
    <n v="17495"/>
    <n v="874.75"/>
    <n v="16620.25"/>
    <n v="11250"/>
    <n v="5370.25"/>
    <n v="0"/>
    <s v="Dec"/>
    <n v="2025"/>
    <x v="2"/>
  </r>
  <r>
    <s v="ORD100879"/>
    <d v="2025-12-08T00:00:00"/>
    <s v="CUST0390"/>
    <s v="Kabir Gupta"/>
    <s v="Female"/>
    <n v="40"/>
    <x v="2"/>
    <s v="East"/>
    <s v="P008"/>
    <x v="2"/>
    <x v="2"/>
    <s v="Clothing"/>
    <n v="1"/>
    <n v="799"/>
    <n v="0.25"/>
    <n v="390"/>
    <x v="0"/>
    <s v="Delivered"/>
    <s v="Mobile App"/>
    <n v="4"/>
    <n v="799"/>
    <n v="199.75"/>
    <n v="599.25"/>
    <n v="390"/>
    <n v="209.25"/>
    <n v="0"/>
    <s v="Dec"/>
    <n v="2025"/>
    <x v="2"/>
  </r>
  <r>
    <s v="ORD104959"/>
    <d v="2025-12-08T00:00:00"/>
    <s v="CUST1990"/>
    <s v="Kabir Gupta"/>
    <s v="Male"/>
    <n v="30"/>
    <x v="16"/>
    <s v="North"/>
    <s v="P005"/>
    <x v="27"/>
    <x v="3"/>
    <s v="Accessories"/>
    <n v="1"/>
    <n v="1599"/>
    <n v="0.1"/>
    <n v="920"/>
    <x v="0"/>
    <s v="Delivered"/>
    <s v="Website"/>
    <n v="4"/>
    <n v="1599"/>
    <n v="159.9"/>
    <n v="1439.1"/>
    <n v="920"/>
    <n v="519.09999999999991"/>
    <n v="0"/>
    <s v="Dec"/>
    <n v="2025"/>
    <x v="3"/>
  </r>
  <r>
    <s v="ORD101741"/>
    <d v="2025-12-08T00:00:00"/>
    <s v="CUST1027"/>
    <s v="Riya Verma"/>
    <s v="Male"/>
    <n v="27"/>
    <x v="20"/>
    <s v="South"/>
    <s v="P016"/>
    <x v="28"/>
    <x v="5"/>
    <s v="Fitness"/>
    <n v="1"/>
    <n v="999"/>
    <n v="0.05"/>
    <n v="520"/>
    <x v="0"/>
    <s v="Delivered"/>
    <s v="Mobile App"/>
    <n v="1"/>
    <n v="999"/>
    <n v="49.95"/>
    <n v="949.05"/>
    <n v="520"/>
    <n v="429.04999999999995"/>
    <n v="0"/>
    <s v="Dec"/>
    <n v="2025"/>
    <x v="3"/>
  </r>
  <r>
    <s v="ORD100300"/>
    <d v="2025-12-08T00:00:00"/>
    <s v="CUST1728"/>
    <s v="Aarav Sharma"/>
    <s v="Female"/>
    <n v="32"/>
    <x v="12"/>
    <s v="West"/>
    <s v="P014"/>
    <x v="29"/>
    <x v="0"/>
    <s v="Home Decor"/>
    <n v="1"/>
    <n v="1299"/>
    <n v="0.2"/>
    <n v="690"/>
    <x v="4"/>
    <s v="Delivered"/>
    <s v="Website"/>
    <n v="5"/>
    <n v="1299"/>
    <n v="259.8"/>
    <n v="1039.2"/>
    <n v="690"/>
    <n v="349.20000000000005"/>
    <n v="0"/>
    <s v="Dec"/>
    <n v="2025"/>
    <x v="3"/>
  </r>
  <r>
    <s v="ORD100401"/>
    <d v="2025-12-08T00:00:00"/>
    <s v="CUST0215"/>
    <s v="Aditi Saxena"/>
    <s v="Female"/>
    <n v="25"/>
    <x v="11"/>
    <s v="West"/>
    <s v="P008"/>
    <x v="2"/>
    <x v="2"/>
    <s v="Clothing"/>
    <n v="2"/>
    <n v="799"/>
    <n v="0.2"/>
    <n v="780"/>
    <x v="0"/>
    <s v="Delivered"/>
    <s v="Website"/>
    <n v="1"/>
    <n v="1598"/>
    <n v="319.60000000000002"/>
    <n v="1278.4000000000001"/>
    <n v="780"/>
    <n v="498.40000000000009"/>
    <n v="0"/>
    <s v="Dec"/>
    <n v="2025"/>
    <x v="0"/>
  </r>
  <r>
    <s v="ORD101689"/>
    <d v="2025-12-08T00:00:00"/>
    <s v="CUST1958"/>
    <s v="Kabir Gupta"/>
    <s v="Female"/>
    <n v="37"/>
    <x v="5"/>
    <s v="West"/>
    <s v="P005"/>
    <x v="27"/>
    <x v="3"/>
    <s v="Accessories"/>
    <n v="1"/>
    <n v="1599"/>
    <n v="0.2"/>
    <n v="920"/>
    <x v="3"/>
    <s v="Delivered"/>
    <s v="Mobile App"/>
    <n v="4"/>
    <n v="1599"/>
    <n v="319.8"/>
    <n v="1279.2"/>
    <n v="920"/>
    <n v="359.20000000000005"/>
    <n v="0"/>
    <s v="Dec"/>
    <n v="2025"/>
    <x v="2"/>
  </r>
  <r>
    <s v="ORD103019"/>
    <d v="2025-12-08T00:00:00"/>
    <s v="CUST1739"/>
    <s v="Kiara Chopra"/>
    <s v="Female"/>
    <n v="33"/>
    <x v="6"/>
    <s v="North"/>
    <s v="P009"/>
    <x v="21"/>
    <x v="2"/>
    <s v="Clothing"/>
    <n v="2"/>
    <n v="1999"/>
    <n v="0.25"/>
    <n v="2100"/>
    <x v="1"/>
    <s v="Delivered"/>
    <s v="Website"/>
    <n v="5"/>
    <n v="3998"/>
    <n v="999.5"/>
    <n v="2998.5"/>
    <n v="2100"/>
    <n v="898.5"/>
    <n v="0"/>
    <s v="Dec"/>
    <n v="2025"/>
    <x v="3"/>
  </r>
  <r>
    <s v="ORD103849"/>
    <d v="2025-12-08T00:00:00"/>
    <s v="CUST1185"/>
    <s v="Diya Mishra"/>
    <s v="Male"/>
    <n v="40"/>
    <x v="17"/>
    <s v="North"/>
    <s v="P003"/>
    <x v="9"/>
    <x v="3"/>
    <s v="Wearables"/>
    <n v="2"/>
    <n v="3299"/>
    <n v="0.05"/>
    <n v="4200"/>
    <x v="3"/>
    <s v="Delivered"/>
    <s v="Website"/>
    <n v="5"/>
    <n v="6598"/>
    <n v="329.90000000000003"/>
    <n v="6268.1"/>
    <n v="4200"/>
    <n v="2068.1000000000004"/>
    <n v="0"/>
    <s v="Dec"/>
    <n v="2025"/>
    <x v="2"/>
  </r>
  <r>
    <s v="ORD100988"/>
    <d v="2025-12-08T00:00:00"/>
    <s v="CUST1082"/>
    <s v="Rohan Rao"/>
    <s v="Male"/>
    <n v="22"/>
    <x v="18"/>
    <s v="South"/>
    <s v="P016"/>
    <x v="28"/>
    <x v="5"/>
    <s v="Fitness"/>
    <n v="1"/>
    <n v="999"/>
    <n v="0.15"/>
    <n v="520"/>
    <x v="3"/>
    <s v="Returned"/>
    <s v="Mobile App"/>
    <n v="3"/>
    <n v="999"/>
    <n v="149.85"/>
    <n v="849.15"/>
    <n v="520"/>
    <n v="329.15"/>
    <n v="0"/>
    <s v="Dec"/>
    <n v="2025"/>
    <x v="0"/>
  </r>
  <r>
    <s v="ORD101584"/>
    <d v="2025-12-09T00:00:00"/>
    <s v="CUST1791"/>
    <s v="Shivam Mehta"/>
    <s v="Female"/>
    <n v="40"/>
    <x v="9"/>
    <s v="North"/>
    <s v="P029"/>
    <x v="11"/>
    <x v="4"/>
    <s v="Technology"/>
    <n v="2"/>
    <n v="1299"/>
    <n v="0.2"/>
    <n v="1220"/>
    <x v="0"/>
    <s v="Delivered"/>
    <s v="Mobile App"/>
    <n v="5"/>
    <n v="2598"/>
    <n v="519.6"/>
    <n v="2078.4"/>
    <n v="1220"/>
    <n v="858.40000000000009"/>
    <n v="0"/>
    <s v="Dec"/>
    <n v="2025"/>
    <x v="2"/>
  </r>
  <r>
    <s v="ORD103601"/>
    <d v="2025-12-09T00:00:00"/>
    <s v="CUST0671"/>
    <s v="Shivam Mehta"/>
    <s v="Male"/>
    <n v="44"/>
    <x v="6"/>
    <s v="North"/>
    <s v="P030"/>
    <x v="7"/>
    <x v="4"/>
    <s v="Self Development"/>
    <n v="2"/>
    <n v="599"/>
    <n v="0"/>
    <n v="520"/>
    <x v="0"/>
    <s v="Delivered"/>
    <s v="Mobile App"/>
    <n v="3"/>
    <n v="1198"/>
    <n v="0"/>
    <n v="1198"/>
    <n v="520"/>
    <n v="678"/>
    <n v="0"/>
    <s v="Dec"/>
    <n v="2025"/>
    <x v="2"/>
  </r>
  <r>
    <s v="ORD102535"/>
    <d v="2025-12-09T00:00:00"/>
    <s v="CUST0175"/>
    <s v="Isha Mehta"/>
    <s v="Female"/>
    <n v="30"/>
    <x v="23"/>
    <s v="West"/>
    <s v="P019"/>
    <x v="18"/>
    <x v="5"/>
    <s v="Sports"/>
    <n v="2"/>
    <n v="1499"/>
    <n v="0.2"/>
    <n v="1600"/>
    <x v="0"/>
    <s v="Delivered"/>
    <s v="Mobile App"/>
    <n v="5"/>
    <n v="2998"/>
    <n v="599.6"/>
    <n v="2398.4"/>
    <n v="1600"/>
    <n v="798.40000000000009"/>
    <n v="0"/>
    <s v="Dec"/>
    <n v="2025"/>
    <x v="3"/>
  </r>
  <r>
    <s v="ORD102343"/>
    <d v="2025-12-09T00:00:00"/>
    <s v="CUST1615"/>
    <s v="Isha Mehta"/>
    <s v="Male"/>
    <n v="33"/>
    <x v="17"/>
    <s v="North"/>
    <s v="P021"/>
    <x v="3"/>
    <x v="1"/>
    <s v="Skincare"/>
    <n v="3"/>
    <n v="499"/>
    <n v="0.1"/>
    <n v="660"/>
    <x v="0"/>
    <s v="Delivered"/>
    <s v="Website"/>
    <n v="4"/>
    <n v="1497"/>
    <n v="149.70000000000002"/>
    <n v="1347.3"/>
    <n v="660"/>
    <n v="687.3"/>
    <n v="0"/>
    <s v="Dec"/>
    <n v="2025"/>
    <x v="3"/>
  </r>
  <r>
    <s v="ORD103024"/>
    <d v="2025-12-09T00:00:00"/>
    <s v="CUST1302"/>
    <s v="Simran Gupta"/>
    <s v="Female"/>
    <n v="36"/>
    <x v="17"/>
    <s v="North"/>
    <s v="P004"/>
    <x v="19"/>
    <x v="3"/>
    <s v="Accessories"/>
    <n v="2"/>
    <n v="899"/>
    <n v="0.05"/>
    <n v="960"/>
    <x v="2"/>
    <s v="Delivered"/>
    <s v="Mobile App"/>
    <n v="5"/>
    <n v="1798"/>
    <n v="89.9"/>
    <n v="1708.1"/>
    <n v="960"/>
    <n v="748.09999999999991"/>
    <n v="0"/>
    <s v="Dec"/>
    <n v="2025"/>
    <x v="2"/>
  </r>
  <r>
    <s v="ORD104707"/>
    <d v="2025-12-09T00:00:00"/>
    <s v="CUST1018"/>
    <s v="Rohan Rao"/>
    <s v="Female"/>
    <n v="52"/>
    <x v="18"/>
    <s v="South"/>
    <s v="P017"/>
    <x v="17"/>
    <x v="5"/>
    <s v="Fitness"/>
    <n v="2"/>
    <n v="2499"/>
    <n v="0.1"/>
    <n v="2900"/>
    <x v="1"/>
    <s v="Delivered"/>
    <s v="Website"/>
    <n v="5"/>
    <n v="4998"/>
    <n v="499.8"/>
    <n v="4498.2"/>
    <n v="2900"/>
    <n v="1598.1999999999998"/>
    <n v="0"/>
    <s v="Dec"/>
    <n v="2025"/>
    <x v="1"/>
  </r>
  <r>
    <s v="ORD102708"/>
    <d v="2025-12-09T00:00:00"/>
    <s v="CUST1656"/>
    <s v="Ishaan Malhotra"/>
    <s v="Female"/>
    <n v="29"/>
    <x v="22"/>
    <s v="South"/>
    <s v="P015"/>
    <x v="23"/>
    <x v="0"/>
    <s v="Home Decor"/>
    <n v="1"/>
    <n v="1599"/>
    <n v="0.05"/>
    <n v="850"/>
    <x v="3"/>
    <s v="Delivered"/>
    <s v="Website"/>
    <n v="5"/>
    <n v="1599"/>
    <n v="79.95"/>
    <n v="1519.05"/>
    <n v="850"/>
    <n v="669.05"/>
    <n v="0"/>
    <s v="Dec"/>
    <n v="2025"/>
    <x v="3"/>
  </r>
  <r>
    <s v="ORD104683"/>
    <d v="2025-12-09T00:00:00"/>
    <s v="CUST1131"/>
    <s v="Kiara Chopra"/>
    <s v="Male"/>
    <n v="18"/>
    <x v="9"/>
    <s v="North"/>
    <s v="P005"/>
    <x v="27"/>
    <x v="3"/>
    <s v="Accessories"/>
    <n v="3"/>
    <n v="1599"/>
    <n v="0.25"/>
    <n v="2760"/>
    <x v="4"/>
    <s v="Delivered"/>
    <s v="Mobile App"/>
    <n v="4"/>
    <n v="4797"/>
    <n v="1199.25"/>
    <n v="3597.75"/>
    <n v="2760"/>
    <n v="837.75"/>
    <n v="0"/>
    <s v="Dec"/>
    <n v="2025"/>
    <x v="0"/>
  </r>
  <r>
    <s v="ORD103712"/>
    <d v="2025-12-09T00:00:00"/>
    <s v="CUST0893"/>
    <s v="Kavya Patel"/>
    <s v="Female"/>
    <n v="40"/>
    <x v="21"/>
    <s v="East"/>
    <s v="P006"/>
    <x v="8"/>
    <x v="2"/>
    <s v="Bags"/>
    <n v="1"/>
    <n v="1799"/>
    <n v="0.1"/>
    <n v="950"/>
    <x v="0"/>
    <s v="Delivered"/>
    <s v="Website"/>
    <n v="5"/>
    <n v="1799"/>
    <n v="179.9"/>
    <n v="1619.1"/>
    <n v="950"/>
    <n v="669.09999999999991"/>
    <n v="0"/>
    <s v="Dec"/>
    <n v="2025"/>
    <x v="2"/>
  </r>
  <r>
    <s v="ORD102416"/>
    <d v="2025-12-09T00:00:00"/>
    <s v="CUST0220"/>
    <s v="Ananya Kumar"/>
    <s v="Female"/>
    <n v="28"/>
    <x v="20"/>
    <s v="South"/>
    <s v="P010"/>
    <x v="26"/>
    <x v="2"/>
    <s v="Clothing"/>
    <n v="1"/>
    <n v="1499"/>
    <n v="0.1"/>
    <n v="780"/>
    <x v="2"/>
    <s v="Delivered"/>
    <s v="Mobile App"/>
    <n v="5"/>
    <n v="1499"/>
    <n v="149.9"/>
    <n v="1349.1"/>
    <n v="780"/>
    <n v="569.09999999999991"/>
    <n v="0"/>
    <s v="Dec"/>
    <n v="2025"/>
    <x v="3"/>
  </r>
  <r>
    <s v="ORD104669"/>
    <d v="2025-12-09T00:00:00"/>
    <s v="CUST1864"/>
    <s v="Sanya Malhotra"/>
    <s v="Male"/>
    <n v="20"/>
    <x v="15"/>
    <s v="West"/>
    <s v="P003"/>
    <x v="9"/>
    <x v="3"/>
    <s v="Wearables"/>
    <n v="2"/>
    <n v="3299"/>
    <n v="0.15"/>
    <n v="4200"/>
    <x v="4"/>
    <s v="Delivered"/>
    <s v="Website"/>
    <n v="4"/>
    <n v="6598"/>
    <n v="989.69999999999993"/>
    <n v="5608.3"/>
    <n v="4200"/>
    <n v="1408.3000000000002"/>
    <n v="0"/>
    <s v="Dec"/>
    <n v="2025"/>
    <x v="0"/>
  </r>
  <r>
    <s v="ORD100017"/>
    <d v="2025-12-10T00:00:00"/>
    <s v="CUST1692"/>
    <s v="Ananya Kumar"/>
    <s v="Male"/>
    <n v="29"/>
    <x v="4"/>
    <s v="South"/>
    <s v="P006"/>
    <x v="8"/>
    <x v="2"/>
    <s v="Bags"/>
    <n v="2"/>
    <n v="1799"/>
    <n v="0.2"/>
    <n v="1900"/>
    <x v="1"/>
    <s v="Delivered"/>
    <s v="Website"/>
    <n v="5"/>
    <n v="3598"/>
    <n v="719.6"/>
    <n v="2878.4"/>
    <n v="1900"/>
    <n v="978.40000000000009"/>
    <n v="0"/>
    <s v="Dec"/>
    <n v="2025"/>
    <x v="3"/>
  </r>
  <r>
    <s v="ORD100079"/>
    <d v="2025-12-10T00:00:00"/>
    <s v="CUST2180"/>
    <s v="Varun Jain"/>
    <s v="Male"/>
    <n v="35"/>
    <x v="23"/>
    <s v="West"/>
    <s v="P011"/>
    <x v="24"/>
    <x v="0"/>
    <s v="Kitchen"/>
    <n v="1"/>
    <n v="3499"/>
    <n v="0"/>
    <n v="2250"/>
    <x v="0"/>
    <s v="Delivered"/>
    <s v="Website"/>
    <n v="4"/>
    <n v="3499"/>
    <n v="0"/>
    <n v="3499"/>
    <n v="2250"/>
    <n v="1249"/>
    <n v="0"/>
    <s v="Dec"/>
    <n v="2025"/>
    <x v="3"/>
  </r>
  <r>
    <s v="ORD102501"/>
    <d v="2025-12-10T00:00:00"/>
    <s v="CUST0681"/>
    <s v="Zoya Singh"/>
    <s v="Male"/>
    <n v="33"/>
    <x v="18"/>
    <s v="South"/>
    <s v="P014"/>
    <x v="29"/>
    <x v="0"/>
    <s v="Home Decor"/>
    <n v="1"/>
    <n v="1299"/>
    <n v="0.1"/>
    <n v="690"/>
    <x v="2"/>
    <s v="Delivered"/>
    <s v="Mobile App"/>
    <n v="4"/>
    <n v="1299"/>
    <n v="129.9"/>
    <n v="1169.0999999999999"/>
    <n v="690"/>
    <n v="479.09999999999991"/>
    <n v="0"/>
    <s v="Dec"/>
    <n v="2025"/>
    <x v="3"/>
  </r>
  <r>
    <s v="ORD101139"/>
    <d v="2025-12-10T00:00:00"/>
    <s v="CUST1707"/>
    <s v="Kiara Chopra"/>
    <s v="Male"/>
    <n v="38"/>
    <x v="6"/>
    <s v="North"/>
    <s v="P014"/>
    <x v="29"/>
    <x v="0"/>
    <s v="Home Decor"/>
    <n v="1"/>
    <n v="1299"/>
    <n v="0.15"/>
    <n v="690"/>
    <x v="3"/>
    <s v="Delivered"/>
    <s v="Website"/>
    <n v="5"/>
    <n v="1299"/>
    <n v="194.85"/>
    <n v="1104.1500000000001"/>
    <n v="690"/>
    <n v="414.15000000000009"/>
    <n v="0"/>
    <s v="Dec"/>
    <n v="2025"/>
    <x v="2"/>
  </r>
  <r>
    <s v="ORD102156"/>
    <d v="2025-12-10T00:00:00"/>
    <s v="CUST1657"/>
    <s v="Meera Singh"/>
    <s v="Male"/>
    <n v="22"/>
    <x v="0"/>
    <s v="East"/>
    <s v="P018"/>
    <x v="16"/>
    <x v="5"/>
    <s v="Sports"/>
    <n v="2"/>
    <n v="2199"/>
    <n v="0.1"/>
    <n v="2500"/>
    <x v="1"/>
    <s v="Cancelled"/>
    <s v="Website"/>
    <m/>
    <n v="4398"/>
    <n v="439.8"/>
    <n v="3958.2"/>
    <n v="2500"/>
    <n v="1458.1999999999998"/>
    <n v="0"/>
    <s v="Dec"/>
    <n v="2025"/>
    <x v="0"/>
  </r>
  <r>
    <s v="ORD104726"/>
    <d v="2025-12-10T00:00:00"/>
    <s v="CUST1060"/>
    <s v="Varun Jain"/>
    <s v="Male"/>
    <n v="27"/>
    <x v="17"/>
    <s v="North"/>
    <s v="P010"/>
    <x v="26"/>
    <x v="2"/>
    <s v="Clothing"/>
    <n v="4"/>
    <n v="1499"/>
    <n v="0.1"/>
    <n v="3120"/>
    <x v="3"/>
    <s v="Delivered"/>
    <s v="Mobile App"/>
    <n v="4"/>
    <n v="5996"/>
    <n v="599.6"/>
    <n v="5396.4"/>
    <n v="3120"/>
    <n v="2276.3999999999996"/>
    <n v="0"/>
    <s v="Dec"/>
    <n v="2025"/>
    <x v="3"/>
  </r>
  <r>
    <s v="ORD101327"/>
    <d v="2025-12-10T00:00:00"/>
    <s v="CUST0952"/>
    <s v="Ishaan Malhotra"/>
    <s v="Male"/>
    <n v="30"/>
    <x v="23"/>
    <s v="West"/>
    <s v="P021"/>
    <x v="3"/>
    <x v="1"/>
    <s v="Skincare"/>
    <n v="1"/>
    <n v="499"/>
    <n v="0.1"/>
    <n v="220"/>
    <x v="3"/>
    <s v="Delivered"/>
    <s v="Website"/>
    <n v="5"/>
    <n v="499"/>
    <n v="49.900000000000006"/>
    <n v="449.1"/>
    <n v="220"/>
    <n v="229.10000000000002"/>
    <n v="0"/>
    <s v="Dec"/>
    <n v="2025"/>
    <x v="3"/>
  </r>
  <r>
    <s v="ORD101131"/>
    <d v="2025-12-10T00:00:00"/>
    <s v="CUST0760"/>
    <s v="Ishaan Malhotra"/>
    <s v="Male"/>
    <n v="30"/>
    <x v="9"/>
    <s v="North"/>
    <s v="P003"/>
    <x v="9"/>
    <x v="3"/>
    <s v="Wearables"/>
    <n v="1"/>
    <n v="3299"/>
    <n v="0.05"/>
    <n v="2100"/>
    <x v="1"/>
    <s v="Delivered"/>
    <s v="Website"/>
    <n v="5"/>
    <n v="3299"/>
    <n v="164.95000000000002"/>
    <n v="3134.05"/>
    <n v="2100"/>
    <n v="1034.0500000000002"/>
    <n v="0"/>
    <s v="Dec"/>
    <n v="2025"/>
    <x v="3"/>
  </r>
  <r>
    <s v="ORD101559"/>
    <d v="2025-12-10T00:00:00"/>
    <s v="CUST1470"/>
    <s v="Pooja Kapoor"/>
    <s v="Male"/>
    <n v="43"/>
    <x v="18"/>
    <s v="South"/>
    <s v="P005"/>
    <x v="27"/>
    <x v="3"/>
    <s v="Accessories"/>
    <n v="1"/>
    <n v="1599"/>
    <n v="0.1"/>
    <n v="920"/>
    <x v="3"/>
    <s v="Delivered"/>
    <s v="Mobile App"/>
    <n v="3"/>
    <n v="1599"/>
    <n v="159.9"/>
    <n v="1439.1"/>
    <n v="920"/>
    <n v="519.09999999999991"/>
    <n v="0"/>
    <s v="Dec"/>
    <n v="2025"/>
    <x v="2"/>
  </r>
  <r>
    <s v="ORD102392"/>
    <d v="2025-12-10T00:00:00"/>
    <s v="CUST0873"/>
    <s v="Zoya Singh"/>
    <s v="Female"/>
    <n v="19"/>
    <x v="20"/>
    <s v="South"/>
    <s v="P019"/>
    <x v="18"/>
    <x v="5"/>
    <s v="Sports"/>
    <n v="1"/>
    <n v="1499"/>
    <n v="0"/>
    <n v="800"/>
    <x v="3"/>
    <s v="Delivered"/>
    <s v="Mobile App"/>
    <n v="4"/>
    <n v="1499"/>
    <n v="0"/>
    <n v="1499"/>
    <n v="800"/>
    <n v="699"/>
    <n v="0"/>
    <s v="Dec"/>
    <n v="2025"/>
    <x v="0"/>
  </r>
  <r>
    <s v="ORD104344"/>
    <d v="2025-12-10T00:00:00"/>
    <s v="CUST1399"/>
    <s v="Aditi Saxena"/>
    <s v="Female"/>
    <n v="46"/>
    <x v="0"/>
    <s v="East"/>
    <s v="P027"/>
    <x v="25"/>
    <x v="4"/>
    <s v="Business"/>
    <n v="1"/>
    <n v="699"/>
    <n v="0.15"/>
    <n v="300"/>
    <x v="2"/>
    <s v="Delivered"/>
    <s v="Mobile App"/>
    <n v="4"/>
    <n v="699"/>
    <n v="104.85"/>
    <n v="594.15"/>
    <n v="300"/>
    <n v="294.14999999999998"/>
    <n v="0"/>
    <s v="Dec"/>
    <n v="2025"/>
    <x v="1"/>
  </r>
  <r>
    <s v="ORD103747"/>
    <d v="2025-12-11T00:00:00"/>
    <s v="CUST1968"/>
    <s v="Mohit Sharma"/>
    <s v="Male"/>
    <n v="48"/>
    <x v="17"/>
    <s v="North"/>
    <s v="P008"/>
    <x v="2"/>
    <x v="2"/>
    <s v="Clothing"/>
    <n v="1"/>
    <n v="799"/>
    <n v="0.1"/>
    <n v="390"/>
    <x v="1"/>
    <s v="Delivered"/>
    <s v="Website"/>
    <n v="5"/>
    <n v="799"/>
    <n v="79.900000000000006"/>
    <n v="719.1"/>
    <n v="390"/>
    <n v="329.1"/>
    <n v="0"/>
    <s v="Dec"/>
    <n v="2025"/>
    <x v="1"/>
  </r>
  <r>
    <s v="ORD101959"/>
    <d v="2025-12-11T00:00:00"/>
    <s v="CUST1483"/>
    <s v="Kiara Chopra"/>
    <s v="Male"/>
    <n v="41"/>
    <x v="17"/>
    <s v="North"/>
    <s v="P024"/>
    <x v="13"/>
    <x v="1"/>
    <s v="Fragrance"/>
    <n v="1"/>
    <n v="1799"/>
    <n v="0"/>
    <n v="900"/>
    <x v="3"/>
    <s v="Delivered"/>
    <s v="Website"/>
    <n v="4"/>
    <n v="1799"/>
    <n v="0"/>
    <n v="1799"/>
    <n v="900"/>
    <n v="899"/>
    <n v="0"/>
    <s v="Dec"/>
    <n v="2025"/>
    <x v="2"/>
  </r>
  <r>
    <s v="ORD104746"/>
    <d v="2025-12-11T00:00:00"/>
    <s v="CUST1443"/>
    <s v="Riya Verma"/>
    <s v="Female"/>
    <n v="44"/>
    <x v="4"/>
    <s v="South"/>
    <s v="P026"/>
    <x v="15"/>
    <x v="4"/>
    <s v="Fiction"/>
    <n v="1"/>
    <n v="899"/>
    <n v="0.1"/>
    <n v="420"/>
    <x v="0"/>
    <s v="Delivered"/>
    <s v="Mobile App"/>
    <n v="5"/>
    <n v="899"/>
    <n v="89.9"/>
    <n v="809.1"/>
    <n v="420"/>
    <n v="389.1"/>
    <n v="0"/>
    <s v="Dec"/>
    <n v="2025"/>
    <x v="2"/>
  </r>
  <r>
    <s v="ORD103177"/>
    <d v="2025-12-11T00:00:00"/>
    <s v="CUST0335"/>
    <s v="Isha Mehta"/>
    <s v="Male"/>
    <n v="41"/>
    <x v="5"/>
    <s v="West"/>
    <s v="P010"/>
    <x v="26"/>
    <x v="2"/>
    <s v="Clothing"/>
    <n v="1"/>
    <n v="1499"/>
    <n v="0.15"/>
    <n v="780"/>
    <x v="2"/>
    <s v="Delivered"/>
    <s v="Mobile App"/>
    <n v="4"/>
    <n v="1499"/>
    <n v="224.85"/>
    <n v="1274.1500000000001"/>
    <n v="780"/>
    <n v="494.15000000000009"/>
    <n v="0"/>
    <s v="Dec"/>
    <n v="2025"/>
    <x v="2"/>
  </r>
  <r>
    <s v="ORD101211"/>
    <d v="2025-12-11T00:00:00"/>
    <s v="CUST0248"/>
    <s v="Ishaan Malhotra"/>
    <s v="Male"/>
    <n v="41"/>
    <x v="4"/>
    <s v="South"/>
    <s v="P030"/>
    <x v="7"/>
    <x v="4"/>
    <s v="Self Development"/>
    <n v="1"/>
    <n v="599"/>
    <n v="0.2"/>
    <n v="260"/>
    <x v="0"/>
    <s v="Returned"/>
    <s v="Website"/>
    <n v="4"/>
    <n v="599"/>
    <n v="119.80000000000001"/>
    <n v="479.2"/>
    <n v="260"/>
    <n v="219.2"/>
    <n v="0"/>
    <s v="Dec"/>
    <n v="2025"/>
    <x v="2"/>
  </r>
  <r>
    <s v="ORD104735"/>
    <d v="2025-12-11T00:00:00"/>
    <s v="CUST0382"/>
    <s v="Pooja Kapoor"/>
    <s v="Female"/>
    <n v="26"/>
    <x v="0"/>
    <s v="East"/>
    <s v="P028"/>
    <x v="12"/>
    <x v="4"/>
    <s v="Technology"/>
    <n v="2"/>
    <n v="1099"/>
    <n v="0.1"/>
    <n v="1040"/>
    <x v="0"/>
    <s v="Delivered"/>
    <s v="Website"/>
    <n v="5"/>
    <n v="2198"/>
    <n v="219.8"/>
    <n v="1978.2"/>
    <n v="1040"/>
    <n v="938.2"/>
    <n v="0"/>
    <s v="Dec"/>
    <n v="2025"/>
    <x v="3"/>
  </r>
  <r>
    <s v="ORD101610"/>
    <d v="2025-12-11T00:00:00"/>
    <s v="CUST1886"/>
    <s v="Pooja Kapoor"/>
    <s v="Female"/>
    <n v="18"/>
    <x v="0"/>
    <s v="East"/>
    <s v="P002"/>
    <x v="10"/>
    <x v="3"/>
    <s v="Audio"/>
    <n v="1"/>
    <n v="1899"/>
    <n v="0.15"/>
    <n v="1120"/>
    <x v="4"/>
    <s v="Delivered"/>
    <s v="Mobile App"/>
    <n v="5"/>
    <n v="1899"/>
    <n v="284.84999999999997"/>
    <n v="1614.15"/>
    <n v="1120"/>
    <n v="494.15000000000009"/>
    <n v="0"/>
    <s v="Dec"/>
    <n v="2025"/>
    <x v="0"/>
  </r>
  <r>
    <s v="ORD103950"/>
    <d v="2025-12-11T00:00:00"/>
    <s v="CUST1122"/>
    <s v="Manish Agarwal"/>
    <s v="Female"/>
    <n v="28"/>
    <x v="10"/>
    <s v="South"/>
    <s v="P024"/>
    <x v="13"/>
    <x v="1"/>
    <s v="Fragrance"/>
    <n v="3"/>
    <n v="1799"/>
    <n v="0.05"/>
    <n v="2700"/>
    <x v="3"/>
    <s v="Delivered"/>
    <s v="Mobile App"/>
    <n v="5"/>
    <n v="5397"/>
    <n v="269.85000000000002"/>
    <n v="5127.1499999999996"/>
    <n v="2700"/>
    <n v="2427.1499999999996"/>
    <n v="0"/>
    <s v="Dec"/>
    <n v="2025"/>
    <x v="3"/>
  </r>
  <r>
    <s v="ORD101535"/>
    <d v="2025-12-11T00:00:00"/>
    <s v="CUST0807"/>
    <s v="Nisha Saxena"/>
    <s v="Female"/>
    <n v="39"/>
    <x v="10"/>
    <s v="South"/>
    <s v="P010"/>
    <x v="26"/>
    <x v="2"/>
    <s v="Clothing"/>
    <n v="2"/>
    <n v="1499"/>
    <n v="0.05"/>
    <n v="1560"/>
    <x v="0"/>
    <s v="Delivered"/>
    <s v="Mobile App"/>
    <n v="5"/>
    <n v="2998"/>
    <n v="149.9"/>
    <n v="2848.1"/>
    <n v="1560"/>
    <n v="1288.0999999999999"/>
    <n v="0"/>
    <s v="Dec"/>
    <n v="2025"/>
    <x v="2"/>
  </r>
  <r>
    <s v="ORD101797"/>
    <d v="2025-12-11T00:00:00"/>
    <s v="CUST1599"/>
    <s v="Shivam Mehta"/>
    <s v="Female"/>
    <n v="35"/>
    <x v="9"/>
    <s v="North"/>
    <s v="P020"/>
    <x v="14"/>
    <x v="5"/>
    <s v="Fitness"/>
    <n v="1"/>
    <n v="699"/>
    <n v="0.1"/>
    <n v="320"/>
    <x v="4"/>
    <s v="Delivered"/>
    <s v="Mobile App"/>
    <n v="5"/>
    <n v="699"/>
    <n v="69.900000000000006"/>
    <n v="629.1"/>
    <n v="320"/>
    <n v="309.10000000000002"/>
    <n v="0"/>
    <s v="Dec"/>
    <n v="2025"/>
    <x v="3"/>
  </r>
  <r>
    <s v="ORD103781"/>
    <d v="2025-12-11T00:00:00"/>
    <s v="CUST0105"/>
    <s v="Zoya Singh"/>
    <s v="Female"/>
    <n v="40"/>
    <x v="7"/>
    <s v="West"/>
    <s v="P014"/>
    <x v="29"/>
    <x v="0"/>
    <s v="Home Decor"/>
    <n v="2"/>
    <n v="1299"/>
    <n v="0.1"/>
    <n v="1380"/>
    <x v="1"/>
    <s v="Delivered"/>
    <s v="Mobile App"/>
    <n v="5"/>
    <n v="2598"/>
    <n v="259.8"/>
    <n v="2338.1999999999998"/>
    <n v="1380"/>
    <n v="958.19999999999982"/>
    <n v="0"/>
    <s v="Dec"/>
    <n v="2025"/>
    <x v="2"/>
  </r>
  <r>
    <s v="ORD104601"/>
    <d v="2025-12-11T00:00:00"/>
    <s v="CUST0606"/>
    <s v="Pooja Kapoor"/>
    <s v="Male"/>
    <n v="32"/>
    <x v="14"/>
    <s v="South"/>
    <s v="P019"/>
    <x v="18"/>
    <x v="5"/>
    <s v="Sports"/>
    <n v="1"/>
    <n v="1499"/>
    <n v="0.3"/>
    <n v="800"/>
    <x v="5"/>
    <s v="Delivered"/>
    <s v="Mobile App"/>
    <n v="4"/>
    <n v="1499"/>
    <n v="449.7"/>
    <n v="1049.3"/>
    <n v="800"/>
    <n v="249.29999999999995"/>
    <n v="0"/>
    <s v="Dec"/>
    <n v="2025"/>
    <x v="3"/>
  </r>
  <r>
    <s v="ORD100179"/>
    <d v="2025-12-12T00:00:00"/>
    <s v="CUST2107"/>
    <s v="Vansh Chopra"/>
    <s v="Male"/>
    <n v="24"/>
    <x v="4"/>
    <s v="South"/>
    <s v="P029"/>
    <x v="11"/>
    <x v="4"/>
    <s v="Technology"/>
    <n v="1"/>
    <n v="1299"/>
    <n v="0.05"/>
    <n v="610"/>
    <x v="4"/>
    <s v="Delivered"/>
    <s v="Mobile App"/>
    <n v="4"/>
    <n v="1299"/>
    <n v="64.95"/>
    <n v="1234.05"/>
    <n v="610"/>
    <n v="624.04999999999995"/>
    <n v="0"/>
    <s v="Dec"/>
    <n v="2025"/>
    <x v="0"/>
  </r>
  <r>
    <s v="ORD100630"/>
    <d v="2025-12-12T00:00:00"/>
    <s v="CUST0026"/>
    <s v="Rohan Rao"/>
    <s v="Female"/>
    <n v="29"/>
    <x v="17"/>
    <s v="North"/>
    <s v="P025"/>
    <x v="1"/>
    <x v="1"/>
    <s v="Skincare"/>
    <n v="2"/>
    <n v="699"/>
    <n v="0.1"/>
    <n v="620"/>
    <x v="2"/>
    <s v="Delivered"/>
    <s v="Mobile App"/>
    <n v="5"/>
    <n v="1398"/>
    <n v="139.80000000000001"/>
    <n v="1258.2"/>
    <n v="620"/>
    <n v="638.20000000000005"/>
    <n v="0"/>
    <s v="Dec"/>
    <n v="2025"/>
    <x v="3"/>
  </r>
  <r>
    <s v="ORD100822"/>
    <d v="2025-12-12T00:00:00"/>
    <s v="CUST1920"/>
    <s v="Aarav Sharma"/>
    <s v="Female"/>
    <n v="39"/>
    <x v="16"/>
    <s v="North"/>
    <s v="P009"/>
    <x v="21"/>
    <x v="2"/>
    <s v="Clothing"/>
    <n v="3"/>
    <n v="1999"/>
    <n v="0"/>
    <n v="3150"/>
    <x v="1"/>
    <s v="Delivered"/>
    <s v="Website"/>
    <n v="5"/>
    <n v="5997"/>
    <n v="0"/>
    <n v="5997"/>
    <n v="3150"/>
    <n v="2847"/>
    <n v="0"/>
    <s v="Dec"/>
    <n v="2025"/>
    <x v="2"/>
  </r>
  <r>
    <s v="ORD100044"/>
    <d v="2025-12-12T00:00:00"/>
    <s v="CUST1983"/>
    <s v="Shivam Mehta"/>
    <s v="Female"/>
    <n v="39"/>
    <x v="15"/>
    <s v="West"/>
    <s v="P011"/>
    <x v="24"/>
    <x v="0"/>
    <s v="Kitchen"/>
    <n v="2"/>
    <n v="3499"/>
    <n v="0.05"/>
    <n v="4500"/>
    <x v="0"/>
    <s v="Delivered"/>
    <s v="Website"/>
    <n v="5"/>
    <n v="6998"/>
    <n v="349.90000000000003"/>
    <n v="6648.1"/>
    <n v="4500"/>
    <n v="2148.1000000000004"/>
    <n v="0"/>
    <s v="Dec"/>
    <n v="2025"/>
    <x v="2"/>
  </r>
  <r>
    <s v="ORD100843"/>
    <d v="2025-12-12T00:00:00"/>
    <s v="CUST0967"/>
    <s v="Nisha Saxena"/>
    <s v="Female"/>
    <n v="46"/>
    <x v="8"/>
    <s v="East"/>
    <s v="P013"/>
    <x v="22"/>
    <x v="0"/>
    <s v="Cookware"/>
    <n v="2"/>
    <n v="4299"/>
    <n v="0.15"/>
    <n v="5400"/>
    <x v="3"/>
    <s v="Delivered"/>
    <s v="Website"/>
    <n v="4"/>
    <n v="8598"/>
    <n v="1289.7"/>
    <n v="7308.3"/>
    <n v="5400"/>
    <n v="1908.3000000000002"/>
    <n v="0"/>
    <s v="Dec"/>
    <n v="2025"/>
    <x v="1"/>
  </r>
  <r>
    <s v="ORD100316"/>
    <d v="2025-12-12T00:00:00"/>
    <s v="CUST1266"/>
    <s v="Yash Agarwal"/>
    <s v="Female"/>
    <n v="48"/>
    <x v="11"/>
    <s v="West"/>
    <s v="P003"/>
    <x v="9"/>
    <x v="3"/>
    <s v="Wearables"/>
    <n v="2"/>
    <n v="3299"/>
    <n v="0.15"/>
    <n v="4200"/>
    <x v="1"/>
    <s v="Delivered"/>
    <s v="Mobile App"/>
    <n v="1"/>
    <n v="6598"/>
    <n v="989.69999999999993"/>
    <n v="5608.3"/>
    <n v="4200"/>
    <n v="1408.3000000000002"/>
    <n v="0"/>
    <s v="Dec"/>
    <n v="2025"/>
    <x v="1"/>
  </r>
  <r>
    <s v="ORD100191"/>
    <d v="2025-12-12T00:00:00"/>
    <s v="CUST0803"/>
    <s v="Riya Verma"/>
    <s v="Male"/>
    <n v="41"/>
    <x v="17"/>
    <s v="North"/>
    <s v="P006"/>
    <x v="8"/>
    <x v="2"/>
    <s v="Bags"/>
    <n v="1"/>
    <n v="1799"/>
    <n v="0.15"/>
    <n v="950"/>
    <x v="4"/>
    <s v="Returned"/>
    <s v="Website"/>
    <n v="4"/>
    <n v="1799"/>
    <n v="269.84999999999997"/>
    <n v="1529.15"/>
    <n v="950"/>
    <n v="579.15000000000009"/>
    <n v="0"/>
    <s v="Dec"/>
    <n v="2025"/>
    <x v="2"/>
  </r>
  <r>
    <s v="ORD102365"/>
    <d v="2025-12-13T00:00:00"/>
    <s v="CUST0155"/>
    <s v="Vansh Chopra"/>
    <s v="Female"/>
    <n v="22"/>
    <x v="23"/>
    <s v="West"/>
    <s v="P024"/>
    <x v="13"/>
    <x v="1"/>
    <s v="Fragrance"/>
    <n v="4"/>
    <n v="1799"/>
    <n v="0"/>
    <n v="3600"/>
    <x v="0"/>
    <s v="Returned"/>
    <s v="Website"/>
    <n v="5"/>
    <n v="7196"/>
    <n v="0"/>
    <n v="7196"/>
    <n v="3600"/>
    <n v="3596"/>
    <n v="0"/>
    <s v="Dec"/>
    <n v="2025"/>
    <x v="0"/>
  </r>
  <r>
    <s v="ORD100862"/>
    <d v="2025-12-13T00:00:00"/>
    <s v="CUST1413"/>
    <s v="Akash Bansal"/>
    <s v="Male"/>
    <n v="30"/>
    <x v="13"/>
    <s v="North"/>
    <s v="P010"/>
    <x v="26"/>
    <x v="2"/>
    <s v="Clothing"/>
    <n v="2"/>
    <n v="1499"/>
    <n v="0.2"/>
    <n v="1560"/>
    <x v="1"/>
    <s v="Delivered"/>
    <s v="Website"/>
    <n v="5"/>
    <n v="2998"/>
    <n v="599.6"/>
    <n v="2398.4"/>
    <n v="1560"/>
    <n v="838.40000000000009"/>
    <n v="0"/>
    <s v="Dec"/>
    <n v="2025"/>
    <x v="3"/>
  </r>
  <r>
    <s v="ORD104699"/>
    <d v="2025-12-13T00:00:00"/>
    <s v="CUST0701"/>
    <s v="Kavya Patel"/>
    <s v="Female"/>
    <n v="35"/>
    <x v="21"/>
    <s v="East"/>
    <s v="P021"/>
    <x v="3"/>
    <x v="1"/>
    <s v="Skincare"/>
    <n v="2"/>
    <n v="499"/>
    <n v="0.3"/>
    <n v="440"/>
    <x v="0"/>
    <s v="Delivered"/>
    <s v="Mobile App"/>
    <n v="5"/>
    <n v="998"/>
    <n v="299.39999999999998"/>
    <n v="698.6"/>
    <n v="440"/>
    <n v="258.60000000000002"/>
    <n v="0"/>
    <s v="Dec"/>
    <n v="2025"/>
    <x v="3"/>
  </r>
  <r>
    <s v="ORD104698"/>
    <d v="2025-12-13T00:00:00"/>
    <s v="CUST1661"/>
    <s v="Kavya Patel"/>
    <s v="Male"/>
    <n v="27"/>
    <x v="20"/>
    <s v="South"/>
    <s v="P009"/>
    <x v="21"/>
    <x v="2"/>
    <s v="Clothing"/>
    <n v="2"/>
    <n v="1999"/>
    <n v="0.2"/>
    <n v="2100"/>
    <x v="4"/>
    <s v="Delivered"/>
    <s v="Website"/>
    <n v="4"/>
    <n v="3998"/>
    <n v="799.6"/>
    <n v="3198.4"/>
    <n v="2100"/>
    <n v="1098.4000000000001"/>
    <n v="0"/>
    <s v="Dec"/>
    <n v="2025"/>
    <x v="3"/>
  </r>
  <r>
    <s v="ORD104930"/>
    <d v="2025-12-13T00:00:00"/>
    <s v="CUST0223"/>
    <s v="Shivam Mehta"/>
    <s v="Male"/>
    <n v="43"/>
    <x v="11"/>
    <s v="West"/>
    <s v="P027"/>
    <x v="25"/>
    <x v="4"/>
    <s v="Business"/>
    <n v="1"/>
    <n v="699"/>
    <n v="0.2"/>
    <n v="300"/>
    <x v="0"/>
    <s v="Returned"/>
    <s v="Mobile App"/>
    <n v="5"/>
    <n v="699"/>
    <n v="139.80000000000001"/>
    <n v="559.20000000000005"/>
    <n v="300"/>
    <n v="259.20000000000005"/>
    <n v="0"/>
    <s v="Dec"/>
    <n v="2025"/>
    <x v="2"/>
  </r>
  <r>
    <s v="ORD104565"/>
    <d v="2025-12-14T00:00:00"/>
    <s v="CUST0786"/>
    <s v="Yash Agarwal"/>
    <s v="Female"/>
    <n v="28"/>
    <x v="13"/>
    <s v="North"/>
    <s v="P017"/>
    <x v="17"/>
    <x v="5"/>
    <s v="Fitness"/>
    <n v="1"/>
    <n v="2499"/>
    <n v="0.2"/>
    <n v="1450"/>
    <x v="4"/>
    <s v="Delivered"/>
    <s v="Mobile App"/>
    <n v="5"/>
    <n v="2499"/>
    <n v="499.8"/>
    <n v="1999.2"/>
    <n v="1450"/>
    <n v="549.20000000000005"/>
    <n v="0"/>
    <s v="Dec"/>
    <n v="2025"/>
    <x v="3"/>
  </r>
  <r>
    <s v="ORD104234"/>
    <d v="2025-12-14T00:00:00"/>
    <s v="CUST1344"/>
    <s v="Aarav Sharma"/>
    <s v="Male"/>
    <n v="36"/>
    <x v="8"/>
    <s v="East"/>
    <s v="P019"/>
    <x v="18"/>
    <x v="5"/>
    <s v="Sports"/>
    <n v="1"/>
    <n v="1499"/>
    <n v="0.1"/>
    <n v="800"/>
    <x v="1"/>
    <s v="Delivered"/>
    <s v="Mobile App"/>
    <n v="5"/>
    <n v="1499"/>
    <n v="149.9"/>
    <n v="1349.1"/>
    <n v="800"/>
    <n v="549.09999999999991"/>
    <n v="0"/>
    <s v="Dec"/>
    <n v="2025"/>
    <x v="2"/>
  </r>
  <r>
    <s v="ORD100477"/>
    <d v="2025-12-14T00:00:00"/>
    <s v="CUST1955"/>
    <s v="Riya Verma"/>
    <s v="Female"/>
    <n v="47"/>
    <x v="3"/>
    <s v="East"/>
    <s v="P021"/>
    <x v="3"/>
    <x v="1"/>
    <s v="Skincare"/>
    <n v="1"/>
    <n v="499"/>
    <n v="0.05"/>
    <n v="220"/>
    <x v="3"/>
    <s v="Delivered"/>
    <s v="Website"/>
    <n v="4"/>
    <n v="499"/>
    <n v="24.950000000000003"/>
    <n v="474.05"/>
    <n v="220"/>
    <n v="254.05"/>
    <n v="0"/>
    <s v="Dec"/>
    <n v="2025"/>
    <x v="1"/>
  </r>
  <r>
    <s v="ORD100564"/>
    <d v="2025-12-14T00:00:00"/>
    <s v="CUST1794"/>
    <s v="Manish Agarwal"/>
    <s v="Male"/>
    <n v="41"/>
    <x v="11"/>
    <s v="West"/>
    <s v="P011"/>
    <x v="24"/>
    <x v="0"/>
    <s v="Kitchen"/>
    <n v="1"/>
    <n v="3499"/>
    <n v="0.1"/>
    <n v="2250"/>
    <x v="0"/>
    <s v="Delivered"/>
    <s v="Mobile App"/>
    <n v="4"/>
    <n v="3499"/>
    <n v="349.90000000000003"/>
    <n v="3149.1"/>
    <n v="2250"/>
    <n v="899.09999999999991"/>
    <n v="0"/>
    <s v="Dec"/>
    <n v="2025"/>
    <x v="2"/>
  </r>
  <r>
    <s v="ORD100125"/>
    <d v="2025-12-14T00:00:00"/>
    <s v="CUST1234"/>
    <s v="Yash Agarwal"/>
    <s v="Male"/>
    <n v="44"/>
    <x v="7"/>
    <s v="West"/>
    <s v="P006"/>
    <x v="8"/>
    <x v="2"/>
    <s v="Bags"/>
    <n v="1"/>
    <n v="1799"/>
    <n v="0.1"/>
    <n v="950"/>
    <x v="0"/>
    <s v="Delivered"/>
    <s v="Mobile App"/>
    <n v="5"/>
    <n v="1799"/>
    <n v="179.9"/>
    <n v="1619.1"/>
    <n v="950"/>
    <n v="669.09999999999991"/>
    <n v="0"/>
    <s v="Dec"/>
    <n v="2025"/>
    <x v="2"/>
  </r>
  <r>
    <s v="ORD100514"/>
    <d v="2025-12-14T00:00:00"/>
    <s v="CUST0336"/>
    <s v="Mohit Sharma"/>
    <s v="Male"/>
    <n v="30"/>
    <x v="22"/>
    <s v="South"/>
    <s v="P002"/>
    <x v="10"/>
    <x v="3"/>
    <s v="Audio"/>
    <n v="2"/>
    <n v="1899"/>
    <n v="0.1"/>
    <n v="2240"/>
    <x v="3"/>
    <s v="Delivered"/>
    <s v="Website"/>
    <n v="4"/>
    <n v="3798"/>
    <n v="379.8"/>
    <n v="3418.2"/>
    <n v="2240"/>
    <n v="1178.1999999999998"/>
    <n v="0"/>
    <s v="Dec"/>
    <n v="2025"/>
    <x v="3"/>
  </r>
  <r>
    <s v="ORD103460"/>
    <d v="2025-12-14T00:00:00"/>
    <s v="CUST0275"/>
    <s v="Anjali Verma"/>
    <s v="Female"/>
    <n v="30"/>
    <x v="1"/>
    <s v="North"/>
    <s v="P004"/>
    <x v="19"/>
    <x v="3"/>
    <s v="Accessories"/>
    <n v="3"/>
    <n v="899"/>
    <n v="0.2"/>
    <n v="1440"/>
    <x v="0"/>
    <s v="Delivered"/>
    <s v="Mobile App"/>
    <n v="5"/>
    <n v="2697"/>
    <n v="539.4"/>
    <n v="2157.6"/>
    <n v="1440"/>
    <n v="717.59999999999991"/>
    <n v="0"/>
    <s v="Dec"/>
    <n v="2025"/>
    <x v="3"/>
  </r>
  <r>
    <s v="ORD102358"/>
    <d v="2025-12-14T00:00:00"/>
    <s v="CUST1415"/>
    <s v="Nisha Saxena"/>
    <s v="Male"/>
    <n v="18"/>
    <x v="0"/>
    <s v="East"/>
    <s v="P018"/>
    <x v="16"/>
    <x v="5"/>
    <s v="Sports"/>
    <n v="4"/>
    <n v="2199"/>
    <n v="0.15"/>
    <n v="5000"/>
    <x v="1"/>
    <s v="Delivered"/>
    <s v="Mobile App"/>
    <n v="5"/>
    <n v="8796"/>
    <n v="1319.3999999999999"/>
    <n v="7476.6"/>
    <n v="5000"/>
    <n v="2476.6000000000004"/>
    <n v="0"/>
    <s v="Dec"/>
    <n v="2025"/>
    <x v="0"/>
  </r>
  <r>
    <s v="ORD101712"/>
    <d v="2025-12-14T00:00:00"/>
    <s v="CUST0746"/>
    <s v="Arjun Rao"/>
    <s v="Female"/>
    <n v="45"/>
    <x v="15"/>
    <s v="West"/>
    <s v="P030"/>
    <x v="7"/>
    <x v="4"/>
    <s v="Self Development"/>
    <n v="1"/>
    <n v="599"/>
    <n v="0.05"/>
    <n v="260"/>
    <x v="3"/>
    <s v="Delivered"/>
    <s v="Website"/>
    <n v="5"/>
    <n v="599"/>
    <n v="29.950000000000003"/>
    <n v="569.04999999999995"/>
    <n v="260"/>
    <n v="309.04999999999995"/>
    <n v="0"/>
    <s v="Dec"/>
    <n v="2025"/>
    <x v="2"/>
  </r>
  <r>
    <s v="ORD104418"/>
    <d v="2025-12-14T00:00:00"/>
    <s v="CUST0131"/>
    <s v="Riya Verma"/>
    <s v="Male"/>
    <n v="31"/>
    <x v="18"/>
    <s v="South"/>
    <s v="P028"/>
    <x v="12"/>
    <x v="4"/>
    <s v="Technology"/>
    <n v="2"/>
    <n v="1099"/>
    <n v="0.05"/>
    <n v="1040"/>
    <x v="1"/>
    <s v="Delivered"/>
    <s v="Website"/>
    <n v="4"/>
    <n v="2198"/>
    <n v="109.9"/>
    <n v="2088.1"/>
    <n v="1040"/>
    <n v="1048.0999999999999"/>
    <n v="0"/>
    <s v="Dec"/>
    <n v="2025"/>
    <x v="3"/>
  </r>
  <r>
    <s v="ORD104432"/>
    <d v="2025-12-14T00:00:00"/>
    <s v="CUST0059"/>
    <s v="Vansh Chopra"/>
    <s v="Male"/>
    <n v="21"/>
    <x v="8"/>
    <s v="East"/>
    <s v="P011"/>
    <x v="24"/>
    <x v="0"/>
    <s v="Kitchen"/>
    <n v="3"/>
    <n v="3499"/>
    <n v="0.2"/>
    <n v="6750"/>
    <x v="0"/>
    <s v="Delivered"/>
    <s v="Mobile App"/>
    <n v="4"/>
    <n v="10497"/>
    <n v="2099.4"/>
    <n v="8397.6"/>
    <n v="6750"/>
    <n v="1647.6000000000004"/>
    <n v="0"/>
    <s v="Dec"/>
    <n v="2025"/>
    <x v="0"/>
  </r>
  <r>
    <s v="ORD104571"/>
    <d v="2025-12-15T00:00:00"/>
    <s v="CUST0431"/>
    <s v="Isha Mehta"/>
    <s v="Female"/>
    <n v="46"/>
    <x v="19"/>
    <s v="East"/>
    <s v="P025"/>
    <x v="1"/>
    <x v="1"/>
    <s v="Skincare"/>
    <n v="1"/>
    <n v="699"/>
    <n v="0.05"/>
    <n v="310"/>
    <x v="4"/>
    <s v="Delivered"/>
    <s v="Website"/>
    <n v="4"/>
    <n v="699"/>
    <n v="34.950000000000003"/>
    <n v="664.05"/>
    <n v="310"/>
    <n v="354.04999999999995"/>
    <n v="0"/>
    <s v="Dec"/>
    <n v="2025"/>
    <x v="1"/>
  </r>
  <r>
    <s v="ORD102085"/>
    <d v="2025-12-15T00:00:00"/>
    <s v="CUST0686"/>
    <s v="Aditya Kapoor"/>
    <s v="Female"/>
    <n v="20"/>
    <x v="21"/>
    <s v="East"/>
    <s v="P008"/>
    <x v="2"/>
    <x v="2"/>
    <s v="Clothing"/>
    <n v="1"/>
    <n v="799"/>
    <n v="0.15"/>
    <n v="390"/>
    <x v="0"/>
    <s v="Delivered"/>
    <s v="Mobile App"/>
    <n v="5"/>
    <n v="799"/>
    <n v="119.85"/>
    <n v="679.15"/>
    <n v="390"/>
    <n v="289.14999999999998"/>
    <n v="0"/>
    <s v="Dec"/>
    <n v="2025"/>
    <x v="0"/>
  </r>
  <r>
    <s v="ORD100258"/>
    <d v="2025-12-15T00:00:00"/>
    <s v="CUST1118"/>
    <s v="Pooja Kapoor"/>
    <s v="Female"/>
    <n v="42"/>
    <x v="2"/>
    <s v="East"/>
    <s v="P007"/>
    <x v="5"/>
    <x v="2"/>
    <s v="Footwear"/>
    <n v="3"/>
    <n v="2899"/>
    <n v="0.1"/>
    <n v="5100"/>
    <x v="3"/>
    <s v="Delivered"/>
    <s v="Mobile App"/>
    <n v="4"/>
    <n v="8697"/>
    <n v="869.7"/>
    <n v="7827.3"/>
    <n v="5100"/>
    <n v="2727.3"/>
    <n v="0"/>
    <s v="Dec"/>
    <n v="2025"/>
    <x v="2"/>
  </r>
  <r>
    <s v="ORD101197"/>
    <d v="2025-12-15T00:00:00"/>
    <s v="CUST0649"/>
    <s v="Zoya Singh"/>
    <s v="Male"/>
    <n v="33"/>
    <x v="7"/>
    <s v="West"/>
    <s v="P022"/>
    <x v="4"/>
    <x v="1"/>
    <s v="Skincare"/>
    <n v="1"/>
    <n v="799"/>
    <n v="0.25"/>
    <n v="360"/>
    <x v="3"/>
    <s v="Delivered"/>
    <s v="Website"/>
    <n v="4"/>
    <n v="799"/>
    <n v="199.75"/>
    <n v="599.25"/>
    <n v="360"/>
    <n v="239.25"/>
    <n v="0"/>
    <s v="Dec"/>
    <n v="2025"/>
    <x v="3"/>
  </r>
  <r>
    <s v="ORD101314"/>
    <d v="2025-12-15T00:00:00"/>
    <s v="CUST1441"/>
    <s v="Diya Mishra"/>
    <s v="Male"/>
    <n v="26"/>
    <x v="4"/>
    <s v="South"/>
    <s v="P022"/>
    <x v="4"/>
    <x v="1"/>
    <s v="Skincare"/>
    <n v="1"/>
    <n v="799"/>
    <n v="0.1"/>
    <n v="360"/>
    <x v="1"/>
    <s v="Delivered"/>
    <s v="Website"/>
    <n v="5"/>
    <n v="799"/>
    <n v="79.900000000000006"/>
    <n v="719.1"/>
    <n v="360"/>
    <n v="359.1"/>
    <n v="0"/>
    <s v="Dec"/>
    <n v="2025"/>
    <x v="3"/>
  </r>
  <r>
    <s v="ORD100177"/>
    <d v="2025-12-15T00:00:00"/>
    <s v="CUST0766"/>
    <s v="Pooja Kapoor"/>
    <s v="Female"/>
    <n v="36"/>
    <x v="18"/>
    <s v="South"/>
    <s v="P006"/>
    <x v="8"/>
    <x v="2"/>
    <s v="Bags"/>
    <n v="1"/>
    <n v="1799"/>
    <n v="0.15"/>
    <n v="950"/>
    <x v="0"/>
    <s v="Delivered"/>
    <s v="Mobile App"/>
    <n v="5"/>
    <n v="1799"/>
    <n v="269.84999999999997"/>
    <n v="1529.15"/>
    <n v="950"/>
    <n v="579.15000000000009"/>
    <n v="0"/>
    <s v="Dec"/>
    <n v="2025"/>
    <x v="2"/>
  </r>
  <r>
    <s v="ORD103778"/>
    <d v="2025-12-15T00:00:00"/>
    <s v="CUST0072"/>
    <s v="Sanya Malhotra"/>
    <s v="Male"/>
    <n v="34"/>
    <x v="1"/>
    <s v="North"/>
    <s v="P029"/>
    <x v="11"/>
    <x v="4"/>
    <s v="Technology"/>
    <n v="2"/>
    <n v="1299"/>
    <n v="0"/>
    <n v="1220"/>
    <x v="4"/>
    <s v="Delivered"/>
    <s v="Mobile App"/>
    <n v="5"/>
    <n v="2598"/>
    <n v="0"/>
    <n v="2598"/>
    <n v="1220"/>
    <n v="1378"/>
    <n v="0"/>
    <s v="Dec"/>
    <n v="2025"/>
    <x v="3"/>
  </r>
  <r>
    <s v="ORD101093"/>
    <d v="2025-12-15T00:00:00"/>
    <s v="CUST1301"/>
    <s v="Pranav Bansal"/>
    <s v="Male"/>
    <n v="49"/>
    <x v="8"/>
    <s v="East"/>
    <s v="P001"/>
    <x v="6"/>
    <x v="3"/>
    <s v="Audio"/>
    <n v="2"/>
    <n v="2499"/>
    <n v="0.2"/>
    <n v="3100"/>
    <x v="5"/>
    <s v="Delivered"/>
    <s v="Website"/>
    <n v="5"/>
    <n v="4998"/>
    <n v="999.6"/>
    <n v="3998.4"/>
    <n v="3100"/>
    <n v="898.40000000000009"/>
    <n v="0"/>
    <s v="Dec"/>
    <n v="2025"/>
    <x v="1"/>
  </r>
  <r>
    <s v="ORD104923"/>
    <d v="2025-12-15T00:00:00"/>
    <s v="CUST0723"/>
    <s v="Anjali Verma"/>
    <s v="Male"/>
    <n v="57"/>
    <x v="10"/>
    <s v="South"/>
    <s v="P003"/>
    <x v="9"/>
    <x v="3"/>
    <s v="Wearables"/>
    <n v="1"/>
    <n v="3299"/>
    <n v="0.25"/>
    <n v="2100"/>
    <x v="4"/>
    <s v="Returned"/>
    <s v="Website"/>
    <n v="4"/>
    <n v="3299"/>
    <n v="824.75"/>
    <n v="2474.25"/>
    <n v="2100"/>
    <n v="374.25"/>
    <n v="0"/>
    <s v="Dec"/>
    <n v="2025"/>
    <x v="4"/>
  </r>
  <r>
    <s v="ORD102604"/>
    <d v="2025-12-15T00:00:00"/>
    <s v="CUST0510"/>
    <s v="Pooja Kapoor"/>
    <s v="Male"/>
    <n v="34"/>
    <x v="8"/>
    <s v="East"/>
    <s v="P020"/>
    <x v="14"/>
    <x v="5"/>
    <s v="Fitness"/>
    <n v="3"/>
    <n v="699"/>
    <n v="0.25"/>
    <n v="960"/>
    <x v="1"/>
    <s v="Delivered"/>
    <s v="Website"/>
    <n v="3"/>
    <n v="2097"/>
    <n v="524.25"/>
    <n v="1572.75"/>
    <n v="960"/>
    <n v="612.75"/>
    <n v="0"/>
    <s v="Dec"/>
    <n v="2025"/>
    <x v="3"/>
  </r>
  <r>
    <s v="ORD100915"/>
    <d v="2025-12-15T00:00:00"/>
    <s v="CUST2073"/>
    <s v="Meera Singh"/>
    <s v="Female"/>
    <n v="36"/>
    <x v="11"/>
    <s v="West"/>
    <s v="P018"/>
    <x v="16"/>
    <x v="5"/>
    <s v="Sports"/>
    <n v="1"/>
    <n v="2199"/>
    <n v="0.15"/>
    <n v="1250"/>
    <x v="1"/>
    <s v="Delivered"/>
    <s v="Mobile App"/>
    <n v="5"/>
    <n v="2199"/>
    <n v="329.84999999999997"/>
    <n v="1869.15"/>
    <n v="1250"/>
    <n v="619.15000000000009"/>
    <n v="0"/>
    <s v="Dec"/>
    <n v="2025"/>
    <x v="2"/>
  </r>
  <r>
    <s v="ORD102938"/>
    <d v="2025-12-15T00:00:00"/>
    <s v="CUST1556"/>
    <s v="Karan Jain"/>
    <s v="Male"/>
    <n v="35"/>
    <x v="21"/>
    <s v="East"/>
    <s v="P021"/>
    <x v="3"/>
    <x v="1"/>
    <s v="Skincare"/>
    <n v="1"/>
    <n v="499"/>
    <n v="0.1"/>
    <n v="220"/>
    <x v="2"/>
    <s v="Delivered"/>
    <s v="Website"/>
    <n v="4"/>
    <n v="499"/>
    <n v="49.900000000000006"/>
    <n v="449.1"/>
    <n v="220"/>
    <n v="229.10000000000002"/>
    <n v="0"/>
    <s v="Dec"/>
    <n v="2025"/>
    <x v="3"/>
  </r>
  <r>
    <s v="ORD100759"/>
    <d v="2025-12-15T00:00:00"/>
    <s v="CUST1043"/>
    <s v="Anjali Verma"/>
    <s v="Female"/>
    <n v="38"/>
    <x v="0"/>
    <s v="East"/>
    <s v="P013"/>
    <x v="22"/>
    <x v="0"/>
    <s v="Cookware"/>
    <n v="4"/>
    <n v="4299"/>
    <n v="0.05"/>
    <n v="10800"/>
    <x v="5"/>
    <s v="Delivered"/>
    <s v="Mobile App"/>
    <n v="5"/>
    <n v="17196"/>
    <n v="859.80000000000007"/>
    <n v="16336.2"/>
    <n v="10800"/>
    <n v="5536.2000000000007"/>
    <n v="0"/>
    <s v="Dec"/>
    <n v="2025"/>
    <x v="2"/>
  </r>
  <r>
    <s v="ORD104064"/>
    <d v="2025-12-16T00:00:00"/>
    <s v="CUST0165"/>
    <s v="Akash Bansal"/>
    <s v="Female"/>
    <n v="41"/>
    <x v="10"/>
    <s v="South"/>
    <s v="P027"/>
    <x v="25"/>
    <x v="4"/>
    <s v="Business"/>
    <n v="4"/>
    <n v="699"/>
    <n v="0.1"/>
    <n v="1200"/>
    <x v="0"/>
    <s v="Delivered"/>
    <s v="Mobile App"/>
    <n v="5"/>
    <n v="2796"/>
    <n v="279.60000000000002"/>
    <n v="2516.4"/>
    <n v="1200"/>
    <n v="1316.4"/>
    <n v="0"/>
    <s v="Dec"/>
    <n v="2025"/>
    <x v="2"/>
  </r>
  <r>
    <s v="ORD100706"/>
    <d v="2025-12-16T00:00:00"/>
    <s v="CUST0590"/>
    <s v="Aditya Kapoor"/>
    <s v="Female"/>
    <n v="24"/>
    <x v="7"/>
    <s v="West"/>
    <s v="P002"/>
    <x v="10"/>
    <x v="3"/>
    <s v="Audio"/>
    <n v="2"/>
    <n v="1899"/>
    <n v="0.3"/>
    <n v="2240"/>
    <x v="4"/>
    <s v="Delivered"/>
    <s v="Mobile App"/>
    <n v="1"/>
    <n v="3798"/>
    <n v="1139.3999999999999"/>
    <n v="2658.6000000000004"/>
    <n v="2240"/>
    <n v="418.60000000000036"/>
    <n v="0"/>
    <s v="Dec"/>
    <n v="2025"/>
    <x v="0"/>
  </r>
  <r>
    <s v="ORD100309"/>
    <d v="2025-12-16T00:00:00"/>
    <s v="CUST0937"/>
    <s v="Zoya Singh"/>
    <s v="Female"/>
    <n v="27"/>
    <x v="8"/>
    <s v="East"/>
    <s v="P027"/>
    <x v="25"/>
    <x v="4"/>
    <s v="Business"/>
    <n v="2"/>
    <n v="699"/>
    <n v="0.1"/>
    <n v="600"/>
    <x v="0"/>
    <s v="Delivered"/>
    <s v="Website"/>
    <n v="4"/>
    <n v="1398"/>
    <n v="139.80000000000001"/>
    <n v="1258.2"/>
    <n v="600"/>
    <n v="658.2"/>
    <n v="0"/>
    <s v="Dec"/>
    <n v="2025"/>
    <x v="3"/>
  </r>
  <r>
    <s v="ORD100704"/>
    <d v="2025-12-16T00:00:00"/>
    <s v="CUST1812"/>
    <s v="Karan Jain"/>
    <s v="Female"/>
    <n v="32"/>
    <x v="15"/>
    <s v="West"/>
    <s v="P018"/>
    <x v="16"/>
    <x v="5"/>
    <s v="Sports"/>
    <n v="1"/>
    <n v="2199"/>
    <n v="0.05"/>
    <n v="1250"/>
    <x v="2"/>
    <s v="Delivered"/>
    <s v="Mobile App"/>
    <n v="4"/>
    <n v="2199"/>
    <n v="109.95"/>
    <n v="2089.0500000000002"/>
    <n v="1250"/>
    <n v="839.05000000000018"/>
    <n v="0"/>
    <s v="Dec"/>
    <n v="2025"/>
    <x v="3"/>
  </r>
  <r>
    <s v="ORD102057"/>
    <d v="2025-12-16T00:00:00"/>
    <s v="CUST0493"/>
    <s v="Tanvi Patel"/>
    <s v="Female"/>
    <n v="38"/>
    <x v="4"/>
    <s v="South"/>
    <s v="P030"/>
    <x v="7"/>
    <x v="4"/>
    <s v="Self Development"/>
    <n v="4"/>
    <n v="599"/>
    <n v="0.1"/>
    <n v="1040"/>
    <x v="4"/>
    <s v="Delivered"/>
    <s v="Mobile App"/>
    <n v="3"/>
    <n v="2396"/>
    <n v="239.60000000000002"/>
    <n v="2156.4"/>
    <n v="1040"/>
    <n v="1116.4000000000001"/>
    <n v="0"/>
    <s v="Dec"/>
    <n v="2025"/>
    <x v="2"/>
  </r>
  <r>
    <s v="ORD101904"/>
    <d v="2025-12-16T00:00:00"/>
    <s v="CUST1302"/>
    <s v="Simran Gupta"/>
    <s v="Male"/>
    <n v="35"/>
    <x v="20"/>
    <s v="South"/>
    <s v="P006"/>
    <x v="8"/>
    <x v="2"/>
    <s v="Bags"/>
    <n v="1"/>
    <n v="1799"/>
    <n v="0.05"/>
    <n v="950"/>
    <x v="4"/>
    <s v="Returned"/>
    <s v="Mobile App"/>
    <n v="5"/>
    <n v="1799"/>
    <n v="89.95"/>
    <n v="1709.05"/>
    <n v="950"/>
    <n v="759.05"/>
    <n v="0"/>
    <s v="Dec"/>
    <n v="2025"/>
    <x v="3"/>
  </r>
  <r>
    <s v="ORD102439"/>
    <d v="2025-12-16T00:00:00"/>
    <s v="CUST1992"/>
    <s v="Sanya Malhotra"/>
    <s v="Female"/>
    <n v="29"/>
    <x v="10"/>
    <s v="South"/>
    <s v="P003"/>
    <x v="9"/>
    <x v="3"/>
    <s v="Wearables"/>
    <n v="1"/>
    <n v="3299"/>
    <n v="0.2"/>
    <n v="2100"/>
    <x v="0"/>
    <s v="Delivered"/>
    <s v="Website"/>
    <n v="5"/>
    <n v="3299"/>
    <n v="659.80000000000007"/>
    <n v="2639.2"/>
    <n v="2100"/>
    <n v="539.19999999999982"/>
    <n v="0"/>
    <s v="Dec"/>
    <n v="2025"/>
    <x v="3"/>
  </r>
  <r>
    <s v="ORD103662"/>
    <d v="2025-12-16T00:00:00"/>
    <s v="CUST1859"/>
    <s v="Riya Verma"/>
    <s v="Male"/>
    <n v="18"/>
    <x v="17"/>
    <s v="North"/>
    <s v="P025"/>
    <x v="1"/>
    <x v="1"/>
    <s v="Skincare"/>
    <n v="1"/>
    <n v="699"/>
    <n v="0.15"/>
    <n v="310"/>
    <x v="1"/>
    <s v="Delivered"/>
    <s v="Mobile App"/>
    <n v="5"/>
    <n v="699"/>
    <n v="104.85"/>
    <n v="594.15"/>
    <n v="310"/>
    <n v="284.14999999999998"/>
    <n v="0"/>
    <s v="Dec"/>
    <n v="2025"/>
    <x v="0"/>
  </r>
  <r>
    <s v="ORD101611"/>
    <d v="2025-12-16T00:00:00"/>
    <s v="CUST1627"/>
    <s v="Vansh Chopra"/>
    <s v="Female"/>
    <n v="38"/>
    <x v="5"/>
    <s v="West"/>
    <s v="P001"/>
    <x v="6"/>
    <x v="3"/>
    <s v="Audio"/>
    <n v="3"/>
    <n v="2499"/>
    <n v="0.1"/>
    <n v="4650"/>
    <x v="0"/>
    <s v="Delivered"/>
    <s v="Mobile App"/>
    <n v="3"/>
    <n v="7497"/>
    <n v="749.7"/>
    <n v="6747.3"/>
    <n v="4650"/>
    <n v="2097.3000000000002"/>
    <n v="0"/>
    <s v="Dec"/>
    <n v="2025"/>
    <x v="2"/>
  </r>
  <r>
    <s v="ORD100641"/>
    <d v="2025-12-16T00:00:00"/>
    <s v="CUST2195"/>
    <s v="Anjali Verma"/>
    <s v="Male"/>
    <n v="32"/>
    <x v="10"/>
    <s v="South"/>
    <s v="P017"/>
    <x v="17"/>
    <x v="5"/>
    <s v="Fitness"/>
    <n v="2"/>
    <n v="2499"/>
    <n v="0.05"/>
    <n v="2900"/>
    <x v="0"/>
    <s v="Delivered"/>
    <s v="Website"/>
    <n v="5"/>
    <n v="4998"/>
    <n v="249.9"/>
    <n v="4748.1000000000004"/>
    <n v="2900"/>
    <n v="1848.1000000000004"/>
    <n v="0"/>
    <s v="Dec"/>
    <n v="2025"/>
    <x v="3"/>
  </r>
  <r>
    <s v="ORD103919"/>
    <d v="2025-12-17T00:00:00"/>
    <s v="CUST1442"/>
    <s v="Manish Agarwal"/>
    <s v="Male"/>
    <n v="38"/>
    <x v="5"/>
    <s v="West"/>
    <s v="P030"/>
    <x v="7"/>
    <x v="4"/>
    <s v="Self Development"/>
    <n v="3"/>
    <n v="599"/>
    <n v="0"/>
    <n v="780"/>
    <x v="0"/>
    <s v="Delivered"/>
    <s v="Mobile App"/>
    <n v="5"/>
    <n v="1797"/>
    <n v="0"/>
    <n v="1797"/>
    <n v="780"/>
    <n v="1017"/>
    <n v="0"/>
    <s v="Dec"/>
    <n v="2025"/>
    <x v="2"/>
  </r>
  <r>
    <s v="ORD101614"/>
    <d v="2025-12-17T00:00:00"/>
    <s v="CUST0801"/>
    <s v="Diya Mishra"/>
    <s v="Male"/>
    <n v="26"/>
    <x v="7"/>
    <s v="West"/>
    <s v="P001"/>
    <x v="6"/>
    <x v="3"/>
    <s v="Audio"/>
    <n v="3"/>
    <n v="2499"/>
    <n v="0.25"/>
    <n v="4650"/>
    <x v="1"/>
    <s v="Delivered"/>
    <s v="Mobile App"/>
    <n v="4"/>
    <n v="7497"/>
    <n v="1874.25"/>
    <n v="5622.75"/>
    <n v="4650"/>
    <n v="972.75"/>
    <n v="0"/>
    <s v="Dec"/>
    <n v="2025"/>
    <x v="3"/>
  </r>
  <r>
    <s v="ORD101927"/>
    <d v="2025-12-17T00:00:00"/>
    <s v="CUST0732"/>
    <s v="Ananya Kumar"/>
    <s v="Male"/>
    <n v="21"/>
    <x v="0"/>
    <s v="East"/>
    <s v="P010"/>
    <x v="26"/>
    <x v="2"/>
    <s v="Clothing"/>
    <n v="2"/>
    <n v="1499"/>
    <n v="0.1"/>
    <n v="1560"/>
    <x v="0"/>
    <s v="Delivered"/>
    <s v="Website"/>
    <n v="4"/>
    <n v="2998"/>
    <n v="299.8"/>
    <n v="2698.2"/>
    <n v="1560"/>
    <n v="1138.1999999999998"/>
    <n v="0"/>
    <s v="Dec"/>
    <n v="2025"/>
    <x v="0"/>
  </r>
  <r>
    <s v="ORD103555"/>
    <d v="2025-12-17T00:00:00"/>
    <s v="CUST1334"/>
    <s v="Simran Gupta"/>
    <s v="Male"/>
    <n v="20"/>
    <x v="8"/>
    <s v="East"/>
    <s v="P004"/>
    <x v="19"/>
    <x v="3"/>
    <s v="Accessories"/>
    <n v="2"/>
    <n v="899"/>
    <n v="0"/>
    <n v="960"/>
    <x v="3"/>
    <s v="Delivered"/>
    <s v="Website"/>
    <n v="4"/>
    <n v="1798"/>
    <n v="0"/>
    <n v="1798"/>
    <n v="960"/>
    <n v="838"/>
    <n v="0"/>
    <s v="Dec"/>
    <n v="2025"/>
    <x v="0"/>
  </r>
  <r>
    <s v="ORD101905"/>
    <d v="2025-12-18T00:00:00"/>
    <s v="CUST0612"/>
    <s v="Varun Jain"/>
    <s v="Male"/>
    <n v="35"/>
    <x v="15"/>
    <s v="West"/>
    <s v="P008"/>
    <x v="2"/>
    <x v="2"/>
    <s v="Clothing"/>
    <n v="1"/>
    <n v="799"/>
    <n v="0.05"/>
    <n v="390"/>
    <x v="5"/>
    <s v="Delivered"/>
    <s v="Website"/>
    <n v="5"/>
    <n v="799"/>
    <n v="39.950000000000003"/>
    <n v="759.05"/>
    <n v="390"/>
    <n v="369.04999999999995"/>
    <n v="0"/>
    <s v="Dec"/>
    <n v="2025"/>
    <x v="3"/>
  </r>
  <r>
    <s v="ORD101401"/>
    <d v="2025-12-18T00:00:00"/>
    <s v="CUST0115"/>
    <s v="Anjali Verma"/>
    <s v="Female"/>
    <n v="24"/>
    <x v="18"/>
    <s v="South"/>
    <s v="P011"/>
    <x v="24"/>
    <x v="0"/>
    <s v="Kitchen"/>
    <n v="1"/>
    <n v="3499"/>
    <n v="0.1"/>
    <n v="2250"/>
    <x v="0"/>
    <s v="Delivered"/>
    <s v="Mobile App"/>
    <n v="3"/>
    <n v="3499"/>
    <n v="349.90000000000003"/>
    <n v="3149.1"/>
    <n v="2250"/>
    <n v="899.09999999999991"/>
    <n v="0"/>
    <s v="Dec"/>
    <n v="2025"/>
    <x v="0"/>
  </r>
  <r>
    <s v="ORD101519"/>
    <d v="2025-12-18T00:00:00"/>
    <s v="CUST0438"/>
    <s v="Simran Gupta"/>
    <s v="Female"/>
    <n v="22"/>
    <x v="14"/>
    <s v="South"/>
    <s v="P004"/>
    <x v="19"/>
    <x v="3"/>
    <s v="Accessories"/>
    <n v="1"/>
    <n v="899"/>
    <n v="0"/>
    <n v="480"/>
    <x v="1"/>
    <s v="Delivered"/>
    <s v="Website"/>
    <n v="5"/>
    <n v="899"/>
    <n v="0"/>
    <n v="899"/>
    <n v="480"/>
    <n v="419"/>
    <n v="0"/>
    <s v="Dec"/>
    <n v="2025"/>
    <x v="0"/>
  </r>
  <r>
    <s v="ORD102919"/>
    <d v="2025-12-18T00:00:00"/>
    <s v="CUST0949"/>
    <s v="Pranav Bansal"/>
    <s v="Female"/>
    <n v="23"/>
    <x v="8"/>
    <s v="East"/>
    <s v="P006"/>
    <x v="8"/>
    <x v="2"/>
    <s v="Bags"/>
    <n v="1"/>
    <n v="1799"/>
    <n v="0.05"/>
    <n v="950"/>
    <x v="2"/>
    <s v="Delivered"/>
    <s v="Mobile App"/>
    <n v="3"/>
    <n v="1799"/>
    <n v="89.95"/>
    <n v="1709.05"/>
    <n v="950"/>
    <n v="759.05"/>
    <n v="0"/>
    <s v="Dec"/>
    <n v="2025"/>
    <x v="0"/>
  </r>
  <r>
    <s v="ORD104914"/>
    <d v="2025-12-18T00:00:00"/>
    <s v="CUST1432"/>
    <s v="Ishaan Malhotra"/>
    <s v="Female"/>
    <n v="21"/>
    <x v="23"/>
    <s v="West"/>
    <s v="P026"/>
    <x v="15"/>
    <x v="4"/>
    <s v="Fiction"/>
    <n v="2"/>
    <n v="899"/>
    <n v="0"/>
    <n v="840"/>
    <x v="1"/>
    <s v="Returned"/>
    <s v="Mobile App"/>
    <n v="5"/>
    <n v="1798"/>
    <n v="0"/>
    <n v="1798"/>
    <n v="840"/>
    <n v="958"/>
    <n v="0"/>
    <s v="Dec"/>
    <n v="2025"/>
    <x v="0"/>
  </r>
  <r>
    <s v="ORD104684"/>
    <d v="2025-12-18T00:00:00"/>
    <s v="CUST2087"/>
    <s v="Nisha Saxena"/>
    <s v="Female"/>
    <n v="31"/>
    <x v="4"/>
    <s v="South"/>
    <s v="P022"/>
    <x v="4"/>
    <x v="1"/>
    <s v="Skincare"/>
    <n v="1"/>
    <n v="799"/>
    <n v="0.05"/>
    <n v="360"/>
    <x v="3"/>
    <s v="Delivered"/>
    <s v="Website"/>
    <n v="2"/>
    <n v="799"/>
    <n v="39.950000000000003"/>
    <n v="759.05"/>
    <n v="360"/>
    <n v="399.04999999999995"/>
    <n v="0"/>
    <s v="Dec"/>
    <n v="2025"/>
    <x v="3"/>
  </r>
  <r>
    <s v="ORD103200"/>
    <d v="2025-12-18T00:00:00"/>
    <s v="CUST0193"/>
    <s v="Diya Mishra"/>
    <s v="Female"/>
    <n v="22"/>
    <x v="12"/>
    <s v="West"/>
    <s v="P023"/>
    <x v="20"/>
    <x v="1"/>
    <s v="Haircare"/>
    <n v="1"/>
    <n v="649"/>
    <n v="0.1"/>
    <n v="290"/>
    <x v="0"/>
    <s v="Delivered"/>
    <s v="Website"/>
    <n v="4"/>
    <n v="649"/>
    <n v="64.900000000000006"/>
    <n v="584.1"/>
    <n v="290"/>
    <n v="294.10000000000002"/>
    <n v="0"/>
    <s v="Dec"/>
    <n v="2025"/>
    <x v="0"/>
  </r>
  <r>
    <s v="ORD101676"/>
    <d v="2025-12-19T00:00:00"/>
    <s v="CUST0787"/>
    <s v="Anjali Verma"/>
    <s v="Female"/>
    <n v="28"/>
    <x v="1"/>
    <s v="North"/>
    <s v="P007"/>
    <x v="5"/>
    <x v="2"/>
    <s v="Footwear"/>
    <n v="1"/>
    <n v="2899"/>
    <n v="0.05"/>
    <n v="1700"/>
    <x v="0"/>
    <s v="Delivered"/>
    <s v="Mobile App"/>
    <n v="3"/>
    <n v="2899"/>
    <n v="144.95000000000002"/>
    <n v="2754.05"/>
    <n v="1700"/>
    <n v="1054.0500000000002"/>
    <n v="0"/>
    <s v="Dec"/>
    <n v="2025"/>
    <x v="3"/>
  </r>
  <r>
    <s v="ORD101209"/>
    <d v="2025-12-19T00:00:00"/>
    <s v="CUST1401"/>
    <s v="Meera Singh"/>
    <s v="Female"/>
    <n v="28"/>
    <x v="9"/>
    <s v="North"/>
    <s v="P029"/>
    <x v="11"/>
    <x v="4"/>
    <s v="Technology"/>
    <n v="4"/>
    <n v="1299"/>
    <n v="0.1"/>
    <n v="2440"/>
    <x v="2"/>
    <s v="Delivered"/>
    <s v="Mobile App"/>
    <n v="2"/>
    <n v="5196"/>
    <n v="519.6"/>
    <n v="4676.3999999999996"/>
    <n v="2440"/>
    <n v="2236.3999999999996"/>
    <n v="0"/>
    <s v="Dec"/>
    <n v="2025"/>
    <x v="3"/>
  </r>
  <r>
    <s v="ORD101974"/>
    <d v="2025-12-19T00:00:00"/>
    <s v="CUST0304"/>
    <s v="Mohit Sharma"/>
    <s v="Female"/>
    <n v="40"/>
    <x v="16"/>
    <s v="North"/>
    <s v="P007"/>
    <x v="5"/>
    <x v="2"/>
    <s v="Footwear"/>
    <n v="2"/>
    <n v="2899"/>
    <n v="0.3"/>
    <n v="3400"/>
    <x v="5"/>
    <s v="Delivered"/>
    <s v="Website"/>
    <n v="4"/>
    <n v="5798"/>
    <n v="1739.3999999999999"/>
    <n v="4058.6000000000004"/>
    <n v="3400"/>
    <n v="658.60000000000036"/>
    <n v="0"/>
    <s v="Dec"/>
    <n v="2025"/>
    <x v="2"/>
  </r>
  <r>
    <s v="ORD101674"/>
    <d v="2025-12-19T00:00:00"/>
    <s v="CUST2021"/>
    <s v="Akash Bansal"/>
    <s v="Male"/>
    <n v="18"/>
    <x v="11"/>
    <s v="West"/>
    <s v="P008"/>
    <x v="2"/>
    <x v="2"/>
    <s v="Clothing"/>
    <n v="3"/>
    <n v="799"/>
    <n v="0.05"/>
    <n v="1170"/>
    <x v="4"/>
    <s v="Delivered"/>
    <s v="Mobile App"/>
    <n v="5"/>
    <n v="2397"/>
    <n v="119.85000000000001"/>
    <n v="2277.15"/>
    <n v="1170"/>
    <n v="1107.1500000000001"/>
    <n v="0"/>
    <s v="Dec"/>
    <n v="2025"/>
    <x v="0"/>
  </r>
  <r>
    <s v="ORD101408"/>
    <d v="2025-12-19T00:00:00"/>
    <s v="CUST1674"/>
    <s v="Arjun Rao"/>
    <s v="Male"/>
    <n v="35"/>
    <x v="9"/>
    <s v="North"/>
    <s v="P017"/>
    <x v="17"/>
    <x v="5"/>
    <s v="Fitness"/>
    <n v="4"/>
    <n v="2499"/>
    <n v="0.15"/>
    <n v="5800"/>
    <x v="3"/>
    <s v="Delivered"/>
    <s v="Mobile App"/>
    <n v="5"/>
    <n v="9996"/>
    <n v="1499.3999999999999"/>
    <n v="8496.6"/>
    <n v="5800"/>
    <n v="2696.6000000000004"/>
    <n v="0"/>
    <s v="Dec"/>
    <n v="2025"/>
    <x v="3"/>
  </r>
  <r>
    <s v="ORD102224"/>
    <d v="2025-12-19T00:00:00"/>
    <s v="CUST1500"/>
    <s v="Ananya Kumar"/>
    <s v="Female"/>
    <n v="29"/>
    <x v="3"/>
    <s v="East"/>
    <s v="P003"/>
    <x v="9"/>
    <x v="3"/>
    <s v="Wearables"/>
    <n v="2"/>
    <n v="3299"/>
    <n v="0.15"/>
    <n v="4200"/>
    <x v="3"/>
    <s v="Delivered"/>
    <s v="Website"/>
    <n v="4"/>
    <n v="6598"/>
    <n v="989.69999999999993"/>
    <n v="5608.3"/>
    <n v="4200"/>
    <n v="1408.3000000000002"/>
    <n v="0"/>
    <s v="Dec"/>
    <n v="2025"/>
    <x v="3"/>
  </r>
  <r>
    <s v="ORD100294"/>
    <d v="2025-12-20T00:00:00"/>
    <s v="CUST0181"/>
    <s v="Pranav Bansal"/>
    <s v="Female"/>
    <n v="30"/>
    <x v="7"/>
    <s v="West"/>
    <s v="P025"/>
    <x v="1"/>
    <x v="1"/>
    <s v="Skincare"/>
    <n v="2"/>
    <n v="699"/>
    <n v="0.15"/>
    <n v="620"/>
    <x v="0"/>
    <s v="Delivered"/>
    <s v="Mobile App"/>
    <n v="4"/>
    <n v="1398"/>
    <n v="209.7"/>
    <n v="1188.3"/>
    <n v="620"/>
    <n v="568.29999999999995"/>
    <n v="0"/>
    <s v="Dec"/>
    <n v="2025"/>
    <x v="3"/>
  </r>
  <r>
    <s v="ORD102536"/>
    <d v="2025-12-20T00:00:00"/>
    <s v="CUST0999"/>
    <s v="Nisha Saxena"/>
    <s v="Female"/>
    <n v="20"/>
    <x v="8"/>
    <s v="East"/>
    <s v="P009"/>
    <x v="21"/>
    <x v="2"/>
    <s v="Clothing"/>
    <n v="2"/>
    <n v="1999"/>
    <n v="0.25"/>
    <n v="2100"/>
    <x v="0"/>
    <s v="Delivered"/>
    <s v="Website"/>
    <n v="5"/>
    <n v="3998"/>
    <n v="999.5"/>
    <n v="2998.5"/>
    <n v="2100"/>
    <n v="898.5"/>
    <n v="0"/>
    <s v="Dec"/>
    <n v="2025"/>
    <x v="0"/>
  </r>
  <r>
    <s v="ORD101693"/>
    <d v="2025-12-20T00:00:00"/>
    <s v="CUST1955"/>
    <s v="Riya Verma"/>
    <s v="Female"/>
    <n v="37"/>
    <x v="18"/>
    <s v="South"/>
    <s v="P025"/>
    <x v="1"/>
    <x v="1"/>
    <s v="Skincare"/>
    <n v="4"/>
    <n v="699"/>
    <n v="0"/>
    <n v="1240"/>
    <x v="4"/>
    <s v="Delivered"/>
    <s v="Website"/>
    <n v="3"/>
    <n v="2796"/>
    <n v="0"/>
    <n v="2796"/>
    <n v="1240"/>
    <n v="1556"/>
    <n v="0"/>
    <s v="Dec"/>
    <n v="2025"/>
    <x v="2"/>
  </r>
  <r>
    <s v="ORD103385"/>
    <d v="2025-12-20T00:00:00"/>
    <s v="CUST0786"/>
    <s v="Yash Agarwal"/>
    <s v="Male"/>
    <n v="32"/>
    <x v="4"/>
    <s v="South"/>
    <s v="P015"/>
    <x v="23"/>
    <x v="0"/>
    <s v="Home Decor"/>
    <n v="2"/>
    <n v="1599"/>
    <n v="0"/>
    <n v="1700"/>
    <x v="1"/>
    <s v="Delivered"/>
    <s v="Mobile App"/>
    <n v="5"/>
    <n v="3198"/>
    <n v="0"/>
    <n v="3198"/>
    <n v="1700"/>
    <n v="1498"/>
    <n v="0"/>
    <s v="Dec"/>
    <n v="2025"/>
    <x v="3"/>
  </r>
  <r>
    <s v="ORD102700"/>
    <d v="2025-12-20T00:00:00"/>
    <s v="CUST1808"/>
    <s v="Mohit Sharma"/>
    <s v="Male"/>
    <n v="20"/>
    <x v="17"/>
    <s v="North"/>
    <s v="P025"/>
    <x v="1"/>
    <x v="1"/>
    <s v="Skincare"/>
    <n v="1"/>
    <n v="699"/>
    <n v="0.3"/>
    <n v="310"/>
    <x v="5"/>
    <s v="Delivered"/>
    <s v="Mobile App"/>
    <n v="5"/>
    <n v="699"/>
    <n v="209.7"/>
    <n v="489.3"/>
    <n v="310"/>
    <n v="179.3"/>
    <n v="0"/>
    <s v="Dec"/>
    <n v="2025"/>
    <x v="0"/>
  </r>
  <r>
    <s v="ORD102968"/>
    <d v="2025-12-20T00:00:00"/>
    <s v="CUST1360"/>
    <s v="Mohit Sharma"/>
    <s v="Male"/>
    <n v="19"/>
    <x v="17"/>
    <s v="North"/>
    <s v="P014"/>
    <x v="29"/>
    <x v="0"/>
    <s v="Home Decor"/>
    <n v="1"/>
    <n v="1299"/>
    <n v="0.1"/>
    <n v="690"/>
    <x v="0"/>
    <s v="Delivered"/>
    <s v="Website"/>
    <n v="2"/>
    <n v="1299"/>
    <n v="129.9"/>
    <n v="1169.0999999999999"/>
    <n v="690"/>
    <n v="479.09999999999991"/>
    <n v="0"/>
    <s v="Dec"/>
    <n v="2025"/>
    <x v="0"/>
  </r>
  <r>
    <s v="ORD102287"/>
    <d v="2025-12-20T00:00:00"/>
    <s v="CUST1551"/>
    <s v="Isha Mehta"/>
    <s v="Female"/>
    <n v="25"/>
    <x v="19"/>
    <s v="East"/>
    <s v="P020"/>
    <x v="14"/>
    <x v="5"/>
    <s v="Fitness"/>
    <n v="1"/>
    <n v="699"/>
    <n v="0.1"/>
    <n v="320"/>
    <x v="2"/>
    <s v="Delivered"/>
    <s v="Website"/>
    <n v="5"/>
    <n v="699"/>
    <n v="69.900000000000006"/>
    <n v="629.1"/>
    <n v="320"/>
    <n v="309.10000000000002"/>
    <n v="0"/>
    <s v="Dec"/>
    <n v="2025"/>
    <x v="0"/>
  </r>
  <r>
    <s v="ORD102909"/>
    <d v="2025-12-20T00:00:00"/>
    <s v="CUST0798"/>
    <s v="Pooja Kapoor"/>
    <s v="Female"/>
    <n v="34"/>
    <x v="3"/>
    <s v="East"/>
    <s v="P011"/>
    <x v="24"/>
    <x v="0"/>
    <s v="Kitchen"/>
    <n v="1"/>
    <n v="3499"/>
    <n v="0.15"/>
    <n v="2250"/>
    <x v="4"/>
    <s v="Returned"/>
    <s v="Mobile App"/>
    <n v="4"/>
    <n v="3499"/>
    <n v="524.85"/>
    <n v="2974.15"/>
    <n v="2250"/>
    <n v="724.15000000000009"/>
    <n v="0"/>
    <s v="Dec"/>
    <n v="2025"/>
    <x v="3"/>
  </r>
  <r>
    <s v="ORD102138"/>
    <d v="2025-12-20T00:00:00"/>
    <s v="CUST1792"/>
    <s v="Aarav Sharma"/>
    <s v="Female"/>
    <n v="25"/>
    <x v="9"/>
    <s v="North"/>
    <s v="P003"/>
    <x v="9"/>
    <x v="3"/>
    <s v="Wearables"/>
    <n v="1"/>
    <n v="3299"/>
    <n v="0"/>
    <n v="2100"/>
    <x v="0"/>
    <s v="Delivered"/>
    <s v="Website"/>
    <n v="4"/>
    <n v="3299"/>
    <n v="0"/>
    <n v="3299"/>
    <n v="2100"/>
    <n v="1199"/>
    <n v="0"/>
    <s v="Dec"/>
    <n v="2025"/>
    <x v="0"/>
  </r>
  <r>
    <s v="ORD104721"/>
    <d v="2025-12-21T00:00:00"/>
    <s v="CUST0016"/>
    <s v="Mohit Sharma"/>
    <s v="Male"/>
    <n v="36"/>
    <x v="4"/>
    <s v="South"/>
    <s v="P017"/>
    <x v="17"/>
    <x v="5"/>
    <s v="Fitness"/>
    <n v="2"/>
    <n v="2499"/>
    <n v="0.15"/>
    <n v="2900"/>
    <x v="0"/>
    <s v="Delivered"/>
    <s v="Mobile App"/>
    <n v="2"/>
    <n v="4998"/>
    <n v="749.69999999999993"/>
    <n v="4248.3"/>
    <n v="2900"/>
    <n v="1348.3000000000002"/>
    <n v="0"/>
    <s v="Dec"/>
    <n v="2025"/>
    <x v="2"/>
  </r>
  <r>
    <s v="ORD104032"/>
    <d v="2025-12-21T00:00:00"/>
    <s v="CUST1836"/>
    <s v="Rahul Kumar"/>
    <s v="Male"/>
    <n v="49"/>
    <x v="22"/>
    <s v="South"/>
    <s v="P004"/>
    <x v="19"/>
    <x v="3"/>
    <s v="Accessories"/>
    <n v="3"/>
    <n v="899"/>
    <n v="0.1"/>
    <n v="1440"/>
    <x v="0"/>
    <s v="Delivered"/>
    <s v="Mobile App"/>
    <n v="5"/>
    <n v="2697"/>
    <n v="269.7"/>
    <n v="2427.3000000000002"/>
    <n v="1440"/>
    <n v="987.30000000000018"/>
    <n v="0"/>
    <s v="Dec"/>
    <n v="2025"/>
    <x v="1"/>
  </r>
  <r>
    <s v="ORD103709"/>
    <d v="2025-12-21T00:00:00"/>
    <s v="CUST0683"/>
    <s v="Kiara Chopra"/>
    <s v="Male"/>
    <n v="29"/>
    <x v="20"/>
    <s v="South"/>
    <s v="P020"/>
    <x v="14"/>
    <x v="5"/>
    <s v="Fitness"/>
    <n v="1"/>
    <n v="699"/>
    <n v="0.25"/>
    <n v="320"/>
    <x v="0"/>
    <s v="Delivered"/>
    <s v="Mobile App"/>
    <n v="4"/>
    <n v="699"/>
    <n v="174.75"/>
    <n v="524.25"/>
    <n v="320"/>
    <n v="204.25"/>
    <n v="0"/>
    <s v="Dec"/>
    <n v="2025"/>
    <x v="3"/>
  </r>
  <r>
    <s v="ORD102640"/>
    <d v="2025-12-21T00:00:00"/>
    <s v="CUST0177"/>
    <s v="Sakshi Mishra"/>
    <s v="Male"/>
    <n v="30"/>
    <x v="15"/>
    <s v="West"/>
    <s v="P009"/>
    <x v="21"/>
    <x v="2"/>
    <s v="Clothing"/>
    <n v="2"/>
    <n v="1999"/>
    <n v="0.15"/>
    <n v="2100"/>
    <x v="0"/>
    <s v="Delivered"/>
    <s v="Mobile App"/>
    <n v="4"/>
    <n v="3998"/>
    <n v="599.69999999999993"/>
    <n v="3398.3"/>
    <n v="2100"/>
    <n v="1298.3000000000002"/>
    <n v="0"/>
    <s v="Dec"/>
    <n v="2025"/>
    <x v="3"/>
  </r>
  <r>
    <s v="ORD104119"/>
    <d v="2025-12-21T00:00:00"/>
    <s v="CUST1708"/>
    <s v="Rahul Kumar"/>
    <s v="Male"/>
    <n v="23"/>
    <x v="23"/>
    <s v="West"/>
    <s v="P019"/>
    <x v="18"/>
    <x v="5"/>
    <s v="Sports"/>
    <n v="3"/>
    <n v="1499"/>
    <n v="0.2"/>
    <n v="2400"/>
    <x v="1"/>
    <s v="Delivered"/>
    <s v="Website"/>
    <n v="1"/>
    <n v="4497"/>
    <n v="899.40000000000009"/>
    <n v="3597.6"/>
    <n v="2400"/>
    <n v="1197.5999999999999"/>
    <n v="0"/>
    <s v="Dec"/>
    <n v="2025"/>
    <x v="0"/>
  </r>
  <r>
    <s v="ORD103476"/>
    <d v="2025-12-21T00:00:00"/>
    <s v="CUST2019"/>
    <s v="Riya Verma"/>
    <s v="Female"/>
    <n v="36"/>
    <x v="4"/>
    <s v="South"/>
    <s v="P014"/>
    <x v="29"/>
    <x v="0"/>
    <s v="Home Decor"/>
    <n v="1"/>
    <n v="1299"/>
    <n v="0.25"/>
    <n v="690"/>
    <x v="0"/>
    <s v="Delivered"/>
    <s v="Mobile App"/>
    <n v="1"/>
    <n v="1299"/>
    <n v="324.75"/>
    <n v="974.25"/>
    <n v="690"/>
    <n v="284.25"/>
    <n v="0"/>
    <s v="Dec"/>
    <n v="2025"/>
    <x v="2"/>
  </r>
  <r>
    <s v="ORD103572"/>
    <d v="2025-12-21T00:00:00"/>
    <s v="CUST2031"/>
    <s v="Isha Mehta"/>
    <s v="Female"/>
    <n v="42"/>
    <x v="18"/>
    <s v="South"/>
    <s v="P023"/>
    <x v="20"/>
    <x v="1"/>
    <s v="Haircare"/>
    <n v="4"/>
    <n v="649"/>
    <n v="0.15"/>
    <n v="1160"/>
    <x v="1"/>
    <s v="Delivered"/>
    <s v="Website"/>
    <n v="5"/>
    <n v="2596"/>
    <n v="389.4"/>
    <n v="2206.6"/>
    <n v="1160"/>
    <n v="1046.5999999999999"/>
    <n v="0"/>
    <s v="Dec"/>
    <n v="2025"/>
    <x v="2"/>
  </r>
  <r>
    <s v="ORD104330"/>
    <d v="2025-12-21T00:00:00"/>
    <s v="CUST1514"/>
    <s v="Arjun Rao"/>
    <s v="Female"/>
    <n v="24"/>
    <x v="18"/>
    <s v="South"/>
    <s v="P001"/>
    <x v="6"/>
    <x v="3"/>
    <s v="Audio"/>
    <n v="1"/>
    <n v="2499"/>
    <n v="0.2"/>
    <n v="1550"/>
    <x v="1"/>
    <s v="Cancelled"/>
    <s v="Mobile App"/>
    <m/>
    <n v="2499"/>
    <n v="499.8"/>
    <n v="1999.2"/>
    <n v="1550"/>
    <n v="449.20000000000005"/>
    <n v="0"/>
    <s v="Dec"/>
    <n v="2025"/>
    <x v="0"/>
  </r>
  <r>
    <s v="ORD104481"/>
    <d v="2025-12-21T00:00:00"/>
    <s v="CUST1990"/>
    <s v="Kabir Gupta"/>
    <s v="Female"/>
    <n v="28"/>
    <x v="3"/>
    <s v="East"/>
    <s v="P001"/>
    <x v="6"/>
    <x v="3"/>
    <s v="Audio"/>
    <n v="5"/>
    <n v="2499"/>
    <n v="0.25"/>
    <n v="7750"/>
    <x v="0"/>
    <s v="Delivered"/>
    <s v="Website"/>
    <n v="2"/>
    <n v="12495"/>
    <n v="3123.75"/>
    <n v="9371.25"/>
    <n v="7750"/>
    <n v="1621.25"/>
    <n v="0"/>
    <s v="Dec"/>
    <n v="2025"/>
    <x v="3"/>
  </r>
  <r>
    <s v="ORD103885"/>
    <d v="2025-12-21T00:00:00"/>
    <s v="CUST1337"/>
    <s v="Meera Singh"/>
    <s v="Male"/>
    <n v="46"/>
    <x v="12"/>
    <s v="West"/>
    <s v="P005"/>
    <x v="27"/>
    <x v="3"/>
    <s v="Accessories"/>
    <n v="1"/>
    <n v="1599"/>
    <n v="0"/>
    <n v="920"/>
    <x v="2"/>
    <s v="Delivered"/>
    <s v="Mobile App"/>
    <n v="5"/>
    <n v="1599"/>
    <n v="0"/>
    <n v="1599"/>
    <n v="920"/>
    <n v="679"/>
    <n v="0"/>
    <s v="Dec"/>
    <n v="2025"/>
    <x v="1"/>
  </r>
  <r>
    <s v="ORD102739"/>
    <d v="2025-12-21T00:00:00"/>
    <s v="CUST1357"/>
    <s v="Tanvi Patel"/>
    <s v="Male"/>
    <n v="25"/>
    <x v="14"/>
    <s v="South"/>
    <s v="P005"/>
    <x v="27"/>
    <x v="3"/>
    <s v="Accessories"/>
    <n v="1"/>
    <n v="1599"/>
    <n v="0.1"/>
    <n v="920"/>
    <x v="0"/>
    <s v="Delivered"/>
    <s v="Mobile App"/>
    <n v="3"/>
    <n v="1599"/>
    <n v="159.9"/>
    <n v="1439.1"/>
    <n v="920"/>
    <n v="519.09999999999991"/>
    <n v="0"/>
    <s v="Dec"/>
    <n v="2025"/>
    <x v="0"/>
  </r>
  <r>
    <s v="ORD102767"/>
    <d v="2025-12-22T00:00:00"/>
    <s v="CUST0264"/>
    <s v="Sanya Malhotra"/>
    <s v="Female"/>
    <n v="19"/>
    <x v="4"/>
    <s v="South"/>
    <s v="P016"/>
    <x v="28"/>
    <x v="5"/>
    <s v="Fitness"/>
    <n v="1"/>
    <n v="999"/>
    <n v="0.15"/>
    <n v="520"/>
    <x v="3"/>
    <s v="Delivered"/>
    <s v="Website"/>
    <n v="5"/>
    <n v="999"/>
    <n v="149.85"/>
    <n v="849.15"/>
    <n v="520"/>
    <n v="329.15"/>
    <n v="0"/>
    <s v="Dec"/>
    <n v="2025"/>
    <x v="0"/>
  </r>
  <r>
    <s v="ORD103568"/>
    <d v="2025-12-22T00:00:00"/>
    <s v="CUST0623"/>
    <s v="Isha Mehta"/>
    <s v="Female"/>
    <n v="38"/>
    <x v="21"/>
    <s v="East"/>
    <s v="P016"/>
    <x v="28"/>
    <x v="5"/>
    <s v="Fitness"/>
    <n v="3"/>
    <n v="999"/>
    <n v="0.2"/>
    <n v="1560"/>
    <x v="1"/>
    <s v="Delivered"/>
    <s v="Website"/>
    <n v="5"/>
    <n v="2997"/>
    <n v="599.4"/>
    <n v="2397.6"/>
    <n v="1560"/>
    <n v="837.59999999999991"/>
    <n v="0"/>
    <s v="Dec"/>
    <n v="2025"/>
    <x v="2"/>
  </r>
  <r>
    <s v="ORD102089"/>
    <d v="2025-12-22T00:00:00"/>
    <s v="CUST0029"/>
    <s v="Kavya Patel"/>
    <s v="Male"/>
    <n v="23"/>
    <x v="13"/>
    <s v="North"/>
    <s v="P028"/>
    <x v="12"/>
    <x v="4"/>
    <s v="Technology"/>
    <n v="2"/>
    <n v="1099"/>
    <n v="0.1"/>
    <n v="1040"/>
    <x v="1"/>
    <s v="Delivered"/>
    <s v="Website"/>
    <n v="4"/>
    <n v="2198"/>
    <n v="219.8"/>
    <n v="1978.2"/>
    <n v="1040"/>
    <n v="938.2"/>
    <n v="0"/>
    <s v="Dec"/>
    <n v="2025"/>
    <x v="0"/>
  </r>
  <r>
    <s v="ORD100830"/>
    <d v="2025-12-22T00:00:00"/>
    <s v="CUST1802"/>
    <s v="Arjun Rao"/>
    <s v="Male"/>
    <n v="30"/>
    <x v="14"/>
    <s v="South"/>
    <s v="P017"/>
    <x v="17"/>
    <x v="5"/>
    <s v="Fitness"/>
    <n v="1"/>
    <n v="2499"/>
    <n v="0.15"/>
    <n v="1450"/>
    <x v="0"/>
    <s v="Delivered"/>
    <s v="Mobile App"/>
    <n v="4"/>
    <n v="2499"/>
    <n v="374.84999999999997"/>
    <n v="2124.15"/>
    <n v="1450"/>
    <n v="674.15000000000009"/>
    <n v="0"/>
    <s v="Dec"/>
    <n v="2025"/>
    <x v="3"/>
  </r>
  <r>
    <s v="ORD101225"/>
    <d v="2025-12-22T00:00:00"/>
    <s v="CUST1349"/>
    <s v="Akash Bansal"/>
    <s v="Female"/>
    <n v="26"/>
    <x v="5"/>
    <s v="West"/>
    <s v="P022"/>
    <x v="4"/>
    <x v="1"/>
    <s v="Skincare"/>
    <n v="2"/>
    <n v="799"/>
    <n v="0.1"/>
    <n v="720"/>
    <x v="0"/>
    <s v="Delivered"/>
    <s v="Mobile App"/>
    <n v="4"/>
    <n v="1598"/>
    <n v="159.80000000000001"/>
    <n v="1438.2"/>
    <n v="720"/>
    <n v="718.2"/>
    <n v="0"/>
    <s v="Dec"/>
    <n v="2025"/>
    <x v="3"/>
  </r>
  <r>
    <s v="ORD101213"/>
    <d v="2025-12-22T00:00:00"/>
    <s v="CUST1859"/>
    <s v="Riya Verma"/>
    <s v="Male"/>
    <n v="25"/>
    <x v="3"/>
    <s v="East"/>
    <s v="P006"/>
    <x v="8"/>
    <x v="2"/>
    <s v="Bags"/>
    <n v="2"/>
    <n v="1799"/>
    <n v="0.2"/>
    <n v="1900"/>
    <x v="3"/>
    <s v="Delivered"/>
    <s v="Mobile App"/>
    <n v="5"/>
    <n v="3598"/>
    <n v="719.6"/>
    <n v="2878.4"/>
    <n v="1900"/>
    <n v="978.40000000000009"/>
    <n v="0"/>
    <s v="Dec"/>
    <n v="2025"/>
    <x v="0"/>
  </r>
  <r>
    <s v="ORD104302"/>
    <d v="2025-12-22T00:00:00"/>
    <s v="CUST0996"/>
    <s v="Varun Jain"/>
    <s v="Male"/>
    <n v="47"/>
    <x v="17"/>
    <s v="North"/>
    <s v="P013"/>
    <x v="22"/>
    <x v="0"/>
    <s v="Cookware"/>
    <n v="1"/>
    <n v="4299"/>
    <n v="0.2"/>
    <n v="2700"/>
    <x v="0"/>
    <s v="Delivered"/>
    <s v="Mobile App"/>
    <n v="5"/>
    <n v="4299"/>
    <n v="859.80000000000007"/>
    <n v="3439.2"/>
    <n v="2700"/>
    <n v="739.19999999999982"/>
    <n v="0"/>
    <s v="Dec"/>
    <n v="2025"/>
    <x v="1"/>
  </r>
  <r>
    <s v="ORD100982"/>
    <d v="2025-12-22T00:00:00"/>
    <s v="CUST1948"/>
    <s v="Ananya Kumar"/>
    <s v="Female"/>
    <n v="25"/>
    <x v="11"/>
    <s v="West"/>
    <s v="P001"/>
    <x v="6"/>
    <x v="3"/>
    <s v="Audio"/>
    <n v="1"/>
    <n v="2499"/>
    <n v="0.15"/>
    <n v="1550"/>
    <x v="4"/>
    <s v="Cancelled"/>
    <s v="Mobile App"/>
    <m/>
    <n v="2499"/>
    <n v="374.84999999999997"/>
    <n v="2124.15"/>
    <n v="1550"/>
    <n v="574.15000000000009"/>
    <n v="0"/>
    <s v="Dec"/>
    <n v="2025"/>
    <x v="0"/>
  </r>
  <r>
    <s v="ORD101397"/>
    <d v="2025-12-22T00:00:00"/>
    <s v="CUST0749"/>
    <s v="Tanvi Patel"/>
    <s v="Female"/>
    <n v="44"/>
    <x v="0"/>
    <s v="East"/>
    <s v="P010"/>
    <x v="26"/>
    <x v="2"/>
    <s v="Clothing"/>
    <n v="1"/>
    <n v="1499"/>
    <n v="0.1"/>
    <n v="780"/>
    <x v="0"/>
    <s v="Delivered"/>
    <s v="Mobile App"/>
    <n v="5"/>
    <n v="1499"/>
    <n v="149.9"/>
    <n v="1349.1"/>
    <n v="780"/>
    <n v="569.09999999999991"/>
    <n v="0"/>
    <s v="Dec"/>
    <n v="2025"/>
    <x v="2"/>
  </r>
  <r>
    <s v="ORD104934"/>
    <d v="2025-12-23T00:00:00"/>
    <s v="CUST1578"/>
    <s v="Arjun Rao"/>
    <s v="Male"/>
    <n v="23"/>
    <x v="22"/>
    <s v="South"/>
    <s v="P005"/>
    <x v="27"/>
    <x v="3"/>
    <s v="Accessories"/>
    <n v="4"/>
    <n v="1599"/>
    <n v="0.05"/>
    <n v="3680"/>
    <x v="5"/>
    <s v="Delivered"/>
    <s v="Mobile App"/>
    <n v="3"/>
    <n v="6396"/>
    <n v="319.8"/>
    <n v="6076.2"/>
    <n v="3680"/>
    <n v="2396.1999999999998"/>
    <n v="0"/>
    <s v="Dec"/>
    <n v="2025"/>
    <x v="0"/>
  </r>
  <r>
    <s v="ORD100348"/>
    <d v="2025-12-23T00:00:00"/>
    <s v="CUST2007"/>
    <s v="Aditi Saxena"/>
    <s v="Female"/>
    <n v="28"/>
    <x v="18"/>
    <s v="South"/>
    <s v="P021"/>
    <x v="3"/>
    <x v="1"/>
    <s v="Skincare"/>
    <n v="1"/>
    <n v="499"/>
    <n v="0.1"/>
    <n v="220"/>
    <x v="0"/>
    <s v="Delivered"/>
    <s v="Website"/>
    <n v="5"/>
    <n v="499"/>
    <n v="49.900000000000006"/>
    <n v="449.1"/>
    <n v="220"/>
    <n v="229.10000000000002"/>
    <n v="0"/>
    <s v="Dec"/>
    <n v="2025"/>
    <x v="3"/>
  </r>
  <r>
    <s v="ORD102901"/>
    <d v="2025-12-23T00:00:00"/>
    <s v="CUST1173"/>
    <s v="Pranav Bansal"/>
    <s v="Male"/>
    <n v="31"/>
    <x v="21"/>
    <s v="East"/>
    <s v="P027"/>
    <x v="25"/>
    <x v="4"/>
    <s v="Business"/>
    <n v="1"/>
    <n v="699"/>
    <n v="0.15"/>
    <n v="300"/>
    <x v="4"/>
    <s v="Delivered"/>
    <s v="Mobile App"/>
    <n v="5"/>
    <n v="699"/>
    <n v="104.85"/>
    <n v="594.15"/>
    <n v="300"/>
    <n v="294.14999999999998"/>
    <n v="0"/>
    <s v="Dec"/>
    <n v="2025"/>
    <x v="3"/>
  </r>
  <r>
    <s v="ORD102447"/>
    <d v="2025-12-23T00:00:00"/>
    <s v="CUST1146"/>
    <s v="Rohan Rao"/>
    <s v="Male"/>
    <n v="23"/>
    <x v="21"/>
    <s v="East"/>
    <s v="P025"/>
    <x v="1"/>
    <x v="1"/>
    <s v="Skincare"/>
    <n v="1"/>
    <n v="699"/>
    <n v="0.2"/>
    <n v="310"/>
    <x v="0"/>
    <s v="Delivered"/>
    <s v="Mobile App"/>
    <n v="5"/>
    <n v="699"/>
    <n v="139.80000000000001"/>
    <n v="559.20000000000005"/>
    <n v="310"/>
    <n v="249.20000000000005"/>
    <n v="0"/>
    <s v="Dec"/>
    <n v="2025"/>
    <x v="0"/>
  </r>
  <r>
    <s v="ORD101170"/>
    <d v="2025-12-23T00:00:00"/>
    <s v="CUST0867"/>
    <s v="Riya Verma"/>
    <s v="Female"/>
    <n v="28"/>
    <x v="7"/>
    <s v="West"/>
    <s v="P020"/>
    <x v="14"/>
    <x v="5"/>
    <s v="Fitness"/>
    <n v="1"/>
    <n v="699"/>
    <n v="0.15"/>
    <n v="320"/>
    <x v="2"/>
    <s v="Delivered"/>
    <s v="Mobile App"/>
    <n v="2"/>
    <n v="699"/>
    <n v="104.85"/>
    <n v="594.15"/>
    <n v="320"/>
    <n v="274.14999999999998"/>
    <n v="0"/>
    <s v="Dec"/>
    <n v="2025"/>
    <x v="3"/>
  </r>
  <r>
    <s v="ORD104510"/>
    <d v="2025-12-23T00:00:00"/>
    <s v="CUST1907"/>
    <s v="Anjali Verma"/>
    <s v="Male"/>
    <n v="41"/>
    <x v="6"/>
    <s v="North"/>
    <s v="P026"/>
    <x v="15"/>
    <x v="4"/>
    <s v="Fiction"/>
    <n v="1"/>
    <n v="899"/>
    <n v="0.1"/>
    <n v="420"/>
    <x v="0"/>
    <s v="Delivered"/>
    <s v="Website"/>
    <n v="4"/>
    <n v="899"/>
    <n v="89.9"/>
    <n v="809.1"/>
    <n v="420"/>
    <n v="389.1"/>
    <n v="0"/>
    <s v="Dec"/>
    <n v="2025"/>
    <x v="2"/>
  </r>
  <r>
    <s v="ORD103012"/>
    <d v="2025-12-23T00:00:00"/>
    <s v="CUST1327"/>
    <s v="Isha Mehta"/>
    <s v="Female"/>
    <n v="46"/>
    <x v="12"/>
    <s v="West"/>
    <s v="P018"/>
    <x v="16"/>
    <x v="5"/>
    <s v="Sports"/>
    <n v="1"/>
    <n v="2199"/>
    <n v="0"/>
    <n v="1250"/>
    <x v="4"/>
    <s v="Delivered"/>
    <s v="Mobile App"/>
    <n v="5"/>
    <n v="2199"/>
    <n v="0"/>
    <n v="2199"/>
    <n v="1250"/>
    <n v="949"/>
    <n v="0"/>
    <s v="Dec"/>
    <n v="2025"/>
    <x v="1"/>
  </r>
  <r>
    <s v="ORD100509"/>
    <d v="2025-12-24T00:00:00"/>
    <s v="CUST1593"/>
    <s v="Meera Singh"/>
    <s v="Male"/>
    <n v="36"/>
    <x v="7"/>
    <s v="West"/>
    <s v="P019"/>
    <x v="18"/>
    <x v="5"/>
    <s v="Sports"/>
    <n v="1"/>
    <n v="1499"/>
    <n v="0"/>
    <n v="800"/>
    <x v="1"/>
    <s v="Delivered"/>
    <s v="Mobile App"/>
    <n v="3"/>
    <n v="1499"/>
    <n v="0"/>
    <n v="1499"/>
    <n v="800"/>
    <n v="699"/>
    <n v="0"/>
    <s v="Dec"/>
    <n v="2025"/>
    <x v="2"/>
  </r>
  <r>
    <s v="ORD102646"/>
    <d v="2025-12-24T00:00:00"/>
    <s v="CUST2057"/>
    <s v="Zoya Singh"/>
    <s v="Male"/>
    <n v="38"/>
    <x v="11"/>
    <s v="West"/>
    <s v="P006"/>
    <x v="8"/>
    <x v="2"/>
    <s v="Bags"/>
    <n v="3"/>
    <n v="1799"/>
    <n v="0.1"/>
    <n v="2850"/>
    <x v="1"/>
    <s v="Delivered"/>
    <s v="Mobile App"/>
    <n v="4"/>
    <n v="5397"/>
    <n v="539.70000000000005"/>
    <n v="4857.3"/>
    <n v="2850"/>
    <n v="2007.3000000000002"/>
    <n v="0"/>
    <s v="Dec"/>
    <n v="2025"/>
    <x v="2"/>
  </r>
  <r>
    <s v="ORD101520"/>
    <d v="2025-12-24T00:00:00"/>
    <s v="CUST1391"/>
    <s v="Isha Mehta"/>
    <s v="Male"/>
    <n v="22"/>
    <x v="15"/>
    <s v="West"/>
    <s v="P024"/>
    <x v="13"/>
    <x v="1"/>
    <s v="Fragrance"/>
    <n v="1"/>
    <n v="1799"/>
    <n v="0.1"/>
    <n v="900"/>
    <x v="3"/>
    <s v="Delivered"/>
    <s v="Mobile App"/>
    <n v="5"/>
    <n v="1799"/>
    <n v="179.9"/>
    <n v="1619.1"/>
    <n v="900"/>
    <n v="719.09999999999991"/>
    <n v="0"/>
    <s v="Dec"/>
    <n v="2025"/>
    <x v="0"/>
  </r>
  <r>
    <s v="ORD103670"/>
    <d v="2025-12-24T00:00:00"/>
    <s v="CUST0270"/>
    <s v="Aditya Kapoor"/>
    <s v="Male"/>
    <n v="34"/>
    <x v="3"/>
    <s v="East"/>
    <s v="P027"/>
    <x v="25"/>
    <x v="4"/>
    <s v="Business"/>
    <n v="3"/>
    <n v="699"/>
    <n v="0.15"/>
    <n v="900"/>
    <x v="5"/>
    <s v="Delivered"/>
    <s v="Mobile App"/>
    <n v="4"/>
    <n v="2097"/>
    <n v="314.55"/>
    <n v="1782.45"/>
    <n v="900"/>
    <n v="882.45"/>
    <n v="0"/>
    <s v="Dec"/>
    <n v="2025"/>
    <x v="3"/>
  </r>
  <r>
    <s v="ORD102652"/>
    <d v="2025-12-24T00:00:00"/>
    <s v="CUST0027"/>
    <s v="Vansh Chopra"/>
    <s v="Male"/>
    <n v="38"/>
    <x v="7"/>
    <s v="West"/>
    <s v="P023"/>
    <x v="20"/>
    <x v="1"/>
    <s v="Haircare"/>
    <n v="2"/>
    <n v="649"/>
    <n v="0.05"/>
    <n v="580"/>
    <x v="0"/>
    <s v="Delivered"/>
    <s v="Website"/>
    <n v="5"/>
    <n v="1298"/>
    <n v="64.900000000000006"/>
    <n v="1233.0999999999999"/>
    <n v="580"/>
    <n v="653.09999999999991"/>
    <n v="0"/>
    <s v="Dec"/>
    <n v="2025"/>
    <x v="2"/>
  </r>
  <r>
    <s v="ORD104439"/>
    <d v="2025-12-24T00:00:00"/>
    <s v="CUST1534"/>
    <s v="Pooja Kapoor"/>
    <s v="Female"/>
    <n v="24"/>
    <x v="2"/>
    <s v="East"/>
    <s v="P024"/>
    <x v="13"/>
    <x v="1"/>
    <s v="Fragrance"/>
    <n v="3"/>
    <n v="1799"/>
    <n v="0"/>
    <n v="2700"/>
    <x v="3"/>
    <s v="Delivered"/>
    <s v="Mobile App"/>
    <n v="5"/>
    <n v="5397"/>
    <n v="0"/>
    <n v="5397"/>
    <n v="2700"/>
    <n v="2697"/>
    <n v="0"/>
    <s v="Dec"/>
    <n v="2025"/>
    <x v="0"/>
  </r>
  <r>
    <s v="ORD102638"/>
    <d v="2025-12-24T00:00:00"/>
    <s v="CUST1023"/>
    <s v="Shivam Mehta"/>
    <s v="Male"/>
    <n v="49"/>
    <x v="19"/>
    <s v="East"/>
    <s v="P021"/>
    <x v="3"/>
    <x v="1"/>
    <s v="Skincare"/>
    <n v="1"/>
    <n v="499"/>
    <n v="0.2"/>
    <n v="220"/>
    <x v="3"/>
    <s v="Delivered"/>
    <s v="Mobile App"/>
    <n v="2"/>
    <n v="499"/>
    <n v="99.800000000000011"/>
    <n v="399.2"/>
    <n v="220"/>
    <n v="179.2"/>
    <n v="0"/>
    <s v="Dec"/>
    <n v="2025"/>
    <x v="1"/>
  </r>
  <r>
    <s v="ORD102545"/>
    <d v="2025-12-25T00:00:00"/>
    <s v="CUST2139"/>
    <s v="Vansh Chopra"/>
    <s v="Male"/>
    <n v="51"/>
    <x v="23"/>
    <s v="West"/>
    <s v="P009"/>
    <x v="21"/>
    <x v="2"/>
    <s v="Clothing"/>
    <n v="3"/>
    <n v="1999"/>
    <n v="0.1"/>
    <n v="3150"/>
    <x v="0"/>
    <s v="Delivered"/>
    <s v="Mobile App"/>
    <n v="5"/>
    <n v="5997"/>
    <n v="599.70000000000005"/>
    <n v="5397.3"/>
    <n v="3150"/>
    <n v="2247.3000000000002"/>
    <n v="0"/>
    <s v="Dec"/>
    <n v="2025"/>
    <x v="1"/>
  </r>
  <r>
    <s v="ORD102950"/>
    <d v="2025-12-25T00:00:00"/>
    <s v="CUST1045"/>
    <s v="Pranav Bansal"/>
    <s v="Male"/>
    <n v="26"/>
    <x v="16"/>
    <s v="North"/>
    <s v="P030"/>
    <x v="7"/>
    <x v="4"/>
    <s v="Self Development"/>
    <n v="1"/>
    <n v="599"/>
    <n v="0.15"/>
    <n v="260"/>
    <x v="0"/>
    <s v="Delivered"/>
    <s v="Mobile App"/>
    <n v="4"/>
    <n v="599"/>
    <n v="89.85"/>
    <n v="509.15"/>
    <n v="260"/>
    <n v="249.14999999999998"/>
    <n v="0"/>
    <s v="Dec"/>
    <n v="2025"/>
    <x v="3"/>
  </r>
  <r>
    <s v="ORD101367"/>
    <d v="2025-12-25T00:00:00"/>
    <s v="CUST0246"/>
    <s v="Simran Gupta"/>
    <s v="Male"/>
    <n v="37"/>
    <x v="11"/>
    <s v="West"/>
    <s v="P002"/>
    <x v="10"/>
    <x v="3"/>
    <s v="Audio"/>
    <n v="1"/>
    <n v="1899"/>
    <n v="0.05"/>
    <n v="1120"/>
    <x v="1"/>
    <s v="Delivered"/>
    <s v="Website"/>
    <n v="5"/>
    <n v="1899"/>
    <n v="94.95"/>
    <n v="1804.05"/>
    <n v="1120"/>
    <n v="684.05"/>
    <n v="0"/>
    <s v="Dec"/>
    <n v="2025"/>
    <x v="2"/>
  </r>
  <r>
    <s v="ORD100134"/>
    <d v="2025-12-25T00:00:00"/>
    <s v="CUST2066"/>
    <s v="Yash Agarwal"/>
    <s v="Female"/>
    <n v="37"/>
    <x v="9"/>
    <s v="North"/>
    <s v="P025"/>
    <x v="1"/>
    <x v="1"/>
    <s v="Skincare"/>
    <n v="1"/>
    <n v="699"/>
    <n v="0.05"/>
    <n v="310"/>
    <x v="2"/>
    <s v="Returned"/>
    <s v="Mobile App"/>
    <n v="5"/>
    <n v="699"/>
    <n v="34.950000000000003"/>
    <n v="664.05"/>
    <n v="310"/>
    <n v="354.04999999999995"/>
    <n v="0"/>
    <s v="Dec"/>
    <n v="2025"/>
    <x v="2"/>
  </r>
  <r>
    <s v="ORD100969"/>
    <d v="2025-12-25T00:00:00"/>
    <s v="CUST1436"/>
    <s v="Ananya Kumar"/>
    <s v="Female"/>
    <n v="46"/>
    <x v="6"/>
    <s v="North"/>
    <s v="P010"/>
    <x v="26"/>
    <x v="2"/>
    <s v="Clothing"/>
    <n v="1"/>
    <n v="1499"/>
    <n v="0.05"/>
    <n v="780"/>
    <x v="2"/>
    <s v="Delivered"/>
    <s v="Website"/>
    <n v="5"/>
    <n v="1499"/>
    <n v="74.95"/>
    <n v="1424.05"/>
    <n v="780"/>
    <n v="644.04999999999995"/>
    <n v="0"/>
    <s v="Dec"/>
    <n v="2025"/>
    <x v="1"/>
  </r>
  <r>
    <s v="ORD101815"/>
    <d v="2025-12-25T00:00:00"/>
    <s v="CUST0832"/>
    <s v="Aarav Sharma"/>
    <s v="Male"/>
    <n v="39"/>
    <x v="15"/>
    <s v="West"/>
    <s v="P009"/>
    <x v="21"/>
    <x v="2"/>
    <s v="Clothing"/>
    <n v="1"/>
    <n v="1999"/>
    <n v="0.1"/>
    <n v="1050"/>
    <x v="0"/>
    <s v="Delivered"/>
    <s v="Mobile App"/>
    <n v="5"/>
    <n v="1999"/>
    <n v="199.9"/>
    <n v="1799.1"/>
    <n v="1050"/>
    <n v="749.09999999999991"/>
    <n v="0"/>
    <s v="Dec"/>
    <n v="2025"/>
    <x v="2"/>
  </r>
  <r>
    <s v="ORD101119"/>
    <d v="2025-12-25T00:00:00"/>
    <s v="CUST0300"/>
    <s v="Rahul Kumar"/>
    <s v="Female"/>
    <n v="40"/>
    <x v="20"/>
    <s v="South"/>
    <s v="P021"/>
    <x v="3"/>
    <x v="1"/>
    <s v="Skincare"/>
    <n v="1"/>
    <n v="499"/>
    <n v="0.1"/>
    <n v="220"/>
    <x v="0"/>
    <s v="Delivered"/>
    <s v="Mobile App"/>
    <n v="5"/>
    <n v="499"/>
    <n v="49.900000000000006"/>
    <n v="449.1"/>
    <n v="220"/>
    <n v="229.10000000000002"/>
    <n v="0"/>
    <s v="Dec"/>
    <n v="2025"/>
    <x v="2"/>
  </r>
  <r>
    <s v="ORD104402"/>
    <d v="2025-12-25T00:00:00"/>
    <s v="CUST0320"/>
    <s v="Aarav Sharma"/>
    <s v="Male"/>
    <n v="30"/>
    <x v="5"/>
    <s v="West"/>
    <s v="P001"/>
    <x v="6"/>
    <x v="3"/>
    <s v="Audio"/>
    <n v="1"/>
    <n v="2499"/>
    <n v="0"/>
    <n v="1550"/>
    <x v="1"/>
    <s v="Delivered"/>
    <s v="Mobile App"/>
    <n v="5"/>
    <n v="2499"/>
    <n v="0"/>
    <n v="2499"/>
    <n v="1550"/>
    <n v="949"/>
    <n v="0"/>
    <s v="Dec"/>
    <n v="2025"/>
    <x v="3"/>
  </r>
  <r>
    <s v="ORD101235"/>
    <d v="2025-12-26T00:00:00"/>
    <s v="CUST0621"/>
    <s v="Tanvi Patel"/>
    <s v="Male"/>
    <n v="27"/>
    <x v="22"/>
    <s v="South"/>
    <s v="P008"/>
    <x v="2"/>
    <x v="2"/>
    <s v="Clothing"/>
    <n v="2"/>
    <n v="799"/>
    <n v="0.25"/>
    <n v="780"/>
    <x v="3"/>
    <s v="Delivered"/>
    <s v="Mobile App"/>
    <n v="5"/>
    <n v="1598"/>
    <n v="399.5"/>
    <n v="1198.5"/>
    <n v="780"/>
    <n v="418.5"/>
    <n v="0"/>
    <s v="Dec"/>
    <n v="2025"/>
    <x v="3"/>
  </r>
  <r>
    <s v="ORD100615"/>
    <d v="2025-12-26T00:00:00"/>
    <s v="CUST1680"/>
    <s v="Mohit Sharma"/>
    <s v="Male"/>
    <n v="27"/>
    <x v="14"/>
    <s v="South"/>
    <s v="P002"/>
    <x v="10"/>
    <x v="3"/>
    <s v="Audio"/>
    <n v="1"/>
    <n v="1899"/>
    <n v="0.1"/>
    <n v="1120"/>
    <x v="0"/>
    <s v="Delivered"/>
    <s v="Website"/>
    <n v="5"/>
    <n v="1899"/>
    <n v="189.9"/>
    <n v="1709.1"/>
    <n v="1120"/>
    <n v="589.09999999999991"/>
    <n v="0"/>
    <s v="Dec"/>
    <n v="2025"/>
    <x v="3"/>
  </r>
  <r>
    <s v="ORD101913"/>
    <d v="2025-12-26T00:00:00"/>
    <s v="CUST0320"/>
    <s v="Aarav Sharma"/>
    <s v="Male"/>
    <n v="43"/>
    <x v="23"/>
    <s v="West"/>
    <s v="P003"/>
    <x v="9"/>
    <x v="3"/>
    <s v="Wearables"/>
    <n v="2"/>
    <n v="3299"/>
    <n v="0.1"/>
    <n v="4200"/>
    <x v="1"/>
    <s v="Delivered"/>
    <s v="Mobile App"/>
    <n v="4"/>
    <n v="6598"/>
    <n v="659.80000000000007"/>
    <n v="5938.2"/>
    <n v="4200"/>
    <n v="1738.1999999999998"/>
    <n v="0"/>
    <s v="Dec"/>
    <n v="2025"/>
    <x v="2"/>
  </r>
  <r>
    <s v="ORD101953"/>
    <d v="2025-12-26T00:00:00"/>
    <s v="CUST0706"/>
    <s v="Manish Agarwal"/>
    <s v="Female"/>
    <n v="34"/>
    <x v="7"/>
    <s v="West"/>
    <s v="P025"/>
    <x v="1"/>
    <x v="1"/>
    <s v="Skincare"/>
    <n v="2"/>
    <n v="699"/>
    <n v="0.1"/>
    <n v="620"/>
    <x v="0"/>
    <s v="Delivered"/>
    <s v="Mobile App"/>
    <n v="5"/>
    <n v="1398"/>
    <n v="139.80000000000001"/>
    <n v="1258.2"/>
    <n v="620"/>
    <n v="638.20000000000005"/>
    <n v="0"/>
    <s v="Dec"/>
    <n v="2025"/>
    <x v="3"/>
  </r>
  <r>
    <s v="ORD103676"/>
    <d v="2025-12-26T00:00:00"/>
    <s v="CUST1180"/>
    <s v="Ananya Kumar"/>
    <s v="Female"/>
    <n v="31"/>
    <x v="0"/>
    <s v="East"/>
    <s v="P008"/>
    <x v="2"/>
    <x v="2"/>
    <s v="Clothing"/>
    <n v="1"/>
    <n v="799"/>
    <n v="0.2"/>
    <n v="390"/>
    <x v="2"/>
    <s v="Returned"/>
    <s v="Mobile App"/>
    <n v="5"/>
    <n v="799"/>
    <n v="159.80000000000001"/>
    <n v="639.20000000000005"/>
    <n v="390"/>
    <n v="249.20000000000005"/>
    <n v="0"/>
    <s v="Dec"/>
    <n v="2025"/>
    <x v="3"/>
  </r>
  <r>
    <s v="ORD102856"/>
    <d v="2025-12-26T00:00:00"/>
    <s v="CUST1411"/>
    <s v="Riya Verma"/>
    <s v="Male"/>
    <n v="34"/>
    <x v="22"/>
    <s v="South"/>
    <s v="P027"/>
    <x v="25"/>
    <x v="4"/>
    <s v="Business"/>
    <n v="1"/>
    <n v="699"/>
    <n v="0.05"/>
    <n v="300"/>
    <x v="0"/>
    <s v="Delivered"/>
    <s v="Website"/>
    <n v="5"/>
    <n v="699"/>
    <n v="34.950000000000003"/>
    <n v="664.05"/>
    <n v="300"/>
    <n v="364.04999999999995"/>
    <n v="0"/>
    <s v="Dec"/>
    <n v="2025"/>
    <x v="3"/>
  </r>
  <r>
    <s v="ORD102473"/>
    <d v="2025-12-26T00:00:00"/>
    <s v="CUST0016"/>
    <s v="Mohit Sharma"/>
    <s v="Female"/>
    <n v="39"/>
    <x v="10"/>
    <s v="South"/>
    <s v="P021"/>
    <x v="3"/>
    <x v="1"/>
    <s v="Skincare"/>
    <n v="1"/>
    <n v="499"/>
    <n v="0.05"/>
    <n v="220"/>
    <x v="3"/>
    <s v="Cancelled"/>
    <s v="Mobile App"/>
    <m/>
    <n v="499"/>
    <n v="24.950000000000003"/>
    <n v="474.05"/>
    <n v="220"/>
    <n v="254.05"/>
    <n v="0"/>
    <s v="Dec"/>
    <n v="2025"/>
    <x v="2"/>
  </r>
  <r>
    <s v="ORD103904"/>
    <d v="2025-12-26T00:00:00"/>
    <s v="CUST2100"/>
    <s v="Karan Jain"/>
    <s v="Male"/>
    <n v="19"/>
    <x v="21"/>
    <s v="East"/>
    <s v="P004"/>
    <x v="19"/>
    <x v="3"/>
    <s v="Accessories"/>
    <n v="3"/>
    <n v="899"/>
    <n v="0.2"/>
    <n v="1440"/>
    <x v="1"/>
    <s v="Delivered"/>
    <s v="Mobile App"/>
    <n v="4"/>
    <n v="2697"/>
    <n v="539.4"/>
    <n v="2157.6"/>
    <n v="1440"/>
    <n v="717.59999999999991"/>
    <n v="0"/>
    <s v="Dec"/>
    <n v="2025"/>
    <x v="0"/>
  </r>
  <r>
    <s v="ORD103964"/>
    <d v="2025-12-26T00:00:00"/>
    <s v="CUST0959"/>
    <s v="Shivam Mehta"/>
    <s v="Male"/>
    <n v="24"/>
    <x v="6"/>
    <s v="North"/>
    <s v="P025"/>
    <x v="1"/>
    <x v="1"/>
    <s v="Skincare"/>
    <n v="3"/>
    <n v="699"/>
    <n v="0.05"/>
    <n v="930"/>
    <x v="0"/>
    <s v="Returned"/>
    <s v="Website"/>
    <n v="5"/>
    <n v="2097"/>
    <n v="104.85000000000001"/>
    <n v="1992.15"/>
    <n v="930"/>
    <n v="1062.1500000000001"/>
    <n v="0"/>
    <s v="Dec"/>
    <n v="2025"/>
    <x v="0"/>
  </r>
  <r>
    <s v="ORD100882"/>
    <d v="2025-12-26T00:00:00"/>
    <s v="CUST0418"/>
    <s v="Manish Agarwal"/>
    <s v="Female"/>
    <n v="41"/>
    <x v="19"/>
    <s v="East"/>
    <s v="P009"/>
    <x v="21"/>
    <x v="2"/>
    <s v="Clothing"/>
    <n v="1"/>
    <n v="1999"/>
    <n v="0.25"/>
    <n v="1050"/>
    <x v="0"/>
    <s v="Delivered"/>
    <s v="Mobile App"/>
    <n v="5"/>
    <n v="1999"/>
    <n v="499.75"/>
    <n v="1499.25"/>
    <n v="1050"/>
    <n v="449.25"/>
    <n v="0"/>
    <s v="Dec"/>
    <n v="2025"/>
    <x v="2"/>
  </r>
  <r>
    <s v="ORD100877"/>
    <d v="2025-12-27T00:00:00"/>
    <s v="CUST0376"/>
    <s v="Ishaan Malhotra"/>
    <s v="Female"/>
    <n v="32"/>
    <x v="6"/>
    <s v="North"/>
    <s v="P024"/>
    <x v="13"/>
    <x v="1"/>
    <s v="Fragrance"/>
    <n v="1"/>
    <n v="1799"/>
    <n v="0.1"/>
    <n v="900"/>
    <x v="3"/>
    <s v="Delivered"/>
    <s v="Mobile App"/>
    <n v="5"/>
    <n v="1799"/>
    <n v="179.9"/>
    <n v="1619.1"/>
    <n v="900"/>
    <n v="719.09999999999991"/>
    <n v="0"/>
    <s v="Dec"/>
    <n v="2025"/>
    <x v="3"/>
  </r>
  <r>
    <s v="ORD103160"/>
    <d v="2025-12-27T00:00:00"/>
    <s v="CUST0783"/>
    <s v="Isha Mehta"/>
    <s v="Male"/>
    <n v="23"/>
    <x v="15"/>
    <s v="West"/>
    <s v="P020"/>
    <x v="14"/>
    <x v="5"/>
    <s v="Fitness"/>
    <n v="4"/>
    <n v="699"/>
    <n v="0.15"/>
    <n v="1280"/>
    <x v="2"/>
    <s v="Delivered"/>
    <s v="Mobile App"/>
    <n v="5"/>
    <n v="2796"/>
    <n v="419.4"/>
    <n v="2376.6"/>
    <n v="1280"/>
    <n v="1096.5999999999999"/>
    <n v="0"/>
    <s v="Dec"/>
    <n v="2025"/>
    <x v="0"/>
  </r>
  <r>
    <s v="ORD101464"/>
    <d v="2025-12-27T00:00:00"/>
    <s v="CUST1829"/>
    <s v="Akash Bansal"/>
    <s v="Male"/>
    <n v="24"/>
    <x v="2"/>
    <s v="East"/>
    <s v="P014"/>
    <x v="29"/>
    <x v="0"/>
    <s v="Home Decor"/>
    <n v="1"/>
    <n v="1299"/>
    <n v="0.15"/>
    <n v="690"/>
    <x v="0"/>
    <s v="Delivered"/>
    <s v="Mobile App"/>
    <n v="4"/>
    <n v="1299"/>
    <n v="194.85"/>
    <n v="1104.1500000000001"/>
    <n v="690"/>
    <n v="414.15000000000009"/>
    <n v="0"/>
    <s v="Dec"/>
    <n v="2025"/>
    <x v="0"/>
  </r>
  <r>
    <s v="ORD101542"/>
    <d v="2025-12-27T00:00:00"/>
    <s v="CUST0594"/>
    <s v="Yash Agarwal"/>
    <s v="Female"/>
    <n v="24"/>
    <x v="22"/>
    <s v="South"/>
    <s v="P009"/>
    <x v="21"/>
    <x v="2"/>
    <s v="Clothing"/>
    <n v="1"/>
    <n v="1999"/>
    <n v="0"/>
    <n v="1050"/>
    <x v="5"/>
    <s v="Delivered"/>
    <s v="Mobile App"/>
    <n v="5"/>
    <n v="1999"/>
    <n v="0"/>
    <n v="1999"/>
    <n v="1050"/>
    <n v="949"/>
    <n v="0"/>
    <s v="Dec"/>
    <n v="2025"/>
    <x v="0"/>
  </r>
  <r>
    <s v="ORD100474"/>
    <d v="2025-12-27T00:00:00"/>
    <s v="CUST1512"/>
    <s v="Sanya Malhotra"/>
    <s v="Male"/>
    <n v="29"/>
    <x v="19"/>
    <s v="East"/>
    <s v="P026"/>
    <x v="15"/>
    <x v="4"/>
    <s v="Fiction"/>
    <n v="1"/>
    <n v="899"/>
    <n v="0.1"/>
    <n v="420"/>
    <x v="0"/>
    <s v="Delivered"/>
    <s v="Mobile App"/>
    <n v="5"/>
    <n v="899"/>
    <n v="89.9"/>
    <n v="809.1"/>
    <n v="420"/>
    <n v="389.1"/>
    <n v="0"/>
    <s v="Dec"/>
    <n v="2025"/>
    <x v="3"/>
  </r>
  <r>
    <s v="ORD101729"/>
    <d v="2025-12-27T00:00:00"/>
    <s v="CUST1400"/>
    <s v="Ishaan Malhotra"/>
    <s v="Male"/>
    <n v="35"/>
    <x v="23"/>
    <s v="West"/>
    <s v="P012"/>
    <x v="0"/>
    <x v="0"/>
    <s v="Kitchen"/>
    <n v="2"/>
    <n v="5999"/>
    <n v="0.1"/>
    <n v="7800"/>
    <x v="0"/>
    <s v="Delivered"/>
    <s v="Mobile App"/>
    <n v="5"/>
    <n v="11998"/>
    <n v="1199.8"/>
    <n v="10798.2"/>
    <n v="7800"/>
    <n v="2998.2000000000007"/>
    <n v="0"/>
    <s v="Dec"/>
    <n v="2025"/>
    <x v="3"/>
  </r>
  <r>
    <s v="ORD102868"/>
    <d v="2025-12-27T00:00:00"/>
    <s v="CUST0230"/>
    <s v="Kabir Gupta"/>
    <s v="Female"/>
    <n v="27"/>
    <x v="15"/>
    <s v="West"/>
    <s v="P009"/>
    <x v="21"/>
    <x v="2"/>
    <s v="Clothing"/>
    <n v="3"/>
    <n v="1999"/>
    <n v="0.2"/>
    <n v="3150"/>
    <x v="0"/>
    <s v="Delivered"/>
    <s v="Mobile App"/>
    <n v="5"/>
    <n v="5997"/>
    <n v="1199.4000000000001"/>
    <n v="4797.6000000000004"/>
    <n v="3150"/>
    <n v="1647.6000000000004"/>
    <n v="0"/>
    <s v="Dec"/>
    <n v="2025"/>
    <x v="3"/>
  </r>
  <r>
    <s v="ORD102366"/>
    <d v="2025-12-27T00:00:00"/>
    <s v="CUST0896"/>
    <s v="Aarav Sharma"/>
    <s v="Female"/>
    <n v="36"/>
    <x v="15"/>
    <s v="West"/>
    <s v="P022"/>
    <x v="4"/>
    <x v="1"/>
    <s v="Skincare"/>
    <n v="1"/>
    <n v="799"/>
    <n v="0"/>
    <n v="360"/>
    <x v="1"/>
    <s v="Delivered"/>
    <s v="Website"/>
    <n v="3"/>
    <n v="799"/>
    <n v="0"/>
    <n v="799"/>
    <n v="360"/>
    <n v="439"/>
    <n v="0"/>
    <s v="Dec"/>
    <n v="2025"/>
    <x v="2"/>
  </r>
  <r>
    <s v="ORD104821"/>
    <d v="2025-12-27T00:00:00"/>
    <s v="CUST1824"/>
    <s v="Aarav Sharma"/>
    <s v="Male"/>
    <n v="39"/>
    <x v="7"/>
    <s v="West"/>
    <s v="P006"/>
    <x v="8"/>
    <x v="2"/>
    <s v="Bags"/>
    <n v="2"/>
    <n v="1799"/>
    <n v="0.25"/>
    <n v="1900"/>
    <x v="0"/>
    <s v="Cancelled"/>
    <s v="Mobile App"/>
    <m/>
    <n v="3598"/>
    <n v="899.5"/>
    <n v="2698.5"/>
    <n v="1900"/>
    <n v="798.5"/>
    <n v="0"/>
    <s v="Dec"/>
    <n v="2025"/>
    <x v="2"/>
  </r>
  <r>
    <s v="ORD104256"/>
    <d v="2025-12-27T00:00:00"/>
    <s v="CUST0552"/>
    <s v="Sanya Malhotra"/>
    <s v="Male"/>
    <n v="43"/>
    <x v="18"/>
    <s v="South"/>
    <s v="P015"/>
    <x v="23"/>
    <x v="0"/>
    <s v="Home Decor"/>
    <n v="2"/>
    <n v="1599"/>
    <n v="0.05"/>
    <n v="1700"/>
    <x v="0"/>
    <s v="Delivered"/>
    <s v="Mobile App"/>
    <n v="3"/>
    <n v="3198"/>
    <n v="159.9"/>
    <n v="3038.1"/>
    <n v="1700"/>
    <n v="1338.1"/>
    <n v="0"/>
    <s v="Dec"/>
    <n v="2025"/>
    <x v="2"/>
  </r>
  <r>
    <s v="ORD104912"/>
    <d v="2025-12-27T00:00:00"/>
    <s v="CUST0021"/>
    <s v="Pranav Bansal"/>
    <s v="Male"/>
    <n v="21"/>
    <x v="1"/>
    <s v="North"/>
    <s v="P018"/>
    <x v="16"/>
    <x v="5"/>
    <s v="Sports"/>
    <n v="1"/>
    <n v="2199"/>
    <n v="0.2"/>
    <n v="1250"/>
    <x v="0"/>
    <s v="Delivered"/>
    <s v="Website"/>
    <n v="4"/>
    <n v="2199"/>
    <n v="439.8"/>
    <n v="1759.2"/>
    <n v="1250"/>
    <n v="509.20000000000005"/>
    <n v="0"/>
    <s v="Dec"/>
    <n v="2025"/>
    <x v="0"/>
  </r>
  <r>
    <s v="ORD102845"/>
    <d v="2025-12-28T00:00:00"/>
    <s v="CUST1328"/>
    <s v="Mohit Sharma"/>
    <s v="Female"/>
    <n v="33"/>
    <x v="5"/>
    <s v="West"/>
    <s v="P011"/>
    <x v="24"/>
    <x v="0"/>
    <s v="Kitchen"/>
    <n v="1"/>
    <n v="3499"/>
    <n v="0.1"/>
    <n v="2250"/>
    <x v="3"/>
    <s v="Delivered"/>
    <s v="Website"/>
    <n v="5"/>
    <n v="3499"/>
    <n v="349.90000000000003"/>
    <n v="3149.1"/>
    <n v="2250"/>
    <n v="899.09999999999991"/>
    <n v="0"/>
    <s v="Dec"/>
    <n v="2025"/>
    <x v="3"/>
  </r>
  <r>
    <s v="ORD103331"/>
    <d v="2025-12-28T00:00:00"/>
    <s v="CUST0617"/>
    <s v="Zoya Singh"/>
    <s v="Male"/>
    <n v="27"/>
    <x v="22"/>
    <s v="South"/>
    <s v="P006"/>
    <x v="8"/>
    <x v="2"/>
    <s v="Bags"/>
    <n v="1"/>
    <n v="1799"/>
    <n v="0"/>
    <n v="950"/>
    <x v="0"/>
    <s v="Delivered"/>
    <s v="Website"/>
    <n v="5"/>
    <n v="1799"/>
    <n v="0"/>
    <n v="1799"/>
    <n v="950"/>
    <n v="849"/>
    <n v="0"/>
    <s v="Dec"/>
    <n v="2025"/>
    <x v="3"/>
  </r>
  <r>
    <s v="ORD102916"/>
    <d v="2025-12-28T00:00:00"/>
    <s v="CUST1621"/>
    <s v="Pranav Bansal"/>
    <s v="Male"/>
    <n v="35"/>
    <x v="15"/>
    <s v="West"/>
    <s v="P020"/>
    <x v="14"/>
    <x v="5"/>
    <s v="Fitness"/>
    <n v="2"/>
    <n v="699"/>
    <n v="0.2"/>
    <n v="640"/>
    <x v="0"/>
    <s v="Delivered"/>
    <s v="Mobile App"/>
    <n v="5"/>
    <n v="1398"/>
    <n v="279.60000000000002"/>
    <n v="1118.4000000000001"/>
    <n v="640"/>
    <n v="478.40000000000009"/>
    <n v="0"/>
    <s v="Dec"/>
    <n v="2025"/>
    <x v="3"/>
  </r>
  <r>
    <s v="ORD101628"/>
    <d v="2025-12-28T00:00:00"/>
    <s v="CUST0943"/>
    <s v="Isha Mehta"/>
    <s v="Female"/>
    <n v="47"/>
    <x v="14"/>
    <s v="South"/>
    <s v="P001"/>
    <x v="6"/>
    <x v="3"/>
    <s v="Audio"/>
    <n v="1"/>
    <n v="2499"/>
    <n v="0"/>
    <n v="1550"/>
    <x v="2"/>
    <s v="Delivered"/>
    <s v="Website"/>
    <n v="4"/>
    <n v="2499"/>
    <n v="0"/>
    <n v="2499"/>
    <n v="1550"/>
    <n v="949"/>
    <n v="0"/>
    <s v="Dec"/>
    <n v="2025"/>
    <x v="1"/>
  </r>
  <r>
    <s v="ORD102374"/>
    <d v="2025-12-28T00:00:00"/>
    <s v="CUST0747"/>
    <s v="Kiara Chopra"/>
    <s v="Male"/>
    <n v="36"/>
    <x v="14"/>
    <s v="South"/>
    <s v="P029"/>
    <x v="11"/>
    <x v="4"/>
    <s v="Technology"/>
    <n v="1"/>
    <n v="1299"/>
    <n v="0.05"/>
    <n v="610"/>
    <x v="3"/>
    <s v="Delivered"/>
    <s v="Mobile App"/>
    <n v="4"/>
    <n v="1299"/>
    <n v="64.95"/>
    <n v="1234.05"/>
    <n v="610"/>
    <n v="624.04999999999995"/>
    <n v="0"/>
    <s v="Dec"/>
    <n v="2025"/>
    <x v="2"/>
  </r>
  <r>
    <s v="ORD101987"/>
    <d v="2025-12-28T00:00:00"/>
    <s v="CUST2125"/>
    <s v="Tanvi Patel"/>
    <s v="Female"/>
    <n v="45"/>
    <x v="23"/>
    <s v="West"/>
    <s v="P017"/>
    <x v="17"/>
    <x v="5"/>
    <s v="Fitness"/>
    <n v="1"/>
    <n v="2499"/>
    <n v="0"/>
    <n v="1450"/>
    <x v="2"/>
    <s v="Delivered"/>
    <s v="Website"/>
    <n v="2"/>
    <n v="2499"/>
    <n v="0"/>
    <n v="2499"/>
    <n v="1450"/>
    <n v="1049"/>
    <n v="0"/>
    <s v="Dec"/>
    <n v="2025"/>
    <x v="2"/>
  </r>
  <r>
    <s v="ORD104265"/>
    <d v="2025-12-29T00:00:00"/>
    <s v="CUST1090"/>
    <s v="Manish Agarwal"/>
    <s v="Female"/>
    <n v="21"/>
    <x v="1"/>
    <s v="North"/>
    <s v="P007"/>
    <x v="5"/>
    <x v="2"/>
    <s v="Footwear"/>
    <n v="1"/>
    <n v="2899"/>
    <n v="0.05"/>
    <n v="1700"/>
    <x v="1"/>
    <s v="Delivered"/>
    <s v="Mobile App"/>
    <n v="3"/>
    <n v="2899"/>
    <n v="144.95000000000002"/>
    <n v="2754.05"/>
    <n v="1700"/>
    <n v="1054.0500000000002"/>
    <n v="0"/>
    <s v="Dec"/>
    <n v="2025"/>
    <x v="0"/>
  </r>
  <r>
    <s v="ORD102389"/>
    <d v="2025-12-29T00:00:00"/>
    <s v="CUST1989"/>
    <s v="Akash Bansal"/>
    <s v="Female"/>
    <n v="31"/>
    <x v="11"/>
    <s v="West"/>
    <s v="P004"/>
    <x v="19"/>
    <x v="3"/>
    <s v="Accessories"/>
    <n v="1"/>
    <n v="899"/>
    <n v="0"/>
    <n v="480"/>
    <x v="3"/>
    <s v="Delivered"/>
    <s v="Mobile App"/>
    <n v="4"/>
    <n v="899"/>
    <n v="0"/>
    <n v="899"/>
    <n v="480"/>
    <n v="419"/>
    <n v="0"/>
    <s v="Dec"/>
    <n v="2025"/>
    <x v="3"/>
  </r>
  <r>
    <s v="ORD100997"/>
    <d v="2025-12-29T00:00:00"/>
    <s v="CUST1093"/>
    <s v="Akash Bansal"/>
    <s v="Male"/>
    <n v="32"/>
    <x v="11"/>
    <s v="West"/>
    <s v="P014"/>
    <x v="29"/>
    <x v="0"/>
    <s v="Home Decor"/>
    <n v="1"/>
    <n v="1299"/>
    <n v="0.15"/>
    <n v="690"/>
    <x v="0"/>
    <s v="Delivered"/>
    <s v="Mobile App"/>
    <n v="5"/>
    <n v="1299"/>
    <n v="194.85"/>
    <n v="1104.1500000000001"/>
    <n v="690"/>
    <n v="414.15000000000009"/>
    <n v="0"/>
    <s v="Dec"/>
    <n v="2025"/>
    <x v="3"/>
  </r>
  <r>
    <s v="ORD101222"/>
    <d v="2025-12-29T00:00:00"/>
    <s v="CUST0787"/>
    <s v="Anjali Verma"/>
    <s v="Female"/>
    <n v="41"/>
    <x v="5"/>
    <s v="West"/>
    <s v="P030"/>
    <x v="7"/>
    <x v="4"/>
    <s v="Self Development"/>
    <n v="1"/>
    <n v="599"/>
    <n v="0.25"/>
    <n v="260"/>
    <x v="4"/>
    <s v="Delivered"/>
    <s v="Mobile App"/>
    <n v="5"/>
    <n v="599"/>
    <n v="149.75"/>
    <n v="449.25"/>
    <n v="260"/>
    <n v="189.25"/>
    <n v="0"/>
    <s v="Dec"/>
    <n v="2025"/>
    <x v="2"/>
  </r>
  <r>
    <s v="ORD102506"/>
    <d v="2025-12-29T00:00:00"/>
    <s v="CUST1690"/>
    <s v="Rohan Rao"/>
    <s v="Female"/>
    <n v="31"/>
    <x v="6"/>
    <s v="North"/>
    <s v="P025"/>
    <x v="1"/>
    <x v="1"/>
    <s v="Skincare"/>
    <n v="3"/>
    <n v="699"/>
    <n v="0.15"/>
    <n v="930"/>
    <x v="2"/>
    <s v="Delivered"/>
    <s v="Mobile App"/>
    <n v="5"/>
    <n v="2097"/>
    <n v="314.55"/>
    <n v="1782.45"/>
    <n v="930"/>
    <n v="852.45"/>
    <n v="0"/>
    <s v="Dec"/>
    <n v="2025"/>
    <x v="3"/>
  </r>
  <r>
    <s v="ORD101210"/>
    <d v="2025-12-29T00:00:00"/>
    <s v="CUST2182"/>
    <s v="Kabir Gupta"/>
    <s v="Female"/>
    <n v="31"/>
    <x v="2"/>
    <s v="East"/>
    <s v="P008"/>
    <x v="2"/>
    <x v="2"/>
    <s v="Clothing"/>
    <n v="3"/>
    <n v="799"/>
    <n v="0.05"/>
    <n v="1170"/>
    <x v="1"/>
    <s v="Delivered"/>
    <s v="Website"/>
    <n v="5"/>
    <n v="2397"/>
    <n v="119.85000000000001"/>
    <n v="2277.15"/>
    <n v="1170"/>
    <n v="1107.1500000000001"/>
    <n v="0"/>
    <s v="Dec"/>
    <n v="2025"/>
    <x v="3"/>
  </r>
  <r>
    <s v="ORD100824"/>
    <d v="2025-12-29T00:00:00"/>
    <s v="CUST1426"/>
    <s v="Yash Agarwal"/>
    <s v="Female"/>
    <n v="51"/>
    <x v="17"/>
    <s v="North"/>
    <s v="P002"/>
    <x v="10"/>
    <x v="3"/>
    <s v="Audio"/>
    <n v="1"/>
    <n v="1899"/>
    <n v="0.15"/>
    <n v="1120"/>
    <x v="5"/>
    <s v="Delivered"/>
    <s v="Website"/>
    <n v="5"/>
    <n v="1899"/>
    <n v="284.84999999999997"/>
    <n v="1614.15"/>
    <n v="1120"/>
    <n v="494.15000000000009"/>
    <n v="0"/>
    <s v="Dec"/>
    <n v="2025"/>
    <x v="1"/>
  </r>
  <r>
    <s v="ORD103286"/>
    <d v="2025-12-29T00:00:00"/>
    <s v="CUST0906"/>
    <s v="Arjun Rao"/>
    <s v="Male"/>
    <n v="34"/>
    <x v="7"/>
    <s v="West"/>
    <s v="P019"/>
    <x v="18"/>
    <x v="5"/>
    <s v="Sports"/>
    <n v="1"/>
    <n v="1499"/>
    <n v="0.1"/>
    <n v="800"/>
    <x v="5"/>
    <s v="Delivered"/>
    <s v="Mobile App"/>
    <n v="5"/>
    <n v="1499"/>
    <n v="149.9"/>
    <n v="1349.1"/>
    <n v="800"/>
    <n v="549.09999999999991"/>
    <n v="0"/>
    <s v="Dec"/>
    <n v="2025"/>
    <x v="3"/>
  </r>
  <r>
    <s v="ORD103374"/>
    <d v="2025-12-29T00:00:00"/>
    <s v="CUST0132"/>
    <s v="Varun Jain"/>
    <s v="Male"/>
    <n v="40"/>
    <x v="21"/>
    <s v="East"/>
    <s v="P017"/>
    <x v="17"/>
    <x v="5"/>
    <s v="Fitness"/>
    <n v="2"/>
    <n v="2499"/>
    <n v="0.1"/>
    <n v="2900"/>
    <x v="1"/>
    <s v="Delivered"/>
    <s v="Website"/>
    <n v="4"/>
    <n v="4998"/>
    <n v="499.8"/>
    <n v="4498.2"/>
    <n v="2900"/>
    <n v="1598.1999999999998"/>
    <n v="0"/>
    <s v="Dec"/>
    <n v="2025"/>
    <x v="2"/>
  </r>
  <r>
    <s v="ORD104029"/>
    <d v="2025-12-29T00:00:00"/>
    <s v="CUST1380"/>
    <s v="Varun Jain"/>
    <s v="Male"/>
    <n v="23"/>
    <x v="16"/>
    <s v="North"/>
    <s v="P011"/>
    <x v="24"/>
    <x v="0"/>
    <s v="Kitchen"/>
    <n v="3"/>
    <n v="3499"/>
    <n v="0.1"/>
    <n v="6750"/>
    <x v="0"/>
    <s v="Returned"/>
    <s v="Mobile App"/>
    <n v="4"/>
    <n v="10497"/>
    <n v="1049.7"/>
    <n v="9447.2999999999993"/>
    <n v="6750"/>
    <n v="2697.2999999999993"/>
    <n v="0"/>
    <s v="Dec"/>
    <n v="2025"/>
    <x v="0"/>
  </r>
  <r>
    <s v="ORD100662"/>
    <d v="2025-12-29T00:00:00"/>
    <s v="CUST0739"/>
    <s v="Riya Verma"/>
    <s v="Female"/>
    <n v="18"/>
    <x v="5"/>
    <s v="West"/>
    <s v="P026"/>
    <x v="15"/>
    <x v="4"/>
    <s v="Fiction"/>
    <n v="3"/>
    <n v="899"/>
    <n v="0.1"/>
    <n v="1260"/>
    <x v="1"/>
    <s v="Delivered"/>
    <s v="Website"/>
    <n v="5"/>
    <n v="2697"/>
    <n v="269.7"/>
    <n v="2427.3000000000002"/>
    <n v="1260"/>
    <n v="1167.3000000000002"/>
    <n v="0"/>
    <s v="Dec"/>
    <n v="2025"/>
    <x v="0"/>
  </r>
  <r>
    <s v="ORD103667"/>
    <d v="2025-12-30T00:00:00"/>
    <s v="CUST2080"/>
    <s v="Aarav Sharma"/>
    <s v="Male"/>
    <n v="41"/>
    <x v="16"/>
    <s v="North"/>
    <s v="P007"/>
    <x v="5"/>
    <x v="2"/>
    <s v="Footwear"/>
    <n v="4"/>
    <n v="2899"/>
    <n v="0.05"/>
    <n v="6800"/>
    <x v="4"/>
    <s v="Delivered"/>
    <s v="Website"/>
    <n v="5"/>
    <n v="11596"/>
    <n v="579.80000000000007"/>
    <n v="11016.2"/>
    <n v="6800"/>
    <n v="4216.2000000000007"/>
    <n v="0"/>
    <s v="Dec"/>
    <n v="2025"/>
    <x v="2"/>
  </r>
  <r>
    <s v="ORD102094"/>
    <d v="2025-12-30T00:00:00"/>
    <s v="CUST0920"/>
    <s v="Ishaan Malhotra"/>
    <s v="Female"/>
    <n v="43"/>
    <x v="2"/>
    <s v="East"/>
    <s v="P026"/>
    <x v="15"/>
    <x v="4"/>
    <s v="Fiction"/>
    <n v="2"/>
    <n v="899"/>
    <n v="0.1"/>
    <n v="840"/>
    <x v="0"/>
    <s v="Delivered"/>
    <s v="Website"/>
    <n v="4"/>
    <n v="1798"/>
    <n v="179.8"/>
    <n v="1618.2"/>
    <n v="840"/>
    <n v="778.2"/>
    <n v="0"/>
    <s v="Dec"/>
    <n v="2025"/>
    <x v="2"/>
  </r>
  <r>
    <s v="ORD100958"/>
    <d v="2025-12-30T00:00:00"/>
    <s v="CUST1783"/>
    <s v="Aditi Saxena"/>
    <s v="Male"/>
    <n v="24"/>
    <x v="22"/>
    <s v="South"/>
    <s v="P016"/>
    <x v="28"/>
    <x v="5"/>
    <s v="Fitness"/>
    <n v="1"/>
    <n v="999"/>
    <n v="0.1"/>
    <n v="520"/>
    <x v="4"/>
    <s v="Delivered"/>
    <s v="Mobile App"/>
    <n v="4"/>
    <n v="999"/>
    <n v="99.9"/>
    <n v="899.1"/>
    <n v="520"/>
    <n v="379.1"/>
    <n v="0"/>
    <s v="Dec"/>
    <n v="2025"/>
    <x v="0"/>
  </r>
  <r>
    <s v="ORD101088"/>
    <d v="2025-12-30T00:00:00"/>
    <s v="CUST0118"/>
    <s v="Simran Gupta"/>
    <s v="Female"/>
    <n v="36"/>
    <x v="12"/>
    <s v="West"/>
    <s v="P025"/>
    <x v="1"/>
    <x v="1"/>
    <s v="Skincare"/>
    <n v="2"/>
    <n v="699"/>
    <n v="0"/>
    <n v="620"/>
    <x v="3"/>
    <s v="Delivered"/>
    <s v="Mobile App"/>
    <n v="5"/>
    <n v="1398"/>
    <n v="0"/>
    <n v="1398"/>
    <n v="620"/>
    <n v="778"/>
    <n v="0"/>
    <s v="Dec"/>
    <n v="2025"/>
    <x v="2"/>
  </r>
  <r>
    <s v="ORD101414"/>
    <d v="2025-12-30T00:00:00"/>
    <s v="CUST1623"/>
    <s v="Aditi Saxena"/>
    <s v="Male"/>
    <n v="31"/>
    <x v="5"/>
    <s v="West"/>
    <s v="P029"/>
    <x v="11"/>
    <x v="4"/>
    <s v="Technology"/>
    <n v="2"/>
    <n v="1299"/>
    <n v="0.05"/>
    <n v="1220"/>
    <x v="0"/>
    <s v="Delivered"/>
    <s v="Mobile App"/>
    <n v="1"/>
    <n v="2598"/>
    <n v="129.9"/>
    <n v="2468.1"/>
    <n v="1220"/>
    <n v="1248.0999999999999"/>
    <n v="0"/>
    <s v="Dec"/>
    <n v="2025"/>
    <x v="3"/>
  </r>
  <r>
    <s v="ORD104360"/>
    <d v="2025-12-30T00:00:00"/>
    <s v="CUST0574"/>
    <s v="Pooja Kapoor"/>
    <s v="Female"/>
    <n v="27"/>
    <x v="0"/>
    <s v="East"/>
    <s v="P022"/>
    <x v="4"/>
    <x v="1"/>
    <s v="Skincare"/>
    <n v="1"/>
    <n v="799"/>
    <n v="0.1"/>
    <n v="360"/>
    <x v="0"/>
    <s v="Delivered"/>
    <s v="Mobile App"/>
    <n v="5"/>
    <n v="799"/>
    <n v="79.900000000000006"/>
    <n v="719.1"/>
    <n v="360"/>
    <n v="359.1"/>
    <n v="0"/>
    <s v="Dec"/>
    <n v="2025"/>
    <x v="3"/>
  </r>
  <r>
    <s v="ORD103423"/>
    <d v="2025-12-30T00:00:00"/>
    <s v="CUST0403"/>
    <s v="Anjali Verma"/>
    <s v="Male"/>
    <n v="33"/>
    <x v="19"/>
    <s v="East"/>
    <s v="P025"/>
    <x v="1"/>
    <x v="1"/>
    <s v="Skincare"/>
    <n v="1"/>
    <n v="699"/>
    <n v="0"/>
    <n v="310"/>
    <x v="1"/>
    <s v="Delivered"/>
    <s v="Mobile App"/>
    <n v="5"/>
    <n v="699"/>
    <n v="0"/>
    <n v="699"/>
    <n v="310"/>
    <n v="389"/>
    <n v="0"/>
    <s v="Dec"/>
    <n v="2025"/>
    <x v="3"/>
  </r>
  <r>
    <s v="ORD102465"/>
    <d v="2025-12-30T00:00:00"/>
    <s v="CUST1310"/>
    <s v="Pooja Kapoor"/>
    <s v="Female"/>
    <n v="29"/>
    <x v="14"/>
    <s v="South"/>
    <s v="P015"/>
    <x v="23"/>
    <x v="0"/>
    <s v="Home Decor"/>
    <n v="3"/>
    <n v="1599"/>
    <n v="0.15"/>
    <n v="2550"/>
    <x v="0"/>
    <s v="Delivered"/>
    <s v="Website"/>
    <n v="5"/>
    <n v="4797"/>
    <n v="719.55"/>
    <n v="4077.45"/>
    <n v="2550"/>
    <n v="1527.4499999999998"/>
    <n v="0"/>
    <s v="Dec"/>
    <n v="2025"/>
    <x v="3"/>
  </r>
  <r>
    <s v="ORD104138"/>
    <d v="2025-12-30T00:00:00"/>
    <s v="CUST1708"/>
    <s v="Rahul Kumar"/>
    <s v="Male"/>
    <n v="30"/>
    <x v="2"/>
    <s v="East"/>
    <s v="P014"/>
    <x v="29"/>
    <x v="0"/>
    <s v="Home Decor"/>
    <n v="1"/>
    <n v="1299"/>
    <n v="0"/>
    <n v="690"/>
    <x v="0"/>
    <s v="Delivered"/>
    <s v="Mobile App"/>
    <n v="5"/>
    <n v="1299"/>
    <n v="0"/>
    <n v="1299"/>
    <n v="690"/>
    <n v="609"/>
    <n v="0"/>
    <s v="Dec"/>
    <n v="2025"/>
    <x v="3"/>
  </r>
  <r>
    <s v="ORD103820"/>
    <d v="2025-12-30T00:00:00"/>
    <s v="CUST1605"/>
    <s v="Akash Bansal"/>
    <s v="Male"/>
    <n v="29"/>
    <x v="0"/>
    <s v="East"/>
    <s v="P015"/>
    <x v="23"/>
    <x v="0"/>
    <s v="Home Decor"/>
    <n v="2"/>
    <n v="1599"/>
    <n v="0.1"/>
    <n v="1700"/>
    <x v="4"/>
    <s v="Delivered"/>
    <s v="Website"/>
    <n v="5"/>
    <n v="3198"/>
    <n v="319.8"/>
    <n v="2878.2"/>
    <n v="1700"/>
    <n v="1178.1999999999998"/>
    <n v="0"/>
    <s v="Dec"/>
    <n v="2025"/>
    <x v="3"/>
  </r>
  <r>
    <s v="ORD101587"/>
    <d v="2025-12-30T00:00:00"/>
    <s v="CUST0579"/>
    <s v="Riya Verma"/>
    <s v="Female"/>
    <n v="42"/>
    <x v="16"/>
    <s v="North"/>
    <s v="P010"/>
    <x v="26"/>
    <x v="2"/>
    <s v="Clothing"/>
    <n v="1"/>
    <n v="1499"/>
    <n v="0.1"/>
    <n v="780"/>
    <x v="0"/>
    <s v="Delivered"/>
    <s v="Website"/>
    <n v="5"/>
    <n v="1499"/>
    <n v="149.9"/>
    <n v="1349.1"/>
    <n v="780"/>
    <n v="569.09999999999991"/>
    <n v="0"/>
    <s v="Dec"/>
    <n v="2025"/>
    <x v="2"/>
  </r>
  <r>
    <s v="ORD104531"/>
    <d v="2025-12-30T00:00:00"/>
    <s v="CUST1601"/>
    <s v="Diya Mishra"/>
    <s v="Female"/>
    <n v="31"/>
    <x v="17"/>
    <s v="North"/>
    <s v="P009"/>
    <x v="21"/>
    <x v="2"/>
    <s v="Clothing"/>
    <n v="2"/>
    <n v="1999"/>
    <n v="0.2"/>
    <n v="2100"/>
    <x v="0"/>
    <s v="Delivered"/>
    <s v="Mobile App"/>
    <n v="5"/>
    <n v="3998"/>
    <n v="799.6"/>
    <n v="3198.4"/>
    <n v="2100"/>
    <n v="1098.4000000000001"/>
    <n v="0"/>
    <s v="Dec"/>
    <n v="2025"/>
    <x v="3"/>
  </r>
  <r>
    <s v="ORD102238"/>
    <d v="2025-12-30T00:00:00"/>
    <s v="CUST1399"/>
    <s v="Aditi Saxena"/>
    <s v="Male"/>
    <n v="34"/>
    <x v="18"/>
    <s v="South"/>
    <s v="P017"/>
    <x v="17"/>
    <x v="5"/>
    <s v="Fitness"/>
    <n v="2"/>
    <n v="2499"/>
    <n v="0"/>
    <n v="2900"/>
    <x v="4"/>
    <s v="Delivered"/>
    <s v="Website"/>
    <n v="4"/>
    <n v="4998"/>
    <n v="0"/>
    <n v="4998"/>
    <n v="2900"/>
    <n v="2098"/>
    <n v="0"/>
    <s v="Dec"/>
    <n v="2025"/>
    <x v="3"/>
  </r>
  <r>
    <s v="ORD101716"/>
    <d v="2025-12-30T00:00:00"/>
    <s v="CUST1097"/>
    <s v="Zoya Singh"/>
    <s v="Male"/>
    <n v="18"/>
    <x v="10"/>
    <s v="South"/>
    <s v="P022"/>
    <x v="4"/>
    <x v="1"/>
    <s v="Skincare"/>
    <n v="2"/>
    <n v="799"/>
    <n v="0.2"/>
    <n v="720"/>
    <x v="5"/>
    <s v="Delivered"/>
    <s v="Mobile App"/>
    <n v="5"/>
    <n v="1598"/>
    <n v="319.60000000000002"/>
    <n v="1278.4000000000001"/>
    <n v="720"/>
    <n v="558.40000000000009"/>
    <n v="0"/>
    <s v="Dec"/>
    <n v="2025"/>
    <x v="0"/>
  </r>
  <r>
    <s v="ORD103942"/>
    <d v="2025-12-30T00:00:00"/>
    <s v="CUST1686"/>
    <s v="Simran Gupta"/>
    <s v="Male"/>
    <n v="27"/>
    <x v="21"/>
    <s v="East"/>
    <s v="P027"/>
    <x v="25"/>
    <x v="4"/>
    <s v="Business"/>
    <n v="1"/>
    <n v="699"/>
    <n v="0.25"/>
    <n v="300"/>
    <x v="0"/>
    <s v="Delivered"/>
    <s v="Website"/>
    <n v="5"/>
    <n v="699"/>
    <n v="174.75"/>
    <n v="524.25"/>
    <n v="300"/>
    <n v="224.25"/>
    <n v="0"/>
    <s v="Dec"/>
    <n v="2025"/>
    <x v="3"/>
  </r>
  <r>
    <s v="ORD102533"/>
    <d v="2025-12-31T00:00:00"/>
    <s v="CUST1067"/>
    <s v="Kiara Chopra"/>
    <s v="Female"/>
    <n v="46"/>
    <x v="10"/>
    <s v="South"/>
    <s v="P004"/>
    <x v="19"/>
    <x v="3"/>
    <s v="Accessories"/>
    <n v="1"/>
    <n v="899"/>
    <n v="0.1"/>
    <n v="480"/>
    <x v="0"/>
    <s v="Delivered"/>
    <s v="Mobile App"/>
    <n v="4"/>
    <n v="899"/>
    <n v="89.9"/>
    <n v="809.1"/>
    <n v="480"/>
    <n v="329.1"/>
    <n v="0"/>
    <s v="Dec"/>
    <n v="2025"/>
    <x v="1"/>
  </r>
  <r>
    <s v="ORD100657"/>
    <d v="2025-12-31T00:00:00"/>
    <s v="CUST1019"/>
    <s v="Vansh Chopra"/>
    <s v="Female"/>
    <n v="35"/>
    <x v="12"/>
    <s v="West"/>
    <s v="P004"/>
    <x v="19"/>
    <x v="3"/>
    <s v="Accessories"/>
    <n v="1"/>
    <n v="899"/>
    <n v="0.2"/>
    <n v="480"/>
    <x v="1"/>
    <s v="Delivered"/>
    <s v="Mobile App"/>
    <n v="4"/>
    <n v="899"/>
    <n v="179.8"/>
    <n v="719.2"/>
    <n v="480"/>
    <n v="239.20000000000005"/>
    <n v="0"/>
    <s v="Dec"/>
    <n v="2025"/>
    <x v="3"/>
  </r>
  <r>
    <s v="ORD101020"/>
    <d v="2025-12-31T00:00:00"/>
    <s v="CUST0711"/>
    <s v="Nisha Saxena"/>
    <s v="Male"/>
    <n v="22"/>
    <x v="6"/>
    <s v="North"/>
    <s v="P027"/>
    <x v="25"/>
    <x v="4"/>
    <s v="Business"/>
    <n v="2"/>
    <n v="699"/>
    <n v="0.2"/>
    <n v="600"/>
    <x v="1"/>
    <s v="Delivered"/>
    <s v="Website"/>
    <n v="3"/>
    <n v="1398"/>
    <n v="279.60000000000002"/>
    <n v="1118.4000000000001"/>
    <n v="600"/>
    <n v="518.40000000000009"/>
    <n v="0"/>
    <s v="Dec"/>
    <n v="2025"/>
    <x v="0"/>
  </r>
  <r>
    <s v="ORD100234"/>
    <d v="2025-12-31T00:00:00"/>
    <s v="CUST1837"/>
    <s v="Tanvi Patel"/>
    <s v="Male"/>
    <n v="21"/>
    <x v="22"/>
    <s v="South"/>
    <s v="P005"/>
    <x v="27"/>
    <x v="3"/>
    <s v="Accessories"/>
    <n v="1"/>
    <n v="1599"/>
    <n v="0.2"/>
    <n v="920"/>
    <x v="1"/>
    <s v="Delivered"/>
    <s v="Mobile App"/>
    <n v="5"/>
    <n v="1599"/>
    <n v="319.8"/>
    <n v="1279.2"/>
    <n v="920"/>
    <n v="359.20000000000005"/>
    <n v="0"/>
    <s v="Dec"/>
    <n v="2025"/>
    <x v="0"/>
  </r>
  <r>
    <s v="ORD101557"/>
    <d v="2025-12-31T00:00:00"/>
    <s v="CUST0994"/>
    <s v="Manish Agarwal"/>
    <s v="Male"/>
    <n v="28"/>
    <x v="22"/>
    <s v="South"/>
    <s v="P007"/>
    <x v="5"/>
    <x v="2"/>
    <s v="Footwear"/>
    <n v="2"/>
    <n v="2899"/>
    <n v="0.15"/>
    <n v="3400"/>
    <x v="0"/>
    <s v="Delivered"/>
    <s v="Mobile App"/>
    <n v="5"/>
    <n v="5798"/>
    <n v="869.69999999999993"/>
    <n v="4928.3"/>
    <n v="3400"/>
    <n v="1528.3000000000002"/>
    <n v="0"/>
    <s v="Dec"/>
    <n v="2025"/>
    <x v="3"/>
  </r>
  <r>
    <s v="ORD102588"/>
    <d v="2025-12-31T00:00:00"/>
    <s v="CUST1997"/>
    <s v="Tanvi Patel"/>
    <s v="Female"/>
    <n v="31"/>
    <x v="21"/>
    <s v="East"/>
    <s v="P027"/>
    <x v="25"/>
    <x v="4"/>
    <s v="Business"/>
    <n v="1"/>
    <n v="699"/>
    <n v="0.05"/>
    <n v="300"/>
    <x v="0"/>
    <s v="Delivered"/>
    <s v="Website"/>
    <n v="4"/>
    <n v="699"/>
    <n v="34.950000000000003"/>
    <n v="664.05"/>
    <n v="300"/>
    <n v="364.04999999999995"/>
    <n v="0"/>
    <s v="Dec"/>
    <n v="2025"/>
    <x v="3"/>
  </r>
  <r>
    <s v="ORD100450"/>
    <d v="2025-12-31T00:00:00"/>
    <s v="CUST0341"/>
    <s v="Pranav Bansal"/>
    <s v="Female"/>
    <n v="29"/>
    <x v="11"/>
    <s v="West"/>
    <s v="P030"/>
    <x v="7"/>
    <x v="4"/>
    <s v="Self Development"/>
    <n v="2"/>
    <n v="599"/>
    <n v="0.05"/>
    <n v="520"/>
    <x v="1"/>
    <s v="Delivered"/>
    <s v="Mobile App"/>
    <n v="5"/>
    <n v="1198"/>
    <n v="59.900000000000006"/>
    <n v="1138.0999999999999"/>
    <n v="520"/>
    <n v="618.09999999999991"/>
    <n v="0"/>
    <s v="Dec"/>
    <n v="2025"/>
    <x v="3"/>
  </r>
  <r>
    <s v="ORD103554"/>
    <d v="2025-12-31T00:00:00"/>
    <s v="CUST1333"/>
    <s v="Pranav Bansal"/>
    <s v="Female"/>
    <n v="25"/>
    <x v="2"/>
    <s v="East"/>
    <s v="P018"/>
    <x v="16"/>
    <x v="5"/>
    <s v="Sports"/>
    <n v="2"/>
    <n v="2199"/>
    <n v="0.2"/>
    <n v="2500"/>
    <x v="1"/>
    <s v="Delivered"/>
    <s v="Mobile App"/>
    <n v="4"/>
    <n v="4398"/>
    <n v="879.6"/>
    <n v="3518.4"/>
    <n v="2500"/>
    <n v="1018.4000000000001"/>
    <n v="0"/>
    <s v="Dec"/>
    <n v="2025"/>
    <x v="0"/>
  </r>
  <r>
    <s v="ORD101238"/>
    <d v="2025-12-31T00:00:00"/>
    <s v="CUST0545"/>
    <s v="Diya Mishra"/>
    <s v="Female"/>
    <n v="38"/>
    <x v="13"/>
    <s v="North"/>
    <s v="P022"/>
    <x v="4"/>
    <x v="1"/>
    <s v="Skincare"/>
    <n v="1"/>
    <n v="799"/>
    <n v="0.1"/>
    <n v="360"/>
    <x v="0"/>
    <s v="Delivered"/>
    <s v="Website"/>
    <n v="5"/>
    <n v="799"/>
    <n v="79.900000000000006"/>
    <n v="719.1"/>
    <n v="360"/>
    <n v="359.1"/>
    <n v="0"/>
    <s v="Dec"/>
    <n v="2025"/>
    <x v="2"/>
  </r>
  <r>
    <s v="ORD104782"/>
    <d v="2026-01-01T00:00:00"/>
    <s v="CUST1842"/>
    <s v="Yash Agarwal"/>
    <s v="Male"/>
    <n v="22"/>
    <x v="17"/>
    <s v="North"/>
    <s v="P027"/>
    <x v="25"/>
    <x v="4"/>
    <s v="Business"/>
    <n v="1"/>
    <n v="699"/>
    <n v="0.1"/>
    <n v="300"/>
    <x v="0"/>
    <s v="Delivered"/>
    <s v="Mobile App"/>
    <n v="2"/>
    <n v="699"/>
    <n v="69.900000000000006"/>
    <n v="629.1"/>
    <n v="300"/>
    <n v="329.1"/>
    <n v="0"/>
    <s v="Jan"/>
    <n v="2026"/>
    <x v="0"/>
  </r>
  <r>
    <s v="ORD103991"/>
    <d v="2026-01-01T00:00:00"/>
    <s v="CUST0533"/>
    <s v="Pranav Bansal"/>
    <s v="Male"/>
    <n v="34"/>
    <x v="8"/>
    <s v="East"/>
    <s v="P009"/>
    <x v="21"/>
    <x v="2"/>
    <s v="Clothing"/>
    <n v="1"/>
    <n v="1999"/>
    <n v="0.15"/>
    <n v="1050"/>
    <x v="4"/>
    <s v="Delivered"/>
    <s v="Mobile App"/>
    <n v="5"/>
    <n v="1999"/>
    <n v="299.84999999999997"/>
    <n v="1699.15"/>
    <n v="1050"/>
    <n v="649.15000000000009"/>
    <n v="0"/>
    <s v="Jan"/>
    <n v="2026"/>
    <x v="3"/>
  </r>
  <r>
    <s v="ORD101893"/>
    <d v="2026-01-01T00:00:00"/>
    <s v="CUST0246"/>
    <s v="Simran Gupta"/>
    <s v="Female"/>
    <n v="28"/>
    <x v="21"/>
    <s v="East"/>
    <s v="P002"/>
    <x v="10"/>
    <x v="3"/>
    <s v="Audio"/>
    <n v="1"/>
    <n v="1899"/>
    <n v="0.1"/>
    <n v="1120"/>
    <x v="0"/>
    <s v="Cancelled"/>
    <s v="Website"/>
    <m/>
    <n v="1899"/>
    <n v="189.9"/>
    <n v="1709.1"/>
    <n v="1120"/>
    <n v="589.09999999999991"/>
    <n v="0"/>
    <s v="Jan"/>
    <n v="2026"/>
    <x v="3"/>
  </r>
  <r>
    <s v="ORD101147"/>
    <d v="2026-01-01T00:00:00"/>
    <s v="CUST0581"/>
    <s v="Akash Bansal"/>
    <s v="Male"/>
    <n v="23"/>
    <x v="7"/>
    <s v="West"/>
    <s v="P020"/>
    <x v="14"/>
    <x v="5"/>
    <s v="Fitness"/>
    <n v="4"/>
    <n v="699"/>
    <n v="0.15"/>
    <n v="1280"/>
    <x v="1"/>
    <s v="Delivered"/>
    <s v="Mobile App"/>
    <n v="4"/>
    <n v="2796"/>
    <n v="419.4"/>
    <n v="2376.6"/>
    <n v="1280"/>
    <n v="1096.5999999999999"/>
    <n v="0"/>
    <s v="Jan"/>
    <n v="2026"/>
    <x v="0"/>
  </r>
  <r>
    <s v="ORD103656"/>
    <d v="2026-01-01T00:00:00"/>
    <s v="CUST2085"/>
    <s v="Akash Bansal"/>
    <s v="Male"/>
    <n v="26"/>
    <x v="14"/>
    <s v="South"/>
    <s v="P006"/>
    <x v="8"/>
    <x v="2"/>
    <s v="Bags"/>
    <n v="1"/>
    <n v="1799"/>
    <n v="0.05"/>
    <n v="950"/>
    <x v="0"/>
    <s v="Delivered"/>
    <s v="Website"/>
    <n v="4"/>
    <n v="1799"/>
    <n v="89.95"/>
    <n v="1709.05"/>
    <n v="950"/>
    <n v="759.05"/>
    <n v="0"/>
    <s v="Jan"/>
    <n v="2026"/>
    <x v="3"/>
  </r>
  <r>
    <s v="ORD101334"/>
    <d v="2026-01-01T00:00:00"/>
    <s v="CUST0820"/>
    <s v="Karan Jain"/>
    <s v="Male"/>
    <n v="22"/>
    <x v="17"/>
    <s v="North"/>
    <s v="P023"/>
    <x v="20"/>
    <x v="1"/>
    <s v="Haircare"/>
    <n v="1"/>
    <n v="649"/>
    <n v="0.2"/>
    <n v="290"/>
    <x v="0"/>
    <s v="Delivered"/>
    <s v="Website"/>
    <n v="5"/>
    <n v="649"/>
    <n v="129.80000000000001"/>
    <n v="519.20000000000005"/>
    <n v="290"/>
    <n v="229.20000000000005"/>
    <n v="0"/>
    <s v="Jan"/>
    <n v="2026"/>
    <x v="0"/>
  </r>
  <r>
    <s v="ORD103537"/>
    <d v="2026-01-01T00:00:00"/>
    <s v="CUST0690"/>
    <s v="Yash Agarwal"/>
    <s v="Female"/>
    <n v="49"/>
    <x v="19"/>
    <s v="East"/>
    <s v="P008"/>
    <x v="2"/>
    <x v="2"/>
    <s v="Clothing"/>
    <n v="2"/>
    <n v="799"/>
    <n v="0.25"/>
    <n v="780"/>
    <x v="1"/>
    <s v="Delivered"/>
    <s v="Mobile App"/>
    <n v="5"/>
    <n v="1598"/>
    <n v="399.5"/>
    <n v="1198.5"/>
    <n v="780"/>
    <n v="418.5"/>
    <n v="0"/>
    <s v="Jan"/>
    <n v="2026"/>
    <x v="1"/>
  </r>
  <r>
    <s v="ORD103257"/>
    <d v="2026-01-01T00:00:00"/>
    <s v="CUST2007"/>
    <s v="Aditi Saxena"/>
    <s v="Male"/>
    <n v="39"/>
    <x v="2"/>
    <s v="East"/>
    <s v="P014"/>
    <x v="29"/>
    <x v="0"/>
    <s v="Home Decor"/>
    <n v="1"/>
    <n v="1299"/>
    <n v="0.05"/>
    <n v="690"/>
    <x v="0"/>
    <s v="Delivered"/>
    <s v="Mobile App"/>
    <n v="5"/>
    <n v="1299"/>
    <n v="64.95"/>
    <n v="1234.05"/>
    <n v="690"/>
    <n v="544.04999999999995"/>
    <n v="0"/>
    <s v="Jan"/>
    <n v="2026"/>
    <x v="2"/>
  </r>
  <r>
    <s v="ORD102209"/>
    <d v="2026-01-01T00:00:00"/>
    <s v="CUST0023"/>
    <s v="Aditi Saxena"/>
    <s v="Male"/>
    <n v="38"/>
    <x v="22"/>
    <s v="South"/>
    <s v="P012"/>
    <x v="0"/>
    <x v="0"/>
    <s v="Kitchen"/>
    <n v="2"/>
    <n v="5999"/>
    <n v="0"/>
    <n v="7800"/>
    <x v="1"/>
    <s v="Delivered"/>
    <s v="Mobile App"/>
    <n v="4"/>
    <n v="11998"/>
    <n v="0"/>
    <n v="11998"/>
    <n v="7800"/>
    <n v="4198"/>
    <n v="0"/>
    <s v="Jan"/>
    <n v="2026"/>
    <x v="2"/>
  </r>
  <r>
    <s v="ORD104416"/>
    <d v="2026-01-01T00:00:00"/>
    <s v="CUST1394"/>
    <s v="Yash Agarwal"/>
    <s v="Male"/>
    <n v="22"/>
    <x v="3"/>
    <s v="East"/>
    <s v="P001"/>
    <x v="6"/>
    <x v="3"/>
    <s v="Audio"/>
    <n v="2"/>
    <n v="2499"/>
    <n v="0.15"/>
    <n v="3100"/>
    <x v="2"/>
    <s v="Delivered"/>
    <s v="Website"/>
    <n v="5"/>
    <n v="4998"/>
    <n v="749.69999999999993"/>
    <n v="4248.3"/>
    <n v="3100"/>
    <n v="1148.3000000000002"/>
    <n v="0"/>
    <s v="Jan"/>
    <n v="2026"/>
    <x v="0"/>
  </r>
  <r>
    <s v="ORD103893"/>
    <d v="2026-01-02T00:00:00"/>
    <s v="CUST0285"/>
    <s v="Kavya Patel"/>
    <s v="Male"/>
    <n v="31"/>
    <x v="10"/>
    <s v="South"/>
    <s v="P030"/>
    <x v="7"/>
    <x v="4"/>
    <s v="Self Development"/>
    <n v="1"/>
    <n v="599"/>
    <n v="0.1"/>
    <n v="260"/>
    <x v="2"/>
    <s v="Cancelled"/>
    <s v="Website"/>
    <m/>
    <n v="599"/>
    <n v="59.900000000000006"/>
    <n v="539.1"/>
    <n v="260"/>
    <n v="279.10000000000002"/>
    <n v="0"/>
    <s v="Jan"/>
    <n v="2026"/>
    <x v="3"/>
  </r>
  <r>
    <s v="ORD103193"/>
    <d v="2026-01-02T00:00:00"/>
    <s v="CUST1074"/>
    <s v="Yash Agarwal"/>
    <s v="Female"/>
    <n v="34"/>
    <x v="13"/>
    <s v="North"/>
    <s v="P002"/>
    <x v="10"/>
    <x v="3"/>
    <s v="Audio"/>
    <n v="1"/>
    <n v="1899"/>
    <n v="0.1"/>
    <n v="1120"/>
    <x v="3"/>
    <s v="Delivered"/>
    <s v="Mobile App"/>
    <n v="4"/>
    <n v="1899"/>
    <n v="189.9"/>
    <n v="1709.1"/>
    <n v="1120"/>
    <n v="589.09999999999991"/>
    <n v="0"/>
    <s v="Jan"/>
    <n v="2026"/>
    <x v="3"/>
  </r>
  <r>
    <s v="ORD100413"/>
    <d v="2026-01-02T00:00:00"/>
    <s v="CUST0993"/>
    <s v="Diya Mishra"/>
    <s v="Male"/>
    <n v="29"/>
    <x v="17"/>
    <s v="North"/>
    <s v="P014"/>
    <x v="29"/>
    <x v="0"/>
    <s v="Home Decor"/>
    <n v="2"/>
    <n v="1299"/>
    <n v="0.15"/>
    <n v="1380"/>
    <x v="1"/>
    <s v="Delivered"/>
    <s v="Website"/>
    <n v="5"/>
    <n v="2598"/>
    <n v="389.7"/>
    <n v="2208.3000000000002"/>
    <n v="1380"/>
    <n v="828.30000000000018"/>
    <n v="0"/>
    <s v="Jan"/>
    <n v="2026"/>
    <x v="3"/>
  </r>
  <r>
    <s v="ORD104816"/>
    <d v="2026-01-02T00:00:00"/>
    <s v="CUST0685"/>
    <s v="Tanvi Patel"/>
    <s v="Male"/>
    <n v="26"/>
    <x v="6"/>
    <s v="North"/>
    <s v="P010"/>
    <x v="26"/>
    <x v="2"/>
    <s v="Clothing"/>
    <n v="1"/>
    <n v="1499"/>
    <n v="0.05"/>
    <n v="780"/>
    <x v="0"/>
    <s v="Delivered"/>
    <s v="Website"/>
    <n v="4"/>
    <n v="1499"/>
    <n v="74.95"/>
    <n v="1424.05"/>
    <n v="780"/>
    <n v="644.04999999999995"/>
    <n v="0"/>
    <s v="Jan"/>
    <n v="2026"/>
    <x v="3"/>
  </r>
  <r>
    <s v="ORD100047"/>
    <d v="2026-01-02T00:00:00"/>
    <s v="CUST1085"/>
    <s v="Kavya Patel"/>
    <s v="Male"/>
    <n v="18"/>
    <x v="18"/>
    <s v="South"/>
    <s v="P008"/>
    <x v="2"/>
    <x v="2"/>
    <s v="Clothing"/>
    <n v="1"/>
    <n v="799"/>
    <n v="0.1"/>
    <n v="390"/>
    <x v="1"/>
    <s v="Delivered"/>
    <s v="Website"/>
    <n v="4"/>
    <n v="799"/>
    <n v="79.900000000000006"/>
    <n v="719.1"/>
    <n v="390"/>
    <n v="329.1"/>
    <n v="0"/>
    <s v="Jan"/>
    <n v="2026"/>
    <x v="0"/>
  </r>
  <r>
    <s v="ORD102993"/>
    <d v="2026-01-02T00:00:00"/>
    <s v="CUST0399"/>
    <s v="Isha Mehta"/>
    <s v="Male"/>
    <n v="32"/>
    <x v="0"/>
    <s v="East"/>
    <s v="P015"/>
    <x v="23"/>
    <x v="0"/>
    <s v="Home Decor"/>
    <n v="3"/>
    <n v="1599"/>
    <n v="0.1"/>
    <n v="2550"/>
    <x v="0"/>
    <s v="Delivered"/>
    <s v="Website"/>
    <n v="5"/>
    <n v="4797"/>
    <n v="479.70000000000005"/>
    <n v="4317.3"/>
    <n v="2550"/>
    <n v="1767.3000000000002"/>
    <n v="0"/>
    <s v="Jan"/>
    <n v="2026"/>
    <x v="3"/>
  </r>
  <r>
    <s v="ORD104637"/>
    <d v="2026-01-02T00:00:00"/>
    <s v="CUST0692"/>
    <s v="Karan Jain"/>
    <s v="Male"/>
    <n v="49"/>
    <x v="3"/>
    <s v="East"/>
    <s v="P027"/>
    <x v="25"/>
    <x v="4"/>
    <s v="Business"/>
    <n v="1"/>
    <n v="699"/>
    <n v="0.05"/>
    <n v="300"/>
    <x v="3"/>
    <s v="Delivered"/>
    <s v="Website"/>
    <n v="4"/>
    <n v="699"/>
    <n v="34.950000000000003"/>
    <n v="664.05"/>
    <n v="300"/>
    <n v="364.04999999999995"/>
    <n v="0"/>
    <s v="Jan"/>
    <n v="2026"/>
    <x v="1"/>
  </r>
  <r>
    <s v="ORD103826"/>
    <d v="2026-01-02T00:00:00"/>
    <s v="CUST1265"/>
    <s v="Sakshi Mishra"/>
    <s v="Female"/>
    <n v="25"/>
    <x v="11"/>
    <s v="West"/>
    <s v="P024"/>
    <x v="13"/>
    <x v="1"/>
    <s v="Fragrance"/>
    <n v="2"/>
    <n v="1799"/>
    <n v="0.1"/>
    <n v="1800"/>
    <x v="3"/>
    <s v="Delivered"/>
    <s v="Mobile App"/>
    <n v="4"/>
    <n v="3598"/>
    <n v="359.8"/>
    <n v="3238.2"/>
    <n v="1800"/>
    <n v="1438.1999999999998"/>
    <n v="0"/>
    <s v="Jan"/>
    <n v="2026"/>
    <x v="0"/>
  </r>
  <r>
    <s v="ORD104424"/>
    <d v="2026-01-02T00:00:00"/>
    <s v="CUST1782"/>
    <s v="Simran Gupta"/>
    <s v="Female"/>
    <n v="37"/>
    <x v="1"/>
    <s v="North"/>
    <s v="P028"/>
    <x v="12"/>
    <x v="4"/>
    <s v="Technology"/>
    <n v="1"/>
    <n v="1099"/>
    <n v="0.05"/>
    <n v="520"/>
    <x v="1"/>
    <s v="Delivered"/>
    <s v="Website"/>
    <n v="5"/>
    <n v="1099"/>
    <n v="54.95"/>
    <n v="1044.05"/>
    <n v="520"/>
    <n v="524.04999999999995"/>
    <n v="0"/>
    <s v="Jan"/>
    <n v="2026"/>
    <x v="2"/>
  </r>
  <r>
    <s v="ORD103239"/>
    <d v="2026-01-02T00:00:00"/>
    <s v="CUST0498"/>
    <s v="Yash Agarwal"/>
    <s v="Female"/>
    <n v="43"/>
    <x v="23"/>
    <s v="West"/>
    <s v="P023"/>
    <x v="20"/>
    <x v="1"/>
    <s v="Haircare"/>
    <n v="1"/>
    <n v="649"/>
    <n v="0.15"/>
    <n v="290"/>
    <x v="4"/>
    <s v="Delivered"/>
    <s v="Website"/>
    <n v="5"/>
    <n v="649"/>
    <n v="97.35"/>
    <n v="551.65"/>
    <n v="290"/>
    <n v="261.64999999999998"/>
    <n v="0"/>
    <s v="Jan"/>
    <n v="2026"/>
    <x v="2"/>
  </r>
  <r>
    <s v="ORD101981"/>
    <d v="2026-01-02T00:00:00"/>
    <s v="CUST1101"/>
    <s v="Tanvi Patel"/>
    <s v="Female"/>
    <n v="33"/>
    <x v="14"/>
    <s v="South"/>
    <s v="P011"/>
    <x v="24"/>
    <x v="0"/>
    <s v="Kitchen"/>
    <n v="3"/>
    <n v="3499"/>
    <n v="0.25"/>
    <n v="6750"/>
    <x v="3"/>
    <s v="Delivered"/>
    <s v="Mobile App"/>
    <n v="5"/>
    <n v="10497"/>
    <n v="2624.25"/>
    <n v="7872.75"/>
    <n v="6750"/>
    <n v="1122.75"/>
    <n v="0"/>
    <s v="Jan"/>
    <n v="2026"/>
    <x v="3"/>
  </r>
  <r>
    <s v="ORD104189"/>
    <d v="2026-01-02T00:00:00"/>
    <s v="CUST1589"/>
    <s v="Pranav Bansal"/>
    <s v="Male"/>
    <n v="27"/>
    <x v="15"/>
    <s v="West"/>
    <s v="P029"/>
    <x v="11"/>
    <x v="4"/>
    <s v="Technology"/>
    <n v="2"/>
    <n v="1299"/>
    <n v="0.15"/>
    <n v="1220"/>
    <x v="3"/>
    <s v="Delivered"/>
    <s v="Mobile App"/>
    <n v="4"/>
    <n v="2598"/>
    <n v="389.7"/>
    <n v="2208.3000000000002"/>
    <n v="1220"/>
    <n v="988.30000000000018"/>
    <n v="0"/>
    <s v="Jan"/>
    <n v="2026"/>
    <x v="3"/>
  </r>
  <r>
    <s v="ORD101478"/>
    <d v="2026-01-02T00:00:00"/>
    <s v="CUST1192"/>
    <s v="Sanya Malhotra"/>
    <s v="Male"/>
    <n v="31"/>
    <x v="2"/>
    <s v="East"/>
    <s v="P014"/>
    <x v="29"/>
    <x v="0"/>
    <s v="Home Decor"/>
    <n v="1"/>
    <n v="1299"/>
    <n v="0"/>
    <n v="690"/>
    <x v="0"/>
    <s v="Delivered"/>
    <s v="Mobile App"/>
    <n v="2"/>
    <n v="1299"/>
    <n v="0"/>
    <n v="1299"/>
    <n v="690"/>
    <n v="609"/>
    <n v="0"/>
    <s v="Jan"/>
    <n v="2026"/>
    <x v="3"/>
  </r>
  <r>
    <s v="ORD101909"/>
    <d v="2026-01-03T00:00:00"/>
    <s v="CUST0400"/>
    <s v="Mohit Sharma"/>
    <s v="Male"/>
    <n v="18"/>
    <x v="18"/>
    <s v="South"/>
    <s v="P012"/>
    <x v="0"/>
    <x v="0"/>
    <s v="Kitchen"/>
    <n v="2"/>
    <n v="5999"/>
    <n v="0.1"/>
    <n v="7800"/>
    <x v="5"/>
    <s v="Delivered"/>
    <s v="Website"/>
    <n v="5"/>
    <n v="11998"/>
    <n v="1199.8"/>
    <n v="10798.2"/>
    <n v="7800"/>
    <n v="2998.2000000000007"/>
    <n v="0"/>
    <s v="Jan"/>
    <n v="2026"/>
    <x v="0"/>
  </r>
  <r>
    <s v="ORD102985"/>
    <d v="2026-01-03T00:00:00"/>
    <s v="CUST0122"/>
    <s v="Rohan Rao"/>
    <s v="Female"/>
    <n v="41"/>
    <x v="0"/>
    <s v="East"/>
    <s v="P018"/>
    <x v="16"/>
    <x v="5"/>
    <s v="Sports"/>
    <n v="1"/>
    <n v="2199"/>
    <n v="0.1"/>
    <n v="1250"/>
    <x v="3"/>
    <s v="Delivered"/>
    <s v="Mobile App"/>
    <n v="5"/>
    <n v="2199"/>
    <n v="219.9"/>
    <n v="1979.1"/>
    <n v="1250"/>
    <n v="729.09999999999991"/>
    <n v="0"/>
    <s v="Jan"/>
    <n v="2026"/>
    <x v="2"/>
  </r>
  <r>
    <s v="ORD104897"/>
    <d v="2026-01-03T00:00:00"/>
    <s v="CUST1892"/>
    <s v="Varun Jain"/>
    <s v="Female"/>
    <n v="41"/>
    <x v="21"/>
    <s v="East"/>
    <s v="P012"/>
    <x v="0"/>
    <x v="0"/>
    <s v="Kitchen"/>
    <n v="3"/>
    <n v="5999"/>
    <n v="0.1"/>
    <n v="11700"/>
    <x v="3"/>
    <s v="Delivered"/>
    <s v="Website"/>
    <n v="5"/>
    <n v="17997"/>
    <n v="1799.7"/>
    <n v="16197.3"/>
    <n v="11700"/>
    <n v="4497.2999999999993"/>
    <n v="0"/>
    <s v="Jan"/>
    <n v="2026"/>
    <x v="2"/>
  </r>
  <r>
    <s v="ORD104604"/>
    <d v="2026-01-03T00:00:00"/>
    <s v="CUST1790"/>
    <s v="Pooja Kapoor"/>
    <s v="Male"/>
    <n v="38"/>
    <x v="7"/>
    <s v="West"/>
    <s v="P026"/>
    <x v="15"/>
    <x v="4"/>
    <s v="Fiction"/>
    <n v="1"/>
    <n v="899"/>
    <n v="0.1"/>
    <n v="420"/>
    <x v="3"/>
    <s v="Delivered"/>
    <s v="Mobile App"/>
    <n v="4"/>
    <n v="899"/>
    <n v="89.9"/>
    <n v="809.1"/>
    <n v="420"/>
    <n v="389.1"/>
    <n v="0"/>
    <s v="Jan"/>
    <n v="2026"/>
    <x v="2"/>
  </r>
  <r>
    <s v="ORD104110"/>
    <d v="2026-01-03T00:00:00"/>
    <s v="CUST1626"/>
    <s v="Rohan Rao"/>
    <s v="Male"/>
    <n v="44"/>
    <x v="20"/>
    <s v="South"/>
    <s v="P021"/>
    <x v="3"/>
    <x v="1"/>
    <s v="Skincare"/>
    <n v="4"/>
    <n v="499"/>
    <n v="0.05"/>
    <n v="880"/>
    <x v="3"/>
    <s v="Delivered"/>
    <s v="Website"/>
    <n v="2"/>
    <n v="1996"/>
    <n v="99.800000000000011"/>
    <n v="1896.2"/>
    <n v="880"/>
    <n v="1016.2"/>
    <n v="0"/>
    <s v="Jan"/>
    <n v="2026"/>
    <x v="2"/>
  </r>
  <r>
    <s v="ORD103926"/>
    <d v="2026-01-03T00:00:00"/>
    <s v="CUST0378"/>
    <s v="Rohan Rao"/>
    <s v="Female"/>
    <n v="26"/>
    <x v="5"/>
    <s v="West"/>
    <s v="P002"/>
    <x v="10"/>
    <x v="3"/>
    <s v="Audio"/>
    <n v="1"/>
    <n v="1899"/>
    <n v="0.1"/>
    <n v="1120"/>
    <x v="3"/>
    <s v="Delivered"/>
    <s v="Website"/>
    <n v="4"/>
    <n v="1899"/>
    <n v="189.9"/>
    <n v="1709.1"/>
    <n v="1120"/>
    <n v="589.09999999999991"/>
    <n v="0"/>
    <s v="Jan"/>
    <n v="2026"/>
    <x v="3"/>
  </r>
  <r>
    <s v="ORD103471"/>
    <d v="2026-01-03T00:00:00"/>
    <s v="CUST0759"/>
    <s v="Aditi Saxena"/>
    <s v="Male"/>
    <n v="27"/>
    <x v="9"/>
    <s v="North"/>
    <s v="P005"/>
    <x v="27"/>
    <x v="3"/>
    <s v="Accessories"/>
    <n v="1"/>
    <n v="1599"/>
    <n v="0.1"/>
    <n v="920"/>
    <x v="2"/>
    <s v="Delivered"/>
    <s v="Website"/>
    <n v="2"/>
    <n v="1599"/>
    <n v="159.9"/>
    <n v="1439.1"/>
    <n v="920"/>
    <n v="519.09999999999991"/>
    <n v="0"/>
    <s v="Jan"/>
    <n v="2026"/>
    <x v="3"/>
  </r>
  <r>
    <s v="ORD103509"/>
    <d v="2026-01-04T00:00:00"/>
    <s v="CUST1832"/>
    <s v="Sanya Malhotra"/>
    <s v="Female"/>
    <n v="41"/>
    <x v="9"/>
    <s v="North"/>
    <s v="P003"/>
    <x v="9"/>
    <x v="3"/>
    <s v="Wearables"/>
    <n v="3"/>
    <n v="3299"/>
    <n v="0.15"/>
    <n v="6300"/>
    <x v="2"/>
    <s v="Delivered"/>
    <s v="Website"/>
    <n v="4"/>
    <n v="9897"/>
    <n v="1484.55"/>
    <n v="8412.4500000000007"/>
    <n v="6300"/>
    <n v="2112.4500000000007"/>
    <n v="0"/>
    <s v="Jan"/>
    <n v="2026"/>
    <x v="2"/>
  </r>
  <r>
    <s v="ORD102521"/>
    <d v="2026-01-04T00:00:00"/>
    <s v="CUST0792"/>
    <s v="Ishaan Malhotra"/>
    <s v="Male"/>
    <n v="30"/>
    <x v="5"/>
    <s v="West"/>
    <s v="P020"/>
    <x v="14"/>
    <x v="5"/>
    <s v="Fitness"/>
    <n v="3"/>
    <n v="699"/>
    <n v="0.05"/>
    <n v="960"/>
    <x v="3"/>
    <s v="Delivered"/>
    <s v="Mobile App"/>
    <n v="4"/>
    <n v="2097"/>
    <n v="104.85000000000001"/>
    <n v="1992.15"/>
    <n v="960"/>
    <n v="1032.1500000000001"/>
    <n v="0"/>
    <s v="Jan"/>
    <n v="2026"/>
    <x v="3"/>
  </r>
  <r>
    <s v="ORD104598"/>
    <d v="2026-01-04T00:00:00"/>
    <s v="CUST0278"/>
    <s v="Simran Gupta"/>
    <s v="Male"/>
    <n v="27"/>
    <x v="5"/>
    <s v="West"/>
    <s v="P020"/>
    <x v="14"/>
    <x v="5"/>
    <s v="Fitness"/>
    <n v="3"/>
    <n v="699"/>
    <n v="0.1"/>
    <n v="960"/>
    <x v="0"/>
    <s v="Delivered"/>
    <s v="Mobile App"/>
    <n v="5"/>
    <n v="2097"/>
    <n v="209.70000000000002"/>
    <n v="1887.3"/>
    <n v="960"/>
    <n v="927.3"/>
    <n v="0"/>
    <s v="Jan"/>
    <n v="2026"/>
    <x v="3"/>
  </r>
  <r>
    <s v="ORD100482"/>
    <d v="2026-01-04T00:00:00"/>
    <s v="CUST0431"/>
    <s v="Isha Mehta"/>
    <s v="Female"/>
    <n v="42"/>
    <x v="15"/>
    <s v="West"/>
    <s v="P021"/>
    <x v="3"/>
    <x v="1"/>
    <s v="Skincare"/>
    <n v="1"/>
    <n v="499"/>
    <n v="0.05"/>
    <n v="220"/>
    <x v="2"/>
    <s v="Delivered"/>
    <s v="Website"/>
    <n v="5"/>
    <n v="499"/>
    <n v="24.950000000000003"/>
    <n v="474.05"/>
    <n v="220"/>
    <n v="254.05"/>
    <n v="0"/>
    <s v="Jan"/>
    <n v="2026"/>
    <x v="2"/>
  </r>
  <r>
    <s v="ORD100395"/>
    <d v="2026-01-04T00:00:00"/>
    <s v="CUST2183"/>
    <s v="Nisha Saxena"/>
    <s v="Female"/>
    <n v="42"/>
    <x v="13"/>
    <s v="North"/>
    <s v="P003"/>
    <x v="9"/>
    <x v="3"/>
    <s v="Wearables"/>
    <n v="3"/>
    <n v="3299"/>
    <n v="0"/>
    <n v="6300"/>
    <x v="5"/>
    <s v="Delivered"/>
    <s v="Website"/>
    <n v="5"/>
    <n v="9897"/>
    <n v="0"/>
    <n v="9897"/>
    <n v="6300"/>
    <n v="3597"/>
    <n v="0"/>
    <s v="Jan"/>
    <n v="2026"/>
    <x v="2"/>
  </r>
  <r>
    <s v="ORD104393"/>
    <d v="2026-01-04T00:00:00"/>
    <s v="CUST2171"/>
    <s v="Vansh Chopra"/>
    <s v="Female"/>
    <n v="34"/>
    <x v="7"/>
    <s v="West"/>
    <s v="P003"/>
    <x v="9"/>
    <x v="3"/>
    <s v="Wearables"/>
    <n v="1"/>
    <n v="3299"/>
    <n v="0.3"/>
    <n v="2100"/>
    <x v="5"/>
    <s v="Delivered"/>
    <s v="Mobile App"/>
    <n v="5"/>
    <n v="3299"/>
    <n v="989.69999999999993"/>
    <n v="2309.3000000000002"/>
    <n v="2100"/>
    <n v="209.30000000000018"/>
    <n v="0"/>
    <s v="Jan"/>
    <n v="2026"/>
    <x v="3"/>
  </r>
  <r>
    <s v="ORD100691"/>
    <d v="2026-01-04T00:00:00"/>
    <s v="CUST0917"/>
    <s v="Pranav Bansal"/>
    <s v="Male"/>
    <n v="45"/>
    <x v="12"/>
    <s v="West"/>
    <s v="P014"/>
    <x v="29"/>
    <x v="0"/>
    <s v="Home Decor"/>
    <n v="5"/>
    <n v="1299"/>
    <n v="0.1"/>
    <n v="3450"/>
    <x v="1"/>
    <s v="Delivered"/>
    <s v="Mobile App"/>
    <n v="3"/>
    <n v="6495"/>
    <n v="649.5"/>
    <n v="5845.5"/>
    <n v="3450"/>
    <n v="2395.5"/>
    <n v="0"/>
    <s v="Jan"/>
    <n v="2026"/>
    <x v="2"/>
  </r>
  <r>
    <s v="ORD103251"/>
    <d v="2026-01-04T00:00:00"/>
    <s v="CUST1694"/>
    <s v="Pooja Kapoor"/>
    <s v="Male"/>
    <n v="36"/>
    <x v="2"/>
    <s v="East"/>
    <s v="P020"/>
    <x v="14"/>
    <x v="5"/>
    <s v="Fitness"/>
    <n v="1"/>
    <n v="699"/>
    <n v="0.25"/>
    <n v="320"/>
    <x v="1"/>
    <s v="Delivered"/>
    <s v="Mobile App"/>
    <n v="4"/>
    <n v="699"/>
    <n v="174.75"/>
    <n v="524.25"/>
    <n v="320"/>
    <n v="204.25"/>
    <n v="0"/>
    <s v="Jan"/>
    <n v="2026"/>
    <x v="2"/>
  </r>
  <r>
    <s v="ORD103091"/>
    <d v="2026-01-04T00:00:00"/>
    <s v="CUST0660"/>
    <s v="Karan Jain"/>
    <s v="Male"/>
    <n v="26"/>
    <x v="13"/>
    <s v="North"/>
    <s v="P018"/>
    <x v="16"/>
    <x v="5"/>
    <s v="Sports"/>
    <n v="3"/>
    <n v="2199"/>
    <n v="0.2"/>
    <n v="3750"/>
    <x v="1"/>
    <s v="Delivered"/>
    <s v="Website"/>
    <n v="5"/>
    <n v="6597"/>
    <n v="1319.4"/>
    <n v="5277.6"/>
    <n v="3750"/>
    <n v="1527.6000000000004"/>
    <n v="0"/>
    <s v="Jan"/>
    <n v="2026"/>
    <x v="3"/>
  </r>
  <r>
    <s v="ORD103283"/>
    <d v="2026-01-04T00:00:00"/>
    <s v="CUST1377"/>
    <s v="Diya Mishra"/>
    <s v="Female"/>
    <n v="25"/>
    <x v="6"/>
    <s v="North"/>
    <s v="P026"/>
    <x v="15"/>
    <x v="4"/>
    <s v="Fiction"/>
    <n v="4"/>
    <n v="899"/>
    <n v="0.25"/>
    <n v="1680"/>
    <x v="4"/>
    <s v="Delivered"/>
    <s v="Website"/>
    <n v="4"/>
    <n v="3596"/>
    <n v="899"/>
    <n v="2697"/>
    <n v="1680"/>
    <n v="1017"/>
    <n v="0"/>
    <s v="Jan"/>
    <n v="2026"/>
    <x v="0"/>
  </r>
  <r>
    <s v="ORD104639"/>
    <d v="2026-01-05T00:00:00"/>
    <s v="CUST1162"/>
    <s v="Arjun Rao"/>
    <s v="Female"/>
    <n v="29"/>
    <x v="18"/>
    <s v="South"/>
    <s v="P002"/>
    <x v="10"/>
    <x v="3"/>
    <s v="Audio"/>
    <n v="3"/>
    <n v="1899"/>
    <n v="0.1"/>
    <n v="3360"/>
    <x v="3"/>
    <s v="Delivered"/>
    <s v="Mobile App"/>
    <n v="5"/>
    <n v="5697"/>
    <n v="569.70000000000005"/>
    <n v="5127.3"/>
    <n v="3360"/>
    <n v="1767.3000000000002"/>
    <n v="0"/>
    <s v="Jan"/>
    <n v="2026"/>
    <x v="3"/>
  </r>
  <r>
    <s v="ORD101922"/>
    <d v="2026-01-05T00:00:00"/>
    <s v="CUST1897"/>
    <s v="Zoya Singh"/>
    <s v="Male"/>
    <n v="32"/>
    <x v="1"/>
    <s v="North"/>
    <s v="P008"/>
    <x v="2"/>
    <x v="2"/>
    <s v="Clothing"/>
    <n v="1"/>
    <n v="799"/>
    <n v="0.2"/>
    <n v="390"/>
    <x v="0"/>
    <s v="Delivered"/>
    <s v="Mobile App"/>
    <n v="3"/>
    <n v="799"/>
    <n v="159.80000000000001"/>
    <n v="639.20000000000005"/>
    <n v="390"/>
    <n v="249.20000000000005"/>
    <n v="0"/>
    <s v="Jan"/>
    <n v="2026"/>
    <x v="3"/>
  </r>
  <r>
    <s v="ORD100312"/>
    <d v="2026-01-05T00:00:00"/>
    <s v="CUST0583"/>
    <s v="Nisha Saxena"/>
    <s v="Male"/>
    <n v="22"/>
    <x v="9"/>
    <s v="North"/>
    <s v="P008"/>
    <x v="2"/>
    <x v="2"/>
    <s v="Clothing"/>
    <n v="1"/>
    <n v="799"/>
    <n v="0.05"/>
    <n v="390"/>
    <x v="3"/>
    <s v="Delivered"/>
    <s v="Mobile App"/>
    <n v="4"/>
    <n v="799"/>
    <n v="39.950000000000003"/>
    <n v="759.05"/>
    <n v="390"/>
    <n v="369.04999999999995"/>
    <n v="0"/>
    <s v="Jan"/>
    <n v="2026"/>
    <x v="0"/>
  </r>
  <r>
    <s v="ORD103232"/>
    <d v="2026-01-05T00:00:00"/>
    <s v="CUST0005"/>
    <s v="Akash Bansal"/>
    <s v="Male"/>
    <n v="31"/>
    <x v="9"/>
    <s v="North"/>
    <s v="P014"/>
    <x v="29"/>
    <x v="0"/>
    <s v="Home Decor"/>
    <n v="1"/>
    <n v="1299"/>
    <n v="0.1"/>
    <n v="690"/>
    <x v="4"/>
    <s v="Delivered"/>
    <s v="Mobile App"/>
    <n v="1"/>
    <n v="1299"/>
    <n v="129.9"/>
    <n v="1169.0999999999999"/>
    <n v="690"/>
    <n v="479.09999999999991"/>
    <n v="0"/>
    <s v="Jan"/>
    <n v="2026"/>
    <x v="3"/>
  </r>
  <r>
    <s v="ORD102615"/>
    <d v="2026-01-05T00:00:00"/>
    <s v="CUST0069"/>
    <s v="Akash Bansal"/>
    <s v="Female"/>
    <n v="31"/>
    <x v="19"/>
    <s v="East"/>
    <s v="P005"/>
    <x v="27"/>
    <x v="3"/>
    <s v="Accessories"/>
    <n v="1"/>
    <n v="1599"/>
    <n v="0.15"/>
    <n v="920"/>
    <x v="3"/>
    <s v="Delivered"/>
    <s v="Mobile App"/>
    <n v="5"/>
    <n v="1599"/>
    <n v="239.85"/>
    <n v="1359.15"/>
    <n v="920"/>
    <n v="439.15000000000009"/>
    <n v="0"/>
    <s v="Jan"/>
    <n v="2026"/>
    <x v="3"/>
  </r>
  <r>
    <s v="ORD103890"/>
    <d v="2026-01-05T00:00:00"/>
    <s v="CUST1922"/>
    <s v="Manish Agarwal"/>
    <s v="Female"/>
    <n v="19"/>
    <x v="18"/>
    <s v="South"/>
    <s v="P003"/>
    <x v="9"/>
    <x v="3"/>
    <s v="Wearables"/>
    <n v="4"/>
    <n v="3299"/>
    <n v="0.05"/>
    <n v="8400"/>
    <x v="3"/>
    <s v="Delivered"/>
    <s v="Website"/>
    <n v="5"/>
    <n v="13196"/>
    <n v="659.80000000000007"/>
    <n v="12536.2"/>
    <n v="8400"/>
    <n v="4136.2000000000007"/>
    <n v="0"/>
    <s v="Jan"/>
    <n v="2026"/>
    <x v="0"/>
  </r>
  <r>
    <s v="ORD101370"/>
    <d v="2026-01-05T00:00:00"/>
    <s v="CUST1483"/>
    <s v="Kiara Chopra"/>
    <s v="Male"/>
    <n v="36"/>
    <x v="8"/>
    <s v="East"/>
    <s v="P010"/>
    <x v="26"/>
    <x v="2"/>
    <s v="Clothing"/>
    <n v="1"/>
    <n v="1499"/>
    <n v="0.05"/>
    <n v="780"/>
    <x v="3"/>
    <s v="Delivered"/>
    <s v="Mobile App"/>
    <n v="5"/>
    <n v="1499"/>
    <n v="74.95"/>
    <n v="1424.05"/>
    <n v="780"/>
    <n v="644.04999999999995"/>
    <n v="0"/>
    <s v="Jan"/>
    <n v="2026"/>
    <x v="2"/>
  </r>
  <r>
    <s v="ORD103507"/>
    <d v="2026-01-06T00:00:00"/>
    <s v="CUST0869"/>
    <s v="Akash Bansal"/>
    <s v="Male"/>
    <n v="30"/>
    <x v="4"/>
    <s v="South"/>
    <s v="P021"/>
    <x v="3"/>
    <x v="1"/>
    <s v="Skincare"/>
    <n v="1"/>
    <n v="499"/>
    <n v="0.1"/>
    <n v="220"/>
    <x v="5"/>
    <s v="Delivered"/>
    <s v="Mobile App"/>
    <n v="4"/>
    <n v="499"/>
    <n v="49.900000000000006"/>
    <n v="449.1"/>
    <n v="220"/>
    <n v="229.10000000000002"/>
    <n v="0"/>
    <s v="Jan"/>
    <n v="2026"/>
    <x v="3"/>
  </r>
  <r>
    <s v="ORD100999"/>
    <d v="2026-01-06T00:00:00"/>
    <s v="CUST0718"/>
    <s v="Aditya Kapoor"/>
    <s v="Female"/>
    <n v="40"/>
    <x v="1"/>
    <s v="North"/>
    <s v="P014"/>
    <x v="29"/>
    <x v="0"/>
    <s v="Home Decor"/>
    <n v="2"/>
    <n v="1299"/>
    <n v="0"/>
    <n v="1380"/>
    <x v="5"/>
    <s v="Delivered"/>
    <s v="Mobile App"/>
    <n v="5"/>
    <n v="2598"/>
    <n v="0"/>
    <n v="2598"/>
    <n v="1380"/>
    <n v="1218"/>
    <n v="0"/>
    <s v="Jan"/>
    <n v="2026"/>
    <x v="2"/>
  </r>
  <r>
    <s v="ORD103869"/>
    <d v="2026-01-06T00:00:00"/>
    <s v="CUST0849"/>
    <s v="Sakshi Mishra"/>
    <s v="Female"/>
    <n v="23"/>
    <x v="18"/>
    <s v="South"/>
    <s v="P002"/>
    <x v="10"/>
    <x v="3"/>
    <s v="Audio"/>
    <n v="1"/>
    <n v="1899"/>
    <n v="0.1"/>
    <n v="1120"/>
    <x v="4"/>
    <s v="Delivered"/>
    <s v="Website"/>
    <n v="5"/>
    <n v="1899"/>
    <n v="189.9"/>
    <n v="1709.1"/>
    <n v="1120"/>
    <n v="589.09999999999991"/>
    <n v="0"/>
    <s v="Jan"/>
    <n v="2026"/>
    <x v="0"/>
  </r>
  <r>
    <s v="ORD100847"/>
    <d v="2026-01-06T00:00:00"/>
    <s v="CUST1070"/>
    <s v="Aditya Kapoor"/>
    <s v="Female"/>
    <n v="42"/>
    <x v="0"/>
    <s v="East"/>
    <s v="P009"/>
    <x v="21"/>
    <x v="2"/>
    <s v="Clothing"/>
    <n v="1"/>
    <n v="1999"/>
    <n v="0.1"/>
    <n v="1050"/>
    <x v="3"/>
    <s v="Cancelled"/>
    <s v="Website"/>
    <m/>
    <n v="1999"/>
    <n v="199.9"/>
    <n v="1799.1"/>
    <n v="1050"/>
    <n v="749.09999999999991"/>
    <n v="0"/>
    <s v="Jan"/>
    <n v="2026"/>
    <x v="2"/>
  </r>
  <r>
    <s v="ORD103855"/>
    <d v="2026-01-06T00:00:00"/>
    <s v="CUST0288"/>
    <s v="Aarav Sharma"/>
    <s v="Male"/>
    <n v="44"/>
    <x v="14"/>
    <s v="South"/>
    <s v="P010"/>
    <x v="26"/>
    <x v="2"/>
    <s v="Clothing"/>
    <n v="5"/>
    <n v="1499"/>
    <n v="0.05"/>
    <n v="3900"/>
    <x v="1"/>
    <s v="Delivered"/>
    <s v="Mobile App"/>
    <n v="5"/>
    <n v="7495"/>
    <n v="374.75"/>
    <n v="7120.25"/>
    <n v="3900"/>
    <n v="3220.25"/>
    <n v="0"/>
    <s v="Jan"/>
    <n v="2026"/>
    <x v="2"/>
  </r>
  <r>
    <s v="ORD100898"/>
    <d v="2026-01-06T00:00:00"/>
    <s v="CUST0648"/>
    <s v="Sanya Malhotra"/>
    <s v="Male"/>
    <n v="41"/>
    <x v="16"/>
    <s v="North"/>
    <s v="P004"/>
    <x v="19"/>
    <x v="3"/>
    <s v="Accessories"/>
    <n v="2"/>
    <n v="899"/>
    <n v="0.1"/>
    <n v="960"/>
    <x v="1"/>
    <s v="Delivered"/>
    <s v="Mobile App"/>
    <n v="4"/>
    <n v="1798"/>
    <n v="179.8"/>
    <n v="1618.2"/>
    <n v="960"/>
    <n v="658.2"/>
    <n v="0"/>
    <s v="Jan"/>
    <n v="2026"/>
    <x v="2"/>
  </r>
  <r>
    <s v="ORD102129"/>
    <d v="2026-01-06T00:00:00"/>
    <s v="CUST0912"/>
    <s v="Mohit Sharma"/>
    <s v="Female"/>
    <n v="28"/>
    <x v="9"/>
    <s v="North"/>
    <s v="P010"/>
    <x v="26"/>
    <x v="2"/>
    <s v="Clothing"/>
    <n v="3"/>
    <n v="1499"/>
    <n v="0.05"/>
    <n v="2340"/>
    <x v="1"/>
    <s v="Delivered"/>
    <s v="Mobile App"/>
    <n v="5"/>
    <n v="4497"/>
    <n v="224.85000000000002"/>
    <n v="4272.1499999999996"/>
    <n v="2340"/>
    <n v="1932.1499999999996"/>
    <n v="0"/>
    <s v="Jan"/>
    <n v="2026"/>
    <x v="3"/>
  </r>
  <r>
    <s v="ORD101425"/>
    <d v="2026-01-06T00:00:00"/>
    <s v="CUST1948"/>
    <s v="Ananya Kumar"/>
    <s v="Male"/>
    <n v="35"/>
    <x v="22"/>
    <s v="South"/>
    <s v="P004"/>
    <x v="19"/>
    <x v="3"/>
    <s v="Accessories"/>
    <n v="1"/>
    <n v="899"/>
    <n v="0.15"/>
    <n v="480"/>
    <x v="1"/>
    <s v="Delivered"/>
    <s v="Mobile App"/>
    <n v="3"/>
    <n v="899"/>
    <n v="134.85"/>
    <n v="764.15"/>
    <n v="480"/>
    <n v="284.14999999999998"/>
    <n v="0"/>
    <s v="Jan"/>
    <n v="2026"/>
    <x v="3"/>
  </r>
  <r>
    <s v="ORD104052"/>
    <d v="2026-01-06T00:00:00"/>
    <s v="CUST0255"/>
    <s v="Shivam Mehta"/>
    <s v="Female"/>
    <n v="33"/>
    <x v="4"/>
    <s v="South"/>
    <s v="P027"/>
    <x v="25"/>
    <x v="4"/>
    <s v="Business"/>
    <n v="2"/>
    <n v="699"/>
    <n v="0.1"/>
    <n v="600"/>
    <x v="3"/>
    <s v="Delivered"/>
    <s v="Mobile App"/>
    <n v="4"/>
    <n v="1398"/>
    <n v="139.80000000000001"/>
    <n v="1258.2"/>
    <n v="600"/>
    <n v="658.2"/>
    <n v="0"/>
    <s v="Jan"/>
    <n v="2026"/>
    <x v="3"/>
  </r>
  <r>
    <s v="ORD103724"/>
    <d v="2026-01-06T00:00:00"/>
    <s v="CUST0186"/>
    <s v="Rohan Rao"/>
    <s v="Female"/>
    <n v="35"/>
    <x v="7"/>
    <s v="West"/>
    <s v="P004"/>
    <x v="19"/>
    <x v="3"/>
    <s v="Accessories"/>
    <n v="2"/>
    <n v="899"/>
    <n v="0"/>
    <n v="960"/>
    <x v="5"/>
    <s v="Delivered"/>
    <s v="Mobile App"/>
    <n v="4"/>
    <n v="1798"/>
    <n v="0"/>
    <n v="1798"/>
    <n v="960"/>
    <n v="838"/>
    <n v="0"/>
    <s v="Jan"/>
    <n v="2026"/>
    <x v="3"/>
  </r>
  <r>
    <s v="ORD103350"/>
    <d v="2026-01-07T00:00:00"/>
    <s v="CUST0442"/>
    <s v="Rohan Rao"/>
    <s v="Female"/>
    <n v="22"/>
    <x v="0"/>
    <s v="East"/>
    <s v="P020"/>
    <x v="14"/>
    <x v="5"/>
    <s v="Fitness"/>
    <n v="1"/>
    <n v="699"/>
    <n v="0.1"/>
    <n v="320"/>
    <x v="0"/>
    <s v="Delivered"/>
    <s v="Website"/>
    <n v="2"/>
    <n v="699"/>
    <n v="69.900000000000006"/>
    <n v="629.1"/>
    <n v="320"/>
    <n v="309.10000000000002"/>
    <n v="0"/>
    <s v="Jan"/>
    <n v="2026"/>
    <x v="0"/>
  </r>
  <r>
    <s v="ORD104325"/>
    <d v="2026-01-07T00:00:00"/>
    <s v="CUST0754"/>
    <s v="Yash Agarwal"/>
    <s v="Female"/>
    <n v="40"/>
    <x v="20"/>
    <s v="South"/>
    <s v="P019"/>
    <x v="18"/>
    <x v="5"/>
    <s v="Sports"/>
    <n v="3"/>
    <n v="1499"/>
    <n v="0.2"/>
    <n v="2400"/>
    <x v="1"/>
    <s v="Delivered"/>
    <s v="Website"/>
    <n v="5"/>
    <n v="4497"/>
    <n v="899.40000000000009"/>
    <n v="3597.6"/>
    <n v="2400"/>
    <n v="1197.5999999999999"/>
    <n v="0"/>
    <s v="Jan"/>
    <n v="2026"/>
    <x v="2"/>
  </r>
  <r>
    <s v="ORD102231"/>
    <d v="2026-01-07T00:00:00"/>
    <s v="CUST2104"/>
    <s v="Ishaan Malhotra"/>
    <s v="Female"/>
    <n v="32"/>
    <x v="19"/>
    <s v="East"/>
    <s v="P022"/>
    <x v="4"/>
    <x v="1"/>
    <s v="Skincare"/>
    <n v="1"/>
    <n v="799"/>
    <n v="0.1"/>
    <n v="360"/>
    <x v="3"/>
    <s v="Delivered"/>
    <s v="Mobile App"/>
    <n v="4"/>
    <n v="799"/>
    <n v="79.900000000000006"/>
    <n v="719.1"/>
    <n v="360"/>
    <n v="359.1"/>
    <n v="0"/>
    <s v="Jan"/>
    <n v="2026"/>
    <x v="3"/>
  </r>
  <r>
    <s v="ORD104892"/>
    <d v="2026-01-07T00:00:00"/>
    <s v="CUST0828"/>
    <s v="Ananya Kumar"/>
    <s v="Male"/>
    <n v="20"/>
    <x v="21"/>
    <s v="East"/>
    <s v="P004"/>
    <x v="19"/>
    <x v="3"/>
    <s v="Accessories"/>
    <n v="1"/>
    <n v="899"/>
    <n v="0.2"/>
    <n v="480"/>
    <x v="1"/>
    <s v="Delivered"/>
    <s v="Mobile App"/>
    <n v="4"/>
    <n v="899"/>
    <n v="179.8"/>
    <n v="719.2"/>
    <n v="480"/>
    <n v="239.20000000000005"/>
    <n v="0"/>
    <s v="Jan"/>
    <n v="2026"/>
    <x v="0"/>
  </r>
  <r>
    <s v="ORD101075"/>
    <d v="2026-01-07T00:00:00"/>
    <s v="CUST1292"/>
    <s v="Rahul Kumar"/>
    <s v="Male"/>
    <n v="40"/>
    <x v="23"/>
    <s v="West"/>
    <s v="P007"/>
    <x v="5"/>
    <x v="2"/>
    <s v="Footwear"/>
    <n v="2"/>
    <n v="2899"/>
    <n v="0"/>
    <n v="3400"/>
    <x v="1"/>
    <s v="Cancelled"/>
    <s v="Mobile App"/>
    <m/>
    <n v="5798"/>
    <n v="0"/>
    <n v="5798"/>
    <n v="3400"/>
    <n v="2398"/>
    <n v="0"/>
    <s v="Jan"/>
    <n v="2026"/>
    <x v="2"/>
  </r>
  <r>
    <s v="ORD100504"/>
    <d v="2026-01-08T00:00:00"/>
    <s v="CUST0309"/>
    <s v="Pranav Bansal"/>
    <s v="Male"/>
    <n v="28"/>
    <x v="19"/>
    <s v="East"/>
    <s v="P017"/>
    <x v="17"/>
    <x v="5"/>
    <s v="Fitness"/>
    <n v="1"/>
    <n v="2499"/>
    <n v="0.1"/>
    <n v="1450"/>
    <x v="3"/>
    <s v="Delivered"/>
    <s v="Website"/>
    <n v="5"/>
    <n v="2499"/>
    <n v="249.9"/>
    <n v="2249.1"/>
    <n v="1450"/>
    <n v="799.09999999999991"/>
    <n v="0"/>
    <s v="Jan"/>
    <n v="2026"/>
    <x v="3"/>
  </r>
  <r>
    <s v="ORD100511"/>
    <d v="2026-01-08T00:00:00"/>
    <s v="CUST1962"/>
    <s v="Arjun Rao"/>
    <s v="Female"/>
    <n v="29"/>
    <x v="17"/>
    <s v="North"/>
    <s v="P019"/>
    <x v="18"/>
    <x v="5"/>
    <s v="Sports"/>
    <n v="1"/>
    <n v="1499"/>
    <n v="0"/>
    <n v="800"/>
    <x v="3"/>
    <s v="Delivered"/>
    <s v="Mobile App"/>
    <n v="5"/>
    <n v="1499"/>
    <n v="0"/>
    <n v="1499"/>
    <n v="800"/>
    <n v="699"/>
    <n v="0"/>
    <s v="Jan"/>
    <n v="2026"/>
    <x v="3"/>
  </r>
  <r>
    <s v="ORD101600"/>
    <d v="2026-01-08T00:00:00"/>
    <s v="CUST1170"/>
    <s v="Yash Agarwal"/>
    <s v="Male"/>
    <n v="18"/>
    <x v="11"/>
    <s v="West"/>
    <s v="P006"/>
    <x v="8"/>
    <x v="2"/>
    <s v="Bags"/>
    <n v="2"/>
    <n v="1799"/>
    <n v="0.15"/>
    <n v="1900"/>
    <x v="0"/>
    <s v="Delivered"/>
    <s v="Mobile App"/>
    <n v="4"/>
    <n v="3598"/>
    <n v="539.69999999999993"/>
    <n v="3058.3"/>
    <n v="1900"/>
    <n v="1158.3000000000002"/>
    <n v="0"/>
    <s v="Jan"/>
    <n v="2026"/>
    <x v="0"/>
  </r>
  <r>
    <s v="ORD102809"/>
    <d v="2026-01-08T00:00:00"/>
    <s v="CUST1405"/>
    <s v="Kavya Patel"/>
    <s v="Female"/>
    <n v="24"/>
    <x v="6"/>
    <s v="North"/>
    <s v="P019"/>
    <x v="18"/>
    <x v="5"/>
    <s v="Sports"/>
    <n v="1"/>
    <n v="1499"/>
    <n v="0.2"/>
    <n v="800"/>
    <x v="5"/>
    <s v="Delivered"/>
    <s v="Website"/>
    <n v="2"/>
    <n v="1499"/>
    <n v="299.8"/>
    <n v="1199.2"/>
    <n v="800"/>
    <n v="399.20000000000005"/>
    <n v="0"/>
    <s v="Jan"/>
    <n v="2026"/>
    <x v="0"/>
  </r>
  <r>
    <s v="ORD100253"/>
    <d v="2026-01-08T00:00:00"/>
    <s v="CUST0347"/>
    <s v="Vansh Chopra"/>
    <s v="Male"/>
    <n v="25"/>
    <x v="3"/>
    <s v="East"/>
    <s v="P029"/>
    <x v="11"/>
    <x v="4"/>
    <s v="Technology"/>
    <n v="1"/>
    <n v="1299"/>
    <n v="0.1"/>
    <n v="610"/>
    <x v="0"/>
    <s v="Delivered"/>
    <s v="Mobile App"/>
    <n v="4"/>
    <n v="1299"/>
    <n v="129.9"/>
    <n v="1169.0999999999999"/>
    <n v="610"/>
    <n v="559.09999999999991"/>
    <n v="0"/>
    <s v="Jan"/>
    <n v="2026"/>
    <x v="0"/>
  </r>
  <r>
    <s v="ORD100013"/>
    <d v="2026-01-08T00:00:00"/>
    <s v="CUST0986"/>
    <s v="Rohan Rao"/>
    <s v="Male"/>
    <n v="41"/>
    <x v="5"/>
    <s v="West"/>
    <s v="P026"/>
    <x v="15"/>
    <x v="4"/>
    <s v="Fiction"/>
    <n v="1"/>
    <n v="899"/>
    <n v="0.05"/>
    <n v="420"/>
    <x v="3"/>
    <s v="Delivered"/>
    <s v="Website"/>
    <n v="4"/>
    <n v="899"/>
    <n v="44.95"/>
    <n v="854.05"/>
    <n v="420"/>
    <n v="434.04999999999995"/>
    <n v="0"/>
    <s v="Jan"/>
    <n v="2026"/>
    <x v="2"/>
  </r>
  <r>
    <s v="ORD104257"/>
    <d v="2026-01-09T00:00:00"/>
    <s v="CUST1471"/>
    <s v="Shivam Mehta"/>
    <s v="Female"/>
    <n v="34"/>
    <x v="22"/>
    <s v="South"/>
    <s v="P001"/>
    <x v="6"/>
    <x v="3"/>
    <s v="Audio"/>
    <n v="1"/>
    <n v="2499"/>
    <n v="0.05"/>
    <n v="1550"/>
    <x v="0"/>
    <s v="Delivered"/>
    <s v="Mobile App"/>
    <n v="5"/>
    <n v="2499"/>
    <n v="124.95"/>
    <n v="2374.0500000000002"/>
    <n v="1550"/>
    <n v="824.05000000000018"/>
    <n v="0"/>
    <s v="Jan"/>
    <n v="2026"/>
    <x v="3"/>
  </r>
  <r>
    <s v="ORD101663"/>
    <d v="2026-01-09T00:00:00"/>
    <s v="CUST1381"/>
    <s v="Akash Bansal"/>
    <s v="Female"/>
    <n v="33"/>
    <x v="7"/>
    <s v="West"/>
    <s v="P016"/>
    <x v="28"/>
    <x v="5"/>
    <s v="Fitness"/>
    <n v="3"/>
    <n v="999"/>
    <n v="0.15"/>
    <n v="1560"/>
    <x v="1"/>
    <s v="Delivered"/>
    <s v="Mobile App"/>
    <n v="4"/>
    <n v="2997"/>
    <n v="449.55"/>
    <n v="2547.4499999999998"/>
    <n v="1560"/>
    <n v="987.44999999999982"/>
    <n v="0"/>
    <s v="Jan"/>
    <n v="2026"/>
    <x v="3"/>
  </r>
  <r>
    <s v="ORD100533"/>
    <d v="2026-01-09T00:00:00"/>
    <s v="CUST1861"/>
    <s v="Akash Bansal"/>
    <s v="Male"/>
    <n v="35"/>
    <x v="14"/>
    <s v="South"/>
    <s v="P022"/>
    <x v="4"/>
    <x v="1"/>
    <s v="Skincare"/>
    <n v="2"/>
    <n v="799"/>
    <n v="0.05"/>
    <n v="720"/>
    <x v="3"/>
    <s v="Delivered"/>
    <s v="Mobile App"/>
    <n v="5"/>
    <n v="1598"/>
    <n v="79.900000000000006"/>
    <n v="1518.1"/>
    <n v="720"/>
    <n v="798.09999999999991"/>
    <n v="0"/>
    <s v="Jan"/>
    <n v="2026"/>
    <x v="3"/>
  </r>
  <r>
    <s v="ORD100613"/>
    <d v="2026-01-09T00:00:00"/>
    <s v="CUST1908"/>
    <s v="Karan Jain"/>
    <s v="Male"/>
    <n v="31"/>
    <x v="20"/>
    <s v="South"/>
    <s v="P003"/>
    <x v="9"/>
    <x v="3"/>
    <s v="Wearables"/>
    <n v="1"/>
    <n v="3299"/>
    <n v="0.05"/>
    <n v="2100"/>
    <x v="0"/>
    <s v="Delivered"/>
    <s v="Website"/>
    <n v="5"/>
    <n v="3299"/>
    <n v="164.95000000000002"/>
    <n v="3134.05"/>
    <n v="2100"/>
    <n v="1034.0500000000002"/>
    <n v="0"/>
    <s v="Jan"/>
    <n v="2026"/>
    <x v="3"/>
  </r>
  <r>
    <s v="ORD101925"/>
    <d v="2026-01-09T00:00:00"/>
    <s v="CUST1779"/>
    <s v="Anjali Verma"/>
    <s v="Male"/>
    <n v="36"/>
    <x v="12"/>
    <s v="West"/>
    <s v="P005"/>
    <x v="27"/>
    <x v="3"/>
    <s v="Accessories"/>
    <n v="5"/>
    <n v="1599"/>
    <n v="0.1"/>
    <n v="4600"/>
    <x v="3"/>
    <s v="Delivered"/>
    <s v="Website"/>
    <n v="3"/>
    <n v="7995"/>
    <n v="799.5"/>
    <n v="7195.5"/>
    <n v="4600"/>
    <n v="2595.5"/>
    <n v="0"/>
    <s v="Jan"/>
    <n v="2026"/>
    <x v="2"/>
  </r>
  <r>
    <s v="ORD100140"/>
    <d v="2026-01-09T00:00:00"/>
    <s v="CUST1390"/>
    <s v="Aditya Kapoor"/>
    <s v="Male"/>
    <n v="48"/>
    <x v="19"/>
    <s v="East"/>
    <s v="P007"/>
    <x v="5"/>
    <x v="2"/>
    <s v="Footwear"/>
    <n v="3"/>
    <n v="2899"/>
    <n v="0.05"/>
    <n v="5100"/>
    <x v="0"/>
    <s v="Delivered"/>
    <s v="Mobile App"/>
    <n v="5"/>
    <n v="8697"/>
    <n v="434.85"/>
    <n v="8262.15"/>
    <n v="5100"/>
    <n v="3162.1499999999996"/>
    <n v="0"/>
    <s v="Jan"/>
    <n v="2026"/>
    <x v="1"/>
  </r>
  <r>
    <s v="ORD101054"/>
    <d v="2026-01-09T00:00:00"/>
    <s v="CUST0870"/>
    <s v="Kabir Gupta"/>
    <s v="Male"/>
    <n v="33"/>
    <x v="3"/>
    <s v="East"/>
    <s v="P013"/>
    <x v="22"/>
    <x v="0"/>
    <s v="Cookware"/>
    <n v="3"/>
    <n v="4299"/>
    <n v="0.05"/>
    <n v="8100"/>
    <x v="1"/>
    <s v="Delivered"/>
    <s v="Website"/>
    <n v="5"/>
    <n v="12897"/>
    <n v="644.85"/>
    <n v="12252.15"/>
    <n v="8100"/>
    <n v="4152.1499999999996"/>
    <n v="0"/>
    <s v="Jan"/>
    <n v="2026"/>
    <x v="3"/>
  </r>
  <r>
    <s v="ORD104650"/>
    <d v="2026-01-09T00:00:00"/>
    <s v="CUST0773"/>
    <s v="Akash Bansal"/>
    <s v="Male"/>
    <n v="24"/>
    <x v="3"/>
    <s v="East"/>
    <s v="P020"/>
    <x v="14"/>
    <x v="5"/>
    <s v="Fitness"/>
    <n v="2"/>
    <n v="699"/>
    <n v="0.25"/>
    <n v="640"/>
    <x v="0"/>
    <s v="Returned"/>
    <s v="Mobile App"/>
    <n v="1"/>
    <n v="1398"/>
    <n v="349.5"/>
    <n v="1048.5"/>
    <n v="640"/>
    <n v="408.5"/>
    <n v="0"/>
    <s v="Jan"/>
    <n v="2026"/>
    <x v="0"/>
  </r>
  <r>
    <s v="ORD103120"/>
    <d v="2026-01-10T00:00:00"/>
    <s v="CUST0153"/>
    <s v="Meera Singh"/>
    <s v="Male"/>
    <n v="26"/>
    <x v="5"/>
    <s v="West"/>
    <s v="P027"/>
    <x v="25"/>
    <x v="4"/>
    <s v="Business"/>
    <n v="1"/>
    <n v="699"/>
    <n v="0.1"/>
    <n v="300"/>
    <x v="1"/>
    <s v="Delivered"/>
    <s v="Mobile App"/>
    <n v="3"/>
    <n v="699"/>
    <n v="69.900000000000006"/>
    <n v="629.1"/>
    <n v="300"/>
    <n v="329.1"/>
    <n v="0"/>
    <s v="Jan"/>
    <n v="2026"/>
    <x v="3"/>
  </r>
  <r>
    <s v="ORD103897"/>
    <d v="2026-01-10T00:00:00"/>
    <s v="CUST1257"/>
    <s v="Zoya Singh"/>
    <s v="Female"/>
    <n v="39"/>
    <x v="18"/>
    <s v="South"/>
    <s v="P021"/>
    <x v="3"/>
    <x v="1"/>
    <s v="Skincare"/>
    <n v="1"/>
    <n v="499"/>
    <n v="0.15"/>
    <n v="220"/>
    <x v="4"/>
    <s v="Delivered"/>
    <s v="Mobile App"/>
    <n v="4"/>
    <n v="499"/>
    <n v="74.849999999999994"/>
    <n v="424.15"/>
    <n v="220"/>
    <n v="204.14999999999998"/>
    <n v="0"/>
    <s v="Jan"/>
    <n v="2026"/>
    <x v="2"/>
  </r>
  <r>
    <s v="ORD104116"/>
    <d v="2026-01-10T00:00:00"/>
    <s v="CUST0443"/>
    <s v="Vansh Chopra"/>
    <s v="Female"/>
    <n v="33"/>
    <x v="17"/>
    <s v="North"/>
    <s v="P030"/>
    <x v="7"/>
    <x v="4"/>
    <s v="Self Development"/>
    <n v="1"/>
    <n v="599"/>
    <n v="0.2"/>
    <n v="260"/>
    <x v="3"/>
    <s v="Delivered"/>
    <s v="Website"/>
    <n v="5"/>
    <n v="599"/>
    <n v="119.80000000000001"/>
    <n v="479.2"/>
    <n v="260"/>
    <n v="219.2"/>
    <n v="0"/>
    <s v="Jan"/>
    <n v="2026"/>
    <x v="3"/>
  </r>
  <r>
    <s v="ORD101439"/>
    <d v="2026-01-10T00:00:00"/>
    <s v="CUST1671"/>
    <s v="Nisha Saxena"/>
    <s v="Female"/>
    <n v="18"/>
    <x v="7"/>
    <s v="West"/>
    <s v="P021"/>
    <x v="3"/>
    <x v="1"/>
    <s v="Skincare"/>
    <n v="2"/>
    <n v="499"/>
    <n v="0.1"/>
    <n v="440"/>
    <x v="0"/>
    <s v="Delivered"/>
    <s v="Mobile App"/>
    <n v="4"/>
    <n v="998"/>
    <n v="99.800000000000011"/>
    <n v="898.2"/>
    <n v="440"/>
    <n v="458.20000000000005"/>
    <n v="0"/>
    <s v="Jan"/>
    <n v="2026"/>
    <x v="0"/>
  </r>
  <r>
    <s v="ORD103697"/>
    <d v="2026-01-10T00:00:00"/>
    <s v="CUST2104"/>
    <s v="Ishaan Malhotra"/>
    <s v="Female"/>
    <n v="18"/>
    <x v="6"/>
    <s v="North"/>
    <s v="P009"/>
    <x v="21"/>
    <x v="2"/>
    <s v="Clothing"/>
    <n v="1"/>
    <n v="1999"/>
    <n v="0.1"/>
    <n v="1050"/>
    <x v="1"/>
    <s v="Delivered"/>
    <s v="Mobile App"/>
    <n v="5"/>
    <n v="1999"/>
    <n v="199.9"/>
    <n v="1799.1"/>
    <n v="1050"/>
    <n v="749.09999999999991"/>
    <n v="0"/>
    <s v="Jan"/>
    <n v="2026"/>
    <x v="0"/>
  </r>
  <r>
    <s v="ORD102461"/>
    <d v="2026-01-10T00:00:00"/>
    <s v="CUST0793"/>
    <s v="Meera Singh"/>
    <s v="Female"/>
    <n v="31"/>
    <x v="19"/>
    <s v="East"/>
    <s v="P020"/>
    <x v="14"/>
    <x v="5"/>
    <s v="Fitness"/>
    <n v="3"/>
    <n v="699"/>
    <n v="0.05"/>
    <n v="960"/>
    <x v="4"/>
    <s v="Delivered"/>
    <s v="Mobile App"/>
    <n v="4"/>
    <n v="2097"/>
    <n v="104.85000000000001"/>
    <n v="1992.15"/>
    <n v="960"/>
    <n v="1032.1500000000001"/>
    <n v="0"/>
    <s v="Jan"/>
    <n v="2026"/>
    <x v="3"/>
  </r>
  <r>
    <s v="ORD102649"/>
    <d v="2026-01-10T00:00:00"/>
    <s v="CUST0794"/>
    <s v="Rohan Rao"/>
    <s v="Male"/>
    <n v="43"/>
    <x v="5"/>
    <s v="West"/>
    <s v="P008"/>
    <x v="2"/>
    <x v="2"/>
    <s v="Clothing"/>
    <n v="3"/>
    <n v="799"/>
    <n v="0.05"/>
    <n v="1170"/>
    <x v="1"/>
    <s v="Delivered"/>
    <s v="Website"/>
    <n v="5"/>
    <n v="2397"/>
    <n v="119.85000000000001"/>
    <n v="2277.15"/>
    <n v="1170"/>
    <n v="1107.1500000000001"/>
    <n v="0"/>
    <s v="Jan"/>
    <n v="2026"/>
    <x v="2"/>
  </r>
  <r>
    <s v="ORD101515"/>
    <d v="2026-01-10T00:00:00"/>
    <s v="CUST1290"/>
    <s v="Arjun Rao"/>
    <s v="Male"/>
    <n v="29"/>
    <x v="19"/>
    <s v="East"/>
    <s v="P008"/>
    <x v="2"/>
    <x v="2"/>
    <s v="Clothing"/>
    <n v="4"/>
    <n v="799"/>
    <n v="0.05"/>
    <n v="1560"/>
    <x v="3"/>
    <s v="Delivered"/>
    <s v="Website"/>
    <n v="5"/>
    <n v="3196"/>
    <n v="159.80000000000001"/>
    <n v="3036.2"/>
    <n v="1560"/>
    <n v="1476.1999999999998"/>
    <n v="0"/>
    <s v="Jan"/>
    <n v="2026"/>
    <x v="3"/>
  </r>
  <r>
    <s v="ORD102304"/>
    <d v="2026-01-10T00:00:00"/>
    <s v="CUST2143"/>
    <s v="Shivam Mehta"/>
    <s v="Female"/>
    <n v="26"/>
    <x v="14"/>
    <s v="South"/>
    <s v="P009"/>
    <x v="21"/>
    <x v="2"/>
    <s v="Clothing"/>
    <n v="2"/>
    <n v="1999"/>
    <n v="0.05"/>
    <n v="2100"/>
    <x v="4"/>
    <s v="Returned"/>
    <s v="Mobile App"/>
    <n v="5"/>
    <n v="3998"/>
    <n v="199.9"/>
    <n v="3798.1"/>
    <n v="2100"/>
    <n v="1698.1"/>
    <n v="0"/>
    <s v="Jan"/>
    <n v="2026"/>
    <x v="3"/>
  </r>
  <r>
    <s v="ORD104811"/>
    <d v="2026-01-10T00:00:00"/>
    <s v="CUST0687"/>
    <s v="Isha Mehta"/>
    <s v="Female"/>
    <n v="18"/>
    <x v="4"/>
    <s v="South"/>
    <s v="P026"/>
    <x v="15"/>
    <x v="4"/>
    <s v="Fiction"/>
    <n v="1"/>
    <n v="899"/>
    <n v="0.1"/>
    <n v="420"/>
    <x v="0"/>
    <s v="Delivered"/>
    <s v="Mobile App"/>
    <n v="5"/>
    <n v="899"/>
    <n v="89.9"/>
    <n v="809.1"/>
    <n v="420"/>
    <n v="389.1"/>
    <n v="0"/>
    <s v="Jan"/>
    <n v="2026"/>
    <x v="0"/>
  </r>
  <r>
    <s v="ORD103616"/>
    <d v="2026-01-10T00:00:00"/>
    <s v="CUST0552"/>
    <s v="Sanya Malhotra"/>
    <s v="Male"/>
    <n v="25"/>
    <x v="6"/>
    <s v="North"/>
    <s v="P015"/>
    <x v="23"/>
    <x v="0"/>
    <s v="Home Decor"/>
    <n v="1"/>
    <n v="1599"/>
    <n v="0.15"/>
    <n v="850"/>
    <x v="1"/>
    <s v="Delivered"/>
    <s v="Website"/>
    <n v="5"/>
    <n v="1599"/>
    <n v="239.85"/>
    <n v="1359.15"/>
    <n v="850"/>
    <n v="509.15000000000009"/>
    <n v="0"/>
    <s v="Jan"/>
    <n v="2026"/>
    <x v="0"/>
  </r>
  <r>
    <s v="ORD100230"/>
    <d v="2026-01-10T00:00:00"/>
    <s v="CUST0037"/>
    <s v="Akash Bansal"/>
    <s v="Female"/>
    <n v="24"/>
    <x v="18"/>
    <s v="South"/>
    <s v="P008"/>
    <x v="2"/>
    <x v="2"/>
    <s v="Clothing"/>
    <n v="2"/>
    <n v="799"/>
    <n v="0.1"/>
    <n v="780"/>
    <x v="5"/>
    <s v="Delivered"/>
    <s v="Mobile App"/>
    <n v="4"/>
    <n v="1598"/>
    <n v="159.80000000000001"/>
    <n v="1438.2"/>
    <n v="780"/>
    <n v="658.2"/>
    <n v="0"/>
    <s v="Jan"/>
    <n v="2026"/>
    <x v="0"/>
  </r>
  <r>
    <s v="ORD103694"/>
    <d v="2026-01-11T00:00:00"/>
    <s v="CUST2063"/>
    <s v="Isha Mehta"/>
    <s v="Male"/>
    <n v="26"/>
    <x v="18"/>
    <s v="South"/>
    <s v="P010"/>
    <x v="26"/>
    <x v="2"/>
    <s v="Clothing"/>
    <n v="2"/>
    <n v="1499"/>
    <n v="0"/>
    <n v="1560"/>
    <x v="3"/>
    <s v="Delivered"/>
    <s v="Website"/>
    <n v="4"/>
    <n v="2998"/>
    <n v="0"/>
    <n v="2998"/>
    <n v="1560"/>
    <n v="1438"/>
    <n v="0"/>
    <s v="Jan"/>
    <n v="2026"/>
    <x v="3"/>
  </r>
  <r>
    <s v="ORD100385"/>
    <d v="2026-01-11T00:00:00"/>
    <s v="CUST1781"/>
    <s v="Pranav Bansal"/>
    <s v="Male"/>
    <n v="50"/>
    <x v="6"/>
    <s v="North"/>
    <s v="P007"/>
    <x v="5"/>
    <x v="2"/>
    <s v="Footwear"/>
    <n v="1"/>
    <n v="2899"/>
    <n v="0.15"/>
    <n v="1700"/>
    <x v="1"/>
    <s v="Delivered"/>
    <s v="Mobile App"/>
    <n v="5"/>
    <n v="2899"/>
    <n v="434.84999999999997"/>
    <n v="2464.15"/>
    <n v="1700"/>
    <n v="764.15000000000009"/>
    <n v="0"/>
    <s v="Jan"/>
    <n v="2026"/>
    <x v="1"/>
  </r>
  <r>
    <s v="ORD100753"/>
    <d v="2026-01-11T00:00:00"/>
    <s v="CUST0232"/>
    <s v="Sanya Malhotra"/>
    <s v="Female"/>
    <n v="30"/>
    <x v="22"/>
    <s v="South"/>
    <s v="P013"/>
    <x v="22"/>
    <x v="0"/>
    <s v="Cookware"/>
    <n v="1"/>
    <n v="4299"/>
    <n v="0.1"/>
    <n v="2700"/>
    <x v="4"/>
    <s v="Delivered"/>
    <s v="Website"/>
    <n v="5"/>
    <n v="4299"/>
    <n v="429.90000000000003"/>
    <n v="3869.1"/>
    <n v="2700"/>
    <n v="1169.0999999999999"/>
    <n v="0"/>
    <s v="Jan"/>
    <n v="2026"/>
    <x v="3"/>
  </r>
  <r>
    <s v="ORD102167"/>
    <d v="2026-01-11T00:00:00"/>
    <s v="CUST0183"/>
    <s v="Aditi Saxena"/>
    <s v="Male"/>
    <n v="43"/>
    <x v="22"/>
    <s v="South"/>
    <s v="P004"/>
    <x v="19"/>
    <x v="3"/>
    <s v="Accessories"/>
    <n v="2"/>
    <n v="899"/>
    <n v="0.15"/>
    <n v="960"/>
    <x v="2"/>
    <s v="Delivered"/>
    <s v="Website"/>
    <n v="5"/>
    <n v="1798"/>
    <n v="269.7"/>
    <n v="1528.3"/>
    <n v="960"/>
    <n v="568.29999999999995"/>
    <n v="0"/>
    <s v="Jan"/>
    <n v="2026"/>
    <x v="2"/>
  </r>
  <r>
    <s v="ORD101125"/>
    <d v="2026-01-11T00:00:00"/>
    <s v="CUST1965"/>
    <s v="Tanvi Patel"/>
    <s v="Female"/>
    <n v="37"/>
    <x v="7"/>
    <s v="West"/>
    <s v="P013"/>
    <x v="22"/>
    <x v="0"/>
    <s v="Cookware"/>
    <n v="1"/>
    <n v="4299"/>
    <n v="0.1"/>
    <n v="2700"/>
    <x v="0"/>
    <s v="Returned"/>
    <s v="Website"/>
    <n v="5"/>
    <n v="4299"/>
    <n v="429.90000000000003"/>
    <n v="3869.1"/>
    <n v="2700"/>
    <n v="1169.0999999999999"/>
    <n v="0"/>
    <s v="Jan"/>
    <n v="2026"/>
    <x v="2"/>
  </r>
  <r>
    <s v="ORD104076"/>
    <d v="2026-01-11T00:00:00"/>
    <s v="CUST1690"/>
    <s v="Rohan Rao"/>
    <s v="Male"/>
    <n v="23"/>
    <x v="17"/>
    <s v="North"/>
    <s v="P007"/>
    <x v="5"/>
    <x v="2"/>
    <s v="Footwear"/>
    <n v="1"/>
    <n v="2899"/>
    <n v="0.3"/>
    <n v="1700"/>
    <x v="1"/>
    <s v="Delivered"/>
    <s v="Website"/>
    <n v="5"/>
    <n v="2899"/>
    <n v="869.69999999999993"/>
    <n v="2029.3000000000002"/>
    <n v="1700"/>
    <n v="329.30000000000018"/>
    <n v="0"/>
    <s v="Jan"/>
    <n v="2026"/>
    <x v="0"/>
  </r>
  <r>
    <s v="ORD102313"/>
    <d v="2026-01-11T00:00:00"/>
    <s v="CUST2036"/>
    <s v="Karan Jain"/>
    <s v="Male"/>
    <n v="38"/>
    <x v="7"/>
    <s v="West"/>
    <s v="P008"/>
    <x v="2"/>
    <x v="2"/>
    <s v="Clothing"/>
    <n v="2"/>
    <n v="799"/>
    <n v="0.15"/>
    <n v="780"/>
    <x v="4"/>
    <s v="Delivered"/>
    <s v="Mobile App"/>
    <n v="2"/>
    <n v="1598"/>
    <n v="239.7"/>
    <n v="1358.3"/>
    <n v="780"/>
    <n v="578.29999999999995"/>
    <n v="0"/>
    <s v="Jan"/>
    <n v="2026"/>
    <x v="2"/>
  </r>
  <r>
    <s v="ORD104399"/>
    <d v="2026-01-11T00:00:00"/>
    <s v="CUST1429"/>
    <s v="Pranav Bansal"/>
    <s v="Male"/>
    <n v="45"/>
    <x v="7"/>
    <s v="West"/>
    <s v="P022"/>
    <x v="4"/>
    <x v="1"/>
    <s v="Skincare"/>
    <n v="4"/>
    <n v="799"/>
    <n v="0.1"/>
    <n v="1440"/>
    <x v="1"/>
    <s v="Delivered"/>
    <s v="Website"/>
    <n v="5"/>
    <n v="3196"/>
    <n v="319.60000000000002"/>
    <n v="2876.4"/>
    <n v="1440"/>
    <n v="1436.4"/>
    <n v="0"/>
    <s v="Jan"/>
    <n v="2026"/>
    <x v="2"/>
  </r>
  <r>
    <s v="ORD104156"/>
    <d v="2026-01-11T00:00:00"/>
    <s v="CUST0870"/>
    <s v="Kabir Gupta"/>
    <s v="Male"/>
    <n v="33"/>
    <x v="0"/>
    <s v="East"/>
    <s v="P018"/>
    <x v="16"/>
    <x v="5"/>
    <s v="Sports"/>
    <n v="2"/>
    <n v="2199"/>
    <n v="0.2"/>
    <n v="2500"/>
    <x v="0"/>
    <s v="Delivered"/>
    <s v="Mobile App"/>
    <n v="5"/>
    <n v="4398"/>
    <n v="879.6"/>
    <n v="3518.4"/>
    <n v="2500"/>
    <n v="1018.4000000000001"/>
    <n v="0"/>
    <s v="Jan"/>
    <n v="2026"/>
    <x v="3"/>
  </r>
  <r>
    <s v="ORD104790"/>
    <d v="2026-01-11T00:00:00"/>
    <s v="CUST0950"/>
    <s v="Simran Gupta"/>
    <s v="Male"/>
    <n v="40"/>
    <x v="19"/>
    <s v="East"/>
    <s v="P018"/>
    <x v="16"/>
    <x v="5"/>
    <s v="Sports"/>
    <n v="2"/>
    <n v="2199"/>
    <n v="0.15"/>
    <n v="2500"/>
    <x v="4"/>
    <s v="Returned"/>
    <s v="Website"/>
    <n v="4"/>
    <n v="4398"/>
    <n v="659.69999999999993"/>
    <n v="3738.3"/>
    <n v="2500"/>
    <n v="1238.3000000000002"/>
    <n v="0"/>
    <s v="Jan"/>
    <n v="2026"/>
    <x v="2"/>
  </r>
  <r>
    <s v="ORD102500"/>
    <d v="2026-01-11T00:00:00"/>
    <s v="CUST0006"/>
    <s v="Kabir Gupta"/>
    <s v="Male"/>
    <n v="25"/>
    <x v="15"/>
    <s v="West"/>
    <s v="P023"/>
    <x v="20"/>
    <x v="1"/>
    <s v="Haircare"/>
    <n v="1"/>
    <n v="649"/>
    <n v="0"/>
    <n v="290"/>
    <x v="2"/>
    <s v="Returned"/>
    <s v="Mobile App"/>
    <n v="5"/>
    <n v="649"/>
    <n v="0"/>
    <n v="649"/>
    <n v="290"/>
    <n v="359"/>
    <n v="0"/>
    <s v="Jan"/>
    <n v="2026"/>
    <x v="0"/>
  </r>
  <r>
    <s v="ORD103115"/>
    <d v="2026-01-11T00:00:00"/>
    <s v="CUST0911"/>
    <s v="Isha Mehta"/>
    <s v="Female"/>
    <n v="40"/>
    <x v="21"/>
    <s v="East"/>
    <s v="P006"/>
    <x v="8"/>
    <x v="2"/>
    <s v="Bags"/>
    <n v="1"/>
    <n v="1799"/>
    <n v="0.2"/>
    <n v="950"/>
    <x v="3"/>
    <s v="Delivered"/>
    <s v="Mobile App"/>
    <n v="4"/>
    <n v="1799"/>
    <n v="359.8"/>
    <n v="1439.2"/>
    <n v="950"/>
    <n v="489.20000000000005"/>
    <n v="0"/>
    <s v="Jan"/>
    <n v="2026"/>
    <x v="2"/>
  </r>
  <r>
    <s v="ORD101627"/>
    <d v="2026-01-11T00:00:00"/>
    <s v="CUST2194"/>
    <s v="Yash Agarwal"/>
    <s v="Male"/>
    <n v="47"/>
    <x v="11"/>
    <s v="West"/>
    <s v="P006"/>
    <x v="8"/>
    <x v="2"/>
    <s v="Bags"/>
    <n v="1"/>
    <n v="1799"/>
    <n v="0.1"/>
    <n v="950"/>
    <x v="1"/>
    <s v="Delivered"/>
    <s v="Mobile App"/>
    <n v="4"/>
    <n v="1799"/>
    <n v="179.9"/>
    <n v="1619.1"/>
    <n v="950"/>
    <n v="669.09999999999991"/>
    <n v="0"/>
    <s v="Jan"/>
    <n v="2026"/>
    <x v="1"/>
  </r>
  <r>
    <s v="ORD100131"/>
    <d v="2026-01-12T00:00:00"/>
    <s v="CUST0891"/>
    <s v="Vansh Chopra"/>
    <s v="Male"/>
    <n v="24"/>
    <x v="20"/>
    <s v="South"/>
    <s v="P009"/>
    <x v="21"/>
    <x v="2"/>
    <s v="Clothing"/>
    <n v="1"/>
    <n v="1999"/>
    <n v="0.05"/>
    <n v="1050"/>
    <x v="4"/>
    <s v="Delivered"/>
    <s v="Mobile App"/>
    <n v="5"/>
    <n v="1999"/>
    <n v="99.95"/>
    <n v="1899.05"/>
    <n v="1050"/>
    <n v="849.05"/>
    <n v="0"/>
    <s v="Jan"/>
    <n v="2026"/>
    <x v="0"/>
  </r>
  <r>
    <s v="ORD102433"/>
    <d v="2026-01-12T00:00:00"/>
    <s v="CUST1618"/>
    <s v="Yash Agarwal"/>
    <s v="Male"/>
    <n v="20"/>
    <x v="11"/>
    <s v="West"/>
    <s v="P016"/>
    <x v="28"/>
    <x v="5"/>
    <s v="Fitness"/>
    <n v="2"/>
    <n v="999"/>
    <n v="0"/>
    <n v="1040"/>
    <x v="3"/>
    <s v="Delivered"/>
    <s v="Mobile App"/>
    <n v="4"/>
    <n v="1998"/>
    <n v="0"/>
    <n v="1998"/>
    <n v="1040"/>
    <n v="958"/>
    <n v="0"/>
    <s v="Jan"/>
    <n v="2026"/>
    <x v="0"/>
  </r>
  <r>
    <s v="ORD102014"/>
    <d v="2026-01-12T00:00:00"/>
    <s v="CUST1025"/>
    <s v="Diya Mishra"/>
    <s v="Female"/>
    <n v="29"/>
    <x v="20"/>
    <s v="South"/>
    <s v="P014"/>
    <x v="29"/>
    <x v="0"/>
    <s v="Home Decor"/>
    <n v="2"/>
    <n v="1299"/>
    <n v="0.1"/>
    <n v="1380"/>
    <x v="4"/>
    <s v="Delivered"/>
    <s v="Mobile App"/>
    <n v="5"/>
    <n v="2598"/>
    <n v="259.8"/>
    <n v="2338.1999999999998"/>
    <n v="1380"/>
    <n v="958.19999999999982"/>
    <n v="0"/>
    <s v="Jan"/>
    <n v="2026"/>
    <x v="3"/>
  </r>
  <r>
    <s v="ORD101117"/>
    <d v="2026-01-12T00:00:00"/>
    <s v="CUST1840"/>
    <s v="Mohit Sharma"/>
    <s v="Male"/>
    <n v="18"/>
    <x v="21"/>
    <s v="East"/>
    <s v="P024"/>
    <x v="13"/>
    <x v="1"/>
    <s v="Fragrance"/>
    <n v="1"/>
    <n v="1799"/>
    <n v="0.05"/>
    <n v="900"/>
    <x v="0"/>
    <s v="Delivered"/>
    <s v="Website"/>
    <n v="2"/>
    <n v="1799"/>
    <n v="89.95"/>
    <n v="1709.05"/>
    <n v="900"/>
    <n v="809.05"/>
    <n v="0"/>
    <s v="Jan"/>
    <n v="2026"/>
    <x v="0"/>
  </r>
  <r>
    <s v="ORD102235"/>
    <d v="2026-01-12T00:00:00"/>
    <s v="CUST1984"/>
    <s v="Aarav Sharma"/>
    <s v="Female"/>
    <n v="38"/>
    <x v="15"/>
    <s v="West"/>
    <s v="P019"/>
    <x v="18"/>
    <x v="5"/>
    <s v="Sports"/>
    <n v="1"/>
    <n v="1499"/>
    <n v="0.05"/>
    <n v="800"/>
    <x v="0"/>
    <s v="Delivered"/>
    <s v="Mobile App"/>
    <n v="3"/>
    <n v="1499"/>
    <n v="74.95"/>
    <n v="1424.05"/>
    <n v="800"/>
    <n v="624.04999999999995"/>
    <n v="0"/>
    <s v="Jan"/>
    <n v="2026"/>
    <x v="2"/>
  </r>
  <r>
    <s v="ORD103245"/>
    <d v="2026-01-12T00:00:00"/>
    <s v="CUST0219"/>
    <s v="Vansh Chopra"/>
    <s v="Male"/>
    <n v="22"/>
    <x v="14"/>
    <s v="South"/>
    <s v="P001"/>
    <x v="6"/>
    <x v="3"/>
    <s v="Audio"/>
    <n v="1"/>
    <n v="2499"/>
    <n v="0.1"/>
    <n v="1550"/>
    <x v="3"/>
    <s v="Delivered"/>
    <s v="Mobile App"/>
    <n v="5"/>
    <n v="2499"/>
    <n v="249.9"/>
    <n v="2249.1"/>
    <n v="1550"/>
    <n v="699.09999999999991"/>
    <n v="0"/>
    <s v="Jan"/>
    <n v="2026"/>
    <x v="0"/>
  </r>
  <r>
    <s v="ORD100698"/>
    <d v="2026-01-12T00:00:00"/>
    <s v="CUST0907"/>
    <s v="Kiara Chopra"/>
    <s v="Female"/>
    <n v="26"/>
    <x v="15"/>
    <s v="West"/>
    <s v="P030"/>
    <x v="7"/>
    <x v="4"/>
    <s v="Self Development"/>
    <n v="1"/>
    <n v="599"/>
    <n v="0.15"/>
    <n v="260"/>
    <x v="4"/>
    <s v="Delivered"/>
    <s v="Website"/>
    <n v="4"/>
    <n v="599"/>
    <n v="89.85"/>
    <n v="509.15"/>
    <n v="260"/>
    <n v="249.14999999999998"/>
    <n v="0"/>
    <s v="Jan"/>
    <n v="2026"/>
    <x v="3"/>
  </r>
  <r>
    <s v="ORD104476"/>
    <d v="2026-01-12T00:00:00"/>
    <s v="CUST0687"/>
    <s v="Isha Mehta"/>
    <s v="Female"/>
    <n v="40"/>
    <x v="9"/>
    <s v="North"/>
    <s v="P013"/>
    <x v="22"/>
    <x v="0"/>
    <s v="Cookware"/>
    <n v="2"/>
    <n v="4299"/>
    <n v="0.15"/>
    <n v="5400"/>
    <x v="0"/>
    <s v="Delivered"/>
    <s v="Mobile App"/>
    <n v="5"/>
    <n v="8598"/>
    <n v="1289.7"/>
    <n v="7308.3"/>
    <n v="5400"/>
    <n v="1908.3000000000002"/>
    <n v="0"/>
    <s v="Jan"/>
    <n v="2026"/>
    <x v="2"/>
  </r>
  <r>
    <s v="ORD100835"/>
    <d v="2026-01-13T00:00:00"/>
    <s v="CUST2136"/>
    <s v="Ishaan Malhotra"/>
    <s v="Female"/>
    <n v="31"/>
    <x v="17"/>
    <s v="North"/>
    <s v="P020"/>
    <x v="14"/>
    <x v="5"/>
    <s v="Fitness"/>
    <n v="3"/>
    <n v="699"/>
    <n v="0.15"/>
    <n v="960"/>
    <x v="0"/>
    <s v="Delivered"/>
    <s v="Website"/>
    <n v="5"/>
    <n v="2097"/>
    <n v="314.55"/>
    <n v="1782.45"/>
    <n v="960"/>
    <n v="822.45"/>
    <n v="0"/>
    <s v="Jan"/>
    <n v="2026"/>
    <x v="3"/>
  </r>
  <r>
    <s v="ORD103519"/>
    <d v="2026-01-13T00:00:00"/>
    <s v="CUST1640"/>
    <s v="Sanya Malhotra"/>
    <s v="Female"/>
    <n v="46"/>
    <x v="12"/>
    <s v="West"/>
    <s v="P018"/>
    <x v="16"/>
    <x v="5"/>
    <s v="Sports"/>
    <n v="2"/>
    <n v="2199"/>
    <n v="0.15"/>
    <n v="2500"/>
    <x v="2"/>
    <s v="Delivered"/>
    <s v="Website"/>
    <n v="2"/>
    <n v="4398"/>
    <n v="659.69999999999993"/>
    <n v="3738.3"/>
    <n v="2500"/>
    <n v="1238.3000000000002"/>
    <n v="0"/>
    <s v="Jan"/>
    <n v="2026"/>
    <x v="1"/>
  </r>
  <r>
    <s v="ORD101919"/>
    <d v="2026-01-13T00:00:00"/>
    <s v="CUST0501"/>
    <s v="Pranav Bansal"/>
    <s v="Male"/>
    <n v="40"/>
    <x v="4"/>
    <s v="South"/>
    <s v="P007"/>
    <x v="5"/>
    <x v="2"/>
    <s v="Footwear"/>
    <n v="1"/>
    <n v="2899"/>
    <n v="0.1"/>
    <n v="1700"/>
    <x v="2"/>
    <s v="Delivered"/>
    <s v="Mobile App"/>
    <n v="1"/>
    <n v="2899"/>
    <n v="289.90000000000003"/>
    <n v="2609.1"/>
    <n v="1700"/>
    <n v="909.09999999999991"/>
    <n v="0"/>
    <s v="Jan"/>
    <n v="2026"/>
    <x v="2"/>
  </r>
  <r>
    <s v="ORD101316"/>
    <d v="2026-01-13T00:00:00"/>
    <s v="CUST1125"/>
    <s v="Akash Bansal"/>
    <s v="Female"/>
    <n v="34"/>
    <x v="21"/>
    <s v="East"/>
    <s v="P016"/>
    <x v="28"/>
    <x v="5"/>
    <s v="Fitness"/>
    <n v="3"/>
    <n v="999"/>
    <n v="0.15"/>
    <n v="1560"/>
    <x v="2"/>
    <s v="Delivered"/>
    <s v="Website"/>
    <n v="4"/>
    <n v="2997"/>
    <n v="449.55"/>
    <n v="2547.4499999999998"/>
    <n v="1560"/>
    <n v="987.44999999999982"/>
    <n v="0"/>
    <s v="Jan"/>
    <n v="2026"/>
    <x v="3"/>
  </r>
  <r>
    <s v="ORD102425"/>
    <d v="2026-01-13T00:00:00"/>
    <s v="CUST0834"/>
    <s v="Manish Agarwal"/>
    <s v="Female"/>
    <n v="31"/>
    <x v="20"/>
    <s v="South"/>
    <s v="P011"/>
    <x v="24"/>
    <x v="0"/>
    <s v="Kitchen"/>
    <n v="1"/>
    <n v="3499"/>
    <n v="0.1"/>
    <n v="2250"/>
    <x v="2"/>
    <s v="Delivered"/>
    <s v="Mobile App"/>
    <n v="5"/>
    <n v="3499"/>
    <n v="349.90000000000003"/>
    <n v="3149.1"/>
    <n v="2250"/>
    <n v="899.09999999999991"/>
    <n v="0"/>
    <s v="Jan"/>
    <n v="2026"/>
    <x v="3"/>
  </r>
  <r>
    <s v="ORD103066"/>
    <d v="2026-01-13T00:00:00"/>
    <s v="CUST1811"/>
    <s v="Anjali Verma"/>
    <s v="Female"/>
    <n v="43"/>
    <x v="18"/>
    <s v="South"/>
    <s v="P009"/>
    <x v="21"/>
    <x v="2"/>
    <s v="Clothing"/>
    <n v="1"/>
    <n v="1999"/>
    <n v="0.3"/>
    <n v="1050"/>
    <x v="0"/>
    <s v="Delivered"/>
    <s v="Website"/>
    <n v="5"/>
    <n v="1999"/>
    <n v="599.69999999999993"/>
    <n v="1399.3000000000002"/>
    <n v="1050"/>
    <n v="349.30000000000018"/>
    <n v="0"/>
    <s v="Jan"/>
    <n v="2026"/>
    <x v="2"/>
  </r>
  <r>
    <s v="ORD103929"/>
    <d v="2026-01-13T00:00:00"/>
    <s v="CUST1127"/>
    <s v="Nisha Saxena"/>
    <s v="Male"/>
    <n v="25"/>
    <x v="14"/>
    <s v="South"/>
    <s v="P022"/>
    <x v="4"/>
    <x v="1"/>
    <s v="Skincare"/>
    <n v="2"/>
    <n v="799"/>
    <n v="0"/>
    <n v="720"/>
    <x v="0"/>
    <s v="Delivered"/>
    <s v="Mobile App"/>
    <n v="5"/>
    <n v="1598"/>
    <n v="0"/>
    <n v="1598"/>
    <n v="720"/>
    <n v="878"/>
    <n v="0"/>
    <s v="Jan"/>
    <n v="2026"/>
    <x v="0"/>
  </r>
  <r>
    <s v="ORD104532"/>
    <d v="2026-01-13T00:00:00"/>
    <s v="CUST0914"/>
    <s v="Yash Agarwal"/>
    <s v="Female"/>
    <n v="33"/>
    <x v="18"/>
    <s v="South"/>
    <s v="P006"/>
    <x v="8"/>
    <x v="2"/>
    <s v="Bags"/>
    <n v="5"/>
    <n v="1799"/>
    <n v="0.3"/>
    <n v="4750"/>
    <x v="0"/>
    <s v="Delivered"/>
    <s v="Mobile App"/>
    <n v="5"/>
    <n v="8995"/>
    <n v="2698.5"/>
    <n v="6296.5"/>
    <n v="4750"/>
    <n v="1546.5"/>
    <n v="0"/>
    <s v="Jan"/>
    <n v="2026"/>
    <x v="3"/>
  </r>
  <r>
    <s v="ORD101636"/>
    <d v="2026-01-13T00:00:00"/>
    <s v="CUST1624"/>
    <s v="Ishaan Malhotra"/>
    <s v="Male"/>
    <n v="41"/>
    <x v="16"/>
    <s v="North"/>
    <s v="P006"/>
    <x v="8"/>
    <x v="2"/>
    <s v="Bags"/>
    <n v="1"/>
    <n v="1799"/>
    <n v="0.05"/>
    <n v="950"/>
    <x v="1"/>
    <s v="Delivered"/>
    <s v="Mobile App"/>
    <n v="5"/>
    <n v="1799"/>
    <n v="89.95"/>
    <n v="1709.05"/>
    <n v="950"/>
    <n v="759.05"/>
    <n v="0"/>
    <s v="Jan"/>
    <n v="2026"/>
    <x v="2"/>
  </r>
  <r>
    <s v="ORD100987"/>
    <d v="2026-01-13T00:00:00"/>
    <s v="CUST0397"/>
    <s v="Tanvi Patel"/>
    <s v="Male"/>
    <n v="37"/>
    <x v="19"/>
    <s v="East"/>
    <s v="P026"/>
    <x v="15"/>
    <x v="4"/>
    <s v="Fiction"/>
    <n v="1"/>
    <n v="899"/>
    <n v="0"/>
    <n v="420"/>
    <x v="0"/>
    <s v="Delivered"/>
    <s v="Mobile App"/>
    <n v="3"/>
    <n v="899"/>
    <n v="0"/>
    <n v="899"/>
    <n v="420"/>
    <n v="479"/>
    <n v="0"/>
    <s v="Jan"/>
    <n v="2026"/>
    <x v="2"/>
  </r>
  <r>
    <s v="ORD102791"/>
    <d v="2026-01-13T00:00:00"/>
    <s v="CUST2192"/>
    <s v="Mohit Sharma"/>
    <s v="Male"/>
    <n v="29"/>
    <x v="5"/>
    <s v="West"/>
    <s v="P014"/>
    <x v="29"/>
    <x v="0"/>
    <s v="Home Decor"/>
    <n v="2"/>
    <n v="1299"/>
    <n v="0.15"/>
    <n v="1380"/>
    <x v="1"/>
    <s v="Delivered"/>
    <s v="Mobile App"/>
    <n v="3"/>
    <n v="2598"/>
    <n v="389.7"/>
    <n v="2208.3000000000002"/>
    <n v="1380"/>
    <n v="828.30000000000018"/>
    <n v="0"/>
    <s v="Jan"/>
    <n v="2026"/>
    <x v="3"/>
  </r>
  <r>
    <s v="ORD100765"/>
    <d v="2026-01-14T00:00:00"/>
    <s v="CUST0186"/>
    <s v="Rohan Rao"/>
    <s v="Male"/>
    <n v="30"/>
    <x v="8"/>
    <s v="East"/>
    <s v="P028"/>
    <x v="12"/>
    <x v="4"/>
    <s v="Technology"/>
    <n v="1"/>
    <n v="1099"/>
    <n v="0.1"/>
    <n v="520"/>
    <x v="0"/>
    <s v="Delivered"/>
    <s v="Mobile App"/>
    <n v="4"/>
    <n v="1099"/>
    <n v="109.9"/>
    <n v="989.1"/>
    <n v="520"/>
    <n v="469.1"/>
    <n v="0"/>
    <s v="Jan"/>
    <n v="2026"/>
    <x v="3"/>
  </r>
  <r>
    <s v="ORD104872"/>
    <d v="2026-01-14T00:00:00"/>
    <s v="CUST1204"/>
    <s v="Karan Jain"/>
    <s v="Female"/>
    <n v="23"/>
    <x v="15"/>
    <s v="West"/>
    <s v="P006"/>
    <x v="8"/>
    <x v="2"/>
    <s v="Bags"/>
    <n v="1"/>
    <n v="1799"/>
    <n v="0.1"/>
    <n v="950"/>
    <x v="0"/>
    <s v="Delivered"/>
    <s v="Mobile App"/>
    <n v="4"/>
    <n v="1799"/>
    <n v="179.9"/>
    <n v="1619.1"/>
    <n v="950"/>
    <n v="669.09999999999991"/>
    <n v="0"/>
    <s v="Jan"/>
    <n v="2026"/>
    <x v="0"/>
  </r>
  <r>
    <s v="ORD102180"/>
    <d v="2026-01-14T00:00:00"/>
    <s v="CUST0740"/>
    <s v="Varun Jain"/>
    <s v="Male"/>
    <n v="25"/>
    <x v="8"/>
    <s v="East"/>
    <s v="P001"/>
    <x v="6"/>
    <x v="3"/>
    <s v="Audio"/>
    <n v="2"/>
    <n v="2499"/>
    <n v="0.05"/>
    <n v="3100"/>
    <x v="0"/>
    <s v="Delivered"/>
    <s v="Website"/>
    <n v="5"/>
    <n v="4998"/>
    <n v="249.9"/>
    <n v="4748.1000000000004"/>
    <n v="3100"/>
    <n v="1648.1000000000004"/>
    <n v="0"/>
    <s v="Jan"/>
    <n v="2026"/>
    <x v="0"/>
  </r>
  <r>
    <s v="ORD100088"/>
    <d v="2026-01-14T00:00:00"/>
    <s v="CUST1390"/>
    <s v="Aditya Kapoor"/>
    <s v="Female"/>
    <n v="31"/>
    <x v="11"/>
    <s v="West"/>
    <s v="P023"/>
    <x v="20"/>
    <x v="1"/>
    <s v="Haircare"/>
    <n v="3"/>
    <n v="649"/>
    <n v="0.05"/>
    <n v="870"/>
    <x v="0"/>
    <s v="Delivered"/>
    <s v="Mobile App"/>
    <n v="5"/>
    <n v="1947"/>
    <n v="97.350000000000009"/>
    <n v="1849.65"/>
    <n v="870"/>
    <n v="979.65000000000009"/>
    <n v="0"/>
    <s v="Jan"/>
    <n v="2026"/>
    <x v="3"/>
  </r>
  <r>
    <s v="ORD103241"/>
    <d v="2026-01-14T00:00:00"/>
    <s v="CUST0053"/>
    <s v="Pranav Bansal"/>
    <s v="Male"/>
    <n v="44"/>
    <x v="13"/>
    <s v="North"/>
    <s v="P008"/>
    <x v="2"/>
    <x v="2"/>
    <s v="Clothing"/>
    <n v="1"/>
    <n v="799"/>
    <n v="0.05"/>
    <n v="390"/>
    <x v="4"/>
    <s v="Delivered"/>
    <s v="Mobile App"/>
    <n v="5"/>
    <n v="799"/>
    <n v="39.950000000000003"/>
    <n v="759.05"/>
    <n v="390"/>
    <n v="369.04999999999995"/>
    <n v="0"/>
    <s v="Jan"/>
    <n v="2026"/>
    <x v="2"/>
  </r>
  <r>
    <s v="ORD102534"/>
    <d v="2026-01-14T00:00:00"/>
    <s v="CUST0040"/>
    <s v="Sanya Malhotra"/>
    <s v="Female"/>
    <n v="22"/>
    <x v="21"/>
    <s v="East"/>
    <s v="P003"/>
    <x v="9"/>
    <x v="3"/>
    <s v="Wearables"/>
    <n v="1"/>
    <n v="3299"/>
    <n v="0.1"/>
    <n v="2100"/>
    <x v="0"/>
    <s v="Delivered"/>
    <s v="Mobile App"/>
    <n v="5"/>
    <n v="3299"/>
    <n v="329.90000000000003"/>
    <n v="2969.1"/>
    <n v="2100"/>
    <n v="869.09999999999991"/>
    <n v="0"/>
    <s v="Jan"/>
    <n v="2026"/>
    <x v="0"/>
  </r>
  <r>
    <s v="ORD103034"/>
    <d v="2026-01-14T00:00:00"/>
    <s v="CUST0429"/>
    <s v="Tanvi Patel"/>
    <s v="Female"/>
    <n v="20"/>
    <x v="4"/>
    <s v="South"/>
    <s v="P018"/>
    <x v="16"/>
    <x v="5"/>
    <s v="Sports"/>
    <n v="2"/>
    <n v="2199"/>
    <n v="0.3"/>
    <n v="2500"/>
    <x v="0"/>
    <s v="Delivered"/>
    <s v="Mobile App"/>
    <n v="5"/>
    <n v="4398"/>
    <n v="1319.3999999999999"/>
    <n v="3078.6000000000004"/>
    <n v="2500"/>
    <n v="578.60000000000036"/>
    <n v="0"/>
    <s v="Jan"/>
    <n v="2026"/>
    <x v="0"/>
  </r>
  <r>
    <s v="ORD102373"/>
    <d v="2026-01-15T00:00:00"/>
    <s v="CUST0759"/>
    <s v="Aditi Saxena"/>
    <s v="Male"/>
    <n v="30"/>
    <x v="15"/>
    <s v="West"/>
    <s v="P016"/>
    <x v="28"/>
    <x v="5"/>
    <s v="Fitness"/>
    <n v="1"/>
    <n v="999"/>
    <n v="0"/>
    <n v="520"/>
    <x v="0"/>
    <s v="Delivered"/>
    <s v="Website"/>
    <n v="2"/>
    <n v="999"/>
    <n v="0"/>
    <n v="999"/>
    <n v="520"/>
    <n v="479"/>
    <n v="0"/>
    <s v="Jan"/>
    <n v="2026"/>
    <x v="3"/>
  </r>
  <r>
    <s v="ORD102651"/>
    <d v="2026-01-15T00:00:00"/>
    <s v="CUST1670"/>
    <s v="Kabir Gupta"/>
    <s v="Female"/>
    <n v="33"/>
    <x v="9"/>
    <s v="North"/>
    <s v="P019"/>
    <x v="18"/>
    <x v="5"/>
    <s v="Sports"/>
    <n v="1"/>
    <n v="1499"/>
    <n v="0.1"/>
    <n v="800"/>
    <x v="2"/>
    <s v="Delivered"/>
    <s v="Mobile App"/>
    <n v="5"/>
    <n v="1499"/>
    <n v="149.9"/>
    <n v="1349.1"/>
    <n v="800"/>
    <n v="549.09999999999991"/>
    <n v="0"/>
    <s v="Jan"/>
    <n v="2026"/>
    <x v="3"/>
  </r>
  <r>
    <s v="ORD100363"/>
    <d v="2026-01-15T00:00:00"/>
    <s v="CUST1478"/>
    <s v="Kabir Gupta"/>
    <s v="Female"/>
    <n v="18"/>
    <x v="23"/>
    <s v="West"/>
    <s v="P018"/>
    <x v="16"/>
    <x v="5"/>
    <s v="Sports"/>
    <n v="3"/>
    <n v="2199"/>
    <n v="0"/>
    <n v="3750"/>
    <x v="0"/>
    <s v="Returned"/>
    <s v="Website"/>
    <n v="5"/>
    <n v="6597"/>
    <n v="0"/>
    <n v="6597"/>
    <n v="3750"/>
    <n v="2847"/>
    <n v="0"/>
    <s v="Jan"/>
    <n v="2026"/>
    <x v="0"/>
  </r>
  <r>
    <s v="ORD101816"/>
    <d v="2026-01-15T00:00:00"/>
    <s v="CUST0182"/>
    <s v="Simran Gupta"/>
    <s v="Male"/>
    <n v="42"/>
    <x v="6"/>
    <s v="North"/>
    <s v="P009"/>
    <x v="21"/>
    <x v="2"/>
    <s v="Clothing"/>
    <n v="1"/>
    <n v="1999"/>
    <n v="0.3"/>
    <n v="1050"/>
    <x v="1"/>
    <s v="Delivered"/>
    <s v="Website"/>
    <n v="5"/>
    <n v="1999"/>
    <n v="599.69999999999993"/>
    <n v="1399.3000000000002"/>
    <n v="1050"/>
    <n v="349.30000000000018"/>
    <n v="0"/>
    <s v="Jan"/>
    <n v="2026"/>
    <x v="2"/>
  </r>
  <r>
    <s v="ORD100909"/>
    <d v="2026-01-15T00:00:00"/>
    <s v="CUST2143"/>
    <s v="Shivam Mehta"/>
    <s v="Female"/>
    <n v="22"/>
    <x v="16"/>
    <s v="North"/>
    <s v="P028"/>
    <x v="12"/>
    <x v="4"/>
    <s v="Technology"/>
    <n v="2"/>
    <n v="1099"/>
    <n v="0.1"/>
    <n v="1040"/>
    <x v="3"/>
    <s v="Delivered"/>
    <s v="Mobile App"/>
    <n v="2"/>
    <n v="2198"/>
    <n v="219.8"/>
    <n v="1978.2"/>
    <n v="1040"/>
    <n v="938.2"/>
    <n v="0"/>
    <s v="Jan"/>
    <n v="2026"/>
    <x v="0"/>
  </r>
  <r>
    <s v="ORD102476"/>
    <d v="2026-01-15T00:00:00"/>
    <s v="CUST0270"/>
    <s v="Aditya Kapoor"/>
    <s v="Male"/>
    <n v="42"/>
    <x v="19"/>
    <s v="East"/>
    <s v="P003"/>
    <x v="9"/>
    <x v="3"/>
    <s v="Wearables"/>
    <n v="2"/>
    <n v="3299"/>
    <n v="0.2"/>
    <n v="4200"/>
    <x v="2"/>
    <s v="Delivered"/>
    <s v="Mobile App"/>
    <n v="3"/>
    <n v="6598"/>
    <n v="1319.6000000000001"/>
    <n v="5278.4"/>
    <n v="4200"/>
    <n v="1078.3999999999996"/>
    <n v="0"/>
    <s v="Jan"/>
    <n v="2026"/>
    <x v="2"/>
  </r>
  <r>
    <s v="ORD103414"/>
    <d v="2026-01-15T00:00:00"/>
    <s v="CUST0936"/>
    <s v="Sanya Malhotra"/>
    <s v="Male"/>
    <n v="47"/>
    <x v="14"/>
    <s v="South"/>
    <s v="P022"/>
    <x v="4"/>
    <x v="1"/>
    <s v="Skincare"/>
    <n v="2"/>
    <n v="799"/>
    <n v="0.05"/>
    <n v="720"/>
    <x v="1"/>
    <s v="Delivered"/>
    <s v="Mobile App"/>
    <n v="4"/>
    <n v="1598"/>
    <n v="79.900000000000006"/>
    <n v="1518.1"/>
    <n v="720"/>
    <n v="798.09999999999991"/>
    <n v="0"/>
    <s v="Jan"/>
    <n v="2026"/>
    <x v="1"/>
  </r>
  <r>
    <s v="ORD103658"/>
    <d v="2026-01-15T00:00:00"/>
    <s v="CUST0039"/>
    <s v="Nisha Saxena"/>
    <s v="Male"/>
    <n v="18"/>
    <x v="23"/>
    <s v="West"/>
    <s v="P005"/>
    <x v="27"/>
    <x v="3"/>
    <s v="Accessories"/>
    <n v="1"/>
    <n v="1599"/>
    <n v="0.15"/>
    <n v="920"/>
    <x v="3"/>
    <s v="Delivered"/>
    <s v="Website"/>
    <n v="4"/>
    <n v="1599"/>
    <n v="239.85"/>
    <n v="1359.15"/>
    <n v="920"/>
    <n v="439.15000000000009"/>
    <n v="0"/>
    <s v="Jan"/>
    <n v="2026"/>
    <x v="0"/>
  </r>
  <r>
    <s v="ORD100072"/>
    <d v="2026-01-15T00:00:00"/>
    <s v="CUST1915"/>
    <s v="Vansh Chopra"/>
    <s v="Female"/>
    <n v="36"/>
    <x v="3"/>
    <s v="East"/>
    <s v="P025"/>
    <x v="1"/>
    <x v="1"/>
    <s v="Skincare"/>
    <n v="1"/>
    <n v="699"/>
    <n v="0.15"/>
    <n v="310"/>
    <x v="2"/>
    <s v="Delivered"/>
    <s v="Mobile App"/>
    <n v="4"/>
    <n v="699"/>
    <n v="104.85"/>
    <n v="594.15"/>
    <n v="310"/>
    <n v="284.14999999999998"/>
    <n v="0"/>
    <s v="Jan"/>
    <n v="2026"/>
    <x v="2"/>
  </r>
  <r>
    <s v="ORD101135"/>
    <d v="2026-01-15T00:00:00"/>
    <s v="CUST1724"/>
    <s v="Ananya Kumar"/>
    <s v="Male"/>
    <n v="54"/>
    <x v="20"/>
    <s v="South"/>
    <s v="P026"/>
    <x v="15"/>
    <x v="4"/>
    <s v="Fiction"/>
    <n v="2"/>
    <n v="899"/>
    <n v="0.05"/>
    <n v="840"/>
    <x v="4"/>
    <s v="Delivered"/>
    <s v="Website"/>
    <n v="5"/>
    <n v="1798"/>
    <n v="89.9"/>
    <n v="1708.1"/>
    <n v="840"/>
    <n v="868.09999999999991"/>
    <n v="0"/>
    <s v="Jan"/>
    <n v="2026"/>
    <x v="1"/>
  </r>
  <r>
    <s v="ORD104457"/>
    <d v="2026-01-16T00:00:00"/>
    <s v="CUST0993"/>
    <s v="Diya Mishra"/>
    <s v="Female"/>
    <n v="33"/>
    <x v="23"/>
    <s v="West"/>
    <s v="P006"/>
    <x v="8"/>
    <x v="2"/>
    <s v="Bags"/>
    <n v="2"/>
    <n v="1799"/>
    <n v="0.1"/>
    <n v="1900"/>
    <x v="0"/>
    <s v="Delivered"/>
    <s v="Mobile App"/>
    <n v="2"/>
    <n v="3598"/>
    <n v="359.8"/>
    <n v="3238.2"/>
    <n v="1900"/>
    <n v="1338.1999999999998"/>
    <n v="0"/>
    <s v="Jan"/>
    <n v="2026"/>
    <x v="3"/>
  </r>
  <r>
    <s v="ORD101443"/>
    <d v="2026-01-16T00:00:00"/>
    <s v="CUST0770"/>
    <s v="Manish Agarwal"/>
    <s v="Male"/>
    <n v="29"/>
    <x v="2"/>
    <s v="East"/>
    <s v="P007"/>
    <x v="5"/>
    <x v="2"/>
    <s v="Footwear"/>
    <n v="1"/>
    <n v="2899"/>
    <n v="0.05"/>
    <n v="1700"/>
    <x v="3"/>
    <s v="Delivered"/>
    <s v="Mobile App"/>
    <n v="5"/>
    <n v="2899"/>
    <n v="144.95000000000002"/>
    <n v="2754.05"/>
    <n v="1700"/>
    <n v="1054.0500000000002"/>
    <n v="0"/>
    <s v="Jan"/>
    <n v="2026"/>
    <x v="3"/>
  </r>
  <r>
    <s v="ORD101772"/>
    <d v="2026-01-16T00:00:00"/>
    <s v="CUST0909"/>
    <s v="Tanvi Patel"/>
    <s v="Female"/>
    <n v="39"/>
    <x v="1"/>
    <s v="North"/>
    <s v="P013"/>
    <x v="22"/>
    <x v="0"/>
    <s v="Cookware"/>
    <n v="1"/>
    <n v="4299"/>
    <n v="0.1"/>
    <n v="2700"/>
    <x v="1"/>
    <s v="Delivered"/>
    <s v="Mobile App"/>
    <n v="2"/>
    <n v="4299"/>
    <n v="429.90000000000003"/>
    <n v="3869.1"/>
    <n v="2700"/>
    <n v="1169.0999999999999"/>
    <n v="0"/>
    <s v="Jan"/>
    <n v="2026"/>
    <x v="2"/>
  </r>
  <r>
    <s v="ORD104165"/>
    <d v="2026-01-16T00:00:00"/>
    <s v="CUST2008"/>
    <s v="Ishaan Malhotra"/>
    <s v="Male"/>
    <n v="42"/>
    <x v="20"/>
    <s v="South"/>
    <s v="P029"/>
    <x v="11"/>
    <x v="4"/>
    <s v="Technology"/>
    <n v="1"/>
    <n v="1299"/>
    <n v="0.1"/>
    <n v="610"/>
    <x v="0"/>
    <s v="Delivered"/>
    <s v="Mobile App"/>
    <n v="5"/>
    <n v="1299"/>
    <n v="129.9"/>
    <n v="1169.0999999999999"/>
    <n v="610"/>
    <n v="559.09999999999991"/>
    <n v="0"/>
    <s v="Jan"/>
    <n v="2026"/>
    <x v="2"/>
  </r>
  <r>
    <s v="ORD101686"/>
    <d v="2026-01-16T00:00:00"/>
    <s v="CUST1623"/>
    <s v="Aditi Saxena"/>
    <s v="Female"/>
    <n v="31"/>
    <x v="5"/>
    <s v="West"/>
    <s v="P025"/>
    <x v="1"/>
    <x v="1"/>
    <s v="Skincare"/>
    <n v="2"/>
    <n v="699"/>
    <n v="0.05"/>
    <n v="620"/>
    <x v="3"/>
    <s v="Delivered"/>
    <s v="Mobile App"/>
    <n v="4"/>
    <n v="1398"/>
    <n v="69.900000000000006"/>
    <n v="1328.1"/>
    <n v="620"/>
    <n v="708.09999999999991"/>
    <n v="0"/>
    <s v="Jan"/>
    <n v="2026"/>
    <x v="3"/>
  </r>
  <r>
    <s v="ORD102020"/>
    <d v="2026-01-16T00:00:00"/>
    <s v="CUST1746"/>
    <s v="Yash Agarwal"/>
    <s v="Female"/>
    <n v="23"/>
    <x v="21"/>
    <s v="East"/>
    <s v="P010"/>
    <x v="26"/>
    <x v="2"/>
    <s v="Clothing"/>
    <n v="1"/>
    <n v="1499"/>
    <n v="0.15"/>
    <n v="780"/>
    <x v="3"/>
    <s v="Delivered"/>
    <s v="Website"/>
    <n v="5"/>
    <n v="1499"/>
    <n v="224.85"/>
    <n v="1274.1500000000001"/>
    <n v="780"/>
    <n v="494.15000000000009"/>
    <n v="0"/>
    <s v="Jan"/>
    <n v="2026"/>
    <x v="0"/>
  </r>
  <r>
    <s v="ORD102170"/>
    <d v="2026-01-16T00:00:00"/>
    <s v="CUST1677"/>
    <s v="Tanvi Patel"/>
    <s v="Male"/>
    <n v="28"/>
    <x v="5"/>
    <s v="West"/>
    <s v="P007"/>
    <x v="5"/>
    <x v="2"/>
    <s v="Footwear"/>
    <n v="1"/>
    <n v="2899"/>
    <n v="0.3"/>
    <n v="1700"/>
    <x v="5"/>
    <s v="Cancelled"/>
    <s v="Mobile App"/>
    <m/>
    <n v="2899"/>
    <n v="869.69999999999993"/>
    <n v="2029.3000000000002"/>
    <n v="1700"/>
    <n v="329.30000000000018"/>
    <n v="0"/>
    <s v="Jan"/>
    <n v="2026"/>
    <x v="3"/>
  </r>
  <r>
    <s v="ORD101549"/>
    <d v="2026-01-16T00:00:00"/>
    <s v="CUST0869"/>
    <s v="Akash Bansal"/>
    <s v="Male"/>
    <n v="29"/>
    <x v="10"/>
    <s v="South"/>
    <s v="P001"/>
    <x v="6"/>
    <x v="3"/>
    <s v="Audio"/>
    <n v="1"/>
    <n v="2499"/>
    <n v="0.15"/>
    <n v="1550"/>
    <x v="3"/>
    <s v="Delivered"/>
    <s v="Website"/>
    <n v="5"/>
    <n v="2499"/>
    <n v="374.84999999999997"/>
    <n v="2124.15"/>
    <n v="1550"/>
    <n v="574.15000000000009"/>
    <n v="0"/>
    <s v="Jan"/>
    <n v="2026"/>
    <x v="3"/>
  </r>
  <r>
    <s v="ORD104026"/>
    <d v="2026-01-16T00:00:00"/>
    <s v="CUST0876"/>
    <s v="Rahul Kumar"/>
    <s v="Male"/>
    <n v="31"/>
    <x v="3"/>
    <s v="East"/>
    <s v="P022"/>
    <x v="4"/>
    <x v="1"/>
    <s v="Skincare"/>
    <n v="2"/>
    <n v="799"/>
    <n v="0.1"/>
    <n v="720"/>
    <x v="2"/>
    <s v="Delivered"/>
    <s v="Mobile App"/>
    <n v="4"/>
    <n v="1598"/>
    <n v="159.80000000000001"/>
    <n v="1438.2"/>
    <n v="720"/>
    <n v="718.2"/>
    <n v="0"/>
    <s v="Jan"/>
    <n v="2026"/>
    <x v="3"/>
  </r>
  <r>
    <s v="ORD104253"/>
    <d v="2026-01-16T00:00:00"/>
    <s v="CUST1929"/>
    <s v="Zoya Singh"/>
    <s v="Male"/>
    <n v="40"/>
    <x v="12"/>
    <s v="West"/>
    <s v="P009"/>
    <x v="21"/>
    <x v="2"/>
    <s v="Clothing"/>
    <n v="2"/>
    <n v="1999"/>
    <n v="0.15"/>
    <n v="2100"/>
    <x v="4"/>
    <s v="Delivered"/>
    <s v="Mobile App"/>
    <n v="4"/>
    <n v="3998"/>
    <n v="599.69999999999993"/>
    <n v="3398.3"/>
    <n v="2100"/>
    <n v="1298.3000000000002"/>
    <n v="0"/>
    <s v="Jan"/>
    <n v="2026"/>
    <x v="2"/>
  </r>
  <r>
    <s v="ORD100942"/>
    <d v="2026-01-16T00:00:00"/>
    <s v="CUST2181"/>
    <s v="Akash Bansal"/>
    <s v="Male"/>
    <n v="31"/>
    <x v="3"/>
    <s v="East"/>
    <s v="P006"/>
    <x v="8"/>
    <x v="2"/>
    <s v="Bags"/>
    <n v="2"/>
    <n v="1799"/>
    <n v="0.1"/>
    <n v="1900"/>
    <x v="0"/>
    <s v="Delivered"/>
    <s v="Website"/>
    <n v="1"/>
    <n v="3598"/>
    <n v="359.8"/>
    <n v="3238.2"/>
    <n v="1900"/>
    <n v="1338.1999999999998"/>
    <n v="0"/>
    <s v="Jan"/>
    <n v="2026"/>
    <x v="3"/>
  </r>
  <r>
    <s v="ORD101266"/>
    <d v="2026-01-16T00:00:00"/>
    <s v="CUST1139"/>
    <s v="Anjali Verma"/>
    <s v="Female"/>
    <n v="29"/>
    <x v="13"/>
    <s v="North"/>
    <s v="P017"/>
    <x v="17"/>
    <x v="5"/>
    <s v="Fitness"/>
    <n v="2"/>
    <n v="2499"/>
    <n v="0.1"/>
    <n v="2900"/>
    <x v="3"/>
    <s v="Delivered"/>
    <s v="Mobile App"/>
    <n v="5"/>
    <n v="4998"/>
    <n v="499.8"/>
    <n v="4498.2"/>
    <n v="2900"/>
    <n v="1598.1999999999998"/>
    <n v="0"/>
    <s v="Jan"/>
    <n v="2026"/>
    <x v="3"/>
  </r>
  <r>
    <s v="ORD104756"/>
    <d v="2026-01-16T00:00:00"/>
    <s v="CUST0862"/>
    <s v="Pooja Kapoor"/>
    <s v="Male"/>
    <n v="48"/>
    <x v="6"/>
    <s v="North"/>
    <s v="P016"/>
    <x v="28"/>
    <x v="5"/>
    <s v="Fitness"/>
    <n v="2"/>
    <n v="999"/>
    <n v="0.1"/>
    <n v="1040"/>
    <x v="0"/>
    <s v="Delivered"/>
    <s v="Website"/>
    <n v="5"/>
    <n v="1998"/>
    <n v="199.8"/>
    <n v="1798.2"/>
    <n v="1040"/>
    <n v="758.2"/>
    <n v="0"/>
    <s v="Jan"/>
    <n v="2026"/>
    <x v="1"/>
  </r>
  <r>
    <s v="ORD104408"/>
    <d v="2026-01-16T00:00:00"/>
    <s v="CUST1557"/>
    <s v="Pranav Bansal"/>
    <s v="Male"/>
    <n v="20"/>
    <x v="3"/>
    <s v="East"/>
    <s v="P014"/>
    <x v="29"/>
    <x v="0"/>
    <s v="Home Decor"/>
    <n v="1"/>
    <n v="1299"/>
    <n v="0.1"/>
    <n v="690"/>
    <x v="0"/>
    <s v="Delivered"/>
    <s v="Website"/>
    <n v="5"/>
    <n v="1299"/>
    <n v="129.9"/>
    <n v="1169.0999999999999"/>
    <n v="690"/>
    <n v="479.09999999999991"/>
    <n v="0"/>
    <s v="Jan"/>
    <n v="2026"/>
    <x v="0"/>
  </r>
  <r>
    <s v="ORD101916"/>
    <d v="2026-01-17T00:00:00"/>
    <s v="CUST2099"/>
    <s v="Anjali Verma"/>
    <s v="Female"/>
    <n v="33"/>
    <x v="22"/>
    <s v="South"/>
    <s v="P018"/>
    <x v="16"/>
    <x v="5"/>
    <s v="Sports"/>
    <n v="2"/>
    <n v="2199"/>
    <n v="0.05"/>
    <n v="2500"/>
    <x v="0"/>
    <s v="Delivered"/>
    <s v="Website"/>
    <n v="5"/>
    <n v="4398"/>
    <n v="219.9"/>
    <n v="4178.1000000000004"/>
    <n v="2500"/>
    <n v="1678.1000000000004"/>
    <n v="0"/>
    <s v="Jan"/>
    <n v="2026"/>
    <x v="3"/>
  </r>
  <r>
    <s v="ORD104061"/>
    <d v="2026-01-17T00:00:00"/>
    <s v="CUST1572"/>
    <s v="Varun Jain"/>
    <s v="Female"/>
    <n v="29"/>
    <x v="21"/>
    <s v="East"/>
    <s v="P012"/>
    <x v="0"/>
    <x v="0"/>
    <s v="Kitchen"/>
    <n v="2"/>
    <n v="5999"/>
    <n v="0.2"/>
    <n v="7800"/>
    <x v="2"/>
    <s v="Delivered"/>
    <s v="Mobile App"/>
    <n v="5"/>
    <n v="11998"/>
    <n v="2399.6"/>
    <n v="9598.4"/>
    <n v="7800"/>
    <n v="1798.3999999999996"/>
    <n v="0"/>
    <s v="Jan"/>
    <n v="2026"/>
    <x v="3"/>
  </r>
  <r>
    <s v="ORD103032"/>
    <d v="2026-01-17T00:00:00"/>
    <s v="CUST0210"/>
    <s v="Yash Agarwal"/>
    <s v="Male"/>
    <n v="32"/>
    <x v="16"/>
    <s v="North"/>
    <s v="P011"/>
    <x v="24"/>
    <x v="0"/>
    <s v="Kitchen"/>
    <n v="1"/>
    <n v="3499"/>
    <n v="0.05"/>
    <n v="2250"/>
    <x v="4"/>
    <s v="Delivered"/>
    <s v="Website"/>
    <n v="5"/>
    <n v="3499"/>
    <n v="174.95000000000002"/>
    <n v="3324.05"/>
    <n v="2250"/>
    <n v="1074.0500000000002"/>
    <n v="0"/>
    <s v="Jan"/>
    <n v="2026"/>
    <x v="3"/>
  </r>
  <r>
    <s v="ORD103372"/>
    <d v="2026-01-17T00:00:00"/>
    <s v="CUST2042"/>
    <s v="Rohan Rao"/>
    <s v="Female"/>
    <n v="35"/>
    <x v="13"/>
    <s v="North"/>
    <s v="P022"/>
    <x v="4"/>
    <x v="1"/>
    <s v="Skincare"/>
    <n v="1"/>
    <n v="799"/>
    <n v="0.15"/>
    <n v="360"/>
    <x v="1"/>
    <s v="Delivered"/>
    <s v="Website"/>
    <n v="5"/>
    <n v="799"/>
    <n v="119.85"/>
    <n v="679.15"/>
    <n v="360"/>
    <n v="319.14999999999998"/>
    <n v="0"/>
    <s v="Jan"/>
    <n v="2026"/>
    <x v="3"/>
  </r>
  <r>
    <s v="ORD101290"/>
    <d v="2026-01-17T00:00:00"/>
    <s v="CUST2020"/>
    <s v="Varun Jain"/>
    <s v="Male"/>
    <n v="23"/>
    <x v="9"/>
    <s v="North"/>
    <s v="P027"/>
    <x v="25"/>
    <x v="4"/>
    <s v="Business"/>
    <n v="2"/>
    <n v="699"/>
    <n v="0.2"/>
    <n v="600"/>
    <x v="3"/>
    <s v="Delivered"/>
    <s v="Website"/>
    <n v="5"/>
    <n v="1398"/>
    <n v="279.60000000000002"/>
    <n v="1118.4000000000001"/>
    <n v="600"/>
    <n v="518.40000000000009"/>
    <n v="0"/>
    <s v="Jan"/>
    <n v="2026"/>
    <x v="0"/>
  </r>
  <r>
    <s v="ORD102390"/>
    <d v="2026-01-17T00:00:00"/>
    <s v="CUST0442"/>
    <s v="Rohan Rao"/>
    <s v="Male"/>
    <n v="32"/>
    <x v="0"/>
    <s v="East"/>
    <s v="P021"/>
    <x v="3"/>
    <x v="1"/>
    <s v="Skincare"/>
    <n v="2"/>
    <n v="499"/>
    <n v="0.15"/>
    <n v="440"/>
    <x v="4"/>
    <s v="Delivered"/>
    <s v="Mobile App"/>
    <n v="5"/>
    <n v="998"/>
    <n v="149.69999999999999"/>
    <n v="848.3"/>
    <n v="440"/>
    <n v="408.29999999999995"/>
    <n v="0"/>
    <s v="Jan"/>
    <n v="2026"/>
    <x v="3"/>
  </r>
  <r>
    <s v="ORD102226"/>
    <d v="2026-01-17T00:00:00"/>
    <s v="CUST1889"/>
    <s v="Diya Mishra"/>
    <s v="Male"/>
    <n v="37"/>
    <x v="5"/>
    <s v="West"/>
    <s v="P021"/>
    <x v="3"/>
    <x v="1"/>
    <s v="Skincare"/>
    <n v="1"/>
    <n v="499"/>
    <n v="0.05"/>
    <n v="220"/>
    <x v="1"/>
    <s v="Delivered"/>
    <s v="Mobile App"/>
    <n v="4"/>
    <n v="499"/>
    <n v="24.950000000000003"/>
    <n v="474.05"/>
    <n v="220"/>
    <n v="254.05"/>
    <n v="0"/>
    <s v="Jan"/>
    <n v="2026"/>
    <x v="2"/>
  </r>
  <r>
    <s v="ORD101798"/>
    <d v="2026-01-17T00:00:00"/>
    <s v="CUST0748"/>
    <s v="Rahul Kumar"/>
    <s v="Female"/>
    <n v="55"/>
    <x v="6"/>
    <s v="North"/>
    <s v="P017"/>
    <x v="17"/>
    <x v="5"/>
    <s v="Fitness"/>
    <n v="1"/>
    <n v="2499"/>
    <n v="0"/>
    <n v="1450"/>
    <x v="4"/>
    <s v="Delivered"/>
    <s v="Mobile App"/>
    <n v="4"/>
    <n v="2499"/>
    <n v="0"/>
    <n v="2499"/>
    <n v="1450"/>
    <n v="1049"/>
    <n v="0"/>
    <s v="Jan"/>
    <n v="2026"/>
    <x v="1"/>
  </r>
  <r>
    <s v="ORD101415"/>
    <d v="2026-01-17T00:00:00"/>
    <s v="CUST0697"/>
    <s v="Meera Singh"/>
    <s v="Female"/>
    <n v="48"/>
    <x v="1"/>
    <s v="North"/>
    <s v="P024"/>
    <x v="13"/>
    <x v="1"/>
    <s v="Fragrance"/>
    <n v="2"/>
    <n v="1799"/>
    <n v="0.15"/>
    <n v="1800"/>
    <x v="0"/>
    <s v="Delivered"/>
    <s v="Website"/>
    <n v="4"/>
    <n v="3598"/>
    <n v="539.69999999999993"/>
    <n v="3058.3"/>
    <n v="1800"/>
    <n v="1258.3000000000002"/>
    <n v="0"/>
    <s v="Jan"/>
    <n v="2026"/>
    <x v="1"/>
  </r>
  <r>
    <s v="ORD104539"/>
    <d v="2026-01-18T00:00:00"/>
    <s v="CUST1417"/>
    <s v="Zoya Singh"/>
    <s v="Male"/>
    <n v="32"/>
    <x v="7"/>
    <s v="West"/>
    <s v="P026"/>
    <x v="15"/>
    <x v="4"/>
    <s v="Fiction"/>
    <n v="2"/>
    <n v="899"/>
    <n v="0.3"/>
    <n v="840"/>
    <x v="1"/>
    <s v="Delivered"/>
    <s v="Mobile App"/>
    <n v="3"/>
    <n v="1798"/>
    <n v="539.4"/>
    <n v="1258.5999999999999"/>
    <n v="840"/>
    <n v="418.59999999999991"/>
    <n v="0"/>
    <s v="Jan"/>
    <n v="2026"/>
    <x v="3"/>
  </r>
  <r>
    <s v="ORD102164"/>
    <d v="2026-01-18T00:00:00"/>
    <s v="CUST1776"/>
    <s v="Mohit Sharma"/>
    <s v="Male"/>
    <n v="42"/>
    <x v="21"/>
    <s v="East"/>
    <s v="P018"/>
    <x v="16"/>
    <x v="5"/>
    <s v="Sports"/>
    <n v="3"/>
    <n v="2199"/>
    <n v="0"/>
    <n v="3750"/>
    <x v="4"/>
    <s v="Delivered"/>
    <s v="Mobile App"/>
    <n v="5"/>
    <n v="6597"/>
    <n v="0"/>
    <n v="6597"/>
    <n v="3750"/>
    <n v="2847"/>
    <n v="0"/>
    <s v="Jan"/>
    <n v="2026"/>
    <x v="2"/>
  </r>
  <r>
    <s v="ORD104503"/>
    <d v="2026-01-18T00:00:00"/>
    <s v="CUST1550"/>
    <s v="Aditya Kapoor"/>
    <s v="Female"/>
    <n v="32"/>
    <x v="12"/>
    <s v="West"/>
    <s v="P024"/>
    <x v="13"/>
    <x v="1"/>
    <s v="Fragrance"/>
    <n v="4"/>
    <n v="1799"/>
    <n v="0"/>
    <n v="3600"/>
    <x v="5"/>
    <s v="Delivered"/>
    <s v="Mobile App"/>
    <n v="5"/>
    <n v="7196"/>
    <n v="0"/>
    <n v="7196"/>
    <n v="3600"/>
    <n v="3596"/>
    <n v="0"/>
    <s v="Jan"/>
    <n v="2026"/>
    <x v="3"/>
  </r>
  <r>
    <s v="ORD103581"/>
    <d v="2026-01-18T00:00:00"/>
    <s v="CUST1050"/>
    <s v="Rohan Rao"/>
    <s v="Female"/>
    <n v="44"/>
    <x v="6"/>
    <s v="North"/>
    <s v="P029"/>
    <x v="11"/>
    <x v="4"/>
    <s v="Technology"/>
    <n v="1"/>
    <n v="1299"/>
    <n v="0"/>
    <n v="610"/>
    <x v="1"/>
    <s v="Delivered"/>
    <s v="Mobile App"/>
    <n v="4"/>
    <n v="1299"/>
    <n v="0"/>
    <n v="1299"/>
    <n v="610"/>
    <n v="689"/>
    <n v="0"/>
    <s v="Jan"/>
    <n v="2026"/>
    <x v="2"/>
  </r>
  <r>
    <s v="ORD104886"/>
    <d v="2026-01-18T00:00:00"/>
    <s v="CUST1018"/>
    <s v="Rohan Rao"/>
    <s v="Male"/>
    <n v="47"/>
    <x v="16"/>
    <s v="North"/>
    <s v="P012"/>
    <x v="0"/>
    <x v="0"/>
    <s v="Kitchen"/>
    <n v="1"/>
    <n v="5999"/>
    <n v="0.1"/>
    <n v="3900"/>
    <x v="0"/>
    <s v="Delivered"/>
    <s v="Mobile App"/>
    <n v="3"/>
    <n v="5999"/>
    <n v="599.9"/>
    <n v="5399.1"/>
    <n v="3900"/>
    <n v="1499.1000000000004"/>
    <n v="0"/>
    <s v="Jan"/>
    <n v="2026"/>
    <x v="1"/>
  </r>
  <r>
    <s v="ORD103693"/>
    <d v="2026-01-18T00:00:00"/>
    <s v="CUST0220"/>
    <s v="Ananya Kumar"/>
    <s v="Male"/>
    <n v="30"/>
    <x v="19"/>
    <s v="East"/>
    <s v="P019"/>
    <x v="18"/>
    <x v="5"/>
    <s v="Sports"/>
    <n v="2"/>
    <n v="1499"/>
    <n v="0.15"/>
    <n v="1600"/>
    <x v="1"/>
    <s v="Cancelled"/>
    <s v="Mobile App"/>
    <m/>
    <n v="2998"/>
    <n v="449.7"/>
    <n v="2548.3000000000002"/>
    <n v="1600"/>
    <n v="948.30000000000018"/>
    <n v="0"/>
    <s v="Jan"/>
    <n v="2026"/>
    <x v="3"/>
  </r>
  <r>
    <s v="ORD102541"/>
    <d v="2026-01-18T00:00:00"/>
    <s v="CUST0898"/>
    <s v="Manish Agarwal"/>
    <s v="Female"/>
    <n v="37"/>
    <x v="22"/>
    <s v="South"/>
    <s v="P009"/>
    <x v="21"/>
    <x v="2"/>
    <s v="Clothing"/>
    <n v="1"/>
    <n v="1999"/>
    <n v="0"/>
    <n v="1050"/>
    <x v="2"/>
    <s v="Delivered"/>
    <s v="Mobile App"/>
    <n v="4"/>
    <n v="1999"/>
    <n v="0"/>
    <n v="1999"/>
    <n v="1050"/>
    <n v="949"/>
    <n v="0"/>
    <s v="Jan"/>
    <n v="2026"/>
    <x v="2"/>
  </r>
  <r>
    <s v="ORD103785"/>
    <d v="2026-01-18T00:00:00"/>
    <s v="CUST0863"/>
    <s v="Shivam Mehta"/>
    <s v="Female"/>
    <n v="30"/>
    <x v="22"/>
    <s v="South"/>
    <s v="P015"/>
    <x v="23"/>
    <x v="0"/>
    <s v="Home Decor"/>
    <n v="1"/>
    <n v="1599"/>
    <n v="0.05"/>
    <n v="850"/>
    <x v="4"/>
    <s v="Delivered"/>
    <s v="Website"/>
    <n v="5"/>
    <n v="1599"/>
    <n v="79.95"/>
    <n v="1519.05"/>
    <n v="850"/>
    <n v="669.05"/>
    <n v="0"/>
    <s v="Jan"/>
    <n v="2026"/>
    <x v="3"/>
  </r>
  <r>
    <s v="ORD104852"/>
    <d v="2026-01-18T00:00:00"/>
    <s v="CUST1742"/>
    <s v="Aditya Kapoor"/>
    <s v="Male"/>
    <n v="30"/>
    <x v="21"/>
    <s v="East"/>
    <s v="P012"/>
    <x v="0"/>
    <x v="0"/>
    <s v="Kitchen"/>
    <n v="2"/>
    <n v="5999"/>
    <n v="0"/>
    <n v="7800"/>
    <x v="0"/>
    <s v="Delivered"/>
    <s v="Mobile App"/>
    <n v="4"/>
    <n v="11998"/>
    <n v="0"/>
    <n v="11998"/>
    <n v="7800"/>
    <n v="4198"/>
    <n v="0"/>
    <s v="Jan"/>
    <n v="2026"/>
    <x v="3"/>
  </r>
  <r>
    <s v="ORD101377"/>
    <d v="2026-01-18T00:00:00"/>
    <s v="CUST0945"/>
    <s v="Sakshi Mishra"/>
    <s v="Male"/>
    <n v="28"/>
    <x v="14"/>
    <s v="South"/>
    <s v="P007"/>
    <x v="5"/>
    <x v="2"/>
    <s v="Footwear"/>
    <n v="1"/>
    <n v="2899"/>
    <n v="0"/>
    <n v="1700"/>
    <x v="3"/>
    <s v="Delivered"/>
    <s v="Website"/>
    <n v="4"/>
    <n v="2899"/>
    <n v="0"/>
    <n v="2899"/>
    <n v="1700"/>
    <n v="1199"/>
    <n v="0"/>
    <s v="Jan"/>
    <n v="2026"/>
    <x v="3"/>
  </r>
  <r>
    <s v="ORD104207"/>
    <d v="2026-01-19T00:00:00"/>
    <s v="CUST0626"/>
    <s v="Yash Agarwal"/>
    <s v="Male"/>
    <n v="31"/>
    <x v="16"/>
    <s v="North"/>
    <s v="P024"/>
    <x v="13"/>
    <x v="1"/>
    <s v="Fragrance"/>
    <n v="2"/>
    <n v="1799"/>
    <n v="0.05"/>
    <n v="1800"/>
    <x v="3"/>
    <s v="Delivered"/>
    <s v="Mobile App"/>
    <n v="5"/>
    <n v="3598"/>
    <n v="179.9"/>
    <n v="3418.1"/>
    <n v="1800"/>
    <n v="1618.1"/>
    <n v="0"/>
    <s v="Jan"/>
    <n v="2026"/>
    <x v="3"/>
  </r>
  <r>
    <s v="ORD104015"/>
    <d v="2026-01-19T00:00:00"/>
    <s v="CUST0848"/>
    <s v="Mohit Sharma"/>
    <s v="Male"/>
    <n v="33"/>
    <x v="0"/>
    <s v="East"/>
    <s v="P006"/>
    <x v="8"/>
    <x v="2"/>
    <s v="Bags"/>
    <n v="2"/>
    <n v="1799"/>
    <n v="0"/>
    <n v="1900"/>
    <x v="1"/>
    <s v="Delivered"/>
    <s v="Mobile App"/>
    <n v="3"/>
    <n v="3598"/>
    <n v="0"/>
    <n v="3598"/>
    <n v="1900"/>
    <n v="1698"/>
    <n v="0"/>
    <s v="Jan"/>
    <n v="2026"/>
    <x v="3"/>
  </r>
  <r>
    <s v="ORD103510"/>
    <d v="2026-01-19T00:00:00"/>
    <s v="CUST1130"/>
    <s v="Arjun Rao"/>
    <s v="Female"/>
    <n v="41"/>
    <x v="3"/>
    <s v="East"/>
    <s v="P020"/>
    <x v="14"/>
    <x v="5"/>
    <s v="Fitness"/>
    <n v="1"/>
    <n v="699"/>
    <n v="0"/>
    <n v="320"/>
    <x v="0"/>
    <s v="Delivered"/>
    <s v="Website"/>
    <n v="2"/>
    <n v="699"/>
    <n v="0"/>
    <n v="699"/>
    <n v="320"/>
    <n v="379"/>
    <n v="0"/>
    <s v="Jan"/>
    <n v="2026"/>
    <x v="2"/>
  </r>
  <r>
    <s v="ORD103018"/>
    <d v="2026-01-19T00:00:00"/>
    <s v="CUST0704"/>
    <s v="Aarav Sharma"/>
    <s v="Female"/>
    <n v="39"/>
    <x v="12"/>
    <s v="West"/>
    <s v="P016"/>
    <x v="28"/>
    <x v="5"/>
    <s v="Fitness"/>
    <n v="2"/>
    <n v="999"/>
    <n v="0.1"/>
    <n v="1040"/>
    <x v="0"/>
    <s v="Delivered"/>
    <s v="Mobile App"/>
    <n v="2"/>
    <n v="1998"/>
    <n v="199.8"/>
    <n v="1798.2"/>
    <n v="1040"/>
    <n v="758.2"/>
    <n v="0"/>
    <s v="Jan"/>
    <n v="2026"/>
    <x v="2"/>
  </r>
  <r>
    <s v="ORD103433"/>
    <d v="2026-01-19T00:00:00"/>
    <s v="CUST0869"/>
    <s v="Akash Bansal"/>
    <s v="Male"/>
    <n v="31"/>
    <x v="3"/>
    <s v="East"/>
    <s v="P020"/>
    <x v="14"/>
    <x v="5"/>
    <s v="Fitness"/>
    <n v="2"/>
    <n v="699"/>
    <n v="0.05"/>
    <n v="640"/>
    <x v="0"/>
    <s v="Delivered"/>
    <s v="Mobile App"/>
    <n v="3"/>
    <n v="1398"/>
    <n v="69.900000000000006"/>
    <n v="1328.1"/>
    <n v="640"/>
    <n v="688.09999999999991"/>
    <n v="0"/>
    <s v="Jan"/>
    <n v="2026"/>
    <x v="3"/>
  </r>
  <r>
    <s v="ORD100411"/>
    <d v="2026-01-19T00:00:00"/>
    <s v="CUST1414"/>
    <s v="Kabir Gupta"/>
    <s v="Male"/>
    <n v="22"/>
    <x v="13"/>
    <s v="North"/>
    <s v="P012"/>
    <x v="0"/>
    <x v="0"/>
    <s v="Kitchen"/>
    <n v="2"/>
    <n v="5999"/>
    <n v="0.25"/>
    <n v="7800"/>
    <x v="1"/>
    <s v="Delivered"/>
    <s v="Website"/>
    <n v="5"/>
    <n v="11998"/>
    <n v="2999.5"/>
    <n v="8998.5"/>
    <n v="7800"/>
    <n v="1198.5"/>
    <n v="0"/>
    <s v="Jan"/>
    <n v="2026"/>
    <x v="0"/>
  </r>
  <r>
    <s v="ORD102130"/>
    <d v="2026-01-19T00:00:00"/>
    <s v="CUST0361"/>
    <s v="Zoya Singh"/>
    <s v="Male"/>
    <n v="40"/>
    <x v="6"/>
    <s v="North"/>
    <s v="P001"/>
    <x v="6"/>
    <x v="3"/>
    <s v="Audio"/>
    <n v="1"/>
    <n v="2499"/>
    <n v="0.2"/>
    <n v="1550"/>
    <x v="2"/>
    <s v="Delivered"/>
    <s v="Mobile App"/>
    <n v="4"/>
    <n v="2499"/>
    <n v="499.8"/>
    <n v="1999.2"/>
    <n v="1550"/>
    <n v="449.20000000000005"/>
    <n v="0"/>
    <s v="Jan"/>
    <n v="2026"/>
    <x v="2"/>
  </r>
  <r>
    <s v="ORD104819"/>
    <d v="2026-01-19T00:00:00"/>
    <s v="CUST0596"/>
    <s v="Karan Jain"/>
    <s v="Male"/>
    <n v="31"/>
    <x v="7"/>
    <s v="West"/>
    <s v="P007"/>
    <x v="5"/>
    <x v="2"/>
    <s v="Footwear"/>
    <n v="1"/>
    <n v="2899"/>
    <n v="0.1"/>
    <n v="1700"/>
    <x v="1"/>
    <s v="Delivered"/>
    <s v="Mobile App"/>
    <n v="4"/>
    <n v="2899"/>
    <n v="289.90000000000003"/>
    <n v="2609.1"/>
    <n v="1700"/>
    <n v="909.09999999999991"/>
    <n v="0"/>
    <s v="Jan"/>
    <n v="2026"/>
    <x v="3"/>
  </r>
  <r>
    <s v="ORD102635"/>
    <d v="2026-01-19T00:00:00"/>
    <s v="CUST1084"/>
    <s v="Ananya Kumar"/>
    <s v="Female"/>
    <n v="41"/>
    <x v="16"/>
    <s v="North"/>
    <s v="P025"/>
    <x v="1"/>
    <x v="1"/>
    <s v="Skincare"/>
    <n v="1"/>
    <n v="699"/>
    <n v="0.2"/>
    <n v="310"/>
    <x v="5"/>
    <s v="Delivered"/>
    <s v="Mobile App"/>
    <n v="4"/>
    <n v="699"/>
    <n v="139.80000000000001"/>
    <n v="559.20000000000005"/>
    <n v="310"/>
    <n v="249.20000000000005"/>
    <n v="0"/>
    <s v="Jan"/>
    <n v="2026"/>
    <x v="2"/>
  </r>
  <r>
    <s v="ORD101512"/>
    <d v="2026-01-19T00:00:00"/>
    <s v="CUST0378"/>
    <s v="Rohan Rao"/>
    <s v="Female"/>
    <n v="32"/>
    <x v="11"/>
    <s v="West"/>
    <s v="P017"/>
    <x v="17"/>
    <x v="5"/>
    <s v="Fitness"/>
    <n v="3"/>
    <n v="2499"/>
    <n v="0.15"/>
    <n v="4350"/>
    <x v="0"/>
    <s v="Delivered"/>
    <s v="Website"/>
    <n v="5"/>
    <n v="7497"/>
    <n v="1124.55"/>
    <n v="6372.45"/>
    <n v="4350"/>
    <n v="2022.4499999999998"/>
    <n v="0"/>
    <s v="Jan"/>
    <n v="2026"/>
    <x v="3"/>
  </r>
  <r>
    <s v="ORD103823"/>
    <d v="2026-01-19T00:00:00"/>
    <s v="CUST0516"/>
    <s v="Varun Jain"/>
    <s v="Male"/>
    <n v="18"/>
    <x v="16"/>
    <s v="North"/>
    <s v="P023"/>
    <x v="20"/>
    <x v="1"/>
    <s v="Haircare"/>
    <n v="2"/>
    <n v="649"/>
    <n v="0.05"/>
    <n v="580"/>
    <x v="0"/>
    <s v="Delivered"/>
    <s v="Mobile App"/>
    <n v="1"/>
    <n v="1298"/>
    <n v="64.900000000000006"/>
    <n v="1233.0999999999999"/>
    <n v="580"/>
    <n v="653.09999999999991"/>
    <n v="0"/>
    <s v="Jan"/>
    <n v="2026"/>
    <x v="0"/>
  </r>
  <r>
    <s v="ORD100156"/>
    <d v="2026-01-20T00:00:00"/>
    <s v="CUST0268"/>
    <s v="Rahul Kumar"/>
    <s v="Male"/>
    <n v="18"/>
    <x v="7"/>
    <s v="West"/>
    <s v="P028"/>
    <x v="12"/>
    <x v="4"/>
    <s v="Technology"/>
    <n v="2"/>
    <n v="1099"/>
    <n v="0.05"/>
    <n v="1040"/>
    <x v="0"/>
    <s v="Delivered"/>
    <s v="Website"/>
    <n v="3"/>
    <n v="2198"/>
    <n v="109.9"/>
    <n v="2088.1"/>
    <n v="1040"/>
    <n v="1048.0999999999999"/>
    <n v="0"/>
    <s v="Jan"/>
    <n v="2026"/>
    <x v="0"/>
  </r>
  <r>
    <s v="ORD102547"/>
    <d v="2026-01-20T00:00:00"/>
    <s v="CUST1226"/>
    <s v="Arjun Rao"/>
    <s v="Female"/>
    <n v="25"/>
    <x v="21"/>
    <s v="East"/>
    <s v="P001"/>
    <x v="6"/>
    <x v="3"/>
    <s v="Audio"/>
    <n v="2"/>
    <n v="2499"/>
    <n v="0.2"/>
    <n v="3100"/>
    <x v="0"/>
    <s v="Delivered"/>
    <s v="Mobile App"/>
    <n v="4"/>
    <n v="4998"/>
    <n v="999.6"/>
    <n v="3998.4"/>
    <n v="3100"/>
    <n v="898.40000000000009"/>
    <n v="0"/>
    <s v="Jan"/>
    <n v="2026"/>
    <x v="0"/>
  </r>
  <r>
    <s v="ORD100130"/>
    <d v="2026-01-20T00:00:00"/>
    <s v="CUST0902"/>
    <s v="Kabir Gupta"/>
    <s v="Female"/>
    <n v="33"/>
    <x v="16"/>
    <s v="North"/>
    <s v="P007"/>
    <x v="5"/>
    <x v="2"/>
    <s v="Footwear"/>
    <n v="3"/>
    <n v="2899"/>
    <n v="0.25"/>
    <n v="5100"/>
    <x v="2"/>
    <s v="Delivered"/>
    <s v="Website"/>
    <n v="5"/>
    <n v="8697"/>
    <n v="2174.25"/>
    <n v="6522.75"/>
    <n v="5100"/>
    <n v="1422.75"/>
    <n v="0"/>
    <s v="Jan"/>
    <n v="2026"/>
    <x v="3"/>
  </r>
  <r>
    <s v="ORD100546"/>
    <d v="2026-01-20T00:00:00"/>
    <s v="CUST1545"/>
    <s v="Zoya Singh"/>
    <s v="Female"/>
    <n v="22"/>
    <x v="3"/>
    <s v="East"/>
    <s v="P026"/>
    <x v="15"/>
    <x v="4"/>
    <s v="Fiction"/>
    <n v="1"/>
    <n v="899"/>
    <n v="0.3"/>
    <n v="420"/>
    <x v="3"/>
    <s v="Returned"/>
    <s v="Website"/>
    <n v="4"/>
    <n v="899"/>
    <n v="269.7"/>
    <n v="629.29999999999995"/>
    <n v="420"/>
    <n v="209.29999999999995"/>
    <n v="0"/>
    <s v="Jan"/>
    <n v="2026"/>
    <x v="0"/>
  </r>
  <r>
    <s v="ORD103307"/>
    <d v="2026-01-20T00:00:00"/>
    <s v="CUST1355"/>
    <s v="Kiara Chopra"/>
    <s v="Female"/>
    <n v="34"/>
    <x v="20"/>
    <s v="South"/>
    <s v="P008"/>
    <x v="2"/>
    <x v="2"/>
    <s v="Clothing"/>
    <n v="1"/>
    <n v="799"/>
    <n v="0"/>
    <n v="390"/>
    <x v="2"/>
    <s v="Delivered"/>
    <s v="Website"/>
    <n v="4"/>
    <n v="799"/>
    <n v="0"/>
    <n v="799"/>
    <n v="390"/>
    <n v="409"/>
    <n v="0"/>
    <s v="Jan"/>
    <n v="2026"/>
    <x v="3"/>
  </r>
  <r>
    <s v="ORD103976"/>
    <d v="2026-01-20T00:00:00"/>
    <s v="CUST0469"/>
    <s v="Pranav Bansal"/>
    <s v="Female"/>
    <n v="45"/>
    <x v="16"/>
    <s v="North"/>
    <s v="P022"/>
    <x v="4"/>
    <x v="1"/>
    <s v="Skincare"/>
    <n v="5"/>
    <n v="799"/>
    <n v="0.05"/>
    <n v="1800"/>
    <x v="0"/>
    <s v="Delivered"/>
    <s v="Mobile App"/>
    <n v="4"/>
    <n v="3995"/>
    <n v="199.75"/>
    <n v="3795.25"/>
    <n v="1800"/>
    <n v="1995.25"/>
    <n v="0"/>
    <s v="Jan"/>
    <n v="2026"/>
    <x v="2"/>
  </r>
  <r>
    <s v="ORD101625"/>
    <d v="2026-01-20T00:00:00"/>
    <s v="CUST1686"/>
    <s v="Simran Gupta"/>
    <s v="Male"/>
    <n v="26"/>
    <x v="14"/>
    <s v="South"/>
    <s v="P030"/>
    <x v="7"/>
    <x v="4"/>
    <s v="Self Development"/>
    <n v="2"/>
    <n v="599"/>
    <n v="0.1"/>
    <n v="520"/>
    <x v="2"/>
    <s v="Delivered"/>
    <s v="Mobile App"/>
    <n v="4"/>
    <n v="1198"/>
    <n v="119.80000000000001"/>
    <n v="1078.2"/>
    <n v="520"/>
    <n v="558.20000000000005"/>
    <n v="0"/>
    <s v="Jan"/>
    <n v="2026"/>
    <x v="3"/>
  </r>
  <r>
    <s v="ORD101885"/>
    <d v="2026-01-20T00:00:00"/>
    <s v="CUST0215"/>
    <s v="Aditi Saxena"/>
    <s v="Male"/>
    <n v="39"/>
    <x v="4"/>
    <s v="South"/>
    <s v="P016"/>
    <x v="28"/>
    <x v="5"/>
    <s v="Fitness"/>
    <n v="1"/>
    <n v="999"/>
    <n v="0.2"/>
    <n v="520"/>
    <x v="2"/>
    <s v="Delivered"/>
    <s v="Mobile App"/>
    <n v="5"/>
    <n v="999"/>
    <n v="199.8"/>
    <n v="799.2"/>
    <n v="520"/>
    <n v="279.20000000000005"/>
    <n v="0"/>
    <s v="Jan"/>
    <n v="2026"/>
    <x v="2"/>
  </r>
  <r>
    <s v="ORD100656"/>
    <d v="2026-01-21T00:00:00"/>
    <s v="CUST0353"/>
    <s v="Diya Mishra"/>
    <s v="Male"/>
    <n v="22"/>
    <x v="0"/>
    <s v="East"/>
    <s v="P027"/>
    <x v="25"/>
    <x v="4"/>
    <s v="Business"/>
    <n v="1"/>
    <n v="699"/>
    <n v="0.2"/>
    <n v="300"/>
    <x v="4"/>
    <s v="Delivered"/>
    <s v="Website"/>
    <n v="4"/>
    <n v="699"/>
    <n v="139.80000000000001"/>
    <n v="559.20000000000005"/>
    <n v="300"/>
    <n v="259.20000000000005"/>
    <n v="0"/>
    <s v="Jan"/>
    <n v="2026"/>
    <x v="0"/>
  </r>
  <r>
    <s v="ORD104237"/>
    <d v="2026-01-21T00:00:00"/>
    <s v="CUST0935"/>
    <s v="Nisha Saxena"/>
    <s v="Male"/>
    <n v="21"/>
    <x v="3"/>
    <s v="East"/>
    <s v="P026"/>
    <x v="15"/>
    <x v="4"/>
    <s v="Fiction"/>
    <n v="1"/>
    <n v="899"/>
    <n v="0.05"/>
    <n v="420"/>
    <x v="3"/>
    <s v="Returned"/>
    <s v="Mobile App"/>
    <n v="5"/>
    <n v="899"/>
    <n v="44.95"/>
    <n v="854.05"/>
    <n v="420"/>
    <n v="434.04999999999995"/>
    <n v="0"/>
    <s v="Jan"/>
    <n v="2026"/>
    <x v="0"/>
  </r>
  <r>
    <s v="ORD101326"/>
    <d v="2026-01-21T00:00:00"/>
    <s v="CUST0235"/>
    <s v="Kiara Chopra"/>
    <s v="Male"/>
    <n v="34"/>
    <x v="12"/>
    <s v="West"/>
    <s v="P027"/>
    <x v="25"/>
    <x v="4"/>
    <s v="Business"/>
    <n v="4"/>
    <n v="699"/>
    <n v="0.05"/>
    <n v="1200"/>
    <x v="3"/>
    <s v="Delivered"/>
    <s v="Website"/>
    <n v="4"/>
    <n v="2796"/>
    <n v="139.80000000000001"/>
    <n v="2656.2"/>
    <n v="1200"/>
    <n v="1456.1999999999998"/>
    <n v="0"/>
    <s v="Jan"/>
    <n v="2026"/>
    <x v="3"/>
  </r>
  <r>
    <s v="ORD104932"/>
    <d v="2026-01-21T00:00:00"/>
    <s v="CUST0329"/>
    <s v="Zoya Singh"/>
    <s v="Male"/>
    <n v="31"/>
    <x v="14"/>
    <s v="South"/>
    <s v="P023"/>
    <x v="20"/>
    <x v="1"/>
    <s v="Haircare"/>
    <n v="5"/>
    <n v="649"/>
    <n v="0.15"/>
    <n v="1450"/>
    <x v="0"/>
    <s v="Delivered"/>
    <s v="Website"/>
    <n v="1"/>
    <n v="3245"/>
    <n v="486.75"/>
    <n v="2758.25"/>
    <n v="1450"/>
    <n v="1308.25"/>
    <n v="0"/>
    <s v="Jan"/>
    <n v="2026"/>
    <x v="3"/>
  </r>
  <r>
    <s v="ORD104283"/>
    <d v="2026-01-21T00:00:00"/>
    <s v="CUST1314"/>
    <s v="Manish Agarwal"/>
    <s v="Female"/>
    <n v="38"/>
    <x v="5"/>
    <s v="West"/>
    <s v="P030"/>
    <x v="7"/>
    <x v="4"/>
    <s v="Self Development"/>
    <n v="2"/>
    <n v="599"/>
    <n v="0.1"/>
    <n v="520"/>
    <x v="0"/>
    <s v="Delivered"/>
    <s v="Mobile App"/>
    <n v="5"/>
    <n v="1198"/>
    <n v="119.80000000000001"/>
    <n v="1078.2"/>
    <n v="520"/>
    <n v="558.20000000000005"/>
    <n v="0"/>
    <s v="Jan"/>
    <n v="2026"/>
    <x v="2"/>
  </r>
  <r>
    <s v="ORD100020"/>
    <d v="2026-01-21T00:00:00"/>
    <s v="CUST1139"/>
    <s v="Anjali Verma"/>
    <s v="Female"/>
    <n v="24"/>
    <x v="3"/>
    <s v="East"/>
    <s v="P027"/>
    <x v="25"/>
    <x v="4"/>
    <s v="Business"/>
    <n v="1"/>
    <n v="699"/>
    <n v="0.05"/>
    <n v="300"/>
    <x v="1"/>
    <s v="Delivered"/>
    <s v="Website"/>
    <n v="5"/>
    <n v="699"/>
    <n v="34.950000000000003"/>
    <n v="664.05"/>
    <n v="300"/>
    <n v="364.04999999999995"/>
    <n v="0"/>
    <s v="Jan"/>
    <n v="2026"/>
    <x v="0"/>
  </r>
  <r>
    <s v="ORD102199"/>
    <d v="2026-01-21T00:00:00"/>
    <s v="CUST1215"/>
    <s v="Shivam Mehta"/>
    <s v="Male"/>
    <n v="40"/>
    <x v="7"/>
    <s v="West"/>
    <s v="P024"/>
    <x v="13"/>
    <x v="1"/>
    <s v="Fragrance"/>
    <n v="1"/>
    <n v="1799"/>
    <n v="0.2"/>
    <n v="900"/>
    <x v="5"/>
    <s v="Delivered"/>
    <s v="Website"/>
    <n v="4"/>
    <n v="1799"/>
    <n v="359.8"/>
    <n v="1439.2"/>
    <n v="900"/>
    <n v="539.20000000000005"/>
    <n v="0"/>
    <s v="Jan"/>
    <n v="2026"/>
    <x v="2"/>
  </r>
  <r>
    <s v="ORD100148"/>
    <d v="2026-01-21T00:00:00"/>
    <s v="CUST1701"/>
    <s v="Akash Bansal"/>
    <s v="Female"/>
    <n v="39"/>
    <x v="17"/>
    <s v="North"/>
    <s v="P002"/>
    <x v="10"/>
    <x v="3"/>
    <s v="Audio"/>
    <n v="1"/>
    <n v="1899"/>
    <n v="0.3"/>
    <n v="1120"/>
    <x v="0"/>
    <s v="Delivered"/>
    <s v="Mobile App"/>
    <n v="5"/>
    <n v="1899"/>
    <n v="569.69999999999993"/>
    <n v="1329.3000000000002"/>
    <n v="1120"/>
    <n v="209.30000000000018"/>
    <n v="0"/>
    <s v="Jan"/>
    <n v="2026"/>
    <x v="2"/>
  </r>
  <r>
    <s v="ORD100947"/>
    <d v="2026-01-21T00:00:00"/>
    <s v="CUST1194"/>
    <s v="Arjun Rao"/>
    <s v="Male"/>
    <n v="25"/>
    <x v="2"/>
    <s v="East"/>
    <s v="P021"/>
    <x v="3"/>
    <x v="1"/>
    <s v="Skincare"/>
    <n v="1"/>
    <n v="499"/>
    <n v="0.3"/>
    <n v="220"/>
    <x v="3"/>
    <s v="Delivered"/>
    <s v="Mobile App"/>
    <n v="4"/>
    <n v="499"/>
    <n v="149.69999999999999"/>
    <n v="349.3"/>
    <n v="220"/>
    <n v="129.30000000000001"/>
    <n v="0"/>
    <s v="Jan"/>
    <n v="2026"/>
    <x v="0"/>
  </r>
  <r>
    <s v="ORD103499"/>
    <d v="2026-01-21T00:00:00"/>
    <s v="CUST2026"/>
    <s v="Arjun Rao"/>
    <s v="Female"/>
    <n v="29"/>
    <x v="17"/>
    <s v="North"/>
    <s v="P002"/>
    <x v="10"/>
    <x v="3"/>
    <s v="Audio"/>
    <n v="3"/>
    <n v="1899"/>
    <n v="0"/>
    <n v="3360"/>
    <x v="4"/>
    <s v="Delivered"/>
    <s v="Mobile App"/>
    <n v="5"/>
    <n v="5697"/>
    <n v="0"/>
    <n v="5697"/>
    <n v="3360"/>
    <n v="2337"/>
    <n v="0"/>
    <s v="Jan"/>
    <n v="2026"/>
    <x v="3"/>
  </r>
  <r>
    <s v="ORD101832"/>
    <d v="2026-01-21T00:00:00"/>
    <s v="CUST2057"/>
    <s v="Zoya Singh"/>
    <s v="Female"/>
    <n v="38"/>
    <x v="19"/>
    <s v="East"/>
    <s v="P001"/>
    <x v="6"/>
    <x v="3"/>
    <s v="Audio"/>
    <n v="2"/>
    <n v="2499"/>
    <n v="0.3"/>
    <n v="3100"/>
    <x v="1"/>
    <s v="Delivered"/>
    <s v="Mobile App"/>
    <n v="5"/>
    <n v="4998"/>
    <n v="1499.3999999999999"/>
    <n v="3498.6000000000004"/>
    <n v="3100"/>
    <n v="398.60000000000036"/>
    <n v="0"/>
    <s v="Jan"/>
    <n v="2026"/>
    <x v="2"/>
  </r>
  <r>
    <s v="ORD100858"/>
    <d v="2026-01-21T00:00:00"/>
    <s v="CUST1955"/>
    <s v="Riya Verma"/>
    <s v="Male"/>
    <n v="38"/>
    <x v="2"/>
    <s v="East"/>
    <s v="P015"/>
    <x v="23"/>
    <x v="0"/>
    <s v="Home Decor"/>
    <n v="1"/>
    <n v="1599"/>
    <n v="0.05"/>
    <n v="850"/>
    <x v="1"/>
    <s v="Delivered"/>
    <s v="Mobile App"/>
    <n v="5"/>
    <n v="1599"/>
    <n v="79.95"/>
    <n v="1519.05"/>
    <n v="850"/>
    <n v="669.05"/>
    <n v="0"/>
    <s v="Jan"/>
    <n v="2026"/>
    <x v="2"/>
  </r>
  <r>
    <s v="ORD100275"/>
    <d v="2026-01-21T00:00:00"/>
    <s v="CUST0459"/>
    <s v="Kiara Chopra"/>
    <s v="Male"/>
    <n v="23"/>
    <x v="23"/>
    <s v="West"/>
    <s v="P014"/>
    <x v="29"/>
    <x v="0"/>
    <s v="Home Decor"/>
    <n v="2"/>
    <n v="1299"/>
    <n v="0.05"/>
    <n v="1380"/>
    <x v="3"/>
    <s v="Delivered"/>
    <s v="Mobile App"/>
    <n v="4"/>
    <n v="2598"/>
    <n v="129.9"/>
    <n v="2468.1"/>
    <n v="1380"/>
    <n v="1088.0999999999999"/>
    <n v="0"/>
    <s v="Jan"/>
    <n v="2026"/>
    <x v="0"/>
  </r>
  <r>
    <s v="ORD103410"/>
    <d v="2026-01-22T00:00:00"/>
    <s v="CUST2161"/>
    <s v="Sakshi Mishra"/>
    <s v="Female"/>
    <n v="21"/>
    <x v="12"/>
    <s v="West"/>
    <s v="P027"/>
    <x v="25"/>
    <x v="4"/>
    <s v="Business"/>
    <n v="2"/>
    <n v="699"/>
    <n v="0"/>
    <n v="600"/>
    <x v="3"/>
    <s v="Delivered"/>
    <s v="Website"/>
    <n v="5"/>
    <n v="1398"/>
    <n v="0"/>
    <n v="1398"/>
    <n v="600"/>
    <n v="798"/>
    <n v="0"/>
    <s v="Jan"/>
    <n v="2026"/>
    <x v="0"/>
  </r>
  <r>
    <s v="ORD101296"/>
    <d v="2026-01-22T00:00:00"/>
    <s v="CUST2092"/>
    <s v="Rahul Kumar"/>
    <s v="Female"/>
    <n v="18"/>
    <x v="23"/>
    <s v="West"/>
    <s v="P020"/>
    <x v="14"/>
    <x v="5"/>
    <s v="Fitness"/>
    <n v="2"/>
    <n v="699"/>
    <n v="0.15"/>
    <n v="640"/>
    <x v="4"/>
    <s v="Delivered"/>
    <s v="Website"/>
    <n v="4"/>
    <n v="1398"/>
    <n v="209.7"/>
    <n v="1188.3"/>
    <n v="640"/>
    <n v="548.29999999999995"/>
    <n v="0"/>
    <s v="Jan"/>
    <n v="2026"/>
    <x v="0"/>
  </r>
  <r>
    <s v="ORD101313"/>
    <d v="2026-01-22T00:00:00"/>
    <s v="CUST0929"/>
    <s v="Diya Mishra"/>
    <s v="Male"/>
    <n v="24"/>
    <x v="12"/>
    <s v="West"/>
    <s v="P021"/>
    <x v="3"/>
    <x v="1"/>
    <s v="Skincare"/>
    <n v="2"/>
    <n v="499"/>
    <n v="0.05"/>
    <n v="440"/>
    <x v="3"/>
    <s v="Delivered"/>
    <s v="Mobile App"/>
    <n v="4"/>
    <n v="998"/>
    <n v="49.900000000000006"/>
    <n v="948.1"/>
    <n v="440"/>
    <n v="508.1"/>
    <n v="0"/>
    <s v="Jan"/>
    <n v="2026"/>
    <x v="0"/>
  </r>
  <r>
    <s v="ORD102783"/>
    <d v="2026-01-22T00:00:00"/>
    <s v="CUST0105"/>
    <s v="Zoya Singh"/>
    <s v="Male"/>
    <n v="36"/>
    <x v="9"/>
    <s v="North"/>
    <s v="P001"/>
    <x v="6"/>
    <x v="3"/>
    <s v="Audio"/>
    <n v="2"/>
    <n v="2499"/>
    <n v="0.1"/>
    <n v="3100"/>
    <x v="0"/>
    <s v="Delivered"/>
    <s v="Website"/>
    <n v="4"/>
    <n v="4998"/>
    <n v="499.8"/>
    <n v="4498.2"/>
    <n v="3100"/>
    <n v="1398.1999999999998"/>
    <n v="0"/>
    <s v="Jan"/>
    <n v="2026"/>
    <x v="2"/>
  </r>
  <r>
    <s v="ORD104911"/>
    <d v="2026-01-22T00:00:00"/>
    <s v="CUST0936"/>
    <s v="Sanya Malhotra"/>
    <s v="Female"/>
    <n v="28"/>
    <x v="9"/>
    <s v="North"/>
    <s v="P001"/>
    <x v="6"/>
    <x v="3"/>
    <s v="Audio"/>
    <n v="1"/>
    <n v="2499"/>
    <n v="0.15"/>
    <n v="1550"/>
    <x v="3"/>
    <s v="Delivered"/>
    <s v="Website"/>
    <n v="5"/>
    <n v="2499"/>
    <n v="374.84999999999997"/>
    <n v="2124.15"/>
    <n v="1550"/>
    <n v="574.15000000000009"/>
    <n v="0"/>
    <s v="Jan"/>
    <n v="2026"/>
    <x v="3"/>
  </r>
  <r>
    <s v="ORD102438"/>
    <d v="2026-01-22T00:00:00"/>
    <s v="CUST1762"/>
    <s v="Manish Agarwal"/>
    <s v="Female"/>
    <n v="28"/>
    <x v="18"/>
    <s v="South"/>
    <s v="P007"/>
    <x v="5"/>
    <x v="2"/>
    <s v="Footwear"/>
    <n v="2"/>
    <n v="2899"/>
    <n v="0.2"/>
    <n v="3400"/>
    <x v="0"/>
    <s v="Delivered"/>
    <s v="Mobile App"/>
    <n v="4"/>
    <n v="5798"/>
    <n v="1159.6000000000001"/>
    <n v="4638.3999999999996"/>
    <n v="3400"/>
    <n v="1238.3999999999996"/>
    <n v="0"/>
    <s v="Jan"/>
    <n v="2026"/>
    <x v="3"/>
  </r>
  <r>
    <s v="ORD104563"/>
    <d v="2026-01-22T00:00:00"/>
    <s v="CUST0273"/>
    <s v="Sakshi Mishra"/>
    <s v="Female"/>
    <n v="29"/>
    <x v="16"/>
    <s v="North"/>
    <s v="P001"/>
    <x v="6"/>
    <x v="3"/>
    <s v="Audio"/>
    <n v="1"/>
    <n v="2499"/>
    <n v="0.15"/>
    <n v="1550"/>
    <x v="3"/>
    <s v="Delivered"/>
    <s v="Mobile App"/>
    <n v="5"/>
    <n v="2499"/>
    <n v="374.84999999999997"/>
    <n v="2124.15"/>
    <n v="1550"/>
    <n v="574.15000000000009"/>
    <n v="0"/>
    <s v="Jan"/>
    <n v="2026"/>
    <x v="3"/>
  </r>
  <r>
    <s v="ORD104873"/>
    <d v="2026-01-22T00:00:00"/>
    <s v="CUST1120"/>
    <s v="Aarav Sharma"/>
    <s v="Male"/>
    <n v="34"/>
    <x v="5"/>
    <s v="West"/>
    <s v="P002"/>
    <x v="10"/>
    <x v="3"/>
    <s v="Audio"/>
    <n v="1"/>
    <n v="1899"/>
    <n v="0.05"/>
    <n v="1120"/>
    <x v="5"/>
    <s v="Delivered"/>
    <s v="Website"/>
    <n v="5"/>
    <n v="1899"/>
    <n v="94.95"/>
    <n v="1804.05"/>
    <n v="1120"/>
    <n v="684.05"/>
    <n v="0"/>
    <s v="Jan"/>
    <n v="2026"/>
    <x v="3"/>
  </r>
  <r>
    <s v="ORD100149"/>
    <d v="2026-01-22T00:00:00"/>
    <s v="CUST0413"/>
    <s v="Kavya Patel"/>
    <s v="Male"/>
    <n v="38"/>
    <x v="12"/>
    <s v="West"/>
    <s v="P012"/>
    <x v="0"/>
    <x v="0"/>
    <s v="Kitchen"/>
    <n v="1"/>
    <n v="5999"/>
    <n v="0.2"/>
    <n v="3900"/>
    <x v="0"/>
    <s v="Delivered"/>
    <s v="Mobile App"/>
    <n v="2"/>
    <n v="5999"/>
    <n v="1199.8"/>
    <n v="4799.2"/>
    <n v="3900"/>
    <n v="899.19999999999982"/>
    <n v="0"/>
    <s v="Jan"/>
    <n v="2026"/>
    <x v="2"/>
  </r>
  <r>
    <s v="ORD102200"/>
    <d v="2026-01-22T00:00:00"/>
    <s v="CUST0447"/>
    <s v="Shivam Mehta"/>
    <s v="Male"/>
    <n v="26"/>
    <x v="4"/>
    <s v="South"/>
    <s v="P030"/>
    <x v="7"/>
    <x v="4"/>
    <s v="Self Development"/>
    <n v="1"/>
    <n v="599"/>
    <n v="0.3"/>
    <n v="260"/>
    <x v="1"/>
    <s v="Delivered"/>
    <s v="Mobile App"/>
    <n v="4"/>
    <n v="599"/>
    <n v="179.7"/>
    <n v="419.3"/>
    <n v="260"/>
    <n v="159.30000000000001"/>
    <n v="0"/>
    <s v="Jan"/>
    <n v="2026"/>
    <x v="3"/>
  </r>
  <r>
    <s v="ORD103775"/>
    <d v="2026-01-22T00:00:00"/>
    <s v="CUST0037"/>
    <s v="Akash Bansal"/>
    <s v="Female"/>
    <n v="20"/>
    <x v="8"/>
    <s v="East"/>
    <s v="P013"/>
    <x v="22"/>
    <x v="0"/>
    <s v="Cookware"/>
    <n v="1"/>
    <n v="4299"/>
    <n v="0.1"/>
    <n v="2700"/>
    <x v="3"/>
    <s v="Returned"/>
    <s v="Website"/>
    <n v="4"/>
    <n v="4299"/>
    <n v="429.90000000000003"/>
    <n v="3869.1"/>
    <n v="2700"/>
    <n v="1169.0999999999999"/>
    <n v="0"/>
    <s v="Jan"/>
    <n v="2026"/>
    <x v="0"/>
  </r>
  <r>
    <s v="ORD103175"/>
    <d v="2026-01-22T00:00:00"/>
    <s v="CUST0191"/>
    <s v="Shivam Mehta"/>
    <s v="Male"/>
    <n v="29"/>
    <x v="18"/>
    <s v="South"/>
    <s v="P003"/>
    <x v="9"/>
    <x v="3"/>
    <s v="Wearables"/>
    <n v="1"/>
    <n v="3299"/>
    <n v="0.05"/>
    <n v="2100"/>
    <x v="0"/>
    <s v="Delivered"/>
    <s v="Website"/>
    <n v="5"/>
    <n v="3299"/>
    <n v="164.95000000000002"/>
    <n v="3134.05"/>
    <n v="2100"/>
    <n v="1034.0500000000002"/>
    <n v="0"/>
    <s v="Jan"/>
    <n v="2026"/>
    <x v="3"/>
  </r>
  <r>
    <s v="ORD103276"/>
    <d v="2026-01-22T00:00:00"/>
    <s v="CUST1542"/>
    <s v="Kabir Gupta"/>
    <s v="Male"/>
    <n v="31"/>
    <x v="20"/>
    <s v="South"/>
    <s v="P005"/>
    <x v="27"/>
    <x v="3"/>
    <s v="Accessories"/>
    <n v="1"/>
    <n v="1599"/>
    <n v="0.05"/>
    <n v="920"/>
    <x v="1"/>
    <s v="Cancelled"/>
    <s v="Mobile App"/>
    <m/>
    <n v="1599"/>
    <n v="79.95"/>
    <n v="1519.05"/>
    <n v="920"/>
    <n v="599.04999999999995"/>
    <n v="0"/>
    <s v="Jan"/>
    <n v="2026"/>
    <x v="3"/>
  </r>
  <r>
    <s v="ORD100476"/>
    <d v="2026-01-22T00:00:00"/>
    <s v="CUST0655"/>
    <s v="Isha Mehta"/>
    <s v="Female"/>
    <n v="28"/>
    <x v="14"/>
    <s v="South"/>
    <s v="P027"/>
    <x v="25"/>
    <x v="4"/>
    <s v="Business"/>
    <n v="2"/>
    <n v="699"/>
    <n v="0.05"/>
    <n v="600"/>
    <x v="3"/>
    <s v="Delivered"/>
    <s v="Mobile App"/>
    <n v="4"/>
    <n v="1398"/>
    <n v="69.900000000000006"/>
    <n v="1328.1"/>
    <n v="600"/>
    <n v="728.09999999999991"/>
    <n v="0"/>
    <s v="Jan"/>
    <n v="2026"/>
    <x v="3"/>
  </r>
  <r>
    <s v="ORD103787"/>
    <d v="2026-01-23T00:00:00"/>
    <s v="CUST0042"/>
    <s v="Arjun Rao"/>
    <s v="Male"/>
    <n v="19"/>
    <x v="2"/>
    <s v="East"/>
    <s v="P030"/>
    <x v="7"/>
    <x v="4"/>
    <s v="Self Development"/>
    <n v="1"/>
    <n v="599"/>
    <n v="0.1"/>
    <n v="260"/>
    <x v="1"/>
    <s v="Delivered"/>
    <s v="Mobile App"/>
    <n v="5"/>
    <n v="599"/>
    <n v="59.900000000000006"/>
    <n v="539.1"/>
    <n v="260"/>
    <n v="279.10000000000002"/>
    <n v="0"/>
    <s v="Jan"/>
    <n v="2026"/>
    <x v="0"/>
  </r>
  <r>
    <s v="ORD104197"/>
    <d v="2026-01-23T00:00:00"/>
    <s v="CUST0667"/>
    <s v="Vansh Chopra"/>
    <s v="Female"/>
    <n v="42"/>
    <x v="3"/>
    <s v="East"/>
    <s v="P021"/>
    <x v="3"/>
    <x v="1"/>
    <s v="Skincare"/>
    <n v="1"/>
    <n v="499"/>
    <n v="0.25"/>
    <n v="220"/>
    <x v="3"/>
    <s v="Delivered"/>
    <s v="Website"/>
    <n v="3"/>
    <n v="499"/>
    <n v="124.75"/>
    <n v="374.25"/>
    <n v="220"/>
    <n v="154.25"/>
    <n v="0"/>
    <s v="Jan"/>
    <n v="2026"/>
    <x v="2"/>
  </r>
  <r>
    <s v="ORD104010"/>
    <d v="2026-01-23T00:00:00"/>
    <s v="CUST1352"/>
    <s v="Sanya Malhotra"/>
    <s v="Female"/>
    <n v="32"/>
    <x v="11"/>
    <s v="West"/>
    <s v="P028"/>
    <x v="12"/>
    <x v="4"/>
    <s v="Technology"/>
    <n v="3"/>
    <n v="1099"/>
    <n v="0.25"/>
    <n v="1560"/>
    <x v="3"/>
    <s v="Returned"/>
    <s v="Mobile App"/>
    <n v="3"/>
    <n v="3297"/>
    <n v="824.25"/>
    <n v="2472.75"/>
    <n v="1560"/>
    <n v="912.75"/>
    <n v="0"/>
    <s v="Jan"/>
    <n v="2026"/>
    <x v="3"/>
  </r>
  <r>
    <s v="ORD103522"/>
    <d v="2026-01-23T00:00:00"/>
    <s v="CUST0704"/>
    <s v="Aarav Sharma"/>
    <s v="Male"/>
    <n v="39"/>
    <x v="14"/>
    <s v="South"/>
    <s v="P019"/>
    <x v="18"/>
    <x v="5"/>
    <s v="Sports"/>
    <n v="1"/>
    <n v="1499"/>
    <n v="0.05"/>
    <n v="800"/>
    <x v="0"/>
    <s v="Delivered"/>
    <s v="Mobile App"/>
    <n v="3"/>
    <n v="1499"/>
    <n v="74.95"/>
    <n v="1424.05"/>
    <n v="800"/>
    <n v="624.04999999999995"/>
    <n v="0"/>
    <s v="Jan"/>
    <n v="2026"/>
    <x v="2"/>
  </r>
  <r>
    <s v="ORD100054"/>
    <d v="2026-01-23T00:00:00"/>
    <s v="CUST1024"/>
    <s v="Aarav Sharma"/>
    <s v="Female"/>
    <n v="35"/>
    <x v="4"/>
    <s v="South"/>
    <s v="P006"/>
    <x v="8"/>
    <x v="2"/>
    <s v="Bags"/>
    <n v="1"/>
    <n v="1799"/>
    <n v="0.05"/>
    <n v="950"/>
    <x v="0"/>
    <s v="Delivered"/>
    <s v="Mobile App"/>
    <n v="5"/>
    <n v="1799"/>
    <n v="89.95"/>
    <n v="1709.05"/>
    <n v="950"/>
    <n v="759.05"/>
    <n v="0"/>
    <s v="Jan"/>
    <n v="2026"/>
    <x v="3"/>
  </r>
  <r>
    <s v="ORD104766"/>
    <d v="2026-01-23T00:00:00"/>
    <s v="CUST0402"/>
    <s v="Yash Agarwal"/>
    <s v="Female"/>
    <n v="31"/>
    <x v="13"/>
    <s v="North"/>
    <s v="P022"/>
    <x v="4"/>
    <x v="1"/>
    <s v="Skincare"/>
    <n v="1"/>
    <n v="799"/>
    <n v="0.15"/>
    <n v="360"/>
    <x v="0"/>
    <s v="Delivered"/>
    <s v="Website"/>
    <n v="2"/>
    <n v="799"/>
    <n v="119.85"/>
    <n v="679.15"/>
    <n v="360"/>
    <n v="319.14999999999998"/>
    <n v="0"/>
    <s v="Jan"/>
    <n v="2026"/>
    <x v="3"/>
  </r>
  <r>
    <s v="ORD104040"/>
    <d v="2026-01-23T00:00:00"/>
    <s v="CUST0216"/>
    <s v="Ishaan Malhotra"/>
    <s v="Female"/>
    <n v="27"/>
    <x v="19"/>
    <s v="East"/>
    <s v="P024"/>
    <x v="13"/>
    <x v="1"/>
    <s v="Fragrance"/>
    <n v="1"/>
    <n v="1799"/>
    <n v="0.15"/>
    <n v="900"/>
    <x v="3"/>
    <s v="Delivered"/>
    <s v="Website"/>
    <n v="4"/>
    <n v="1799"/>
    <n v="269.84999999999997"/>
    <n v="1529.15"/>
    <n v="900"/>
    <n v="629.15000000000009"/>
    <n v="0"/>
    <s v="Jan"/>
    <n v="2026"/>
    <x v="3"/>
  </r>
  <r>
    <s v="ORD100040"/>
    <d v="2026-01-23T00:00:00"/>
    <s v="CUST0597"/>
    <s v="Pranav Bansal"/>
    <s v="Male"/>
    <n v="40"/>
    <x v="5"/>
    <s v="West"/>
    <s v="P009"/>
    <x v="21"/>
    <x v="2"/>
    <s v="Clothing"/>
    <n v="1"/>
    <n v="1999"/>
    <n v="0.05"/>
    <n v="1050"/>
    <x v="0"/>
    <s v="Delivered"/>
    <s v="Mobile App"/>
    <n v="3"/>
    <n v="1999"/>
    <n v="99.95"/>
    <n v="1899.05"/>
    <n v="1050"/>
    <n v="849.05"/>
    <n v="0"/>
    <s v="Jan"/>
    <n v="2026"/>
    <x v="2"/>
  </r>
  <r>
    <s v="ORD102498"/>
    <d v="2026-01-23T00:00:00"/>
    <s v="CUST1660"/>
    <s v="Ananya Kumar"/>
    <s v="Female"/>
    <n v="31"/>
    <x v="12"/>
    <s v="West"/>
    <s v="P005"/>
    <x v="27"/>
    <x v="3"/>
    <s v="Accessories"/>
    <n v="2"/>
    <n v="1599"/>
    <n v="0.25"/>
    <n v="1840"/>
    <x v="0"/>
    <s v="Delivered"/>
    <s v="Mobile App"/>
    <n v="4"/>
    <n v="3198"/>
    <n v="799.5"/>
    <n v="2398.5"/>
    <n v="1840"/>
    <n v="558.5"/>
    <n v="0"/>
    <s v="Jan"/>
    <n v="2026"/>
    <x v="3"/>
  </r>
  <r>
    <s v="ORD104081"/>
    <d v="2026-01-23T00:00:00"/>
    <s v="CUST1689"/>
    <s v="Meera Singh"/>
    <s v="Female"/>
    <n v="29"/>
    <x v="18"/>
    <s v="South"/>
    <s v="P015"/>
    <x v="23"/>
    <x v="0"/>
    <s v="Home Decor"/>
    <n v="3"/>
    <n v="1599"/>
    <n v="0.2"/>
    <n v="2550"/>
    <x v="3"/>
    <s v="Delivered"/>
    <s v="Mobile App"/>
    <n v="4"/>
    <n v="4797"/>
    <n v="959.40000000000009"/>
    <n v="3837.6"/>
    <n v="2550"/>
    <n v="1287.5999999999999"/>
    <n v="0"/>
    <s v="Jan"/>
    <n v="2026"/>
    <x v="3"/>
  </r>
  <r>
    <s v="ORD103329"/>
    <d v="2026-01-24T00:00:00"/>
    <s v="CUST1523"/>
    <s v="Anjali Verma"/>
    <s v="Male"/>
    <n v="29"/>
    <x v="11"/>
    <s v="West"/>
    <s v="P010"/>
    <x v="26"/>
    <x v="2"/>
    <s v="Clothing"/>
    <n v="2"/>
    <n v="1499"/>
    <n v="0.2"/>
    <n v="1560"/>
    <x v="4"/>
    <s v="Delivered"/>
    <s v="Website"/>
    <n v="4"/>
    <n v="2998"/>
    <n v="599.6"/>
    <n v="2398.4"/>
    <n v="1560"/>
    <n v="838.40000000000009"/>
    <n v="0"/>
    <s v="Jan"/>
    <n v="2026"/>
    <x v="3"/>
  </r>
  <r>
    <s v="ORD101121"/>
    <d v="2026-01-24T00:00:00"/>
    <s v="CUST1672"/>
    <s v="Sanya Malhotra"/>
    <s v="Female"/>
    <n v="26"/>
    <x v="13"/>
    <s v="North"/>
    <s v="P027"/>
    <x v="25"/>
    <x v="4"/>
    <s v="Business"/>
    <n v="1"/>
    <n v="699"/>
    <n v="0.1"/>
    <n v="300"/>
    <x v="0"/>
    <s v="Delivered"/>
    <s v="Website"/>
    <n v="5"/>
    <n v="699"/>
    <n v="69.900000000000006"/>
    <n v="629.1"/>
    <n v="300"/>
    <n v="329.1"/>
    <n v="0"/>
    <s v="Jan"/>
    <n v="2026"/>
    <x v="3"/>
  </r>
  <r>
    <s v="ORD100575"/>
    <d v="2026-01-24T00:00:00"/>
    <s v="CUST1907"/>
    <s v="Anjali Verma"/>
    <s v="Female"/>
    <n v="33"/>
    <x v="7"/>
    <s v="West"/>
    <s v="P014"/>
    <x v="29"/>
    <x v="0"/>
    <s v="Home Decor"/>
    <n v="1"/>
    <n v="1299"/>
    <n v="0.1"/>
    <n v="690"/>
    <x v="1"/>
    <s v="Delivered"/>
    <s v="Mobile App"/>
    <n v="4"/>
    <n v="1299"/>
    <n v="129.9"/>
    <n v="1169.0999999999999"/>
    <n v="690"/>
    <n v="479.09999999999991"/>
    <n v="0"/>
    <s v="Jan"/>
    <n v="2026"/>
    <x v="3"/>
  </r>
  <r>
    <s v="ORD104889"/>
    <d v="2026-01-24T00:00:00"/>
    <s v="CUST0048"/>
    <s v="Mohit Sharma"/>
    <s v="Female"/>
    <n v="21"/>
    <x v="16"/>
    <s v="North"/>
    <s v="P013"/>
    <x v="22"/>
    <x v="0"/>
    <s v="Cookware"/>
    <n v="1"/>
    <n v="4299"/>
    <n v="0.1"/>
    <n v="2700"/>
    <x v="0"/>
    <s v="Delivered"/>
    <s v="Mobile App"/>
    <n v="4"/>
    <n v="4299"/>
    <n v="429.90000000000003"/>
    <n v="3869.1"/>
    <n v="2700"/>
    <n v="1169.0999999999999"/>
    <n v="0"/>
    <s v="Jan"/>
    <n v="2026"/>
    <x v="0"/>
  </r>
  <r>
    <s v="ORD103104"/>
    <d v="2026-01-25T00:00:00"/>
    <s v="CUST1926"/>
    <s v="Kabir Gupta"/>
    <s v="Male"/>
    <n v="22"/>
    <x v="8"/>
    <s v="East"/>
    <s v="P023"/>
    <x v="20"/>
    <x v="1"/>
    <s v="Haircare"/>
    <n v="2"/>
    <n v="649"/>
    <n v="0.1"/>
    <n v="580"/>
    <x v="3"/>
    <s v="Delivered"/>
    <s v="Website"/>
    <n v="5"/>
    <n v="1298"/>
    <n v="129.80000000000001"/>
    <n v="1168.2"/>
    <n v="580"/>
    <n v="588.20000000000005"/>
    <n v="0"/>
    <s v="Jan"/>
    <n v="2026"/>
    <x v="0"/>
  </r>
  <r>
    <s v="ORD104950"/>
    <d v="2026-01-25T00:00:00"/>
    <s v="CUST1185"/>
    <s v="Diya Mishra"/>
    <s v="Male"/>
    <n v="20"/>
    <x v="6"/>
    <s v="North"/>
    <s v="P015"/>
    <x v="23"/>
    <x v="0"/>
    <s v="Home Decor"/>
    <n v="2"/>
    <n v="1599"/>
    <n v="0"/>
    <n v="1700"/>
    <x v="0"/>
    <s v="Delivered"/>
    <s v="Mobile App"/>
    <n v="5"/>
    <n v="3198"/>
    <n v="0"/>
    <n v="3198"/>
    <n v="1700"/>
    <n v="1498"/>
    <n v="0"/>
    <s v="Jan"/>
    <n v="2026"/>
    <x v="0"/>
  </r>
  <r>
    <s v="ORD100056"/>
    <d v="2026-01-25T00:00:00"/>
    <s v="CUST0133"/>
    <s v="Akash Bansal"/>
    <s v="Female"/>
    <n v="32"/>
    <x v="0"/>
    <s v="East"/>
    <s v="P026"/>
    <x v="15"/>
    <x v="4"/>
    <s v="Fiction"/>
    <n v="4"/>
    <n v="899"/>
    <n v="0.2"/>
    <n v="1680"/>
    <x v="5"/>
    <s v="Delivered"/>
    <s v="Mobile App"/>
    <n v="5"/>
    <n v="3596"/>
    <n v="719.2"/>
    <n v="2876.8"/>
    <n v="1680"/>
    <n v="1196.8000000000002"/>
    <n v="0"/>
    <s v="Jan"/>
    <n v="2026"/>
    <x v="3"/>
  </r>
  <r>
    <s v="ORD103281"/>
    <d v="2026-01-25T00:00:00"/>
    <s v="CUST1866"/>
    <s v="Arjun Rao"/>
    <s v="Male"/>
    <n v="46"/>
    <x v="20"/>
    <s v="South"/>
    <s v="P003"/>
    <x v="9"/>
    <x v="3"/>
    <s v="Wearables"/>
    <n v="2"/>
    <n v="3299"/>
    <n v="0.05"/>
    <n v="4200"/>
    <x v="0"/>
    <s v="Delivered"/>
    <s v="Website"/>
    <n v="5"/>
    <n v="6598"/>
    <n v="329.90000000000003"/>
    <n v="6268.1"/>
    <n v="4200"/>
    <n v="2068.1000000000004"/>
    <n v="0"/>
    <s v="Jan"/>
    <n v="2026"/>
    <x v="1"/>
  </r>
  <r>
    <s v="ORD103751"/>
    <d v="2026-01-25T00:00:00"/>
    <s v="CUST1058"/>
    <s v="Manish Agarwal"/>
    <s v="Female"/>
    <n v="33"/>
    <x v="21"/>
    <s v="East"/>
    <s v="P028"/>
    <x v="12"/>
    <x v="4"/>
    <s v="Technology"/>
    <n v="1"/>
    <n v="1099"/>
    <n v="0.1"/>
    <n v="520"/>
    <x v="5"/>
    <s v="Delivered"/>
    <s v="Mobile App"/>
    <n v="4"/>
    <n v="1099"/>
    <n v="109.9"/>
    <n v="989.1"/>
    <n v="520"/>
    <n v="469.1"/>
    <n v="0"/>
    <s v="Jan"/>
    <n v="2026"/>
    <x v="3"/>
  </r>
  <r>
    <s v="ORD102876"/>
    <d v="2026-01-25T00:00:00"/>
    <s v="CUST0846"/>
    <s v="Aditya Kapoor"/>
    <s v="Male"/>
    <n v="29"/>
    <x v="9"/>
    <s v="North"/>
    <s v="P022"/>
    <x v="4"/>
    <x v="1"/>
    <s v="Skincare"/>
    <n v="1"/>
    <n v="799"/>
    <n v="0.2"/>
    <n v="360"/>
    <x v="1"/>
    <s v="Delivered"/>
    <s v="Website"/>
    <n v="5"/>
    <n v="799"/>
    <n v="159.80000000000001"/>
    <n v="639.20000000000005"/>
    <n v="360"/>
    <n v="279.20000000000005"/>
    <n v="0"/>
    <s v="Jan"/>
    <n v="2026"/>
    <x v="3"/>
  </r>
  <r>
    <s v="ORD101788"/>
    <d v="2026-01-25T00:00:00"/>
    <s v="CUST1624"/>
    <s v="Ishaan Malhotra"/>
    <s v="Male"/>
    <n v="23"/>
    <x v="12"/>
    <s v="West"/>
    <s v="P021"/>
    <x v="3"/>
    <x v="1"/>
    <s v="Skincare"/>
    <n v="2"/>
    <n v="499"/>
    <n v="0.1"/>
    <n v="440"/>
    <x v="3"/>
    <s v="Delivered"/>
    <s v="Mobile App"/>
    <n v="5"/>
    <n v="998"/>
    <n v="99.800000000000011"/>
    <n v="898.2"/>
    <n v="440"/>
    <n v="458.20000000000005"/>
    <n v="0"/>
    <s v="Jan"/>
    <n v="2026"/>
    <x v="0"/>
  </r>
  <r>
    <s v="ORD102906"/>
    <d v="2026-01-25T00:00:00"/>
    <s v="CUST0464"/>
    <s v="Mohit Sharma"/>
    <s v="Male"/>
    <n v="31"/>
    <x v="17"/>
    <s v="North"/>
    <s v="P030"/>
    <x v="7"/>
    <x v="4"/>
    <s v="Self Development"/>
    <n v="1"/>
    <n v="599"/>
    <n v="0.1"/>
    <n v="260"/>
    <x v="3"/>
    <s v="Delivered"/>
    <s v="Mobile App"/>
    <n v="5"/>
    <n v="599"/>
    <n v="59.900000000000006"/>
    <n v="539.1"/>
    <n v="260"/>
    <n v="279.10000000000002"/>
    <n v="0"/>
    <s v="Jan"/>
    <n v="2026"/>
    <x v="3"/>
  </r>
  <r>
    <s v="ORD101382"/>
    <d v="2026-01-25T00:00:00"/>
    <s v="CUST1560"/>
    <s v="Ishaan Malhotra"/>
    <s v="Female"/>
    <n v="27"/>
    <x v="12"/>
    <s v="West"/>
    <s v="P024"/>
    <x v="13"/>
    <x v="1"/>
    <s v="Fragrance"/>
    <n v="2"/>
    <n v="1799"/>
    <n v="0.05"/>
    <n v="1800"/>
    <x v="2"/>
    <s v="Delivered"/>
    <s v="Mobile App"/>
    <n v="4"/>
    <n v="3598"/>
    <n v="179.9"/>
    <n v="3418.1"/>
    <n v="1800"/>
    <n v="1618.1"/>
    <n v="0"/>
    <s v="Jan"/>
    <n v="2026"/>
    <x v="3"/>
  </r>
  <r>
    <s v="ORD104506"/>
    <d v="2026-01-25T00:00:00"/>
    <s v="CUST1151"/>
    <s v="Shivam Mehta"/>
    <s v="Female"/>
    <n v="18"/>
    <x v="15"/>
    <s v="West"/>
    <s v="P011"/>
    <x v="24"/>
    <x v="0"/>
    <s v="Kitchen"/>
    <n v="1"/>
    <n v="3499"/>
    <n v="0"/>
    <n v="2250"/>
    <x v="2"/>
    <s v="Delivered"/>
    <s v="Website"/>
    <n v="4"/>
    <n v="3499"/>
    <n v="0"/>
    <n v="3499"/>
    <n v="2250"/>
    <n v="1249"/>
    <n v="0"/>
    <s v="Jan"/>
    <n v="2026"/>
    <x v="0"/>
  </r>
  <r>
    <s v="ORD104007"/>
    <d v="2026-01-25T00:00:00"/>
    <s v="CUST1773"/>
    <s v="Tanvi Patel"/>
    <s v="Female"/>
    <n v="31"/>
    <x v="16"/>
    <s v="North"/>
    <s v="P026"/>
    <x v="15"/>
    <x v="4"/>
    <s v="Fiction"/>
    <n v="1"/>
    <n v="899"/>
    <n v="0.15"/>
    <n v="420"/>
    <x v="3"/>
    <s v="Delivered"/>
    <s v="Mobile App"/>
    <n v="5"/>
    <n v="899"/>
    <n v="134.85"/>
    <n v="764.15"/>
    <n v="420"/>
    <n v="344.15"/>
    <n v="0"/>
    <s v="Jan"/>
    <n v="2026"/>
    <x v="3"/>
  </r>
  <r>
    <s v="ORD102710"/>
    <d v="2026-01-25T00:00:00"/>
    <s v="CUST0046"/>
    <s v="Aditya Kapoor"/>
    <s v="Male"/>
    <n v="26"/>
    <x v="10"/>
    <s v="South"/>
    <s v="P019"/>
    <x v="18"/>
    <x v="5"/>
    <s v="Sports"/>
    <n v="2"/>
    <n v="1499"/>
    <n v="0.1"/>
    <n v="1600"/>
    <x v="0"/>
    <s v="Delivered"/>
    <s v="Mobile App"/>
    <n v="4"/>
    <n v="2998"/>
    <n v="299.8"/>
    <n v="2698.2"/>
    <n v="1600"/>
    <n v="1098.1999999999998"/>
    <n v="0"/>
    <s v="Jan"/>
    <n v="2026"/>
    <x v="3"/>
  </r>
  <r>
    <s v="ORD103848"/>
    <d v="2026-01-25T00:00:00"/>
    <s v="CUST2088"/>
    <s v="Sanya Malhotra"/>
    <s v="Male"/>
    <n v="33"/>
    <x v="9"/>
    <s v="North"/>
    <s v="P019"/>
    <x v="18"/>
    <x v="5"/>
    <s v="Sports"/>
    <n v="3"/>
    <n v="1499"/>
    <n v="0.05"/>
    <n v="2400"/>
    <x v="3"/>
    <s v="Delivered"/>
    <s v="Website"/>
    <n v="4"/>
    <n v="4497"/>
    <n v="224.85000000000002"/>
    <n v="4272.1499999999996"/>
    <n v="2400"/>
    <n v="1872.1499999999996"/>
    <n v="0"/>
    <s v="Jan"/>
    <n v="2026"/>
    <x v="3"/>
  </r>
  <r>
    <s v="ORD100525"/>
    <d v="2026-01-25T00:00:00"/>
    <s v="CUST0594"/>
    <s v="Yash Agarwal"/>
    <s v="Male"/>
    <n v="24"/>
    <x v="10"/>
    <s v="South"/>
    <s v="P018"/>
    <x v="16"/>
    <x v="5"/>
    <s v="Sports"/>
    <n v="1"/>
    <n v="2199"/>
    <n v="0.1"/>
    <n v="1250"/>
    <x v="0"/>
    <s v="Delivered"/>
    <s v="Mobile App"/>
    <n v="3"/>
    <n v="2199"/>
    <n v="219.9"/>
    <n v="1979.1"/>
    <n v="1250"/>
    <n v="729.09999999999991"/>
    <n v="0"/>
    <s v="Jan"/>
    <n v="2026"/>
    <x v="0"/>
  </r>
  <r>
    <s v="ORD104455"/>
    <d v="2026-01-26T00:00:00"/>
    <s v="CUST0557"/>
    <s v="Tanvi Patel"/>
    <s v="Male"/>
    <n v="35"/>
    <x v="3"/>
    <s v="East"/>
    <s v="P009"/>
    <x v="21"/>
    <x v="2"/>
    <s v="Clothing"/>
    <n v="4"/>
    <n v="1999"/>
    <n v="0"/>
    <n v="4200"/>
    <x v="4"/>
    <s v="Delivered"/>
    <s v="Website"/>
    <n v="5"/>
    <n v="7996"/>
    <n v="0"/>
    <n v="7996"/>
    <n v="4200"/>
    <n v="3796"/>
    <n v="0"/>
    <s v="Jan"/>
    <n v="2026"/>
    <x v="3"/>
  </r>
  <r>
    <s v="ORD103150"/>
    <d v="2026-01-26T00:00:00"/>
    <s v="CUST0832"/>
    <s v="Aarav Sharma"/>
    <s v="Male"/>
    <n v="28"/>
    <x v="8"/>
    <s v="East"/>
    <s v="P007"/>
    <x v="5"/>
    <x v="2"/>
    <s v="Footwear"/>
    <n v="1"/>
    <n v="2899"/>
    <n v="0.15"/>
    <n v="1700"/>
    <x v="2"/>
    <s v="Delivered"/>
    <s v="Mobile App"/>
    <n v="4"/>
    <n v="2899"/>
    <n v="434.84999999999997"/>
    <n v="2464.15"/>
    <n v="1700"/>
    <n v="764.15000000000009"/>
    <n v="0"/>
    <s v="Jan"/>
    <n v="2026"/>
    <x v="3"/>
  </r>
  <r>
    <s v="ORD103013"/>
    <d v="2026-01-26T00:00:00"/>
    <s v="CUST1806"/>
    <s v="Aditya Kapoor"/>
    <s v="Female"/>
    <n v="35"/>
    <x v="19"/>
    <s v="East"/>
    <s v="P029"/>
    <x v="11"/>
    <x v="4"/>
    <s v="Technology"/>
    <n v="2"/>
    <n v="1299"/>
    <n v="0.2"/>
    <n v="1220"/>
    <x v="0"/>
    <s v="Returned"/>
    <s v="Mobile App"/>
    <n v="5"/>
    <n v="2598"/>
    <n v="519.6"/>
    <n v="2078.4"/>
    <n v="1220"/>
    <n v="858.40000000000009"/>
    <n v="0"/>
    <s v="Jan"/>
    <n v="2026"/>
    <x v="3"/>
  </r>
  <r>
    <s v="ORD102160"/>
    <d v="2026-01-26T00:00:00"/>
    <s v="CUST0276"/>
    <s v="Karan Jain"/>
    <s v="Male"/>
    <n v="46"/>
    <x v="4"/>
    <s v="South"/>
    <s v="P028"/>
    <x v="12"/>
    <x v="4"/>
    <s v="Technology"/>
    <n v="3"/>
    <n v="1099"/>
    <n v="0.15"/>
    <n v="1560"/>
    <x v="1"/>
    <s v="Delivered"/>
    <s v="Mobile App"/>
    <n v="4"/>
    <n v="3297"/>
    <n v="494.54999999999995"/>
    <n v="2802.45"/>
    <n v="1560"/>
    <n v="1242.4499999999998"/>
    <n v="0"/>
    <s v="Jan"/>
    <n v="2026"/>
    <x v="1"/>
  </r>
  <r>
    <s v="ORD101898"/>
    <d v="2026-01-26T00:00:00"/>
    <s v="CUST1196"/>
    <s v="Rahul Kumar"/>
    <s v="Male"/>
    <n v="53"/>
    <x v="8"/>
    <s v="East"/>
    <s v="P014"/>
    <x v="29"/>
    <x v="0"/>
    <s v="Home Decor"/>
    <n v="3"/>
    <n v="1299"/>
    <n v="0.15"/>
    <n v="2070"/>
    <x v="0"/>
    <s v="Delivered"/>
    <s v="Website"/>
    <n v="5"/>
    <n v="3897"/>
    <n v="584.54999999999995"/>
    <n v="3312.45"/>
    <n v="2070"/>
    <n v="1242.4499999999998"/>
    <n v="0"/>
    <s v="Jan"/>
    <n v="2026"/>
    <x v="1"/>
  </r>
  <r>
    <s v="ORD101068"/>
    <d v="2026-01-26T00:00:00"/>
    <s v="CUST0620"/>
    <s v="Rahul Kumar"/>
    <s v="Female"/>
    <n v="36"/>
    <x v="1"/>
    <s v="North"/>
    <s v="P025"/>
    <x v="1"/>
    <x v="1"/>
    <s v="Skincare"/>
    <n v="1"/>
    <n v="699"/>
    <n v="0.15"/>
    <n v="310"/>
    <x v="1"/>
    <s v="Delivered"/>
    <s v="Mobile App"/>
    <n v="3"/>
    <n v="699"/>
    <n v="104.85"/>
    <n v="594.15"/>
    <n v="310"/>
    <n v="284.14999999999998"/>
    <n v="0"/>
    <s v="Jan"/>
    <n v="2026"/>
    <x v="2"/>
  </r>
  <r>
    <s v="ORD102802"/>
    <d v="2026-01-26T00:00:00"/>
    <s v="CUST0751"/>
    <s v="Isha Mehta"/>
    <s v="Female"/>
    <n v="52"/>
    <x v="0"/>
    <s v="East"/>
    <s v="P025"/>
    <x v="1"/>
    <x v="1"/>
    <s v="Skincare"/>
    <n v="2"/>
    <n v="699"/>
    <n v="0.05"/>
    <n v="620"/>
    <x v="0"/>
    <s v="Delivered"/>
    <s v="Website"/>
    <n v="3"/>
    <n v="1398"/>
    <n v="69.900000000000006"/>
    <n v="1328.1"/>
    <n v="620"/>
    <n v="708.09999999999991"/>
    <n v="0"/>
    <s v="Jan"/>
    <n v="2026"/>
    <x v="1"/>
  </r>
  <r>
    <s v="ORD100914"/>
    <d v="2026-01-26T00:00:00"/>
    <s v="CUST2143"/>
    <s v="Shivam Mehta"/>
    <s v="Female"/>
    <n v="32"/>
    <x v="1"/>
    <s v="North"/>
    <s v="P021"/>
    <x v="3"/>
    <x v="1"/>
    <s v="Skincare"/>
    <n v="1"/>
    <n v="499"/>
    <n v="0.2"/>
    <n v="220"/>
    <x v="2"/>
    <s v="Delivered"/>
    <s v="Website"/>
    <n v="5"/>
    <n v="499"/>
    <n v="99.800000000000011"/>
    <n v="399.2"/>
    <n v="220"/>
    <n v="179.2"/>
    <n v="0"/>
    <s v="Jan"/>
    <n v="2026"/>
    <x v="3"/>
  </r>
  <r>
    <s v="ORD100784"/>
    <d v="2026-01-26T00:00:00"/>
    <s v="CUST2062"/>
    <s v="Aditya Kapoor"/>
    <s v="Male"/>
    <n v="25"/>
    <x v="3"/>
    <s v="East"/>
    <s v="P021"/>
    <x v="3"/>
    <x v="1"/>
    <s v="Skincare"/>
    <n v="1"/>
    <n v="499"/>
    <n v="0.15"/>
    <n v="220"/>
    <x v="0"/>
    <s v="Delivered"/>
    <s v="Website"/>
    <n v="4"/>
    <n v="499"/>
    <n v="74.849999999999994"/>
    <n v="424.15"/>
    <n v="220"/>
    <n v="204.14999999999998"/>
    <n v="0"/>
    <s v="Jan"/>
    <n v="2026"/>
    <x v="0"/>
  </r>
  <r>
    <s v="ORD101778"/>
    <d v="2026-01-27T00:00:00"/>
    <s v="CUST0395"/>
    <s v="Kiara Chopra"/>
    <s v="Male"/>
    <n v="26"/>
    <x v="21"/>
    <s v="East"/>
    <s v="P028"/>
    <x v="12"/>
    <x v="4"/>
    <s v="Technology"/>
    <n v="2"/>
    <n v="1099"/>
    <n v="0.05"/>
    <n v="1040"/>
    <x v="3"/>
    <s v="Delivered"/>
    <s v="Website"/>
    <n v="2"/>
    <n v="2198"/>
    <n v="109.9"/>
    <n v="2088.1"/>
    <n v="1040"/>
    <n v="1048.0999999999999"/>
    <n v="0"/>
    <s v="Jan"/>
    <n v="2026"/>
    <x v="3"/>
  </r>
  <r>
    <s v="ORD100085"/>
    <d v="2026-01-27T00:00:00"/>
    <s v="CUST1058"/>
    <s v="Manish Agarwal"/>
    <s v="Female"/>
    <n v="24"/>
    <x v="14"/>
    <s v="South"/>
    <s v="P002"/>
    <x v="10"/>
    <x v="3"/>
    <s v="Audio"/>
    <n v="2"/>
    <n v="1899"/>
    <n v="0"/>
    <n v="2240"/>
    <x v="3"/>
    <s v="Delivered"/>
    <s v="Mobile App"/>
    <n v="4"/>
    <n v="3798"/>
    <n v="0"/>
    <n v="3798"/>
    <n v="2240"/>
    <n v="1558"/>
    <n v="0"/>
    <s v="Jan"/>
    <n v="2026"/>
    <x v="0"/>
  </r>
  <r>
    <s v="ORD103529"/>
    <d v="2026-01-27T00:00:00"/>
    <s v="CUST0059"/>
    <s v="Vansh Chopra"/>
    <s v="Female"/>
    <n v="19"/>
    <x v="7"/>
    <s v="West"/>
    <s v="P007"/>
    <x v="5"/>
    <x v="2"/>
    <s v="Footwear"/>
    <n v="1"/>
    <n v="2899"/>
    <n v="0.1"/>
    <n v="1700"/>
    <x v="0"/>
    <s v="Delivered"/>
    <s v="Mobile App"/>
    <n v="2"/>
    <n v="2899"/>
    <n v="289.90000000000003"/>
    <n v="2609.1"/>
    <n v="1700"/>
    <n v="909.09999999999991"/>
    <n v="0"/>
    <s v="Jan"/>
    <n v="2026"/>
    <x v="0"/>
  </r>
  <r>
    <s v="ORD104929"/>
    <d v="2026-01-27T00:00:00"/>
    <s v="CUST1994"/>
    <s v="Arjun Rao"/>
    <s v="Male"/>
    <n v="42"/>
    <x v="15"/>
    <s v="West"/>
    <s v="P001"/>
    <x v="6"/>
    <x v="3"/>
    <s v="Audio"/>
    <n v="1"/>
    <n v="2499"/>
    <n v="0.05"/>
    <n v="1550"/>
    <x v="2"/>
    <s v="Cancelled"/>
    <s v="Website"/>
    <m/>
    <n v="2499"/>
    <n v="124.95"/>
    <n v="2374.0500000000002"/>
    <n v="1550"/>
    <n v="824.05000000000018"/>
    <n v="0"/>
    <s v="Jan"/>
    <n v="2026"/>
    <x v="2"/>
  </r>
  <r>
    <s v="ORD100722"/>
    <d v="2026-01-27T00:00:00"/>
    <s v="CUST1538"/>
    <s v="Manish Agarwal"/>
    <s v="Male"/>
    <n v="18"/>
    <x v="16"/>
    <s v="North"/>
    <s v="P025"/>
    <x v="1"/>
    <x v="1"/>
    <s v="Skincare"/>
    <n v="1"/>
    <n v="699"/>
    <n v="0.05"/>
    <n v="310"/>
    <x v="3"/>
    <s v="Delivered"/>
    <s v="Mobile App"/>
    <n v="4"/>
    <n v="699"/>
    <n v="34.950000000000003"/>
    <n v="664.05"/>
    <n v="310"/>
    <n v="354.04999999999995"/>
    <n v="0"/>
    <s v="Jan"/>
    <n v="2026"/>
    <x v="0"/>
  </r>
  <r>
    <s v="ORD103161"/>
    <d v="2026-01-27T00:00:00"/>
    <s v="CUST1508"/>
    <s v="Varun Jain"/>
    <s v="Male"/>
    <n v="26"/>
    <x v="19"/>
    <s v="East"/>
    <s v="P004"/>
    <x v="19"/>
    <x v="3"/>
    <s v="Accessories"/>
    <n v="3"/>
    <n v="899"/>
    <n v="0.2"/>
    <n v="1440"/>
    <x v="0"/>
    <s v="Delivered"/>
    <s v="Mobile App"/>
    <n v="5"/>
    <n v="2697"/>
    <n v="539.4"/>
    <n v="2157.6"/>
    <n v="1440"/>
    <n v="717.59999999999991"/>
    <n v="0"/>
    <s v="Jan"/>
    <n v="2026"/>
    <x v="3"/>
  </r>
  <r>
    <s v="ORD101342"/>
    <d v="2026-01-27T00:00:00"/>
    <s v="CUST1606"/>
    <s v="Kabir Gupta"/>
    <s v="Female"/>
    <n v="44"/>
    <x v="19"/>
    <s v="East"/>
    <s v="P021"/>
    <x v="3"/>
    <x v="1"/>
    <s v="Skincare"/>
    <n v="3"/>
    <n v="499"/>
    <n v="0.2"/>
    <n v="660"/>
    <x v="5"/>
    <s v="Delivered"/>
    <s v="Mobile App"/>
    <n v="5"/>
    <n v="1497"/>
    <n v="299.40000000000003"/>
    <n v="1197.5999999999999"/>
    <n v="660"/>
    <n v="537.59999999999991"/>
    <n v="0"/>
    <s v="Jan"/>
    <n v="2026"/>
    <x v="2"/>
  </r>
  <r>
    <s v="ORD102493"/>
    <d v="2026-01-27T00:00:00"/>
    <s v="CUST2126"/>
    <s v="Aditya Kapoor"/>
    <s v="Female"/>
    <n v="47"/>
    <x v="11"/>
    <s v="West"/>
    <s v="P022"/>
    <x v="4"/>
    <x v="1"/>
    <s v="Skincare"/>
    <n v="4"/>
    <n v="799"/>
    <n v="0.2"/>
    <n v="1440"/>
    <x v="0"/>
    <s v="Cancelled"/>
    <s v="Website"/>
    <m/>
    <n v="3196"/>
    <n v="639.20000000000005"/>
    <n v="2556.8000000000002"/>
    <n v="1440"/>
    <n v="1116.8000000000002"/>
    <n v="0"/>
    <s v="Jan"/>
    <n v="2026"/>
    <x v="1"/>
  </r>
  <r>
    <s v="ORD100223"/>
    <d v="2026-01-27T00:00:00"/>
    <s v="CUST0139"/>
    <s v="Kiara Chopra"/>
    <s v="Male"/>
    <n v="21"/>
    <x v="19"/>
    <s v="East"/>
    <s v="P019"/>
    <x v="18"/>
    <x v="5"/>
    <s v="Sports"/>
    <n v="1"/>
    <n v="1499"/>
    <n v="0.1"/>
    <n v="800"/>
    <x v="2"/>
    <s v="Delivered"/>
    <s v="Mobile App"/>
    <n v="4"/>
    <n v="1499"/>
    <n v="149.9"/>
    <n v="1349.1"/>
    <n v="800"/>
    <n v="549.09999999999991"/>
    <n v="0"/>
    <s v="Jan"/>
    <n v="2026"/>
    <x v="0"/>
  </r>
  <r>
    <s v="ORD101862"/>
    <d v="2026-01-28T00:00:00"/>
    <s v="CUST1566"/>
    <s v="Pooja Kapoor"/>
    <s v="Female"/>
    <n v="32"/>
    <x v="6"/>
    <s v="North"/>
    <s v="P026"/>
    <x v="15"/>
    <x v="4"/>
    <s v="Fiction"/>
    <n v="2"/>
    <n v="899"/>
    <n v="0"/>
    <n v="840"/>
    <x v="3"/>
    <s v="Delivered"/>
    <s v="Website"/>
    <n v="4"/>
    <n v="1798"/>
    <n v="0"/>
    <n v="1798"/>
    <n v="840"/>
    <n v="958"/>
    <n v="0"/>
    <s v="Jan"/>
    <n v="2026"/>
    <x v="3"/>
  </r>
  <r>
    <s v="ORD100105"/>
    <d v="2026-01-28T00:00:00"/>
    <s v="CUST2017"/>
    <s v="Diya Mishra"/>
    <s v="Female"/>
    <n v="31"/>
    <x v="14"/>
    <s v="South"/>
    <s v="P001"/>
    <x v="6"/>
    <x v="3"/>
    <s v="Audio"/>
    <n v="3"/>
    <n v="2499"/>
    <n v="0"/>
    <n v="4650"/>
    <x v="3"/>
    <s v="Delivered"/>
    <s v="Mobile App"/>
    <n v="4"/>
    <n v="7497"/>
    <n v="0"/>
    <n v="7497"/>
    <n v="4650"/>
    <n v="2847"/>
    <n v="0"/>
    <s v="Jan"/>
    <n v="2026"/>
    <x v="3"/>
  </r>
  <r>
    <s v="ORD103731"/>
    <d v="2026-01-28T00:00:00"/>
    <s v="CUST0925"/>
    <s v="Kavya Patel"/>
    <s v="Female"/>
    <n v="39"/>
    <x v="4"/>
    <s v="South"/>
    <s v="P025"/>
    <x v="1"/>
    <x v="1"/>
    <s v="Skincare"/>
    <n v="5"/>
    <n v="699"/>
    <n v="0.05"/>
    <n v="1550"/>
    <x v="3"/>
    <s v="Delivered"/>
    <s v="Website"/>
    <n v="5"/>
    <n v="3495"/>
    <n v="174.75"/>
    <n v="3320.25"/>
    <n v="1550"/>
    <n v="1770.25"/>
    <n v="0"/>
    <s v="Jan"/>
    <n v="2026"/>
    <x v="2"/>
  </r>
  <r>
    <s v="ORD102005"/>
    <d v="2026-01-28T00:00:00"/>
    <s v="CUST0108"/>
    <s v="Rahul Kumar"/>
    <s v="Male"/>
    <n v="36"/>
    <x v="13"/>
    <s v="North"/>
    <s v="P013"/>
    <x v="22"/>
    <x v="0"/>
    <s v="Cookware"/>
    <n v="1"/>
    <n v="4299"/>
    <n v="0.2"/>
    <n v="2700"/>
    <x v="0"/>
    <s v="Delivered"/>
    <s v="Mobile App"/>
    <n v="5"/>
    <n v="4299"/>
    <n v="859.80000000000007"/>
    <n v="3439.2"/>
    <n v="2700"/>
    <n v="739.19999999999982"/>
    <n v="0"/>
    <s v="Jan"/>
    <n v="2026"/>
    <x v="2"/>
  </r>
  <r>
    <s v="ORD102834"/>
    <d v="2026-01-28T00:00:00"/>
    <s v="CUST1001"/>
    <s v="Zoya Singh"/>
    <s v="Male"/>
    <n v="29"/>
    <x v="19"/>
    <s v="East"/>
    <s v="P011"/>
    <x v="24"/>
    <x v="0"/>
    <s v="Kitchen"/>
    <n v="1"/>
    <n v="3499"/>
    <n v="0.05"/>
    <n v="2250"/>
    <x v="3"/>
    <s v="Delivered"/>
    <s v="Mobile App"/>
    <n v="4"/>
    <n v="3499"/>
    <n v="174.95000000000002"/>
    <n v="3324.05"/>
    <n v="2250"/>
    <n v="1074.0500000000002"/>
    <n v="0"/>
    <s v="Jan"/>
    <n v="2026"/>
    <x v="3"/>
  </r>
  <r>
    <s v="ORD104091"/>
    <d v="2026-01-28T00:00:00"/>
    <s v="CUST0478"/>
    <s v="Pooja Kapoor"/>
    <s v="Male"/>
    <n v="27"/>
    <x v="13"/>
    <s v="North"/>
    <s v="P021"/>
    <x v="3"/>
    <x v="1"/>
    <s v="Skincare"/>
    <n v="2"/>
    <n v="499"/>
    <n v="0.05"/>
    <n v="440"/>
    <x v="3"/>
    <s v="Delivered"/>
    <s v="Mobile App"/>
    <n v="3"/>
    <n v="998"/>
    <n v="49.900000000000006"/>
    <n v="948.1"/>
    <n v="440"/>
    <n v="508.1"/>
    <n v="0"/>
    <s v="Jan"/>
    <n v="2026"/>
    <x v="3"/>
  </r>
  <r>
    <s v="ORD100277"/>
    <d v="2026-01-28T00:00:00"/>
    <s v="CUST2105"/>
    <s v="Meera Singh"/>
    <s v="Male"/>
    <n v="36"/>
    <x v="16"/>
    <s v="North"/>
    <s v="P028"/>
    <x v="12"/>
    <x v="4"/>
    <s v="Technology"/>
    <n v="1"/>
    <n v="1099"/>
    <n v="0.05"/>
    <n v="520"/>
    <x v="1"/>
    <s v="Delivered"/>
    <s v="Mobile App"/>
    <n v="4"/>
    <n v="1099"/>
    <n v="54.95"/>
    <n v="1044.05"/>
    <n v="520"/>
    <n v="524.04999999999995"/>
    <n v="0"/>
    <s v="Jan"/>
    <n v="2026"/>
    <x v="2"/>
  </r>
  <r>
    <s v="ORD102279"/>
    <d v="2026-01-28T00:00:00"/>
    <s v="CUST0834"/>
    <s v="Manish Agarwal"/>
    <s v="Male"/>
    <n v="24"/>
    <x v="9"/>
    <s v="North"/>
    <s v="P015"/>
    <x v="23"/>
    <x v="0"/>
    <s v="Home Decor"/>
    <n v="1"/>
    <n v="1599"/>
    <n v="0.2"/>
    <n v="850"/>
    <x v="0"/>
    <s v="Delivered"/>
    <s v="Website"/>
    <n v="3"/>
    <n v="1599"/>
    <n v="319.8"/>
    <n v="1279.2"/>
    <n v="850"/>
    <n v="429.20000000000005"/>
    <n v="0"/>
    <s v="Jan"/>
    <n v="2026"/>
    <x v="0"/>
  </r>
  <r>
    <s v="ORD100442"/>
    <d v="2026-01-28T00:00:00"/>
    <s v="CUST0246"/>
    <s v="Simran Gupta"/>
    <s v="Female"/>
    <n v="33"/>
    <x v="16"/>
    <s v="North"/>
    <s v="P005"/>
    <x v="27"/>
    <x v="3"/>
    <s v="Accessories"/>
    <n v="1"/>
    <n v="1599"/>
    <n v="0.15"/>
    <n v="920"/>
    <x v="0"/>
    <s v="Delivered"/>
    <s v="Website"/>
    <n v="5"/>
    <n v="1599"/>
    <n v="239.85"/>
    <n v="1359.15"/>
    <n v="920"/>
    <n v="439.15000000000009"/>
    <n v="0"/>
    <s v="Jan"/>
    <n v="2026"/>
    <x v="3"/>
  </r>
  <r>
    <s v="ORD100320"/>
    <d v="2026-01-28T00:00:00"/>
    <s v="CUST1069"/>
    <s v="Tanvi Patel"/>
    <s v="Female"/>
    <n v="37"/>
    <x v="10"/>
    <s v="South"/>
    <s v="P030"/>
    <x v="7"/>
    <x v="4"/>
    <s v="Self Development"/>
    <n v="1"/>
    <n v="599"/>
    <n v="0.1"/>
    <n v="260"/>
    <x v="0"/>
    <s v="Delivered"/>
    <s v="Website"/>
    <n v="5"/>
    <n v="599"/>
    <n v="59.900000000000006"/>
    <n v="539.1"/>
    <n v="260"/>
    <n v="279.10000000000002"/>
    <n v="0"/>
    <s v="Jan"/>
    <n v="2026"/>
    <x v="2"/>
  </r>
  <r>
    <s v="ORD102849"/>
    <d v="2026-01-29T00:00:00"/>
    <s v="CUST0824"/>
    <s v="Ishaan Malhotra"/>
    <s v="Male"/>
    <n v="28"/>
    <x v="15"/>
    <s v="West"/>
    <s v="P023"/>
    <x v="20"/>
    <x v="1"/>
    <s v="Haircare"/>
    <n v="1"/>
    <n v="649"/>
    <n v="0"/>
    <n v="290"/>
    <x v="0"/>
    <s v="Cancelled"/>
    <s v="Mobile App"/>
    <m/>
    <n v="649"/>
    <n v="0"/>
    <n v="649"/>
    <n v="290"/>
    <n v="359"/>
    <n v="0"/>
    <s v="Jan"/>
    <n v="2026"/>
    <x v="3"/>
  </r>
  <r>
    <s v="ORD100388"/>
    <d v="2026-01-29T00:00:00"/>
    <s v="CUST1006"/>
    <s v="Aditya Kapoor"/>
    <s v="Female"/>
    <n v="27"/>
    <x v="23"/>
    <s v="West"/>
    <s v="P016"/>
    <x v="28"/>
    <x v="5"/>
    <s v="Fitness"/>
    <n v="1"/>
    <n v="999"/>
    <n v="0.05"/>
    <n v="520"/>
    <x v="3"/>
    <s v="Delivered"/>
    <s v="Mobile App"/>
    <n v="4"/>
    <n v="999"/>
    <n v="49.95"/>
    <n v="949.05"/>
    <n v="520"/>
    <n v="429.04999999999995"/>
    <n v="0"/>
    <s v="Jan"/>
    <n v="2026"/>
    <x v="3"/>
  </r>
  <r>
    <s v="ORD101221"/>
    <d v="2026-01-29T00:00:00"/>
    <s v="CUST1110"/>
    <s v="Simran Gupta"/>
    <s v="Male"/>
    <n v="29"/>
    <x v="8"/>
    <s v="East"/>
    <s v="P009"/>
    <x v="21"/>
    <x v="2"/>
    <s v="Clothing"/>
    <n v="1"/>
    <n v="1999"/>
    <n v="0"/>
    <n v="1050"/>
    <x v="3"/>
    <s v="Delivered"/>
    <s v="Website"/>
    <n v="5"/>
    <n v="1999"/>
    <n v="0"/>
    <n v="1999"/>
    <n v="1050"/>
    <n v="949"/>
    <n v="0"/>
    <s v="Jan"/>
    <n v="2026"/>
    <x v="3"/>
  </r>
  <r>
    <s v="ORD100681"/>
    <d v="2026-01-29T00:00:00"/>
    <s v="CUST0874"/>
    <s v="Arjun Rao"/>
    <s v="Female"/>
    <n v="28"/>
    <x v="16"/>
    <s v="North"/>
    <s v="P021"/>
    <x v="3"/>
    <x v="1"/>
    <s v="Skincare"/>
    <n v="1"/>
    <n v="499"/>
    <n v="0.2"/>
    <n v="220"/>
    <x v="3"/>
    <s v="Delivered"/>
    <s v="Mobile App"/>
    <n v="4"/>
    <n v="499"/>
    <n v="99.800000000000011"/>
    <n v="399.2"/>
    <n v="220"/>
    <n v="179.2"/>
    <n v="0"/>
    <s v="Jan"/>
    <n v="2026"/>
    <x v="3"/>
  </r>
  <r>
    <s v="ORD102569"/>
    <d v="2026-01-30T00:00:00"/>
    <s v="CUST2144"/>
    <s v="Aarav Sharma"/>
    <s v="Male"/>
    <n v="24"/>
    <x v="8"/>
    <s v="East"/>
    <s v="P005"/>
    <x v="27"/>
    <x v="3"/>
    <s v="Accessories"/>
    <n v="2"/>
    <n v="1599"/>
    <n v="0.25"/>
    <n v="1840"/>
    <x v="3"/>
    <s v="Delivered"/>
    <s v="Website"/>
    <n v="4"/>
    <n v="3198"/>
    <n v="799.5"/>
    <n v="2398.5"/>
    <n v="1840"/>
    <n v="558.5"/>
    <n v="0"/>
    <s v="Jan"/>
    <n v="2026"/>
    <x v="0"/>
  </r>
  <r>
    <s v="ORD101182"/>
    <d v="2026-01-30T00:00:00"/>
    <s v="CUST1044"/>
    <s v="Karan Jain"/>
    <s v="Female"/>
    <n v="41"/>
    <x v="22"/>
    <s v="South"/>
    <s v="P005"/>
    <x v="27"/>
    <x v="3"/>
    <s v="Accessories"/>
    <n v="1"/>
    <n v="1599"/>
    <n v="0.15"/>
    <n v="920"/>
    <x v="0"/>
    <s v="Delivered"/>
    <s v="Website"/>
    <n v="4"/>
    <n v="1599"/>
    <n v="239.85"/>
    <n v="1359.15"/>
    <n v="920"/>
    <n v="439.15000000000009"/>
    <n v="0"/>
    <s v="Jan"/>
    <n v="2026"/>
    <x v="2"/>
  </r>
  <r>
    <s v="ORD102491"/>
    <d v="2026-01-30T00:00:00"/>
    <s v="CUST1939"/>
    <s v="Anjali Verma"/>
    <s v="Female"/>
    <n v="33"/>
    <x v="12"/>
    <s v="West"/>
    <s v="P009"/>
    <x v="21"/>
    <x v="2"/>
    <s v="Clothing"/>
    <n v="1"/>
    <n v="1999"/>
    <n v="0.1"/>
    <n v="1050"/>
    <x v="1"/>
    <s v="Delivered"/>
    <s v="Mobile App"/>
    <n v="4"/>
    <n v="1999"/>
    <n v="199.9"/>
    <n v="1799.1"/>
    <n v="1050"/>
    <n v="749.09999999999991"/>
    <n v="0"/>
    <s v="Jan"/>
    <n v="2026"/>
    <x v="3"/>
  </r>
  <r>
    <s v="ORD101328"/>
    <d v="2026-01-30T00:00:00"/>
    <s v="CUST1855"/>
    <s v="Shivam Mehta"/>
    <s v="Female"/>
    <n v="23"/>
    <x v="18"/>
    <s v="South"/>
    <s v="P007"/>
    <x v="5"/>
    <x v="2"/>
    <s v="Footwear"/>
    <n v="1"/>
    <n v="2899"/>
    <n v="0.15"/>
    <n v="1700"/>
    <x v="3"/>
    <s v="Delivered"/>
    <s v="Website"/>
    <n v="4"/>
    <n v="2899"/>
    <n v="434.84999999999997"/>
    <n v="2464.15"/>
    <n v="1700"/>
    <n v="764.15000000000009"/>
    <n v="0"/>
    <s v="Jan"/>
    <n v="2026"/>
    <x v="0"/>
  </r>
  <r>
    <s v="ORD103501"/>
    <d v="2026-01-30T00:00:00"/>
    <s v="CUST0988"/>
    <s v="Ananya Kumar"/>
    <s v="Male"/>
    <n v="18"/>
    <x v="17"/>
    <s v="North"/>
    <s v="P019"/>
    <x v="18"/>
    <x v="5"/>
    <s v="Sports"/>
    <n v="2"/>
    <n v="1499"/>
    <n v="0.1"/>
    <n v="1600"/>
    <x v="2"/>
    <s v="Delivered"/>
    <s v="Website"/>
    <n v="4"/>
    <n v="2998"/>
    <n v="299.8"/>
    <n v="2698.2"/>
    <n v="1600"/>
    <n v="1098.1999999999998"/>
    <n v="0"/>
    <s v="Jan"/>
    <n v="2026"/>
    <x v="0"/>
  </r>
  <r>
    <s v="ORD102236"/>
    <d v="2026-01-30T00:00:00"/>
    <s v="CUST1208"/>
    <s v="Ishaan Malhotra"/>
    <s v="Female"/>
    <n v="34"/>
    <x v="3"/>
    <s v="East"/>
    <s v="P023"/>
    <x v="20"/>
    <x v="1"/>
    <s v="Haircare"/>
    <n v="1"/>
    <n v="649"/>
    <n v="0"/>
    <n v="290"/>
    <x v="4"/>
    <s v="Delivered"/>
    <s v="Website"/>
    <n v="3"/>
    <n v="649"/>
    <n v="0"/>
    <n v="649"/>
    <n v="290"/>
    <n v="359"/>
    <n v="0"/>
    <s v="Jan"/>
    <n v="2026"/>
    <x v="3"/>
  </r>
  <r>
    <s v="ORD101848"/>
    <d v="2026-01-30T00:00:00"/>
    <s v="CUST1781"/>
    <s v="Pranav Bansal"/>
    <s v="Male"/>
    <n v="27"/>
    <x v="19"/>
    <s v="East"/>
    <s v="P016"/>
    <x v="28"/>
    <x v="5"/>
    <s v="Fitness"/>
    <n v="2"/>
    <n v="999"/>
    <n v="0.15"/>
    <n v="1040"/>
    <x v="4"/>
    <s v="Delivered"/>
    <s v="Mobile App"/>
    <n v="5"/>
    <n v="1998"/>
    <n v="299.7"/>
    <n v="1698.3"/>
    <n v="1040"/>
    <n v="658.3"/>
    <n v="0"/>
    <s v="Jan"/>
    <n v="2026"/>
    <x v="3"/>
  </r>
  <r>
    <s v="ORD101461"/>
    <d v="2026-01-30T00:00:00"/>
    <s v="CUST0444"/>
    <s v="Ananya Kumar"/>
    <s v="Male"/>
    <n v="31"/>
    <x v="20"/>
    <s v="South"/>
    <s v="P010"/>
    <x v="26"/>
    <x v="2"/>
    <s v="Clothing"/>
    <n v="3"/>
    <n v="1499"/>
    <n v="0.25"/>
    <n v="2340"/>
    <x v="0"/>
    <s v="Delivered"/>
    <s v="Website"/>
    <n v="3"/>
    <n v="4497"/>
    <n v="1124.25"/>
    <n v="3372.75"/>
    <n v="2340"/>
    <n v="1032.75"/>
    <n v="0"/>
    <s v="Jan"/>
    <n v="2026"/>
    <x v="3"/>
  </r>
  <r>
    <s v="ORD104316"/>
    <d v="2026-01-31T00:00:00"/>
    <s v="CUST1878"/>
    <s v="Simran Gupta"/>
    <s v="Male"/>
    <n v="33"/>
    <x v="9"/>
    <s v="North"/>
    <s v="P022"/>
    <x v="4"/>
    <x v="1"/>
    <s v="Skincare"/>
    <n v="1"/>
    <n v="799"/>
    <n v="0.05"/>
    <n v="360"/>
    <x v="2"/>
    <s v="Delivered"/>
    <s v="Mobile App"/>
    <n v="3"/>
    <n v="799"/>
    <n v="39.950000000000003"/>
    <n v="759.05"/>
    <n v="360"/>
    <n v="399.04999999999995"/>
    <n v="0"/>
    <s v="Jan"/>
    <n v="2026"/>
    <x v="3"/>
  </r>
  <r>
    <s v="ORD100950"/>
    <d v="2026-01-31T00:00:00"/>
    <s v="CUST0448"/>
    <s v="Aarav Sharma"/>
    <s v="Male"/>
    <n v="37"/>
    <x v="17"/>
    <s v="North"/>
    <s v="P025"/>
    <x v="1"/>
    <x v="1"/>
    <s v="Skincare"/>
    <n v="1"/>
    <n v="699"/>
    <n v="0.15"/>
    <n v="310"/>
    <x v="0"/>
    <s v="Returned"/>
    <s v="Mobile App"/>
    <n v="5"/>
    <n v="699"/>
    <n v="104.85"/>
    <n v="594.15"/>
    <n v="310"/>
    <n v="284.14999999999998"/>
    <n v="0"/>
    <s v="Jan"/>
    <n v="2026"/>
    <x v="2"/>
  </r>
  <r>
    <s v="ORD100405"/>
    <d v="2026-01-31T00:00:00"/>
    <s v="CUST1502"/>
    <s v="Pooja Kapoor"/>
    <s v="Female"/>
    <n v="22"/>
    <x v="10"/>
    <s v="South"/>
    <s v="P001"/>
    <x v="6"/>
    <x v="3"/>
    <s v="Audio"/>
    <n v="2"/>
    <n v="2499"/>
    <n v="0.1"/>
    <n v="3100"/>
    <x v="1"/>
    <s v="Delivered"/>
    <s v="Website"/>
    <n v="5"/>
    <n v="4998"/>
    <n v="499.8"/>
    <n v="4498.2"/>
    <n v="3100"/>
    <n v="1398.1999999999998"/>
    <n v="0"/>
    <s v="Jan"/>
    <n v="2026"/>
    <x v="0"/>
  </r>
  <r>
    <s v="ORD103506"/>
    <d v="2026-01-31T00:00:00"/>
    <s v="CUST1759"/>
    <s v="Shivam Mehta"/>
    <s v="Male"/>
    <n v="23"/>
    <x v="8"/>
    <s v="East"/>
    <s v="P015"/>
    <x v="23"/>
    <x v="0"/>
    <s v="Home Decor"/>
    <n v="1"/>
    <n v="1599"/>
    <n v="0.05"/>
    <n v="850"/>
    <x v="3"/>
    <s v="Returned"/>
    <s v="Mobile App"/>
    <n v="5"/>
    <n v="1599"/>
    <n v="79.95"/>
    <n v="1519.05"/>
    <n v="850"/>
    <n v="669.05"/>
    <n v="0"/>
    <s v="Jan"/>
    <n v="2026"/>
    <x v="0"/>
  </r>
  <r>
    <s v="ORD100417"/>
    <d v="2026-01-31T00:00:00"/>
    <s v="CUST2014"/>
    <s v="Pooja Kapoor"/>
    <s v="Female"/>
    <n v="37"/>
    <x v="15"/>
    <s v="West"/>
    <s v="P004"/>
    <x v="19"/>
    <x v="3"/>
    <s v="Accessories"/>
    <n v="1"/>
    <n v="899"/>
    <n v="0"/>
    <n v="480"/>
    <x v="0"/>
    <s v="Delivered"/>
    <s v="Mobile App"/>
    <n v="5"/>
    <n v="899"/>
    <n v="0"/>
    <n v="899"/>
    <n v="480"/>
    <n v="419"/>
    <n v="0"/>
    <s v="Jan"/>
    <n v="2026"/>
    <x v="2"/>
  </r>
  <r>
    <s v="ORD104569"/>
    <d v="2026-01-31T00:00:00"/>
    <s v="CUST0414"/>
    <s v="Pooja Kapoor"/>
    <s v="Male"/>
    <n v="39"/>
    <x v="6"/>
    <s v="North"/>
    <s v="P006"/>
    <x v="8"/>
    <x v="2"/>
    <s v="Bags"/>
    <n v="1"/>
    <n v="1799"/>
    <n v="0.15"/>
    <n v="950"/>
    <x v="0"/>
    <s v="Delivered"/>
    <s v="Website"/>
    <n v="3"/>
    <n v="1799"/>
    <n v="269.84999999999997"/>
    <n v="1529.15"/>
    <n v="950"/>
    <n v="579.15000000000009"/>
    <n v="0"/>
    <s v="Jan"/>
    <n v="2026"/>
    <x v="2"/>
  </r>
  <r>
    <s v="ORD100825"/>
    <d v="2026-01-31T00:00:00"/>
    <s v="CUST1541"/>
    <s v="Akash Bansal"/>
    <s v="Male"/>
    <n v="24"/>
    <x v="20"/>
    <s v="South"/>
    <s v="P017"/>
    <x v="17"/>
    <x v="5"/>
    <s v="Fitness"/>
    <n v="1"/>
    <n v="2499"/>
    <n v="0.05"/>
    <n v="1450"/>
    <x v="1"/>
    <s v="Delivered"/>
    <s v="Mobile App"/>
    <n v="5"/>
    <n v="2499"/>
    <n v="124.95"/>
    <n v="2374.0500000000002"/>
    <n v="1450"/>
    <n v="924.05000000000018"/>
    <n v="0"/>
    <s v="Jan"/>
    <n v="2026"/>
    <x v="0"/>
  </r>
  <r>
    <s v="ORD101857"/>
    <d v="2026-02-01T00:00:00"/>
    <s v="CUST1397"/>
    <s v="Pranav Bansal"/>
    <s v="Male"/>
    <n v="33"/>
    <x v="1"/>
    <s v="North"/>
    <s v="P016"/>
    <x v="28"/>
    <x v="5"/>
    <s v="Fitness"/>
    <n v="2"/>
    <n v="999"/>
    <n v="0.1"/>
    <n v="1040"/>
    <x v="3"/>
    <s v="Delivered"/>
    <s v="Mobile App"/>
    <n v="3"/>
    <n v="1998"/>
    <n v="199.8"/>
    <n v="1798.2"/>
    <n v="1040"/>
    <n v="758.2"/>
    <n v="0"/>
    <s v="Feb"/>
    <n v="2026"/>
    <x v="3"/>
  </r>
  <r>
    <s v="ORD101094"/>
    <d v="2026-02-01T00:00:00"/>
    <s v="CUST0623"/>
    <s v="Isha Mehta"/>
    <s v="Female"/>
    <n v="34"/>
    <x v="5"/>
    <s v="West"/>
    <s v="P022"/>
    <x v="4"/>
    <x v="1"/>
    <s v="Skincare"/>
    <n v="1"/>
    <n v="799"/>
    <n v="0.05"/>
    <n v="360"/>
    <x v="3"/>
    <s v="Cancelled"/>
    <s v="Website"/>
    <m/>
    <n v="799"/>
    <n v="39.950000000000003"/>
    <n v="759.05"/>
    <n v="360"/>
    <n v="399.04999999999995"/>
    <n v="0"/>
    <s v="Feb"/>
    <n v="2026"/>
    <x v="3"/>
  </r>
  <r>
    <s v="ORD101951"/>
    <d v="2026-02-01T00:00:00"/>
    <s v="CUST0934"/>
    <s v="Kabir Gupta"/>
    <s v="Male"/>
    <n v="28"/>
    <x v="3"/>
    <s v="East"/>
    <s v="P028"/>
    <x v="12"/>
    <x v="4"/>
    <s v="Technology"/>
    <n v="1"/>
    <n v="1099"/>
    <n v="0.15"/>
    <n v="520"/>
    <x v="0"/>
    <s v="Delivered"/>
    <s v="Website"/>
    <n v="3"/>
    <n v="1099"/>
    <n v="164.85"/>
    <n v="934.15"/>
    <n v="520"/>
    <n v="414.15"/>
    <n v="0"/>
    <s v="Feb"/>
    <n v="2026"/>
    <x v="3"/>
  </r>
  <r>
    <s v="ORD100402"/>
    <d v="2026-02-01T00:00:00"/>
    <s v="CUST1759"/>
    <s v="Shivam Mehta"/>
    <s v="Female"/>
    <n v="30"/>
    <x v="6"/>
    <s v="North"/>
    <s v="P021"/>
    <x v="3"/>
    <x v="1"/>
    <s v="Skincare"/>
    <n v="1"/>
    <n v="499"/>
    <n v="0.15"/>
    <n v="220"/>
    <x v="1"/>
    <s v="Delivered"/>
    <s v="Website"/>
    <n v="4"/>
    <n v="499"/>
    <n v="74.849999999999994"/>
    <n v="424.15"/>
    <n v="220"/>
    <n v="204.14999999999998"/>
    <n v="0"/>
    <s v="Feb"/>
    <n v="2026"/>
    <x v="3"/>
  </r>
  <r>
    <s v="ORD100371"/>
    <d v="2026-02-01T00:00:00"/>
    <s v="CUST1229"/>
    <s v="Tanvi Patel"/>
    <s v="Female"/>
    <n v="32"/>
    <x v="1"/>
    <s v="North"/>
    <s v="P016"/>
    <x v="28"/>
    <x v="5"/>
    <s v="Fitness"/>
    <n v="2"/>
    <n v="999"/>
    <n v="0.05"/>
    <n v="1040"/>
    <x v="3"/>
    <s v="Delivered"/>
    <s v="Website"/>
    <n v="5"/>
    <n v="1998"/>
    <n v="99.9"/>
    <n v="1898.1"/>
    <n v="1040"/>
    <n v="858.09999999999991"/>
    <n v="0"/>
    <s v="Feb"/>
    <n v="2026"/>
    <x v="3"/>
  </r>
  <r>
    <s v="ORD102396"/>
    <d v="2026-02-01T00:00:00"/>
    <s v="CUST1429"/>
    <s v="Pranav Bansal"/>
    <s v="Female"/>
    <n v="34"/>
    <x v="19"/>
    <s v="East"/>
    <s v="P022"/>
    <x v="4"/>
    <x v="1"/>
    <s v="Skincare"/>
    <n v="3"/>
    <n v="799"/>
    <n v="0.15"/>
    <n v="1080"/>
    <x v="1"/>
    <s v="Returned"/>
    <s v="Mobile App"/>
    <n v="4"/>
    <n v="2397"/>
    <n v="359.55"/>
    <n v="2037.45"/>
    <n v="1080"/>
    <n v="957.45"/>
    <n v="0"/>
    <s v="Feb"/>
    <n v="2026"/>
    <x v="3"/>
  </r>
  <r>
    <s v="ORD101555"/>
    <d v="2026-02-01T00:00:00"/>
    <s v="CUST0522"/>
    <s v="Arjun Rao"/>
    <s v="Male"/>
    <n v="24"/>
    <x v="20"/>
    <s v="South"/>
    <s v="P010"/>
    <x v="26"/>
    <x v="2"/>
    <s v="Clothing"/>
    <n v="2"/>
    <n v="1499"/>
    <n v="0.3"/>
    <n v="1560"/>
    <x v="0"/>
    <s v="Delivered"/>
    <s v="Mobile App"/>
    <n v="3"/>
    <n v="2998"/>
    <n v="899.4"/>
    <n v="2098.6"/>
    <n v="1560"/>
    <n v="538.59999999999991"/>
    <n v="0"/>
    <s v="Feb"/>
    <n v="2026"/>
    <x v="0"/>
  </r>
  <r>
    <s v="ORD102747"/>
    <d v="2026-02-01T00:00:00"/>
    <s v="CUST0559"/>
    <s v="Isha Mehta"/>
    <s v="Female"/>
    <n v="21"/>
    <x v="23"/>
    <s v="West"/>
    <s v="P007"/>
    <x v="5"/>
    <x v="2"/>
    <s v="Footwear"/>
    <n v="2"/>
    <n v="2899"/>
    <n v="0.05"/>
    <n v="3400"/>
    <x v="4"/>
    <s v="Delivered"/>
    <s v="Mobile App"/>
    <n v="5"/>
    <n v="5798"/>
    <n v="289.90000000000003"/>
    <n v="5508.1"/>
    <n v="3400"/>
    <n v="2108.1000000000004"/>
    <n v="0"/>
    <s v="Feb"/>
    <n v="2026"/>
    <x v="0"/>
  </r>
  <r>
    <s v="ORD101279"/>
    <d v="2026-02-01T00:00:00"/>
    <s v="CUST1550"/>
    <s v="Aditya Kapoor"/>
    <s v="Male"/>
    <n v="18"/>
    <x v="18"/>
    <s v="South"/>
    <s v="P004"/>
    <x v="19"/>
    <x v="3"/>
    <s v="Accessories"/>
    <n v="1"/>
    <n v="899"/>
    <n v="0.05"/>
    <n v="480"/>
    <x v="1"/>
    <s v="Delivered"/>
    <s v="Mobile App"/>
    <n v="5"/>
    <n v="899"/>
    <n v="44.95"/>
    <n v="854.05"/>
    <n v="480"/>
    <n v="374.04999999999995"/>
    <n v="0"/>
    <s v="Feb"/>
    <n v="2026"/>
    <x v="0"/>
  </r>
  <r>
    <s v="ORD102306"/>
    <d v="2026-02-02T00:00:00"/>
    <s v="CUST1549"/>
    <s v="Tanvi Patel"/>
    <s v="Male"/>
    <n v="29"/>
    <x v="15"/>
    <s v="West"/>
    <s v="P003"/>
    <x v="9"/>
    <x v="3"/>
    <s v="Wearables"/>
    <n v="1"/>
    <n v="3299"/>
    <n v="0"/>
    <n v="2100"/>
    <x v="1"/>
    <s v="Delivered"/>
    <s v="Mobile App"/>
    <n v="4"/>
    <n v="3299"/>
    <n v="0"/>
    <n v="3299"/>
    <n v="2100"/>
    <n v="1199"/>
    <n v="0"/>
    <s v="Feb"/>
    <n v="2026"/>
    <x v="3"/>
  </r>
  <r>
    <s v="ORD100104"/>
    <d v="2026-02-02T00:00:00"/>
    <s v="CUST1032"/>
    <s v="Sanya Malhotra"/>
    <s v="Male"/>
    <n v="26"/>
    <x v="22"/>
    <s v="South"/>
    <s v="P009"/>
    <x v="21"/>
    <x v="2"/>
    <s v="Clothing"/>
    <n v="3"/>
    <n v="1999"/>
    <n v="0.1"/>
    <n v="3150"/>
    <x v="0"/>
    <s v="Delivered"/>
    <s v="Website"/>
    <n v="4"/>
    <n v="5997"/>
    <n v="599.70000000000005"/>
    <n v="5397.3"/>
    <n v="3150"/>
    <n v="2247.3000000000002"/>
    <n v="0"/>
    <s v="Feb"/>
    <n v="2026"/>
    <x v="3"/>
  </r>
  <r>
    <s v="ORD104036"/>
    <d v="2026-02-02T00:00:00"/>
    <s v="CUST2010"/>
    <s v="Rohan Rao"/>
    <s v="Female"/>
    <n v="27"/>
    <x v="13"/>
    <s v="North"/>
    <s v="P015"/>
    <x v="23"/>
    <x v="0"/>
    <s v="Home Decor"/>
    <n v="1"/>
    <n v="1599"/>
    <n v="0.2"/>
    <n v="850"/>
    <x v="0"/>
    <s v="Delivered"/>
    <s v="Mobile App"/>
    <n v="5"/>
    <n v="1599"/>
    <n v="319.8"/>
    <n v="1279.2"/>
    <n v="850"/>
    <n v="429.20000000000005"/>
    <n v="0"/>
    <s v="Feb"/>
    <n v="2026"/>
    <x v="3"/>
  </r>
  <r>
    <s v="ORD102781"/>
    <d v="2026-02-02T00:00:00"/>
    <s v="CUST1920"/>
    <s v="Aarav Sharma"/>
    <s v="Male"/>
    <n v="26"/>
    <x v="8"/>
    <s v="East"/>
    <s v="P025"/>
    <x v="1"/>
    <x v="1"/>
    <s v="Skincare"/>
    <n v="1"/>
    <n v="699"/>
    <n v="0.2"/>
    <n v="310"/>
    <x v="0"/>
    <s v="Delivered"/>
    <s v="Mobile App"/>
    <n v="4"/>
    <n v="699"/>
    <n v="139.80000000000001"/>
    <n v="559.20000000000005"/>
    <n v="310"/>
    <n v="249.20000000000005"/>
    <n v="0"/>
    <s v="Feb"/>
    <n v="2026"/>
    <x v="3"/>
  </r>
  <r>
    <s v="ORD100220"/>
    <d v="2026-02-02T00:00:00"/>
    <s v="CUST1289"/>
    <s v="Zoya Singh"/>
    <s v="Female"/>
    <n v="37"/>
    <x v="2"/>
    <s v="East"/>
    <s v="P024"/>
    <x v="13"/>
    <x v="1"/>
    <s v="Fragrance"/>
    <n v="1"/>
    <n v="1799"/>
    <n v="0.2"/>
    <n v="900"/>
    <x v="2"/>
    <s v="Delivered"/>
    <s v="Mobile App"/>
    <n v="2"/>
    <n v="1799"/>
    <n v="359.8"/>
    <n v="1439.2"/>
    <n v="900"/>
    <n v="539.20000000000005"/>
    <n v="0"/>
    <s v="Feb"/>
    <n v="2026"/>
    <x v="2"/>
  </r>
  <r>
    <s v="ORD100427"/>
    <d v="2026-02-02T00:00:00"/>
    <s v="CUST0172"/>
    <s v="Rahul Kumar"/>
    <s v="Male"/>
    <n v="31"/>
    <x v="9"/>
    <s v="North"/>
    <s v="P021"/>
    <x v="3"/>
    <x v="1"/>
    <s v="Skincare"/>
    <n v="2"/>
    <n v="499"/>
    <n v="0.15"/>
    <n v="440"/>
    <x v="4"/>
    <s v="Delivered"/>
    <s v="Mobile App"/>
    <n v="4"/>
    <n v="998"/>
    <n v="149.69999999999999"/>
    <n v="848.3"/>
    <n v="440"/>
    <n v="408.29999999999995"/>
    <n v="0"/>
    <s v="Feb"/>
    <n v="2026"/>
    <x v="3"/>
  </r>
  <r>
    <s v="ORD103725"/>
    <d v="2026-02-03T00:00:00"/>
    <s v="CUST1590"/>
    <s v="Simran Gupta"/>
    <s v="Male"/>
    <n v="32"/>
    <x v="15"/>
    <s v="West"/>
    <s v="P030"/>
    <x v="7"/>
    <x v="4"/>
    <s v="Self Development"/>
    <n v="1"/>
    <n v="599"/>
    <n v="0.25"/>
    <n v="260"/>
    <x v="5"/>
    <s v="Delivered"/>
    <s v="Mobile App"/>
    <n v="5"/>
    <n v="599"/>
    <n v="149.75"/>
    <n v="449.25"/>
    <n v="260"/>
    <n v="189.25"/>
    <n v="0"/>
    <s v="Feb"/>
    <n v="2026"/>
    <x v="3"/>
  </r>
  <r>
    <s v="ORD104016"/>
    <d v="2026-02-03T00:00:00"/>
    <s v="CUST0494"/>
    <s v="Aditya Kapoor"/>
    <s v="Male"/>
    <n v="50"/>
    <x v="19"/>
    <s v="East"/>
    <s v="P028"/>
    <x v="12"/>
    <x v="4"/>
    <s v="Technology"/>
    <n v="1"/>
    <n v="1099"/>
    <n v="0.1"/>
    <n v="520"/>
    <x v="5"/>
    <s v="Delivered"/>
    <s v="Website"/>
    <n v="5"/>
    <n v="1099"/>
    <n v="109.9"/>
    <n v="989.1"/>
    <n v="520"/>
    <n v="469.1"/>
    <n v="0"/>
    <s v="Feb"/>
    <n v="2026"/>
    <x v="1"/>
  </r>
  <r>
    <s v="ORD102982"/>
    <d v="2026-02-03T00:00:00"/>
    <s v="CUST2018"/>
    <s v="Manish Agarwal"/>
    <s v="Male"/>
    <n v="42"/>
    <x v="22"/>
    <s v="South"/>
    <s v="P017"/>
    <x v="17"/>
    <x v="5"/>
    <s v="Fitness"/>
    <n v="1"/>
    <n v="2499"/>
    <n v="0.1"/>
    <n v="1450"/>
    <x v="2"/>
    <s v="Delivered"/>
    <s v="Website"/>
    <n v="5"/>
    <n v="2499"/>
    <n v="249.9"/>
    <n v="2249.1"/>
    <n v="1450"/>
    <n v="799.09999999999991"/>
    <n v="0"/>
    <s v="Feb"/>
    <n v="2026"/>
    <x v="2"/>
  </r>
  <r>
    <s v="ORD102114"/>
    <d v="2026-02-03T00:00:00"/>
    <s v="CUST1291"/>
    <s v="Kiara Chopra"/>
    <s v="Male"/>
    <n v="34"/>
    <x v="16"/>
    <s v="North"/>
    <s v="P017"/>
    <x v="17"/>
    <x v="5"/>
    <s v="Fitness"/>
    <n v="1"/>
    <n v="2499"/>
    <n v="0.1"/>
    <n v="1450"/>
    <x v="0"/>
    <s v="Delivered"/>
    <s v="Website"/>
    <n v="5"/>
    <n v="2499"/>
    <n v="249.9"/>
    <n v="2249.1"/>
    <n v="1450"/>
    <n v="799.09999999999991"/>
    <n v="0"/>
    <s v="Feb"/>
    <n v="2026"/>
    <x v="3"/>
  </r>
  <r>
    <s v="ORD101896"/>
    <d v="2026-02-03T00:00:00"/>
    <s v="CUST0403"/>
    <s v="Anjali Verma"/>
    <s v="Male"/>
    <n v="35"/>
    <x v="0"/>
    <s v="East"/>
    <s v="P027"/>
    <x v="25"/>
    <x v="4"/>
    <s v="Business"/>
    <n v="2"/>
    <n v="699"/>
    <n v="0.2"/>
    <n v="600"/>
    <x v="4"/>
    <s v="Delivered"/>
    <s v="Mobile App"/>
    <n v="4"/>
    <n v="1398"/>
    <n v="279.60000000000002"/>
    <n v="1118.4000000000001"/>
    <n v="600"/>
    <n v="518.40000000000009"/>
    <n v="0"/>
    <s v="Feb"/>
    <n v="2026"/>
    <x v="3"/>
  </r>
  <r>
    <s v="ORD101130"/>
    <d v="2026-02-03T00:00:00"/>
    <s v="CUST0858"/>
    <s v="Rohan Rao"/>
    <s v="Female"/>
    <n v="23"/>
    <x v="8"/>
    <s v="East"/>
    <s v="P011"/>
    <x v="24"/>
    <x v="0"/>
    <s v="Kitchen"/>
    <n v="1"/>
    <n v="3499"/>
    <n v="0"/>
    <n v="2250"/>
    <x v="3"/>
    <s v="Delivered"/>
    <s v="Website"/>
    <n v="5"/>
    <n v="3499"/>
    <n v="0"/>
    <n v="3499"/>
    <n v="2250"/>
    <n v="1249"/>
    <n v="0"/>
    <s v="Feb"/>
    <n v="2026"/>
    <x v="0"/>
  </r>
  <r>
    <s v="ORD101594"/>
    <d v="2026-02-03T00:00:00"/>
    <s v="CUST1215"/>
    <s v="Shivam Mehta"/>
    <s v="Male"/>
    <n v="43"/>
    <x v="19"/>
    <s v="East"/>
    <s v="P018"/>
    <x v="16"/>
    <x v="5"/>
    <s v="Sports"/>
    <n v="1"/>
    <n v="2199"/>
    <n v="0.15"/>
    <n v="1250"/>
    <x v="3"/>
    <s v="Delivered"/>
    <s v="Website"/>
    <n v="1"/>
    <n v="2199"/>
    <n v="329.84999999999997"/>
    <n v="1869.15"/>
    <n v="1250"/>
    <n v="619.15000000000009"/>
    <n v="0"/>
    <s v="Feb"/>
    <n v="2026"/>
    <x v="2"/>
  </r>
  <r>
    <s v="ORD102584"/>
    <d v="2026-02-03T00:00:00"/>
    <s v="CUST1357"/>
    <s v="Tanvi Patel"/>
    <s v="Male"/>
    <n v="26"/>
    <x v="1"/>
    <s v="North"/>
    <s v="P008"/>
    <x v="2"/>
    <x v="2"/>
    <s v="Clothing"/>
    <n v="2"/>
    <n v="799"/>
    <n v="0.15"/>
    <n v="780"/>
    <x v="5"/>
    <s v="Delivered"/>
    <s v="Mobile App"/>
    <n v="5"/>
    <n v="1598"/>
    <n v="239.7"/>
    <n v="1358.3"/>
    <n v="780"/>
    <n v="578.29999999999995"/>
    <n v="0"/>
    <s v="Feb"/>
    <n v="2026"/>
    <x v="3"/>
  </r>
  <r>
    <s v="ORD102072"/>
    <d v="2026-02-03T00:00:00"/>
    <s v="CUST0895"/>
    <s v="Shivam Mehta"/>
    <s v="Male"/>
    <n v="42"/>
    <x v="6"/>
    <s v="North"/>
    <s v="P013"/>
    <x v="22"/>
    <x v="0"/>
    <s v="Cookware"/>
    <n v="1"/>
    <n v="4299"/>
    <n v="0"/>
    <n v="2700"/>
    <x v="0"/>
    <s v="Delivered"/>
    <s v="Mobile App"/>
    <n v="5"/>
    <n v="4299"/>
    <n v="0"/>
    <n v="4299"/>
    <n v="2700"/>
    <n v="1599"/>
    <n v="0"/>
    <s v="Feb"/>
    <n v="2026"/>
    <x v="2"/>
  </r>
  <r>
    <s v="ORD101758"/>
    <d v="2026-02-03T00:00:00"/>
    <s v="CUST1415"/>
    <s v="Nisha Saxena"/>
    <s v="Male"/>
    <n v="28"/>
    <x v="12"/>
    <s v="West"/>
    <s v="P021"/>
    <x v="3"/>
    <x v="1"/>
    <s v="Skincare"/>
    <n v="1"/>
    <n v="499"/>
    <n v="0.05"/>
    <n v="220"/>
    <x v="3"/>
    <s v="Delivered"/>
    <s v="Mobile App"/>
    <n v="4"/>
    <n v="499"/>
    <n v="24.950000000000003"/>
    <n v="474.05"/>
    <n v="220"/>
    <n v="254.05"/>
    <n v="0"/>
    <s v="Feb"/>
    <n v="2026"/>
    <x v="3"/>
  </r>
  <r>
    <s v="ORD100290"/>
    <d v="2026-02-04T00:00:00"/>
    <s v="CUST0683"/>
    <s v="Kiara Chopra"/>
    <s v="Female"/>
    <n v="26"/>
    <x v="21"/>
    <s v="East"/>
    <s v="P028"/>
    <x v="12"/>
    <x v="4"/>
    <s v="Technology"/>
    <n v="2"/>
    <n v="1099"/>
    <n v="0.2"/>
    <n v="1040"/>
    <x v="3"/>
    <s v="Delivered"/>
    <s v="Website"/>
    <n v="1"/>
    <n v="2198"/>
    <n v="439.6"/>
    <n v="1758.4"/>
    <n v="1040"/>
    <n v="718.40000000000009"/>
    <n v="0"/>
    <s v="Feb"/>
    <n v="2026"/>
    <x v="3"/>
  </r>
  <r>
    <s v="ORD101707"/>
    <d v="2026-02-04T00:00:00"/>
    <s v="CUST2124"/>
    <s v="Rahul Kumar"/>
    <s v="Male"/>
    <n v="19"/>
    <x v="15"/>
    <s v="West"/>
    <s v="P016"/>
    <x v="28"/>
    <x v="5"/>
    <s v="Fitness"/>
    <n v="1"/>
    <n v="999"/>
    <n v="0.2"/>
    <n v="520"/>
    <x v="4"/>
    <s v="Cancelled"/>
    <s v="Website"/>
    <m/>
    <n v="999"/>
    <n v="199.8"/>
    <n v="799.2"/>
    <n v="520"/>
    <n v="279.20000000000005"/>
    <n v="0"/>
    <s v="Feb"/>
    <n v="2026"/>
    <x v="0"/>
  </r>
  <r>
    <s v="ORD102104"/>
    <d v="2026-02-04T00:00:00"/>
    <s v="CUST1518"/>
    <s v="Aditya Kapoor"/>
    <s v="Male"/>
    <n v="35"/>
    <x v="3"/>
    <s v="East"/>
    <s v="P003"/>
    <x v="9"/>
    <x v="3"/>
    <s v="Wearables"/>
    <n v="2"/>
    <n v="3299"/>
    <n v="0.05"/>
    <n v="4200"/>
    <x v="1"/>
    <s v="Delivered"/>
    <s v="Mobile App"/>
    <n v="4"/>
    <n v="6598"/>
    <n v="329.90000000000003"/>
    <n v="6268.1"/>
    <n v="4200"/>
    <n v="2068.1000000000004"/>
    <n v="0"/>
    <s v="Feb"/>
    <n v="2026"/>
    <x v="3"/>
  </r>
  <r>
    <s v="ORD103486"/>
    <d v="2026-02-04T00:00:00"/>
    <s v="CUST1741"/>
    <s v="Tanvi Patel"/>
    <s v="Male"/>
    <n v="46"/>
    <x v="23"/>
    <s v="West"/>
    <s v="P025"/>
    <x v="1"/>
    <x v="1"/>
    <s v="Skincare"/>
    <n v="1"/>
    <n v="699"/>
    <n v="0.15"/>
    <n v="310"/>
    <x v="1"/>
    <s v="Delivered"/>
    <s v="Mobile App"/>
    <n v="4"/>
    <n v="699"/>
    <n v="104.85"/>
    <n v="594.15"/>
    <n v="310"/>
    <n v="284.14999999999998"/>
    <n v="0"/>
    <s v="Feb"/>
    <n v="2026"/>
    <x v="1"/>
  </r>
  <r>
    <s v="ORD103556"/>
    <d v="2026-02-04T00:00:00"/>
    <s v="CUST1841"/>
    <s v="Sakshi Mishra"/>
    <s v="Male"/>
    <n v="27"/>
    <x v="1"/>
    <s v="North"/>
    <s v="P002"/>
    <x v="10"/>
    <x v="3"/>
    <s v="Audio"/>
    <n v="3"/>
    <n v="1899"/>
    <n v="0.1"/>
    <n v="3360"/>
    <x v="0"/>
    <s v="Delivered"/>
    <s v="Mobile App"/>
    <n v="4"/>
    <n v="5697"/>
    <n v="569.70000000000005"/>
    <n v="5127.3"/>
    <n v="3360"/>
    <n v="1767.3000000000002"/>
    <n v="0"/>
    <s v="Feb"/>
    <n v="2026"/>
    <x v="3"/>
  </r>
  <r>
    <s v="ORD104161"/>
    <d v="2026-02-04T00:00:00"/>
    <s v="CUST0397"/>
    <s v="Tanvi Patel"/>
    <s v="Female"/>
    <n v="30"/>
    <x v="17"/>
    <s v="North"/>
    <s v="P030"/>
    <x v="7"/>
    <x v="4"/>
    <s v="Self Development"/>
    <n v="1"/>
    <n v="599"/>
    <n v="0.15"/>
    <n v="260"/>
    <x v="1"/>
    <s v="Delivered"/>
    <s v="Website"/>
    <n v="5"/>
    <n v="599"/>
    <n v="89.85"/>
    <n v="509.15"/>
    <n v="260"/>
    <n v="249.14999999999998"/>
    <n v="0"/>
    <s v="Feb"/>
    <n v="2026"/>
    <x v="3"/>
  </r>
  <r>
    <s v="ORD102077"/>
    <d v="2026-02-04T00:00:00"/>
    <s v="CUST0935"/>
    <s v="Nisha Saxena"/>
    <s v="Female"/>
    <n v="35"/>
    <x v="9"/>
    <s v="North"/>
    <s v="P001"/>
    <x v="6"/>
    <x v="3"/>
    <s v="Audio"/>
    <n v="2"/>
    <n v="2499"/>
    <n v="0.1"/>
    <n v="3100"/>
    <x v="0"/>
    <s v="Returned"/>
    <s v="Website"/>
    <n v="3"/>
    <n v="4998"/>
    <n v="499.8"/>
    <n v="4498.2"/>
    <n v="3100"/>
    <n v="1398.1999999999998"/>
    <n v="0"/>
    <s v="Feb"/>
    <n v="2026"/>
    <x v="3"/>
  </r>
  <r>
    <s v="ORD101812"/>
    <d v="2026-02-04T00:00:00"/>
    <s v="CUST0217"/>
    <s v="Meera Singh"/>
    <s v="Male"/>
    <n v="21"/>
    <x v="2"/>
    <s v="East"/>
    <s v="P019"/>
    <x v="18"/>
    <x v="5"/>
    <s v="Sports"/>
    <n v="1"/>
    <n v="1499"/>
    <n v="0.2"/>
    <n v="800"/>
    <x v="0"/>
    <s v="Delivered"/>
    <s v="Mobile App"/>
    <n v="4"/>
    <n v="1499"/>
    <n v="299.8"/>
    <n v="1199.2"/>
    <n v="800"/>
    <n v="399.20000000000005"/>
    <n v="0"/>
    <s v="Feb"/>
    <n v="2026"/>
    <x v="0"/>
  </r>
  <r>
    <s v="ORD104312"/>
    <d v="2026-02-04T00:00:00"/>
    <s v="CUST0210"/>
    <s v="Yash Agarwal"/>
    <s v="Female"/>
    <n v="35"/>
    <x v="16"/>
    <s v="North"/>
    <s v="P019"/>
    <x v="18"/>
    <x v="5"/>
    <s v="Sports"/>
    <n v="1"/>
    <n v="1499"/>
    <n v="0.2"/>
    <n v="800"/>
    <x v="5"/>
    <s v="Delivered"/>
    <s v="Mobile App"/>
    <n v="1"/>
    <n v="1499"/>
    <n v="299.8"/>
    <n v="1199.2"/>
    <n v="800"/>
    <n v="399.20000000000005"/>
    <n v="0"/>
    <s v="Feb"/>
    <n v="2026"/>
    <x v="3"/>
  </r>
  <r>
    <s v="ORD100576"/>
    <d v="2026-02-05T00:00:00"/>
    <s v="CUST1596"/>
    <s v="Ananya Kumar"/>
    <s v="Female"/>
    <n v="21"/>
    <x v="0"/>
    <s v="East"/>
    <s v="P004"/>
    <x v="19"/>
    <x v="3"/>
    <s v="Accessories"/>
    <n v="1"/>
    <n v="899"/>
    <n v="0.05"/>
    <n v="480"/>
    <x v="3"/>
    <s v="Delivered"/>
    <s v="Mobile App"/>
    <n v="5"/>
    <n v="899"/>
    <n v="44.95"/>
    <n v="854.05"/>
    <n v="480"/>
    <n v="374.04999999999995"/>
    <n v="0"/>
    <s v="Feb"/>
    <n v="2026"/>
    <x v="0"/>
  </r>
  <r>
    <s v="ORD101345"/>
    <d v="2026-02-05T00:00:00"/>
    <s v="CUST1446"/>
    <s v="Kabir Gupta"/>
    <s v="Female"/>
    <n v="22"/>
    <x v="7"/>
    <s v="West"/>
    <s v="P029"/>
    <x v="11"/>
    <x v="4"/>
    <s v="Technology"/>
    <n v="4"/>
    <n v="1299"/>
    <n v="0.05"/>
    <n v="2440"/>
    <x v="4"/>
    <s v="Delivered"/>
    <s v="Mobile App"/>
    <n v="4"/>
    <n v="5196"/>
    <n v="259.8"/>
    <n v="4936.2"/>
    <n v="2440"/>
    <n v="2496.1999999999998"/>
    <n v="0"/>
    <s v="Feb"/>
    <n v="2026"/>
    <x v="0"/>
  </r>
  <r>
    <s v="ORD103353"/>
    <d v="2026-02-05T00:00:00"/>
    <s v="CUST0344"/>
    <s v="Ishaan Malhotra"/>
    <s v="Male"/>
    <n v="22"/>
    <x v="21"/>
    <s v="East"/>
    <s v="P029"/>
    <x v="11"/>
    <x v="4"/>
    <s v="Technology"/>
    <n v="1"/>
    <n v="1299"/>
    <n v="0.15"/>
    <n v="610"/>
    <x v="3"/>
    <s v="Delivered"/>
    <s v="Website"/>
    <n v="5"/>
    <n v="1299"/>
    <n v="194.85"/>
    <n v="1104.1500000000001"/>
    <n v="610"/>
    <n v="494.15000000000009"/>
    <n v="0"/>
    <s v="Feb"/>
    <n v="2026"/>
    <x v="0"/>
  </r>
  <r>
    <s v="ORD101065"/>
    <d v="2026-02-05T00:00:00"/>
    <s v="CUST0706"/>
    <s v="Manish Agarwal"/>
    <s v="Female"/>
    <n v="40"/>
    <x v="13"/>
    <s v="North"/>
    <s v="P001"/>
    <x v="6"/>
    <x v="3"/>
    <s v="Audio"/>
    <n v="1"/>
    <n v="2499"/>
    <n v="0.1"/>
    <n v="1550"/>
    <x v="0"/>
    <s v="Delivered"/>
    <s v="Mobile App"/>
    <n v="5"/>
    <n v="2499"/>
    <n v="249.9"/>
    <n v="2249.1"/>
    <n v="1550"/>
    <n v="699.09999999999991"/>
    <n v="0"/>
    <s v="Feb"/>
    <n v="2026"/>
    <x v="2"/>
  </r>
  <r>
    <s v="ORD102068"/>
    <d v="2026-02-05T00:00:00"/>
    <s v="CUST1255"/>
    <s v="Nisha Saxena"/>
    <s v="Male"/>
    <n v="32"/>
    <x v="8"/>
    <s v="East"/>
    <s v="P009"/>
    <x v="21"/>
    <x v="2"/>
    <s v="Clothing"/>
    <n v="1"/>
    <n v="1999"/>
    <n v="0.1"/>
    <n v="1050"/>
    <x v="0"/>
    <s v="Delivered"/>
    <s v="Mobile App"/>
    <n v="5"/>
    <n v="1999"/>
    <n v="199.9"/>
    <n v="1799.1"/>
    <n v="1050"/>
    <n v="749.09999999999991"/>
    <n v="0"/>
    <s v="Feb"/>
    <n v="2026"/>
    <x v="3"/>
  </r>
  <r>
    <s v="ORD104709"/>
    <d v="2026-02-05T00:00:00"/>
    <s v="CUST2136"/>
    <s v="Ishaan Malhotra"/>
    <s v="Female"/>
    <n v="22"/>
    <x v="14"/>
    <s v="South"/>
    <s v="P002"/>
    <x v="10"/>
    <x v="3"/>
    <s v="Audio"/>
    <n v="1"/>
    <n v="1899"/>
    <n v="0.1"/>
    <n v="1120"/>
    <x v="2"/>
    <s v="Delivered"/>
    <s v="Mobile App"/>
    <n v="5"/>
    <n v="1899"/>
    <n v="189.9"/>
    <n v="1709.1"/>
    <n v="1120"/>
    <n v="589.09999999999991"/>
    <n v="0"/>
    <s v="Feb"/>
    <n v="2026"/>
    <x v="0"/>
  </r>
  <r>
    <s v="ORD104321"/>
    <d v="2026-02-05T00:00:00"/>
    <s v="CUST0268"/>
    <s v="Rahul Kumar"/>
    <s v="Female"/>
    <n v="44"/>
    <x v="13"/>
    <s v="North"/>
    <s v="P026"/>
    <x v="15"/>
    <x v="4"/>
    <s v="Fiction"/>
    <n v="2"/>
    <n v="899"/>
    <n v="0.2"/>
    <n v="840"/>
    <x v="3"/>
    <s v="Delivered"/>
    <s v="Mobile App"/>
    <n v="1"/>
    <n v="1798"/>
    <n v="359.6"/>
    <n v="1438.4"/>
    <n v="840"/>
    <n v="598.40000000000009"/>
    <n v="0"/>
    <s v="Feb"/>
    <n v="2026"/>
    <x v="2"/>
  </r>
  <r>
    <s v="ORD104079"/>
    <d v="2026-02-05T00:00:00"/>
    <s v="CUST2094"/>
    <s v="Aditya Kapoor"/>
    <s v="Male"/>
    <n v="32"/>
    <x v="6"/>
    <s v="North"/>
    <s v="P012"/>
    <x v="0"/>
    <x v="0"/>
    <s v="Kitchen"/>
    <n v="5"/>
    <n v="5999"/>
    <n v="0.2"/>
    <n v="19500"/>
    <x v="0"/>
    <s v="Returned"/>
    <s v="Mobile App"/>
    <n v="4"/>
    <n v="29995"/>
    <n v="5999"/>
    <n v="23996"/>
    <n v="19500"/>
    <n v="4496"/>
    <n v="0"/>
    <s v="Feb"/>
    <n v="2026"/>
    <x v="3"/>
  </r>
  <r>
    <s v="ORD103485"/>
    <d v="2026-02-05T00:00:00"/>
    <s v="CUST1687"/>
    <s v="Aditi Saxena"/>
    <s v="Male"/>
    <n v="39"/>
    <x v="3"/>
    <s v="East"/>
    <s v="P011"/>
    <x v="24"/>
    <x v="0"/>
    <s v="Kitchen"/>
    <n v="2"/>
    <n v="3499"/>
    <n v="0"/>
    <n v="4500"/>
    <x v="0"/>
    <s v="Delivered"/>
    <s v="Mobile App"/>
    <n v="5"/>
    <n v="6998"/>
    <n v="0"/>
    <n v="6998"/>
    <n v="4500"/>
    <n v="2498"/>
    <n v="0"/>
    <s v="Feb"/>
    <n v="2026"/>
    <x v="2"/>
  </r>
  <r>
    <s v="ORD100994"/>
    <d v="2026-02-05T00:00:00"/>
    <s v="CUST0546"/>
    <s v="Manish Agarwal"/>
    <s v="Male"/>
    <n v="21"/>
    <x v="0"/>
    <s v="East"/>
    <s v="P025"/>
    <x v="1"/>
    <x v="1"/>
    <s v="Skincare"/>
    <n v="2"/>
    <n v="699"/>
    <n v="0.05"/>
    <n v="620"/>
    <x v="5"/>
    <s v="Delivered"/>
    <s v="Mobile App"/>
    <n v="5"/>
    <n v="1398"/>
    <n v="69.900000000000006"/>
    <n v="1328.1"/>
    <n v="620"/>
    <n v="708.09999999999991"/>
    <n v="0"/>
    <s v="Feb"/>
    <n v="2026"/>
    <x v="0"/>
  </r>
  <r>
    <s v="ORD100166"/>
    <d v="2026-02-05T00:00:00"/>
    <s v="CUST0059"/>
    <s v="Vansh Chopra"/>
    <s v="Female"/>
    <n v="35"/>
    <x v="16"/>
    <s v="North"/>
    <s v="P025"/>
    <x v="1"/>
    <x v="1"/>
    <s v="Skincare"/>
    <n v="2"/>
    <n v="699"/>
    <n v="0.1"/>
    <n v="620"/>
    <x v="3"/>
    <s v="Delivered"/>
    <s v="Website"/>
    <n v="4"/>
    <n v="1398"/>
    <n v="139.80000000000001"/>
    <n v="1258.2"/>
    <n v="620"/>
    <n v="638.20000000000005"/>
    <n v="0"/>
    <s v="Feb"/>
    <n v="2026"/>
    <x v="3"/>
  </r>
  <r>
    <s v="ORD103133"/>
    <d v="2026-02-05T00:00:00"/>
    <s v="CUST1598"/>
    <s v="Pooja Kapoor"/>
    <s v="Female"/>
    <n v="29"/>
    <x v="18"/>
    <s v="South"/>
    <s v="P022"/>
    <x v="4"/>
    <x v="1"/>
    <s v="Skincare"/>
    <n v="1"/>
    <n v="799"/>
    <n v="0.15"/>
    <n v="360"/>
    <x v="5"/>
    <s v="Delivered"/>
    <s v="Mobile App"/>
    <n v="4"/>
    <n v="799"/>
    <n v="119.85"/>
    <n v="679.15"/>
    <n v="360"/>
    <n v="319.14999999999998"/>
    <n v="0"/>
    <s v="Feb"/>
    <n v="2026"/>
    <x v="3"/>
  </r>
  <r>
    <s v="ORD100226"/>
    <d v="2026-02-05T00:00:00"/>
    <s v="CUST1556"/>
    <s v="Karan Jain"/>
    <s v="Male"/>
    <n v="30"/>
    <x v="20"/>
    <s v="South"/>
    <s v="P019"/>
    <x v="18"/>
    <x v="5"/>
    <s v="Sports"/>
    <n v="2"/>
    <n v="1499"/>
    <n v="0.05"/>
    <n v="1600"/>
    <x v="2"/>
    <s v="Delivered"/>
    <s v="Mobile App"/>
    <n v="1"/>
    <n v="2998"/>
    <n v="149.9"/>
    <n v="2848.1"/>
    <n v="1600"/>
    <n v="1248.0999999999999"/>
    <n v="0"/>
    <s v="Feb"/>
    <n v="2026"/>
    <x v="3"/>
  </r>
  <r>
    <s v="ORD102966"/>
    <d v="2026-02-05T00:00:00"/>
    <s v="CUST1548"/>
    <s v="Rahul Kumar"/>
    <s v="Male"/>
    <n v="25"/>
    <x v="1"/>
    <s v="North"/>
    <s v="P027"/>
    <x v="25"/>
    <x v="4"/>
    <s v="Business"/>
    <n v="1"/>
    <n v="699"/>
    <n v="0.1"/>
    <n v="300"/>
    <x v="0"/>
    <s v="Delivered"/>
    <s v="Website"/>
    <n v="5"/>
    <n v="699"/>
    <n v="69.900000000000006"/>
    <n v="629.1"/>
    <n v="300"/>
    <n v="329.1"/>
    <n v="0"/>
    <s v="Feb"/>
    <n v="2026"/>
    <x v="0"/>
  </r>
  <r>
    <s v="ORD100600"/>
    <d v="2026-02-05T00:00:00"/>
    <s v="CUST0293"/>
    <s v="Akash Bansal"/>
    <s v="Female"/>
    <n v="35"/>
    <x v="4"/>
    <s v="South"/>
    <s v="P013"/>
    <x v="22"/>
    <x v="0"/>
    <s v="Cookware"/>
    <n v="2"/>
    <n v="4299"/>
    <n v="0.15"/>
    <n v="5400"/>
    <x v="1"/>
    <s v="Delivered"/>
    <s v="Website"/>
    <n v="4"/>
    <n v="8598"/>
    <n v="1289.7"/>
    <n v="7308.3"/>
    <n v="5400"/>
    <n v="1908.3000000000002"/>
    <n v="0"/>
    <s v="Feb"/>
    <n v="2026"/>
    <x v="3"/>
  </r>
  <r>
    <s v="ORD102278"/>
    <d v="2026-02-05T00:00:00"/>
    <s v="CUST1409"/>
    <s v="Diya Mishra"/>
    <s v="Male"/>
    <n v="18"/>
    <x v="11"/>
    <s v="West"/>
    <s v="P017"/>
    <x v="17"/>
    <x v="5"/>
    <s v="Fitness"/>
    <n v="3"/>
    <n v="2499"/>
    <n v="0.05"/>
    <n v="4350"/>
    <x v="5"/>
    <s v="Cancelled"/>
    <s v="Mobile App"/>
    <m/>
    <n v="7497"/>
    <n v="374.85"/>
    <n v="7122.15"/>
    <n v="4350"/>
    <n v="2772.1499999999996"/>
    <n v="0"/>
    <s v="Feb"/>
    <n v="2026"/>
    <x v="0"/>
  </r>
  <r>
    <s v="ORD101257"/>
    <d v="2026-02-05T00:00:00"/>
    <s v="CUST2061"/>
    <s v="Tanvi Patel"/>
    <s v="Male"/>
    <n v="18"/>
    <x v="11"/>
    <s v="West"/>
    <s v="P020"/>
    <x v="14"/>
    <x v="5"/>
    <s v="Fitness"/>
    <n v="1"/>
    <n v="699"/>
    <n v="0.1"/>
    <n v="320"/>
    <x v="3"/>
    <s v="Delivered"/>
    <s v="Website"/>
    <n v="3"/>
    <n v="699"/>
    <n v="69.900000000000006"/>
    <n v="629.1"/>
    <n v="320"/>
    <n v="309.10000000000002"/>
    <n v="0"/>
    <s v="Feb"/>
    <n v="2026"/>
    <x v="0"/>
  </r>
  <r>
    <s v="ORD102721"/>
    <d v="2026-02-05T00:00:00"/>
    <s v="CUST1489"/>
    <s v="Sakshi Mishra"/>
    <s v="Female"/>
    <n v="26"/>
    <x v="21"/>
    <s v="East"/>
    <s v="P022"/>
    <x v="4"/>
    <x v="1"/>
    <s v="Skincare"/>
    <n v="2"/>
    <n v="799"/>
    <n v="0.1"/>
    <n v="720"/>
    <x v="0"/>
    <s v="Delivered"/>
    <s v="Mobile App"/>
    <n v="5"/>
    <n v="1598"/>
    <n v="159.80000000000001"/>
    <n v="1438.2"/>
    <n v="720"/>
    <n v="718.2"/>
    <n v="0"/>
    <s v="Feb"/>
    <n v="2026"/>
    <x v="3"/>
  </r>
  <r>
    <s v="ORD101934"/>
    <d v="2026-02-06T00:00:00"/>
    <s v="CUST2197"/>
    <s v="Pranav Bansal"/>
    <s v="Male"/>
    <n v="33"/>
    <x v="19"/>
    <s v="East"/>
    <s v="P007"/>
    <x v="5"/>
    <x v="2"/>
    <s v="Footwear"/>
    <n v="1"/>
    <n v="2899"/>
    <n v="0.15"/>
    <n v="1700"/>
    <x v="5"/>
    <s v="Delivered"/>
    <s v="Website"/>
    <n v="5"/>
    <n v="2899"/>
    <n v="434.84999999999997"/>
    <n v="2464.15"/>
    <n v="1700"/>
    <n v="764.15000000000009"/>
    <n v="0"/>
    <s v="Feb"/>
    <n v="2026"/>
    <x v="3"/>
  </r>
  <r>
    <s v="ORD100496"/>
    <d v="2026-02-06T00:00:00"/>
    <s v="CUST1167"/>
    <s v="Isha Mehta"/>
    <s v="Female"/>
    <n v="30"/>
    <x v="18"/>
    <s v="South"/>
    <s v="P023"/>
    <x v="20"/>
    <x v="1"/>
    <s v="Haircare"/>
    <n v="1"/>
    <n v="649"/>
    <n v="0.05"/>
    <n v="290"/>
    <x v="3"/>
    <s v="Delivered"/>
    <s v="Mobile App"/>
    <n v="5"/>
    <n v="649"/>
    <n v="32.450000000000003"/>
    <n v="616.54999999999995"/>
    <n v="290"/>
    <n v="326.54999999999995"/>
    <n v="0"/>
    <s v="Feb"/>
    <n v="2026"/>
    <x v="3"/>
  </r>
  <r>
    <s v="ORD104744"/>
    <d v="2026-02-06T00:00:00"/>
    <s v="CUST1464"/>
    <s v="Ishaan Malhotra"/>
    <s v="Male"/>
    <n v="18"/>
    <x v="5"/>
    <s v="West"/>
    <s v="P007"/>
    <x v="5"/>
    <x v="2"/>
    <s v="Footwear"/>
    <n v="3"/>
    <n v="2899"/>
    <n v="0"/>
    <n v="5100"/>
    <x v="4"/>
    <s v="Delivered"/>
    <s v="Website"/>
    <n v="3"/>
    <n v="8697"/>
    <n v="0"/>
    <n v="8697"/>
    <n v="5100"/>
    <n v="3597"/>
    <n v="0"/>
    <s v="Feb"/>
    <n v="2026"/>
    <x v="0"/>
  </r>
  <r>
    <s v="ORD101076"/>
    <d v="2026-02-06T00:00:00"/>
    <s v="CUST2199"/>
    <s v="Aditi Saxena"/>
    <s v="Male"/>
    <n v="21"/>
    <x v="20"/>
    <s v="South"/>
    <s v="P025"/>
    <x v="1"/>
    <x v="1"/>
    <s v="Skincare"/>
    <n v="1"/>
    <n v="699"/>
    <n v="0"/>
    <n v="310"/>
    <x v="4"/>
    <s v="Delivered"/>
    <s v="Mobile App"/>
    <n v="4"/>
    <n v="699"/>
    <n v="0"/>
    <n v="699"/>
    <n v="310"/>
    <n v="389"/>
    <n v="0"/>
    <s v="Feb"/>
    <n v="2026"/>
    <x v="0"/>
  </r>
  <r>
    <s v="ORD100059"/>
    <d v="2026-02-06T00:00:00"/>
    <s v="CUST0093"/>
    <s v="Kavya Patel"/>
    <s v="Male"/>
    <n v="50"/>
    <x v="0"/>
    <s v="East"/>
    <s v="P007"/>
    <x v="5"/>
    <x v="2"/>
    <s v="Footwear"/>
    <n v="2"/>
    <n v="2899"/>
    <n v="0.05"/>
    <n v="3400"/>
    <x v="0"/>
    <s v="Delivered"/>
    <s v="Website"/>
    <n v="4"/>
    <n v="5798"/>
    <n v="289.90000000000003"/>
    <n v="5508.1"/>
    <n v="3400"/>
    <n v="2108.1000000000004"/>
    <n v="0"/>
    <s v="Feb"/>
    <n v="2026"/>
    <x v="1"/>
  </r>
  <r>
    <s v="ORD100771"/>
    <d v="2026-02-06T00:00:00"/>
    <s v="CUST1280"/>
    <s v="Aarav Sharma"/>
    <s v="Female"/>
    <n v="43"/>
    <x v="4"/>
    <s v="South"/>
    <s v="P007"/>
    <x v="5"/>
    <x v="2"/>
    <s v="Footwear"/>
    <n v="2"/>
    <n v="2899"/>
    <n v="0.05"/>
    <n v="3400"/>
    <x v="0"/>
    <s v="Delivered"/>
    <s v="Mobile App"/>
    <n v="5"/>
    <n v="5798"/>
    <n v="289.90000000000003"/>
    <n v="5508.1"/>
    <n v="3400"/>
    <n v="2108.1000000000004"/>
    <n v="0"/>
    <s v="Feb"/>
    <n v="2026"/>
    <x v="2"/>
  </r>
  <r>
    <s v="ORD100157"/>
    <d v="2026-02-07T00:00:00"/>
    <s v="CUST1341"/>
    <s v="Kavya Patel"/>
    <s v="Male"/>
    <n v="33"/>
    <x v="12"/>
    <s v="West"/>
    <s v="P013"/>
    <x v="22"/>
    <x v="0"/>
    <s v="Cookware"/>
    <n v="2"/>
    <n v="4299"/>
    <n v="0.15"/>
    <n v="5400"/>
    <x v="4"/>
    <s v="Delivered"/>
    <s v="Mobile App"/>
    <n v="4"/>
    <n v="8598"/>
    <n v="1289.7"/>
    <n v="7308.3"/>
    <n v="5400"/>
    <n v="1908.3000000000002"/>
    <n v="0"/>
    <s v="Feb"/>
    <n v="2026"/>
    <x v="3"/>
  </r>
  <r>
    <s v="ORD103154"/>
    <d v="2026-02-07T00:00:00"/>
    <s v="CUST1284"/>
    <s v="Varun Jain"/>
    <s v="Male"/>
    <n v="24"/>
    <x v="22"/>
    <s v="South"/>
    <s v="P006"/>
    <x v="8"/>
    <x v="2"/>
    <s v="Bags"/>
    <n v="2"/>
    <n v="1799"/>
    <n v="0.15"/>
    <n v="1900"/>
    <x v="0"/>
    <s v="Delivered"/>
    <s v="Mobile App"/>
    <n v="2"/>
    <n v="3598"/>
    <n v="539.69999999999993"/>
    <n v="3058.3"/>
    <n v="1900"/>
    <n v="1158.3000000000002"/>
    <n v="0"/>
    <s v="Feb"/>
    <n v="2026"/>
    <x v="0"/>
  </r>
  <r>
    <s v="ORD100178"/>
    <d v="2026-02-07T00:00:00"/>
    <s v="CUST0800"/>
    <s v="Aarav Sharma"/>
    <s v="Male"/>
    <n v="37"/>
    <x v="12"/>
    <s v="West"/>
    <s v="P026"/>
    <x v="15"/>
    <x v="4"/>
    <s v="Fiction"/>
    <n v="1"/>
    <n v="899"/>
    <n v="0.05"/>
    <n v="420"/>
    <x v="1"/>
    <s v="Delivered"/>
    <s v="Website"/>
    <n v="4"/>
    <n v="899"/>
    <n v="44.95"/>
    <n v="854.05"/>
    <n v="420"/>
    <n v="434.04999999999995"/>
    <n v="0"/>
    <s v="Feb"/>
    <n v="2026"/>
    <x v="2"/>
  </r>
  <r>
    <s v="ORD100622"/>
    <d v="2026-02-07T00:00:00"/>
    <s v="CUST1998"/>
    <s v="Aditya Kapoor"/>
    <s v="Female"/>
    <n v="40"/>
    <x v="23"/>
    <s v="West"/>
    <s v="P004"/>
    <x v="19"/>
    <x v="3"/>
    <s v="Accessories"/>
    <n v="1"/>
    <n v="899"/>
    <n v="0.15"/>
    <n v="480"/>
    <x v="4"/>
    <s v="Delivered"/>
    <s v="Mobile App"/>
    <n v="5"/>
    <n v="899"/>
    <n v="134.85"/>
    <n v="764.15"/>
    <n v="480"/>
    <n v="284.14999999999998"/>
    <n v="0"/>
    <s v="Feb"/>
    <n v="2026"/>
    <x v="2"/>
  </r>
  <r>
    <s v="ORD102972"/>
    <d v="2026-02-07T00:00:00"/>
    <s v="CUST1931"/>
    <s v="Kiara Chopra"/>
    <s v="Female"/>
    <n v="22"/>
    <x v="3"/>
    <s v="East"/>
    <s v="P024"/>
    <x v="13"/>
    <x v="1"/>
    <s v="Fragrance"/>
    <n v="1"/>
    <n v="1799"/>
    <n v="0.05"/>
    <n v="900"/>
    <x v="1"/>
    <s v="Delivered"/>
    <s v="Website"/>
    <n v="4"/>
    <n v="1799"/>
    <n v="89.95"/>
    <n v="1709.05"/>
    <n v="900"/>
    <n v="809.05"/>
    <n v="0"/>
    <s v="Feb"/>
    <n v="2026"/>
    <x v="0"/>
  </r>
  <r>
    <s v="ORD102671"/>
    <d v="2026-02-07T00:00:00"/>
    <s v="CUST1676"/>
    <s v="Rahul Kumar"/>
    <s v="Female"/>
    <n v="51"/>
    <x v="20"/>
    <s v="South"/>
    <s v="P012"/>
    <x v="0"/>
    <x v="0"/>
    <s v="Kitchen"/>
    <n v="2"/>
    <n v="5999"/>
    <n v="0.15"/>
    <n v="7800"/>
    <x v="0"/>
    <s v="Delivered"/>
    <s v="Mobile App"/>
    <n v="5"/>
    <n v="11998"/>
    <n v="1799.7"/>
    <n v="10198.299999999999"/>
    <n v="7800"/>
    <n v="2398.2999999999993"/>
    <n v="0"/>
    <s v="Feb"/>
    <n v="2026"/>
    <x v="1"/>
  </r>
  <r>
    <s v="ORD103191"/>
    <d v="2026-02-07T00:00:00"/>
    <s v="CUST2061"/>
    <s v="Tanvi Patel"/>
    <s v="Female"/>
    <n v="24"/>
    <x v="12"/>
    <s v="West"/>
    <s v="P014"/>
    <x v="29"/>
    <x v="0"/>
    <s v="Home Decor"/>
    <n v="2"/>
    <n v="1299"/>
    <n v="0.15"/>
    <n v="1380"/>
    <x v="0"/>
    <s v="Returned"/>
    <s v="Website"/>
    <n v="2"/>
    <n v="2598"/>
    <n v="389.7"/>
    <n v="2208.3000000000002"/>
    <n v="1380"/>
    <n v="828.30000000000018"/>
    <n v="0"/>
    <s v="Feb"/>
    <n v="2026"/>
    <x v="0"/>
  </r>
  <r>
    <s v="ORD100203"/>
    <d v="2026-02-08T00:00:00"/>
    <s v="CUST0652"/>
    <s v="Rahul Kumar"/>
    <s v="Female"/>
    <n v="48"/>
    <x v="10"/>
    <s v="South"/>
    <s v="P002"/>
    <x v="10"/>
    <x v="3"/>
    <s v="Audio"/>
    <n v="3"/>
    <n v="1899"/>
    <n v="0.25"/>
    <n v="3360"/>
    <x v="1"/>
    <s v="Delivered"/>
    <s v="Website"/>
    <n v="4"/>
    <n v="5697"/>
    <n v="1424.25"/>
    <n v="4272.75"/>
    <n v="3360"/>
    <n v="912.75"/>
    <n v="0"/>
    <s v="Feb"/>
    <n v="2026"/>
    <x v="1"/>
  </r>
  <r>
    <s v="ORD102949"/>
    <d v="2026-02-08T00:00:00"/>
    <s v="CUST0059"/>
    <s v="Vansh Chopra"/>
    <s v="Male"/>
    <n v="35"/>
    <x v="20"/>
    <s v="South"/>
    <s v="P009"/>
    <x v="21"/>
    <x v="2"/>
    <s v="Clothing"/>
    <n v="3"/>
    <n v="1999"/>
    <n v="0.05"/>
    <n v="3150"/>
    <x v="0"/>
    <s v="Delivered"/>
    <s v="Website"/>
    <n v="1"/>
    <n v="5997"/>
    <n v="299.85000000000002"/>
    <n v="5697.15"/>
    <n v="3150"/>
    <n v="2547.1499999999996"/>
    <n v="0"/>
    <s v="Feb"/>
    <n v="2026"/>
    <x v="3"/>
  </r>
  <r>
    <s v="ORD103157"/>
    <d v="2026-02-08T00:00:00"/>
    <s v="CUST1797"/>
    <s v="Akash Bansal"/>
    <s v="Female"/>
    <n v="25"/>
    <x v="12"/>
    <s v="West"/>
    <s v="P014"/>
    <x v="29"/>
    <x v="0"/>
    <s v="Home Decor"/>
    <n v="2"/>
    <n v="1299"/>
    <n v="0.15"/>
    <n v="1380"/>
    <x v="2"/>
    <s v="Delivered"/>
    <s v="Mobile App"/>
    <n v="4"/>
    <n v="2598"/>
    <n v="389.7"/>
    <n v="2208.3000000000002"/>
    <n v="1380"/>
    <n v="828.30000000000018"/>
    <n v="0"/>
    <s v="Feb"/>
    <n v="2026"/>
    <x v="0"/>
  </r>
  <r>
    <s v="ORD101412"/>
    <d v="2026-02-08T00:00:00"/>
    <s v="CUST0613"/>
    <s v="Akash Bansal"/>
    <s v="Male"/>
    <n v="33"/>
    <x v="3"/>
    <s v="East"/>
    <s v="P009"/>
    <x v="21"/>
    <x v="2"/>
    <s v="Clothing"/>
    <n v="1"/>
    <n v="1999"/>
    <n v="0.1"/>
    <n v="1050"/>
    <x v="3"/>
    <s v="Delivered"/>
    <s v="Website"/>
    <n v="5"/>
    <n v="1999"/>
    <n v="199.9"/>
    <n v="1799.1"/>
    <n v="1050"/>
    <n v="749.09999999999991"/>
    <n v="0"/>
    <s v="Feb"/>
    <n v="2026"/>
    <x v="3"/>
  </r>
  <r>
    <s v="ORD102960"/>
    <d v="2026-02-08T00:00:00"/>
    <s v="CUST1639"/>
    <s v="Nisha Saxena"/>
    <s v="Male"/>
    <n v="38"/>
    <x v="6"/>
    <s v="North"/>
    <s v="P025"/>
    <x v="1"/>
    <x v="1"/>
    <s v="Skincare"/>
    <n v="2"/>
    <n v="699"/>
    <n v="0.15"/>
    <n v="620"/>
    <x v="1"/>
    <s v="Delivered"/>
    <s v="Mobile App"/>
    <n v="5"/>
    <n v="1398"/>
    <n v="209.7"/>
    <n v="1188.3"/>
    <n v="620"/>
    <n v="568.29999999999995"/>
    <n v="0"/>
    <s v="Feb"/>
    <n v="2026"/>
    <x v="2"/>
  </r>
  <r>
    <s v="ORD103613"/>
    <d v="2026-02-08T00:00:00"/>
    <s v="CUST0855"/>
    <s v="Aditi Saxena"/>
    <s v="Male"/>
    <n v="44"/>
    <x v="3"/>
    <s v="East"/>
    <s v="P006"/>
    <x v="8"/>
    <x v="2"/>
    <s v="Bags"/>
    <n v="3"/>
    <n v="1799"/>
    <n v="0.15"/>
    <n v="2850"/>
    <x v="3"/>
    <s v="Delivered"/>
    <s v="Website"/>
    <n v="5"/>
    <n v="5397"/>
    <n v="809.55"/>
    <n v="4587.45"/>
    <n v="2850"/>
    <n v="1737.4499999999998"/>
    <n v="0"/>
    <s v="Feb"/>
    <n v="2026"/>
    <x v="2"/>
  </r>
  <r>
    <s v="ORD102386"/>
    <d v="2026-02-08T00:00:00"/>
    <s v="CUST0396"/>
    <s v="Rahul Kumar"/>
    <s v="Male"/>
    <n v="34"/>
    <x v="0"/>
    <s v="East"/>
    <s v="P003"/>
    <x v="9"/>
    <x v="3"/>
    <s v="Wearables"/>
    <n v="2"/>
    <n v="3299"/>
    <n v="0.1"/>
    <n v="4200"/>
    <x v="3"/>
    <s v="Delivered"/>
    <s v="Website"/>
    <n v="4"/>
    <n v="6598"/>
    <n v="659.80000000000007"/>
    <n v="5938.2"/>
    <n v="4200"/>
    <n v="1738.1999999999998"/>
    <n v="0"/>
    <s v="Feb"/>
    <n v="2026"/>
    <x v="3"/>
  </r>
  <r>
    <s v="ORD104518"/>
    <d v="2026-02-09T00:00:00"/>
    <s v="CUST0801"/>
    <s v="Diya Mishra"/>
    <s v="Male"/>
    <n v="42"/>
    <x v="19"/>
    <s v="East"/>
    <s v="P002"/>
    <x v="10"/>
    <x v="3"/>
    <s v="Audio"/>
    <n v="4"/>
    <n v="1899"/>
    <n v="0.1"/>
    <n v="4480"/>
    <x v="3"/>
    <s v="Delivered"/>
    <s v="Mobile App"/>
    <n v="1"/>
    <n v="7596"/>
    <n v="759.6"/>
    <n v="6836.4"/>
    <n v="4480"/>
    <n v="2356.3999999999996"/>
    <n v="0"/>
    <s v="Feb"/>
    <n v="2026"/>
    <x v="2"/>
  </r>
  <r>
    <s v="ORD103980"/>
    <d v="2026-02-09T00:00:00"/>
    <s v="CUST1140"/>
    <s v="Karan Jain"/>
    <s v="Female"/>
    <n v="19"/>
    <x v="19"/>
    <s v="East"/>
    <s v="P024"/>
    <x v="13"/>
    <x v="1"/>
    <s v="Fragrance"/>
    <n v="1"/>
    <n v="1799"/>
    <n v="0.05"/>
    <n v="900"/>
    <x v="1"/>
    <s v="Delivered"/>
    <s v="Mobile App"/>
    <n v="4"/>
    <n v="1799"/>
    <n v="89.95"/>
    <n v="1709.05"/>
    <n v="900"/>
    <n v="809.05"/>
    <n v="0"/>
    <s v="Feb"/>
    <n v="2026"/>
    <x v="0"/>
  </r>
  <r>
    <s v="ORD102978"/>
    <d v="2026-02-09T00:00:00"/>
    <s v="CUST1247"/>
    <s v="Shivam Mehta"/>
    <s v="Female"/>
    <n v="33"/>
    <x v="17"/>
    <s v="North"/>
    <s v="P016"/>
    <x v="28"/>
    <x v="5"/>
    <s v="Fitness"/>
    <n v="1"/>
    <n v="999"/>
    <n v="0.15"/>
    <n v="520"/>
    <x v="4"/>
    <s v="Cancelled"/>
    <s v="Website"/>
    <m/>
    <n v="999"/>
    <n v="149.85"/>
    <n v="849.15"/>
    <n v="520"/>
    <n v="329.15"/>
    <n v="0"/>
    <s v="Feb"/>
    <n v="2026"/>
    <x v="3"/>
  </r>
  <r>
    <s v="ORD100547"/>
    <d v="2026-02-09T00:00:00"/>
    <s v="CUST1398"/>
    <s v="Simran Gupta"/>
    <s v="Male"/>
    <n v="38"/>
    <x v="19"/>
    <s v="East"/>
    <s v="P010"/>
    <x v="26"/>
    <x v="2"/>
    <s v="Clothing"/>
    <n v="2"/>
    <n v="1499"/>
    <n v="0.25"/>
    <n v="1560"/>
    <x v="1"/>
    <s v="Delivered"/>
    <s v="Website"/>
    <n v="5"/>
    <n v="2998"/>
    <n v="749.5"/>
    <n v="2248.5"/>
    <n v="1560"/>
    <n v="688.5"/>
    <n v="0"/>
    <s v="Feb"/>
    <n v="2026"/>
    <x v="2"/>
  </r>
  <r>
    <s v="ORD100626"/>
    <d v="2026-02-09T00:00:00"/>
    <s v="CUST0535"/>
    <s v="Aditi Saxena"/>
    <s v="Male"/>
    <n v="26"/>
    <x v="11"/>
    <s v="West"/>
    <s v="P008"/>
    <x v="2"/>
    <x v="2"/>
    <s v="Clothing"/>
    <n v="2"/>
    <n v="799"/>
    <n v="0.15"/>
    <n v="780"/>
    <x v="3"/>
    <s v="Delivered"/>
    <s v="Website"/>
    <n v="5"/>
    <n v="1598"/>
    <n v="239.7"/>
    <n v="1358.3"/>
    <n v="780"/>
    <n v="578.29999999999995"/>
    <n v="0"/>
    <s v="Feb"/>
    <n v="2026"/>
    <x v="3"/>
  </r>
  <r>
    <s v="ORD104125"/>
    <d v="2026-02-09T00:00:00"/>
    <s v="CUST0340"/>
    <s v="Karan Jain"/>
    <s v="Male"/>
    <n v="36"/>
    <x v="17"/>
    <s v="North"/>
    <s v="P010"/>
    <x v="26"/>
    <x v="2"/>
    <s v="Clothing"/>
    <n v="3"/>
    <n v="1499"/>
    <n v="0.05"/>
    <n v="2340"/>
    <x v="0"/>
    <s v="Delivered"/>
    <s v="Mobile App"/>
    <n v="5"/>
    <n v="4497"/>
    <n v="224.85000000000002"/>
    <n v="4272.1499999999996"/>
    <n v="2340"/>
    <n v="1932.1499999999996"/>
    <n v="0"/>
    <s v="Feb"/>
    <n v="2026"/>
    <x v="2"/>
  </r>
  <r>
    <s v="ORD103532"/>
    <d v="2026-02-09T00:00:00"/>
    <s v="CUST2160"/>
    <s v="Mohit Sharma"/>
    <s v="Male"/>
    <n v="18"/>
    <x v="23"/>
    <s v="West"/>
    <s v="P017"/>
    <x v="17"/>
    <x v="5"/>
    <s v="Fitness"/>
    <n v="1"/>
    <n v="2499"/>
    <n v="0.15"/>
    <n v="1450"/>
    <x v="3"/>
    <s v="Delivered"/>
    <s v="Website"/>
    <n v="1"/>
    <n v="2499"/>
    <n v="374.84999999999997"/>
    <n v="2124.15"/>
    <n v="1450"/>
    <n v="674.15000000000009"/>
    <n v="0"/>
    <s v="Feb"/>
    <n v="2026"/>
    <x v="0"/>
  </r>
  <r>
    <s v="ORD101999"/>
    <d v="2026-02-09T00:00:00"/>
    <s v="CUST0830"/>
    <s v="Pooja Kapoor"/>
    <s v="Male"/>
    <n v="20"/>
    <x v="0"/>
    <s v="East"/>
    <s v="P023"/>
    <x v="20"/>
    <x v="1"/>
    <s v="Haircare"/>
    <n v="2"/>
    <n v="649"/>
    <n v="0.15"/>
    <n v="580"/>
    <x v="3"/>
    <s v="Delivered"/>
    <s v="Mobile App"/>
    <n v="5"/>
    <n v="1298"/>
    <n v="194.7"/>
    <n v="1103.3"/>
    <n v="580"/>
    <n v="523.29999999999995"/>
    <n v="0"/>
    <s v="Feb"/>
    <n v="2026"/>
    <x v="0"/>
  </r>
  <r>
    <s v="ORD102027"/>
    <d v="2026-02-09T00:00:00"/>
    <s v="CUST0080"/>
    <s v="Mohit Sharma"/>
    <s v="Male"/>
    <n v="46"/>
    <x v="23"/>
    <s v="West"/>
    <s v="P021"/>
    <x v="3"/>
    <x v="1"/>
    <s v="Skincare"/>
    <n v="1"/>
    <n v="499"/>
    <n v="0.25"/>
    <n v="220"/>
    <x v="1"/>
    <s v="Delivered"/>
    <s v="Mobile App"/>
    <n v="3"/>
    <n v="499"/>
    <n v="124.75"/>
    <n v="374.25"/>
    <n v="220"/>
    <n v="154.25"/>
    <n v="0"/>
    <s v="Feb"/>
    <n v="2026"/>
    <x v="1"/>
  </r>
  <r>
    <s v="ORD101759"/>
    <d v="2026-02-09T00:00:00"/>
    <s v="CUST0628"/>
    <s v="Karan Jain"/>
    <s v="Female"/>
    <n v="30"/>
    <x v="8"/>
    <s v="East"/>
    <s v="P022"/>
    <x v="4"/>
    <x v="1"/>
    <s v="Skincare"/>
    <n v="5"/>
    <n v="799"/>
    <n v="0.25"/>
    <n v="1800"/>
    <x v="0"/>
    <s v="Delivered"/>
    <s v="Mobile App"/>
    <n v="4"/>
    <n v="3995"/>
    <n v="998.75"/>
    <n v="2996.25"/>
    <n v="1800"/>
    <n v="1196.25"/>
    <n v="0"/>
    <s v="Feb"/>
    <n v="2026"/>
    <x v="3"/>
  </r>
  <r>
    <s v="ORD100842"/>
    <d v="2026-02-09T00:00:00"/>
    <s v="CUST1630"/>
    <s v="Pooja Kapoor"/>
    <s v="Female"/>
    <n v="33"/>
    <x v="8"/>
    <s v="East"/>
    <s v="P012"/>
    <x v="0"/>
    <x v="0"/>
    <s v="Kitchen"/>
    <n v="3"/>
    <n v="5999"/>
    <n v="0"/>
    <n v="11700"/>
    <x v="5"/>
    <s v="Delivered"/>
    <s v="Mobile App"/>
    <n v="4"/>
    <n v="17997"/>
    <n v="0"/>
    <n v="17997"/>
    <n v="11700"/>
    <n v="6297"/>
    <n v="0"/>
    <s v="Feb"/>
    <n v="2026"/>
    <x v="3"/>
  </r>
  <r>
    <s v="ORD101833"/>
    <d v="2026-02-09T00:00:00"/>
    <s v="CUST1225"/>
    <s v="Zoya Singh"/>
    <s v="Female"/>
    <n v="38"/>
    <x v="1"/>
    <s v="North"/>
    <s v="P015"/>
    <x v="23"/>
    <x v="0"/>
    <s v="Home Decor"/>
    <n v="1"/>
    <n v="1599"/>
    <n v="0.15"/>
    <n v="850"/>
    <x v="0"/>
    <s v="Delivered"/>
    <s v="Website"/>
    <n v="4"/>
    <n v="1599"/>
    <n v="239.85"/>
    <n v="1359.15"/>
    <n v="850"/>
    <n v="509.15000000000009"/>
    <n v="0"/>
    <s v="Feb"/>
    <n v="2026"/>
    <x v="2"/>
  </r>
  <r>
    <s v="ORD102049"/>
    <d v="2026-02-10T00:00:00"/>
    <s v="CUST0852"/>
    <s v="Karan Jain"/>
    <s v="Female"/>
    <n v="39"/>
    <x v="5"/>
    <s v="West"/>
    <s v="P010"/>
    <x v="26"/>
    <x v="2"/>
    <s v="Clothing"/>
    <n v="1"/>
    <n v="1499"/>
    <n v="0.15"/>
    <n v="780"/>
    <x v="1"/>
    <s v="Delivered"/>
    <s v="Mobile App"/>
    <n v="5"/>
    <n v="1499"/>
    <n v="224.85"/>
    <n v="1274.1500000000001"/>
    <n v="780"/>
    <n v="494.15000000000009"/>
    <n v="0"/>
    <s v="Feb"/>
    <n v="2026"/>
    <x v="2"/>
  </r>
  <r>
    <s v="ORD101739"/>
    <d v="2026-02-10T00:00:00"/>
    <s v="CUST0892"/>
    <s v="Ananya Kumar"/>
    <s v="Female"/>
    <n v="31"/>
    <x v="8"/>
    <s v="East"/>
    <s v="P001"/>
    <x v="6"/>
    <x v="3"/>
    <s v="Audio"/>
    <n v="2"/>
    <n v="2499"/>
    <n v="0"/>
    <n v="3100"/>
    <x v="3"/>
    <s v="Delivered"/>
    <s v="Website"/>
    <n v="5"/>
    <n v="4998"/>
    <n v="0"/>
    <n v="4998"/>
    <n v="3100"/>
    <n v="1898"/>
    <n v="0"/>
    <s v="Feb"/>
    <n v="2026"/>
    <x v="3"/>
  </r>
  <r>
    <s v="ORD102351"/>
    <d v="2026-02-10T00:00:00"/>
    <s v="CUST0946"/>
    <s v="Yash Agarwal"/>
    <s v="Female"/>
    <n v="43"/>
    <x v="14"/>
    <s v="South"/>
    <s v="P006"/>
    <x v="8"/>
    <x v="2"/>
    <s v="Bags"/>
    <n v="1"/>
    <n v="1799"/>
    <n v="0.05"/>
    <n v="950"/>
    <x v="4"/>
    <s v="Delivered"/>
    <s v="Website"/>
    <n v="5"/>
    <n v="1799"/>
    <n v="89.95"/>
    <n v="1709.05"/>
    <n v="950"/>
    <n v="759.05"/>
    <n v="0"/>
    <s v="Feb"/>
    <n v="2026"/>
    <x v="2"/>
  </r>
  <r>
    <s v="ORD101721"/>
    <d v="2026-02-10T00:00:00"/>
    <s v="CUST0044"/>
    <s v="Rahul Kumar"/>
    <s v="Male"/>
    <n v="40"/>
    <x v="11"/>
    <s v="West"/>
    <s v="P004"/>
    <x v="19"/>
    <x v="3"/>
    <s v="Accessories"/>
    <n v="1"/>
    <n v="899"/>
    <n v="0.1"/>
    <n v="480"/>
    <x v="1"/>
    <s v="Delivered"/>
    <s v="Mobile App"/>
    <n v="5"/>
    <n v="899"/>
    <n v="89.9"/>
    <n v="809.1"/>
    <n v="480"/>
    <n v="329.1"/>
    <n v="0"/>
    <s v="Feb"/>
    <n v="2026"/>
    <x v="2"/>
  </r>
  <r>
    <s v="ORD103767"/>
    <d v="2026-02-10T00:00:00"/>
    <s v="CUST1220"/>
    <s v="Varun Jain"/>
    <s v="Male"/>
    <n v="30"/>
    <x v="6"/>
    <s v="North"/>
    <s v="P011"/>
    <x v="24"/>
    <x v="0"/>
    <s v="Kitchen"/>
    <n v="1"/>
    <n v="3499"/>
    <n v="0.25"/>
    <n v="2250"/>
    <x v="1"/>
    <s v="Delivered"/>
    <s v="Mobile App"/>
    <n v="3"/>
    <n v="3499"/>
    <n v="874.75"/>
    <n v="2624.25"/>
    <n v="2250"/>
    <n v="374.25"/>
    <n v="0"/>
    <s v="Feb"/>
    <n v="2026"/>
    <x v="3"/>
  </r>
  <r>
    <s v="ORD102360"/>
    <d v="2026-02-10T00:00:00"/>
    <s v="CUST2015"/>
    <s v="Shivam Mehta"/>
    <s v="Male"/>
    <n v="29"/>
    <x v="20"/>
    <s v="South"/>
    <s v="P015"/>
    <x v="23"/>
    <x v="0"/>
    <s v="Home Decor"/>
    <n v="5"/>
    <n v="1599"/>
    <n v="0.05"/>
    <n v="4250"/>
    <x v="3"/>
    <s v="Delivered"/>
    <s v="Mobile App"/>
    <n v="5"/>
    <n v="7995"/>
    <n v="399.75"/>
    <n v="7595.25"/>
    <n v="4250"/>
    <n v="3345.25"/>
    <n v="0"/>
    <s v="Feb"/>
    <n v="2026"/>
    <x v="3"/>
  </r>
  <r>
    <s v="ORD103609"/>
    <d v="2026-02-10T00:00:00"/>
    <s v="CUST1047"/>
    <s v="Aditi Saxena"/>
    <s v="Female"/>
    <n v="28"/>
    <x v="21"/>
    <s v="East"/>
    <s v="P011"/>
    <x v="24"/>
    <x v="0"/>
    <s v="Kitchen"/>
    <n v="3"/>
    <n v="3499"/>
    <n v="0.2"/>
    <n v="6750"/>
    <x v="1"/>
    <s v="Delivered"/>
    <s v="Mobile App"/>
    <n v="4"/>
    <n v="10497"/>
    <n v="2099.4"/>
    <n v="8397.6"/>
    <n v="6750"/>
    <n v="1647.6000000000004"/>
    <n v="0"/>
    <s v="Feb"/>
    <n v="2026"/>
    <x v="3"/>
  </r>
  <r>
    <s v="ORD103786"/>
    <d v="2026-02-10T00:00:00"/>
    <s v="CUST0299"/>
    <s v="Kiara Chopra"/>
    <s v="Male"/>
    <n v="31"/>
    <x v="14"/>
    <s v="South"/>
    <s v="P015"/>
    <x v="23"/>
    <x v="0"/>
    <s v="Home Decor"/>
    <n v="1"/>
    <n v="1599"/>
    <n v="0"/>
    <n v="850"/>
    <x v="5"/>
    <s v="Delivered"/>
    <s v="Mobile App"/>
    <n v="4"/>
    <n v="1599"/>
    <n v="0"/>
    <n v="1599"/>
    <n v="850"/>
    <n v="749"/>
    <n v="0"/>
    <s v="Feb"/>
    <n v="2026"/>
    <x v="3"/>
  </r>
  <r>
    <s v="ORD101011"/>
    <d v="2026-02-10T00:00:00"/>
    <s v="CUST1111"/>
    <s v="Aditi Saxena"/>
    <s v="Female"/>
    <n v="24"/>
    <x v="14"/>
    <s v="South"/>
    <s v="P007"/>
    <x v="5"/>
    <x v="2"/>
    <s v="Footwear"/>
    <n v="1"/>
    <n v="2899"/>
    <n v="0.1"/>
    <n v="1700"/>
    <x v="0"/>
    <s v="Delivered"/>
    <s v="Mobile App"/>
    <n v="5"/>
    <n v="2899"/>
    <n v="289.90000000000003"/>
    <n v="2609.1"/>
    <n v="1700"/>
    <n v="909.09999999999991"/>
    <n v="0"/>
    <s v="Feb"/>
    <n v="2026"/>
    <x v="0"/>
  </r>
  <r>
    <s v="ORD101590"/>
    <d v="2026-02-11T00:00:00"/>
    <s v="CUST1504"/>
    <s v="Aarav Sharma"/>
    <s v="Male"/>
    <n v="40"/>
    <x v="7"/>
    <s v="West"/>
    <s v="P008"/>
    <x v="2"/>
    <x v="2"/>
    <s v="Clothing"/>
    <n v="1"/>
    <n v="799"/>
    <n v="0.1"/>
    <n v="390"/>
    <x v="0"/>
    <s v="Delivered"/>
    <s v="Website"/>
    <n v="5"/>
    <n v="799"/>
    <n v="79.900000000000006"/>
    <n v="719.1"/>
    <n v="390"/>
    <n v="329.1"/>
    <n v="0"/>
    <s v="Feb"/>
    <n v="2026"/>
    <x v="2"/>
  </r>
  <r>
    <s v="ORD104002"/>
    <d v="2026-02-11T00:00:00"/>
    <s v="CUST0175"/>
    <s v="Isha Mehta"/>
    <s v="Male"/>
    <n v="29"/>
    <x v="16"/>
    <s v="North"/>
    <s v="P006"/>
    <x v="8"/>
    <x v="2"/>
    <s v="Bags"/>
    <n v="2"/>
    <n v="1799"/>
    <n v="0.25"/>
    <n v="1900"/>
    <x v="1"/>
    <s v="Delivered"/>
    <s v="Mobile App"/>
    <n v="5"/>
    <n v="3598"/>
    <n v="899.5"/>
    <n v="2698.5"/>
    <n v="1900"/>
    <n v="798.5"/>
    <n v="0"/>
    <s v="Feb"/>
    <n v="2026"/>
    <x v="3"/>
  </r>
  <r>
    <s v="ORD101968"/>
    <d v="2026-02-11T00:00:00"/>
    <s v="CUST0592"/>
    <s v="Mohit Sharma"/>
    <s v="Female"/>
    <n v="28"/>
    <x v="6"/>
    <s v="North"/>
    <s v="P017"/>
    <x v="17"/>
    <x v="5"/>
    <s v="Fitness"/>
    <n v="1"/>
    <n v="2499"/>
    <n v="0.1"/>
    <n v="1450"/>
    <x v="1"/>
    <s v="Delivered"/>
    <s v="Mobile App"/>
    <n v="3"/>
    <n v="2499"/>
    <n v="249.9"/>
    <n v="2249.1"/>
    <n v="1450"/>
    <n v="799.09999999999991"/>
    <n v="0"/>
    <s v="Feb"/>
    <n v="2026"/>
    <x v="3"/>
  </r>
  <r>
    <s v="ORD102583"/>
    <d v="2026-02-11T00:00:00"/>
    <s v="CUST1518"/>
    <s v="Aditya Kapoor"/>
    <s v="Female"/>
    <n v="36"/>
    <x v="16"/>
    <s v="North"/>
    <s v="P010"/>
    <x v="26"/>
    <x v="2"/>
    <s v="Clothing"/>
    <n v="1"/>
    <n v="1499"/>
    <n v="0.3"/>
    <n v="780"/>
    <x v="0"/>
    <s v="Delivered"/>
    <s v="Mobile App"/>
    <n v="5"/>
    <n v="1499"/>
    <n v="449.7"/>
    <n v="1049.3"/>
    <n v="780"/>
    <n v="269.29999999999995"/>
    <n v="0"/>
    <s v="Feb"/>
    <n v="2026"/>
    <x v="2"/>
  </r>
  <r>
    <s v="ORD100112"/>
    <d v="2026-02-11T00:00:00"/>
    <s v="CUST1117"/>
    <s v="Kavya Patel"/>
    <s v="Male"/>
    <n v="39"/>
    <x v="17"/>
    <s v="North"/>
    <s v="P019"/>
    <x v="18"/>
    <x v="5"/>
    <s v="Sports"/>
    <n v="1"/>
    <n v="1499"/>
    <n v="0.1"/>
    <n v="800"/>
    <x v="0"/>
    <s v="Delivered"/>
    <s v="Mobile App"/>
    <n v="4"/>
    <n v="1499"/>
    <n v="149.9"/>
    <n v="1349.1"/>
    <n v="800"/>
    <n v="549.09999999999991"/>
    <n v="0"/>
    <s v="Feb"/>
    <n v="2026"/>
    <x v="2"/>
  </r>
  <r>
    <s v="ORD100841"/>
    <d v="2026-02-11T00:00:00"/>
    <s v="CUST0745"/>
    <s v="Zoya Singh"/>
    <s v="Male"/>
    <n v="46"/>
    <x v="19"/>
    <s v="East"/>
    <s v="P001"/>
    <x v="6"/>
    <x v="3"/>
    <s v="Audio"/>
    <n v="2"/>
    <n v="2499"/>
    <n v="0.1"/>
    <n v="3100"/>
    <x v="0"/>
    <s v="Delivered"/>
    <s v="Mobile App"/>
    <n v="4"/>
    <n v="4998"/>
    <n v="499.8"/>
    <n v="4498.2"/>
    <n v="3100"/>
    <n v="1398.1999999999998"/>
    <n v="0"/>
    <s v="Feb"/>
    <n v="2026"/>
    <x v="1"/>
  </r>
  <r>
    <s v="ORD100098"/>
    <d v="2026-02-11T00:00:00"/>
    <s v="CUST0443"/>
    <s v="Vansh Chopra"/>
    <s v="Male"/>
    <n v="37"/>
    <x v="10"/>
    <s v="South"/>
    <s v="P026"/>
    <x v="15"/>
    <x v="4"/>
    <s v="Fiction"/>
    <n v="1"/>
    <n v="899"/>
    <n v="0.1"/>
    <n v="420"/>
    <x v="3"/>
    <s v="Delivered"/>
    <s v="Mobile App"/>
    <n v="2"/>
    <n v="899"/>
    <n v="89.9"/>
    <n v="809.1"/>
    <n v="420"/>
    <n v="389.1"/>
    <n v="0"/>
    <s v="Feb"/>
    <n v="2026"/>
    <x v="2"/>
  </r>
  <r>
    <s v="ORD103847"/>
    <d v="2026-02-11T00:00:00"/>
    <s v="CUST0599"/>
    <s v="Aditi Saxena"/>
    <s v="Male"/>
    <n v="34"/>
    <x v="18"/>
    <s v="South"/>
    <s v="P018"/>
    <x v="16"/>
    <x v="5"/>
    <s v="Sports"/>
    <n v="1"/>
    <n v="2199"/>
    <n v="0.2"/>
    <n v="1250"/>
    <x v="0"/>
    <s v="Delivered"/>
    <s v="Website"/>
    <n v="3"/>
    <n v="2199"/>
    <n v="439.8"/>
    <n v="1759.2"/>
    <n v="1250"/>
    <n v="509.20000000000005"/>
    <n v="0"/>
    <s v="Feb"/>
    <n v="2026"/>
    <x v="3"/>
  </r>
  <r>
    <s v="ORD103065"/>
    <d v="2026-02-11T00:00:00"/>
    <s v="CUST0850"/>
    <s v="Yash Agarwal"/>
    <s v="Male"/>
    <n v="36"/>
    <x v="10"/>
    <s v="South"/>
    <s v="P007"/>
    <x v="5"/>
    <x v="2"/>
    <s v="Footwear"/>
    <n v="3"/>
    <n v="2899"/>
    <n v="0.2"/>
    <n v="5100"/>
    <x v="4"/>
    <s v="Delivered"/>
    <s v="Mobile App"/>
    <n v="4"/>
    <n v="8697"/>
    <n v="1739.4"/>
    <n v="6957.6"/>
    <n v="5100"/>
    <n v="1857.6000000000004"/>
    <n v="0"/>
    <s v="Feb"/>
    <n v="2026"/>
    <x v="2"/>
  </r>
  <r>
    <s v="ORD101733"/>
    <d v="2026-02-11T00:00:00"/>
    <s v="CUST1815"/>
    <s v="Aditi Saxena"/>
    <s v="Female"/>
    <n v="38"/>
    <x v="12"/>
    <s v="West"/>
    <s v="P023"/>
    <x v="20"/>
    <x v="1"/>
    <s v="Haircare"/>
    <n v="2"/>
    <n v="649"/>
    <n v="0.3"/>
    <n v="580"/>
    <x v="2"/>
    <s v="Delivered"/>
    <s v="Website"/>
    <n v="5"/>
    <n v="1298"/>
    <n v="389.4"/>
    <n v="908.6"/>
    <n v="580"/>
    <n v="328.6"/>
    <n v="0"/>
    <s v="Feb"/>
    <n v="2026"/>
    <x v="2"/>
  </r>
  <r>
    <s v="ORD102285"/>
    <d v="2026-02-11T00:00:00"/>
    <s v="CUST1743"/>
    <s v="Isha Mehta"/>
    <s v="Male"/>
    <n v="32"/>
    <x v="9"/>
    <s v="North"/>
    <s v="P004"/>
    <x v="19"/>
    <x v="3"/>
    <s v="Accessories"/>
    <n v="1"/>
    <n v="899"/>
    <n v="0.1"/>
    <n v="480"/>
    <x v="3"/>
    <s v="Delivered"/>
    <s v="Mobile App"/>
    <n v="2"/>
    <n v="899"/>
    <n v="89.9"/>
    <n v="809.1"/>
    <n v="480"/>
    <n v="329.1"/>
    <n v="0"/>
    <s v="Feb"/>
    <n v="2026"/>
    <x v="3"/>
  </r>
  <r>
    <s v="ORD101887"/>
    <d v="2026-02-12T00:00:00"/>
    <s v="CUST0090"/>
    <s v="Rohan Rao"/>
    <s v="Female"/>
    <n v="29"/>
    <x v="13"/>
    <s v="North"/>
    <s v="P001"/>
    <x v="6"/>
    <x v="3"/>
    <s v="Audio"/>
    <n v="1"/>
    <n v="2499"/>
    <n v="0.15"/>
    <n v="1550"/>
    <x v="0"/>
    <s v="Delivered"/>
    <s v="Website"/>
    <n v="5"/>
    <n v="2499"/>
    <n v="374.84999999999997"/>
    <n v="2124.15"/>
    <n v="1550"/>
    <n v="574.15000000000009"/>
    <n v="0"/>
    <s v="Feb"/>
    <n v="2026"/>
    <x v="3"/>
  </r>
  <r>
    <s v="ORD100510"/>
    <d v="2026-02-12T00:00:00"/>
    <s v="CUST0647"/>
    <s v="Nisha Saxena"/>
    <s v="Male"/>
    <n v="33"/>
    <x v="23"/>
    <s v="West"/>
    <s v="P002"/>
    <x v="10"/>
    <x v="3"/>
    <s v="Audio"/>
    <n v="1"/>
    <n v="1899"/>
    <n v="0.15"/>
    <n v="1120"/>
    <x v="1"/>
    <s v="Delivered"/>
    <s v="Mobile App"/>
    <n v="3"/>
    <n v="1899"/>
    <n v="284.84999999999997"/>
    <n v="1614.15"/>
    <n v="1120"/>
    <n v="494.15000000000009"/>
    <n v="0"/>
    <s v="Feb"/>
    <n v="2026"/>
    <x v="3"/>
  </r>
  <r>
    <s v="ORD102097"/>
    <d v="2026-02-12T00:00:00"/>
    <s v="CUST1213"/>
    <s v="Kavya Patel"/>
    <s v="Male"/>
    <n v="42"/>
    <x v="0"/>
    <s v="East"/>
    <s v="P025"/>
    <x v="1"/>
    <x v="1"/>
    <s v="Skincare"/>
    <n v="3"/>
    <n v="699"/>
    <n v="0.05"/>
    <n v="930"/>
    <x v="2"/>
    <s v="Delivered"/>
    <s v="Website"/>
    <n v="4"/>
    <n v="2097"/>
    <n v="104.85000000000001"/>
    <n v="1992.15"/>
    <n v="930"/>
    <n v="1062.1500000000001"/>
    <n v="0"/>
    <s v="Feb"/>
    <n v="2026"/>
    <x v="2"/>
  </r>
  <r>
    <s v="ORD102453"/>
    <d v="2026-02-12T00:00:00"/>
    <s v="CUST1685"/>
    <s v="Pranav Bansal"/>
    <s v="Female"/>
    <n v="36"/>
    <x v="4"/>
    <s v="South"/>
    <s v="P019"/>
    <x v="18"/>
    <x v="5"/>
    <s v="Sports"/>
    <n v="1"/>
    <n v="1499"/>
    <n v="0.1"/>
    <n v="800"/>
    <x v="0"/>
    <s v="Delivered"/>
    <s v="Website"/>
    <n v="5"/>
    <n v="1499"/>
    <n v="149.9"/>
    <n v="1349.1"/>
    <n v="800"/>
    <n v="549.09999999999991"/>
    <n v="0"/>
    <s v="Feb"/>
    <n v="2026"/>
    <x v="2"/>
  </r>
  <r>
    <s v="ORD102690"/>
    <d v="2026-02-12T00:00:00"/>
    <s v="CUST1247"/>
    <s v="Shivam Mehta"/>
    <s v="Male"/>
    <n v="31"/>
    <x v="1"/>
    <s v="North"/>
    <s v="P005"/>
    <x v="27"/>
    <x v="3"/>
    <s v="Accessories"/>
    <n v="1"/>
    <n v="1599"/>
    <n v="0"/>
    <n v="920"/>
    <x v="5"/>
    <s v="Delivered"/>
    <s v="Mobile App"/>
    <n v="5"/>
    <n v="1599"/>
    <n v="0"/>
    <n v="1599"/>
    <n v="920"/>
    <n v="679"/>
    <n v="0"/>
    <s v="Feb"/>
    <n v="2026"/>
    <x v="3"/>
  </r>
  <r>
    <s v="ORD104591"/>
    <d v="2026-02-12T00:00:00"/>
    <s v="CUST1725"/>
    <s v="Kavya Patel"/>
    <s v="Male"/>
    <n v="37"/>
    <x v="22"/>
    <s v="South"/>
    <s v="P013"/>
    <x v="22"/>
    <x v="0"/>
    <s v="Cookware"/>
    <n v="1"/>
    <n v="4299"/>
    <n v="0.05"/>
    <n v="2700"/>
    <x v="3"/>
    <s v="Delivered"/>
    <s v="Website"/>
    <n v="2"/>
    <n v="4299"/>
    <n v="214.95000000000002"/>
    <n v="4084.05"/>
    <n v="2700"/>
    <n v="1384.0500000000002"/>
    <n v="0"/>
    <s v="Feb"/>
    <n v="2026"/>
    <x v="2"/>
  </r>
  <r>
    <s v="ORD100283"/>
    <d v="2026-02-12T00:00:00"/>
    <s v="CUST0368"/>
    <s v="Mohit Sharma"/>
    <s v="Female"/>
    <n v="27"/>
    <x v="16"/>
    <s v="North"/>
    <s v="P016"/>
    <x v="28"/>
    <x v="5"/>
    <s v="Fitness"/>
    <n v="2"/>
    <n v="999"/>
    <n v="0.15"/>
    <n v="1040"/>
    <x v="3"/>
    <s v="Delivered"/>
    <s v="Mobile App"/>
    <n v="5"/>
    <n v="1998"/>
    <n v="299.7"/>
    <n v="1698.3"/>
    <n v="1040"/>
    <n v="658.3"/>
    <n v="0"/>
    <s v="Feb"/>
    <n v="2026"/>
    <x v="3"/>
  </r>
  <r>
    <s v="ORD104282"/>
    <d v="2026-02-12T00:00:00"/>
    <s v="CUST1671"/>
    <s v="Nisha Saxena"/>
    <s v="Male"/>
    <n v="19"/>
    <x v="10"/>
    <s v="South"/>
    <s v="P008"/>
    <x v="2"/>
    <x v="2"/>
    <s v="Clothing"/>
    <n v="1"/>
    <n v="799"/>
    <n v="0"/>
    <n v="390"/>
    <x v="4"/>
    <s v="Cancelled"/>
    <s v="Mobile App"/>
    <m/>
    <n v="799"/>
    <n v="0"/>
    <n v="799"/>
    <n v="390"/>
    <n v="409"/>
    <n v="0"/>
    <s v="Feb"/>
    <n v="2026"/>
    <x v="0"/>
  </r>
  <r>
    <s v="ORD103238"/>
    <d v="2026-02-13T00:00:00"/>
    <s v="CUST1814"/>
    <s v="Simran Gupta"/>
    <s v="Female"/>
    <n v="38"/>
    <x v="3"/>
    <s v="East"/>
    <s v="P022"/>
    <x v="4"/>
    <x v="1"/>
    <s v="Skincare"/>
    <n v="1"/>
    <n v="799"/>
    <n v="0.2"/>
    <n v="360"/>
    <x v="3"/>
    <s v="Cancelled"/>
    <s v="Mobile App"/>
    <m/>
    <n v="799"/>
    <n v="159.80000000000001"/>
    <n v="639.20000000000005"/>
    <n v="360"/>
    <n v="279.20000000000005"/>
    <n v="0"/>
    <s v="Feb"/>
    <n v="2026"/>
    <x v="2"/>
  </r>
  <r>
    <s v="ORD103466"/>
    <d v="2026-02-13T00:00:00"/>
    <s v="CUST1637"/>
    <s v="Akash Bansal"/>
    <s v="Male"/>
    <n v="28"/>
    <x v="12"/>
    <s v="West"/>
    <s v="P029"/>
    <x v="11"/>
    <x v="4"/>
    <s v="Technology"/>
    <n v="4"/>
    <n v="1299"/>
    <n v="0.2"/>
    <n v="2440"/>
    <x v="3"/>
    <s v="Delivered"/>
    <s v="Mobile App"/>
    <n v="5"/>
    <n v="5196"/>
    <n v="1039.2"/>
    <n v="4156.8"/>
    <n v="2440"/>
    <n v="1716.8000000000002"/>
    <n v="0"/>
    <s v="Feb"/>
    <n v="2026"/>
    <x v="3"/>
  </r>
  <r>
    <s v="ORD104340"/>
    <d v="2026-02-13T00:00:00"/>
    <s v="CUST1801"/>
    <s v="Zoya Singh"/>
    <s v="Male"/>
    <n v="26"/>
    <x v="14"/>
    <s v="South"/>
    <s v="P019"/>
    <x v="18"/>
    <x v="5"/>
    <s v="Sports"/>
    <n v="1"/>
    <n v="1499"/>
    <n v="0.25"/>
    <n v="800"/>
    <x v="0"/>
    <s v="Delivered"/>
    <s v="Website"/>
    <n v="5"/>
    <n v="1499"/>
    <n v="374.75"/>
    <n v="1124.25"/>
    <n v="800"/>
    <n v="324.25"/>
    <n v="0"/>
    <s v="Feb"/>
    <n v="2026"/>
    <x v="3"/>
  </r>
  <r>
    <s v="ORD102790"/>
    <d v="2026-02-13T00:00:00"/>
    <s v="CUST1537"/>
    <s v="Diya Mishra"/>
    <s v="Female"/>
    <n v="31"/>
    <x v="11"/>
    <s v="West"/>
    <s v="P025"/>
    <x v="1"/>
    <x v="1"/>
    <s v="Skincare"/>
    <n v="1"/>
    <n v="699"/>
    <n v="0.15"/>
    <n v="310"/>
    <x v="0"/>
    <s v="Delivered"/>
    <s v="Mobile App"/>
    <n v="4"/>
    <n v="699"/>
    <n v="104.85"/>
    <n v="594.15"/>
    <n v="310"/>
    <n v="284.14999999999998"/>
    <n v="0"/>
    <s v="Feb"/>
    <n v="2026"/>
    <x v="3"/>
  </r>
  <r>
    <s v="ORD100483"/>
    <d v="2026-02-13T00:00:00"/>
    <s v="CUST0317"/>
    <s v="Kavya Patel"/>
    <s v="Female"/>
    <n v="25"/>
    <x v="0"/>
    <s v="East"/>
    <s v="P006"/>
    <x v="8"/>
    <x v="2"/>
    <s v="Bags"/>
    <n v="3"/>
    <n v="1799"/>
    <n v="0.2"/>
    <n v="2850"/>
    <x v="2"/>
    <s v="Delivered"/>
    <s v="Mobile App"/>
    <n v="3"/>
    <n v="5397"/>
    <n v="1079.4000000000001"/>
    <n v="4317.6000000000004"/>
    <n v="2850"/>
    <n v="1467.6000000000004"/>
    <n v="0"/>
    <s v="Feb"/>
    <n v="2026"/>
    <x v="0"/>
  </r>
  <r>
    <s v="ORD101385"/>
    <d v="2026-02-14T00:00:00"/>
    <s v="CUST1090"/>
    <s v="Manish Agarwal"/>
    <s v="Female"/>
    <n v="52"/>
    <x v="10"/>
    <s v="South"/>
    <s v="P004"/>
    <x v="19"/>
    <x v="3"/>
    <s v="Accessories"/>
    <n v="2"/>
    <n v="899"/>
    <n v="0.05"/>
    <n v="960"/>
    <x v="0"/>
    <s v="Delivered"/>
    <s v="Website"/>
    <n v="5"/>
    <n v="1798"/>
    <n v="89.9"/>
    <n v="1708.1"/>
    <n v="960"/>
    <n v="748.09999999999991"/>
    <n v="0"/>
    <s v="Feb"/>
    <n v="2026"/>
    <x v="1"/>
  </r>
  <r>
    <s v="ORD104231"/>
    <d v="2026-02-14T00:00:00"/>
    <s v="CUST0775"/>
    <s v="Nisha Saxena"/>
    <s v="Male"/>
    <n v="36"/>
    <x v="16"/>
    <s v="North"/>
    <s v="P005"/>
    <x v="27"/>
    <x v="3"/>
    <s v="Accessories"/>
    <n v="4"/>
    <n v="1599"/>
    <n v="0.2"/>
    <n v="3680"/>
    <x v="0"/>
    <s v="Delivered"/>
    <s v="Mobile App"/>
    <n v="4"/>
    <n v="6396"/>
    <n v="1279.2"/>
    <n v="5116.8"/>
    <n v="3680"/>
    <n v="1436.8000000000002"/>
    <n v="0"/>
    <s v="Feb"/>
    <n v="2026"/>
    <x v="2"/>
  </r>
  <r>
    <s v="ORD104664"/>
    <d v="2026-02-14T00:00:00"/>
    <s v="CUST0728"/>
    <s v="Ishaan Malhotra"/>
    <s v="Male"/>
    <n v="36"/>
    <x v="15"/>
    <s v="West"/>
    <s v="P010"/>
    <x v="26"/>
    <x v="2"/>
    <s v="Clothing"/>
    <n v="2"/>
    <n v="1499"/>
    <n v="0.05"/>
    <n v="1560"/>
    <x v="3"/>
    <s v="Delivered"/>
    <s v="Website"/>
    <n v="5"/>
    <n v="2998"/>
    <n v="149.9"/>
    <n v="2848.1"/>
    <n v="1560"/>
    <n v="1288.0999999999999"/>
    <n v="0"/>
    <s v="Feb"/>
    <n v="2026"/>
    <x v="2"/>
  </r>
  <r>
    <s v="ORD104240"/>
    <d v="2026-02-14T00:00:00"/>
    <s v="CUST1729"/>
    <s v="Diya Mishra"/>
    <s v="Female"/>
    <n v="26"/>
    <x v="12"/>
    <s v="West"/>
    <s v="P014"/>
    <x v="29"/>
    <x v="0"/>
    <s v="Home Decor"/>
    <n v="1"/>
    <n v="1299"/>
    <n v="0"/>
    <n v="690"/>
    <x v="1"/>
    <s v="Cancelled"/>
    <s v="Mobile App"/>
    <m/>
    <n v="1299"/>
    <n v="0"/>
    <n v="1299"/>
    <n v="690"/>
    <n v="609"/>
    <n v="0"/>
    <s v="Feb"/>
    <n v="2026"/>
    <x v="3"/>
  </r>
  <r>
    <s v="ORD100767"/>
    <d v="2026-02-14T00:00:00"/>
    <s v="CUST1552"/>
    <s v="Mohit Sharma"/>
    <s v="Male"/>
    <n v="29"/>
    <x v="19"/>
    <s v="East"/>
    <s v="P009"/>
    <x v="21"/>
    <x v="2"/>
    <s v="Clothing"/>
    <n v="3"/>
    <n v="1999"/>
    <n v="0.1"/>
    <n v="3150"/>
    <x v="3"/>
    <s v="Delivered"/>
    <s v="Website"/>
    <n v="4"/>
    <n v="5997"/>
    <n v="599.70000000000005"/>
    <n v="5397.3"/>
    <n v="3150"/>
    <n v="2247.3000000000002"/>
    <n v="0"/>
    <s v="Feb"/>
    <n v="2026"/>
    <x v="3"/>
  </r>
  <r>
    <s v="ORD100728"/>
    <d v="2026-02-14T00:00:00"/>
    <s v="CUST1444"/>
    <s v="Varun Jain"/>
    <s v="Female"/>
    <n v="18"/>
    <x v="23"/>
    <s v="West"/>
    <s v="P005"/>
    <x v="27"/>
    <x v="3"/>
    <s v="Accessories"/>
    <n v="2"/>
    <n v="1599"/>
    <n v="0.05"/>
    <n v="1840"/>
    <x v="1"/>
    <s v="Delivered"/>
    <s v="Mobile App"/>
    <n v="5"/>
    <n v="3198"/>
    <n v="159.9"/>
    <n v="3038.1"/>
    <n v="1840"/>
    <n v="1198.0999999999999"/>
    <n v="0"/>
    <s v="Feb"/>
    <n v="2026"/>
    <x v="0"/>
  </r>
  <r>
    <s v="ORD100796"/>
    <d v="2026-02-15T00:00:00"/>
    <s v="CUST1184"/>
    <s v="Aarav Sharma"/>
    <s v="Female"/>
    <n v="37"/>
    <x v="15"/>
    <s v="West"/>
    <s v="P023"/>
    <x v="20"/>
    <x v="1"/>
    <s v="Haircare"/>
    <n v="2"/>
    <n v="649"/>
    <n v="0.1"/>
    <n v="580"/>
    <x v="2"/>
    <s v="Delivered"/>
    <s v="Mobile App"/>
    <n v="3"/>
    <n v="1298"/>
    <n v="129.80000000000001"/>
    <n v="1168.2"/>
    <n v="580"/>
    <n v="588.20000000000005"/>
    <n v="0"/>
    <s v="Feb"/>
    <n v="2026"/>
    <x v="2"/>
  </r>
  <r>
    <s v="ORD104388"/>
    <d v="2026-02-15T00:00:00"/>
    <s v="CUST1602"/>
    <s v="Manish Agarwal"/>
    <s v="Female"/>
    <n v="28"/>
    <x v="17"/>
    <s v="North"/>
    <s v="P012"/>
    <x v="0"/>
    <x v="0"/>
    <s v="Kitchen"/>
    <n v="5"/>
    <n v="5999"/>
    <n v="0.05"/>
    <n v="19500"/>
    <x v="0"/>
    <s v="Delivered"/>
    <s v="Mobile App"/>
    <n v="5"/>
    <n v="29995"/>
    <n v="1499.75"/>
    <n v="28495.25"/>
    <n v="19500"/>
    <n v="8995.25"/>
    <n v="0"/>
    <s v="Feb"/>
    <n v="2026"/>
    <x v="3"/>
  </r>
  <r>
    <s v="ORD100136"/>
    <d v="2026-02-15T00:00:00"/>
    <s v="CUST1549"/>
    <s v="Tanvi Patel"/>
    <s v="Female"/>
    <n v="24"/>
    <x v="17"/>
    <s v="North"/>
    <s v="P001"/>
    <x v="6"/>
    <x v="3"/>
    <s v="Audio"/>
    <n v="2"/>
    <n v="2499"/>
    <n v="0.15"/>
    <n v="3100"/>
    <x v="2"/>
    <s v="Delivered"/>
    <s v="Website"/>
    <n v="5"/>
    <n v="4998"/>
    <n v="749.69999999999993"/>
    <n v="4248.3"/>
    <n v="3100"/>
    <n v="1148.3000000000002"/>
    <n v="0"/>
    <s v="Feb"/>
    <n v="2026"/>
    <x v="0"/>
  </r>
  <r>
    <s v="ORD100813"/>
    <d v="2026-02-15T00:00:00"/>
    <s v="CUST1527"/>
    <s v="Aditi Saxena"/>
    <s v="Male"/>
    <n v="29"/>
    <x v="14"/>
    <s v="South"/>
    <s v="P004"/>
    <x v="19"/>
    <x v="3"/>
    <s v="Accessories"/>
    <n v="1"/>
    <n v="899"/>
    <n v="0.1"/>
    <n v="480"/>
    <x v="4"/>
    <s v="Delivered"/>
    <s v="Mobile App"/>
    <n v="5"/>
    <n v="899"/>
    <n v="89.9"/>
    <n v="809.1"/>
    <n v="480"/>
    <n v="329.1"/>
    <n v="0"/>
    <s v="Feb"/>
    <n v="2026"/>
    <x v="3"/>
  </r>
  <r>
    <s v="ORD103029"/>
    <d v="2026-02-15T00:00:00"/>
    <s v="CUST0017"/>
    <s v="Sakshi Mishra"/>
    <s v="Male"/>
    <n v="29"/>
    <x v="12"/>
    <s v="West"/>
    <s v="P019"/>
    <x v="18"/>
    <x v="5"/>
    <s v="Sports"/>
    <n v="4"/>
    <n v="1499"/>
    <n v="0.2"/>
    <n v="3200"/>
    <x v="0"/>
    <s v="Delivered"/>
    <s v="Website"/>
    <n v="4"/>
    <n v="5996"/>
    <n v="1199.2"/>
    <n v="4796.8"/>
    <n v="3200"/>
    <n v="1596.8000000000002"/>
    <n v="0"/>
    <s v="Feb"/>
    <n v="2026"/>
    <x v="3"/>
  </r>
  <r>
    <s v="ORD102826"/>
    <d v="2026-02-16T00:00:00"/>
    <s v="CUST1105"/>
    <s v="Sakshi Mishra"/>
    <s v="Male"/>
    <n v="25"/>
    <x v="8"/>
    <s v="East"/>
    <s v="P011"/>
    <x v="24"/>
    <x v="0"/>
    <s v="Kitchen"/>
    <n v="2"/>
    <n v="3499"/>
    <n v="0"/>
    <n v="4500"/>
    <x v="3"/>
    <s v="Delivered"/>
    <s v="Mobile App"/>
    <n v="4"/>
    <n v="6998"/>
    <n v="0"/>
    <n v="6998"/>
    <n v="4500"/>
    <n v="2498"/>
    <n v="0"/>
    <s v="Feb"/>
    <n v="2026"/>
    <x v="0"/>
  </r>
  <r>
    <s v="ORD102858"/>
    <d v="2026-02-16T00:00:00"/>
    <s v="CUST1735"/>
    <s v="Nisha Saxena"/>
    <s v="Female"/>
    <n v="22"/>
    <x v="8"/>
    <s v="East"/>
    <s v="P028"/>
    <x v="12"/>
    <x v="4"/>
    <s v="Technology"/>
    <n v="1"/>
    <n v="1099"/>
    <n v="0.05"/>
    <n v="520"/>
    <x v="5"/>
    <s v="Delivered"/>
    <s v="Mobile App"/>
    <n v="5"/>
    <n v="1099"/>
    <n v="54.95"/>
    <n v="1044.05"/>
    <n v="520"/>
    <n v="524.04999999999995"/>
    <n v="0"/>
    <s v="Feb"/>
    <n v="2026"/>
    <x v="0"/>
  </r>
  <r>
    <s v="ORD101245"/>
    <d v="2026-02-16T00:00:00"/>
    <s v="CUST0409"/>
    <s v="Meera Singh"/>
    <s v="Male"/>
    <n v="30"/>
    <x v="3"/>
    <s v="East"/>
    <s v="P009"/>
    <x v="21"/>
    <x v="2"/>
    <s v="Clothing"/>
    <n v="3"/>
    <n v="1999"/>
    <n v="0.1"/>
    <n v="3150"/>
    <x v="5"/>
    <s v="Delivered"/>
    <s v="Website"/>
    <n v="4"/>
    <n v="5997"/>
    <n v="599.70000000000005"/>
    <n v="5397.3"/>
    <n v="3150"/>
    <n v="2247.3000000000002"/>
    <n v="0"/>
    <s v="Feb"/>
    <n v="2026"/>
    <x v="3"/>
  </r>
  <r>
    <s v="ORD102421"/>
    <d v="2026-02-16T00:00:00"/>
    <s v="CUST1675"/>
    <s v="Kiara Chopra"/>
    <s v="Male"/>
    <n v="18"/>
    <x v="0"/>
    <s v="East"/>
    <s v="P009"/>
    <x v="21"/>
    <x v="2"/>
    <s v="Clothing"/>
    <n v="2"/>
    <n v="1999"/>
    <n v="0.25"/>
    <n v="2100"/>
    <x v="1"/>
    <s v="Delivered"/>
    <s v="Website"/>
    <n v="4"/>
    <n v="3998"/>
    <n v="999.5"/>
    <n v="2998.5"/>
    <n v="2100"/>
    <n v="898.5"/>
    <n v="0"/>
    <s v="Feb"/>
    <n v="2026"/>
    <x v="0"/>
  </r>
  <r>
    <s v="ORD103168"/>
    <d v="2026-02-16T00:00:00"/>
    <s v="CUST1831"/>
    <s v="Nisha Saxena"/>
    <s v="Male"/>
    <n v="33"/>
    <x v="7"/>
    <s v="West"/>
    <s v="P003"/>
    <x v="9"/>
    <x v="3"/>
    <s v="Wearables"/>
    <n v="1"/>
    <n v="3299"/>
    <n v="0.1"/>
    <n v="2100"/>
    <x v="3"/>
    <s v="Cancelled"/>
    <s v="Mobile App"/>
    <m/>
    <n v="3299"/>
    <n v="329.90000000000003"/>
    <n v="2969.1"/>
    <n v="2100"/>
    <n v="869.09999999999991"/>
    <n v="0"/>
    <s v="Feb"/>
    <n v="2026"/>
    <x v="3"/>
  </r>
  <r>
    <s v="ORD103765"/>
    <d v="2026-02-16T00:00:00"/>
    <s v="CUST0133"/>
    <s v="Akash Bansal"/>
    <s v="Female"/>
    <n v="18"/>
    <x v="17"/>
    <s v="North"/>
    <s v="P014"/>
    <x v="29"/>
    <x v="0"/>
    <s v="Home Decor"/>
    <n v="1"/>
    <n v="1299"/>
    <n v="0.2"/>
    <n v="690"/>
    <x v="0"/>
    <s v="Delivered"/>
    <s v="Website"/>
    <n v="4"/>
    <n v="1299"/>
    <n v="259.8"/>
    <n v="1039.2"/>
    <n v="690"/>
    <n v="349.20000000000005"/>
    <n v="0"/>
    <s v="Feb"/>
    <n v="2026"/>
    <x v="0"/>
  </r>
  <r>
    <s v="ORD103373"/>
    <d v="2026-02-16T00:00:00"/>
    <s v="CUST0620"/>
    <s v="Rahul Kumar"/>
    <s v="Female"/>
    <n v="35"/>
    <x v="6"/>
    <s v="North"/>
    <s v="P022"/>
    <x v="4"/>
    <x v="1"/>
    <s v="Skincare"/>
    <n v="2"/>
    <n v="799"/>
    <n v="0.1"/>
    <n v="720"/>
    <x v="0"/>
    <s v="Delivered"/>
    <s v="Mobile App"/>
    <n v="5"/>
    <n v="1598"/>
    <n v="159.80000000000001"/>
    <n v="1438.2"/>
    <n v="720"/>
    <n v="718.2"/>
    <n v="0"/>
    <s v="Feb"/>
    <n v="2026"/>
    <x v="3"/>
  </r>
  <r>
    <s v="ORD102688"/>
    <d v="2026-02-16T00:00:00"/>
    <s v="CUST2075"/>
    <s v="Vansh Chopra"/>
    <s v="Male"/>
    <n v="27"/>
    <x v="6"/>
    <s v="North"/>
    <s v="P005"/>
    <x v="27"/>
    <x v="3"/>
    <s v="Accessories"/>
    <n v="1"/>
    <n v="1599"/>
    <n v="0.1"/>
    <n v="920"/>
    <x v="0"/>
    <s v="Delivered"/>
    <s v="Website"/>
    <n v="4"/>
    <n v="1599"/>
    <n v="159.9"/>
    <n v="1439.1"/>
    <n v="920"/>
    <n v="519.09999999999991"/>
    <n v="0"/>
    <s v="Feb"/>
    <n v="2026"/>
    <x v="3"/>
  </r>
  <r>
    <s v="ORD104547"/>
    <d v="2026-02-16T00:00:00"/>
    <s v="CUST0664"/>
    <s v="Ishaan Malhotra"/>
    <s v="Male"/>
    <n v="39"/>
    <x v="23"/>
    <s v="West"/>
    <s v="P024"/>
    <x v="13"/>
    <x v="1"/>
    <s v="Fragrance"/>
    <n v="3"/>
    <n v="1799"/>
    <n v="0.05"/>
    <n v="2700"/>
    <x v="4"/>
    <s v="Delivered"/>
    <s v="Mobile App"/>
    <n v="4"/>
    <n v="5397"/>
    <n v="269.85000000000002"/>
    <n v="5127.1499999999996"/>
    <n v="2700"/>
    <n v="2427.1499999999996"/>
    <n v="0"/>
    <s v="Feb"/>
    <n v="2026"/>
    <x v="2"/>
  </r>
  <r>
    <s v="ORD104479"/>
    <d v="2026-02-17T00:00:00"/>
    <s v="CUST0591"/>
    <s v="Isha Mehta"/>
    <s v="Male"/>
    <n v="38"/>
    <x v="2"/>
    <s v="East"/>
    <s v="P014"/>
    <x v="29"/>
    <x v="0"/>
    <s v="Home Decor"/>
    <n v="2"/>
    <n v="1299"/>
    <n v="0.1"/>
    <n v="1380"/>
    <x v="2"/>
    <s v="Delivered"/>
    <s v="Website"/>
    <n v="5"/>
    <n v="2598"/>
    <n v="259.8"/>
    <n v="2338.1999999999998"/>
    <n v="1380"/>
    <n v="958.19999999999982"/>
    <n v="0"/>
    <s v="Feb"/>
    <n v="2026"/>
    <x v="2"/>
  </r>
  <r>
    <s v="ORD103425"/>
    <d v="2026-02-17T00:00:00"/>
    <s v="CUST1802"/>
    <s v="Arjun Rao"/>
    <s v="Female"/>
    <n v="29"/>
    <x v="4"/>
    <s v="South"/>
    <s v="P029"/>
    <x v="11"/>
    <x v="4"/>
    <s v="Technology"/>
    <n v="2"/>
    <n v="1299"/>
    <n v="0.05"/>
    <n v="1220"/>
    <x v="1"/>
    <s v="Delivered"/>
    <s v="Website"/>
    <n v="2"/>
    <n v="2598"/>
    <n v="129.9"/>
    <n v="2468.1"/>
    <n v="1220"/>
    <n v="1248.0999999999999"/>
    <n v="0"/>
    <s v="Feb"/>
    <n v="2026"/>
    <x v="3"/>
  </r>
  <r>
    <s v="ORD103207"/>
    <d v="2026-02-17T00:00:00"/>
    <s v="CUST0684"/>
    <s v="Rahul Kumar"/>
    <s v="Male"/>
    <n v="20"/>
    <x v="12"/>
    <s v="West"/>
    <s v="P028"/>
    <x v="12"/>
    <x v="4"/>
    <s v="Technology"/>
    <n v="3"/>
    <n v="1099"/>
    <n v="0.25"/>
    <n v="1560"/>
    <x v="2"/>
    <s v="Delivered"/>
    <s v="Website"/>
    <n v="4"/>
    <n v="3297"/>
    <n v="824.25"/>
    <n v="2472.75"/>
    <n v="1560"/>
    <n v="912.75"/>
    <n v="0"/>
    <s v="Feb"/>
    <n v="2026"/>
    <x v="0"/>
  </r>
  <r>
    <s v="ORD100384"/>
    <d v="2026-02-17T00:00:00"/>
    <s v="CUST1819"/>
    <s v="Vansh Chopra"/>
    <s v="Female"/>
    <n v="50"/>
    <x v="13"/>
    <s v="North"/>
    <s v="P021"/>
    <x v="3"/>
    <x v="1"/>
    <s v="Skincare"/>
    <n v="1"/>
    <n v="499"/>
    <n v="0.1"/>
    <n v="220"/>
    <x v="3"/>
    <s v="Delivered"/>
    <s v="Mobile App"/>
    <n v="5"/>
    <n v="499"/>
    <n v="49.900000000000006"/>
    <n v="449.1"/>
    <n v="220"/>
    <n v="229.10000000000002"/>
    <n v="0"/>
    <s v="Feb"/>
    <n v="2026"/>
    <x v="1"/>
  </r>
  <r>
    <s v="ORD101978"/>
    <d v="2026-02-17T00:00:00"/>
    <s v="CUST0411"/>
    <s v="Vansh Chopra"/>
    <s v="Male"/>
    <n v="52"/>
    <x v="2"/>
    <s v="East"/>
    <s v="P022"/>
    <x v="4"/>
    <x v="1"/>
    <s v="Skincare"/>
    <n v="1"/>
    <n v="799"/>
    <n v="0.15"/>
    <n v="360"/>
    <x v="3"/>
    <s v="Delivered"/>
    <s v="Mobile App"/>
    <n v="4"/>
    <n v="799"/>
    <n v="119.85"/>
    <n v="679.15"/>
    <n v="360"/>
    <n v="319.14999999999998"/>
    <n v="0"/>
    <s v="Feb"/>
    <n v="2026"/>
    <x v="1"/>
  </r>
  <r>
    <s v="ORD101241"/>
    <d v="2026-02-18T00:00:00"/>
    <s v="CUST0659"/>
    <s v="Anjali Verma"/>
    <s v="Female"/>
    <n v="37"/>
    <x v="5"/>
    <s v="West"/>
    <s v="P011"/>
    <x v="24"/>
    <x v="0"/>
    <s v="Kitchen"/>
    <n v="2"/>
    <n v="3499"/>
    <n v="0.2"/>
    <n v="4500"/>
    <x v="1"/>
    <s v="Delivered"/>
    <s v="Mobile App"/>
    <n v="5"/>
    <n v="6998"/>
    <n v="1399.6000000000001"/>
    <n v="5598.4"/>
    <n v="4500"/>
    <n v="1098.3999999999996"/>
    <n v="0"/>
    <s v="Feb"/>
    <n v="2026"/>
    <x v="2"/>
  </r>
  <r>
    <s v="ORD103194"/>
    <d v="2026-02-18T00:00:00"/>
    <s v="CUST1239"/>
    <s v="Aditi Saxena"/>
    <s v="Female"/>
    <n v="32"/>
    <x v="12"/>
    <s v="West"/>
    <s v="P022"/>
    <x v="4"/>
    <x v="1"/>
    <s v="Skincare"/>
    <n v="1"/>
    <n v="799"/>
    <n v="0.05"/>
    <n v="360"/>
    <x v="3"/>
    <s v="Delivered"/>
    <s v="Website"/>
    <n v="4"/>
    <n v="799"/>
    <n v="39.950000000000003"/>
    <n v="759.05"/>
    <n v="360"/>
    <n v="399.04999999999995"/>
    <n v="0"/>
    <s v="Feb"/>
    <n v="2026"/>
    <x v="3"/>
  </r>
  <r>
    <s v="ORD102637"/>
    <d v="2026-02-18T00:00:00"/>
    <s v="CUST1909"/>
    <s v="Pranav Bansal"/>
    <s v="Male"/>
    <n v="18"/>
    <x v="20"/>
    <s v="South"/>
    <s v="P002"/>
    <x v="10"/>
    <x v="3"/>
    <s v="Audio"/>
    <n v="2"/>
    <n v="1899"/>
    <n v="0.1"/>
    <n v="2240"/>
    <x v="4"/>
    <s v="Cancelled"/>
    <s v="Mobile App"/>
    <m/>
    <n v="3798"/>
    <n v="379.8"/>
    <n v="3418.2"/>
    <n v="2240"/>
    <n v="1178.1999999999998"/>
    <n v="0"/>
    <s v="Feb"/>
    <n v="2026"/>
    <x v="0"/>
  </r>
  <r>
    <s v="ORD103215"/>
    <d v="2026-02-18T00:00:00"/>
    <s v="CUST2011"/>
    <s v="Vansh Chopra"/>
    <s v="Male"/>
    <n v="27"/>
    <x v="4"/>
    <s v="South"/>
    <s v="P005"/>
    <x v="27"/>
    <x v="3"/>
    <s v="Accessories"/>
    <n v="3"/>
    <n v="1599"/>
    <n v="0.15"/>
    <n v="2760"/>
    <x v="0"/>
    <s v="Delivered"/>
    <s v="Mobile App"/>
    <n v="4"/>
    <n v="4797"/>
    <n v="719.55"/>
    <n v="4077.45"/>
    <n v="2760"/>
    <n v="1317.4499999999998"/>
    <n v="0"/>
    <s v="Feb"/>
    <n v="2026"/>
    <x v="3"/>
  </r>
  <r>
    <s v="ORD101530"/>
    <d v="2026-02-18T00:00:00"/>
    <s v="CUST1263"/>
    <s v="Isha Mehta"/>
    <s v="Female"/>
    <n v="35"/>
    <x v="16"/>
    <s v="North"/>
    <s v="P019"/>
    <x v="18"/>
    <x v="5"/>
    <s v="Sports"/>
    <n v="2"/>
    <n v="1499"/>
    <n v="0.15"/>
    <n v="1600"/>
    <x v="0"/>
    <s v="Delivered"/>
    <s v="Mobile App"/>
    <n v="4"/>
    <n v="2998"/>
    <n v="449.7"/>
    <n v="2548.3000000000002"/>
    <n v="1600"/>
    <n v="948.30000000000018"/>
    <n v="0"/>
    <s v="Feb"/>
    <n v="2026"/>
    <x v="3"/>
  </r>
  <r>
    <s v="ORD103359"/>
    <d v="2026-02-18T00:00:00"/>
    <s v="CUST0893"/>
    <s v="Kavya Patel"/>
    <s v="Female"/>
    <n v="48"/>
    <x v="9"/>
    <s v="North"/>
    <s v="P008"/>
    <x v="2"/>
    <x v="2"/>
    <s v="Clothing"/>
    <n v="1"/>
    <n v="799"/>
    <n v="0.05"/>
    <n v="390"/>
    <x v="0"/>
    <s v="Delivered"/>
    <s v="Website"/>
    <n v="4"/>
    <n v="799"/>
    <n v="39.950000000000003"/>
    <n v="759.05"/>
    <n v="390"/>
    <n v="369.04999999999995"/>
    <n v="0"/>
    <s v="Feb"/>
    <n v="2026"/>
    <x v="1"/>
  </r>
  <r>
    <s v="ORD102098"/>
    <d v="2026-02-18T00:00:00"/>
    <s v="CUST0872"/>
    <s v="Sanya Malhotra"/>
    <s v="Female"/>
    <n v="27"/>
    <x v="5"/>
    <s v="West"/>
    <s v="P016"/>
    <x v="28"/>
    <x v="5"/>
    <s v="Fitness"/>
    <n v="2"/>
    <n v="999"/>
    <n v="0.15"/>
    <n v="1040"/>
    <x v="1"/>
    <s v="Delivered"/>
    <s v="Website"/>
    <n v="5"/>
    <n v="1998"/>
    <n v="299.7"/>
    <n v="1698.3"/>
    <n v="1040"/>
    <n v="658.3"/>
    <n v="0"/>
    <s v="Feb"/>
    <n v="2026"/>
    <x v="3"/>
  </r>
  <r>
    <s v="ORD100019"/>
    <d v="2026-02-18T00:00:00"/>
    <s v="CUST1930"/>
    <s v="Arjun Rao"/>
    <s v="Female"/>
    <n v="29"/>
    <x v="15"/>
    <s v="West"/>
    <s v="P017"/>
    <x v="17"/>
    <x v="5"/>
    <s v="Fitness"/>
    <n v="4"/>
    <n v="2499"/>
    <n v="0"/>
    <n v="5800"/>
    <x v="0"/>
    <s v="Delivered"/>
    <s v="Mobile App"/>
    <n v="4"/>
    <n v="9996"/>
    <n v="0"/>
    <n v="9996"/>
    <n v="5800"/>
    <n v="4196"/>
    <n v="0"/>
    <s v="Feb"/>
    <n v="2026"/>
    <x v="3"/>
  </r>
  <r>
    <s v="ORD103346"/>
    <d v="2026-02-18T00:00:00"/>
    <s v="CUST1678"/>
    <s v="Aditya Kapoor"/>
    <s v="Female"/>
    <n v="26"/>
    <x v="11"/>
    <s v="West"/>
    <s v="P019"/>
    <x v="18"/>
    <x v="5"/>
    <s v="Sports"/>
    <n v="1"/>
    <n v="1499"/>
    <n v="0.1"/>
    <n v="800"/>
    <x v="5"/>
    <s v="Delivered"/>
    <s v="Website"/>
    <n v="4"/>
    <n v="1499"/>
    <n v="149.9"/>
    <n v="1349.1"/>
    <n v="800"/>
    <n v="549.09999999999991"/>
    <n v="0"/>
    <s v="Feb"/>
    <n v="2026"/>
    <x v="3"/>
  </r>
  <r>
    <s v="ORD104434"/>
    <d v="2026-02-18T00:00:00"/>
    <s v="CUST1919"/>
    <s v="Shivam Mehta"/>
    <s v="Female"/>
    <n v="27"/>
    <x v="4"/>
    <s v="South"/>
    <s v="P008"/>
    <x v="2"/>
    <x v="2"/>
    <s v="Clothing"/>
    <n v="1"/>
    <n v="799"/>
    <n v="0.15"/>
    <n v="390"/>
    <x v="1"/>
    <s v="Delivered"/>
    <s v="Website"/>
    <n v="3"/>
    <n v="799"/>
    <n v="119.85"/>
    <n v="679.15"/>
    <n v="390"/>
    <n v="289.14999999999998"/>
    <n v="0"/>
    <s v="Feb"/>
    <n v="2026"/>
    <x v="3"/>
  </r>
  <r>
    <s v="ORD101104"/>
    <d v="2026-02-18T00:00:00"/>
    <s v="CUST0582"/>
    <s v="Kabir Gupta"/>
    <s v="Male"/>
    <n v="35"/>
    <x v="8"/>
    <s v="East"/>
    <s v="P018"/>
    <x v="16"/>
    <x v="5"/>
    <s v="Sports"/>
    <n v="4"/>
    <n v="2199"/>
    <n v="0"/>
    <n v="5000"/>
    <x v="3"/>
    <s v="Delivered"/>
    <s v="Website"/>
    <n v="5"/>
    <n v="8796"/>
    <n v="0"/>
    <n v="8796"/>
    <n v="5000"/>
    <n v="3796"/>
    <n v="0"/>
    <s v="Feb"/>
    <n v="2026"/>
    <x v="3"/>
  </r>
  <r>
    <s v="ORD103456"/>
    <d v="2026-02-18T00:00:00"/>
    <s v="CUST0507"/>
    <s v="Vansh Chopra"/>
    <s v="Male"/>
    <n v="33"/>
    <x v="10"/>
    <s v="South"/>
    <s v="P023"/>
    <x v="20"/>
    <x v="1"/>
    <s v="Haircare"/>
    <n v="3"/>
    <n v="649"/>
    <n v="0.2"/>
    <n v="870"/>
    <x v="4"/>
    <s v="Delivered"/>
    <s v="Mobile App"/>
    <n v="5"/>
    <n v="1947"/>
    <n v="389.40000000000003"/>
    <n v="1557.6"/>
    <n v="870"/>
    <n v="687.59999999999991"/>
    <n v="0"/>
    <s v="Feb"/>
    <n v="2026"/>
    <x v="3"/>
  </r>
  <r>
    <s v="ORD101938"/>
    <d v="2026-02-18T00:00:00"/>
    <s v="CUST2021"/>
    <s v="Akash Bansal"/>
    <s v="Male"/>
    <n v="20"/>
    <x v="19"/>
    <s v="East"/>
    <s v="P003"/>
    <x v="9"/>
    <x v="3"/>
    <s v="Wearables"/>
    <n v="1"/>
    <n v="3299"/>
    <n v="0.05"/>
    <n v="2100"/>
    <x v="1"/>
    <s v="Delivered"/>
    <s v="Website"/>
    <n v="3"/>
    <n v="3299"/>
    <n v="164.95000000000002"/>
    <n v="3134.05"/>
    <n v="2100"/>
    <n v="1034.0500000000002"/>
    <n v="0"/>
    <s v="Feb"/>
    <n v="2026"/>
    <x v="0"/>
  </r>
  <r>
    <s v="ORD103998"/>
    <d v="2026-02-19T00:00:00"/>
    <s v="CUST1985"/>
    <s v="Diya Mishra"/>
    <s v="Male"/>
    <n v="30"/>
    <x v="15"/>
    <s v="West"/>
    <s v="P020"/>
    <x v="14"/>
    <x v="5"/>
    <s v="Fitness"/>
    <n v="1"/>
    <n v="699"/>
    <n v="0.15"/>
    <n v="320"/>
    <x v="0"/>
    <s v="Delivered"/>
    <s v="Website"/>
    <n v="4"/>
    <n v="699"/>
    <n v="104.85"/>
    <n v="594.15"/>
    <n v="320"/>
    <n v="274.14999999999998"/>
    <n v="0"/>
    <s v="Feb"/>
    <n v="2026"/>
    <x v="3"/>
  </r>
  <r>
    <s v="ORD100460"/>
    <d v="2026-02-19T00:00:00"/>
    <s v="CUST0461"/>
    <s v="Tanvi Patel"/>
    <s v="Male"/>
    <n v="27"/>
    <x v="7"/>
    <s v="West"/>
    <s v="P002"/>
    <x v="10"/>
    <x v="3"/>
    <s v="Audio"/>
    <n v="1"/>
    <n v="1899"/>
    <n v="0"/>
    <n v="1120"/>
    <x v="2"/>
    <s v="Delivered"/>
    <s v="Website"/>
    <n v="3"/>
    <n v="1899"/>
    <n v="0"/>
    <n v="1899"/>
    <n v="1120"/>
    <n v="779"/>
    <n v="0"/>
    <s v="Feb"/>
    <n v="2026"/>
    <x v="3"/>
  </r>
  <r>
    <s v="ORD104211"/>
    <d v="2026-02-19T00:00:00"/>
    <s v="CUST0876"/>
    <s v="Rahul Kumar"/>
    <s v="Female"/>
    <n v="36"/>
    <x v="13"/>
    <s v="North"/>
    <s v="P005"/>
    <x v="27"/>
    <x v="3"/>
    <s v="Accessories"/>
    <n v="1"/>
    <n v="1599"/>
    <n v="0.1"/>
    <n v="920"/>
    <x v="1"/>
    <s v="Delivered"/>
    <s v="Mobile App"/>
    <n v="4"/>
    <n v="1599"/>
    <n v="159.9"/>
    <n v="1439.1"/>
    <n v="920"/>
    <n v="519.09999999999991"/>
    <n v="0"/>
    <s v="Feb"/>
    <n v="2026"/>
    <x v="2"/>
  </r>
  <r>
    <s v="ORD100502"/>
    <d v="2026-02-19T00:00:00"/>
    <s v="CUST1495"/>
    <s v="Aditi Saxena"/>
    <s v="Male"/>
    <n v="42"/>
    <x v="15"/>
    <s v="West"/>
    <s v="P021"/>
    <x v="3"/>
    <x v="1"/>
    <s v="Skincare"/>
    <n v="4"/>
    <n v="499"/>
    <n v="0.1"/>
    <n v="880"/>
    <x v="3"/>
    <s v="Delivered"/>
    <s v="Mobile App"/>
    <n v="5"/>
    <n v="1996"/>
    <n v="199.60000000000002"/>
    <n v="1796.4"/>
    <n v="880"/>
    <n v="916.40000000000009"/>
    <n v="0"/>
    <s v="Feb"/>
    <n v="2026"/>
    <x v="2"/>
  </r>
  <r>
    <s v="ORD103564"/>
    <d v="2026-02-19T00:00:00"/>
    <s v="CUST0079"/>
    <s v="Isha Mehta"/>
    <s v="Male"/>
    <n v="28"/>
    <x v="19"/>
    <s v="East"/>
    <s v="P008"/>
    <x v="2"/>
    <x v="2"/>
    <s v="Clothing"/>
    <n v="1"/>
    <n v="799"/>
    <n v="0.1"/>
    <n v="390"/>
    <x v="4"/>
    <s v="Cancelled"/>
    <s v="Mobile App"/>
    <m/>
    <n v="799"/>
    <n v="79.900000000000006"/>
    <n v="719.1"/>
    <n v="390"/>
    <n v="329.1"/>
    <n v="0"/>
    <s v="Feb"/>
    <n v="2026"/>
    <x v="3"/>
  </r>
  <r>
    <s v="ORD104900"/>
    <d v="2026-02-19T00:00:00"/>
    <s v="CUST0819"/>
    <s v="Anjali Verma"/>
    <s v="Male"/>
    <n v="43"/>
    <x v="2"/>
    <s v="East"/>
    <s v="P004"/>
    <x v="19"/>
    <x v="3"/>
    <s v="Accessories"/>
    <n v="1"/>
    <n v="899"/>
    <n v="0.3"/>
    <n v="480"/>
    <x v="3"/>
    <s v="Delivered"/>
    <s v="Mobile App"/>
    <n v="4"/>
    <n v="899"/>
    <n v="269.7"/>
    <n v="629.29999999999995"/>
    <n v="480"/>
    <n v="149.29999999999995"/>
    <n v="0"/>
    <s v="Feb"/>
    <n v="2026"/>
    <x v="2"/>
  </r>
  <r>
    <s v="ORD100187"/>
    <d v="2026-02-19T00:00:00"/>
    <s v="CUST1342"/>
    <s v="Pooja Kapoor"/>
    <s v="Female"/>
    <n v="37"/>
    <x v="20"/>
    <s v="South"/>
    <s v="P025"/>
    <x v="1"/>
    <x v="1"/>
    <s v="Skincare"/>
    <n v="3"/>
    <n v="699"/>
    <n v="0"/>
    <n v="930"/>
    <x v="0"/>
    <s v="Delivered"/>
    <s v="Mobile App"/>
    <n v="4"/>
    <n v="2097"/>
    <n v="0"/>
    <n v="2097"/>
    <n v="930"/>
    <n v="1167"/>
    <n v="0"/>
    <s v="Feb"/>
    <n v="2026"/>
    <x v="2"/>
  </r>
  <r>
    <s v="ORD104083"/>
    <d v="2026-02-20T00:00:00"/>
    <s v="CUST2122"/>
    <s v="Arjun Rao"/>
    <s v="Male"/>
    <n v="34"/>
    <x v="17"/>
    <s v="North"/>
    <s v="P009"/>
    <x v="21"/>
    <x v="2"/>
    <s v="Clothing"/>
    <n v="3"/>
    <n v="1999"/>
    <n v="0.05"/>
    <n v="3150"/>
    <x v="3"/>
    <s v="Delivered"/>
    <s v="Mobile App"/>
    <n v="5"/>
    <n v="5997"/>
    <n v="299.85000000000002"/>
    <n v="5697.15"/>
    <n v="3150"/>
    <n v="2547.1499999999996"/>
    <n v="0"/>
    <s v="Feb"/>
    <n v="2026"/>
    <x v="3"/>
  </r>
  <r>
    <s v="ORD101876"/>
    <d v="2026-02-20T00:00:00"/>
    <s v="CUST1081"/>
    <s v="Meera Singh"/>
    <s v="Male"/>
    <n v="23"/>
    <x v="18"/>
    <s v="South"/>
    <s v="P020"/>
    <x v="14"/>
    <x v="5"/>
    <s v="Fitness"/>
    <n v="1"/>
    <n v="699"/>
    <n v="0.15"/>
    <n v="320"/>
    <x v="0"/>
    <s v="Delivered"/>
    <s v="Mobile App"/>
    <n v="4"/>
    <n v="699"/>
    <n v="104.85"/>
    <n v="594.15"/>
    <n v="320"/>
    <n v="274.14999999999998"/>
    <n v="0"/>
    <s v="Feb"/>
    <n v="2026"/>
    <x v="0"/>
  </r>
  <r>
    <s v="ORD100160"/>
    <d v="2026-02-20T00:00:00"/>
    <s v="CUST0546"/>
    <s v="Manish Agarwal"/>
    <s v="Female"/>
    <n v="38"/>
    <x v="8"/>
    <s v="East"/>
    <s v="P008"/>
    <x v="2"/>
    <x v="2"/>
    <s v="Clothing"/>
    <n v="4"/>
    <n v="799"/>
    <n v="0.15"/>
    <n v="1560"/>
    <x v="2"/>
    <s v="Delivered"/>
    <s v="Mobile App"/>
    <n v="5"/>
    <n v="3196"/>
    <n v="479.4"/>
    <n v="2716.6"/>
    <n v="1560"/>
    <n v="1156.5999999999999"/>
    <n v="0"/>
    <s v="Feb"/>
    <n v="2026"/>
    <x v="2"/>
  </r>
  <r>
    <s v="ORD103844"/>
    <d v="2026-02-20T00:00:00"/>
    <s v="CUST2134"/>
    <s v="Simran Gupta"/>
    <s v="Male"/>
    <n v="32"/>
    <x v="6"/>
    <s v="North"/>
    <s v="P027"/>
    <x v="25"/>
    <x v="4"/>
    <s v="Business"/>
    <n v="4"/>
    <n v="699"/>
    <n v="0.15"/>
    <n v="1200"/>
    <x v="5"/>
    <s v="Delivered"/>
    <s v="Website"/>
    <n v="4"/>
    <n v="2796"/>
    <n v="419.4"/>
    <n v="2376.6"/>
    <n v="1200"/>
    <n v="1176.5999999999999"/>
    <n v="0"/>
    <s v="Feb"/>
    <n v="2026"/>
    <x v="3"/>
  </r>
  <r>
    <s v="ORD102537"/>
    <d v="2026-02-20T00:00:00"/>
    <s v="CUST1485"/>
    <s v="Tanvi Patel"/>
    <s v="Female"/>
    <n v="23"/>
    <x v="3"/>
    <s v="East"/>
    <s v="P007"/>
    <x v="5"/>
    <x v="2"/>
    <s v="Footwear"/>
    <n v="2"/>
    <n v="2899"/>
    <n v="0.1"/>
    <n v="3400"/>
    <x v="3"/>
    <s v="Delivered"/>
    <s v="Mobile App"/>
    <n v="2"/>
    <n v="5798"/>
    <n v="579.80000000000007"/>
    <n v="5218.2"/>
    <n v="3400"/>
    <n v="1818.1999999999998"/>
    <n v="0"/>
    <s v="Feb"/>
    <n v="2026"/>
    <x v="0"/>
  </r>
  <r>
    <s v="ORD101369"/>
    <d v="2026-02-20T00:00:00"/>
    <s v="CUST0368"/>
    <s v="Mohit Sharma"/>
    <s v="Male"/>
    <n v="37"/>
    <x v="1"/>
    <s v="North"/>
    <s v="P002"/>
    <x v="10"/>
    <x v="3"/>
    <s v="Audio"/>
    <n v="2"/>
    <n v="1899"/>
    <n v="0"/>
    <n v="2240"/>
    <x v="0"/>
    <s v="Delivered"/>
    <s v="Website"/>
    <n v="5"/>
    <n v="3798"/>
    <n v="0"/>
    <n v="3798"/>
    <n v="2240"/>
    <n v="1558"/>
    <n v="0"/>
    <s v="Feb"/>
    <n v="2026"/>
    <x v="2"/>
  </r>
  <r>
    <s v="ORD103361"/>
    <d v="2026-02-20T00:00:00"/>
    <s v="CUST0915"/>
    <s v="Anjali Verma"/>
    <s v="Female"/>
    <n v="18"/>
    <x v="1"/>
    <s v="North"/>
    <s v="P024"/>
    <x v="13"/>
    <x v="1"/>
    <s v="Fragrance"/>
    <n v="2"/>
    <n v="1799"/>
    <n v="0.15"/>
    <n v="1800"/>
    <x v="4"/>
    <s v="Delivered"/>
    <s v="Mobile App"/>
    <n v="4"/>
    <n v="3598"/>
    <n v="539.69999999999993"/>
    <n v="3058.3"/>
    <n v="1800"/>
    <n v="1258.3000000000002"/>
    <n v="0"/>
    <s v="Feb"/>
    <n v="2026"/>
    <x v="0"/>
  </r>
  <r>
    <s v="ORD103413"/>
    <d v="2026-02-20T00:00:00"/>
    <s v="CUST1202"/>
    <s v="Yash Agarwal"/>
    <s v="Male"/>
    <n v="26"/>
    <x v="8"/>
    <s v="East"/>
    <s v="P028"/>
    <x v="12"/>
    <x v="4"/>
    <s v="Technology"/>
    <n v="2"/>
    <n v="1099"/>
    <n v="0.15"/>
    <n v="1040"/>
    <x v="3"/>
    <s v="Delivered"/>
    <s v="Mobile App"/>
    <n v="3"/>
    <n v="2198"/>
    <n v="329.7"/>
    <n v="1868.3"/>
    <n v="1040"/>
    <n v="828.3"/>
    <n v="0"/>
    <s v="Feb"/>
    <n v="2026"/>
    <x v="3"/>
  </r>
  <r>
    <s v="ORD101108"/>
    <d v="2026-02-20T00:00:00"/>
    <s v="CUST1687"/>
    <s v="Aditi Saxena"/>
    <s v="Male"/>
    <n v="31"/>
    <x v="12"/>
    <s v="West"/>
    <s v="P030"/>
    <x v="7"/>
    <x v="4"/>
    <s v="Self Development"/>
    <n v="2"/>
    <n v="599"/>
    <n v="0.05"/>
    <n v="520"/>
    <x v="1"/>
    <s v="Delivered"/>
    <s v="Website"/>
    <n v="3"/>
    <n v="1198"/>
    <n v="59.900000000000006"/>
    <n v="1138.0999999999999"/>
    <n v="520"/>
    <n v="618.09999999999991"/>
    <n v="0"/>
    <s v="Feb"/>
    <n v="2026"/>
    <x v="3"/>
  </r>
  <r>
    <s v="ORD104554"/>
    <d v="2026-02-20T00:00:00"/>
    <s v="CUST1226"/>
    <s v="Arjun Rao"/>
    <s v="Female"/>
    <n v="30"/>
    <x v="19"/>
    <s v="East"/>
    <s v="P003"/>
    <x v="9"/>
    <x v="3"/>
    <s v="Wearables"/>
    <n v="3"/>
    <n v="3299"/>
    <n v="0.1"/>
    <n v="6300"/>
    <x v="3"/>
    <s v="Delivered"/>
    <s v="Mobile App"/>
    <n v="3"/>
    <n v="9897"/>
    <n v="989.7"/>
    <n v="8907.2999999999993"/>
    <n v="6300"/>
    <n v="2607.2999999999993"/>
    <n v="0"/>
    <s v="Feb"/>
    <n v="2026"/>
    <x v="3"/>
  </r>
  <r>
    <s v="ORD101565"/>
    <d v="2026-02-21T00:00:00"/>
    <s v="CUST2038"/>
    <s v="Simran Gupta"/>
    <s v="Male"/>
    <n v="23"/>
    <x v="17"/>
    <s v="North"/>
    <s v="P011"/>
    <x v="24"/>
    <x v="0"/>
    <s v="Kitchen"/>
    <n v="4"/>
    <n v="3499"/>
    <n v="0.1"/>
    <n v="9000"/>
    <x v="3"/>
    <s v="Delivered"/>
    <s v="Website"/>
    <n v="5"/>
    <n v="13996"/>
    <n v="1399.6000000000001"/>
    <n v="12596.4"/>
    <n v="9000"/>
    <n v="3596.3999999999996"/>
    <n v="0"/>
    <s v="Feb"/>
    <n v="2026"/>
    <x v="0"/>
  </r>
  <r>
    <s v="ORD102581"/>
    <d v="2026-02-21T00:00:00"/>
    <s v="CUST1758"/>
    <s v="Pooja Kapoor"/>
    <s v="Male"/>
    <n v="25"/>
    <x v="4"/>
    <s v="South"/>
    <s v="P026"/>
    <x v="15"/>
    <x v="4"/>
    <s v="Fiction"/>
    <n v="4"/>
    <n v="899"/>
    <n v="0.15"/>
    <n v="1680"/>
    <x v="3"/>
    <s v="Delivered"/>
    <s v="Mobile App"/>
    <n v="4"/>
    <n v="3596"/>
    <n v="539.4"/>
    <n v="3056.6"/>
    <n v="1680"/>
    <n v="1376.6"/>
    <n v="0"/>
    <s v="Feb"/>
    <n v="2026"/>
    <x v="0"/>
  </r>
  <r>
    <s v="ORD102247"/>
    <d v="2026-02-21T00:00:00"/>
    <s v="CUST0986"/>
    <s v="Rohan Rao"/>
    <s v="Female"/>
    <n v="29"/>
    <x v="11"/>
    <s v="West"/>
    <s v="P022"/>
    <x v="4"/>
    <x v="1"/>
    <s v="Skincare"/>
    <n v="1"/>
    <n v="799"/>
    <n v="0.15"/>
    <n v="360"/>
    <x v="1"/>
    <s v="Delivered"/>
    <s v="Mobile App"/>
    <n v="4"/>
    <n v="799"/>
    <n v="119.85"/>
    <n v="679.15"/>
    <n v="360"/>
    <n v="319.14999999999998"/>
    <n v="0"/>
    <s v="Feb"/>
    <n v="2026"/>
    <x v="3"/>
  </r>
  <r>
    <s v="ORD103824"/>
    <d v="2026-02-21T00:00:00"/>
    <s v="CUST1938"/>
    <s v="Yash Agarwal"/>
    <s v="Female"/>
    <n v="44"/>
    <x v="14"/>
    <s v="South"/>
    <s v="P007"/>
    <x v="5"/>
    <x v="2"/>
    <s v="Footwear"/>
    <n v="1"/>
    <n v="2899"/>
    <n v="0.2"/>
    <n v="1700"/>
    <x v="0"/>
    <s v="Delivered"/>
    <s v="Mobile App"/>
    <n v="2"/>
    <n v="2899"/>
    <n v="579.80000000000007"/>
    <n v="2319.1999999999998"/>
    <n v="1700"/>
    <n v="619.19999999999982"/>
    <n v="0"/>
    <s v="Feb"/>
    <n v="2026"/>
    <x v="2"/>
  </r>
  <r>
    <s v="ORD100367"/>
    <d v="2026-02-21T00:00:00"/>
    <s v="CUST1075"/>
    <s v="Anjali Verma"/>
    <s v="Male"/>
    <n v="29"/>
    <x v="6"/>
    <s v="North"/>
    <s v="P012"/>
    <x v="0"/>
    <x v="0"/>
    <s v="Kitchen"/>
    <n v="2"/>
    <n v="5999"/>
    <n v="0"/>
    <n v="7800"/>
    <x v="3"/>
    <s v="Delivered"/>
    <s v="Website"/>
    <n v="5"/>
    <n v="11998"/>
    <n v="0"/>
    <n v="11998"/>
    <n v="7800"/>
    <n v="4198"/>
    <n v="0"/>
    <s v="Feb"/>
    <n v="2026"/>
    <x v="3"/>
  </r>
  <r>
    <s v="ORD101423"/>
    <d v="2026-02-22T00:00:00"/>
    <s v="CUST0723"/>
    <s v="Anjali Verma"/>
    <s v="Male"/>
    <n v="35"/>
    <x v="12"/>
    <s v="West"/>
    <s v="P001"/>
    <x v="6"/>
    <x v="3"/>
    <s v="Audio"/>
    <n v="2"/>
    <n v="2499"/>
    <n v="0"/>
    <n v="3100"/>
    <x v="4"/>
    <s v="Returned"/>
    <s v="Website"/>
    <n v="4"/>
    <n v="4998"/>
    <n v="0"/>
    <n v="4998"/>
    <n v="3100"/>
    <n v="1898"/>
    <n v="0"/>
    <s v="Feb"/>
    <n v="2026"/>
    <x v="3"/>
  </r>
  <r>
    <s v="ORD102012"/>
    <d v="2026-02-22T00:00:00"/>
    <s v="CUST0227"/>
    <s v="Riya Verma"/>
    <s v="Female"/>
    <n v="23"/>
    <x v="1"/>
    <s v="North"/>
    <s v="P014"/>
    <x v="29"/>
    <x v="0"/>
    <s v="Home Decor"/>
    <n v="3"/>
    <n v="1299"/>
    <n v="0.1"/>
    <n v="2070"/>
    <x v="3"/>
    <s v="Delivered"/>
    <s v="Mobile App"/>
    <n v="4"/>
    <n v="3897"/>
    <n v="389.70000000000005"/>
    <n v="3507.3"/>
    <n v="2070"/>
    <n v="1437.3000000000002"/>
    <n v="0"/>
    <s v="Feb"/>
    <n v="2026"/>
    <x v="0"/>
  </r>
  <r>
    <s v="ORD100861"/>
    <d v="2026-02-22T00:00:00"/>
    <s v="CUST1138"/>
    <s v="Yash Agarwal"/>
    <s v="Female"/>
    <n v="40"/>
    <x v="23"/>
    <s v="West"/>
    <s v="P009"/>
    <x v="21"/>
    <x v="2"/>
    <s v="Clothing"/>
    <n v="1"/>
    <n v="1999"/>
    <n v="0.15"/>
    <n v="1050"/>
    <x v="1"/>
    <s v="Delivered"/>
    <s v="Mobile App"/>
    <n v="4"/>
    <n v="1999"/>
    <n v="299.84999999999997"/>
    <n v="1699.15"/>
    <n v="1050"/>
    <n v="649.15000000000009"/>
    <n v="0"/>
    <s v="Feb"/>
    <n v="2026"/>
    <x v="2"/>
  </r>
  <r>
    <s v="ORD100925"/>
    <d v="2026-02-22T00:00:00"/>
    <s v="CUST1926"/>
    <s v="Kabir Gupta"/>
    <s v="Female"/>
    <n v="18"/>
    <x v="15"/>
    <s v="West"/>
    <s v="P002"/>
    <x v="10"/>
    <x v="3"/>
    <s v="Audio"/>
    <n v="1"/>
    <n v="1899"/>
    <n v="0.1"/>
    <n v="1120"/>
    <x v="0"/>
    <s v="Delivered"/>
    <s v="Mobile App"/>
    <n v="3"/>
    <n v="1899"/>
    <n v="189.9"/>
    <n v="1709.1"/>
    <n v="1120"/>
    <n v="589.09999999999991"/>
    <n v="0"/>
    <s v="Feb"/>
    <n v="2026"/>
    <x v="0"/>
  </r>
  <r>
    <s v="ORD100378"/>
    <d v="2026-02-22T00:00:00"/>
    <s v="CUST1742"/>
    <s v="Aditya Kapoor"/>
    <s v="Male"/>
    <n v="22"/>
    <x v="1"/>
    <s v="North"/>
    <s v="P024"/>
    <x v="13"/>
    <x v="1"/>
    <s v="Fragrance"/>
    <n v="1"/>
    <n v="1799"/>
    <n v="0"/>
    <n v="900"/>
    <x v="0"/>
    <s v="Delivered"/>
    <s v="Website"/>
    <n v="4"/>
    <n v="1799"/>
    <n v="0"/>
    <n v="1799"/>
    <n v="900"/>
    <n v="899"/>
    <n v="0"/>
    <s v="Feb"/>
    <n v="2026"/>
    <x v="0"/>
  </r>
  <r>
    <s v="ORD103070"/>
    <d v="2026-02-22T00:00:00"/>
    <s v="CUST0169"/>
    <s v="Zoya Singh"/>
    <s v="Female"/>
    <n v="28"/>
    <x v="15"/>
    <s v="West"/>
    <s v="P007"/>
    <x v="5"/>
    <x v="2"/>
    <s v="Footwear"/>
    <n v="2"/>
    <n v="2899"/>
    <n v="0.2"/>
    <n v="3400"/>
    <x v="3"/>
    <s v="Delivered"/>
    <s v="Website"/>
    <n v="5"/>
    <n v="5798"/>
    <n v="1159.6000000000001"/>
    <n v="4638.3999999999996"/>
    <n v="3400"/>
    <n v="1238.3999999999996"/>
    <n v="0"/>
    <s v="Feb"/>
    <n v="2026"/>
    <x v="3"/>
  </r>
  <r>
    <s v="ORD103234"/>
    <d v="2026-02-23T00:00:00"/>
    <s v="CUST1169"/>
    <s v="Sakshi Mishra"/>
    <s v="Male"/>
    <n v="43"/>
    <x v="21"/>
    <s v="East"/>
    <s v="P021"/>
    <x v="3"/>
    <x v="1"/>
    <s v="Skincare"/>
    <n v="2"/>
    <n v="499"/>
    <n v="0"/>
    <n v="440"/>
    <x v="4"/>
    <s v="Delivered"/>
    <s v="Mobile App"/>
    <n v="4"/>
    <n v="998"/>
    <n v="0"/>
    <n v="998"/>
    <n v="440"/>
    <n v="558"/>
    <n v="0"/>
    <s v="Feb"/>
    <n v="2026"/>
    <x v="2"/>
  </r>
  <r>
    <s v="ORD100748"/>
    <d v="2026-02-23T00:00:00"/>
    <s v="CUST0566"/>
    <s v="Simran Gupta"/>
    <s v="Female"/>
    <n v="40"/>
    <x v="13"/>
    <s v="North"/>
    <s v="P015"/>
    <x v="23"/>
    <x v="0"/>
    <s v="Home Decor"/>
    <n v="1"/>
    <n v="1599"/>
    <n v="0.05"/>
    <n v="850"/>
    <x v="0"/>
    <s v="Delivered"/>
    <s v="Mobile App"/>
    <n v="4"/>
    <n v="1599"/>
    <n v="79.95"/>
    <n v="1519.05"/>
    <n v="850"/>
    <n v="669.05"/>
    <n v="0"/>
    <s v="Feb"/>
    <n v="2026"/>
    <x v="2"/>
  </r>
  <r>
    <s v="ORD104673"/>
    <d v="2026-02-23T00:00:00"/>
    <s v="CUST1216"/>
    <s v="Aarav Sharma"/>
    <s v="Female"/>
    <n v="32"/>
    <x v="12"/>
    <s v="West"/>
    <s v="P025"/>
    <x v="1"/>
    <x v="1"/>
    <s v="Skincare"/>
    <n v="1"/>
    <n v="699"/>
    <n v="0.2"/>
    <n v="310"/>
    <x v="3"/>
    <s v="Delivered"/>
    <s v="Mobile App"/>
    <n v="4"/>
    <n v="699"/>
    <n v="139.80000000000001"/>
    <n v="559.20000000000005"/>
    <n v="310"/>
    <n v="249.20000000000005"/>
    <n v="0"/>
    <s v="Feb"/>
    <n v="2026"/>
    <x v="3"/>
  </r>
  <r>
    <s v="ORD103093"/>
    <d v="2026-02-23T00:00:00"/>
    <s v="CUST1130"/>
    <s v="Arjun Rao"/>
    <s v="Female"/>
    <n v="37"/>
    <x v="4"/>
    <s v="South"/>
    <s v="P007"/>
    <x v="5"/>
    <x v="2"/>
    <s v="Footwear"/>
    <n v="1"/>
    <n v="2899"/>
    <n v="0.15"/>
    <n v="1700"/>
    <x v="0"/>
    <s v="Delivered"/>
    <s v="Website"/>
    <n v="5"/>
    <n v="2899"/>
    <n v="434.84999999999997"/>
    <n v="2464.15"/>
    <n v="1700"/>
    <n v="764.15000000000009"/>
    <n v="0"/>
    <s v="Feb"/>
    <n v="2026"/>
    <x v="2"/>
  </r>
  <r>
    <s v="ORD101738"/>
    <d v="2026-02-23T00:00:00"/>
    <s v="CUST0276"/>
    <s v="Karan Jain"/>
    <s v="Male"/>
    <n v="21"/>
    <x v="4"/>
    <s v="South"/>
    <s v="P006"/>
    <x v="8"/>
    <x v="2"/>
    <s v="Bags"/>
    <n v="2"/>
    <n v="1799"/>
    <n v="0.25"/>
    <n v="1900"/>
    <x v="2"/>
    <s v="Delivered"/>
    <s v="Mobile App"/>
    <n v="5"/>
    <n v="3598"/>
    <n v="899.5"/>
    <n v="2698.5"/>
    <n v="1900"/>
    <n v="798.5"/>
    <n v="0"/>
    <s v="Feb"/>
    <n v="2026"/>
    <x v="0"/>
  </r>
  <r>
    <s v="ORD101653"/>
    <d v="2026-02-23T00:00:00"/>
    <s v="CUST1924"/>
    <s v="Varun Jain"/>
    <s v="Male"/>
    <n v="20"/>
    <x v="1"/>
    <s v="North"/>
    <s v="P009"/>
    <x v="21"/>
    <x v="2"/>
    <s v="Clothing"/>
    <n v="2"/>
    <n v="1999"/>
    <n v="0.05"/>
    <n v="2100"/>
    <x v="2"/>
    <s v="Delivered"/>
    <s v="Website"/>
    <n v="5"/>
    <n v="3998"/>
    <n v="199.9"/>
    <n v="3798.1"/>
    <n v="2100"/>
    <n v="1698.1"/>
    <n v="0"/>
    <s v="Feb"/>
    <n v="2026"/>
    <x v="0"/>
  </r>
  <r>
    <s v="ORD104021"/>
    <d v="2026-02-23T00:00:00"/>
    <s v="CUST0884"/>
    <s v="Karan Jain"/>
    <s v="Male"/>
    <n v="42"/>
    <x v="11"/>
    <s v="West"/>
    <s v="P013"/>
    <x v="22"/>
    <x v="0"/>
    <s v="Cookware"/>
    <n v="2"/>
    <n v="4299"/>
    <n v="0.05"/>
    <n v="5400"/>
    <x v="0"/>
    <s v="Delivered"/>
    <s v="Mobile App"/>
    <n v="4"/>
    <n v="8598"/>
    <n v="429.90000000000003"/>
    <n v="8168.1"/>
    <n v="5400"/>
    <n v="2768.1000000000004"/>
    <n v="0"/>
    <s v="Feb"/>
    <n v="2026"/>
    <x v="2"/>
  </r>
  <r>
    <s v="ORD101161"/>
    <d v="2026-02-23T00:00:00"/>
    <s v="CUST0559"/>
    <s v="Isha Mehta"/>
    <s v="Female"/>
    <n v="38"/>
    <x v="23"/>
    <s v="West"/>
    <s v="P025"/>
    <x v="1"/>
    <x v="1"/>
    <s v="Skincare"/>
    <n v="3"/>
    <n v="699"/>
    <n v="0.1"/>
    <n v="930"/>
    <x v="0"/>
    <s v="Delivered"/>
    <s v="Mobile App"/>
    <n v="5"/>
    <n v="2097"/>
    <n v="209.70000000000002"/>
    <n v="1887.3"/>
    <n v="930"/>
    <n v="957.3"/>
    <n v="0"/>
    <s v="Feb"/>
    <n v="2026"/>
    <x v="2"/>
  </r>
  <r>
    <s v="ORD100086"/>
    <d v="2026-02-23T00:00:00"/>
    <s v="CUST1956"/>
    <s v="Varun Jain"/>
    <s v="Female"/>
    <n v="35"/>
    <x v="19"/>
    <s v="East"/>
    <s v="P022"/>
    <x v="4"/>
    <x v="1"/>
    <s v="Skincare"/>
    <n v="1"/>
    <n v="799"/>
    <n v="0.15"/>
    <n v="360"/>
    <x v="3"/>
    <s v="Delivered"/>
    <s v="Website"/>
    <n v="4"/>
    <n v="799"/>
    <n v="119.85"/>
    <n v="679.15"/>
    <n v="360"/>
    <n v="319.14999999999998"/>
    <n v="0"/>
    <s v="Feb"/>
    <n v="2026"/>
    <x v="3"/>
  </r>
  <r>
    <s v="ORD104019"/>
    <d v="2026-02-23T00:00:00"/>
    <s v="CUST0904"/>
    <s v="Sanya Malhotra"/>
    <s v="Female"/>
    <n v="46"/>
    <x v="13"/>
    <s v="North"/>
    <s v="P004"/>
    <x v="19"/>
    <x v="3"/>
    <s v="Accessories"/>
    <n v="2"/>
    <n v="899"/>
    <n v="0.25"/>
    <n v="960"/>
    <x v="0"/>
    <s v="Returned"/>
    <s v="Website"/>
    <n v="5"/>
    <n v="1798"/>
    <n v="449.5"/>
    <n v="1348.5"/>
    <n v="960"/>
    <n v="388.5"/>
    <n v="0"/>
    <s v="Feb"/>
    <n v="2026"/>
    <x v="1"/>
  </r>
  <r>
    <s v="ORD102486"/>
    <d v="2026-02-23T00:00:00"/>
    <s v="CUST0886"/>
    <s v="Simran Gupta"/>
    <s v="Male"/>
    <n v="38"/>
    <x v="0"/>
    <s v="East"/>
    <s v="P009"/>
    <x v="21"/>
    <x v="2"/>
    <s v="Clothing"/>
    <n v="2"/>
    <n v="1999"/>
    <n v="0.2"/>
    <n v="2100"/>
    <x v="5"/>
    <s v="Delivered"/>
    <s v="Website"/>
    <n v="3"/>
    <n v="3998"/>
    <n v="799.6"/>
    <n v="3198.4"/>
    <n v="2100"/>
    <n v="1098.4000000000001"/>
    <n v="0"/>
    <s v="Feb"/>
    <n v="2026"/>
    <x v="2"/>
  </r>
  <r>
    <s v="ORD102444"/>
    <d v="2026-02-23T00:00:00"/>
    <s v="CUST0462"/>
    <s v="Aditya Kapoor"/>
    <s v="Female"/>
    <n v="21"/>
    <x v="1"/>
    <s v="North"/>
    <s v="P013"/>
    <x v="22"/>
    <x v="0"/>
    <s v="Cookware"/>
    <n v="2"/>
    <n v="4299"/>
    <n v="0.15"/>
    <n v="5400"/>
    <x v="3"/>
    <s v="Delivered"/>
    <s v="Website"/>
    <n v="3"/>
    <n v="8598"/>
    <n v="1289.7"/>
    <n v="7308.3"/>
    <n v="5400"/>
    <n v="1908.3000000000002"/>
    <n v="0"/>
    <s v="Feb"/>
    <n v="2026"/>
    <x v="0"/>
  </r>
  <r>
    <s v="ORD103225"/>
    <d v="2026-02-24T00:00:00"/>
    <s v="CUST1797"/>
    <s v="Akash Bansal"/>
    <s v="Male"/>
    <n v="28"/>
    <x v="5"/>
    <s v="West"/>
    <s v="P023"/>
    <x v="20"/>
    <x v="1"/>
    <s v="Haircare"/>
    <n v="1"/>
    <n v="649"/>
    <n v="0.15"/>
    <n v="290"/>
    <x v="4"/>
    <s v="Delivered"/>
    <s v="Mobile App"/>
    <n v="4"/>
    <n v="649"/>
    <n v="97.35"/>
    <n v="551.65"/>
    <n v="290"/>
    <n v="261.64999999999998"/>
    <n v="0"/>
    <s v="Feb"/>
    <n v="2026"/>
    <x v="3"/>
  </r>
  <r>
    <s v="ORD100844"/>
    <d v="2026-02-24T00:00:00"/>
    <s v="CUST0763"/>
    <s v="Vansh Chopra"/>
    <s v="Female"/>
    <n v="37"/>
    <x v="6"/>
    <s v="North"/>
    <s v="P021"/>
    <x v="3"/>
    <x v="1"/>
    <s v="Skincare"/>
    <n v="1"/>
    <n v="499"/>
    <n v="0.25"/>
    <n v="220"/>
    <x v="0"/>
    <s v="Returned"/>
    <s v="Mobile App"/>
    <n v="5"/>
    <n v="499"/>
    <n v="124.75"/>
    <n v="374.25"/>
    <n v="220"/>
    <n v="154.25"/>
    <n v="0"/>
    <s v="Feb"/>
    <n v="2026"/>
    <x v="2"/>
  </r>
  <r>
    <s v="ORD101818"/>
    <d v="2026-02-24T00:00:00"/>
    <s v="CUST0511"/>
    <s v="Shivam Mehta"/>
    <s v="Female"/>
    <n v="24"/>
    <x v="11"/>
    <s v="West"/>
    <s v="P006"/>
    <x v="8"/>
    <x v="2"/>
    <s v="Bags"/>
    <n v="1"/>
    <n v="1799"/>
    <n v="0.25"/>
    <n v="950"/>
    <x v="2"/>
    <s v="Delivered"/>
    <s v="Mobile App"/>
    <n v="5"/>
    <n v="1799"/>
    <n v="449.75"/>
    <n v="1349.25"/>
    <n v="950"/>
    <n v="399.25"/>
    <n v="0"/>
    <s v="Feb"/>
    <n v="2026"/>
    <x v="0"/>
  </r>
  <r>
    <s v="ORD101607"/>
    <d v="2026-02-24T00:00:00"/>
    <s v="CUST0314"/>
    <s v="Rohan Rao"/>
    <s v="Female"/>
    <n v="28"/>
    <x v="15"/>
    <s v="West"/>
    <s v="P021"/>
    <x v="3"/>
    <x v="1"/>
    <s v="Skincare"/>
    <n v="1"/>
    <n v="499"/>
    <n v="0.15"/>
    <n v="220"/>
    <x v="0"/>
    <s v="Returned"/>
    <s v="Mobile App"/>
    <n v="4"/>
    <n v="499"/>
    <n v="74.849999999999994"/>
    <n v="424.15"/>
    <n v="220"/>
    <n v="204.14999999999998"/>
    <n v="0"/>
    <s v="Feb"/>
    <n v="2026"/>
    <x v="3"/>
  </r>
  <r>
    <s v="ORD100386"/>
    <d v="2026-02-24T00:00:00"/>
    <s v="CUST0793"/>
    <s v="Meera Singh"/>
    <s v="Male"/>
    <n v="27"/>
    <x v="14"/>
    <s v="South"/>
    <s v="P028"/>
    <x v="12"/>
    <x v="4"/>
    <s v="Technology"/>
    <n v="2"/>
    <n v="1099"/>
    <n v="0"/>
    <n v="1040"/>
    <x v="0"/>
    <s v="Cancelled"/>
    <s v="Website"/>
    <m/>
    <n v="2198"/>
    <n v="0"/>
    <n v="2198"/>
    <n v="1040"/>
    <n v="1158"/>
    <n v="0"/>
    <s v="Feb"/>
    <n v="2026"/>
    <x v="3"/>
  </r>
  <r>
    <s v="ORD100792"/>
    <d v="2026-02-24T00:00:00"/>
    <s v="CUST0289"/>
    <s v="Diya Mishra"/>
    <s v="Female"/>
    <n v="37"/>
    <x v="9"/>
    <s v="North"/>
    <s v="P006"/>
    <x v="8"/>
    <x v="2"/>
    <s v="Bags"/>
    <n v="2"/>
    <n v="1799"/>
    <n v="0.05"/>
    <n v="1900"/>
    <x v="2"/>
    <s v="Delivered"/>
    <s v="Mobile App"/>
    <n v="5"/>
    <n v="3598"/>
    <n v="179.9"/>
    <n v="3418.1"/>
    <n v="1900"/>
    <n v="1518.1"/>
    <n v="0"/>
    <s v="Feb"/>
    <n v="2026"/>
    <x v="2"/>
  </r>
  <r>
    <s v="ORD104605"/>
    <d v="2026-02-24T00:00:00"/>
    <s v="CUST1757"/>
    <s v="Kavya Patel"/>
    <s v="Male"/>
    <n v="37"/>
    <x v="15"/>
    <s v="West"/>
    <s v="P025"/>
    <x v="1"/>
    <x v="1"/>
    <s v="Skincare"/>
    <n v="1"/>
    <n v="699"/>
    <n v="0.25"/>
    <n v="310"/>
    <x v="2"/>
    <s v="Delivered"/>
    <s v="Mobile App"/>
    <n v="5"/>
    <n v="699"/>
    <n v="174.75"/>
    <n v="524.25"/>
    <n v="310"/>
    <n v="214.25"/>
    <n v="0"/>
    <s v="Feb"/>
    <n v="2026"/>
    <x v="2"/>
  </r>
  <r>
    <s v="ORD103289"/>
    <d v="2026-02-24T00:00:00"/>
    <s v="CUST0965"/>
    <s v="Akash Bansal"/>
    <s v="Male"/>
    <n v="21"/>
    <x v="3"/>
    <s v="East"/>
    <s v="P013"/>
    <x v="22"/>
    <x v="0"/>
    <s v="Cookware"/>
    <n v="2"/>
    <n v="4299"/>
    <n v="0.1"/>
    <n v="5400"/>
    <x v="1"/>
    <s v="Delivered"/>
    <s v="Website"/>
    <n v="4"/>
    <n v="8598"/>
    <n v="859.80000000000007"/>
    <n v="7738.2"/>
    <n v="5400"/>
    <n v="2338.1999999999998"/>
    <n v="0"/>
    <s v="Feb"/>
    <n v="2026"/>
    <x v="0"/>
  </r>
  <r>
    <s v="ORD100207"/>
    <d v="2026-02-24T00:00:00"/>
    <s v="CUST0167"/>
    <s v="Nisha Saxena"/>
    <s v="Female"/>
    <n v="29"/>
    <x v="0"/>
    <s v="East"/>
    <s v="P007"/>
    <x v="5"/>
    <x v="2"/>
    <s v="Footwear"/>
    <n v="1"/>
    <n v="2899"/>
    <n v="0.05"/>
    <n v="1700"/>
    <x v="0"/>
    <s v="Delivered"/>
    <s v="Website"/>
    <n v="4"/>
    <n v="2899"/>
    <n v="144.95000000000002"/>
    <n v="2754.05"/>
    <n v="1700"/>
    <n v="1054.0500000000002"/>
    <n v="0"/>
    <s v="Feb"/>
    <n v="2026"/>
    <x v="3"/>
  </r>
  <r>
    <s v="ORD103022"/>
    <d v="2026-02-24T00:00:00"/>
    <s v="CUST0079"/>
    <s v="Isha Mehta"/>
    <s v="Female"/>
    <n v="32"/>
    <x v="12"/>
    <s v="West"/>
    <s v="P002"/>
    <x v="10"/>
    <x v="3"/>
    <s v="Audio"/>
    <n v="1"/>
    <n v="1899"/>
    <n v="0.1"/>
    <n v="1120"/>
    <x v="1"/>
    <s v="Delivered"/>
    <s v="Mobile App"/>
    <n v="5"/>
    <n v="1899"/>
    <n v="189.9"/>
    <n v="1709.1"/>
    <n v="1120"/>
    <n v="589.09999999999991"/>
    <n v="0"/>
    <s v="Feb"/>
    <n v="2026"/>
    <x v="3"/>
  </r>
  <r>
    <s v="ORD104299"/>
    <d v="2026-02-24T00:00:00"/>
    <s v="CUST0702"/>
    <s v="Pooja Kapoor"/>
    <s v="Female"/>
    <n v="32"/>
    <x v="12"/>
    <s v="West"/>
    <s v="P016"/>
    <x v="28"/>
    <x v="5"/>
    <s v="Fitness"/>
    <n v="2"/>
    <n v="999"/>
    <n v="0.1"/>
    <n v="1040"/>
    <x v="4"/>
    <s v="Delivered"/>
    <s v="Mobile App"/>
    <n v="3"/>
    <n v="1998"/>
    <n v="199.8"/>
    <n v="1798.2"/>
    <n v="1040"/>
    <n v="758.2"/>
    <n v="0"/>
    <s v="Feb"/>
    <n v="2026"/>
    <x v="3"/>
  </r>
  <r>
    <s v="ORD102459"/>
    <d v="2026-02-24T00:00:00"/>
    <s v="CUST0111"/>
    <s v="Isha Mehta"/>
    <s v="Female"/>
    <n v="42"/>
    <x v="7"/>
    <s v="West"/>
    <s v="P011"/>
    <x v="24"/>
    <x v="0"/>
    <s v="Kitchen"/>
    <n v="2"/>
    <n v="3499"/>
    <n v="0"/>
    <n v="4500"/>
    <x v="1"/>
    <s v="Cancelled"/>
    <s v="Mobile App"/>
    <m/>
    <n v="6998"/>
    <n v="0"/>
    <n v="6998"/>
    <n v="4500"/>
    <n v="2498"/>
    <n v="0"/>
    <s v="Feb"/>
    <n v="2026"/>
    <x v="2"/>
  </r>
  <r>
    <s v="ORD103684"/>
    <d v="2026-02-24T00:00:00"/>
    <s v="CUST0963"/>
    <s v="Riya Verma"/>
    <s v="Female"/>
    <n v="21"/>
    <x v="3"/>
    <s v="East"/>
    <s v="P007"/>
    <x v="5"/>
    <x v="2"/>
    <s v="Footwear"/>
    <n v="1"/>
    <n v="2899"/>
    <n v="0.05"/>
    <n v="1700"/>
    <x v="4"/>
    <s v="Delivered"/>
    <s v="Mobile App"/>
    <n v="4"/>
    <n v="2899"/>
    <n v="144.95000000000002"/>
    <n v="2754.05"/>
    <n v="1700"/>
    <n v="1054.0500000000002"/>
    <n v="0"/>
    <s v="Feb"/>
    <n v="2026"/>
    <x v="0"/>
  </r>
  <r>
    <s v="ORD102419"/>
    <d v="2026-02-24T00:00:00"/>
    <s v="CUST1799"/>
    <s v="Nisha Saxena"/>
    <s v="Male"/>
    <n v="24"/>
    <x v="19"/>
    <s v="East"/>
    <s v="P004"/>
    <x v="19"/>
    <x v="3"/>
    <s v="Accessories"/>
    <n v="3"/>
    <n v="899"/>
    <n v="0.05"/>
    <n v="1440"/>
    <x v="1"/>
    <s v="Delivered"/>
    <s v="Mobile App"/>
    <n v="3"/>
    <n v="2697"/>
    <n v="134.85"/>
    <n v="2562.15"/>
    <n v="1440"/>
    <n v="1122.1500000000001"/>
    <n v="0"/>
    <s v="Feb"/>
    <n v="2026"/>
    <x v="0"/>
  </r>
  <r>
    <s v="ORD101418"/>
    <d v="2026-02-24T00:00:00"/>
    <s v="CUST0638"/>
    <s v="Pooja Kapoor"/>
    <s v="Male"/>
    <n v="40"/>
    <x v="15"/>
    <s v="West"/>
    <s v="P005"/>
    <x v="27"/>
    <x v="3"/>
    <s v="Accessories"/>
    <n v="2"/>
    <n v="1599"/>
    <n v="0.2"/>
    <n v="1840"/>
    <x v="5"/>
    <s v="Delivered"/>
    <s v="Website"/>
    <n v="4"/>
    <n v="3198"/>
    <n v="639.6"/>
    <n v="2558.4"/>
    <n v="1840"/>
    <n v="718.40000000000009"/>
    <n v="0"/>
    <s v="Feb"/>
    <n v="2026"/>
    <x v="2"/>
  </r>
  <r>
    <s v="ORD102928"/>
    <d v="2026-02-25T00:00:00"/>
    <s v="CUST0154"/>
    <s v="Rohan Rao"/>
    <s v="Male"/>
    <n v="28"/>
    <x v="17"/>
    <s v="North"/>
    <s v="P017"/>
    <x v="17"/>
    <x v="5"/>
    <s v="Fitness"/>
    <n v="3"/>
    <n v="2499"/>
    <n v="0.15"/>
    <n v="4350"/>
    <x v="3"/>
    <s v="Delivered"/>
    <s v="Mobile App"/>
    <n v="4"/>
    <n v="7497"/>
    <n v="1124.55"/>
    <n v="6372.45"/>
    <n v="4350"/>
    <n v="2022.4499999999998"/>
    <n v="0"/>
    <s v="Feb"/>
    <n v="2026"/>
    <x v="3"/>
  </r>
  <r>
    <s v="ORD102992"/>
    <d v="2026-02-25T00:00:00"/>
    <s v="CUST1806"/>
    <s v="Aditya Kapoor"/>
    <s v="Female"/>
    <n v="40"/>
    <x v="22"/>
    <s v="South"/>
    <s v="P006"/>
    <x v="8"/>
    <x v="2"/>
    <s v="Bags"/>
    <n v="3"/>
    <n v="1799"/>
    <n v="0.05"/>
    <n v="2850"/>
    <x v="2"/>
    <s v="Delivered"/>
    <s v="Website"/>
    <n v="5"/>
    <n v="5397"/>
    <n v="269.85000000000002"/>
    <n v="5127.1499999999996"/>
    <n v="2850"/>
    <n v="2277.1499999999996"/>
    <n v="0"/>
    <s v="Feb"/>
    <n v="2026"/>
    <x v="2"/>
  </r>
  <r>
    <s v="ORD104405"/>
    <d v="2026-02-25T00:00:00"/>
    <s v="CUST1184"/>
    <s v="Aarav Sharma"/>
    <s v="Male"/>
    <n v="40"/>
    <x v="23"/>
    <s v="West"/>
    <s v="P002"/>
    <x v="10"/>
    <x v="3"/>
    <s v="Audio"/>
    <n v="1"/>
    <n v="1899"/>
    <n v="0.05"/>
    <n v="1120"/>
    <x v="1"/>
    <s v="Delivered"/>
    <s v="Mobile App"/>
    <n v="5"/>
    <n v="1899"/>
    <n v="94.95"/>
    <n v="1804.05"/>
    <n v="1120"/>
    <n v="684.05"/>
    <n v="0"/>
    <s v="Feb"/>
    <n v="2026"/>
    <x v="2"/>
  </r>
  <r>
    <s v="ORD101973"/>
    <d v="2026-02-25T00:00:00"/>
    <s v="CUST1111"/>
    <s v="Aditi Saxena"/>
    <s v="Male"/>
    <n v="33"/>
    <x v="8"/>
    <s v="East"/>
    <s v="P019"/>
    <x v="18"/>
    <x v="5"/>
    <s v="Sports"/>
    <n v="2"/>
    <n v="1499"/>
    <n v="0.2"/>
    <n v="1600"/>
    <x v="1"/>
    <s v="Delivered"/>
    <s v="Website"/>
    <n v="4"/>
    <n v="2998"/>
    <n v="599.6"/>
    <n v="2398.4"/>
    <n v="1600"/>
    <n v="798.40000000000009"/>
    <n v="0"/>
    <s v="Feb"/>
    <n v="2026"/>
    <x v="3"/>
  </r>
  <r>
    <s v="ORD102800"/>
    <d v="2026-02-25T00:00:00"/>
    <s v="CUST1954"/>
    <s v="Manish Agarwal"/>
    <s v="Male"/>
    <n v="30"/>
    <x v="21"/>
    <s v="East"/>
    <s v="P023"/>
    <x v="20"/>
    <x v="1"/>
    <s v="Haircare"/>
    <n v="1"/>
    <n v="649"/>
    <n v="0.25"/>
    <n v="290"/>
    <x v="2"/>
    <s v="Delivered"/>
    <s v="Mobile App"/>
    <n v="4"/>
    <n v="649"/>
    <n v="162.25"/>
    <n v="486.75"/>
    <n v="290"/>
    <n v="196.75"/>
    <n v="0"/>
    <s v="Feb"/>
    <n v="2026"/>
    <x v="3"/>
  </r>
  <r>
    <s v="ORD102720"/>
    <d v="2026-02-25T00:00:00"/>
    <s v="CUST0812"/>
    <s v="Rahul Kumar"/>
    <s v="Female"/>
    <n v="28"/>
    <x v="19"/>
    <s v="East"/>
    <s v="P017"/>
    <x v="17"/>
    <x v="5"/>
    <s v="Fitness"/>
    <n v="3"/>
    <n v="2499"/>
    <n v="0.05"/>
    <n v="4350"/>
    <x v="3"/>
    <s v="Delivered"/>
    <s v="Website"/>
    <n v="4"/>
    <n v="7497"/>
    <n v="374.85"/>
    <n v="7122.15"/>
    <n v="4350"/>
    <n v="2772.1499999999996"/>
    <n v="0"/>
    <s v="Feb"/>
    <n v="2026"/>
    <x v="3"/>
  </r>
  <r>
    <s v="ORD104259"/>
    <d v="2026-02-25T00:00:00"/>
    <s v="CUST1663"/>
    <s v="Shivam Mehta"/>
    <s v="Male"/>
    <n v="27"/>
    <x v="22"/>
    <s v="South"/>
    <s v="P027"/>
    <x v="25"/>
    <x v="4"/>
    <s v="Business"/>
    <n v="1"/>
    <n v="699"/>
    <n v="0.15"/>
    <n v="300"/>
    <x v="0"/>
    <s v="Delivered"/>
    <s v="Mobile App"/>
    <n v="5"/>
    <n v="699"/>
    <n v="104.85"/>
    <n v="594.15"/>
    <n v="300"/>
    <n v="294.14999999999998"/>
    <n v="0"/>
    <s v="Feb"/>
    <n v="2026"/>
    <x v="3"/>
  </r>
  <r>
    <s v="ORD104485"/>
    <d v="2026-02-25T00:00:00"/>
    <s v="CUST2065"/>
    <s v="Sakshi Mishra"/>
    <s v="Male"/>
    <n v="33"/>
    <x v="18"/>
    <s v="South"/>
    <s v="P005"/>
    <x v="27"/>
    <x v="3"/>
    <s v="Accessories"/>
    <n v="3"/>
    <n v="1599"/>
    <n v="0.15"/>
    <n v="2760"/>
    <x v="2"/>
    <s v="Delivered"/>
    <s v="Website"/>
    <n v="4"/>
    <n v="4797"/>
    <n v="719.55"/>
    <n v="4077.45"/>
    <n v="2760"/>
    <n v="1317.4499999999998"/>
    <n v="0"/>
    <s v="Feb"/>
    <n v="2026"/>
    <x v="3"/>
  </r>
  <r>
    <s v="ORD102481"/>
    <d v="2026-02-25T00:00:00"/>
    <s v="CUST1217"/>
    <s v="Diya Mishra"/>
    <s v="Male"/>
    <n v="35"/>
    <x v="18"/>
    <s v="South"/>
    <s v="P004"/>
    <x v="19"/>
    <x v="3"/>
    <s v="Accessories"/>
    <n v="1"/>
    <n v="899"/>
    <n v="0.05"/>
    <n v="480"/>
    <x v="0"/>
    <s v="Delivered"/>
    <s v="Website"/>
    <n v="5"/>
    <n v="899"/>
    <n v="44.95"/>
    <n v="854.05"/>
    <n v="480"/>
    <n v="374.04999999999995"/>
    <n v="0"/>
    <s v="Feb"/>
    <n v="2026"/>
    <x v="3"/>
  </r>
  <r>
    <s v="ORD104529"/>
    <d v="2026-02-25T00:00:00"/>
    <s v="CUST1524"/>
    <s v="Karan Jain"/>
    <s v="Male"/>
    <n v="33"/>
    <x v="21"/>
    <s v="East"/>
    <s v="P023"/>
    <x v="20"/>
    <x v="1"/>
    <s v="Haircare"/>
    <n v="1"/>
    <n v="649"/>
    <n v="0.15"/>
    <n v="290"/>
    <x v="1"/>
    <s v="Delivered"/>
    <s v="Website"/>
    <n v="5"/>
    <n v="649"/>
    <n v="97.35"/>
    <n v="551.65"/>
    <n v="290"/>
    <n v="261.64999999999998"/>
    <n v="0"/>
    <s v="Feb"/>
    <n v="2026"/>
    <x v="3"/>
  </r>
  <r>
    <s v="ORD101820"/>
    <d v="2026-02-26T00:00:00"/>
    <s v="CUST1897"/>
    <s v="Zoya Singh"/>
    <s v="Female"/>
    <n v="37"/>
    <x v="20"/>
    <s v="South"/>
    <s v="P010"/>
    <x v="26"/>
    <x v="2"/>
    <s v="Clothing"/>
    <n v="2"/>
    <n v="1499"/>
    <n v="0.15"/>
    <n v="1560"/>
    <x v="3"/>
    <s v="Delivered"/>
    <s v="Website"/>
    <n v="5"/>
    <n v="2998"/>
    <n v="449.7"/>
    <n v="2548.3000000000002"/>
    <n v="1560"/>
    <n v="988.30000000000018"/>
    <n v="0"/>
    <s v="Feb"/>
    <n v="2026"/>
    <x v="2"/>
  </r>
  <r>
    <s v="ORD100208"/>
    <d v="2026-02-26T00:00:00"/>
    <s v="CUST1257"/>
    <s v="Zoya Singh"/>
    <s v="Female"/>
    <n v="25"/>
    <x v="1"/>
    <s v="North"/>
    <s v="P022"/>
    <x v="4"/>
    <x v="1"/>
    <s v="Skincare"/>
    <n v="3"/>
    <n v="799"/>
    <n v="0.2"/>
    <n v="1080"/>
    <x v="3"/>
    <s v="Delivered"/>
    <s v="Mobile App"/>
    <n v="4"/>
    <n v="2397"/>
    <n v="479.40000000000003"/>
    <n v="1917.6"/>
    <n v="1080"/>
    <n v="837.59999999999991"/>
    <n v="0"/>
    <s v="Feb"/>
    <n v="2026"/>
    <x v="0"/>
  </r>
  <r>
    <s v="ORD104528"/>
    <d v="2026-02-26T00:00:00"/>
    <s v="CUST0375"/>
    <s v="Aditi Saxena"/>
    <s v="Female"/>
    <n v="39"/>
    <x v="19"/>
    <s v="East"/>
    <s v="P016"/>
    <x v="28"/>
    <x v="5"/>
    <s v="Fitness"/>
    <n v="2"/>
    <n v="999"/>
    <n v="0.1"/>
    <n v="1040"/>
    <x v="3"/>
    <s v="Delivered"/>
    <s v="Mobile App"/>
    <n v="4"/>
    <n v="1998"/>
    <n v="199.8"/>
    <n v="1798.2"/>
    <n v="1040"/>
    <n v="758.2"/>
    <n v="0"/>
    <s v="Feb"/>
    <n v="2026"/>
    <x v="2"/>
  </r>
  <r>
    <s v="ORD100447"/>
    <d v="2026-02-26T00:00:00"/>
    <s v="CUST0785"/>
    <s v="Sakshi Mishra"/>
    <s v="Male"/>
    <n v="26"/>
    <x v="23"/>
    <s v="West"/>
    <s v="P028"/>
    <x v="12"/>
    <x v="4"/>
    <s v="Technology"/>
    <n v="1"/>
    <n v="1099"/>
    <n v="0"/>
    <n v="520"/>
    <x v="1"/>
    <s v="Returned"/>
    <s v="Mobile App"/>
    <n v="5"/>
    <n v="1099"/>
    <n v="0"/>
    <n v="1099"/>
    <n v="520"/>
    <n v="579"/>
    <n v="0"/>
    <s v="Feb"/>
    <n v="2026"/>
    <x v="3"/>
  </r>
  <r>
    <s v="ORD104963"/>
    <d v="2026-02-26T00:00:00"/>
    <s v="CUST1898"/>
    <s v="Arjun Rao"/>
    <s v="Male"/>
    <n v="30"/>
    <x v="0"/>
    <s v="East"/>
    <s v="P019"/>
    <x v="18"/>
    <x v="5"/>
    <s v="Sports"/>
    <n v="1"/>
    <n v="1499"/>
    <n v="0.2"/>
    <n v="800"/>
    <x v="3"/>
    <s v="Delivered"/>
    <s v="Mobile App"/>
    <n v="5"/>
    <n v="1499"/>
    <n v="299.8"/>
    <n v="1199.2"/>
    <n v="800"/>
    <n v="399.20000000000005"/>
    <n v="0"/>
    <s v="Feb"/>
    <n v="2026"/>
    <x v="3"/>
  </r>
  <r>
    <s v="ORD100775"/>
    <d v="2026-02-26T00:00:00"/>
    <s v="CUST0632"/>
    <s v="Ishaan Malhotra"/>
    <s v="Male"/>
    <n v="33"/>
    <x v="20"/>
    <s v="South"/>
    <s v="P008"/>
    <x v="2"/>
    <x v="2"/>
    <s v="Clothing"/>
    <n v="2"/>
    <n v="799"/>
    <n v="0.15"/>
    <n v="780"/>
    <x v="5"/>
    <s v="Delivered"/>
    <s v="Mobile App"/>
    <n v="4"/>
    <n v="1598"/>
    <n v="239.7"/>
    <n v="1358.3"/>
    <n v="780"/>
    <n v="578.29999999999995"/>
    <n v="0"/>
    <s v="Feb"/>
    <n v="2026"/>
    <x v="3"/>
  </r>
  <r>
    <s v="ORD101855"/>
    <d v="2026-02-26T00:00:00"/>
    <s v="CUST1913"/>
    <s v="Meera Singh"/>
    <s v="Male"/>
    <n v="24"/>
    <x v="1"/>
    <s v="North"/>
    <s v="P016"/>
    <x v="28"/>
    <x v="5"/>
    <s v="Fitness"/>
    <n v="1"/>
    <n v="999"/>
    <n v="0.1"/>
    <n v="520"/>
    <x v="0"/>
    <s v="Delivered"/>
    <s v="Website"/>
    <n v="4"/>
    <n v="999"/>
    <n v="99.9"/>
    <n v="899.1"/>
    <n v="520"/>
    <n v="379.1"/>
    <n v="0"/>
    <s v="Feb"/>
    <n v="2026"/>
    <x v="0"/>
  </r>
  <r>
    <s v="ORD100583"/>
    <d v="2026-02-26T00:00:00"/>
    <s v="CUST2159"/>
    <s v="Isha Mehta"/>
    <s v="Female"/>
    <n v="40"/>
    <x v="1"/>
    <s v="North"/>
    <s v="P011"/>
    <x v="24"/>
    <x v="0"/>
    <s v="Kitchen"/>
    <n v="2"/>
    <n v="3499"/>
    <n v="0.05"/>
    <n v="4500"/>
    <x v="3"/>
    <s v="Delivered"/>
    <s v="Mobile App"/>
    <n v="4"/>
    <n v="6998"/>
    <n v="349.90000000000003"/>
    <n v="6648.1"/>
    <n v="4500"/>
    <n v="2148.1000000000004"/>
    <n v="0"/>
    <s v="Feb"/>
    <n v="2026"/>
    <x v="2"/>
  </r>
  <r>
    <s v="ORD103760"/>
    <d v="2026-02-26T00:00:00"/>
    <s v="CUST0055"/>
    <s v="Aditi Saxena"/>
    <s v="Female"/>
    <n v="36"/>
    <x v="20"/>
    <s v="South"/>
    <s v="P012"/>
    <x v="0"/>
    <x v="0"/>
    <s v="Kitchen"/>
    <n v="2"/>
    <n v="5999"/>
    <n v="0.15"/>
    <n v="7800"/>
    <x v="0"/>
    <s v="Delivered"/>
    <s v="Website"/>
    <n v="4"/>
    <n v="11998"/>
    <n v="1799.7"/>
    <n v="10198.299999999999"/>
    <n v="7800"/>
    <n v="2398.2999999999993"/>
    <n v="0"/>
    <s v="Feb"/>
    <n v="2026"/>
    <x v="2"/>
  </r>
  <r>
    <s v="ORD101215"/>
    <d v="2026-02-26T00:00:00"/>
    <s v="CUST0586"/>
    <s v="Arjun Rao"/>
    <s v="Female"/>
    <n v="20"/>
    <x v="21"/>
    <s v="East"/>
    <s v="P025"/>
    <x v="1"/>
    <x v="1"/>
    <s v="Skincare"/>
    <n v="3"/>
    <n v="699"/>
    <n v="0.2"/>
    <n v="930"/>
    <x v="0"/>
    <s v="Delivered"/>
    <s v="Website"/>
    <n v="4"/>
    <n v="2097"/>
    <n v="419.40000000000003"/>
    <n v="1677.6"/>
    <n v="930"/>
    <n v="747.59999999999991"/>
    <n v="0"/>
    <s v="Feb"/>
    <n v="2026"/>
    <x v="0"/>
  </r>
  <r>
    <s v="ORD104445"/>
    <d v="2026-02-26T00:00:00"/>
    <s v="CUST1961"/>
    <s v="Zoya Singh"/>
    <s v="Male"/>
    <n v="38"/>
    <x v="15"/>
    <s v="West"/>
    <s v="P007"/>
    <x v="5"/>
    <x v="2"/>
    <s v="Footwear"/>
    <n v="2"/>
    <n v="2899"/>
    <n v="0.1"/>
    <n v="3400"/>
    <x v="0"/>
    <s v="Delivered"/>
    <s v="Mobile App"/>
    <n v="4"/>
    <n v="5798"/>
    <n v="579.80000000000007"/>
    <n v="5218.2"/>
    <n v="3400"/>
    <n v="1818.1999999999998"/>
    <n v="0"/>
    <s v="Feb"/>
    <n v="2026"/>
    <x v="2"/>
  </r>
  <r>
    <s v="ORD102871"/>
    <d v="2026-02-26T00:00:00"/>
    <s v="CUST1614"/>
    <s v="Aditya Kapoor"/>
    <s v="Female"/>
    <n v="39"/>
    <x v="17"/>
    <s v="North"/>
    <s v="P020"/>
    <x v="14"/>
    <x v="5"/>
    <s v="Fitness"/>
    <n v="1"/>
    <n v="699"/>
    <n v="0"/>
    <n v="320"/>
    <x v="2"/>
    <s v="Delivered"/>
    <s v="Mobile App"/>
    <n v="1"/>
    <n v="699"/>
    <n v="0"/>
    <n v="699"/>
    <n v="320"/>
    <n v="379"/>
    <n v="0"/>
    <s v="Feb"/>
    <n v="2026"/>
    <x v="2"/>
  </r>
  <r>
    <s v="ORD103768"/>
    <d v="2026-02-26T00:00:00"/>
    <s v="CUST1286"/>
    <s v="Kabir Gupta"/>
    <s v="Female"/>
    <n v="34"/>
    <x v="20"/>
    <s v="South"/>
    <s v="P006"/>
    <x v="8"/>
    <x v="2"/>
    <s v="Bags"/>
    <n v="1"/>
    <n v="1799"/>
    <n v="0.1"/>
    <n v="950"/>
    <x v="3"/>
    <s v="Delivered"/>
    <s v="Mobile App"/>
    <n v="4"/>
    <n v="1799"/>
    <n v="179.9"/>
    <n v="1619.1"/>
    <n v="950"/>
    <n v="669.09999999999991"/>
    <n v="0"/>
    <s v="Feb"/>
    <n v="2026"/>
    <x v="3"/>
  </r>
  <r>
    <s v="ORD102141"/>
    <d v="2026-02-27T00:00:00"/>
    <s v="CUST2155"/>
    <s v="Kiara Chopra"/>
    <s v="Female"/>
    <n v="26"/>
    <x v="19"/>
    <s v="East"/>
    <s v="P028"/>
    <x v="12"/>
    <x v="4"/>
    <s v="Technology"/>
    <n v="3"/>
    <n v="1099"/>
    <n v="0.25"/>
    <n v="1560"/>
    <x v="3"/>
    <s v="Delivered"/>
    <s v="Mobile App"/>
    <n v="4"/>
    <n v="3297"/>
    <n v="824.25"/>
    <n v="2472.75"/>
    <n v="1560"/>
    <n v="912.75"/>
    <n v="0"/>
    <s v="Feb"/>
    <n v="2026"/>
    <x v="3"/>
  </r>
  <r>
    <s v="ORD104516"/>
    <d v="2026-02-27T00:00:00"/>
    <s v="CUST0615"/>
    <s v="Nisha Saxena"/>
    <s v="Female"/>
    <n v="38"/>
    <x v="23"/>
    <s v="West"/>
    <s v="P023"/>
    <x v="20"/>
    <x v="1"/>
    <s v="Haircare"/>
    <n v="3"/>
    <n v="649"/>
    <n v="0.15"/>
    <n v="870"/>
    <x v="1"/>
    <s v="Delivered"/>
    <s v="Website"/>
    <n v="4"/>
    <n v="1947"/>
    <n v="292.05"/>
    <n v="1654.95"/>
    <n v="870"/>
    <n v="784.95"/>
    <n v="0"/>
    <s v="Feb"/>
    <n v="2026"/>
    <x v="2"/>
  </r>
  <r>
    <s v="ORD104059"/>
    <d v="2026-02-27T00:00:00"/>
    <s v="CUST0100"/>
    <s v="Varun Jain"/>
    <s v="Male"/>
    <n v="32"/>
    <x v="10"/>
    <s v="South"/>
    <s v="P016"/>
    <x v="28"/>
    <x v="5"/>
    <s v="Fitness"/>
    <n v="1"/>
    <n v="999"/>
    <n v="0.1"/>
    <n v="520"/>
    <x v="0"/>
    <s v="Delivered"/>
    <s v="Website"/>
    <n v="5"/>
    <n v="999"/>
    <n v="99.9"/>
    <n v="899.1"/>
    <n v="520"/>
    <n v="379.1"/>
    <n v="0"/>
    <s v="Feb"/>
    <n v="2026"/>
    <x v="3"/>
  </r>
  <r>
    <s v="ORD103062"/>
    <d v="2026-02-27T00:00:00"/>
    <s v="CUST0158"/>
    <s v="Pooja Kapoor"/>
    <s v="Female"/>
    <n v="36"/>
    <x v="19"/>
    <s v="East"/>
    <s v="P009"/>
    <x v="21"/>
    <x v="2"/>
    <s v="Clothing"/>
    <n v="1"/>
    <n v="1999"/>
    <n v="0.05"/>
    <n v="1050"/>
    <x v="3"/>
    <s v="Cancelled"/>
    <s v="Mobile App"/>
    <m/>
    <n v="1999"/>
    <n v="99.95"/>
    <n v="1899.05"/>
    <n v="1050"/>
    <n v="849.05"/>
    <n v="0"/>
    <s v="Feb"/>
    <n v="2026"/>
    <x v="2"/>
  </r>
  <r>
    <s v="ORD104223"/>
    <d v="2026-02-27T00:00:00"/>
    <s v="CUST0471"/>
    <s v="Aditi Saxena"/>
    <s v="Female"/>
    <n v="35"/>
    <x v="3"/>
    <s v="East"/>
    <s v="P013"/>
    <x v="22"/>
    <x v="0"/>
    <s v="Cookware"/>
    <n v="3"/>
    <n v="4299"/>
    <n v="0.15"/>
    <n v="8100"/>
    <x v="0"/>
    <s v="Delivered"/>
    <s v="Website"/>
    <n v="5"/>
    <n v="12897"/>
    <n v="1934.55"/>
    <n v="10962.45"/>
    <n v="8100"/>
    <n v="2862.4500000000007"/>
    <n v="0"/>
    <s v="Feb"/>
    <n v="2026"/>
    <x v="3"/>
  </r>
  <r>
    <s v="ORD101836"/>
    <d v="2026-02-27T00:00:00"/>
    <s v="CUST1676"/>
    <s v="Rahul Kumar"/>
    <s v="Male"/>
    <n v="30"/>
    <x v="5"/>
    <s v="West"/>
    <s v="P001"/>
    <x v="6"/>
    <x v="3"/>
    <s v="Audio"/>
    <n v="1"/>
    <n v="2499"/>
    <n v="0.05"/>
    <n v="1550"/>
    <x v="0"/>
    <s v="Delivered"/>
    <s v="Mobile App"/>
    <n v="5"/>
    <n v="2499"/>
    <n v="124.95"/>
    <n v="2374.0500000000002"/>
    <n v="1550"/>
    <n v="824.05000000000018"/>
    <n v="0"/>
    <s v="Feb"/>
    <n v="2026"/>
    <x v="3"/>
  </r>
  <r>
    <s v="ORD101456"/>
    <d v="2026-02-28T00:00:00"/>
    <s v="CUST0725"/>
    <s v="Pranav Bansal"/>
    <s v="Female"/>
    <n v="39"/>
    <x v="1"/>
    <s v="North"/>
    <s v="P009"/>
    <x v="21"/>
    <x v="2"/>
    <s v="Clothing"/>
    <n v="1"/>
    <n v="1999"/>
    <n v="0.1"/>
    <n v="1050"/>
    <x v="5"/>
    <s v="Delivered"/>
    <s v="Website"/>
    <n v="5"/>
    <n v="1999"/>
    <n v="199.9"/>
    <n v="1799.1"/>
    <n v="1050"/>
    <n v="749.09999999999991"/>
    <n v="0"/>
    <s v="Feb"/>
    <n v="2026"/>
    <x v="2"/>
  </r>
  <r>
    <s v="ORD102293"/>
    <d v="2026-02-28T00:00:00"/>
    <s v="CUST1830"/>
    <s v="Kabir Gupta"/>
    <s v="Female"/>
    <n v="37"/>
    <x v="6"/>
    <s v="North"/>
    <s v="P014"/>
    <x v="29"/>
    <x v="0"/>
    <s v="Home Decor"/>
    <n v="2"/>
    <n v="1299"/>
    <n v="0.3"/>
    <n v="1380"/>
    <x v="0"/>
    <s v="Delivered"/>
    <s v="Website"/>
    <n v="4"/>
    <n v="2598"/>
    <n v="779.4"/>
    <n v="1818.6"/>
    <n v="1380"/>
    <n v="438.59999999999991"/>
    <n v="0"/>
    <s v="Feb"/>
    <n v="2026"/>
    <x v="2"/>
  </r>
  <r>
    <s v="ORD103706"/>
    <d v="2026-02-28T00:00:00"/>
    <s v="CUST1721"/>
    <s v="Meera Singh"/>
    <s v="Male"/>
    <n v="35"/>
    <x v="4"/>
    <s v="South"/>
    <s v="P003"/>
    <x v="9"/>
    <x v="3"/>
    <s v="Wearables"/>
    <n v="1"/>
    <n v="3299"/>
    <n v="0"/>
    <n v="2100"/>
    <x v="2"/>
    <s v="Delivered"/>
    <s v="Website"/>
    <n v="5"/>
    <n v="3299"/>
    <n v="0"/>
    <n v="3299"/>
    <n v="2100"/>
    <n v="1199"/>
    <n v="0"/>
    <s v="Feb"/>
    <n v="2026"/>
    <x v="3"/>
  </r>
  <r>
    <s v="ORD103846"/>
    <d v="2026-02-28T00:00:00"/>
    <s v="CUST0118"/>
    <s v="Simran Gupta"/>
    <s v="Female"/>
    <n v="52"/>
    <x v="21"/>
    <s v="East"/>
    <s v="P015"/>
    <x v="23"/>
    <x v="0"/>
    <s v="Home Decor"/>
    <n v="2"/>
    <n v="1599"/>
    <n v="0.15"/>
    <n v="1700"/>
    <x v="3"/>
    <s v="Cancelled"/>
    <s v="Website"/>
    <m/>
    <n v="3198"/>
    <n v="479.7"/>
    <n v="2718.3"/>
    <n v="1700"/>
    <n v="1018.3000000000002"/>
    <n v="0"/>
    <s v="Feb"/>
    <n v="2026"/>
    <x v="1"/>
  </r>
  <r>
    <s v="ORD100895"/>
    <d v="2026-02-28T00:00:00"/>
    <s v="CUST1915"/>
    <s v="Vansh Chopra"/>
    <s v="Female"/>
    <n v="18"/>
    <x v="14"/>
    <s v="South"/>
    <s v="P005"/>
    <x v="27"/>
    <x v="3"/>
    <s v="Accessories"/>
    <n v="3"/>
    <n v="1599"/>
    <n v="0.05"/>
    <n v="2760"/>
    <x v="3"/>
    <s v="Delivered"/>
    <s v="Mobile App"/>
    <n v="5"/>
    <n v="4797"/>
    <n v="239.85000000000002"/>
    <n v="4557.1499999999996"/>
    <n v="2760"/>
    <n v="1797.1499999999996"/>
    <n v="0"/>
    <s v="Feb"/>
    <n v="2026"/>
    <x v="0"/>
  </r>
  <r>
    <s v="ORD104273"/>
    <d v="2026-02-28T00:00:00"/>
    <s v="CUST1921"/>
    <s v="Diya Mishra"/>
    <s v="Male"/>
    <n v="39"/>
    <x v="4"/>
    <s v="South"/>
    <s v="P017"/>
    <x v="17"/>
    <x v="5"/>
    <s v="Fitness"/>
    <n v="5"/>
    <n v="2499"/>
    <n v="0.1"/>
    <n v="7250"/>
    <x v="3"/>
    <s v="Delivered"/>
    <s v="Mobile App"/>
    <n v="5"/>
    <n v="12495"/>
    <n v="1249.5"/>
    <n v="11245.5"/>
    <n v="7250"/>
    <n v="3995.5"/>
    <n v="0"/>
    <s v="Feb"/>
    <n v="2026"/>
    <x v="2"/>
  </r>
  <r>
    <s v="ORD102345"/>
    <d v="2026-02-28T00:00:00"/>
    <s v="CUST1155"/>
    <s v="Riya Verma"/>
    <s v="Male"/>
    <n v="33"/>
    <x v="10"/>
    <s v="South"/>
    <s v="P030"/>
    <x v="7"/>
    <x v="4"/>
    <s v="Self Development"/>
    <n v="1"/>
    <n v="599"/>
    <n v="0.15"/>
    <n v="260"/>
    <x v="0"/>
    <s v="Delivered"/>
    <s v="Mobile App"/>
    <n v="4"/>
    <n v="599"/>
    <n v="89.85"/>
    <n v="509.15"/>
    <n v="260"/>
    <n v="249.14999999999998"/>
    <n v="0"/>
    <s v="Feb"/>
    <n v="2026"/>
    <x v="3"/>
  </r>
  <r>
    <s v="ORD102378"/>
    <d v="2026-02-28T00:00:00"/>
    <s v="CUST0993"/>
    <s v="Diya Mishra"/>
    <s v="Male"/>
    <n v="35"/>
    <x v="16"/>
    <s v="North"/>
    <s v="P021"/>
    <x v="3"/>
    <x v="1"/>
    <s v="Skincare"/>
    <n v="4"/>
    <n v="499"/>
    <n v="0.05"/>
    <n v="880"/>
    <x v="4"/>
    <s v="Delivered"/>
    <s v="Mobile App"/>
    <n v="3"/>
    <n v="1996"/>
    <n v="99.800000000000011"/>
    <n v="1896.2"/>
    <n v="880"/>
    <n v="1016.2"/>
    <n v="0"/>
    <s v="Feb"/>
    <n v="2026"/>
    <x v="3"/>
  </r>
  <r>
    <s v="ORD104071"/>
    <d v="2026-02-28T00:00:00"/>
    <s v="CUST0542"/>
    <s v="Pooja Kapoor"/>
    <s v="Female"/>
    <n v="27"/>
    <x v="11"/>
    <s v="West"/>
    <s v="P006"/>
    <x v="8"/>
    <x v="2"/>
    <s v="Bags"/>
    <n v="2"/>
    <n v="1799"/>
    <n v="0.05"/>
    <n v="1900"/>
    <x v="0"/>
    <s v="Delivered"/>
    <s v="Mobile App"/>
    <n v="2"/>
    <n v="3598"/>
    <n v="179.9"/>
    <n v="3418.1"/>
    <n v="1900"/>
    <n v="1518.1"/>
    <n v="0"/>
    <s v="Feb"/>
    <n v="2026"/>
    <x v="3"/>
  </r>
  <r>
    <s v="ORD103602"/>
    <d v="2026-03-01T00:00:00"/>
    <s v="CUST1602"/>
    <s v="Manish Agarwal"/>
    <s v="Male"/>
    <n v="46"/>
    <x v="20"/>
    <s v="South"/>
    <s v="P021"/>
    <x v="3"/>
    <x v="1"/>
    <s v="Skincare"/>
    <n v="1"/>
    <n v="499"/>
    <n v="0.25"/>
    <n v="220"/>
    <x v="5"/>
    <s v="Delivered"/>
    <s v="Website"/>
    <n v="4"/>
    <n v="499"/>
    <n v="124.75"/>
    <n v="374.25"/>
    <n v="220"/>
    <n v="154.25"/>
    <n v="0"/>
    <s v="Mar"/>
    <n v="2026"/>
    <x v="1"/>
  </r>
  <r>
    <s v="ORD103421"/>
    <d v="2026-03-01T00:00:00"/>
    <s v="CUST0712"/>
    <s v="Sanya Malhotra"/>
    <s v="Male"/>
    <n v="31"/>
    <x v="20"/>
    <s v="South"/>
    <s v="P007"/>
    <x v="5"/>
    <x v="2"/>
    <s v="Footwear"/>
    <n v="1"/>
    <n v="2899"/>
    <n v="0.1"/>
    <n v="1700"/>
    <x v="1"/>
    <s v="Delivered"/>
    <s v="Mobile App"/>
    <n v="4"/>
    <n v="2899"/>
    <n v="289.90000000000003"/>
    <n v="2609.1"/>
    <n v="1700"/>
    <n v="909.09999999999991"/>
    <n v="0"/>
    <s v="Mar"/>
    <n v="2026"/>
    <x v="3"/>
  </r>
  <r>
    <s v="ORD101341"/>
    <d v="2026-03-01T00:00:00"/>
    <s v="CUST0593"/>
    <s v="Sakshi Mishra"/>
    <s v="Female"/>
    <n v="35"/>
    <x v="23"/>
    <s v="West"/>
    <s v="P004"/>
    <x v="19"/>
    <x v="3"/>
    <s v="Accessories"/>
    <n v="1"/>
    <n v="899"/>
    <n v="0"/>
    <n v="480"/>
    <x v="2"/>
    <s v="Delivered"/>
    <s v="Website"/>
    <n v="5"/>
    <n v="899"/>
    <n v="0"/>
    <n v="899"/>
    <n v="480"/>
    <n v="419"/>
    <n v="0"/>
    <s v="Mar"/>
    <n v="2026"/>
    <x v="3"/>
  </r>
  <r>
    <s v="ORD104590"/>
    <d v="2026-03-01T00:00:00"/>
    <s v="CUST1559"/>
    <s v="Aditi Saxena"/>
    <s v="Female"/>
    <n v="35"/>
    <x v="3"/>
    <s v="East"/>
    <s v="P007"/>
    <x v="5"/>
    <x v="2"/>
    <s v="Footwear"/>
    <n v="1"/>
    <n v="2899"/>
    <n v="0"/>
    <n v="1700"/>
    <x v="4"/>
    <s v="Cancelled"/>
    <s v="Website"/>
    <m/>
    <n v="2899"/>
    <n v="0"/>
    <n v="2899"/>
    <n v="1700"/>
    <n v="1199"/>
    <n v="0"/>
    <s v="Mar"/>
    <n v="2026"/>
    <x v="3"/>
  </r>
  <r>
    <s v="ORD103339"/>
    <d v="2026-03-01T00:00:00"/>
    <s v="CUST1419"/>
    <s v="Kiara Chopra"/>
    <s v="Male"/>
    <n v="27"/>
    <x v="8"/>
    <s v="East"/>
    <s v="P030"/>
    <x v="7"/>
    <x v="4"/>
    <s v="Self Development"/>
    <n v="2"/>
    <n v="599"/>
    <n v="0.15"/>
    <n v="520"/>
    <x v="1"/>
    <s v="Delivered"/>
    <s v="Mobile App"/>
    <n v="5"/>
    <n v="1198"/>
    <n v="179.7"/>
    <n v="1018.3"/>
    <n v="520"/>
    <n v="498.29999999999995"/>
    <n v="0"/>
    <s v="Mar"/>
    <n v="2026"/>
    <x v="3"/>
  </r>
  <r>
    <s v="ORD101863"/>
    <d v="2026-03-01T00:00:00"/>
    <s v="CUST0001"/>
    <s v="Diya Mishra"/>
    <s v="Male"/>
    <n v="22"/>
    <x v="8"/>
    <s v="East"/>
    <s v="P025"/>
    <x v="1"/>
    <x v="1"/>
    <s v="Skincare"/>
    <n v="2"/>
    <n v="699"/>
    <n v="0.05"/>
    <n v="620"/>
    <x v="2"/>
    <s v="Delivered"/>
    <s v="Mobile App"/>
    <n v="5"/>
    <n v="1398"/>
    <n v="69.900000000000006"/>
    <n v="1328.1"/>
    <n v="620"/>
    <n v="708.09999999999991"/>
    <n v="0"/>
    <s v="Mar"/>
    <n v="2026"/>
    <x v="0"/>
  </r>
  <r>
    <s v="ORD101678"/>
    <d v="2026-03-01T00:00:00"/>
    <s v="CUST0173"/>
    <s v="Tanvi Patel"/>
    <s v="Male"/>
    <n v="32"/>
    <x v="2"/>
    <s v="East"/>
    <s v="P013"/>
    <x v="22"/>
    <x v="0"/>
    <s v="Cookware"/>
    <n v="2"/>
    <n v="4299"/>
    <n v="0.1"/>
    <n v="5400"/>
    <x v="3"/>
    <s v="Delivered"/>
    <s v="Website"/>
    <n v="2"/>
    <n v="8598"/>
    <n v="859.80000000000007"/>
    <n v="7738.2"/>
    <n v="5400"/>
    <n v="2338.1999999999998"/>
    <n v="0"/>
    <s v="Mar"/>
    <n v="2026"/>
    <x v="3"/>
  </r>
  <r>
    <s v="ORD103173"/>
    <d v="2026-03-01T00:00:00"/>
    <s v="CUST0490"/>
    <s v="Arjun Rao"/>
    <s v="Female"/>
    <n v="40"/>
    <x v="6"/>
    <s v="North"/>
    <s v="P021"/>
    <x v="3"/>
    <x v="1"/>
    <s v="Skincare"/>
    <n v="3"/>
    <n v="499"/>
    <n v="0.15"/>
    <n v="660"/>
    <x v="3"/>
    <s v="Delivered"/>
    <s v="Mobile App"/>
    <n v="5"/>
    <n v="1497"/>
    <n v="224.54999999999998"/>
    <n v="1272.45"/>
    <n v="660"/>
    <n v="612.45000000000005"/>
    <n v="0"/>
    <s v="Mar"/>
    <n v="2026"/>
    <x v="2"/>
  </r>
  <r>
    <s v="ORD100692"/>
    <d v="2026-03-01T00:00:00"/>
    <s v="CUST0799"/>
    <s v="Shivam Mehta"/>
    <s v="Female"/>
    <n v="40"/>
    <x v="10"/>
    <s v="South"/>
    <s v="P029"/>
    <x v="11"/>
    <x v="4"/>
    <s v="Technology"/>
    <n v="1"/>
    <n v="1299"/>
    <n v="0.15"/>
    <n v="610"/>
    <x v="5"/>
    <s v="Delivered"/>
    <s v="Website"/>
    <n v="5"/>
    <n v="1299"/>
    <n v="194.85"/>
    <n v="1104.1500000000001"/>
    <n v="610"/>
    <n v="494.15000000000009"/>
    <n v="0"/>
    <s v="Mar"/>
    <n v="2026"/>
    <x v="2"/>
  </r>
  <r>
    <s v="ORD102132"/>
    <d v="2026-03-01T00:00:00"/>
    <s v="CUST0219"/>
    <s v="Vansh Chopra"/>
    <s v="Male"/>
    <n v="37"/>
    <x v="10"/>
    <s v="South"/>
    <s v="P029"/>
    <x v="11"/>
    <x v="4"/>
    <s v="Technology"/>
    <n v="1"/>
    <n v="1299"/>
    <n v="0.05"/>
    <n v="610"/>
    <x v="0"/>
    <s v="Delivered"/>
    <s v="Mobile App"/>
    <n v="4"/>
    <n v="1299"/>
    <n v="64.95"/>
    <n v="1234.05"/>
    <n v="610"/>
    <n v="624.04999999999995"/>
    <n v="0"/>
    <s v="Mar"/>
    <n v="2026"/>
    <x v="2"/>
  </r>
  <r>
    <s v="ORD104995"/>
    <d v="2026-03-02T00:00:00"/>
    <s v="CUST0585"/>
    <s v="Zoya Singh"/>
    <s v="Female"/>
    <n v="22"/>
    <x v="17"/>
    <s v="North"/>
    <s v="P017"/>
    <x v="17"/>
    <x v="5"/>
    <s v="Fitness"/>
    <n v="2"/>
    <n v="2499"/>
    <n v="0.15"/>
    <n v="2900"/>
    <x v="0"/>
    <s v="Delivered"/>
    <s v="Mobile App"/>
    <n v="4"/>
    <n v="4998"/>
    <n v="749.69999999999993"/>
    <n v="4248.3"/>
    <n v="2900"/>
    <n v="1348.3000000000002"/>
    <n v="0"/>
    <s v="Mar"/>
    <n v="2026"/>
    <x v="0"/>
  </r>
  <r>
    <s v="ORD102083"/>
    <d v="2026-03-02T00:00:00"/>
    <s v="CUST1518"/>
    <s v="Aditya Kapoor"/>
    <s v="Male"/>
    <n v="49"/>
    <x v="22"/>
    <s v="South"/>
    <s v="P022"/>
    <x v="4"/>
    <x v="1"/>
    <s v="Skincare"/>
    <n v="1"/>
    <n v="799"/>
    <n v="0.05"/>
    <n v="360"/>
    <x v="0"/>
    <s v="Delivered"/>
    <s v="Mobile App"/>
    <n v="5"/>
    <n v="799"/>
    <n v="39.950000000000003"/>
    <n v="759.05"/>
    <n v="360"/>
    <n v="399.04999999999995"/>
    <n v="0"/>
    <s v="Mar"/>
    <n v="2026"/>
    <x v="1"/>
  </r>
  <r>
    <s v="ORD103341"/>
    <d v="2026-03-02T00:00:00"/>
    <s v="CUST1009"/>
    <s v="Sakshi Mishra"/>
    <s v="Female"/>
    <n v="38"/>
    <x v="10"/>
    <s v="South"/>
    <s v="P030"/>
    <x v="7"/>
    <x v="4"/>
    <s v="Self Development"/>
    <n v="1"/>
    <n v="599"/>
    <n v="0.25"/>
    <n v="260"/>
    <x v="1"/>
    <s v="Delivered"/>
    <s v="Mobile App"/>
    <n v="4"/>
    <n v="599"/>
    <n v="149.75"/>
    <n v="449.25"/>
    <n v="260"/>
    <n v="189.25"/>
    <n v="0"/>
    <s v="Mar"/>
    <n v="2026"/>
    <x v="2"/>
  </r>
  <r>
    <s v="ORD103979"/>
    <d v="2026-03-02T00:00:00"/>
    <s v="CUST0260"/>
    <s v="Varun Jain"/>
    <s v="Female"/>
    <n v="33"/>
    <x v="0"/>
    <s v="East"/>
    <s v="P015"/>
    <x v="23"/>
    <x v="0"/>
    <s v="Home Decor"/>
    <n v="3"/>
    <n v="1599"/>
    <n v="0"/>
    <n v="2550"/>
    <x v="2"/>
    <s v="Delivered"/>
    <s v="Mobile App"/>
    <n v="5"/>
    <n v="4797"/>
    <n v="0"/>
    <n v="4797"/>
    <n v="2550"/>
    <n v="2247"/>
    <n v="0"/>
    <s v="Mar"/>
    <n v="2026"/>
    <x v="3"/>
  </r>
  <r>
    <s v="ORD104957"/>
    <d v="2026-03-02T00:00:00"/>
    <s v="CUST1174"/>
    <s v="Simran Gupta"/>
    <s v="Male"/>
    <n v="33"/>
    <x v="16"/>
    <s v="North"/>
    <s v="P009"/>
    <x v="21"/>
    <x v="2"/>
    <s v="Clothing"/>
    <n v="1"/>
    <n v="1999"/>
    <n v="0.2"/>
    <n v="1050"/>
    <x v="1"/>
    <s v="Cancelled"/>
    <s v="Website"/>
    <m/>
    <n v="1999"/>
    <n v="399.8"/>
    <n v="1599.2"/>
    <n v="1050"/>
    <n v="549.20000000000005"/>
    <n v="0"/>
    <s v="Mar"/>
    <n v="2026"/>
    <x v="3"/>
  </r>
  <r>
    <s v="ORD102297"/>
    <d v="2026-03-02T00:00:00"/>
    <s v="CUST0364"/>
    <s v="Rahul Kumar"/>
    <s v="Female"/>
    <n v="32"/>
    <x v="3"/>
    <s v="East"/>
    <s v="P010"/>
    <x v="26"/>
    <x v="2"/>
    <s v="Clothing"/>
    <n v="1"/>
    <n v="1499"/>
    <n v="0.05"/>
    <n v="780"/>
    <x v="0"/>
    <s v="Delivered"/>
    <s v="Mobile App"/>
    <n v="4"/>
    <n v="1499"/>
    <n v="74.95"/>
    <n v="1424.05"/>
    <n v="780"/>
    <n v="644.04999999999995"/>
    <n v="0"/>
    <s v="Mar"/>
    <n v="2026"/>
    <x v="3"/>
  </r>
  <r>
    <s v="ORD101098"/>
    <d v="2026-03-02T00:00:00"/>
    <s v="CUST1724"/>
    <s v="Ananya Kumar"/>
    <s v="Female"/>
    <n v="33"/>
    <x v="19"/>
    <s v="East"/>
    <s v="P006"/>
    <x v="8"/>
    <x v="2"/>
    <s v="Bags"/>
    <n v="3"/>
    <n v="1799"/>
    <n v="0.05"/>
    <n v="2850"/>
    <x v="0"/>
    <s v="Delivered"/>
    <s v="Website"/>
    <n v="3"/>
    <n v="5397"/>
    <n v="269.85000000000002"/>
    <n v="5127.1499999999996"/>
    <n v="2850"/>
    <n v="2277.1499999999996"/>
    <n v="0"/>
    <s v="Mar"/>
    <n v="2026"/>
    <x v="3"/>
  </r>
  <r>
    <s v="ORD104541"/>
    <d v="2026-03-02T00:00:00"/>
    <s v="CUST1780"/>
    <s v="Karan Jain"/>
    <s v="Male"/>
    <n v="36"/>
    <x v="13"/>
    <s v="North"/>
    <s v="P028"/>
    <x v="12"/>
    <x v="4"/>
    <s v="Technology"/>
    <n v="1"/>
    <n v="1099"/>
    <n v="0"/>
    <n v="520"/>
    <x v="0"/>
    <s v="Delivered"/>
    <s v="Mobile App"/>
    <n v="5"/>
    <n v="1099"/>
    <n v="0"/>
    <n v="1099"/>
    <n v="520"/>
    <n v="579"/>
    <n v="0"/>
    <s v="Mar"/>
    <n v="2026"/>
    <x v="2"/>
  </r>
  <r>
    <s v="ORD102119"/>
    <d v="2026-03-02T00:00:00"/>
    <s v="CUST1134"/>
    <s v="Aditya Kapoor"/>
    <s v="Male"/>
    <n v="27"/>
    <x v="13"/>
    <s v="North"/>
    <s v="P008"/>
    <x v="2"/>
    <x v="2"/>
    <s v="Clothing"/>
    <n v="1"/>
    <n v="799"/>
    <n v="0.25"/>
    <n v="390"/>
    <x v="0"/>
    <s v="Delivered"/>
    <s v="Website"/>
    <n v="5"/>
    <n v="799"/>
    <n v="199.75"/>
    <n v="599.25"/>
    <n v="390"/>
    <n v="209.25"/>
    <n v="0"/>
    <s v="Mar"/>
    <n v="2026"/>
    <x v="3"/>
  </r>
  <r>
    <s v="ORD101220"/>
    <d v="2026-03-02T00:00:00"/>
    <s v="CUST0370"/>
    <s v="Yash Agarwal"/>
    <s v="Male"/>
    <n v="41"/>
    <x v="0"/>
    <s v="East"/>
    <s v="P004"/>
    <x v="19"/>
    <x v="3"/>
    <s v="Accessories"/>
    <n v="2"/>
    <n v="899"/>
    <n v="0.15"/>
    <n v="960"/>
    <x v="2"/>
    <s v="Returned"/>
    <s v="Mobile App"/>
    <n v="3"/>
    <n v="1798"/>
    <n v="269.7"/>
    <n v="1528.3"/>
    <n v="960"/>
    <n v="568.29999999999995"/>
    <n v="0"/>
    <s v="Mar"/>
    <n v="2026"/>
    <x v="2"/>
  </r>
  <r>
    <s v="ORD104608"/>
    <d v="2026-03-03T00:00:00"/>
    <s v="CUST0175"/>
    <s v="Isha Mehta"/>
    <s v="Female"/>
    <n v="46"/>
    <x v="13"/>
    <s v="North"/>
    <s v="P004"/>
    <x v="19"/>
    <x v="3"/>
    <s v="Accessories"/>
    <n v="4"/>
    <n v="899"/>
    <n v="0.05"/>
    <n v="1920"/>
    <x v="3"/>
    <s v="Delivered"/>
    <s v="Mobile App"/>
    <n v="5"/>
    <n v="3596"/>
    <n v="179.8"/>
    <n v="3416.2"/>
    <n v="1920"/>
    <n v="1496.1999999999998"/>
    <n v="0"/>
    <s v="Mar"/>
    <n v="2026"/>
    <x v="1"/>
  </r>
  <r>
    <s v="ORD102182"/>
    <d v="2026-03-03T00:00:00"/>
    <s v="CUST0258"/>
    <s v="Manish Agarwal"/>
    <s v="Male"/>
    <n v="36"/>
    <x v="22"/>
    <s v="South"/>
    <s v="P028"/>
    <x v="12"/>
    <x v="4"/>
    <s v="Technology"/>
    <n v="1"/>
    <n v="1099"/>
    <n v="0"/>
    <n v="520"/>
    <x v="0"/>
    <s v="Delivered"/>
    <s v="Website"/>
    <n v="5"/>
    <n v="1099"/>
    <n v="0"/>
    <n v="1099"/>
    <n v="520"/>
    <n v="579"/>
    <n v="0"/>
    <s v="Mar"/>
    <n v="2026"/>
    <x v="2"/>
  </r>
  <r>
    <s v="ORD104186"/>
    <d v="2026-03-03T00:00:00"/>
    <s v="CUST1328"/>
    <s v="Mohit Sharma"/>
    <s v="Female"/>
    <n v="30"/>
    <x v="8"/>
    <s v="East"/>
    <s v="P001"/>
    <x v="6"/>
    <x v="3"/>
    <s v="Audio"/>
    <n v="2"/>
    <n v="2499"/>
    <n v="0.1"/>
    <n v="3100"/>
    <x v="3"/>
    <s v="Delivered"/>
    <s v="Mobile App"/>
    <n v="5"/>
    <n v="4998"/>
    <n v="499.8"/>
    <n v="4498.2"/>
    <n v="3100"/>
    <n v="1398.1999999999998"/>
    <n v="0"/>
    <s v="Mar"/>
    <n v="2026"/>
    <x v="3"/>
  </r>
  <r>
    <s v="ORD102921"/>
    <d v="2026-03-03T00:00:00"/>
    <s v="CUST0192"/>
    <s v="Aarav Sharma"/>
    <s v="Female"/>
    <n v="38"/>
    <x v="15"/>
    <s v="West"/>
    <s v="P016"/>
    <x v="28"/>
    <x v="5"/>
    <s v="Fitness"/>
    <n v="2"/>
    <n v="999"/>
    <n v="0"/>
    <n v="1040"/>
    <x v="0"/>
    <s v="Delivered"/>
    <s v="Mobile App"/>
    <n v="5"/>
    <n v="1998"/>
    <n v="0"/>
    <n v="1998"/>
    <n v="1040"/>
    <n v="958"/>
    <n v="0"/>
    <s v="Mar"/>
    <n v="2026"/>
    <x v="2"/>
  </r>
  <r>
    <s v="ORD100365"/>
    <d v="2026-03-03T00:00:00"/>
    <s v="CUST1210"/>
    <s v="Rohan Rao"/>
    <s v="Female"/>
    <n v="37"/>
    <x v="18"/>
    <s v="South"/>
    <s v="P028"/>
    <x v="12"/>
    <x v="4"/>
    <s v="Technology"/>
    <n v="1"/>
    <n v="1099"/>
    <n v="0.25"/>
    <n v="520"/>
    <x v="4"/>
    <s v="Delivered"/>
    <s v="Mobile App"/>
    <n v="5"/>
    <n v="1099"/>
    <n v="274.75"/>
    <n v="824.25"/>
    <n v="520"/>
    <n v="304.25"/>
    <n v="0"/>
    <s v="Mar"/>
    <n v="2026"/>
    <x v="2"/>
  </r>
  <r>
    <s v="ORD102487"/>
    <d v="2026-03-03T00:00:00"/>
    <s v="CUST1988"/>
    <s v="Varun Jain"/>
    <s v="Female"/>
    <n v="39"/>
    <x v="23"/>
    <s v="West"/>
    <s v="P009"/>
    <x v="21"/>
    <x v="2"/>
    <s v="Clothing"/>
    <n v="1"/>
    <n v="1999"/>
    <n v="0.1"/>
    <n v="1050"/>
    <x v="0"/>
    <s v="Delivered"/>
    <s v="Mobile App"/>
    <n v="5"/>
    <n v="1999"/>
    <n v="199.9"/>
    <n v="1799.1"/>
    <n v="1050"/>
    <n v="749.09999999999991"/>
    <n v="0"/>
    <s v="Mar"/>
    <n v="2026"/>
    <x v="2"/>
  </r>
  <r>
    <s v="ORD101588"/>
    <d v="2026-03-03T00:00:00"/>
    <s v="CUST0221"/>
    <s v="Kavya Patel"/>
    <s v="Female"/>
    <n v="21"/>
    <x v="3"/>
    <s v="East"/>
    <s v="P024"/>
    <x v="13"/>
    <x v="1"/>
    <s v="Fragrance"/>
    <n v="1"/>
    <n v="1799"/>
    <n v="0.3"/>
    <n v="900"/>
    <x v="2"/>
    <s v="Delivered"/>
    <s v="Mobile App"/>
    <n v="5"/>
    <n v="1799"/>
    <n v="539.69999999999993"/>
    <n v="1259.3000000000002"/>
    <n v="900"/>
    <n v="359.30000000000018"/>
    <n v="0"/>
    <s v="Mar"/>
    <n v="2026"/>
    <x v="0"/>
  </r>
  <r>
    <s v="ORD104462"/>
    <d v="2026-03-03T00:00:00"/>
    <s v="CUST1271"/>
    <s v="Aditi Saxena"/>
    <s v="Female"/>
    <n v="35"/>
    <x v="6"/>
    <s v="North"/>
    <s v="P009"/>
    <x v="21"/>
    <x v="2"/>
    <s v="Clothing"/>
    <n v="2"/>
    <n v="1999"/>
    <n v="0.1"/>
    <n v="2100"/>
    <x v="0"/>
    <s v="Delivered"/>
    <s v="Mobile App"/>
    <n v="4"/>
    <n v="3998"/>
    <n v="399.8"/>
    <n v="3598.2"/>
    <n v="2100"/>
    <n v="1498.1999999999998"/>
    <n v="0"/>
    <s v="Mar"/>
    <n v="2026"/>
    <x v="3"/>
  </r>
  <r>
    <s v="ORD101507"/>
    <d v="2026-03-03T00:00:00"/>
    <s v="CUST2017"/>
    <s v="Diya Mishra"/>
    <s v="Male"/>
    <n v="46"/>
    <x v="3"/>
    <s v="East"/>
    <s v="P019"/>
    <x v="18"/>
    <x v="5"/>
    <s v="Sports"/>
    <n v="4"/>
    <n v="1499"/>
    <n v="0.1"/>
    <n v="3200"/>
    <x v="0"/>
    <s v="Delivered"/>
    <s v="Website"/>
    <n v="4"/>
    <n v="5996"/>
    <n v="599.6"/>
    <n v="5396.4"/>
    <n v="3200"/>
    <n v="2196.3999999999996"/>
    <n v="0"/>
    <s v="Mar"/>
    <n v="2026"/>
    <x v="1"/>
  </r>
  <r>
    <s v="ORD104390"/>
    <d v="2026-03-03T00:00:00"/>
    <s v="CUST1659"/>
    <s v="Vansh Chopra"/>
    <s v="Female"/>
    <n v="27"/>
    <x v="23"/>
    <s v="West"/>
    <s v="P001"/>
    <x v="6"/>
    <x v="3"/>
    <s v="Audio"/>
    <n v="3"/>
    <n v="2499"/>
    <n v="0.05"/>
    <n v="4650"/>
    <x v="0"/>
    <s v="Delivered"/>
    <s v="Website"/>
    <n v="5"/>
    <n v="7497"/>
    <n v="374.85"/>
    <n v="7122.15"/>
    <n v="4650"/>
    <n v="2472.1499999999996"/>
    <n v="0"/>
    <s v="Mar"/>
    <n v="2026"/>
    <x v="3"/>
  </r>
  <r>
    <s v="ORD101529"/>
    <d v="2026-03-03T00:00:00"/>
    <s v="CUST0984"/>
    <s v="Ishaan Malhotra"/>
    <s v="Male"/>
    <n v="54"/>
    <x v="17"/>
    <s v="North"/>
    <s v="P006"/>
    <x v="8"/>
    <x v="2"/>
    <s v="Bags"/>
    <n v="1"/>
    <n v="1799"/>
    <n v="0.1"/>
    <n v="950"/>
    <x v="4"/>
    <s v="Delivered"/>
    <s v="Website"/>
    <n v="3"/>
    <n v="1799"/>
    <n v="179.9"/>
    <n v="1619.1"/>
    <n v="950"/>
    <n v="669.09999999999991"/>
    <n v="0"/>
    <s v="Mar"/>
    <n v="2026"/>
    <x v="1"/>
  </r>
  <r>
    <s v="ORD103112"/>
    <d v="2026-03-04T00:00:00"/>
    <s v="CUST1531"/>
    <s v="Vansh Chopra"/>
    <s v="Female"/>
    <n v="18"/>
    <x v="21"/>
    <s v="East"/>
    <s v="P022"/>
    <x v="4"/>
    <x v="1"/>
    <s v="Skincare"/>
    <n v="3"/>
    <n v="799"/>
    <n v="0.05"/>
    <n v="1080"/>
    <x v="4"/>
    <s v="Delivered"/>
    <s v="Mobile App"/>
    <n v="4"/>
    <n v="2397"/>
    <n v="119.85000000000001"/>
    <n v="2277.15"/>
    <n v="1080"/>
    <n v="1197.1500000000001"/>
    <n v="0"/>
    <s v="Mar"/>
    <n v="2026"/>
    <x v="0"/>
  </r>
  <r>
    <s v="ORD101362"/>
    <d v="2026-03-04T00:00:00"/>
    <s v="CUST1499"/>
    <s v="Vansh Chopra"/>
    <s v="Male"/>
    <n v="33"/>
    <x v="2"/>
    <s v="East"/>
    <s v="P022"/>
    <x v="4"/>
    <x v="1"/>
    <s v="Skincare"/>
    <n v="1"/>
    <n v="799"/>
    <n v="0.15"/>
    <n v="360"/>
    <x v="4"/>
    <s v="Delivered"/>
    <s v="Website"/>
    <n v="4"/>
    <n v="799"/>
    <n v="119.85"/>
    <n v="679.15"/>
    <n v="360"/>
    <n v="319.14999999999998"/>
    <n v="0"/>
    <s v="Mar"/>
    <n v="2026"/>
    <x v="3"/>
  </r>
  <r>
    <s v="ORD100049"/>
    <d v="2026-03-04T00:00:00"/>
    <s v="CUST1378"/>
    <s v="Manish Agarwal"/>
    <s v="Male"/>
    <n v="39"/>
    <x v="19"/>
    <s v="East"/>
    <s v="P001"/>
    <x v="6"/>
    <x v="3"/>
    <s v="Audio"/>
    <n v="3"/>
    <n v="2499"/>
    <n v="0.05"/>
    <n v="4650"/>
    <x v="1"/>
    <s v="Delivered"/>
    <s v="Website"/>
    <n v="4"/>
    <n v="7497"/>
    <n v="374.85"/>
    <n v="7122.15"/>
    <n v="4650"/>
    <n v="2472.1499999999996"/>
    <n v="0"/>
    <s v="Mar"/>
    <n v="2026"/>
    <x v="2"/>
  </r>
  <r>
    <s v="ORD104651"/>
    <d v="2026-03-04T00:00:00"/>
    <s v="CUST1917"/>
    <s v="Kavya Patel"/>
    <s v="Female"/>
    <n v="43"/>
    <x v="5"/>
    <s v="West"/>
    <s v="P020"/>
    <x v="14"/>
    <x v="5"/>
    <s v="Fitness"/>
    <n v="4"/>
    <n v="699"/>
    <n v="0.05"/>
    <n v="1280"/>
    <x v="1"/>
    <s v="Delivered"/>
    <s v="Mobile App"/>
    <n v="5"/>
    <n v="2796"/>
    <n v="139.80000000000001"/>
    <n v="2656.2"/>
    <n v="1280"/>
    <n v="1376.1999999999998"/>
    <n v="0"/>
    <s v="Mar"/>
    <n v="2026"/>
    <x v="2"/>
  </r>
  <r>
    <s v="ORD101509"/>
    <d v="2026-03-04T00:00:00"/>
    <s v="CUST1744"/>
    <s v="Mohit Sharma"/>
    <s v="Male"/>
    <n v="34"/>
    <x v="22"/>
    <s v="South"/>
    <s v="P011"/>
    <x v="24"/>
    <x v="0"/>
    <s v="Kitchen"/>
    <n v="1"/>
    <n v="3499"/>
    <n v="0.15"/>
    <n v="2250"/>
    <x v="3"/>
    <s v="Delivered"/>
    <s v="Website"/>
    <n v="4"/>
    <n v="3499"/>
    <n v="524.85"/>
    <n v="2974.15"/>
    <n v="2250"/>
    <n v="724.15000000000009"/>
    <n v="0"/>
    <s v="Mar"/>
    <n v="2026"/>
    <x v="3"/>
  </r>
  <r>
    <s v="ORD103737"/>
    <d v="2026-03-04T00:00:00"/>
    <s v="CUST0528"/>
    <s v="Mohit Sharma"/>
    <s v="Female"/>
    <n v="19"/>
    <x v="16"/>
    <s v="North"/>
    <s v="P024"/>
    <x v="13"/>
    <x v="1"/>
    <s v="Fragrance"/>
    <n v="1"/>
    <n v="1799"/>
    <n v="0.15"/>
    <n v="900"/>
    <x v="0"/>
    <s v="Delivered"/>
    <s v="Mobile App"/>
    <n v="4"/>
    <n v="1799"/>
    <n v="269.84999999999997"/>
    <n v="1529.15"/>
    <n v="900"/>
    <n v="629.15000000000009"/>
    <n v="0"/>
    <s v="Mar"/>
    <n v="2026"/>
    <x v="0"/>
  </r>
  <r>
    <s v="ORD102886"/>
    <d v="2026-03-04T00:00:00"/>
    <s v="CUST1835"/>
    <s v="Kiara Chopra"/>
    <s v="Male"/>
    <n v="30"/>
    <x v="22"/>
    <s v="South"/>
    <s v="P018"/>
    <x v="16"/>
    <x v="5"/>
    <s v="Sports"/>
    <n v="1"/>
    <n v="2199"/>
    <n v="0.05"/>
    <n v="1250"/>
    <x v="3"/>
    <s v="Delivered"/>
    <s v="Website"/>
    <n v="5"/>
    <n v="2199"/>
    <n v="109.95"/>
    <n v="2089.0500000000002"/>
    <n v="1250"/>
    <n v="839.05000000000018"/>
    <n v="0"/>
    <s v="Mar"/>
    <n v="2026"/>
    <x v="3"/>
  </r>
  <r>
    <s v="ORD104593"/>
    <d v="2026-03-04T00:00:00"/>
    <s v="CUST1029"/>
    <s v="Akash Bansal"/>
    <s v="Male"/>
    <n v="28"/>
    <x v="0"/>
    <s v="East"/>
    <s v="P006"/>
    <x v="8"/>
    <x v="2"/>
    <s v="Bags"/>
    <n v="1"/>
    <n v="1799"/>
    <n v="0.3"/>
    <n v="950"/>
    <x v="3"/>
    <s v="Delivered"/>
    <s v="Mobile App"/>
    <n v="5"/>
    <n v="1799"/>
    <n v="539.69999999999993"/>
    <n v="1259.3000000000002"/>
    <n v="950"/>
    <n v="309.30000000000018"/>
    <n v="0"/>
    <s v="Mar"/>
    <n v="2026"/>
    <x v="3"/>
  </r>
  <r>
    <s v="ORD101680"/>
    <d v="2026-03-04T00:00:00"/>
    <s v="CUST1811"/>
    <s v="Anjali Verma"/>
    <s v="Female"/>
    <n v="48"/>
    <x v="14"/>
    <s v="South"/>
    <s v="P029"/>
    <x v="11"/>
    <x v="4"/>
    <s v="Technology"/>
    <n v="1"/>
    <n v="1299"/>
    <n v="0.25"/>
    <n v="610"/>
    <x v="1"/>
    <s v="Delivered"/>
    <s v="Website"/>
    <n v="5"/>
    <n v="1299"/>
    <n v="324.75"/>
    <n v="974.25"/>
    <n v="610"/>
    <n v="364.25"/>
    <n v="0"/>
    <s v="Mar"/>
    <n v="2026"/>
    <x v="1"/>
  </r>
  <r>
    <s v="ORD102714"/>
    <d v="2026-03-04T00:00:00"/>
    <s v="CUST0543"/>
    <s v="Shivam Mehta"/>
    <s v="Male"/>
    <n v="20"/>
    <x v="16"/>
    <s v="North"/>
    <s v="P022"/>
    <x v="4"/>
    <x v="1"/>
    <s v="Skincare"/>
    <n v="1"/>
    <n v="799"/>
    <n v="0.15"/>
    <n v="360"/>
    <x v="0"/>
    <s v="Delivered"/>
    <s v="Mobile App"/>
    <n v="5"/>
    <n v="799"/>
    <n v="119.85"/>
    <n v="679.15"/>
    <n v="360"/>
    <n v="319.14999999999998"/>
    <n v="0"/>
    <s v="Mar"/>
    <n v="2026"/>
    <x v="0"/>
  </r>
  <r>
    <s v="ORD103989"/>
    <d v="2026-03-05T00:00:00"/>
    <s v="CUST1281"/>
    <s v="Diya Mishra"/>
    <s v="Female"/>
    <n v="33"/>
    <x v="3"/>
    <s v="East"/>
    <s v="P021"/>
    <x v="3"/>
    <x v="1"/>
    <s v="Skincare"/>
    <n v="1"/>
    <n v="499"/>
    <n v="0.1"/>
    <n v="220"/>
    <x v="5"/>
    <s v="Delivered"/>
    <s v="Website"/>
    <n v="4"/>
    <n v="499"/>
    <n v="49.900000000000006"/>
    <n v="449.1"/>
    <n v="220"/>
    <n v="229.10000000000002"/>
    <n v="0"/>
    <s v="Mar"/>
    <n v="2026"/>
    <x v="3"/>
  </r>
  <r>
    <s v="ORD104553"/>
    <d v="2026-03-05T00:00:00"/>
    <s v="CUST0988"/>
    <s v="Ananya Kumar"/>
    <s v="Male"/>
    <n v="47"/>
    <x v="10"/>
    <s v="South"/>
    <s v="P003"/>
    <x v="9"/>
    <x v="3"/>
    <s v="Wearables"/>
    <n v="1"/>
    <n v="3299"/>
    <n v="0.2"/>
    <n v="2100"/>
    <x v="0"/>
    <s v="Delivered"/>
    <s v="Mobile App"/>
    <n v="5"/>
    <n v="3299"/>
    <n v="659.80000000000007"/>
    <n v="2639.2"/>
    <n v="2100"/>
    <n v="539.19999999999982"/>
    <n v="0"/>
    <s v="Mar"/>
    <n v="2026"/>
    <x v="1"/>
  </r>
  <r>
    <s v="ORD103427"/>
    <d v="2026-03-05T00:00:00"/>
    <s v="CUST0449"/>
    <s v="Diya Mishra"/>
    <s v="Female"/>
    <n v="33"/>
    <x v="11"/>
    <s v="West"/>
    <s v="P022"/>
    <x v="4"/>
    <x v="1"/>
    <s v="Skincare"/>
    <n v="3"/>
    <n v="799"/>
    <n v="0.15"/>
    <n v="1080"/>
    <x v="0"/>
    <s v="Delivered"/>
    <s v="Mobile App"/>
    <n v="5"/>
    <n v="2397"/>
    <n v="359.55"/>
    <n v="2037.45"/>
    <n v="1080"/>
    <n v="957.45"/>
    <n v="0"/>
    <s v="Mar"/>
    <n v="2026"/>
    <x v="3"/>
  </r>
  <r>
    <s v="ORD103472"/>
    <d v="2026-03-05T00:00:00"/>
    <s v="CUST0247"/>
    <s v="Aditi Saxena"/>
    <s v="Male"/>
    <n v="18"/>
    <x v="10"/>
    <s v="South"/>
    <s v="P025"/>
    <x v="1"/>
    <x v="1"/>
    <s v="Skincare"/>
    <n v="1"/>
    <n v="699"/>
    <n v="0.25"/>
    <n v="310"/>
    <x v="3"/>
    <s v="Delivered"/>
    <s v="Website"/>
    <n v="4"/>
    <n v="699"/>
    <n v="174.75"/>
    <n v="524.25"/>
    <n v="310"/>
    <n v="214.25"/>
    <n v="0"/>
    <s v="Mar"/>
    <n v="2026"/>
    <x v="0"/>
  </r>
  <r>
    <s v="ORD104730"/>
    <d v="2026-03-05T00:00:00"/>
    <s v="CUST1213"/>
    <s v="Kavya Patel"/>
    <s v="Female"/>
    <n v="47"/>
    <x v="19"/>
    <s v="East"/>
    <s v="P016"/>
    <x v="28"/>
    <x v="5"/>
    <s v="Fitness"/>
    <n v="1"/>
    <n v="999"/>
    <n v="0.2"/>
    <n v="520"/>
    <x v="4"/>
    <s v="Delivered"/>
    <s v="Website"/>
    <n v="4"/>
    <n v="999"/>
    <n v="199.8"/>
    <n v="799.2"/>
    <n v="520"/>
    <n v="279.20000000000005"/>
    <n v="0"/>
    <s v="Mar"/>
    <n v="2026"/>
    <x v="1"/>
  </r>
  <r>
    <s v="ORD101123"/>
    <d v="2026-03-05T00:00:00"/>
    <s v="CUST1758"/>
    <s v="Pooja Kapoor"/>
    <s v="Male"/>
    <n v="37"/>
    <x v="1"/>
    <s v="North"/>
    <s v="P014"/>
    <x v="29"/>
    <x v="0"/>
    <s v="Home Decor"/>
    <n v="1"/>
    <n v="1299"/>
    <n v="0.1"/>
    <n v="690"/>
    <x v="1"/>
    <s v="Cancelled"/>
    <s v="Mobile App"/>
    <m/>
    <n v="1299"/>
    <n v="129.9"/>
    <n v="1169.0999999999999"/>
    <n v="690"/>
    <n v="479.09999999999991"/>
    <n v="0"/>
    <s v="Mar"/>
    <n v="2026"/>
    <x v="2"/>
  </r>
  <r>
    <s v="ORD102460"/>
    <d v="2026-03-05T00:00:00"/>
    <s v="CUST0620"/>
    <s v="Rahul Kumar"/>
    <s v="Male"/>
    <n v="27"/>
    <x v="1"/>
    <s v="North"/>
    <s v="P005"/>
    <x v="27"/>
    <x v="3"/>
    <s v="Accessories"/>
    <n v="1"/>
    <n v="1599"/>
    <n v="0.2"/>
    <n v="920"/>
    <x v="4"/>
    <s v="Returned"/>
    <s v="Website"/>
    <n v="4"/>
    <n v="1599"/>
    <n v="319.8"/>
    <n v="1279.2"/>
    <n v="920"/>
    <n v="359.20000000000005"/>
    <n v="0"/>
    <s v="Mar"/>
    <n v="2026"/>
    <x v="3"/>
  </r>
  <r>
    <s v="ORD104421"/>
    <d v="2026-03-05T00:00:00"/>
    <s v="CUST0061"/>
    <s v="Kavya Patel"/>
    <s v="Male"/>
    <n v="37"/>
    <x v="8"/>
    <s v="East"/>
    <s v="P022"/>
    <x v="4"/>
    <x v="1"/>
    <s v="Skincare"/>
    <n v="1"/>
    <n v="799"/>
    <n v="0.1"/>
    <n v="360"/>
    <x v="4"/>
    <s v="Delivered"/>
    <s v="Mobile App"/>
    <n v="4"/>
    <n v="799"/>
    <n v="79.900000000000006"/>
    <n v="719.1"/>
    <n v="360"/>
    <n v="359.1"/>
    <n v="0"/>
    <s v="Mar"/>
    <n v="2026"/>
    <x v="2"/>
  </r>
  <r>
    <s v="ORD104041"/>
    <d v="2026-03-05T00:00:00"/>
    <s v="CUST1117"/>
    <s v="Kavya Patel"/>
    <s v="Male"/>
    <n v="42"/>
    <x v="16"/>
    <s v="North"/>
    <s v="P001"/>
    <x v="6"/>
    <x v="3"/>
    <s v="Audio"/>
    <n v="1"/>
    <n v="2499"/>
    <n v="0.1"/>
    <n v="1550"/>
    <x v="0"/>
    <s v="Delivered"/>
    <s v="Mobile App"/>
    <n v="5"/>
    <n v="2499"/>
    <n v="249.9"/>
    <n v="2249.1"/>
    <n v="1550"/>
    <n v="699.09999999999991"/>
    <n v="0"/>
    <s v="Mar"/>
    <n v="2026"/>
    <x v="2"/>
  </r>
  <r>
    <s v="ORD101749"/>
    <d v="2026-03-05T00:00:00"/>
    <s v="CUST1219"/>
    <s v="Riya Verma"/>
    <s v="Male"/>
    <n v="18"/>
    <x v="0"/>
    <s v="East"/>
    <s v="P013"/>
    <x v="22"/>
    <x v="0"/>
    <s v="Cookware"/>
    <n v="3"/>
    <n v="4299"/>
    <n v="0.2"/>
    <n v="8100"/>
    <x v="0"/>
    <s v="Delivered"/>
    <s v="Website"/>
    <n v="4"/>
    <n v="12897"/>
    <n v="2579.4"/>
    <n v="10317.6"/>
    <n v="8100"/>
    <n v="2217.6000000000004"/>
    <n v="0"/>
    <s v="Mar"/>
    <n v="2026"/>
    <x v="0"/>
  </r>
  <r>
    <s v="ORD100891"/>
    <d v="2026-03-05T00:00:00"/>
    <s v="CUST1787"/>
    <s v="Vansh Chopra"/>
    <s v="Female"/>
    <n v="18"/>
    <x v="15"/>
    <s v="West"/>
    <s v="P015"/>
    <x v="23"/>
    <x v="0"/>
    <s v="Home Decor"/>
    <n v="1"/>
    <n v="1599"/>
    <n v="0.1"/>
    <n v="850"/>
    <x v="4"/>
    <s v="Delivered"/>
    <s v="Website"/>
    <n v="4"/>
    <n v="1599"/>
    <n v="159.9"/>
    <n v="1439.1"/>
    <n v="850"/>
    <n v="589.09999999999991"/>
    <n v="0"/>
    <s v="Mar"/>
    <n v="2026"/>
    <x v="0"/>
  </r>
  <r>
    <s v="ORD104632"/>
    <d v="2026-03-05T00:00:00"/>
    <s v="CUST2145"/>
    <s v="Diya Mishra"/>
    <s v="Female"/>
    <n v="34"/>
    <x v="5"/>
    <s v="West"/>
    <s v="P022"/>
    <x v="4"/>
    <x v="1"/>
    <s v="Skincare"/>
    <n v="2"/>
    <n v="799"/>
    <n v="0"/>
    <n v="720"/>
    <x v="0"/>
    <s v="Returned"/>
    <s v="Website"/>
    <n v="4"/>
    <n v="1598"/>
    <n v="0"/>
    <n v="1598"/>
    <n v="720"/>
    <n v="878"/>
    <n v="0"/>
    <s v="Mar"/>
    <n v="2026"/>
    <x v="3"/>
  </r>
  <r>
    <s v="ORD101308"/>
    <d v="2026-03-06T00:00:00"/>
    <s v="CUST1766"/>
    <s v="Kabir Gupta"/>
    <s v="Female"/>
    <n v="18"/>
    <x v="8"/>
    <s v="East"/>
    <s v="P025"/>
    <x v="1"/>
    <x v="1"/>
    <s v="Skincare"/>
    <n v="1"/>
    <n v="699"/>
    <n v="0.15"/>
    <n v="310"/>
    <x v="3"/>
    <s v="Delivered"/>
    <s v="Website"/>
    <n v="5"/>
    <n v="699"/>
    <n v="104.85"/>
    <n v="594.15"/>
    <n v="310"/>
    <n v="284.14999999999998"/>
    <n v="0"/>
    <s v="Mar"/>
    <n v="2026"/>
    <x v="0"/>
  </r>
  <r>
    <s v="ORD102505"/>
    <d v="2026-03-06T00:00:00"/>
    <s v="CUST1181"/>
    <s v="Kavya Patel"/>
    <s v="Female"/>
    <n v="41"/>
    <x v="4"/>
    <s v="South"/>
    <s v="P029"/>
    <x v="11"/>
    <x v="4"/>
    <s v="Technology"/>
    <n v="1"/>
    <n v="1299"/>
    <n v="0.1"/>
    <n v="610"/>
    <x v="0"/>
    <s v="Delivered"/>
    <s v="Website"/>
    <n v="4"/>
    <n v="1299"/>
    <n v="129.9"/>
    <n v="1169.0999999999999"/>
    <n v="610"/>
    <n v="559.09999999999991"/>
    <n v="0"/>
    <s v="Mar"/>
    <n v="2026"/>
    <x v="2"/>
  </r>
  <r>
    <s v="ORD101275"/>
    <d v="2026-03-06T00:00:00"/>
    <s v="CUST0723"/>
    <s v="Anjali Verma"/>
    <s v="Male"/>
    <n v="28"/>
    <x v="1"/>
    <s v="North"/>
    <s v="P007"/>
    <x v="5"/>
    <x v="2"/>
    <s v="Footwear"/>
    <n v="4"/>
    <n v="2899"/>
    <n v="0.15"/>
    <n v="6800"/>
    <x v="0"/>
    <s v="Delivered"/>
    <s v="Website"/>
    <n v="4"/>
    <n v="11596"/>
    <n v="1739.3999999999999"/>
    <n v="9856.6"/>
    <n v="6800"/>
    <n v="3056.6000000000004"/>
    <n v="0"/>
    <s v="Mar"/>
    <n v="2026"/>
    <x v="3"/>
  </r>
  <r>
    <s v="ORD103611"/>
    <d v="2026-03-06T00:00:00"/>
    <s v="CUST0399"/>
    <s v="Isha Mehta"/>
    <s v="Female"/>
    <n v="36"/>
    <x v="4"/>
    <s v="South"/>
    <s v="P024"/>
    <x v="13"/>
    <x v="1"/>
    <s v="Fragrance"/>
    <n v="1"/>
    <n v="1799"/>
    <n v="0.05"/>
    <n v="900"/>
    <x v="3"/>
    <s v="Delivered"/>
    <s v="Website"/>
    <n v="5"/>
    <n v="1799"/>
    <n v="89.95"/>
    <n v="1709.05"/>
    <n v="900"/>
    <n v="809.05"/>
    <n v="0"/>
    <s v="Mar"/>
    <n v="2026"/>
    <x v="2"/>
  </r>
  <r>
    <s v="ORD102417"/>
    <d v="2026-03-07T00:00:00"/>
    <s v="CUST0406"/>
    <s v="Simran Gupta"/>
    <s v="Male"/>
    <n v="25"/>
    <x v="20"/>
    <s v="South"/>
    <s v="P008"/>
    <x v="2"/>
    <x v="2"/>
    <s v="Clothing"/>
    <n v="1"/>
    <n v="799"/>
    <n v="0.15"/>
    <n v="390"/>
    <x v="4"/>
    <s v="Delivered"/>
    <s v="Mobile App"/>
    <n v="4"/>
    <n v="799"/>
    <n v="119.85"/>
    <n v="679.15"/>
    <n v="390"/>
    <n v="289.14999999999998"/>
    <n v="0"/>
    <s v="Mar"/>
    <n v="2026"/>
    <x v="0"/>
  </r>
  <r>
    <s v="ORD100848"/>
    <d v="2026-03-07T00:00:00"/>
    <s v="CUST1532"/>
    <s v="Ananya Kumar"/>
    <s v="Female"/>
    <n v="27"/>
    <x v="2"/>
    <s v="East"/>
    <s v="P009"/>
    <x v="21"/>
    <x v="2"/>
    <s v="Clothing"/>
    <n v="2"/>
    <n v="1999"/>
    <n v="0.15"/>
    <n v="2100"/>
    <x v="2"/>
    <s v="Delivered"/>
    <s v="Website"/>
    <n v="5"/>
    <n v="3998"/>
    <n v="599.69999999999993"/>
    <n v="3398.3"/>
    <n v="2100"/>
    <n v="1298.3000000000002"/>
    <n v="0"/>
    <s v="Mar"/>
    <n v="2026"/>
    <x v="3"/>
  </r>
  <r>
    <s v="ORD102524"/>
    <d v="2026-03-07T00:00:00"/>
    <s v="CUST0504"/>
    <s v="Ishaan Malhotra"/>
    <s v="Female"/>
    <n v="40"/>
    <x v="11"/>
    <s v="West"/>
    <s v="P029"/>
    <x v="11"/>
    <x v="4"/>
    <s v="Technology"/>
    <n v="2"/>
    <n v="1299"/>
    <n v="0.1"/>
    <n v="1220"/>
    <x v="0"/>
    <s v="Delivered"/>
    <s v="Mobile App"/>
    <n v="4"/>
    <n v="2598"/>
    <n v="259.8"/>
    <n v="2338.1999999999998"/>
    <n v="1220"/>
    <n v="1118.1999999999998"/>
    <n v="0"/>
    <s v="Mar"/>
    <n v="2026"/>
    <x v="2"/>
  </r>
  <r>
    <s v="ORD104169"/>
    <d v="2026-03-07T00:00:00"/>
    <s v="CUST0269"/>
    <s v="Tanvi Patel"/>
    <s v="Male"/>
    <n v="39"/>
    <x v="2"/>
    <s v="East"/>
    <s v="P020"/>
    <x v="14"/>
    <x v="5"/>
    <s v="Fitness"/>
    <n v="2"/>
    <n v="699"/>
    <n v="0.05"/>
    <n v="640"/>
    <x v="3"/>
    <s v="Delivered"/>
    <s v="Mobile App"/>
    <n v="5"/>
    <n v="1398"/>
    <n v="69.900000000000006"/>
    <n v="1328.1"/>
    <n v="640"/>
    <n v="688.09999999999991"/>
    <n v="0"/>
    <s v="Mar"/>
    <n v="2026"/>
    <x v="2"/>
  </r>
  <r>
    <s v="ORD102732"/>
    <d v="2026-03-07T00:00:00"/>
    <s v="CUST1892"/>
    <s v="Varun Jain"/>
    <s v="Male"/>
    <n v="41"/>
    <x v="19"/>
    <s v="East"/>
    <s v="P025"/>
    <x v="1"/>
    <x v="1"/>
    <s v="Skincare"/>
    <n v="2"/>
    <n v="699"/>
    <n v="0.15"/>
    <n v="620"/>
    <x v="1"/>
    <s v="Delivered"/>
    <s v="Website"/>
    <n v="4"/>
    <n v="1398"/>
    <n v="209.7"/>
    <n v="1188.3"/>
    <n v="620"/>
    <n v="568.29999999999995"/>
    <n v="0"/>
    <s v="Mar"/>
    <n v="2026"/>
    <x v="2"/>
  </r>
  <r>
    <s v="ORD104140"/>
    <d v="2026-03-07T00:00:00"/>
    <s v="CUST1319"/>
    <s v="Nisha Saxena"/>
    <s v="Male"/>
    <n v="39"/>
    <x v="19"/>
    <s v="East"/>
    <s v="P015"/>
    <x v="23"/>
    <x v="0"/>
    <s v="Home Decor"/>
    <n v="1"/>
    <n v="1599"/>
    <n v="0.1"/>
    <n v="850"/>
    <x v="0"/>
    <s v="Delivered"/>
    <s v="Mobile App"/>
    <n v="5"/>
    <n v="1599"/>
    <n v="159.9"/>
    <n v="1439.1"/>
    <n v="850"/>
    <n v="589.09999999999991"/>
    <n v="0"/>
    <s v="Mar"/>
    <n v="2026"/>
    <x v="2"/>
  </r>
  <r>
    <s v="ORD102344"/>
    <d v="2026-03-07T00:00:00"/>
    <s v="CUST0106"/>
    <s v="Arjun Rao"/>
    <s v="Female"/>
    <n v="20"/>
    <x v="4"/>
    <s v="South"/>
    <s v="P016"/>
    <x v="28"/>
    <x v="5"/>
    <s v="Fitness"/>
    <n v="4"/>
    <n v="999"/>
    <n v="0"/>
    <n v="2080"/>
    <x v="3"/>
    <s v="Delivered"/>
    <s v="Mobile App"/>
    <n v="5"/>
    <n v="3996"/>
    <n v="0"/>
    <n v="3996"/>
    <n v="2080"/>
    <n v="1916"/>
    <n v="0"/>
    <s v="Mar"/>
    <n v="2026"/>
    <x v="0"/>
  </r>
  <r>
    <s v="ORD104023"/>
    <d v="2026-03-08T00:00:00"/>
    <s v="CUST0620"/>
    <s v="Rahul Kumar"/>
    <s v="Female"/>
    <n v="31"/>
    <x v="13"/>
    <s v="North"/>
    <s v="P028"/>
    <x v="12"/>
    <x v="4"/>
    <s v="Technology"/>
    <n v="3"/>
    <n v="1099"/>
    <n v="0.05"/>
    <n v="1560"/>
    <x v="0"/>
    <s v="Delivered"/>
    <s v="Website"/>
    <n v="5"/>
    <n v="3297"/>
    <n v="164.85000000000002"/>
    <n v="3132.15"/>
    <n v="1560"/>
    <n v="1572.15"/>
    <n v="0"/>
    <s v="Mar"/>
    <n v="2026"/>
    <x v="3"/>
  </r>
  <r>
    <s v="ORD101129"/>
    <d v="2026-03-08T00:00:00"/>
    <s v="CUST1392"/>
    <s v="Mohit Sharma"/>
    <s v="Male"/>
    <n v="41"/>
    <x v="15"/>
    <s v="West"/>
    <s v="P028"/>
    <x v="12"/>
    <x v="4"/>
    <s v="Technology"/>
    <n v="1"/>
    <n v="1099"/>
    <n v="0.15"/>
    <n v="520"/>
    <x v="3"/>
    <s v="Delivered"/>
    <s v="Mobile App"/>
    <n v="5"/>
    <n v="1099"/>
    <n v="164.85"/>
    <n v="934.15"/>
    <n v="520"/>
    <n v="414.15"/>
    <n v="0"/>
    <s v="Mar"/>
    <n v="2026"/>
    <x v="2"/>
  </r>
  <r>
    <s v="ORD102381"/>
    <d v="2026-03-08T00:00:00"/>
    <s v="CUST2196"/>
    <s v="Karan Jain"/>
    <s v="Female"/>
    <n v="48"/>
    <x v="10"/>
    <s v="South"/>
    <s v="P017"/>
    <x v="17"/>
    <x v="5"/>
    <s v="Fitness"/>
    <n v="1"/>
    <n v="2499"/>
    <n v="0.2"/>
    <n v="1450"/>
    <x v="3"/>
    <s v="Delivered"/>
    <s v="Website"/>
    <n v="5"/>
    <n v="2499"/>
    <n v="499.8"/>
    <n v="1999.2"/>
    <n v="1450"/>
    <n v="549.20000000000005"/>
    <n v="0"/>
    <s v="Mar"/>
    <n v="2026"/>
    <x v="1"/>
  </r>
  <r>
    <s v="ORD102056"/>
    <d v="2026-03-08T00:00:00"/>
    <s v="CUST1332"/>
    <s v="Karan Jain"/>
    <s v="Female"/>
    <n v="44"/>
    <x v="11"/>
    <s v="West"/>
    <s v="P015"/>
    <x v="23"/>
    <x v="0"/>
    <s v="Home Decor"/>
    <n v="1"/>
    <n v="1599"/>
    <n v="0.2"/>
    <n v="850"/>
    <x v="1"/>
    <s v="Delivered"/>
    <s v="Mobile App"/>
    <n v="2"/>
    <n v="1599"/>
    <n v="319.8"/>
    <n v="1279.2"/>
    <n v="850"/>
    <n v="429.20000000000005"/>
    <n v="0"/>
    <s v="Mar"/>
    <n v="2026"/>
    <x v="2"/>
  </r>
  <r>
    <s v="ORD104630"/>
    <d v="2026-03-08T00:00:00"/>
    <s v="CUST0242"/>
    <s v="Yash Agarwal"/>
    <s v="Male"/>
    <n v="52"/>
    <x v="20"/>
    <s v="South"/>
    <s v="P001"/>
    <x v="6"/>
    <x v="3"/>
    <s v="Audio"/>
    <n v="4"/>
    <n v="2499"/>
    <n v="0"/>
    <n v="6200"/>
    <x v="4"/>
    <s v="Delivered"/>
    <s v="Website"/>
    <n v="4"/>
    <n v="9996"/>
    <n v="0"/>
    <n v="9996"/>
    <n v="6200"/>
    <n v="3796"/>
    <n v="0"/>
    <s v="Mar"/>
    <n v="2026"/>
    <x v="1"/>
  </r>
  <r>
    <s v="ORD100344"/>
    <d v="2026-03-08T00:00:00"/>
    <s v="CUST0500"/>
    <s v="Karan Jain"/>
    <s v="Female"/>
    <n v="31"/>
    <x v="23"/>
    <s v="West"/>
    <s v="P001"/>
    <x v="6"/>
    <x v="3"/>
    <s v="Audio"/>
    <n v="1"/>
    <n v="2499"/>
    <n v="0.15"/>
    <n v="1550"/>
    <x v="0"/>
    <s v="Delivered"/>
    <s v="Website"/>
    <n v="4"/>
    <n v="2499"/>
    <n v="374.84999999999997"/>
    <n v="2124.15"/>
    <n v="1550"/>
    <n v="574.15000000000009"/>
    <n v="0"/>
    <s v="Mar"/>
    <n v="2026"/>
    <x v="3"/>
  </r>
  <r>
    <s v="ORD104888"/>
    <d v="2026-03-08T00:00:00"/>
    <s v="CUST0112"/>
    <s v="Mohit Sharma"/>
    <s v="Female"/>
    <n v="30"/>
    <x v="20"/>
    <s v="South"/>
    <s v="P007"/>
    <x v="5"/>
    <x v="2"/>
    <s v="Footwear"/>
    <n v="2"/>
    <n v="2899"/>
    <n v="0.3"/>
    <n v="3400"/>
    <x v="0"/>
    <s v="Delivered"/>
    <s v="Mobile App"/>
    <n v="4"/>
    <n v="5798"/>
    <n v="1739.3999999999999"/>
    <n v="4058.6000000000004"/>
    <n v="3400"/>
    <n v="658.60000000000036"/>
    <n v="0"/>
    <s v="Mar"/>
    <n v="2026"/>
    <x v="3"/>
  </r>
  <r>
    <s v="ORD101652"/>
    <d v="2026-03-08T00:00:00"/>
    <s v="CUST0847"/>
    <s v="Isha Mehta"/>
    <s v="Male"/>
    <n v="52"/>
    <x v="3"/>
    <s v="East"/>
    <s v="P008"/>
    <x v="2"/>
    <x v="2"/>
    <s v="Clothing"/>
    <n v="3"/>
    <n v="799"/>
    <n v="0.25"/>
    <n v="1170"/>
    <x v="0"/>
    <s v="Delivered"/>
    <s v="Mobile App"/>
    <n v="5"/>
    <n v="2397"/>
    <n v="599.25"/>
    <n v="1797.75"/>
    <n v="1170"/>
    <n v="627.75"/>
    <n v="0"/>
    <s v="Mar"/>
    <n v="2026"/>
    <x v="1"/>
  </r>
  <r>
    <s v="ORD104696"/>
    <d v="2026-03-08T00:00:00"/>
    <s v="CUST0049"/>
    <s v="Sakshi Mishra"/>
    <s v="Male"/>
    <n v="30"/>
    <x v="0"/>
    <s v="East"/>
    <s v="P002"/>
    <x v="10"/>
    <x v="3"/>
    <s v="Audio"/>
    <n v="2"/>
    <n v="1899"/>
    <n v="0.05"/>
    <n v="2240"/>
    <x v="5"/>
    <s v="Delivered"/>
    <s v="Mobile App"/>
    <n v="5"/>
    <n v="3798"/>
    <n v="189.9"/>
    <n v="3608.1"/>
    <n v="2240"/>
    <n v="1368.1"/>
    <n v="0"/>
    <s v="Mar"/>
    <n v="2026"/>
    <x v="3"/>
  </r>
  <r>
    <s v="ORD102326"/>
    <d v="2026-03-08T00:00:00"/>
    <s v="CUST1263"/>
    <s v="Isha Mehta"/>
    <s v="Male"/>
    <n v="41"/>
    <x v="5"/>
    <s v="West"/>
    <s v="P007"/>
    <x v="5"/>
    <x v="2"/>
    <s v="Footwear"/>
    <n v="3"/>
    <n v="2899"/>
    <n v="0.05"/>
    <n v="5100"/>
    <x v="0"/>
    <s v="Delivered"/>
    <s v="Website"/>
    <n v="5"/>
    <n v="8697"/>
    <n v="434.85"/>
    <n v="8262.15"/>
    <n v="5100"/>
    <n v="3162.1499999999996"/>
    <n v="0"/>
    <s v="Mar"/>
    <n v="2026"/>
    <x v="2"/>
  </r>
  <r>
    <s v="ORD103003"/>
    <d v="2026-03-09T00:00:00"/>
    <s v="CUST1153"/>
    <s v="Diya Mishra"/>
    <s v="Male"/>
    <n v="34"/>
    <x v="15"/>
    <s v="West"/>
    <s v="P020"/>
    <x v="14"/>
    <x v="5"/>
    <s v="Fitness"/>
    <n v="3"/>
    <n v="699"/>
    <n v="0"/>
    <n v="960"/>
    <x v="3"/>
    <s v="Delivered"/>
    <s v="Mobile App"/>
    <n v="4"/>
    <n v="2097"/>
    <n v="0"/>
    <n v="2097"/>
    <n v="960"/>
    <n v="1137"/>
    <n v="0"/>
    <s v="Mar"/>
    <n v="2026"/>
    <x v="3"/>
  </r>
  <r>
    <s v="ORD103391"/>
    <d v="2026-03-09T00:00:00"/>
    <s v="CUST0850"/>
    <s v="Yash Agarwal"/>
    <s v="Female"/>
    <n v="38"/>
    <x v="3"/>
    <s v="East"/>
    <s v="P022"/>
    <x v="4"/>
    <x v="1"/>
    <s v="Skincare"/>
    <n v="1"/>
    <n v="799"/>
    <n v="0"/>
    <n v="360"/>
    <x v="3"/>
    <s v="Delivered"/>
    <s v="Mobile App"/>
    <n v="5"/>
    <n v="799"/>
    <n v="0"/>
    <n v="799"/>
    <n v="360"/>
    <n v="439"/>
    <n v="0"/>
    <s v="Mar"/>
    <n v="2026"/>
    <x v="2"/>
  </r>
  <r>
    <s v="ORD103567"/>
    <d v="2026-03-09T00:00:00"/>
    <s v="CUST2151"/>
    <s v="Nisha Saxena"/>
    <s v="Male"/>
    <n v="32"/>
    <x v="11"/>
    <s v="West"/>
    <s v="P001"/>
    <x v="6"/>
    <x v="3"/>
    <s v="Audio"/>
    <n v="2"/>
    <n v="2499"/>
    <n v="0.05"/>
    <n v="3100"/>
    <x v="5"/>
    <s v="Delivered"/>
    <s v="Website"/>
    <n v="4"/>
    <n v="4998"/>
    <n v="249.9"/>
    <n v="4748.1000000000004"/>
    <n v="3100"/>
    <n v="1648.1000000000004"/>
    <n v="0"/>
    <s v="Mar"/>
    <n v="2026"/>
    <x v="3"/>
  </r>
  <r>
    <s v="ORD103931"/>
    <d v="2026-03-09T00:00:00"/>
    <s v="CUST1434"/>
    <s v="Rohan Rao"/>
    <s v="Male"/>
    <n v="26"/>
    <x v="0"/>
    <s v="East"/>
    <s v="P011"/>
    <x v="24"/>
    <x v="0"/>
    <s v="Kitchen"/>
    <n v="2"/>
    <n v="3499"/>
    <n v="0.05"/>
    <n v="4500"/>
    <x v="5"/>
    <s v="Delivered"/>
    <s v="Mobile App"/>
    <n v="4"/>
    <n v="6998"/>
    <n v="349.90000000000003"/>
    <n v="6648.1"/>
    <n v="4500"/>
    <n v="2148.1000000000004"/>
    <n v="0"/>
    <s v="Mar"/>
    <n v="2026"/>
    <x v="3"/>
  </r>
  <r>
    <s v="ORD104551"/>
    <d v="2026-03-09T00:00:00"/>
    <s v="CUST1572"/>
    <s v="Varun Jain"/>
    <s v="Male"/>
    <n v="43"/>
    <x v="23"/>
    <s v="West"/>
    <s v="P001"/>
    <x v="6"/>
    <x v="3"/>
    <s v="Audio"/>
    <n v="1"/>
    <n v="2499"/>
    <n v="0.05"/>
    <n v="1550"/>
    <x v="0"/>
    <s v="Returned"/>
    <s v="Mobile App"/>
    <n v="5"/>
    <n v="2499"/>
    <n v="124.95"/>
    <n v="2374.0500000000002"/>
    <n v="1550"/>
    <n v="824.05000000000018"/>
    <n v="0"/>
    <s v="Mar"/>
    <n v="2026"/>
    <x v="2"/>
  </r>
  <r>
    <s v="ORD102499"/>
    <d v="2026-03-10T00:00:00"/>
    <s v="CUST0917"/>
    <s v="Pranav Bansal"/>
    <s v="Male"/>
    <n v="43"/>
    <x v="7"/>
    <s v="West"/>
    <s v="P008"/>
    <x v="2"/>
    <x v="2"/>
    <s v="Clothing"/>
    <n v="1"/>
    <n v="799"/>
    <n v="0.05"/>
    <n v="390"/>
    <x v="0"/>
    <s v="Delivered"/>
    <s v="Website"/>
    <n v="4"/>
    <n v="799"/>
    <n v="39.950000000000003"/>
    <n v="759.05"/>
    <n v="390"/>
    <n v="369.04999999999995"/>
    <n v="0"/>
    <s v="Mar"/>
    <n v="2026"/>
    <x v="2"/>
  </r>
  <r>
    <s v="ORD104804"/>
    <d v="2026-03-10T00:00:00"/>
    <s v="CUST1135"/>
    <s v="Isha Mehta"/>
    <s v="Female"/>
    <n v="35"/>
    <x v="15"/>
    <s v="West"/>
    <s v="P005"/>
    <x v="27"/>
    <x v="3"/>
    <s v="Accessories"/>
    <n v="3"/>
    <n v="1599"/>
    <n v="0.05"/>
    <n v="2760"/>
    <x v="4"/>
    <s v="Delivered"/>
    <s v="Website"/>
    <n v="5"/>
    <n v="4797"/>
    <n v="239.85000000000002"/>
    <n v="4557.1499999999996"/>
    <n v="2760"/>
    <n v="1797.1499999999996"/>
    <n v="0"/>
    <s v="Mar"/>
    <n v="2026"/>
    <x v="3"/>
  </r>
  <r>
    <s v="ORD103614"/>
    <d v="2026-03-10T00:00:00"/>
    <s v="CUST2196"/>
    <s v="Karan Jain"/>
    <s v="Female"/>
    <n v="33"/>
    <x v="5"/>
    <s v="West"/>
    <s v="P029"/>
    <x v="11"/>
    <x v="4"/>
    <s v="Technology"/>
    <n v="2"/>
    <n v="1299"/>
    <n v="0"/>
    <n v="1220"/>
    <x v="1"/>
    <s v="Delivered"/>
    <s v="Mobile App"/>
    <n v="5"/>
    <n v="2598"/>
    <n v="0"/>
    <n v="2598"/>
    <n v="1220"/>
    <n v="1378"/>
    <n v="0"/>
    <s v="Mar"/>
    <n v="2026"/>
    <x v="3"/>
  </r>
  <r>
    <s v="ORD102233"/>
    <d v="2026-03-10T00:00:00"/>
    <s v="CUST1856"/>
    <s v="Aarav Sharma"/>
    <s v="Female"/>
    <n v="30"/>
    <x v="10"/>
    <s v="South"/>
    <s v="P024"/>
    <x v="13"/>
    <x v="1"/>
    <s v="Fragrance"/>
    <n v="2"/>
    <n v="1799"/>
    <n v="0.1"/>
    <n v="1800"/>
    <x v="0"/>
    <s v="Returned"/>
    <s v="Mobile App"/>
    <n v="4"/>
    <n v="3598"/>
    <n v="359.8"/>
    <n v="3238.2"/>
    <n v="1800"/>
    <n v="1438.1999999999998"/>
    <n v="0"/>
    <s v="Mar"/>
    <n v="2026"/>
    <x v="3"/>
  </r>
  <r>
    <s v="ORD103612"/>
    <d v="2026-03-10T00:00:00"/>
    <s v="CUST2179"/>
    <s v="Riya Verma"/>
    <s v="Male"/>
    <n v="32"/>
    <x v="10"/>
    <s v="South"/>
    <s v="P004"/>
    <x v="19"/>
    <x v="3"/>
    <s v="Accessories"/>
    <n v="2"/>
    <n v="899"/>
    <n v="0"/>
    <n v="960"/>
    <x v="2"/>
    <s v="Delivered"/>
    <s v="Mobile App"/>
    <n v="2"/>
    <n v="1798"/>
    <n v="0"/>
    <n v="1798"/>
    <n v="960"/>
    <n v="838"/>
    <n v="0"/>
    <s v="Mar"/>
    <n v="2026"/>
    <x v="3"/>
  </r>
  <r>
    <s v="ORD103920"/>
    <d v="2026-03-10T00:00:00"/>
    <s v="CUST2057"/>
    <s v="Zoya Singh"/>
    <s v="Female"/>
    <n v="46"/>
    <x v="18"/>
    <s v="South"/>
    <s v="P002"/>
    <x v="10"/>
    <x v="3"/>
    <s v="Audio"/>
    <n v="2"/>
    <n v="1899"/>
    <n v="0.1"/>
    <n v="2240"/>
    <x v="0"/>
    <s v="Delivered"/>
    <s v="Mobile App"/>
    <n v="5"/>
    <n v="3798"/>
    <n v="379.8"/>
    <n v="3418.2"/>
    <n v="2240"/>
    <n v="1178.1999999999998"/>
    <n v="0"/>
    <s v="Mar"/>
    <n v="2026"/>
    <x v="1"/>
  </r>
  <r>
    <s v="ORD102835"/>
    <d v="2026-03-10T00:00:00"/>
    <s v="CUST1083"/>
    <s v="Vansh Chopra"/>
    <s v="Male"/>
    <n v="32"/>
    <x v="12"/>
    <s v="West"/>
    <s v="P016"/>
    <x v="28"/>
    <x v="5"/>
    <s v="Fitness"/>
    <n v="1"/>
    <n v="999"/>
    <n v="0.15"/>
    <n v="520"/>
    <x v="2"/>
    <s v="Cancelled"/>
    <s v="Website"/>
    <m/>
    <n v="999"/>
    <n v="149.85"/>
    <n v="849.15"/>
    <n v="520"/>
    <n v="329.15"/>
    <n v="0"/>
    <s v="Mar"/>
    <n v="2026"/>
    <x v="3"/>
  </r>
  <r>
    <s v="ORD100587"/>
    <d v="2026-03-11T00:00:00"/>
    <s v="CUST0803"/>
    <s v="Riya Verma"/>
    <s v="Female"/>
    <n v="30"/>
    <x v="15"/>
    <s v="West"/>
    <s v="P004"/>
    <x v="19"/>
    <x v="3"/>
    <s v="Accessories"/>
    <n v="2"/>
    <n v="899"/>
    <n v="0.2"/>
    <n v="960"/>
    <x v="0"/>
    <s v="Delivered"/>
    <s v="Mobile App"/>
    <n v="5"/>
    <n v="1798"/>
    <n v="359.6"/>
    <n v="1438.4"/>
    <n v="960"/>
    <n v="478.40000000000009"/>
    <n v="0"/>
    <s v="Mar"/>
    <n v="2026"/>
    <x v="3"/>
  </r>
  <r>
    <s v="ORD100724"/>
    <d v="2026-03-11T00:00:00"/>
    <s v="CUST0475"/>
    <s v="Vansh Chopra"/>
    <s v="Male"/>
    <n v="36"/>
    <x v="19"/>
    <s v="East"/>
    <s v="P022"/>
    <x v="4"/>
    <x v="1"/>
    <s v="Skincare"/>
    <n v="1"/>
    <n v="799"/>
    <n v="0.05"/>
    <n v="360"/>
    <x v="1"/>
    <s v="Delivered"/>
    <s v="Website"/>
    <n v="5"/>
    <n v="799"/>
    <n v="39.950000000000003"/>
    <n v="759.05"/>
    <n v="360"/>
    <n v="399.04999999999995"/>
    <n v="0"/>
    <s v="Mar"/>
    <n v="2026"/>
    <x v="2"/>
  </r>
  <r>
    <s v="ORD100333"/>
    <d v="2026-03-11T00:00:00"/>
    <s v="CUST1043"/>
    <s v="Anjali Verma"/>
    <s v="Male"/>
    <n v="43"/>
    <x v="20"/>
    <s v="South"/>
    <s v="P030"/>
    <x v="7"/>
    <x v="4"/>
    <s v="Self Development"/>
    <n v="1"/>
    <n v="599"/>
    <n v="0"/>
    <n v="260"/>
    <x v="0"/>
    <s v="Cancelled"/>
    <s v="Website"/>
    <m/>
    <n v="599"/>
    <n v="0"/>
    <n v="599"/>
    <n v="260"/>
    <n v="339"/>
    <n v="0"/>
    <s v="Mar"/>
    <n v="2026"/>
    <x v="2"/>
  </r>
  <r>
    <s v="ORD102154"/>
    <d v="2026-03-11T00:00:00"/>
    <s v="CUST1063"/>
    <s v="Nisha Saxena"/>
    <s v="Male"/>
    <n v="24"/>
    <x v="1"/>
    <s v="North"/>
    <s v="P006"/>
    <x v="8"/>
    <x v="2"/>
    <s v="Bags"/>
    <n v="1"/>
    <n v="1799"/>
    <n v="0.1"/>
    <n v="950"/>
    <x v="1"/>
    <s v="Delivered"/>
    <s v="Mobile App"/>
    <n v="5"/>
    <n v="1799"/>
    <n v="179.9"/>
    <n v="1619.1"/>
    <n v="950"/>
    <n v="669.09999999999991"/>
    <n v="0"/>
    <s v="Mar"/>
    <n v="2026"/>
    <x v="0"/>
  </r>
  <r>
    <s v="ORD100886"/>
    <d v="2026-03-11T00:00:00"/>
    <s v="CUST0884"/>
    <s v="Karan Jain"/>
    <s v="Female"/>
    <n v="31"/>
    <x v="3"/>
    <s v="East"/>
    <s v="P024"/>
    <x v="13"/>
    <x v="1"/>
    <s v="Fragrance"/>
    <n v="1"/>
    <n v="1799"/>
    <n v="0.15"/>
    <n v="900"/>
    <x v="0"/>
    <s v="Delivered"/>
    <s v="Website"/>
    <n v="5"/>
    <n v="1799"/>
    <n v="269.84999999999997"/>
    <n v="1529.15"/>
    <n v="900"/>
    <n v="629.15000000000009"/>
    <n v="0"/>
    <s v="Mar"/>
    <n v="2026"/>
    <x v="3"/>
  </r>
  <r>
    <s v="ORD104384"/>
    <d v="2026-03-11T00:00:00"/>
    <s v="CUST1954"/>
    <s v="Manish Agarwal"/>
    <s v="Female"/>
    <n v="37"/>
    <x v="15"/>
    <s v="West"/>
    <s v="P010"/>
    <x v="26"/>
    <x v="2"/>
    <s v="Clothing"/>
    <n v="3"/>
    <n v="1499"/>
    <n v="0.15"/>
    <n v="2340"/>
    <x v="3"/>
    <s v="Delivered"/>
    <s v="Website"/>
    <n v="5"/>
    <n v="4497"/>
    <n v="674.55"/>
    <n v="3822.45"/>
    <n v="2340"/>
    <n v="1482.4499999999998"/>
    <n v="0"/>
    <s v="Mar"/>
    <n v="2026"/>
    <x v="2"/>
  </r>
  <r>
    <s v="ORD101039"/>
    <d v="2026-03-11T00:00:00"/>
    <s v="CUST1987"/>
    <s v="Riya Verma"/>
    <s v="Female"/>
    <n v="28"/>
    <x v="13"/>
    <s v="North"/>
    <s v="P028"/>
    <x v="12"/>
    <x v="4"/>
    <s v="Technology"/>
    <n v="1"/>
    <n v="1099"/>
    <n v="0.1"/>
    <n v="520"/>
    <x v="1"/>
    <s v="Delivered"/>
    <s v="Website"/>
    <n v="5"/>
    <n v="1099"/>
    <n v="109.9"/>
    <n v="989.1"/>
    <n v="520"/>
    <n v="469.1"/>
    <n v="0"/>
    <s v="Mar"/>
    <n v="2026"/>
    <x v="3"/>
  </r>
  <r>
    <s v="ORD103432"/>
    <d v="2026-03-11T00:00:00"/>
    <s v="CUST0751"/>
    <s v="Isha Mehta"/>
    <s v="Female"/>
    <n v="43"/>
    <x v="16"/>
    <s v="North"/>
    <s v="P016"/>
    <x v="28"/>
    <x v="5"/>
    <s v="Fitness"/>
    <n v="1"/>
    <n v="999"/>
    <n v="0.2"/>
    <n v="520"/>
    <x v="0"/>
    <s v="Delivered"/>
    <s v="Mobile App"/>
    <n v="5"/>
    <n v="999"/>
    <n v="199.8"/>
    <n v="799.2"/>
    <n v="520"/>
    <n v="279.20000000000005"/>
    <n v="0"/>
    <s v="Mar"/>
    <n v="2026"/>
    <x v="2"/>
  </r>
  <r>
    <s v="ORD101886"/>
    <d v="2026-03-11T00:00:00"/>
    <s v="CUST1095"/>
    <s v="Nisha Saxena"/>
    <s v="Male"/>
    <n v="18"/>
    <x v="21"/>
    <s v="East"/>
    <s v="P016"/>
    <x v="28"/>
    <x v="5"/>
    <s v="Fitness"/>
    <n v="2"/>
    <n v="999"/>
    <n v="0"/>
    <n v="1040"/>
    <x v="0"/>
    <s v="Delivered"/>
    <s v="Mobile App"/>
    <n v="5"/>
    <n v="1998"/>
    <n v="0"/>
    <n v="1998"/>
    <n v="1040"/>
    <n v="958"/>
    <n v="0"/>
    <s v="Mar"/>
    <n v="2026"/>
    <x v="0"/>
  </r>
  <r>
    <s v="ORD102552"/>
    <d v="2026-03-11T00:00:00"/>
    <s v="CUST2116"/>
    <s v="Varun Jain"/>
    <s v="Male"/>
    <n v="51"/>
    <x v="14"/>
    <s v="South"/>
    <s v="P008"/>
    <x v="2"/>
    <x v="2"/>
    <s v="Clothing"/>
    <n v="2"/>
    <n v="799"/>
    <n v="0"/>
    <n v="780"/>
    <x v="1"/>
    <s v="Delivered"/>
    <s v="Mobile App"/>
    <n v="4"/>
    <n v="1598"/>
    <n v="0"/>
    <n v="1598"/>
    <n v="780"/>
    <n v="818"/>
    <n v="0"/>
    <s v="Mar"/>
    <n v="2026"/>
    <x v="1"/>
  </r>
  <r>
    <s v="ORD104693"/>
    <d v="2026-03-11T00:00:00"/>
    <s v="CUST1323"/>
    <s v="Kiara Chopra"/>
    <s v="Male"/>
    <n v="32"/>
    <x v="6"/>
    <s v="North"/>
    <s v="P024"/>
    <x v="13"/>
    <x v="1"/>
    <s v="Fragrance"/>
    <n v="1"/>
    <n v="1799"/>
    <n v="0.1"/>
    <n v="900"/>
    <x v="0"/>
    <s v="Delivered"/>
    <s v="Mobile App"/>
    <n v="5"/>
    <n v="1799"/>
    <n v="179.9"/>
    <n v="1619.1"/>
    <n v="900"/>
    <n v="719.09999999999991"/>
    <n v="0"/>
    <s v="Mar"/>
    <n v="2026"/>
    <x v="3"/>
  </r>
  <r>
    <s v="ORD104281"/>
    <d v="2026-03-11T00:00:00"/>
    <s v="CUST0215"/>
    <s v="Aditi Saxena"/>
    <s v="Male"/>
    <n v="40"/>
    <x v="7"/>
    <s v="West"/>
    <s v="P025"/>
    <x v="1"/>
    <x v="1"/>
    <s v="Skincare"/>
    <n v="3"/>
    <n v="699"/>
    <n v="0.15"/>
    <n v="930"/>
    <x v="5"/>
    <s v="Delivered"/>
    <s v="Mobile App"/>
    <n v="5"/>
    <n v="2097"/>
    <n v="314.55"/>
    <n v="1782.45"/>
    <n v="930"/>
    <n v="852.45"/>
    <n v="0"/>
    <s v="Mar"/>
    <n v="2026"/>
    <x v="2"/>
  </r>
  <r>
    <s v="ORD101941"/>
    <d v="2026-03-11T00:00:00"/>
    <s v="CUST1001"/>
    <s v="Zoya Singh"/>
    <s v="Male"/>
    <n v="18"/>
    <x v="4"/>
    <s v="South"/>
    <s v="P002"/>
    <x v="10"/>
    <x v="3"/>
    <s v="Audio"/>
    <n v="2"/>
    <n v="1899"/>
    <n v="0.2"/>
    <n v="2240"/>
    <x v="0"/>
    <s v="Delivered"/>
    <s v="Mobile App"/>
    <n v="4"/>
    <n v="3798"/>
    <n v="759.6"/>
    <n v="3038.4"/>
    <n v="2240"/>
    <n v="798.40000000000009"/>
    <n v="0"/>
    <s v="Mar"/>
    <n v="2026"/>
    <x v="0"/>
  </r>
  <r>
    <s v="ORD100581"/>
    <d v="2026-03-11T00:00:00"/>
    <s v="CUST0968"/>
    <s v="Sanya Malhotra"/>
    <s v="Male"/>
    <n v="43"/>
    <x v="12"/>
    <s v="West"/>
    <s v="P001"/>
    <x v="6"/>
    <x v="3"/>
    <s v="Audio"/>
    <n v="1"/>
    <n v="2499"/>
    <n v="0.05"/>
    <n v="1550"/>
    <x v="4"/>
    <s v="Delivered"/>
    <s v="Website"/>
    <n v="5"/>
    <n v="2499"/>
    <n v="124.95"/>
    <n v="2374.0500000000002"/>
    <n v="1550"/>
    <n v="824.05000000000018"/>
    <n v="0"/>
    <s v="Mar"/>
    <n v="2026"/>
    <x v="2"/>
  </r>
  <r>
    <s v="ORD100002"/>
    <d v="2026-03-12T00:00:00"/>
    <s v="CUST1942"/>
    <s v="Simran Gupta"/>
    <s v="Male"/>
    <n v="22"/>
    <x v="15"/>
    <s v="West"/>
    <s v="P018"/>
    <x v="16"/>
    <x v="5"/>
    <s v="Sports"/>
    <n v="1"/>
    <n v="2199"/>
    <n v="0"/>
    <n v="1250"/>
    <x v="0"/>
    <s v="Delivered"/>
    <s v="Website"/>
    <n v="4"/>
    <n v="2199"/>
    <n v="0"/>
    <n v="2199"/>
    <n v="1250"/>
    <n v="949"/>
    <n v="0"/>
    <s v="Mar"/>
    <n v="2026"/>
    <x v="0"/>
  </r>
  <r>
    <s v="ORD102179"/>
    <d v="2026-03-12T00:00:00"/>
    <s v="CUST1878"/>
    <s v="Simran Gupta"/>
    <s v="Female"/>
    <n v="24"/>
    <x v="13"/>
    <s v="North"/>
    <s v="P028"/>
    <x v="12"/>
    <x v="4"/>
    <s v="Technology"/>
    <n v="1"/>
    <n v="1099"/>
    <n v="0.15"/>
    <n v="520"/>
    <x v="0"/>
    <s v="Cancelled"/>
    <s v="Website"/>
    <m/>
    <n v="1099"/>
    <n v="164.85"/>
    <n v="934.15"/>
    <n v="520"/>
    <n v="414.15"/>
    <n v="0"/>
    <s v="Mar"/>
    <n v="2026"/>
    <x v="0"/>
  </r>
  <r>
    <s v="ORD101895"/>
    <d v="2026-03-12T00:00:00"/>
    <s v="CUST2031"/>
    <s v="Isha Mehta"/>
    <s v="Male"/>
    <n v="25"/>
    <x v="23"/>
    <s v="West"/>
    <s v="P030"/>
    <x v="7"/>
    <x v="4"/>
    <s v="Self Development"/>
    <n v="1"/>
    <n v="599"/>
    <n v="0.2"/>
    <n v="260"/>
    <x v="0"/>
    <s v="Delivered"/>
    <s v="Mobile App"/>
    <n v="5"/>
    <n v="599"/>
    <n v="119.80000000000001"/>
    <n v="479.2"/>
    <n v="260"/>
    <n v="219.2"/>
    <n v="0"/>
    <s v="Mar"/>
    <n v="2026"/>
    <x v="0"/>
  </r>
  <r>
    <s v="ORD101965"/>
    <d v="2026-03-12T00:00:00"/>
    <s v="CUST2152"/>
    <s v="Sanya Malhotra"/>
    <s v="Male"/>
    <n v="34"/>
    <x v="21"/>
    <s v="East"/>
    <s v="P012"/>
    <x v="0"/>
    <x v="0"/>
    <s v="Kitchen"/>
    <n v="4"/>
    <n v="5999"/>
    <n v="0.3"/>
    <n v="15600"/>
    <x v="3"/>
    <s v="Delivered"/>
    <s v="Website"/>
    <n v="5"/>
    <n v="23996"/>
    <n v="7198.8"/>
    <n v="16797.2"/>
    <n v="15600"/>
    <n v="1197.2000000000007"/>
    <n v="0"/>
    <s v="Mar"/>
    <n v="2026"/>
    <x v="3"/>
  </r>
  <r>
    <s v="ORD103255"/>
    <d v="2026-03-12T00:00:00"/>
    <s v="CUST1231"/>
    <s v="Isha Mehta"/>
    <s v="Male"/>
    <n v="27"/>
    <x v="8"/>
    <s v="East"/>
    <s v="P022"/>
    <x v="4"/>
    <x v="1"/>
    <s v="Skincare"/>
    <n v="1"/>
    <n v="799"/>
    <n v="0.1"/>
    <n v="360"/>
    <x v="4"/>
    <s v="Delivered"/>
    <s v="Website"/>
    <n v="4"/>
    <n v="799"/>
    <n v="79.900000000000006"/>
    <n v="719.1"/>
    <n v="360"/>
    <n v="359.1"/>
    <n v="0"/>
    <s v="Mar"/>
    <n v="2026"/>
    <x v="3"/>
  </r>
  <r>
    <s v="ORD100852"/>
    <d v="2026-03-12T00:00:00"/>
    <s v="CUST0840"/>
    <s v="Sanya Malhotra"/>
    <s v="Female"/>
    <n v="35"/>
    <x v="3"/>
    <s v="East"/>
    <s v="P010"/>
    <x v="26"/>
    <x v="2"/>
    <s v="Clothing"/>
    <n v="3"/>
    <n v="1499"/>
    <n v="0"/>
    <n v="2340"/>
    <x v="1"/>
    <s v="Delivered"/>
    <s v="Mobile App"/>
    <n v="4"/>
    <n v="4497"/>
    <n v="0"/>
    <n v="4497"/>
    <n v="2340"/>
    <n v="2157"/>
    <n v="0"/>
    <s v="Mar"/>
    <n v="2026"/>
    <x v="3"/>
  </r>
  <r>
    <s v="ORD103051"/>
    <d v="2026-03-12T00:00:00"/>
    <s v="CUST1172"/>
    <s v="Karan Jain"/>
    <s v="Female"/>
    <n v="31"/>
    <x v="15"/>
    <s v="West"/>
    <s v="P006"/>
    <x v="8"/>
    <x v="2"/>
    <s v="Bags"/>
    <n v="5"/>
    <n v="1799"/>
    <n v="0.1"/>
    <n v="4750"/>
    <x v="4"/>
    <s v="Delivered"/>
    <s v="Mobile App"/>
    <n v="5"/>
    <n v="8995"/>
    <n v="899.5"/>
    <n v="8095.5"/>
    <n v="4750"/>
    <n v="3345.5"/>
    <n v="0"/>
    <s v="Mar"/>
    <n v="2026"/>
    <x v="3"/>
  </r>
  <r>
    <s v="ORD101854"/>
    <d v="2026-03-12T00:00:00"/>
    <s v="CUST0826"/>
    <s v="Rohan Rao"/>
    <s v="Female"/>
    <n v="27"/>
    <x v="7"/>
    <s v="West"/>
    <s v="P010"/>
    <x v="26"/>
    <x v="2"/>
    <s v="Clothing"/>
    <n v="1"/>
    <n v="1499"/>
    <n v="0.05"/>
    <n v="780"/>
    <x v="3"/>
    <s v="Delivered"/>
    <s v="Mobile App"/>
    <n v="5"/>
    <n v="1499"/>
    <n v="74.95"/>
    <n v="1424.05"/>
    <n v="780"/>
    <n v="644.04999999999995"/>
    <n v="0"/>
    <s v="Mar"/>
    <n v="2026"/>
    <x v="3"/>
  </r>
  <r>
    <s v="ORD101773"/>
    <d v="2026-03-12T00:00:00"/>
    <s v="CUST0869"/>
    <s v="Akash Bansal"/>
    <s v="Male"/>
    <n v="40"/>
    <x v="20"/>
    <s v="South"/>
    <s v="P029"/>
    <x v="11"/>
    <x v="4"/>
    <s v="Technology"/>
    <n v="1"/>
    <n v="1299"/>
    <n v="0.05"/>
    <n v="610"/>
    <x v="1"/>
    <s v="Delivered"/>
    <s v="Mobile App"/>
    <n v="4"/>
    <n v="1299"/>
    <n v="64.95"/>
    <n v="1234.05"/>
    <n v="610"/>
    <n v="624.04999999999995"/>
    <n v="0"/>
    <s v="Mar"/>
    <n v="2026"/>
    <x v="2"/>
  </r>
  <r>
    <s v="ORD104170"/>
    <d v="2026-03-12T00:00:00"/>
    <s v="CUST0638"/>
    <s v="Pooja Kapoor"/>
    <s v="Male"/>
    <n v="29"/>
    <x v="3"/>
    <s v="East"/>
    <s v="P023"/>
    <x v="20"/>
    <x v="1"/>
    <s v="Haircare"/>
    <n v="2"/>
    <n v="649"/>
    <n v="0.05"/>
    <n v="580"/>
    <x v="4"/>
    <s v="Delivered"/>
    <s v="Mobile App"/>
    <n v="5"/>
    <n v="1298"/>
    <n v="64.900000000000006"/>
    <n v="1233.0999999999999"/>
    <n v="580"/>
    <n v="653.09999999999991"/>
    <n v="0"/>
    <s v="Mar"/>
    <n v="2026"/>
    <x v="3"/>
  </r>
  <r>
    <s v="ORD104350"/>
    <d v="2026-03-13T00:00:00"/>
    <s v="CUST1809"/>
    <s v="Sakshi Mishra"/>
    <s v="Male"/>
    <n v="37"/>
    <x v="23"/>
    <s v="West"/>
    <s v="P006"/>
    <x v="8"/>
    <x v="2"/>
    <s v="Bags"/>
    <n v="1"/>
    <n v="1799"/>
    <n v="0.15"/>
    <n v="950"/>
    <x v="0"/>
    <s v="Returned"/>
    <s v="Mobile App"/>
    <n v="5"/>
    <n v="1799"/>
    <n v="269.84999999999997"/>
    <n v="1529.15"/>
    <n v="950"/>
    <n v="579.15000000000009"/>
    <n v="0"/>
    <s v="Mar"/>
    <n v="2026"/>
    <x v="2"/>
  </r>
  <r>
    <s v="ORD100550"/>
    <d v="2026-03-13T00:00:00"/>
    <s v="CUST1818"/>
    <s v="Rohan Rao"/>
    <s v="Male"/>
    <n v="21"/>
    <x v="17"/>
    <s v="North"/>
    <s v="P007"/>
    <x v="5"/>
    <x v="2"/>
    <s v="Footwear"/>
    <n v="4"/>
    <n v="2899"/>
    <n v="0.05"/>
    <n v="6800"/>
    <x v="3"/>
    <s v="Delivered"/>
    <s v="Website"/>
    <n v="5"/>
    <n v="11596"/>
    <n v="579.80000000000007"/>
    <n v="11016.2"/>
    <n v="6800"/>
    <n v="4216.2000000000007"/>
    <n v="0"/>
    <s v="Mar"/>
    <n v="2026"/>
    <x v="0"/>
  </r>
  <r>
    <s v="ORD100700"/>
    <d v="2026-03-13T00:00:00"/>
    <s v="CUST0603"/>
    <s v="Vansh Chopra"/>
    <s v="Male"/>
    <n v="19"/>
    <x v="11"/>
    <s v="West"/>
    <s v="P029"/>
    <x v="11"/>
    <x v="4"/>
    <s v="Technology"/>
    <n v="2"/>
    <n v="1299"/>
    <n v="0.25"/>
    <n v="1220"/>
    <x v="3"/>
    <s v="Delivered"/>
    <s v="Website"/>
    <n v="1"/>
    <n v="2598"/>
    <n v="649.5"/>
    <n v="1948.5"/>
    <n v="1220"/>
    <n v="728.5"/>
    <n v="0"/>
    <s v="Mar"/>
    <n v="2026"/>
    <x v="0"/>
  </r>
  <r>
    <s v="ORD102308"/>
    <d v="2026-03-13T00:00:00"/>
    <s v="CUST1941"/>
    <s v="Pranav Bansal"/>
    <s v="Female"/>
    <n v="42"/>
    <x v="12"/>
    <s v="West"/>
    <s v="P006"/>
    <x v="8"/>
    <x v="2"/>
    <s v="Bags"/>
    <n v="1"/>
    <n v="1799"/>
    <n v="0.1"/>
    <n v="950"/>
    <x v="0"/>
    <s v="Delivered"/>
    <s v="Website"/>
    <n v="3"/>
    <n v="1799"/>
    <n v="179.9"/>
    <n v="1619.1"/>
    <n v="950"/>
    <n v="669.09999999999991"/>
    <n v="0"/>
    <s v="Mar"/>
    <n v="2026"/>
    <x v="2"/>
  </r>
  <r>
    <s v="ORD102013"/>
    <d v="2026-03-13T00:00:00"/>
    <s v="CUST0623"/>
    <s v="Isha Mehta"/>
    <s v="Female"/>
    <n v="22"/>
    <x v="6"/>
    <s v="North"/>
    <s v="P016"/>
    <x v="28"/>
    <x v="5"/>
    <s v="Fitness"/>
    <n v="1"/>
    <n v="999"/>
    <n v="0.2"/>
    <n v="520"/>
    <x v="1"/>
    <s v="Delivered"/>
    <s v="Mobile App"/>
    <n v="5"/>
    <n v="999"/>
    <n v="199.8"/>
    <n v="799.2"/>
    <n v="520"/>
    <n v="279.20000000000005"/>
    <n v="0"/>
    <s v="Mar"/>
    <n v="2026"/>
    <x v="0"/>
  </r>
  <r>
    <s v="ORD101223"/>
    <d v="2026-03-13T00:00:00"/>
    <s v="CUST1484"/>
    <s v="Rahul Kumar"/>
    <s v="Female"/>
    <n v="37"/>
    <x v="17"/>
    <s v="North"/>
    <s v="P028"/>
    <x v="12"/>
    <x v="4"/>
    <s v="Technology"/>
    <n v="1"/>
    <n v="1099"/>
    <n v="0.1"/>
    <n v="520"/>
    <x v="1"/>
    <s v="Delivered"/>
    <s v="Website"/>
    <n v="4"/>
    <n v="1099"/>
    <n v="109.9"/>
    <n v="989.1"/>
    <n v="520"/>
    <n v="469.1"/>
    <n v="0"/>
    <s v="Mar"/>
    <n v="2026"/>
    <x v="2"/>
  </r>
  <r>
    <s v="ORD102669"/>
    <d v="2026-03-13T00:00:00"/>
    <s v="CUST0887"/>
    <s v="Aditi Saxena"/>
    <s v="Male"/>
    <n v="36"/>
    <x v="6"/>
    <s v="North"/>
    <s v="P022"/>
    <x v="4"/>
    <x v="1"/>
    <s v="Skincare"/>
    <n v="1"/>
    <n v="799"/>
    <n v="0.1"/>
    <n v="360"/>
    <x v="1"/>
    <s v="Delivered"/>
    <s v="Mobile App"/>
    <n v="3"/>
    <n v="799"/>
    <n v="79.900000000000006"/>
    <n v="719.1"/>
    <n v="360"/>
    <n v="359.1"/>
    <n v="0"/>
    <s v="Mar"/>
    <n v="2026"/>
    <x v="2"/>
  </r>
  <r>
    <s v="ORD103520"/>
    <d v="2026-03-13T00:00:00"/>
    <s v="CUST1393"/>
    <s v="Sakshi Mishra"/>
    <s v="Female"/>
    <n v="43"/>
    <x v="8"/>
    <s v="East"/>
    <s v="P028"/>
    <x v="12"/>
    <x v="4"/>
    <s v="Technology"/>
    <n v="1"/>
    <n v="1099"/>
    <n v="0.05"/>
    <n v="520"/>
    <x v="3"/>
    <s v="Delivered"/>
    <s v="Website"/>
    <n v="5"/>
    <n v="1099"/>
    <n v="54.95"/>
    <n v="1044.05"/>
    <n v="520"/>
    <n v="524.04999999999995"/>
    <n v="0"/>
    <s v="Mar"/>
    <n v="2026"/>
    <x v="2"/>
  </r>
  <r>
    <s v="ORD100569"/>
    <d v="2026-03-14T00:00:00"/>
    <s v="CUST0271"/>
    <s v="Isha Mehta"/>
    <s v="Male"/>
    <n v="31"/>
    <x v="20"/>
    <s v="South"/>
    <s v="P012"/>
    <x v="0"/>
    <x v="0"/>
    <s v="Kitchen"/>
    <n v="1"/>
    <n v="5999"/>
    <n v="0"/>
    <n v="3900"/>
    <x v="4"/>
    <s v="Delivered"/>
    <s v="Mobile App"/>
    <n v="5"/>
    <n v="5999"/>
    <n v="0"/>
    <n v="5999"/>
    <n v="3900"/>
    <n v="2099"/>
    <n v="0"/>
    <s v="Mar"/>
    <n v="2026"/>
    <x v="3"/>
  </r>
  <r>
    <s v="ORD102457"/>
    <d v="2026-03-14T00:00:00"/>
    <s v="CUST1922"/>
    <s v="Manish Agarwal"/>
    <s v="Male"/>
    <n v="18"/>
    <x v="13"/>
    <s v="North"/>
    <s v="P028"/>
    <x v="12"/>
    <x v="4"/>
    <s v="Technology"/>
    <n v="1"/>
    <n v="1099"/>
    <n v="0.1"/>
    <n v="520"/>
    <x v="0"/>
    <s v="Delivered"/>
    <s v="Website"/>
    <n v="4"/>
    <n v="1099"/>
    <n v="109.9"/>
    <n v="989.1"/>
    <n v="520"/>
    <n v="469.1"/>
    <n v="0"/>
    <s v="Mar"/>
    <n v="2026"/>
    <x v="0"/>
  </r>
  <r>
    <s v="ORD102943"/>
    <d v="2026-03-14T00:00:00"/>
    <s v="CUST1739"/>
    <s v="Kiara Chopra"/>
    <s v="Male"/>
    <n v="18"/>
    <x v="12"/>
    <s v="West"/>
    <s v="P015"/>
    <x v="23"/>
    <x v="0"/>
    <s v="Home Decor"/>
    <n v="2"/>
    <n v="1599"/>
    <n v="0.05"/>
    <n v="1700"/>
    <x v="1"/>
    <s v="Delivered"/>
    <s v="Mobile App"/>
    <n v="3"/>
    <n v="3198"/>
    <n v="159.9"/>
    <n v="3038.1"/>
    <n v="1700"/>
    <n v="1338.1"/>
    <n v="0"/>
    <s v="Mar"/>
    <n v="2026"/>
    <x v="0"/>
  </r>
  <r>
    <s v="ORD103630"/>
    <d v="2026-03-14T00:00:00"/>
    <s v="CUST2058"/>
    <s v="Arjun Rao"/>
    <s v="Male"/>
    <n v="39"/>
    <x v="10"/>
    <s v="South"/>
    <s v="P024"/>
    <x v="13"/>
    <x v="1"/>
    <s v="Fragrance"/>
    <n v="1"/>
    <n v="1799"/>
    <n v="0.3"/>
    <n v="900"/>
    <x v="3"/>
    <s v="Delivered"/>
    <s v="Mobile App"/>
    <n v="5"/>
    <n v="1799"/>
    <n v="539.69999999999993"/>
    <n v="1259.3000000000002"/>
    <n v="900"/>
    <n v="359.30000000000018"/>
    <n v="0"/>
    <s v="Mar"/>
    <n v="2026"/>
    <x v="2"/>
  </r>
  <r>
    <s v="ORD103968"/>
    <d v="2026-03-14T00:00:00"/>
    <s v="CUST1311"/>
    <s v="Shivam Mehta"/>
    <s v="Male"/>
    <n v="45"/>
    <x v="22"/>
    <s v="South"/>
    <s v="P014"/>
    <x v="29"/>
    <x v="0"/>
    <s v="Home Decor"/>
    <n v="1"/>
    <n v="1299"/>
    <n v="0"/>
    <n v="690"/>
    <x v="0"/>
    <s v="Delivered"/>
    <s v="Mobile App"/>
    <n v="2"/>
    <n v="1299"/>
    <n v="0"/>
    <n v="1299"/>
    <n v="690"/>
    <n v="609"/>
    <n v="0"/>
    <s v="Mar"/>
    <n v="2026"/>
    <x v="2"/>
  </r>
  <r>
    <s v="ORD104419"/>
    <d v="2026-03-14T00:00:00"/>
    <s v="CUST1294"/>
    <s v="Aditya Kapoor"/>
    <s v="Male"/>
    <n v="37"/>
    <x v="16"/>
    <s v="North"/>
    <s v="P028"/>
    <x v="12"/>
    <x v="4"/>
    <s v="Technology"/>
    <n v="2"/>
    <n v="1099"/>
    <n v="0.1"/>
    <n v="1040"/>
    <x v="1"/>
    <s v="Delivered"/>
    <s v="Website"/>
    <n v="5"/>
    <n v="2198"/>
    <n v="219.8"/>
    <n v="1978.2"/>
    <n v="1040"/>
    <n v="938.2"/>
    <n v="0"/>
    <s v="Mar"/>
    <n v="2026"/>
    <x v="2"/>
  </r>
  <r>
    <s v="ORD102347"/>
    <d v="2026-03-14T00:00:00"/>
    <s v="CUST1909"/>
    <s v="Pranav Bansal"/>
    <s v="Female"/>
    <n v="50"/>
    <x v="21"/>
    <s v="East"/>
    <s v="P023"/>
    <x v="20"/>
    <x v="1"/>
    <s v="Haircare"/>
    <n v="3"/>
    <n v="649"/>
    <n v="0.1"/>
    <n v="870"/>
    <x v="5"/>
    <s v="Delivered"/>
    <s v="Mobile App"/>
    <n v="3"/>
    <n v="1947"/>
    <n v="194.70000000000002"/>
    <n v="1752.3"/>
    <n v="870"/>
    <n v="882.3"/>
    <n v="0"/>
    <s v="Mar"/>
    <n v="2026"/>
    <x v="1"/>
  </r>
  <r>
    <s v="ORD102863"/>
    <d v="2026-03-14T00:00:00"/>
    <s v="CUST0945"/>
    <s v="Sakshi Mishra"/>
    <s v="Female"/>
    <n v="40"/>
    <x v="8"/>
    <s v="East"/>
    <s v="P004"/>
    <x v="19"/>
    <x v="3"/>
    <s v="Accessories"/>
    <n v="1"/>
    <n v="899"/>
    <n v="0.1"/>
    <n v="480"/>
    <x v="0"/>
    <s v="Delivered"/>
    <s v="Website"/>
    <n v="5"/>
    <n v="899"/>
    <n v="89.9"/>
    <n v="809.1"/>
    <n v="480"/>
    <n v="329.1"/>
    <n v="0"/>
    <s v="Mar"/>
    <n v="2026"/>
    <x v="2"/>
  </r>
  <r>
    <s v="ORD100235"/>
    <d v="2026-03-14T00:00:00"/>
    <s v="CUST1895"/>
    <s v="Nisha Saxena"/>
    <s v="Male"/>
    <n v="34"/>
    <x v="14"/>
    <s v="South"/>
    <s v="P017"/>
    <x v="17"/>
    <x v="5"/>
    <s v="Fitness"/>
    <n v="1"/>
    <n v="2499"/>
    <n v="0"/>
    <n v="1450"/>
    <x v="0"/>
    <s v="Delivered"/>
    <s v="Website"/>
    <n v="4"/>
    <n v="2499"/>
    <n v="0"/>
    <n v="2499"/>
    <n v="1450"/>
    <n v="1049"/>
    <n v="0"/>
    <s v="Mar"/>
    <n v="2026"/>
    <x v="3"/>
  </r>
  <r>
    <s v="ORD102765"/>
    <d v="2026-03-14T00:00:00"/>
    <s v="CUST2126"/>
    <s v="Aditya Kapoor"/>
    <s v="Female"/>
    <n v="32"/>
    <x v="0"/>
    <s v="East"/>
    <s v="P004"/>
    <x v="19"/>
    <x v="3"/>
    <s v="Accessories"/>
    <n v="1"/>
    <n v="899"/>
    <n v="0.05"/>
    <n v="480"/>
    <x v="2"/>
    <s v="Delivered"/>
    <s v="Website"/>
    <n v="3"/>
    <n v="899"/>
    <n v="44.95"/>
    <n v="854.05"/>
    <n v="480"/>
    <n v="374.04999999999995"/>
    <n v="0"/>
    <s v="Mar"/>
    <n v="2026"/>
    <x v="3"/>
  </r>
  <r>
    <s v="ORD103717"/>
    <d v="2026-03-15T00:00:00"/>
    <s v="CUST1557"/>
    <s v="Pranav Bansal"/>
    <s v="Female"/>
    <n v="45"/>
    <x v="14"/>
    <s v="South"/>
    <s v="P004"/>
    <x v="19"/>
    <x v="3"/>
    <s v="Accessories"/>
    <n v="1"/>
    <n v="899"/>
    <n v="0.05"/>
    <n v="480"/>
    <x v="3"/>
    <s v="Delivered"/>
    <s v="Mobile App"/>
    <n v="4"/>
    <n v="899"/>
    <n v="44.95"/>
    <n v="854.05"/>
    <n v="480"/>
    <n v="374.04999999999995"/>
    <n v="0"/>
    <s v="Mar"/>
    <n v="2026"/>
    <x v="2"/>
  </r>
  <r>
    <s v="ORD104657"/>
    <d v="2026-03-15T00:00:00"/>
    <s v="CUST0789"/>
    <s v="Pranav Bansal"/>
    <s v="Female"/>
    <n v="18"/>
    <x v="20"/>
    <s v="South"/>
    <s v="P008"/>
    <x v="2"/>
    <x v="2"/>
    <s v="Clothing"/>
    <n v="1"/>
    <n v="799"/>
    <n v="0.15"/>
    <n v="390"/>
    <x v="4"/>
    <s v="Delivered"/>
    <s v="Website"/>
    <n v="4"/>
    <n v="799"/>
    <n v="119.85"/>
    <n v="679.15"/>
    <n v="390"/>
    <n v="289.14999999999998"/>
    <n v="0"/>
    <s v="Mar"/>
    <n v="2026"/>
    <x v="0"/>
  </r>
  <r>
    <s v="ORD104644"/>
    <d v="2026-03-15T00:00:00"/>
    <s v="CUST1151"/>
    <s v="Shivam Mehta"/>
    <s v="Female"/>
    <n v="38"/>
    <x v="12"/>
    <s v="West"/>
    <s v="P023"/>
    <x v="20"/>
    <x v="1"/>
    <s v="Haircare"/>
    <n v="2"/>
    <n v="649"/>
    <n v="0.15"/>
    <n v="580"/>
    <x v="1"/>
    <s v="Delivered"/>
    <s v="Website"/>
    <n v="5"/>
    <n v="1298"/>
    <n v="194.7"/>
    <n v="1103.3"/>
    <n v="580"/>
    <n v="523.29999999999995"/>
    <n v="0"/>
    <s v="Mar"/>
    <n v="2026"/>
    <x v="2"/>
  </r>
  <r>
    <s v="ORD104743"/>
    <d v="2026-03-15T00:00:00"/>
    <s v="CUST1147"/>
    <s v="Vansh Chopra"/>
    <s v="Male"/>
    <n v="33"/>
    <x v="6"/>
    <s v="North"/>
    <s v="P012"/>
    <x v="0"/>
    <x v="0"/>
    <s v="Kitchen"/>
    <n v="2"/>
    <n v="5999"/>
    <n v="0.25"/>
    <n v="7800"/>
    <x v="1"/>
    <s v="Delivered"/>
    <s v="Mobile App"/>
    <n v="3"/>
    <n v="11998"/>
    <n v="2999.5"/>
    <n v="8998.5"/>
    <n v="7800"/>
    <n v="1198.5"/>
    <n v="0"/>
    <s v="Mar"/>
    <n v="2026"/>
    <x v="3"/>
  </r>
  <r>
    <s v="ORD101647"/>
    <d v="2026-03-15T00:00:00"/>
    <s v="CUST0237"/>
    <s v="Tanvi Patel"/>
    <s v="Male"/>
    <n v="37"/>
    <x v="4"/>
    <s v="South"/>
    <s v="P017"/>
    <x v="17"/>
    <x v="5"/>
    <s v="Fitness"/>
    <n v="4"/>
    <n v="2499"/>
    <n v="0.25"/>
    <n v="5800"/>
    <x v="2"/>
    <s v="Delivered"/>
    <s v="Mobile App"/>
    <n v="4"/>
    <n v="9996"/>
    <n v="2499"/>
    <n v="7497"/>
    <n v="5800"/>
    <n v="1697"/>
    <n v="0"/>
    <s v="Mar"/>
    <n v="2026"/>
    <x v="2"/>
  </r>
  <r>
    <s v="ORD104676"/>
    <d v="2026-03-15T00:00:00"/>
    <s v="CUST0048"/>
    <s v="Mohit Sharma"/>
    <s v="Male"/>
    <n v="44"/>
    <x v="23"/>
    <s v="West"/>
    <s v="P015"/>
    <x v="23"/>
    <x v="0"/>
    <s v="Home Decor"/>
    <n v="1"/>
    <n v="1599"/>
    <n v="0"/>
    <n v="850"/>
    <x v="0"/>
    <s v="Delivered"/>
    <s v="Mobile App"/>
    <n v="4"/>
    <n v="1599"/>
    <n v="0"/>
    <n v="1599"/>
    <n v="850"/>
    <n v="749"/>
    <n v="0"/>
    <s v="Mar"/>
    <n v="2026"/>
    <x v="2"/>
  </r>
  <r>
    <s v="ORD104386"/>
    <d v="2026-03-15T00:00:00"/>
    <s v="CUST0185"/>
    <s v="Meera Singh"/>
    <s v="Male"/>
    <n v="29"/>
    <x v="1"/>
    <s v="North"/>
    <s v="P014"/>
    <x v="29"/>
    <x v="0"/>
    <s v="Home Decor"/>
    <n v="2"/>
    <n v="1299"/>
    <n v="0.15"/>
    <n v="1380"/>
    <x v="2"/>
    <s v="Delivered"/>
    <s v="Mobile App"/>
    <n v="4"/>
    <n v="2598"/>
    <n v="389.7"/>
    <n v="2208.3000000000002"/>
    <n v="1380"/>
    <n v="828.30000000000018"/>
    <n v="0"/>
    <s v="Mar"/>
    <n v="2026"/>
    <x v="3"/>
  </r>
  <r>
    <s v="ORD104848"/>
    <d v="2026-03-15T00:00:00"/>
    <s v="CUST1422"/>
    <s v="Aditya Kapoor"/>
    <s v="Male"/>
    <n v="33"/>
    <x v="8"/>
    <s v="East"/>
    <s v="P003"/>
    <x v="9"/>
    <x v="3"/>
    <s v="Wearables"/>
    <n v="1"/>
    <n v="3299"/>
    <n v="0"/>
    <n v="2100"/>
    <x v="5"/>
    <s v="Delivered"/>
    <s v="Mobile App"/>
    <n v="5"/>
    <n v="3299"/>
    <n v="0"/>
    <n v="3299"/>
    <n v="2100"/>
    <n v="1199"/>
    <n v="0"/>
    <s v="Mar"/>
    <n v="2026"/>
    <x v="3"/>
  </r>
  <r>
    <s v="ORD103637"/>
    <d v="2026-03-15T00:00:00"/>
    <s v="CUST0085"/>
    <s v="Pranav Bansal"/>
    <s v="Female"/>
    <n v="37"/>
    <x v="2"/>
    <s v="East"/>
    <s v="P012"/>
    <x v="0"/>
    <x v="0"/>
    <s v="Kitchen"/>
    <n v="1"/>
    <n v="5999"/>
    <n v="0.2"/>
    <n v="3900"/>
    <x v="0"/>
    <s v="Delivered"/>
    <s v="Mobile App"/>
    <n v="5"/>
    <n v="5999"/>
    <n v="1199.8"/>
    <n v="4799.2"/>
    <n v="3900"/>
    <n v="899.19999999999982"/>
    <n v="0"/>
    <s v="Mar"/>
    <n v="2026"/>
    <x v="2"/>
  </r>
  <r>
    <s v="ORD103183"/>
    <d v="2026-03-15T00:00:00"/>
    <s v="CUST1170"/>
    <s v="Yash Agarwal"/>
    <s v="Male"/>
    <n v="29"/>
    <x v="12"/>
    <s v="West"/>
    <s v="P015"/>
    <x v="23"/>
    <x v="0"/>
    <s v="Home Decor"/>
    <n v="2"/>
    <n v="1599"/>
    <n v="0"/>
    <n v="1700"/>
    <x v="0"/>
    <s v="Delivered"/>
    <s v="Website"/>
    <n v="5"/>
    <n v="3198"/>
    <n v="0"/>
    <n v="3198"/>
    <n v="1700"/>
    <n v="1498"/>
    <n v="0"/>
    <s v="Mar"/>
    <n v="2026"/>
    <x v="3"/>
  </r>
  <r>
    <s v="ORD100162"/>
    <d v="2026-03-15T00:00:00"/>
    <s v="CUST0547"/>
    <s v="Riya Verma"/>
    <s v="Female"/>
    <n v="34"/>
    <x v="7"/>
    <s v="West"/>
    <s v="P012"/>
    <x v="0"/>
    <x v="0"/>
    <s v="Kitchen"/>
    <n v="1"/>
    <n v="5999"/>
    <n v="0.15"/>
    <n v="3900"/>
    <x v="1"/>
    <s v="Delivered"/>
    <s v="Website"/>
    <n v="5"/>
    <n v="5999"/>
    <n v="899.85"/>
    <n v="5099.1499999999996"/>
    <n v="3900"/>
    <n v="1199.1499999999996"/>
    <n v="0"/>
    <s v="Mar"/>
    <n v="2026"/>
    <x v="3"/>
  </r>
  <r>
    <s v="ORD104961"/>
    <d v="2026-03-15T00:00:00"/>
    <s v="CUST0945"/>
    <s v="Sakshi Mishra"/>
    <s v="Male"/>
    <n v="25"/>
    <x v="2"/>
    <s v="East"/>
    <s v="P016"/>
    <x v="28"/>
    <x v="5"/>
    <s v="Fitness"/>
    <n v="1"/>
    <n v="999"/>
    <n v="0.15"/>
    <n v="520"/>
    <x v="0"/>
    <s v="Delivered"/>
    <s v="Website"/>
    <n v="5"/>
    <n v="999"/>
    <n v="149.85"/>
    <n v="849.15"/>
    <n v="520"/>
    <n v="329.15"/>
    <n v="0"/>
    <s v="Mar"/>
    <n v="2026"/>
    <x v="0"/>
  </r>
  <r>
    <s v="ORD104981"/>
    <d v="2026-03-15T00:00:00"/>
    <s v="CUST0399"/>
    <s v="Isha Mehta"/>
    <s v="Male"/>
    <n v="33"/>
    <x v="4"/>
    <s v="South"/>
    <s v="P028"/>
    <x v="12"/>
    <x v="4"/>
    <s v="Technology"/>
    <n v="1"/>
    <n v="1099"/>
    <n v="0.05"/>
    <n v="520"/>
    <x v="0"/>
    <s v="Delivered"/>
    <s v="Website"/>
    <n v="4"/>
    <n v="1099"/>
    <n v="54.95"/>
    <n v="1044.05"/>
    <n v="520"/>
    <n v="524.04999999999995"/>
    <n v="0"/>
    <s v="Mar"/>
    <n v="2026"/>
    <x v="3"/>
  </r>
  <r>
    <s v="ORD103973"/>
    <d v="2026-03-15T00:00:00"/>
    <s v="CUST2004"/>
    <s v="Karan Jain"/>
    <s v="Male"/>
    <n v="30"/>
    <x v="21"/>
    <s v="East"/>
    <s v="P006"/>
    <x v="8"/>
    <x v="2"/>
    <s v="Bags"/>
    <n v="1"/>
    <n v="1799"/>
    <n v="0.05"/>
    <n v="950"/>
    <x v="3"/>
    <s v="Delivered"/>
    <s v="Mobile App"/>
    <n v="5"/>
    <n v="1799"/>
    <n v="89.95"/>
    <n v="1709.05"/>
    <n v="950"/>
    <n v="759.05"/>
    <n v="0"/>
    <s v="Mar"/>
    <n v="2026"/>
    <x v="3"/>
  </r>
  <r>
    <s v="ORD103745"/>
    <d v="2026-03-15T00:00:00"/>
    <s v="CUST0427"/>
    <s v="Kiara Chopra"/>
    <s v="Male"/>
    <n v="34"/>
    <x v="0"/>
    <s v="East"/>
    <s v="P016"/>
    <x v="28"/>
    <x v="5"/>
    <s v="Fitness"/>
    <n v="4"/>
    <n v="999"/>
    <n v="0.05"/>
    <n v="2080"/>
    <x v="2"/>
    <s v="Delivered"/>
    <s v="Mobile App"/>
    <n v="4"/>
    <n v="3996"/>
    <n v="199.8"/>
    <n v="3796.2"/>
    <n v="2080"/>
    <n v="1716.1999999999998"/>
    <n v="0"/>
    <s v="Mar"/>
    <n v="2026"/>
    <x v="3"/>
  </r>
  <r>
    <s v="ORD104988"/>
    <d v="2026-03-16T00:00:00"/>
    <s v="CUST1295"/>
    <s v="Isha Mehta"/>
    <s v="Male"/>
    <n v="33"/>
    <x v="22"/>
    <s v="South"/>
    <s v="P017"/>
    <x v="17"/>
    <x v="5"/>
    <s v="Fitness"/>
    <n v="1"/>
    <n v="2499"/>
    <n v="0"/>
    <n v="1450"/>
    <x v="2"/>
    <s v="Delivered"/>
    <s v="Website"/>
    <n v="5"/>
    <n v="2499"/>
    <n v="0"/>
    <n v="2499"/>
    <n v="1450"/>
    <n v="1049"/>
    <n v="0"/>
    <s v="Mar"/>
    <n v="2026"/>
    <x v="3"/>
  </r>
  <r>
    <s v="ORD101291"/>
    <d v="2026-03-16T00:00:00"/>
    <s v="CUST1647"/>
    <s v="Isha Mehta"/>
    <s v="Male"/>
    <n v="34"/>
    <x v="21"/>
    <s v="East"/>
    <s v="P019"/>
    <x v="18"/>
    <x v="5"/>
    <s v="Sports"/>
    <n v="1"/>
    <n v="1499"/>
    <n v="0.1"/>
    <n v="800"/>
    <x v="0"/>
    <s v="Delivered"/>
    <s v="Mobile App"/>
    <n v="5"/>
    <n v="1499"/>
    <n v="149.9"/>
    <n v="1349.1"/>
    <n v="800"/>
    <n v="549.09999999999991"/>
    <n v="0"/>
    <s v="Mar"/>
    <n v="2026"/>
    <x v="3"/>
  </r>
  <r>
    <s v="ORD102478"/>
    <d v="2026-03-16T00:00:00"/>
    <s v="CUST0066"/>
    <s v="Manish Agarwal"/>
    <s v="Female"/>
    <n v="22"/>
    <x v="14"/>
    <s v="South"/>
    <s v="P010"/>
    <x v="26"/>
    <x v="2"/>
    <s v="Clothing"/>
    <n v="1"/>
    <n v="1499"/>
    <n v="0.15"/>
    <n v="780"/>
    <x v="4"/>
    <s v="Delivered"/>
    <s v="Mobile App"/>
    <n v="5"/>
    <n v="1499"/>
    <n v="224.85"/>
    <n v="1274.1500000000001"/>
    <n v="780"/>
    <n v="494.15000000000009"/>
    <n v="0"/>
    <s v="Mar"/>
    <n v="2026"/>
    <x v="0"/>
  </r>
  <r>
    <s v="ORD104303"/>
    <d v="2026-03-16T00:00:00"/>
    <s v="CUST0794"/>
    <s v="Rohan Rao"/>
    <s v="Male"/>
    <n v="33"/>
    <x v="21"/>
    <s v="East"/>
    <s v="P006"/>
    <x v="8"/>
    <x v="2"/>
    <s v="Bags"/>
    <n v="1"/>
    <n v="1799"/>
    <n v="0"/>
    <n v="950"/>
    <x v="0"/>
    <s v="Delivered"/>
    <s v="Website"/>
    <n v="5"/>
    <n v="1799"/>
    <n v="0"/>
    <n v="1799"/>
    <n v="950"/>
    <n v="849"/>
    <n v="0"/>
    <s v="Mar"/>
    <n v="2026"/>
    <x v="3"/>
  </r>
  <r>
    <s v="ORD104382"/>
    <d v="2026-03-16T00:00:00"/>
    <s v="CUST0056"/>
    <s v="Ishaan Malhotra"/>
    <s v="Female"/>
    <n v="22"/>
    <x v="0"/>
    <s v="East"/>
    <s v="P010"/>
    <x v="26"/>
    <x v="2"/>
    <s v="Clothing"/>
    <n v="3"/>
    <n v="1499"/>
    <n v="0"/>
    <n v="2340"/>
    <x v="0"/>
    <s v="Delivered"/>
    <s v="Mobile App"/>
    <n v="4"/>
    <n v="4497"/>
    <n v="0"/>
    <n v="4497"/>
    <n v="2340"/>
    <n v="2157"/>
    <n v="0"/>
    <s v="Mar"/>
    <n v="2026"/>
    <x v="0"/>
  </r>
  <r>
    <s v="ORD104653"/>
    <d v="2026-03-16T00:00:00"/>
    <s v="CUST2015"/>
    <s v="Shivam Mehta"/>
    <s v="Male"/>
    <n v="37"/>
    <x v="9"/>
    <s v="North"/>
    <s v="P025"/>
    <x v="1"/>
    <x v="1"/>
    <s v="Skincare"/>
    <n v="2"/>
    <n v="699"/>
    <n v="0.1"/>
    <n v="620"/>
    <x v="2"/>
    <s v="Delivered"/>
    <s v="Mobile App"/>
    <n v="2"/>
    <n v="1398"/>
    <n v="139.80000000000001"/>
    <n v="1258.2"/>
    <n v="620"/>
    <n v="638.20000000000005"/>
    <n v="0"/>
    <s v="Mar"/>
    <n v="2026"/>
    <x v="2"/>
  </r>
  <r>
    <s v="ORD101115"/>
    <d v="2026-03-16T00:00:00"/>
    <s v="CUST1117"/>
    <s v="Kavya Patel"/>
    <s v="Female"/>
    <n v="43"/>
    <x v="17"/>
    <s v="North"/>
    <s v="P001"/>
    <x v="6"/>
    <x v="3"/>
    <s v="Audio"/>
    <n v="1"/>
    <n v="2499"/>
    <n v="0.05"/>
    <n v="1550"/>
    <x v="3"/>
    <s v="Delivered"/>
    <s v="Mobile App"/>
    <n v="5"/>
    <n v="2499"/>
    <n v="124.95"/>
    <n v="2374.0500000000002"/>
    <n v="1550"/>
    <n v="824.05000000000018"/>
    <n v="0"/>
    <s v="Mar"/>
    <n v="2026"/>
    <x v="2"/>
  </r>
  <r>
    <s v="ORD102494"/>
    <d v="2026-03-16T00:00:00"/>
    <s v="CUST0441"/>
    <s v="Meera Singh"/>
    <s v="Female"/>
    <n v="25"/>
    <x v="11"/>
    <s v="West"/>
    <s v="P004"/>
    <x v="19"/>
    <x v="3"/>
    <s v="Accessories"/>
    <n v="1"/>
    <n v="899"/>
    <n v="0.05"/>
    <n v="480"/>
    <x v="1"/>
    <s v="Delivered"/>
    <s v="Website"/>
    <n v="4"/>
    <n v="899"/>
    <n v="44.95"/>
    <n v="854.05"/>
    <n v="480"/>
    <n v="374.04999999999995"/>
    <n v="0"/>
    <s v="Mar"/>
    <n v="2026"/>
    <x v="0"/>
  </r>
  <r>
    <s v="ORD101136"/>
    <d v="2026-03-16T00:00:00"/>
    <s v="CUST0430"/>
    <s v="Aditya Kapoor"/>
    <s v="Male"/>
    <n v="37"/>
    <x v="7"/>
    <s v="West"/>
    <s v="P012"/>
    <x v="0"/>
    <x v="0"/>
    <s v="Kitchen"/>
    <n v="3"/>
    <n v="5999"/>
    <n v="0.05"/>
    <n v="11700"/>
    <x v="0"/>
    <s v="Delivered"/>
    <s v="Mobile App"/>
    <n v="4"/>
    <n v="17997"/>
    <n v="899.85"/>
    <n v="17097.150000000001"/>
    <n v="11700"/>
    <n v="5397.1500000000015"/>
    <n v="0"/>
    <s v="Mar"/>
    <n v="2026"/>
    <x v="2"/>
  </r>
  <r>
    <s v="ORD104369"/>
    <d v="2026-03-17T00:00:00"/>
    <s v="CUST1354"/>
    <s v="Arjun Rao"/>
    <s v="Male"/>
    <n v="18"/>
    <x v="9"/>
    <s v="North"/>
    <s v="P011"/>
    <x v="24"/>
    <x v="0"/>
    <s v="Kitchen"/>
    <n v="1"/>
    <n v="3499"/>
    <n v="0.1"/>
    <n v="2250"/>
    <x v="2"/>
    <s v="Delivered"/>
    <s v="Mobile App"/>
    <n v="4"/>
    <n v="3499"/>
    <n v="349.90000000000003"/>
    <n v="3149.1"/>
    <n v="2250"/>
    <n v="899.09999999999991"/>
    <n v="0"/>
    <s v="Mar"/>
    <n v="2026"/>
    <x v="0"/>
  </r>
  <r>
    <s v="ORD102109"/>
    <d v="2026-03-17T00:00:00"/>
    <s v="CUST1584"/>
    <s v="Mohit Sharma"/>
    <s v="Female"/>
    <n v="18"/>
    <x v="11"/>
    <s v="West"/>
    <s v="P020"/>
    <x v="14"/>
    <x v="5"/>
    <s v="Fitness"/>
    <n v="1"/>
    <n v="699"/>
    <n v="0.15"/>
    <n v="320"/>
    <x v="0"/>
    <s v="Delivered"/>
    <s v="Mobile App"/>
    <n v="4"/>
    <n v="699"/>
    <n v="104.85"/>
    <n v="594.15"/>
    <n v="320"/>
    <n v="274.14999999999998"/>
    <n v="0"/>
    <s v="Mar"/>
    <n v="2026"/>
    <x v="0"/>
  </r>
  <r>
    <s v="ORD100794"/>
    <d v="2026-03-17T00:00:00"/>
    <s v="CUST1444"/>
    <s v="Varun Jain"/>
    <s v="Male"/>
    <n v="24"/>
    <x v="19"/>
    <s v="East"/>
    <s v="P005"/>
    <x v="27"/>
    <x v="3"/>
    <s v="Accessories"/>
    <n v="1"/>
    <n v="1599"/>
    <n v="0.1"/>
    <n v="920"/>
    <x v="0"/>
    <s v="Delivered"/>
    <s v="Mobile App"/>
    <n v="4"/>
    <n v="1599"/>
    <n v="159.9"/>
    <n v="1439.1"/>
    <n v="920"/>
    <n v="519.09999999999991"/>
    <n v="0"/>
    <s v="Mar"/>
    <n v="2026"/>
    <x v="0"/>
  </r>
  <r>
    <s v="ORD104193"/>
    <d v="2026-03-17T00:00:00"/>
    <s v="CUST1376"/>
    <s v="Aarav Sharma"/>
    <s v="Male"/>
    <n v="18"/>
    <x v="16"/>
    <s v="North"/>
    <s v="P025"/>
    <x v="1"/>
    <x v="1"/>
    <s v="Skincare"/>
    <n v="1"/>
    <n v="699"/>
    <n v="0.15"/>
    <n v="310"/>
    <x v="1"/>
    <s v="Delivered"/>
    <s v="Mobile App"/>
    <n v="4"/>
    <n v="699"/>
    <n v="104.85"/>
    <n v="594.15"/>
    <n v="310"/>
    <n v="284.14999999999998"/>
    <n v="0"/>
    <s v="Mar"/>
    <n v="2026"/>
    <x v="0"/>
  </r>
  <r>
    <s v="ORD102376"/>
    <d v="2026-03-17T00:00:00"/>
    <s v="CUST1549"/>
    <s v="Tanvi Patel"/>
    <s v="Male"/>
    <n v="23"/>
    <x v="5"/>
    <s v="West"/>
    <s v="P022"/>
    <x v="4"/>
    <x v="1"/>
    <s v="Skincare"/>
    <n v="3"/>
    <n v="799"/>
    <n v="0.1"/>
    <n v="1080"/>
    <x v="0"/>
    <s v="Delivered"/>
    <s v="Mobile App"/>
    <n v="4"/>
    <n v="2397"/>
    <n v="239.70000000000002"/>
    <n v="2157.3000000000002"/>
    <n v="1080"/>
    <n v="1077.3000000000002"/>
    <n v="0"/>
    <s v="Mar"/>
    <n v="2026"/>
    <x v="0"/>
  </r>
  <r>
    <s v="ORD104616"/>
    <d v="2026-03-17T00:00:00"/>
    <s v="CUST2079"/>
    <s v="Shivam Mehta"/>
    <s v="Female"/>
    <n v="23"/>
    <x v="22"/>
    <s v="South"/>
    <s v="P019"/>
    <x v="18"/>
    <x v="5"/>
    <s v="Sports"/>
    <n v="1"/>
    <n v="1499"/>
    <n v="0.05"/>
    <n v="800"/>
    <x v="5"/>
    <s v="Delivered"/>
    <s v="Mobile App"/>
    <n v="4"/>
    <n v="1499"/>
    <n v="74.95"/>
    <n v="1424.05"/>
    <n v="800"/>
    <n v="624.04999999999995"/>
    <n v="0"/>
    <s v="Mar"/>
    <n v="2026"/>
    <x v="0"/>
  </r>
  <r>
    <s v="ORD104454"/>
    <d v="2026-03-17T00:00:00"/>
    <s v="CUST1664"/>
    <s v="Aarav Sharma"/>
    <s v="Male"/>
    <n v="38"/>
    <x v="22"/>
    <s v="South"/>
    <s v="P004"/>
    <x v="19"/>
    <x v="3"/>
    <s v="Accessories"/>
    <n v="2"/>
    <n v="899"/>
    <n v="0.1"/>
    <n v="960"/>
    <x v="0"/>
    <s v="Delivered"/>
    <s v="Mobile App"/>
    <n v="2"/>
    <n v="1798"/>
    <n v="179.8"/>
    <n v="1618.2"/>
    <n v="960"/>
    <n v="658.2"/>
    <n v="0"/>
    <s v="Mar"/>
    <n v="2026"/>
    <x v="2"/>
  </r>
  <r>
    <s v="ORD102846"/>
    <d v="2026-03-17T00:00:00"/>
    <s v="CUST0615"/>
    <s v="Nisha Saxena"/>
    <s v="Female"/>
    <n v="36"/>
    <x v="4"/>
    <s v="South"/>
    <s v="P016"/>
    <x v="28"/>
    <x v="5"/>
    <s v="Fitness"/>
    <n v="4"/>
    <n v="999"/>
    <n v="0.1"/>
    <n v="2080"/>
    <x v="0"/>
    <s v="Delivered"/>
    <s v="Mobile App"/>
    <n v="4"/>
    <n v="3996"/>
    <n v="399.6"/>
    <n v="3596.4"/>
    <n v="2080"/>
    <n v="1516.4"/>
    <n v="0"/>
    <s v="Mar"/>
    <n v="2026"/>
    <x v="2"/>
  </r>
  <r>
    <s v="ORD101659"/>
    <d v="2026-03-17T00:00:00"/>
    <s v="CUST1781"/>
    <s v="Pranav Bansal"/>
    <s v="Male"/>
    <n v="31"/>
    <x v="23"/>
    <s v="West"/>
    <s v="P004"/>
    <x v="19"/>
    <x v="3"/>
    <s v="Accessories"/>
    <n v="3"/>
    <n v="899"/>
    <n v="0.1"/>
    <n v="1440"/>
    <x v="4"/>
    <s v="Cancelled"/>
    <s v="Website"/>
    <m/>
    <n v="2697"/>
    <n v="269.7"/>
    <n v="2427.3000000000002"/>
    <n v="1440"/>
    <n v="987.30000000000018"/>
    <n v="0"/>
    <s v="Mar"/>
    <n v="2026"/>
    <x v="3"/>
  </r>
  <r>
    <s v="ORD100720"/>
    <d v="2026-03-17T00:00:00"/>
    <s v="CUST0325"/>
    <s v="Akash Bansal"/>
    <s v="Male"/>
    <n v="32"/>
    <x v="14"/>
    <s v="South"/>
    <s v="P013"/>
    <x v="22"/>
    <x v="0"/>
    <s v="Cookware"/>
    <n v="5"/>
    <n v="4299"/>
    <n v="0.1"/>
    <n v="13500"/>
    <x v="2"/>
    <s v="Delivered"/>
    <s v="Mobile App"/>
    <n v="4"/>
    <n v="21495"/>
    <n v="2149.5"/>
    <n v="19345.5"/>
    <n v="13500"/>
    <n v="5845.5"/>
    <n v="0"/>
    <s v="Mar"/>
    <n v="2026"/>
    <x v="3"/>
  </r>
  <r>
    <s v="ORD100495"/>
    <d v="2026-03-17T00:00:00"/>
    <s v="CUST1452"/>
    <s v="Rahul Kumar"/>
    <s v="Male"/>
    <n v="30"/>
    <x v="11"/>
    <s v="West"/>
    <s v="P016"/>
    <x v="28"/>
    <x v="5"/>
    <s v="Fitness"/>
    <n v="1"/>
    <n v="999"/>
    <n v="0.05"/>
    <n v="520"/>
    <x v="1"/>
    <s v="Delivered"/>
    <s v="Mobile App"/>
    <n v="5"/>
    <n v="999"/>
    <n v="49.95"/>
    <n v="949.05"/>
    <n v="520"/>
    <n v="429.04999999999995"/>
    <n v="0"/>
    <s v="Mar"/>
    <n v="2026"/>
    <x v="3"/>
  </r>
  <r>
    <s v="ORD102702"/>
    <d v="2026-03-17T00:00:00"/>
    <s v="CUST1166"/>
    <s v="Aditya Kapoor"/>
    <s v="Female"/>
    <n v="28"/>
    <x v="20"/>
    <s v="South"/>
    <s v="P030"/>
    <x v="7"/>
    <x v="4"/>
    <s v="Self Development"/>
    <n v="1"/>
    <n v="599"/>
    <n v="0.05"/>
    <n v="260"/>
    <x v="1"/>
    <s v="Cancelled"/>
    <s v="Mobile App"/>
    <m/>
    <n v="599"/>
    <n v="29.950000000000003"/>
    <n v="569.04999999999995"/>
    <n v="260"/>
    <n v="309.04999999999995"/>
    <n v="0"/>
    <s v="Mar"/>
    <n v="2026"/>
    <x v="3"/>
  </r>
  <r>
    <s v="ORD104209"/>
    <d v="2026-03-17T00:00:00"/>
    <s v="CUST0395"/>
    <s v="Kiara Chopra"/>
    <s v="Female"/>
    <n v="26"/>
    <x v="0"/>
    <s v="East"/>
    <s v="P027"/>
    <x v="25"/>
    <x v="4"/>
    <s v="Business"/>
    <n v="2"/>
    <n v="699"/>
    <n v="0.05"/>
    <n v="600"/>
    <x v="0"/>
    <s v="Delivered"/>
    <s v="Mobile App"/>
    <n v="5"/>
    <n v="1398"/>
    <n v="69.900000000000006"/>
    <n v="1328.1"/>
    <n v="600"/>
    <n v="728.09999999999991"/>
    <n v="0"/>
    <s v="Mar"/>
    <n v="2026"/>
    <x v="3"/>
  </r>
  <r>
    <s v="ORD103571"/>
    <d v="2026-03-18T00:00:00"/>
    <s v="CUST1618"/>
    <s v="Yash Agarwal"/>
    <s v="Female"/>
    <n v="26"/>
    <x v="17"/>
    <s v="North"/>
    <s v="P012"/>
    <x v="0"/>
    <x v="0"/>
    <s v="Kitchen"/>
    <n v="4"/>
    <n v="5999"/>
    <n v="0.05"/>
    <n v="15600"/>
    <x v="3"/>
    <s v="Delivered"/>
    <s v="Website"/>
    <n v="5"/>
    <n v="23996"/>
    <n v="1199.8"/>
    <n v="22796.2"/>
    <n v="15600"/>
    <n v="7196.2000000000007"/>
    <n v="0"/>
    <s v="Mar"/>
    <n v="2026"/>
    <x v="3"/>
  </r>
  <r>
    <s v="ORD102270"/>
    <d v="2026-03-18T00:00:00"/>
    <s v="CUST0820"/>
    <s v="Karan Jain"/>
    <s v="Female"/>
    <n v="33"/>
    <x v="5"/>
    <s v="West"/>
    <s v="P028"/>
    <x v="12"/>
    <x v="4"/>
    <s v="Technology"/>
    <n v="4"/>
    <n v="1099"/>
    <n v="0.2"/>
    <n v="2080"/>
    <x v="0"/>
    <s v="Delivered"/>
    <s v="Mobile App"/>
    <n v="4"/>
    <n v="4396"/>
    <n v="879.2"/>
    <n v="3516.8"/>
    <n v="2080"/>
    <n v="1436.8000000000002"/>
    <n v="0"/>
    <s v="Mar"/>
    <n v="2026"/>
    <x v="3"/>
  </r>
  <r>
    <s v="ORD101697"/>
    <d v="2026-03-18T00:00:00"/>
    <s v="CUST1943"/>
    <s v="Aditi Saxena"/>
    <s v="Female"/>
    <n v="31"/>
    <x v="18"/>
    <s v="South"/>
    <s v="P013"/>
    <x v="22"/>
    <x v="0"/>
    <s v="Cookware"/>
    <n v="1"/>
    <n v="4299"/>
    <n v="0.15"/>
    <n v="2700"/>
    <x v="3"/>
    <s v="Delivered"/>
    <s v="Mobile App"/>
    <n v="4"/>
    <n v="4299"/>
    <n v="644.85"/>
    <n v="3654.15"/>
    <n v="2700"/>
    <n v="954.15000000000009"/>
    <n v="0"/>
    <s v="Mar"/>
    <n v="2026"/>
    <x v="3"/>
  </r>
  <r>
    <s v="ORD103484"/>
    <d v="2026-03-18T00:00:00"/>
    <s v="CUST1909"/>
    <s v="Pranav Bansal"/>
    <s v="Female"/>
    <n v="54"/>
    <x v="4"/>
    <s v="South"/>
    <s v="P004"/>
    <x v="19"/>
    <x v="3"/>
    <s v="Accessories"/>
    <n v="1"/>
    <n v="899"/>
    <n v="0.1"/>
    <n v="480"/>
    <x v="4"/>
    <s v="Delivered"/>
    <s v="Mobile App"/>
    <n v="2"/>
    <n v="899"/>
    <n v="89.9"/>
    <n v="809.1"/>
    <n v="480"/>
    <n v="329.1"/>
    <n v="0"/>
    <s v="Mar"/>
    <n v="2026"/>
    <x v="1"/>
  </r>
  <r>
    <s v="ORD100145"/>
    <d v="2026-03-18T00:00:00"/>
    <s v="CUST1058"/>
    <s v="Manish Agarwal"/>
    <s v="Female"/>
    <n v="30"/>
    <x v="13"/>
    <s v="North"/>
    <s v="P028"/>
    <x v="12"/>
    <x v="4"/>
    <s v="Technology"/>
    <n v="1"/>
    <n v="1099"/>
    <n v="0.25"/>
    <n v="520"/>
    <x v="1"/>
    <s v="Delivered"/>
    <s v="Website"/>
    <n v="5"/>
    <n v="1099"/>
    <n v="274.75"/>
    <n v="824.25"/>
    <n v="520"/>
    <n v="304.25"/>
    <n v="0"/>
    <s v="Mar"/>
    <n v="2026"/>
    <x v="3"/>
  </r>
  <r>
    <s v="ORD100975"/>
    <d v="2026-03-18T00:00:00"/>
    <s v="CUST1614"/>
    <s v="Aditya Kapoor"/>
    <s v="Male"/>
    <n v="34"/>
    <x v="13"/>
    <s v="North"/>
    <s v="P012"/>
    <x v="0"/>
    <x v="0"/>
    <s v="Kitchen"/>
    <n v="1"/>
    <n v="5999"/>
    <n v="0.05"/>
    <n v="3900"/>
    <x v="0"/>
    <s v="Delivered"/>
    <s v="Mobile App"/>
    <n v="4"/>
    <n v="5999"/>
    <n v="299.95"/>
    <n v="5699.05"/>
    <n v="3900"/>
    <n v="1799.0500000000002"/>
    <n v="0"/>
    <s v="Mar"/>
    <n v="2026"/>
    <x v="3"/>
  </r>
  <r>
    <s v="ORD101902"/>
    <d v="2026-03-18T00:00:00"/>
    <s v="CUST0284"/>
    <s v="Ananya Kumar"/>
    <s v="Male"/>
    <n v="36"/>
    <x v="11"/>
    <s v="West"/>
    <s v="P017"/>
    <x v="17"/>
    <x v="5"/>
    <s v="Fitness"/>
    <n v="2"/>
    <n v="2499"/>
    <n v="0"/>
    <n v="2900"/>
    <x v="0"/>
    <s v="Returned"/>
    <s v="Website"/>
    <n v="5"/>
    <n v="4998"/>
    <n v="0"/>
    <n v="4998"/>
    <n v="2900"/>
    <n v="2098"/>
    <n v="0"/>
    <s v="Mar"/>
    <n v="2026"/>
    <x v="2"/>
  </r>
  <r>
    <s v="ORD104504"/>
    <d v="2026-03-18T00:00:00"/>
    <s v="CUST1360"/>
    <s v="Mohit Sharma"/>
    <s v="Female"/>
    <n v="23"/>
    <x v="6"/>
    <s v="North"/>
    <s v="P011"/>
    <x v="24"/>
    <x v="0"/>
    <s v="Kitchen"/>
    <n v="1"/>
    <n v="3499"/>
    <n v="0.1"/>
    <n v="2250"/>
    <x v="0"/>
    <s v="Delivered"/>
    <s v="Website"/>
    <n v="4"/>
    <n v="3499"/>
    <n v="349.90000000000003"/>
    <n v="3149.1"/>
    <n v="2250"/>
    <n v="899.09999999999991"/>
    <n v="0"/>
    <s v="Mar"/>
    <n v="2026"/>
    <x v="0"/>
  </r>
  <r>
    <s v="ORD104945"/>
    <d v="2026-03-18T00:00:00"/>
    <s v="CUST1472"/>
    <s v="Aarav Sharma"/>
    <s v="Male"/>
    <n v="26"/>
    <x v="3"/>
    <s v="East"/>
    <s v="P022"/>
    <x v="4"/>
    <x v="1"/>
    <s v="Skincare"/>
    <n v="1"/>
    <n v="799"/>
    <n v="0.15"/>
    <n v="360"/>
    <x v="3"/>
    <s v="Delivered"/>
    <s v="Mobile App"/>
    <n v="4"/>
    <n v="799"/>
    <n v="119.85"/>
    <n v="679.15"/>
    <n v="360"/>
    <n v="319.14999999999998"/>
    <n v="0"/>
    <s v="Mar"/>
    <n v="2026"/>
    <x v="3"/>
  </r>
  <r>
    <s v="ORD100354"/>
    <d v="2026-03-18T00:00:00"/>
    <s v="CUST0828"/>
    <s v="Ananya Kumar"/>
    <s v="Male"/>
    <n v="38"/>
    <x v="20"/>
    <s v="South"/>
    <s v="P022"/>
    <x v="4"/>
    <x v="1"/>
    <s v="Skincare"/>
    <n v="4"/>
    <n v="799"/>
    <n v="0.25"/>
    <n v="1440"/>
    <x v="3"/>
    <s v="Delivered"/>
    <s v="Website"/>
    <n v="3"/>
    <n v="3196"/>
    <n v="799"/>
    <n v="2397"/>
    <n v="1440"/>
    <n v="957"/>
    <n v="0"/>
    <s v="Mar"/>
    <n v="2026"/>
    <x v="2"/>
  </r>
  <r>
    <s v="ORD103273"/>
    <d v="2026-03-19T00:00:00"/>
    <s v="CUST0575"/>
    <s v="Shivam Mehta"/>
    <s v="Male"/>
    <n v="29"/>
    <x v="8"/>
    <s v="East"/>
    <s v="P012"/>
    <x v="0"/>
    <x v="0"/>
    <s v="Kitchen"/>
    <n v="2"/>
    <n v="5999"/>
    <n v="0.1"/>
    <n v="7800"/>
    <x v="1"/>
    <s v="Delivered"/>
    <s v="Mobile App"/>
    <n v="5"/>
    <n v="11998"/>
    <n v="1199.8"/>
    <n v="10798.2"/>
    <n v="7800"/>
    <n v="2998.2000000000007"/>
    <n v="0"/>
    <s v="Mar"/>
    <n v="2026"/>
    <x v="3"/>
  </r>
  <r>
    <s v="ORD103959"/>
    <d v="2026-03-19T00:00:00"/>
    <s v="CUST1141"/>
    <s v="Pranav Bansal"/>
    <s v="Male"/>
    <n v="28"/>
    <x v="2"/>
    <s v="East"/>
    <s v="P018"/>
    <x v="16"/>
    <x v="5"/>
    <s v="Sports"/>
    <n v="1"/>
    <n v="2199"/>
    <n v="0.15"/>
    <n v="1250"/>
    <x v="0"/>
    <s v="Delivered"/>
    <s v="Mobile App"/>
    <n v="5"/>
    <n v="2199"/>
    <n v="329.84999999999997"/>
    <n v="1869.15"/>
    <n v="1250"/>
    <n v="619.15000000000009"/>
    <n v="0"/>
    <s v="Mar"/>
    <n v="2026"/>
    <x v="3"/>
  </r>
  <r>
    <s v="ORD104559"/>
    <d v="2026-03-19T00:00:00"/>
    <s v="CUST0634"/>
    <s v="Rohan Rao"/>
    <s v="Male"/>
    <n v="37"/>
    <x v="2"/>
    <s v="East"/>
    <s v="P011"/>
    <x v="24"/>
    <x v="0"/>
    <s v="Kitchen"/>
    <n v="2"/>
    <n v="3499"/>
    <n v="0"/>
    <n v="4500"/>
    <x v="3"/>
    <s v="Delivered"/>
    <s v="Website"/>
    <n v="5"/>
    <n v="6998"/>
    <n v="0"/>
    <n v="6998"/>
    <n v="4500"/>
    <n v="2498"/>
    <n v="0"/>
    <s v="Mar"/>
    <n v="2026"/>
    <x v="2"/>
  </r>
  <r>
    <s v="ORD103044"/>
    <d v="2026-03-19T00:00:00"/>
    <s v="CUST1068"/>
    <s v="Rahul Kumar"/>
    <s v="Female"/>
    <n v="37"/>
    <x v="3"/>
    <s v="East"/>
    <s v="P020"/>
    <x v="14"/>
    <x v="5"/>
    <s v="Fitness"/>
    <n v="3"/>
    <n v="699"/>
    <n v="0.25"/>
    <n v="960"/>
    <x v="0"/>
    <s v="Delivered"/>
    <s v="Website"/>
    <n v="4"/>
    <n v="2097"/>
    <n v="524.25"/>
    <n v="1572.75"/>
    <n v="960"/>
    <n v="612.75"/>
    <n v="0"/>
    <s v="Mar"/>
    <n v="2026"/>
    <x v="2"/>
  </r>
  <r>
    <s v="ORD102286"/>
    <d v="2026-03-19T00:00:00"/>
    <s v="CUST1971"/>
    <s v="Anjali Verma"/>
    <s v="Male"/>
    <n v="25"/>
    <x v="11"/>
    <s v="West"/>
    <s v="P022"/>
    <x v="4"/>
    <x v="1"/>
    <s v="Skincare"/>
    <n v="1"/>
    <n v="799"/>
    <n v="0.3"/>
    <n v="360"/>
    <x v="3"/>
    <s v="Delivered"/>
    <s v="Mobile App"/>
    <n v="4"/>
    <n v="799"/>
    <n v="239.7"/>
    <n v="559.29999999999995"/>
    <n v="360"/>
    <n v="199.29999999999995"/>
    <n v="0"/>
    <s v="Mar"/>
    <n v="2026"/>
    <x v="0"/>
  </r>
  <r>
    <s v="ORD104397"/>
    <d v="2026-03-19T00:00:00"/>
    <s v="CUST1618"/>
    <s v="Yash Agarwal"/>
    <s v="Male"/>
    <n v="36"/>
    <x v="23"/>
    <s v="West"/>
    <s v="P005"/>
    <x v="27"/>
    <x v="3"/>
    <s v="Accessories"/>
    <n v="2"/>
    <n v="1599"/>
    <n v="0.2"/>
    <n v="1840"/>
    <x v="0"/>
    <s v="Delivered"/>
    <s v="Website"/>
    <n v="5"/>
    <n v="3198"/>
    <n v="639.6"/>
    <n v="2558.4"/>
    <n v="1840"/>
    <n v="718.40000000000009"/>
    <n v="0"/>
    <s v="Mar"/>
    <n v="2026"/>
    <x v="2"/>
  </r>
  <r>
    <s v="ORD101077"/>
    <d v="2026-03-19T00:00:00"/>
    <s v="CUST1743"/>
    <s v="Isha Mehta"/>
    <s v="Female"/>
    <n v="45"/>
    <x v="16"/>
    <s v="North"/>
    <s v="P005"/>
    <x v="27"/>
    <x v="3"/>
    <s v="Accessories"/>
    <n v="1"/>
    <n v="1599"/>
    <n v="0.05"/>
    <n v="920"/>
    <x v="4"/>
    <s v="Delivered"/>
    <s v="Website"/>
    <n v="3"/>
    <n v="1599"/>
    <n v="79.95"/>
    <n v="1519.05"/>
    <n v="920"/>
    <n v="599.04999999999995"/>
    <n v="0"/>
    <s v="Mar"/>
    <n v="2026"/>
    <x v="2"/>
  </r>
  <r>
    <s v="ORD103202"/>
    <d v="2026-03-19T00:00:00"/>
    <s v="CUST2145"/>
    <s v="Diya Mishra"/>
    <s v="Female"/>
    <n v="33"/>
    <x v="9"/>
    <s v="North"/>
    <s v="P003"/>
    <x v="9"/>
    <x v="3"/>
    <s v="Wearables"/>
    <n v="1"/>
    <n v="3299"/>
    <n v="0.1"/>
    <n v="2100"/>
    <x v="0"/>
    <s v="Delivered"/>
    <s v="Mobile App"/>
    <n v="4"/>
    <n v="3299"/>
    <n v="329.90000000000003"/>
    <n v="2969.1"/>
    <n v="2100"/>
    <n v="869.09999999999991"/>
    <n v="0"/>
    <s v="Mar"/>
    <n v="2026"/>
    <x v="3"/>
  </r>
  <r>
    <s v="ORD102502"/>
    <d v="2026-03-19T00:00:00"/>
    <s v="CUST1644"/>
    <s v="Rahul Kumar"/>
    <s v="Male"/>
    <n v="36"/>
    <x v="11"/>
    <s v="West"/>
    <s v="P004"/>
    <x v="19"/>
    <x v="3"/>
    <s v="Accessories"/>
    <n v="1"/>
    <n v="899"/>
    <n v="0.2"/>
    <n v="480"/>
    <x v="3"/>
    <s v="Delivered"/>
    <s v="Mobile App"/>
    <n v="2"/>
    <n v="899"/>
    <n v="179.8"/>
    <n v="719.2"/>
    <n v="480"/>
    <n v="239.20000000000005"/>
    <n v="0"/>
    <s v="Mar"/>
    <n v="2026"/>
    <x v="2"/>
  </r>
  <r>
    <s v="ORD100918"/>
    <d v="2026-03-19T00:00:00"/>
    <s v="CUST1190"/>
    <s v="Kabir Gupta"/>
    <s v="Male"/>
    <n v="42"/>
    <x v="12"/>
    <s v="West"/>
    <s v="P014"/>
    <x v="29"/>
    <x v="0"/>
    <s v="Home Decor"/>
    <n v="1"/>
    <n v="1299"/>
    <n v="0.1"/>
    <n v="690"/>
    <x v="3"/>
    <s v="Delivered"/>
    <s v="Mobile App"/>
    <n v="4"/>
    <n v="1299"/>
    <n v="129.9"/>
    <n v="1169.0999999999999"/>
    <n v="690"/>
    <n v="479.09999999999991"/>
    <n v="0"/>
    <s v="Mar"/>
    <n v="2026"/>
    <x v="2"/>
  </r>
  <r>
    <s v="ORD100696"/>
    <d v="2026-03-19T00:00:00"/>
    <s v="CUST2169"/>
    <s v="Meera Singh"/>
    <s v="Female"/>
    <n v="20"/>
    <x v="22"/>
    <s v="South"/>
    <s v="P005"/>
    <x v="27"/>
    <x v="3"/>
    <s v="Accessories"/>
    <n v="2"/>
    <n v="1599"/>
    <n v="0.2"/>
    <n v="1840"/>
    <x v="2"/>
    <s v="Delivered"/>
    <s v="Website"/>
    <n v="5"/>
    <n v="3198"/>
    <n v="639.6"/>
    <n v="2558.4"/>
    <n v="1840"/>
    <n v="718.40000000000009"/>
    <n v="0"/>
    <s v="Mar"/>
    <n v="2026"/>
    <x v="0"/>
  </r>
  <r>
    <s v="ORD102597"/>
    <d v="2026-03-19T00:00:00"/>
    <s v="CUST0673"/>
    <s v="Diya Mishra"/>
    <s v="Female"/>
    <n v="53"/>
    <x v="3"/>
    <s v="East"/>
    <s v="P022"/>
    <x v="4"/>
    <x v="1"/>
    <s v="Skincare"/>
    <n v="4"/>
    <n v="799"/>
    <n v="0.15"/>
    <n v="1440"/>
    <x v="0"/>
    <s v="Delivered"/>
    <s v="Website"/>
    <n v="4"/>
    <n v="3196"/>
    <n v="479.4"/>
    <n v="2716.6"/>
    <n v="1440"/>
    <n v="1276.5999999999999"/>
    <n v="0"/>
    <s v="Mar"/>
    <n v="2026"/>
    <x v="1"/>
  </r>
  <r>
    <s v="ORD103318"/>
    <d v="2026-03-20T00:00:00"/>
    <s v="CUST0010"/>
    <s v="Arjun Rao"/>
    <s v="Male"/>
    <n v="43"/>
    <x v="8"/>
    <s v="East"/>
    <s v="P015"/>
    <x v="23"/>
    <x v="0"/>
    <s v="Home Decor"/>
    <n v="3"/>
    <n v="1599"/>
    <n v="0.25"/>
    <n v="2550"/>
    <x v="4"/>
    <s v="Delivered"/>
    <s v="Mobile App"/>
    <n v="4"/>
    <n v="4797"/>
    <n v="1199.25"/>
    <n v="3597.75"/>
    <n v="2550"/>
    <n v="1047.75"/>
    <n v="0"/>
    <s v="Mar"/>
    <n v="2026"/>
    <x v="2"/>
  </r>
  <r>
    <s v="ORD102485"/>
    <d v="2026-03-20T00:00:00"/>
    <s v="CUST1126"/>
    <s v="Kabir Gupta"/>
    <s v="Male"/>
    <n v="34"/>
    <x v="0"/>
    <s v="East"/>
    <s v="P007"/>
    <x v="5"/>
    <x v="2"/>
    <s v="Footwear"/>
    <n v="2"/>
    <n v="2899"/>
    <n v="0.05"/>
    <n v="3400"/>
    <x v="1"/>
    <s v="Delivered"/>
    <s v="Mobile App"/>
    <n v="4"/>
    <n v="5798"/>
    <n v="289.90000000000003"/>
    <n v="5508.1"/>
    <n v="3400"/>
    <n v="2108.1000000000004"/>
    <n v="0"/>
    <s v="Mar"/>
    <n v="2026"/>
    <x v="3"/>
  </r>
  <r>
    <s v="ORD100303"/>
    <d v="2026-03-20T00:00:00"/>
    <s v="CUST1424"/>
    <s v="Mohit Sharma"/>
    <s v="Male"/>
    <n v="30"/>
    <x v="10"/>
    <s v="South"/>
    <s v="P023"/>
    <x v="20"/>
    <x v="1"/>
    <s v="Haircare"/>
    <n v="1"/>
    <n v="649"/>
    <n v="0.05"/>
    <n v="290"/>
    <x v="2"/>
    <s v="Returned"/>
    <s v="Website"/>
    <n v="5"/>
    <n v="649"/>
    <n v="32.450000000000003"/>
    <n v="616.54999999999995"/>
    <n v="290"/>
    <n v="326.54999999999995"/>
    <n v="0"/>
    <s v="Mar"/>
    <n v="2026"/>
    <x v="3"/>
  </r>
  <r>
    <s v="ORD104674"/>
    <d v="2026-03-20T00:00:00"/>
    <s v="CUST0012"/>
    <s v="Rahul Kumar"/>
    <s v="Female"/>
    <n v="32"/>
    <x v="7"/>
    <s v="West"/>
    <s v="P029"/>
    <x v="11"/>
    <x v="4"/>
    <s v="Technology"/>
    <n v="2"/>
    <n v="1299"/>
    <n v="0.1"/>
    <n v="1220"/>
    <x v="1"/>
    <s v="Delivered"/>
    <s v="Website"/>
    <n v="5"/>
    <n v="2598"/>
    <n v="259.8"/>
    <n v="2338.1999999999998"/>
    <n v="1220"/>
    <n v="1118.1999999999998"/>
    <n v="0"/>
    <s v="Mar"/>
    <n v="2026"/>
    <x v="3"/>
  </r>
  <r>
    <s v="ORD103740"/>
    <d v="2026-03-20T00:00:00"/>
    <s v="CUST1842"/>
    <s v="Yash Agarwal"/>
    <s v="Male"/>
    <n v="36"/>
    <x v="1"/>
    <s v="North"/>
    <s v="P010"/>
    <x v="26"/>
    <x v="2"/>
    <s v="Clothing"/>
    <n v="1"/>
    <n v="1499"/>
    <n v="0.25"/>
    <n v="780"/>
    <x v="2"/>
    <s v="Delivered"/>
    <s v="Mobile App"/>
    <n v="4"/>
    <n v="1499"/>
    <n v="374.75"/>
    <n v="1124.25"/>
    <n v="780"/>
    <n v="344.25"/>
    <n v="0"/>
    <s v="Mar"/>
    <n v="2026"/>
    <x v="2"/>
  </r>
  <r>
    <s v="ORD104254"/>
    <d v="2026-03-20T00:00:00"/>
    <s v="CUST0173"/>
    <s v="Tanvi Patel"/>
    <s v="Male"/>
    <n v="19"/>
    <x v="19"/>
    <s v="East"/>
    <s v="P001"/>
    <x v="6"/>
    <x v="3"/>
    <s v="Audio"/>
    <n v="1"/>
    <n v="2499"/>
    <n v="0.15"/>
    <n v="1550"/>
    <x v="3"/>
    <s v="Cancelled"/>
    <s v="Mobile App"/>
    <m/>
    <n v="2499"/>
    <n v="374.84999999999997"/>
    <n v="2124.15"/>
    <n v="1550"/>
    <n v="574.15000000000009"/>
    <n v="0"/>
    <s v="Mar"/>
    <n v="2026"/>
    <x v="0"/>
  </r>
  <r>
    <s v="ORD104614"/>
    <d v="2026-03-20T00:00:00"/>
    <s v="CUST0226"/>
    <s v="Manish Agarwal"/>
    <s v="Female"/>
    <n v="34"/>
    <x v="18"/>
    <s v="South"/>
    <s v="P023"/>
    <x v="20"/>
    <x v="1"/>
    <s v="Haircare"/>
    <n v="3"/>
    <n v="649"/>
    <n v="0.15"/>
    <n v="870"/>
    <x v="3"/>
    <s v="Delivered"/>
    <s v="Mobile App"/>
    <n v="4"/>
    <n v="1947"/>
    <n v="292.05"/>
    <n v="1654.95"/>
    <n v="870"/>
    <n v="784.95"/>
    <n v="0"/>
    <s v="Mar"/>
    <n v="2026"/>
    <x v="3"/>
  </r>
  <r>
    <s v="ORD100461"/>
    <d v="2026-03-21T00:00:00"/>
    <s v="CUST0844"/>
    <s v="Rahul Kumar"/>
    <s v="Female"/>
    <n v="44"/>
    <x v="8"/>
    <s v="East"/>
    <s v="P010"/>
    <x v="26"/>
    <x v="2"/>
    <s v="Clothing"/>
    <n v="2"/>
    <n v="1499"/>
    <n v="0.1"/>
    <n v="1560"/>
    <x v="5"/>
    <s v="Delivered"/>
    <s v="Mobile App"/>
    <n v="3"/>
    <n v="2998"/>
    <n v="299.8"/>
    <n v="2698.2"/>
    <n v="1560"/>
    <n v="1138.1999999999998"/>
    <n v="0"/>
    <s v="Mar"/>
    <n v="2026"/>
    <x v="2"/>
  </r>
  <r>
    <s v="ORD103490"/>
    <d v="2026-03-21T00:00:00"/>
    <s v="CUST1089"/>
    <s v="Diya Mishra"/>
    <s v="Male"/>
    <n v="40"/>
    <x v="13"/>
    <s v="North"/>
    <s v="P003"/>
    <x v="9"/>
    <x v="3"/>
    <s v="Wearables"/>
    <n v="3"/>
    <n v="3299"/>
    <n v="0.05"/>
    <n v="6300"/>
    <x v="0"/>
    <s v="Delivered"/>
    <s v="Mobile App"/>
    <n v="3"/>
    <n v="9897"/>
    <n v="494.85"/>
    <n v="9402.15"/>
    <n v="6300"/>
    <n v="3102.1499999999996"/>
    <n v="0"/>
    <s v="Mar"/>
    <n v="2026"/>
    <x v="2"/>
  </r>
  <r>
    <s v="ORD101405"/>
    <d v="2026-03-21T00:00:00"/>
    <s v="CUST1360"/>
    <s v="Mohit Sharma"/>
    <s v="Male"/>
    <n v="43"/>
    <x v="4"/>
    <s v="South"/>
    <s v="P007"/>
    <x v="5"/>
    <x v="2"/>
    <s v="Footwear"/>
    <n v="2"/>
    <n v="2899"/>
    <n v="0.05"/>
    <n v="3400"/>
    <x v="3"/>
    <s v="Delivered"/>
    <s v="Mobile App"/>
    <n v="5"/>
    <n v="5798"/>
    <n v="289.90000000000003"/>
    <n v="5508.1"/>
    <n v="3400"/>
    <n v="2108.1000000000004"/>
    <n v="0"/>
    <s v="Mar"/>
    <n v="2026"/>
    <x v="2"/>
  </r>
  <r>
    <s v="ORD101620"/>
    <d v="2026-03-21T00:00:00"/>
    <s v="CUST1547"/>
    <s v="Kiara Chopra"/>
    <s v="Female"/>
    <n v="37"/>
    <x v="13"/>
    <s v="North"/>
    <s v="P008"/>
    <x v="2"/>
    <x v="2"/>
    <s v="Clothing"/>
    <n v="3"/>
    <n v="799"/>
    <n v="0.1"/>
    <n v="1170"/>
    <x v="0"/>
    <s v="Returned"/>
    <s v="Mobile App"/>
    <n v="4"/>
    <n v="2397"/>
    <n v="239.70000000000002"/>
    <n v="2157.3000000000002"/>
    <n v="1170"/>
    <n v="987.30000000000018"/>
    <n v="0"/>
    <s v="Mar"/>
    <n v="2026"/>
    <x v="2"/>
  </r>
  <r>
    <s v="ORD103285"/>
    <d v="2026-03-21T00:00:00"/>
    <s v="CUST1360"/>
    <s v="Mohit Sharma"/>
    <s v="Male"/>
    <n v="39"/>
    <x v="20"/>
    <s v="South"/>
    <s v="P028"/>
    <x v="12"/>
    <x v="4"/>
    <s v="Technology"/>
    <n v="1"/>
    <n v="1099"/>
    <n v="0.2"/>
    <n v="520"/>
    <x v="0"/>
    <s v="Delivered"/>
    <s v="Mobile App"/>
    <n v="4"/>
    <n v="1099"/>
    <n v="219.8"/>
    <n v="879.2"/>
    <n v="520"/>
    <n v="359.20000000000005"/>
    <n v="0"/>
    <s v="Mar"/>
    <n v="2026"/>
    <x v="2"/>
  </r>
  <r>
    <s v="ORD104938"/>
    <d v="2026-03-21T00:00:00"/>
    <s v="CUST1853"/>
    <s v="Kavya Patel"/>
    <s v="Female"/>
    <n v="30"/>
    <x v="1"/>
    <s v="North"/>
    <s v="P005"/>
    <x v="27"/>
    <x v="3"/>
    <s v="Accessories"/>
    <n v="2"/>
    <n v="1599"/>
    <n v="0"/>
    <n v="1840"/>
    <x v="4"/>
    <s v="Delivered"/>
    <s v="Website"/>
    <n v="5"/>
    <n v="3198"/>
    <n v="0"/>
    <n v="3198"/>
    <n v="1840"/>
    <n v="1358"/>
    <n v="0"/>
    <s v="Mar"/>
    <n v="2026"/>
    <x v="3"/>
  </r>
  <r>
    <s v="ORD102335"/>
    <d v="2026-03-21T00:00:00"/>
    <s v="CUST0062"/>
    <s v="Pooja Kapoor"/>
    <s v="Male"/>
    <n v="18"/>
    <x v="23"/>
    <s v="West"/>
    <s v="P022"/>
    <x v="4"/>
    <x v="1"/>
    <s v="Skincare"/>
    <n v="1"/>
    <n v="799"/>
    <n v="0.15"/>
    <n v="360"/>
    <x v="1"/>
    <s v="Delivered"/>
    <s v="Mobile App"/>
    <n v="4"/>
    <n v="799"/>
    <n v="119.85"/>
    <n v="679.15"/>
    <n v="360"/>
    <n v="319.14999999999998"/>
    <n v="0"/>
    <s v="Mar"/>
    <n v="2026"/>
    <x v="0"/>
  </r>
  <r>
    <s v="ORD103967"/>
    <d v="2026-03-21T00:00:00"/>
    <s v="CUST1819"/>
    <s v="Vansh Chopra"/>
    <s v="Female"/>
    <n v="22"/>
    <x v="12"/>
    <s v="West"/>
    <s v="P003"/>
    <x v="9"/>
    <x v="3"/>
    <s v="Wearables"/>
    <n v="2"/>
    <n v="3299"/>
    <n v="0.05"/>
    <n v="4200"/>
    <x v="0"/>
    <s v="Delivered"/>
    <s v="Mobile App"/>
    <n v="5"/>
    <n v="6598"/>
    <n v="329.90000000000003"/>
    <n v="6268.1"/>
    <n v="4200"/>
    <n v="2068.1000000000004"/>
    <n v="0"/>
    <s v="Mar"/>
    <n v="2026"/>
    <x v="0"/>
  </r>
  <r>
    <s v="ORD102407"/>
    <d v="2026-03-21T00:00:00"/>
    <s v="CUST1439"/>
    <s v="Shivam Mehta"/>
    <s v="Male"/>
    <n v="49"/>
    <x v="7"/>
    <s v="West"/>
    <s v="P002"/>
    <x v="10"/>
    <x v="3"/>
    <s v="Audio"/>
    <n v="2"/>
    <n v="1899"/>
    <n v="0.05"/>
    <n v="2240"/>
    <x v="3"/>
    <s v="Delivered"/>
    <s v="Website"/>
    <n v="3"/>
    <n v="3798"/>
    <n v="189.9"/>
    <n v="3608.1"/>
    <n v="2240"/>
    <n v="1368.1"/>
    <n v="0"/>
    <s v="Mar"/>
    <n v="2026"/>
    <x v="1"/>
  </r>
  <r>
    <s v="ORD100406"/>
    <d v="2026-03-21T00:00:00"/>
    <s v="CUST0309"/>
    <s v="Pranav Bansal"/>
    <s v="Male"/>
    <n v="45"/>
    <x v="9"/>
    <s v="North"/>
    <s v="P022"/>
    <x v="4"/>
    <x v="1"/>
    <s v="Skincare"/>
    <n v="2"/>
    <n v="799"/>
    <n v="0.2"/>
    <n v="720"/>
    <x v="4"/>
    <s v="Delivered"/>
    <s v="Mobile App"/>
    <n v="4"/>
    <n v="1598"/>
    <n v="319.60000000000002"/>
    <n v="1278.4000000000001"/>
    <n v="720"/>
    <n v="558.40000000000009"/>
    <n v="0"/>
    <s v="Mar"/>
    <n v="2026"/>
    <x v="2"/>
  </r>
  <r>
    <s v="ORD102131"/>
    <d v="2026-03-21T00:00:00"/>
    <s v="CUST1623"/>
    <s v="Aditi Saxena"/>
    <s v="Female"/>
    <n v="46"/>
    <x v="21"/>
    <s v="East"/>
    <s v="P022"/>
    <x v="4"/>
    <x v="1"/>
    <s v="Skincare"/>
    <n v="1"/>
    <n v="799"/>
    <n v="0.1"/>
    <n v="360"/>
    <x v="1"/>
    <s v="Delivered"/>
    <s v="Mobile App"/>
    <n v="3"/>
    <n v="799"/>
    <n v="79.900000000000006"/>
    <n v="719.1"/>
    <n v="360"/>
    <n v="359.1"/>
    <n v="0"/>
    <s v="Mar"/>
    <n v="2026"/>
    <x v="1"/>
  </r>
  <r>
    <s v="ORD103995"/>
    <d v="2026-03-21T00:00:00"/>
    <s v="CUST0416"/>
    <s v="Aarav Sharma"/>
    <s v="Male"/>
    <n v="28"/>
    <x v="13"/>
    <s v="North"/>
    <s v="P023"/>
    <x v="20"/>
    <x v="1"/>
    <s v="Haircare"/>
    <n v="2"/>
    <n v="649"/>
    <n v="0.15"/>
    <n v="580"/>
    <x v="5"/>
    <s v="Delivered"/>
    <s v="Website"/>
    <n v="5"/>
    <n v="1298"/>
    <n v="194.7"/>
    <n v="1103.3"/>
    <n v="580"/>
    <n v="523.29999999999995"/>
    <n v="0"/>
    <s v="Mar"/>
    <n v="2026"/>
    <x v="3"/>
  </r>
  <r>
    <s v="ORD101704"/>
    <d v="2026-03-22T00:00:00"/>
    <s v="CUST0775"/>
    <s v="Nisha Saxena"/>
    <s v="Male"/>
    <n v="31"/>
    <x v="10"/>
    <s v="South"/>
    <s v="P010"/>
    <x v="26"/>
    <x v="2"/>
    <s v="Clothing"/>
    <n v="3"/>
    <n v="1499"/>
    <n v="0.05"/>
    <n v="2340"/>
    <x v="0"/>
    <s v="Delivered"/>
    <s v="Website"/>
    <n v="3"/>
    <n v="4497"/>
    <n v="224.85000000000002"/>
    <n v="4272.1499999999996"/>
    <n v="2340"/>
    <n v="1932.1499999999996"/>
    <n v="0"/>
    <s v="Mar"/>
    <n v="2026"/>
    <x v="3"/>
  </r>
  <r>
    <s v="ORD100560"/>
    <d v="2026-03-22T00:00:00"/>
    <s v="CUST0330"/>
    <s v="Arjun Rao"/>
    <s v="Male"/>
    <n v="29"/>
    <x v="20"/>
    <s v="South"/>
    <s v="P012"/>
    <x v="0"/>
    <x v="0"/>
    <s v="Kitchen"/>
    <n v="1"/>
    <n v="5999"/>
    <n v="0.2"/>
    <n v="3900"/>
    <x v="5"/>
    <s v="Delivered"/>
    <s v="Website"/>
    <n v="4"/>
    <n v="5999"/>
    <n v="1199.8"/>
    <n v="4799.2"/>
    <n v="3900"/>
    <n v="899.19999999999982"/>
    <n v="0"/>
    <s v="Mar"/>
    <n v="2026"/>
    <x v="3"/>
  </r>
  <r>
    <s v="ORD102898"/>
    <d v="2026-03-22T00:00:00"/>
    <s v="CUST1128"/>
    <s v="Sanya Malhotra"/>
    <s v="Female"/>
    <n v="18"/>
    <x v="0"/>
    <s v="East"/>
    <s v="P001"/>
    <x v="6"/>
    <x v="3"/>
    <s v="Audio"/>
    <n v="2"/>
    <n v="2499"/>
    <n v="0.1"/>
    <n v="3100"/>
    <x v="3"/>
    <s v="Delivered"/>
    <s v="Website"/>
    <n v="5"/>
    <n v="4998"/>
    <n v="499.8"/>
    <n v="4498.2"/>
    <n v="3100"/>
    <n v="1398.1999999999998"/>
    <n v="0"/>
    <s v="Mar"/>
    <n v="2026"/>
    <x v="0"/>
  </r>
  <r>
    <s v="ORD103711"/>
    <d v="2026-03-22T00:00:00"/>
    <s v="CUST1566"/>
    <s v="Pooja Kapoor"/>
    <s v="Male"/>
    <n v="42"/>
    <x v="20"/>
    <s v="South"/>
    <s v="P008"/>
    <x v="2"/>
    <x v="2"/>
    <s v="Clothing"/>
    <n v="1"/>
    <n v="799"/>
    <n v="0"/>
    <n v="390"/>
    <x v="0"/>
    <s v="Delivered"/>
    <s v="Mobile App"/>
    <n v="5"/>
    <n v="799"/>
    <n v="0"/>
    <n v="799"/>
    <n v="390"/>
    <n v="409"/>
    <n v="0"/>
    <s v="Mar"/>
    <n v="2026"/>
    <x v="2"/>
  </r>
  <r>
    <s v="ORD103933"/>
    <d v="2026-03-22T00:00:00"/>
    <s v="CUST1829"/>
    <s v="Akash Bansal"/>
    <s v="Female"/>
    <n v="43"/>
    <x v="8"/>
    <s v="East"/>
    <s v="P015"/>
    <x v="23"/>
    <x v="0"/>
    <s v="Home Decor"/>
    <n v="1"/>
    <n v="1599"/>
    <n v="0.2"/>
    <n v="850"/>
    <x v="0"/>
    <s v="Delivered"/>
    <s v="Website"/>
    <n v="5"/>
    <n v="1599"/>
    <n v="319.8"/>
    <n v="1279.2"/>
    <n v="850"/>
    <n v="429.20000000000005"/>
    <n v="0"/>
    <s v="Mar"/>
    <n v="2026"/>
    <x v="2"/>
  </r>
  <r>
    <s v="ORD102680"/>
    <d v="2026-03-22T00:00:00"/>
    <s v="CUST1517"/>
    <s v="Tanvi Patel"/>
    <s v="Female"/>
    <n v="35"/>
    <x v="3"/>
    <s v="East"/>
    <s v="P022"/>
    <x v="4"/>
    <x v="1"/>
    <s v="Skincare"/>
    <n v="3"/>
    <n v="799"/>
    <n v="0.2"/>
    <n v="1080"/>
    <x v="2"/>
    <s v="Delivered"/>
    <s v="Mobile App"/>
    <n v="5"/>
    <n v="2397"/>
    <n v="479.40000000000003"/>
    <n v="1917.6"/>
    <n v="1080"/>
    <n v="837.59999999999991"/>
    <n v="0"/>
    <s v="Mar"/>
    <n v="2026"/>
    <x v="3"/>
  </r>
  <r>
    <s v="ORD102878"/>
    <d v="2026-03-22T00:00:00"/>
    <s v="CUST0618"/>
    <s v="Arjun Rao"/>
    <s v="Male"/>
    <n v="26"/>
    <x v="8"/>
    <s v="East"/>
    <s v="P022"/>
    <x v="4"/>
    <x v="1"/>
    <s v="Skincare"/>
    <n v="1"/>
    <n v="799"/>
    <n v="0.2"/>
    <n v="360"/>
    <x v="5"/>
    <s v="Delivered"/>
    <s v="Mobile App"/>
    <n v="4"/>
    <n v="799"/>
    <n v="159.80000000000001"/>
    <n v="639.20000000000005"/>
    <n v="360"/>
    <n v="279.20000000000005"/>
    <n v="0"/>
    <s v="Mar"/>
    <n v="2026"/>
    <x v="3"/>
  </r>
  <r>
    <s v="ORD104919"/>
    <d v="2026-03-22T00:00:00"/>
    <s v="CUST2047"/>
    <s v="Shivam Mehta"/>
    <s v="Female"/>
    <n v="22"/>
    <x v="22"/>
    <s v="South"/>
    <s v="P026"/>
    <x v="15"/>
    <x v="4"/>
    <s v="Fiction"/>
    <n v="2"/>
    <n v="899"/>
    <n v="0.15"/>
    <n v="840"/>
    <x v="0"/>
    <s v="Delivered"/>
    <s v="Website"/>
    <n v="5"/>
    <n v="1798"/>
    <n v="269.7"/>
    <n v="1528.3"/>
    <n v="840"/>
    <n v="688.3"/>
    <n v="0"/>
    <s v="Mar"/>
    <n v="2026"/>
    <x v="0"/>
  </r>
  <r>
    <s v="ORD104893"/>
    <d v="2026-03-22T00:00:00"/>
    <s v="CUST2081"/>
    <s v="Diya Mishra"/>
    <s v="Female"/>
    <n v="27"/>
    <x v="19"/>
    <s v="East"/>
    <s v="P027"/>
    <x v="25"/>
    <x v="4"/>
    <s v="Business"/>
    <n v="2"/>
    <n v="699"/>
    <n v="0"/>
    <n v="600"/>
    <x v="0"/>
    <s v="Delivered"/>
    <s v="Mobile App"/>
    <n v="5"/>
    <n v="1398"/>
    <n v="0"/>
    <n v="1398"/>
    <n v="600"/>
    <n v="798"/>
    <n v="0"/>
    <s v="Mar"/>
    <n v="2026"/>
    <x v="3"/>
  </r>
  <r>
    <s v="ORD100705"/>
    <d v="2026-03-22T00:00:00"/>
    <s v="CUST0841"/>
    <s v="Zoya Singh"/>
    <s v="Female"/>
    <n v="41"/>
    <x v="17"/>
    <s v="North"/>
    <s v="P020"/>
    <x v="14"/>
    <x v="5"/>
    <s v="Fitness"/>
    <n v="2"/>
    <n v="699"/>
    <n v="0.25"/>
    <n v="640"/>
    <x v="0"/>
    <s v="Delivered"/>
    <s v="Website"/>
    <n v="3"/>
    <n v="1398"/>
    <n v="349.5"/>
    <n v="1048.5"/>
    <n v="640"/>
    <n v="408.5"/>
    <n v="0"/>
    <s v="Mar"/>
    <n v="2026"/>
    <x v="2"/>
  </r>
  <r>
    <s v="ORD100329"/>
    <d v="2026-03-23T00:00:00"/>
    <s v="CUST1305"/>
    <s v="Meera Singh"/>
    <s v="Female"/>
    <n v="31"/>
    <x v="15"/>
    <s v="West"/>
    <s v="P024"/>
    <x v="13"/>
    <x v="1"/>
    <s v="Fragrance"/>
    <n v="3"/>
    <n v="1799"/>
    <n v="0.05"/>
    <n v="2700"/>
    <x v="0"/>
    <s v="Delivered"/>
    <s v="Mobile App"/>
    <n v="5"/>
    <n v="5397"/>
    <n v="269.85000000000002"/>
    <n v="5127.1499999999996"/>
    <n v="2700"/>
    <n v="2427.1499999999996"/>
    <n v="0"/>
    <s v="Mar"/>
    <n v="2026"/>
    <x v="3"/>
  </r>
  <r>
    <s v="ORD102173"/>
    <d v="2026-03-23T00:00:00"/>
    <s v="CUST0815"/>
    <s v="Isha Mehta"/>
    <s v="Female"/>
    <n v="18"/>
    <x v="19"/>
    <s v="East"/>
    <s v="P023"/>
    <x v="20"/>
    <x v="1"/>
    <s v="Haircare"/>
    <n v="1"/>
    <n v="649"/>
    <n v="0.05"/>
    <n v="290"/>
    <x v="3"/>
    <s v="Delivered"/>
    <s v="Mobile App"/>
    <n v="5"/>
    <n v="649"/>
    <n v="32.450000000000003"/>
    <n v="616.54999999999995"/>
    <n v="290"/>
    <n v="326.54999999999995"/>
    <n v="0"/>
    <s v="Mar"/>
    <n v="2026"/>
    <x v="0"/>
  </r>
  <r>
    <s v="ORD103736"/>
    <d v="2026-03-23T00:00:00"/>
    <s v="CUST1495"/>
    <s v="Aditi Saxena"/>
    <s v="Female"/>
    <n v="32"/>
    <x v="7"/>
    <s v="West"/>
    <s v="P018"/>
    <x v="16"/>
    <x v="5"/>
    <s v="Sports"/>
    <n v="3"/>
    <n v="2199"/>
    <n v="0.1"/>
    <n v="3750"/>
    <x v="0"/>
    <s v="Delivered"/>
    <s v="Mobile App"/>
    <n v="5"/>
    <n v="6597"/>
    <n v="659.7"/>
    <n v="5937.3"/>
    <n v="3750"/>
    <n v="2187.3000000000002"/>
    <n v="0"/>
    <s v="Mar"/>
    <n v="2026"/>
    <x v="3"/>
  </r>
  <r>
    <s v="ORD103887"/>
    <d v="2026-03-23T00:00:00"/>
    <s v="CUST1197"/>
    <s v="Tanvi Patel"/>
    <s v="Female"/>
    <n v="26"/>
    <x v="21"/>
    <s v="East"/>
    <s v="P003"/>
    <x v="9"/>
    <x v="3"/>
    <s v="Wearables"/>
    <n v="1"/>
    <n v="3299"/>
    <n v="0.05"/>
    <n v="2100"/>
    <x v="3"/>
    <s v="Delivered"/>
    <s v="Website"/>
    <n v="2"/>
    <n v="3299"/>
    <n v="164.95000000000002"/>
    <n v="3134.05"/>
    <n v="2100"/>
    <n v="1034.0500000000002"/>
    <n v="0"/>
    <s v="Mar"/>
    <n v="2026"/>
    <x v="3"/>
  </r>
  <r>
    <s v="ORD101787"/>
    <d v="2026-03-23T00:00:00"/>
    <s v="CUST1788"/>
    <s v="Ananya Kumar"/>
    <s v="Male"/>
    <n v="46"/>
    <x v="15"/>
    <s v="West"/>
    <s v="P017"/>
    <x v="17"/>
    <x v="5"/>
    <s v="Fitness"/>
    <n v="3"/>
    <n v="2499"/>
    <n v="0.1"/>
    <n v="4350"/>
    <x v="3"/>
    <s v="Delivered"/>
    <s v="Mobile App"/>
    <n v="4"/>
    <n v="7497"/>
    <n v="749.7"/>
    <n v="6747.3"/>
    <n v="4350"/>
    <n v="2397.3000000000002"/>
    <n v="0"/>
    <s v="Mar"/>
    <n v="2026"/>
    <x v="1"/>
  </r>
  <r>
    <s v="ORD104077"/>
    <d v="2026-03-23T00:00:00"/>
    <s v="CUST0519"/>
    <s v="Nisha Saxena"/>
    <s v="Male"/>
    <n v="28"/>
    <x v="17"/>
    <s v="North"/>
    <s v="P015"/>
    <x v="23"/>
    <x v="0"/>
    <s v="Home Decor"/>
    <n v="1"/>
    <n v="1599"/>
    <n v="0.2"/>
    <n v="850"/>
    <x v="1"/>
    <s v="Delivered"/>
    <s v="Mobile App"/>
    <n v="3"/>
    <n v="1599"/>
    <n v="319.8"/>
    <n v="1279.2"/>
    <n v="850"/>
    <n v="429.20000000000005"/>
    <n v="0"/>
    <s v="Mar"/>
    <n v="2026"/>
    <x v="3"/>
  </r>
  <r>
    <s v="ORD104896"/>
    <d v="2026-03-23T00:00:00"/>
    <s v="CUST1027"/>
    <s v="Riya Verma"/>
    <s v="Male"/>
    <n v="36"/>
    <x v="6"/>
    <s v="North"/>
    <s v="P008"/>
    <x v="2"/>
    <x v="2"/>
    <s v="Clothing"/>
    <n v="2"/>
    <n v="799"/>
    <n v="0.1"/>
    <n v="780"/>
    <x v="0"/>
    <s v="Delivered"/>
    <s v="Website"/>
    <n v="2"/>
    <n v="1598"/>
    <n v="159.80000000000001"/>
    <n v="1438.2"/>
    <n v="780"/>
    <n v="658.2"/>
    <n v="0"/>
    <s v="Mar"/>
    <n v="2026"/>
    <x v="2"/>
  </r>
  <r>
    <s v="ORD100588"/>
    <d v="2026-03-23T00:00:00"/>
    <s v="CUST1418"/>
    <s v="Arjun Rao"/>
    <s v="Female"/>
    <n v="37"/>
    <x v="8"/>
    <s v="East"/>
    <s v="P020"/>
    <x v="14"/>
    <x v="5"/>
    <s v="Fitness"/>
    <n v="5"/>
    <n v="699"/>
    <n v="0.05"/>
    <n v="1600"/>
    <x v="0"/>
    <s v="Delivered"/>
    <s v="Mobile App"/>
    <n v="4"/>
    <n v="3495"/>
    <n v="174.75"/>
    <n v="3320.25"/>
    <n v="1600"/>
    <n v="1720.25"/>
    <n v="0"/>
    <s v="Mar"/>
    <n v="2026"/>
    <x v="2"/>
  </r>
  <r>
    <s v="ORD102507"/>
    <d v="2026-03-24T00:00:00"/>
    <s v="CUST1139"/>
    <s v="Anjali Verma"/>
    <s v="Male"/>
    <n v="39"/>
    <x v="11"/>
    <s v="West"/>
    <s v="P012"/>
    <x v="0"/>
    <x v="0"/>
    <s v="Kitchen"/>
    <n v="2"/>
    <n v="5999"/>
    <n v="0.05"/>
    <n v="7800"/>
    <x v="2"/>
    <s v="Delivered"/>
    <s v="Website"/>
    <n v="5"/>
    <n v="11998"/>
    <n v="599.9"/>
    <n v="11398.1"/>
    <n v="7800"/>
    <n v="3598.1000000000004"/>
    <n v="0"/>
    <s v="Mar"/>
    <n v="2026"/>
    <x v="2"/>
  </r>
  <r>
    <s v="ORD104392"/>
    <d v="2026-03-24T00:00:00"/>
    <s v="CUST1003"/>
    <s v="Kiara Chopra"/>
    <s v="Male"/>
    <n v="35"/>
    <x v="13"/>
    <s v="North"/>
    <s v="P023"/>
    <x v="20"/>
    <x v="1"/>
    <s v="Haircare"/>
    <n v="1"/>
    <n v="649"/>
    <n v="0.15"/>
    <n v="290"/>
    <x v="2"/>
    <s v="Delivered"/>
    <s v="Mobile App"/>
    <n v="5"/>
    <n v="649"/>
    <n v="97.35"/>
    <n v="551.65"/>
    <n v="290"/>
    <n v="261.64999999999998"/>
    <n v="0"/>
    <s v="Mar"/>
    <n v="2026"/>
    <x v="3"/>
  </r>
  <r>
    <s v="ORD104128"/>
    <d v="2026-03-24T00:00:00"/>
    <s v="CUST1624"/>
    <s v="Ishaan Malhotra"/>
    <s v="Male"/>
    <n v="33"/>
    <x v="9"/>
    <s v="North"/>
    <s v="P028"/>
    <x v="12"/>
    <x v="4"/>
    <s v="Technology"/>
    <n v="3"/>
    <n v="1099"/>
    <n v="0.15"/>
    <n v="1560"/>
    <x v="5"/>
    <s v="Delivered"/>
    <s v="Mobile App"/>
    <n v="5"/>
    <n v="3297"/>
    <n v="494.54999999999995"/>
    <n v="2802.45"/>
    <n v="1560"/>
    <n v="1242.4499999999998"/>
    <n v="0"/>
    <s v="Mar"/>
    <n v="2026"/>
    <x v="3"/>
  </r>
  <r>
    <s v="ORD104008"/>
    <d v="2026-03-24T00:00:00"/>
    <s v="CUST0171"/>
    <s v="Kiara Chopra"/>
    <s v="Male"/>
    <n v="35"/>
    <x v="4"/>
    <s v="South"/>
    <s v="P022"/>
    <x v="4"/>
    <x v="1"/>
    <s v="Skincare"/>
    <n v="1"/>
    <n v="799"/>
    <n v="0.15"/>
    <n v="360"/>
    <x v="4"/>
    <s v="Delivered"/>
    <s v="Website"/>
    <n v="4"/>
    <n v="799"/>
    <n v="119.85"/>
    <n v="679.15"/>
    <n v="360"/>
    <n v="319.14999999999998"/>
    <n v="0"/>
    <s v="Mar"/>
    <n v="2026"/>
    <x v="3"/>
  </r>
  <r>
    <s v="ORD100786"/>
    <d v="2026-03-24T00:00:00"/>
    <s v="CUST1961"/>
    <s v="Zoya Singh"/>
    <s v="Male"/>
    <n v="28"/>
    <x v="11"/>
    <s v="West"/>
    <s v="P011"/>
    <x v="24"/>
    <x v="0"/>
    <s v="Kitchen"/>
    <n v="3"/>
    <n v="3499"/>
    <n v="0.05"/>
    <n v="6750"/>
    <x v="4"/>
    <s v="Delivered"/>
    <s v="Mobile App"/>
    <n v="4"/>
    <n v="10497"/>
    <n v="524.85"/>
    <n v="9972.15"/>
    <n v="6750"/>
    <n v="3222.1499999999996"/>
    <n v="0"/>
    <s v="Mar"/>
    <n v="2026"/>
    <x v="3"/>
  </r>
  <r>
    <s v="ORD101237"/>
    <d v="2026-03-24T00:00:00"/>
    <s v="CUST1726"/>
    <s v="Pooja Kapoor"/>
    <s v="Male"/>
    <n v="29"/>
    <x v="13"/>
    <s v="North"/>
    <s v="P019"/>
    <x v="18"/>
    <x v="5"/>
    <s v="Sports"/>
    <n v="1"/>
    <n v="1499"/>
    <n v="0.15"/>
    <n v="800"/>
    <x v="1"/>
    <s v="Delivered"/>
    <s v="Website"/>
    <n v="1"/>
    <n v="1499"/>
    <n v="224.85"/>
    <n v="1274.1500000000001"/>
    <n v="800"/>
    <n v="474.15000000000009"/>
    <n v="0"/>
    <s v="Mar"/>
    <n v="2026"/>
    <x v="3"/>
  </r>
  <r>
    <s v="ORD104953"/>
    <d v="2026-03-24T00:00:00"/>
    <s v="CUST0778"/>
    <s v="Arjun Rao"/>
    <s v="Male"/>
    <n v="38"/>
    <x v="1"/>
    <s v="North"/>
    <s v="P028"/>
    <x v="12"/>
    <x v="4"/>
    <s v="Technology"/>
    <n v="1"/>
    <n v="1099"/>
    <n v="0.1"/>
    <n v="520"/>
    <x v="3"/>
    <s v="Delivered"/>
    <s v="Website"/>
    <n v="2"/>
    <n v="1099"/>
    <n v="109.9"/>
    <n v="989.1"/>
    <n v="520"/>
    <n v="469.1"/>
    <n v="0"/>
    <s v="Mar"/>
    <n v="2026"/>
    <x v="2"/>
  </r>
  <r>
    <s v="ORD101877"/>
    <d v="2026-03-25T00:00:00"/>
    <s v="CUST1528"/>
    <s v="Ishaan Malhotra"/>
    <s v="Male"/>
    <n v="24"/>
    <x v="3"/>
    <s v="East"/>
    <s v="P030"/>
    <x v="7"/>
    <x v="4"/>
    <s v="Self Development"/>
    <n v="1"/>
    <n v="599"/>
    <n v="0.05"/>
    <n v="260"/>
    <x v="1"/>
    <s v="Delivered"/>
    <s v="Mobile App"/>
    <n v="4"/>
    <n v="599"/>
    <n v="29.950000000000003"/>
    <n v="569.04999999999995"/>
    <n v="260"/>
    <n v="309.04999999999995"/>
    <n v="0"/>
    <s v="Mar"/>
    <n v="2026"/>
    <x v="0"/>
  </r>
  <r>
    <s v="ORD102375"/>
    <d v="2026-03-25T00:00:00"/>
    <s v="CUST0593"/>
    <s v="Sakshi Mishra"/>
    <s v="Male"/>
    <n v="28"/>
    <x v="14"/>
    <s v="South"/>
    <s v="P003"/>
    <x v="9"/>
    <x v="3"/>
    <s v="Wearables"/>
    <n v="3"/>
    <n v="3299"/>
    <n v="0.15"/>
    <n v="6300"/>
    <x v="3"/>
    <s v="Delivered"/>
    <s v="Website"/>
    <n v="1"/>
    <n v="9897"/>
    <n v="1484.55"/>
    <n v="8412.4500000000007"/>
    <n v="6300"/>
    <n v="2112.4500000000007"/>
    <n v="0"/>
    <s v="Mar"/>
    <n v="2026"/>
    <x v="3"/>
  </r>
  <r>
    <s v="ORD101455"/>
    <d v="2026-03-25T00:00:00"/>
    <s v="CUST0571"/>
    <s v="Vansh Chopra"/>
    <s v="Female"/>
    <n v="39"/>
    <x v="17"/>
    <s v="North"/>
    <s v="P001"/>
    <x v="6"/>
    <x v="3"/>
    <s v="Audio"/>
    <n v="2"/>
    <n v="2499"/>
    <n v="0.15"/>
    <n v="3100"/>
    <x v="1"/>
    <s v="Delivered"/>
    <s v="Website"/>
    <n v="4"/>
    <n v="4998"/>
    <n v="749.69999999999993"/>
    <n v="4248.3"/>
    <n v="3100"/>
    <n v="1148.3000000000002"/>
    <n v="0"/>
    <s v="Mar"/>
    <n v="2026"/>
    <x v="2"/>
  </r>
  <r>
    <s v="ORD100561"/>
    <d v="2026-03-25T00:00:00"/>
    <s v="CUST0660"/>
    <s v="Karan Jain"/>
    <s v="Male"/>
    <n v="28"/>
    <x v="3"/>
    <s v="East"/>
    <s v="P015"/>
    <x v="23"/>
    <x v="0"/>
    <s v="Home Decor"/>
    <n v="3"/>
    <n v="1599"/>
    <n v="0.1"/>
    <n v="2550"/>
    <x v="3"/>
    <s v="Delivered"/>
    <s v="Website"/>
    <n v="5"/>
    <n v="4797"/>
    <n v="479.70000000000005"/>
    <n v="4317.3"/>
    <n v="2550"/>
    <n v="1767.3000000000002"/>
    <n v="0"/>
    <s v="Mar"/>
    <n v="2026"/>
    <x v="3"/>
  </r>
  <r>
    <s v="ORD103218"/>
    <d v="2026-03-25T00:00:00"/>
    <s v="CUST0105"/>
    <s v="Zoya Singh"/>
    <s v="Female"/>
    <n v="54"/>
    <x v="6"/>
    <s v="North"/>
    <s v="P021"/>
    <x v="3"/>
    <x v="1"/>
    <s v="Skincare"/>
    <n v="5"/>
    <n v="499"/>
    <n v="0.15"/>
    <n v="1100"/>
    <x v="2"/>
    <s v="Delivered"/>
    <s v="Mobile App"/>
    <n v="4"/>
    <n v="2495"/>
    <n v="374.25"/>
    <n v="2120.75"/>
    <n v="1100"/>
    <n v="1020.75"/>
    <n v="0"/>
    <s v="Mar"/>
    <n v="2026"/>
    <x v="1"/>
  </r>
  <r>
    <s v="ORD103384"/>
    <d v="2026-03-25T00:00:00"/>
    <s v="CUST0687"/>
    <s v="Isha Mehta"/>
    <s v="Male"/>
    <n v="18"/>
    <x v="7"/>
    <s v="West"/>
    <s v="P009"/>
    <x v="21"/>
    <x v="2"/>
    <s v="Clothing"/>
    <n v="2"/>
    <n v="1999"/>
    <n v="0.15"/>
    <n v="2100"/>
    <x v="0"/>
    <s v="Delivered"/>
    <s v="Mobile App"/>
    <n v="4"/>
    <n v="3998"/>
    <n v="599.69999999999993"/>
    <n v="3398.3"/>
    <n v="2100"/>
    <n v="1298.3000000000002"/>
    <n v="0"/>
    <s v="Mar"/>
    <n v="2026"/>
    <x v="0"/>
  </r>
  <r>
    <s v="ORD101992"/>
    <d v="2026-03-25T00:00:00"/>
    <s v="CUST0185"/>
    <s v="Meera Singh"/>
    <s v="Female"/>
    <n v="44"/>
    <x v="22"/>
    <s v="South"/>
    <s v="P001"/>
    <x v="6"/>
    <x v="3"/>
    <s v="Audio"/>
    <n v="1"/>
    <n v="2499"/>
    <n v="0.2"/>
    <n v="1550"/>
    <x v="2"/>
    <s v="Delivered"/>
    <s v="Mobile App"/>
    <n v="5"/>
    <n v="2499"/>
    <n v="499.8"/>
    <n v="1999.2"/>
    <n v="1550"/>
    <n v="449.20000000000005"/>
    <n v="0"/>
    <s v="Mar"/>
    <n v="2026"/>
    <x v="2"/>
  </r>
  <r>
    <s v="ORD103963"/>
    <d v="2026-03-25T00:00:00"/>
    <s v="CUST1205"/>
    <s v="Pranav Bansal"/>
    <s v="Female"/>
    <n v="18"/>
    <x v="14"/>
    <s v="South"/>
    <s v="P017"/>
    <x v="17"/>
    <x v="5"/>
    <s v="Fitness"/>
    <n v="5"/>
    <n v="2499"/>
    <n v="0.1"/>
    <n v="7250"/>
    <x v="4"/>
    <s v="Delivered"/>
    <s v="Website"/>
    <n v="5"/>
    <n v="12495"/>
    <n v="1249.5"/>
    <n v="11245.5"/>
    <n v="7250"/>
    <n v="3995.5"/>
    <n v="0"/>
    <s v="Mar"/>
    <n v="2026"/>
    <x v="0"/>
  </r>
  <r>
    <s v="ORD101731"/>
    <d v="2026-03-25T00:00:00"/>
    <s v="CUST1428"/>
    <s v="Karan Jain"/>
    <s v="Male"/>
    <n v="27"/>
    <x v="20"/>
    <s v="South"/>
    <s v="P026"/>
    <x v="15"/>
    <x v="4"/>
    <s v="Fiction"/>
    <n v="3"/>
    <n v="899"/>
    <n v="0.1"/>
    <n v="1260"/>
    <x v="0"/>
    <s v="Delivered"/>
    <s v="Website"/>
    <n v="5"/>
    <n v="2697"/>
    <n v="269.7"/>
    <n v="2427.3000000000002"/>
    <n v="1260"/>
    <n v="1167.3000000000002"/>
    <n v="0"/>
    <s v="Mar"/>
    <n v="2026"/>
    <x v="3"/>
  </r>
  <r>
    <s v="ORD102655"/>
    <d v="2026-03-26T00:00:00"/>
    <s v="CUST1856"/>
    <s v="Aarav Sharma"/>
    <s v="Female"/>
    <n v="33"/>
    <x v="9"/>
    <s v="North"/>
    <s v="P001"/>
    <x v="6"/>
    <x v="3"/>
    <s v="Audio"/>
    <n v="2"/>
    <n v="2499"/>
    <n v="0.05"/>
    <n v="3100"/>
    <x v="5"/>
    <s v="Returned"/>
    <s v="Mobile App"/>
    <n v="5"/>
    <n v="4998"/>
    <n v="249.9"/>
    <n v="4748.1000000000004"/>
    <n v="3100"/>
    <n v="1648.1000000000004"/>
    <n v="0"/>
    <s v="Mar"/>
    <n v="2026"/>
    <x v="3"/>
  </r>
  <r>
    <s v="ORD102429"/>
    <d v="2026-03-26T00:00:00"/>
    <s v="CUST0351"/>
    <s v="Shivam Mehta"/>
    <s v="Female"/>
    <n v="34"/>
    <x v="4"/>
    <s v="South"/>
    <s v="P026"/>
    <x v="15"/>
    <x v="4"/>
    <s v="Fiction"/>
    <n v="3"/>
    <n v="899"/>
    <n v="0.05"/>
    <n v="1260"/>
    <x v="1"/>
    <s v="Delivered"/>
    <s v="Website"/>
    <n v="1"/>
    <n v="2697"/>
    <n v="134.85"/>
    <n v="2562.15"/>
    <n v="1260"/>
    <n v="1302.1500000000001"/>
    <n v="0"/>
    <s v="Mar"/>
    <n v="2026"/>
    <x v="3"/>
  </r>
  <r>
    <s v="ORD100606"/>
    <d v="2026-03-26T00:00:00"/>
    <s v="CUST2092"/>
    <s v="Rahul Kumar"/>
    <s v="Male"/>
    <n v="22"/>
    <x v="16"/>
    <s v="North"/>
    <s v="P025"/>
    <x v="1"/>
    <x v="1"/>
    <s v="Skincare"/>
    <n v="2"/>
    <n v="699"/>
    <n v="0.15"/>
    <n v="620"/>
    <x v="1"/>
    <s v="Delivered"/>
    <s v="Mobile App"/>
    <n v="5"/>
    <n v="1398"/>
    <n v="209.7"/>
    <n v="1188.3"/>
    <n v="620"/>
    <n v="568.29999999999995"/>
    <n v="0"/>
    <s v="Mar"/>
    <n v="2026"/>
    <x v="0"/>
  </r>
  <r>
    <s v="ORD101574"/>
    <d v="2026-03-26T00:00:00"/>
    <s v="CUST1593"/>
    <s v="Meera Singh"/>
    <s v="Female"/>
    <n v="40"/>
    <x v="1"/>
    <s v="North"/>
    <s v="P018"/>
    <x v="16"/>
    <x v="5"/>
    <s v="Sports"/>
    <n v="2"/>
    <n v="2199"/>
    <n v="0.05"/>
    <n v="2500"/>
    <x v="0"/>
    <s v="Delivered"/>
    <s v="Mobile App"/>
    <n v="5"/>
    <n v="4398"/>
    <n v="219.9"/>
    <n v="4178.1000000000004"/>
    <n v="2500"/>
    <n v="1678.1000000000004"/>
    <n v="0"/>
    <s v="Mar"/>
    <n v="2026"/>
    <x v="2"/>
  </r>
  <r>
    <s v="ORD103145"/>
    <d v="2026-03-26T00:00:00"/>
    <s v="CUST0891"/>
    <s v="Vansh Chopra"/>
    <s v="Male"/>
    <n v="35"/>
    <x v="4"/>
    <s v="South"/>
    <s v="P008"/>
    <x v="2"/>
    <x v="2"/>
    <s v="Clothing"/>
    <n v="1"/>
    <n v="799"/>
    <n v="0.1"/>
    <n v="390"/>
    <x v="0"/>
    <s v="Delivered"/>
    <s v="Mobile App"/>
    <n v="5"/>
    <n v="799"/>
    <n v="79.900000000000006"/>
    <n v="719.1"/>
    <n v="390"/>
    <n v="329.1"/>
    <n v="0"/>
    <s v="Mar"/>
    <n v="2026"/>
    <x v="3"/>
  </r>
  <r>
    <s v="ORD102237"/>
    <d v="2026-03-26T00:00:00"/>
    <s v="CUST1449"/>
    <s v="Zoya Singh"/>
    <s v="Female"/>
    <n v="18"/>
    <x v="12"/>
    <s v="West"/>
    <s v="P005"/>
    <x v="27"/>
    <x v="3"/>
    <s v="Accessories"/>
    <n v="2"/>
    <n v="1599"/>
    <n v="0.15"/>
    <n v="1840"/>
    <x v="3"/>
    <s v="Delivered"/>
    <s v="Mobile App"/>
    <n v="4"/>
    <n v="3198"/>
    <n v="479.7"/>
    <n v="2718.3"/>
    <n v="1840"/>
    <n v="878.30000000000018"/>
    <n v="0"/>
    <s v="Mar"/>
    <n v="2026"/>
    <x v="0"/>
  </r>
  <r>
    <s v="ORD100527"/>
    <d v="2026-03-26T00:00:00"/>
    <s v="CUST0256"/>
    <s v="Aarav Sharma"/>
    <s v="Male"/>
    <n v="18"/>
    <x v="23"/>
    <s v="West"/>
    <s v="P030"/>
    <x v="7"/>
    <x v="4"/>
    <s v="Self Development"/>
    <n v="2"/>
    <n v="599"/>
    <n v="0"/>
    <n v="520"/>
    <x v="3"/>
    <s v="Cancelled"/>
    <s v="Website"/>
    <m/>
    <n v="1198"/>
    <n v="0"/>
    <n v="1198"/>
    <n v="520"/>
    <n v="678"/>
    <n v="0"/>
    <s v="Mar"/>
    <n v="2026"/>
    <x v="0"/>
  </r>
  <r>
    <s v="ORD101100"/>
    <d v="2026-03-26T00:00:00"/>
    <s v="CUST0919"/>
    <s v="Aditi Saxena"/>
    <s v="Female"/>
    <n v="23"/>
    <x v="13"/>
    <s v="North"/>
    <s v="P001"/>
    <x v="6"/>
    <x v="3"/>
    <s v="Audio"/>
    <n v="3"/>
    <n v="2499"/>
    <n v="0"/>
    <n v="4650"/>
    <x v="4"/>
    <s v="Delivered"/>
    <s v="Mobile App"/>
    <n v="4"/>
    <n v="7497"/>
    <n v="0"/>
    <n v="7497"/>
    <n v="4650"/>
    <n v="2847"/>
    <n v="0"/>
    <s v="Mar"/>
    <n v="2026"/>
    <x v="0"/>
  </r>
  <r>
    <s v="ORD101024"/>
    <d v="2026-03-26T00:00:00"/>
    <s v="CUST0758"/>
    <s v="Simran Gupta"/>
    <s v="Male"/>
    <n v="38"/>
    <x v="3"/>
    <s v="East"/>
    <s v="P007"/>
    <x v="5"/>
    <x v="2"/>
    <s v="Footwear"/>
    <n v="2"/>
    <n v="2899"/>
    <n v="0.1"/>
    <n v="3400"/>
    <x v="4"/>
    <s v="Cancelled"/>
    <s v="Mobile App"/>
    <m/>
    <n v="5798"/>
    <n v="579.80000000000007"/>
    <n v="5218.2"/>
    <n v="3400"/>
    <n v="1818.1999999999998"/>
    <n v="0"/>
    <s v="Mar"/>
    <n v="2026"/>
    <x v="2"/>
  </r>
  <r>
    <s v="ORD102912"/>
    <d v="2026-03-26T00:00:00"/>
    <s v="CUST1917"/>
    <s v="Kavya Patel"/>
    <s v="Female"/>
    <n v="33"/>
    <x v="1"/>
    <s v="North"/>
    <s v="P026"/>
    <x v="15"/>
    <x v="4"/>
    <s v="Fiction"/>
    <n v="3"/>
    <n v="899"/>
    <n v="0.05"/>
    <n v="1260"/>
    <x v="4"/>
    <s v="Delivered"/>
    <s v="Website"/>
    <n v="5"/>
    <n v="2697"/>
    <n v="134.85"/>
    <n v="2562.15"/>
    <n v="1260"/>
    <n v="1302.1500000000001"/>
    <n v="0"/>
    <s v="Mar"/>
    <n v="2026"/>
    <x v="3"/>
  </r>
  <r>
    <s v="ORD103859"/>
    <d v="2026-03-26T00:00:00"/>
    <s v="CUST0136"/>
    <s v="Sanya Malhotra"/>
    <s v="Male"/>
    <n v="18"/>
    <x v="15"/>
    <s v="West"/>
    <s v="P002"/>
    <x v="10"/>
    <x v="3"/>
    <s v="Audio"/>
    <n v="3"/>
    <n v="1899"/>
    <n v="0.1"/>
    <n v="3360"/>
    <x v="0"/>
    <s v="Delivered"/>
    <s v="Website"/>
    <n v="3"/>
    <n v="5697"/>
    <n v="569.70000000000005"/>
    <n v="5127.3"/>
    <n v="3360"/>
    <n v="1767.3000000000002"/>
    <n v="0"/>
    <s v="Mar"/>
    <n v="2026"/>
    <x v="0"/>
  </r>
  <r>
    <s v="ORD104537"/>
    <d v="2026-03-26T00:00:00"/>
    <s v="CUST1562"/>
    <s v="Rohan Rao"/>
    <s v="Female"/>
    <n v="47"/>
    <x v="3"/>
    <s v="East"/>
    <s v="P030"/>
    <x v="7"/>
    <x v="4"/>
    <s v="Self Development"/>
    <n v="2"/>
    <n v="599"/>
    <n v="0.3"/>
    <n v="520"/>
    <x v="0"/>
    <s v="Delivered"/>
    <s v="Mobile App"/>
    <n v="4"/>
    <n v="1198"/>
    <n v="359.4"/>
    <n v="838.6"/>
    <n v="520"/>
    <n v="318.60000000000002"/>
    <n v="0"/>
    <s v="Mar"/>
    <n v="2026"/>
    <x v="1"/>
  </r>
  <r>
    <s v="ORD103583"/>
    <d v="2026-03-26T00:00:00"/>
    <s v="CUST0562"/>
    <s v="Yash Agarwal"/>
    <s v="Female"/>
    <n v="19"/>
    <x v="19"/>
    <s v="East"/>
    <s v="P007"/>
    <x v="5"/>
    <x v="2"/>
    <s v="Footwear"/>
    <n v="3"/>
    <n v="2899"/>
    <n v="0.05"/>
    <n v="5100"/>
    <x v="3"/>
    <s v="Delivered"/>
    <s v="Mobile App"/>
    <n v="5"/>
    <n v="8697"/>
    <n v="434.85"/>
    <n v="8262.15"/>
    <n v="5100"/>
    <n v="3162.1499999999996"/>
    <n v="0"/>
    <s v="Mar"/>
    <n v="2026"/>
    <x v="0"/>
  </r>
  <r>
    <s v="ORD103355"/>
    <d v="2026-03-26T00:00:00"/>
    <s v="CUST1258"/>
    <s v="Arjun Rao"/>
    <s v="Male"/>
    <n v="38"/>
    <x v="17"/>
    <s v="North"/>
    <s v="P006"/>
    <x v="8"/>
    <x v="2"/>
    <s v="Bags"/>
    <n v="1"/>
    <n v="1799"/>
    <n v="0.05"/>
    <n v="950"/>
    <x v="3"/>
    <s v="Returned"/>
    <s v="Website"/>
    <n v="5"/>
    <n v="1799"/>
    <n v="89.95"/>
    <n v="1709.05"/>
    <n v="950"/>
    <n v="759.05"/>
    <n v="0"/>
    <s v="Mar"/>
    <n v="2026"/>
    <x v="2"/>
  </r>
  <r>
    <s v="ORD103764"/>
    <d v="2026-03-27T00:00:00"/>
    <s v="CUST0208"/>
    <s v="Mohit Sharma"/>
    <s v="Female"/>
    <n v="37"/>
    <x v="6"/>
    <s v="North"/>
    <s v="P022"/>
    <x v="4"/>
    <x v="1"/>
    <s v="Skincare"/>
    <n v="1"/>
    <n v="799"/>
    <n v="0.2"/>
    <n v="360"/>
    <x v="3"/>
    <s v="Delivered"/>
    <s v="Website"/>
    <n v="3"/>
    <n v="799"/>
    <n v="159.80000000000001"/>
    <n v="639.20000000000005"/>
    <n v="360"/>
    <n v="279.20000000000005"/>
    <n v="0"/>
    <s v="Mar"/>
    <n v="2026"/>
    <x v="2"/>
  </r>
  <r>
    <s v="ORD102466"/>
    <d v="2026-03-27T00:00:00"/>
    <s v="CUST1958"/>
    <s v="Kabir Gupta"/>
    <s v="Male"/>
    <n v="34"/>
    <x v="8"/>
    <s v="East"/>
    <s v="P018"/>
    <x v="16"/>
    <x v="5"/>
    <s v="Sports"/>
    <n v="4"/>
    <n v="2199"/>
    <n v="0.1"/>
    <n v="5000"/>
    <x v="0"/>
    <s v="Delivered"/>
    <s v="Mobile App"/>
    <n v="5"/>
    <n v="8796"/>
    <n v="879.6"/>
    <n v="7916.4"/>
    <n v="5000"/>
    <n v="2916.3999999999996"/>
    <n v="0"/>
    <s v="Mar"/>
    <n v="2026"/>
    <x v="3"/>
  </r>
  <r>
    <s v="ORD104578"/>
    <d v="2026-03-27T00:00:00"/>
    <s v="CUST1860"/>
    <s v="Varun Jain"/>
    <s v="Female"/>
    <n v="35"/>
    <x v="12"/>
    <s v="West"/>
    <s v="P026"/>
    <x v="15"/>
    <x v="4"/>
    <s v="Fiction"/>
    <n v="2"/>
    <n v="899"/>
    <n v="0.1"/>
    <n v="840"/>
    <x v="3"/>
    <s v="Delivered"/>
    <s v="Website"/>
    <n v="5"/>
    <n v="1798"/>
    <n v="179.8"/>
    <n v="1618.2"/>
    <n v="840"/>
    <n v="778.2"/>
    <n v="0"/>
    <s v="Mar"/>
    <n v="2026"/>
    <x v="3"/>
  </r>
  <r>
    <s v="ORD103121"/>
    <d v="2026-03-27T00:00:00"/>
    <s v="CUST1236"/>
    <s v="Karan Jain"/>
    <s v="Female"/>
    <n v="34"/>
    <x v="15"/>
    <s v="West"/>
    <s v="P006"/>
    <x v="8"/>
    <x v="2"/>
    <s v="Bags"/>
    <n v="1"/>
    <n v="1799"/>
    <n v="0.1"/>
    <n v="950"/>
    <x v="0"/>
    <s v="Delivered"/>
    <s v="Website"/>
    <n v="5"/>
    <n v="1799"/>
    <n v="179.9"/>
    <n v="1619.1"/>
    <n v="950"/>
    <n v="669.09999999999991"/>
    <n v="0"/>
    <s v="Mar"/>
    <n v="2026"/>
    <x v="3"/>
  </r>
  <r>
    <s v="ORD100468"/>
    <d v="2026-03-27T00:00:00"/>
    <s v="CUST2032"/>
    <s v="Mohit Sharma"/>
    <s v="Female"/>
    <n v="33"/>
    <x v="6"/>
    <s v="North"/>
    <s v="P011"/>
    <x v="24"/>
    <x v="0"/>
    <s v="Kitchen"/>
    <n v="3"/>
    <n v="3499"/>
    <n v="0"/>
    <n v="6750"/>
    <x v="2"/>
    <s v="Delivered"/>
    <s v="Mobile App"/>
    <n v="4"/>
    <n v="10497"/>
    <n v="0"/>
    <n v="10497"/>
    <n v="6750"/>
    <n v="3747"/>
    <n v="0"/>
    <s v="Mar"/>
    <n v="2026"/>
    <x v="3"/>
  </r>
  <r>
    <s v="ORD102663"/>
    <d v="2026-03-27T00:00:00"/>
    <s v="CUST1384"/>
    <s v="Sanya Malhotra"/>
    <s v="Female"/>
    <n v="38"/>
    <x v="1"/>
    <s v="North"/>
    <s v="P014"/>
    <x v="29"/>
    <x v="0"/>
    <s v="Home Decor"/>
    <n v="2"/>
    <n v="1299"/>
    <n v="0.1"/>
    <n v="1380"/>
    <x v="0"/>
    <s v="Returned"/>
    <s v="Mobile App"/>
    <n v="5"/>
    <n v="2598"/>
    <n v="259.8"/>
    <n v="2338.1999999999998"/>
    <n v="1380"/>
    <n v="958.19999999999982"/>
    <n v="0"/>
    <s v="Mar"/>
    <n v="2026"/>
    <x v="2"/>
  </r>
  <r>
    <s v="ORD102939"/>
    <d v="2026-03-27T00:00:00"/>
    <s v="CUST2094"/>
    <s v="Aditya Kapoor"/>
    <s v="Female"/>
    <n v="40"/>
    <x v="9"/>
    <s v="North"/>
    <s v="P026"/>
    <x v="15"/>
    <x v="4"/>
    <s v="Fiction"/>
    <n v="2"/>
    <n v="899"/>
    <n v="0.05"/>
    <n v="840"/>
    <x v="0"/>
    <s v="Delivered"/>
    <s v="Mobile App"/>
    <n v="3"/>
    <n v="1798"/>
    <n v="89.9"/>
    <n v="1708.1"/>
    <n v="840"/>
    <n v="868.09999999999991"/>
    <n v="0"/>
    <s v="Mar"/>
    <n v="2026"/>
    <x v="2"/>
  </r>
  <r>
    <s v="ORD103401"/>
    <d v="2026-03-27T00:00:00"/>
    <s v="CUST0528"/>
    <s v="Mohit Sharma"/>
    <s v="Male"/>
    <n v="32"/>
    <x v="13"/>
    <s v="North"/>
    <s v="P011"/>
    <x v="24"/>
    <x v="0"/>
    <s v="Kitchen"/>
    <n v="1"/>
    <n v="3499"/>
    <n v="0.1"/>
    <n v="2250"/>
    <x v="2"/>
    <s v="Delivered"/>
    <s v="Mobile App"/>
    <n v="4"/>
    <n v="3499"/>
    <n v="349.90000000000003"/>
    <n v="3149.1"/>
    <n v="2250"/>
    <n v="899.09999999999991"/>
    <n v="0"/>
    <s v="Mar"/>
    <n v="2026"/>
    <x v="3"/>
  </r>
  <r>
    <s v="ORD103553"/>
    <d v="2026-03-27T00:00:00"/>
    <s v="CUST1033"/>
    <s v="Zoya Singh"/>
    <s v="Male"/>
    <n v="30"/>
    <x v="4"/>
    <s v="South"/>
    <s v="P022"/>
    <x v="4"/>
    <x v="1"/>
    <s v="Skincare"/>
    <n v="3"/>
    <n v="799"/>
    <n v="0"/>
    <n v="1080"/>
    <x v="3"/>
    <s v="Delivered"/>
    <s v="Website"/>
    <n v="5"/>
    <n v="2397"/>
    <n v="0"/>
    <n v="2397"/>
    <n v="1080"/>
    <n v="1317"/>
    <n v="0"/>
    <s v="Mar"/>
    <n v="2026"/>
    <x v="3"/>
  </r>
  <r>
    <s v="ORD103090"/>
    <d v="2026-03-28T00:00:00"/>
    <s v="CUST0031"/>
    <s v="Shivam Mehta"/>
    <s v="Female"/>
    <n v="43"/>
    <x v="15"/>
    <s v="West"/>
    <s v="P016"/>
    <x v="28"/>
    <x v="5"/>
    <s v="Fitness"/>
    <n v="1"/>
    <n v="999"/>
    <n v="0"/>
    <n v="520"/>
    <x v="2"/>
    <s v="Delivered"/>
    <s v="Mobile App"/>
    <n v="5"/>
    <n v="999"/>
    <n v="0"/>
    <n v="999"/>
    <n v="520"/>
    <n v="479"/>
    <n v="0"/>
    <s v="Mar"/>
    <n v="2026"/>
    <x v="2"/>
  </r>
  <r>
    <s v="ORD103146"/>
    <d v="2026-03-28T00:00:00"/>
    <s v="CUST1956"/>
    <s v="Varun Jain"/>
    <s v="Male"/>
    <n v="27"/>
    <x v="6"/>
    <s v="North"/>
    <s v="P019"/>
    <x v="18"/>
    <x v="5"/>
    <s v="Sports"/>
    <n v="1"/>
    <n v="1499"/>
    <n v="0.1"/>
    <n v="800"/>
    <x v="3"/>
    <s v="Returned"/>
    <s v="Website"/>
    <n v="2"/>
    <n v="1499"/>
    <n v="149.9"/>
    <n v="1349.1"/>
    <n v="800"/>
    <n v="549.09999999999991"/>
    <n v="0"/>
    <s v="Mar"/>
    <n v="2026"/>
    <x v="3"/>
  </r>
  <r>
    <s v="ORD102715"/>
    <d v="2026-03-28T00:00:00"/>
    <s v="CUST1452"/>
    <s v="Rahul Kumar"/>
    <s v="Male"/>
    <n v="18"/>
    <x v="1"/>
    <s v="North"/>
    <s v="P022"/>
    <x v="4"/>
    <x v="1"/>
    <s v="Skincare"/>
    <n v="2"/>
    <n v="799"/>
    <n v="0.1"/>
    <n v="720"/>
    <x v="2"/>
    <s v="Delivered"/>
    <s v="Mobile App"/>
    <n v="5"/>
    <n v="1598"/>
    <n v="159.80000000000001"/>
    <n v="1438.2"/>
    <n v="720"/>
    <n v="718.2"/>
    <n v="0"/>
    <s v="Mar"/>
    <n v="2026"/>
    <x v="0"/>
  </r>
  <r>
    <s v="ORD104313"/>
    <d v="2026-03-28T00:00:00"/>
    <s v="CUST0888"/>
    <s v="Ishaan Malhotra"/>
    <s v="Male"/>
    <n v="29"/>
    <x v="20"/>
    <s v="South"/>
    <s v="P021"/>
    <x v="3"/>
    <x v="1"/>
    <s v="Skincare"/>
    <n v="3"/>
    <n v="499"/>
    <n v="0.25"/>
    <n v="660"/>
    <x v="4"/>
    <s v="Delivered"/>
    <s v="Website"/>
    <n v="5"/>
    <n v="1497"/>
    <n v="374.25"/>
    <n v="1122.75"/>
    <n v="660"/>
    <n v="462.75"/>
    <n v="0"/>
    <s v="Mar"/>
    <n v="2026"/>
    <x v="3"/>
  </r>
  <r>
    <s v="ORD101624"/>
    <d v="2026-03-28T00:00:00"/>
    <s v="CUST1296"/>
    <s v="Mohit Sharma"/>
    <s v="Female"/>
    <n v="24"/>
    <x v="5"/>
    <s v="West"/>
    <s v="P002"/>
    <x v="10"/>
    <x v="3"/>
    <s v="Audio"/>
    <n v="2"/>
    <n v="1899"/>
    <n v="0.05"/>
    <n v="2240"/>
    <x v="0"/>
    <s v="Delivered"/>
    <s v="Mobile App"/>
    <n v="4"/>
    <n v="3798"/>
    <n v="189.9"/>
    <n v="3608.1"/>
    <n v="2240"/>
    <n v="1368.1"/>
    <n v="0"/>
    <s v="Mar"/>
    <n v="2026"/>
    <x v="0"/>
  </r>
  <r>
    <s v="ORD102731"/>
    <d v="2026-03-28T00:00:00"/>
    <s v="CUST0286"/>
    <s v="Pooja Kapoor"/>
    <s v="Female"/>
    <n v="42"/>
    <x v="19"/>
    <s v="East"/>
    <s v="P010"/>
    <x v="26"/>
    <x v="2"/>
    <s v="Clothing"/>
    <n v="2"/>
    <n v="1499"/>
    <n v="0.05"/>
    <n v="1560"/>
    <x v="1"/>
    <s v="Delivered"/>
    <s v="Website"/>
    <n v="5"/>
    <n v="2998"/>
    <n v="149.9"/>
    <n v="2848.1"/>
    <n v="1560"/>
    <n v="1288.0999999999999"/>
    <n v="0"/>
    <s v="Mar"/>
    <n v="2026"/>
    <x v="2"/>
  </r>
  <r>
    <s v="ORD103111"/>
    <d v="2026-03-28T00:00:00"/>
    <s v="CUST2059"/>
    <s v="Kiara Chopra"/>
    <s v="Male"/>
    <n v="22"/>
    <x v="16"/>
    <s v="North"/>
    <s v="P018"/>
    <x v="16"/>
    <x v="5"/>
    <s v="Sports"/>
    <n v="1"/>
    <n v="2199"/>
    <n v="0.15"/>
    <n v="1250"/>
    <x v="4"/>
    <s v="Delivered"/>
    <s v="Website"/>
    <n v="4"/>
    <n v="2199"/>
    <n v="329.84999999999997"/>
    <n v="1869.15"/>
    <n v="1250"/>
    <n v="619.15000000000009"/>
    <n v="0"/>
    <s v="Mar"/>
    <n v="2026"/>
    <x v="0"/>
  </r>
  <r>
    <s v="ORD104082"/>
    <d v="2026-03-28T00:00:00"/>
    <s v="CUST1000"/>
    <s v="Sanya Malhotra"/>
    <s v="Male"/>
    <n v="30"/>
    <x v="10"/>
    <s v="South"/>
    <s v="P018"/>
    <x v="16"/>
    <x v="5"/>
    <s v="Sports"/>
    <n v="2"/>
    <n v="2199"/>
    <n v="0.3"/>
    <n v="2500"/>
    <x v="5"/>
    <s v="Delivered"/>
    <s v="Mobile App"/>
    <n v="3"/>
    <n v="4398"/>
    <n v="1319.3999999999999"/>
    <n v="3078.6000000000004"/>
    <n v="2500"/>
    <n v="578.60000000000036"/>
    <n v="0"/>
    <s v="Mar"/>
    <n v="2026"/>
    <x v="3"/>
  </r>
  <r>
    <s v="ORD103208"/>
    <d v="2026-03-28T00:00:00"/>
    <s v="CUST0333"/>
    <s v="Tanvi Patel"/>
    <s v="Male"/>
    <n v="45"/>
    <x v="17"/>
    <s v="North"/>
    <s v="P018"/>
    <x v="16"/>
    <x v="5"/>
    <s v="Sports"/>
    <n v="1"/>
    <n v="2199"/>
    <n v="0.05"/>
    <n v="1250"/>
    <x v="4"/>
    <s v="Returned"/>
    <s v="Website"/>
    <n v="5"/>
    <n v="2199"/>
    <n v="109.95"/>
    <n v="2089.0500000000002"/>
    <n v="1250"/>
    <n v="839.05000000000018"/>
    <n v="0"/>
    <s v="Mar"/>
    <n v="2026"/>
    <x v="2"/>
  </r>
  <r>
    <s v="ORD100932"/>
    <d v="2026-03-28T00:00:00"/>
    <s v="CUST1640"/>
    <s v="Sanya Malhotra"/>
    <s v="Female"/>
    <n v="20"/>
    <x v="13"/>
    <s v="North"/>
    <s v="P010"/>
    <x v="26"/>
    <x v="2"/>
    <s v="Clothing"/>
    <n v="1"/>
    <n v="1499"/>
    <n v="0.1"/>
    <n v="780"/>
    <x v="1"/>
    <s v="Delivered"/>
    <s v="Website"/>
    <n v="5"/>
    <n v="1499"/>
    <n v="149.9"/>
    <n v="1349.1"/>
    <n v="780"/>
    <n v="569.09999999999991"/>
    <n v="0"/>
    <s v="Mar"/>
    <n v="2026"/>
    <x v="0"/>
  </r>
  <r>
    <s v="ORD102412"/>
    <d v="2026-03-29T00:00:00"/>
    <s v="CUST1271"/>
    <s v="Aditi Saxena"/>
    <s v="Male"/>
    <n v="22"/>
    <x v="23"/>
    <s v="West"/>
    <s v="P018"/>
    <x v="16"/>
    <x v="5"/>
    <s v="Sports"/>
    <n v="5"/>
    <n v="2199"/>
    <n v="0.15"/>
    <n v="6250"/>
    <x v="5"/>
    <s v="Delivered"/>
    <s v="Website"/>
    <n v="4"/>
    <n v="10995"/>
    <n v="1649.25"/>
    <n v="9345.75"/>
    <n v="6250"/>
    <n v="3095.75"/>
    <n v="0"/>
    <s v="Mar"/>
    <n v="2026"/>
    <x v="0"/>
  </r>
  <r>
    <s v="ORD104063"/>
    <d v="2026-03-29T00:00:00"/>
    <s v="CUST0183"/>
    <s v="Aditi Saxena"/>
    <s v="Male"/>
    <n v="26"/>
    <x v="14"/>
    <s v="South"/>
    <s v="P007"/>
    <x v="5"/>
    <x v="2"/>
    <s v="Footwear"/>
    <n v="1"/>
    <n v="2899"/>
    <n v="0.1"/>
    <n v="1700"/>
    <x v="1"/>
    <s v="Delivered"/>
    <s v="Mobile App"/>
    <n v="5"/>
    <n v="2899"/>
    <n v="289.90000000000003"/>
    <n v="2609.1"/>
    <n v="1700"/>
    <n v="909.09999999999991"/>
    <n v="0"/>
    <s v="Mar"/>
    <n v="2026"/>
    <x v="3"/>
  </r>
  <r>
    <s v="ORD104555"/>
    <d v="2026-03-29T00:00:00"/>
    <s v="CUST1209"/>
    <s v="Meera Singh"/>
    <s v="Male"/>
    <n v="27"/>
    <x v="3"/>
    <s v="East"/>
    <s v="P011"/>
    <x v="24"/>
    <x v="0"/>
    <s v="Kitchen"/>
    <n v="2"/>
    <n v="3499"/>
    <n v="0.1"/>
    <n v="4500"/>
    <x v="0"/>
    <s v="Delivered"/>
    <s v="Website"/>
    <n v="5"/>
    <n v="6998"/>
    <n v="699.80000000000007"/>
    <n v="6298.2"/>
    <n v="4500"/>
    <n v="1798.1999999999998"/>
    <n v="0"/>
    <s v="Mar"/>
    <n v="2026"/>
    <x v="3"/>
  </r>
  <r>
    <s v="ORD100242"/>
    <d v="2026-03-29T00:00:00"/>
    <s v="CUST0415"/>
    <s v="Shivam Mehta"/>
    <s v="Female"/>
    <n v="35"/>
    <x v="0"/>
    <s v="East"/>
    <s v="P027"/>
    <x v="25"/>
    <x v="4"/>
    <s v="Business"/>
    <n v="1"/>
    <n v="699"/>
    <n v="0.1"/>
    <n v="300"/>
    <x v="0"/>
    <s v="Delivered"/>
    <s v="Website"/>
    <n v="4"/>
    <n v="699"/>
    <n v="69.900000000000006"/>
    <n v="629.1"/>
    <n v="300"/>
    <n v="329.1"/>
    <n v="0"/>
    <s v="Mar"/>
    <n v="2026"/>
    <x v="3"/>
  </r>
  <r>
    <s v="ORD100340"/>
    <d v="2026-03-29T00:00:00"/>
    <s v="CUST1461"/>
    <s v="Pranav Bansal"/>
    <s v="Female"/>
    <n v="30"/>
    <x v="10"/>
    <s v="South"/>
    <s v="P001"/>
    <x v="6"/>
    <x v="3"/>
    <s v="Audio"/>
    <n v="2"/>
    <n v="2499"/>
    <n v="0.1"/>
    <n v="3100"/>
    <x v="1"/>
    <s v="Delivered"/>
    <s v="Mobile App"/>
    <n v="4"/>
    <n v="4998"/>
    <n v="499.8"/>
    <n v="4498.2"/>
    <n v="3100"/>
    <n v="1398.1999999999998"/>
    <n v="0"/>
    <s v="Mar"/>
    <n v="2026"/>
    <x v="3"/>
  </r>
  <r>
    <s v="ORD101698"/>
    <d v="2026-03-29T00:00:00"/>
    <s v="CUST1218"/>
    <s v="Manish Agarwal"/>
    <s v="Male"/>
    <n v="31"/>
    <x v="17"/>
    <s v="North"/>
    <s v="P022"/>
    <x v="4"/>
    <x v="1"/>
    <s v="Skincare"/>
    <n v="3"/>
    <n v="799"/>
    <n v="0.05"/>
    <n v="1080"/>
    <x v="4"/>
    <s v="Delivered"/>
    <s v="Website"/>
    <n v="5"/>
    <n v="2397"/>
    <n v="119.85000000000001"/>
    <n v="2277.15"/>
    <n v="1080"/>
    <n v="1197.1500000000001"/>
    <n v="0"/>
    <s v="Mar"/>
    <n v="2026"/>
    <x v="3"/>
  </r>
  <r>
    <s v="ORD103702"/>
    <d v="2026-03-29T00:00:00"/>
    <s v="CUST1197"/>
    <s v="Tanvi Patel"/>
    <s v="Male"/>
    <n v="25"/>
    <x v="1"/>
    <s v="North"/>
    <s v="P009"/>
    <x v="21"/>
    <x v="2"/>
    <s v="Clothing"/>
    <n v="2"/>
    <n v="1999"/>
    <n v="0.2"/>
    <n v="2100"/>
    <x v="5"/>
    <s v="Delivered"/>
    <s v="Mobile App"/>
    <n v="4"/>
    <n v="3998"/>
    <n v="799.6"/>
    <n v="3198.4"/>
    <n v="2100"/>
    <n v="1098.4000000000001"/>
    <n v="0"/>
    <s v="Mar"/>
    <n v="2026"/>
    <x v="0"/>
  </r>
  <r>
    <s v="ORD100195"/>
    <d v="2026-03-29T00:00:00"/>
    <s v="CUST1810"/>
    <s v="Yash Agarwal"/>
    <s v="Male"/>
    <n v="36"/>
    <x v="18"/>
    <s v="South"/>
    <s v="P029"/>
    <x v="11"/>
    <x v="4"/>
    <s v="Technology"/>
    <n v="1"/>
    <n v="1299"/>
    <n v="0.2"/>
    <n v="610"/>
    <x v="0"/>
    <s v="Delivered"/>
    <s v="Mobile App"/>
    <n v="2"/>
    <n v="1299"/>
    <n v="259.8"/>
    <n v="1039.2"/>
    <n v="610"/>
    <n v="429.20000000000005"/>
    <n v="0"/>
    <s v="Mar"/>
    <n v="2026"/>
    <x v="2"/>
  </r>
  <r>
    <s v="ORD102875"/>
    <d v="2026-03-29T00:00:00"/>
    <s v="CUST0082"/>
    <s v="Yash Agarwal"/>
    <s v="Male"/>
    <n v="29"/>
    <x v="3"/>
    <s v="East"/>
    <s v="P014"/>
    <x v="29"/>
    <x v="0"/>
    <s v="Home Decor"/>
    <n v="1"/>
    <n v="1299"/>
    <n v="0.05"/>
    <n v="690"/>
    <x v="1"/>
    <s v="Delivered"/>
    <s v="Mobile App"/>
    <n v="5"/>
    <n v="1299"/>
    <n v="64.95"/>
    <n v="1234.05"/>
    <n v="690"/>
    <n v="544.04999999999995"/>
    <n v="0"/>
    <s v="Mar"/>
    <n v="2026"/>
    <x v="3"/>
  </r>
  <r>
    <s v="ORD101295"/>
    <d v="2026-03-29T00:00:00"/>
    <s v="CUST1028"/>
    <s v="Varun Jain"/>
    <s v="Male"/>
    <n v="31"/>
    <x v="5"/>
    <s v="West"/>
    <s v="P006"/>
    <x v="8"/>
    <x v="2"/>
    <s v="Bags"/>
    <n v="1"/>
    <n v="1799"/>
    <n v="0.25"/>
    <n v="950"/>
    <x v="3"/>
    <s v="Delivered"/>
    <s v="Website"/>
    <n v="2"/>
    <n v="1799"/>
    <n v="449.75"/>
    <n v="1349.25"/>
    <n v="950"/>
    <n v="399.25"/>
    <n v="0"/>
    <s v="Mar"/>
    <n v="2026"/>
    <x v="3"/>
  </r>
  <r>
    <s v="ORD103101"/>
    <d v="2026-03-29T00:00:00"/>
    <s v="CUST2080"/>
    <s v="Aarav Sharma"/>
    <s v="Female"/>
    <n v="21"/>
    <x v="6"/>
    <s v="North"/>
    <s v="P016"/>
    <x v="28"/>
    <x v="5"/>
    <s v="Fitness"/>
    <n v="1"/>
    <n v="999"/>
    <n v="0"/>
    <n v="520"/>
    <x v="3"/>
    <s v="Delivered"/>
    <s v="Website"/>
    <n v="2"/>
    <n v="999"/>
    <n v="0"/>
    <n v="999"/>
    <n v="520"/>
    <n v="479"/>
    <n v="0"/>
    <s v="Mar"/>
    <n v="2026"/>
    <x v="0"/>
  </r>
  <r>
    <s v="ORD104297"/>
    <d v="2026-03-30T00:00:00"/>
    <s v="CUST1855"/>
    <s v="Shivam Mehta"/>
    <s v="Male"/>
    <n v="29"/>
    <x v="1"/>
    <s v="North"/>
    <s v="P025"/>
    <x v="1"/>
    <x v="1"/>
    <s v="Skincare"/>
    <n v="3"/>
    <n v="699"/>
    <n v="0.05"/>
    <n v="930"/>
    <x v="3"/>
    <s v="Returned"/>
    <s v="Mobile App"/>
    <n v="5"/>
    <n v="2097"/>
    <n v="104.85000000000001"/>
    <n v="1992.15"/>
    <n v="930"/>
    <n v="1062.1500000000001"/>
    <n v="0"/>
    <s v="Mar"/>
    <n v="2026"/>
    <x v="3"/>
  </r>
  <r>
    <s v="ORD102197"/>
    <d v="2026-03-30T00:00:00"/>
    <s v="CUST1993"/>
    <s v="Zoya Singh"/>
    <s v="Female"/>
    <n v="42"/>
    <x v="9"/>
    <s v="North"/>
    <s v="P014"/>
    <x v="29"/>
    <x v="0"/>
    <s v="Home Decor"/>
    <n v="3"/>
    <n v="1299"/>
    <n v="0.1"/>
    <n v="2070"/>
    <x v="2"/>
    <s v="Delivered"/>
    <s v="Website"/>
    <n v="4"/>
    <n v="3897"/>
    <n v="389.70000000000005"/>
    <n v="3507.3"/>
    <n v="2070"/>
    <n v="1437.3000000000002"/>
    <n v="0"/>
    <s v="Mar"/>
    <n v="2026"/>
    <x v="2"/>
  </r>
  <r>
    <s v="ORD104085"/>
    <d v="2026-03-30T00:00:00"/>
    <s v="CUST1871"/>
    <s v="Isha Mehta"/>
    <s v="Female"/>
    <n v="31"/>
    <x v="8"/>
    <s v="East"/>
    <s v="P024"/>
    <x v="13"/>
    <x v="1"/>
    <s v="Fragrance"/>
    <n v="2"/>
    <n v="1799"/>
    <n v="0.1"/>
    <n v="1800"/>
    <x v="0"/>
    <s v="Delivered"/>
    <s v="Website"/>
    <n v="1"/>
    <n v="3598"/>
    <n v="359.8"/>
    <n v="3238.2"/>
    <n v="1800"/>
    <n v="1438.1999999999998"/>
    <n v="0"/>
    <s v="Mar"/>
    <n v="2026"/>
    <x v="3"/>
  </r>
  <r>
    <s v="ORD101553"/>
    <d v="2026-03-30T00:00:00"/>
    <s v="CUST0082"/>
    <s v="Yash Agarwal"/>
    <s v="Female"/>
    <n v="18"/>
    <x v="15"/>
    <s v="West"/>
    <s v="P001"/>
    <x v="6"/>
    <x v="3"/>
    <s v="Audio"/>
    <n v="1"/>
    <n v="2499"/>
    <n v="0.1"/>
    <n v="1550"/>
    <x v="0"/>
    <s v="Delivered"/>
    <s v="Mobile App"/>
    <n v="4"/>
    <n v="2499"/>
    <n v="249.9"/>
    <n v="2249.1"/>
    <n v="1550"/>
    <n v="699.09999999999991"/>
    <n v="0"/>
    <s v="Mar"/>
    <n v="2026"/>
    <x v="0"/>
  </r>
  <r>
    <s v="ORD102436"/>
    <d v="2026-03-30T00:00:00"/>
    <s v="CUST1584"/>
    <s v="Mohit Sharma"/>
    <s v="Male"/>
    <n v="34"/>
    <x v="19"/>
    <s v="East"/>
    <s v="P008"/>
    <x v="2"/>
    <x v="2"/>
    <s v="Clothing"/>
    <n v="1"/>
    <n v="799"/>
    <n v="0.1"/>
    <n v="390"/>
    <x v="3"/>
    <s v="Delivered"/>
    <s v="Mobile App"/>
    <n v="4"/>
    <n v="799"/>
    <n v="79.900000000000006"/>
    <n v="719.1"/>
    <n v="390"/>
    <n v="329.1"/>
    <n v="0"/>
    <s v="Mar"/>
    <n v="2026"/>
    <x v="3"/>
  </r>
  <r>
    <s v="ORD102264"/>
    <d v="2026-03-30T00:00:00"/>
    <s v="CUST0052"/>
    <s v="Karan Jain"/>
    <s v="Male"/>
    <n v="29"/>
    <x v="3"/>
    <s v="East"/>
    <s v="P001"/>
    <x v="6"/>
    <x v="3"/>
    <s v="Audio"/>
    <n v="2"/>
    <n v="2499"/>
    <n v="0.05"/>
    <n v="3100"/>
    <x v="3"/>
    <s v="Delivered"/>
    <s v="Website"/>
    <n v="4"/>
    <n v="4998"/>
    <n v="249.9"/>
    <n v="4748.1000000000004"/>
    <n v="3100"/>
    <n v="1648.1000000000004"/>
    <n v="0"/>
    <s v="Mar"/>
    <n v="2026"/>
    <x v="3"/>
  </r>
  <r>
    <s v="ORD101575"/>
    <d v="2026-03-30T00:00:00"/>
    <s v="CUST1082"/>
    <s v="Rohan Rao"/>
    <s v="Male"/>
    <n v="40"/>
    <x v="20"/>
    <s v="South"/>
    <s v="P007"/>
    <x v="5"/>
    <x v="2"/>
    <s v="Footwear"/>
    <n v="1"/>
    <n v="2899"/>
    <n v="0"/>
    <n v="1700"/>
    <x v="3"/>
    <s v="Cancelled"/>
    <s v="Mobile App"/>
    <m/>
    <n v="2899"/>
    <n v="0"/>
    <n v="2899"/>
    <n v="1700"/>
    <n v="1199"/>
    <n v="0"/>
    <s v="Mar"/>
    <n v="2026"/>
    <x v="2"/>
  </r>
  <r>
    <s v="ORD101189"/>
    <d v="2026-03-30T00:00:00"/>
    <s v="CUST1609"/>
    <s v="Zoya Singh"/>
    <s v="Male"/>
    <n v="32"/>
    <x v="9"/>
    <s v="North"/>
    <s v="P017"/>
    <x v="17"/>
    <x v="5"/>
    <s v="Fitness"/>
    <n v="1"/>
    <n v="2499"/>
    <n v="0.2"/>
    <n v="1450"/>
    <x v="0"/>
    <s v="Delivered"/>
    <s v="Mobile App"/>
    <n v="5"/>
    <n v="2499"/>
    <n v="499.8"/>
    <n v="1999.2"/>
    <n v="1450"/>
    <n v="549.20000000000005"/>
    <n v="0"/>
    <s v="Mar"/>
    <n v="2026"/>
    <x v="3"/>
  </r>
  <r>
    <s v="ORD101242"/>
    <d v="2026-03-31T00:00:00"/>
    <s v="CUST2059"/>
    <s v="Kiara Chopra"/>
    <s v="Male"/>
    <n v="49"/>
    <x v="6"/>
    <s v="North"/>
    <s v="P005"/>
    <x v="27"/>
    <x v="3"/>
    <s v="Accessories"/>
    <n v="1"/>
    <n v="1599"/>
    <n v="0.3"/>
    <n v="920"/>
    <x v="3"/>
    <s v="Delivered"/>
    <s v="Website"/>
    <n v="4"/>
    <n v="1599"/>
    <n v="479.7"/>
    <n v="1119.3"/>
    <n v="920"/>
    <n v="199.29999999999995"/>
    <n v="0"/>
    <s v="Mar"/>
    <n v="2026"/>
    <x v="1"/>
  </r>
  <r>
    <s v="ORD104500"/>
    <d v="2026-03-31T00:00:00"/>
    <s v="CUST0074"/>
    <s v="Arjun Rao"/>
    <s v="Male"/>
    <n v="24"/>
    <x v="11"/>
    <s v="West"/>
    <s v="P003"/>
    <x v="9"/>
    <x v="3"/>
    <s v="Wearables"/>
    <n v="1"/>
    <n v="3299"/>
    <n v="0.1"/>
    <n v="2100"/>
    <x v="1"/>
    <s v="Delivered"/>
    <s v="Mobile App"/>
    <n v="3"/>
    <n v="3299"/>
    <n v="329.90000000000003"/>
    <n v="2969.1"/>
    <n v="2100"/>
    <n v="869.09999999999991"/>
    <n v="0"/>
    <s v="Mar"/>
    <n v="2026"/>
    <x v="0"/>
  </r>
  <r>
    <s v="ORD101560"/>
    <d v="2026-03-31T00:00:00"/>
    <s v="CUST1514"/>
    <s v="Arjun Rao"/>
    <s v="Male"/>
    <n v="27"/>
    <x v="6"/>
    <s v="North"/>
    <s v="P014"/>
    <x v="29"/>
    <x v="0"/>
    <s v="Home Decor"/>
    <n v="2"/>
    <n v="1299"/>
    <n v="0.1"/>
    <n v="1380"/>
    <x v="1"/>
    <s v="Delivered"/>
    <s v="Mobile App"/>
    <n v="4"/>
    <n v="2598"/>
    <n v="259.8"/>
    <n v="2338.1999999999998"/>
    <n v="1380"/>
    <n v="958.19999999999982"/>
    <n v="0"/>
    <s v="Mar"/>
    <n v="2026"/>
    <x v="3"/>
  </r>
  <r>
    <s v="ORD100048"/>
    <d v="2026-03-31T00:00:00"/>
    <s v="CUST1636"/>
    <s v="Varun Jain"/>
    <s v="Male"/>
    <n v="21"/>
    <x v="22"/>
    <s v="South"/>
    <s v="P022"/>
    <x v="4"/>
    <x v="1"/>
    <s v="Skincare"/>
    <n v="2"/>
    <n v="799"/>
    <n v="0.15"/>
    <n v="720"/>
    <x v="4"/>
    <s v="Delivered"/>
    <s v="Mobile App"/>
    <n v="4"/>
    <n v="1598"/>
    <n v="239.7"/>
    <n v="1358.3"/>
    <n v="720"/>
    <n v="638.29999999999995"/>
    <n v="0"/>
    <s v="Mar"/>
    <n v="2026"/>
    <x v="0"/>
  </r>
  <r>
    <s v="ORD103539"/>
    <d v="2026-03-31T00:00:00"/>
    <s v="CUST1954"/>
    <s v="Manish Agarwal"/>
    <s v="Female"/>
    <n v="21"/>
    <x v="21"/>
    <s v="East"/>
    <s v="P023"/>
    <x v="20"/>
    <x v="1"/>
    <s v="Haircare"/>
    <n v="3"/>
    <n v="649"/>
    <n v="0.3"/>
    <n v="870"/>
    <x v="4"/>
    <s v="Delivered"/>
    <s v="Mobile App"/>
    <n v="5"/>
    <n v="1947"/>
    <n v="584.1"/>
    <n v="1362.9"/>
    <n v="870"/>
    <n v="492.90000000000009"/>
    <n v="0"/>
    <s v="Mar"/>
    <n v="2026"/>
    <x v="0"/>
  </r>
  <r>
    <s v="ORD101829"/>
    <d v="2026-03-31T00:00:00"/>
    <s v="CUST1894"/>
    <s v="Kabir Gupta"/>
    <s v="Female"/>
    <n v="38"/>
    <x v="0"/>
    <s v="East"/>
    <s v="P008"/>
    <x v="2"/>
    <x v="2"/>
    <s v="Clothing"/>
    <n v="1"/>
    <n v="799"/>
    <n v="0.1"/>
    <n v="390"/>
    <x v="0"/>
    <s v="Delivered"/>
    <s v="Website"/>
    <n v="3"/>
    <n v="799"/>
    <n v="79.900000000000006"/>
    <n v="719.1"/>
    <n v="390"/>
    <n v="329.1"/>
    <n v="0"/>
    <s v="Mar"/>
    <n v="2026"/>
    <x v="2"/>
  </r>
  <r>
    <s v="ORD101320"/>
    <d v="2026-03-31T00:00:00"/>
    <s v="CUST1643"/>
    <s v="Kiara Chopra"/>
    <s v="Female"/>
    <n v="39"/>
    <x v="20"/>
    <s v="South"/>
    <s v="P007"/>
    <x v="5"/>
    <x v="2"/>
    <s v="Footwear"/>
    <n v="5"/>
    <n v="2899"/>
    <n v="0"/>
    <n v="8500"/>
    <x v="2"/>
    <s v="Delivered"/>
    <s v="Mobile App"/>
    <n v="5"/>
    <n v="14495"/>
    <n v="0"/>
    <n v="14495"/>
    <n v="8500"/>
    <n v="5995"/>
    <n v="0"/>
    <s v="Mar"/>
    <n v="2026"/>
    <x v="2"/>
  </r>
  <r>
    <s v="ORD102357"/>
    <d v="2026-03-31T00:00:00"/>
    <s v="CUST1305"/>
    <s v="Meera Singh"/>
    <s v="Female"/>
    <n v="36"/>
    <x v="6"/>
    <s v="North"/>
    <s v="P024"/>
    <x v="13"/>
    <x v="1"/>
    <s v="Fragrance"/>
    <n v="1"/>
    <n v="1799"/>
    <n v="0.05"/>
    <n v="900"/>
    <x v="4"/>
    <s v="Delivered"/>
    <s v="Mobile App"/>
    <n v="5"/>
    <n v="1799"/>
    <n v="89.95"/>
    <n v="1709.05"/>
    <n v="900"/>
    <n v="809.05"/>
    <n v="0"/>
    <s v="Mar"/>
    <n v="2026"/>
    <x v="2"/>
  </r>
  <r>
    <s v="ORD102744"/>
    <d v="2026-03-31T00:00:00"/>
    <s v="CUST1917"/>
    <s v="Kavya Patel"/>
    <s v="Male"/>
    <n v="31"/>
    <x v="18"/>
    <s v="South"/>
    <s v="P017"/>
    <x v="17"/>
    <x v="5"/>
    <s v="Fitness"/>
    <n v="1"/>
    <n v="2499"/>
    <n v="0.05"/>
    <n v="1450"/>
    <x v="0"/>
    <s v="Delivered"/>
    <s v="Mobile App"/>
    <n v="3"/>
    <n v="2499"/>
    <n v="124.95"/>
    <n v="2374.0500000000002"/>
    <n v="1450"/>
    <n v="924.05000000000018"/>
    <n v="0"/>
    <s v="Mar"/>
    <n v="2026"/>
    <x v="3"/>
  </r>
  <r>
    <s v="ORD103312"/>
    <d v="2026-03-31T00:00:00"/>
    <s v="CUST0191"/>
    <s v="Shivam Mehta"/>
    <s v="Male"/>
    <n v="32"/>
    <x v="14"/>
    <s v="South"/>
    <s v="P007"/>
    <x v="5"/>
    <x v="2"/>
    <s v="Footwear"/>
    <n v="2"/>
    <n v="2899"/>
    <n v="0.2"/>
    <n v="3400"/>
    <x v="4"/>
    <s v="Delivered"/>
    <s v="Website"/>
    <n v="5"/>
    <n v="5798"/>
    <n v="1159.6000000000001"/>
    <n v="4638.3999999999996"/>
    <n v="3400"/>
    <n v="1238.3999999999996"/>
    <n v="0"/>
    <s v="Mar"/>
    <n v="2026"/>
    <x v="3"/>
  </r>
  <r>
    <s v="ORD100993"/>
    <d v="2026-03-31T00:00:00"/>
    <s v="CUST2109"/>
    <s v="Kavya Patel"/>
    <s v="Female"/>
    <n v="35"/>
    <x v="4"/>
    <s v="South"/>
    <s v="P007"/>
    <x v="5"/>
    <x v="2"/>
    <s v="Footwear"/>
    <n v="3"/>
    <n v="2899"/>
    <n v="0.25"/>
    <n v="5100"/>
    <x v="1"/>
    <s v="Delivered"/>
    <s v="Mobile App"/>
    <n v="5"/>
    <n v="8697"/>
    <n v="2174.25"/>
    <n v="6522.75"/>
    <n v="5100"/>
    <n v="1422.75"/>
    <n v="0"/>
    <s v="Mar"/>
    <n v="2026"/>
    <x v="3"/>
  </r>
  <r>
    <s v="ORD100410"/>
    <d v="2026-03-31T00:00:00"/>
    <s v="CUST0115"/>
    <s v="Anjali Verma"/>
    <s v="Male"/>
    <n v="26"/>
    <x v="14"/>
    <s v="South"/>
    <s v="P006"/>
    <x v="8"/>
    <x v="2"/>
    <s v="Bags"/>
    <n v="1"/>
    <n v="1799"/>
    <n v="0.05"/>
    <n v="950"/>
    <x v="5"/>
    <s v="Cancelled"/>
    <s v="Website"/>
    <m/>
    <n v="1799"/>
    <n v="89.95"/>
    <n v="1709.05"/>
    <n v="950"/>
    <n v="759.05"/>
    <n v="0"/>
    <s v="Mar"/>
    <n v="2026"/>
    <x v="3"/>
  </r>
  <r>
    <s v="ORD101654"/>
    <d v="2026-03-31T00:00:00"/>
    <s v="CUST0634"/>
    <s v="Rohan Rao"/>
    <s v="Female"/>
    <n v="35"/>
    <x v="5"/>
    <s v="West"/>
    <s v="P015"/>
    <x v="23"/>
    <x v="0"/>
    <s v="Home Decor"/>
    <n v="2"/>
    <n v="1599"/>
    <n v="0.1"/>
    <n v="1700"/>
    <x v="5"/>
    <s v="Delivered"/>
    <s v="Mobile App"/>
    <n v="4"/>
    <n v="3198"/>
    <n v="319.8"/>
    <n v="2878.2"/>
    <n v="1700"/>
    <n v="1178.1999999999998"/>
    <n v="0"/>
    <s v="Mar"/>
    <n v="2026"/>
    <x v="3"/>
  </r>
  <r>
    <s v="ORD102404"/>
    <d v="2026-04-01T00:00:00"/>
    <s v="CUST0670"/>
    <s v="Pooja Kapoor"/>
    <s v="Male"/>
    <n v="21"/>
    <x v="17"/>
    <s v="North"/>
    <s v="P002"/>
    <x v="10"/>
    <x v="3"/>
    <s v="Audio"/>
    <n v="2"/>
    <n v="1899"/>
    <n v="0.2"/>
    <n v="2240"/>
    <x v="2"/>
    <s v="Delivered"/>
    <s v="Mobile App"/>
    <n v="3"/>
    <n v="3798"/>
    <n v="759.6"/>
    <n v="3038.4"/>
    <n v="2240"/>
    <n v="798.40000000000009"/>
    <n v="0"/>
    <s v="Apr"/>
    <n v="2026"/>
    <x v="0"/>
  </r>
  <r>
    <s v="ORD100473"/>
    <d v="2026-04-01T00:00:00"/>
    <s v="CUST2197"/>
    <s v="Pranav Bansal"/>
    <s v="Female"/>
    <n v="26"/>
    <x v="15"/>
    <s v="West"/>
    <s v="P011"/>
    <x v="24"/>
    <x v="0"/>
    <s v="Kitchen"/>
    <n v="2"/>
    <n v="3499"/>
    <n v="0"/>
    <n v="4500"/>
    <x v="0"/>
    <s v="Delivered"/>
    <s v="Mobile App"/>
    <n v="5"/>
    <n v="6998"/>
    <n v="0"/>
    <n v="6998"/>
    <n v="4500"/>
    <n v="2498"/>
    <n v="0"/>
    <s v="Apr"/>
    <n v="2026"/>
    <x v="3"/>
  </r>
  <r>
    <s v="ORD102936"/>
    <d v="2026-04-01T00:00:00"/>
    <s v="CUST0143"/>
    <s v="Isha Mehta"/>
    <s v="Female"/>
    <n v="31"/>
    <x v="8"/>
    <s v="East"/>
    <s v="P005"/>
    <x v="27"/>
    <x v="3"/>
    <s v="Accessories"/>
    <n v="4"/>
    <n v="1599"/>
    <n v="0.05"/>
    <n v="3680"/>
    <x v="0"/>
    <s v="Delivered"/>
    <s v="Website"/>
    <n v="2"/>
    <n v="6396"/>
    <n v="319.8"/>
    <n v="6076.2"/>
    <n v="3680"/>
    <n v="2396.1999999999998"/>
    <n v="0"/>
    <s v="Apr"/>
    <n v="2026"/>
    <x v="3"/>
  </r>
  <r>
    <s v="ORD102684"/>
    <d v="2026-04-01T00:00:00"/>
    <s v="CUST0475"/>
    <s v="Vansh Chopra"/>
    <s v="Female"/>
    <n v="26"/>
    <x v="7"/>
    <s v="West"/>
    <s v="P012"/>
    <x v="0"/>
    <x v="0"/>
    <s v="Kitchen"/>
    <n v="1"/>
    <n v="5999"/>
    <n v="0.1"/>
    <n v="3900"/>
    <x v="0"/>
    <s v="Delivered"/>
    <s v="Mobile App"/>
    <n v="4"/>
    <n v="5999"/>
    <n v="599.9"/>
    <n v="5399.1"/>
    <n v="3900"/>
    <n v="1499.1000000000004"/>
    <n v="0"/>
    <s v="Apr"/>
    <n v="2026"/>
    <x v="3"/>
  </r>
  <r>
    <s v="ORD100064"/>
    <d v="2026-04-01T00:00:00"/>
    <s v="CUST1002"/>
    <s v="Arjun Rao"/>
    <s v="Male"/>
    <n v="39"/>
    <x v="13"/>
    <s v="North"/>
    <s v="P024"/>
    <x v="13"/>
    <x v="1"/>
    <s v="Fragrance"/>
    <n v="3"/>
    <n v="1799"/>
    <n v="0"/>
    <n v="2700"/>
    <x v="0"/>
    <s v="Delivered"/>
    <s v="Website"/>
    <n v="3"/>
    <n v="5397"/>
    <n v="0"/>
    <n v="5397"/>
    <n v="2700"/>
    <n v="2697"/>
    <n v="0"/>
    <s v="Apr"/>
    <n v="2026"/>
    <x v="2"/>
  </r>
  <r>
    <s v="ORD100135"/>
    <d v="2026-04-01T00:00:00"/>
    <s v="CUST1189"/>
    <s v="Akash Bansal"/>
    <s v="Male"/>
    <n v="37"/>
    <x v="19"/>
    <s v="East"/>
    <s v="P005"/>
    <x v="27"/>
    <x v="3"/>
    <s v="Accessories"/>
    <n v="2"/>
    <n v="1599"/>
    <n v="0.15"/>
    <n v="1840"/>
    <x v="0"/>
    <s v="Delivered"/>
    <s v="Website"/>
    <n v="4"/>
    <n v="3198"/>
    <n v="479.7"/>
    <n v="2718.3"/>
    <n v="1840"/>
    <n v="878.30000000000018"/>
    <n v="0"/>
    <s v="Apr"/>
    <n v="2026"/>
    <x v="2"/>
  </r>
  <r>
    <s v="ORD102818"/>
    <d v="2026-04-01T00:00:00"/>
    <s v="CUST1272"/>
    <s v="Ishaan Malhotra"/>
    <s v="Male"/>
    <n v="43"/>
    <x v="5"/>
    <s v="West"/>
    <s v="P019"/>
    <x v="18"/>
    <x v="5"/>
    <s v="Sports"/>
    <n v="1"/>
    <n v="1499"/>
    <n v="0.2"/>
    <n v="800"/>
    <x v="1"/>
    <s v="Returned"/>
    <s v="Website"/>
    <n v="4"/>
    <n v="1499"/>
    <n v="299.8"/>
    <n v="1199.2"/>
    <n v="800"/>
    <n v="399.20000000000005"/>
    <n v="0"/>
    <s v="Apr"/>
    <n v="2026"/>
    <x v="2"/>
  </r>
  <r>
    <s v="ORD102855"/>
    <d v="2026-04-01T00:00:00"/>
    <s v="CUST0036"/>
    <s v="Varun Jain"/>
    <s v="Male"/>
    <n v="21"/>
    <x v="4"/>
    <s v="South"/>
    <s v="P003"/>
    <x v="9"/>
    <x v="3"/>
    <s v="Wearables"/>
    <n v="2"/>
    <n v="3299"/>
    <n v="0.05"/>
    <n v="4200"/>
    <x v="3"/>
    <s v="Returned"/>
    <s v="Mobile App"/>
    <n v="5"/>
    <n v="6598"/>
    <n v="329.90000000000003"/>
    <n v="6268.1"/>
    <n v="4200"/>
    <n v="2068.1000000000004"/>
    <n v="0"/>
    <s v="Apr"/>
    <n v="2026"/>
    <x v="0"/>
  </r>
  <r>
    <s v="ORD101722"/>
    <d v="2026-04-01T00:00:00"/>
    <s v="CUST1852"/>
    <s v="Ananya Kumar"/>
    <s v="Male"/>
    <n v="30"/>
    <x v="13"/>
    <s v="North"/>
    <s v="P028"/>
    <x v="12"/>
    <x v="4"/>
    <s v="Technology"/>
    <n v="2"/>
    <n v="1099"/>
    <n v="0.15"/>
    <n v="1040"/>
    <x v="0"/>
    <s v="Delivered"/>
    <s v="Website"/>
    <n v="5"/>
    <n v="2198"/>
    <n v="329.7"/>
    <n v="1868.3"/>
    <n v="1040"/>
    <n v="828.3"/>
    <n v="0"/>
    <s v="Apr"/>
    <n v="2026"/>
    <x v="3"/>
  </r>
  <r>
    <s v="ORD104072"/>
    <d v="2026-04-02T00:00:00"/>
    <s v="CUST1938"/>
    <s v="Yash Agarwal"/>
    <s v="Male"/>
    <n v="29"/>
    <x v="19"/>
    <s v="East"/>
    <s v="P005"/>
    <x v="27"/>
    <x v="3"/>
    <s v="Accessories"/>
    <n v="1"/>
    <n v="1599"/>
    <n v="0"/>
    <n v="920"/>
    <x v="4"/>
    <s v="Delivered"/>
    <s v="Website"/>
    <n v="2"/>
    <n v="1599"/>
    <n v="0"/>
    <n v="1599"/>
    <n v="920"/>
    <n v="679"/>
    <n v="0"/>
    <s v="Apr"/>
    <n v="2026"/>
    <x v="3"/>
  </r>
  <r>
    <s v="ORD103347"/>
    <d v="2026-04-02T00:00:00"/>
    <s v="CUST1983"/>
    <s v="Shivam Mehta"/>
    <s v="Male"/>
    <n v="54"/>
    <x v="5"/>
    <s v="West"/>
    <s v="P018"/>
    <x v="16"/>
    <x v="5"/>
    <s v="Sports"/>
    <n v="1"/>
    <n v="2199"/>
    <n v="0.25"/>
    <n v="1250"/>
    <x v="1"/>
    <s v="Delivered"/>
    <s v="Mobile App"/>
    <n v="4"/>
    <n v="2199"/>
    <n v="549.75"/>
    <n v="1649.25"/>
    <n v="1250"/>
    <n v="399.25"/>
    <n v="0"/>
    <s v="Apr"/>
    <n v="2026"/>
    <x v="1"/>
  </r>
  <r>
    <s v="ORD101802"/>
    <d v="2026-04-02T00:00:00"/>
    <s v="CUST1616"/>
    <s v="Mohit Sharma"/>
    <s v="Male"/>
    <n v="35"/>
    <x v="10"/>
    <s v="South"/>
    <s v="P014"/>
    <x v="29"/>
    <x v="0"/>
    <s v="Home Decor"/>
    <n v="2"/>
    <n v="1299"/>
    <n v="0"/>
    <n v="1380"/>
    <x v="3"/>
    <s v="Delivered"/>
    <s v="Mobile App"/>
    <n v="5"/>
    <n v="2598"/>
    <n v="0"/>
    <n v="2598"/>
    <n v="1380"/>
    <n v="1218"/>
    <n v="0"/>
    <s v="Apr"/>
    <n v="2026"/>
    <x v="3"/>
  </r>
  <r>
    <s v="ORD104469"/>
    <d v="2026-04-02T00:00:00"/>
    <s v="CUST1950"/>
    <s v="Pooja Kapoor"/>
    <s v="Female"/>
    <n v="37"/>
    <x v="5"/>
    <s v="West"/>
    <s v="P018"/>
    <x v="16"/>
    <x v="5"/>
    <s v="Sports"/>
    <n v="1"/>
    <n v="2199"/>
    <n v="0.1"/>
    <n v="1250"/>
    <x v="4"/>
    <s v="Returned"/>
    <s v="Mobile App"/>
    <n v="5"/>
    <n v="2199"/>
    <n v="219.9"/>
    <n v="1979.1"/>
    <n v="1250"/>
    <n v="729.09999999999991"/>
    <n v="0"/>
    <s v="Apr"/>
    <n v="2026"/>
    <x v="2"/>
  </r>
  <r>
    <s v="ORD102239"/>
    <d v="2026-04-02T00:00:00"/>
    <s v="CUST2089"/>
    <s v="Zoya Singh"/>
    <s v="Male"/>
    <n v="29"/>
    <x v="3"/>
    <s v="East"/>
    <s v="P020"/>
    <x v="14"/>
    <x v="5"/>
    <s v="Fitness"/>
    <n v="1"/>
    <n v="699"/>
    <n v="0.25"/>
    <n v="320"/>
    <x v="0"/>
    <s v="Delivered"/>
    <s v="Website"/>
    <n v="4"/>
    <n v="699"/>
    <n v="174.75"/>
    <n v="524.25"/>
    <n v="320"/>
    <n v="204.25"/>
    <n v="0"/>
    <s v="Apr"/>
    <n v="2026"/>
    <x v="3"/>
  </r>
  <r>
    <s v="ORD103969"/>
    <d v="2026-04-02T00:00:00"/>
    <s v="CUST0475"/>
    <s v="Vansh Chopra"/>
    <s v="Female"/>
    <n v="48"/>
    <x v="14"/>
    <s v="South"/>
    <s v="P009"/>
    <x v="21"/>
    <x v="2"/>
    <s v="Clothing"/>
    <n v="4"/>
    <n v="1999"/>
    <n v="0.1"/>
    <n v="4200"/>
    <x v="1"/>
    <s v="Delivered"/>
    <s v="Mobile App"/>
    <n v="2"/>
    <n v="7996"/>
    <n v="799.6"/>
    <n v="7196.4"/>
    <n v="4200"/>
    <n v="2996.3999999999996"/>
    <n v="0"/>
    <s v="Apr"/>
    <n v="2026"/>
    <x v="1"/>
  </r>
  <r>
    <s v="ORD100557"/>
    <d v="2026-04-02T00:00:00"/>
    <s v="CUST1915"/>
    <s v="Vansh Chopra"/>
    <s v="Female"/>
    <n v="34"/>
    <x v="18"/>
    <s v="South"/>
    <s v="P019"/>
    <x v="18"/>
    <x v="5"/>
    <s v="Sports"/>
    <n v="3"/>
    <n v="1499"/>
    <n v="0"/>
    <n v="2400"/>
    <x v="2"/>
    <s v="Delivered"/>
    <s v="Mobile App"/>
    <n v="5"/>
    <n v="4497"/>
    <n v="0"/>
    <n v="4497"/>
    <n v="2400"/>
    <n v="2097"/>
    <n v="0"/>
    <s v="Apr"/>
    <n v="2026"/>
    <x v="3"/>
  </r>
  <r>
    <s v="ORD100389"/>
    <d v="2026-04-02T00:00:00"/>
    <s v="CUST0942"/>
    <s v="Aditya Kapoor"/>
    <s v="Male"/>
    <n v="28"/>
    <x v="2"/>
    <s v="East"/>
    <s v="P025"/>
    <x v="1"/>
    <x v="1"/>
    <s v="Skincare"/>
    <n v="1"/>
    <n v="699"/>
    <n v="0.1"/>
    <n v="310"/>
    <x v="3"/>
    <s v="Delivered"/>
    <s v="Mobile App"/>
    <n v="5"/>
    <n v="699"/>
    <n v="69.900000000000006"/>
    <n v="629.1"/>
    <n v="310"/>
    <n v="319.10000000000002"/>
    <n v="0"/>
    <s v="Apr"/>
    <n v="2026"/>
    <x v="3"/>
  </r>
  <r>
    <s v="ORD102813"/>
    <d v="2026-04-02T00:00:00"/>
    <s v="CUST2065"/>
    <s v="Sakshi Mishra"/>
    <s v="Male"/>
    <n v="40"/>
    <x v="17"/>
    <s v="North"/>
    <s v="P005"/>
    <x v="27"/>
    <x v="3"/>
    <s v="Accessories"/>
    <n v="1"/>
    <n v="1599"/>
    <n v="0"/>
    <n v="920"/>
    <x v="0"/>
    <s v="Delivered"/>
    <s v="Mobile App"/>
    <n v="5"/>
    <n v="1599"/>
    <n v="0"/>
    <n v="1599"/>
    <n v="920"/>
    <n v="679"/>
    <n v="0"/>
    <s v="Apr"/>
    <n v="2026"/>
    <x v="2"/>
  </r>
  <r>
    <s v="ORD100552"/>
    <d v="2026-04-03T00:00:00"/>
    <s v="CUST1815"/>
    <s v="Aditi Saxena"/>
    <s v="Male"/>
    <n v="42"/>
    <x v="0"/>
    <s v="East"/>
    <s v="P017"/>
    <x v="17"/>
    <x v="5"/>
    <s v="Fitness"/>
    <n v="3"/>
    <n v="2499"/>
    <n v="0.2"/>
    <n v="4350"/>
    <x v="1"/>
    <s v="Delivered"/>
    <s v="Mobile App"/>
    <n v="5"/>
    <n v="7497"/>
    <n v="1499.4"/>
    <n v="5997.6"/>
    <n v="4350"/>
    <n v="1647.6000000000004"/>
    <n v="0"/>
    <s v="Apr"/>
    <n v="2026"/>
    <x v="2"/>
  </r>
  <r>
    <s v="ORD103108"/>
    <d v="2026-04-03T00:00:00"/>
    <s v="CUST1545"/>
    <s v="Zoya Singh"/>
    <s v="Male"/>
    <n v="29"/>
    <x v="1"/>
    <s v="North"/>
    <s v="P002"/>
    <x v="10"/>
    <x v="3"/>
    <s v="Audio"/>
    <n v="3"/>
    <n v="1899"/>
    <n v="0.1"/>
    <n v="3360"/>
    <x v="0"/>
    <s v="Delivered"/>
    <s v="Mobile App"/>
    <n v="5"/>
    <n v="5697"/>
    <n v="569.70000000000005"/>
    <n v="5127.3"/>
    <n v="3360"/>
    <n v="1767.3000000000002"/>
    <n v="0"/>
    <s v="Apr"/>
    <n v="2026"/>
    <x v="3"/>
  </r>
  <r>
    <s v="ORD104056"/>
    <d v="2026-04-03T00:00:00"/>
    <s v="CUST0834"/>
    <s v="Manish Agarwal"/>
    <s v="Female"/>
    <n v="34"/>
    <x v="8"/>
    <s v="East"/>
    <s v="P027"/>
    <x v="25"/>
    <x v="4"/>
    <s v="Business"/>
    <n v="1"/>
    <n v="699"/>
    <n v="0"/>
    <n v="300"/>
    <x v="5"/>
    <s v="Delivered"/>
    <s v="Mobile App"/>
    <n v="4"/>
    <n v="699"/>
    <n v="0"/>
    <n v="699"/>
    <n v="300"/>
    <n v="399"/>
    <n v="0"/>
    <s v="Apr"/>
    <n v="2026"/>
    <x v="3"/>
  </r>
  <r>
    <s v="ORD103552"/>
    <d v="2026-04-03T00:00:00"/>
    <s v="CUST1054"/>
    <s v="Pooja Kapoor"/>
    <s v="Female"/>
    <n v="30"/>
    <x v="5"/>
    <s v="West"/>
    <s v="P019"/>
    <x v="18"/>
    <x v="5"/>
    <s v="Sports"/>
    <n v="2"/>
    <n v="1499"/>
    <n v="0.1"/>
    <n v="1600"/>
    <x v="3"/>
    <s v="Delivered"/>
    <s v="Website"/>
    <n v="1"/>
    <n v="2998"/>
    <n v="299.8"/>
    <n v="2698.2"/>
    <n v="1600"/>
    <n v="1098.1999999999998"/>
    <n v="0"/>
    <s v="Apr"/>
    <n v="2026"/>
    <x v="3"/>
  </r>
  <r>
    <s v="ORD103605"/>
    <d v="2026-04-03T00:00:00"/>
    <s v="CUST1996"/>
    <s v="Rahul Kumar"/>
    <s v="Male"/>
    <n v="24"/>
    <x v="8"/>
    <s v="East"/>
    <s v="P021"/>
    <x v="3"/>
    <x v="1"/>
    <s v="Skincare"/>
    <n v="1"/>
    <n v="499"/>
    <n v="0.15"/>
    <n v="220"/>
    <x v="5"/>
    <s v="Returned"/>
    <s v="Mobile App"/>
    <n v="5"/>
    <n v="499"/>
    <n v="74.849999999999994"/>
    <n v="424.15"/>
    <n v="220"/>
    <n v="204.14999999999998"/>
    <n v="0"/>
    <s v="Apr"/>
    <n v="2026"/>
    <x v="0"/>
  </r>
  <r>
    <s v="ORD100907"/>
    <d v="2026-04-03T00:00:00"/>
    <s v="CUST0104"/>
    <s v="Sanya Malhotra"/>
    <s v="Male"/>
    <n v="40"/>
    <x v="14"/>
    <s v="South"/>
    <s v="P008"/>
    <x v="2"/>
    <x v="2"/>
    <s v="Clothing"/>
    <n v="1"/>
    <n v="799"/>
    <n v="0.15"/>
    <n v="390"/>
    <x v="5"/>
    <s v="Delivered"/>
    <s v="Mobile App"/>
    <n v="5"/>
    <n v="799"/>
    <n v="119.85"/>
    <n v="679.15"/>
    <n v="390"/>
    <n v="289.14999999999998"/>
    <n v="0"/>
    <s v="Apr"/>
    <n v="2026"/>
    <x v="2"/>
  </r>
  <r>
    <s v="ORD103558"/>
    <d v="2026-04-04T00:00:00"/>
    <s v="CUST1728"/>
    <s v="Aarav Sharma"/>
    <s v="Female"/>
    <n v="20"/>
    <x v="11"/>
    <s v="West"/>
    <s v="P006"/>
    <x v="8"/>
    <x v="2"/>
    <s v="Bags"/>
    <n v="1"/>
    <n v="1799"/>
    <n v="0.2"/>
    <n v="950"/>
    <x v="1"/>
    <s v="Delivered"/>
    <s v="Mobile App"/>
    <n v="3"/>
    <n v="1799"/>
    <n v="359.8"/>
    <n v="1439.2"/>
    <n v="950"/>
    <n v="489.20000000000005"/>
    <n v="0"/>
    <s v="Apr"/>
    <n v="2026"/>
    <x v="0"/>
  </r>
  <r>
    <s v="ORD100754"/>
    <d v="2026-04-04T00:00:00"/>
    <s v="CUST1246"/>
    <s v="Pooja Kapoor"/>
    <s v="Male"/>
    <n v="26"/>
    <x v="19"/>
    <s v="East"/>
    <s v="P006"/>
    <x v="8"/>
    <x v="2"/>
    <s v="Bags"/>
    <n v="2"/>
    <n v="1799"/>
    <n v="0.25"/>
    <n v="1900"/>
    <x v="5"/>
    <s v="Delivered"/>
    <s v="Website"/>
    <n v="4"/>
    <n v="3598"/>
    <n v="899.5"/>
    <n v="2698.5"/>
    <n v="1900"/>
    <n v="798.5"/>
    <n v="0"/>
    <s v="Apr"/>
    <n v="2026"/>
    <x v="3"/>
  </r>
  <r>
    <s v="ORD101379"/>
    <d v="2026-04-04T00:00:00"/>
    <s v="CUST1747"/>
    <s v="Anjali Verma"/>
    <s v="Male"/>
    <n v="40"/>
    <x v="2"/>
    <s v="East"/>
    <s v="P010"/>
    <x v="26"/>
    <x v="2"/>
    <s v="Clothing"/>
    <n v="2"/>
    <n v="1499"/>
    <n v="0.2"/>
    <n v="1560"/>
    <x v="3"/>
    <s v="Delivered"/>
    <s v="Mobile App"/>
    <n v="4"/>
    <n v="2998"/>
    <n v="599.6"/>
    <n v="2398.4"/>
    <n v="1560"/>
    <n v="838.40000000000009"/>
    <n v="0"/>
    <s v="Apr"/>
    <n v="2026"/>
    <x v="2"/>
  </r>
  <r>
    <s v="ORD104123"/>
    <d v="2026-04-04T00:00:00"/>
    <s v="CUST0507"/>
    <s v="Vansh Chopra"/>
    <s v="Female"/>
    <n v="35"/>
    <x v="9"/>
    <s v="North"/>
    <s v="P008"/>
    <x v="2"/>
    <x v="2"/>
    <s v="Clothing"/>
    <n v="1"/>
    <n v="799"/>
    <n v="0.15"/>
    <n v="390"/>
    <x v="0"/>
    <s v="Delivered"/>
    <s v="Mobile App"/>
    <n v="4"/>
    <n v="799"/>
    <n v="119.85"/>
    <n v="679.15"/>
    <n v="390"/>
    <n v="289.14999999999998"/>
    <n v="0"/>
    <s v="Apr"/>
    <n v="2026"/>
    <x v="3"/>
  </r>
  <r>
    <s v="ORD101288"/>
    <d v="2026-04-04T00:00:00"/>
    <s v="CUST0568"/>
    <s v="Ishaan Malhotra"/>
    <s v="Female"/>
    <n v="42"/>
    <x v="5"/>
    <s v="West"/>
    <s v="P007"/>
    <x v="5"/>
    <x v="2"/>
    <s v="Footwear"/>
    <n v="1"/>
    <n v="2899"/>
    <n v="0.15"/>
    <n v="1700"/>
    <x v="3"/>
    <s v="Cancelled"/>
    <s v="Mobile App"/>
    <m/>
    <n v="2899"/>
    <n v="434.84999999999997"/>
    <n v="2464.15"/>
    <n v="1700"/>
    <n v="764.15000000000009"/>
    <n v="0"/>
    <s v="Apr"/>
    <n v="2026"/>
    <x v="2"/>
  </r>
  <r>
    <s v="ORD100011"/>
    <d v="2026-04-04T00:00:00"/>
    <s v="CUST0254"/>
    <s v="Pooja Kapoor"/>
    <s v="Female"/>
    <n v="18"/>
    <x v="8"/>
    <s v="East"/>
    <s v="P024"/>
    <x v="13"/>
    <x v="1"/>
    <s v="Fragrance"/>
    <n v="1"/>
    <n v="1799"/>
    <n v="0.15"/>
    <n v="900"/>
    <x v="0"/>
    <s v="Delivered"/>
    <s v="Mobile App"/>
    <n v="5"/>
    <n v="1799"/>
    <n v="269.84999999999997"/>
    <n v="1529.15"/>
    <n v="900"/>
    <n v="629.15000000000009"/>
    <n v="0"/>
    <s v="Apr"/>
    <n v="2026"/>
    <x v="0"/>
  </r>
  <r>
    <s v="ORD102753"/>
    <d v="2026-04-04T00:00:00"/>
    <s v="CUST1637"/>
    <s v="Akash Bansal"/>
    <s v="Male"/>
    <n v="31"/>
    <x v="4"/>
    <s v="South"/>
    <s v="P028"/>
    <x v="12"/>
    <x v="4"/>
    <s v="Technology"/>
    <n v="3"/>
    <n v="1099"/>
    <n v="0.15"/>
    <n v="1560"/>
    <x v="0"/>
    <s v="Cancelled"/>
    <s v="Mobile App"/>
    <m/>
    <n v="3297"/>
    <n v="494.54999999999995"/>
    <n v="2802.45"/>
    <n v="1560"/>
    <n v="1242.4499999999998"/>
    <n v="0"/>
    <s v="Apr"/>
    <n v="2026"/>
    <x v="3"/>
  </r>
  <r>
    <s v="ORD102869"/>
    <d v="2026-04-04T00:00:00"/>
    <s v="CUST0178"/>
    <s v="Yash Agarwal"/>
    <s v="Female"/>
    <n v="29"/>
    <x v="1"/>
    <s v="North"/>
    <s v="P022"/>
    <x v="4"/>
    <x v="1"/>
    <s v="Skincare"/>
    <n v="1"/>
    <n v="799"/>
    <n v="0.05"/>
    <n v="360"/>
    <x v="4"/>
    <s v="Delivered"/>
    <s v="Mobile App"/>
    <n v="3"/>
    <n v="799"/>
    <n v="39.950000000000003"/>
    <n v="759.05"/>
    <n v="360"/>
    <n v="399.04999999999995"/>
    <n v="0"/>
    <s v="Apr"/>
    <n v="2026"/>
    <x v="3"/>
  </r>
  <r>
    <s v="ORD101665"/>
    <d v="2026-04-04T00:00:00"/>
    <s v="CUST1086"/>
    <s v="Pooja Kapoor"/>
    <s v="Male"/>
    <n v="47"/>
    <x v="17"/>
    <s v="North"/>
    <s v="P022"/>
    <x v="4"/>
    <x v="1"/>
    <s v="Skincare"/>
    <n v="1"/>
    <n v="799"/>
    <n v="0.1"/>
    <n v="360"/>
    <x v="2"/>
    <s v="Delivered"/>
    <s v="Mobile App"/>
    <n v="5"/>
    <n v="799"/>
    <n v="79.900000000000006"/>
    <n v="719.1"/>
    <n v="360"/>
    <n v="359.1"/>
    <n v="0"/>
    <s v="Apr"/>
    <n v="2026"/>
    <x v="1"/>
  </r>
  <r>
    <s v="ORD101612"/>
    <d v="2026-04-04T00:00:00"/>
    <s v="CUST0748"/>
    <s v="Rahul Kumar"/>
    <s v="Male"/>
    <n v="40"/>
    <x v="9"/>
    <s v="North"/>
    <s v="P004"/>
    <x v="19"/>
    <x v="3"/>
    <s v="Accessories"/>
    <n v="1"/>
    <n v="899"/>
    <n v="0.05"/>
    <n v="480"/>
    <x v="1"/>
    <s v="Delivered"/>
    <s v="Website"/>
    <n v="5"/>
    <n v="899"/>
    <n v="44.95"/>
    <n v="854.05"/>
    <n v="480"/>
    <n v="374.04999999999995"/>
    <n v="0"/>
    <s v="Apr"/>
    <n v="2026"/>
    <x v="2"/>
  </r>
  <r>
    <s v="ORD101272"/>
    <d v="2026-04-04T00:00:00"/>
    <s v="CUST0976"/>
    <s v="Mohit Sharma"/>
    <s v="Female"/>
    <n v="32"/>
    <x v="6"/>
    <s v="North"/>
    <s v="P029"/>
    <x v="11"/>
    <x v="4"/>
    <s v="Technology"/>
    <n v="1"/>
    <n v="1299"/>
    <n v="0"/>
    <n v="610"/>
    <x v="0"/>
    <s v="Delivered"/>
    <s v="Mobile App"/>
    <n v="5"/>
    <n v="1299"/>
    <n v="0"/>
    <n v="1299"/>
    <n v="610"/>
    <n v="689"/>
    <n v="0"/>
    <s v="Apr"/>
    <n v="2026"/>
    <x v="3"/>
  </r>
  <r>
    <s v="ORD101267"/>
    <d v="2026-04-05T00:00:00"/>
    <s v="CUST0360"/>
    <s v="Sanya Malhotra"/>
    <s v="Female"/>
    <n v="33"/>
    <x v="15"/>
    <s v="West"/>
    <s v="P026"/>
    <x v="15"/>
    <x v="4"/>
    <s v="Fiction"/>
    <n v="1"/>
    <n v="899"/>
    <n v="0.1"/>
    <n v="420"/>
    <x v="3"/>
    <s v="Delivered"/>
    <s v="Mobile App"/>
    <n v="4"/>
    <n v="899"/>
    <n v="89.9"/>
    <n v="809.1"/>
    <n v="420"/>
    <n v="389.1"/>
    <n v="0"/>
    <s v="Apr"/>
    <n v="2026"/>
    <x v="3"/>
  </r>
  <r>
    <s v="ORD101457"/>
    <d v="2026-04-05T00:00:00"/>
    <s v="CUST1850"/>
    <s v="Rohan Rao"/>
    <s v="Female"/>
    <n v="44"/>
    <x v="3"/>
    <s v="East"/>
    <s v="P003"/>
    <x v="9"/>
    <x v="3"/>
    <s v="Wearables"/>
    <n v="4"/>
    <n v="3299"/>
    <n v="0.2"/>
    <n v="8400"/>
    <x v="3"/>
    <s v="Delivered"/>
    <s v="Website"/>
    <n v="5"/>
    <n v="13196"/>
    <n v="2639.2000000000003"/>
    <n v="10556.8"/>
    <n v="8400"/>
    <n v="2156.7999999999993"/>
    <n v="0"/>
    <s v="Apr"/>
    <n v="2026"/>
    <x v="2"/>
  </r>
  <r>
    <s v="ORD100228"/>
    <d v="2026-04-05T00:00:00"/>
    <s v="CUST0092"/>
    <s v="Ananya Kumar"/>
    <s v="Male"/>
    <n v="18"/>
    <x v="22"/>
    <s v="South"/>
    <s v="P009"/>
    <x v="21"/>
    <x v="2"/>
    <s v="Clothing"/>
    <n v="1"/>
    <n v="1999"/>
    <n v="0.05"/>
    <n v="1050"/>
    <x v="3"/>
    <s v="Cancelled"/>
    <s v="Mobile App"/>
    <m/>
    <n v="1999"/>
    <n v="99.95"/>
    <n v="1899.05"/>
    <n v="1050"/>
    <n v="849.05"/>
    <n v="0"/>
    <s v="Apr"/>
    <n v="2026"/>
    <x v="0"/>
  </r>
  <r>
    <s v="ORD101724"/>
    <d v="2026-04-05T00:00:00"/>
    <s v="CUST0595"/>
    <s v="Anjali Verma"/>
    <s v="Male"/>
    <n v="34"/>
    <x v="21"/>
    <s v="East"/>
    <s v="P030"/>
    <x v="7"/>
    <x v="4"/>
    <s v="Self Development"/>
    <n v="2"/>
    <n v="599"/>
    <n v="0.2"/>
    <n v="520"/>
    <x v="2"/>
    <s v="Delivered"/>
    <s v="Website"/>
    <n v="4"/>
    <n v="1198"/>
    <n v="239.60000000000002"/>
    <n v="958.4"/>
    <n v="520"/>
    <n v="438.4"/>
    <n v="0"/>
    <s v="Apr"/>
    <n v="2026"/>
    <x v="3"/>
  </r>
  <r>
    <s v="ORD102277"/>
    <d v="2026-04-05T00:00:00"/>
    <s v="CUST0079"/>
    <s v="Isha Mehta"/>
    <s v="Male"/>
    <n v="18"/>
    <x v="23"/>
    <s v="West"/>
    <s v="P010"/>
    <x v="26"/>
    <x v="2"/>
    <s v="Clothing"/>
    <n v="1"/>
    <n v="1499"/>
    <n v="0.25"/>
    <n v="780"/>
    <x v="4"/>
    <s v="Delivered"/>
    <s v="Website"/>
    <n v="5"/>
    <n v="1499"/>
    <n v="374.75"/>
    <n v="1124.25"/>
    <n v="780"/>
    <n v="344.25"/>
    <n v="0"/>
    <s v="Apr"/>
    <n v="2026"/>
    <x v="0"/>
  </r>
  <r>
    <s v="ORD103915"/>
    <d v="2026-04-05T00:00:00"/>
    <s v="CUST0866"/>
    <s v="Manish Agarwal"/>
    <s v="Male"/>
    <n v="34"/>
    <x v="6"/>
    <s v="North"/>
    <s v="P020"/>
    <x v="14"/>
    <x v="5"/>
    <s v="Fitness"/>
    <n v="1"/>
    <n v="699"/>
    <n v="0.1"/>
    <n v="320"/>
    <x v="0"/>
    <s v="Delivered"/>
    <s v="Mobile App"/>
    <n v="4"/>
    <n v="699"/>
    <n v="69.900000000000006"/>
    <n v="629.1"/>
    <n v="320"/>
    <n v="309.10000000000002"/>
    <n v="0"/>
    <s v="Apr"/>
    <n v="2026"/>
    <x v="3"/>
  </r>
  <r>
    <s v="ORD100024"/>
    <d v="2026-04-05T00:00:00"/>
    <s v="CUST0858"/>
    <s v="Rohan Rao"/>
    <s v="Male"/>
    <n v="36"/>
    <x v="8"/>
    <s v="East"/>
    <s v="P012"/>
    <x v="0"/>
    <x v="0"/>
    <s v="Kitchen"/>
    <n v="1"/>
    <n v="5999"/>
    <n v="0.05"/>
    <n v="3900"/>
    <x v="1"/>
    <s v="Delivered"/>
    <s v="Mobile App"/>
    <n v="5"/>
    <n v="5999"/>
    <n v="299.95"/>
    <n v="5699.05"/>
    <n v="3900"/>
    <n v="1799.0500000000002"/>
    <n v="0"/>
    <s v="Apr"/>
    <n v="2026"/>
    <x v="2"/>
  </r>
  <r>
    <s v="ORD103888"/>
    <d v="2026-04-05T00:00:00"/>
    <s v="CUST0079"/>
    <s v="Isha Mehta"/>
    <s v="Female"/>
    <n v="35"/>
    <x v="2"/>
    <s v="East"/>
    <s v="P023"/>
    <x v="20"/>
    <x v="1"/>
    <s v="Haircare"/>
    <n v="2"/>
    <n v="649"/>
    <n v="0"/>
    <n v="580"/>
    <x v="0"/>
    <s v="Delivered"/>
    <s v="Mobile App"/>
    <n v="2"/>
    <n v="1298"/>
    <n v="0"/>
    <n v="1298"/>
    <n v="580"/>
    <n v="718"/>
    <n v="0"/>
    <s v="Apr"/>
    <n v="2026"/>
    <x v="3"/>
  </r>
  <r>
    <s v="ORD100829"/>
    <d v="2026-04-05T00:00:00"/>
    <s v="CUST0661"/>
    <s v="Pranav Bansal"/>
    <s v="Female"/>
    <n v="47"/>
    <x v="5"/>
    <s v="West"/>
    <s v="P027"/>
    <x v="25"/>
    <x v="4"/>
    <s v="Business"/>
    <n v="1"/>
    <n v="699"/>
    <n v="0.1"/>
    <n v="300"/>
    <x v="5"/>
    <s v="Delivered"/>
    <s v="Website"/>
    <n v="4"/>
    <n v="699"/>
    <n v="69.900000000000006"/>
    <n v="629.1"/>
    <n v="300"/>
    <n v="329.1"/>
    <n v="0"/>
    <s v="Apr"/>
    <n v="2026"/>
    <x v="1"/>
  </r>
  <r>
    <s v="ORD101971"/>
    <d v="2026-04-06T00:00:00"/>
    <s v="CUST0884"/>
    <s v="Karan Jain"/>
    <s v="Male"/>
    <n v="36"/>
    <x v="1"/>
    <s v="North"/>
    <s v="P027"/>
    <x v="25"/>
    <x v="4"/>
    <s v="Business"/>
    <n v="4"/>
    <n v="699"/>
    <n v="0.1"/>
    <n v="1200"/>
    <x v="0"/>
    <s v="Returned"/>
    <s v="Mobile App"/>
    <n v="5"/>
    <n v="2796"/>
    <n v="279.60000000000002"/>
    <n v="2516.4"/>
    <n v="1200"/>
    <n v="1316.4"/>
    <n v="0"/>
    <s v="Apr"/>
    <n v="2026"/>
    <x v="2"/>
  </r>
  <r>
    <s v="ORD100542"/>
    <d v="2026-04-06T00:00:00"/>
    <s v="CUST0813"/>
    <s v="Tanvi Patel"/>
    <s v="Male"/>
    <n v="30"/>
    <x v="15"/>
    <s v="West"/>
    <s v="P021"/>
    <x v="3"/>
    <x v="1"/>
    <s v="Skincare"/>
    <n v="3"/>
    <n v="499"/>
    <n v="0.2"/>
    <n v="660"/>
    <x v="0"/>
    <s v="Delivered"/>
    <s v="Website"/>
    <n v="2"/>
    <n v="1497"/>
    <n v="299.40000000000003"/>
    <n v="1197.5999999999999"/>
    <n v="660"/>
    <n v="537.59999999999991"/>
    <n v="0"/>
    <s v="Apr"/>
    <n v="2026"/>
    <x v="3"/>
  </r>
  <r>
    <s v="ORD100523"/>
    <d v="2026-04-06T00:00:00"/>
    <s v="CUST1734"/>
    <s v="Kabir Gupta"/>
    <s v="Male"/>
    <n v="33"/>
    <x v="21"/>
    <s v="East"/>
    <s v="P004"/>
    <x v="19"/>
    <x v="3"/>
    <s v="Accessories"/>
    <n v="1"/>
    <n v="899"/>
    <n v="0.15"/>
    <n v="480"/>
    <x v="2"/>
    <s v="Delivered"/>
    <s v="Mobile App"/>
    <n v="3"/>
    <n v="899"/>
    <n v="134.85"/>
    <n v="764.15"/>
    <n v="480"/>
    <n v="284.14999999999998"/>
    <n v="0"/>
    <s v="Apr"/>
    <n v="2026"/>
    <x v="3"/>
  </r>
  <r>
    <s v="ORD102854"/>
    <d v="2026-04-06T00:00:00"/>
    <s v="CUST0474"/>
    <s v="Rohan Rao"/>
    <s v="Female"/>
    <n v="25"/>
    <x v="7"/>
    <s v="West"/>
    <s v="P030"/>
    <x v="7"/>
    <x v="4"/>
    <s v="Self Development"/>
    <n v="1"/>
    <n v="599"/>
    <n v="0.05"/>
    <n v="260"/>
    <x v="3"/>
    <s v="Returned"/>
    <s v="Mobile App"/>
    <n v="5"/>
    <n v="599"/>
    <n v="29.950000000000003"/>
    <n v="569.04999999999995"/>
    <n v="260"/>
    <n v="309.04999999999995"/>
    <n v="0"/>
    <s v="Apr"/>
    <n v="2026"/>
    <x v="0"/>
  </r>
  <r>
    <s v="ORD104171"/>
    <d v="2026-04-06T00:00:00"/>
    <s v="CUST1349"/>
    <s v="Akash Bansal"/>
    <s v="Female"/>
    <n v="19"/>
    <x v="4"/>
    <s v="South"/>
    <s v="P026"/>
    <x v="15"/>
    <x v="4"/>
    <s v="Fiction"/>
    <n v="3"/>
    <n v="899"/>
    <n v="0.1"/>
    <n v="1260"/>
    <x v="0"/>
    <s v="Delivered"/>
    <s v="Website"/>
    <n v="5"/>
    <n v="2697"/>
    <n v="269.7"/>
    <n v="2427.3000000000002"/>
    <n v="1260"/>
    <n v="1167.3000000000002"/>
    <n v="0"/>
    <s v="Apr"/>
    <n v="2026"/>
    <x v="0"/>
  </r>
  <r>
    <s v="ORD100108"/>
    <d v="2026-04-06T00:00:00"/>
    <s v="CUST0472"/>
    <s v="Ishaan Malhotra"/>
    <s v="Male"/>
    <n v="26"/>
    <x v="6"/>
    <s v="North"/>
    <s v="P020"/>
    <x v="14"/>
    <x v="5"/>
    <s v="Fitness"/>
    <n v="1"/>
    <n v="699"/>
    <n v="0.15"/>
    <n v="320"/>
    <x v="3"/>
    <s v="Returned"/>
    <s v="Mobile App"/>
    <n v="5"/>
    <n v="699"/>
    <n v="104.85"/>
    <n v="594.15"/>
    <n v="320"/>
    <n v="274.14999999999998"/>
    <n v="0"/>
    <s v="Apr"/>
    <n v="2026"/>
    <x v="3"/>
  </r>
  <r>
    <s v="ORD101752"/>
    <d v="2026-04-07T00:00:00"/>
    <s v="CUST1434"/>
    <s v="Rohan Rao"/>
    <s v="Male"/>
    <n v="54"/>
    <x v="18"/>
    <s v="South"/>
    <s v="P001"/>
    <x v="6"/>
    <x v="3"/>
    <s v="Audio"/>
    <n v="3"/>
    <n v="2499"/>
    <n v="0.1"/>
    <n v="4650"/>
    <x v="0"/>
    <s v="Delivered"/>
    <s v="Website"/>
    <n v="4"/>
    <n v="7497"/>
    <n v="749.7"/>
    <n v="6747.3"/>
    <n v="4650"/>
    <n v="2097.3000000000002"/>
    <n v="0"/>
    <s v="Apr"/>
    <n v="2026"/>
    <x v="1"/>
  </r>
  <r>
    <s v="ORD100065"/>
    <d v="2026-04-07T00:00:00"/>
    <s v="CUST1661"/>
    <s v="Kavya Patel"/>
    <s v="Female"/>
    <n v="18"/>
    <x v="22"/>
    <s v="South"/>
    <s v="P012"/>
    <x v="0"/>
    <x v="0"/>
    <s v="Kitchen"/>
    <n v="1"/>
    <n v="5999"/>
    <n v="0.15"/>
    <n v="3900"/>
    <x v="2"/>
    <s v="Delivered"/>
    <s v="Mobile App"/>
    <n v="5"/>
    <n v="5999"/>
    <n v="899.85"/>
    <n v="5099.1499999999996"/>
    <n v="3900"/>
    <n v="1199.1499999999996"/>
    <n v="0"/>
    <s v="Apr"/>
    <n v="2026"/>
    <x v="0"/>
  </r>
  <r>
    <s v="ORD100838"/>
    <d v="2026-04-07T00:00:00"/>
    <s v="CUST1555"/>
    <s v="Anjali Verma"/>
    <s v="Male"/>
    <n v="50"/>
    <x v="18"/>
    <s v="South"/>
    <s v="P028"/>
    <x v="12"/>
    <x v="4"/>
    <s v="Technology"/>
    <n v="1"/>
    <n v="1099"/>
    <n v="0.1"/>
    <n v="520"/>
    <x v="1"/>
    <s v="Delivered"/>
    <s v="Mobile App"/>
    <n v="5"/>
    <n v="1099"/>
    <n v="109.9"/>
    <n v="989.1"/>
    <n v="520"/>
    <n v="469.1"/>
    <n v="0"/>
    <s v="Apr"/>
    <n v="2026"/>
    <x v="1"/>
  </r>
  <r>
    <s v="ORD104315"/>
    <d v="2026-04-07T00:00:00"/>
    <s v="CUST0850"/>
    <s v="Yash Agarwal"/>
    <s v="Female"/>
    <n v="31"/>
    <x v="0"/>
    <s v="East"/>
    <s v="P020"/>
    <x v="14"/>
    <x v="5"/>
    <s v="Fitness"/>
    <n v="3"/>
    <n v="699"/>
    <n v="0.05"/>
    <n v="960"/>
    <x v="4"/>
    <s v="Delivered"/>
    <s v="Website"/>
    <n v="4"/>
    <n v="2097"/>
    <n v="104.85000000000001"/>
    <n v="1992.15"/>
    <n v="960"/>
    <n v="1032.1500000000001"/>
    <n v="0"/>
    <s v="Apr"/>
    <n v="2026"/>
    <x v="3"/>
  </r>
  <r>
    <s v="ORD102979"/>
    <d v="2026-04-07T00:00:00"/>
    <s v="CUST1773"/>
    <s v="Tanvi Patel"/>
    <s v="Male"/>
    <n v="40"/>
    <x v="9"/>
    <s v="North"/>
    <s v="P025"/>
    <x v="1"/>
    <x v="1"/>
    <s v="Skincare"/>
    <n v="1"/>
    <n v="699"/>
    <n v="0"/>
    <n v="310"/>
    <x v="0"/>
    <s v="Returned"/>
    <s v="Website"/>
    <n v="4"/>
    <n v="699"/>
    <n v="0"/>
    <n v="699"/>
    <n v="310"/>
    <n v="389"/>
    <n v="0"/>
    <s v="Apr"/>
    <n v="2026"/>
    <x v="2"/>
  </r>
  <r>
    <s v="ORD103565"/>
    <d v="2026-04-07T00:00:00"/>
    <s v="CUST1499"/>
    <s v="Vansh Chopra"/>
    <s v="Male"/>
    <n v="19"/>
    <x v="20"/>
    <s v="South"/>
    <s v="P029"/>
    <x v="11"/>
    <x v="4"/>
    <s v="Technology"/>
    <n v="3"/>
    <n v="1299"/>
    <n v="0"/>
    <n v="1830"/>
    <x v="0"/>
    <s v="Delivered"/>
    <s v="Mobile App"/>
    <n v="4"/>
    <n v="3897"/>
    <n v="0"/>
    <n v="3897"/>
    <n v="1830"/>
    <n v="2067"/>
    <n v="0"/>
    <s v="Apr"/>
    <n v="2026"/>
    <x v="0"/>
  </r>
  <r>
    <s v="ORD104013"/>
    <d v="2026-04-07T00:00:00"/>
    <s v="CUST1169"/>
    <s v="Sakshi Mishra"/>
    <s v="Male"/>
    <n v="41"/>
    <x v="4"/>
    <s v="South"/>
    <s v="P006"/>
    <x v="8"/>
    <x v="2"/>
    <s v="Bags"/>
    <n v="1"/>
    <n v="1799"/>
    <n v="0.1"/>
    <n v="950"/>
    <x v="0"/>
    <s v="Delivered"/>
    <s v="Website"/>
    <n v="4"/>
    <n v="1799"/>
    <n v="179.9"/>
    <n v="1619.1"/>
    <n v="950"/>
    <n v="669.09999999999991"/>
    <n v="0"/>
    <s v="Apr"/>
    <n v="2026"/>
    <x v="2"/>
  </r>
  <r>
    <s v="ORD100100"/>
    <d v="2026-04-07T00:00:00"/>
    <s v="CUST0282"/>
    <s v="Rohan Rao"/>
    <s v="Male"/>
    <n v="18"/>
    <x v="7"/>
    <s v="West"/>
    <s v="P027"/>
    <x v="25"/>
    <x v="4"/>
    <s v="Business"/>
    <n v="1"/>
    <n v="699"/>
    <n v="0.2"/>
    <n v="300"/>
    <x v="5"/>
    <s v="Delivered"/>
    <s v="Mobile App"/>
    <n v="5"/>
    <n v="699"/>
    <n v="139.80000000000001"/>
    <n v="559.20000000000005"/>
    <n v="300"/>
    <n v="259.20000000000005"/>
    <n v="0"/>
    <s v="Apr"/>
    <n v="2026"/>
    <x v="0"/>
  </r>
  <r>
    <s v="ORD101964"/>
    <d v="2026-04-08T00:00:00"/>
    <s v="CUST0465"/>
    <s v="Sakshi Mishra"/>
    <s v="Male"/>
    <n v="29"/>
    <x v="17"/>
    <s v="North"/>
    <s v="P003"/>
    <x v="9"/>
    <x v="3"/>
    <s v="Wearables"/>
    <n v="1"/>
    <n v="3299"/>
    <n v="0.1"/>
    <n v="2100"/>
    <x v="3"/>
    <s v="Delivered"/>
    <s v="Website"/>
    <n v="5"/>
    <n v="3299"/>
    <n v="329.90000000000003"/>
    <n v="2969.1"/>
    <n v="2100"/>
    <n v="869.09999999999991"/>
    <n v="0"/>
    <s v="Apr"/>
    <n v="2026"/>
    <x v="3"/>
  </r>
  <r>
    <s v="ORD101967"/>
    <d v="2026-04-08T00:00:00"/>
    <s v="CUST1750"/>
    <s v="Simran Gupta"/>
    <s v="Female"/>
    <n v="32"/>
    <x v="3"/>
    <s v="East"/>
    <s v="P017"/>
    <x v="17"/>
    <x v="5"/>
    <s v="Fitness"/>
    <n v="5"/>
    <n v="2499"/>
    <n v="0.05"/>
    <n v="7250"/>
    <x v="5"/>
    <s v="Delivered"/>
    <s v="Mobile App"/>
    <n v="4"/>
    <n v="12495"/>
    <n v="624.75"/>
    <n v="11870.25"/>
    <n v="7250"/>
    <n v="4620.25"/>
    <n v="0"/>
    <s v="Apr"/>
    <n v="2026"/>
    <x v="3"/>
  </r>
  <r>
    <s v="ORD101347"/>
    <d v="2026-04-08T00:00:00"/>
    <s v="CUST0112"/>
    <s v="Mohit Sharma"/>
    <s v="Female"/>
    <n v="33"/>
    <x v="16"/>
    <s v="North"/>
    <s v="P016"/>
    <x v="28"/>
    <x v="5"/>
    <s v="Fitness"/>
    <n v="1"/>
    <n v="999"/>
    <n v="0.25"/>
    <n v="520"/>
    <x v="0"/>
    <s v="Delivered"/>
    <s v="Mobile App"/>
    <n v="3"/>
    <n v="999"/>
    <n v="249.75"/>
    <n v="749.25"/>
    <n v="520"/>
    <n v="229.25"/>
    <n v="0"/>
    <s v="Apr"/>
    <n v="2026"/>
    <x v="3"/>
  </r>
  <r>
    <s v="ORD101178"/>
    <d v="2026-04-08T00:00:00"/>
    <s v="CUST2030"/>
    <s v="Aditya Kapoor"/>
    <s v="Male"/>
    <n v="37"/>
    <x v="4"/>
    <s v="South"/>
    <s v="P029"/>
    <x v="11"/>
    <x v="4"/>
    <s v="Technology"/>
    <n v="1"/>
    <n v="1299"/>
    <n v="0.15"/>
    <n v="610"/>
    <x v="4"/>
    <s v="Delivered"/>
    <s v="Mobile App"/>
    <n v="5"/>
    <n v="1299"/>
    <n v="194.85"/>
    <n v="1104.1500000000001"/>
    <n v="610"/>
    <n v="494.15000000000009"/>
    <n v="0"/>
    <s v="Apr"/>
    <n v="2026"/>
    <x v="2"/>
  </r>
  <r>
    <s v="ORD104037"/>
    <d v="2026-04-08T00:00:00"/>
    <s v="CUST2193"/>
    <s v="Sakshi Mishra"/>
    <s v="Male"/>
    <n v="39"/>
    <x v="19"/>
    <s v="East"/>
    <s v="P025"/>
    <x v="1"/>
    <x v="1"/>
    <s v="Skincare"/>
    <n v="2"/>
    <n v="699"/>
    <n v="0.1"/>
    <n v="620"/>
    <x v="3"/>
    <s v="Delivered"/>
    <s v="Mobile App"/>
    <n v="4"/>
    <n v="1398"/>
    <n v="139.80000000000001"/>
    <n v="1258.2"/>
    <n v="620"/>
    <n v="638.20000000000005"/>
    <n v="0"/>
    <s v="Apr"/>
    <n v="2026"/>
    <x v="2"/>
  </r>
  <r>
    <s v="ORD101915"/>
    <d v="2026-04-08T00:00:00"/>
    <s v="CUST0336"/>
    <s v="Mohit Sharma"/>
    <s v="Male"/>
    <n v="37"/>
    <x v="19"/>
    <s v="East"/>
    <s v="P030"/>
    <x v="7"/>
    <x v="4"/>
    <s v="Self Development"/>
    <n v="3"/>
    <n v="599"/>
    <n v="0"/>
    <n v="780"/>
    <x v="0"/>
    <s v="Returned"/>
    <s v="Website"/>
    <n v="4"/>
    <n v="1797"/>
    <n v="0"/>
    <n v="1797"/>
    <n v="780"/>
    <n v="1017"/>
    <n v="0"/>
    <s v="Apr"/>
    <n v="2026"/>
    <x v="2"/>
  </r>
  <r>
    <s v="ORD101801"/>
    <d v="2026-04-08T00:00:00"/>
    <s v="CUST1554"/>
    <s v="Yash Agarwal"/>
    <s v="Male"/>
    <n v="18"/>
    <x v="13"/>
    <s v="North"/>
    <s v="P008"/>
    <x v="2"/>
    <x v="2"/>
    <s v="Clothing"/>
    <n v="1"/>
    <n v="799"/>
    <n v="0.25"/>
    <n v="390"/>
    <x v="0"/>
    <s v="Delivered"/>
    <s v="Mobile App"/>
    <n v="3"/>
    <n v="799"/>
    <n v="199.75"/>
    <n v="599.25"/>
    <n v="390"/>
    <n v="209.25"/>
    <n v="0"/>
    <s v="Apr"/>
    <n v="2026"/>
    <x v="0"/>
  </r>
  <r>
    <s v="ORD104687"/>
    <d v="2026-04-08T00:00:00"/>
    <s v="CUST1150"/>
    <s v="Pooja Kapoor"/>
    <s v="Male"/>
    <n v="30"/>
    <x v="18"/>
    <s v="South"/>
    <s v="P001"/>
    <x v="6"/>
    <x v="3"/>
    <s v="Audio"/>
    <n v="1"/>
    <n v="2499"/>
    <n v="0.1"/>
    <n v="1550"/>
    <x v="3"/>
    <s v="Delivered"/>
    <s v="Mobile App"/>
    <n v="4"/>
    <n v="2499"/>
    <n v="249.9"/>
    <n v="2249.1"/>
    <n v="1550"/>
    <n v="699.09999999999991"/>
    <n v="0"/>
    <s v="Apr"/>
    <n v="2026"/>
    <x v="3"/>
  </r>
  <r>
    <s v="ORD104984"/>
    <d v="2026-04-09T00:00:00"/>
    <s v="CUST1604"/>
    <s v="Varun Jain"/>
    <s v="Female"/>
    <n v="18"/>
    <x v="15"/>
    <s v="West"/>
    <s v="P023"/>
    <x v="20"/>
    <x v="1"/>
    <s v="Haircare"/>
    <n v="1"/>
    <n v="649"/>
    <n v="0"/>
    <n v="290"/>
    <x v="3"/>
    <s v="Delivered"/>
    <s v="Mobile App"/>
    <n v="4"/>
    <n v="649"/>
    <n v="0"/>
    <n v="649"/>
    <n v="290"/>
    <n v="359"/>
    <n v="0"/>
    <s v="Apr"/>
    <n v="2026"/>
    <x v="0"/>
  </r>
  <r>
    <s v="ORD104878"/>
    <d v="2026-04-09T00:00:00"/>
    <s v="CUST0408"/>
    <s v="Ishaan Malhotra"/>
    <s v="Female"/>
    <n v="25"/>
    <x v="8"/>
    <s v="East"/>
    <s v="P016"/>
    <x v="28"/>
    <x v="5"/>
    <s v="Fitness"/>
    <n v="1"/>
    <n v="999"/>
    <n v="0.1"/>
    <n v="520"/>
    <x v="3"/>
    <s v="Delivered"/>
    <s v="Website"/>
    <n v="1"/>
    <n v="999"/>
    <n v="99.9"/>
    <n v="899.1"/>
    <n v="520"/>
    <n v="379.1"/>
    <n v="0"/>
    <s v="Apr"/>
    <n v="2026"/>
    <x v="0"/>
  </r>
  <r>
    <s v="ORD103125"/>
    <d v="2026-04-09T00:00:00"/>
    <s v="CUST0955"/>
    <s v="Vansh Chopra"/>
    <s v="Female"/>
    <n v="36"/>
    <x v="9"/>
    <s v="North"/>
    <s v="P020"/>
    <x v="14"/>
    <x v="5"/>
    <s v="Fitness"/>
    <n v="3"/>
    <n v="699"/>
    <n v="0.25"/>
    <n v="960"/>
    <x v="3"/>
    <s v="Delivered"/>
    <s v="Website"/>
    <n v="1"/>
    <n v="2097"/>
    <n v="524.25"/>
    <n v="1572.75"/>
    <n v="960"/>
    <n v="612.75"/>
    <n v="0"/>
    <s v="Apr"/>
    <n v="2026"/>
    <x v="2"/>
  </r>
  <r>
    <s v="ORD103911"/>
    <d v="2026-04-09T00:00:00"/>
    <s v="CUST2193"/>
    <s v="Sakshi Mishra"/>
    <s v="Male"/>
    <n v="32"/>
    <x v="1"/>
    <s v="North"/>
    <s v="P010"/>
    <x v="26"/>
    <x v="2"/>
    <s v="Clothing"/>
    <n v="1"/>
    <n v="1499"/>
    <n v="0.15"/>
    <n v="780"/>
    <x v="3"/>
    <s v="Delivered"/>
    <s v="Mobile App"/>
    <n v="5"/>
    <n v="1499"/>
    <n v="224.85"/>
    <n v="1274.1500000000001"/>
    <n v="780"/>
    <n v="494.15000000000009"/>
    <n v="0"/>
    <s v="Apr"/>
    <n v="2026"/>
    <x v="3"/>
  </r>
  <r>
    <s v="ORD100176"/>
    <d v="2026-04-09T00:00:00"/>
    <s v="CUST0121"/>
    <s v="Meera Singh"/>
    <s v="Female"/>
    <n v="32"/>
    <x v="0"/>
    <s v="East"/>
    <s v="P024"/>
    <x v="13"/>
    <x v="1"/>
    <s v="Fragrance"/>
    <n v="1"/>
    <n v="1799"/>
    <n v="0.15"/>
    <n v="900"/>
    <x v="4"/>
    <s v="Delivered"/>
    <s v="Website"/>
    <n v="5"/>
    <n v="1799"/>
    <n v="269.84999999999997"/>
    <n v="1529.15"/>
    <n v="900"/>
    <n v="629.15000000000009"/>
    <n v="0"/>
    <s v="Apr"/>
    <n v="2026"/>
    <x v="3"/>
  </r>
  <r>
    <s v="ORD102796"/>
    <d v="2026-04-10T00:00:00"/>
    <s v="CUST0553"/>
    <s v="Zoya Singh"/>
    <s v="Male"/>
    <n v="32"/>
    <x v="6"/>
    <s v="North"/>
    <s v="P007"/>
    <x v="5"/>
    <x v="2"/>
    <s v="Footwear"/>
    <n v="3"/>
    <n v="2899"/>
    <n v="0.2"/>
    <n v="5100"/>
    <x v="1"/>
    <s v="Delivered"/>
    <s v="Website"/>
    <n v="5"/>
    <n v="8697"/>
    <n v="1739.4"/>
    <n v="6957.6"/>
    <n v="5100"/>
    <n v="1857.6000000000004"/>
    <n v="0"/>
    <s v="Apr"/>
    <n v="2026"/>
    <x v="3"/>
  </r>
  <r>
    <s v="ORD103343"/>
    <d v="2026-04-10T00:00:00"/>
    <s v="CUST1226"/>
    <s v="Arjun Rao"/>
    <s v="Female"/>
    <n v="39"/>
    <x v="10"/>
    <s v="South"/>
    <s v="P011"/>
    <x v="24"/>
    <x v="0"/>
    <s v="Kitchen"/>
    <n v="1"/>
    <n v="3499"/>
    <n v="0.2"/>
    <n v="2250"/>
    <x v="1"/>
    <s v="Delivered"/>
    <s v="Mobile App"/>
    <n v="3"/>
    <n v="3499"/>
    <n v="699.80000000000007"/>
    <n v="2799.2"/>
    <n v="2250"/>
    <n v="549.19999999999982"/>
    <n v="0"/>
    <s v="Apr"/>
    <n v="2026"/>
    <x v="2"/>
  </r>
  <r>
    <s v="ORD104155"/>
    <d v="2026-04-10T00:00:00"/>
    <s v="CUST0254"/>
    <s v="Pooja Kapoor"/>
    <s v="Female"/>
    <n v="18"/>
    <x v="18"/>
    <s v="South"/>
    <s v="P010"/>
    <x v="26"/>
    <x v="2"/>
    <s v="Clothing"/>
    <n v="1"/>
    <n v="1499"/>
    <n v="0.05"/>
    <n v="780"/>
    <x v="3"/>
    <s v="Delivered"/>
    <s v="Mobile App"/>
    <n v="4"/>
    <n v="1499"/>
    <n v="74.95"/>
    <n v="1424.05"/>
    <n v="780"/>
    <n v="644.04999999999995"/>
    <n v="0"/>
    <s v="Apr"/>
    <n v="2026"/>
    <x v="0"/>
  </r>
  <r>
    <s v="ORD102586"/>
    <d v="2026-04-10T00:00:00"/>
    <s v="CUST0937"/>
    <s v="Zoya Singh"/>
    <s v="Male"/>
    <n v="37"/>
    <x v="23"/>
    <s v="West"/>
    <s v="P003"/>
    <x v="9"/>
    <x v="3"/>
    <s v="Wearables"/>
    <n v="3"/>
    <n v="3299"/>
    <n v="0.15"/>
    <n v="6300"/>
    <x v="4"/>
    <s v="Delivered"/>
    <s v="Website"/>
    <n v="5"/>
    <n v="9897"/>
    <n v="1484.55"/>
    <n v="8412.4500000000007"/>
    <n v="6300"/>
    <n v="2112.4500000000007"/>
    <n v="0"/>
    <s v="Apr"/>
    <n v="2026"/>
    <x v="2"/>
  </r>
  <r>
    <s v="ORD104602"/>
    <d v="2026-04-10T00:00:00"/>
    <s v="CUST2067"/>
    <s v="Anjali Verma"/>
    <s v="Female"/>
    <n v="26"/>
    <x v="9"/>
    <s v="North"/>
    <s v="P003"/>
    <x v="9"/>
    <x v="3"/>
    <s v="Wearables"/>
    <n v="2"/>
    <n v="3299"/>
    <n v="0.05"/>
    <n v="4200"/>
    <x v="4"/>
    <s v="Returned"/>
    <s v="Mobile App"/>
    <n v="5"/>
    <n v="6598"/>
    <n v="329.90000000000003"/>
    <n v="6268.1"/>
    <n v="4200"/>
    <n v="2068.1000000000004"/>
    <n v="0"/>
    <s v="Apr"/>
    <n v="2026"/>
    <x v="3"/>
  </r>
  <r>
    <s v="ORD103652"/>
    <d v="2026-04-10T00:00:00"/>
    <s v="CUST1270"/>
    <s v="Simran Gupta"/>
    <s v="Female"/>
    <n v="19"/>
    <x v="15"/>
    <s v="West"/>
    <s v="P007"/>
    <x v="5"/>
    <x v="2"/>
    <s v="Footwear"/>
    <n v="2"/>
    <n v="2899"/>
    <n v="0.15"/>
    <n v="3400"/>
    <x v="1"/>
    <s v="Delivered"/>
    <s v="Website"/>
    <n v="4"/>
    <n v="5798"/>
    <n v="869.69999999999993"/>
    <n v="4928.3"/>
    <n v="3400"/>
    <n v="1528.3000000000002"/>
    <n v="0"/>
    <s v="Apr"/>
    <n v="2026"/>
    <x v="0"/>
  </r>
  <r>
    <s v="ORD102309"/>
    <d v="2026-04-10T00:00:00"/>
    <s v="CUST0368"/>
    <s v="Mohit Sharma"/>
    <s v="Female"/>
    <n v="30"/>
    <x v="0"/>
    <s v="East"/>
    <s v="P011"/>
    <x v="24"/>
    <x v="0"/>
    <s v="Kitchen"/>
    <n v="3"/>
    <n v="3499"/>
    <n v="0.15"/>
    <n v="6750"/>
    <x v="3"/>
    <s v="Delivered"/>
    <s v="Website"/>
    <n v="4"/>
    <n v="10497"/>
    <n v="1574.55"/>
    <n v="8922.4500000000007"/>
    <n v="6750"/>
    <n v="2172.4500000000007"/>
    <n v="0"/>
    <s v="Apr"/>
    <n v="2026"/>
    <x v="3"/>
  </r>
  <r>
    <s v="ORD101846"/>
    <d v="2026-04-10T00:00:00"/>
    <s v="CUST1422"/>
    <s v="Aditya Kapoor"/>
    <s v="Female"/>
    <n v="32"/>
    <x v="3"/>
    <s v="East"/>
    <s v="P005"/>
    <x v="27"/>
    <x v="3"/>
    <s v="Accessories"/>
    <n v="4"/>
    <n v="1599"/>
    <n v="0.05"/>
    <n v="3680"/>
    <x v="2"/>
    <s v="Delivered"/>
    <s v="Website"/>
    <n v="5"/>
    <n v="6396"/>
    <n v="319.8"/>
    <n v="6076.2"/>
    <n v="3680"/>
    <n v="2396.1999999999998"/>
    <n v="0"/>
    <s v="Apr"/>
    <n v="2026"/>
    <x v="3"/>
  </r>
  <r>
    <s v="ORD101735"/>
    <d v="2026-04-11T00:00:00"/>
    <s v="CUST0337"/>
    <s v="Sakshi Mishra"/>
    <s v="Male"/>
    <n v="27"/>
    <x v="2"/>
    <s v="East"/>
    <s v="P007"/>
    <x v="5"/>
    <x v="2"/>
    <s v="Footwear"/>
    <n v="2"/>
    <n v="2899"/>
    <n v="0.05"/>
    <n v="3400"/>
    <x v="3"/>
    <s v="Delivered"/>
    <s v="Mobile App"/>
    <n v="3"/>
    <n v="5798"/>
    <n v="289.90000000000003"/>
    <n v="5508.1"/>
    <n v="3400"/>
    <n v="2108.1000000000004"/>
    <n v="0"/>
    <s v="Apr"/>
    <n v="2026"/>
    <x v="3"/>
  </r>
  <r>
    <s v="ORD104690"/>
    <d v="2026-04-11T00:00:00"/>
    <s v="CUST1009"/>
    <s v="Sakshi Mishra"/>
    <s v="Female"/>
    <n v="24"/>
    <x v="16"/>
    <s v="North"/>
    <s v="P009"/>
    <x v="21"/>
    <x v="2"/>
    <s v="Clothing"/>
    <n v="1"/>
    <n v="1999"/>
    <n v="0.05"/>
    <n v="1050"/>
    <x v="2"/>
    <s v="Delivered"/>
    <s v="Website"/>
    <n v="5"/>
    <n v="1999"/>
    <n v="99.95"/>
    <n v="1899.05"/>
    <n v="1050"/>
    <n v="849.05"/>
    <n v="0"/>
    <s v="Apr"/>
    <n v="2026"/>
    <x v="0"/>
  </r>
  <r>
    <s v="ORD100624"/>
    <d v="2026-04-11T00:00:00"/>
    <s v="CUST1565"/>
    <s v="Kavya Patel"/>
    <s v="Male"/>
    <n v="19"/>
    <x v="2"/>
    <s v="East"/>
    <s v="P012"/>
    <x v="0"/>
    <x v="0"/>
    <s v="Kitchen"/>
    <n v="1"/>
    <n v="5999"/>
    <n v="0.15"/>
    <n v="3900"/>
    <x v="3"/>
    <s v="Cancelled"/>
    <s v="Mobile App"/>
    <m/>
    <n v="5999"/>
    <n v="899.85"/>
    <n v="5099.1499999999996"/>
    <n v="3900"/>
    <n v="1199.1499999999996"/>
    <n v="0"/>
    <s v="Apr"/>
    <n v="2026"/>
    <x v="0"/>
  </r>
  <r>
    <s v="ORD101961"/>
    <d v="2026-04-11T00:00:00"/>
    <s v="CUST0344"/>
    <s v="Ishaan Malhotra"/>
    <s v="Female"/>
    <n v="35"/>
    <x v="23"/>
    <s v="West"/>
    <s v="P002"/>
    <x v="10"/>
    <x v="3"/>
    <s v="Audio"/>
    <n v="1"/>
    <n v="1899"/>
    <n v="0.1"/>
    <n v="1120"/>
    <x v="1"/>
    <s v="Delivered"/>
    <s v="Website"/>
    <n v="5"/>
    <n v="1899"/>
    <n v="189.9"/>
    <n v="1709.1"/>
    <n v="1120"/>
    <n v="589.09999999999991"/>
    <n v="0"/>
    <s v="Apr"/>
    <n v="2026"/>
    <x v="3"/>
  </r>
  <r>
    <s v="ORD102697"/>
    <d v="2026-04-11T00:00:00"/>
    <s v="CUST1012"/>
    <s v="Karan Jain"/>
    <s v="Female"/>
    <n v="30"/>
    <x v="22"/>
    <s v="South"/>
    <s v="P020"/>
    <x v="14"/>
    <x v="5"/>
    <s v="Fitness"/>
    <n v="2"/>
    <n v="699"/>
    <n v="0.05"/>
    <n v="640"/>
    <x v="2"/>
    <s v="Cancelled"/>
    <s v="Mobile App"/>
    <m/>
    <n v="1398"/>
    <n v="69.900000000000006"/>
    <n v="1328.1"/>
    <n v="640"/>
    <n v="688.09999999999991"/>
    <n v="0"/>
    <s v="Apr"/>
    <n v="2026"/>
    <x v="3"/>
  </r>
  <r>
    <s v="ORD101761"/>
    <d v="2026-04-11T00:00:00"/>
    <s v="CUST0142"/>
    <s v="Aditya Kapoor"/>
    <s v="Male"/>
    <n v="30"/>
    <x v="1"/>
    <s v="North"/>
    <s v="P003"/>
    <x v="9"/>
    <x v="3"/>
    <s v="Wearables"/>
    <n v="1"/>
    <n v="3299"/>
    <n v="0.05"/>
    <n v="2100"/>
    <x v="3"/>
    <s v="Delivered"/>
    <s v="Mobile App"/>
    <n v="5"/>
    <n v="3299"/>
    <n v="164.95000000000002"/>
    <n v="3134.05"/>
    <n v="2100"/>
    <n v="1034.0500000000002"/>
    <n v="0"/>
    <s v="Apr"/>
    <n v="2026"/>
    <x v="3"/>
  </r>
  <r>
    <s v="ORD101057"/>
    <d v="2026-04-11T00:00:00"/>
    <s v="CUST0599"/>
    <s v="Aditi Saxena"/>
    <s v="Male"/>
    <n v="47"/>
    <x v="12"/>
    <s v="West"/>
    <s v="P021"/>
    <x v="3"/>
    <x v="1"/>
    <s v="Skincare"/>
    <n v="3"/>
    <n v="499"/>
    <n v="0.1"/>
    <n v="660"/>
    <x v="5"/>
    <s v="Delivered"/>
    <s v="Mobile App"/>
    <n v="5"/>
    <n v="1497"/>
    <n v="149.70000000000002"/>
    <n v="1347.3"/>
    <n v="660"/>
    <n v="687.3"/>
    <n v="0"/>
    <s v="Apr"/>
    <n v="2026"/>
    <x v="1"/>
  </r>
  <r>
    <s v="ORD104815"/>
    <d v="2026-04-12T00:00:00"/>
    <s v="CUST0085"/>
    <s v="Pranav Bansal"/>
    <s v="Male"/>
    <n v="45"/>
    <x v="13"/>
    <s v="North"/>
    <s v="P018"/>
    <x v="16"/>
    <x v="5"/>
    <s v="Sports"/>
    <n v="5"/>
    <n v="2199"/>
    <n v="0.15"/>
    <n v="6250"/>
    <x v="4"/>
    <s v="Delivered"/>
    <s v="Website"/>
    <n v="5"/>
    <n v="10995"/>
    <n v="1649.25"/>
    <n v="9345.75"/>
    <n v="6250"/>
    <n v="3095.75"/>
    <n v="0"/>
    <s v="Apr"/>
    <n v="2026"/>
    <x v="2"/>
  </r>
  <r>
    <s v="ORD100008"/>
    <d v="2026-04-12T00:00:00"/>
    <s v="CUST1844"/>
    <s v="Karan Jain"/>
    <s v="Female"/>
    <n v="36"/>
    <x v="16"/>
    <s v="North"/>
    <s v="P014"/>
    <x v="29"/>
    <x v="0"/>
    <s v="Home Decor"/>
    <n v="3"/>
    <n v="1299"/>
    <n v="0.1"/>
    <n v="2070"/>
    <x v="2"/>
    <s v="Delivered"/>
    <s v="Mobile App"/>
    <n v="4"/>
    <n v="3897"/>
    <n v="389.70000000000005"/>
    <n v="3507.3"/>
    <n v="2070"/>
    <n v="1437.3000000000002"/>
    <n v="0"/>
    <s v="Apr"/>
    <n v="2026"/>
    <x v="2"/>
  </r>
  <r>
    <s v="ORD102372"/>
    <d v="2026-04-12T00:00:00"/>
    <s v="CUST1302"/>
    <s v="Simran Gupta"/>
    <s v="Female"/>
    <n v="26"/>
    <x v="11"/>
    <s v="West"/>
    <s v="P022"/>
    <x v="4"/>
    <x v="1"/>
    <s v="Skincare"/>
    <n v="1"/>
    <n v="799"/>
    <n v="0.05"/>
    <n v="360"/>
    <x v="0"/>
    <s v="Delivered"/>
    <s v="Mobile App"/>
    <n v="5"/>
    <n v="799"/>
    <n v="39.950000000000003"/>
    <n v="759.05"/>
    <n v="360"/>
    <n v="399.04999999999995"/>
    <n v="0"/>
    <s v="Apr"/>
    <n v="2026"/>
    <x v="3"/>
  </r>
  <r>
    <s v="ORD101793"/>
    <d v="2026-04-12T00:00:00"/>
    <s v="CUST1084"/>
    <s v="Ananya Kumar"/>
    <s v="Female"/>
    <n v="25"/>
    <x v="3"/>
    <s v="East"/>
    <s v="P014"/>
    <x v="29"/>
    <x v="0"/>
    <s v="Home Decor"/>
    <n v="2"/>
    <n v="1299"/>
    <n v="0.15"/>
    <n v="1380"/>
    <x v="0"/>
    <s v="Delivered"/>
    <s v="Website"/>
    <n v="5"/>
    <n v="2598"/>
    <n v="389.7"/>
    <n v="2208.3000000000002"/>
    <n v="1380"/>
    <n v="828.30000000000018"/>
    <n v="0"/>
    <s v="Apr"/>
    <n v="2026"/>
    <x v="0"/>
  </r>
  <r>
    <s v="ORD101796"/>
    <d v="2026-04-12T00:00:00"/>
    <s v="CUST2051"/>
    <s v="Riya Verma"/>
    <s v="Female"/>
    <n v="36"/>
    <x v="19"/>
    <s v="East"/>
    <s v="P021"/>
    <x v="3"/>
    <x v="1"/>
    <s v="Skincare"/>
    <n v="5"/>
    <n v="499"/>
    <n v="0.05"/>
    <n v="1100"/>
    <x v="0"/>
    <s v="Delivered"/>
    <s v="Mobile App"/>
    <n v="4"/>
    <n v="2495"/>
    <n v="124.75"/>
    <n v="2370.25"/>
    <n v="1100"/>
    <n v="1270.25"/>
    <n v="0"/>
    <s v="Apr"/>
    <n v="2026"/>
    <x v="2"/>
  </r>
  <r>
    <s v="ORD101016"/>
    <d v="2026-04-12T00:00:00"/>
    <s v="CUST1784"/>
    <s v="Ishaan Malhotra"/>
    <s v="Male"/>
    <n v="32"/>
    <x v="19"/>
    <s v="East"/>
    <s v="P005"/>
    <x v="27"/>
    <x v="3"/>
    <s v="Accessories"/>
    <n v="1"/>
    <n v="1599"/>
    <n v="0.1"/>
    <n v="920"/>
    <x v="0"/>
    <s v="Delivered"/>
    <s v="Mobile App"/>
    <n v="5"/>
    <n v="1599"/>
    <n v="159.9"/>
    <n v="1439.1"/>
    <n v="920"/>
    <n v="519.09999999999991"/>
    <n v="0"/>
    <s v="Apr"/>
    <n v="2026"/>
    <x v="3"/>
  </r>
  <r>
    <s v="ORD104831"/>
    <d v="2026-04-12T00:00:00"/>
    <s v="CUST1737"/>
    <s v="Zoya Singh"/>
    <s v="Male"/>
    <n v="44"/>
    <x v="1"/>
    <s v="North"/>
    <s v="P010"/>
    <x v="26"/>
    <x v="2"/>
    <s v="Clothing"/>
    <n v="1"/>
    <n v="1499"/>
    <n v="0.2"/>
    <n v="780"/>
    <x v="0"/>
    <s v="Delivered"/>
    <s v="Mobile App"/>
    <n v="4"/>
    <n v="1499"/>
    <n v="299.8"/>
    <n v="1199.2"/>
    <n v="780"/>
    <n v="419.20000000000005"/>
    <n v="0"/>
    <s v="Apr"/>
    <n v="2026"/>
    <x v="2"/>
  </r>
  <r>
    <s v="ORD104828"/>
    <d v="2026-04-12T00:00:00"/>
    <s v="CUST2068"/>
    <s v="Karan Jain"/>
    <s v="Female"/>
    <n v="35"/>
    <x v="1"/>
    <s v="North"/>
    <s v="P025"/>
    <x v="1"/>
    <x v="1"/>
    <s v="Skincare"/>
    <n v="1"/>
    <n v="699"/>
    <n v="0.25"/>
    <n v="310"/>
    <x v="1"/>
    <s v="Delivered"/>
    <s v="Website"/>
    <n v="4"/>
    <n v="699"/>
    <n v="174.75"/>
    <n v="524.25"/>
    <n v="310"/>
    <n v="214.25"/>
    <n v="0"/>
    <s v="Apr"/>
    <n v="2026"/>
    <x v="3"/>
  </r>
  <r>
    <s v="ORD101875"/>
    <d v="2026-04-12T00:00:00"/>
    <s v="CUST1579"/>
    <s v="Kiara Chopra"/>
    <s v="Male"/>
    <n v="43"/>
    <x v="11"/>
    <s v="West"/>
    <s v="P028"/>
    <x v="12"/>
    <x v="4"/>
    <s v="Technology"/>
    <n v="1"/>
    <n v="1099"/>
    <n v="0.05"/>
    <n v="520"/>
    <x v="0"/>
    <s v="Delivered"/>
    <s v="Website"/>
    <n v="4"/>
    <n v="1099"/>
    <n v="54.95"/>
    <n v="1044.05"/>
    <n v="520"/>
    <n v="524.04999999999995"/>
    <n v="0"/>
    <s v="Apr"/>
    <n v="2026"/>
    <x v="2"/>
  </r>
  <r>
    <s v="ORD104429"/>
    <d v="2026-04-12T00:00:00"/>
    <s v="CUST1895"/>
    <s v="Nisha Saxena"/>
    <s v="Female"/>
    <n v="35"/>
    <x v="23"/>
    <s v="West"/>
    <s v="P020"/>
    <x v="14"/>
    <x v="5"/>
    <s v="Fitness"/>
    <n v="1"/>
    <n v="699"/>
    <n v="0.15"/>
    <n v="320"/>
    <x v="0"/>
    <s v="Delivered"/>
    <s v="Mobile App"/>
    <n v="4"/>
    <n v="699"/>
    <n v="104.85"/>
    <n v="594.15"/>
    <n v="320"/>
    <n v="274.14999999999998"/>
    <n v="0"/>
    <s v="Apr"/>
    <n v="2026"/>
    <x v="3"/>
  </r>
  <r>
    <s v="ORD103816"/>
    <d v="2026-04-12T00:00:00"/>
    <s v="CUST1693"/>
    <s v="Kavya Patel"/>
    <s v="Female"/>
    <n v="26"/>
    <x v="5"/>
    <s v="West"/>
    <s v="P003"/>
    <x v="9"/>
    <x v="3"/>
    <s v="Wearables"/>
    <n v="2"/>
    <n v="3299"/>
    <n v="0.15"/>
    <n v="4200"/>
    <x v="3"/>
    <s v="Delivered"/>
    <s v="Mobile App"/>
    <n v="5"/>
    <n v="6598"/>
    <n v="989.69999999999993"/>
    <n v="5608.3"/>
    <n v="4200"/>
    <n v="1408.3000000000002"/>
    <n v="0"/>
    <s v="Apr"/>
    <n v="2026"/>
    <x v="3"/>
  </r>
  <r>
    <s v="ORD101240"/>
    <d v="2026-04-12T00:00:00"/>
    <s v="CUST1003"/>
    <s v="Kiara Chopra"/>
    <s v="Male"/>
    <n v="29"/>
    <x v="17"/>
    <s v="North"/>
    <s v="P009"/>
    <x v="21"/>
    <x v="2"/>
    <s v="Clothing"/>
    <n v="2"/>
    <n v="1999"/>
    <n v="0.1"/>
    <n v="2100"/>
    <x v="3"/>
    <s v="Delivered"/>
    <s v="Website"/>
    <n v="5"/>
    <n v="3998"/>
    <n v="399.8"/>
    <n v="3598.2"/>
    <n v="2100"/>
    <n v="1498.1999999999998"/>
    <n v="0"/>
    <s v="Apr"/>
    <n v="2026"/>
    <x v="3"/>
  </r>
  <r>
    <s v="ORD103593"/>
    <d v="2026-04-13T00:00:00"/>
    <s v="CUST0082"/>
    <s v="Yash Agarwal"/>
    <s v="Male"/>
    <n v="34"/>
    <x v="13"/>
    <s v="North"/>
    <s v="P020"/>
    <x v="14"/>
    <x v="5"/>
    <s v="Fitness"/>
    <n v="1"/>
    <n v="699"/>
    <n v="0.1"/>
    <n v="320"/>
    <x v="3"/>
    <s v="Delivered"/>
    <s v="Mobile App"/>
    <n v="4"/>
    <n v="699"/>
    <n v="69.900000000000006"/>
    <n v="629.1"/>
    <n v="320"/>
    <n v="309.10000000000002"/>
    <n v="0"/>
    <s v="Apr"/>
    <n v="2026"/>
    <x v="3"/>
  </r>
  <r>
    <s v="ORD103172"/>
    <d v="2026-04-13T00:00:00"/>
    <s v="CUST1361"/>
    <s v="Sakshi Mishra"/>
    <s v="Male"/>
    <n v="32"/>
    <x v="14"/>
    <s v="South"/>
    <s v="P007"/>
    <x v="5"/>
    <x v="2"/>
    <s v="Footwear"/>
    <n v="1"/>
    <n v="2899"/>
    <n v="0.15"/>
    <n v="1700"/>
    <x v="3"/>
    <s v="Delivered"/>
    <s v="Mobile App"/>
    <n v="5"/>
    <n v="2899"/>
    <n v="434.84999999999997"/>
    <n v="2464.15"/>
    <n v="1700"/>
    <n v="764.15000000000009"/>
    <n v="0"/>
    <s v="Apr"/>
    <n v="2026"/>
    <x v="3"/>
  </r>
  <r>
    <s v="ORD104624"/>
    <d v="2026-04-13T00:00:00"/>
    <s v="CUST2162"/>
    <s v="Yash Agarwal"/>
    <s v="Female"/>
    <n v="34"/>
    <x v="1"/>
    <s v="North"/>
    <s v="P013"/>
    <x v="22"/>
    <x v="0"/>
    <s v="Cookware"/>
    <n v="1"/>
    <n v="4299"/>
    <n v="0"/>
    <n v="2700"/>
    <x v="1"/>
    <s v="Delivered"/>
    <s v="Mobile App"/>
    <n v="5"/>
    <n v="4299"/>
    <n v="0"/>
    <n v="4299"/>
    <n v="2700"/>
    <n v="1599"/>
    <n v="0"/>
    <s v="Apr"/>
    <n v="2026"/>
    <x v="3"/>
  </r>
  <r>
    <s v="ORD100715"/>
    <d v="2026-04-13T00:00:00"/>
    <s v="CUST1666"/>
    <s v="Manish Agarwal"/>
    <s v="Female"/>
    <n v="47"/>
    <x v="14"/>
    <s v="South"/>
    <s v="P029"/>
    <x v="11"/>
    <x v="4"/>
    <s v="Technology"/>
    <n v="2"/>
    <n v="1299"/>
    <n v="0.1"/>
    <n v="1220"/>
    <x v="0"/>
    <s v="Delivered"/>
    <s v="Website"/>
    <n v="5"/>
    <n v="2598"/>
    <n v="259.8"/>
    <n v="2338.1999999999998"/>
    <n v="1220"/>
    <n v="1118.1999999999998"/>
    <n v="0"/>
    <s v="Apr"/>
    <n v="2026"/>
    <x v="1"/>
  </r>
  <r>
    <s v="ORD104264"/>
    <d v="2026-04-13T00:00:00"/>
    <s v="CUST0771"/>
    <s v="Riya Verma"/>
    <s v="Male"/>
    <n v="41"/>
    <x v="13"/>
    <s v="North"/>
    <s v="P025"/>
    <x v="1"/>
    <x v="1"/>
    <s v="Skincare"/>
    <n v="1"/>
    <n v="699"/>
    <n v="0.05"/>
    <n v="310"/>
    <x v="1"/>
    <s v="Delivered"/>
    <s v="Mobile App"/>
    <n v="5"/>
    <n v="699"/>
    <n v="34.950000000000003"/>
    <n v="664.05"/>
    <n v="310"/>
    <n v="354.04999999999995"/>
    <n v="0"/>
    <s v="Apr"/>
    <n v="2026"/>
    <x v="2"/>
  </r>
  <r>
    <s v="ORD102196"/>
    <d v="2026-04-13T00:00:00"/>
    <s v="CUST0876"/>
    <s v="Rahul Kumar"/>
    <s v="Male"/>
    <n v="40"/>
    <x v="14"/>
    <s v="South"/>
    <s v="P028"/>
    <x v="12"/>
    <x v="4"/>
    <s v="Technology"/>
    <n v="4"/>
    <n v="1099"/>
    <n v="0.1"/>
    <n v="2080"/>
    <x v="5"/>
    <s v="Delivered"/>
    <s v="Mobile App"/>
    <n v="5"/>
    <n v="4396"/>
    <n v="439.6"/>
    <n v="3956.4"/>
    <n v="2080"/>
    <n v="1876.4"/>
    <n v="0"/>
    <s v="Apr"/>
    <n v="2026"/>
    <x v="2"/>
  </r>
  <r>
    <s v="ORD100936"/>
    <d v="2026-04-14T00:00:00"/>
    <s v="CUST0483"/>
    <s v="Riya Verma"/>
    <s v="Female"/>
    <n v="26"/>
    <x v="4"/>
    <s v="South"/>
    <s v="P008"/>
    <x v="2"/>
    <x v="2"/>
    <s v="Clothing"/>
    <n v="1"/>
    <n v="799"/>
    <n v="0"/>
    <n v="390"/>
    <x v="0"/>
    <s v="Delivered"/>
    <s v="Mobile App"/>
    <n v="4"/>
    <n v="799"/>
    <n v="0"/>
    <n v="799"/>
    <n v="390"/>
    <n v="409"/>
    <n v="0"/>
    <s v="Apr"/>
    <n v="2026"/>
    <x v="3"/>
  </r>
  <r>
    <s v="ORD103932"/>
    <d v="2026-04-14T00:00:00"/>
    <s v="CUST0784"/>
    <s v="Mohit Sharma"/>
    <s v="Male"/>
    <n v="34"/>
    <x v="13"/>
    <s v="North"/>
    <s v="P019"/>
    <x v="18"/>
    <x v="5"/>
    <s v="Sports"/>
    <n v="1"/>
    <n v="1499"/>
    <n v="0.15"/>
    <n v="800"/>
    <x v="3"/>
    <s v="Delivered"/>
    <s v="Mobile App"/>
    <n v="4"/>
    <n v="1499"/>
    <n v="224.85"/>
    <n v="1274.1500000000001"/>
    <n v="800"/>
    <n v="474.15000000000009"/>
    <n v="0"/>
    <s v="Apr"/>
    <n v="2026"/>
    <x v="3"/>
  </r>
  <r>
    <s v="ORD102026"/>
    <d v="2026-04-14T00:00:00"/>
    <s v="CUST0473"/>
    <s v="Meera Singh"/>
    <s v="Male"/>
    <n v="34"/>
    <x v="10"/>
    <s v="South"/>
    <s v="P010"/>
    <x v="26"/>
    <x v="2"/>
    <s v="Clothing"/>
    <n v="1"/>
    <n v="1499"/>
    <n v="0.05"/>
    <n v="780"/>
    <x v="3"/>
    <s v="Cancelled"/>
    <s v="Mobile App"/>
    <m/>
    <n v="1499"/>
    <n v="74.95"/>
    <n v="1424.05"/>
    <n v="780"/>
    <n v="644.04999999999995"/>
    <n v="0"/>
    <s v="Apr"/>
    <n v="2026"/>
    <x v="3"/>
  </r>
  <r>
    <s v="ORD100874"/>
    <d v="2026-04-14T00:00:00"/>
    <s v="CUST1982"/>
    <s v="Pooja Kapoor"/>
    <s v="Female"/>
    <n v="39"/>
    <x v="19"/>
    <s v="East"/>
    <s v="P010"/>
    <x v="26"/>
    <x v="2"/>
    <s v="Clothing"/>
    <n v="1"/>
    <n v="1499"/>
    <n v="0.15"/>
    <n v="780"/>
    <x v="5"/>
    <s v="Returned"/>
    <s v="Website"/>
    <n v="4"/>
    <n v="1499"/>
    <n v="224.85"/>
    <n v="1274.1500000000001"/>
    <n v="780"/>
    <n v="494.15000000000009"/>
    <n v="0"/>
    <s v="Apr"/>
    <n v="2026"/>
    <x v="2"/>
  </r>
  <r>
    <s v="ORD102330"/>
    <d v="2026-04-14T00:00:00"/>
    <s v="CUST1943"/>
    <s v="Aditi Saxena"/>
    <s v="Male"/>
    <n v="33"/>
    <x v="5"/>
    <s v="West"/>
    <s v="P011"/>
    <x v="24"/>
    <x v="0"/>
    <s v="Kitchen"/>
    <n v="1"/>
    <n v="3499"/>
    <n v="0.15"/>
    <n v="2250"/>
    <x v="0"/>
    <s v="Delivered"/>
    <s v="Mobile App"/>
    <n v="3"/>
    <n v="3499"/>
    <n v="524.85"/>
    <n v="2974.15"/>
    <n v="2250"/>
    <n v="724.15000000000009"/>
    <n v="0"/>
    <s v="Apr"/>
    <n v="2026"/>
    <x v="3"/>
  </r>
  <r>
    <s v="ORD100419"/>
    <d v="2026-04-14T00:00:00"/>
    <s v="CUST1302"/>
    <s v="Simran Gupta"/>
    <s v="Female"/>
    <n v="25"/>
    <x v="9"/>
    <s v="North"/>
    <s v="P011"/>
    <x v="24"/>
    <x v="0"/>
    <s v="Kitchen"/>
    <n v="1"/>
    <n v="3499"/>
    <n v="0.15"/>
    <n v="2250"/>
    <x v="1"/>
    <s v="Delivered"/>
    <s v="Website"/>
    <n v="5"/>
    <n v="3499"/>
    <n v="524.85"/>
    <n v="2974.15"/>
    <n v="2250"/>
    <n v="724.15000000000009"/>
    <n v="0"/>
    <s v="Apr"/>
    <n v="2026"/>
    <x v="0"/>
  </r>
  <r>
    <s v="ORD101598"/>
    <d v="2026-04-15T00:00:00"/>
    <s v="CUST1071"/>
    <s v="Isha Mehta"/>
    <s v="Female"/>
    <n v="18"/>
    <x v="12"/>
    <s v="West"/>
    <s v="P023"/>
    <x v="20"/>
    <x v="1"/>
    <s v="Haircare"/>
    <n v="2"/>
    <n v="649"/>
    <n v="0.25"/>
    <n v="580"/>
    <x v="3"/>
    <s v="Delivered"/>
    <s v="Mobile App"/>
    <n v="5"/>
    <n v="1298"/>
    <n v="324.5"/>
    <n v="973.5"/>
    <n v="580"/>
    <n v="393.5"/>
    <n v="0"/>
    <s v="Apr"/>
    <n v="2026"/>
    <x v="0"/>
  </r>
  <r>
    <s v="ORD100229"/>
    <d v="2026-04-15T00:00:00"/>
    <s v="CUST1093"/>
    <s v="Akash Bansal"/>
    <s v="Female"/>
    <n v="45"/>
    <x v="15"/>
    <s v="West"/>
    <s v="P003"/>
    <x v="9"/>
    <x v="3"/>
    <s v="Wearables"/>
    <n v="1"/>
    <n v="3299"/>
    <n v="0.1"/>
    <n v="2100"/>
    <x v="0"/>
    <s v="Delivered"/>
    <s v="Website"/>
    <n v="3"/>
    <n v="3299"/>
    <n v="329.90000000000003"/>
    <n v="2969.1"/>
    <n v="2100"/>
    <n v="869.09999999999991"/>
    <n v="0"/>
    <s v="Apr"/>
    <n v="2026"/>
    <x v="2"/>
  </r>
  <r>
    <s v="ORD100689"/>
    <d v="2026-04-15T00:00:00"/>
    <s v="CUST0849"/>
    <s v="Sakshi Mishra"/>
    <s v="Female"/>
    <n v="56"/>
    <x v="19"/>
    <s v="East"/>
    <s v="P025"/>
    <x v="1"/>
    <x v="1"/>
    <s v="Skincare"/>
    <n v="2"/>
    <n v="699"/>
    <n v="0.05"/>
    <n v="620"/>
    <x v="5"/>
    <s v="Delivered"/>
    <s v="Mobile App"/>
    <n v="2"/>
    <n v="1398"/>
    <n v="69.900000000000006"/>
    <n v="1328.1"/>
    <n v="620"/>
    <n v="708.09999999999991"/>
    <n v="0"/>
    <s v="Apr"/>
    <n v="2026"/>
    <x v="4"/>
  </r>
  <r>
    <s v="ORD103489"/>
    <d v="2026-04-15T00:00:00"/>
    <s v="CUST1961"/>
    <s v="Zoya Singh"/>
    <s v="Male"/>
    <n v="32"/>
    <x v="15"/>
    <s v="West"/>
    <s v="P028"/>
    <x v="12"/>
    <x v="4"/>
    <s v="Technology"/>
    <n v="3"/>
    <n v="1099"/>
    <n v="0.1"/>
    <n v="1560"/>
    <x v="0"/>
    <s v="Delivered"/>
    <s v="Mobile App"/>
    <n v="5"/>
    <n v="3297"/>
    <n v="329.70000000000005"/>
    <n v="2967.3"/>
    <n v="1560"/>
    <n v="1407.3000000000002"/>
    <n v="0"/>
    <s v="Apr"/>
    <n v="2026"/>
    <x v="3"/>
  </r>
  <r>
    <s v="ORD102722"/>
    <d v="2026-04-16T00:00:00"/>
    <s v="CUST1909"/>
    <s v="Pranav Bansal"/>
    <s v="Male"/>
    <n v="37"/>
    <x v="1"/>
    <s v="North"/>
    <s v="P026"/>
    <x v="15"/>
    <x v="4"/>
    <s v="Fiction"/>
    <n v="1"/>
    <n v="899"/>
    <n v="0.15"/>
    <n v="420"/>
    <x v="0"/>
    <s v="Delivered"/>
    <s v="Website"/>
    <n v="5"/>
    <n v="899"/>
    <n v="134.85"/>
    <n v="764.15"/>
    <n v="420"/>
    <n v="344.15"/>
    <n v="0"/>
    <s v="Apr"/>
    <n v="2026"/>
    <x v="2"/>
  </r>
  <r>
    <s v="ORD104184"/>
    <d v="2026-04-16T00:00:00"/>
    <s v="CUST1964"/>
    <s v="Rahul Kumar"/>
    <s v="Male"/>
    <n v="38"/>
    <x v="3"/>
    <s v="East"/>
    <s v="P008"/>
    <x v="2"/>
    <x v="2"/>
    <s v="Clothing"/>
    <n v="5"/>
    <n v="799"/>
    <n v="0.1"/>
    <n v="1950"/>
    <x v="3"/>
    <s v="Delivered"/>
    <s v="Mobile App"/>
    <n v="4"/>
    <n v="3995"/>
    <n v="399.5"/>
    <n v="3595.5"/>
    <n v="1950"/>
    <n v="1645.5"/>
    <n v="0"/>
    <s v="Apr"/>
    <n v="2026"/>
    <x v="2"/>
  </r>
  <r>
    <s v="ORD103004"/>
    <d v="2026-04-16T00:00:00"/>
    <s v="CUST0864"/>
    <s v="Aarav Sharma"/>
    <s v="Female"/>
    <n v="37"/>
    <x v="2"/>
    <s v="East"/>
    <s v="P001"/>
    <x v="6"/>
    <x v="3"/>
    <s v="Audio"/>
    <n v="1"/>
    <n v="2499"/>
    <n v="0.05"/>
    <n v="1550"/>
    <x v="0"/>
    <s v="Delivered"/>
    <s v="Website"/>
    <n v="5"/>
    <n v="2499"/>
    <n v="124.95"/>
    <n v="2374.0500000000002"/>
    <n v="1550"/>
    <n v="824.05000000000018"/>
    <n v="0"/>
    <s v="Apr"/>
    <n v="2026"/>
    <x v="2"/>
  </r>
  <r>
    <s v="ORD102830"/>
    <d v="2026-04-16T00:00:00"/>
    <s v="CUST1108"/>
    <s v="Karan Jain"/>
    <s v="Female"/>
    <n v="23"/>
    <x v="12"/>
    <s v="West"/>
    <s v="P021"/>
    <x v="3"/>
    <x v="1"/>
    <s v="Skincare"/>
    <n v="3"/>
    <n v="499"/>
    <n v="0.1"/>
    <n v="660"/>
    <x v="1"/>
    <s v="Delivered"/>
    <s v="Mobile App"/>
    <n v="4"/>
    <n v="1497"/>
    <n v="149.70000000000002"/>
    <n v="1347.3"/>
    <n v="660"/>
    <n v="687.3"/>
    <n v="0"/>
    <s v="Apr"/>
    <n v="2026"/>
    <x v="0"/>
  </r>
  <r>
    <s v="ORD103944"/>
    <d v="2026-04-16T00:00:00"/>
    <s v="CUST1423"/>
    <s v="Isha Mehta"/>
    <s v="Female"/>
    <n v="40"/>
    <x v="19"/>
    <s v="East"/>
    <s v="P016"/>
    <x v="28"/>
    <x v="5"/>
    <s v="Fitness"/>
    <n v="2"/>
    <n v="999"/>
    <n v="0.1"/>
    <n v="1040"/>
    <x v="1"/>
    <s v="Delivered"/>
    <s v="Website"/>
    <n v="5"/>
    <n v="1998"/>
    <n v="199.8"/>
    <n v="1798.2"/>
    <n v="1040"/>
    <n v="758.2"/>
    <n v="0"/>
    <s v="Apr"/>
    <n v="2026"/>
    <x v="2"/>
  </r>
  <r>
    <s v="ORD102696"/>
    <d v="2026-04-16T00:00:00"/>
    <s v="CUST2089"/>
    <s v="Zoya Singh"/>
    <s v="Male"/>
    <n v="42"/>
    <x v="6"/>
    <s v="North"/>
    <s v="P002"/>
    <x v="10"/>
    <x v="3"/>
    <s v="Audio"/>
    <n v="2"/>
    <n v="1899"/>
    <n v="0"/>
    <n v="2240"/>
    <x v="4"/>
    <s v="Delivered"/>
    <s v="Mobile App"/>
    <n v="1"/>
    <n v="3798"/>
    <n v="0"/>
    <n v="3798"/>
    <n v="2240"/>
    <n v="1558"/>
    <n v="0"/>
    <s v="Apr"/>
    <n v="2026"/>
    <x v="2"/>
  </r>
  <r>
    <s v="ORD101694"/>
    <d v="2026-04-16T00:00:00"/>
    <s v="CUST0280"/>
    <s v="Ishaan Malhotra"/>
    <s v="Male"/>
    <n v="28"/>
    <x v="20"/>
    <s v="South"/>
    <s v="P011"/>
    <x v="24"/>
    <x v="0"/>
    <s v="Kitchen"/>
    <n v="2"/>
    <n v="3499"/>
    <n v="0.15"/>
    <n v="4500"/>
    <x v="4"/>
    <s v="Cancelled"/>
    <s v="Website"/>
    <m/>
    <n v="6998"/>
    <n v="1049.7"/>
    <n v="5948.3"/>
    <n v="4500"/>
    <n v="1448.3000000000002"/>
    <n v="0"/>
    <s v="Apr"/>
    <n v="2026"/>
    <x v="3"/>
  </r>
  <r>
    <s v="ORD103922"/>
    <d v="2026-04-16T00:00:00"/>
    <s v="CUST0533"/>
    <s v="Pranav Bansal"/>
    <s v="Male"/>
    <n v="32"/>
    <x v="9"/>
    <s v="North"/>
    <s v="P025"/>
    <x v="1"/>
    <x v="1"/>
    <s v="Skincare"/>
    <n v="1"/>
    <n v="699"/>
    <n v="0.3"/>
    <n v="310"/>
    <x v="1"/>
    <s v="Delivered"/>
    <s v="Mobile App"/>
    <n v="5"/>
    <n v="699"/>
    <n v="209.7"/>
    <n v="489.3"/>
    <n v="310"/>
    <n v="179.3"/>
    <n v="0"/>
    <s v="Apr"/>
    <n v="2026"/>
    <x v="3"/>
  </r>
  <r>
    <s v="ORD100948"/>
    <d v="2026-04-16T00:00:00"/>
    <s v="CUST0598"/>
    <s v="Simran Gupta"/>
    <s v="Female"/>
    <n v="49"/>
    <x v="14"/>
    <s v="South"/>
    <s v="P025"/>
    <x v="1"/>
    <x v="1"/>
    <s v="Skincare"/>
    <n v="2"/>
    <n v="699"/>
    <n v="0.2"/>
    <n v="620"/>
    <x v="1"/>
    <s v="Delivered"/>
    <s v="Mobile App"/>
    <n v="4"/>
    <n v="1398"/>
    <n v="279.60000000000002"/>
    <n v="1118.4000000000001"/>
    <n v="620"/>
    <n v="498.40000000000009"/>
    <n v="0"/>
    <s v="Apr"/>
    <n v="2026"/>
    <x v="1"/>
  </r>
  <r>
    <s v="ORD100506"/>
    <d v="2026-04-16T00:00:00"/>
    <s v="CUST0319"/>
    <s v="Shivam Mehta"/>
    <s v="Male"/>
    <n v="28"/>
    <x v="8"/>
    <s v="East"/>
    <s v="P029"/>
    <x v="11"/>
    <x v="4"/>
    <s v="Technology"/>
    <n v="1"/>
    <n v="1299"/>
    <n v="0.3"/>
    <n v="610"/>
    <x v="4"/>
    <s v="Delivered"/>
    <s v="Mobile App"/>
    <n v="5"/>
    <n v="1299"/>
    <n v="389.7"/>
    <n v="909.3"/>
    <n v="610"/>
    <n v="299.29999999999995"/>
    <n v="0"/>
    <s v="Apr"/>
    <n v="2026"/>
    <x v="3"/>
  </r>
  <r>
    <s v="ORD100291"/>
    <d v="2026-04-16T00:00:00"/>
    <s v="CUST0256"/>
    <s v="Aarav Sharma"/>
    <s v="Female"/>
    <n v="47"/>
    <x v="18"/>
    <s v="South"/>
    <s v="P017"/>
    <x v="17"/>
    <x v="5"/>
    <s v="Fitness"/>
    <n v="2"/>
    <n v="2499"/>
    <n v="0.05"/>
    <n v="2900"/>
    <x v="2"/>
    <s v="Delivered"/>
    <s v="Website"/>
    <n v="1"/>
    <n v="4998"/>
    <n v="249.9"/>
    <n v="4748.1000000000004"/>
    <n v="2900"/>
    <n v="1848.1000000000004"/>
    <n v="0"/>
    <s v="Apr"/>
    <n v="2026"/>
    <x v="1"/>
  </r>
  <r>
    <s v="ORD101835"/>
    <d v="2026-04-16T00:00:00"/>
    <s v="CUST0393"/>
    <s v="Zoya Singh"/>
    <s v="Female"/>
    <n v="26"/>
    <x v="2"/>
    <s v="East"/>
    <s v="P026"/>
    <x v="15"/>
    <x v="4"/>
    <s v="Fiction"/>
    <n v="1"/>
    <n v="899"/>
    <n v="0.05"/>
    <n v="420"/>
    <x v="5"/>
    <s v="Delivered"/>
    <s v="Website"/>
    <n v="2"/>
    <n v="899"/>
    <n v="44.95"/>
    <n v="854.05"/>
    <n v="420"/>
    <n v="434.04999999999995"/>
    <n v="0"/>
    <s v="Apr"/>
    <n v="2026"/>
    <x v="3"/>
  </r>
  <r>
    <s v="ORD103598"/>
    <d v="2026-04-16T00:00:00"/>
    <s v="CUST0001"/>
    <s v="Diya Mishra"/>
    <s v="Female"/>
    <n v="30"/>
    <x v="13"/>
    <s v="North"/>
    <s v="P007"/>
    <x v="5"/>
    <x v="2"/>
    <s v="Footwear"/>
    <n v="3"/>
    <n v="2899"/>
    <n v="0.2"/>
    <n v="5100"/>
    <x v="0"/>
    <s v="Delivered"/>
    <s v="Mobile App"/>
    <n v="3"/>
    <n v="8697"/>
    <n v="1739.4"/>
    <n v="6957.6"/>
    <n v="5100"/>
    <n v="1857.6000000000004"/>
    <n v="0"/>
    <s v="Apr"/>
    <n v="2026"/>
    <x v="3"/>
  </r>
  <r>
    <s v="ORD103822"/>
    <d v="2026-04-16T00:00:00"/>
    <s v="CUST0704"/>
    <s v="Aarav Sharma"/>
    <s v="Male"/>
    <n v="27"/>
    <x v="10"/>
    <s v="South"/>
    <s v="P015"/>
    <x v="23"/>
    <x v="0"/>
    <s v="Home Decor"/>
    <n v="2"/>
    <n v="1599"/>
    <n v="0.15"/>
    <n v="1700"/>
    <x v="5"/>
    <s v="Returned"/>
    <s v="Mobile App"/>
    <n v="4"/>
    <n v="3198"/>
    <n v="479.7"/>
    <n v="2718.3"/>
    <n v="1700"/>
    <n v="1018.3000000000002"/>
    <n v="0"/>
    <s v="Apr"/>
    <n v="2026"/>
    <x v="3"/>
  </r>
  <r>
    <s v="ORD103345"/>
    <d v="2026-04-16T00:00:00"/>
    <s v="CUST0086"/>
    <s v="Simran Gupta"/>
    <s v="Male"/>
    <n v="22"/>
    <x v="21"/>
    <s v="East"/>
    <s v="P029"/>
    <x v="11"/>
    <x v="4"/>
    <s v="Technology"/>
    <n v="2"/>
    <n v="1299"/>
    <n v="0.05"/>
    <n v="1220"/>
    <x v="3"/>
    <s v="Delivered"/>
    <s v="Website"/>
    <n v="5"/>
    <n v="2598"/>
    <n v="129.9"/>
    <n v="2468.1"/>
    <n v="1220"/>
    <n v="1248.0999999999999"/>
    <n v="0"/>
    <s v="Apr"/>
    <n v="2026"/>
    <x v="0"/>
  </r>
  <r>
    <s v="ORD103695"/>
    <d v="2026-04-16T00:00:00"/>
    <s v="CUST1774"/>
    <s v="Aditya Kapoor"/>
    <s v="Female"/>
    <n v="52"/>
    <x v="20"/>
    <s v="South"/>
    <s v="P009"/>
    <x v="21"/>
    <x v="2"/>
    <s v="Clothing"/>
    <n v="4"/>
    <n v="1999"/>
    <n v="0.15"/>
    <n v="4200"/>
    <x v="4"/>
    <s v="Delivered"/>
    <s v="Website"/>
    <n v="2"/>
    <n v="7996"/>
    <n v="1199.3999999999999"/>
    <n v="6796.6"/>
    <n v="4200"/>
    <n v="2596.6000000000004"/>
    <n v="0"/>
    <s v="Apr"/>
    <n v="2026"/>
    <x v="1"/>
  </r>
  <r>
    <s v="ORD103889"/>
    <d v="2026-04-17T00:00:00"/>
    <s v="CUST0464"/>
    <s v="Mohit Sharma"/>
    <s v="Female"/>
    <n v="30"/>
    <x v="5"/>
    <s v="West"/>
    <s v="P002"/>
    <x v="10"/>
    <x v="3"/>
    <s v="Audio"/>
    <n v="2"/>
    <n v="1899"/>
    <n v="0.25"/>
    <n v="2240"/>
    <x v="3"/>
    <s v="Delivered"/>
    <s v="Mobile App"/>
    <n v="3"/>
    <n v="3798"/>
    <n v="949.5"/>
    <n v="2848.5"/>
    <n v="2240"/>
    <n v="608.5"/>
    <n v="0"/>
    <s v="Apr"/>
    <n v="2026"/>
    <x v="3"/>
  </r>
  <r>
    <s v="ORD103896"/>
    <d v="2026-04-17T00:00:00"/>
    <s v="CUST1691"/>
    <s v="Vansh Chopra"/>
    <s v="Female"/>
    <n v="18"/>
    <x v="16"/>
    <s v="North"/>
    <s v="P029"/>
    <x v="11"/>
    <x v="4"/>
    <s v="Technology"/>
    <n v="3"/>
    <n v="1299"/>
    <n v="0"/>
    <n v="1830"/>
    <x v="1"/>
    <s v="Delivered"/>
    <s v="Website"/>
    <n v="4"/>
    <n v="3897"/>
    <n v="0"/>
    <n v="3897"/>
    <n v="1830"/>
    <n v="2067"/>
    <n v="0"/>
    <s v="Apr"/>
    <n v="2026"/>
    <x v="0"/>
  </r>
  <r>
    <s v="ORD100141"/>
    <d v="2026-04-17T00:00:00"/>
    <s v="CUST2001"/>
    <s v="Sakshi Mishra"/>
    <s v="Female"/>
    <n v="23"/>
    <x v="18"/>
    <s v="South"/>
    <s v="P002"/>
    <x v="10"/>
    <x v="3"/>
    <s v="Audio"/>
    <n v="1"/>
    <n v="1899"/>
    <n v="0.15"/>
    <n v="1120"/>
    <x v="1"/>
    <s v="Delivered"/>
    <s v="Website"/>
    <n v="4"/>
    <n v="1899"/>
    <n v="284.84999999999997"/>
    <n v="1614.15"/>
    <n v="1120"/>
    <n v="494.15000000000009"/>
    <n v="0"/>
    <s v="Apr"/>
    <n v="2026"/>
    <x v="0"/>
  </r>
  <r>
    <s v="ORD104985"/>
    <d v="2026-04-17T00:00:00"/>
    <s v="CUST1147"/>
    <s v="Vansh Chopra"/>
    <s v="Female"/>
    <n v="30"/>
    <x v="19"/>
    <s v="East"/>
    <s v="P026"/>
    <x v="15"/>
    <x v="4"/>
    <s v="Fiction"/>
    <n v="1"/>
    <n v="899"/>
    <n v="0.1"/>
    <n v="420"/>
    <x v="0"/>
    <s v="Delivered"/>
    <s v="Mobile App"/>
    <n v="1"/>
    <n v="899"/>
    <n v="89.9"/>
    <n v="809.1"/>
    <n v="420"/>
    <n v="389.1"/>
    <n v="0"/>
    <s v="Apr"/>
    <n v="2026"/>
    <x v="3"/>
  </r>
  <r>
    <s v="ORD102117"/>
    <d v="2026-04-17T00:00:00"/>
    <s v="CUST0245"/>
    <s v="Pranav Bansal"/>
    <s v="Female"/>
    <n v="44"/>
    <x v="12"/>
    <s v="West"/>
    <s v="P011"/>
    <x v="24"/>
    <x v="0"/>
    <s v="Kitchen"/>
    <n v="1"/>
    <n v="3499"/>
    <n v="0.1"/>
    <n v="2250"/>
    <x v="2"/>
    <s v="Delivered"/>
    <s v="Mobile App"/>
    <n v="5"/>
    <n v="3499"/>
    <n v="349.90000000000003"/>
    <n v="3149.1"/>
    <n v="2250"/>
    <n v="899.09999999999991"/>
    <n v="0"/>
    <s v="Apr"/>
    <n v="2026"/>
    <x v="2"/>
  </r>
  <r>
    <s v="ORD100081"/>
    <d v="2026-04-17T00:00:00"/>
    <s v="CUST0635"/>
    <s v="Vansh Chopra"/>
    <s v="Female"/>
    <n v="30"/>
    <x v="17"/>
    <s v="North"/>
    <s v="P014"/>
    <x v="29"/>
    <x v="0"/>
    <s v="Home Decor"/>
    <n v="1"/>
    <n v="1299"/>
    <n v="0.25"/>
    <n v="690"/>
    <x v="4"/>
    <s v="Delivered"/>
    <s v="Mobile App"/>
    <n v="3"/>
    <n v="1299"/>
    <n v="324.75"/>
    <n v="974.25"/>
    <n v="690"/>
    <n v="284.25"/>
    <n v="0"/>
    <s v="Apr"/>
    <n v="2026"/>
    <x v="3"/>
  </r>
  <r>
    <s v="ORD100126"/>
    <d v="2026-04-18T00:00:00"/>
    <s v="CUST1982"/>
    <s v="Pooja Kapoor"/>
    <s v="Male"/>
    <n v="31"/>
    <x v="4"/>
    <s v="South"/>
    <s v="P027"/>
    <x v="25"/>
    <x v="4"/>
    <s v="Business"/>
    <n v="3"/>
    <n v="699"/>
    <n v="0.05"/>
    <n v="900"/>
    <x v="2"/>
    <s v="Delivered"/>
    <s v="Mobile App"/>
    <n v="5"/>
    <n v="2097"/>
    <n v="104.85000000000001"/>
    <n v="1992.15"/>
    <n v="900"/>
    <n v="1092.1500000000001"/>
    <n v="0"/>
    <s v="Apr"/>
    <n v="2026"/>
    <x v="3"/>
  </r>
  <r>
    <s v="ORD100185"/>
    <d v="2026-04-18T00:00:00"/>
    <s v="CUST1816"/>
    <s v="Ishaan Malhotra"/>
    <s v="Male"/>
    <n v="34"/>
    <x v="22"/>
    <s v="South"/>
    <s v="P022"/>
    <x v="4"/>
    <x v="1"/>
    <s v="Skincare"/>
    <n v="1"/>
    <n v="799"/>
    <n v="0.1"/>
    <n v="360"/>
    <x v="1"/>
    <s v="Delivered"/>
    <s v="Website"/>
    <n v="5"/>
    <n v="799"/>
    <n v="79.900000000000006"/>
    <n v="719.1"/>
    <n v="360"/>
    <n v="359.1"/>
    <n v="0"/>
    <s v="Apr"/>
    <n v="2026"/>
    <x v="3"/>
  </r>
  <r>
    <s v="ORD101564"/>
    <d v="2026-04-18T00:00:00"/>
    <s v="CUST2139"/>
    <s v="Vansh Chopra"/>
    <s v="Male"/>
    <n v="37"/>
    <x v="10"/>
    <s v="South"/>
    <s v="P026"/>
    <x v="15"/>
    <x v="4"/>
    <s v="Fiction"/>
    <n v="1"/>
    <n v="899"/>
    <n v="0.2"/>
    <n v="420"/>
    <x v="2"/>
    <s v="Delivered"/>
    <s v="Mobile App"/>
    <n v="4"/>
    <n v="899"/>
    <n v="179.8"/>
    <n v="719.2"/>
    <n v="420"/>
    <n v="299.20000000000005"/>
    <n v="0"/>
    <s v="Apr"/>
    <n v="2026"/>
    <x v="2"/>
  </r>
  <r>
    <s v="ORD103805"/>
    <d v="2026-04-18T00:00:00"/>
    <s v="CUST0931"/>
    <s v="Riya Verma"/>
    <s v="Female"/>
    <n v="21"/>
    <x v="11"/>
    <s v="West"/>
    <s v="P002"/>
    <x v="10"/>
    <x v="3"/>
    <s v="Audio"/>
    <n v="1"/>
    <n v="1899"/>
    <n v="0.15"/>
    <n v="1120"/>
    <x v="5"/>
    <s v="Delivered"/>
    <s v="Website"/>
    <n v="3"/>
    <n v="1899"/>
    <n v="284.84999999999997"/>
    <n v="1614.15"/>
    <n v="1120"/>
    <n v="494.15000000000009"/>
    <n v="0"/>
    <s v="Apr"/>
    <n v="2026"/>
    <x v="0"/>
  </r>
  <r>
    <s v="ORD101997"/>
    <d v="2026-04-18T00:00:00"/>
    <s v="CUST1396"/>
    <s v="Karan Jain"/>
    <s v="Male"/>
    <n v="28"/>
    <x v="12"/>
    <s v="West"/>
    <s v="P018"/>
    <x v="16"/>
    <x v="5"/>
    <s v="Sports"/>
    <n v="1"/>
    <n v="2199"/>
    <n v="0.05"/>
    <n v="1250"/>
    <x v="3"/>
    <s v="Returned"/>
    <s v="Mobile App"/>
    <n v="4"/>
    <n v="2199"/>
    <n v="109.95"/>
    <n v="2089.0500000000002"/>
    <n v="1250"/>
    <n v="839.05000000000018"/>
    <n v="0"/>
    <s v="Apr"/>
    <n v="2026"/>
    <x v="3"/>
  </r>
  <r>
    <s v="ORD100214"/>
    <d v="2026-04-18T00:00:00"/>
    <s v="CUST0330"/>
    <s v="Arjun Rao"/>
    <s v="Male"/>
    <n v="25"/>
    <x v="14"/>
    <s v="South"/>
    <s v="P015"/>
    <x v="23"/>
    <x v="0"/>
    <s v="Home Decor"/>
    <n v="1"/>
    <n v="1599"/>
    <n v="0.2"/>
    <n v="850"/>
    <x v="3"/>
    <s v="Delivered"/>
    <s v="Mobile App"/>
    <n v="5"/>
    <n v="1599"/>
    <n v="319.8"/>
    <n v="1279.2"/>
    <n v="850"/>
    <n v="429.20000000000005"/>
    <n v="0"/>
    <s v="Apr"/>
    <n v="2026"/>
    <x v="0"/>
  </r>
  <r>
    <s v="ORD103800"/>
    <d v="2026-04-19T00:00:00"/>
    <s v="CUST0762"/>
    <s v="Rohan Rao"/>
    <s v="Male"/>
    <n v="37"/>
    <x v="23"/>
    <s v="West"/>
    <s v="P005"/>
    <x v="27"/>
    <x v="3"/>
    <s v="Accessories"/>
    <n v="1"/>
    <n v="1599"/>
    <n v="0.1"/>
    <n v="920"/>
    <x v="0"/>
    <s v="Delivered"/>
    <s v="Website"/>
    <n v="5"/>
    <n v="1599"/>
    <n v="159.9"/>
    <n v="1439.1"/>
    <n v="920"/>
    <n v="519.09999999999991"/>
    <n v="0"/>
    <s v="Apr"/>
    <n v="2026"/>
    <x v="2"/>
  </r>
  <r>
    <s v="ORD103171"/>
    <d v="2026-04-19T00:00:00"/>
    <s v="CUST1628"/>
    <s v="Ananya Kumar"/>
    <s v="Male"/>
    <n v="34"/>
    <x v="3"/>
    <s v="East"/>
    <s v="P002"/>
    <x v="10"/>
    <x v="3"/>
    <s v="Audio"/>
    <n v="1"/>
    <n v="1899"/>
    <n v="0.2"/>
    <n v="1120"/>
    <x v="0"/>
    <s v="Delivered"/>
    <s v="Website"/>
    <n v="5"/>
    <n v="1899"/>
    <n v="379.8"/>
    <n v="1519.2"/>
    <n v="1120"/>
    <n v="399.20000000000005"/>
    <n v="0"/>
    <s v="Apr"/>
    <n v="2026"/>
    <x v="3"/>
  </r>
  <r>
    <s v="ORD102656"/>
    <d v="2026-04-19T00:00:00"/>
    <s v="CUST1123"/>
    <s v="Riya Verma"/>
    <s v="Male"/>
    <n v="40"/>
    <x v="7"/>
    <s v="West"/>
    <s v="P023"/>
    <x v="20"/>
    <x v="1"/>
    <s v="Haircare"/>
    <n v="3"/>
    <n v="649"/>
    <n v="0.2"/>
    <n v="870"/>
    <x v="0"/>
    <s v="Delivered"/>
    <s v="Website"/>
    <n v="4"/>
    <n v="1947"/>
    <n v="389.40000000000003"/>
    <n v="1557.6"/>
    <n v="870"/>
    <n v="687.59999999999991"/>
    <n v="0"/>
    <s v="Apr"/>
    <n v="2026"/>
    <x v="2"/>
  </r>
  <r>
    <s v="ORD101259"/>
    <d v="2026-04-19T00:00:00"/>
    <s v="CUST1238"/>
    <s v="Simran Gupta"/>
    <s v="Male"/>
    <n v="38"/>
    <x v="21"/>
    <s v="East"/>
    <s v="P030"/>
    <x v="7"/>
    <x v="4"/>
    <s v="Self Development"/>
    <n v="4"/>
    <n v="599"/>
    <n v="0.1"/>
    <n v="1040"/>
    <x v="3"/>
    <s v="Delivered"/>
    <s v="Website"/>
    <n v="4"/>
    <n v="2396"/>
    <n v="239.60000000000002"/>
    <n v="2156.4"/>
    <n v="1040"/>
    <n v="1116.4000000000001"/>
    <n v="0"/>
    <s v="Apr"/>
    <n v="2026"/>
    <x v="2"/>
  </r>
  <r>
    <s v="ORD104146"/>
    <d v="2026-04-19T00:00:00"/>
    <s v="CUST1404"/>
    <s v="Ananya Kumar"/>
    <s v="Male"/>
    <n v="25"/>
    <x v="11"/>
    <s v="West"/>
    <s v="P022"/>
    <x v="4"/>
    <x v="1"/>
    <s v="Skincare"/>
    <n v="1"/>
    <n v="799"/>
    <n v="0.15"/>
    <n v="360"/>
    <x v="0"/>
    <s v="Delivered"/>
    <s v="Website"/>
    <n v="5"/>
    <n v="799"/>
    <n v="119.85"/>
    <n v="679.15"/>
    <n v="360"/>
    <n v="319.14999999999998"/>
    <n v="0"/>
    <s v="Apr"/>
    <n v="2026"/>
    <x v="0"/>
  </r>
  <r>
    <s v="ORD100674"/>
    <d v="2026-04-19T00:00:00"/>
    <s v="CUST2134"/>
    <s v="Simran Gupta"/>
    <s v="Male"/>
    <n v="36"/>
    <x v="22"/>
    <s v="South"/>
    <s v="P021"/>
    <x v="3"/>
    <x v="1"/>
    <s v="Skincare"/>
    <n v="1"/>
    <n v="499"/>
    <n v="0.05"/>
    <n v="220"/>
    <x v="0"/>
    <s v="Cancelled"/>
    <s v="Mobile App"/>
    <m/>
    <n v="499"/>
    <n v="24.950000000000003"/>
    <n v="474.05"/>
    <n v="220"/>
    <n v="254.05"/>
    <n v="0"/>
    <s v="Apr"/>
    <n v="2026"/>
    <x v="2"/>
  </r>
  <r>
    <s v="ORD100652"/>
    <d v="2026-04-19T00:00:00"/>
    <s v="CUST1911"/>
    <s v="Aditi Saxena"/>
    <s v="Female"/>
    <n v="36"/>
    <x v="16"/>
    <s v="North"/>
    <s v="P024"/>
    <x v="13"/>
    <x v="1"/>
    <s v="Fragrance"/>
    <n v="1"/>
    <n v="1799"/>
    <n v="0.25"/>
    <n v="900"/>
    <x v="0"/>
    <s v="Delivered"/>
    <s v="Website"/>
    <n v="5"/>
    <n v="1799"/>
    <n v="449.75"/>
    <n v="1349.25"/>
    <n v="900"/>
    <n v="449.25"/>
    <n v="0"/>
    <s v="Apr"/>
    <n v="2026"/>
    <x v="2"/>
  </r>
  <r>
    <s v="ORD100343"/>
    <d v="2026-04-19T00:00:00"/>
    <s v="CUST0669"/>
    <s v="Kavya Patel"/>
    <s v="Male"/>
    <n v="53"/>
    <x v="11"/>
    <s v="West"/>
    <s v="P003"/>
    <x v="9"/>
    <x v="3"/>
    <s v="Wearables"/>
    <n v="1"/>
    <n v="3299"/>
    <n v="0.05"/>
    <n v="2100"/>
    <x v="3"/>
    <s v="Delivered"/>
    <s v="Mobile App"/>
    <n v="5"/>
    <n v="3299"/>
    <n v="164.95000000000002"/>
    <n v="3134.05"/>
    <n v="2100"/>
    <n v="1034.0500000000002"/>
    <n v="0"/>
    <s v="Apr"/>
    <n v="2026"/>
    <x v="1"/>
  </r>
  <r>
    <s v="ORD100317"/>
    <d v="2026-04-19T00:00:00"/>
    <s v="CUST0158"/>
    <s v="Pooja Kapoor"/>
    <s v="Male"/>
    <n v="33"/>
    <x v="11"/>
    <s v="West"/>
    <s v="P016"/>
    <x v="28"/>
    <x v="5"/>
    <s v="Fitness"/>
    <n v="1"/>
    <n v="999"/>
    <n v="0"/>
    <n v="520"/>
    <x v="3"/>
    <s v="Delivered"/>
    <s v="Mobile App"/>
    <n v="5"/>
    <n v="999"/>
    <n v="0"/>
    <n v="999"/>
    <n v="520"/>
    <n v="479"/>
    <n v="0"/>
    <s v="Apr"/>
    <n v="2026"/>
    <x v="3"/>
  </r>
  <r>
    <s v="ORD103086"/>
    <d v="2026-04-19T00:00:00"/>
    <s v="CUST1074"/>
    <s v="Yash Agarwal"/>
    <s v="Female"/>
    <n v="26"/>
    <x v="9"/>
    <s v="North"/>
    <s v="P001"/>
    <x v="6"/>
    <x v="3"/>
    <s v="Audio"/>
    <n v="1"/>
    <n v="2499"/>
    <n v="0.15"/>
    <n v="1550"/>
    <x v="1"/>
    <s v="Delivered"/>
    <s v="Website"/>
    <n v="3"/>
    <n v="2499"/>
    <n v="374.84999999999997"/>
    <n v="2124.15"/>
    <n v="1550"/>
    <n v="574.15000000000009"/>
    <n v="0"/>
    <s v="Apr"/>
    <n v="2026"/>
    <x v="3"/>
  </r>
  <r>
    <s v="ORD104270"/>
    <d v="2026-04-19T00:00:00"/>
    <s v="CUST0159"/>
    <s v="Shivam Mehta"/>
    <s v="Male"/>
    <n v="28"/>
    <x v="22"/>
    <s v="South"/>
    <s v="P030"/>
    <x v="7"/>
    <x v="4"/>
    <s v="Self Development"/>
    <n v="2"/>
    <n v="599"/>
    <n v="0.1"/>
    <n v="520"/>
    <x v="1"/>
    <s v="Cancelled"/>
    <s v="Mobile App"/>
    <m/>
    <n v="1198"/>
    <n v="119.80000000000001"/>
    <n v="1078.2"/>
    <n v="520"/>
    <n v="558.20000000000005"/>
    <n v="0"/>
    <s v="Apr"/>
    <n v="2026"/>
    <x v="3"/>
  </r>
  <r>
    <s v="ORD102489"/>
    <d v="2026-04-20T00:00:00"/>
    <s v="CUST0926"/>
    <s v="Pooja Kapoor"/>
    <s v="Male"/>
    <n v="36"/>
    <x v="6"/>
    <s v="North"/>
    <s v="P020"/>
    <x v="14"/>
    <x v="5"/>
    <s v="Fitness"/>
    <n v="2"/>
    <n v="699"/>
    <n v="0.1"/>
    <n v="640"/>
    <x v="4"/>
    <s v="Delivered"/>
    <s v="Mobile App"/>
    <n v="2"/>
    <n v="1398"/>
    <n v="139.80000000000001"/>
    <n v="1258.2"/>
    <n v="640"/>
    <n v="618.20000000000005"/>
    <n v="0"/>
    <s v="Apr"/>
    <n v="2026"/>
    <x v="2"/>
  </r>
  <r>
    <s v="ORD100362"/>
    <d v="2026-04-20T00:00:00"/>
    <s v="CUST2074"/>
    <s v="Rohan Rao"/>
    <s v="Female"/>
    <n v="26"/>
    <x v="3"/>
    <s v="East"/>
    <s v="P022"/>
    <x v="4"/>
    <x v="1"/>
    <s v="Skincare"/>
    <n v="1"/>
    <n v="799"/>
    <n v="0.15"/>
    <n v="360"/>
    <x v="1"/>
    <s v="Delivered"/>
    <s v="Website"/>
    <n v="5"/>
    <n v="799"/>
    <n v="119.85"/>
    <n v="679.15"/>
    <n v="360"/>
    <n v="319.14999999999998"/>
    <n v="0"/>
    <s v="Apr"/>
    <n v="2026"/>
    <x v="3"/>
  </r>
  <r>
    <s v="ORD104359"/>
    <d v="2026-04-20T00:00:00"/>
    <s v="CUST0444"/>
    <s v="Ananya Kumar"/>
    <s v="Male"/>
    <n v="48"/>
    <x v="19"/>
    <s v="East"/>
    <s v="P012"/>
    <x v="0"/>
    <x v="0"/>
    <s v="Kitchen"/>
    <n v="1"/>
    <n v="5999"/>
    <n v="0.05"/>
    <n v="3900"/>
    <x v="0"/>
    <s v="Delivered"/>
    <s v="Website"/>
    <n v="5"/>
    <n v="5999"/>
    <n v="299.95"/>
    <n v="5699.05"/>
    <n v="3900"/>
    <n v="1799.0500000000002"/>
    <n v="0"/>
    <s v="Apr"/>
    <n v="2026"/>
    <x v="1"/>
  </r>
  <r>
    <s v="ORD100028"/>
    <d v="2026-04-20T00:00:00"/>
    <s v="CUST0427"/>
    <s v="Kiara Chopra"/>
    <s v="Male"/>
    <n v="31"/>
    <x v="17"/>
    <s v="North"/>
    <s v="P001"/>
    <x v="6"/>
    <x v="3"/>
    <s v="Audio"/>
    <n v="2"/>
    <n v="2499"/>
    <n v="0.15"/>
    <n v="3100"/>
    <x v="0"/>
    <s v="Delivered"/>
    <s v="Mobile App"/>
    <n v="4"/>
    <n v="4998"/>
    <n v="749.69999999999993"/>
    <n v="4248.3"/>
    <n v="3100"/>
    <n v="1148.3000000000002"/>
    <n v="0"/>
    <s v="Apr"/>
    <n v="2026"/>
    <x v="3"/>
  </r>
  <r>
    <s v="ORD100860"/>
    <d v="2026-04-20T00:00:00"/>
    <s v="CUST0687"/>
    <s v="Isha Mehta"/>
    <s v="Female"/>
    <n v="28"/>
    <x v="12"/>
    <s v="West"/>
    <s v="P020"/>
    <x v="14"/>
    <x v="5"/>
    <s v="Fitness"/>
    <n v="1"/>
    <n v="699"/>
    <n v="0.1"/>
    <n v="320"/>
    <x v="0"/>
    <s v="Delivered"/>
    <s v="Mobile App"/>
    <n v="5"/>
    <n v="699"/>
    <n v="69.900000000000006"/>
    <n v="629.1"/>
    <n v="320"/>
    <n v="309.10000000000002"/>
    <n v="0"/>
    <s v="Apr"/>
    <n v="2026"/>
    <x v="3"/>
  </r>
  <r>
    <s v="ORD102990"/>
    <d v="2026-04-20T00:00:00"/>
    <s v="CUST1141"/>
    <s v="Pranav Bansal"/>
    <s v="Female"/>
    <n v="26"/>
    <x v="20"/>
    <s v="South"/>
    <s v="P022"/>
    <x v="4"/>
    <x v="1"/>
    <s v="Skincare"/>
    <n v="2"/>
    <n v="799"/>
    <n v="0.2"/>
    <n v="720"/>
    <x v="2"/>
    <s v="Delivered"/>
    <s v="Website"/>
    <n v="1"/>
    <n v="1598"/>
    <n v="319.60000000000002"/>
    <n v="1278.4000000000001"/>
    <n v="720"/>
    <n v="558.40000000000009"/>
    <n v="0"/>
    <s v="Apr"/>
    <n v="2026"/>
    <x v="3"/>
  </r>
  <r>
    <s v="ORD100549"/>
    <d v="2026-04-21T00:00:00"/>
    <s v="CUST1519"/>
    <s v="Isha Mehta"/>
    <s v="Male"/>
    <n v="45"/>
    <x v="18"/>
    <s v="South"/>
    <s v="P020"/>
    <x v="14"/>
    <x v="5"/>
    <s v="Fitness"/>
    <n v="2"/>
    <n v="699"/>
    <n v="0.05"/>
    <n v="640"/>
    <x v="3"/>
    <s v="Delivered"/>
    <s v="Mobile App"/>
    <n v="2"/>
    <n v="1398"/>
    <n v="69.900000000000006"/>
    <n v="1328.1"/>
    <n v="640"/>
    <n v="688.09999999999991"/>
    <n v="0"/>
    <s v="Apr"/>
    <n v="2026"/>
    <x v="2"/>
  </r>
  <r>
    <s v="ORD102228"/>
    <d v="2026-04-21T00:00:00"/>
    <s v="CUST0525"/>
    <s v="Tanvi Patel"/>
    <s v="Male"/>
    <n v="34"/>
    <x v="13"/>
    <s v="North"/>
    <s v="P009"/>
    <x v="21"/>
    <x v="2"/>
    <s v="Clothing"/>
    <n v="2"/>
    <n v="1999"/>
    <n v="0"/>
    <n v="2100"/>
    <x v="0"/>
    <s v="Delivered"/>
    <s v="Mobile App"/>
    <n v="4"/>
    <n v="3998"/>
    <n v="0"/>
    <n v="3998"/>
    <n v="2100"/>
    <n v="1898"/>
    <n v="0"/>
    <s v="Apr"/>
    <n v="2026"/>
    <x v="3"/>
  </r>
  <r>
    <s v="ORD102064"/>
    <d v="2026-04-21T00:00:00"/>
    <s v="CUST0942"/>
    <s v="Aditya Kapoor"/>
    <s v="Female"/>
    <n v="28"/>
    <x v="11"/>
    <s v="West"/>
    <s v="P029"/>
    <x v="11"/>
    <x v="4"/>
    <s v="Technology"/>
    <n v="1"/>
    <n v="1299"/>
    <n v="0.05"/>
    <n v="610"/>
    <x v="1"/>
    <s v="Delivered"/>
    <s v="Website"/>
    <n v="4"/>
    <n v="1299"/>
    <n v="64.95"/>
    <n v="1234.05"/>
    <n v="610"/>
    <n v="624.04999999999995"/>
    <n v="0"/>
    <s v="Apr"/>
    <n v="2026"/>
    <x v="3"/>
  </r>
  <r>
    <s v="ORD100880"/>
    <d v="2026-04-21T00:00:00"/>
    <s v="CUST1241"/>
    <s v="Meera Singh"/>
    <s v="Female"/>
    <n v="34"/>
    <x v="20"/>
    <s v="South"/>
    <s v="P029"/>
    <x v="11"/>
    <x v="4"/>
    <s v="Technology"/>
    <n v="1"/>
    <n v="1299"/>
    <n v="0"/>
    <n v="610"/>
    <x v="1"/>
    <s v="Cancelled"/>
    <s v="Website"/>
    <m/>
    <n v="1299"/>
    <n v="0"/>
    <n v="1299"/>
    <n v="610"/>
    <n v="689"/>
    <n v="0"/>
    <s v="Apr"/>
    <n v="2026"/>
    <x v="3"/>
  </r>
  <r>
    <s v="ORD100995"/>
    <d v="2026-04-21T00:00:00"/>
    <s v="CUST0497"/>
    <s v="Sakshi Mishra"/>
    <s v="Male"/>
    <n v="56"/>
    <x v="17"/>
    <s v="North"/>
    <s v="P022"/>
    <x v="4"/>
    <x v="1"/>
    <s v="Skincare"/>
    <n v="3"/>
    <n v="799"/>
    <n v="0.15"/>
    <n v="1080"/>
    <x v="1"/>
    <s v="Delivered"/>
    <s v="Website"/>
    <n v="5"/>
    <n v="2397"/>
    <n v="359.55"/>
    <n v="2037.45"/>
    <n v="1080"/>
    <n v="957.45"/>
    <n v="0"/>
    <s v="Apr"/>
    <n v="2026"/>
    <x v="4"/>
  </r>
  <r>
    <s v="ORD102242"/>
    <d v="2026-04-21T00:00:00"/>
    <s v="CUST0926"/>
    <s v="Pooja Kapoor"/>
    <s v="Female"/>
    <n v="24"/>
    <x v="18"/>
    <s v="South"/>
    <s v="P009"/>
    <x v="21"/>
    <x v="2"/>
    <s v="Clothing"/>
    <n v="5"/>
    <n v="1999"/>
    <n v="0"/>
    <n v="5250"/>
    <x v="3"/>
    <s v="Delivered"/>
    <s v="Mobile App"/>
    <n v="3"/>
    <n v="9995"/>
    <n v="0"/>
    <n v="9995"/>
    <n v="5250"/>
    <n v="4745"/>
    <n v="0"/>
    <s v="Apr"/>
    <n v="2026"/>
    <x v="0"/>
  </r>
  <r>
    <s v="ORD100472"/>
    <d v="2026-04-21T00:00:00"/>
    <s v="CUST1540"/>
    <s v="Varun Jain"/>
    <s v="Female"/>
    <n v="18"/>
    <x v="11"/>
    <s v="West"/>
    <s v="P017"/>
    <x v="17"/>
    <x v="5"/>
    <s v="Fitness"/>
    <n v="3"/>
    <n v="2499"/>
    <n v="0.15"/>
    <n v="4350"/>
    <x v="2"/>
    <s v="Delivered"/>
    <s v="Website"/>
    <n v="4"/>
    <n v="7497"/>
    <n v="1124.55"/>
    <n v="6372.45"/>
    <n v="4350"/>
    <n v="2022.4499999999998"/>
    <n v="0"/>
    <s v="Apr"/>
    <n v="2026"/>
    <x v="0"/>
  </r>
  <r>
    <s v="ORD100031"/>
    <d v="2026-04-21T00:00:00"/>
    <s v="CUST1646"/>
    <s v="Aditya Kapoor"/>
    <s v="Female"/>
    <n v="49"/>
    <x v="14"/>
    <s v="South"/>
    <s v="P006"/>
    <x v="8"/>
    <x v="2"/>
    <s v="Bags"/>
    <n v="4"/>
    <n v="1799"/>
    <n v="0.05"/>
    <n v="3800"/>
    <x v="4"/>
    <s v="Delivered"/>
    <s v="Mobile App"/>
    <n v="5"/>
    <n v="7196"/>
    <n v="359.8"/>
    <n v="6836.2"/>
    <n v="3800"/>
    <n v="3036.2"/>
    <n v="0"/>
    <s v="Apr"/>
    <n v="2026"/>
    <x v="1"/>
  </r>
  <r>
    <s v="ORD102188"/>
    <d v="2026-04-21T00:00:00"/>
    <s v="CUST1119"/>
    <s v="Shivam Mehta"/>
    <s v="Male"/>
    <n v="41"/>
    <x v="21"/>
    <s v="East"/>
    <s v="P017"/>
    <x v="17"/>
    <x v="5"/>
    <s v="Fitness"/>
    <n v="2"/>
    <n v="2499"/>
    <n v="0.1"/>
    <n v="2900"/>
    <x v="1"/>
    <s v="Delivered"/>
    <s v="Mobile App"/>
    <n v="5"/>
    <n v="4998"/>
    <n v="499.8"/>
    <n v="4498.2"/>
    <n v="2900"/>
    <n v="1598.1999999999998"/>
    <n v="0"/>
    <s v="Apr"/>
    <n v="2026"/>
    <x v="2"/>
  </r>
  <r>
    <s v="ORD100912"/>
    <d v="2026-04-21T00:00:00"/>
    <s v="CUST2061"/>
    <s v="Tanvi Patel"/>
    <s v="Female"/>
    <n v="36"/>
    <x v="16"/>
    <s v="North"/>
    <s v="P011"/>
    <x v="24"/>
    <x v="0"/>
    <s v="Kitchen"/>
    <n v="1"/>
    <n v="3499"/>
    <n v="0.05"/>
    <n v="2250"/>
    <x v="2"/>
    <s v="Delivered"/>
    <s v="Website"/>
    <n v="5"/>
    <n v="3499"/>
    <n v="174.95000000000002"/>
    <n v="3324.05"/>
    <n v="2250"/>
    <n v="1074.0500000000002"/>
    <n v="0"/>
    <s v="Apr"/>
    <n v="2026"/>
    <x v="2"/>
  </r>
  <r>
    <s v="ORD104331"/>
    <d v="2026-04-21T00:00:00"/>
    <s v="CUST0903"/>
    <s v="Nisha Saxena"/>
    <s v="Male"/>
    <n v="32"/>
    <x v="12"/>
    <s v="West"/>
    <s v="P020"/>
    <x v="14"/>
    <x v="5"/>
    <s v="Fitness"/>
    <n v="1"/>
    <n v="699"/>
    <n v="0.15"/>
    <n v="320"/>
    <x v="0"/>
    <s v="Delivered"/>
    <s v="Mobile App"/>
    <n v="4"/>
    <n v="699"/>
    <n v="104.85"/>
    <n v="594.15"/>
    <n v="320"/>
    <n v="274.14999999999998"/>
    <n v="0"/>
    <s v="Apr"/>
    <n v="2026"/>
    <x v="3"/>
  </r>
  <r>
    <s v="ORD104371"/>
    <d v="2026-04-21T00:00:00"/>
    <s v="CUST1608"/>
    <s v="Sanya Malhotra"/>
    <s v="Male"/>
    <n v="25"/>
    <x v="18"/>
    <s v="South"/>
    <s v="P006"/>
    <x v="8"/>
    <x v="2"/>
    <s v="Bags"/>
    <n v="1"/>
    <n v="1799"/>
    <n v="0.2"/>
    <n v="950"/>
    <x v="2"/>
    <s v="Delivered"/>
    <s v="Website"/>
    <n v="4"/>
    <n v="1799"/>
    <n v="359.8"/>
    <n v="1439.2"/>
    <n v="950"/>
    <n v="489.20000000000005"/>
    <n v="0"/>
    <s v="Apr"/>
    <n v="2026"/>
    <x v="0"/>
  </r>
  <r>
    <s v="ORD102571"/>
    <d v="2026-04-21T00:00:00"/>
    <s v="CUST0354"/>
    <s v="Manish Agarwal"/>
    <s v="Female"/>
    <n v="24"/>
    <x v="20"/>
    <s v="South"/>
    <s v="P019"/>
    <x v="18"/>
    <x v="5"/>
    <s v="Sports"/>
    <n v="2"/>
    <n v="1499"/>
    <n v="0.1"/>
    <n v="1600"/>
    <x v="0"/>
    <s v="Delivered"/>
    <s v="Website"/>
    <n v="5"/>
    <n v="2998"/>
    <n v="299.8"/>
    <n v="2698.2"/>
    <n v="1600"/>
    <n v="1098.1999999999998"/>
    <n v="0"/>
    <s v="Apr"/>
    <n v="2026"/>
    <x v="0"/>
  </r>
  <r>
    <s v="ORD103071"/>
    <d v="2026-04-22T00:00:00"/>
    <s v="CUST1652"/>
    <s v="Karan Jain"/>
    <s v="Male"/>
    <n v="18"/>
    <x v="21"/>
    <s v="East"/>
    <s v="P024"/>
    <x v="13"/>
    <x v="1"/>
    <s v="Fragrance"/>
    <n v="3"/>
    <n v="1799"/>
    <n v="0.1"/>
    <n v="2700"/>
    <x v="3"/>
    <s v="Delivered"/>
    <s v="Mobile App"/>
    <n v="4"/>
    <n v="5397"/>
    <n v="539.70000000000005"/>
    <n v="4857.3"/>
    <n v="2700"/>
    <n v="2157.3000000000002"/>
    <n v="0"/>
    <s v="Apr"/>
    <n v="2026"/>
    <x v="0"/>
  </r>
  <r>
    <s v="ORD102229"/>
    <d v="2026-04-22T00:00:00"/>
    <s v="CUST1218"/>
    <s v="Manish Agarwal"/>
    <s v="Female"/>
    <n v="22"/>
    <x v="19"/>
    <s v="East"/>
    <s v="P010"/>
    <x v="26"/>
    <x v="2"/>
    <s v="Clothing"/>
    <n v="3"/>
    <n v="1499"/>
    <n v="0.1"/>
    <n v="2340"/>
    <x v="0"/>
    <s v="Delivered"/>
    <s v="Mobile App"/>
    <n v="4"/>
    <n v="4497"/>
    <n v="449.70000000000005"/>
    <n v="4047.3"/>
    <n v="2340"/>
    <n v="1707.3000000000002"/>
    <n v="0"/>
    <s v="Apr"/>
    <n v="2026"/>
    <x v="0"/>
  </r>
  <r>
    <s v="ORD103156"/>
    <d v="2026-04-22T00:00:00"/>
    <s v="CUST1433"/>
    <s v="Meera Singh"/>
    <s v="Male"/>
    <n v="24"/>
    <x v="9"/>
    <s v="North"/>
    <s v="P018"/>
    <x v="16"/>
    <x v="5"/>
    <s v="Sports"/>
    <n v="2"/>
    <n v="2199"/>
    <n v="0.1"/>
    <n v="2500"/>
    <x v="4"/>
    <s v="Delivered"/>
    <s v="Mobile App"/>
    <n v="5"/>
    <n v="4398"/>
    <n v="439.8"/>
    <n v="3958.2"/>
    <n v="2500"/>
    <n v="1458.1999999999998"/>
    <n v="0"/>
    <s v="Apr"/>
    <n v="2026"/>
    <x v="0"/>
  </r>
  <r>
    <s v="ORD100892"/>
    <d v="2026-04-22T00:00:00"/>
    <s v="CUST1620"/>
    <s v="Karan Jain"/>
    <s v="Male"/>
    <n v="26"/>
    <x v="15"/>
    <s v="West"/>
    <s v="P020"/>
    <x v="14"/>
    <x v="5"/>
    <s v="Fitness"/>
    <n v="1"/>
    <n v="699"/>
    <n v="0.1"/>
    <n v="320"/>
    <x v="1"/>
    <s v="Delivered"/>
    <s v="Website"/>
    <n v="4"/>
    <n v="699"/>
    <n v="69.900000000000006"/>
    <n v="629.1"/>
    <n v="320"/>
    <n v="309.10000000000002"/>
    <n v="0"/>
    <s v="Apr"/>
    <n v="2026"/>
    <x v="3"/>
  </r>
  <r>
    <s v="ORD100058"/>
    <d v="2026-04-22T00:00:00"/>
    <s v="CUST0265"/>
    <s v="Zoya Singh"/>
    <s v="Male"/>
    <n v="29"/>
    <x v="13"/>
    <s v="North"/>
    <s v="P030"/>
    <x v="7"/>
    <x v="4"/>
    <s v="Self Development"/>
    <n v="1"/>
    <n v="599"/>
    <n v="0.05"/>
    <n v="260"/>
    <x v="0"/>
    <s v="Delivered"/>
    <s v="Mobile App"/>
    <n v="2"/>
    <n v="599"/>
    <n v="29.950000000000003"/>
    <n v="569.04999999999995"/>
    <n v="260"/>
    <n v="309.04999999999995"/>
    <n v="0"/>
    <s v="Apr"/>
    <n v="2026"/>
    <x v="3"/>
  </r>
  <r>
    <s v="ORD104927"/>
    <d v="2026-04-22T00:00:00"/>
    <s v="CUST0740"/>
    <s v="Varun Jain"/>
    <s v="Female"/>
    <n v="37"/>
    <x v="4"/>
    <s v="South"/>
    <s v="P009"/>
    <x v="21"/>
    <x v="2"/>
    <s v="Clothing"/>
    <n v="2"/>
    <n v="1999"/>
    <n v="0.1"/>
    <n v="2100"/>
    <x v="1"/>
    <s v="Delivered"/>
    <s v="Website"/>
    <n v="3"/>
    <n v="3998"/>
    <n v="399.8"/>
    <n v="3598.2"/>
    <n v="2100"/>
    <n v="1498.1999999999998"/>
    <n v="0"/>
    <s v="Apr"/>
    <n v="2026"/>
    <x v="2"/>
  </r>
  <r>
    <s v="ORD101111"/>
    <d v="2026-04-22T00:00:00"/>
    <s v="CUST1350"/>
    <s v="Kabir Gupta"/>
    <s v="Male"/>
    <n v="31"/>
    <x v="11"/>
    <s v="West"/>
    <s v="P014"/>
    <x v="29"/>
    <x v="0"/>
    <s v="Home Decor"/>
    <n v="2"/>
    <n v="1299"/>
    <n v="0.05"/>
    <n v="1380"/>
    <x v="0"/>
    <s v="Delivered"/>
    <s v="Website"/>
    <n v="1"/>
    <n v="2598"/>
    <n v="129.9"/>
    <n v="2468.1"/>
    <n v="1380"/>
    <n v="1088.0999999999999"/>
    <n v="0"/>
    <s v="Apr"/>
    <n v="2026"/>
    <x v="3"/>
  </r>
  <r>
    <s v="ORD102324"/>
    <d v="2026-04-22T00:00:00"/>
    <s v="CUST2187"/>
    <s v="Kiara Chopra"/>
    <s v="Female"/>
    <n v="18"/>
    <x v="10"/>
    <s v="South"/>
    <s v="P020"/>
    <x v="14"/>
    <x v="5"/>
    <s v="Fitness"/>
    <n v="1"/>
    <n v="699"/>
    <n v="0.1"/>
    <n v="320"/>
    <x v="0"/>
    <s v="Delivered"/>
    <s v="Mobile App"/>
    <n v="5"/>
    <n v="699"/>
    <n v="69.900000000000006"/>
    <n v="629.1"/>
    <n v="320"/>
    <n v="309.10000000000002"/>
    <n v="0"/>
    <s v="Apr"/>
    <n v="2026"/>
    <x v="0"/>
  </r>
  <r>
    <s v="ORD100251"/>
    <d v="2026-04-22T00:00:00"/>
    <s v="CUST1516"/>
    <s v="Rahul Kumar"/>
    <s v="Male"/>
    <n v="27"/>
    <x v="1"/>
    <s v="North"/>
    <s v="P005"/>
    <x v="27"/>
    <x v="3"/>
    <s v="Accessories"/>
    <n v="1"/>
    <n v="1599"/>
    <n v="0.2"/>
    <n v="920"/>
    <x v="0"/>
    <s v="Returned"/>
    <s v="Mobile App"/>
    <n v="5"/>
    <n v="1599"/>
    <n v="319.8"/>
    <n v="1279.2"/>
    <n v="920"/>
    <n v="359.20000000000005"/>
    <n v="0"/>
    <s v="Apr"/>
    <n v="2026"/>
    <x v="3"/>
  </r>
  <r>
    <s v="ORD101073"/>
    <d v="2026-04-22T00:00:00"/>
    <s v="CUST1451"/>
    <s v="Kiara Chopra"/>
    <s v="Male"/>
    <n v="34"/>
    <x v="0"/>
    <s v="East"/>
    <s v="P015"/>
    <x v="23"/>
    <x v="0"/>
    <s v="Home Decor"/>
    <n v="2"/>
    <n v="1599"/>
    <n v="0.15"/>
    <n v="1700"/>
    <x v="3"/>
    <s v="Delivered"/>
    <s v="Mobile App"/>
    <n v="4"/>
    <n v="3198"/>
    <n v="479.7"/>
    <n v="2718.3"/>
    <n v="1700"/>
    <n v="1018.3000000000002"/>
    <n v="0"/>
    <s v="Apr"/>
    <n v="2026"/>
    <x v="3"/>
  </r>
  <r>
    <s v="ORD101699"/>
    <d v="2026-04-22T00:00:00"/>
    <s v="CUST0375"/>
    <s v="Aditi Saxena"/>
    <s v="Female"/>
    <n v="47"/>
    <x v="14"/>
    <s v="South"/>
    <s v="P001"/>
    <x v="6"/>
    <x v="3"/>
    <s v="Audio"/>
    <n v="1"/>
    <n v="2499"/>
    <n v="0.1"/>
    <n v="1550"/>
    <x v="3"/>
    <s v="Delivered"/>
    <s v="Website"/>
    <n v="5"/>
    <n v="2499"/>
    <n v="249.9"/>
    <n v="2249.1"/>
    <n v="1550"/>
    <n v="699.09999999999991"/>
    <n v="0"/>
    <s v="Apr"/>
    <n v="2026"/>
    <x v="1"/>
  </r>
  <r>
    <s v="ORD100281"/>
    <d v="2026-04-22T00:00:00"/>
    <s v="CUST0417"/>
    <s v="Diya Mishra"/>
    <s v="Male"/>
    <n v="28"/>
    <x v="10"/>
    <s v="South"/>
    <s v="P022"/>
    <x v="4"/>
    <x v="1"/>
    <s v="Skincare"/>
    <n v="2"/>
    <n v="799"/>
    <n v="0"/>
    <n v="720"/>
    <x v="1"/>
    <s v="Delivered"/>
    <s v="Mobile App"/>
    <n v="4"/>
    <n v="1598"/>
    <n v="0"/>
    <n v="1598"/>
    <n v="720"/>
    <n v="878"/>
    <n v="0"/>
    <s v="Apr"/>
    <n v="2026"/>
    <x v="3"/>
  </r>
  <r>
    <s v="ORD101040"/>
    <d v="2026-04-23T00:00:00"/>
    <s v="CUST1050"/>
    <s v="Rohan Rao"/>
    <s v="Female"/>
    <n v="39"/>
    <x v="11"/>
    <s v="West"/>
    <s v="P015"/>
    <x v="23"/>
    <x v="0"/>
    <s v="Home Decor"/>
    <n v="1"/>
    <n v="1599"/>
    <n v="0.05"/>
    <n v="850"/>
    <x v="1"/>
    <s v="Delivered"/>
    <s v="Website"/>
    <n v="5"/>
    <n v="1599"/>
    <n v="79.95"/>
    <n v="1519.05"/>
    <n v="850"/>
    <n v="669.05"/>
    <n v="0"/>
    <s v="Apr"/>
    <n v="2026"/>
    <x v="2"/>
  </r>
  <r>
    <s v="ORD102918"/>
    <d v="2026-04-23T00:00:00"/>
    <s v="CUST0213"/>
    <s v="Pranav Bansal"/>
    <s v="Male"/>
    <n v="40"/>
    <x v="13"/>
    <s v="North"/>
    <s v="P021"/>
    <x v="3"/>
    <x v="1"/>
    <s v="Skincare"/>
    <n v="2"/>
    <n v="499"/>
    <n v="0.1"/>
    <n v="440"/>
    <x v="0"/>
    <s v="Delivered"/>
    <s v="Website"/>
    <n v="4"/>
    <n v="998"/>
    <n v="99.800000000000011"/>
    <n v="898.2"/>
    <n v="440"/>
    <n v="458.20000000000005"/>
    <n v="0"/>
    <s v="Apr"/>
    <n v="2026"/>
    <x v="2"/>
  </r>
  <r>
    <s v="ORD104467"/>
    <d v="2026-04-23T00:00:00"/>
    <s v="CUST0628"/>
    <s v="Karan Jain"/>
    <s v="Male"/>
    <n v="44"/>
    <x v="19"/>
    <s v="East"/>
    <s v="P008"/>
    <x v="2"/>
    <x v="2"/>
    <s v="Clothing"/>
    <n v="1"/>
    <n v="799"/>
    <n v="0.1"/>
    <n v="390"/>
    <x v="0"/>
    <s v="Delivered"/>
    <s v="Mobile App"/>
    <n v="5"/>
    <n v="799"/>
    <n v="79.900000000000006"/>
    <n v="719.1"/>
    <n v="390"/>
    <n v="329.1"/>
    <n v="0"/>
    <s v="Apr"/>
    <n v="2026"/>
    <x v="2"/>
  </r>
  <r>
    <s v="ORD104205"/>
    <d v="2026-04-23T00:00:00"/>
    <s v="CUST1589"/>
    <s v="Pranav Bansal"/>
    <s v="Male"/>
    <n v="36"/>
    <x v="17"/>
    <s v="North"/>
    <s v="P019"/>
    <x v="18"/>
    <x v="5"/>
    <s v="Sports"/>
    <n v="4"/>
    <n v="1499"/>
    <n v="0.1"/>
    <n v="3200"/>
    <x v="2"/>
    <s v="Delivered"/>
    <s v="Website"/>
    <n v="5"/>
    <n v="5996"/>
    <n v="599.6"/>
    <n v="5396.4"/>
    <n v="3200"/>
    <n v="2196.3999999999996"/>
    <n v="0"/>
    <s v="Apr"/>
    <n v="2026"/>
    <x v="2"/>
  </r>
  <r>
    <s v="ORD101434"/>
    <d v="2026-04-23T00:00:00"/>
    <s v="CUST1254"/>
    <s v="Kabir Gupta"/>
    <s v="Male"/>
    <n v="18"/>
    <x v="1"/>
    <s v="North"/>
    <s v="P026"/>
    <x v="15"/>
    <x v="4"/>
    <s v="Fiction"/>
    <n v="2"/>
    <n v="899"/>
    <n v="0.2"/>
    <n v="840"/>
    <x v="0"/>
    <s v="Delivered"/>
    <s v="Mobile App"/>
    <n v="5"/>
    <n v="1798"/>
    <n v="359.6"/>
    <n v="1438.4"/>
    <n v="840"/>
    <n v="598.40000000000009"/>
    <n v="0"/>
    <s v="Apr"/>
    <n v="2026"/>
    <x v="0"/>
  </r>
  <r>
    <s v="ORD100790"/>
    <d v="2026-04-23T00:00:00"/>
    <s v="CUST1614"/>
    <s v="Aditya Kapoor"/>
    <s v="Male"/>
    <n v="45"/>
    <x v="16"/>
    <s v="North"/>
    <s v="P026"/>
    <x v="15"/>
    <x v="4"/>
    <s v="Fiction"/>
    <n v="2"/>
    <n v="899"/>
    <n v="0.05"/>
    <n v="840"/>
    <x v="4"/>
    <s v="Delivered"/>
    <s v="Mobile App"/>
    <n v="5"/>
    <n v="1798"/>
    <n v="89.9"/>
    <n v="1708.1"/>
    <n v="840"/>
    <n v="868.09999999999991"/>
    <n v="0"/>
    <s v="Apr"/>
    <n v="2026"/>
    <x v="2"/>
  </r>
  <r>
    <s v="ORD104758"/>
    <d v="2026-04-24T00:00:00"/>
    <s v="CUST2109"/>
    <s v="Kavya Patel"/>
    <s v="Male"/>
    <n v="18"/>
    <x v="7"/>
    <s v="West"/>
    <s v="P004"/>
    <x v="19"/>
    <x v="3"/>
    <s v="Accessories"/>
    <n v="1"/>
    <n v="899"/>
    <n v="0"/>
    <n v="480"/>
    <x v="1"/>
    <s v="Delivered"/>
    <s v="Mobile App"/>
    <n v="3"/>
    <n v="899"/>
    <n v="0"/>
    <n v="899"/>
    <n v="480"/>
    <n v="419"/>
    <n v="0"/>
    <s v="Apr"/>
    <n v="2026"/>
    <x v="0"/>
  </r>
  <r>
    <s v="ORD102488"/>
    <d v="2026-04-24T00:00:00"/>
    <s v="CUST0775"/>
    <s v="Nisha Saxena"/>
    <s v="Female"/>
    <n v="34"/>
    <x v="6"/>
    <s v="North"/>
    <s v="P007"/>
    <x v="5"/>
    <x v="2"/>
    <s v="Footwear"/>
    <n v="1"/>
    <n v="2899"/>
    <n v="0.1"/>
    <n v="1700"/>
    <x v="1"/>
    <s v="Cancelled"/>
    <s v="Mobile App"/>
    <m/>
    <n v="2899"/>
    <n v="289.90000000000003"/>
    <n v="2609.1"/>
    <n v="1700"/>
    <n v="909.09999999999991"/>
    <n v="0"/>
    <s v="Apr"/>
    <n v="2026"/>
    <x v="3"/>
  </r>
  <r>
    <s v="ORD103821"/>
    <d v="2026-04-24T00:00:00"/>
    <s v="CUST1140"/>
    <s v="Karan Jain"/>
    <s v="Male"/>
    <n v="23"/>
    <x v="14"/>
    <s v="South"/>
    <s v="P029"/>
    <x v="11"/>
    <x v="4"/>
    <s v="Technology"/>
    <n v="2"/>
    <n v="1299"/>
    <n v="0.05"/>
    <n v="1220"/>
    <x v="3"/>
    <s v="Delivered"/>
    <s v="Mobile App"/>
    <n v="4"/>
    <n v="2598"/>
    <n v="129.9"/>
    <n v="2468.1"/>
    <n v="1220"/>
    <n v="1248.0999999999999"/>
    <n v="0"/>
    <s v="Apr"/>
    <n v="2026"/>
    <x v="0"/>
  </r>
  <r>
    <s v="ORD103454"/>
    <d v="2026-04-24T00:00:00"/>
    <s v="CUST1025"/>
    <s v="Diya Mishra"/>
    <s v="Male"/>
    <n v="36"/>
    <x v="8"/>
    <s v="East"/>
    <s v="P008"/>
    <x v="2"/>
    <x v="2"/>
    <s v="Clothing"/>
    <n v="1"/>
    <n v="799"/>
    <n v="0.1"/>
    <n v="390"/>
    <x v="0"/>
    <s v="Delivered"/>
    <s v="Mobile App"/>
    <n v="4"/>
    <n v="799"/>
    <n v="79.900000000000006"/>
    <n v="719.1"/>
    <n v="390"/>
    <n v="329.1"/>
    <n v="0"/>
    <s v="Apr"/>
    <n v="2026"/>
    <x v="2"/>
  </r>
  <r>
    <s v="ORD104558"/>
    <d v="2026-04-25T00:00:00"/>
    <s v="CUST0202"/>
    <s v="Arjun Rao"/>
    <s v="Male"/>
    <n v="30"/>
    <x v="20"/>
    <s v="South"/>
    <s v="P021"/>
    <x v="3"/>
    <x v="1"/>
    <s v="Skincare"/>
    <n v="2"/>
    <n v="499"/>
    <n v="0.05"/>
    <n v="440"/>
    <x v="3"/>
    <s v="Delivered"/>
    <s v="Website"/>
    <n v="3"/>
    <n v="998"/>
    <n v="49.900000000000006"/>
    <n v="948.1"/>
    <n v="440"/>
    <n v="508.1"/>
    <n v="0"/>
    <s v="Apr"/>
    <n v="2026"/>
    <x v="3"/>
  </r>
  <r>
    <s v="ORD104310"/>
    <d v="2026-04-25T00:00:00"/>
    <s v="CUST1393"/>
    <s v="Sakshi Mishra"/>
    <s v="Male"/>
    <n v="18"/>
    <x v="22"/>
    <s v="South"/>
    <s v="P016"/>
    <x v="28"/>
    <x v="5"/>
    <s v="Fitness"/>
    <n v="2"/>
    <n v="999"/>
    <n v="0"/>
    <n v="1040"/>
    <x v="2"/>
    <s v="Delivered"/>
    <s v="Mobile App"/>
    <n v="3"/>
    <n v="1998"/>
    <n v="0"/>
    <n v="1998"/>
    <n v="1040"/>
    <n v="958"/>
    <n v="0"/>
    <s v="Apr"/>
    <n v="2026"/>
    <x v="0"/>
  </r>
  <r>
    <s v="ORD103048"/>
    <d v="2026-04-25T00:00:00"/>
    <s v="CUST0605"/>
    <s v="Kavya Patel"/>
    <s v="Male"/>
    <n v="38"/>
    <x v="1"/>
    <s v="North"/>
    <s v="P009"/>
    <x v="21"/>
    <x v="2"/>
    <s v="Clothing"/>
    <n v="1"/>
    <n v="1999"/>
    <n v="0.15"/>
    <n v="1050"/>
    <x v="3"/>
    <s v="Delivered"/>
    <s v="Mobile App"/>
    <n v="5"/>
    <n v="1999"/>
    <n v="299.84999999999997"/>
    <n v="1699.15"/>
    <n v="1050"/>
    <n v="649.15000000000009"/>
    <n v="0"/>
    <s v="Apr"/>
    <n v="2026"/>
    <x v="2"/>
  </r>
  <r>
    <s v="ORD103254"/>
    <d v="2026-04-25T00:00:00"/>
    <s v="CUST0959"/>
    <s v="Shivam Mehta"/>
    <s v="Female"/>
    <n v="18"/>
    <x v="5"/>
    <s v="West"/>
    <s v="P026"/>
    <x v="15"/>
    <x v="4"/>
    <s v="Fiction"/>
    <n v="3"/>
    <n v="899"/>
    <n v="0.05"/>
    <n v="1260"/>
    <x v="2"/>
    <s v="Delivered"/>
    <s v="Mobile App"/>
    <n v="3"/>
    <n v="2697"/>
    <n v="134.85"/>
    <n v="2562.15"/>
    <n v="1260"/>
    <n v="1302.1500000000001"/>
    <n v="0"/>
    <s v="Apr"/>
    <n v="2026"/>
    <x v="0"/>
  </r>
  <r>
    <s v="ORD102339"/>
    <d v="2026-04-25T00:00:00"/>
    <s v="CUST2173"/>
    <s v="Kavya Patel"/>
    <s v="Female"/>
    <n v="30"/>
    <x v="9"/>
    <s v="North"/>
    <s v="P023"/>
    <x v="20"/>
    <x v="1"/>
    <s v="Haircare"/>
    <n v="1"/>
    <n v="649"/>
    <n v="0.25"/>
    <n v="290"/>
    <x v="0"/>
    <s v="Delivered"/>
    <s v="Mobile App"/>
    <n v="5"/>
    <n v="649"/>
    <n v="162.25"/>
    <n v="486.75"/>
    <n v="290"/>
    <n v="196.75"/>
    <n v="0"/>
    <s v="Apr"/>
    <n v="2026"/>
    <x v="3"/>
  </r>
  <r>
    <s v="ORD103523"/>
    <d v="2026-04-25T00:00:00"/>
    <s v="CUST0869"/>
    <s v="Akash Bansal"/>
    <s v="Male"/>
    <n v="18"/>
    <x v="11"/>
    <s v="West"/>
    <s v="P010"/>
    <x v="26"/>
    <x v="2"/>
    <s v="Clothing"/>
    <n v="1"/>
    <n v="1499"/>
    <n v="0.1"/>
    <n v="780"/>
    <x v="3"/>
    <s v="Delivered"/>
    <s v="Mobile App"/>
    <n v="4"/>
    <n v="1499"/>
    <n v="149.9"/>
    <n v="1349.1"/>
    <n v="780"/>
    <n v="569.09999999999991"/>
    <n v="0"/>
    <s v="Apr"/>
    <n v="2026"/>
    <x v="0"/>
  </r>
  <r>
    <s v="ORD103551"/>
    <d v="2026-04-25T00:00:00"/>
    <s v="CUST1715"/>
    <s v="Anjali Verma"/>
    <s v="Male"/>
    <n v="21"/>
    <x v="22"/>
    <s v="South"/>
    <s v="P021"/>
    <x v="3"/>
    <x v="1"/>
    <s v="Skincare"/>
    <n v="1"/>
    <n v="499"/>
    <n v="0.05"/>
    <n v="220"/>
    <x v="0"/>
    <s v="Delivered"/>
    <s v="Website"/>
    <n v="3"/>
    <n v="499"/>
    <n v="24.950000000000003"/>
    <n v="474.05"/>
    <n v="220"/>
    <n v="254.05"/>
    <n v="0"/>
    <s v="Apr"/>
    <n v="2026"/>
    <x v="0"/>
  </r>
  <r>
    <s v="ORD102602"/>
    <d v="2026-04-25T00:00:00"/>
    <s v="CUST0302"/>
    <s v="Aditya Kapoor"/>
    <s v="Female"/>
    <n v="22"/>
    <x v="18"/>
    <s v="South"/>
    <s v="P020"/>
    <x v="14"/>
    <x v="5"/>
    <s v="Fitness"/>
    <n v="1"/>
    <n v="699"/>
    <n v="0.1"/>
    <n v="320"/>
    <x v="0"/>
    <s v="Delivered"/>
    <s v="Website"/>
    <n v="4"/>
    <n v="699"/>
    <n v="69.900000000000006"/>
    <n v="629.1"/>
    <n v="320"/>
    <n v="309.10000000000002"/>
    <n v="0"/>
    <s v="Apr"/>
    <n v="2026"/>
    <x v="0"/>
  </r>
  <r>
    <s v="ORD104413"/>
    <d v="2026-04-25T00:00:00"/>
    <s v="CUST0283"/>
    <s v="Vansh Chopra"/>
    <s v="Female"/>
    <n v="32"/>
    <x v="17"/>
    <s v="North"/>
    <s v="P010"/>
    <x v="26"/>
    <x v="2"/>
    <s v="Clothing"/>
    <n v="1"/>
    <n v="1499"/>
    <n v="0.1"/>
    <n v="780"/>
    <x v="0"/>
    <s v="Delivered"/>
    <s v="Mobile App"/>
    <n v="5"/>
    <n v="1499"/>
    <n v="149.9"/>
    <n v="1349.1"/>
    <n v="780"/>
    <n v="569.09999999999991"/>
    <n v="0"/>
    <s v="Apr"/>
    <n v="2026"/>
    <x v="3"/>
  </r>
  <r>
    <s v="ORD103473"/>
    <d v="2026-04-25T00:00:00"/>
    <s v="CUST0765"/>
    <s v="Kavya Patel"/>
    <s v="Female"/>
    <n v="35"/>
    <x v="10"/>
    <s v="South"/>
    <s v="P029"/>
    <x v="11"/>
    <x v="4"/>
    <s v="Technology"/>
    <n v="1"/>
    <n v="1299"/>
    <n v="0.15"/>
    <n v="610"/>
    <x v="3"/>
    <s v="Delivered"/>
    <s v="Mobile App"/>
    <n v="4"/>
    <n v="1299"/>
    <n v="194.85"/>
    <n v="1104.1500000000001"/>
    <n v="610"/>
    <n v="494.15000000000009"/>
    <n v="0"/>
    <s v="Apr"/>
    <n v="2026"/>
    <x v="3"/>
  </r>
  <r>
    <s v="ORD103792"/>
    <d v="2026-04-26T00:00:00"/>
    <s v="CUST0991"/>
    <s v="Shivam Mehta"/>
    <s v="Male"/>
    <n v="30"/>
    <x v="17"/>
    <s v="North"/>
    <s v="P018"/>
    <x v="16"/>
    <x v="5"/>
    <s v="Sports"/>
    <n v="4"/>
    <n v="2199"/>
    <n v="0.15"/>
    <n v="5000"/>
    <x v="0"/>
    <s v="Delivered"/>
    <s v="Website"/>
    <n v="5"/>
    <n v="8796"/>
    <n v="1319.3999999999999"/>
    <n v="7476.6"/>
    <n v="5000"/>
    <n v="2476.6000000000004"/>
    <n v="0"/>
    <s v="Apr"/>
    <n v="2026"/>
    <x v="3"/>
  </r>
  <r>
    <s v="ORD103199"/>
    <d v="2026-04-26T00:00:00"/>
    <s v="CUST1154"/>
    <s v="Manish Agarwal"/>
    <s v="Male"/>
    <n v="25"/>
    <x v="23"/>
    <s v="West"/>
    <s v="P003"/>
    <x v="9"/>
    <x v="3"/>
    <s v="Wearables"/>
    <n v="1"/>
    <n v="3299"/>
    <n v="0.15"/>
    <n v="2100"/>
    <x v="0"/>
    <s v="Delivered"/>
    <s v="Mobile App"/>
    <n v="4"/>
    <n v="3299"/>
    <n v="494.84999999999997"/>
    <n v="2804.15"/>
    <n v="2100"/>
    <n v="704.15000000000009"/>
    <n v="0"/>
    <s v="Apr"/>
    <n v="2026"/>
    <x v="0"/>
  </r>
  <r>
    <s v="ORD103832"/>
    <d v="2026-04-26T00:00:00"/>
    <s v="CUST0283"/>
    <s v="Vansh Chopra"/>
    <s v="Female"/>
    <n v="37"/>
    <x v="16"/>
    <s v="North"/>
    <s v="P018"/>
    <x v="16"/>
    <x v="5"/>
    <s v="Sports"/>
    <n v="1"/>
    <n v="2199"/>
    <n v="0"/>
    <n v="1250"/>
    <x v="0"/>
    <s v="Delivered"/>
    <s v="Website"/>
    <n v="4"/>
    <n v="2199"/>
    <n v="0"/>
    <n v="2199"/>
    <n v="1250"/>
    <n v="949"/>
    <n v="0"/>
    <s v="Apr"/>
    <n v="2026"/>
    <x v="2"/>
  </r>
  <r>
    <s v="ORD100592"/>
    <d v="2026-04-26T00:00:00"/>
    <s v="CUST0763"/>
    <s v="Vansh Chopra"/>
    <s v="Female"/>
    <n v="29"/>
    <x v="10"/>
    <s v="South"/>
    <s v="P018"/>
    <x v="16"/>
    <x v="5"/>
    <s v="Sports"/>
    <n v="4"/>
    <n v="2199"/>
    <n v="0.15"/>
    <n v="5000"/>
    <x v="1"/>
    <s v="Delivered"/>
    <s v="Mobile App"/>
    <n v="5"/>
    <n v="8796"/>
    <n v="1319.3999999999999"/>
    <n v="7476.6"/>
    <n v="5000"/>
    <n v="2476.6000000000004"/>
    <n v="0"/>
    <s v="Apr"/>
    <n v="2026"/>
    <x v="3"/>
  </r>
  <r>
    <s v="ORD103843"/>
    <d v="2026-04-26T00:00:00"/>
    <s v="CUST1726"/>
    <s v="Pooja Kapoor"/>
    <s v="Female"/>
    <n v="32"/>
    <x v="8"/>
    <s v="East"/>
    <s v="P022"/>
    <x v="4"/>
    <x v="1"/>
    <s v="Skincare"/>
    <n v="1"/>
    <n v="799"/>
    <n v="0.1"/>
    <n v="360"/>
    <x v="1"/>
    <s v="Delivered"/>
    <s v="Website"/>
    <n v="5"/>
    <n v="799"/>
    <n v="79.900000000000006"/>
    <n v="719.1"/>
    <n v="360"/>
    <n v="359.1"/>
    <n v="0"/>
    <s v="Apr"/>
    <n v="2026"/>
    <x v="3"/>
  </r>
  <r>
    <s v="ORD101727"/>
    <d v="2026-04-26T00:00:00"/>
    <s v="CUST0794"/>
    <s v="Rohan Rao"/>
    <s v="Male"/>
    <n v="19"/>
    <x v="18"/>
    <s v="South"/>
    <s v="P028"/>
    <x v="12"/>
    <x v="4"/>
    <s v="Technology"/>
    <n v="1"/>
    <n v="1099"/>
    <n v="0"/>
    <n v="520"/>
    <x v="2"/>
    <s v="Delivered"/>
    <s v="Mobile App"/>
    <n v="5"/>
    <n v="1099"/>
    <n v="0"/>
    <n v="1099"/>
    <n v="520"/>
    <n v="579"/>
    <n v="0"/>
    <s v="Apr"/>
    <n v="2026"/>
    <x v="0"/>
  </r>
  <r>
    <s v="ORD103379"/>
    <d v="2026-04-26T00:00:00"/>
    <s v="CUST1764"/>
    <s v="Varun Jain"/>
    <s v="Male"/>
    <n v="28"/>
    <x v="12"/>
    <s v="West"/>
    <s v="P003"/>
    <x v="9"/>
    <x v="3"/>
    <s v="Wearables"/>
    <n v="3"/>
    <n v="3299"/>
    <n v="0.15"/>
    <n v="6300"/>
    <x v="0"/>
    <s v="Cancelled"/>
    <s v="Website"/>
    <m/>
    <n v="9897"/>
    <n v="1484.55"/>
    <n v="8412.4500000000007"/>
    <n v="6300"/>
    <n v="2112.4500000000007"/>
    <n v="0"/>
    <s v="Apr"/>
    <n v="2026"/>
    <x v="3"/>
  </r>
  <r>
    <s v="ORD103934"/>
    <d v="2026-04-26T00:00:00"/>
    <s v="CUST0983"/>
    <s v="Aditi Saxena"/>
    <s v="Male"/>
    <n v="35"/>
    <x v="20"/>
    <s v="South"/>
    <s v="P001"/>
    <x v="6"/>
    <x v="3"/>
    <s v="Audio"/>
    <n v="2"/>
    <n v="2499"/>
    <n v="0.25"/>
    <n v="3100"/>
    <x v="5"/>
    <s v="Delivered"/>
    <s v="Mobile App"/>
    <n v="4"/>
    <n v="4998"/>
    <n v="1249.5"/>
    <n v="3748.5"/>
    <n v="3100"/>
    <n v="648.5"/>
    <n v="0"/>
    <s v="Apr"/>
    <n v="2026"/>
    <x v="3"/>
  </r>
  <r>
    <s v="ORD104742"/>
    <d v="2026-04-26T00:00:00"/>
    <s v="CUST1627"/>
    <s v="Vansh Chopra"/>
    <s v="Male"/>
    <n v="26"/>
    <x v="0"/>
    <s v="East"/>
    <s v="P025"/>
    <x v="1"/>
    <x v="1"/>
    <s v="Skincare"/>
    <n v="1"/>
    <n v="699"/>
    <n v="0.1"/>
    <n v="310"/>
    <x v="3"/>
    <s v="Delivered"/>
    <s v="Website"/>
    <n v="5"/>
    <n v="699"/>
    <n v="69.900000000000006"/>
    <n v="629.1"/>
    <n v="310"/>
    <n v="319.10000000000002"/>
    <n v="0"/>
    <s v="Apr"/>
    <n v="2026"/>
    <x v="3"/>
  </r>
  <r>
    <s v="ORD100241"/>
    <d v="2026-04-26T00:00:00"/>
    <s v="CUST1811"/>
    <s v="Anjali Verma"/>
    <s v="Female"/>
    <n v="31"/>
    <x v="8"/>
    <s v="East"/>
    <s v="P016"/>
    <x v="28"/>
    <x v="5"/>
    <s v="Fitness"/>
    <n v="3"/>
    <n v="999"/>
    <n v="0.05"/>
    <n v="1560"/>
    <x v="5"/>
    <s v="Delivered"/>
    <s v="Website"/>
    <n v="4"/>
    <n v="2997"/>
    <n v="149.85"/>
    <n v="2847.15"/>
    <n v="1560"/>
    <n v="1287.1500000000001"/>
    <n v="0"/>
    <s v="Apr"/>
    <n v="2026"/>
    <x v="3"/>
  </r>
  <r>
    <s v="ORD102061"/>
    <d v="2026-04-26T00:00:00"/>
    <s v="CUST0792"/>
    <s v="Ishaan Malhotra"/>
    <s v="Male"/>
    <n v="22"/>
    <x v="4"/>
    <s v="South"/>
    <s v="P008"/>
    <x v="2"/>
    <x v="2"/>
    <s v="Clothing"/>
    <n v="1"/>
    <n v="799"/>
    <n v="0"/>
    <n v="390"/>
    <x v="0"/>
    <s v="Delivered"/>
    <s v="Website"/>
    <n v="5"/>
    <n v="799"/>
    <n v="0"/>
    <n v="799"/>
    <n v="390"/>
    <n v="409"/>
    <n v="0"/>
    <s v="Apr"/>
    <n v="2026"/>
    <x v="0"/>
  </r>
  <r>
    <s v="ORD104625"/>
    <d v="2026-04-26T00:00:00"/>
    <s v="CUST1953"/>
    <s v="Diya Mishra"/>
    <s v="Female"/>
    <n v="35"/>
    <x v="21"/>
    <s v="East"/>
    <s v="P016"/>
    <x v="28"/>
    <x v="5"/>
    <s v="Fitness"/>
    <n v="1"/>
    <n v="999"/>
    <n v="0.1"/>
    <n v="520"/>
    <x v="0"/>
    <s v="Delivered"/>
    <s v="Website"/>
    <n v="4"/>
    <n v="999"/>
    <n v="99.9"/>
    <n v="899.1"/>
    <n v="520"/>
    <n v="379.1"/>
    <n v="0"/>
    <s v="Apr"/>
    <n v="2026"/>
    <x v="3"/>
  </r>
  <r>
    <s v="ORD101274"/>
    <d v="2026-04-27T00:00:00"/>
    <s v="CUST1152"/>
    <s v="Aarav Sharma"/>
    <s v="Female"/>
    <n v="26"/>
    <x v="23"/>
    <s v="West"/>
    <s v="P016"/>
    <x v="28"/>
    <x v="5"/>
    <s v="Fitness"/>
    <n v="1"/>
    <n v="999"/>
    <n v="0.1"/>
    <n v="520"/>
    <x v="1"/>
    <s v="Returned"/>
    <s v="Mobile App"/>
    <n v="4"/>
    <n v="999"/>
    <n v="99.9"/>
    <n v="899.1"/>
    <n v="520"/>
    <n v="379.1"/>
    <n v="0"/>
    <s v="Apr"/>
    <n v="2026"/>
    <x v="3"/>
  </r>
  <r>
    <s v="ORD104854"/>
    <d v="2026-04-27T00:00:00"/>
    <s v="CUST1777"/>
    <s v="Sakshi Mishra"/>
    <s v="Male"/>
    <n v="38"/>
    <x v="12"/>
    <s v="West"/>
    <s v="P022"/>
    <x v="4"/>
    <x v="1"/>
    <s v="Skincare"/>
    <n v="2"/>
    <n v="799"/>
    <n v="0.1"/>
    <n v="720"/>
    <x v="0"/>
    <s v="Delivered"/>
    <s v="Mobile App"/>
    <n v="4"/>
    <n v="1598"/>
    <n v="159.80000000000001"/>
    <n v="1438.2"/>
    <n v="720"/>
    <n v="718.2"/>
    <n v="0"/>
    <s v="Apr"/>
    <n v="2026"/>
    <x v="2"/>
  </r>
  <r>
    <s v="ORD102338"/>
    <d v="2026-04-27T00:00:00"/>
    <s v="CUST0806"/>
    <s v="Kabir Gupta"/>
    <s v="Female"/>
    <n v="38"/>
    <x v="23"/>
    <s v="West"/>
    <s v="P007"/>
    <x v="5"/>
    <x v="2"/>
    <s v="Footwear"/>
    <n v="1"/>
    <n v="2899"/>
    <n v="0.2"/>
    <n v="1700"/>
    <x v="2"/>
    <s v="Delivered"/>
    <s v="Mobile App"/>
    <n v="4"/>
    <n v="2899"/>
    <n v="579.80000000000007"/>
    <n v="2319.1999999999998"/>
    <n v="1700"/>
    <n v="619.19999999999982"/>
    <n v="0"/>
    <s v="Apr"/>
    <n v="2026"/>
    <x v="2"/>
  </r>
  <r>
    <s v="ORD101021"/>
    <d v="2026-04-27T00:00:00"/>
    <s v="CUST1202"/>
    <s v="Yash Agarwal"/>
    <s v="Female"/>
    <n v="27"/>
    <x v="22"/>
    <s v="South"/>
    <s v="P017"/>
    <x v="17"/>
    <x v="5"/>
    <s v="Fitness"/>
    <n v="1"/>
    <n v="2499"/>
    <n v="0.1"/>
    <n v="1450"/>
    <x v="3"/>
    <s v="Delivered"/>
    <s v="Mobile App"/>
    <n v="4"/>
    <n v="2499"/>
    <n v="249.9"/>
    <n v="2249.1"/>
    <n v="1450"/>
    <n v="799.09999999999991"/>
    <n v="0"/>
    <s v="Apr"/>
    <n v="2026"/>
    <x v="3"/>
  </r>
  <r>
    <s v="ORD103462"/>
    <d v="2026-04-27T00:00:00"/>
    <s v="CUST0827"/>
    <s v="Vansh Chopra"/>
    <s v="Male"/>
    <n v="41"/>
    <x v="12"/>
    <s v="West"/>
    <s v="P007"/>
    <x v="5"/>
    <x v="2"/>
    <s v="Footwear"/>
    <n v="1"/>
    <n v="2899"/>
    <n v="0"/>
    <n v="1700"/>
    <x v="0"/>
    <s v="Delivered"/>
    <s v="Mobile App"/>
    <n v="5"/>
    <n v="2899"/>
    <n v="0"/>
    <n v="2899"/>
    <n v="1700"/>
    <n v="1199"/>
    <n v="0"/>
    <s v="Apr"/>
    <n v="2026"/>
    <x v="2"/>
  </r>
  <r>
    <s v="ORD101777"/>
    <d v="2026-04-27T00:00:00"/>
    <s v="CUST1817"/>
    <s v="Meera Singh"/>
    <s v="Male"/>
    <n v="40"/>
    <x v="13"/>
    <s v="North"/>
    <s v="P018"/>
    <x v="16"/>
    <x v="5"/>
    <s v="Sports"/>
    <n v="1"/>
    <n v="2199"/>
    <n v="0"/>
    <n v="1250"/>
    <x v="4"/>
    <s v="Delivered"/>
    <s v="Mobile App"/>
    <n v="4"/>
    <n v="2199"/>
    <n v="0"/>
    <n v="2199"/>
    <n v="1250"/>
    <n v="949"/>
    <n v="0"/>
    <s v="Apr"/>
    <n v="2026"/>
    <x v="2"/>
  </r>
  <r>
    <s v="ORD104949"/>
    <d v="2026-04-27T00:00:00"/>
    <s v="CUST2040"/>
    <s v="Ishaan Malhotra"/>
    <s v="Female"/>
    <n v="18"/>
    <x v="3"/>
    <s v="East"/>
    <s v="P020"/>
    <x v="14"/>
    <x v="5"/>
    <s v="Fitness"/>
    <n v="1"/>
    <n v="699"/>
    <n v="0.1"/>
    <n v="320"/>
    <x v="1"/>
    <s v="Delivered"/>
    <s v="Mobile App"/>
    <n v="4"/>
    <n v="699"/>
    <n v="69.900000000000006"/>
    <n v="629.1"/>
    <n v="320"/>
    <n v="309.10000000000002"/>
    <n v="0"/>
    <s v="Apr"/>
    <n v="2026"/>
    <x v="0"/>
  </r>
  <r>
    <s v="ORD104734"/>
    <d v="2026-04-27T00:00:00"/>
    <s v="CUST0676"/>
    <s v="Varun Jain"/>
    <s v="Male"/>
    <n v="31"/>
    <x v="3"/>
    <s v="East"/>
    <s v="P030"/>
    <x v="7"/>
    <x v="4"/>
    <s v="Self Development"/>
    <n v="1"/>
    <n v="599"/>
    <n v="0.3"/>
    <n v="260"/>
    <x v="3"/>
    <s v="Delivered"/>
    <s v="Mobile App"/>
    <n v="4"/>
    <n v="599"/>
    <n v="179.7"/>
    <n v="419.3"/>
    <n v="260"/>
    <n v="159.30000000000001"/>
    <n v="0"/>
    <s v="Apr"/>
    <n v="2026"/>
    <x v="3"/>
  </r>
  <r>
    <s v="ORD101554"/>
    <d v="2026-04-27T00:00:00"/>
    <s v="CUST1745"/>
    <s v="Sakshi Mishra"/>
    <s v="Male"/>
    <n v="44"/>
    <x v="6"/>
    <s v="North"/>
    <s v="P017"/>
    <x v="17"/>
    <x v="5"/>
    <s v="Fitness"/>
    <n v="4"/>
    <n v="2499"/>
    <n v="0.1"/>
    <n v="5800"/>
    <x v="1"/>
    <s v="Delivered"/>
    <s v="Website"/>
    <n v="4"/>
    <n v="9996"/>
    <n v="999.6"/>
    <n v="8996.4"/>
    <n v="5800"/>
    <n v="3196.3999999999996"/>
    <n v="0"/>
    <s v="Apr"/>
    <n v="2026"/>
    <x v="2"/>
  </r>
  <r>
    <s v="ORD101649"/>
    <d v="2026-04-28T00:00:00"/>
    <s v="CUST0619"/>
    <s v="Kiara Chopra"/>
    <s v="Female"/>
    <n v="38"/>
    <x v="3"/>
    <s v="East"/>
    <s v="P029"/>
    <x v="11"/>
    <x v="4"/>
    <s v="Technology"/>
    <n v="1"/>
    <n v="1299"/>
    <n v="0"/>
    <n v="610"/>
    <x v="4"/>
    <s v="Delivered"/>
    <s v="Mobile App"/>
    <n v="4"/>
    <n v="1299"/>
    <n v="0"/>
    <n v="1299"/>
    <n v="610"/>
    <n v="689"/>
    <n v="0"/>
    <s v="Apr"/>
    <n v="2026"/>
    <x v="2"/>
  </r>
  <r>
    <s v="ORD102549"/>
    <d v="2026-04-28T00:00:00"/>
    <s v="CUST1062"/>
    <s v="Kabir Gupta"/>
    <s v="Male"/>
    <n v="41"/>
    <x v="9"/>
    <s v="North"/>
    <s v="P015"/>
    <x v="23"/>
    <x v="0"/>
    <s v="Home Decor"/>
    <n v="2"/>
    <n v="1599"/>
    <n v="0.25"/>
    <n v="1700"/>
    <x v="1"/>
    <s v="Delivered"/>
    <s v="Mobile App"/>
    <n v="5"/>
    <n v="3198"/>
    <n v="799.5"/>
    <n v="2398.5"/>
    <n v="1700"/>
    <n v="698.5"/>
    <n v="0"/>
    <s v="Apr"/>
    <n v="2026"/>
    <x v="2"/>
  </r>
  <r>
    <s v="ORD103192"/>
    <d v="2026-04-28T00:00:00"/>
    <s v="CUST0151"/>
    <s v="Aditi Saxena"/>
    <s v="Male"/>
    <n v="41"/>
    <x v="20"/>
    <s v="South"/>
    <s v="P010"/>
    <x v="26"/>
    <x v="2"/>
    <s v="Clothing"/>
    <n v="2"/>
    <n v="1499"/>
    <n v="0.2"/>
    <n v="1560"/>
    <x v="0"/>
    <s v="Cancelled"/>
    <s v="Website"/>
    <m/>
    <n v="2998"/>
    <n v="599.6"/>
    <n v="2398.4"/>
    <n v="1560"/>
    <n v="838.40000000000009"/>
    <n v="0"/>
    <s v="Apr"/>
    <n v="2026"/>
    <x v="2"/>
  </r>
  <r>
    <s v="ORD101994"/>
    <d v="2026-04-28T00:00:00"/>
    <s v="CUST0998"/>
    <s v="Kabir Gupta"/>
    <s v="Female"/>
    <n v="40"/>
    <x v="16"/>
    <s v="North"/>
    <s v="P018"/>
    <x v="16"/>
    <x v="5"/>
    <s v="Sports"/>
    <n v="2"/>
    <n v="2199"/>
    <n v="0.05"/>
    <n v="2500"/>
    <x v="0"/>
    <s v="Delivered"/>
    <s v="Mobile App"/>
    <n v="5"/>
    <n v="4398"/>
    <n v="219.9"/>
    <n v="4178.1000000000004"/>
    <n v="2500"/>
    <n v="1678.1000000000004"/>
    <n v="0"/>
    <s v="Apr"/>
    <n v="2026"/>
    <x v="2"/>
  </r>
  <r>
    <s v="ORD101824"/>
    <d v="2026-04-28T00:00:00"/>
    <s v="CUST0900"/>
    <s v="Varun Jain"/>
    <s v="Male"/>
    <n v="32"/>
    <x v="13"/>
    <s v="North"/>
    <s v="P021"/>
    <x v="3"/>
    <x v="1"/>
    <s v="Skincare"/>
    <n v="2"/>
    <n v="499"/>
    <n v="0.05"/>
    <n v="440"/>
    <x v="0"/>
    <s v="Delivered"/>
    <s v="Mobile App"/>
    <n v="5"/>
    <n v="998"/>
    <n v="49.900000000000006"/>
    <n v="948.1"/>
    <n v="440"/>
    <n v="508.1"/>
    <n v="0"/>
    <s v="Apr"/>
    <n v="2026"/>
    <x v="3"/>
  </r>
  <r>
    <s v="ORD101774"/>
    <d v="2026-04-28T00:00:00"/>
    <s v="CUST1030"/>
    <s v="Kabir Gupta"/>
    <s v="Female"/>
    <n v="34"/>
    <x v="18"/>
    <s v="South"/>
    <s v="P026"/>
    <x v="15"/>
    <x v="4"/>
    <s v="Fiction"/>
    <n v="1"/>
    <n v="899"/>
    <n v="0.1"/>
    <n v="420"/>
    <x v="0"/>
    <s v="Delivered"/>
    <s v="Mobile App"/>
    <n v="5"/>
    <n v="899"/>
    <n v="89.9"/>
    <n v="809.1"/>
    <n v="420"/>
    <n v="389.1"/>
    <n v="0"/>
    <s v="Apr"/>
    <n v="2026"/>
    <x v="3"/>
  </r>
  <r>
    <s v="ORD101888"/>
    <d v="2026-04-28T00:00:00"/>
    <s v="CUST1796"/>
    <s v="Varun Jain"/>
    <s v="Male"/>
    <n v="18"/>
    <x v="2"/>
    <s v="East"/>
    <s v="P030"/>
    <x v="7"/>
    <x v="4"/>
    <s v="Self Development"/>
    <n v="2"/>
    <n v="599"/>
    <n v="0.05"/>
    <n v="520"/>
    <x v="0"/>
    <s v="Delivered"/>
    <s v="Website"/>
    <n v="3"/>
    <n v="1198"/>
    <n v="59.900000000000006"/>
    <n v="1138.0999999999999"/>
    <n v="520"/>
    <n v="618.09999999999991"/>
    <n v="0"/>
    <s v="Apr"/>
    <n v="2026"/>
    <x v="0"/>
  </r>
  <r>
    <s v="ORD104135"/>
    <d v="2026-04-28T00:00:00"/>
    <s v="CUST1476"/>
    <s v="Varun Jain"/>
    <s v="Female"/>
    <n v="43"/>
    <x v="23"/>
    <s v="West"/>
    <s v="P002"/>
    <x v="10"/>
    <x v="3"/>
    <s v="Audio"/>
    <n v="4"/>
    <n v="1899"/>
    <n v="0.1"/>
    <n v="4480"/>
    <x v="0"/>
    <s v="Delivered"/>
    <s v="Mobile App"/>
    <n v="5"/>
    <n v="7596"/>
    <n v="759.6"/>
    <n v="6836.4"/>
    <n v="4480"/>
    <n v="2356.3999999999996"/>
    <n v="0"/>
    <s v="Apr"/>
    <n v="2026"/>
    <x v="2"/>
  </r>
  <r>
    <s v="ORD103107"/>
    <d v="2026-04-28T00:00:00"/>
    <s v="CUST0416"/>
    <s v="Aarav Sharma"/>
    <s v="Male"/>
    <n v="22"/>
    <x v="9"/>
    <s v="North"/>
    <s v="P007"/>
    <x v="5"/>
    <x v="2"/>
    <s v="Footwear"/>
    <n v="2"/>
    <n v="2899"/>
    <n v="0.1"/>
    <n v="3400"/>
    <x v="1"/>
    <s v="Returned"/>
    <s v="Mobile App"/>
    <n v="5"/>
    <n v="5798"/>
    <n v="579.80000000000007"/>
    <n v="5218.2"/>
    <n v="3400"/>
    <n v="1818.1999999999998"/>
    <n v="0"/>
    <s v="Apr"/>
    <n v="2026"/>
    <x v="0"/>
  </r>
  <r>
    <s v="ORD104666"/>
    <d v="2026-04-28T00:00:00"/>
    <s v="CUST1153"/>
    <s v="Diya Mishra"/>
    <s v="Male"/>
    <n v="23"/>
    <x v="11"/>
    <s v="West"/>
    <s v="P010"/>
    <x v="26"/>
    <x v="2"/>
    <s v="Clothing"/>
    <n v="2"/>
    <n v="1499"/>
    <n v="0.15"/>
    <n v="1560"/>
    <x v="3"/>
    <s v="Delivered"/>
    <s v="Website"/>
    <n v="5"/>
    <n v="2998"/>
    <n v="449.7"/>
    <n v="2548.3000000000002"/>
    <n v="1560"/>
    <n v="988.30000000000018"/>
    <n v="0"/>
    <s v="Apr"/>
    <n v="2026"/>
    <x v="0"/>
  </r>
  <r>
    <s v="ORD102260"/>
    <d v="2026-04-28T00:00:00"/>
    <s v="CUST1807"/>
    <s v="Isha Mehta"/>
    <s v="Female"/>
    <n v="45"/>
    <x v="10"/>
    <s v="South"/>
    <s v="P028"/>
    <x v="12"/>
    <x v="4"/>
    <s v="Technology"/>
    <n v="1"/>
    <n v="1099"/>
    <n v="0.15"/>
    <n v="520"/>
    <x v="0"/>
    <s v="Delivered"/>
    <s v="Mobile App"/>
    <n v="4"/>
    <n v="1099"/>
    <n v="164.85"/>
    <n v="934.15"/>
    <n v="520"/>
    <n v="414.15"/>
    <n v="0"/>
    <s v="Apr"/>
    <n v="2026"/>
    <x v="2"/>
  </r>
  <r>
    <s v="ORD100420"/>
    <d v="2026-04-29T00:00:00"/>
    <s v="CUST1377"/>
    <s v="Diya Mishra"/>
    <s v="Male"/>
    <n v="43"/>
    <x v="15"/>
    <s v="West"/>
    <s v="P017"/>
    <x v="17"/>
    <x v="5"/>
    <s v="Fitness"/>
    <n v="3"/>
    <n v="2499"/>
    <n v="0.1"/>
    <n v="4350"/>
    <x v="0"/>
    <s v="Delivered"/>
    <s v="Website"/>
    <n v="4"/>
    <n v="7497"/>
    <n v="749.7"/>
    <n v="6747.3"/>
    <n v="4350"/>
    <n v="2397.3000000000002"/>
    <n v="0"/>
    <s v="Apr"/>
    <n v="2026"/>
    <x v="2"/>
  </r>
  <r>
    <s v="ORD102810"/>
    <d v="2026-04-29T00:00:00"/>
    <s v="CUST1006"/>
    <s v="Aditya Kapoor"/>
    <s v="Male"/>
    <n v="33"/>
    <x v="21"/>
    <s v="East"/>
    <s v="P008"/>
    <x v="2"/>
    <x v="2"/>
    <s v="Clothing"/>
    <n v="2"/>
    <n v="799"/>
    <n v="0.15"/>
    <n v="780"/>
    <x v="0"/>
    <s v="Delivered"/>
    <s v="Website"/>
    <n v="4"/>
    <n v="1598"/>
    <n v="239.7"/>
    <n v="1358.3"/>
    <n v="780"/>
    <n v="578.29999999999995"/>
    <n v="0"/>
    <s v="Apr"/>
    <n v="2026"/>
    <x v="3"/>
  </r>
  <r>
    <s v="ORD102683"/>
    <d v="2026-04-29T00:00:00"/>
    <s v="CUST1854"/>
    <s v="Pooja Kapoor"/>
    <s v="Female"/>
    <n v="32"/>
    <x v="5"/>
    <s v="West"/>
    <s v="P001"/>
    <x v="6"/>
    <x v="3"/>
    <s v="Audio"/>
    <n v="1"/>
    <n v="2499"/>
    <n v="0.1"/>
    <n v="1550"/>
    <x v="0"/>
    <s v="Delivered"/>
    <s v="Mobile App"/>
    <n v="4"/>
    <n v="2499"/>
    <n v="249.9"/>
    <n v="2249.1"/>
    <n v="1550"/>
    <n v="699.09999999999991"/>
    <n v="0"/>
    <s v="Apr"/>
    <n v="2026"/>
    <x v="3"/>
  </r>
  <r>
    <s v="ORD101251"/>
    <d v="2026-04-29T00:00:00"/>
    <s v="CUST0788"/>
    <s v="Karan Jain"/>
    <s v="Male"/>
    <n v="23"/>
    <x v="12"/>
    <s v="West"/>
    <s v="P019"/>
    <x v="18"/>
    <x v="5"/>
    <s v="Sports"/>
    <n v="1"/>
    <n v="1499"/>
    <n v="0.25"/>
    <n v="800"/>
    <x v="2"/>
    <s v="Delivered"/>
    <s v="Mobile App"/>
    <n v="4"/>
    <n v="1499"/>
    <n v="374.75"/>
    <n v="1124.25"/>
    <n v="800"/>
    <n v="324.25"/>
    <n v="0"/>
    <s v="Apr"/>
    <n v="2026"/>
    <x v="0"/>
  </r>
  <r>
    <s v="ORD104884"/>
    <d v="2026-04-29T00:00:00"/>
    <s v="CUST1690"/>
    <s v="Rohan Rao"/>
    <s v="Female"/>
    <n v="38"/>
    <x v="9"/>
    <s v="North"/>
    <s v="P009"/>
    <x v="21"/>
    <x v="2"/>
    <s v="Clothing"/>
    <n v="2"/>
    <n v="1999"/>
    <n v="0"/>
    <n v="2100"/>
    <x v="4"/>
    <s v="Delivered"/>
    <s v="Website"/>
    <n v="5"/>
    <n v="3998"/>
    <n v="0"/>
    <n v="3998"/>
    <n v="2100"/>
    <n v="1898"/>
    <n v="0"/>
    <s v="Apr"/>
    <n v="2026"/>
    <x v="2"/>
  </r>
  <r>
    <s v="ORD102420"/>
    <d v="2026-04-30T00:00:00"/>
    <s v="CUST1760"/>
    <s v="Aarav Sharma"/>
    <s v="Male"/>
    <n v="29"/>
    <x v="16"/>
    <s v="North"/>
    <s v="P003"/>
    <x v="9"/>
    <x v="3"/>
    <s v="Wearables"/>
    <n v="1"/>
    <n v="3299"/>
    <n v="0"/>
    <n v="2100"/>
    <x v="0"/>
    <s v="Delivered"/>
    <s v="Website"/>
    <n v="4"/>
    <n v="3299"/>
    <n v="0"/>
    <n v="3299"/>
    <n v="2100"/>
    <n v="1199"/>
    <n v="0"/>
    <s v="Apr"/>
    <n v="2026"/>
    <x v="3"/>
  </r>
  <r>
    <s v="ORD103477"/>
    <d v="2026-04-30T00:00:00"/>
    <s v="CUST1318"/>
    <s v="Kabir Gupta"/>
    <s v="Female"/>
    <n v="35"/>
    <x v="4"/>
    <s v="South"/>
    <s v="P024"/>
    <x v="13"/>
    <x v="1"/>
    <s v="Fragrance"/>
    <n v="2"/>
    <n v="1799"/>
    <n v="0.1"/>
    <n v="1800"/>
    <x v="3"/>
    <s v="Delivered"/>
    <s v="Website"/>
    <n v="5"/>
    <n v="3598"/>
    <n v="359.8"/>
    <n v="3238.2"/>
    <n v="1800"/>
    <n v="1438.1999999999998"/>
    <n v="0"/>
    <s v="Apr"/>
    <n v="2026"/>
    <x v="3"/>
  </r>
  <r>
    <s v="ORD103356"/>
    <d v="2026-04-30T00:00:00"/>
    <s v="CUST1533"/>
    <s v="Kavya Patel"/>
    <s v="Male"/>
    <n v="30"/>
    <x v="23"/>
    <s v="West"/>
    <s v="P006"/>
    <x v="8"/>
    <x v="2"/>
    <s v="Bags"/>
    <n v="1"/>
    <n v="1799"/>
    <n v="0.2"/>
    <n v="950"/>
    <x v="0"/>
    <s v="Delivered"/>
    <s v="Website"/>
    <n v="4"/>
    <n v="1799"/>
    <n v="359.8"/>
    <n v="1439.2"/>
    <n v="950"/>
    <n v="489.20000000000005"/>
    <n v="0"/>
    <s v="Apr"/>
    <n v="2026"/>
    <x v="3"/>
  </r>
  <r>
    <s v="ORD102191"/>
    <d v="2026-04-30T00:00:00"/>
    <s v="CUST0274"/>
    <s v="Yash Agarwal"/>
    <s v="Male"/>
    <n v="34"/>
    <x v="23"/>
    <s v="West"/>
    <s v="P021"/>
    <x v="3"/>
    <x v="1"/>
    <s v="Skincare"/>
    <n v="2"/>
    <n v="499"/>
    <n v="0.15"/>
    <n v="440"/>
    <x v="0"/>
    <s v="Delivered"/>
    <s v="Website"/>
    <n v="5"/>
    <n v="998"/>
    <n v="149.69999999999999"/>
    <n v="848.3"/>
    <n v="440"/>
    <n v="408.29999999999995"/>
    <n v="0"/>
    <s v="Apr"/>
    <n v="2026"/>
    <x v="3"/>
  </r>
  <r>
    <s v="ORD103488"/>
    <d v="2026-04-30T00:00:00"/>
    <s v="CUST1791"/>
    <s v="Shivam Mehta"/>
    <s v="Female"/>
    <n v="31"/>
    <x v="9"/>
    <s v="North"/>
    <s v="P020"/>
    <x v="14"/>
    <x v="5"/>
    <s v="Fitness"/>
    <n v="1"/>
    <n v="699"/>
    <n v="0.1"/>
    <n v="320"/>
    <x v="1"/>
    <s v="Delivered"/>
    <s v="Website"/>
    <n v="5"/>
    <n v="699"/>
    <n v="69.900000000000006"/>
    <n v="629.1"/>
    <n v="320"/>
    <n v="309.10000000000002"/>
    <n v="0"/>
    <s v="Apr"/>
    <n v="2026"/>
    <x v="3"/>
  </r>
  <r>
    <s v="ORD102513"/>
    <d v="2026-04-30T00:00:00"/>
    <s v="CUST1557"/>
    <s v="Pranav Bansal"/>
    <s v="Male"/>
    <n v="25"/>
    <x v="0"/>
    <s v="East"/>
    <s v="P005"/>
    <x v="27"/>
    <x v="3"/>
    <s v="Accessories"/>
    <n v="1"/>
    <n v="1599"/>
    <n v="0.2"/>
    <n v="920"/>
    <x v="1"/>
    <s v="Delivered"/>
    <s v="Website"/>
    <n v="5"/>
    <n v="1599"/>
    <n v="319.8"/>
    <n v="1279.2"/>
    <n v="920"/>
    <n v="359.20000000000005"/>
    <n v="0"/>
    <s v="Apr"/>
    <n v="2026"/>
    <x v="0"/>
  </r>
  <r>
    <s v="ORD101489"/>
    <d v="2026-04-30T00:00:00"/>
    <s v="CUST1429"/>
    <s v="Pranav Bansal"/>
    <s v="Male"/>
    <n v="30"/>
    <x v="12"/>
    <s v="West"/>
    <s v="P020"/>
    <x v="14"/>
    <x v="5"/>
    <s v="Fitness"/>
    <n v="1"/>
    <n v="699"/>
    <n v="0.2"/>
    <n v="320"/>
    <x v="0"/>
    <s v="Delivered"/>
    <s v="Mobile App"/>
    <n v="5"/>
    <n v="699"/>
    <n v="139.80000000000001"/>
    <n v="559.20000000000005"/>
    <n v="320"/>
    <n v="239.20000000000005"/>
    <n v="0"/>
    <s v="Apr"/>
    <n v="2026"/>
    <x v="3"/>
  </r>
  <r>
    <s v="ORD101823"/>
    <d v="2026-04-30T00:00:00"/>
    <s v="CUST1266"/>
    <s v="Yash Agarwal"/>
    <s v="Male"/>
    <n v="26"/>
    <x v="8"/>
    <s v="East"/>
    <s v="P023"/>
    <x v="20"/>
    <x v="1"/>
    <s v="Haircare"/>
    <n v="3"/>
    <n v="649"/>
    <n v="0.15"/>
    <n v="870"/>
    <x v="0"/>
    <s v="Delivered"/>
    <s v="Mobile App"/>
    <n v="5"/>
    <n v="1947"/>
    <n v="292.05"/>
    <n v="1654.95"/>
    <n v="870"/>
    <n v="784.95"/>
    <n v="0"/>
    <s v="Apr"/>
    <n v="2026"/>
    <x v="3"/>
  </r>
  <r>
    <s v="ORD100036"/>
    <d v="2026-04-30T00:00:00"/>
    <s v="CUST1609"/>
    <s v="Zoya Singh"/>
    <s v="Female"/>
    <n v="37"/>
    <x v="21"/>
    <s v="East"/>
    <s v="P011"/>
    <x v="24"/>
    <x v="0"/>
    <s v="Kitchen"/>
    <n v="1"/>
    <n v="3499"/>
    <n v="0.1"/>
    <n v="2250"/>
    <x v="3"/>
    <s v="Cancelled"/>
    <s v="Website"/>
    <m/>
    <n v="3499"/>
    <n v="349.90000000000003"/>
    <n v="3149.1"/>
    <n v="2250"/>
    <n v="899.09999999999991"/>
    <n v="0"/>
    <s v="Apr"/>
    <n v="2026"/>
    <x v="2"/>
  </r>
  <r>
    <s v="ORD101053"/>
    <d v="2026-04-30T00:00:00"/>
    <s v="CUST1938"/>
    <s v="Yash Agarwal"/>
    <s v="Male"/>
    <n v="18"/>
    <x v="6"/>
    <s v="North"/>
    <s v="P029"/>
    <x v="11"/>
    <x v="4"/>
    <s v="Technology"/>
    <n v="1"/>
    <n v="1299"/>
    <n v="0.1"/>
    <n v="610"/>
    <x v="4"/>
    <s v="Delivered"/>
    <s v="Mobile App"/>
    <n v="5"/>
    <n v="1299"/>
    <n v="129.9"/>
    <n v="1169.0999999999999"/>
    <n v="610"/>
    <n v="559.09999999999991"/>
    <n v="0"/>
    <s v="Apr"/>
    <n v="2026"/>
    <x v="0"/>
  </r>
  <r>
    <s v="ORD100111"/>
    <d v="2026-04-30T00:00:00"/>
    <s v="CUST1107"/>
    <s v="Anjali Verma"/>
    <s v="Male"/>
    <n v="31"/>
    <x v="8"/>
    <s v="East"/>
    <s v="P028"/>
    <x v="12"/>
    <x v="4"/>
    <s v="Technology"/>
    <n v="1"/>
    <n v="1099"/>
    <n v="0"/>
    <n v="520"/>
    <x v="4"/>
    <s v="Delivered"/>
    <s v="Mobile App"/>
    <n v="5"/>
    <n v="1099"/>
    <n v="0"/>
    <n v="1099"/>
    <n v="520"/>
    <n v="579"/>
    <n v="0"/>
    <s v="Apr"/>
    <n v="2026"/>
    <x v="3"/>
  </r>
  <r>
    <s v="ORD104941"/>
    <d v="2026-04-30T00:00:00"/>
    <s v="CUST1301"/>
    <s v="Pranav Bansal"/>
    <s v="Male"/>
    <n v="32"/>
    <x v="17"/>
    <s v="North"/>
    <s v="P012"/>
    <x v="0"/>
    <x v="0"/>
    <s v="Kitchen"/>
    <n v="2"/>
    <n v="5999"/>
    <n v="0.05"/>
    <n v="7800"/>
    <x v="4"/>
    <s v="Delivered"/>
    <s v="Mobile App"/>
    <n v="4"/>
    <n v="11998"/>
    <n v="599.9"/>
    <n v="11398.1"/>
    <n v="7800"/>
    <n v="3598.1000000000004"/>
    <n v="0"/>
    <s v="Apr"/>
    <n v="2026"/>
    <x v="3"/>
  </r>
  <r>
    <s v="ORD103671"/>
    <d v="2026-04-30T00:00:00"/>
    <s v="CUST2125"/>
    <s v="Tanvi Patel"/>
    <s v="Male"/>
    <n v="29"/>
    <x v="4"/>
    <s v="South"/>
    <s v="P025"/>
    <x v="1"/>
    <x v="1"/>
    <s v="Skincare"/>
    <n v="3"/>
    <n v="699"/>
    <n v="0.1"/>
    <n v="930"/>
    <x v="0"/>
    <s v="Delivered"/>
    <s v="Website"/>
    <n v="5"/>
    <n v="2097"/>
    <n v="209.70000000000002"/>
    <n v="1887.3"/>
    <n v="930"/>
    <n v="957.3"/>
    <n v="0"/>
    <s v="Apr"/>
    <n v="2026"/>
    <x v="3"/>
  </r>
  <r>
    <s v="ORD104786"/>
    <d v="2026-04-30T00:00:00"/>
    <s v="CUST1422"/>
    <s v="Aditya Kapoor"/>
    <s v="Male"/>
    <n v="28"/>
    <x v="6"/>
    <s v="North"/>
    <s v="P030"/>
    <x v="7"/>
    <x v="4"/>
    <s v="Self Development"/>
    <n v="1"/>
    <n v="599"/>
    <n v="0.1"/>
    <n v="260"/>
    <x v="0"/>
    <s v="Delivered"/>
    <s v="Mobile App"/>
    <n v="5"/>
    <n v="599"/>
    <n v="59.900000000000006"/>
    <n v="539.1"/>
    <n v="260"/>
    <n v="279.10000000000002"/>
    <n v="0"/>
    <s v="Apr"/>
    <n v="2026"/>
    <x v="3"/>
  </r>
  <r>
    <s v="ORD100668"/>
    <d v="2026-04-30T00:00:00"/>
    <s v="CUST0481"/>
    <s v="Diya Mishra"/>
    <s v="Female"/>
    <n v="25"/>
    <x v="21"/>
    <s v="East"/>
    <s v="P019"/>
    <x v="18"/>
    <x v="5"/>
    <s v="Sports"/>
    <n v="1"/>
    <n v="1499"/>
    <n v="0.1"/>
    <n v="800"/>
    <x v="5"/>
    <s v="Delivered"/>
    <s v="Mobile App"/>
    <n v="5"/>
    <n v="1499"/>
    <n v="149.9"/>
    <n v="1349.1"/>
    <n v="800"/>
    <n v="549.09999999999991"/>
    <n v="0"/>
    <s v="Apr"/>
    <n v="2026"/>
    <x v="0"/>
  </r>
  <r>
    <s v="ORD102204"/>
    <d v="2026-05-01T00:00:00"/>
    <s v="CUST0407"/>
    <s v="Aditi Saxena"/>
    <s v="Male"/>
    <n v="31"/>
    <x v="23"/>
    <s v="West"/>
    <s v="P022"/>
    <x v="4"/>
    <x v="1"/>
    <s v="Skincare"/>
    <n v="4"/>
    <n v="799"/>
    <n v="0.25"/>
    <n v="1440"/>
    <x v="2"/>
    <s v="Delivered"/>
    <s v="Website"/>
    <n v="5"/>
    <n v="3196"/>
    <n v="799"/>
    <n v="2397"/>
    <n v="1440"/>
    <n v="957"/>
    <n v="0"/>
    <s v="May"/>
    <n v="2026"/>
    <x v="3"/>
  </r>
  <r>
    <s v="ORD102496"/>
    <d v="2026-05-01T00:00:00"/>
    <s v="CUST0612"/>
    <s v="Varun Jain"/>
    <s v="Female"/>
    <n v="31"/>
    <x v="14"/>
    <s v="South"/>
    <s v="P005"/>
    <x v="27"/>
    <x v="3"/>
    <s v="Accessories"/>
    <n v="1"/>
    <n v="1599"/>
    <n v="0.15"/>
    <n v="920"/>
    <x v="2"/>
    <s v="Delivered"/>
    <s v="Mobile App"/>
    <n v="5"/>
    <n v="1599"/>
    <n v="239.85"/>
    <n v="1359.15"/>
    <n v="920"/>
    <n v="439.15000000000009"/>
    <n v="0"/>
    <s v="May"/>
    <n v="2026"/>
    <x v="3"/>
  </r>
  <r>
    <s v="ORD103758"/>
    <d v="2026-05-01T00:00:00"/>
    <s v="CUST0024"/>
    <s v="Ishaan Malhotra"/>
    <s v="Male"/>
    <n v="22"/>
    <x v="18"/>
    <s v="South"/>
    <s v="P001"/>
    <x v="6"/>
    <x v="3"/>
    <s v="Audio"/>
    <n v="1"/>
    <n v="2499"/>
    <n v="0"/>
    <n v="1550"/>
    <x v="5"/>
    <s v="Delivered"/>
    <s v="Website"/>
    <n v="5"/>
    <n v="2499"/>
    <n v="0"/>
    <n v="2499"/>
    <n v="1550"/>
    <n v="949"/>
    <n v="0"/>
    <s v="May"/>
    <n v="2026"/>
    <x v="0"/>
  </r>
  <r>
    <s v="ORD102232"/>
    <d v="2026-05-01T00:00:00"/>
    <s v="CUST1254"/>
    <s v="Kabir Gupta"/>
    <s v="Male"/>
    <n v="33"/>
    <x v="7"/>
    <s v="West"/>
    <s v="P005"/>
    <x v="27"/>
    <x v="3"/>
    <s v="Accessories"/>
    <n v="2"/>
    <n v="1599"/>
    <n v="0.15"/>
    <n v="1840"/>
    <x v="0"/>
    <s v="Delivered"/>
    <s v="Website"/>
    <n v="3"/>
    <n v="3198"/>
    <n v="479.7"/>
    <n v="2718.3"/>
    <n v="1840"/>
    <n v="878.30000000000018"/>
    <n v="0"/>
    <s v="May"/>
    <n v="2026"/>
    <x v="3"/>
  </r>
  <r>
    <s v="ORD103704"/>
    <d v="2026-05-01T00:00:00"/>
    <s v="CUST1530"/>
    <s v="Rohan Rao"/>
    <s v="Female"/>
    <n v="31"/>
    <x v="8"/>
    <s v="East"/>
    <s v="P001"/>
    <x v="6"/>
    <x v="3"/>
    <s v="Audio"/>
    <n v="2"/>
    <n v="2499"/>
    <n v="0"/>
    <n v="3100"/>
    <x v="3"/>
    <s v="Returned"/>
    <s v="Mobile App"/>
    <n v="5"/>
    <n v="4998"/>
    <n v="0"/>
    <n v="4998"/>
    <n v="3100"/>
    <n v="1898"/>
    <n v="0"/>
    <s v="May"/>
    <n v="2026"/>
    <x v="3"/>
  </r>
  <r>
    <s v="ORD102570"/>
    <d v="2026-05-02T00:00:00"/>
    <s v="CUST1286"/>
    <s v="Kabir Gupta"/>
    <s v="Male"/>
    <n v="36"/>
    <x v="22"/>
    <s v="South"/>
    <s v="P013"/>
    <x v="22"/>
    <x v="0"/>
    <s v="Cookware"/>
    <n v="1"/>
    <n v="4299"/>
    <n v="0"/>
    <n v="2700"/>
    <x v="3"/>
    <s v="Delivered"/>
    <s v="Mobile App"/>
    <n v="5"/>
    <n v="4299"/>
    <n v="0"/>
    <n v="4299"/>
    <n v="2700"/>
    <n v="1599"/>
    <n v="0"/>
    <s v="May"/>
    <n v="2026"/>
    <x v="2"/>
  </r>
  <r>
    <s v="ORD103784"/>
    <d v="2026-05-02T00:00:00"/>
    <s v="CUST1850"/>
    <s v="Rohan Rao"/>
    <s v="Male"/>
    <n v="37"/>
    <x v="15"/>
    <s v="West"/>
    <s v="P009"/>
    <x v="21"/>
    <x v="2"/>
    <s v="Clothing"/>
    <n v="1"/>
    <n v="1999"/>
    <n v="0.25"/>
    <n v="1050"/>
    <x v="0"/>
    <s v="Delivered"/>
    <s v="Website"/>
    <n v="5"/>
    <n v="1999"/>
    <n v="499.75"/>
    <n v="1499.25"/>
    <n v="1050"/>
    <n v="449.25"/>
    <n v="0"/>
    <s v="May"/>
    <n v="2026"/>
    <x v="2"/>
  </r>
  <r>
    <s v="ORD104050"/>
    <d v="2026-05-02T00:00:00"/>
    <s v="CUST0379"/>
    <s v="Vansh Chopra"/>
    <s v="Male"/>
    <n v="43"/>
    <x v="5"/>
    <s v="West"/>
    <s v="P007"/>
    <x v="5"/>
    <x v="2"/>
    <s v="Footwear"/>
    <n v="2"/>
    <n v="2899"/>
    <n v="0.1"/>
    <n v="3400"/>
    <x v="0"/>
    <s v="Delivered"/>
    <s v="Website"/>
    <n v="4"/>
    <n v="5798"/>
    <n v="579.80000000000007"/>
    <n v="5218.2"/>
    <n v="3400"/>
    <n v="1818.1999999999998"/>
    <n v="0"/>
    <s v="May"/>
    <n v="2026"/>
    <x v="2"/>
  </r>
  <r>
    <s v="ORD104798"/>
    <d v="2026-05-02T00:00:00"/>
    <s v="CUST1675"/>
    <s v="Kiara Chopra"/>
    <s v="Male"/>
    <n v="42"/>
    <x v="14"/>
    <s v="South"/>
    <s v="P011"/>
    <x v="24"/>
    <x v="0"/>
    <s v="Kitchen"/>
    <n v="1"/>
    <n v="3499"/>
    <n v="0.1"/>
    <n v="2250"/>
    <x v="5"/>
    <s v="Delivered"/>
    <s v="Mobile App"/>
    <n v="5"/>
    <n v="3499"/>
    <n v="349.90000000000003"/>
    <n v="3149.1"/>
    <n v="2250"/>
    <n v="899.09999999999991"/>
    <n v="0"/>
    <s v="May"/>
    <n v="2026"/>
    <x v="2"/>
  </r>
  <r>
    <s v="ORD104523"/>
    <d v="2026-05-02T00:00:00"/>
    <s v="CUST1239"/>
    <s v="Aditi Saxena"/>
    <s v="Male"/>
    <n v="18"/>
    <x v="21"/>
    <s v="East"/>
    <s v="P025"/>
    <x v="1"/>
    <x v="1"/>
    <s v="Skincare"/>
    <n v="2"/>
    <n v="699"/>
    <n v="0.15"/>
    <n v="620"/>
    <x v="5"/>
    <s v="Delivered"/>
    <s v="Website"/>
    <n v="1"/>
    <n v="1398"/>
    <n v="209.7"/>
    <n v="1188.3"/>
    <n v="620"/>
    <n v="568.29999999999995"/>
    <n v="0"/>
    <s v="May"/>
    <n v="2026"/>
    <x v="0"/>
  </r>
  <r>
    <s v="ORD104631"/>
    <d v="2026-05-02T00:00:00"/>
    <s v="CUST0139"/>
    <s v="Kiara Chopra"/>
    <s v="Male"/>
    <n v="45"/>
    <x v="13"/>
    <s v="North"/>
    <s v="P003"/>
    <x v="9"/>
    <x v="3"/>
    <s v="Wearables"/>
    <n v="3"/>
    <n v="3299"/>
    <n v="0.1"/>
    <n v="6300"/>
    <x v="0"/>
    <s v="Delivered"/>
    <s v="Website"/>
    <n v="5"/>
    <n v="9897"/>
    <n v="989.7"/>
    <n v="8907.2999999999993"/>
    <n v="6300"/>
    <n v="2607.2999999999993"/>
    <n v="0"/>
    <s v="May"/>
    <n v="2026"/>
    <x v="2"/>
  </r>
  <r>
    <s v="ORD102618"/>
    <d v="2026-05-03T00:00:00"/>
    <s v="CUST0554"/>
    <s v="Arjun Rao"/>
    <s v="Male"/>
    <n v="30"/>
    <x v="16"/>
    <s v="North"/>
    <s v="P023"/>
    <x v="20"/>
    <x v="1"/>
    <s v="Haircare"/>
    <n v="1"/>
    <n v="649"/>
    <n v="0.15"/>
    <n v="290"/>
    <x v="0"/>
    <s v="Delivered"/>
    <s v="Website"/>
    <n v="4"/>
    <n v="649"/>
    <n v="97.35"/>
    <n v="551.65"/>
    <n v="290"/>
    <n v="261.64999999999998"/>
    <n v="0"/>
    <s v="May"/>
    <n v="2026"/>
    <x v="3"/>
  </r>
  <r>
    <s v="ORD101936"/>
    <d v="2026-05-03T00:00:00"/>
    <s v="CUST1663"/>
    <s v="Shivam Mehta"/>
    <s v="Female"/>
    <n v="41"/>
    <x v="13"/>
    <s v="North"/>
    <s v="P002"/>
    <x v="10"/>
    <x v="3"/>
    <s v="Audio"/>
    <n v="1"/>
    <n v="1899"/>
    <n v="0.2"/>
    <n v="1120"/>
    <x v="2"/>
    <s v="Delivered"/>
    <s v="Website"/>
    <n v="5"/>
    <n v="1899"/>
    <n v="379.8"/>
    <n v="1519.2"/>
    <n v="1120"/>
    <n v="399.20000000000005"/>
    <n v="0"/>
    <s v="May"/>
    <n v="2026"/>
    <x v="2"/>
  </r>
  <r>
    <s v="ORD100562"/>
    <d v="2026-05-03T00:00:00"/>
    <s v="CUST0821"/>
    <s v="Pranav Bansal"/>
    <s v="Male"/>
    <n v="27"/>
    <x v="13"/>
    <s v="North"/>
    <s v="P030"/>
    <x v="7"/>
    <x v="4"/>
    <s v="Self Development"/>
    <n v="3"/>
    <n v="599"/>
    <n v="0.25"/>
    <n v="780"/>
    <x v="0"/>
    <s v="Delivered"/>
    <s v="Website"/>
    <n v="5"/>
    <n v="1797"/>
    <n v="449.25"/>
    <n v="1347.75"/>
    <n v="780"/>
    <n v="567.75"/>
    <n v="0"/>
    <s v="May"/>
    <n v="2026"/>
    <x v="3"/>
  </r>
  <r>
    <s v="ORD103094"/>
    <d v="2026-05-03T00:00:00"/>
    <s v="CUST2145"/>
    <s v="Diya Mishra"/>
    <s v="Male"/>
    <n v="41"/>
    <x v="12"/>
    <s v="West"/>
    <s v="P001"/>
    <x v="6"/>
    <x v="3"/>
    <s v="Audio"/>
    <n v="1"/>
    <n v="2499"/>
    <n v="0.15"/>
    <n v="1550"/>
    <x v="3"/>
    <s v="Delivered"/>
    <s v="Mobile App"/>
    <n v="4"/>
    <n v="2499"/>
    <n v="374.84999999999997"/>
    <n v="2124.15"/>
    <n v="1550"/>
    <n v="574.15000000000009"/>
    <n v="0"/>
    <s v="May"/>
    <n v="2026"/>
    <x v="2"/>
  </r>
  <r>
    <s v="ORD102764"/>
    <d v="2026-05-03T00:00:00"/>
    <s v="CUST1220"/>
    <s v="Varun Jain"/>
    <s v="Female"/>
    <n v="27"/>
    <x v="10"/>
    <s v="South"/>
    <s v="P020"/>
    <x v="14"/>
    <x v="5"/>
    <s v="Fitness"/>
    <n v="1"/>
    <n v="699"/>
    <n v="0.05"/>
    <n v="320"/>
    <x v="0"/>
    <s v="Delivered"/>
    <s v="Mobile App"/>
    <n v="5"/>
    <n v="699"/>
    <n v="34.950000000000003"/>
    <n v="664.05"/>
    <n v="320"/>
    <n v="344.04999999999995"/>
    <n v="0"/>
    <s v="May"/>
    <n v="2026"/>
    <x v="3"/>
  </r>
  <r>
    <s v="ORD104956"/>
    <d v="2026-05-03T00:00:00"/>
    <s v="CUST0925"/>
    <s v="Kavya Patel"/>
    <s v="Male"/>
    <n v="29"/>
    <x v="19"/>
    <s v="East"/>
    <s v="P020"/>
    <x v="14"/>
    <x v="5"/>
    <s v="Fitness"/>
    <n v="1"/>
    <n v="699"/>
    <n v="0.15"/>
    <n v="320"/>
    <x v="2"/>
    <s v="Delivered"/>
    <s v="Website"/>
    <n v="5"/>
    <n v="699"/>
    <n v="104.85"/>
    <n v="594.15"/>
    <n v="320"/>
    <n v="274.14999999999998"/>
    <n v="0"/>
    <s v="May"/>
    <n v="2026"/>
    <x v="3"/>
  </r>
  <r>
    <s v="ORD104913"/>
    <d v="2026-05-03T00:00:00"/>
    <s v="CUST0999"/>
    <s v="Nisha Saxena"/>
    <s v="Male"/>
    <n v="36"/>
    <x v="8"/>
    <s v="East"/>
    <s v="P021"/>
    <x v="3"/>
    <x v="1"/>
    <s v="Skincare"/>
    <n v="4"/>
    <n v="499"/>
    <n v="0.1"/>
    <n v="880"/>
    <x v="5"/>
    <s v="Delivered"/>
    <s v="Mobile App"/>
    <n v="3"/>
    <n v="1996"/>
    <n v="199.60000000000002"/>
    <n v="1796.4"/>
    <n v="880"/>
    <n v="916.40000000000009"/>
    <n v="0"/>
    <s v="May"/>
    <n v="2026"/>
    <x v="2"/>
  </r>
  <r>
    <s v="ORD103749"/>
    <d v="2026-05-03T00:00:00"/>
    <s v="CUST1802"/>
    <s v="Arjun Rao"/>
    <s v="Female"/>
    <n v="41"/>
    <x v="22"/>
    <s v="South"/>
    <s v="P006"/>
    <x v="8"/>
    <x v="2"/>
    <s v="Bags"/>
    <n v="3"/>
    <n v="1799"/>
    <n v="0.2"/>
    <n v="2850"/>
    <x v="1"/>
    <s v="Delivered"/>
    <s v="Mobile App"/>
    <n v="5"/>
    <n v="5397"/>
    <n v="1079.4000000000001"/>
    <n v="4317.6000000000004"/>
    <n v="2850"/>
    <n v="1467.6000000000004"/>
    <n v="0"/>
    <s v="May"/>
    <n v="2026"/>
    <x v="2"/>
  </r>
  <r>
    <s v="ORD101924"/>
    <d v="2026-05-03T00:00:00"/>
    <s v="CUST1719"/>
    <s v="Aditi Saxena"/>
    <s v="Male"/>
    <n v="34"/>
    <x v="18"/>
    <s v="South"/>
    <s v="P014"/>
    <x v="29"/>
    <x v="0"/>
    <s v="Home Decor"/>
    <n v="3"/>
    <n v="1299"/>
    <n v="0.2"/>
    <n v="2070"/>
    <x v="1"/>
    <s v="Delivered"/>
    <s v="Website"/>
    <n v="5"/>
    <n v="3897"/>
    <n v="779.40000000000009"/>
    <n v="3117.6"/>
    <n v="2070"/>
    <n v="1047.5999999999999"/>
    <n v="0"/>
    <s v="May"/>
    <n v="2026"/>
    <x v="3"/>
  </r>
  <r>
    <s v="ORD100325"/>
    <d v="2026-05-03T00:00:00"/>
    <s v="CUST0092"/>
    <s v="Ananya Kumar"/>
    <s v="Male"/>
    <n v="34"/>
    <x v="18"/>
    <s v="South"/>
    <s v="P007"/>
    <x v="5"/>
    <x v="2"/>
    <s v="Footwear"/>
    <n v="4"/>
    <n v="2899"/>
    <n v="0.1"/>
    <n v="6800"/>
    <x v="4"/>
    <s v="Delivered"/>
    <s v="Mobile App"/>
    <n v="4"/>
    <n v="11596"/>
    <n v="1159.6000000000001"/>
    <n v="10436.4"/>
    <n v="6800"/>
    <n v="3636.3999999999996"/>
    <n v="0"/>
    <s v="May"/>
    <n v="2026"/>
    <x v="3"/>
  </r>
  <r>
    <s v="ORD104680"/>
    <d v="2026-05-04T00:00:00"/>
    <s v="CUST1060"/>
    <s v="Varun Jain"/>
    <s v="Male"/>
    <n v="26"/>
    <x v="23"/>
    <s v="West"/>
    <s v="P004"/>
    <x v="19"/>
    <x v="3"/>
    <s v="Accessories"/>
    <n v="1"/>
    <n v="899"/>
    <n v="0"/>
    <n v="480"/>
    <x v="0"/>
    <s v="Delivered"/>
    <s v="Mobile App"/>
    <n v="5"/>
    <n v="899"/>
    <n v="0"/>
    <n v="899"/>
    <n v="480"/>
    <n v="419"/>
    <n v="0"/>
    <s v="May"/>
    <n v="2026"/>
    <x v="3"/>
  </r>
  <r>
    <s v="ORD100183"/>
    <d v="2026-05-04T00:00:00"/>
    <s v="CUST1251"/>
    <s v="Riya Verma"/>
    <s v="Female"/>
    <n v="32"/>
    <x v="9"/>
    <s v="North"/>
    <s v="P023"/>
    <x v="20"/>
    <x v="1"/>
    <s v="Haircare"/>
    <n v="2"/>
    <n v="649"/>
    <n v="0.1"/>
    <n v="580"/>
    <x v="0"/>
    <s v="Delivered"/>
    <s v="Mobile App"/>
    <n v="5"/>
    <n v="1298"/>
    <n v="129.80000000000001"/>
    <n v="1168.2"/>
    <n v="580"/>
    <n v="588.20000000000005"/>
    <n v="0"/>
    <s v="May"/>
    <n v="2026"/>
    <x v="3"/>
  </r>
  <r>
    <s v="ORD102823"/>
    <d v="2026-05-04T00:00:00"/>
    <s v="CUST1991"/>
    <s v="Nisha Saxena"/>
    <s v="Female"/>
    <n v="37"/>
    <x v="7"/>
    <s v="West"/>
    <s v="P018"/>
    <x v="16"/>
    <x v="5"/>
    <s v="Sports"/>
    <n v="1"/>
    <n v="2199"/>
    <n v="0.1"/>
    <n v="1250"/>
    <x v="0"/>
    <s v="Cancelled"/>
    <s v="Website"/>
    <m/>
    <n v="2199"/>
    <n v="219.9"/>
    <n v="1979.1"/>
    <n v="1250"/>
    <n v="729.09999999999991"/>
    <n v="0"/>
    <s v="May"/>
    <n v="2026"/>
    <x v="2"/>
  </r>
  <r>
    <s v="ORD104489"/>
    <d v="2026-05-04T00:00:00"/>
    <s v="CUST1577"/>
    <s v="Zoya Singh"/>
    <s v="Male"/>
    <n v="18"/>
    <x v="0"/>
    <s v="East"/>
    <s v="P024"/>
    <x v="13"/>
    <x v="1"/>
    <s v="Fragrance"/>
    <n v="1"/>
    <n v="1799"/>
    <n v="0.1"/>
    <n v="900"/>
    <x v="0"/>
    <s v="Delivered"/>
    <s v="Website"/>
    <n v="5"/>
    <n v="1799"/>
    <n v="179.9"/>
    <n v="1619.1"/>
    <n v="900"/>
    <n v="719.09999999999991"/>
    <n v="0"/>
    <s v="May"/>
    <n v="2026"/>
    <x v="0"/>
  </r>
  <r>
    <s v="ORD102865"/>
    <d v="2026-05-04T00:00:00"/>
    <s v="CUST0431"/>
    <s v="Isha Mehta"/>
    <s v="Male"/>
    <n v="28"/>
    <x v="5"/>
    <s v="West"/>
    <s v="P002"/>
    <x v="10"/>
    <x v="3"/>
    <s v="Audio"/>
    <n v="5"/>
    <n v="1899"/>
    <n v="0.05"/>
    <n v="5600"/>
    <x v="0"/>
    <s v="Delivered"/>
    <s v="Website"/>
    <n v="4"/>
    <n v="9495"/>
    <n v="474.75"/>
    <n v="9020.25"/>
    <n v="5600"/>
    <n v="3420.25"/>
    <n v="0"/>
    <s v="May"/>
    <n v="2026"/>
    <x v="3"/>
  </r>
  <r>
    <s v="ORD101280"/>
    <d v="2026-05-04T00:00:00"/>
    <s v="CUST1074"/>
    <s v="Yash Agarwal"/>
    <s v="Male"/>
    <n v="26"/>
    <x v="1"/>
    <s v="North"/>
    <s v="P024"/>
    <x v="13"/>
    <x v="1"/>
    <s v="Fragrance"/>
    <n v="5"/>
    <n v="1799"/>
    <n v="0.05"/>
    <n v="4500"/>
    <x v="0"/>
    <s v="Delivered"/>
    <s v="Mobile App"/>
    <n v="5"/>
    <n v="8995"/>
    <n v="449.75"/>
    <n v="8545.25"/>
    <n v="4500"/>
    <n v="4045.25"/>
    <n v="0"/>
    <s v="May"/>
    <n v="2026"/>
    <x v="3"/>
  </r>
  <r>
    <s v="ORD103142"/>
    <d v="2026-05-04T00:00:00"/>
    <s v="CUST0467"/>
    <s v="Anjali Verma"/>
    <s v="Female"/>
    <n v="18"/>
    <x v="1"/>
    <s v="North"/>
    <s v="P021"/>
    <x v="3"/>
    <x v="1"/>
    <s v="Skincare"/>
    <n v="2"/>
    <n v="499"/>
    <n v="0"/>
    <n v="440"/>
    <x v="0"/>
    <s v="Returned"/>
    <s v="Mobile App"/>
    <n v="5"/>
    <n v="998"/>
    <n v="0"/>
    <n v="998"/>
    <n v="440"/>
    <n v="558"/>
    <n v="0"/>
    <s v="May"/>
    <n v="2026"/>
    <x v="0"/>
  </r>
  <r>
    <s v="ORD103057"/>
    <d v="2026-05-04T00:00:00"/>
    <s v="CUST1860"/>
    <s v="Varun Jain"/>
    <s v="Male"/>
    <n v="38"/>
    <x v="17"/>
    <s v="North"/>
    <s v="P024"/>
    <x v="13"/>
    <x v="1"/>
    <s v="Fragrance"/>
    <n v="2"/>
    <n v="1799"/>
    <n v="0.1"/>
    <n v="1800"/>
    <x v="4"/>
    <s v="Delivered"/>
    <s v="Website"/>
    <n v="4"/>
    <n v="3598"/>
    <n v="359.8"/>
    <n v="3238.2"/>
    <n v="1800"/>
    <n v="1438.1999999999998"/>
    <n v="0"/>
    <s v="May"/>
    <n v="2026"/>
    <x v="2"/>
  </r>
  <r>
    <s v="ORD102531"/>
    <d v="2026-05-04T00:00:00"/>
    <s v="CUST1660"/>
    <s v="Ananya Kumar"/>
    <s v="Female"/>
    <n v="34"/>
    <x v="18"/>
    <s v="South"/>
    <s v="P021"/>
    <x v="3"/>
    <x v="1"/>
    <s v="Skincare"/>
    <n v="1"/>
    <n v="499"/>
    <n v="0.25"/>
    <n v="220"/>
    <x v="2"/>
    <s v="Delivered"/>
    <s v="Mobile App"/>
    <n v="3"/>
    <n v="499"/>
    <n v="124.75"/>
    <n v="374.25"/>
    <n v="220"/>
    <n v="154.25"/>
    <n v="0"/>
    <s v="May"/>
    <n v="2026"/>
    <x v="3"/>
  </r>
  <r>
    <s v="ORD101060"/>
    <d v="2026-05-04T00:00:00"/>
    <s v="CUST1935"/>
    <s v="Isha Mehta"/>
    <s v="Female"/>
    <n v="51"/>
    <x v="2"/>
    <s v="East"/>
    <s v="P007"/>
    <x v="5"/>
    <x v="2"/>
    <s v="Footwear"/>
    <n v="3"/>
    <n v="2899"/>
    <n v="0.15"/>
    <n v="5100"/>
    <x v="3"/>
    <s v="Delivered"/>
    <s v="Mobile App"/>
    <n v="2"/>
    <n v="8697"/>
    <n v="1304.55"/>
    <n v="7392.45"/>
    <n v="5100"/>
    <n v="2292.4499999999998"/>
    <n v="0"/>
    <s v="May"/>
    <n v="2026"/>
    <x v="1"/>
  </r>
  <r>
    <s v="ORD101547"/>
    <d v="2026-05-04T00:00:00"/>
    <s v="CUST0614"/>
    <s v="Kabir Gupta"/>
    <s v="Male"/>
    <n v="30"/>
    <x v="18"/>
    <s v="South"/>
    <s v="P022"/>
    <x v="4"/>
    <x v="1"/>
    <s v="Skincare"/>
    <n v="3"/>
    <n v="799"/>
    <n v="0.05"/>
    <n v="1080"/>
    <x v="0"/>
    <s v="Delivered"/>
    <s v="Mobile App"/>
    <n v="5"/>
    <n v="2397"/>
    <n v="119.85000000000001"/>
    <n v="2277.15"/>
    <n v="1080"/>
    <n v="1197.1500000000001"/>
    <n v="0"/>
    <s v="May"/>
    <n v="2026"/>
    <x v="3"/>
  </r>
  <r>
    <s v="ORD101078"/>
    <d v="2026-05-05T00:00:00"/>
    <s v="CUST1279"/>
    <s v="Shivam Mehta"/>
    <s v="Male"/>
    <n v="24"/>
    <x v="10"/>
    <s v="South"/>
    <s v="P022"/>
    <x v="4"/>
    <x v="1"/>
    <s v="Skincare"/>
    <n v="1"/>
    <n v="799"/>
    <n v="0.15"/>
    <n v="360"/>
    <x v="3"/>
    <s v="Delivered"/>
    <s v="Mobile App"/>
    <n v="5"/>
    <n v="799"/>
    <n v="119.85"/>
    <n v="679.15"/>
    <n v="360"/>
    <n v="319.14999999999998"/>
    <n v="0"/>
    <s v="May"/>
    <n v="2026"/>
    <x v="0"/>
  </r>
  <r>
    <s v="ORD104204"/>
    <d v="2026-05-05T00:00:00"/>
    <s v="CUST0177"/>
    <s v="Sakshi Mishra"/>
    <s v="Male"/>
    <n v="30"/>
    <x v="20"/>
    <s v="South"/>
    <s v="P003"/>
    <x v="9"/>
    <x v="3"/>
    <s v="Wearables"/>
    <n v="4"/>
    <n v="3299"/>
    <n v="0.05"/>
    <n v="8400"/>
    <x v="3"/>
    <s v="Delivered"/>
    <s v="Mobile App"/>
    <n v="3"/>
    <n v="13196"/>
    <n v="659.80000000000007"/>
    <n v="12536.2"/>
    <n v="8400"/>
    <n v="4136.2000000000007"/>
    <n v="0"/>
    <s v="May"/>
    <n v="2026"/>
    <x v="3"/>
  </r>
  <r>
    <s v="ORD101745"/>
    <d v="2026-05-05T00:00:00"/>
    <s v="CUST1626"/>
    <s v="Rohan Rao"/>
    <s v="Female"/>
    <n v="33"/>
    <x v="13"/>
    <s v="North"/>
    <s v="P020"/>
    <x v="14"/>
    <x v="5"/>
    <s v="Fitness"/>
    <n v="1"/>
    <n v="699"/>
    <n v="0.1"/>
    <n v="320"/>
    <x v="0"/>
    <s v="Delivered"/>
    <s v="Mobile App"/>
    <n v="5"/>
    <n v="699"/>
    <n v="69.900000000000006"/>
    <n v="629.1"/>
    <n v="320"/>
    <n v="309.10000000000002"/>
    <n v="0"/>
    <s v="May"/>
    <n v="2026"/>
    <x v="3"/>
  </r>
  <r>
    <s v="ORD101160"/>
    <d v="2026-05-05T00:00:00"/>
    <s v="CUST1661"/>
    <s v="Kavya Patel"/>
    <s v="Female"/>
    <n v="28"/>
    <x v="14"/>
    <s v="South"/>
    <s v="P016"/>
    <x v="28"/>
    <x v="5"/>
    <s v="Fitness"/>
    <n v="3"/>
    <n v="999"/>
    <n v="0.2"/>
    <n v="1560"/>
    <x v="0"/>
    <s v="Delivered"/>
    <s v="Mobile App"/>
    <n v="5"/>
    <n v="2997"/>
    <n v="599.4"/>
    <n v="2397.6"/>
    <n v="1560"/>
    <n v="837.59999999999991"/>
    <n v="0"/>
    <s v="May"/>
    <n v="2026"/>
    <x v="3"/>
  </r>
  <r>
    <s v="ORD103487"/>
    <d v="2026-05-05T00:00:00"/>
    <s v="CUST1344"/>
    <s v="Aarav Sharma"/>
    <s v="Male"/>
    <n v="39"/>
    <x v="9"/>
    <s v="North"/>
    <s v="P030"/>
    <x v="7"/>
    <x v="4"/>
    <s v="Self Development"/>
    <n v="1"/>
    <n v="599"/>
    <n v="0"/>
    <n v="260"/>
    <x v="0"/>
    <s v="Delivered"/>
    <s v="Website"/>
    <n v="5"/>
    <n v="599"/>
    <n v="0"/>
    <n v="599"/>
    <n v="260"/>
    <n v="339"/>
    <n v="0"/>
    <s v="May"/>
    <n v="2026"/>
    <x v="2"/>
  </r>
  <r>
    <s v="ORD103716"/>
    <d v="2026-05-05T00:00:00"/>
    <s v="CUST0278"/>
    <s v="Simran Gupta"/>
    <s v="Female"/>
    <n v="28"/>
    <x v="16"/>
    <s v="North"/>
    <s v="P020"/>
    <x v="14"/>
    <x v="5"/>
    <s v="Fitness"/>
    <n v="1"/>
    <n v="699"/>
    <n v="0.1"/>
    <n v="320"/>
    <x v="0"/>
    <s v="Cancelled"/>
    <s v="Website"/>
    <m/>
    <n v="699"/>
    <n v="69.900000000000006"/>
    <n v="629.1"/>
    <n v="320"/>
    <n v="309.10000000000002"/>
    <n v="0"/>
    <s v="May"/>
    <n v="2026"/>
    <x v="3"/>
  </r>
  <r>
    <s v="ORD104113"/>
    <d v="2026-05-05T00:00:00"/>
    <s v="CUST2115"/>
    <s v="Riya Verma"/>
    <s v="Male"/>
    <n v="31"/>
    <x v="0"/>
    <s v="East"/>
    <s v="P027"/>
    <x v="25"/>
    <x v="4"/>
    <s v="Business"/>
    <n v="3"/>
    <n v="699"/>
    <n v="0.15"/>
    <n v="900"/>
    <x v="1"/>
    <s v="Delivered"/>
    <s v="Website"/>
    <n v="5"/>
    <n v="2097"/>
    <n v="314.55"/>
    <n v="1782.45"/>
    <n v="900"/>
    <n v="882.45"/>
    <n v="0"/>
    <s v="May"/>
    <n v="2026"/>
    <x v="3"/>
  </r>
  <r>
    <s v="ORD103278"/>
    <d v="2026-05-05T00:00:00"/>
    <s v="CUST0579"/>
    <s v="Riya Verma"/>
    <s v="Female"/>
    <n v="32"/>
    <x v="16"/>
    <s v="North"/>
    <s v="P013"/>
    <x v="22"/>
    <x v="0"/>
    <s v="Cookware"/>
    <n v="3"/>
    <n v="4299"/>
    <n v="0"/>
    <n v="8100"/>
    <x v="5"/>
    <s v="Delivered"/>
    <s v="Mobile App"/>
    <n v="4"/>
    <n v="12897"/>
    <n v="0"/>
    <n v="12897"/>
    <n v="8100"/>
    <n v="4797"/>
    <n v="0"/>
    <s v="May"/>
    <n v="2026"/>
    <x v="3"/>
  </r>
  <r>
    <s v="ORD104248"/>
    <d v="2026-05-05T00:00:00"/>
    <s v="CUST1195"/>
    <s v="Kiara Chopra"/>
    <s v="Female"/>
    <n v="27"/>
    <x v="22"/>
    <s v="South"/>
    <s v="P007"/>
    <x v="5"/>
    <x v="2"/>
    <s v="Footwear"/>
    <n v="1"/>
    <n v="2899"/>
    <n v="0.1"/>
    <n v="1700"/>
    <x v="0"/>
    <s v="Delivered"/>
    <s v="Website"/>
    <n v="4"/>
    <n v="2899"/>
    <n v="289.90000000000003"/>
    <n v="2609.1"/>
    <n v="1700"/>
    <n v="909.09999999999991"/>
    <n v="0"/>
    <s v="May"/>
    <n v="2026"/>
    <x v="3"/>
  </r>
  <r>
    <s v="ORD101494"/>
    <d v="2026-05-05T00:00:00"/>
    <s v="CUST0858"/>
    <s v="Rohan Rao"/>
    <s v="Male"/>
    <n v="24"/>
    <x v="8"/>
    <s v="East"/>
    <s v="P017"/>
    <x v="17"/>
    <x v="5"/>
    <s v="Fitness"/>
    <n v="1"/>
    <n v="2499"/>
    <n v="0.05"/>
    <n v="1450"/>
    <x v="5"/>
    <s v="Delivered"/>
    <s v="Website"/>
    <n v="5"/>
    <n v="2499"/>
    <n v="124.95"/>
    <n v="2374.0500000000002"/>
    <n v="1450"/>
    <n v="924.05000000000018"/>
    <n v="0"/>
    <s v="May"/>
    <n v="2026"/>
    <x v="0"/>
  </r>
  <r>
    <s v="ORD104449"/>
    <d v="2026-05-05T00:00:00"/>
    <s v="CUST1613"/>
    <s v="Tanvi Patel"/>
    <s v="Female"/>
    <n v="35"/>
    <x v="6"/>
    <s v="North"/>
    <s v="P009"/>
    <x v="21"/>
    <x v="2"/>
    <s v="Clothing"/>
    <n v="1"/>
    <n v="1999"/>
    <n v="0.2"/>
    <n v="1050"/>
    <x v="0"/>
    <s v="Delivered"/>
    <s v="Mobile App"/>
    <n v="5"/>
    <n v="1999"/>
    <n v="399.8"/>
    <n v="1599.2"/>
    <n v="1050"/>
    <n v="549.20000000000005"/>
    <n v="0"/>
    <s v="May"/>
    <n v="2026"/>
    <x v="3"/>
  </r>
  <r>
    <s v="ORD103978"/>
    <d v="2026-05-05T00:00:00"/>
    <s v="CUST0021"/>
    <s v="Pranav Bansal"/>
    <s v="Male"/>
    <n v="48"/>
    <x v="13"/>
    <s v="North"/>
    <s v="P030"/>
    <x v="7"/>
    <x v="4"/>
    <s v="Self Development"/>
    <n v="2"/>
    <n v="599"/>
    <n v="0.1"/>
    <n v="520"/>
    <x v="0"/>
    <s v="Delivered"/>
    <s v="Mobile App"/>
    <n v="4"/>
    <n v="1198"/>
    <n v="119.80000000000001"/>
    <n v="1078.2"/>
    <n v="520"/>
    <n v="558.20000000000005"/>
    <n v="0"/>
    <s v="May"/>
    <n v="2026"/>
    <x v="1"/>
  </r>
  <r>
    <s v="ORD102135"/>
    <d v="2026-05-05T00:00:00"/>
    <s v="CUST2045"/>
    <s v="Kavya Patel"/>
    <s v="Male"/>
    <n v="36"/>
    <x v="16"/>
    <s v="North"/>
    <s v="P024"/>
    <x v="13"/>
    <x v="1"/>
    <s v="Fragrance"/>
    <n v="1"/>
    <n v="1799"/>
    <n v="0.15"/>
    <n v="900"/>
    <x v="0"/>
    <s v="Delivered"/>
    <s v="Mobile App"/>
    <n v="5"/>
    <n v="1799"/>
    <n v="269.84999999999997"/>
    <n v="1529.15"/>
    <n v="900"/>
    <n v="629.15000000000009"/>
    <n v="0"/>
    <s v="May"/>
    <n v="2026"/>
    <x v="2"/>
  </r>
  <r>
    <s v="ORD100274"/>
    <d v="2026-05-05T00:00:00"/>
    <s v="CUST0984"/>
    <s v="Ishaan Malhotra"/>
    <s v="Female"/>
    <n v="40"/>
    <x v="13"/>
    <s v="North"/>
    <s v="P020"/>
    <x v="14"/>
    <x v="5"/>
    <s v="Fitness"/>
    <n v="3"/>
    <n v="699"/>
    <n v="0.1"/>
    <n v="960"/>
    <x v="0"/>
    <s v="Delivered"/>
    <s v="Website"/>
    <n v="5"/>
    <n v="2097"/>
    <n v="209.70000000000002"/>
    <n v="1887.3"/>
    <n v="960"/>
    <n v="927.3"/>
    <n v="0"/>
    <s v="May"/>
    <n v="2026"/>
    <x v="2"/>
  </r>
  <r>
    <s v="ORD100089"/>
    <d v="2026-05-05T00:00:00"/>
    <s v="CUST0784"/>
    <s v="Mohit Sharma"/>
    <s v="Male"/>
    <n v="22"/>
    <x v="2"/>
    <s v="East"/>
    <s v="P020"/>
    <x v="14"/>
    <x v="5"/>
    <s v="Fitness"/>
    <n v="1"/>
    <n v="699"/>
    <n v="0.1"/>
    <n v="320"/>
    <x v="0"/>
    <s v="Delivered"/>
    <s v="Website"/>
    <n v="2"/>
    <n v="699"/>
    <n v="69.900000000000006"/>
    <n v="629.1"/>
    <n v="320"/>
    <n v="309.10000000000002"/>
    <n v="0"/>
    <s v="May"/>
    <n v="2026"/>
    <x v="0"/>
  </r>
  <r>
    <s v="ORD104751"/>
    <d v="2026-05-06T00:00:00"/>
    <s v="CUST0723"/>
    <s v="Anjali Verma"/>
    <s v="Male"/>
    <n v="28"/>
    <x v="12"/>
    <s v="West"/>
    <s v="P018"/>
    <x v="16"/>
    <x v="5"/>
    <s v="Sports"/>
    <n v="2"/>
    <n v="2199"/>
    <n v="0.1"/>
    <n v="2500"/>
    <x v="0"/>
    <s v="Delivered"/>
    <s v="Mobile App"/>
    <n v="4"/>
    <n v="4398"/>
    <n v="439.8"/>
    <n v="3958.2"/>
    <n v="2500"/>
    <n v="1458.1999999999998"/>
    <n v="0"/>
    <s v="May"/>
    <n v="2026"/>
    <x v="3"/>
  </r>
  <r>
    <s v="ORD101996"/>
    <d v="2026-05-06T00:00:00"/>
    <s v="CUST0569"/>
    <s v="Meera Singh"/>
    <s v="Male"/>
    <n v="37"/>
    <x v="14"/>
    <s v="South"/>
    <s v="P006"/>
    <x v="8"/>
    <x v="2"/>
    <s v="Bags"/>
    <n v="2"/>
    <n v="1799"/>
    <n v="0.25"/>
    <n v="1900"/>
    <x v="0"/>
    <s v="Delivered"/>
    <s v="Website"/>
    <n v="4"/>
    <n v="3598"/>
    <n v="899.5"/>
    <n v="2698.5"/>
    <n v="1900"/>
    <n v="798.5"/>
    <n v="0"/>
    <s v="May"/>
    <n v="2026"/>
    <x v="2"/>
  </r>
  <r>
    <s v="ORD101018"/>
    <d v="2026-05-06T00:00:00"/>
    <s v="CUST1287"/>
    <s v="Nisha Saxena"/>
    <s v="Female"/>
    <n v="18"/>
    <x v="19"/>
    <s v="East"/>
    <s v="P027"/>
    <x v="25"/>
    <x v="4"/>
    <s v="Business"/>
    <n v="2"/>
    <n v="699"/>
    <n v="0.2"/>
    <n v="600"/>
    <x v="5"/>
    <s v="Delivered"/>
    <s v="Website"/>
    <n v="3"/>
    <n v="1398"/>
    <n v="279.60000000000002"/>
    <n v="1118.4000000000001"/>
    <n v="600"/>
    <n v="518.40000000000009"/>
    <n v="0"/>
    <s v="May"/>
    <n v="2026"/>
    <x v="0"/>
  </r>
  <r>
    <s v="ORD104139"/>
    <d v="2026-05-06T00:00:00"/>
    <s v="CUST1770"/>
    <s v="Arjun Rao"/>
    <s v="Female"/>
    <n v="28"/>
    <x v="20"/>
    <s v="South"/>
    <s v="P009"/>
    <x v="21"/>
    <x v="2"/>
    <s v="Clothing"/>
    <n v="1"/>
    <n v="1999"/>
    <n v="0.15"/>
    <n v="1050"/>
    <x v="0"/>
    <s v="Delivered"/>
    <s v="Website"/>
    <n v="5"/>
    <n v="1999"/>
    <n v="299.84999999999997"/>
    <n v="1699.15"/>
    <n v="1050"/>
    <n v="649.15000000000009"/>
    <n v="0"/>
    <s v="May"/>
    <n v="2026"/>
    <x v="3"/>
  </r>
  <r>
    <s v="ORD104733"/>
    <d v="2026-05-06T00:00:00"/>
    <s v="CUST0020"/>
    <s v="Karan Jain"/>
    <s v="Female"/>
    <n v="39"/>
    <x v="17"/>
    <s v="North"/>
    <s v="P018"/>
    <x v="16"/>
    <x v="5"/>
    <s v="Sports"/>
    <n v="2"/>
    <n v="2199"/>
    <n v="0.15"/>
    <n v="2500"/>
    <x v="4"/>
    <s v="Delivered"/>
    <s v="Mobile App"/>
    <n v="5"/>
    <n v="4398"/>
    <n v="659.69999999999993"/>
    <n v="3738.3"/>
    <n v="2500"/>
    <n v="1238.3000000000002"/>
    <n v="0"/>
    <s v="May"/>
    <n v="2026"/>
    <x v="2"/>
  </r>
  <r>
    <s v="ORD102859"/>
    <d v="2026-05-06T00:00:00"/>
    <s v="CUST0830"/>
    <s v="Pooja Kapoor"/>
    <s v="Male"/>
    <n v="38"/>
    <x v="12"/>
    <s v="West"/>
    <s v="P028"/>
    <x v="12"/>
    <x v="4"/>
    <s v="Technology"/>
    <n v="1"/>
    <n v="1099"/>
    <n v="0.1"/>
    <n v="520"/>
    <x v="2"/>
    <s v="Delivered"/>
    <s v="Website"/>
    <n v="3"/>
    <n v="1099"/>
    <n v="109.9"/>
    <n v="989.1"/>
    <n v="520"/>
    <n v="469.1"/>
    <n v="0"/>
    <s v="May"/>
    <n v="2026"/>
    <x v="2"/>
  </r>
  <r>
    <s v="ORD104596"/>
    <d v="2026-05-06T00:00:00"/>
    <s v="CUST1561"/>
    <s v="Meera Singh"/>
    <s v="Male"/>
    <n v="26"/>
    <x v="17"/>
    <s v="North"/>
    <s v="P019"/>
    <x v="18"/>
    <x v="5"/>
    <s v="Sports"/>
    <n v="1"/>
    <n v="1499"/>
    <n v="0.25"/>
    <n v="800"/>
    <x v="0"/>
    <s v="Delivered"/>
    <s v="Website"/>
    <n v="5"/>
    <n v="1499"/>
    <n v="374.75"/>
    <n v="1124.25"/>
    <n v="800"/>
    <n v="324.25"/>
    <n v="0"/>
    <s v="May"/>
    <n v="2026"/>
    <x v="3"/>
  </r>
  <r>
    <s v="ORD101901"/>
    <d v="2026-05-06T00:00:00"/>
    <s v="CUST1127"/>
    <s v="Nisha Saxena"/>
    <s v="Female"/>
    <n v="35"/>
    <x v="8"/>
    <s v="East"/>
    <s v="P011"/>
    <x v="24"/>
    <x v="0"/>
    <s v="Kitchen"/>
    <n v="1"/>
    <n v="3499"/>
    <n v="0.2"/>
    <n v="2250"/>
    <x v="3"/>
    <s v="Delivered"/>
    <s v="Website"/>
    <n v="4"/>
    <n v="3499"/>
    <n v="699.80000000000007"/>
    <n v="2799.2"/>
    <n v="2250"/>
    <n v="549.19999999999982"/>
    <n v="0"/>
    <s v="May"/>
    <n v="2026"/>
    <x v="3"/>
  </r>
  <r>
    <s v="ORD104018"/>
    <d v="2026-05-06T00:00:00"/>
    <s v="CUST1491"/>
    <s v="Anjali Verma"/>
    <s v="Female"/>
    <n v="19"/>
    <x v="17"/>
    <s v="North"/>
    <s v="P005"/>
    <x v="27"/>
    <x v="3"/>
    <s v="Accessories"/>
    <n v="2"/>
    <n v="1599"/>
    <n v="0"/>
    <n v="1840"/>
    <x v="0"/>
    <s v="Delivered"/>
    <s v="Mobile App"/>
    <n v="5"/>
    <n v="3198"/>
    <n v="0"/>
    <n v="3198"/>
    <n v="1840"/>
    <n v="1358"/>
    <n v="0"/>
    <s v="May"/>
    <n v="2026"/>
    <x v="0"/>
  </r>
  <r>
    <s v="ORD104686"/>
    <d v="2026-05-06T00:00:00"/>
    <s v="CUST0548"/>
    <s v="Varun Jain"/>
    <s v="Female"/>
    <n v="29"/>
    <x v="22"/>
    <s v="South"/>
    <s v="P002"/>
    <x v="10"/>
    <x v="3"/>
    <s v="Audio"/>
    <n v="1"/>
    <n v="1899"/>
    <n v="0.05"/>
    <n v="1120"/>
    <x v="1"/>
    <s v="Delivered"/>
    <s v="Website"/>
    <n v="4"/>
    <n v="1899"/>
    <n v="94.95"/>
    <n v="1804.05"/>
    <n v="1120"/>
    <n v="684.05"/>
    <n v="0"/>
    <s v="May"/>
    <n v="2026"/>
    <x v="3"/>
  </r>
  <r>
    <s v="ORD100931"/>
    <d v="2026-05-06T00:00:00"/>
    <s v="CUST0520"/>
    <s v="Sanya Malhotra"/>
    <s v="Male"/>
    <n v="36"/>
    <x v="5"/>
    <s v="West"/>
    <s v="P024"/>
    <x v="13"/>
    <x v="1"/>
    <s v="Fragrance"/>
    <n v="1"/>
    <n v="1799"/>
    <n v="0.2"/>
    <n v="900"/>
    <x v="5"/>
    <s v="Cancelled"/>
    <s v="Mobile App"/>
    <m/>
    <n v="1799"/>
    <n v="359.8"/>
    <n v="1439.2"/>
    <n v="900"/>
    <n v="539.20000000000005"/>
    <n v="0"/>
    <s v="May"/>
    <n v="2026"/>
    <x v="2"/>
  </r>
  <r>
    <s v="ORD101304"/>
    <d v="2026-05-07T00:00:00"/>
    <s v="CUST0502"/>
    <s v="Simran Gupta"/>
    <s v="Male"/>
    <n v="42"/>
    <x v="3"/>
    <s v="East"/>
    <s v="P006"/>
    <x v="8"/>
    <x v="2"/>
    <s v="Bags"/>
    <n v="2"/>
    <n v="1799"/>
    <n v="0.1"/>
    <n v="1900"/>
    <x v="0"/>
    <s v="Delivered"/>
    <s v="Website"/>
    <n v="4"/>
    <n v="3598"/>
    <n v="359.8"/>
    <n v="3238.2"/>
    <n v="1900"/>
    <n v="1338.1999999999998"/>
    <n v="0"/>
    <s v="May"/>
    <n v="2026"/>
    <x v="2"/>
  </r>
  <r>
    <s v="ORD102843"/>
    <d v="2026-05-07T00:00:00"/>
    <s v="CUST1898"/>
    <s v="Arjun Rao"/>
    <s v="Female"/>
    <n v="31"/>
    <x v="13"/>
    <s v="North"/>
    <s v="P001"/>
    <x v="6"/>
    <x v="3"/>
    <s v="Audio"/>
    <n v="1"/>
    <n v="2499"/>
    <n v="0.05"/>
    <n v="1550"/>
    <x v="0"/>
    <s v="Delivered"/>
    <s v="Mobile App"/>
    <n v="4"/>
    <n v="2499"/>
    <n v="124.95"/>
    <n v="2374.0500000000002"/>
    <n v="1550"/>
    <n v="824.05000000000018"/>
    <n v="0"/>
    <s v="May"/>
    <n v="2026"/>
    <x v="3"/>
  </r>
  <r>
    <s v="ORD104825"/>
    <d v="2026-05-07T00:00:00"/>
    <s v="CUST1885"/>
    <s v="Kavya Patel"/>
    <s v="Male"/>
    <n v="47"/>
    <x v="7"/>
    <s v="West"/>
    <s v="P002"/>
    <x v="10"/>
    <x v="3"/>
    <s v="Audio"/>
    <n v="4"/>
    <n v="1899"/>
    <n v="0.1"/>
    <n v="4480"/>
    <x v="0"/>
    <s v="Delivered"/>
    <s v="Mobile App"/>
    <n v="2"/>
    <n v="7596"/>
    <n v="759.6"/>
    <n v="6836.4"/>
    <n v="4480"/>
    <n v="2356.3999999999996"/>
    <n v="0"/>
    <s v="May"/>
    <n v="2026"/>
    <x v="1"/>
  </r>
  <r>
    <s v="ORD103891"/>
    <d v="2026-05-07T00:00:00"/>
    <s v="CUST1988"/>
    <s v="Varun Jain"/>
    <s v="Female"/>
    <n v="30"/>
    <x v="3"/>
    <s v="East"/>
    <s v="P012"/>
    <x v="0"/>
    <x v="0"/>
    <s v="Kitchen"/>
    <n v="1"/>
    <n v="5999"/>
    <n v="0"/>
    <n v="3900"/>
    <x v="4"/>
    <s v="Delivered"/>
    <s v="Mobile App"/>
    <n v="5"/>
    <n v="5999"/>
    <n v="0"/>
    <n v="5999"/>
    <n v="3900"/>
    <n v="2099"/>
    <n v="0"/>
    <s v="May"/>
    <n v="2026"/>
    <x v="3"/>
  </r>
  <r>
    <s v="ORD100435"/>
    <d v="2026-05-07T00:00:00"/>
    <s v="CUST0674"/>
    <s v="Manish Agarwal"/>
    <s v="Female"/>
    <n v="18"/>
    <x v="5"/>
    <s v="West"/>
    <s v="P001"/>
    <x v="6"/>
    <x v="3"/>
    <s v="Audio"/>
    <n v="1"/>
    <n v="2499"/>
    <n v="0.1"/>
    <n v="1550"/>
    <x v="3"/>
    <s v="Delivered"/>
    <s v="Mobile App"/>
    <n v="5"/>
    <n v="2499"/>
    <n v="249.9"/>
    <n v="2249.1"/>
    <n v="1550"/>
    <n v="699.09999999999991"/>
    <n v="0"/>
    <s v="May"/>
    <n v="2026"/>
    <x v="0"/>
  </r>
  <r>
    <s v="ORD102120"/>
    <d v="2026-05-07T00:00:00"/>
    <s v="CUST1630"/>
    <s v="Pooja Kapoor"/>
    <s v="Female"/>
    <n v="18"/>
    <x v="1"/>
    <s v="North"/>
    <s v="P017"/>
    <x v="17"/>
    <x v="5"/>
    <s v="Fitness"/>
    <n v="3"/>
    <n v="2499"/>
    <n v="0.15"/>
    <n v="4350"/>
    <x v="2"/>
    <s v="Delivered"/>
    <s v="Mobile App"/>
    <n v="1"/>
    <n v="7497"/>
    <n v="1124.55"/>
    <n v="6372.45"/>
    <n v="4350"/>
    <n v="2022.4499999999998"/>
    <n v="0"/>
    <s v="May"/>
    <n v="2026"/>
    <x v="0"/>
  </r>
  <r>
    <s v="ORD102894"/>
    <d v="2026-05-07T00:00:00"/>
    <s v="CUST1726"/>
    <s v="Pooja Kapoor"/>
    <s v="Male"/>
    <n v="45"/>
    <x v="0"/>
    <s v="East"/>
    <s v="P006"/>
    <x v="8"/>
    <x v="2"/>
    <s v="Bags"/>
    <n v="1"/>
    <n v="1799"/>
    <n v="0.1"/>
    <n v="950"/>
    <x v="0"/>
    <s v="Delivered"/>
    <s v="Website"/>
    <n v="5"/>
    <n v="1799"/>
    <n v="179.9"/>
    <n v="1619.1"/>
    <n v="950"/>
    <n v="669.09999999999991"/>
    <n v="0"/>
    <s v="May"/>
    <n v="2026"/>
    <x v="2"/>
  </r>
  <r>
    <s v="ORD102362"/>
    <d v="2026-05-07T00:00:00"/>
    <s v="CUST0659"/>
    <s v="Anjali Verma"/>
    <s v="Female"/>
    <n v="35"/>
    <x v="8"/>
    <s v="East"/>
    <s v="P019"/>
    <x v="18"/>
    <x v="5"/>
    <s v="Sports"/>
    <n v="2"/>
    <n v="1499"/>
    <n v="0.15"/>
    <n v="1600"/>
    <x v="3"/>
    <s v="Delivered"/>
    <s v="Website"/>
    <n v="5"/>
    <n v="2998"/>
    <n v="449.7"/>
    <n v="2548.3000000000002"/>
    <n v="1600"/>
    <n v="948.30000000000018"/>
    <n v="0"/>
    <s v="May"/>
    <n v="2026"/>
    <x v="3"/>
  </r>
  <r>
    <s v="ORD100018"/>
    <d v="2026-05-07T00:00:00"/>
    <s v="CUST0455"/>
    <s v="Nisha Saxena"/>
    <s v="Male"/>
    <n v="45"/>
    <x v="11"/>
    <s v="West"/>
    <s v="P030"/>
    <x v="7"/>
    <x v="4"/>
    <s v="Self Development"/>
    <n v="1"/>
    <n v="599"/>
    <n v="0"/>
    <n v="260"/>
    <x v="0"/>
    <s v="Delivered"/>
    <s v="Mobile App"/>
    <n v="4"/>
    <n v="599"/>
    <n v="0"/>
    <n v="599"/>
    <n v="260"/>
    <n v="339"/>
    <n v="0"/>
    <s v="May"/>
    <n v="2026"/>
    <x v="2"/>
  </r>
  <r>
    <s v="ORD104244"/>
    <d v="2026-05-08T00:00:00"/>
    <s v="CUST1775"/>
    <s v="Isha Mehta"/>
    <s v="Female"/>
    <n v="37"/>
    <x v="11"/>
    <s v="West"/>
    <s v="P001"/>
    <x v="6"/>
    <x v="3"/>
    <s v="Audio"/>
    <n v="2"/>
    <n v="2499"/>
    <n v="0"/>
    <n v="3100"/>
    <x v="4"/>
    <s v="Delivered"/>
    <s v="Mobile App"/>
    <n v="1"/>
    <n v="4998"/>
    <n v="0"/>
    <n v="4998"/>
    <n v="3100"/>
    <n v="1898"/>
    <n v="0"/>
    <s v="May"/>
    <n v="2026"/>
    <x v="2"/>
  </r>
  <r>
    <s v="ORD100073"/>
    <d v="2026-05-08T00:00:00"/>
    <s v="CUST1464"/>
    <s v="Ishaan Malhotra"/>
    <s v="Male"/>
    <n v="27"/>
    <x v="17"/>
    <s v="North"/>
    <s v="P010"/>
    <x v="26"/>
    <x v="2"/>
    <s v="Clothing"/>
    <n v="1"/>
    <n v="1499"/>
    <n v="0.25"/>
    <n v="780"/>
    <x v="3"/>
    <s v="Delivered"/>
    <s v="Mobile App"/>
    <n v="3"/>
    <n v="1499"/>
    <n v="374.75"/>
    <n v="1124.25"/>
    <n v="780"/>
    <n v="344.25"/>
    <n v="0"/>
    <s v="May"/>
    <n v="2026"/>
    <x v="3"/>
  </r>
  <r>
    <s v="ORD100382"/>
    <d v="2026-05-08T00:00:00"/>
    <s v="CUST1499"/>
    <s v="Vansh Chopra"/>
    <s v="Female"/>
    <n v="36"/>
    <x v="12"/>
    <s v="West"/>
    <s v="P009"/>
    <x v="21"/>
    <x v="2"/>
    <s v="Clothing"/>
    <n v="1"/>
    <n v="1999"/>
    <n v="0.1"/>
    <n v="1050"/>
    <x v="3"/>
    <s v="Delivered"/>
    <s v="Website"/>
    <n v="4"/>
    <n v="1999"/>
    <n v="199.9"/>
    <n v="1799.1"/>
    <n v="1050"/>
    <n v="749.09999999999991"/>
    <n v="0"/>
    <s v="May"/>
    <n v="2026"/>
    <x v="2"/>
  </r>
  <r>
    <s v="ORD103249"/>
    <d v="2026-05-08T00:00:00"/>
    <s v="CUST0290"/>
    <s v="Manish Agarwal"/>
    <s v="Male"/>
    <n v="29"/>
    <x v="3"/>
    <s v="East"/>
    <s v="P028"/>
    <x v="12"/>
    <x v="4"/>
    <s v="Technology"/>
    <n v="2"/>
    <n v="1099"/>
    <n v="0.1"/>
    <n v="1040"/>
    <x v="1"/>
    <s v="Delivered"/>
    <s v="Website"/>
    <n v="4"/>
    <n v="2198"/>
    <n v="219.8"/>
    <n v="1978.2"/>
    <n v="1040"/>
    <n v="938.2"/>
    <n v="0"/>
    <s v="May"/>
    <n v="2026"/>
    <x v="3"/>
  </r>
  <r>
    <s v="ORD102887"/>
    <d v="2026-05-08T00:00:00"/>
    <s v="CUST1971"/>
    <s v="Anjali Verma"/>
    <s v="Male"/>
    <n v="36"/>
    <x v="17"/>
    <s v="North"/>
    <s v="P021"/>
    <x v="3"/>
    <x v="1"/>
    <s v="Skincare"/>
    <n v="1"/>
    <n v="499"/>
    <n v="0.05"/>
    <n v="220"/>
    <x v="5"/>
    <s v="Delivered"/>
    <s v="Website"/>
    <n v="5"/>
    <n v="499"/>
    <n v="24.950000000000003"/>
    <n v="474.05"/>
    <n v="220"/>
    <n v="254.05"/>
    <n v="0"/>
    <s v="May"/>
    <n v="2026"/>
    <x v="2"/>
  </r>
  <r>
    <s v="ORD101097"/>
    <d v="2026-05-08T00:00:00"/>
    <s v="CUST1652"/>
    <s v="Karan Jain"/>
    <s v="Female"/>
    <n v="31"/>
    <x v="5"/>
    <s v="West"/>
    <s v="P009"/>
    <x v="21"/>
    <x v="2"/>
    <s v="Clothing"/>
    <n v="2"/>
    <n v="1999"/>
    <n v="0.05"/>
    <n v="2100"/>
    <x v="4"/>
    <s v="Delivered"/>
    <s v="Mobile App"/>
    <n v="5"/>
    <n v="3998"/>
    <n v="199.9"/>
    <n v="3798.1"/>
    <n v="2100"/>
    <n v="1698.1"/>
    <n v="0"/>
    <s v="May"/>
    <n v="2026"/>
    <x v="3"/>
  </r>
  <r>
    <s v="ORD101146"/>
    <d v="2026-05-08T00:00:00"/>
    <s v="CUST1384"/>
    <s v="Sanya Malhotra"/>
    <s v="Male"/>
    <n v="41"/>
    <x v="7"/>
    <s v="West"/>
    <s v="P004"/>
    <x v="19"/>
    <x v="3"/>
    <s v="Accessories"/>
    <n v="4"/>
    <n v="899"/>
    <n v="0.05"/>
    <n v="1920"/>
    <x v="3"/>
    <s v="Delivered"/>
    <s v="Website"/>
    <n v="5"/>
    <n v="3596"/>
    <n v="179.8"/>
    <n v="3416.2"/>
    <n v="1920"/>
    <n v="1496.1999999999998"/>
    <n v="0"/>
    <s v="May"/>
    <n v="2026"/>
    <x v="2"/>
  </r>
  <r>
    <s v="ORD101841"/>
    <d v="2026-05-08T00:00:00"/>
    <s v="CUST1522"/>
    <s v="Yash Agarwal"/>
    <s v="Male"/>
    <n v="33"/>
    <x v="0"/>
    <s v="East"/>
    <s v="P023"/>
    <x v="20"/>
    <x v="1"/>
    <s v="Haircare"/>
    <n v="1"/>
    <n v="649"/>
    <n v="0.1"/>
    <n v="290"/>
    <x v="0"/>
    <s v="Delivered"/>
    <s v="Mobile App"/>
    <n v="5"/>
    <n v="649"/>
    <n v="64.900000000000006"/>
    <n v="584.1"/>
    <n v="290"/>
    <n v="294.10000000000002"/>
    <n v="0"/>
    <s v="May"/>
    <n v="2026"/>
    <x v="3"/>
  </r>
  <r>
    <s v="ORD104807"/>
    <d v="2026-05-08T00:00:00"/>
    <s v="CUST0763"/>
    <s v="Vansh Chopra"/>
    <s v="Male"/>
    <n v="34"/>
    <x v="9"/>
    <s v="North"/>
    <s v="P008"/>
    <x v="2"/>
    <x v="2"/>
    <s v="Clothing"/>
    <n v="1"/>
    <n v="799"/>
    <n v="0.15"/>
    <n v="390"/>
    <x v="3"/>
    <s v="Delivered"/>
    <s v="Website"/>
    <n v="5"/>
    <n v="799"/>
    <n v="119.85"/>
    <n v="679.15"/>
    <n v="390"/>
    <n v="289.14999999999998"/>
    <n v="0"/>
    <s v="May"/>
    <n v="2026"/>
    <x v="3"/>
  </r>
  <r>
    <s v="ORD103850"/>
    <d v="2026-05-08T00:00:00"/>
    <s v="CUST0664"/>
    <s v="Ishaan Malhotra"/>
    <s v="Male"/>
    <n v="27"/>
    <x v="0"/>
    <s v="East"/>
    <s v="P005"/>
    <x v="27"/>
    <x v="3"/>
    <s v="Accessories"/>
    <n v="1"/>
    <n v="1599"/>
    <n v="0.1"/>
    <n v="920"/>
    <x v="5"/>
    <s v="Delivered"/>
    <s v="Mobile App"/>
    <n v="5"/>
    <n v="1599"/>
    <n v="159.9"/>
    <n v="1439.1"/>
    <n v="920"/>
    <n v="519.09999999999991"/>
    <n v="0"/>
    <s v="May"/>
    <n v="2026"/>
    <x v="3"/>
  </r>
  <r>
    <s v="ORD102599"/>
    <d v="2026-05-09T00:00:00"/>
    <s v="CUST1314"/>
    <s v="Manish Agarwal"/>
    <s v="Female"/>
    <n v="24"/>
    <x v="6"/>
    <s v="North"/>
    <s v="P008"/>
    <x v="2"/>
    <x v="2"/>
    <s v="Clothing"/>
    <n v="1"/>
    <n v="799"/>
    <n v="0.05"/>
    <n v="390"/>
    <x v="0"/>
    <s v="Delivered"/>
    <s v="Website"/>
    <n v="4"/>
    <n v="799"/>
    <n v="39.950000000000003"/>
    <n v="759.05"/>
    <n v="390"/>
    <n v="369.04999999999995"/>
    <n v="0"/>
    <s v="May"/>
    <n v="2026"/>
    <x v="0"/>
  </r>
  <r>
    <s v="ORD104114"/>
    <d v="2026-05-09T00:00:00"/>
    <s v="CUST1817"/>
    <s v="Meera Singh"/>
    <s v="Female"/>
    <n v="18"/>
    <x v="2"/>
    <s v="East"/>
    <s v="P017"/>
    <x v="17"/>
    <x v="5"/>
    <s v="Fitness"/>
    <n v="1"/>
    <n v="2499"/>
    <n v="0.2"/>
    <n v="1450"/>
    <x v="0"/>
    <s v="Delivered"/>
    <s v="Mobile App"/>
    <n v="5"/>
    <n v="2499"/>
    <n v="499.8"/>
    <n v="1999.2"/>
    <n v="1450"/>
    <n v="549.20000000000005"/>
    <n v="0"/>
    <s v="May"/>
    <n v="2026"/>
    <x v="0"/>
  </r>
  <r>
    <s v="ORD101551"/>
    <d v="2026-05-09T00:00:00"/>
    <s v="CUST1823"/>
    <s v="Shivam Mehta"/>
    <s v="Male"/>
    <n v="27"/>
    <x v="3"/>
    <s v="East"/>
    <s v="P019"/>
    <x v="18"/>
    <x v="5"/>
    <s v="Sports"/>
    <n v="1"/>
    <n v="1499"/>
    <n v="0.15"/>
    <n v="800"/>
    <x v="1"/>
    <s v="Delivered"/>
    <s v="Mobile App"/>
    <n v="4"/>
    <n v="1499"/>
    <n v="224.85"/>
    <n v="1274.1500000000001"/>
    <n v="800"/>
    <n v="474.15000000000009"/>
    <n v="0"/>
    <s v="May"/>
    <n v="2026"/>
    <x v="3"/>
  </r>
  <r>
    <s v="ORD103663"/>
    <d v="2026-05-09T00:00:00"/>
    <s v="CUST1103"/>
    <s v="Isha Mehta"/>
    <s v="Female"/>
    <n v="27"/>
    <x v="18"/>
    <s v="South"/>
    <s v="P015"/>
    <x v="23"/>
    <x v="0"/>
    <s v="Home Decor"/>
    <n v="1"/>
    <n v="1599"/>
    <n v="0.2"/>
    <n v="850"/>
    <x v="0"/>
    <s v="Delivered"/>
    <s v="Mobile App"/>
    <n v="5"/>
    <n v="1599"/>
    <n v="319.8"/>
    <n v="1279.2"/>
    <n v="850"/>
    <n v="429.20000000000005"/>
    <n v="0"/>
    <s v="May"/>
    <n v="2026"/>
    <x v="3"/>
  </r>
  <r>
    <s v="ORD102329"/>
    <d v="2026-05-09T00:00:00"/>
    <s v="CUST1460"/>
    <s v="Karan Jain"/>
    <s v="Female"/>
    <n v="41"/>
    <x v="7"/>
    <s v="West"/>
    <s v="P009"/>
    <x v="21"/>
    <x v="2"/>
    <s v="Clothing"/>
    <n v="1"/>
    <n v="1999"/>
    <n v="0.25"/>
    <n v="1050"/>
    <x v="0"/>
    <s v="Delivered"/>
    <s v="Website"/>
    <n v="4"/>
    <n v="1999"/>
    <n v="499.75"/>
    <n v="1499.25"/>
    <n v="1050"/>
    <n v="449.25"/>
    <n v="0"/>
    <s v="May"/>
    <n v="2026"/>
    <x v="2"/>
  </r>
  <r>
    <s v="ORD104603"/>
    <d v="2026-05-09T00:00:00"/>
    <s v="CUST0640"/>
    <s v="Aarav Sharma"/>
    <s v="Female"/>
    <n v="52"/>
    <x v="7"/>
    <s v="West"/>
    <s v="P011"/>
    <x v="24"/>
    <x v="0"/>
    <s v="Kitchen"/>
    <n v="1"/>
    <n v="3499"/>
    <n v="0.1"/>
    <n v="2250"/>
    <x v="0"/>
    <s v="Delivered"/>
    <s v="Mobile App"/>
    <n v="3"/>
    <n v="3499"/>
    <n v="349.90000000000003"/>
    <n v="3149.1"/>
    <n v="2250"/>
    <n v="899.09999999999991"/>
    <n v="0"/>
    <s v="May"/>
    <n v="2026"/>
    <x v="1"/>
  </r>
  <r>
    <s v="ORD102988"/>
    <d v="2026-05-09T00:00:00"/>
    <s v="CUST0059"/>
    <s v="Vansh Chopra"/>
    <s v="Female"/>
    <n v="29"/>
    <x v="1"/>
    <s v="North"/>
    <s v="P025"/>
    <x v="1"/>
    <x v="1"/>
    <s v="Skincare"/>
    <n v="3"/>
    <n v="699"/>
    <n v="0.15"/>
    <n v="930"/>
    <x v="1"/>
    <s v="Delivered"/>
    <s v="Mobile App"/>
    <n v="5"/>
    <n v="2097"/>
    <n v="314.55"/>
    <n v="1782.45"/>
    <n v="930"/>
    <n v="852.45"/>
    <n v="0"/>
    <s v="May"/>
    <n v="2026"/>
    <x v="3"/>
  </r>
  <r>
    <s v="ORD103277"/>
    <d v="2026-05-09T00:00:00"/>
    <s v="CUST0483"/>
    <s v="Riya Verma"/>
    <s v="Male"/>
    <n v="23"/>
    <x v="12"/>
    <s v="West"/>
    <s v="P003"/>
    <x v="9"/>
    <x v="3"/>
    <s v="Wearables"/>
    <n v="2"/>
    <n v="3299"/>
    <n v="0.1"/>
    <n v="4200"/>
    <x v="0"/>
    <s v="Delivered"/>
    <s v="Mobile App"/>
    <n v="5"/>
    <n v="6598"/>
    <n v="659.80000000000007"/>
    <n v="5938.2"/>
    <n v="4200"/>
    <n v="1738.1999999999998"/>
    <n v="0"/>
    <s v="May"/>
    <n v="2026"/>
    <x v="0"/>
  </r>
  <r>
    <s v="ORD102397"/>
    <d v="2026-05-09T00:00:00"/>
    <s v="CUST0348"/>
    <s v="Ananya Kumar"/>
    <s v="Female"/>
    <n v="35"/>
    <x v="16"/>
    <s v="North"/>
    <s v="P010"/>
    <x v="26"/>
    <x v="2"/>
    <s v="Clothing"/>
    <n v="1"/>
    <n v="1499"/>
    <n v="0.15"/>
    <n v="780"/>
    <x v="2"/>
    <s v="Delivered"/>
    <s v="Website"/>
    <n v="5"/>
    <n v="1499"/>
    <n v="224.85"/>
    <n v="1274.1500000000001"/>
    <n v="780"/>
    <n v="494.15000000000009"/>
    <n v="0"/>
    <s v="May"/>
    <n v="2026"/>
    <x v="3"/>
  </r>
  <r>
    <s v="ORD101601"/>
    <d v="2026-05-09T00:00:00"/>
    <s v="CUST1406"/>
    <s v="Pooja Kapoor"/>
    <s v="Male"/>
    <n v="51"/>
    <x v="4"/>
    <s v="South"/>
    <s v="P001"/>
    <x v="6"/>
    <x v="3"/>
    <s v="Audio"/>
    <n v="3"/>
    <n v="2499"/>
    <n v="0"/>
    <n v="4650"/>
    <x v="1"/>
    <s v="Delivered"/>
    <s v="Mobile App"/>
    <n v="4"/>
    <n v="7497"/>
    <n v="0"/>
    <n v="7497"/>
    <n v="4650"/>
    <n v="2847"/>
    <n v="0"/>
    <s v="May"/>
    <n v="2026"/>
    <x v="1"/>
  </r>
  <r>
    <s v="ORD100973"/>
    <d v="2026-05-09T00:00:00"/>
    <s v="CUST1610"/>
    <s v="Arjun Rao"/>
    <s v="Female"/>
    <n v="45"/>
    <x v="23"/>
    <s v="West"/>
    <s v="P022"/>
    <x v="4"/>
    <x v="1"/>
    <s v="Skincare"/>
    <n v="2"/>
    <n v="799"/>
    <n v="0.1"/>
    <n v="720"/>
    <x v="5"/>
    <s v="Delivered"/>
    <s v="Mobile App"/>
    <n v="4"/>
    <n v="1598"/>
    <n v="159.80000000000001"/>
    <n v="1438.2"/>
    <n v="720"/>
    <n v="718.2"/>
    <n v="0"/>
    <s v="May"/>
    <n v="2026"/>
    <x v="2"/>
  </r>
  <r>
    <s v="ORD104065"/>
    <d v="2026-05-09T00:00:00"/>
    <s v="CUST2138"/>
    <s v="Rohan Rao"/>
    <s v="Male"/>
    <n v="48"/>
    <x v="11"/>
    <s v="West"/>
    <s v="P012"/>
    <x v="0"/>
    <x v="0"/>
    <s v="Kitchen"/>
    <n v="1"/>
    <n v="5999"/>
    <n v="0.05"/>
    <n v="3900"/>
    <x v="3"/>
    <s v="Delivered"/>
    <s v="Mobile App"/>
    <n v="4"/>
    <n v="5999"/>
    <n v="299.95"/>
    <n v="5699.05"/>
    <n v="3900"/>
    <n v="1799.0500000000002"/>
    <n v="0"/>
    <s v="May"/>
    <n v="2026"/>
    <x v="1"/>
  </r>
  <r>
    <s v="ORD102144"/>
    <d v="2026-05-09T00:00:00"/>
    <s v="CUST2056"/>
    <s v="Sanya Malhotra"/>
    <s v="Female"/>
    <n v="33"/>
    <x v="10"/>
    <s v="South"/>
    <s v="P023"/>
    <x v="20"/>
    <x v="1"/>
    <s v="Haircare"/>
    <n v="3"/>
    <n v="649"/>
    <n v="0.05"/>
    <n v="870"/>
    <x v="1"/>
    <s v="Delivered"/>
    <s v="Mobile App"/>
    <n v="5"/>
    <n v="1947"/>
    <n v="97.350000000000009"/>
    <n v="1849.65"/>
    <n v="870"/>
    <n v="979.65000000000009"/>
    <n v="0"/>
    <s v="May"/>
    <n v="2026"/>
    <x v="3"/>
  </r>
  <r>
    <s v="ORD101809"/>
    <d v="2026-05-09T00:00:00"/>
    <s v="CUST1228"/>
    <s v="Rahul Kumar"/>
    <s v="Male"/>
    <n v="31"/>
    <x v="12"/>
    <s v="West"/>
    <s v="P008"/>
    <x v="2"/>
    <x v="2"/>
    <s v="Clothing"/>
    <n v="1"/>
    <n v="799"/>
    <n v="0.05"/>
    <n v="390"/>
    <x v="1"/>
    <s v="Delivered"/>
    <s v="Website"/>
    <n v="3"/>
    <n v="799"/>
    <n v="39.950000000000003"/>
    <n v="759.05"/>
    <n v="390"/>
    <n v="369.04999999999995"/>
    <n v="0"/>
    <s v="May"/>
    <n v="2026"/>
    <x v="3"/>
  </r>
  <r>
    <s v="ORD103881"/>
    <d v="2026-05-09T00:00:00"/>
    <s v="CUST0473"/>
    <s v="Meera Singh"/>
    <s v="Male"/>
    <n v="42"/>
    <x v="14"/>
    <s v="South"/>
    <s v="P003"/>
    <x v="9"/>
    <x v="3"/>
    <s v="Wearables"/>
    <n v="1"/>
    <n v="3299"/>
    <n v="0.05"/>
    <n v="2100"/>
    <x v="0"/>
    <s v="Delivered"/>
    <s v="Website"/>
    <n v="5"/>
    <n v="3299"/>
    <n v="164.95000000000002"/>
    <n v="3134.05"/>
    <n v="2100"/>
    <n v="1034.0500000000002"/>
    <n v="0"/>
    <s v="May"/>
    <n v="2026"/>
    <x v="2"/>
  </r>
  <r>
    <s v="ORD103970"/>
    <d v="2026-05-10T00:00:00"/>
    <s v="CUST0618"/>
    <s v="Arjun Rao"/>
    <s v="Female"/>
    <n v="46"/>
    <x v="11"/>
    <s v="West"/>
    <s v="P022"/>
    <x v="4"/>
    <x v="1"/>
    <s v="Skincare"/>
    <n v="4"/>
    <n v="799"/>
    <n v="0.15"/>
    <n v="1440"/>
    <x v="3"/>
    <s v="Delivered"/>
    <s v="Website"/>
    <n v="5"/>
    <n v="3196"/>
    <n v="479.4"/>
    <n v="2716.6"/>
    <n v="1440"/>
    <n v="1276.5999999999999"/>
    <n v="0"/>
    <s v="May"/>
    <n v="2026"/>
    <x v="1"/>
  </r>
  <r>
    <s v="ORD102920"/>
    <d v="2026-05-10T00:00:00"/>
    <s v="CUST1128"/>
    <s v="Sanya Malhotra"/>
    <s v="Male"/>
    <n v="29"/>
    <x v="15"/>
    <s v="West"/>
    <s v="P018"/>
    <x v="16"/>
    <x v="5"/>
    <s v="Sports"/>
    <n v="2"/>
    <n v="2199"/>
    <n v="0"/>
    <n v="2500"/>
    <x v="3"/>
    <s v="Delivered"/>
    <s v="Website"/>
    <n v="5"/>
    <n v="4398"/>
    <n v="0"/>
    <n v="4398"/>
    <n v="2500"/>
    <n v="1898"/>
    <n v="0"/>
    <s v="May"/>
    <n v="2026"/>
    <x v="3"/>
  </r>
  <r>
    <s v="ORD104111"/>
    <d v="2026-05-10T00:00:00"/>
    <s v="CUST0148"/>
    <s v="Karan Jain"/>
    <s v="Female"/>
    <n v="28"/>
    <x v="19"/>
    <s v="East"/>
    <s v="P004"/>
    <x v="19"/>
    <x v="3"/>
    <s v="Accessories"/>
    <n v="4"/>
    <n v="899"/>
    <n v="0.1"/>
    <n v="1920"/>
    <x v="3"/>
    <s v="Delivered"/>
    <s v="Website"/>
    <n v="5"/>
    <n v="3596"/>
    <n v="359.6"/>
    <n v="3236.4"/>
    <n v="1920"/>
    <n v="1316.4"/>
    <n v="0"/>
    <s v="May"/>
    <n v="2026"/>
    <x v="3"/>
  </r>
  <r>
    <s v="ORD101335"/>
    <d v="2026-05-10T00:00:00"/>
    <s v="CUST1682"/>
    <s v="Yash Agarwal"/>
    <s v="Female"/>
    <n v="33"/>
    <x v="12"/>
    <s v="West"/>
    <s v="P026"/>
    <x v="15"/>
    <x v="4"/>
    <s v="Fiction"/>
    <n v="5"/>
    <n v="899"/>
    <n v="0.15"/>
    <n v="2100"/>
    <x v="0"/>
    <s v="Delivered"/>
    <s v="Website"/>
    <n v="5"/>
    <n v="4495"/>
    <n v="674.25"/>
    <n v="3820.75"/>
    <n v="2100"/>
    <n v="1720.75"/>
    <n v="0"/>
    <s v="May"/>
    <n v="2026"/>
    <x v="3"/>
  </r>
  <r>
    <s v="ORD104323"/>
    <d v="2026-05-10T00:00:00"/>
    <s v="CUST1624"/>
    <s v="Ishaan Malhotra"/>
    <s v="Male"/>
    <n v="30"/>
    <x v="7"/>
    <s v="West"/>
    <s v="P011"/>
    <x v="24"/>
    <x v="0"/>
    <s v="Kitchen"/>
    <n v="2"/>
    <n v="3499"/>
    <n v="0.1"/>
    <n v="4500"/>
    <x v="1"/>
    <s v="Delivered"/>
    <s v="Website"/>
    <n v="4"/>
    <n v="6998"/>
    <n v="699.80000000000007"/>
    <n v="6298.2"/>
    <n v="4500"/>
    <n v="1798.1999999999998"/>
    <n v="0"/>
    <s v="May"/>
    <n v="2026"/>
    <x v="3"/>
  </r>
  <r>
    <s v="ORD101506"/>
    <d v="2026-05-10T00:00:00"/>
    <s v="CUST1840"/>
    <s v="Mohit Sharma"/>
    <s v="Male"/>
    <n v="28"/>
    <x v="12"/>
    <s v="West"/>
    <s v="P012"/>
    <x v="0"/>
    <x v="0"/>
    <s v="Kitchen"/>
    <n v="5"/>
    <n v="5999"/>
    <n v="0.25"/>
    <n v="19500"/>
    <x v="0"/>
    <s v="Delivered"/>
    <s v="Mobile App"/>
    <n v="4"/>
    <n v="29995"/>
    <n v="7498.75"/>
    <n v="22496.25"/>
    <n v="19500"/>
    <n v="2996.25"/>
    <n v="0"/>
    <s v="May"/>
    <n v="2026"/>
    <x v="3"/>
  </r>
  <r>
    <s v="ORD104641"/>
    <d v="2026-05-10T00:00:00"/>
    <s v="CUST0730"/>
    <s v="Rohan Rao"/>
    <s v="Female"/>
    <n v="33"/>
    <x v="7"/>
    <s v="West"/>
    <s v="P002"/>
    <x v="10"/>
    <x v="3"/>
    <s v="Audio"/>
    <n v="1"/>
    <n v="1899"/>
    <n v="0.2"/>
    <n v="1120"/>
    <x v="4"/>
    <s v="Delivered"/>
    <s v="Mobile App"/>
    <n v="2"/>
    <n v="1899"/>
    <n v="379.8"/>
    <n v="1519.2"/>
    <n v="1120"/>
    <n v="399.20000000000005"/>
    <n v="0"/>
    <s v="May"/>
    <n v="2026"/>
    <x v="3"/>
  </r>
  <r>
    <s v="ORD103186"/>
    <d v="2026-05-10T00:00:00"/>
    <s v="CUST1878"/>
    <s v="Simran Gupta"/>
    <s v="Male"/>
    <n v="31"/>
    <x v="4"/>
    <s v="South"/>
    <s v="P007"/>
    <x v="5"/>
    <x v="2"/>
    <s v="Footwear"/>
    <n v="2"/>
    <n v="2899"/>
    <n v="0.2"/>
    <n v="3400"/>
    <x v="3"/>
    <s v="Cancelled"/>
    <s v="Mobile App"/>
    <m/>
    <n v="5798"/>
    <n v="1159.6000000000001"/>
    <n v="4638.3999999999996"/>
    <n v="3400"/>
    <n v="1238.3999999999996"/>
    <n v="0"/>
    <s v="May"/>
    <n v="2026"/>
    <x v="3"/>
  </r>
  <r>
    <s v="ORD101522"/>
    <d v="2026-05-10T00:00:00"/>
    <s v="CUST1223"/>
    <s v="Nisha Saxena"/>
    <s v="Female"/>
    <n v="32"/>
    <x v="5"/>
    <s v="West"/>
    <s v="P022"/>
    <x v="4"/>
    <x v="1"/>
    <s v="Skincare"/>
    <n v="2"/>
    <n v="799"/>
    <n v="0"/>
    <n v="720"/>
    <x v="3"/>
    <s v="Delivered"/>
    <s v="Website"/>
    <n v="3"/>
    <n v="1598"/>
    <n v="0"/>
    <n v="1598"/>
    <n v="720"/>
    <n v="878"/>
    <n v="0"/>
    <s v="May"/>
    <n v="2026"/>
    <x v="3"/>
  </r>
  <r>
    <s v="ORD103351"/>
    <d v="2026-05-10T00:00:00"/>
    <s v="CUST0271"/>
    <s v="Isha Mehta"/>
    <s v="Male"/>
    <n v="26"/>
    <x v="3"/>
    <s v="East"/>
    <s v="P001"/>
    <x v="6"/>
    <x v="3"/>
    <s v="Audio"/>
    <n v="2"/>
    <n v="2499"/>
    <n v="0.15"/>
    <n v="3100"/>
    <x v="1"/>
    <s v="Delivered"/>
    <s v="Mobile App"/>
    <n v="5"/>
    <n v="4998"/>
    <n v="749.69999999999993"/>
    <n v="4248.3"/>
    <n v="3100"/>
    <n v="1148.3000000000002"/>
    <n v="0"/>
    <s v="May"/>
    <n v="2026"/>
    <x v="3"/>
  </r>
  <r>
    <s v="ORD104456"/>
    <d v="2026-05-11T00:00:00"/>
    <s v="CUST1672"/>
    <s v="Sanya Malhotra"/>
    <s v="Male"/>
    <n v="47"/>
    <x v="17"/>
    <s v="North"/>
    <s v="P030"/>
    <x v="7"/>
    <x v="4"/>
    <s v="Self Development"/>
    <n v="1"/>
    <n v="599"/>
    <n v="0.05"/>
    <n v="260"/>
    <x v="0"/>
    <s v="Delivered"/>
    <s v="Website"/>
    <n v="5"/>
    <n v="599"/>
    <n v="29.950000000000003"/>
    <n v="569.04999999999995"/>
    <n v="260"/>
    <n v="309.04999999999995"/>
    <n v="0"/>
    <s v="May"/>
    <n v="2026"/>
    <x v="1"/>
  </r>
  <r>
    <s v="ORD104780"/>
    <d v="2026-05-11T00:00:00"/>
    <s v="CUST1592"/>
    <s v="Ishaan Malhotra"/>
    <s v="Female"/>
    <n v="32"/>
    <x v="4"/>
    <s v="South"/>
    <s v="P026"/>
    <x v="15"/>
    <x v="4"/>
    <s v="Fiction"/>
    <n v="2"/>
    <n v="899"/>
    <n v="0.1"/>
    <n v="840"/>
    <x v="4"/>
    <s v="Delivered"/>
    <s v="Website"/>
    <n v="5"/>
    <n v="1798"/>
    <n v="179.8"/>
    <n v="1618.2"/>
    <n v="840"/>
    <n v="778.2"/>
    <n v="0"/>
    <s v="May"/>
    <n v="2026"/>
    <x v="3"/>
  </r>
  <r>
    <s v="ORD100449"/>
    <d v="2026-05-11T00:00:00"/>
    <s v="CUST1361"/>
    <s v="Sakshi Mishra"/>
    <s v="Female"/>
    <n v="43"/>
    <x v="15"/>
    <s v="West"/>
    <s v="P025"/>
    <x v="1"/>
    <x v="1"/>
    <s v="Skincare"/>
    <n v="1"/>
    <n v="699"/>
    <n v="0.05"/>
    <n v="310"/>
    <x v="0"/>
    <s v="Delivered"/>
    <s v="Website"/>
    <n v="5"/>
    <n v="699"/>
    <n v="34.950000000000003"/>
    <n v="664.05"/>
    <n v="310"/>
    <n v="354.04999999999995"/>
    <n v="0"/>
    <s v="May"/>
    <n v="2026"/>
    <x v="2"/>
  </r>
  <r>
    <s v="ORD102741"/>
    <d v="2026-05-11T00:00:00"/>
    <s v="CUST1999"/>
    <s v="Isha Mehta"/>
    <s v="Female"/>
    <n v="39"/>
    <x v="10"/>
    <s v="South"/>
    <s v="P005"/>
    <x v="27"/>
    <x v="3"/>
    <s v="Accessories"/>
    <n v="1"/>
    <n v="1599"/>
    <n v="0.15"/>
    <n v="920"/>
    <x v="1"/>
    <s v="Cancelled"/>
    <s v="Website"/>
    <m/>
    <n v="1599"/>
    <n v="239.85"/>
    <n v="1359.15"/>
    <n v="920"/>
    <n v="439.15000000000009"/>
    <n v="0"/>
    <s v="May"/>
    <n v="2026"/>
    <x v="2"/>
  </r>
  <r>
    <s v="ORD103988"/>
    <d v="2026-05-11T00:00:00"/>
    <s v="CUST1972"/>
    <s v="Karan Jain"/>
    <s v="Male"/>
    <n v="38"/>
    <x v="2"/>
    <s v="East"/>
    <s v="P018"/>
    <x v="16"/>
    <x v="5"/>
    <s v="Sports"/>
    <n v="3"/>
    <n v="2199"/>
    <n v="0.2"/>
    <n v="3750"/>
    <x v="2"/>
    <s v="Delivered"/>
    <s v="Mobile App"/>
    <n v="2"/>
    <n v="6597"/>
    <n v="1319.4"/>
    <n v="5277.6"/>
    <n v="3750"/>
    <n v="1527.6000000000004"/>
    <n v="0"/>
    <s v="May"/>
    <n v="2026"/>
    <x v="2"/>
  </r>
  <r>
    <s v="ORD104583"/>
    <d v="2026-05-11T00:00:00"/>
    <s v="CUST0106"/>
    <s v="Arjun Rao"/>
    <s v="Male"/>
    <n v="38"/>
    <x v="1"/>
    <s v="North"/>
    <s v="P024"/>
    <x v="13"/>
    <x v="1"/>
    <s v="Fragrance"/>
    <n v="1"/>
    <n v="1799"/>
    <n v="0.05"/>
    <n v="900"/>
    <x v="0"/>
    <s v="Delivered"/>
    <s v="Mobile App"/>
    <n v="4"/>
    <n v="1799"/>
    <n v="89.95"/>
    <n v="1709.05"/>
    <n v="900"/>
    <n v="809.05"/>
    <n v="0"/>
    <s v="May"/>
    <n v="2026"/>
    <x v="2"/>
  </r>
  <r>
    <s v="ORD103033"/>
    <d v="2026-05-11T00:00:00"/>
    <s v="CUST0499"/>
    <s v="Anjali Verma"/>
    <s v="Male"/>
    <n v="25"/>
    <x v="2"/>
    <s v="East"/>
    <s v="P008"/>
    <x v="2"/>
    <x v="2"/>
    <s v="Clothing"/>
    <n v="2"/>
    <n v="799"/>
    <n v="0.05"/>
    <n v="780"/>
    <x v="3"/>
    <s v="Delivered"/>
    <s v="Mobile App"/>
    <n v="1"/>
    <n v="1598"/>
    <n v="79.900000000000006"/>
    <n v="1518.1"/>
    <n v="780"/>
    <n v="738.09999999999991"/>
    <n v="0"/>
    <s v="May"/>
    <n v="2026"/>
    <x v="0"/>
  </r>
  <r>
    <s v="ORD100360"/>
    <d v="2026-05-12T00:00:00"/>
    <s v="CUST1678"/>
    <s v="Aditya Kapoor"/>
    <s v="Male"/>
    <n v="18"/>
    <x v="21"/>
    <s v="East"/>
    <s v="P003"/>
    <x v="9"/>
    <x v="3"/>
    <s v="Wearables"/>
    <n v="1"/>
    <n v="3299"/>
    <n v="0.1"/>
    <n v="2100"/>
    <x v="5"/>
    <s v="Cancelled"/>
    <s v="Website"/>
    <m/>
    <n v="3299"/>
    <n v="329.90000000000003"/>
    <n v="2969.1"/>
    <n v="2100"/>
    <n v="869.09999999999991"/>
    <n v="0"/>
    <s v="May"/>
    <n v="2026"/>
    <x v="0"/>
  </r>
  <r>
    <s v="ORD102539"/>
    <d v="2026-05-12T00:00:00"/>
    <s v="CUST0836"/>
    <s v="Varun Jain"/>
    <s v="Female"/>
    <n v="18"/>
    <x v="7"/>
    <s v="West"/>
    <s v="P001"/>
    <x v="6"/>
    <x v="3"/>
    <s v="Audio"/>
    <n v="4"/>
    <n v="2499"/>
    <n v="0.05"/>
    <n v="6200"/>
    <x v="0"/>
    <s v="Delivered"/>
    <s v="Website"/>
    <n v="4"/>
    <n v="9996"/>
    <n v="499.8"/>
    <n v="9496.2000000000007"/>
    <n v="6200"/>
    <n v="3296.2000000000007"/>
    <n v="0"/>
    <s v="May"/>
    <n v="2026"/>
    <x v="0"/>
  </r>
  <r>
    <s v="ORD100144"/>
    <d v="2026-05-12T00:00:00"/>
    <s v="CUST0319"/>
    <s v="Shivam Mehta"/>
    <s v="Female"/>
    <n v="31"/>
    <x v="4"/>
    <s v="South"/>
    <s v="P003"/>
    <x v="9"/>
    <x v="3"/>
    <s v="Wearables"/>
    <n v="2"/>
    <n v="3299"/>
    <n v="0.1"/>
    <n v="4200"/>
    <x v="2"/>
    <s v="Returned"/>
    <s v="Website"/>
    <n v="5"/>
    <n v="6598"/>
    <n v="659.80000000000007"/>
    <n v="5938.2"/>
    <n v="4200"/>
    <n v="1738.1999999999998"/>
    <n v="0"/>
    <s v="May"/>
    <n v="2026"/>
    <x v="3"/>
  </r>
  <r>
    <s v="ORD101567"/>
    <d v="2026-05-12T00:00:00"/>
    <s v="CUST0860"/>
    <s v="Ananya Kumar"/>
    <s v="Male"/>
    <n v="24"/>
    <x v="1"/>
    <s v="North"/>
    <s v="P008"/>
    <x v="2"/>
    <x v="2"/>
    <s v="Clothing"/>
    <n v="3"/>
    <n v="799"/>
    <n v="0.15"/>
    <n v="1170"/>
    <x v="0"/>
    <s v="Delivered"/>
    <s v="Mobile App"/>
    <n v="4"/>
    <n v="2397"/>
    <n v="359.55"/>
    <n v="2037.45"/>
    <n v="1170"/>
    <n v="867.45"/>
    <n v="0"/>
    <s v="May"/>
    <n v="2026"/>
    <x v="0"/>
  </r>
  <r>
    <s v="ORD101847"/>
    <d v="2026-05-12T00:00:00"/>
    <s v="CUST1127"/>
    <s v="Nisha Saxena"/>
    <s v="Female"/>
    <n v="28"/>
    <x v="5"/>
    <s v="West"/>
    <s v="P019"/>
    <x v="18"/>
    <x v="5"/>
    <s v="Sports"/>
    <n v="1"/>
    <n v="1499"/>
    <n v="0.15"/>
    <n v="800"/>
    <x v="1"/>
    <s v="Delivered"/>
    <s v="Mobile App"/>
    <n v="4"/>
    <n v="1499"/>
    <n v="224.85"/>
    <n v="1274.1500000000001"/>
    <n v="800"/>
    <n v="474.15000000000009"/>
    <n v="0"/>
    <s v="May"/>
    <n v="2026"/>
    <x v="3"/>
  </r>
  <r>
    <s v="ORD101047"/>
    <d v="2026-05-12T00:00:00"/>
    <s v="CUST0816"/>
    <s v="Mohit Sharma"/>
    <s v="Female"/>
    <n v="18"/>
    <x v="16"/>
    <s v="North"/>
    <s v="P023"/>
    <x v="20"/>
    <x v="1"/>
    <s v="Haircare"/>
    <n v="2"/>
    <n v="649"/>
    <n v="0.15"/>
    <n v="580"/>
    <x v="2"/>
    <s v="Delivered"/>
    <s v="Website"/>
    <n v="4"/>
    <n v="1298"/>
    <n v="194.7"/>
    <n v="1103.3"/>
    <n v="580"/>
    <n v="523.29999999999995"/>
    <n v="0"/>
    <s v="May"/>
    <n v="2026"/>
    <x v="0"/>
  </r>
  <r>
    <s v="ORD103803"/>
    <d v="2026-05-12T00:00:00"/>
    <s v="CUST2100"/>
    <s v="Karan Jain"/>
    <s v="Male"/>
    <n v="33"/>
    <x v="0"/>
    <s v="East"/>
    <s v="P007"/>
    <x v="5"/>
    <x v="2"/>
    <s v="Footwear"/>
    <n v="1"/>
    <n v="2899"/>
    <n v="0.05"/>
    <n v="1700"/>
    <x v="0"/>
    <s v="Delivered"/>
    <s v="Mobile App"/>
    <n v="5"/>
    <n v="2899"/>
    <n v="144.95000000000002"/>
    <n v="2754.05"/>
    <n v="1700"/>
    <n v="1054.0500000000002"/>
    <n v="0"/>
    <s v="May"/>
    <n v="2026"/>
    <x v="3"/>
  </r>
  <r>
    <s v="ORD100259"/>
    <d v="2026-05-12T00:00:00"/>
    <s v="CUST1397"/>
    <s v="Pranav Bansal"/>
    <s v="Male"/>
    <n v="27"/>
    <x v="13"/>
    <s v="North"/>
    <s v="P028"/>
    <x v="12"/>
    <x v="4"/>
    <s v="Technology"/>
    <n v="3"/>
    <n v="1099"/>
    <n v="0.1"/>
    <n v="1560"/>
    <x v="4"/>
    <s v="Delivered"/>
    <s v="Mobile App"/>
    <n v="2"/>
    <n v="3297"/>
    <n v="329.70000000000005"/>
    <n v="2967.3"/>
    <n v="1560"/>
    <n v="1407.3000000000002"/>
    <n v="0"/>
    <s v="May"/>
    <n v="2026"/>
    <x v="3"/>
  </r>
  <r>
    <s v="ORD101947"/>
    <d v="2026-05-12T00:00:00"/>
    <s v="CUST0397"/>
    <s v="Tanvi Patel"/>
    <s v="Female"/>
    <n v="35"/>
    <x v="5"/>
    <s v="West"/>
    <s v="P011"/>
    <x v="24"/>
    <x v="0"/>
    <s v="Kitchen"/>
    <n v="1"/>
    <n v="3499"/>
    <n v="0.2"/>
    <n v="2250"/>
    <x v="0"/>
    <s v="Delivered"/>
    <s v="Website"/>
    <n v="1"/>
    <n v="3499"/>
    <n v="699.80000000000007"/>
    <n v="2799.2"/>
    <n v="2250"/>
    <n v="549.19999999999982"/>
    <n v="0"/>
    <s v="May"/>
    <n v="2026"/>
    <x v="3"/>
  </r>
  <r>
    <s v="ORD101476"/>
    <d v="2026-05-12T00:00:00"/>
    <s v="CUST0160"/>
    <s v="Aarav Sharma"/>
    <s v="Male"/>
    <n v="19"/>
    <x v="21"/>
    <s v="East"/>
    <s v="P028"/>
    <x v="12"/>
    <x v="4"/>
    <s v="Technology"/>
    <n v="4"/>
    <n v="1099"/>
    <n v="0.15"/>
    <n v="2080"/>
    <x v="4"/>
    <s v="Delivered"/>
    <s v="Website"/>
    <n v="4"/>
    <n v="4396"/>
    <n v="659.4"/>
    <n v="3736.6"/>
    <n v="2080"/>
    <n v="1656.6"/>
    <n v="0"/>
    <s v="May"/>
    <n v="2026"/>
    <x v="0"/>
  </r>
  <r>
    <s v="ORD101091"/>
    <d v="2026-05-12T00:00:00"/>
    <s v="CUST0640"/>
    <s v="Aarav Sharma"/>
    <s v="Female"/>
    <n v="39"/>
    <x v="8"/>
    <s v="East"/>
    <s v="P006"/>
    <x v="8"/>
    <x v="2"/>
    <s v="Bags"/>
    <n v="1"/>
    <n v="1799"/>
    <n v="0.1"/>
    <n v="950"/>
    <x v="0"/>
    <s v="Delivered"/>
    <s v="Website"/>
    <n v="5"/>
    <n v="1799"/>
    <n v="179.9"/>
    <n v="1619.1"/>
    <n v="950"/>
    <n v="669.09999999999991"/>
    <n v="0"/>
    <s v="May"/>
    <n v="2026"/>
    <x v="2"/>
  </r>
  <r>
    <s v="ORD101072"/>
    <d v="2026-05-13T00:00:00"/>
    <s v="CUST1499"/>
    <s v="Vansh Chopra"/>
    <s v="Male"/>
    <n v="51"/>
    <x v="13"/>
    <s v="North"/>
    <s v="P023"/>
    <x v="20"/>
    <x v="1"/>
    <s v="Haircare"/>
    <n v="2"/>
    <n v="649"/>
    <n v="0.05"/>
    <n v="580"/>
    <x v="1"/>
    <s v="Delivered"/>
    <s v="Website"/>
    <n v="5"/>
    <n v="1298"/>
    <n v="64.900000000000006"/>
    <n v="1233.0999999999999"/>
    <n v="580"/>
    <n v="653.09999999999991"/>
    <n v="0"/>
    <s v="May"/>
    <n v="2026"/>
    <x v="1"/>
  </r>
  <r>
    <s v="ORD101586"/>
    <d v="2026-05-13T00:00:00"/>
    <s v="CUST2023"/>
    <s v="Nisha Saxena"/>
    <s v="Male"/>
    <n v="23"/>
    <x v="10"/>
    <s v="South"/>
    <s v="P019"/>
    <x v="18"/>
    <x v="5"/>
    <s v="Sports"/>
    <n v="2"/>
    <n v="1499"/>
    <n v="0.05"/>
    <n v="1600"/>
    <x v="5"/>
    <s v="Delivered"/>
    <s v="Website"/>
    <n v="5"/>
    <n v="2998"/>
    <n v="149.9"/>
    <n v="2848.1"/>
    <n v="1600"/>
    <n v="1248.0999999999999"/>
    <n v="0"/>
    <s v="May"/>
    <n v="2026"/>
    <x v="0"/>
  </r>
  <r>
    <s v="ORD104905"/>
    <d v="2026-05-13T00:00:00"/>
    <s v="CUST1155"/>
    <s v="Riya Verma"/>
    <s v="Female"/>
    <n v="28"/>
    <x v="8"/>
    <s v="East"/>
    <s v="P007"/>
    <x v="5"/>
    <x v="2"/>
    <s v="Footwear"/>
    <n v="1"/>
    <n v="2899"/>
    <n v="0.15"/>
    <n v="1700"/>
    <x v="4"/>
    <s v="Delivered"/>
    <s v="Mobile App"/>
    <n v="4"/>
    <n v="2899"/>
    <n v="434.84999999999997"/>
    <n v="2464.15"/>
    <n v="1700"/>
    <n v="764.15000000000009"/>
    <n v="0"/>
    <s v="May"/>
    <n v="2026"/>
    <x v="3"/>
  </r>
  <r>
    <s v="ORD104713"/>
    <d v="2026-05-13T00:00:00"/>
    <s v="CUST1964"/>
    <s v="Rahul Kumar"/>
    <s v="Female"/>
    <n v="29"/>
    <x v="8"/>
    <s v="East"/>
    <s v="P006"/>
    <x v="8"/>
    <x v="2"/>
    <s v="Bags"/>
    <n v="2"/>
    <n v="1799"/>
    <n v="0.15"/>
    <n v="1900"/>
    <x v="0"/>
    <s v="Delivered"/>
    <s v="Mobile App"/>
    <n v="4"/>
    <n v="3598"/>
    <n v="539.69999999999993"/>
    <n v="3058.3"/>
    <n v="1900"/>
    <n v="1158.3000000000002"/>
    <n v="0"/>
    <s v="May"/>
    <n v="2026"/>
    <x v="3"/>
  </r>
  <r>
    <s v="ORD104422"/>
    <d v="2026-05-13T00:00:00"/>
    <s v="CUST1549"/>
    <s v="Tanvi Patel"/>
    <s v="Female"/>
    <n v="45"/>
    <x v="20"/>
    <s v="South"/>
    <s v="P015"/>
    <x v="23"/>
    <x v="0"/>
    <s v="Home Decor"/>
    <n v="3"/>
    <n v="1599"/>
    <n v="0.05"/>
    <n v="2550"/>
    <x v="3"/>
    <s v="Delivered"/>
    <s v="Website"/>
    <n v="2"/>
    <n v="4797"/>
    <n v="239.85000000000002"/>
    <n v="4557.1499999999996"/>
    <n v="2550"/>
    <n v="2007.1499999999996"/>
    <n v="0"/>
    <s v="May"/>
    <n v="2026"/>
    <x v="2"/>
  </r>
  <r>
    <s v="ORD103811"/>
    <d v="2026-05-13T00:00:00"/>
    <s v="CUST0654"/>
    <s v="Aditya Kapoor"/>
    <s v="Male"/>
    <n v="24"/>
    <x v="15"/>
    <s v="West"/>
    <s v="P017"/>
    <x v="17"/>
    <x v="5"/>
    <s v="Fitness"/>
    <n v="1"/>
    <n v="2499"/>
    <n v="0.1"/>
    <n v="1450"/>
    <x v="4"/>
    <s v="Delivered"/>
    <s v="Mobile App"/>
    <n v="5"/>
    <n v="2499"/>
    <n v="249.9"/>
    <n v="2249.1"/>
    <n v="1450"/>
    <n v="799.09999999999991"/>
    <n v="0"/>
    <s v="May"/>
    <n v="2026"/>
    <x v="0"/>
  </r>
  <r>
    <s v="ORD101035"/>
    <d v="2026-05-13T00:00:00"/>
    <s v="CUST1298"/>
    <s v="Yash Agarwal"/>
    <s v="Male"/>
    <n v="31"/>
    <x v="21"/>
    <s v="East"/>
    <s v="P003"/>
    <x v="9"/>
    <x v="3"/>
    <s v="Wearables"/>
    <n v="1"/>
    <n v="3299"/>
    <n v="0.1"/>
    <n v="2100"/>
    <x v="1"/>
    <s v="Delivered"/>
    <s v="Website"/>
    <n v="4"/>
    <n v="3299"/>
    <n v="329.90000000000003"/>
    <n v="2969.1"/>
    <n v="2100"/>
    <n v="869.09999999999991"/>
    <n v="0"/>
    <s v="May"/>
    <n v="2026"/>
    <x v="3"/>
  </r>
  <r>
    <s v="ORD103386"/>
    <d v="2026-05-14T00:00:00"/>
    <s v="CUST0340"/>
    <s v="Karan Jain"/>
    <s v="Male"/>
    <n v="47"/>
    <x v="17"/>
    <s v="North"/>
    <s v="P027"/>
    <x v="25"/>
    <x v="4"/>
    <s v="Business"/>
    <n v="5"/>
    <n v="699"/>
    <n v="0"/>
    <n v="1500"/>
    <x v="1"/>
    <s v="Delivered"/>
    <s v="Mobile App"/>
    <n v="5"/>
    <n v="3495"/>
    <n v="0"/>
    <n v="3495"/>
    <n v="1500"/>
    <n v="1995"/>
    <n v="0"/>
    <s v="May"/>
    <n v="2026"/>
    <x v="1"/>
  </r>
  <r>
    <s v="ORD104740"/>
    <d v="2026-05-14T00:00:00"/>
    <s v="CUST1155"/>
    <s v="Riya Verma"/>
    <s v="Female"/>
    <n v="44"/>
    <x v="18"/>
    <s v="South"/>
    <s v="P024"/>
    <x v="13"/>
    <x v="1"/>
    <s v="Fragrance"/>
    <n v="3"/>
    <n v="1799"/>
    <n v="0.3"/>
    <n v="2700"/>
    <x v="3"/>
    <s v="Delivered"/>
    <s v="Mobile App"/>
    <n v="5"/>
    <n v="5397"/>
    <n v="1619.1"/>
    <n v="3777.9"/>
    <n v="2700"/>
    <n v="1077.9000000000001"/>
    <n v="0"/>
    <s v="May"/>
    <n v="2026"/>
    <x v="2"/>
  </r>
  <r>
    <s v="ORD101899"/>
    <d v="2026-05-14T00:00:00"/>
    <s v="CUST1080"/>
    <s v="Ishaan Malhotra"/>
    <s v="Male"/>
    <n v="47"/>
    <x v="18"/>
    <s v="South"/>
    <s v="P002"/>
    <x v="10"/>
    <x v="3"/>
    <s v="Audio"/>
    <n v="1"/>
    <n v="1899"/>
    <n v="0.1"/>
    <n v="1120"/>
    <x v="0"/>
    <s v="Delivered"/>
    <s v="Mobile App"/>
    <n v="5"/>
    <n v="1899"/>
    <n v="189.9"/>
    <n v="1709.1"/>
    <n v="1120"/>
    <n v="589.09999999999991"/>
    <n v="0"/>
    <s v="May"/>
    <n v="2026"/>
    <x v="1"/>
  </r>
  <r>
    <s v="ORD103362"/>
    <d v="2026-05-14T00:00:00"/>
    <s v="CUST1439"/>
    <s v="Shivam Mehta"/>
    <s v="Female"/>
    <n v="38"/>
    <x v="19"/>
    <s v="East"/>
    <s v="P028"/>
    <x v="12"/>
    <x v="4"/>
    <s v="Technology"/>
    <n v="1"/>
    <n v="1099"/>
    <n v="0.15"/>
    <n v="520"/>
    <x v="3"/>
    <s v="Delivered"/>
    <s v="Website"/>
    <n v="5"/>
    <n v="1099"/>
    <n v="164.85"/>
    <n v="934.15"/>
    <n v="520"/>
    <n v="414.15"/>
    <n v="0"/>
    <s v="May"/>
    <n v="2026"/>
    <x v="2"/>
  </r>
  <r>
    <s v="ORD103852"/>
    <d v="2026-05-14T00:00:00"/>
    <s v="CUST1582"/>
    <s v="Aditya Kapoor"/>
    <s v="Female"/>
    <n v="40"/>
    <x v="12"/>
    <s v="West"/>
    <s v="P003"/>
    <x v="9"/>
    <x v="3"/>
    <s v="Wearables"/>
    <n v="3"/>
    <n v="3299"/>
    <n v="0.1"/>
    <n v="6300"/>
    <x v="0"/>
    <s v="Cancelled"/>
    <s v="Mobile App"/>
    <m/>
    <n v="9897"/>
    <n v="989.7"/>
    <n v="8907.2999999999993"/>
    <n v="6300"/>
    <n v="2607.2999999999993"/>
    <n v="0"/>
    <s v="May"/>
    <n v="2026"/>
    <x v="2"/>
  </r>
  <r>
    <s v="ORD100084"/>
    <d v="2026-05-14T00:00:00"/>
    <s v="CUST1866"/>
    <s v="Arjun Rao"/>
    <s v="Male"/>
    <n v="34"/>
    <x v="5"/>
    <s v="West"/>
    <s v="P001"/>
    <x v="6"/>
    <x v="3"/>
    <s v="Audio"/>
    <n v="1"/>
    <n v="2499"/>
    <n v="0.15"/>
    <n v="1550"/>
    <x v="0"/>
    <s v="Delivered"/>
    <s v="Mobile App"/>
    <n v="5"/>
    <n v="2499"/>
    <n v="374.84999999999997"/>
    <n v="2124.15"/>
    <n v="1550"/>
    <n v="574.15000000000009"/>
    <n v="0"/>
    <s v="May"/>
    <n v="2026"/>
    <x v="3"/>
  </r>
  <r>
    <s v="ORD103422"/>
    <d v="2026-05-14T00:00:00"/>
    <s v="CUST1466"/>
    <s v="Rohan Rao"/>
    <s v="Female"/>
    <n v="43"/>
    <x v="23"/>
    <s v="West"/>
    <s v="P010"/>
    <x v="26"/>
    <x v="2"/>
    <s v="Clothing"/>
    <n v="2"/>
    <n v="1499"/>
    <n v="0.1"/>
    <n v="1560"/>
    <x v="0"/>
    <s v="Delivered"/>
    <s v="Mobile App"/>
    <n v="5"/>
    <n v="2998"/>
    <n v="299.8"/>
    <n v="2698.2"/>
    <n v="1560"/>
    <n v="1138.1999999999998"/>
    <n v="0"/>
    <s v="May"/>
    <n v="2026"/>
    <x v="2"/>
  </r>
  <r>
    <s v="ORD103559"/>
    <d v="2026-05-14T00:00:00"/>
    <s v="CUST0591"/>
    <s v="Isha Mehta"/>
    <s v="Male"/>
    <n v="20"/>
    <x v="16"/>
    <s v="North"/>
    <s v="P016"/>
    <x v="28"/>
    <x v="5"/>
    <s v="Fitness"/>
    <n v="1"/>
    <n v="999"/>
    <n v="0.2"/>
    <n v="520"/>
    <x v="3"/>
    <s v="Delivered"/>
    <s v="Mobile App"/>
    <n v="4"/>
    <n v="999"/>
    <n v="199.8"/>
    <n v="799.2"/>
    <n v="520"/>
    <n v="279.20000000000005"/>
    <n v="0"/>
    <s v="May"/>
    <n v="2026"/>
    <x v="0"/>
  </r>
  <r>
    <s v="ORD100375"/>
    <d v="2026-05-14T00:00:00"/>
    <s v="CUST2056"/>
    <s v="Sanya Malhotra"/>
    <s v="Female"/>
    <n v="18"/>
    <x v="5"/>
    <s v="West"/>
    <s v="P013"/>
    <x v="22"/>
    <x v="0"/>
    <s v="Cookware"/>
    <n v="4"/>
    <n v="4299"/>
    <n v="0.05"/>
    <n v="10800"/>
    <x v="0"/>
    <s v="Delivered"/>
    <s v="Website"/>
    <n v="5"/>
    <n v="17196"/>
    <n v="859.80000000000007"/>
    <n v="16336.2"/>
    <n v="10800"/>
    <n v="5536.2000000000007"/>
    <n v="0"/>
    <s v="May"/>
    <n v="2026"/>
    <x v="0"/>
  </r>
  <r>
    <s v="ORD102946"/>
    <d v="2026-05-14T00:00:00"/>
    <s v="CUST1710"/>
    <s v="Aditya Kapoor"/>
    <s v="Female"/>
    <n v="18"/>
    <x v="3"/>
    <s v="East"/>
    <s v="P007"/>
    <x v="5"/>
    <x v="2"/>
    <s v="Footwear"/>
    <n v="1"/>
    <n v="2899"/>
    <n v="0.25"/>
    <n v="1700"/>
    <x v="0"/>
    <s v="Delivered"/>
    <s v="Mobile App"/>
    <n v="3"/>
    <n v="2899"/>
    <n v="724.75"/>
    <n v="2174.25"/>
    <n v="1700"/>
    <n v="474.25"/>
    <n v="0"/>
    <s v="May"/>
    <n v="2026"/>
    <x v="0"/>
  </r>
  <r>
    <s v="ORD102546"/>
    <d v="2026-05-14T00:00:00"/>
    <s v="CUST1252"/>
    <s v="Varun Jain"/>
    <s v="Female"/>
    <n v="27"/>
    <x v="17"/>
    <s v="North"/>
    <s v="P008"/>
    <x v="2"/>
    <x v="2"/>
    <s v="Clothing"/>
    <n v="2"/>
    <n v="799"/>
    <n v="0.2"/>
    <n v="780"/>
    <x v="2"/>
    <s v="Delivered"/>
    <s v="Website"/>
    <n v="4"/>
    <n v="1598"/>
    <n v="319.60000000000002"/>
    <n v="1278.4000000000001"/>
    <n v="780"/>
    <n v="498.40000000000009"/>
    <n v="0"/>
    <s v="May"/>
    <n v="2026"/>
    <x v="3"/>
  </r>
  <r>
    <s v="ORD104998"/>
    <d v="2026-05-14T00:00:00"/>
    <s v="CUST0220"/>
    <s v="Ananya Kumar"/>
    <s v="Male"/>
    <n v="31"/>
    <x v="15"/>
    <s v="West"/>
    <s v="P006"/>
    <x v="8"/>
    <x v="2"/>
    <s v="Bags"/>
    <n v="3"/>
    <n v="1799"/>
    <n v="0.05"/>
    <n v="2850"/>
    <x v="3"/>
    <s v="Delivered"/>
    <s v="Mobile App"/>
    <n v="4"/>
    <n v="5397"/>
    <n v="269.85000000000002"/>
    <n v="5127.1499999999996"/>
    <n v="2850"/>
    <n v="2277.1499999999996"/>
    <n v="0"/>
    <s v="May"/>
    <n v="2026"/>
    <x v="3"/>
  </r>
  <r>
    <s v="ORD102585"/>
    <d v="2026-05-14T00:00:00"/>
    <s v="CUST0822"/>
    <s v="Simran Gupta"/>
    <s v="Female"/>
    <n v="48"/>
    <x v="14"/>
    <s v="South"/>
    <s v="P016"/>
    <x v="28"/>
    <x v="5"/>
    <s v="Fitness"/>
    <n v="1"/>
    <n v="999"/>
    <n v="0.15"/>
    <n v="520"/>
    <x v="4"/>
    <s v="Delivered"/>
    <s v="Website"/>
    <n v="4"/>
    <n v="999"/>
    <n v="149.85"/>
    <n v="849.15"/>
    <n v="520"/>
    <n v="329.15"/>
    <n v="0"/>
    <s v="May"/>
    <n v="2026"/>
    <x v="1"/>
  </r>
  <r>
    <s v="ORD104435"/>
    <d v="2026-05-15T00:00:00"/>
    <s v="CUST0904"/>
    <s v="Sanya Malhotra"/>
    <s v="Female"/>
    <n v="50"/>
    <x v="21"/>
    <s v="East"/>
    <s v="P026"/>
    <x v="15"/>
    <x v="4"/>
    <s v="Fiction"/>
    <n v="1"/>
    <n v="899"/>
    <n v="0.15"/>
    <n v="420"/>
    <x v="1"/>
    <s v="Delivered"/>
    <s v="Website"/>
    <n v="5"/>
    <n v="899"/>
    <n v="134.85"/>
    <n v="764.15"/>
    <n v="420"/>
    <n v="344.15"/>
    <n v="0"/>
    <s v="May"/>
    <n v="2026"/>
    <x v="1"/>
  </r>
  <r>
    <s v="ORD100787"/>
    <d v="2026-05-15T00:00:00"/>
    <s v="CUST1058"/>
    <s v="Manish Agarwal"/>
    <s v="Male"/>
    <n v="42"/>
    <x v="7"/>
    <s v="West"/>
    <s v="P006"/>
    <x v="8"/>
    <x v="2"/>
    <s v="Bags"/>
    <n v="2"/>
    <n v="1799"/>
    <n v="0.25"/>
    <n v="1900"/>
    <x v="0"/>
    <s v="Delivered"/>
    <s v="Website"/>
    <n v="5"/>
    <n v="3598"/>
    <n v="899.5"/>
    <n v="2698.5"/>
    <n v="1900"/>
    <n v="798.5"/>
    <n v="0"/>
    <s v="May"/>
    <n v="2026"/>
    <x v="2"/>
  </r>
  <r>
    <s v="ORD102079"/>
    <d v="2026-05-15T00:00:00"/>
    <s v="CUST0147"/>
    <s v="Anjali Verma"/>
    <s v="Female"/>
    <n v="25"/>
    <x v="5"/>
    <s v="West"/>
    <s v="P002"/>
    <x v="10"/>
    <x v="3"/>
    <s v="Audio"/>
    <n v="2"/>
    <n v="1899"/>
    <n v="0.1"/>
    <n v="2240"/>
    <x v="5"/>
    <s v="Delivered"/>
    <s v="Mobile App"/>
    <n v="3"/>
    <n v="3798"/>
    <n v="379.8"/>
    <n v="3418.2"/>
    <n v="2240"/>
    <n v="1178.1999999999998"/>
    <n v="0"/>
    <s v="May"/>
    <n v="2026"/>
    <x v="0"/>
  </r>
  <r>
    <s v="ORD100956"/>
    <d v="2026-05-15T00:00:00"/>
    <s v="CUST2161"/>
    <s v="Sakshi Mishra"/>
    <s v="Female"/>
    <n v="38"/>
    <x v="18"/>
    <s v="South"/>
    <s v="P020"/>
    <x v="14"/>
    <x v="5"/>
    <s v="Fitness"/>
    <n v="1"/>
    <n v="699"/>
    <n v="0.05"/>
    <n v="320"/>
    <x v="0"/>
    <s v="Delivered"/>
    <s v="Mobile App"/>
    <n v="4"/>
    <n v="699"/>
    <n v="34.950000000000003"/>
    <n v="664.05"/>
    <n v="320"/>
    <n v="344.04999999999995"/>
    <n v="0"/>
    <s v="May"/>
    <n v="2026"/>
    <x v="2"/>
  </r>
  <r>
    <s v="ORD101725"/>
    <d v="2026-05-15T00:00:00"/>
    <s v="CUST1357"/>
    <s v="Tanvi Patel"/>
    <s v="Male"/>
    <n v="26"/>
    <x v="3"/>
    <s v="East"/>
    <s v="P020"/>
    <x v="14"/>
    <x v="5"/>
    <s v="Fitness"/>
    <n v="1"/>
    <n v="699"/>
    <n v="0.15"/>
    <n v="320"/>
    <x v="2"/>
    <s v="Delivered"/>
    <s v="Website"/>
    <n v="4"/>
    <n v="699"/>
    <n v="104.85"/>
    <n v="594.15"/>
    <n v="320"/>
    <n v="274.14999999999998"/>
    <n v="0"/>
    <s v="May"/>
    <n v="2026"/>
    <x v="3"/>
  </r>
  <r>
    <s v="ORD102525"/>
    <d v="2026-05-15T00:00:00"/>
    <s v="CUST1574"/>
    <s v="Kabir Gupta"/>
    <s v="Male"/>
    <n v="33"/>
    <x v="2"/>
    <s v="East"/>
    <s v="P021"/>
    <x v="3"/>
    <x v="1"/>
    <s v="Skincare"/>
    <n v="2"/>
    <n v="499"/>
    <n v="0.05"/>
    <n v="440"/>
    <x v="0"/>
    <s v="Delivered"/>
    <s v="Mobile App"/>
    <n v="5"/>
    <n v="998"/>
    <n v="49.900000000000006"/>
    <n v="948.1"/>
    <n v="440"/>
    <n v="508.1"/>
    <n v="0"/>
    <s v="May"/>
    <n v="2026"/>
    <x v="3"/>
  </r>
  <r>
    <s v="ORD100452"/>
    <d v="2026-05-15T00:00:00"/>
    <s v="CUST0651"/>
    <s v="Kiara Chopra"/>
    <s v="Male"/>
    <n v="36"/>
    <x v="18"/>
    <s v="South"/>
    <s v="P027"/>
    <x v="25"/>
    <x v="4"/>
    <s v="Business"/>
    <n v="2"/>
    <n v="699"/>
    <n v="0.05"/>
    <n v="600"/>
    <x v="5"/>
    <s v="Cancelled"/>
    <s v="Website"/>
    <m/>
    <n v="1398"/>
    <n v="69.900000000000006"/>
    <n v="1328.1"/>
    <n v="600"/>
    <n v="728.09999999999991"/>
    <n v="0"/>
    <s v="May"/>
    <n v="2026"/>
    <x v="2"/>
  </r>
  <r>
    <s v="ORD104836"/>
    <d v="2026-05-15T00:00:00"/>
    <s v="CUST0566"/>
    <s v="Simran Gupta"/>
    <s v="Female"/>
    <n v="40"/>
    <x v="7"/>
    <s v="West"/>
    <s v="P006"/>
    <x v="8"/>
    <x v="2"/>
    <s v="Bags"/>
    <n v="1"/>
    <n v="1799"/>
    <n v="0.1"/>
    <n v="950"/>
    <x v="3"/>
    <s v="Delivered"/>
    <s v="Mobile App"/>
    <n v="5"/>
    <n v="1799"/>
    <n v="179.9"/>
    <n v="1619.1"/>
    <n v="950"/>
    <n v="669.09999999999991"/>
    <n v="0"/>
    <s v="May"/>
    <n v="2026"/>
    <x v="2"/>
  </r>
  <r>
    <s v="ORD100933"/>
    <d v="2026-05-15T00:00:00"/>
    <s v="CUST0463"/>
    <s v="Isha Mehta"/>
    <s v="Female"/>
    <n v="30"/>
    <x v="19"/>
    <s v="East"/>
    <s v="P021"/>
    <x v="3"/>
    <x v="1"/>
    <s v="Skincare"/>
    <n v="2"/>
    <n v="499"/>
    <n v="0.05"/>
    <n v="440"/>
    <x v="0"/>
    <s v="Delivered"/>
    <s v="Website"/>
    <n v="4"/>
    <n v="998"/>
    <n v="49.900000000000006"/>
    <n v="948.1"/>
    <n v="440"/>
    <n v="508.1"/>
    <n v="0"/>
    <s v="May"/>
    <n v="2026"/>
    <x v="3"/>
  </r>
  <r>
    <s v="ORD103475"/>
    <d v="2026-05-15T00:00:00"/>
    <s v="CUST0207"/>
    <s v="Isha Mehta"/>
    <s v="Female"/>
    <n v="35"/>
    <x v="18"/>
    <s v="South"/>
    <s v="P002"/>
    <x v="10"/>
    <x v="3"/>
    <s v="Audio"/>
    <n v="1"/>
    <n v="1899"/>
    <n v="0.1"/>
    <n v="1120"/>
    <x v="3"/>
    <s v="Cancelled"/>
    <s v="Mobile App"/>
    <m/>
    <n v="1899"/>
    <n v="189.9"/>
    <n v="1709.1"/>
    <n v="1120"/>
    <n v="589.09999999999991"/>
    <n v="0"/>
    <s v="May"/>
    <n v="2026"/>
    <x v="3"/>
  </r>
  <r>
    <s v="ORD103790"/>
    <d v="2026-05-15T00:00:00"/>
    <s v="CUST2133"/>
    <s v="Pranav Bansal"/>
    <s v="Female"/>
    <n v="33"/>
    <x v="17"/>
    <s v="North"/>
    <s v="P004"/>
    <x v="19"/>
    <x v="3"/>
    <s v="Accessories"/>
    <n v="1"/>
    <n v="899"/>
    <n v="0.1"/>
    <n v="480"/>
    <x v="3"/>
    <s v="Delivered"/>
    <s v="Mobile App"/>
    <n v="5"/>
    <n v="899"/>
    <n v="89.9"/>
    <n v="809.1"/>
    <n v="480"/>
    <n v="329.1"/>
    <n v="0"/>
    <s v="May"/>
    <n v="2026"/>
    <x v="3"/>
  </r>
  <r>
    <s v="ORD102041"/>
    <d v="2026-05-15T00:00:00"/>
    <s v="CUST0034"/>
    <s v="Manish Agarwal"/>
    <s v="Female"/>
    <n v="22"/>
    <x v="8"/>
    <s v="East"/>
    <s v="P009"/>
    <x v="21"/>
    <x v="2"/>
    <s v="Clothing"/>
    <n v="1"/>
    <n v="1999"/>
    <n v="0.1"/>
    <n v="1050"/>
    <x v="2"/>
    <s v="Delivered"/>
    <s v="Website"/>
    <n v="4"/>
    <n v="1999"/>
    <n v="199.9"/>
    <n v="1799.1"/>
    <n v="1050"/>
    <n v="749.09999999999991"/>
    <n v="0"/>
    <s v="May"/>
    <n v="2026"/>
    <x v="0"/>
  </r>
  <r>
    <s v="ORD103124"/>
    <d v="2026-05-15T00:00:00"/>
    <s v="CUST1665"/>
    <s v="Diya Mishra"/>
    <s v="Female"/>
    <n v="18"/>
    <x v="22"/>
    <s v="South"/>
    <s v="P024"/>
    <x v="13"/>
    <x v="1"/>
    <s v="Fragrance"/>
    <n v="1"/>
    <n v="1799"/>
    <n v="0.1"/>
    <n v="900"/>
    <x v="4"/>
    <s v="Delivered"/>
    <s v="Mobile App"/>
    <n v="3"/>
    <n v="1799"/>
    <n v="179.9"/>
    <n v="1619.1"/>
    <n v="900"/>
    <n v="719.09999999999991"/>
    <n v="0"/>
    <s v="May"/>
    <n v="2026"/>
    <x v="0"/>
  </r>
  <r>
    <s v="ORD102006"/>
    <d v="2026-05-15T00:00:00"/>
    <s v="CUST1297"/>
    <s v="Sakshi Mishra"/>
    <s v="Male"/>
    <n v="35"/>
    <x v="8"/>
    <s v="East"/>
    <s v="P021"/>
    <x v="3"/>
    <x v="1"/>
    <s v="Skincare"/>
    <n v="1"/>
    <n v="499"/>
    <n v="0.05"/>
    <n v="220"/>
    <x v="3"/>
    <s v="Delivered"/>
    <s v="Website"/>
    <n v="4"/>
    <n v="499"/>
    <n v="24.950000000000003"/>
    <n v="474.05"/>
    <n v="220"/>
    <n v="254.05"/>
    <n v="0"/>
    <s v="May"/>
    <n v="2026"/>
    <x v="3"/>
  </r>
  <r>
    <s v="ORD102803"/>
    <d v="2026-05-16T00:00:00"/>
    <s v="CUST0775"/>
    <s v="Nisha Saxena"/>
    <s v="Female"/>
    <n v="36"/>
    <x v="4"/>
    <s v="South"/>
    <s v="P004"/>
    <x v="19"/>
    <x v="3"/>
    <s v="Accessories"/>
    <n v="2"/>
    <n v="899"/>
    <n v="0.2"/>
    <n v="960"/>
    <x v="3"/>
    <s v="Delivered"/>
    <s v="Mobile App"/>
    <n v="4"/>
    <n v="1798"/>
    <n v="359.6"/>
    <n v="1438.4"/>
    <n v="960"/>
    <n v="478.40000000000009"/>
    <n v="0"/>
    <s v="May"/>
    <n v="2026"/>
    <x v="2"/>
  </r>
  <r>
    <s v="ORD100381"/>
    <d v="2026-05-16T00:00:00"/>
    <s v="CUST1791"/>
    <s v="Shivam Mehta"/>
    <s v="Female"/>
    <n v="32"/>
    <x v="1"/>
    <s v="North"/>
    <s v="P018"/>
    <x v="16"/>
    <x v="5"/>
    <s v="Sports"/>
    <n v="3"/>
    <n v="2199"/>
    <n v="0.1"/>
    <n v="3750"/>
    <x v="1"/>
    <s v="Delivered"/>
    <s v="Mobile App"/>
    <n v="1"/>
    <n v="6597"/>
    <n v="659.7"/>
    <n v="5937.3"/>
    <n v="3750"/>
    <n v="2187.3000000000002"/>
    <n v="0"/>
    <s v="May"/>
    <n v="2026"/>
    <x v="3"/>
  </r>
  <r>
    <s v="ORD101025"/>
    <d v="2026-05-16T00:00:00"/>
    <s v="CUST1801"/>
    <s v="Zoya Singh"/>
    <s v="Male"/>
    <n v="24"/>
    <x v="9"/>
    <s v="North"/>
    <s v="P002"/>
    <x v="10"/>
    <x v="3"/>
    <s v="Audio"/>
    <n v="2"/>
    <n v="1899"/>
    <n v="0.1"/>
    <n v="2240"/>
    <x v="0"/>
    <s v="Delivered"/>
    <s v="Mobile App"/>
    <n v="3"/>
    <n v="3798"/>
    <n v="379.8"/>
    <n v="3418.2"/>
    <n v="2240"/>
    <n v="1178.1999999999998"/>
    <n v="0"/>
    <s v="May"/>
    <n v="2026"/>
    <x v="0"/>
  </r>
  <r>
    <s v="ORD103562"/>
    <d v="2026-05-16T00:00:00"/>
    <s v="CUST0456"/>
    <s v="Sanya Malhotra"/>
    <s v="Female"/>
    <n v="41"/>
    <x v="7"/>
    <s v="West"/>
    <s v="P016"/>
    <x v="28"/>
    <x v="5"/>
    <s v="Fitness"/>
    <n v="1"/>
    <n v="999"/>
    <n v="0.15"/>
    <n v="520"/>
    <x v="4"/>
    <s v="Delivered"/>
    <s v="Website"/>
    <n v="4"/>
    <n v="999"/>
    <n v="149.85"/>
    <n v="849.15"/>
    <n v="520"/>
    <n v="329.15"/>
    <n v="0"/>
    <s v="May"/>
    <n v="2026"/>
    <x v="2"/>
  </r>
  <r>
    <s v="ORD100868"/>
    <d v="2026-05-16T00:00:00"/>
    <s v="CUST0334"/>
    <s v="Aditya Kapoor"/>
    <s v="Female"/>
    <n v="25"/>
    <x v="8"/>
    <s v="East"/>
    <s v="P022"/>
    <x v="4"/>
    <x v="1"/>
    <s v="Skincare"/>
    <n v="5"/>
    <n v="799"/>
    <n v="0.05"/>
    <n v="1800"/>
    <x v="1"/>
    <s v="Delivered"/>
    <s v="Mobile App"/>
    <n v="4"/>
    <n v="3995"/>
    <n v="199.75"/>
    <n v="3795.25"/>
    <n v="1800"/>
    <n v="1995.25"/>
    <n v="0"/>
    <s v="May"/>
    <n v="2026"/>
    <x v="0"/>
  </r>
  <r>
    <s v="ORD101324"/>
    <d v="2026-05-16T00:00:00"/>
    <s v="CUST0810"/>
    <s v="Arjun Rao"/>
    <s v="Male"/>
    <n v="29"/>
    <x v="7"/>
    <s v="West"/>
    <s v="P008"/>
    <x v="2"/>
    <x v="2"/>
    <s v="Clothing"/>
    <n v="1"/>
    <n v="799"/>
    <n v="0"/>
    <n v="390"/>
    <x v="5"/>
    <s v="Delivered"/>
    <s v="Website"/>
    <n v="4"/>
    <n v="799"/>
    <n v="0"/>
    <n v="799"/>
    <n v="390"/>
    <n v="409"/>
    <n v="0"/>
    <s v="May"/>
    <n v="2026"/>
    <x v="3"/>
  </r>
  <r>
    <s v="ORD102289"/>
    <d v="2026-05-16T00:00:00"/>
    <s v="CUST1991"/>
    <s v="Nisha Saxena"/>
    <s v="Female"/>
    <n v="27"/>
    <x v="1"/>
    <s v="North"/>
    <s v="P014"/>
    <x v="29"/>
    <x v="0"/>
    <s v="Home Decor"/>
    <n v="1"/>
    <n v="1299"/>
    <n v="0.15"/>
    <n v="690"/>
    <x v="0"/>
    <s v="Delivered"/>
    <s v="Mobile App"/>
    <n v="5"/>
    <n v="1299"/>
    <n v="194.85"/>
    <n v="1104.1500000000001"/>
    <n v="690"/>
    <n v="414.15000000000009"/>
    <n v="0"/>
    <s v="May"/>
    <n v="2026"/>
    <x v="3"/>
  </r>
  <r>
    <s v="ORD102798"/>
    <d v="2026-05-17T00:00:00"/>
    <s v="CUST0659"/>
    <s v="Anjali Verma"/>
    <s v="Male"/>
    <n v="38"/>
    <x v="6"/>
    <s v="North"/>
    <s v="P012"/>
    <x v="0"/>
    <x v="0"/>
    <s v="Kitchen"/>
    <n v="1"/>
    <n v="5999"/>
    <n v="0.1"/>
    <n v="3900"/>
    <x v="3"/>
    <s v="Delivered"/>
    <s v="Website"/>
    <n v="5"/>
    <n v="5999"/>
    <n v="599.9"/>
    <n v="5399.1"/>
    <n v="3900"/>
    <n v="1499.1000000000004"/>
    <n v="0"/>
    <s v="May"/>
    <n v="2026"/>
    <x v="2"/>
  </r>
  <r>
    <s v="ORD104463"/>
    <d v="2026-05-17T00:00:00"/>
    <s v="CUST0649"/>
    <s v="Zoya Singh"/>
    <s v="Female"/>
    <n v="21"/>
    <x v="18"/>
    <s v="South"/>
    <s v="P018"/>
    <x v="16"/>
    <x v="5"/>
    <s v="Sports"/>
    <n v="1"/>
    <n v="2199"/>
    <n v="0.25"/>
    <n v="1250"/>
    <x v="3"/>
    <s v="Delivered"/>
    <s v="Mobile App"/>
    <n v="4"/>
    <n v="2199"/>
    <n v="549.75"/>
    <n v="1649.25"/>
    <n v="1250"/>
    <n v="399.25"/>
    <n v="0"/>
    <s v="May"/>
    <n v="2026"/>
    <x v="0"/>
  </r>
  <r>
    <s v="ORD104904"/>
    <d v="2026-05-17T00:00:00"/>
    <s v="CUST1460"/>
    <s v="Karan Jain"/>
    <s v="Male"/>
    <n v="26"/>
    <x v="13"/>
    <s v="North"/>
    <s v="P004"/>
    <x v="19"/>
    <x v="3"/>
    <s v="Accessories"/>
    <n v="1"/>
    <n v="899"/>
    <n v="0.05"/>
    <n v="480"/>
    <x v="1"/>
    <s v="Delivered"/>
    <s v="Mobile App"/>
    <n v="4"/>
    <n v="899"/>
    <n v="44.95"/>
    <n v="854.05"/>
    <n v="480"/>
    <n v="374.04999999999995"/>
    <n v="0"/>
    <s v="May"/>
    <n v="2026"/>
    <x v="3"/>
  </r>
  <r>
    <s v="ORD104654"/>
    <d v="2026-05-17T00:00:00"/>
    <s v="CUST1214"/>
    <s v="Pooja Kapoor"/>
    <s v="Male"/>
    <n v="37"/>
    <x v="15"/>
    <s v="West"/>
    <s v="P019"/>
    <x v="18"/>
    <x v="5"/>
    <s v="Sports"/>
    <n v="2"/>
    <n v="1499"/>
    <n v="0.3"/>
    <n v="1600"/>
    <x v="1"/>
    <s v="Delivered"/>
    <s v="Website"/>
    <n v="5"/>
    <n v="2998"/>
    <n v="899.4"/>
    <n v="2098.6"/>
    <n v="1600"/>
    <n v="498.59999999999991"/>
    <n v="0"/>
    <s v="May"/>
    <n v="2026"/>
    <x v="2"/>
  </r>
  <r>
    <s v="ORD101442"/>
    <d v="2026-05-17T00:00:00"/>
    <s v="CUST1501"/>
    <s v="Kavya Patel"/>
    <s v="Male"/>
    <n v="42"/>
    <x v="22"/>
    <s v="South"/>
    <s v="P021"/>
    <x v="3"/>
    <x v="1"/>
    <s v="Skincare"/>
    <n v="3"/>
    <n v="499"/>
    <n v="0.3"/>
    <n v="660"/>
    <x v="0"/>
    <s v="Delivered"/>
    <s v="Website"/>
    <n v="5"/>
    <n v="1497"/>
    <n v="449.09999999999997"/>
    <n v="1047.9000000000001"/>
    <n v="660"/>
    <n v="387.90000000000009"/>
    <n v="0"/>
    <s v="May"/>
    <n v="2026"/>
    <x v="2"/>
  </r>
  <r>
    <s v="ORD100520"/>
    <d v="2026-05-17T00:00:00"/>
    <s v="CUST2030"/>
    <s v="Aditya Kapoor"/>
    <s v="Male"/>
    <n v="28"/>
    <x v="13"/>
    <s v="North"/>
    <s v="P022"/>
    <x v="4"/>
    <x v="1"/>
    <s v="Skincare"/>
    <n v="1"/>
    <n v="799"/>
    <n v="0.15"/>
    <n v="360"/>
    <x v="1"/>
    <s v="Delivered"/>
    <s v="Mobile App"/>
    <n v="5"/>
    <n v="799"/>
    <n v="119.85"/>
    <n v="679.15"/>
    <n v="360"/>
    <n v="319.14999999999998"/>
    <n v="0"/>
    <s v="May"/>
    <n v="2026"/>
    <x v="3"/>
  </r>
  <r>
    <s v="ORD100901"/>
    <d v="2026-05-17T00:00:00"/>
    <s v="CUST0998"/>
    <s v="Kabir Gupta"/>
    <s v="Male"/>
    <n v="40"/>
    <x v="1"/>
    <s v="North"/>
    <s v="P006"/>
    <x v="8"/>
    <x v="2"/>
    <s v="Bags"/>
    <n v="1"/>
    <n v="1799"/>
    <n v="0.15"/>
    <n v="950"/>
    <x v="2"/>
    <s v="Delivered"/>
    <s v="Mobile App"/>
    <n v="3"/>
    <n v="1799"/>
    <n v="269.84999999999997"/>
    <n v="1529.15"/>
    <n v="950"/>
    <n v="579.15000000000009"/>
    <n v="0"/>
    <s v="May"/>
    <n v="2026"/>
    <x v="2"/>
  </r>
  <r>
    <s v="ORD102736"/>
    <d v="2026-05-17T00:00:00"/>
    <s v="CUST0498"/>
    <s v="Yash Agarwal"/>
    <s v="Female"/>
    <n v="30"/>
    <x v="10"/>
    <s v="South"/>
    <s v="P026"/>
    <x v="15"/>
    <x v="4"/>
    <s v="Fiction"/>
    <n v="1"/>
    <n v="899"/>
    <n v="0"/>
    <n v="420"/>
    <x v="3"/>
    <s v="Delivered"/>
    <s v="Website"/>
    <n v="4"/>
    <n v="899"/>
    <n v="0"/>
    <n v="899"/>
    <n v="420"/>
    <n v="479"/>
    <n v="0"/>
    <s v="May"/>
    <n v="2026"/>
    <x v="3"/>
  </r>
  <r>
    <s v="ORD104926"/>
    <d v="2026-05-17T00:00:00"/>
    <s v="CUST0084"/>
    <s v="Karan Jain"/>
    <s v="Female"/>
    <n v="36"/>
    <x v="0"/>
    <s v="East"/>
    <s v="P023"/>
    <x v="20"/>
    <x v="1"/>
    <s v="Haircare"/>
    <n v="2"/>
    <n v="649"/>
    <n v="0.2"/>
    <n v="580"/>
    <x v="2"/>
    <s v="Delivered"/>
    <s v="Website"/>
    <n v="5"/>
    <n v="1298"/>
    <n v="259.60000000000002"/>
    <n v="1038.4000000000001"/>
    <n v="580"/>
    <n v="458.40000000000009"/>
    <n v="0"/>
    <s v="May"/>
    <n v="2026"/>
    <x v="2"/>
  </r>
  <r>
    <s v="ORD100702"/>
    <d v="2026-05-18T00:00:00"/>
    <s v="CUST1792"/>
    <s v="Aarav Sharma"/>
    <s v="Female"/>
    <n v="30"/>
    <x v="1"/>
    <s v="North"/>
    <s v="P012"/>
    <x v="0"/>
    <x v="0"/>
    <s v="Kitchen"/>
    <n v="1"/>
    <n v="5999"/>
    <n v="0.2"/>
    <n v="3900"/>
    <x v="1"/>
    <s v="Delivered"/>
    <s v="Website"/>
    <n v="2"/>
    <n v="5999"/>
    <n v="1199.8"/>
    <n v="4799.2"/>
    <n v="3900"/>
    <n v="899.19999999999982"/>
    <n v="0"/>
    <s v="May"/>
    <n v="2026"/>
    <x v="3"/>
  </r>
  <r>
    <s v="ORD100780"/>
    <d v="2026-05-18T00:00:00"/>
    <s v="CUST0562"/>
    <s v="Yash Agarwal"/>
    <s v="Male"/>
    <n v="27"/>
    <x v="16"/>
    <s v="North"/>
    <s v="P016"/>
    <x v="28"/>
    <x v="5"/>
    <s v="Fitness"/>
    <n v="4"/>
    <n v="999"/>
    <n v="0.05"/>
    <n v="2080"/>
    <x v="0"/>
    <s v="Delivered"/>
    <s v="Website"/>
    <n v="5"/>
    <n v="3996"/>
    <n v="199.8"/>
    <n v="3796.2"/>
    <n v="2080"/>
    <n v="1716.1999999999998"/>
    <n v="0"/>
    <s v="May"/>
    <n v="2026"/>
    <x v="3"/>
  </r>
  <r>
    <s v="ORD104127"/>
    <d v="2026-05-18T00:00:00"/>
    <s v="CUST1499"/>
    <s v="Vansh Chopra"/>
    <s v="Female"/>
    <n v="36"/>
    <x v="6"/>
    <s v="North"/>
    <s v="P004"/>
    <x v="19"/>
    <x v="3"/>
    <s v="Accessories"/>
    <n v="5"/>
    <n v="899"/>
    <n v="0.15"/>
    <n v="2400"/>
    <x v="0"/>
    <s v="Delivered"/>
    <s v="Website"/>
    <n v="4"/>
    <n v="4495"/>
    <n v="674.25"/>
    <n v="3820.75"/>
    <n v="2400"/>
    <n v="1420.75"/>
    <n v="0"/>
    <s v="May"/>
    <n v="2026"/>
    <x v="2"/>
  </r>
  <r>
    <s v="ORD104720"/>
    <d v="2026-05-18T00:00:00"/>
    <s v="CUST0781"/>
    <s v="Tanvi Patel"/>
    <s v="Male"/>
    <n v="35"/>
    <x v="11"/>
    <s v="West"/>
    <s v="P028"/>
    <x v="12"/>
    <x v="4"/>
    <s v="Technology"/>
    <n v="1"/>
    <n v="1099"/>
    <n v="0.05"/>
    <n v="520"/>
    <x v="5"/>
    <s v="Returned"/>
    <s v="Website"/>
    <n v="5"/>
    <n v="1099"/>
    <n v="54.95"/>
    <n v="1044.05"/>
    <n v="520"/>
    <n v="524.04999999999995"/>
    <n v="0"/>
    <s v="May"/>
    <n v="2026"/>
    <x v="3"/>
  </r>
  <r>
    <s v="ORD104946"/>
    <d v="2026-05-18T00:00:00"/>
    <s v="CUST1946"/>
    <s v="Rohan Rao"/>
    <s v="Female"/>
    <n v="32"/>
    <x v="11"/>
    <s v="West"/>
    <s v="P005"/>
    <x v="27"/>
    <x v="3"/>
    <s v="Accessories"/>
    <n v="2"/>
    <n v="1599"/>
    <n v="0.05"/>
    <n v="1840"/>
    <x v="0"/>
    <s v="Delivered"/>
    <s v="Website"/>
    <n v="3"/>
    <n v="3198"/>
    <n v="159.9"/>
    <n v="3038.1"/>
    <n v="1840"/>
    <n v="1198.0999999999999"/>
    <n v="0"/>
    <s v="May"/>
    <n v="2026"/>
    <x v="3"/>
  </r>
  <r>
    <s v="ORD103952"/>
    <d v="2026-05-18T00:00:00"/>
    <s v="CUST1763"/>
    <s v="Riya Verma"/>
    <s v="Male"/>
    <n v="43"/>
    <x v="5"/>
    <s v="West"/>
    <s v="P002"/>
    <x v="10"/>
    <x v="3"/>
    <s v="Audio"/>
    <n v="3"/>
    <n v="1899"/>
    <n v="0.05"/>
    <n v="3360"/>
    <x v="1"/>
    <s v="Delivered"/>
    <s v="Mobile App"/>
    <n v="5"/>
    <n v="5697"/>
    <n v="284.85000000000002"/>
    <n v="5412.15"/>
    <n v="3360"/>
    <n v="2052.1499999999996"/>
    <n v="0"/>
    <s v="May"/>
    <n v="2026"/>
    <x v="2"/>
  </r>
  <r>
    <s v="ORD103269"/>
    <d v="2026-05-18T00:00:00"/>
    <s v="CUST0655"/>
    <s v="Isha Mehta"/>
    <s v="Male"/>
    <n v="38"/>
    <x v="18"/>
    <s v="South"/>
    <s v="P003"/>
    <x v="9"/>
    <x v="3"/>
    <s v="Wearables"/>
    <n v="2"/>
    <n v="3299"/>
    <n v="0.05"/>
    <n v="4200"/>
    <x v="1"/>
    <s v="Delivered"/>
    <s v="Mobile App"/>
    <n v="4"/>
    <n v="6598"/>
    <n v="329.90000000000003"/>
    <n v="6268.1"/>
    <n v="4200"/>
    <n v="2068.1000000000004"/>
    <n v="0"/>
    <s v="May"/>
    <n v="2026"/>
    <x v="2"/>
  </r>
  <r>
    <s v="ORD104543"/>
    <d v="2026-05-18T00:00:00"/>
    <s v="CUST1131"/>
    <s v="Kiara Chopra"/>
    <s v="Male"/>
    <n v="28"/>
    <x v="20"/>
    <s v="South"/>
    <s v="P004"/>
    <x v="19"/>
    <x v="3"/>
    <s v="Accessories"/>
    <n v="1"/>
    <n v="899"/>
    <n v="0.05"/>
    <n v="480"/>
    <x v="0"/>
    <s v="Delivered"/>
    <s v="Website"/>
    <n v="4"/>
    <n v="899"/>
    <n v="44.95"/>
    <n v="854.05"/>
    <n v="480"/>
    <n v="374.04999999999995"/>
    <n v="0"/>
    <s v="May"/>
    <n v="2026"/>
    <x v="3"/>
  </r>
  <r>
    <s v="ORD100097"/>
    <d v="2026-05-18T00:00:00"/>
    <s v="CUST1427"/>
    <s v="Anjali Verma"/>
    <s v="Male"/>
    <n v="42"/>
    <x v="10"/>
    <s v="South"/>
    <s v="P030"/>
    <x v="7"/>
    <x v="4"/>
    <s v="Self Development"/>
    <n v="1"/>
    <n v="599"/>
    <n v="0.15"/>
    <n v="260"/>
    <x v="3"/>
    <s v="Delivered"/>
    <s v="Website"/>
    <n v="4"/>
    <n v="599"/>
    <n v="89.85"/>
    <n v="509.15"/>
    <n v="260"/>
    <n v="249.14999999999998"/>
    <n v="0"/>
    <s v="May"/>
    <n v="2026"/>
    <x v="2"/>
  </r>
  <r>
    <s v="ORD100103"/>
    <d v="2026-05-18T00:00:00"/>
    <s v="CUST0641"/>
    <s v="Diya Mishra"/>
    <s v="Female"/>
    <n v="40"/>
    <x v="15"/>
    <s v="West"/>
    <s v="P012"/>
    <x v="0"/>
    <x v="0"/>
    <s v="Kitchen"/>
    <n v="3"/>
    <n v="5999"/>
    <n v="0.15"/>
    <n v="11700"/>
    <x v="3"/>
    <s v="Cancelled"/>
    <s v="Mobile App"/>
    <m/>
    <n v="17997"/>
    <n v="2699.5499999999997"/>
    <n v="15297.45"/>
    <n v="11700"/>
    <n v="3597.4500000000007"/>
    <n v="0"/>
    <s v="May"/>
    <n v="2026"/>
    <x v="2"/>
  </r>
  <r>
    <s v="ORD103728"/>
    <d v="2026-05-18T00:00:00"/>
    <s v="CUST1001"/>
    <s v="Zoya Singh"/>
    <s v="Female"/>
    <n v="24"/>
    <x v="21"/>
    <s v="East"/>
    <s v="P029"/>
    <x v="11"/>
    <x v="4"/>
    <s v="Technology"/>
    <n v="1"/>
    <n v="1299"/>
    <n v="0.1"/>
    <n v="610"/>
    <x v="2"/>
    <s v="Delivered"/>
    <s v="Mobile App"/>
    <n v="5"/>
    <n v="1299"/>
    <n v="129.9"/>
    <n v="1169.0999999999999"/>
    <n v="610"/>
    <n v="559.09999999999991"/>
    <n v="0"/>
    <s v="May"/>
    <n v="2026"/>
    <x v="0"/>
  </r>
  <r>
    <s v="ORD102817"/>
    <d v="2026-05-19T00:00:00"/>
    <s v="CUST1226"/>
    <s v="Arjun Rao"/>
    <s v="Female"/>
    <n v="27"/>
    <x v="6"/>
    <s v="North"/>
    <s v="P010"/>
    <x v="26"/>
    <x v="2"/>
    <s v="Clothing"/>
    <n v="2"/>
    <n v="1499"/>
    <n v="0"/>
    <n v="1560"/>
    <x v="4"/>
    <s v="Delivered"/>
    <s v="Website"/>
    <n v="4"/>
    <n v="2998"/>
    <n v="0"/>
    <n v="2998"/>
    <n v="1560"/>
    <n v="1438"/>
    <n v="0"/>
    <s v="May"/>
    <n v="2026"/>
    <x v="3"/>
  </r>
  <r>
    <s v="ORD100719"/>
    <d v="2026-05-19T00:00:00"/>
    <s v="CUST1987"/>
    <s v="Riya Verma"/>
    <s v="Male"/>
    <n v="30"/>
    <x v="16"/>
    <s v="North"/>
    <s v="P023"/>
    <x v="20"/>
    <x v="1"/>
    <s v="Haircare"/>
    <n v="1"/>
    <n v="649"/>
    <n v="0.15"/>
    <n v="290"/>
    <x v="4"/>
    <s v="Delivered"/>
    <s v="Mobile App"/>
    <n v="5"/>
    <n v="649"/>
    <n v="97.35"/>
    <n v="551.65"/>
    <n v="290"/>
    <n v="261.64999999999998"/>
    <n v="0"/>
    <s v="May"/>
    <n v="2026"/>
    <x v="3"/>
  </r>
  <r>
    <s v="ORD103037"/>
    <d v="2026-05-19T00:00:00"/>
    <s v="CUST1554"/>
    <s v="Yash Agarwal"/>
    <s v="Female"/>
    <n v="35"/>
    <x v="18"/>
    <s v="South"/>
    <s v="P021"/>
    <x v="3"/>
    <x v="1"/>
    <s v="Skincare"/>
    <n v="1"/>
    <n v="499"/>
    <n v="0.1"/>
    <n v="220"/>
    <x v="4"/>
    <s v="Delivered"/>
    <s v="Website"/>
    <n v="5"/>
    <n v="499"/>
    <n v="49.900000000000006"/>
    <n v="449.1"/>
    <n v="220"/>
    <n v="229.10000000000002"/>
    <n v="0"/>
    <s v="May"/>
    <n v="2026"/>
    <x v="3"/>
  </r>
  <r>
    <s v="ORD103538"/>
    <d v="2026-05-19T00:00:00"/>
    <s v="CUST1882"/>
    <s v="Rohan Rao"/>
    <s v="Female"/>
    <n v="32"/>
    <x v="15"/>
    <s v="West"/>
    <s v="P018"/>
    <x v="16"/>
    <x v="5"/>
    <s v="Sports"/>
    <n v="1"/>
    <n v="2199"/>
    <n v="0.05"/>
    <n v="1250"/>
    <x v="2"/>
    <s v="Returned"/>
    <s v="Mobile App"/>
    <n v="5"/>
    <n v="2199"/>
    <n v="109.95"/>
    <n v="2089.0500000000002"/>
    <n v="1250"/>
    <n v="839.05000000000018"/>
    <n v="0"/>
    <s v="May"/>
    <n v="2026"/>
    <x v="3"/>
  </r>
  <r>
    <s v="ORD102184"/>
    <d v="2026-05-19T00:00:00"/>
    <s v="CUST1852"/>
    <s v="Ananya Kumar"/>
    <s v="Male"/>
    <n v="45"/>
    <x v="22"/>
    <s v="South"/>
    <s v="P024"/>
    <x v="13"/>
    <x v="1"/>
    <s v="Fragrance"/>
    <n v="3"/>
    <n v="1799"/>
    <n v="0.15"/>
    <n v="2700"/>
    <x v="0"/>
    <s v="Delivered"/>
    <s v="Mobile App"/>
    <n v="4"/>
    <n v="5397"/>
    <n v="809.55"/>
    <n v="4587.45"/>
    <n v="2700"/>
    <n v="1887.4499999999998"/>
    <n v="0"/>
    <s v="May"/>
    <n v="2026"/>
    <x v="2"/>
  </r>
  <r>
    <s v="ORD100222"/>
    <d v="2026-05-19T00:00:00"/>
    <s v="CUST0626"/>
    <s v="Yash Agarwal"/>
    <s v="Female"/>
    <n v="35"/>
    <x v="22"/>
    <s v="South"/>
    <s v="P029"/>
    <x v="11"/>
    <x v="4"/>
    <s v="Technology"/>
    <n v="1"/>
    <n v="1299"/>
    <n v="0.1"/>
    <n v="610"/>
    <x v="0"/>
    <s v="Delivered"/>
    <s v="Mobile App"/>
    <n v="4"/>
    <n v="1299"/>
    <n v="129.9"/>
    <n v="1169.0999999999999"/>
    <n v="610"/>
    <n v="559.09999999999991"/>
    <n v="0"/>
    <s v="May"/>
    <n v="2026"/>
    <x v="3"/>
  </r>
  <r>
    <s v="ORD103464"/>
    <d v="2026-05-19T00:00:00"/>
    <s v="CUST1179"/>
    <s v="Vansh Chopra"/>
    <s v="Female"/>
    <n v="30"/>
    <x v="3"/>
    <s v="East"/>
    <s v="P030"/>
    <x v="7"/>
    <x v="4"/>
    <s v="Self Development"/>
    <n v="1"/>
    <n v="599"/>
    <n v="0.1"/>
    <n v="260"/>
    <x v="2"/>
    <s v="Delivered"/>
    <s v="Website"/>
    <n v="5"/>
    <n v="599"/>
    <n v="59.900000000000006"/>
    <n v="539.1"/>
    <n v="260"/>
    <n v="279.10000000000002"/>
    <n v="0"/>
    <s v="May"/>
    <n v="2026"/>
    <x v="3"/>
  </r>
  <r>
    <s v="ORD101445"/>
    <d v="2026-05-19T00:00:00"/>
    <s v="CUST0606"/>
    <s v="Pooja Kapoor"/>
    <s v="Female"/>
    <n v="18"/>
    <x v="20"/>
    <s v="South"/>
    <s v="P026"/>
    <x v="15"/>
    <x v="4"/>
    <s v="Fiction"/>
    <n v="2"/>
    <n v="899"/>
    <n v="0.2"/>
    <n v="840"/>
    <x v="4"/>
    <s v="Delivered"/>
    <s v="Website"/>
    <n v="4"/>
    <n v="1798"/>
    <n v="359.6"/>
    <n v="1438.4"/>
    <n v="840"/>
    <n v="598.40000000000009"/>
    <n v="0"/>
    <s v="May"/>
    <n v="2026"/>
    <x v="0"/>
  </r>
  <r>
    <s v="ORD104051"/>
    <d v="2026-05-19T00:00:00"/>
    <s v="CUST1303"/>
    <s v="Aditi Saxena"/>
    <s v="Male"/>
    <n v="26"/>
    <x v="12"/>
    <s v="West"/>
    <s v="P026"/>
    <x v="15"/>
    <x v="4"/>
    <s v="Fiction"/>
    <n v="2"/>
    <n v="899"/>
    <n v="0.05"/>
    <n v="840"/>
    <x v="1"/>
    <s v="Returned"/>
    <s v="Mobile App"/>
    <n v="5"/>
    <n v="1798"/>
    <n v="89.9"/>
    <n v="1708.1"/>
    <n v="840"/>
    <n v="868.09999999999991"/>
    <n v="0"/>
    <s v="May"/>
    <n v="2026"/>
    <x v="3"/>
  </r>
  <r>
    <s v="ORD103275"/>
    <d v="2026-05-19T00:00:00"/>
    <s v="CUST0518"/>
    <s v="Kabir Gupta"/>
    <s v="Male"/>
    <n v="33"/>
    <x v="5"/>
    <s v="West"/>
    <s v="P007"/>
    <x v="5"/>
    <x v="2"/>
    <s v="Footwear"/>
    <n v="1"/>
    <n v="2899"/>
    <n v="0.05"/>
    <n v="1700"/>
    <x v="4"/>
    <s v="Cancelled"/>
    <s v="Mobile App"/>
    <m/>
    <n v="2899"/>
    <n v="144.95000000000002"/>
    <n v="2754.05"/>
    <n v="1700"/>
    <n v="1054.0500000000002"/>
    <n v="0"/>
    <s v="May"/>
    <n v="2026"/>
    <x v="3"/>
  </r>
  <r>
    <s v="ORD104084"/>
    <d v="2026-05-19T00:00:00"/>
    <s v="CUST1638"/>
    <s v="Kabir Gupta"/>
    <s v="Male"/>
    <n v="45"/>
    <x v="20"/>
    <s v="South"/>
    <s v="P005"/>
    <x v="27"/>
    <x v="3"/>
    <s v="Accessories"/>
    <n v="1"/>
    <n v="1599"/>
    <n v="0.3"/>
    <n v="920"/>
    <x v="0"/>
    <s v="Delivered"/>
    <s v="Mobile App"/>
    <n v="2"/>
    <n v="1599"/>
    <n v="479.7"/>
    <n v="1119.3"/>
    <n v="920"/>
    <n v="199.29999999999995"/>
    <n v="0"/>
    <s v="May"/>
    <n v="2026"/>
    <x v="2"/>
  </r>
  <r>
    <s v="ORD102989"/>
    <d v="2026-05-20T00:00:00"/>
    <s v="CUST1574"/>
    <s v="Kabir Gupta"/>
    <s v="Female"/>
    <n v="25"/>
    <x v="16"/>
    <s v="North"/>
    <s v="P030"/>
    <x v="7"/>
    <x v="4"/>
    <s v="Self Development"/>
    <n v="4"/>
    <n v="599"/>
    <n v="0.1"/>
    <n v="1040"/>
    <x v="1"/>
    <s v="Delivered"/>
    <s v="Website"/>
    <n v="3"/>
    <n v="2396"/>
    <n v="239.60000000000002"/>
    <n v="2156.4"/>
    <n v="1040"/>
    <n v="1116.4000000000001"/>
    <n v="0"/>
    <s v="May"/>
    <n v="2026"/>
    <x v="0"/>
  </r>
  <r>
    <s v="ORD100034"/>
    <d v="2026-05-20T00:00:00"/>
    <s v="CUST0066"/>
    <s v="Manish Agarwal"/>
    <s v="Female"/>
    <n v="35"/>
    <x v="7"/>
    <s v="West"/>
    <s v="P006"/>
    <x v="8"/>
    <x v="2"/>
    <s v="Bags"/>
    <n v="1"/>
    <n v="1799"/>
    <n v="0.05"/>
    <n v="950"/>
    <x v="0"/>
    <s v="Delivered"/>
    <s v="Website"/>
    <n v="4"/>
    <n v="1799"/>
    <n v="89.95"/>
    <n v="1709.05"/>
    <n v="950"/>
    <n v="759.05"/>
    <n v="0"/>
    <s v="May"/>
    <n v="2026"/>
    <x v="3"/>
  </r>
  <r>
    <s v="ORD100479"/>
    <d v="2026-05-20T00:00:00"/>
    <s v="CUST0425"/>
    <s v="Zoya Singh"/>
    <s v="Male"/>
    <n v="25"/>
    <x v="6"/>
    <s v="North"/>
    <s v="P007"/>
    <x v="5"/>
    <x v="2"/>
    <s v="Footwear"/>
    <n v="1"/>
    <n v="2899"/>
    <n v="0.15"/>
    <n v="1700"/>
    <x v="1"/>
    <s v="Delivered"/>
    <s v="Website"/>
    <n v="5"/>
    <n v="2899"/>
    <n v="434.84999999999997"/>
    <n v="2464.15"/>
    <n v="1700"/>
    <n v="764.15000000000009"/>
    <n v="0"/>
    <s v="May"/>
    <n v="2026"/>
    <x v="0"/>
  </r>
  <r>
    <s v="ORD103050"/>
    <d v="2026-05-20T00:00:00"/>
    <s v="CUST0294"/>
    <s v="Kabir Gupta"/>
    <s v="Male"/>
    <n v="23"/>
    <x v="15"/>
    <s v="West"/>
    <s v="P027"/>
    <x v="25"/>
    <x v="4"/>
    <s v="Business"/>
    <n v="1"/>
    <n v="699"/>
    <n v="0.15"/>
    <n v="300"/>
    <x v="1"/>
    <s v="Delivered"/>
    <s v="Mobile App"/>
    <n v="5"/>
    <n v="699"/>
    <n v="104.85"/>
    <n v="594.15"/>
    <n v="300"/>
    <n v="294.14999999999998"/>
    <n v="0"/>
    <s v="May"/>
    <n v="2026"/>
    <x v="0"/>
  </r>
  <r>
    <s v="ORD102354"/>
    <d v="2026-05-20T00:00:00"/>
    <s v="CUST2171"/>
    <s v="Vansh Chopra"/>
    <s v="Male"/>
    <n v="30"/>
    <x v="2"/>
    <s v="East"/>
    <s v="P001"/>
    <x v="6"/>
    <x v="3"/>
    <s v="Audio"/>
    <n v="1"/>
    <n v="2499"/>
    <n v="0.15"/>
    <n v="1550"/>
    <x v="3"/>
    <s v="Delivered"/>
    <s v="Mobile App"/>
    <n v="5"/>
    <n v="2499"/>
    <n v="374.84999999999997"/>
    <n v="2124.15"/>
    <n v="1550"/>
    <n v="574.15000000000009"/>
    <n v="0"/>
    <s v="May"/>
    <n v="2026"/>
    <x v="3"/>
  </r>
  <r>
    <s v="ORD101882"/>
    <d v="2026-05-20T00:00:00"/>
    <s v="CUST0640"/>
    <s v="Aarav Sharma"/>
    <s v="Female"/>
    <n v="22"/>
    <x v="21"/>
    <s v="East"/>
    <s v="P007"/>
    <x v="5"/>
    <x v="2"/>
    <s v="Footwear"/>
    <n v="2"/>
    <n v="2899"/>
    <n v="0.3"/>
    <n v="3400"/>
    <x v="4"/>
    <s v="Returned"/>
    <s v="Website"/>
    <n v="4"/>
    <n v="5798"/>
    <n v="1739.3999999999999"/>
    <n v="4058.6000000000004"/>
    <n v="3400"/>
    <n v="658.60000000000036"/>
    <n v="0"/>
    <s v="May"/>
    <n v="2026"/>
    <x v="0"/>
  </r>
  <r>
    <s v="ORD103512"/>
    <d v="2026-05-20T00:00:00"/>
    <s v="CUST0361"/>
    <s v="Zoya Singh"/>
    <s v="Female"/>
    <n v="30"/>
    <x v="20"/>
    <s v="South"/>
    <s v="P010"/>
    <x v="26"/>
    <x v="2"/>
    <s v="Clothing"/>
    <n v="1"/>
    <n v="1499"/>
    <n v="0.3"/>
    <n v="780"/>
    <x v="1"/>
    <s v="Returned"/>
    <s v="Mobile App"/>
    <n v="5"/>
    <n v="1499"/>
    <n v="449.7"/>
    <n v="1049.3"/>
    <n v="780"/>
    <n v="269.29999999999995"/>
    <n v="0"/>
    <s v="May"/>
    <n v="2026"/>
    <x v="3"/>
  </r>
  <r>
    <s v="ORD102454"/>
    <d v="2026-05-20T00:00:00"/>
    <s v="CUST0828"/>
    <s v="Ananya Kumar"/>
    <s v="Male"/>
    <n v="25"/>
    <x v="7"/>
    <s v="West"/>
    <s v="P006"/>
    <x v="8"/>
    <x v="2"/>
    <s v="Bags"/>
    <n v="2"/>
    <n v="1799"/>
    <n v="0"/>
    <n v="1900"/>
    <x v="1"/>
    <s v="Delivered"/>
    <s v="Website"/>
    <n v="5"/>
    <n v="3598"/>
    <n v="0"/>
    <n v="3598"/>
    <n v="1900"/>
    <n v="1698"/>
    <n v="0"/>
    <s v="May"/>
    <n v="2026"/>
    <x v="0"/>
  </r>
  <r>
    <s v="ORD104277"/>
    <d v="2026-05-20T00:00:00"/>
    <s v="CUST1051"/>
    <s v="Vansh Chopra"/>
    <s v="Male"/>
    <n v="21"/>
    <x v="18"/>
    <s v="South"/>
    <s v="P008"/>
    <x v="2"/>
    <x v="2"/>
    <s v="Clothing"/>
    <n v="3"/>
    <n v="799"/>
    <n v="0.1"/>
    <n v="1170"/>
    <x v="0"/>
    <s v="Delivered"/>
    <s v="Mobile App"/>
    <n v="4"/>
    <n v="2397"/>
    <n v="239.70000000000002"/>
    <n v="2157.3000000000002"/>
    <n v="1170"/>
    <n v="987.30000000000018"/>
    <n v="0"/>
    <s v="May"/>
    <n v="2026"/>
    <x v="0"/>
  </r>
  <r>
    <s v="ORD102078"/>
    <d v="2026-05-20T00:00:00"/>
    <s v="CUST0913"/>
    <s v="Sakshi Mishra"/>
    <s v="Female"/>
    <n v="36"/>
    <x v="23"/>
    <s v="West"/>
    <s v="P023"/>
    <x v="20"/>
    <x v="1"/>
    <s v="Haircare"/>
    <n v="1"/>
    <n v="649"/>
    <n v="0.3"/>
    <n v="290"/>
    <x v="0"/>
    <s v="Delivered"/>
    <s v="Website"/>
    <n v="2"/>
    <n v="649"/>
    <n v="194.7"/>
    <n v="454.3"/>
    <n v="290"/>
    <n v="164.3"/>
    <n v="0"/>
    <s v="May"/>
    <n v="2026"/>
    <x v="2"/>
  </r>
  <r>
    <s v="ORD103419"/>
    <d v="2026-05-20T00:00:00"/>
    <s v="CUST1402"/>
    <s v="Rohan Rao"/>
    <s v="Female"/>
    <n v="31"/>
    <x v="3"/>
    <s v="East"/>
    <s v="P003"/>
    <x v="9"/>
    <x v="3"/>
    <s v="Wearables"/>
    <n v="1"/>
    <n v="3299"/>
    <n v="0.05"/>
    <n v="2100"/>
    <x v="3"/>
    <s v="Delivered"/>
    <s v="Mobile App"/>
    <n v="5"/>
    <n v="3299"/>
    <n v="164.95000000000002"/>
    <n v="3134.05"/>
    <n v="2100"/>
    <n v="1034.0500000000002"/>
    <n v="0"/>
    <s v="May"/>
    <n v="2026"/>
    <x v="3"/>
  </r>
  <r>
    <s v="ORD100957"/>
    <d v="2026-05-21T00:00:00"/>
    <s v="CUST0981"/>
    <s v="Pranav Bansal"/>
    <s v="Male"/>
    <n v="49"/>
    <x v="10"/>
    <s v="South"/>
    <s v="P024"/>
    <x v="13"/>
    <x v="1"/>
    <s v="Fragrance"/>
    <n v="2"/>
    <n v="1799"/>
    <n v="0.1"/>
    <n v="1800"/>
    <x v="1"/>
    <s v="Cancelled"/>
    <s v="Website"/>
    <m/>
    <n v="3598"/>
    <n v="359.8"/>
    <n v="3238.2"/>
    <n v="1800"/>
    <n v="1438.1999999999998"/>
    <n v="0"/>
    <s v="May"/>
    <n v="2026"/>
    <x v="1"/>
  </r>
  <r>
    <s v="ORD104444"/>
    <d v="2026-05-21T00:00:00"/>
    <s v="CUST0692"/>
    <s v="Karan Jain"/>
    <s v="Male"/>
    <n v="18"/>
    <x v="21"/>
    <s v="East"/>
    <s v="P014"/>
    <x v="29"/>
    <x v="0"/>
    <s v="Home Decor"/>
    <n v="1"/>
    <n v="1299"/>
    <n v="0.2"/>
    <n v="690"/>
    <x v="0"/>
    <s v="Delivered"/>
    <s v="Website"/>
    <n v="4"/>
    <n v="1299"/>
    <n v="259.8"/>
    <n v="1039.2"/>
    <n v="690"/>
    <n v="349.20000000000005"/>
    <n v="0"/>
    <s v="May"/>
    <n v="2026"/>
    <x v="0"/>
  </r>
  <r>
    <s v="ORD100285"/>
    <d v="2026-05-21T00:00:00"/>
    <s v="CUST0839"/>
    <s v="Nisha Saxena"/>
    <s v="Male"/>
    <n v="34"/>
    <x v="0"/>
    <s v="East"/>
    <s v="P025"/>
    <x v="1"/>
    <x v="1"/>
    <s v="Skincare"/>
    <n v="1"/>
    <n v="699"/>
    <n v="0.2"/>
    <n v="310"/>
    <x v="3"/>
    <s v="Delivered"/>
    <s v="Website"/>
    <n v="3"/>
    <n v="699"/>
    <n v="139.80000000000001"/>
    <n v="559.20000000000005"/>
    <n v="310"/>
    <n v="249.20000000000005"/>
    <n v="0"/>
    <s v="May"/>
    <n v="2026"/>
    <x v="3"/>
  </r>
  <r>
    <s v="ORD100412"/>
    <d v="2026-05-21T00:00:00"/>
    <s v="CUST0311"/>
    <s v="Aditi Saxena"/>
    <s v="Male"/>
    <n v="40"/>
    <x v="3"/>
    <s v="East"/>
    <s v="P018"/>
    <x v="16"/>
    <x v="5"/>
    <s v="Sports"/>
    <n v="1"/>
    <n v="2199"/>
    <n v="0.1"/>
    <n v="1250"/>
    <x v="0"/>
    <s v="Delivered"/>
    <s v="Mobile App"/>
    <n v="5"/>
    <n v="2199"/>
    <n v="219.9"/>
    <n v="1979.1"/>
    <n v="1250"/>
    <n v="729.09999999999991"/>
    <n v="0"/>
    <s v="May"/>
    <n v="2026"/>
    <x v="2"/>
  </r>
  <r>
    <s v="ORD101152"/>
    <d v="2026-05-21T00:00:00"/>
    <s v="CUST1470"/>
    <s v="Pooja Kapoor"/>
    <s v="Male"/>
    <n v="36"/>
    <x v="19"/>
    <s v="East"/>
    <s v="P028"/>
    <x v="12"/>
    <x v="4"/>
    <s v="Technology"/>
    <n v="1"/>
    <n v="1099"/>
    <n v="0.05"/>
    <n v="520"/>
    <x v="3"/>
    <s v="Delivered"/>
    <s v="Website"/>
    <n v="4"/>
    <n v="1099"/>
    <n v="54.95"/>
    <n v="1044.05"/>
    <n v="520"/>
    <n v="524.04999999999995"/>
    <n v="0"/>
    <s v="May"/>
    <n v="2026"/>
    <x v="2"/>
  </r>
  <r>
    <s v="ORD103845"/>
    <d v="2026-05-21T00:00:00"/>
    <s v="CUST1240"/>
    <s v="Ishaan Malhotra"/>
    <s v="Male"/>
    <n v="29"/>
    <x v="0"/>
    <s v="East"/>
    <s v="P023"/>
    <x v="20"/>
    <x v="1"/>
    <s v="Haircare"/>
    <n v="3"/>
    <n v="649"/>
    <n v="0.15"/>
    <n v="870"/>
    <x v="3"/>
    <s v="Delivered"/>
    <s v="Mobile App"/>
    <n v="2"/>
    <n v="1947"/>
    <n v="292.05"/>
    <n v="1654.95"/>
    <n v="870"/>
    <n v="784.95"/>
    <n v="0"/>
    <s v="May"/>
    <n v="2026"/>
    <x v="3"/>
  </r>
  <r>
    <s v="ORD100124"/>
    <d v="2026-05-21T00:00:00"/>
    <s v="CUST1330"/>
    <s v="Yash Agarwal"/>
    <s v="Female"/>
    <n v="37"/>
    <x v="20"/>
    <s v="South"/>
    <s v="P013"/>
    <x v="22"/>
    <x v="0"/>
    <s v="Cookware"/>
    <n v="1"/>
    <n v="4299"/>
    <n v="0"/>
    <n v="2700"/>
    <x v="4"/>
    <s v="Returned"/>
    <s v="Mobile App"/>
    <n v="4"/>
    <n v="4299"/>
    <n v="0"/>
    <n v="4299"/>
    <n v="2700"/>
    <n v="1599"/>
    <n v="0"/>
    <s v="May"/>
    <n v="2026"/>
    <x v="2"/>
  </r>
  <r>
    <s v="ORD102220"/>
    <d v="2026-05-21T00:00:00"/>
    <s v="CUST1042"/>
    <s v="Yash Agarwal"/>
    <s v="Female"/>
    <n v="37"/>
    <x v="11"/>
    <s v="West"/>
    <s v="P004"/>
    <x v="19"/>
    <x v="3"/>
    <s v="Accessories"/>
    <n v="2"/>
    <n v="899"/>
    <n v="0.2"/>
    <n v="960"/>
    <x v="0"/>
    <s v="Delivered"/>
    <s v="Website"/>
    <n v="4"/>
    <n v="1798"/>
    <n v="359.6"/>
    <n v="1438.4"/>
    <n v="960"/>
    <n v="478.40000000000009"/>
    <n v="0"/>
    <s v="May"/>
    <n v="2026"/>
    <x v="2"/>
  </r>
  <r>
    <s v="ORD100665"/>
    <d v="2026-05-21T00:00:00"/>
    <s v="CUST1802"/>
    <s v="Arjun Rao"/>
    <s v="Female"/>
    <n v="34"/>
    <x v="4"/>
    <s v="South"/>
    <s v="P024"/>
    <x v="13"/>
    <x v="1"/>
    <s v="Fragrance"/>
    <n v="1"/>
    <n v="1799"/>
    <n v="0.05"/>
    <n v="900"/>
    <x v="2"/>
    <s v="Delivered"/>
    <s v="Mobile App"/>
    <n v="5"/>
    <n v="1799"/>
    <n v="89.95"/>
    <n v="1709.05"/>
    <n v="900"/>
    <n v="809.05"/>
    <n v="0"/>
    <s v="May"/>
    <n v="2026"/>
    <x v="3"/>
  </r>
  <r>
    <s v="ORD102291"/>
    <d v="2026-05-22T00:00:00"/>
    <s v="CUST0587"/>
    <s v="Kiara Chopra"/>
    <s v="Female"/>
    <n v="31"/>
    <x v="17"/>
    <s v="North"/>
    <s v="P029"/>
    <x v="11"/>
    <x v="4"/>
    <s v="Technology"/>
    <n v="1"/>
    <n v="1299"/>
    <n v="0.15"/>
    <n v="610"/>
    <x v="3"/>
    <s v="Delivered"/>
    <s v="Website"/>
    <n v="4"/>
    <n v="1299"/>
    <n v="194.85"/>
    <n v="1104.1500000000001"/>
    <n v="610"/>
    <n v="494.15000000000009"/>
    <n v="0"/>
    <s v="May"/>
    <n v="2026"/>
    <x v="3"/>
  </r>
  <r>
    <s v="ORD101019"/>
    <d v="2026-05-22T00:00:00"/>
    <s v="CUST0112"/>
    <s v="Mohit Sharma"/>
    <s v="Male"/>
    <n v="20"/>
    <x v="9"/>
    <s v="North"/>
    <s v="P023"/>
    <x v="20"/>
    <x v="1"/>
    <s v="Haircare"/>
    <n v="1"/>
    <n v="649"/>
    <n v="0.15"/>
    <n v="290"/>
    <x v="1"/>
    <s v="Delivered"/>
    <s v="Mobile App"/>
    <n v="4"/>
    <n v="649"/>
    <n v="97.35"/>
    <n v="551.65"/>
    <n v="290"/>
    <n v="261.64999999999998"/>
    <n v="0"/>
    <s v="May"/>
    <n v="2026"/>
    <x v="0"/>
  </r>
  <r>
    <s v="ORD103452"/>
    <d v="2026-05-22T00:00:00"/>
    <s v="CUST0245"/>
    <s v="Pranav Bansal"/>
    <s v="Female"/>
    <n v="26"/>
    <x v="22"/>
    <s v="South"/>
    <s v="P003"/>
    <x v="9"/>
    <x v="3"/>
    <s v="Wearables"/>
    <n v="1"/>
    <n v="3299"/>
    <n v="0.25"/>
    <n v="2100"/>
    <x v="1"/>
    <s v="Delivered"/>
    <s v="Mobile App"/>
    <n v="3"/>
    <n v="3299"/>
    <n v="824.75"/>
    <n v="2474.25"/>
    <n v="2100"/>
    <n v="374.25"/>
    <n v="0"/>
    <s v="May"/>
    <n v="2026"/>
    <x v="3"/>
  </r>
  <r>
    <s v="ORD101297"/>
    <d v="2026-05-22T00:00:00"/>
    <s v="CUST0114"/>
    <s v="Yash Agarwal"/>
    <s v="Male"/>
    <n v="31"/>
    <x v="23"/>
    <s v="West"/>
    <s v="P029"/>
    <x v="11"/>
    <x v="4"/>
    <s v="Technology"/>
    <n v="1"/>
    <n v="1299"/>
    <n v="0.05"/>
    <n v="610"/>
    <x v="2"/>
    <s v="Delivered"/>
    <s v="Mobile App"/>
    <n v="5"/>
    <n v="1299"/>
    <n v="64.95"/>
    <n v="1234.05"/>
    <n v="610"/>
    <n v="624.04999999999995"/>
    <n v="0"/>
    <s v="May"/>
    <n v="2026"/>
    <x v="3"/>
  </r>
  <r>
    <s v="ORD104440"/>
    <d v="2026-05-22T00:00:00"/>
    <s v="CUST1091"/>
    <s v="Riya Verma"/>
    <s v="Female"/>
    <n v="34"/>
    <x v="20"/>
    <s v="South"/>
    <s v="P005"/>
    <x v="27"/>
    <x v="3"/>
    <s v="Accessories"/>
    <n v="1"/>
    <n v="1599"/>
    <n v="0.3"/>
    <n v="920"/>
    <x v="0"/>
    <s v="Delivered"/>
    <s v="Mobile App"/>
    <n v="5"/>
    <n v="1599"/>
    <n v="479.7"/>
    <n v="1119.3"/>
    <n v="920"/>
    <n v="199.29999999999995"/>
    <n v="0"/>
    <s v="May"/>
    <n v="2026"/>
    <x v="3"/>
  </r>
  <r>
    <s v="ORD103235"/>
    <d v="2026-05-22T00:00:00"/>
    <s v="CUST0348"/>
    <s v="Ananya Kumar"/>
    <s v="Female"/>
    <n v="24"/>
    <x v="23"/>
    <s v="West"/>
    <s v="P030"/>
    <x v="7"/>
    <x v="4"/>
    <s v="Self Development"/>
    <n v="3"/>
    <n v="599"/>
    <n v="0.15"/>
    <n v="780"/>
    <x v="2"/>
    <s v="Delivered"/>
    <s v="Mobile App"/>
    <n v="5"/>
    <n v="1797"/>
    <n v="269.55"/>
    <n v="1527.45"/>
    <n v="780"/>
    <n v="747.45"/>
    <n v="0"/>
    <s v="May"/>
    <n v="2026"/>
    <x v="0"/>
  </r>
  <r>
    <s v="ORD102850"/>
    <d v="2026-05-22T00:00:00"/>
    <s v="CUST1847"/>
    <s v="Aditi Saxena"/>
    <s v="Male"/>
    <n v="43"/>
    <x v="6"/>
    <s v="North"/>
    <s v="P030"/>
    <x v="7"/>
    <x v="4"/>
    <s v="Self Development"/>
    <n v="1"/>
    <n v="599"/>
    <n v="0"/>
    <n v="260"/>
    <x v="0"/>
    <s v="Delivered"/>
    <s v="Mobile App"/>
    <n v="5"/>
    <n v="599"/>
    <n v="0"/>
    <n v="599"/>
    <n v="260"/>
    <n v="339"/>
    <n v="0"/>
    <s v="May"/>
    <n v="2026"/>
    <x v="2"/>
  </r>
  <r>
    <s v="ORD104793"/>
    <d v="2026-05-23T00:00:00"/>
    <s v="CUST0957"/>
    <s v="Kavya Patel"/>
    <s v="Male"/>
    <n v="24"/>
    <x v="21"/>
    <s v="East"/>
    <s v="P024"/>
    <x v="13"/>
    <x v="1"/>
    <s v="Fragrance"/>
    <n v="4"/>
    <n v="1799"/>
    <n v="0.05"/>
    <n v="3600"/>
    <x v="3"/>
    <s v="Delivered"/>
    <s v="Mobile App"/>
    <n v="5"/>
    <n v="7196"/>
    <n v="359.8"/>
    <n v="6836.2"/>
    <n v="3600"/>
    <n v="3236.2"/>
    <n v="0"/>
    <s v="May"/>
    <n v="2026"/>
    <x v="0"/>
  </r>
  <r>
    <s v="ORD103560"/>
    <d v="2026-05-23T00:00:00"/>
    <s v="CUST1715"/>
    <s v="Anjali Verma"/>
    <s v="Female"/>
    <n v="18"/>
    <x v="4"/>
    <s v="South"/>
    <s v="P014"/>
    <x v="29"/>
    <x v="0"/>
    <s v="Home Decor"/>
    <n v="2"/>
    <n v="1299"/>
    <n v="0.25"/>
    <n v="1380"/>
    <x v="3"/>
    <s v="Delivered"/>
    <s v="Website"/>
    <n v="5"/>
    <n v="2598"/>
    <n v="649.5"/>
    <n v="1948.5"/>
    <n v="1380"/>
    <n v="568.5"/>
    <n v="0"/>
    <s v="May"/>
    <n v="2026"/>
    <x v="0"/>
  </r>
  <r>
    <s v="ORD100602"/>
    <d v="2026-05-23T00:00:00"/>
    <s v="CUST1735"/>
    <s v="Nisha Saxena"/>
    <s v="Female"/>
    <n v="36"/>
    <x v="16"/>
    <s v="North"/>
    <s v="P030"/>
    <x v="7"/>
    <x v="4"/>
    <s v="Self Development"/>
    <n v="2"/>
    <n v="599"/>
    <n v="0.2"/>
    <n v="520"/>
    <x v="2"/>
    <s v="Delivered"/>
    <s v="Mobile App"/>
    <n v="5"/>
    <n v="1198"/>
    <n v="239.60000000000002"/>
    <n v="958.4"/>
    <n v="520"/>
    <n v="438.4"/>
    <n v="0"/>
    <s v="May"/>
    <n v="2026"/>
    <x v="2"/>
  </r>
  <r>
    <s v="ORD100481"/>
    <d v="2026-05-23T00:00:00"/>
    <s v="CUST1209"/>
    <s v="Meera Singh"/>
    <s v="Female"/>
    <n v="27"/>
    <x v="3"/>
    <s v="East"/>
    <s v="P024"/>
    <x v="13"/>
    <x v="1"/>
    <s v="Fragrance"/>
    <n v="1"/>
    <n v="1799"/>
    <n v="0.1"/>
    <n v="900"/>
    <x v="5"/>
    <s v="Delivered"/>
    <s v="Website"/>
    <n v="5"/>
    <n v="1799"/>
    <n v="179.9"/>
    <n v="1619.1"/>
    <n v="900"/>
    <n v="719.09999999999991"/>
    <n v="0"/>
    <s v="May"/>
    <n v="2026"/>
    <x v="3"/>
  </r>
  <r>
    <s v="ORD103205"/>
    <d v="2026-05-23T00:00:00"/>
    <s v="CUST1599"/>
    <s v="Shivam Mehta"/>
    <s v="Male"/>
    <n v="49"/>
    <x v="23"/>
    <s v="West"/>
    <s v="P008"/>
    <x v="2"/>
    <x v="2"/>
    <s v="Clothing"/>
    <n v="3"/>
    <n v="799"/>
    <n v="0.05"/>
    <n v="1170"/>
    <x v="3"/>
    <s v="Delivered"/>
    <s v="Mobile App"/>
    <n v="3"/>
    <n v="2397"/>
    <n v="119.85000000000001"/>
    <n v="2277.15"/>
    <n v="1170"/>
    <n v="1107.1500000000001"/>
    <n v="0"/>
    <s v="May"/>
    <n v="2026"/>
    <x v="1"/>
  </r>
  <r>
    <s v="ORD100663"/>
    <d v="2026-05-23T00:00:00"/>
    <s v="CUST0977"/>
    <s v="Sakshi Mishra"/>
    <s v="Male"/>
    <n v="23"/>
    <x v="4"/>
    <s v="South"/>
    <s v="P005"/>
    <x v="27"/>
    <x v="3"/>
    <s v="Accessories"/>
    <n v="5"/>
    <n v="1599"/>
    <n v="0.15"/>
    <n v="4600"/>
    <x v="3"/>
    <s v="Delivered"/>
    <s v="Website"/>
    <n v="5"/>
    <n v="7995"/>
    <n v="1199.25"/>
    <n v="6795.75"/>
    <n v="4600"/>
    <n v="2195.75"/>
    <n v="0"/>
    <s v="May"/>
    <n v="2026"/>
    <x v="0"/>
  </r>
  <r>
    <s v="ORD104478"/>
    <d v="2026-05-23T00:00:00"/>
    <s v="CUST0441"/>
    <s v="Meera Singh"/>
    <s v="Male"/>
    <n v="36"/>
    <x v="6"/>
    <s v="North"/>
    <s v="P009"/>
    <x v="21"/>
    <x v="2"/>
    <s v="Clothing"/>
    <n v="2"/>
    <n v="1999"/>
    <n v="0.25"/>
    <n v="2100"/>
    <x v="0"/>
    <s v="Returned"/>
    <s v="Website"/>
    <n v="5"/>
    <n v="3998"/>
    <n v="999.5"/>
    <n v="2998.5"/>
    <n v="2100"/>
    <n v="898.5"/>
    <n v="0"/>
    <s v="May"/>
    <n v="2026"/>
    <x v="2"/>
  </r>
  <r>
    <s v="ORD102187"/>
    <d v="2026-05-23T00:00:00"/>
    <s v="CUST0271"/>
    <s v="Isha Mehta"/>
    <s v="Male"/>
    <n v="20"/>
    <x v="15"/>
    <s v="West"/>
    <s v="P030"/>
    <x v="7"/>
    <x v="4"/>
    <s v="Self Development"/>
    <n v="3"/>
    <n v="599"/>
    <n v="0.05"/>
    <n v="780"/>
    <x v="4"/>
    <s v="Delivered"/>
    <s v="Mobile App"/>
    <n v="5"/>
    <n v="1797"/>
    <n v="89.850000000000009"/>
    <n v="1707.15"/>
    <n v="780"/>
    <n v="927.15000000000009"/>
    <n v="0"/>
    <s v="May"/>
    <n v="2026"/>
    <x v="0"/>
  </r>
  <r>
    <s v="ORD102660"/>
    <d v="2026-05-23T00:00:00"/>
    <s v="CUST1749"/>
    <s v="Pranav Bansal"/>
    <s v="Male"/>
    <n v="28"/>
    <x v="18"/>
    <s v="South"/>
    <s v="P024"/>
    <x v="13"/>
    <x v="1"/>
    <s v="Fragrance"/>
    <n v="1"/>
    <n v="1799"/>
    <n v="0"/>
    <n v="900"/>
    <x v="4"/>
    <s v="Delivered"/>
    <s v="Mobile App"/>
    <n v="1"/>
    <n v="1799"/>
    <n v="0"/>
    <n v="1799"/>
    <n v="900"/>
    <n v="899"/>
    <n v="0"/>
    <s v="May"/>
    <n v="2026"/>
    <x v="3"/>
  </r>
  <r>
    <s v="ORD104341"/>
    <d v="2026-05-23T00:00:00"/>
    <s v="CUST2022"/>
    <s v="Kabir Gupta"/>
    <s v="Male"/>
    <n v="19"/>
    <x v="12"/>
    <s v="West"/>
    <s v="P016"/>
    <x v="28"/>
    <x v="5"/>
    <s v="Fitness"/>
    <n v="2"/>
    <n v="999"/>
    <n v="0.1"/>
    <n v="1040"/>
    <x v="5"/>
    <s v="Delivered"/>
    <s v="Mobile App"/>
    <n v="4"/>
    <n v="1998"/>
    <n v="199.8"/>
    <n v="1798.2"/>
    <n v="1040"/>
    <n v="758.2"/>
    <n v="0"/>
    <s v="May"/>
    <n v="2026"/>
    <x v="0"/>
  </r>
  <r>
    <s v="ORD102305"/>
    <d v="2026-05-23T00:00:00"/>
    <s v="CUST1385"/>
    <s v="Zoya Singh"/>
    <s v="Female"/>
    <n v="22"/>
    <x v="23"/>
    <s v="West"/>
    <s v="P004"/>
    <x v="19"/>
    <x v="3"/>
    <s v="Accessories"/>
    <n v="1"/>
    <n v="899"/>
    <n v="0.15"/>
    <n v="480"/>
    <x v="0"/>
    <s v="Delivered"/>
    <s v="Website"/>
    <n v="4"/>
    <n v="899"/>
    <n v="134.85"/>
    <n v="764.15"/>
    <n v="480"/>
    <n v="284.14999999999998"/>
    <n v="0"/>
    <s v="May"/>
    <n v="2026"/>
    <x v="0"/>
  </r>
  <r>
    <s v="ORD104731"/>
    <d v="2026-05-23T00:00:00"/>
    <s v="CUST0608"/>
    <s v="Aarav Sharma"/>
    <s v="Male"/>
    <n v="47"/>
    <x v="20"/>
    <s v="South"/>
    <s v="P005"/>
    <x v="27"/>
    <x v="3"/>
    <s v="Accessories"/>
    <n v="1"/>
    <n v="1599"/>
    <n v="0.3"/>
    <n v="920"/>
    <x v="0"/>
    <s v="Delivered"/>
    <s v="Website"/>
    <n v="5"/>
    <n v="1599"/>
    <n v="479.7"/>
    <n v="1119.3"/>
    <n v="920"/>
    <n v="199.29999999999995"/>
    <n v="0"/>
    <s v="May"/>
    <n v="2026"/>
    <x v="1"/>
  </r>
  <r>
    <s v="ORD104787"/>
    <d v="2026-05-24T00:00:00"/>
    <s v="CUST1468"/>
    <s v="Ananya Kumar"/>
    <s v="Female"/>
    <n v="21"/>
    <x v="4"/>
    <s v="South"/>
    <s v="P002"/>
    <x v="10"/>
    <x v="3"/>
    <s v="Audio"/>
    <n v="1"/>
    <n v="1899"/>
    <n v="0.25"/>
    <n v="1120"/>
    <x v="0"/>
    <s v="Delivered"/>
    <s v="Website"/>
    <n v="5"/>
    <n v="1899"/>
    <n v="474.75"/>
    <n v="1424.25"/>
    <n v="1120"/>
    <n v="304.25"/>
    <n v="0"/>
    <s v="May"/>
    <n v="2026"/>
    <x v="0"/>
  </r>
  <r>
    <s v="ORD103010"/>
    <d v="2026-05-24T00:00:00"/>
    <s v="CUST2183"/>
    <s v="Nisha Saxena"/>
    <s v="Male"/>
    <n v="34"/>
    <x v="12"/>
    <s v="West"/>
    <s v="P008"/>
    <x v="2"/>
    <x v="2"/>
    <s v="Clothing"/>
    <n v="2"/>
    <n v="799"/>
    <n v="0.05"/>
    <n v="780"/>
    <x v="3"/>
    <s v="Delivered"/>
    <s v="Website"/>
    <n v="5"/>
    <n v="1598"/>
    <n v="79.900000000000006"/>
    <n v="1518.1"/>
    <n v="780"/>
    <n v="738.09999999999991"/>
    <n v="0"/>
    <s v="May"/>
    <n v="2026"/>
    <x v="3"/>
  </r>
  <r>
    <s v="ORD103996"/>
    <d v="2026-05-24T00:00:00"/>
    <s v="CUST0305"/>
    <s v="Sakshi Mishra"/>
    <s v="Male"/>
    <n v="45"/>
    <x v="14"/>
    <s v="South"/>
    <s v="P011"/>
    <x v="24"/>
    <x v="0"/>
    <s v="Kitchen"/>
    <n v="2"/>
    <n v="3499"/>
    <n v="0.2"/>
    <n v="4500"/>
    <x v="2"/>
    <s v="Cancelled"/>
    <s v="Website"/>
    <m/>
    <n v="6998"/>
    <n v="1399.6000000000001"/>
    <n v="5598.4"/>
    <n v="4500"/>
    <n v="1098.3999999999996"/>
    <n v="0"/>
    <s v="May"/>
    <n v="2026"/>
    <x v="2"/>
  </r>
  <r>
    <s v="ORD100050"/>
    <d v="2026-05-24T00:00:00"/>
    <s v="CUST0393"/>
    <s v="Zoya Singh"/>
    <s v="Female"/>
    <n v="40"/>
    <x v="14"/>
    <s v="South"/>
    <s v="P007"/>
    <x v="5"/>
    <x v="2"/>
    <s v="Footwear"/>
    <n v="1"/>
    <n v="2899"/>
    <n v="0.05"/>
    <n v="1700"/>
    <x v="3"/>
    <s v="Delivered"/>
    <s v="Website"/>
    <n v="3"/>
    <n v="2899"/>
    <n v="144.95000000000002"/>
    <n v="2754.05"/>
    <n v="1700"/>
    <n v="1054.0500000000002"/>
    <n v="0"/>
    <s v="May"/>
    <n v="2026"/>
    <x v="2"/>
  </r>
  <r>
    <s v="ORD101726"/>
    <d v="2026-05-24T00:00:00"/>
    <s v="CUST0507"/>
    <s v="Vansh Chopra"/>
    <s v="Male"/>
    <n v="35"/>
    <x v="19"/>
    <s v="East"/>
    <s v="P012"/>
    <x v="0"/>
    <x v="0"/>
    <s v="Kitchen"/>
    <n v="3"/>
    <n v="5999"/>
    <n v="0.15"/>
    <n v="11700"/>
    <x v="4"/>
    <s v="Delivered"/>
    <s v="Mobile App"/>
    <n v="4"/>
    <n v="17997"/>
    <n v="2699.5499999999997"/>
    <n v="15297.45"/>
    <n v="11700"/>
    <n v="3597.4500000000007"/>
    <n v="0"/>
    <s v="May"/>
    <n v="2026"/>
    <x v="3"/>
  </r>
  <r>
    <s v="ORD103280"/>
    <d v="2026-05-24T00:00:00"/>
    <s v="CUST0412"/>
    <s v="Ananya Kumar"/>
    <s v="Male"/>
    <n v="28"/>
    <x v="12"/>
    <s v="West"/>
    <s v="P007"/>
    <x v="5"/>
    <x v="2"/>
    <s v="Footwear"/>
    <n v="1"/>
    <n v="2899"/>
    <n v="0.25"/>
    <n v="1700"/>
    <x v="0"/>
    <s v="Returned"/>
    <s v="Mobile App"/>
    <n v="5"/>
    <n v="2899"/>
    <n v="724.75"/>
    <n v="2174.25"/>
    <n v="1700"/>
    <n v="474.25"/>
    <n v="0"/>
    <s v="May"/>
    <n v="2026"/>
    <x v="3"/>
  </r>
  <r>
    <s v="ORD103068"/>
    <d v="2026-05-24T00:00:00"/>
    <s v="CUST1337"/>
    <s v="Meera Singh"/>
    <s v="Male"/>
    <n v="40"/>
    <x v="9"/>
    <s v="North"/>
    <s v="P026"/>
    <x v="15"/>
    <x v="4"/>
    <s v="Fiction"/>
    <n v="1"/>
    <n v="899"/>
    <n v="0.05"/>
    <n v="420"/>
    <x v="1"/>
    <s v="Delivered"/>
    <s v="Mobile App"/>
    <n v="3"/>
    <n v="899"/>
    <n v="44.95"/>
    <n v="854.05"/>
    <n v="420"/>
    <n v="434.04999999999995"/>
    <n v="0"/>
    <s v="May"/>
    <n v="2026"/>
    <x v="2"/>
  </r>
  <r>
    <s v="ORD101658"/>
    <d v="2026-05-24T00:00:00"/>
    <s v="CUST1069"/>
    <s v="Tanvi Patel"/>
    <s v="Male"/>
    <n v="39"/>
    <x v="19"/>
    <s v="East"/>
    <s v="P008"/>
    <x v="2"/>
    <x v="2"/>
    <s v="Clothing"/>
    <n v="2"/>
    <n v="799"/>
    <n v="0"/>
    <n v="780"/>
    <x v="3"/>
    <s v="Delivered"/>
    <s v="Website"/>
    <n v="5"/>
    <n v="1598"/>
    <n v="0"/>
    <n v="1598"/>
    <n v="780"/>
    <n v="818"/>
    <n v="0"/>
    <s v="May"/>
    <n v="2026"/>
    <x v="2"/>
  </r>
  <r>
    <s v="ORD103375"/>
    <d v="2026-05-24T00:00:00"/>
    <s v="CUST0904"/>
    <s v="Sanya Malhotra"/>
    <s v="Female"/>
    <n v="23"/>
    <x v="10"/>
    <s v="South"/>
    <s v="P026"/>
    <x v="15"/>
    <x v="4"/>
    <s v="Fiction"/>
    <n v="1"/>
    <n v="899"/>
    <n v="0.05"/>
    <n v="420"/>
    <x v="3"/>
    <s v="Delivered"/>
    <s v="Website"/>
    <n v="3"/>
    <n v="899"/>
    <n v="44.95"/>
    <n v="854.05"/>
    <n v="420"/>
    <n v="434.04999999999995"/>
    <n v="0"/>
    <s v="May"/>
    <n v="2026"/>
    <x v="0"/>
  </r>
  <r>
    <s v="ORD102553"/>
    <d v="2026-05-24T00:00:00"/>
    <s v="CUST1764"/>
    <s v="Varun Jain"/>
    <s v="Female"/>
    <n v="35"/>
    <x v="21"/>
    <s v="East"/>
    <s v="P009"/>
    <x v="21"/>
    <x v="2"/>
    <s v="Clothing"/>
    <n v="1"/>
    <n v="1999"/>
    <n v="0"/>
    <n v="1050"/>
    <x v="4"/>
    <s v="Delivered"/>
    <s v="Mobile App"/>
    <n v="4"/>
    <n v="1999"/>
    <n v="0"/>
    <n v="1999"/>
    <n v="1050"/>
    <n v="949"/>
    <n v="0"/>
    <s v="May"/>
    <n v="2026"/>
    <x v="3"/>
  </r>
  <r>
    <s v="ORD103901"/>
    <d v="2026-05-25T00:00:00"/>
    <s v="CUST1966"/>
    <s v="Aditya Kapoor"/>
    <s v="Male"/>
    <n v="31"/>
    <x v="3"/>
    <s v="East"/>
    <s v="P005"/>
    <x v="27"/>
    <x v="3"/>
    <s v="Accessories"/>
    <n v="2"/>
    <n v="1599"/>
    <n v="0.05"/>
    <n v="1840"/>
    <x v="0"/>
    <s v="Delivered"/>
    <s v="Website"/>
    <n v="5"/>
    <n v="3198"/>
    <n v="159.9"/>
    <n v="3038.1"/>
    <n v="1840"/>
    <n v="1198.0999999999999"/>
    <n v="0"/>
    <s v="May"/>
    <n v="2026"/>
    <x v="3"/>
  </r>
  <r>
    <s v="ORD100147"/>
    <d v="2026-05-25T00:00:00"/>
    <s v="CUST0724"/>
    <s v="Karan Jain"/>
    <s v="Male"/>
    <n v="38"/>
    <x v="9"/>
    <s v="North"/>
    <s v="P016"/>
    <x v="28"/>
    <x v="5"/>
    <s v="Fitness"/>
    <n v="2"/>
    <n v="999"/>
    <n v="0.1"/>
    <n v="1040"/>
    <x v="2"/>
    <s v="Cancelled"/>
    <s v="Mobile App"/>
    <m/>
    <n v="1998"/>
    <n v="199.8"/>
    <n v="1798.2"/>
    <n v="1040"/>
    <n v="758.2"/>
    <n v="0"/>
    <s v="May"/>
    <n v="2026"/>
    <x v="2"/>
  </r>
  <r>
    <s v="ORD101851"/>
    <d v="2026-05-25T00:00:00"/>
    <s v="CUST1233"/>
    <s v="Sakshi Mishra"/>
    <s v="Female"/>
    <n v="37"/>
    <x v="12"/>
    <s v="West"/>
    <s v="P027"/>
    <x v="25"/>
    <x v="4"/>
    <s v="Business"/>
    <n v="1"/>
    <n v="699"/>
    <n v="0.05"/>
    <n v="300"/>
    <x v="3"/>
    <s v="Delivered"/>
    <s v="Website"/>
    <n v="3"/>
    <n v="699"/>
    <n v="34.950000000000003"/>
    <n v="664.05"/>
    <n v="300"/>
    <n v="364.04999999999995"/>
    <n v="0"/>
    <s v="May"/>
    <n v="2026"/>
    <x v="2"/>
  </r>
  <r>
    <s v="ORD101830"/>
    <d v="2026-05-25T00:00:00"/>
    <s v="CUST0458"/>
    <s v="Arjun Rao"/>
    <s v="Male"/>
    <n v="43"/>
    <x v="10"/>
    <s v="South"/>
    <s v="P020"/>
    <x v="14"/>
    <x v="5"/>
    <s v="Fitness"/>
    <n v="4"/>
    <n v="699"/>
    <n v="0.1"/>
    <n v="1280"/>
    <x v="4"/>
    <s v="Delivered"/>
    <s v="Mobile App"/>
    <n v="5"/>
    <n v="2796"/>
    <n v="279.60000000000002"/>
    <n v="2516.4"/>
    <n v="1280"/>
    <n v="1236.4000000000001"/>
    <n v="0"/>
    <s v="May"/>
    <n v="2026"/>
    <x v="2"/>
  </r>
  <r>
    <s v="ORD100213"/>
    <d v="2026-05-25T00:00:00"/>
    <s v="CUST0688"/>
    <s v="Mohit Sharma"/>
    <s v="Female"/>
    <n v="36"/>
    <x v="14"/>
    <s v="South"/>
    <s v="P021"/>
    <x v="3"/>
    <x v="1"/>
    <s v="Skincare"/>
    <n v="4"/>
    <n v="499"/>
    <n v="0"/>
    <n v="880"/>
    <x v="1"/>
    <s v="Delivered"/>
    <s v="Website"/>
    <n v="3"/>
    <n v="1996"/>
    <n v="0"/>
    <n v="1996"/>
    <n v="880"/>
    <n v="1116"/>
    <n v="0"/>
    <s v="May"/>
    <n v="2026"/>
    <x v="2"/>
  </r>
  <r>
    <s v="ORD104339"/>
    <d v="2026-05-26T00:00:00"/>
    <s v="CUST2093"/>
    <s v="Tanvi Patel"/>
    <s v="Female"/>
    <n v="41"/>
    <x v="16"/>
    <s v="North"/>
    <s v="P013"/>
    <x v="22"/>
    <x v="0"/>
    <s v="Cookware"/>
    <n v="1"/>
    <n v="4299"/>
    <n v="0"/>
    <n v="2700"/>
    <x v="2"/>
    <s v="Delivered"/>
    <s v="Website"/>
    <n v="5"/>
    <n v="4299"/>
    <n v="0"/>
    <n v="4299"/>
    <n v="2700"/>
    <n v="1599"/>
    <n v="0"/>
    <s v="May"/>
    <n v="2026"/>
    <x v="2"/>
  </r>
  <r>
    <s v="ORD103647"/>
    <d v="2026-05-26T00:00:00"/>
    <s v="CUST1852"/>
    <s v="Ananya Kumar"/>
    <s v="Male"/>
    <n v="22"/>
    <x v="14"/>
    <s v="South"/>
    <s v="P017"/>
    <x v="17"/>
    <x v="5"/>
    <s v="Fitness"/>
    <n v="1"/>
    <n v="2499"/>
    <n v="0.1"/>
    <n v="1450"/>
    <x v="1"/>
    <s v="Delivered"/>
    <s v="Mobile App"/>
    <n v="4"/>
    <n v="2499"/>
    <n v="249.9"/>
    <n v="2249.1"/>
    <n v="1450"/>
    <n v="799.09999999999991"/>
    <n v="0"/>
    <s v="May"/>
    <n v="2026"/>
    <x v="0"/>
  </r>
  <r>
    <s v="ORD100453"/>
    <d v="2026-05-26T00:00:00"/>
    <s v="CUST1194"/>
    <s v="Arjun Rao"/>
    <s v="Male"/>
    <n v="33"/>
    <x v="21"/>
    <s v="East"/>
    <s v="P003"/>
    <x v="9"/>
    <x v="3"/>
    <s v="Wearables"/>
    <n v="1"/>
    <n v="3299"/>
    <n v="0.2"/>
    <n v="2100"/>
    <x v="1"/>
    <s v="Delivered"/>
    <s v="Mobile App"/>
    <n v="5"/>
    <n v="3299"/>
    <n v="659.80000000000007"/>
    <n v="2639.2"/>
    <n v="2100"/>
    <n v="539.19999999999982"/>
    <n v="0"/>
    <s v="May"/>
    <n v="2026"/>
    <x v="3"/>
  </r>
  <r>
    <s v="ORD101481"/>
    <d v="2026-05-26T00:00:00"/>
    <s v="CUST1115"/>
    <s v="Vansh Chopra"/>
    <s v="Female"/>
    <n v="29"/>
    <x v="7"/>
    <s v="West"/>
    <s v="P018"/>
    <x v="16"/>
    <x v="5"/>
    <s v="Sports"/>
    <n v="2"/>
    <n v="2199"/>
    <n v="0.05"/>
    <n v="2500"/>
    <x v="0"/>
    <s v="Delivered"/>
    <s v="Mobile App"/>
    <n v="3"/>
    <n v="4398"/>
    <n v="219.9"/>
    <n v="4178.1000000000004"/>
    <n v="2500"/>
    <n v="1678.1000000000004"/>
    <n v="0"/>
    <s v="May"/>
    <n v="2026"/>
    <x v="3"/>
  </r>
  <r>
    <s v="ORD103021"/>
    <d v="2026-05-26T00:00:00"/>
    <s v="CUST1060"/>
    <s v="Varun Jain"/>
    <s v="Male"/>
    <n v="34"/>
    <x v="9"/>
    <s v="North"/>
    <s v="P022"/>
    <x v="4"/>
    <x v="1"/>
    <s v="Skincare"/>
    <n v="4"/>
    <n v="799"/>
    <n v="0.2"/>
    <n v="1440"/>
    <x v="5"/>
    <s v="Returned"/>
    <s v="Website"/>
    <n v="4"/>
    <n v="3196"/>
    <n v="639.20000000000005"/>
    <n v="2556.8000000000002"/>
    <n v="1440"/>
    <n v="1116.8000000000002"/>
    <n v="0"/>
    <s v="May"/>
    <n v="2026"/>
    <x v="3"/>
  </r>
  <r>
    <s v="ORD103603"/>
    <d v="2026-05-26T00:00:00"/>
    <s v="CUST0915"/>
    <s v="Anjali Verma"/>
    <s v="Male"/>
    <n v="23"/>
    <x v="2"/>
    <s v="East"/>
    <s v="P019"/>
    <x v="18"/>
    <x v="5"/>
    <s v="Sports"/>
    <n v="1"/>
    <n v="1499"/>
    <n v="0.2"/>
    <n v="800"/>
    <x v="5"/>
    <s v="Delivered"/>
    <s v="Website"/>
    <n v="5"/>
    <n v="1499"/>
    <n v="299.8"/>
    <n v="1199.2"/>
    <n v="800"/>
    <n v="399.20000000000005"/>
    <n v="0"/>
    <s v="May"/>
    <n v="2026"/>
    <x v="0"/>
  </r>
  <r>
    <s v="ORD102591"/>
    <d v="2026-05-26T00:00:00"/>
    <s v="CUST1893"/>
    <s v="Akash Bansal"/>
    <s v="Male"/>
    <n v="43"/>
    <x v="23"/>
    <s v="West"/>
    <s v="P016"/>
    <x v="28"/>
    <x v="5"/>
    <s v="Fitness"/>
    <n v="2"/>
    <n v="999"/>
    <n v="0"/>
    <n v="1040"/>
    <x v="0"/>
    <s v="Delivered"/>
    <s v="Mobile App"/>
    <n v="3"/>
    <n v="1998"/>
    <n v="0"/>
    <n v="1998"/>
    <n v="1040"/>
    <n v="958"/>
    <n v="0"/>
    <s v="May"/>
    <n v="2026"/>
    <x v="2"/>
  </r>
  <r>
    <s v="ORD100030"/>
    <d v="2026-05-26T00:00:00"/>
    <s v="CUST0465"/>
    <s v="Sakshi Mishra"/>
    <s v="Male"/>
    <n v="22"/>
    <x v="14"/>
    <s v="South"/>
    <s v="P008"/>
    <x v="2"/>
    <x v="2"/>
    <s v="Clothing"/>
    <n v="3"/>
    <n v="799"/>
    <n v="0.3"/>
    <n v="1170"/>
    <x v="0"/>
    <s v="Delivered"/>
    <s v="Mobile App"/>
    <n v="4"/>
    <n v="2397"/>
    <n v="719.1"/>
    <n v="1677.9"/>
    <n v="1170"/>
    <n v="507.90000000000009"/>
    <n v="0"/>
    <s v="May"/>
    <n v="2026"/>
    <x v="0"/>
  </r>
  <r>
    <s v="ORD100170"/>
    <d v="2026-05-26T00:00:00"/>
    <s v="CUST0763"/>
    <s v="Vansh Chopra"/>
    <s v="Male"/>
    <n v="30"/>
    <x v="15"/>
    <s v="West"/>
    <s v="P004"/>
    <x v="19"/>
    <x v="3"/>
    <s v="Accessories"/>
    <n v="1"/>
    <n v="899"/>
    <n v="0.05"/>
    <n v="480"/>
    <x v="0"/>
    <s v="Delivered"/>
    <s v="Website"/>
    <n v="4"/>
    <n v="899"/>
    <n v="44.95"/>
    <n v="854.05"/>
    <n v="480"/>
    <n v="374.04999999999995"/>
    <n v="0"/>
    <s v="May"/>
    <n v="2026"/>
    <x v="3"/>
  </r>
  <r>
    <s v="ORD103808"/>
    <d v="2026-05-26T00:00:00"/>
    <s v="CUST1114"/>
    <s v="Rohan Rao"/>
    <s v="Male"/>
    <n v="35"/>
    <x v="6"/>
    <s v="North"/>
    <s v="P014"/>
    <x v="29"/>
    <x v="0"/>
    <s v="Home Decor"/>
    <n v="1"/>
    <n v="1299"/>
    <n v="0.05"/>
    <n v="690"/>
    <x v="0"/>
    <s v="Delivered"/>
    <s v="Mobile App"/>
    <n v="4"/>
    <n v="1299"/>
    <n v="64.95"/>
    <n v="1234.05"/>
    <n v="690"/>
    <n v="544.04999999999995"/>
    <n v="0"/>
    <s v="May"/>
    <n v="2026"/>
    <x v="3"/>
  </r>
  <r>
    <s v="ORD100545"/>
    <d v="2026-05-26T00:00:00"/>
    <s v="CUST1217"/>
    <s v="Diya Mishra"/>
    <s v="Male"/>
    <n v="24"/>
    <x v="1"/>
    <s v="North"/>
    <s v="P018"/>
    <x v="16"/>
    <x v="5"/>
    <s v="Sports"/>
    <n v="1"/>
    <n v="2199"/>
    <n v="0.2"/>
    <n v="1250"/>
    <x v="1"/>
    <s v="Delivered"/>
    <s v="Website"/>
    <n v="5"/>
    <n v="2199"/>
    <n v="439.8"/>
    <n v="1759.2"/>
    <n v="1250"/>
    <n v="509.20000000000005"/>
    <n v="0"/>
    <s v="May"/>
    <n v="2026"/>
    <x v="0"/>
  </r>
  <r>
    <s v="ORD103899"/>
    <d v="2026-05-26T00:00:00"/>
    <s v="CUST0828"/>
    <s v="Ananya Kumar"/>
    <s v="Male"/>
    <n v="18"/>
    <x v="2"/>
    <s v="East"/>
    <s v="P022"/>
    <x v="4"/>
    <x v="1"/>
    <s v="Skincare"/>
    <n v="1"/>
    <n v="799"/>
    <n v="0.1"/>
    <n v="360"/>
    <x v="1"/>
    <s v="Returned"/>
    <s v="Mobile App"/>
    <n v="5"/>
    <n v="799"/>
    <n v="79.900000000000006"/>
    <n v="719.1"/>
    <n v="360"/>
    <n v="359.1"/>
    <n v="0"/>
    <s v="May"/>
    <n v="2026"/>
    <x v="0"/>
  </r>
  <r>
    <s v="ORD100738"/>
    <d v="2026-05-26T00:00:00"/>
    <s v="CUST1183"/>
    <s v="Shivam Mehta"/>
    <s v="Female"/>
    <n v="32"/>
    <x v="0"/>
    <s v="East"/>
    <s v="P030"/>
    <x v="7"/>
    <x v="4"/>
    <s v="Self Development"/>
    <n v="2"/>
    <n v="599"/>
    <n v="0.1"/>
    <n v="520"/>
    <x v="4"/>
    <s v="Delivered"/>
    <s v="Mobile App"/>
    <n v="5"/>
    <n v="1198"/>
    <n v="119.80000000000001"/>
    <n v="1078.2"/>
    <n v="520"/>
    <n v="558.20000000000005"/>
    <n v="0"/>
    <s v="May"/>
    <n v="2026"/>
    <x v="3"/>
  </r>
  <r>
    <s v="ORD100180"/>
    <d v="2026-05-26T00:00:00"/>
    <s v="CUST1022"/>
    <s v="Pooja Kapoor"/>
    <s v="Male"/>
    <n v="21"/>
    <x v="14"/>
    <s v="South"/>
    <s v="P001"/>
    <x v="6"/>
    <x v="3"/>
    <s v="Audio"/>
    <n v="2"/>
    <n v="2499"/>
    <n v="0.05"/>
    <n v="3100"/>
    <x v="0"/>
    <s v="Delivered"/>
    <s v="Mobile App"/>
    <n v="5"/>
    <n v="4998"/>
    <n v="249.9"/>
    <n v="4748.1000000000004"/>
    <n v="3100"/>
    <n v="1648.1000000000004"/>
    <n v="0"/>
    <s v="May"/>
    <n v="2026"/>
    <x v="0"/>
  </r>
  <r>
    <s v="ORD101004"/>
    <d v="2026-05-27T00:00:00"/>
    <s v="CUST1478"/>
    <s v="Kabir Gupta"/>
    <s v="Female"/>
    <n v="25"/>
    <x v="11"/>
    <s v="West"/>
    <s v="P009"/>
    <x v="21"/>
    <x v="2"/>
    <s v="Clothing"/>
    <n v="2"/>
    <n v="1999"/>
    <n v="0.15"/>
    <n v="2100"/>
    <x v="0"/>
    <s v="Delivered"/>
    <s v="Mobile App"/>
    <n v="3"/>
    <n v="3998"/>
    <n v="599.69999999999993"/>
    <n v="3398.3"/>
    <n v="2100"/>
    <n v="1298.3000000000002"/>
    <n v="0"/>
    <s v="May"/>
    <n v="2026"/>
    <x v="0"/>
  </r>
  <r>
    <s v="ORD103295"/>
    <d v="2026-05-27T00:00:00"/>
    <s v="CUST1888"/>
    <s v="Aarav Sharma"/>
    <s v="Female"/>
    <n v="43"/>
    <x v="15"/>
    <s v="West"/>
    <s v="P013"/>
    <x v="22"/>
    <x v="0"/>
    <s v="Cookware"/>
    <n v="2"/>
    <n v="4299"/>
    <n v="0.05"/>
    <n v="5400"/>
    <x v="4"/>
    <s v="Delivered"/>
    <s v="Mobile App"/>
    <n v="3"/>
    <n v="8598"/>
    <n v="429.90000000000003"/>
    <n v="8168.1"/>
    <n v="5400"/>
    <n v="2768.1000000000004"/>
    <n v="0"/>
    <s v="May"/>
    <n v="2026"/>
    <x v="2"/>
  </r>
  <r>
    <s v="ORD102930"/>
    <d v="2026-05-27T00:00:00"/>
    <s v="CUST0571"/>
    <s v="Vansh Chopra"/>
    <s v="Female"/>
    <n v="41"/>
    <x v="15"/>
    <s v="West"/>
    <s v="P015"/>
    <x v="23"/>
    <x v="0"/>
    <s v="Home Decor"/>
    <n v="1"/>
    <n v="1599"/>
    <n v="0.15"/>
    <n v="850"/>
    <x v="0"/>
    <s v="Delivered"/>
    <s v="Website"/>
    <n v="4"/>
    <n v="1599"/>
    <n v="239.85"/>
    <n v="1359.15"/>
    <n v="850"/>
    <n v="509.15000000000009"/>
    <n v="0"/>
    <s v="May"/>
    <n v="2026"/>
    <x v="2"/>
  </r>
  <r>
    <s v="ORD100289"/>
    <d v="2026-05-27T00:00:00"/>
    <s v="CUST1422"/>
    <s v="Aditya Kapoor"/>
    <s v="Female"/>
    <n v="43"/>
    <x v="15"/>
    <s v="West"/>
    <s v="P004"/>
    <x v="19"/>
    <x v="3"/>
    <s v="Accessories"/>
    <n v="1"/>
    <n v="899"/>
    <n v="0.1"/>
    <n v="480"/>
    <x v="2"/>
    <s v="Delivered"/>
    <s v="Website"/>
    <n v="5"/>
    <n v="899"/>
    <n v="89.9"/>
    <n v="809.1"/>
    <n v="480"/>
    <n v="329.1"/>
    <n v="0"/>
    <s v="May"/>
    <n v="2026"/>
    <x v="2"/>
  </r>
  <r>
    <s v="ORD101421"/>
    <d v="2026-05-27T00:00:00"/>
    <s v="CUST1112"/>
    <s v="Ishaan Malhotra"/>
    <s v="Male"/>
    <n v="29"/>
    <x v="9"/>
    <s v="North"/>
    <s v="P010"/>
    <x v="26"/>
    <x v="2"/>
    <s v="Clothing"/>
    <n v="1"/>
    <n v="1499"/>
    <n v="0"/>
    <n v="780"/>
    <x v="4"/>
    <s v="Delivered"/>
    <s v="Website"/>
    <n v="3"/>
    <n v="1499"/>
    <n v="0"/>
    <n v="1499"/>
    <n v="780"/>
    <n v="719"/>
    <n v="0"/>
    <s v="May"/>
    <n v="2026"/>
    <x v="3"/>
  </r>
  <r>
    <s v="ORD100246"/>
    <d v="2026-05-27T00:00:00"/>
    <s v="CUST2170"/>
    <s v="Rohan Rao"/>
    <s v="Female"/>
    <n v="31"/>
    <x v="11"/>
    <s v="West"/>
    <s v="P002"/>
    <x v="10"/>
    <x v="3"/>
    <s v="Audio"/>
    <n v="1"/>
    <n v="1899"/>
    <n v="0.3"/>
    <n v="1120"/>
    <x v="2"/>
    <s v="Delivered"/>
    <s v="Mobile App"/>
    <n v="5"/>
    <n v="1899"/>
    <n v="569.69999999999993"/>
    <n v="1329.3000000000002"/>
    <n v="1120"/>
    <n v="209.30000000000018"/>
    <n v="0"/>
    <s v="May"/>
    <n v="2026"/>
    <x v="3"/>
  </r>
  <r>
    <s v="ORD100756"/>
    <d v="2026-05-28T00:00:00"/>
    <s v="CUST2164"/>
    <s v="Karan Jain"/>
    <s v="Female"/>
    <n v="34"/>
    <x v="11"/>
    <s v="West"/>
    <s v="P004"/>
    <x v="19"/>
    <x v="3"/>
    <s v="Accessories"/>
    <n v="3"/>
    <n v="899"/>
    <n v="0.1"/>
    <n v="1440"/>
    <x v="4"/>
    <s v="Delivered"/>
    <s v="Website"/>
    <n v="2"/>
    <n v="2697"/>
    <n v="269.7"/>
    <n v="2427.3000000000002"/>
    <n v="1440"/>
    <n v="987.30000000000018"/>
    <n v="0"/>
    <s v="May"/>
    <n v="2026"/>
    <x v="3"/>
  </r>
  <r>
    <s v="ORD104465"/>
    <d v="2026-05-28T00:00:00"/>
    <s v="CUST0992"/>
    <s v="Aarav Sharma"/>
    <s v="Male"/>
    <n v="39"/>
    <x v="5"/>
    <s v="West"/>
    <s v="P017"/>
    <x v="17"/>
    <x v="5"/>
    <s v="Fitness"/>
    <n v="2"/>
    <n v="2499"/>
    <n v="0.05"/>
    <n v="2900"/>
    <x v="4"/>
    <s v="Delivered"/>
    <s v="Mobile App"/>
    <n v="5"/>
    <n v="4998"/>
    <n v="249.9"/>
    <n v="4748.1000000000004"/>
    <n v="2900"/>
    <n v="1848.1000000000004"/>
    <n v="0"/>
    <s v="May"/>
    <n v="2026"/>
    <x v="2"/>
  </r>
  <r>
    <s v="ORD101468"/>
    <d v="2026-05-28T00:00:00"/>
    <s v="CUST0816"/>
    <s v="Mohit Sharma"/>
    <s v="Male"/>
    <n v="36"/>
    <x v="16"/>
    <s v="North"/>
    <s v="P010"/>
    <x v="26"/>
    <x v="2"/>
    <s v="Clothing"/>
    <n v="2"/>
    <n v="1499"/>
    <n v="0.15"/>
    <n v="1560"/>
    <x v="0"/>
    <s v="Delivered"/>
    <s v="Mobile App"/>
    <n v="5"/>
    <n v="2998"/>
    <n v="449.7"/>
    <n v="2548.3000000000002"/>
    <n v="1560"/>
    <n v="988.30000000000018"/>
    <n v="0"/>
    <s v="May"/>
    <n v="2026"/>
    <x v="2"/>
  </r>
  <r>
    <s v="ORD104968"/>
    <d v="2026-05-28T00:00:00"/>
    <s v="CUST2176"/>
    <s v="Aarav Sharma"/>
    <s v="Female"/>
    <n v="51"/>
    <x v="18"/>
    <s v="South"/>
    <s v="P007"/>
    <x v="5"/>
    <x v="2"/>
    <s v="Footwear"/>
    <n v="4"/>
    <n v="2899"/>
    <n v="0"/>
    <n v="6800"/>
    <x v="0"/>
    <s v="Delivered"/>
    <s v="Mobile App"/>
    <n v="3"/>
    <n v="11596"/>
    <n v="0"/>
    <n v="11596"/>
    <n v="6800"/>
    <n v="4796"/>
    <n v="0"/>
    <s v="May"/>
    <n v="2026"/>
    <x v="1"/>
  </r>
  <r>
    <s v="ORD100503"/>
    <d v="2026-05-28T00:00:00"/>
    <s v="CUST0093"/>
    <s v="Kavya Patel"/>
    <s v="Male"/>
    <n v="18"/>
    <x v="5"/>
    <s v="West"/>
    <s v="P015"/>
    <x v="23"/>
    <x v="0"/>
    <s v="Home Decor"/>
    <n v="1"/>
    <n v="1599"/>
    <n v="0.15"/>
    <n v="850"/>
    <x v="1"/>
    <s v="Delivered"/>
    <s v="Website"/>
    <n v="4"/>
    <n v="1599"/>
    <n v="239.85"/>
    <n v="1359.15"/>
    <n v="850"/>
    <n v="509.15000000000009"/>
    <n v="0"/>
    <s v="May"/>
    <n v="2026"/>
    <x v="0"/>
  </r>
  <r>
    <s v="ORD100322"/>
    <d v="2026-05-28T00:00:00"/>
    <s v="CUST1879"/>
    <s v="Aditi Saxena"/>
    <s v="Female"/>
    <n v="40"/>
    <x v="9"/>
    <s v="North"/>
    <s v="P017"/>
    <x v="17"/>
    <x v="5"/>
    <s v="Fitness"/>
    <n v="1"/>
    <n v="2499"/>
    <n v="0.1"/>
    <n v="1450"/>
    <x v="3"/>
    <s v="Delivered"/>
    <s v="Mobile App"/>
    <n v="4"/>
    <n v="2499"/>
    <n v="249.9"/>
    <n v="2249.1"/>
    <n v="1450"/>
    <n v="799.09999999999991"/>
    <n v="0"/>
    <s v="May"/>
    <n v="2026"/>
    <x v="2"/>
  </r>
  <r>
    <s v="ORD104459"/>
    <d v="2026-05-28T00:00:00"/>
    <s v="CUST1692"/>
    <s v="Ananya Kumar"/>
    <s v="Male"/>
    <n v="32"/>
    <x v="18"/>
    <s v="South"/>
    <s v="P006"/>
    <x v="8"/>
    <x v="2"/>
    <s v="Bags"/>
    <n v="1"/>
    <n v="1799"/>
    <n v="0.15"/>
    <n v="950"/>
    <x v="0"/>
    <s v="Delivered"/>
    <s v="Mobile App"/>
    <n v="4"/>
    <n v="1799"/>
    <n v="269.84999999999997"/>
    <n v="1529.15"/>
    <n v="950"/>
    <n v="579.15000000000009"/>
    <n v="0"/>
    <s v="May"/>
    <n v="2026"/>
    <x v="3"/>
  </r>
  <r>
    <s v="ORD100627"/>
    <d v="2026-05-28T00:00:00"/>
    <s v="CUST0210"/>
    <s v="Yash Agarwal"/>
    <s v="Female"/>
    <n v="33"/>
    <x v="11"/>
    <s v="West"/>
    <s v="P014"/>
    <x v="29"/>
    <x v="0"/>
    <s v="Home Decor"/>
    <n v="2"/>
    <n v="1299"/>
    <n v="0.15"/>
    <n v="1380"/>
    <x v="3"/>
    <s v="Cancelled"/>
    <s v="Mobile App"/>
    <m/>
    <n v="2598"/>
    <n v="389.7"/>
    <n v="2208.3000000000002"/>
    <n v="1380"/>
    <n v="828.30000000000018"/>
    <n v="0"/>
    <s v="May"/>
    <n v="2026"/>
    <x v="3"/>
  </r>
  <r>
    <s v="ORD102437"/>
    <d v="2026-05-29T00:00:00"/>
    <s v="CUST1576"/>
    <s v="Sanya Malhotra"/>
    <s v="Male"/>
    <n v="32"/>
    <x v="23"/>
    <s v="West"/>
    <s v="P006"/>
    <x v="8"/>
    <x v="2"/>
    <s v="Bags"/>
    <n v="1"/>
    <n v="1799"/>
    <n v="0.05"/>
    <n v="950"/>
    <x v="2"/>
    <s v="Delivered"/>
    <s v="Mobile App"/>
    <n v="4"/>
    <n v="1799"/>
    <n v="89.95"/>
    <n v="1709.05"/>
    <n v="950"/>
    <n v="759.05"/>
    <n v="0"/>
    <s v="May"/>
    <n v="2026"/>
    <x v="3"/>
  </r>
  <r>
    <s v="ORD103114"/>
    <d v="2026-05-29T00:00:00"/>
    <s v="CUST1146"/>
    <s v="Rohan Rao"/>
    <s v="Female"/>
    <n v="48"/>
    <x v="12"/>
    <s v="West"/>
    <s v="P025"/>
    <x v="1"/>
    <x v="1"/>
    <s v="Skincare"/>
    <n v="3"/>
    <n v="699"/>
    <n v="0.05"/>
    <n v="930"/>
    <x v="0"/>
    <s v="Delivered"/>
    <s v="Website"/>
    <n v="5"/>
    <n v="2097"/>
    <n v="104.85000000000001"/>
    <n v="1992.15"/>
    <n v="930"/>
    <n v="1062.1500000000001"/>
    <n v="0"/>
    <s v="May"/>
    <n v="2026"/>
    <x v="1"/>
  </r>
  <r>
    <s v="ORD103179"/>
    <d v="2026-05-29T00:00:00"/>
    <s v="CUST1111"/>
    <s v="Aditi Saxena"/>
    <s v="Female"/>
    <n v="37"/>
    <x v="0"/>
    <s v="East"/>
    <s v="P020"/>
    <x v="14"/>
    <x v="5"/>
    <s v="Fitness"/>
    <n v="1"/>
    <n v="699"/>
    <n v="0.15"/>
    <n v="320"/>
    <x v="0"/>
    <s v="Delivered"/>
    <s v="Website"/>
    <n v="4"/>
    <n v="699"/>
    <n v="104.85"/>
    <n v="594.15"/>
    <n v="320"/>
    <n v="274.14999999999998"/>
    <n v="0"/>
    <s v="May"/>
    <n v="2026"/>
    <x v="2"/>
  </r>
  <r>
    <s v="ORD103962"/>
    <d v="2026-05-29T00:00:00"/>
    <s v="CUST1810"/>
    <s v="Yash Agarwal"/>
    <s v="Female"/>
    <n v="44"/>
    <x v="3"/>
    <s v="East"/>
    <s v="P028"/>
    <x v="12"/>
    <x v="4"/>
    <s v="Technology"/>
    <n v="1"/>
    <n v="1099"/>
    <n v="0.15"/>
    <n v="520"/>
    <x v="1"/>
    <s v="Delivered"/>
    <s v="Website"/>
    <n v="4"/>
    <n v="1099"/>
    <n v="164.85"/>
    <n v="934.15"/>
    <n v="520"/>
    <n v="414.15"/>
    <n v="0"/>
    <s v="May"/>
    <n v="2026"/>
    <x v="2"/>
  </r>
  <r>
    <s v="ORD102147"/>
    <d v="2026-05-29T00:00:00"/>
    <s v="CUST1345"/>
    <s v="Diya Mishra"/>
    <s v="Male"/>
    <n v="43"/>
    <x v="10"/>
    <s v="South"/>
    <s v="P009"/>
    <x v="21"/>
    <x v="2"/>
    <s v="Clothing"/>
    <n v="1"/>
    <n v="1999"/>
    <n v="0"/>
    <n v="1050"/>
    <x v="1"/>
    <s v="Delivered"/>
    <s v="Mobile App"/>
    <n v="4"/>
    <n v="1999"/>
    <n v="0"/>
    <n v="1999"/>
    <n v="1050"/>
    <n v="949"/>
    <n v="0"/>
    <s v="May"/>
    <n v="2026"/>
    <x v="2"/>
  </r>
  <r>
    <s v="ORD100945"/>
    <d v="2026-05-29T00:00:00"/>
    <s v="CUST1190"/>
    <s v="Kabir Gupta"/>
    <s v="Male"/>
    <n v="18"/>
    <x v="8"/>
    <s v="East"/>
    <s v="P021"/>
    <x v="3"/>
    <x v="1"/>
    <s v="Skincare"/>
    <n v="1"/>
    <n v="499"/>
    <n v="0.05"/>
    <n v="220"/>
    <x v="3"/>
    <s v="Delivered"/>
    <s v="Mobile App"/>
    <n v="5"/>
    <n v="499"/>
    <n v="24.950000000000003"/>
    <n v="474.05"/>
    <n v="220"/>
    <n v="254.05"/>
    <n v="0"/>
    <s v="May"/>
    <n v="2026"/>
    <x v="0"/>
  </r>
  <r>
    <s v="ORD103504"/>
    <d v="2026-05-29T00:00:00"/>
    <s v="CUST1440"/>
    <s v="Aarav Sharma"/>
    <s v="Male"/>
    <n v="28"/>
    <x v="7"/>
    <s v="West"/>
    <s v="P004"/>
    <x v="19"/>
    <x v="3"/>
    <s v="Accessories"/>
    <n v="1"/>
    <n v="899"/>
    <n v="0.15"/>
    <n v="480"/>
    <x v="0"/>
    <s v="Delivered"/>
    <s v="Mobile App"/>
    <n v="3"/>
    <n v="899"/>
    <n v="134.85"/>
    <n v="764.15"/>
    <n v="480"/>
    <n v="284.14999999999998"/>
    <n v="0"/>
    <s v="May"/>
    <n v="2026"/>
    <x v="3"/>
  </r>
  <r>
    <s v="ORD102320"/>
    <d v="2026-05-29T00:00:00"/>
    <s v="CUST1396"/>
    <s v="Karan Jain"/>
    <s v="Male"/>
    <n v="38"/>
    <x v="19"/>
    <s v="East"/>
    <s v="P028"/>
    <x v="12"/>
    <x v="4"/>
    <s v="Technology"/>
    <n v="3"/>
    <n v="1099"/>
    <n v="0.15"/>
    <n v="1560"/>
    <x v="0"/>
    <s v="Delivered"/>
    <s v="Mobile App"/>
    <n v="5"/>
    <n v="3297"/>
    <n v="494.54999999999995"/>
    <n v="2802.45"/>
    <n v="1560"/>
    <n v="1242.4499999999998"/>
    <n v="0"/>
    <s v="May"/>
    <n v="2026"/>
    <x v="2"/>
  </r>
  <r>
    <s v="ORD102038"/>
    <d v="2026-05-30T00:00:00"/>
    <s v="CUST0335"/>
    <s v="Isha Mehta"/>
    <s v="Male"/>
    <n v="25"/>
    <x v="12"/>
    <s v="West"/>
    <s v="P019"/>
    <x v="18"/>
    <x v="5"/>
    <s v="Sports"/>
    <n v="2"/>
    <n v="1499"/>
    <n v="0"/>
    <n v="1600"/>
    <x v="2"/>
    <s v="Delivered"/>
    <s v="Website"/>
    <n v="5"/>
    <n v="2998"/>
    <n v="0"/>
    <n v="2998"/>
    <n v="1600"/>
    <n v="1398"/>
    <n v="0"/>
    <s v="May"/>
    <n v="2026"/>
    <x v="0"/>
  </r>
  <r>
    <s v="ORD101991"/>
    <d v="2026-05-30T00:00:00"/>
    <s v="CUST0122"/>
    <s v="Rohan Rao"/>
    <s v="Male"/>
    <n v="48"/>
    <x v="2"/>
    <s v="East"/>
    <s v="P021"/>
    <x v="3"/>
    <x v="1"/>
    <s v="Skincare"/>
    <n v="1"/>
    <n v="499"/>
    <n v="0.15"/>
    <n v="220"/>
    <x v="5"/>
    <s v="Delivered"/>
    <s v="Mobile App"/>
    <n v="4"/>
    <n v="499"/>
    <n v="74.849999999999994"/>
    <n v="424.15"/>
    <n v="220"/>
    <n v="204.14999999999998"/>
    <n v="0"/>
    <s v="May"/>
    <n v="2026"/>
    <x v="1"/>
  </r>
  <r>
    <s v="ORD101708"/>
    <d v="2026-05-30T00:00:00"/>
    <s v="CUST0494"/>
    <s v="Aditya Kapoor"/>
    <s v="Female"/>
    <n v="50"/>
    <x v="0"/>
    <s v="East"/>
    <s v="P030"/>
    <x v="7"/>
    <x v="4"/>
    <s v="Self Development"/>
    <n v="3"/>
    <n v="599"/>
    <n v="0.2"/>
    <n v="780"/>
    <x v="3"/>
    <s v="Cancelled"/>
    <s v="Mobile App"/>
    <m/>
    <n v="1797"/>
    <n v="359.40000000000003"/>
    <n v="1437.6"/>
    <n v="780"/>
    <n v="657.59999999999991"/>
    <n v="0"/>
    <s v="May"/>
    <n v="2026"/>
    <x v="1"/>
  </r>
  <r>
    <s v="ORD103573"/>
    <d v="2026-05-30T00:00:00"/>
    <s v="CUST0387"/>
    <s v="Riya Verma"/>
    <s v="Male"/>
    <n v="25"/>
    <x v="21"/>
    <s v="East"/>
    <s v="P015"/>
    <x v="23"/>
    <x v="0"/>
    <s v="Home Decor"/>
    <n v="1"/>
    <n v="1599"/>
    <n v="0.1"/>
    <n v="850"/>
    <x v="0"/>
    <s v="Delivered"/>
    <s v="Mobile App"/>
    <n v="5"/>
    <n v="1599"/>
    <n v="159.9"/>
    <n v="1439.1"/>
    <n v="850"/>
    <n v="589.09999999999991"/>
    <n v="0"/>
    <s v="May"/>
    <n v="2026"/>
    <x v="0"/>
  </r>
  <r>
    <s v="ORD103017"/>
    <d v="2026-05-30T00:00:00"/>
    <s v="CUST0389"/>
    <s v="Akash Bansal"/>
    <s v="Male"/>
    <n v="45"/>
    <x v="11"/>
    <s v="West"/>
    <s v="P023"/>
    <x v="20"/>
    <x v="1"/>
    <s v="Haircare"/>
    <n v="1"/>
    <n v="649"/>
    <n v="0.15"/>
    <n v="290"/>
    <x v="2"/>
    <s v="Returned"/>
    <s v="Mobile App"/>
    <n v="5"/>
    <n v="649"/>
    <n v="97.35"/>
    <n v="551.65"/>
    <n v="290"/>
    <n v="261.64999999999998"/>
    <n v="0"/>
    <s v="May"/>
    <n v="2026"/>
    <x v="2"/>
  </r>
  <r>
    <s v="ORD101975"/>
    <d v="2026-05-30T00:00:00"/>
    <s v="CUST1085"/>
    <s v="Kavya Patel"/>
    <s v="Male"/>
    <n v="40"/>
    <x v="15"/>
    <s v="West"/>
    <s v="P001"/>
    <x v="6"/>
    <x v="3"/>
    <s v="Audio"/>
    <n v="2"/>
    <n v="2499"/>
    <n v="0.1"/>
    <n v="3100"/>
    <x v="1"/>
    <s v="Delivered"/>
    <s v="Mobile App"/>
    <n v="5"/>
    <n v="4998"/>
    <n v="499.8"/>
    <n v="4498.2"/>
    <n v="3100"/>
    <n v="1398.1999999999998"/>
    <n v="0"/>
    <s v="May"/>
    <n v="2026"/>
    <x v="2"/>
  </r>
  <r>
    <s v="ORD103078"/>
    <d v="2026-05-30T00:00:00"/>
    <s v="CUST1212"/>
    <s v="Ananya Kumar"/>
    <s v="Female"/>
    <n v="18"/>
    <x v="4"/>
    <s v="South"/>
    <s v="P012"/>
    <x v="0"/>
    <x v="0"/>
    <s v="Kitchen"/>
    <n v="3"/>
    <n v="5999"/>
    <n v="0"/>
    <n v="11700"/>
    <x v="0"/>
    <s v="Delivered"/>
    <s v="Website"/>
    <n v="4"/>
    <n v="17997"/>
    <n v="0"/>
    <n v="17997"/>
    <n v="11700"/>
    <n v="6297"/>
    <n v="0"/>
    <s v="May"/>
    <n v="2026"/>
    <x v="0"/>
  </r>
  <r>
    <s v="ORD101386"/>
    <d v="2026-05-30T00:00:00"/>
    <s v="CUST1952"/>
    <s v="Aarav Sharma"/>
    <s v="Female"/>
    <n v="33"/>
    <x v="19"/>
    <s v="East"/>
    <s v="P025"/>
    <x v="1"/>
    <x v="1"/>
    <s v="Skincare"/>
    <n v="2"/>
    <n v="699"/>
    <n v="0.1"/>
    <n v="620"/>
    <x v="1"/>
    <s v="Delivered"/>
    <s v="Website"/>
    <n v="5"/>
    <n v="1398"/>
    <n v="139.80000000000001"/>
    <n v="1258.2"/>
    <n v="620"/>
    <n v="638.20000000000005"/>
    <n v="0"/>
    <s v="May"/>
    <n v="2026"/>
    <x v="3"/>
  </r>
  <r>
    <s v="ORD104090"/>
    <d v="2026-05-30T00:00:00"/>
    <s v="CUST1891"/>
    <s v="Riya Verma"/>
    <s v="Female"/>
    <n v="29"/>
    <x v="20"/>
    <s v="South"/>
    <s v="P026"/>
    <x v="15"/>
    <x v="4"/>
    <s v="Fiction"/>
    <n v="4"/>
    <n v="899"/>
    <n v="0.15"/>
    <n v="1680"/>
    <x v="0"/>
    <s v="Delivered"/>
    <s v="Mobile App"/>
    <n v="4"/>
    <n v="3596"/>
    <n v="539.4"/>
    <n v="3056.6"/>
    <n v="1680"/>
    <n v="1376.6"/>
    <n v="0"/>
    <s v="May"/>
    <n v="2026"/>
    <x v="3"/>
  </r>
  <r>
    <s v="ORD101092"/>
    <d v="2026-05-31T00:00:00"/>
    <s v="CUST2172"/>
    <s v="Ananya Kumar"/>
    <s v="Female"/>
    <n v="30"/>
    <x v="9"/>
    <s v="North"/>
    <s v="P008"/>
    <x v="2"/>
    <x v="2"/>
    <s v="Clothing"/>
    <n v="1"/>
    <n v="799"/>
    <n v="0"/>
    <n v="390"/>
    <x v="0"/>
    <s v="Delivered"/>
    <s v="Mobile App"/>
    <n v="4"/>
    <n v="799"/>
    <n v="0"/>
    <n v="799"/>
    <n v="390"/>
    <n v="409"/>
    <n v="0"/>
    <s v="May"/>
    <n v="2026"/>
    <x v="3"/>
  </r>
  <r>
    <s v="ORD103689"/>
    <d v="2026-05-31T00:00:00"/>
    <s v="CUST0156"/>
    <s v="Ananya Kumar"/>
    <s v="Female"/>
    <n v="29"/>
    <x v="8"/>
    <s v="East"/>
    <s v="P009"/>
    <x v="21"/>
    <x v="2"/>
    <s v="Clothing"/>
    <n v="4"/>
    <n v="1999"/>
    <n v="0"/>
    <n v="4200"/>
    <x v="0"/>
    <s v="Delivered"/>
    <s v="Website"/>
    <n v="2"/>
    <n v="7996"/>
    <n v="0"/>
    <n v="7996"/>
    <n v="4200"/>
    <n v="3796"/>
    <n v="0"/>
    <s v="May"/>
    <n v="2026"/>
    <x v="3"/>
  </r>
  <r>
    <s v="ORD102832"/>
    <d v="2026-05-31T00:00:00"/>
    <s v="CUST1478"/>
    <s v="Kabir Gupta"/>
    <s v="Male"/>
    <n v="27"/>
    <x v="0"/>
    <s v="East"/>
    <s v="P025"/>
    <x v="1"/>
    <x v="1"/>
    <s v="Skincare"/>
    <n v="3"/>
    <n v="699"/>
    <n v="0"/>
    <n v="930"/>
    <x v="1"/>
    <s v="Delivered"/>
    <s v="Website"/>
    <n v="5"/>
    <n v="2097"/>
    <n v="0"/>
    <n v="2097"/>
    <n v="930"/>
    <n v="1167"/>
    <n v="0"/>
    <s v="May"/>
    <n v="2026"/>
    <x v="3"/>
  </r>
  <r>
    <s v="ORD100243"/>
    <d v="2026-05-31T00:00:00"/>
    <s v="CUST0343"/>
    <s v="Aditi Saxena"/>
    <s v="Male"/>
    <n v="29"/>
    <x v="0"/>
    <s v="East"/>
    <s v="P011"/>
    <x v="24"/>
    <x v="0"/>
    <s v="Kitchen"/>
    <n v="1"/>
    <n v="3499"/>
    <n v="0"/>
    <n v="2250"/>
    <x v="1"/>
    <s v="Returned"/>
    <s v="Mobile App"/>
    <n v="5"/>
    <n v="3499"/>
    <n v="0"/>
    <n v="3499"/>
    <n v="2250"/>
    <n v="1249"/>
    <n v="0"/>
    <s v="May"/>
    <n v="2026"/>
    <x v="3"/>
  </r>
  <r>
    <s v="ORD102269"/>
    <d v="2026-05-31T00:00:00"/>
    <s v="CUST1425"/>
    <s v="Sakshi Mishra"/>
    <s v="Male"/>
    <n v="26"/>
    <x v="22"/>
    <s v="South"/>
    <s v="P026"/>
    <x v="15"/>
    <x v="4"/>
    <s v="Fiction"/>
    <n v="1"/>
    <n v="899"/>
    <n v="0"/>
    <n v="420"/>
    <x v="3"/>
    <s v="Cancelled"/>
    <s v="Mobile App"/>
    <m/>
    <n v="899"/>
    <n v="0"/>
    <n v="899"/>
    <n v="420"/>
    <n v="479"/>
    <n v="0"/>
    <s v="May"/>
    <n v="2026"/>
    <x v="3"/>
  </r>
  <r>
    <s v="ORD101277"/>
    <d v="2026-05-31T00:00:00"/>
    <s v="CUST0325"/>
    <s v="Akash Bansal"/>
    <s v="Male"/>
    <n v="24"/>
    <x v="18"/>
    <s v="South"/>
    <s v="P004"/>
    <x v="19"/>
    <x v="3"/>
    <s v="Accessories"/>
    <n v="1"/>
    <n v="899"/>
    <n v="0.05"/>
    <n v="480"/>
    <x v="4"/>
    <s v="Delivered"/>
    <s v="Mobile App"/>
    <n v="4"/>
    <n v="899"/>
    <n v="44.95"/>
    <n v="854.05"/>
    <n v="480"/>
    <n v="374.04999999999995"/>
    <n v="0"/>
    <s v="May"/>
    <n v="2026"/>
    <x v="0"/>
  </r>
  <r>
    <s v="ORD100356"/>
    <d v="2026-05-31T00:00:00"/>
    <s v="CUST2047"/>
    <s v="Shivam Mehta"/>
    <s v="Male"/>
    <n v="28"/>
    <x v="21"/>
    <s v="East"/>
    <s v="P028"/>
    <x v="12"/>
    <x v="4"/>
    <s v="Technology"/>
    <n v="3"/>
    <n v="1099"/>
    <n v="0.05"/>
    <n v="1560"/>
    <x v="0"/>
    <s v="Delivered"/>
    <s v="Mobile App"/>
    <n v="5"/>
    <n v="3297"/>
    <n v="164.85000000000002"/>
    <n v="3132.15"/>
    <n v="1560"/>
    <n v="1572.15"/>
    <n v="0"/>
    <s v="May"/>
    <n v="2026"/>
    <x v="3"/>
  </r>
  <r>
    <s v="ORD104760"/>
    <d v="2026-05-31T00:00:00"/>
    <s v="CUST0786"/>
    <s v="Yash Agarwal"/>
    <s v="Male"/>
    <n v="48"/>
    <x v="21"/>
    <s v="East"/>
    <s v="P030"/>
    <x v="7"/>
    <x v="4"/>
    <s v="Self Development"/>
    <n v="1"/>
    <n v="599"/>
    <n v="0.15"/>
    <n v="260"/>
    <x v="5"/>
    <s v="Delivered"/>
    <s v="Website"/>
    <n v="5"/>
    <n v="599"/>
    <n v="89.85"/>
    <n v="509.15"/>
    <n v="260"/>
    <n v="249.14999999999998"/>
    <n v="0"/>
    <s v="May"/>
    <n v="2026"/>
    <x v="1"/>
  </r>
  <r>
    <s v="ORD100703"/>
    <d v="2026-05-31T00:00:00"/>
    <s v="CUST0448"/>
    <s v="Aarav Sharma"/>
    <s v="Male"/>
    <n v="34"/>
    <x v="9"/>
    <s v="North"/>
    <s v="P016"/>
    <x v="28"/>
    <x v="5"/>
    <s v="Fitness"/>
    <n v="2"/>
    <n v="999"/>
    <n v="0.2"/>
    <n v="1040"/>
    <x v="3"/>
    <s v="Delivered"/>
    <s v="Mobile App"/>
    <n v="5"/>
    <n v="1998"/>
    <n v="399.6"/>
    <n v="1598.4"/>
    <n v="1040"/>
    <n v="558.40000000000009"/>
    <n v="0"/>
    <s v="May"/>
    <n v="2026"/>
    <x v="3"/>
  </r>
  <r>
    <s v="ORD102035"/>
    <d v="2026-05-31T00:00:00"/>
    <s v="CUST1304"/>
    <s v="Ishaan Malhotra"/>
    <s v="Female"/>
    <n v="24"/>
    <x v="10"/>
    <s v="South"/>
    <s v="P028"/>
    <x v="12"/>
    <x v="4"/>
    <s v="Technology"/>
    <n v="2"/>
    <n v="1099"/>
    <n v="0.2"/>
    <n v="1040"/>
    <x v="3"/>
    <s v="Delivered"/>
    <s v="Mobile App"/>
    <n v="5"/>
    <n v="2198"/>
    <n v="439.6"/>
    <n v="1758.4"/>
    <n v="1040"/>
    <n v="718.40000000000009"/>
    <n v="0"/>
    <s v="May"/>
    <n v="2026"/>
    <x v="0"/>
  </r>
  <r>
    <s v="ORD101413"/>
    <d v="2026-05-31T00:00:00"/>
    <s v="CUST1887"/>
    <s v="Shivam Mehta"/>
    <s v="Female"/>
    <n v="29"/>
    <x v="16"/>
    <s v="North"/>
    <s v="P019"/>
    <x v="18"/>
    <x v="5"/>
    <s v="Sports"/>
    <n v="1"/>
    <n v="1499"/>
    <n v="0.25"/>
    <n v="800"/>
    <x v="3"/>
    <s v="Delivered"/>
    <s v="Mobile App"/>
    <n v="4"/>
    <n v="1499"/>
    <n v="374.75"/>
    <n v="1124.25"/>
    <n v="800"/>
    <n v="324.25"/>
    <n v="0"/>
    <s v="May"/>
    <n v="2026"/>
    <x v="3"/>
  </r>
  <r>
    <s v="ORD104461"/>
    <d v="2026-05-31T00:00:00"/>
    <s v="CUST1105"/>
    <s v="Sakshi Mishra"/>
    <s v="Male"/>
    <n v="18"/>
    <x v="23"/>
    <s v="West"/>
    <s v="P008"/>
    <x v="2"/>
    <x v="2"/>
    <s v="Clothing"/>
    <n v="2"/>
    <n v="799"/>
    <n v="0.05"/>
    <n v="780"/>
    <x v="0"/>
    <s v="Delivered"/>
    <s v="Mobile App"/>
    <n v="5"/>
    <n v="1598"/>
    <n v="79.900000000000006"/>
    <n v="1518.1"/>
    <n v="780"/>
    <n v="738.09999999999991"/>
    <n v="0"/>
    <s v="May"/>
    <n v="2026"/>
    <x v="0"/>
  </r>
  <r>
    <s v="ORD101521"/>
    <d v="2026-06-01T00:00:00"/>
    <s v="CUST1774"/>
    <s v="Aditya Kapoor"/>
    <s v="Female"/>
    <n v="40"/>
    <x v="15"/>
    <s v="West"/>
    <s v="P002"/>
    <x v="10"/>
    <x v="3"/>
    <s v="Audio"/>
    <n v="1"/>
    <n v="1899"/>
    <n v="0.2"/>
    <n v="1120"/>
    <x v="3"/>
    <s v="Delivered"/>
    <s v="Mobile App"/>
    <n v="5"/>
    <n v="1899"/>
    <n v="379.8"/>
    <n v="1519.2"/>
    <n v="1120"/>
    <n v="399.20000000000005"/>
    <n v="0"/>
    <s v="Jun"/>
    <n v="2026"/>
    <x v="2"/>
  </r>
  <r>
    <s v="ORD102561"/>
    <d v="2026-06-01T00:00:00"/>
    <s v="CUST1467"/>
    <s v="Vansh Chopra"/>
    <s v="Female"/>
    <n v="36"/>
    <x v="8"/>
    <s v="East"/>
    <s v="P006"/>
    <x v="8"/>
    <x v="2"/>
    <s v="Bags"/>
    <n v="1"/>
    <n v="1799"/>
    <n v="0.1"/>
    <n v="950"/>
    <x v="0"/>
    <s v="Delivered"/>
    <s v="Mobile App"/>
    <n v="5"/>
    <n v="1799"/>
    <n v="179.9"/>
    <n v="1619.1"/>
    <n v="950"/>
    <n v="669.09999999999991"/>
    <n v="0"/>
    <s v="Jun"/>
    <n v="2026"/>
    <x v="2"/>
  </r>
  <r>
    <s v="ORD101154"/>
    <d v="2026-06-01T00:00:00"/>
    <s v="CUST0770"/>
    <s v="Manish Agarwal"/>
    <s v="Male"/>
    <n v="21"/>
    <x v="6"/>
    <s v="North"/>
    <s v="P027"/>
    <x v="25"/>
    <x v="4"/>
    <s v="Business"/>
    <n v="1"/>
    <n v="699"/>
    <n v="0.15"/>
    <n v="300"/>
    <x v="4"/>
    <s v="Delivered"/>
    <s v="Mobile App"/>
    <n v="5"/>
    <n v="699"/>
    <n v="104.85"/>
    <n v="594.15"/>
    <n v="300"/>
    <n v="294.14999999999998"/>
    <n v="0"/>
    <s v="Jun"/>
    <n v="2026"/>
    <x v="0"/>
  </r>
  <r>
    <s v="ORD102572"/>
    <d v="2026-06-01T00:00:00"/>
    <s v="CUST1160"/>
    <s v="Sanya Malhotra"/>
    <s v="Female"/>
    <n v="30"/>
    <x v="11"/>
    <s v="West"/>
    <s v="P026"/>
    <x v="15"/>
    <x v="4"/>
    <s v="Fiction"/>
    <n v="2"/>
    <n v="899"/>
    <n v="0.1"/>
    <n v="840"/>
    <x v="3"/>
    <s v="Delivered"/>
    <s v="Mobile App"/>
    <n v="2"/>
    <n v="1798"/>
    <n v="179.8"/>
    <n v="1618.2"/>
    <n v="840"/>
    <n v="778.2"/>
    <n v="0"/>
    <s v="Jun"/>
    <n v="2026"/>
    <x v="3"/>
  </r>
  <r>
    <s v="ORD103135"/>
    <d v="2026-06-01T00:00:00"/>
    <s v="CUST2046"/>
    <s v="Pooja Kapoor"/>
    <s v="Female"/>
    <n v="34"/>
    <x v="20"/>
    <s v="South"/>
    <s v="P011"/>
    <x v="24"/>
    <x v="0"/>
    <s v="Kitchen"/>
    <n v="1"/>
    <n v="3499"/>
    <n v="0.15"/>
    <n v="2250"/>
    <x v="5"/>
    <s v="Delivered"/>
    <s v="Mobile App"/>
    <n v="4"/>
    <n v="3499"/>
    <n v="524.85"/>
    <n v="2974.15"/>
    <n v="2250"/>
    <n v="724.15000000000009"/>
    <n v="0"/>
    <s v="Jun"/>
    <n v="2026"/>
    <x v="3"/>
  </r>
  <r>
    <s v="ORD103533"/>
    <d v="2026-06-01T00:00:00"/>
    <s v="CUST1924"/>
    <s v="Varun Jain"/>
    <s v="Female"/>
    <n v="33"/>
    <x v="11"/>
    <s v="West"/>
    <s v="P006"/>
    <x v="8"/>
    <x v="2"/>
    <s v="Bags"/>
    <n v="1"/>
    <n v="1799"/>
    <n v="0.05"/>
    <n v="950"/>
    <x v="1"/>
    <s v="Delivered"/>
    <s v="Website"/>
    <n v="5"/>
    <n v="1799"/>
    <n v="89.95"/>
    <n v="1709.05"/>
    <n v="950"/>
    <n v="759.05"/>
    <n v="0"/>
    <s v="Jun"/>
    <n v="2026"/>
    <x v="3"/>
  </r>
  <r>
    <s v="ORD101679"/>
    <d v="2026-06-01T00:00:00"/>
    <s v="CUST1000"/>
    <s v="Sanya Malhotra"/>
    <s v="Male"/>
    <n v="27"/>
    <x v="1"/>
    <s v="North"/>
    <s v="P014"/>
    <x v="29"/>
    <x v="0"/>
    <s v="Home Decor"/>
    <n v="3"/>
    <n v="1299"/>
    <n v="0.05"/>
    <n v="2070"/>
    <x v="1"/>
    <s v="Delivered"/>
    <s v="Mobile App"/>
    <n v="3"/>
    <n v="3897"/>
    <n v="194.85000000000002"/>
    <n v="3702.15"/>
    <n v="2070"/>
    <n v="1632.15"/>
    <n v="0"/>
    <s v="Jun"/>
    <n v="2026"/>
    <x v="3"/>
  </r>
  <r>
    <s v="ORD102146"/>
    <d v="2026-06-01T00:00:00"/>
    <s v="CUST2156"/>
    <s v="Rahul Kumar"/>
    <s v="Male"/>
    <n v="21"/>
    <x v="14"/>
    <s v="South"/>
    <s v="P001"/>
    <x v="6"/>
    <x v="3"/>
    <s v="Audio"/>
    <n v="3"/>
    <n v="2499"/>
    <n v="0.3"/>
    <n v="4650"/>
    <x v="4"/>
    <s v="Delivered"/>
    <s v="Mobile App"/>
    <n v="4"/>
    <n v="7497"/>
    <n v="2249.1"/>
    <n v="5247.9"/>
    <n v="4650"/>
    <n v="597.89999999999964"/>
    <n v="0"/>
    <s v="Jun"/>
    <n v="2026"/>
    <x v="0"/>
  </r>
  <r>
    <s v="ORD101714"/>
    <d v="2026-06-01T00:00:00"/>
    <s v="CUST1858"/>
    <s v="Manish Agarwal"/>
    <s v="Male"/>
    <n v="29"/>
    <x v="19"/>
    <s v="East"/>
    <s v="P029"/>
    <x v="11"/>
    <x v="4"/>
    <s v="Technology"/>
    <n v="3"/>
    <n v="1299"/>
    <n v="0.1"/>
    <n v="1830"/>
    <x v="0"/>
    <s v="Returned"/>
    <s v="Mobile App"/>
    <n v="4"/>
    <n v="3897"/>
    <n v="389.70000000000005"/>
    <n v="3507.3"/>
    <n v="1830"/>
    <n v="1677.3000000000002"/>
    <n v="0"/>
    <s v="Jun"/>
    <n v="2026"/>
    <x v="3"/>
  </r>
  <r>
    <s v="ORD100801"/>
    <d v="2026-06-01T00:00:00"/>
    <s v="CUST2118"/>
    <s v="Kabir Gupta"/>
    <s v="Male"/>
    <n v="40"/>
    <x v="15"/>
    <s v="West"/>
    <s v="P009"/>
    <x v="21"/>
    <x v="2"/>
    <s v="Clothing"/>
    <n v="3"/>
    <n v="1999"/>
    <n v="0.1"/>
    <n v="3150"/>
    <x v="4"/>
    <s v="Delivered"/>
    <s v="Mobile App"/>
    <n v="5"/>
    <n v="5997"/>
    <n v="599.70000000000005"/>
    <n v="5397.3"/>
    <n v="3150"/>
    <n v="2247.3000000000002"/>
    <n v="0"/>
    <s v="Jun"/>
    <n v="2026"/>
    <x v="2"/>
  </r>
  <r>
    <s v="ORD104199"/>
    <d v="2026-06-01T00:00:00"/>
    <s v="CUST1057"/>
    <s v="Diya Mishra"/>
    <s v="Male"/>
    <n v="18"/>
    <x v="0"/>
    <s v="East"/>
    <s v="P009"/>
    <x v="21"/>
    <x v="2"/>
    <s v="Clothing"/>
    <n v="1"/>
    <n v="1999"/>
    <n v="0.1"/>
    <n v="1050"/>
    <x v="1"/>
    <s v="Delivered"/>
    <s v="Mobile App"/>
    <n v="5"/>
    <n v="1999"/>
    <n v="199.9"/>
    <n v="1799.1"/>
    <n v="1050"/>
    <n v="749.09999999999991"/>
    <n v="0"/>
    <s v="Jun"/>
    <n v="2026"/>
    <x v="0"/>
  </r>
  <r>
    <s v="ORD100444"/>
    <d v="2026-06-01T00:00:00"/>
    <s v="CUST0187"/>
    <s v="Vansh Chopra"/>
    <s v="Female"/>
    <n v="36"/>
    <x v="2"/>
    <s v="East"/>
    <s v="P003"/>
    <x v="9"/>
    <x v="3"/>
    <s v="Wearables"/>
    <n v="1"/>
    <n v="3299"/>
    <n v="0.1"/>
    <n v="2100"/>
    <x v="3"/>
    <s v="Delivered"/>
    <s v="Mobile App"/>
    <n v="4"/>
    <n v="3299"/>
    <n v="329.90000000000003"/>
    <n v="2969.1"/>
    <n v="2100"/>
    <n v="869.09999999999991"/>
    <n v="0"/>
    <s v="Jun"/>
    <n v="2026"/>
    <x v="2"/>
  </r>
  <r>
    <s v="ORD101795"/>
    <d v="2026-06-01T00:00:00"/>
    <s v="CUST1099"/>
    <s v="Kiara Chopra"/>
    <s v="Female"/>
    <n v="44"/>
    <x v="0"/>
    <s v="East"/>
    <s v="P010"/>
    <x v="26"/>
    <x v="2"/>
    <s v="Clothing"/>
    <n v="1"/>
    <n v="1499"/>
    <n v="0.05"/>
    <n v="780"/>
    <x v="4"/>
    <s v="Delivered"/>
    <s v="Website"/>
    <n v="3"/>
    <n v="1499"/>
    <n v="74.95"/>
    <n v="1424.05"/>
    <n v="780"/>
    <n v="644.04999999999995"/>
    <n v="0"/>
    <s v="Jun"/>
    <n v="2026"/>
    <x v="2"/>
  </r>
  <r>
    <s v="ORD100548"/>
    <d v="2026-06-02T00:00:00"/>
    <s v="CUST0387"/>
    <s v="Riya Verma"/>
    <s v="Male"/>
    <n v="48"/>
    <x v="21"/>
    <s v="East"/>
    <s v="P021"/>
    <x v="3"/>
    <x v="1"/>
    <s v="Skincare"/>
    <n v="1"/>
    <n v="499"/>
    <n v="0.1"/>
    <n v="220"/>
    <x v="5"/>
    <s v="Delivered"/>
    <s v="Mobile App"/>
    <n v="3"/>
    <n v="499"/>
    <n v="49.900000000000006"/>
    <n v="449.1"/>
    <n v="220"/>
    <n v="229.10000000000002"/>
    <n v="0"/>
    <s v="Jun"/>
    <n v="2026"/>
    <x v="1"/>
  </r>
  <r>
    <s v="ORD100254"/>
    <d v="2026-06-02T00:00:00"/>
    <s v="CUST1511"/>
    <s v="Nisha Saxena"/>
    <s v="Male"/>
    <n v="24"/>
    <x v="8"/>
    <s v="East"/>
    <s v="P002"/>
    <x v="10"/>
    <x v="3"/>
    <s v="Audio"/>
    <n v="1"/>
    <n v="1899"/>
    <n v="0.05"/>
    <n v="1120"/>
    <x v="2"/>
    <s v="Delivered"/>
    <s v="Mobile App"/>
    <n v="5"/>
    <n v="1899"/>
    <n v="94.95"/>
    <n v="1804.05"/>
    <n v="1120"/>
    <n v="684.05"/>
    <n v="0"/>
    <s v="Jun"/>
    <n v="2026"/>
    <x v="0"/>
  </r>
  <r>
    <s v="ORD100693"/>
    <d v="2026-06-02T00:00:00"/>
    <s v="CUST0876"/>
    <s v="Rahul Kumar"/>
    <s v="Female"/>
    <n v="41"/>
    <x v="16"/>
    <s v="North"/>
    <s v="P020"/>
    <x v="14"/>
    <x v="5"/>
    <s v="Fitness"/>
    <n v="2"/>
    <n v="699"/>
    <n v="0.15"/>
    <n v="640"/>
    <x v="0"/>
    <s v="Delivered"/>
    <s v="Website"/>
    <n v="5"/>
    <n v="1398"/>
    <n v="209.7"/>
    <n v="1188.3"/>
    <n v="640"/>
    <n v="548.29999999999995"/>
    <n v="0"/>
    <s v="Jun"/>
    <n v="2026"/>
    <x v="2"/>
  </r>
  <r>
    <s v="ORD103166"/>
    <d v="2026-06-02T00:00:00"/>
    <s v="CUST1007"/>
    <s v="Isha Mehta"/>
    <s v="Male"/>
    <n v="33"/>
    <x v="4"/>
    <s v="South"/>
    <s v="P001"/>
    <x v="6"/>
    <x v="3"/>
    <s v="Audio"/>
    <n v="1"/>
    <n v="2499"/>
    <n v="0.15"/>
    <n v="1550"/>
    <x v="1"/>
    <s v="Delivered"/>
    <s v="Mobile App"/>
    <n v="5"/>
    <n v="2499"/>
    <n v="374.84999999999997"/>
    <n v="2124.15"/>
    <n v="1550"/>
    <n v="574.15000000000009"/>
    <n v="0"/>
    <s v="Jun"/>
    <n v="2026"/>
    <x v="3"/>
  </r>
  <r>
    <s v="ORD103436"/>
    <d v="2026-06-02T00:00:00"/>
    <s v="CUST1664"/>
    <s v="Aarav Sharma"/>
    <s v="Male"/>
    <n v="25"/>
    <x v="16"/>
    <s v="North"/>
    <s v="P025"/>
    <x v="1"/>
    <x v="1"/>
    <s v="Skincare"/>
    <n v="3"/>
    <n v="699"/>
    <n v="0.05"/>
    <n v="930"/>
    <x v="5"/>
    <s v="Delivered"/>
    <s v="Mobile App"/>
    <n v="4"/>
    <n v="2097"/>
    <n v="104.85000000000001"/>
    <n v="1992.15"/>
    <n v="930"/>
    <n v="1062.1500000000001"/>
    <n v="0"/>
    <s v="Jun"/>
    <n v="2026"/>
    <x v="0"/>
  </r>
  <r>
    <s v="ORD102883"/>
    <d v="2026-06-02T00:00:00"/>
    <s v="CUST0289"/>
    <s v="Diya Mishra"/>
    <s v="Female"/>
    <n v="28"/>
    <x v="11"/>
    <s v="West"/>
    <s v="P018"/>
    <x v="16"/>
    <x v="5"/>
    <s v="Sports"/>
    <n v="1"/>
    <n v="2199"/>
    <n v="0.15"/>
    <n v="1250"/>
    <x v="1"/>
    <s v="Delivered"/>
    <s v="Website"/>
    <n v="4"/>
    <n v="2199"/>
    <n v="329.84999999999997"/>
    <n v="1869.15"/>
    <n v="1250"/>
    <n v="619.15000000000009"/>
    <n v="0"/>
    <s v="Jun"/>
    <n v="2026"/>
    <x v="3"/>
  </r>
  <r>
    <s v="ORD104629"/>
    <d v="2026-06-02T00:00:00"/>
    <s v="CUST0969"/>
    <s v="Zoya Singh"/>
    <s v="Male"/>
    <n v="36"/>
    <x v="13"/>
    <s v="North"/>
    <s v="P010"/>
    <x v="26"/>
    <x v="2"/>
    <s v="Clothing"/>
    <n v="3"/>
    <n v="1499"/>
    <n v="0.1"/>
    <n v="2340"/>
    <x v="0"/>
    <s v="Delivered"/>
    <s v="Website"/>
    <n v="4"/>
    <n v="4497"/>
    <n v="449.70000000000005"/>
    <n v="4047.3"/>
    <n v="2340"/>
    <n v="1707.3000000000002"/>
    <n v="0"/>
    <s v="Jun"/>
    <n v="2026"/>
    <x v="2"/>
  </r>
  <r>
    <s v="ORD104843"/>
    <d v="2026-06-02T00:00:00"/>
    <s v="CUST1469"/>
    <s v="Kavya Patel"/>
    <s v="Male"/>
    <n v="30"/>
    <x v="4"/>
    <s v="South"/>
    <s v="P003"/>
    <x v="9"/>
    <x v="3"/>
    <s v="Wearables"/>
    <n v="2"/>
    <n v="3299"/>
    <n v="0.1"/>
    <n v="4200"/>
    <x v="0"/>
    <s v="Delivered"/>
    <s v="Mobile App"/>
    <n v="3"/>
    <n v="6598"/>
    <n v="659.80000000000007"/>
    <n v="5938.2"/>
    <n v="4200"/>
    <n v="1738.1999999999998"/>
    <n v="0"/>
    <s v="Jun"/>
    <n v="2026"/>
    <x v="3"/>
  </r>
  <r>
    <s v="ORD104568"/>
    <d v="2026-06-02T00:00:00"/>
    <s v="CUST0816"/>
    <s v="Mohit Sharma"/>
    <s v="Female"/>
    <n v="21"/>
    <x v="13"/>
    <s v="North"/>
    <s v="P028"/>
    <x v="12"/>
    <x v="4"/>
    <s v="Technology"/>
    <n v="1"/>
    <n v="1099"/>
    <n v="0.25"/>
    <n v="520"/>
    <x v="3"/>
    <s v="Delivered"/>
    <s v="Website"/>
    <n v="3"/>
    <n v="1099"/>
    <n v="274.75"/>
    <n v="824.25"/>
    <n v="520"/>
    <n v="304.25"/>
    <n v="0"/>
    <s v="Jun"/>
    <n v="2026"/>
    <x v="0"/>
  </r>
  <r>
    <s v="ORD101070"/>
    <d v="2026-06-03T00:00:00"/>
    <s v="CUST0447"/>
    <s v="Shivam Mehta"/>
    <s v="Female"/>
    <n v="25"/>
    <x v="18"/>
    <s v="South"/>
    <s v="P029"/>
    <x v="11"/>
    <x v="4"/>
    <s v="Technology"/>
    <n v="1"/>
    <n v="1299"/>
    <n v="0.25"/>
    <n v="610"/>
    <x v="4"/>
    <s v="Delivered"/>
    <s v="Mobile App"/>
    <n v="5"/>
    <n v="1299"/>
    <n v="324.75"/>
    <n v="974.25"/>
    <n v="610"/>
    <n v="364.25"/>
    <n v="0"/>
    <s v="Jun"/>
    <n v="2026"/>
    <x v="0"/>
  </r>
  <r>
    <s v="ORD104829"/>
    <d v="2026-06-03T00:00:00"/>
    <s v="CUST1864"/>
    <s v="Sanya Malhotra"/>
    <s v="Female"/>
    <n v="44"/>
    <x v="19"/>
    <s v="East"/>
    <s v="P027"/>
    <x v="25"/>
    <x v="4"/>
    <s v="Business"/>
    <n v="1"/>
    <n v="699"/>
    <n v="0.1"/>
    <n v="300"/>
    <x v="1"/>
    <s v="Delivered"/>
    <s v="Mobile App"/>
    <n v="4"/>
    <n v="699"/>
    <n v="69.900000000000006"/>
    <n v="629.1"/>
    <n v="300"/>
    <n v="329.1"/>
    <n v="0"/>
    <s v="Jun"/>
    <n v="2026"/>
    <x v="2"/>
  </r>
  <r>
    <s v="ORD103118"/>
    <d v="2026-06-03T00:00:00"/>
    <s v="CUST0412"/>
    <s v="Ananya Kumar"/>
    <s v="Male"/>
    <n v="38"/>
    <x v="15"/>
    <s v="West"/>
    <s v="P030"/>
    <x v="7"/>
    <x v="4"/>
    <s v="Self Development"/>
    <n v="1"/>
    <n v="599"/>
    <n v="0"/>
    <n v="260"/>
    <x v="1"/>
    <s v="Delivered"/>
    <s v="Website"/>
    <n v="5"/>
    <n v="599"/>
    <n v="0"/>
    <n v="599"/>
    <n v="260"/>
    <n v="339"/>
    <n v="0"/>
    <s v="Jun"/>
    <n v="2026"/>
    <x v="2"/>
  </r>
  <r>
    <s v="ORD100438"/>
    <d v="2026-06-03T00:00:00"/>
    <s v="CUST1473"/>
    <s v="Diya Mishra"/>
    <s v="Male"/>
    <n v="34"/>
    <x v="9"/>
    <s v="North"/>
    <s v="P009"/>
    <x v="21"/>
    <x v="2"/>
    <s v="Clothing"/>
    <n v="2"/>
    <n v="1999"/>
    <n v="0.15"/>
    <n v="2100"/>
    <x v="2"/>
    <s v="Delivered"/>
    <s v="Mobile App"/>
    <n v="5"/>
    <n v="3998"/>
    <n v="599.69999999999993"/>
    <n v="3398.3"/>
    <n v="2100"/>
    <n v="1298.3000000000002"/>
    <n v="0"/>
    <s v="Jun"/>
    <n v="2026"/>
    <x v="3"/>
  </r>
  <r>
    <s v="ORD102112"/>
    <d v="2026-06-03T00:00:00"/>
    <s v="CUST0465"/>
    <s v="Sakshi Mishra"/>
    <s v="Male"/>
    <n v="20"/>
    <x v="20"/>
    <s v="South"/>
    <s v="P003"/>
    <x v="9"/>
    <x v="3"/>
    <s v="Wearables"/>
    <n v="1"/>
    <n v="3299"/>
    <n v="0"/>
    <n v="2100"/>
    <x v="1"/>
    <s v="Delivered"/>
    <s v="Mobile App"/>
    <n v="1"/>
    <n v="3299"/>
    <n v="0"/>
    <n v="3299"/>
    <n v="2100"/>
    <n v="1199"/>
    <n v="0"/>
    <s v="Jun"/>
    <n v="2026"/>
    <x v="0"/>
  </r>
  <r>
    <s v="ORD104875"/>
    <d v="2026-06-03T00:00:00"/>
    <s v="CUST0526"/>
    <s v="Aditya Kapoor"/>
    <s v="Male"/>
    <n v="24"/>
    <x v="0"/>
    <s v="East"/>
    <s v="P030"/>
    <x v="7"/>
    <x v="4"/>
    <s v="Self Development"/>
    <n v="1"/>
    <n v="599"/>
    <n v="0.25"/>
    <n v="260"/>
    <x v="2"/>
    <s v="Delivered"/>
    <s v="Mobile App"/>
    <n v="4"/>
    <n v="599"/>
    <n v="149.75"/>
    <n v="449.25"/>
    <n v="260"/>
    <n v="189.25"/>
    <n v="0"/>
    <s v="Jun"/>
    <n v="2026"/>
    <x v="0"/>
  </r>
  <r>
    <s v="ORD102806"/>
    <d v="2026-06-03T00:00:00"/>
    <s v="CUST0719"/>
    <s v="Isha Mehta"/>
    <s v="Male"/>
    <n v="34"/>
    <x v="0"/>
    <s v="East"/>
    <s v="P027"/>
    <x v="25"/>
    <x v="4"/>
    <s v="Business"/>
    <n v="1"/>
    <n v="699"/>
    <n v="0.25"/>
    <n v="300"/>
    <x v="3"/>
    <s v="Returned"/>
    <s v="Mobile App"/>
    <n v="5"/>
    <n v="699"/>
    <n v="174.75"/>
    <n v="524.25"/>
    <n v="300"/>
    <n v="224.25"/>
    <n v="0"/>
    <s v="Jun"/>
    <n v="2026"/>
    <x v="3"/>
  </r>
  <r>
    <s v="ORD101825"/>
    <d v="2026-06-03T00:00:00"/>
    <s v="CUST0642"/>
    <s v="Manish Agarwal"/>
    <s v="Male"/>
    <n v="28"/>
    <x v="11"/>
    <s v="West"/>
    <s v="P020"/>
    <x v="14"/>
    <x v="5"/>
    <s v="Fitness"/>
    <n v="1"/>
    <n v="699"/>
    <n v="0.1"/>
    <n v="320"/>
    <x v="0"/>
    <s v="Delivered"/>
    <s v="Website"/>
    <n v="2"/>
    <n v="699"/>
    <n v="69.900000000000006"/>
    <n v="629.1"/>
    <n v="320"/>
    <n v="309.10000000000002"/>
    <n v="0"/>
    <s v="Jun"/>
    <n v="2026"/>
    <x v="3"/>
  </r>
  <r>
    <s v="ORD104450"/>
    <d v="2026-06-03T00:00:00"/>
    <s v="CUST0516"/>
    <s v="Varun Jain"/>
    <s v="Female"/>
    <n v="39"/>
    <x v="9"/>
    <s v="North"/>
    <s v="P025"/>
    <x v="1"/>
    <x v="1"/>
    <s v="Skincare"/>
    <n v="4"/>
    <n v="699"/>
    <n v="0.1"/>
    <n v="1240"/>
    <x v="2"/>
    <s v="Delivered"/>
    <s v="Mobile App"/>
    <n v="5"/>
    <n v="2796"/>
    <n v="279.60000000000002"/>
    <n v="2516.4"/>
    <n v="1240"/>
    <n v="1276.4000000000001"/>
    <n v="0"/>
    <s v="Jun"/>
    <n v="2026"/>
    <x v="2"/>
  </r>
  <r>
    <s v="ORD103639"/>
    <d v="2026-06-03T00:00:00"/>
    <s v="CUST1825"/>
    <s v="Diya Mishra"/>
    <s v="Male"/>
    <n v="31"/>
    <x v="0"/>
    <s v="East"/>
    <s v="P003"/>
    <x v="9"/>
    <x v="3"/>
    <s v="Wearables"/>
    <n v="2"/>
    <n v="3299"/>
    <n v="0.2"/>
    <n v="4200"/>
    <x v="0"/>
    <s v="Delivered"/>
    <s v="Mobile App"/>
    <n v="2"/>
    <n v="6598"/>
    <n v="1319.6000000000001"/>
    <n v="5278.4"/>
    <n v="4200"/>
    <n v="1078.3999999999996"/>
    <n v="0"/>
    <s v="Jun"/>
    <n v="2026"/>
    <x v="3"/>
  </r>
  <r>
    <s v="ORD102914"/>
    <d v="2026-06-04T00:00:00"/>
    <s v="CUST0531"/>
    <s v="Anjali Verma"/>
    <s v="Female"/>
    <n v="25"/>
    <x v="21"/>
    <s v="East"/>
    <s v="P019"/>
    <x v="18"/>
    <x v="5"/>
    <s v="Sports"/>
    <n v="2"/>
    <n v="1499"/>
    <n v="0.05"/>
    <n v="1600"/>
    <x v="3"/>
    <s v="Delivered"/>
    <s v="Website"/>
    <n v="5"/>
    <n v="2998"/>
    <n v="149.9"/>
    <n v="2848.1"/>
    <n v="1600"/>
    <n v="1248.0999999999999"/>
    <n v="0"/>
    <s v="Jun"/>
    <n v="2026"/>
    <x v="0"/>
  </r>
  <r>
    <s v="ORD102413"/>
    <d v="2026-06-04T00:00:00"/>
    <s v="CUST1060"/>
    <s v="Varun Jain"/>
    <s v="Male"/>
    <n v="21"/>
    <x v="12"/>
    <s v="West"/>
    <s v="P017"/>
    <x v="17"/>
    <x v="5"/>
    <s v="Fitness"/>
    <n v="1"/>
    <n v="2499"/>
    <n v="0.05"/>
    <n v="1450"/>
    <x v="0"/>
    <s v="Delivered"/>
    <s v="Mobile App"/>
    <n v="5"/>
    <n v="2499"/>
    <n v="124.95"/>
    <n v="2374.0500000000002"/>
    <n v="1450"/>
    <n v="924.05000000000018"/>
    <n v="0"/>
    <s v="Jun"/>
    <n v="2026"/>
    <x v="0"/>
  </r>
  <r>
    <s v="ORD100614"/>
    <d v="2026-06-04T00:00:00"/>
    <s v="CUST1911"/>
    <s v="Aditi Saxena"/>
    <s v="Male"/>
    <n v="34"/>
    <x v="20"/>
    <s v="South"/>
    <s v="P020"/>
    <x v="14"/>
    <x v="5"/>
    <s v="Fitness"/>
    <n v="2"/>
    <n v="699"/>
    <n v="0.15"/>
    <n v="640"/>
    <x v="0"/>
    <s v="Returned"/>
    <s v="Mobile App"/>
    <n v="4"/>
    <n v="1398"/>
    <n v="209.7"/>
    <n v="1188.3"/>
    <n v="640"/>
    <n v="548.29999999999995"/>
    <n v="0"/>
    <s v="Jun"/>
    <n v="2026"/>
    <x v="3"/>
  </r>
  <r>
    <s v="ORD102559"/>
    <d v="2026-06-04T00:00:00"/>
    <s v="CUST1186"/>
    <s v="Manish Agarwal"/>
    <s v="Male"/>
    <n v="18"/>
    <x v="13"/>
    <s v="North"/>
    <s v="P026"/>
    <x v="15"/>
    <x v="4"/>
    <s v="Fiction"/>
    <n v="1"/>
    <n v="899"/>
    <n v="0.1"/>
    <n v="420"/>
    <x v="1"/>
    <s v="Delivered"/>
    <s v="Website"/>
    <n v="5"/>
    <n v="899"/>
    <n v="89.9"/>
    <n v="809.1"/>
    <n v="420"/>
    <n v="389.1"/>
    <n v="0"/>
    <s v="Jun"/>
    <n v="2026"/>
    <x v="0"/>
  </r>
  <r>
    <s v="ORD102885"/>
    <d v="2026-06-04T00:00:00"/>
    <s v="CUST1431"/>
    <s v="Aditi Saxena"/>
    <s v="Male"/>
    <n v="42"/>
    <x v="8"/>
    <s v="East"/>
    <s v="P004"/>
    <x v="19"/>
    <x v="3"/>
    <s v="Accessories"/>
    <n v="1"/>
    <n v="899"/>
    <n v="0.1"/>
    <n v="480"/>
    <x v="1"/>
    <s v="Delivered"/>
    <s v="Mobile App"/>
    <n v="4"/>
    <n v="899"/>
    <n v="89.9"/>
    <n v="809.1"/>
    <n v="480"/>
    <n v="329.1"/>
    <n v="0"/>
    <s v="Jun"/>
    <n v="2026"/>
    <x v="2"/>
  </r>
  <r>
    <s v="ORD101432"/>
    <d v="2026-06-04T00:00:00"/>
    <s v="CUST1892"/>
    <s v="Varun Jain"/>
    <s v="Male"/>
    <n v="35"/>
    <x v="14"/>
    <s v="South"/>
    <s v="P006"/>
    <x v="8"/>
    <x v="2"/>
    <s v="Bags"/>
    <n v="2"/>
    <n v="1799"/>
    <n v="0.1"/>
    <n v="1900"/>
    <x v="2"/>
    <s v="Delivered"/>
    <s v="Website"/>
    <n v="2"/>
    <n v="3598"/>
    <n v="359.8"/>
    <n v="3238.2"/>
    <n v="1900"/>
    <n v="1338.1999999999998"/>
    <n v="0"/>
    <s v="Jun"/>
    <n v="2026"/>
    <x v="3"/>
  </r>
  <r>
    <s v="ORD102207"/>
    <d v="2026-06-04T00:00:00"/>
    <s v="CUST0495"/>
    <s v="Isha Mehta"/>
    <s v="Male"/>
    <n v="35"/>
    <x v="10"/>
    <s v="South"/>
    <s v="P022"/>
    <x v="4"/>
    <x v="1"/>
    <s v="Skincare"/>
    <n v="1"/>
    <n v="799"/>
    <n v="0.1"/>
    <n v="360"/>
    <x v="3"/>
    <s v="Delivered"/>
    <s v="Website"/>
    <n v="4"/>
    <n v="799"/>
    <n v="79.900000000000006"/>
    <n v="719.1"/>
    <n v="360"/>
    <n v="359.1"/>
    <n v="0"/>
    <s v="Jun"/>
    <n v="2026"/>
    <x v="3"/>
  </r>
  <r>
    <s v="ORD104574"/>
    <d v="2026-06-04T00:00:00"/>
    <s v="CUST1108"/>
    <s v="Karan Jain"/>
    <s v="Male"/>
    <n v="22"/>
    <x v="17"/>
    <s v="North"/>
    <s v="P002"/>
    <x v="10"/>
    <x v="3"/>
    <s v="Audio"/>
    <n v="2"/>
    <n v="1899"/>
    <n v="0.05"/>
    <n v="2240"/>
    <x v="2"/>
    <s v="Delivered"/>
    <s v="Website"/>
    <n v="5"/>
    <n v="3798"/>
    <n v="189.9"/>
    <n v="3608.1"/>
    <n v="2240"/>
    <n v="1368.1"/>
    <n v="0"/>
    <s v="Jun"/>
    <n v="2026"/>
    <x v="0"/>
  </r>
  <r>
    <s v="ORD101310"/>
    <d v="2026-06-04T00:00:00"/>
    <s v="CUST0304"/>
    <s v="Mohit Sharma"/>
    <s v="Female"/>
    <n v="37"/>
    <x v="10"/>
    <s v="South"/>
    <s v="P029"/>
    <x v="11"/>
    <x v="4"/>
    <s v="Technology"/>
    <n v="3"/>
    <n v="1299"/>
    <n v="0.3"/>
    <n v="1830"/>
    <x v="0"/>
    <s v="Delivered"/>
    <s v="Mobile App"/>
    <n v="4"/>
    <n v="3897"/>
    <n v="1169.0999999999999"/>
    <n v="2727.9"/>
    <n v="1830"/>
    <n v="897.90000000000009"/>
    <n v="0"/>
    <s v="Jun"/>
    <n v="2026"/>
    <x v="2"/>
  </r>
  <r>
    <s v="ORD104157"/>
    <d v="2026-06-04T00:00:00"/>
    <s v="CUST2135"/>
    <s v="Aditi Saxena"/>
    <s v="Female"/>
    <n v="28"/>
    <x v="22"/>
    <s v="South"/>
    <s v="P014"/>
    <x v="29"/>
    <x v="0"/>
    <s v="Home Decor"/>
    <n v="1"/>
    <n v="1299"/>
    <n v="0.05"/>
    <n v="690"/>
    <x v="4"/>
    <s v="Delivered"/>
    <s v="Mobile App"/>
    <n v="5"/>
    <n v="1299"/>
    <n v="64.95"/>
    <n v="1234.05"/>
    <n v="690"/>
    <n v="544.04999999999995"/>
    <n v="0"/>
    <s v="Jun"/>
    <n v="2026"/>
    <x v="3"/>
  </r>
  <r>
    <s v="ORD103495"/>
    <d v="2026-06-04T00:00:00"/>
    <s v="CUST1216"/>
    <s v="Aarav Sharma"/>
    <s v="Female"/>
    <n v="19"/>
    <x v="16"/>
    <s v="North"/>
    <s v="P024"/>
    <x v="13"/>
    <x v="1"/>
    <s v="Fragrance"/>
    <n v="1"/>
    <n v="1799"/>
    <n v="0.05"/>
    <n v="900"/>
    <x v="3"/>
    <s v="Delivered"/>
    <s v="Website"/>
    <n v="4"/>
    <n v="1799"/>
    <n v="89.95"/>
    <n v="1709.05"/>
    <n v="900"/>
    <n v="809.05"/>
    <n v="0"/>
    <s v="Jun"/>
    <n v="2026"/>
    <x v="0"/>
  </r>
  <r>
    <s v="ORD101906"/>
    <d v="2026-06-04T00:00:00"/>
    <s v="CUST0750"/>
    <s v="Aditya Kapoor"/>
    <s v="Male"/>
    <n v="27"/>
    <x v="7"/>
    <s v="West"/>
    <s v="P024"/>
    <x v="13"/>
    <x v="1"/>
    <s v="Fragrance"/>
    <n v="5"/>
    <n v="1799"/>
    <n v="0"/>
    <n v="4500"/>
    <x v="2"/>
    <s v="Delivered"/>
    <s v="Mobile App"/>
    <n v="3"/>
    <n v="8995"/>
    <n v="0"/>
    <n v="8995"/>
    <n v="4500"/>
    <n v="4495"/>
    <n v="0"/>
    <s v="Jun"/>
    <n v="2026"/>
    <x v="3"/>
  </r>
  <r>
    <s v="ORD104472"/>
    <d v="2026-06-04T00:00:00"/>
    <s v="CUST2121"/>
    <s v="Zoya Singh"/>
    <s v="Male"/>
    <n v="31"/>
    <x v="16"/>
    <s v="North"/>
    <s v="P021"/>
    <x v="3"/>
    <x v="1"/>
    <s v="Skincare"/>
    <n v="1"/>
    <n v="499"/>
    <n v="0.2"/>
    <n v="220"/>
    <x v="3"/>
    <s v="Delivered"/>
    <s v="Mobile App"/>
    <n v="3"/>
    <n v="499"/>
    <n v="99.800000000000011"/>
    <n v="399.2"/>
    <n v="220"/>
    <n v="179.2"/>
    <n v="0"/>
    <s v="Jun"/>
    <n v="2026"/>
    <x v="3"/>
  </r>
  <r>
    <s v="ORD101634"/>
    <d v="2026-06-05T00:00:00"/>
    <s v="CUST1554"/>
    <s v="Yash Agarwal"/>
    <s v="Female"/>
    <n v="24"/>
    <x v="22"/>
    <s v="South"/>
    <s v="P005"/>
    <x v="27"/>
    <x v="3"/>
    <s v="Accessories"/>
    <n v="4"/>
    <n v="1599"/>
    <n v="0.1"/>
    <n v="3680"/>
    <x v="3"/>
    <s v="Delivered"/>
    <s v="Website"/>
    <n v="4"/>
    <n v="6396"/>
    <n v="639.6"/>
    <n v="5756.4"/>
    <n v="3680"/>
    <n v="2076.3999999999996"/>
    <n v="0"/>
    <s v="Jun"/>
    <n v="2026"/>
    <x v="0"/>
  </r>
  <r>
    <s v="ORD101177"/>
    <d v="2026-06-05T00:00:00"/>
    <s v="CUST1508"/>
    <s v="Varun Jain"/>
    <s v="Male"/>
    <n v="45"/>
    <x v="15"/>
    <s v="West"/>
    <s v="P002"/>
    <x v="10"/>
    <x v="3"/>
    <s v="Audio"/>
    <n v="1"/>
    <n v="1899"/>
    <n v="0.05"/>
    <n v="1120"/>
    <x v="1"/>
    <s v="Delivered"/>
    <s v="Mobile App"/>
    <n v="1"/>
    <n v="1899"/>
    <n v="94.95"/>
    <n v="1804.05"/>
    <n v="1120"/>
    <n v="684.05"/>
    <n v="0"/>
    <s v="Jun"/>
    <n v="2026"/>
    <x v="2"/>
  </r>
  <r>
    <s v="ORD104763"/>
    <d v="2026-06-05T00:00:00"/>
    <s v="CUST0694"/>
    <s v="Simran Gupta"/>
    <s v="Male"/>
    <n v="58"/>
    <x v="3"/>
    <s v="East"/>
    <s v="P002"/>
    <x v="10"/>
    <x v="3"/>
    <s v="Audio"/>
    <n v="2"/>
    <n v="1899"/>
    <n v="0.1"/>
    <n v="2240"/>
    <x v="4"/>
    <s v="Delivered"/>
    <s v="Website"/>
    <n v="2"/>
    <n v="3798"/>
    <n v="379.8"/>
    <n v="3418.2"/>
    <n v="2240"/>
    <n v="1178.1999999999998"/>
    <n v="0"/>
    <s v="Jun"/>
    <n v="2026"/>
    <x v="4"/>
  </r>
  <r>
    <s v="ORD100966"/>
    <d v="2026-06-05T00:00:00"/>
    <s v="CUST1101"/>
    <s v="Tanvi Patel"/>
    <s v="Male"/>
    <n v="31"/>
    <x v="7"/>
    <s v="West"/>
    <s v="P028"/>
    <x v="12"/>
    <x v="4"/>
    <s v="Technology"/>
    <n v="1"/>
    <n v="1099"/>
    <n v="0.1"/>
    <n v="520"/>
    <x v="5"/>
    <s v="Delivered"/>
    <s v="Mobile App"/>
    <n v="5"/>
    <n v="1099"/>
    <n v="109.9"/>
    <n v="989.1"/>
    <n v="520"/>
    <n v="469.1"/>
    <n v="0"/>
    <s v="Jun"/>
    <n v="2026"/>
    <x v="3"/>
  </r>
  <r>
    <s v="ORD101157"/>
    <d v="2026-06-05T00:00:00"/>
    <s v="CUST0554"/>
    <s v="Arjun Rao"/>
    <s v="Male"/>
    <n v="20"/>
    <x v="21"/>
    <s v="East"/>
    <s v="P020"/>
    <x v="14"/>
    <x v="5"/>
    <s v="Fitness"/>
    <n v="1"/>
    <n v="699"/>
    <n v="0.3"/>
    <n v="320"/>
    <x v="1"/>
    <s v="Cancelled"/>
    <s v="Mobile App"/>
    <m/>
    <n v="699"/>
    <n v="209.7"/>
    <n v="489.3"/>
    <n v="320"/>
    <n v="169.3"/>
    <n v="0"/>
    <s v="Jun"/>
    <n v="2026"/>
    <x v="0"/>
  </r>
  <r>
    <s v="ORD100078"/>
    <d v="2026-06-05T00:00:00"/>
    <s v="CUST1970"/>
    <s v="Yash Agarwal"/>
    <s v="Male"/>
    <n v="31"/>
    <x v="21"/>
    <s v="East"/>
    <s v="P026"/>
    <x v="15"/>
    <x v="4"/>
    <s v="Fiction"/>
    <n v="1"/>
    <n v="899"/>
    <n v="0.2"/>
    <n v="420"/>
    <x v="0"/>
    <s v="Delivered"/>
    <s v="Mobile App"/>
    <n v="5"/>
    <n v="899"/>
    <n v="179.8"/>
    <n v="719.2"/>
    <n v="420"/>
    <n v="299.20000000000005"/>
    <n v="0"/>
    <s v="Jun"/>
    <n v="2026"/>
    <x v="3"/>
  </r>
  <r>
    <s v="ORD104783"/>
    <d v="2026-06-05T00:00:00"/>
    <s v="CUST0340"/>
    <s v="Karan Jain"/>
    <s v="Male"/>
    <n v="30"/>
    <x v="19"/>
    <s v="East"/>
    <s v="P008"/>
    <x v="2"/>
    <x v="2"/>
    <s v="Clothing"/>
    <n v="1"/>
    <n v="799"/>
    <n v="0"/>
    <n v="390"/>
    <x v="0"/>
    <s v="Delivered"/>
    <s v="Website"/>
    <n v="2"/>
    <n v="799"/>
    <n v="0"/>
    <n v="799"/>
    <n v="390"/>
    <n v="409"/>
    <n v="0"/>
    <s v="Jun"/>
    <n v="2026"/>
    <x v="3"/>
  </r>
  <r>
    <s v="ORD103047"/>
    <d v="2026-06-05T00:00:00"/>
    <s v="CUST0493"/>
    <s v="Tanvi Patel"/>
    <s v="Male"/>
    <n v="20"/>
    <x v="15"/>
    <s v="West"/>
    <s v="P005"/>
    <x v="27"/>
    <x v="3"/>
    <s v="Accessories"/>
    <n v="1"/>
    <n v="1599"/>
    <n v="0"/>
    <n v="920"/>
    <x v="4"/>
    <s v="Delivered"/>
    <s v="Mobile App"/>
    <n v="5"/>
    <n v="1599"/>
    <n v="0"/>
    <n v="1599"/>
    <n v="920"/>
    <n v="679"/>
    <n v="0"/>
    <s v="Jun"/>
    <n v="2026"/>
    <x v="0"/>
  </r>
  <r>
    <s v="ORD101323"/>
    <d v="2026-06-05T00:00:00"/>
    <s v="CUST1632"/>
    <s v="Aarav Sharma"/>
    <s v="Female"/>
    <n v="31"/>
    <x v="21"/>
    <s v="East"/>
    <s v="P019"/>
    <x v="18"/>
    <x v="5"/>
    <s v="Sports"/>
    <n v="2"/>
    <n v="1499"/>
    <n v="0.05"/>
    <n v="1600"/>
    <x v="0"/>
    <s v="Returned"/>
    <s v="Mobile App"/>
    <n v="5"/>
    <n v="2998"/>
    <n v="149.9"/>
    <n v="2848.1"/>
    <n v="1600"/>
    <n v="1248.0999999999999"/>
    <n v="0"/>
    <s v="Jun"/>
    <n v="2026"/>
    <x v="3"/>
  </r>
  <r>
    <s v="ORD100800"/>
    <d v="2026-06-06T00:00:00"/>
    <s v="CUST1750"/>
    <s v="Simran Gupta"/>
    <s v="Male"/>
    <n v="47"/>
    <x v="1"/>
    <s v="North"/>
    <s v="P001"/>
    <x v="6"/>
    <x v="3"/>
    <s v="Audio"/>
    <n v="1"/>
    <n v="2499"/>
    <n v="0.1"/>
    <n v="1550"/>
    <x v="0"/>
    <s v="Delivered"/>
    <s v="Website"/>
    <n v="5"/>
    <n v="2499"/>
    <n v="249.9"/>
    <n v="2249.1"/>
    <n v="1550"/>
    <n v="699.09999999999991"/>
    <n v="0"/>
    <s v="Jun"/>
    <n v="2026"/>
    <x v="1"/>
  </r>
  <r>
    <s v="ORD101932"/>
    <d v="2026-06-06T00:00:00"/>
    <s v="CUST1071"/>
    <s v="Isha Mehta"/>
    <s v="Female"/>
    <n v="31"/>
    <x v="16"/>
    <s v="North"/>
    <s v="P001"/>
    <x v="6"/>
    <x v="3"/>
    <s v="Audio"/>
    <n v="2"/>
    <n v="2499"/>
    <n v="0.05"/>
    <n v="3100"/>
    <x v="1"/>
    <s v="Delivered"/>
    <s v="Website"/>
    <n v="5"/>
    <n v="4998"/>
    <n v="249.9"/>
    <n v="4748.1000000000004"/>
    <n v="3100"/>
    <n v="1648.1000000000004"/>
    <n v="0"/>
    <s v="Jun"/>
    <n v="2026"/>
    <x v="3"/>
  </r>
  <r>
    <s v="ORD104276"/>
    <d v="2026-06-06T00:00:00"/>
    <s v="CUST0432"/>
    <s v="Mohit Sharma"/>
    <s v="Male"/>
    <n v="34"/>
    <x v="18"/>
    <s v="South"/>
    <s v="P015"/>
    <x v="23"/>
    <x v="0"/>
    <s v="Home Decor"/>
    <n v="1"/>
    <n v="1599"/>
    <n v="0"/>
    <n v="850"/>
    <x v="3"/>
    <s v="Delivered"/>
    <s v="Mobile App"/>
    <n v="4"/>
    <n v="1599"/>
    <n v="0"/>
    <n v="1599"/>
    <n v="850"/>
    <n v="749"/>
    <n v="0"/>
    <s v="Jun"/>
    <n v="2026"/>
    <x v="3"/>
  </r>
  <r>
    <s v="ORD104841"/>
    <d v="2026-06-06T00:00:00"/>
    <s v="CUST1107"/>
    <s v="Anjali Verma"/>
    <s v="Male"/>
    <n v="23"/>
    <x v="15"/>
    <s v="West"/>
    <s v="P004"/>
    <x v="19"/>
    <x v="3"/>
    <s v="Accessories"/>
    <n v="1"/>
    <n v="899"/>
    <n v="0"/>
    <n v="480"/>
    <x v="3"/>
    <s v="Returned"/>
    <s v="Mobile App"/>
    <n v="1"/>
    <n v="899"/>
    <n v="0"/>
    <n v="899"/>
    <n v="480"/>
    <n v="419"/>
    <n v="0"/>
    <s v="Jun"/>
    <n v="2026"/>
    <x v="0"/>
  </r>
  <r>
    <s v="ORD100350"/>
    <d v="2026-06-06T00:00:00"/>
    <s v="CUST0755"/>
    <s v="Anjali Verma"/>
    <s v="Female"/>
    <n v="29"/>
    <x v="9"/>
    <s v="North"/>
    <s v="P028"/>
    <x v="12"/>
    <x v="4"/>
    <s v="Technology"/>
    <n v="1"/>
    <n v="1099"/>
    <n v="0"/>
    <n v="520"/>
    <x v="1"/>
    <s v="Delivered"/>
    <s v="Mobile App"/>
    <n v="5"/>
    <n v="1099"/>
    <n v="0"/>
    <n v="1099"/>
    <n v="520"/>
    <n v="579"/>
    <n v="0"/>
    <s v="Jun"/>
    <n v="2026"/>
    <x v="3"/>
  </r>
  <r>
    <s v="ORD104417"/>
    <d v="2026-06-07T00:00:00"/>
    <s v="CUST0801"/>
    <s v="Diya Mishra"/>
    <s v="Male"/>
    <n v="41"/>
    <x v="20"/>
    <s v="South"/>
    <s v="P001"/>
    <x v="6"/>
    <x v="3"/>
    <s v="Audio"/>
    <n v="4"/>
    <n v="2499"/>
    <n v="0.1"/>
    <n v="6200"/>
    <x v="2"/>
    <s v="Delivered"/>
    <s v="Mobile App"/>
    <n v="5"/>
    <n v="9996"/>
    <n v="999.6"/>
    <n v="8996.4"/>
    <n v="6200"/>
    <n v="2796.3999999999996"/>
    <n v="0"/>
    <s v="Jun"/>
    <n v="2026"/>
    <x v="2"/>
  </r>
  <r>
    <s v="ORD101931"/>
    <d v="2026-06-07T00:00:00"/>
    <s v="CUST0046"/>
    <s v="Aditya Kapoor"/>
    <s v="Female"/>
    <n v="35"/>
    <x v="7"/>
    <s v="West"/>
    <s v="P002"/>
    <x v="10"/>
    <x v="3"/>
    <s v="Audio"/>
    <n v="1"/>
    <n v="1899"/>
    <n v="0.2"/>
    <n v="1120"/>
    <x v="3"/>
    <s v="Delivered"/>
    <s v="Mobile App"/>
    <n v="2"/>
    <n v="1899"/>
    <n v="379.8"/>
    <n v="1519.2"/>
    <n v="1120"/>
    <n v="399.20000000000005"/>
    <n v="0"/>
    <s v="Jun"/>
    <n v="2026"/>
    <x v="3"/>
  </r>
  <r>
    <s v="ORD102893"/>
    <d v="2026-06-07T00:00:00"/>
    <s v="CUST2061"/>
    <s v="Tanvi Patel"/>
    <s v="Female"/>
    <n v="36"/>
    <x v="5"/>
    <s v="West"/>
    <s v="P012"/>
    <x v="0"/>
    <x v="0"/>
    <s v="Kitchen"/>
    <n v="4"/>
    <n v="5999"/>
    <n v="0.2"/>
    <n v="15600"/>
    <x v="0"/>
    <s v="Delivered"/>
    <s v="Mobile App"/>
    <n v="4"/>
    <n v="23996"/>
    <n v="4799.2"/>
    <n v="19196.8"/>
    <n v="15600"/>
    <n v="3596.7999999999993"/>
    <n v="0"/>
    <s v="Jun"/>
    <n v="2026"/>
    <x v="2"/>
  </r>
  <r>
    <s v="ORD104124"/>
    <d v="2026-06-07T00:00:00"/>
    <s v="CUST0161"/>
    <s v="Diya Mishra"/>
    <s v="Male"/>
    <n v="38"/>
    <x v="1"/>
    <s v="North"/>
    <s v="P022"/>
    <x v="4"/>
    <x v="1"/>
    <s v="Skincare"/>
    <n v="1"/>
    <n v="799"/>
    <n v="0.25"/>
    <n v="360"/>
    <x v="5"/>
    <s v="Delivered"/>
    <s v="Mobile App"/>
    <n v="3"/>
    <n v="799"/>
    <n v="199.75"/>
    <n v="599.25"/>
    <n v="360"/>
    <n v="239.25"/>
    <n v="0"/>
    <s v="Jun"/>
    <n v="2026"/>
    <x v="2"/>
  </r>
  <r>
    <s v="ORD104389"/>
    <d v="2026-06-07T00:00:00"/>
    <s v="CUST1249"/>
    <s v="Diya Mishra"/>
    <s v="Male"/>
    <n v="29"/>
    <x v="19"/>
    <s v="East"/>
    <s v="P029"/>
    <x v="11"/>
    <x v="4"/>
    <s v="Technology"/>
    <n v="1"/>
    <n v="1299"/>
    <n v="0.1"/>
    <n v="610"/>
    <x v="0"/>
    <s v="Delivered"/>
    <s v="Mobile App"/>
    <n v="3"/>
    <n v="1299"/>
    <n v="129.9"/>
    <n v="1169.0999999999999"/>
    <n v="610"/>
    <n v="559.09999999999991"/>
    <n v="0"/>
    <s v="Jun"/>
    <n v="2026"/>
    <x v="3"/>
  </r>
  <r>
    <s v="ORD103664"/>
    <d v="2026-06-07T00:00:00"/>
    <s v="CUST1501"/>
    <s v="Kavya Patel"/>
    <s v="Female"/>
    <n v="41"/>
    <x v="7"/>
    <s v="West"/>
    <s v="P004"/>
    <x v="19"/>
    <x v="3"/>
    <s v="Accessories"/>
    <n v="3"/>
    <n v="899"/>
    <n v="0.1"/>
    <n v="1440"/>
    <x v="2"/>
    <s v="Delivered"/>
    <s v="Mobile App"/>
    <n v="4"/>
    <n v="2697"/>
    <n v="269.7"/>
    <n v="2427.3000000000002"/>
    <n v="1440"/>
    <n v="987.30000000000018"/>
    <n v="0"/>
    <s v="Jun"/>
    <n v="2026"/>
    <x v="2"/>
  </r>
  <r>
    <s v="ORD101656"/>
    <d v="2026-06-07T00:00:00"/>
    <s v="CUST0008"/>
    <s v="Sanya Malhotra"/>
    <s v="Female"/>
    <n v="37"/>
    <x v="23"/>
    <s v="West"/>
    <s v="P027"/>
    <x v="25"/>
    <x v="4"/>
    <s v="Business"/>
    <n v="1"/>
    <n v="699"/>
    <n v="0.05"/>
    <n v="300"/>
    <x v="0"/>
    <s v="Returned"/>
    <s v="Mobile App"/>
    <n v="5"/>
    <n v="699"/>
    <n v="34.950000000000003"/>
    <n v="664.05"/>
    <n v="300"/>
    <n v="364.04999999999995"/>
    <n v="0"/>
    <s v="Jun"/>
    <n v="2026"/>
    <x v="2"/>
  </r>
  <r>
    <s v="ORD104533"/>
    <d v="2026-06-07T00:00:00"/>
    <s v="CUST1346"/>
    <s v="Manish Agarwal"/>
    <s v="Male"/>
    <n v="35"/>
    <x v="1"/>
    <s v="North"/>
    <s v="P011"/>
    <x v="24"/>
    <x v="0"/>
    <s v="Kitchen"/>
    <n v="1"/>
    <n v="3499"/>
    <n v="0.1"/>
    <n v="2250"/>
    <x v="4"/>
    <s v="Delivered"/>
    <s v="Website"/>
    <n v="2"/>
    <n v="3499"/>
    <n v="349.90000000000003"/>
    <n v="3149.1"/>
    <n v="2250"/>
    <n v="899.09999999999991"/>
    <n v="0"/>
    <s v="Jun"/>
    <n v="2026"/>
    <x v="3"/>
  </r>
  <r>
    <s v="ORD100946"/>
    <d v="2026-06-07T00:00:00"/>
    <s v="CUST1604"/>
    <s v="Varun Jain"/>
    <s v="Male"/>
    <n v="43"/>
    <x v="17"/>
    <s v="North"/>
    <s v="P001"/>
    <x v="6"/>
    <x v="3"/>
    <s v="Audio"/>
    <n v="1"/>
    <n v="2499"/>
    <n v="0.2"/>
    <n v="1550"/>
    <x v="5"/>
    <s v="Delivered"/>
    <s v="Website"/>
    <n v="5"/>
    <n v="2499"/>
    <n v="499.8"/>
    <n v="1999.2"/>
    <n v="1550"/>
    <n v="449.20000000000005"/>
    <n v="0"/>
    <s v="Jun"/>
    <n v="2026"/>
    <x v="2"/>
  </r>
  <r>
    <s v="ORD102730"/>
    <d v="2026-06-07T00:00:00"/>
    <s v="CUST0726"/>
    <s v="Simran Gupta"/>
    <s v="Male"/>
    <n v="32"/>
    <x v="1"/>
    <s v="North"/>
    <s v="P019"/>
    <x v="18"/>
    <x v="5"/>
    <s v="Sports"/>
    <n v="2"/>
    <n v="1499"/>
    <n v="0.1"/>
    <n v="1600"/>
    <x v="3"/>
    <s v="Delivered"/>
    <s v="Website"/>
    <n v="1"/>
    <n v="2998"/>
    <n v="299.8"/>
    <n v="2698.2"/>
    <n v="1600"/>
    <n v="1098.1999999999998"/>
    <n v="0"/>
    <s v="Jun"/>
    <n v="2026"/>
    <x v="3"/>
  </r>
  <r>
    <s v="ORD101302"/>
    <d v="2026-06-08T00:00:00"/>
    <s v="CUST1488"/>
    <s v="Mohit Sharma"/>
    <s v="Female"/>
    <n v="18"/>
    <x v="2"/>
    <s v="East"/>
    <s v="P021"/>
    <x v="3"/>
    <x v="1"/>
    <s v="Skincare"/>
    <n v="1"/>
    <n v="499"/>
    <n v="0.1"/>
    <n v="220"/>
    <x v="0"/>
    <s v="Cancelled"/>
    <s v="Website"/>
    <m/>
    <n v="499"/>
    <n v="49.900000000000006"/>
    <n v="449.1"/>
    <n v="220"/>
    <n v="229.10000000000002"/>
    <n v="0"/>
    <s v="Jun"/>
    <n v="2026"/>
    <x v="0"/>
  </r>
  <r>
    <s v="ORD101227"/>
    <d v="2026-06-08T00:00:00"/>
    <s v="CUST1953"/>
    <s v="Diya Mishra"/>
    <s v="Male"/>
    <n v="31"/>
    <x v="2"/>
    <s v="East"/>
    <s v="P001"/>
    <x v="6"/>
    <x v="3"/>
    <s v="Audio"/>
    <n v="1"/>
    <n v="2499"/>
    <n v="0"/>
    <n v="1550"/>
    <x v="0"/>
    <s v="Delivered"/>
    <s v="Mobile App"/>
    <n v="5"/>
    <n v="2499"/>
    <n v="0"/>
    <n v="2499"/>
    <n v="1550"/>
    <n v="949"/>
    <n v="0"/>
    <s v="Jun"/>
    <n v="2026"/>
    <x v="3"/>
  </r>
  <r>
    <s v="ORD101391"/>
    <d v="2026-06-08T00:00:00"/>
    <s v="CUST1903"/>
    <s v="Isha Mehta"/>
    <s v="Female"/>
    <n v="32"/>
    <x v="20"/>
    <s v="South"/>
    <s v="P010"/>
    <x v="26"/>
    <x v="2"/>
    <s v="Clothing"/>
    <n v="2"/>
    <n v="1499"/>
    <n v="0.1"/>
    <n v="1560"/>
    <x v="2"/>
    <s v="Delivered"/>
    <s v="Mobile App"/>
    <n v="5"/>
    <n v="2998"/>
    <n v="299.8"/>
    <n v="2698.2"/>
    <n v="1560"/>
    <n v="1138.1999999999998"/>
    <n v="0"/>
    <s v="Jun"/>
    <n v="2026"/>
    <x v="3"/>
  </r>
  <r>
    <s v="ORD104514"/>
    <d v="2026-06-08T00:00:00"/>
    <s v="CUST0065"/>
    <s v="Diya Mishra"/>
    <s v="Male"/>
    <n v="47"/>
    <x v="4"/>
    <s v="South"/>
    <s v="P013"/>
    <x v="22"/>
    <x v="0"/>
    <s v="Cookware"/>
    <n v="1"/>
    <n v="4299"/>
    <n v="0.05"/>
    <n v="2700"/>
    <x v="1"/>
    <s v="Delivered"/>
    <s v="Website"/>
    <n v="3"/>
    <n v="4299"/>
    <n v="214.95000000000002"/>
    <n v="4084.05"/>
    <n v="2700"/>
    <n v="1384.0500000000002"/>
    <n v="0"/>
    <s v="Jun"/>
    <n v="2026"/>
    <x v="1"/>
  </r>
  <r>
    <s v="ORD102575"/>
    <d v="2026-06-08T00:00:00"/>
    <s v="CUST0967"/>
    <s v="Nisha Saxena"/>
    <s v="Female"/>
    <n v="31"/>
    <x v="19"/>
    <s v="East"/>
    <s v="P018"/>
    <x v="16"/>
    <x v="5"/>
    <s v="Sports"/>
    <n v="5"/>
    <n v="2199"/>
    <n v="0.1"/>
    <n v="6250"/>
    <x v="1"/>
    <s v="Delivered"/>
    <s v="Mobile App"/>
    <n v="1"/>
    <n v="10995"/>
    <n v="1099.5"/>
    <n v="9895.5"/>
    <n v="6250"/>
    <n v="3645.5"/>
    <n v="0"/>
    <s v="Jun"/>
    <n v="2026"/>
    <x v="3"/>
  </r>
  <r>
    <s v="ORD102211"/>
    <d v="2026-06-08T00:00:00"/>
    <s v="CUST1699"/>
    <s v="Riya Verma"/>
    <s v="Male"/>
    <n v="35"/>
    <x v="16"/>
    <s v="North"/>
    <s v="P004"/>
    <x v="19"/>
    <x v="3"/>
    <s v="Accessories"/>
    <n v="2"/>
    <n v="899"/>
    <n v="0.25"/>
    <n v="960"/>
    <x v="5"/>
    <s v="Returned"/>
    <s v="Website"/>
    <n v="5"/>
    <n v="1798"/>
    <n v="449.5"/>
    <n v="1348.5"/>
    <n v="960"/>
    <n v="388.5"/>
    <n v="0"/>
    <s v="Jun"/>
    <n v="2026"/>
    <x v="3"/>
  </r>
  <r>
    <s v="ORD100629"/>
    <d v="2026-06-08T00:00:00"/>
    <s v="CUST1564"/>
    <s v="Ananya Kumar"/>
    <s v="Male"/>
    <n v="20"/>
    <x v="18"/>
    <s v="South"/>
    <s v="P007"/>
    <x v="5"/>
    <x v="2"/>
    <s v="Footwear"/>
    <n v="1"/>
    <n v="2899"/>
    <n v="0.1"/>
    <n v="1700"/>
    <x v="0"/>
    <s v="Delivered"/>
    <s v="Mobile App"/>
    <n v="5"/>
    <n v="2899"/>
    <n v="289.90000000000003"/>
    <n v="2609.1"/>
    <n v="1700"/>
    <n v="909.09999999999991"/>
    <n v="0"/>
    <s v="Jun"/>
    <n v="2026"/>
    <x v="0"/>
  </r>
  <r>
    <s v="ORD101256"/>
    <d v="2026-06-08T00:00:00"/>
    <s v="CUST0882"/>
    <s v="Yash Agarwal"/>
    <s v="Female"/>
    <n v="18"/>
    <x v="22"/>
    <s v="South"/>
    <s v="P023"/>
    <x v="20"/>
    <x v="1"/>
    <s v="Haircare"/>
    <n v="1"/>
    <n v="649"/>
    <n v="0.05"/>
    <n v="290"/>
    <x v="3"/>
    <s v="Delivered"/>
    <s v="Website"/>
    <n v="5"/>
    <n v="649"/>
    <n v="32.450000000000003"/>
    <n v="616.54999999999995"/>
    <n v="290"/>
    <n v="326.54999999999995"/>
    <n v="0"/>
    <s v="Jun"/>
    <n v="2026"/>
    <x v="0"/>
  </r>
  <r>
    <s v="ORD101042"/>
    <d v="2026-06-08T00:00:00"/>
    <s v="CUST1886"/>
    <s v="Pooja Kapoor"/>
    <s v="Female"/>
    <n v="30"/>
    <x v="14"/>
    <s v="South"/>
    <s v="P001"/>
    <x v="6"/>
    <x v="3"/>
    <s v="Audio"/>
    <n v="3"/>
    <n v="2499"/>
    <n v="0.15"/>
    <n v="4650"/>
    <x v="4"/>
    <s v="Returned"/>
    <s v="Mobile App"/>
    <n v="3"/>
    <n v="7497"/>
    <n v="1124.55"/>
    <n v="6372.45"/>
    <n v="4650"/>
    <n v="1722.4499999999998"/>
    <n v="0"/>
    <s v="Jun"/>
    <n v="2026"/>
    <x v="3"/>
  </r>
  <r>
    <s v="ORD104288"/>
    <d v="2026-06-08T00:00:00"/>
    <s v="CUST0939"/>
    <s v="Kiara Chopra"/>
    <s v="Female"/>
    <n v="24"/>
    <x v="18"/>
    <s v="South"/>
    <s v="P005"/>
    <x v="27"/>
    <x v="3"/>
    <s v="Accessories"/>
    <n v="1"/>
    <n v="1599"/>
    <n v="0.1"/>
    <n v="920"/>
    <x v="3"/>
    <s v="Delivered"/>
    <s v="Website"/>
    <n v="5"/>
    <n v="1599"/>
    <n v="159.9"/>
    <n v="1439.1"/>
    <n v="920"/>
    <n v="519.09999999999991"/>
    <n v="0"/>
    <s v="Jun"/>
    <n v="2026"/>
    <x v="0"/>
  </r>
  <r>
    <s v="ORD101230"/>
    <d v="2026-06-09T00:00:00"/>
    <s v="CUST1483"/>
    <s v="Kiara Chopra"/>
    <s v="Female"/>
    <n v="51"/>
    <x v="10"/>
    <s v="South"/>
    <s v="P020"/>
    <x v="14"/>
    <x v="5"/>
    <s v="Fitness"/>
    <n v="2"/>
    <n v="699"/>
    <n v="0.15"/>
    <n v="640"/>
    <x v="1"/>
    <s v="Delivered"/>
    <s v="Website"/>
    <n v="4"/>
    <n v="1398"/>
    <n v="209.7"/>
    <n v="1188.3"/>
    <n v="640"/>
    <n v="548.29999999999995"/>
    <n v="0"/>
    <s v="Jun"/>
    <n v="2026"/>
    <x v="1"/>
  </r>
  <r>
    <s v="ORD100117"/>
    <d v="2026-06-09T00:00:00"/>
    <s v="CUST0632"/>
    <s v="Ishaan Malhotra"/>
    <s v="Male"/>
    <n v="18"/>
    <x v="3"/>
    <s v="East"/>
    <s v="P009"/>
    <x v="21"/>
    <x v="2"/>
    <s v="Clothing"/>
    <n v="2"/>
    <n v="1999"/>
    <n v="0.1"/>
    <n v="2100"/>
    <x v="0"/>
    <s v="Cancelled"/>
    <s v="Mobile App"/>
    <m/>
    <n v="3998"/>
    <n v="399.8"/>
    <n v="3598.2"/>
    <n v="2100"/>
    <n v="1498.1999999999998"/>
    <n v="0"/>
    <s v="Jun"/>
    <n v="2026"/>
    <x v="0"/>
  </r>
  <r>
    <s v="ORD100396"/>
    <d v="2026-06-09T00:00:00"/>
    <s v="CUST1407"/>
    <s v="Shivam Mehta"/>
    <s v="Male"/>
    <n v="37"/>
    <x v="19"/>
    <s v="East"/>
    <s v="P012"/>
    <x v="0"/>
    <x v="0"/>
    <s v="Kitchen"/>
    <n v="3"/>
    <n v="5999"/>
    <n v="0"/>
    <n v="11700"/>
    <x v="0"/>
    <s v="Delivered"/>
    <s v="Mobile App"/>
    <n v="5"/>
    <n v="17997"/>
    <n v="0"/>
    <n v="17997"/>
    <n v="11700"/>
    <n v="6297"/>
    <n v="0"/>
    <s v="Jun"/>
    <n v="2026"/>
    <x v="2"/>
  </r>
  <r>
    <s v="ORD103105"/>
    <d v="2026-06-09T00:00:00"/>
    <s v="CUST1244"/>
    <s v="Ananya Kumar"/>
    <s v="Female"/>
    <n v="31"/>
    <x v="18"/>
    <s v="South"/>
    <s v="P021"/>
    <x v="3"/>
    <x v="1"/>
    <s v="Skincare"/>
    <n v="2"/>
    <n v="499"/>
    <n v="0.1"/>
    <n v="440"/>
    <x v="0"/>
    <s v="Delivered"/>
    <s v="Mobile App"/>
    <n v="2"/>
    <n v="998"/>
    <n v="99.800000000000011"/>
    <n v="898.2"/>
    <n v="440"/>
    <n v="458.20000000000005"/>
    <n v="0"/>
    <s v="Jun"/>
    <n v="2026"/>
    <x v="3"/>
  </r>
  <r>
    <s v="ORD100284"/>
    <d v="2026-06-09T00:00:00"/>
    <s v="CUST0108"/>
    <s v="Rahul Kumar"/>
    <s v="Male"/>
    <n v="26"/>
    <x v="18"/>
    <s v="South"/>
    <s v="P011"/>
    <x v="24"/>
    <x v="0"/>
    <s v="Kitchen"/>
    <n v="3"/>
    <n v="3499"/>
    <n v="0.05"/>
    <n v="6750"/>
    <x v="3"/>
    <s v="Delivered"/>
    <s v="Mobile App"/>
    <n v="2"/>
    <n v="10497"/>
    <n v="524.85"/>
    <n v="9972.15"/>
    <n v="6750"/>
    <n v="3222.1499999999996"/>
    <n v="0"/>
    <s v="Jun"/>
    <n v="2026"/>
    <x v="3"/>
  </r>
  <r>
    <s v="ORD103729"/>
    <d v="2026-06-09T00:00:00"/>
    <s v="CUST0683"/>
    <s v="Kiara Chopra"/>
    <s v="Male"/>
    <n v="23"/>
    <x v="19"/>
    <s v="East"/>
    <s v="P024"/>
    <x v="13"/>
    <x v="1"/>
    <s v="Fragrance"/>
    <n v="2"/>
    <n v="1799"/>
    <n v="0.2"/>
    <n v="1800"/>
    <x v="3"/>
    <s v="Delivered"/>
    <s v="Website"/>
    <n v="3"/>
    <n v="3598"/>
    <n v="719.6"/>
    <n v="2878.4"/>
    <n v="1800"/>
    <n v="1078.4000000000001"/>
    <n v="0"/>
    <s v="Jun"/>
    <n v="2026"/>
    <x v="0"/>
  </r>
  <r>
    <s v="ORD102779"/>
    <d v="2026-06-09T00:00:00"/>
    <s v="CUST0101"/>
    <s v="Akash Bansal"/>
    <s v="Male"/>
    <n v="51"/>
    <x v="2"/>
    <s v="East"/>
    <s v="P019"/>
    <x v="18"/>
    <x v="5"/>
    <s v="Sports"/>
    <n v="1"/>
    <n v="1499"/>
    <n v="0.25"/>
    <n v="800"/>
    <x v="1"/>
    <s v="Cancelled"/>
    <s v="Website"/>
    <m/>
    <n v="1499"/>
    <n v="374.75"/>
    <n v="1124.25"/>
    <n v="800"/>
    <n v="324.25"/>
    <n v="0"/>
    <s v="Jun"/>
    <n v="2026"/>
    <x v="1"/>
  </r>
  <r>
    <s v="ORD102772"/>
    <d v="2026-06-09T00:00:00"/>
    <s v="CUST1809"/>
    <s v="Sakshi Mishra"/>
    <s v="Female"/>
    <n v="35"/>
    <x v="10"/>
    <s v="South"/>
    <s v="P015"/>
    <x v="23"/>
    <x v="0"/>
    <s v="Home Decor"/>
    <n v="3"/>
    <n v="1599"/>
    <n v="0.05"/>
    <n v="2550"/>
    <x v="0"/>
    <s v="Delivered"/>
    <s v="Mobile App"/>
    <n v="4"/>
    <n v="4797"/>
    <n v="239.85000000000002"/>
    <n v="4557.1499999999996"/>
    <n v="2550"/>
    <n v="2007.1499999999996"/>
    <n v="0"/>
    <s v="Jun"/>
    <n v="2026"/>
    <x v="3"/>
  </r>
  <r>
    <s v="ORD104774"/>
    <d v="2026-06-09T00:00:00"/>
    <s v="CUST1848"/>
    <s v="Ishaan Malhotra"/>
    <s v="Male"/>
    <n v="45"/>
    <x v="10"/>
    <s v="South"/>
    <s v="P029"/>
    <x v="11"/>
    <x v="4"/>
    <s v="Technology"/>
    <n v="1"/>
    <n v="1299"/>
    <n v="0.1"/>
    <n v="610"/>
    <x v="3"/>
    <s v="Delivered"/>
    <s v="Mobile App"/>
    <n v="5"/>
    <n v="1299"/>
    <n v="129.9"/>
    <n v="1169.0999999999999"/>
    <n v="610"/>
    <n v="559.09999999999991"/>
    <n v="0"/>
    <s v="Jun"/>
    <n v="2026"/>
    <x v="2"/>
  </r>
  <r>
    <s v="ORD100678"/>
    <d v="2026-06-09T00:00:00"/>
    <s v="CUST1274"/>
    <s v="Rohan Rao"/>
    <s v="Female"/>
    <n v="39"/>
    <x v="19"/>
    <s v="East"/>
    <s v="P010"/>
    <x v="26"/>
    <x v="2"/>
    <s v="Clothing"/>
    <n v="2"/>
    <n v="1499"/>
    <n v="0.1"/>
    <n v="1560"/>
    <x v="5"/>
    <s v="Delivered"/>
    <s v="Mobile App"/>
    <n v="5"/>
    <n v="2998"/>
    <n v="299.8"/>
    <n v="2698.2"/>
    <n v="1560"/>
    <n v="1138.1999999999998"/>
    <n v="0"/>
    <s v="Jun"/>
    <n v="2026"/>
    <x v="2"/>
  </r>
  <r>
    <s v="ORD103788"/>
    <d v="2026-06-09T00:00:00"/>
    <s v="CUST0771"/>
    <s v="Riya Verma"/>
    <s v="Male"/>
    <n v="36"/>
    <x v="20"/>
    <s v="South"/>
    <s v="P006"/>
    <x v="8"/>
    <x v="2"/>
    <s v="Bags"/>
    <n v="3"/>
    <n v="1799"/>
    <n v="0.05"/>
    <n v="2850"/>
    <x v="2"/>
    <s v="Delivered"/>
    <s v="Mobile App"/>
    <n v="4"/>
    <n v="5397"/>
    <n v="269.85000000000002"/>
    <n v="5127.1499999999996"/>
    <n v="2850"/>
    <n v="2277.1499999999996"/>
    <n v="0"/>
    <s v="Jun"/>
    <n v="2026"/>
    <x v="2"/>
  </r>
  <r>
    <s v="ORD100658"/>
    <d v="2026-06-10T00:00:00"/>
    <s v="CUST1180"/>
    <s v="Ananya Kumar"/>
    <s v="Female"/>
    <n v="35"/>
    <x v="23"/>
    <s v="West"/>
    <s v="P017"/>
    <x v="17"/>
    <x v="5"/>
    <s v="Fitness"/>
    <n v="1"/>
    <n v="2499"/>
    <n v="0.25"/>
    <n v="1450"/>
    <x v="1"/>
    <s v="Delivered"/>
    <s v="Website"/>
    <n v="4"/>
    <n v="2499"/>
    <n v="624.75"/>
    <n v="1874.25"/>
    <n v="1450"/>
    <n v="424.25"/>
    <n v="0"/>
    <s v="Jun"/>
    <n v="2026"/>
    <x v="3"/>
  </r>
  <r>
    <s v="ORD100651"/>
    <d v="2026-06-10T00:00:00"/>
    <s v="CUST2076"/>
    <s v="Ananya Kumar"/>
    <s v="Female"/>
    <n v="35"/>
    <x v="6"/>
    <s v="North"/>
    <s v="P017"/>
    <x v="17"/>
    <x v="5"/>
    <s v="Fitness"/>
    <n v="3"/>
    <n v="2499"/>
    <n v="0.25"/>
    <n v="4350"/>
    <x v="2"/>
    <s v="Delivered"/>
    <s v="Website"/>
    <n v="5"/>
    <n v="7497"/>
    <n v="1874.25"/>
    <n v="5622.75"/>
    <n v="4350"/>
    <n v="1272.75"/>
    <n v="0"/>
    <s v="Jun"/>
    <n v="2026"/>
    <x v="3"/>
  </r>
  <r>
    <s v="ORD104012"/>
    <d v="2026-06-10T00:00:00"/>
    <s v="CUST0592"/>
    <s v="Mohit Sharma"/>
    <s v="Female"/>
    <n v="42"/>
    <x v="15"/>
    <s v="West"/>
    <s v="P025"/>
    <x v="1"/>
    <x v="1"/>
    <s v="Skincare"/>
    <n v="1"/>
    <n v="699"/>
    <n v="0.05"/>
    <n v="310"/>
    <x v="1"/>
    <s v="Delivered"/>
    <s v="Mobile App"/>
    <n v="1"/>
    <n v="699"/>
    <n v="34.950000000000003"/>
    <n v="664.05"/>
    <n v="310"/>
    <n v="354.04999999999995"/>
    <n v="0"/>
    <s v="Jun"/>
    <n v="2026"/>
    <x v="2"/>
  </r>
  <r>
    <s v="ORD100500"/>
    <d v="2026-06-10T00:00:00"/>
    <s v="CUST1732"/>
    <s v="Varun Jain"/>
    <s v="Female"/>
    <n v="42"/>
    <x v="8"/>
    <s v="East"/>
    <s v="P001"/>
    <x v="6"/>
    <x v="3"/>
    <s v="Audio"/>
    <n v="1"/>
    <n v="2499"/>
    <n v="0.15"/>
    <n v="1550"/>
    <x v="0"/>
    <s v="Delivered"/>
    <s v="Mobile App"/>
    <n v="5"/>
    <n v="2499"/>
    <n v="374.84999999999997"/>
    <n v="2124.15"/>
    <n v="1550"/>
    <n v="574.15000000000009"/>
    <n v="0"/>
    <s v="Jun"/>
    <n v="2026"/>
    <x v="2"/>
  </r>
  <r>
    <s v="ORD101436"/>
    <d v="2026-06-10T00:00:00"/>
    <s v="CUST1369"/>
    <s v="Meera Singh"/>
    <s v="Male"/>
    <n v="22"/>
    <x v="4"/>
    <s v="South"/>
    <s v="P030"/>
    <x v="7"/>
    <x v="4"/>
    <s v="Self Development"/>
    <n v="3"/>
    <n v="599"/>
    <n v="0.15"/>
    <n v="780"/>
    <x v="0"/>
    <s v="Delivered"/>
    <s v="Website"/>
    <n v="3"/>
    <n v="1797"/>
    <n v="269.55"/>
    <n v="1527.45"/>
    <n v="780"/>
    <n v="747.45"/>
    <n v="0"/>
    <s v="Jun"/>
    <n v="2026"/>
    <x v="0"/>
  </r>
  <r>
    <s v="ORD103152"/>
    <d v="2026-06-10T00:00:00"/>
    <s v="CUST1320"/>
    <s v="Sanya Malhotra"/>
    <s v="Male"/>
    <n v="44"/>
    <x v="2"/>
    <s v="East"/>
    <s v="P019"/>
    <x v="18"/>
    <x v="5"/>
    <s v="Sports"/>
    <n v="1"/>
    <n v="1499"/>
    <n v="0.2"/>
    <n v="800"/>
    <x v="5"/>
    <s v="Delivered"/>
    <s v="Website"/>
    <n v="5"/>
    <n v="1499"/>
    <n v="299.8"/>
    <n v="1199.2"/>
    <n v="800"/>
    <n v="399.20000000000005"/>
    <n v="0"/>
    <s v="Jun"/>
    <n v="2026"/>
    <x v="2"/>
  </r>
  <r>
    <s v="ORD103992"/>
    <d v="2026-06-10T00:00:00"/>
    <s v="CUST2063"/>
    <s v="Isha Mehta"/>
    <s v="Male"/>
    <n v="52"/>
    <x v="22"/>
    <s v="South"/>
    <s v="P026"/>
    <x v="15"/>
    <x v="4"/>
    <s v="Fiction"/>
    <n v="1"/>
    <n v="899"/>
    <n v="0.05"/>
    <n v="420"/>
    <x v="0"/>
    <s v="Delivered"/>
    <s v="Website"/>
    <n v="5"/>
    <n v="899"/>
    <n v="44.95"/>
    <n v="854.05"/>
    <n v="420"/>
    <n v="434.04999999999995"/>
    <n v="0"/>
    <s v="Jun"/>
    <n v="2026"/>
    <x v="1"/>
  </r>
  <r>
    <s v="ORD101080"/>
    <d v="2026-06-10T00:00:00"/>
    <s v="CUST1677"/>
    <s v="Tanvi Patel"/>
    <s v="Male"/>
    <n v="34"/>
    <x v="20"/>
    <s v="South"/>
    <s v="P030"/>
    <x v="7"/>
    <x v="4"/>
    <s v="Self Development"/>
    <n v="3"/>
    <n v="599"/>
    <n v="0.05"/>
    <n v="780"/>
    <x v="0"/>
    <s v="Delivered"/>
    <s v="Mobile App"/>
    <n v="3"/>
    <n v="1797"/>
    <n v="89.850000000000009"/>
    <n v="1707.15"/>
    <n v="780"/>
    <n v="927.15000000000009"/>
    <n v="0"/>
    <s v="Jun"/>
    <n v="2026"/>
    <x v="3"/>
  </r>
  <r>
    <s v="ORD100965"/>
    <d v="2026-06-10T00:00:00"/>
    <s v="CUST2006"/>
    <s v="Simran Gupta"/>
    <s v="Female"/>
    <n v="24"/>
    <x v="9"/>
    <s v="North"/>
    <s v="P012"/>
    <x v="0"/>
    <x v="0"/>
    <s v="Kitchen"/>
    <n v="2"/>
    <n v="5999"/>
    <n v="0.2"/>
    <n v="7800"/>
    <x v="1"/>
    <s v="Delivered"/>
    <s v="Mobile App"/>
    <n v="4"/>
    <n v="11998"/>
    <n v="2399.6"/>
    <n v="9598.4"/>
    <n v="7800"/>
    <n v="1798.3999999999996"/>
    <n v="0"/>
    <s v="Jun"/>
    <n v="2026"/>
    <x v="0"/>
  </r>
  <r>
    <s v="ORD100774"/>
    <d v="2026-06-10T00:00:00"/>
    <s v="CUST1648"/>
    <s v="Mohit Sharma"/>
    <s v="Male"/>
    <n v="32"/>
    <x v="1"/>
    <s v="North"/>
    <s v="P005"/>
    <x v="27"/>
    <x v="3"/>
    <s v="Accessories"/>
    <n v="3"/>
    <n v="1599"/>
    <n v="0.05"/>
    <n v="2760"/>
    <x v="3"/>
    <s v="Delivered"/>
    <s v="Mobile App"/>
    <n v="4"/>
    <n v="4797"/>
    <n v="239.85000000000002"/>
    <n v="4557.1499999999996"/>
    <n v="2760"/>
    <n v="1797.1499999999996"/>
    <n v="0"/>
    <s v="Jun"/>
    <n v="2026"/>
    <x v="3"/>
  </r>
  <r>
    <s v="ORD101828"/>
    <d v="2026-06-10T00:00:00"/>
    <s v="CUST0196"/>
    <s v="Varun Jain"/>
    <s v="Female"/>
    <n v="23"/>
    <x v="9"/>
    <s v="North"/>
    <s v="P001"/>
    <x v="6"/>
    <x v="3"/>
    <s v="Audio"/>
    <n v="4"/>
    <n v="2499"/>
    <n v="0.1"/>
    <n v="6200"/>
    <x v="0"/>
    <s v="Delivered"/>
    <s v="Mobile App"/>
    <n v="5"/>
    <n v="9996"/>
    <n v="999.6"/>
    <n v="8996.4"/>
    <n v="6200"/>
    <n v="2796.3999999999996"/>
    <n v="0"/>
    <s v="Jun"/>
    <n v="2026"/>
    <x v="0"/>
  </r>
  <r>
    <s v="ORD102037"/>
    <d v="2026-06-10T00:00:00"/>
    <s v="CUST1940"/>
    <s v="Karan Jain"/>
    <s v="Male"/>
    <n v="39"/>
    <x v="1"/>
    <s v="North"/>
    <s v="P021"/>
    <x v="3"/>
    <x v="1"/>
    <s v="Skincare"/>
    <n v="5"/>
    <n v="499"/>
    <n v="0.1"/>
    <n v="1100"/>
    <x v="0"/>
    <s v="Returned"/>
    <s v="Website"/>
    <n v="4"/>
    <n v="2495"/>
    <n v="249.5"/>
    <n v="2245.5"/>
    <n v="1100"/>
    <n v="1145.5"/>
    <n v="0"/>
    <s v="Jun"/>
    <n v="2026"/>
    <x v="2"/>
  </r>
  <r>
    <s v="ORD101756"/>
    <d v="2026-06-10T00:00:00"/>
    <s v="CUST0872"/>
    <s v="Sanya Malhotra"/>
    <s v="Female"/>
    <n v="22"/>
    <x v="22"/>
    <s v="South"/>
    <s v="P024"/>
    <x v="13"/>
    <x v="1"/>
    <s v="Fragrance"/>
    <n v="1"/>
    <n v="1799"/>
    <n v="0.05"/>
    <n v="900"/>
    <x v="3"/>
    <s v="Delivered"/>
    <s v="Mobile App"/>
    <n v="5"/>
    <n v="1799"/>
    <n v="89.95"/>
    <n v="1709.05"/>
    <n v="900"/>
    <n v="809.05"/>
    <n v="0"/>
    <s v="Jun"/>
    <n v="2026"/>
    <x v="0"/>
  </r>
  <r>
    <s v="ORD102349"/>
    <d v="2026-06-11T00:00:00"/>
    <s v="CUST0369"/>
    <s v="Sakshi Mishra"/>
    <s v="Male"/>
    <n v="23"/>
    <x v="12"/>
    <s v="West"/>
    <s v="P011"/>
    <x v="24"/>
    <x v="0"/>
    <s v="Kitchen"/>
    <n v="3"/>
    <n v="3499"/>
    <n v="0.1"/>
    <n v="6750"/>
    <x v="2"/>
    <s v="Delivered"/>
    <s v="Mobile App"/>
    <n v="5"/>
    <n v="10497"/>
    <n v="1049.7"/>
    <n v="9447.2999999999993"/>
    <n v="6750"/>
    <n v="2697.2999999999993"/>
    <n v="0"/>
    <s v="Jun"/>
    <n v="2026"/>
    <x v="0"/>
  </r>
  <r>
    <s v="ORD101299"/>
    <d v="2026-06-11T00:00:00"/>
    <s v="CUST1198"/>
    <s v="Aditya Kapoor"/>
    <s v="Female"/>
    <n v="42"/>
    <x v="2"/>
    <s v="East"/>
    <s v="P007"/>
    <x v="5"/>
    <x v="2"/>
    <s v="Footwear"/>
    <n v="2"/>
    <n v="2899"/>
    <n v="0.2"/>
    <n v="3400"/>
    <x v="4"/>
    <s v="Delivered"/>
    <s v="Mobile App"/>
    <n v="5"/>
    <n v="5798"/>
    <n v="1159.6000000000001"/>
    <n v="4638.3999999999996"/>
    <n v="3400"/>
    <n v="1238.3999999999996"/>
    <n v="0"/>
    <s v="Jun"/>
    <n v="2026"/>
    <x v="2"/>
  </r>
  <r>
    <s v="ORD104287"/>
    <d v="2026-06-11T00:00:00"/>
    <s v="CUST0939"/>
    <s v="Kiara Chopra"/>
    <s v="Male"/>
    <n v="25"/>
    <x v="21"/>
    <s v="East"/>
    <s v="P024"/>
    <x v="13"/>
    <x v="1"/>
    <s v="Fragrance"/>
    <n v="2"/>
    <n v="1799"/>
    <n v="0"/>
    <n v="1800"/>
    <x v="3"/>
    <s v="Delivered"/>
    <s v="Website"/>
    <n v="5"/>
    <n v="3598"/>
    <n v="0"/>
    <n v="3598"/>
    <n v="1800"/>
    <n v="1798"/>
    <n v="0"/>
    <s v="Jun"/>
    <n v="2026"/>
    <x v="0"/>
  </r>
  <r>
    <s v="ORD101090"/>
    <d v="2026-06-11T00:00:00"/>
    <s v="CUST0755"/>
    <s v="Anjali Verma"/>
    <s v="Female"/>
    <n v="34"/>
    <x v="20"/>
    <s v="South"/>
    <s v="P016"/>
    <x v="28"/>
    <x v="5"/>
    <s v="Fitness"/>
    <n v="4"/>
    <n v="999"/>
    <n v="0.05"/>
    <n v="2080"/>
    <x v="0"/>
    <s v="Returned"/>
    <s v="Website"/>
    <n v="5"/>
    <n v="3996"/>
    <n v="199.8"/>
    <n v="3796.2"/>
    <n v="2080"/>
    <n v="1716.1999999999998"/>
    <n v="0"/>
    <s v="Jun"/>
    <n v="2026"/>
    <x v="3"/>
  </r>
  <r>
    <s v="ORD101317"/>
    <d v="2026-06-11T00:00:00"/>
    <s v="CUST0096"/>
    <s v="Aarav Sharma"/>
    <s v="Female"/>
    <n v="29"/>
    <x v="18"/>
    <s v="South"/>
    <s v="P025"/>
    <x v="1"/>
    <x v="1"/>
    <s v="Skincare"/>
    <n v="1"/>
    <n v="699"/>
    <n v="0.15"/>
    <n v="310"/>
    <x v="0"/>
    <s v="Delivered"/>
    <s v="Website"/>
    <n v="3"/>
    <n v="699"/>
    <n v="104.85"/>
    <n v="594.15"/>
    <n v="310"/>
    <n v="284.14999999999998"/>
    <n v="0"/>
    <s v="Jun"/>
    <n v="2026"/>
    <x v="3"/>
  </r>
  <r>
    <s v="ORD104320"/>
    <d v="2026-06-11T00:00:00"/>
    <s v="CUST0663"/>
    <s v="Aditi Saxena"/>
    <s v="Female"/>
    <n v="31"/>
    <x v="10"/>
    <s v="South"/>
    <s v="P003"/>
    <x v="9"/>
    <x v="3"/>
    <s v="Wearables"/>
    <n v="2"/>
    <n v="3299"/>
    <n v="0.15"/>
    <n v="4200"/>
    <x v="1"/>
    <s v="Delivered"/>
    <s v="Website"/>
    <n v="4"/>
    <n v="6598"/>
    <n v="989.69999999999993"/>
    <n v="5608.3"/>
    <n v="4200"/>
    <n v="1408.3000000000002"/>
    <n v="0"/>
    <s v="Jun"/>
    <n v="2026"/>
    <x v="3"/>
  </r>
  <r>
    <s v="ORD104346"/>
    <d v="2026-06-12T00:00:00"/>
    <s v="CUST1874"/>
    <s v="Yash Agarwal"/>
    <s v="Male"/>
    <n v="37"/>
    <x v="2"/>
    <s v="East"/>
    <s v="P020"/>
    <x v="14"/>
    <x v="5"/>
    <s v="Fitness"/>
    <n v="1"/>
    <n v="699"/>
    <n v="0"/>
    <n v="320"/>
    <x v="0"/>
    <s v="Delivered"/>
    <s v="Mobile App"/>
    <n v="4"/>
    <n v="699"/>
    <n v="0"/>
    <n v="699"/>
    <n v="320"/>
    <n v="379"/>
    <n v="0"/>
    <s v="Jun"/>
    <n v="2026"/>
    <x v="2"/>
  </r>
  <r>
    <s v="ORD103266"/>
    <d v="2026-06-12T00:00:00"/>
    <s v="CUST1897"/>
    <s v="Zoya Singh"/>
    <s v="Male"/>
    <n v="33"/>
    <x v="6"/>
    <s v="North"/>
    <s v="P023"/>
    <x v="20"/>
    <x v="1"/>
    <s v="Haircare"/>
    <n v="3"/>
    <n v="649"/>
    <n v="0.1"/>
    <n v="870"/>
    <x v="0"/>
    <s v="Delivered"/>
    <s v="Mobile App"/>
    <n v="4"/>
    <n v="1947"/>
    <n v="194.70000000000002"/>
    <n v="1752.3"/>
    <n v="870"/>
    <n v="882.3"/>
    <n v="0"/>
    <s v="Jun"/>
    <n v="2026"/>
    <x v="3"/>
  </r>
  <r>
    <s v="ORD104954"/>
    <d v="2026-06-12T00:00:00"/>
    <s v="CUST0167"/>
    <s v="Nisha Saxena"/>
    <s v="Female"/>
    <n v="37"/>
    <x v="21"/>
    <s v="East"/>
    <s v="P003"/>
    <x v="9"/>
    <x v="3"/>
    <s v="Wearables"/>
    <n v="1"/>
    <n v="3299"/>
    <n v="0.05"/>
    <n v="2100"/>
    <x v="3"/>
    <s v="Delivered"/>
    <s v="Website"/>
    <n v="5"/>
    <n v="3299"/>
    <n v="164.95000000000002"/>
    <n v="3134.05"/>
    <n v="2100"/>
    <n v="1034.0500000000002"/>
    <n v="0"/>
    <s v="Jun"/>
    <n v="2026"/>
    <x v="2"/>
  </r>
  <r>
    <s v="ORD102647"/>
    <d v="2026-06-12T00:00:00"/>
    <s v="CUST0236"/>
    <s v="Rahul Kumar"/>
    <s v="Female"/>
    <n v="25"/>
    <x v="9"/>
    <s v="North"/>
    <s v="P002"/>
    <x v="10"/>
    <x v="3"/>
    <s v="Audio"/>
    <n v="1"/>
    <n v="1899"/>
    <n v="0.1"/>
    <n v="1120"/>
    <x v="0"/>
    <s v="Returned"/>
    <s v="Mobile App"/>
    <n v="5"/>
    <n v="1899"/>
    <n v="189.9"/>
    <n v="1709.1"/>
    <n v="1120"/>
    <n v="589.09999999999991"/>
    <n v="0"/>
    <s v="Jun"/>
    <n v="2026"/>
    <x v="0"/>
  </r>
  <r>
    <s v="ORD103036"/>
    <d v="2026-06-12T00:00:00"/>
    <s v="CUST2106"/>
    <s v="Rohan Rao"/>
    <s v="Male"/>
    <n v="38"/>
    <x v="16"/>
    <s v="North"/>
    <s v="P028"/>
    <x v="12"/>
    <x v="4"/>
    <s v="Technology"/>
    <n v="3"/>
    <n v="1099"/>
    <n v="0.05"/>
    <n v="1560"/>
    <x v="1"/>
    <s v="Delivered"/>
    <s v="Website"/>
    <n v="4"/>
    <n v="3297"/>
    <n v="164.85000000000002"/>
    <n v="3132.15"/>
    <n v="1560"/>
    <n v="1572.15"/>
    <n v="0"/>
    <s v="Jun"/>
    <n v="2026"/>
    <x v="2"/>
  </r>
  <r>
    <s v="ORD102808"/>
    <d v="2026-06-12T00:00:00"/>
    <s v="CUST2072"/>
    <s v="Ishaan Malhotra"/>
    <s v="Female"/>
    <n v="41"/>
    <x v="6"/>
    <s v="North"/>
    <s v="P016"/>
    <x v="28"/>
    <x v="5"/>
    <s v="Fitness"/>
    <n v="2"/>
    <n v="999"/>
    <n v="0.1"/>
    <n v="1040"/>
    <x v="3"/>
    <s v="Delivered"/>
    <s v="Website"/>
    <n v="5"/>
    <n v="1998"/>
    <n v="199.8"/>
    <n v="1798.2"/>
    <n v="1040"/>
    <n v="758.2"/>
    <n v="0"/>
    <s v="Jun"/>
    <n v="2026"/>
    <x v="2"/>
  </r>
  <r>
    <s v="ORD104480"/>
    <d v="2026-06-12T00:00:00"/>
    <s v="CUST1369"/>
    <s v="Meera Singh"/>
    <s v="Male"/>
    <n v="43"/>
    <x v="2"/>
    <s v="East"/>
    <s v="P012"/>
    <x v="0"/>
    <x v="0"/>
    <s v="Kitchen"/>
    <n v="4"/>
    <n v="5999"/>
    <n v="0.05"/>
    <n v="15600"/>
    <x v="2"/>
    <s v="Delivered"/>
    <s v="Website"/>
    <n v="5"/>
    <n v="23996"/>
    <n v="1199.8"/>
    <n v="22796.2"/>
    <n v="15600"/>
    <n v="7196.2000000000007"/>
    <n v="0"/>
    <s v="Jun"/>
    <n v="2026"/>
    <x v="2"/>
  </r>
  <r>
    <s v="ORD104738"/>
    <d v="2026-06-12T00:00:00"/>
    <s v="CUST0062"/>
    <s v="Pooja Kapoor"/>
    <s v="Female"/>
    <n v="33"/>
    <x v="19"/>
    <s v="East"/>
    <s v="P023"/>
    <x v="20"/>
    <x v="1"/>
    <s v="Haircare"/>
    <n v="1"/>
    <n v="649"/>
    <n v="0.1"/>
    <n v="290"/>
    <x v="0"/>
    <s v="Delivered"/>
    <s v="Mobile App"/>
    <n v="2"/>
    <n v="649"/>
    <n v="64.900000000000006"/>
    <n v="584.1"/>
    <n v="290"/>
    <n v="294.10000000000002"/>
    <n v="0"/>
    <s v="Jun"/>
    <n v="2026"/>
    <x v="3"/>
  </r>
  <r>
    <s v="ORD102750"/>
    <d v="2026-06-12T00:00:00"/>
    <s v="CUST1599"/>
    <s v="Shivam Mehta"/>
    <s v="Female"/>
    <n v="23"/>
    <x v="3"/>
    <s v="East"/>
    <s v="P003"/>
    <x v="9"/>
    <x v="3"/>
    <s v="Wearables"/>
    <n v="1"/>
    <n v="3299"/>
    <n v="0.1"/>
    <n v="2100"/>
    <x v="5"/>
    <s v="Delivered"/>
    <s v="Mobile App"/>
    <n v="5"/>
    <n v="3299"/>
    <n v="329.90000000000003"/>
    <n v="2969.1"/>
    <n v="2100"/>
    <n v="869.09999999999991"/>
    <n v="0"/>
    <s v="Jun"/>
    <n v="2026"/>
    <x v="0"/>
  </r>
  <r>
    <s v="ORD103494"/>
    <d v="2026-06-12T00:00:00"/>
    <s v="CUST1267"/>
    <s v="Anjali Verma"/>
    <s v="Female"/>
    <n v="36"/>
    <x v="19"/>
    <s v="East"/>
    <s v="P008"/>
    <x v="2"/>
    <x v="2"/>
    <s v="Clothing"/>
    <n v="2"/>
    <n v="799"/>
    <n v="0.05"/>
    <n v="780"/>
    <x v="0"/>
    <s v="Delivered"/>
    <s v="Mobile App"/>
    <n v="4"/>
    <n v="1598"/>
    <n v="79.900000000000006"/>
    <n v="1518.1"/>
    <n v="780"/>
    <n v="738.09999999999991"/>
    <n v="0"/>
    <s v="Jun"/>
    <n v="2026"/>
    <x v="2"/>
  </r>
  <r>
    <s v="ORD104671"/>
    <d v="2026-06-12T00:00:00"/>
    <s v="CUST0817"/>
    <s v="Sakshi Mishra"/>
    <s v="Female"/>
    <n v="50"/>
    <x v="22"/>
    <s v="South"/>
    <s v="P029"/>
    <x v="11"/>
    <x v="4"/>
    <s v="Technology"/>
    <n v="1"/>
    <n v="1299"/>
    <n v="0.05"/>
    <n v="610"/>
    <x v="4"/>
    <s v="Delivered"/>
    <s v="Website"/>
    <n v="5"/>
    <n v="1299"/>
    <n v="64.95"/>
    <n v="1234.05"/>
    <n v="610"/>
    <n v="624.04999999999995"/>
    <n v="0"/>
    <s v="Jun"/>
    <n v="2026"/>
    <x v="1"/>
  </r>
  <r>
    <s v="ORD104486"/>
    <d v="2026-06-13T00:00:00"/>
    <s v="CUST1407"/>
    <s v="Shivam Mehta"/>
    <s v="Male"/>
    <n v="34"/>
    <x v="11"/>
    <s v="West"/>
    <s v="P002"/>
    <x v="10"/>
    <x v="3"/>
    <s v="Audio"/>
    <n v="1"/>
    <n v="1899"/>
    <n v="0.2"/>
    <n v="1120"/>
    <x v="3"/>
    <s v="Delivered"/>
    <s v="Mobile App"/>
    <n v="5"/>
    <n v="1899"/>
    <n v="379.8"/>
    <n v="1519.2"/>
    <n v="1120"/>
    <n v="399.20000000000005"/>
    <n v="0"/>
    <s v="Jun"/>
    <n v="2026"/>
    <x v="3"/>
  </r>
  <r>
    <s v="ORD102393"/>
    <d v="2026-06-13T00:00:00"/>
    <s v="CUST0667"/>
    <s v="Vansh Chopra"/>
    <s v="Male"/>
    <n v="45"/>
    <x v="8"/>
    <s v="East"/>
    <s v="P015"/>
    <x v="23"/>
    <x v="0"/>
    <s v="Home Decor"/>
    <n v="1"/>
    <n v="1599"/>
    <n v="0.05"/>
    <n v="850"/>
    <x v="3"/>
    <s v="Delivered"/>
    <s v="Mobile App"/>
    <n v="5"/>
    <n v="1599"/>
    <n v="79.95"/>
    <n v="1519.05"/>
    <n v="850"/>
    <n v="669.05"/>
    <n v="0"/>
    <s v="Jun"/>
    <n v="2026"/>
    <x v="2"/>
  </r>
  <r>
    <s v="ORD102576"/>
    <d v="2026-06-13T00:00:00"/>
    <s v="CUST1170"/>
    <s v="Yash Agarwal"/>
    <s v="Male"/>
    <n v="35"/>
    <x v="15"/>
    <s v="West"/>
    <s v="P026"/>
    <x v="15"/>
    <x v="4"/>
    <s v="Fiction"/>
    <n v="1"/>
    <n v="899"/>
    <n v="0.15"/>
    <n v="420"/>
    <x v="1"/>
    <s v="Delivered"/>
    <s v="Mobile App"/>
    <n v="3"/>
    <n v="899"/>
    <n v="134.85"/>
    <n v="764.15"/>
    <n v="420"/>
    <n v="344.15"/>
    <n v="0"/>
    <s v="Jun"/>
    <n v="2026"/>
    <x v="3"/>
  </r>
  <r>
    <s v="ORD103986"/>
    <d v="2026-06-13T00:00:00"/>
    <s v="CUST1857"/>
    <s v="Diya Mishra"/>
    <s v="Female"/>
    <n v="48"/>
    <x v="11"/>
    <s v="West"/>
    <s v="P022"/>
    <x v="4"/>
    <x v="1"/>
    <s v="Skincare"/>
    <n v="1"/>
    <n v="799"/>
    <n v="0.05"/>
    <n v="360"/>
    <x v="1"/>
    <s v="Delivered"/>
    <s v="Website"/>
    <n v="2"/>
    <n v="799"/>
    <n v="39.950000000000003"/>
    <n v="759.05"/>
    <n v="360"/>
    <n v="399.04999999999995"/>
    <n v="0"/>
    <s v="Jun"/>
    <n v="2026"/>
    <x v="1"/>
  </r>
  <r>
    <s v="ORD102841"/>
    <d v="2026-06-13T00:00:00"/>
    <s v="CUST1752"/>
    <s v="Ishaan Malhotra"/>
    <s v="Female"/>
    <n v="32"/>
    <x v="5"/>
    <s v="West"/>
    <s v="P009"/>
    <x v="21"/>
    <x v="2"/>
    <s v="Clothing"/>
    <n v="1"/>
    <n v="1999"/>
    <n v="0.15"/>
    <n v="1050"/>
    <x v="0"/>
    <s v="Delivered"/>
    <s v="Mobile App"/>
    <n v="5"/>
    <n v="1999"/>
    <n v="299.84999999999997"/>
    <n v="1699.15"/>
    <n v="1050"/>
    <n v="649.15000000000009"/>
    <n v="0"/>
    <s v="Jun"/>
    <n v="2026"/>
    <x v="3"/>
  </r>
  <r>
    <s v="ORD102143"/>
    <d v="2026-06-13T00:00:00"/>
    <s v="CUST1748"/>
    <s v="Karan Jain"/>
    <s v="Male"/>
    <n v="23"/>
    <x v="7"/>
    <s v="West"/>
    <s v="P028"/>
    <x v="12"/>
    <x v="4"/>
    <s v="Technology"/>
    <n v="1"/>
    <n v="1099"/>
    <n v="0.05"/>
    <n v="520"/>
    <x v="0"/>
    <s v="Delivered"/>
    <s v="Mobile App"/>
    <n v="3"/>
    <n v="1099"/>
    <n v="54.95"/>
    <n v="1044.05"/>
    <n v="520"/>
    <n v="524.04999999999995"/>
    <n v="0"/>
    <s v="Jun"/>
    <n v="2026"/>
    <x v="0"/>
  </r>
  <r>
    <s v="ORD103406"/>
    <d v="2026-06-13T00:00:00"/>
    <s v="CUST0704"/>
    <s v="Aarav Sharma"/>
    <s v="Female"/>
    <n v="28"/>
    <x v="19"/>
    <s v="East"/>
    <s v="P003"/>
    <x v="9"/>
    <x v="3"/>
    <s v="Wearables"/>
    <n v="2"/>
    <n v="3299"/>
    <n v="0.2"/>
    <n v="4200"/>
    <x v="0"/>
    <s v="Delivered"/>
    <s v="Website"/>
    <n v="2"/>
    <n v="6598"/>
    <n v="1319.6000000000001"/>
    <n v="5278.4"/>
    <n v="4200"/>
    <n v="1078.3999999999996"/>
    <n v="0"/>
    <s v="Jun"/>
    <n v="2026"/>
    <x v="3"/>
  </r>
  <r>
    <s v="ORD100863"/>
    <d v="2026-06-13T00:00:00"/>
    <s v="CUST1511"/>
    <s v="Nisha Saxena"/>
    <s v="Male"/>
    <n v="33"/>
    <x v="20"/>
    <s v="South"/>
    <s v="P023"/>
    <x v="20"/>
    <x v="1"/>
    <s v="Haircare"/>
    <n v="3"/>
    <n v="649"/>
    <n v="0.05"/>
    <n v="870"/>
    <x v="1"/>
    <s v="Delivered"/>
    <s v="Website"/>
    <n v="4"/>
    <n v="1947"/>
    <n v="97.350000000000009"/>
    <n v="1849.65"/>
    <n v="870"/>
    <n v="979.65000000000009"/>
    <n v="0"/>
    <s v="Jun"/>
    <n v="2026"/>
    <x v="3"/>
  </r>
  <r>
    <s v="ORD104497"/>
    <d v="2026-06-14T00:00:00"/>
    <s v="CUST1981"/>
    <s v="Kavya Patel"/>
    <s v="Male"/>
    <n v="34"/>
    <x v="15"/>
    <s v="West"/>
    <s v="P001"/>
    <x v="6"/>
    <x v="3"/>
    <s v="Audio"/>
    <n v="2"/>
    <n v="2499"/>
    <n v="0.15"/>
    <n v="3100"/>
    <x v="0"/>
    <s v="Delivered"/>
    <s v="Mobile App"/>
    <n v="5"/>
    <n v="4998"/>
    <n v="749.69999999999993"/>
    <n v="4248.3"/>
    <n v="3100"/>
    <n v="1148.3000000000002"/>
    <n v="0"/>
    <s v="Jun"/>
    <n v="2026"/>
    <x v="3"/>
  </r>
  <r>
    <s v="ORD104134"/>
    <d v="2026-06-14T00:00:00"/>
    <s v="CUST0131"/>
    <s v="Riya Verma"/>
    <s v="Male"/>
    <n v="26"/>
    <x v="17"/>
    <s v="North"/>
    <s v="P025"/>
    <x v="1"/>
    <x v="1"/>
    <s v="Skincare"/>
    <n v="1"/>
    <n v="699"/>
    <n v="0.05"/>
    <n v="310"/>
    <x v="1"/>
    <s v="Delivered"/>
    <s v="Mobile App"/>
    <n v="5"/>
    <n v="699"/>
    <n v="34.950000000000003"/>
    <n v="664.05"/>
    <n v="310"/>
    <n v="354.04999999999995"/>
    <n v="0"/>
    <s v="Jun"/>
    <n v="2026"/>
    <x v="3"/>
  </r>
  <r>
    <s v="ORD103723"/>
    <d v="2026-06-14T00:00:00"/>
    <s v="CUST0438"/>
    <s v="Simran Gupta"/>
    <s v="Male"/>
    <n v="29"/>
    <x v="17"/>
    <s v="North"/>
    <s v="P025"/>
    <x v="1"/>
    <x v="1"/>
    <s v="Skincare"/>
    <n v="2"/>
    <n v="699"/>
    <n v="0.15"/>
    <n v="620"/>
    <x v="1"/>
    <s v="Delivered"/>
    <s v="Website"/>
    <n v="5"/>
    <n v="1398"/>
    <n v="209.7"/>
    <n v="1188.3"/>
    <n v="620"/>
    <n v="568.29999999999995"/>
    <n v="0"/>
    <s v="Jun"/>
    <n v="2026"/>
    <x v="3"/>
  </r>
  <r>
    <s v="ORD103946"/>
    <d v="2026-06-14T00:00:00"/>
    <s v="CUST1933"/>
    <s v="Tanvi Patel"/>
    <s v="Male"/>
    <n v="44"/>
    <x v="22"/>
    <s v="South"/>
    <s v="P018"/>
    <x v="16"/>
    <x v="5"/>
    <s v="Sports"/>
    <n v="1"/>
    <n v="2199"/>
    <n v="0.15"/>
    <n v="1250"/>
    <x v="4"/>
    <s v="Delivered"/>
    <s v="Mobile App"/>
    <n v="4"/>
    <n v="2199"/>
    <n v="329.84999999999997"/>
    <n v="1869.15"/>
    <n v="1250"/>
    <n v="619.15000000000009"/>
    <n v="0"/>
    <s v="Jun"/>
    <n v="2026"/>
    <x v="2"/>
  </r>
  <r>
    <s v="ORD101430"/>
    <d v="2026-06-14T00:00:00"/>
    <s v="CUST1150"/>
    <s v="Pooja Kapoor"/>
    <s v="Male"/>
    <n v="33"/>
    <x v="11"/>
    <s v="West"/>
    <s v="P016"/>
    <x v="28"/>
    <x v="5"/>
    <s v="Fitness"/>
    <n v="1"/>
    <n v="999"/>
    <n v="0.1"/>
    <n v="520"/>
    <x v="1"/>
    <s v="Delivered"/>
    <s v="Mobile App"/>
    <n v="5"/>
    <n v="999"/>
    <n v="99.9"/>
    <n v="899.1"/>
    <n v="520"/>
    <n v="379.1"/>
    <n v="0"/>
    <s v="Jun"/>
    <n v="2026"/>
    <x v="3"/>
  </r>
  <r>
    <s v="ORD103293"/>
    <d v="2026-06-14T00:00:00"/>
    <s v="CUST0664"/>
    <s v="Ishaan Malhotra"/>
    <s v="Female"/>
    <n v="38"/>
    <x v="2"/>
    <s v="East"/>
    <s v="P027"/>
    <x v="25"/>
    <x v="4"/>
    <s v="Business"/>
    <n v="1"/>
    <n v="699"/>
    <n v="0.3"/>
    <n v="300"/>
    <x v="1"/>
    <s v="Delivered"/>
    <s v="Website"/>
    <n v="4"/>
    <n v="699"/>
    <n v="209.7"/>
    <n v="489.3"/>
    <n v="300"/>
    <n v="189.3"/>
    <n v="0"/>
    <s v="Jun"/>
    <n v="2026"/>
    <x v="2"/>
  </r>
  <r>
    <s v="ORD104096"/>
    <d v="2026-06-14T00:00:00"/>
    <s v="CUST0013"/>
    <s v="Tanvi Patel"/>
    <s v="Male"/>
    <n v="23"/>
    <x v="3"/>
    <s v="East"/>
    <s v="P017"/>
    <x v="17"/>
    <x v="5"/>
    <s v="Fitness"/>
    <n v="1"/>
    <n v="2499"/>
    <n v="0.05"/>
    <n v="1450"/>
    <x v="2"/>
    <s v="Delivered"/>
    <s v="Mobile App"/>
    <n v="3"/>
    <n v="2499"/>
    <n v="124.95"/>
    <n v="2374.0500000000002"/>
    <n v="1450"/>
    <n v="924.05000000000018"/>
    <n v="0"/>
    <s v="Jun"/>
    <n v="2026"/>
    <x v="0"/>
  </r>
  <r>
    <s v="ORD104307"/>
    <d v="2026-06-14T00:00:00"/>
    <s v="CUST0453"/>
    <s v="Akash Bansal"/>
    <s v="Female"/>
    <n v="38"/>
    <x v="12"/>
    <s v="West"/>
    <s v="P015"/>
    <x v="23"/>
    <x v="0"/>
    <s v="Home Decor"/>
    <n v="1"/>
    <n v="1599"/>
    <n v="0.05"/>
    <n v="850"/>
    <x v="0"/>
    <s v="Delivered"/>
    <s v="Mobile App"/>
    <n v="4"/>
    <n v="1599"/>
    <n v="79.95"/>
    <n v="1519.05"/>
    <n v="850"/>
    <n v="669.05"/>
    <n v="0"/>
    <s v="Jun"/>
    <n v="2026"/>
    <x v="2"/>
  </r>
  <r>
    <s v="ORD101949"/>
    <d v="2026-06-14T00:00:00"/>
    <s v="CUST0954"/>
    <s v="Rohan Rao"/>
    <s v="Male"/>
    <n v="33"/>
    <x v="10"/>
    <s v="South"/>
    <s v="P029"/>
    <x v="11"/>
    <x v="4"/>
    <s v="Technology"/>
    <n v="4"/>
    <n v="1299"/>
    <n v="0.2"/>
    <n v="2440"/>
    <x v="1"/>
    <s v="Delivered"/>
    <s v="Mobile App"/>
    <n v="3"/>
    <n v="5196"/>
    <n v="1039.2"/>
    <n v="4156.8"/>
    <n v="2440"/>
    <n v="1716.8000000000002"/>
    <n v="0"/>
    <s v="Jun"/>
    <n v="2026"/>
    <x v="3"/>
  </r>
  <r>
    <s v="ORD104610"/>
    <d v="2026-06-14T00:00:00"/>
    <s v="CUST0348"/>
    <s v="Ananya Kumar"/>
    <s v="Female"/>
    <n v="48"/>
    <x v="13"/>
    <s v="North"/>
    <s v="P007"/>
    <x v="5"/>
    <x v="2"/>
    <s v="Footwear"/>
    <n v="1"/>
    <n v="2899"/>
    <n v="0.15"/>
    <n v="1700"/>
    <x v="5"/>
    <s v="Delivered"/>
    <s v="Website"/>
    <n v="4"/>
    <n v="2899"/>
    <n v="434.84999999999997"/>
    <n v="2464.15"/>
    <n v="1700"/>
    <n v="764.15000000000009"/>
    <n v="0"/>
    <s v="Jun"/>
    <n v="2026"/>
    <x v="1"/>
  </r>
  <r>
    <s v="ORD104965"/>
    <d v="2026-06-14T00:00:00"/>
    <s v="CUST1873"/>
    <s v="Sakshi Mishra"/>
    <s v="Female"/>
    <n v="34"/>
    <x v="9"/>
    <s v="North"/>
    <s v="P001"/>
    <x v="6"/>
    <x v="3"/>
    <s v="Audio"/>
    <n v="1"/>
    <n v="2499"/>
    <n v="0.1"/>
    <n v="1550"/>
    <x v="5"/>
    <s v="Delivered"/>
    <s v="Mobile App"/>
    <n v="5"/>
    <n v="2499"/>
    <n v="249.9"/>
    <n v="2249.1"/>
    <n v="1550"/>
    <n v="699.09999999999991"/>
    <n v="0"/>
    <s v="Jun"/>
    <n v="2026"/>
    <x v="3"/>
  </r>
  <r>
    <s v="ORD100465"/>
    <d v="2026-06-15T00:00:00"/>
    <s v="CUST1479"/>
    <s v="Nisha Saxena"/>
    <s v="Female"/>
    <n v="30"/>
    <x v="12"/>
    <s v="West"/>
    <s v="P013"/>
    <x v="22"/>
    <x v="0"/>
    <s v="Cookware"/>
    <n v="2"/>
    <n v="4299"/>
    <n v="0.05"/>
    <n v="5400"/>
    <x v="4"/>
    <s v="Delivered"/>
    <s v="Website"/>
    <n v="4"/>
    <n v="8598"/>
    <n v="429.90000000000003"/>
    <n v="8168.1"/>
    <n v="5400"/>
    <n v="2768.1000000000004"/>
    <n v="0"/>
    <s v="Jun"/>
    <n v="2026"/>
    <x v="3"/>
  </r>
  <r>
    <s v="ORD101642"/>
    <d v="2026-06-15T00:00:00"/>
    <s v="CUST0074"/>
    <s v="Arjun Rao"/>
    <s v="Female"/>
    <n v="37"/>
    <x v="2"/>
    <s v="East"/>
    <s v="P016"/>
    <x v="28"/>
    <x v="5"/>
    <s v="Fitness"/>
    <n v="1"/>
    <n v="999"/>
    <n v="0"/>
    <n v="520"/>
    <x v="5"/>
    <s v="Delivered"/>
    <s v="Website"/>
    <n v="5"/>
    <n v="999"/>
    <n v="0"/>
    <n v="999"/>
    <n v="520"/>
    <n v="479"/>
    <n v="0"/>
    <s v="Jun"/>
    <n v="2026"/>
    <x v="2"/>
  </r>
  <r>
    <s v="ORD104239"/>
    <d v="2026-06-15T00:00:00"/>
    <s v="CUST0901"/>
    <s v="Akash Bansal"/>
    <s v="Male"/>
    <n v="20"/>
    <x v="21"/>
    <s v="East"/>
    <s v="P028"/>
    <x v="12"/>
    <x v="4"/>
    <s v="Technology"/>
    <n v="1"/>
    <n v="1099"/>
    <n v="0.1"/>
    <n v="520"/>
    <x v="4"/>
    <s v="Delivered"/>
    <s v="Mobile App"/>
    <n v="5"/>
    <n v="1099"/>
    <n v="109.9"/>
    <n v="989.1"/>
    <n v="520"/>
    <n v="469.1"/>
    <n v="0"/>
    <s v="Jun"/>
    <n v="2026"/>
    <x v="0"/>
  </r>
  <r>
    <s v="ORD104723"/>
    <d v="2026-06-15T00:00:00"/>
    <s v="CUST0367"/>
    <s v="Isha Mehta"/>
    <s v="Female"/>
    <n v="36"/>
    <x v="8"/>
    <s v="East"/>
    <s v="P013"/>
    <x v="22"/>
    <x v="0"/>
    <s v="Cookware"/>
    <n v="4"/>
    <n v="4299"/>
    <n v="0.1"/>
    <n v="10800"/>
    <x v="0"/>
    <s v="Delivered"/>
    <s v="Mobile App"/>
    <n v="4"/>
    <n v="17196"/>
    <n v="1719.6000000000001"/>
    <n v="15476.4"/>
    <n v="10800"/>
    <n v="4676.3999999999996"/>
    <n v="0"/>
    <s v="Jun"/>
    <n v="2026"/>
    <x v="2"/>
  </r>
  <r>
    <s v="ORD101668"/>
    <d v="2026-06-15T00:00:00"/>
    <s v="CUST0792"/>
    <s v="Ishaan Malhotra"/>
    <s v="Male"/>
    <n v="41"/>
    <x v="3"/>
    <s v="East"/>
    <s v="P015"/>
    <x v="23"/>
    <x v="0"/>
    <s v="Home Decor"/>
    <n v="1"/>
    <n v="1599"/>
    <n v="0.05"/>
    <n v="850"/>
    <x v="3"/>
    <s v="Delivered"/>
    <s v="Mobile App"/>
    <n v="5"/>
    <n v="1599"/>
    <n v="79.95"/>
    <n v="1519.05"/>
    <n v="850"/>
    <n v="669.05"/>
    <n v="0"/>
    <s v="Jun"/>
    <n v="2026"/>
    <x v="2"/>
  </r>
  <r>
    <s v="ORD100731"/>
    <d v="2026-06-16T00:00:00"/>
    <s v="CUST0982"/>
    <s v="Simran Gupta"/>
    <s v="Female"/>
    <n v="33"/>
    <x v="4"/>
    <s v="South"/>
    <s v="P025"/>
    <x v="1"/>
    <x v="1"/>
    <s v="Skincare"/>
    <n v="2"/>
    <n v="699"/>
    <n v="0.1"/>
    <n v="620"/>
    <x v="0"/>
    <s v="Delivered"/>
    <s v="Mobile App"/>
    <n v="5"/>
    <n v="1398"/>
    <n v="139.80000000000001"/>
    <n v="1258.2"/>
    <n v="620"/>
    <n v="638.20000000000005"/>
    <n v="0"/>
    <s v="Jun"/>
    <n v="2026"/>
    <x v="3"/>
  </r>
  <r>
    <s v="ORD100951"/>
    <d v="2026-06-16T00:00:00"/>
    <s v="CUST0764"/>
    <s v="Ananya Kumar"/>
    <s v="Female"/>
    <n v="31"/>
    <x v="15"/>
    <s v="West"/>
    <s v="P023"/>
    <x v="20"/>
    <x v="1"/>
    <s v="Haircare"/>
    <n v="1"/>
    <n v="649"/>
    <n v="0.1"/>
    <n v="290"/>
    <x v="3"/>
    <s v="Delivered"/>
    <s v="Website"/>
    <n v="4"/>
    <n v="649"/>
    <n v="64.900000000000006"/>
    <n v="584.1"/>
    <n v="290"/>
    <n v="294.10000000000002"/>
    <n v="0"/>
    <s v="Jun"/>
    <n v="2026"/>
    <x v="3"/>
  </r>
  <r>
    <s v="ORD103445"/>
    <d v="2026-06-16T00:00:00"/>
    <s v="CUST0987"/>
    <s v="Vansh Chopra"/>
    <s v="Female"/>
    <n v="31"/>
    <x v="18"/>
    <s v="South"/>
    <s v="P001"/>
    <x v="6"/>
    <x v="3"/>
    <s v="Audio"/>
    <n v="3"/>
    <n v="2499"/>
    <n v="0.15"/>
    <n v="4650"/>
    <x v="5"/>
    <s v="Returned"/>
    <s v="Mobile App"/>
    <n v="4"/>
    <n v="7497"/>
    <n v="1124.55"/>
    <n v="6372.45"/>
    <n v="4650"/>
    <n v="1722.4499999999998"/>
    <n v="0"/>
    <s v="Jun"/>
    <n v="2026"/>
    <x v="3"/>
  </r>
  <r>
    <s v="ORD102162"/>
    <d v="2026-06-16T00:00:00"/>
    <s v="CUST1402"/>
    <s v="Rohan Rao"/>
    <s v="Male"/>
    <n v="22"/>
    <x v="5"/>
    <s v="West"/>
    <s v="P007"/>
    <x v="5"/>
    <x v="2"/>
    <s v="Footwear"/>
    <n v="2"/>
    <n v="2899"/>
    <n v="0.05"/>
    <n v="3400"/>
    <x v="0"/>
    <s v="Delivered"/>
    <s v="Mobile App"/>
    <n v="3"/>
    <n v="5798"/>
    <n v="289.90000000000003"/>
    <n v="5508.1"/>
    <n v="3400"/>
    <n v="2108.1000000000004"/>
    <n v="0"/>
    <s v="Jun"/>
    <n v="2026"/>
    <x v="0"/>
  </r>
  <r>
    <s v="ORD101416"/>
    <d v="2026-06-16T00:00:00"/>
    <s v="CUST1238"/>
    <s v="Simran Gupta"/>
    <s v="Male"/>
    <n v="18"/>
    <x v="13"/>
    <s v="North"/>
    <s v="P021"/>
    <x v="3"/>
    <x v="1"/>
    <s v="Skincare"/>
    <n v="3"/>
    <n v="499"/>
    <n v="0.1"/>
    <n v="660"/>
    <x v="0"/>
    <s v="Delivered"/>
    <s v="Mobile App"/>
    <n v="3"/>
    <n v="1497"/>
    <n v="149.70000000000002"/>
    <n v="1347.3"/>
    <n v="660"/>
    <n v="687.3"/>
    <n v="0"/>
    <s v="Jun"/>
    <n v="2026"/>
    <x v="0"/>
  </r>
  <r>
    <s v="ORD100494"/>
    <d v="2026-06-16T00:00:00"/>
    <s v="CUST1245"/>
    <s v="Kavya Patel"/>
    <s v="Male"/>
    <n v="35"/>
    <x v="8"/>
    <s v="East"/>
    <s v="P016"/>
    <x v="28"/>
    <x v="5"/>
    <s v="Fitness"/>
    <n v="1"/>
    <n v="999"/>
    <n v="0.15"/>
    <n v="520"/>
    <x v="0"/>
    <s v="Delivered"/>
    <s v="Website"/>
    <n v="5"/>
    <n v="999"/>
    <n v="149.85"/>
    <n v="849.15"/>
    <n v="520"/>
    <n v="329.15"/>
    <n v="0"/>
    <s v="Jun"/>
    <n v="2026"/>
    <x v="3"/>
  </r>
  <r>
    <s v="ORD104347"/>
    <d v="2026-06-16T00:00:00"/>
    <s v="CUST1973"/>
    <s v="Pranav Bansal"/>
    <s v="Male"/>
    <n v="29"/>
    <x v="21"/>
    <s v="East"/>
    <s v="P018"/>
    <x v="16"/>
    <x v="5"/>
    <s v="Sports"/>
    <n v="4"/>
    <n v="2199"/>
    <n v="0.1"/>
    <n v="5000"/>
    <x v="2"/>
    <s v="Delivered"/>
    <s v="Website"/>
    <n v="5"/>
    <n v="8796"/>
    <n v="879.6"/>
    <n v="7916.4"/>
    <n v="5000"/>
    <n v="2916.3999999999996"/>
    <n v="0"/>
    <s v="Jun"/>
    <n v="2026"/>
    <x v="3"/>
  </r>
  <r>
    <s v="ORD101786"/>
    <d v="2026-06-16T00:00:00"/>
    <s v="CUST0378"/>
    <s v="Rohan Rao"/>
    <s v="Female"/>
    <n v="30"/>
    <x v="4"/>
    <s v="South"/>
    <s v="P013"/>
    <x v="22"/>
    <x v="0"/>
    <s v="Cookware"/>
    <n v="2"/>
    <n v="4299"/>
    <n v="0.1"/>
    <n v="5400"/>
    <x v="0"/>
    <s v="Delivered"/>
    <s v="Website"/>
    <n v="3"/>
    <n v="8598"/>
    <n v="859.80000000000007"/>
    <n v="7738.2"/>
    <n v="5400"/>
    <n v="2338.1999999999998"/>
    <n v="0"/>
    <s v="Jun"/>
    <n v="2026"/>
    <x v="3"/>
  </r>
  <r>
    <s v="ORD103622"/>
    <d v="2026-06-16T00:00:00"/>
    <s v="CUST0710"/>
    <s v="Kabir Gupta"/>
    <s v="Male"/>
    <n v="38"/>
    <x v="6"/>
    <s v="North"/>
    <s v="P003"/>
    <x v="9"/>
    <x v="3"/>
    <s v="Wearables"/>
    <n v="1"/>
    <n v="3299"/>
    <n v="0.3"/>
    <n v="2100"/>
    <x v="0"/>
    <s v="Delivered"/>
    <s v="Mobile App"/>
    <n v="4"/>
    <n v="3299"/>
    <n v="989.69999999999993"/>
    <n v="2309.3000000000002"/>
    <n v="2100"/>
    <n v="209.30000000000018"/>
    <n v="0"/>
    <s v="Jun"/>
    <n v="2026"/>
    <x v="2"/>
  </r>
  <r>
    <s v="ORD104006"/>
    <d v="2026-06-16T00:00:00"/>
    <s v="CUST0758"/>
    <s v="Simran Gupta"/>
    <s v="Male"/>
    <n v="51"/>
    <x v="2"/>
    <s v="East"/>
    <s v="P021"/>
    <x v="3"/>
    <x v="1"/>
    <s v="Skincare"/>
    <n v="4"/>
    <n v="499"/>
    <n v="0.1"/>
    <n v="880"/>
    <x v="3"/>
    <s v="Delivered"/>
    <s v="Website"/>
    <n v="1"/>
    <n v="1996"/>
    <n v="199.60000000000002"/>
    <n v="1796.4"/>
    <n v="880"/>
    <n v="916.40000000000009"/>
    <n v="0"/>
    <s v="Jun"/>
    <n v="2026"/>
    <x v="1"/>
  </r>
  <r>
    <s v="ORD102353"/>
    <d v="2026-06-17T00:00:00"/>
    <s v="CUST0584"/>
    <s v="Sanya Malhotra"/>
    <s v="Female"/>
    <n v="31"/>
    <x v="2"/>
    <s v="East"/>
    <s v="P004"/>
    <x v="19"/>
    <x v="3"/>
    <s v="Accessories"/>
    <n v="1"/>
    <n v="899"/>
    <n v="0.1"/>
    <n v="480"/>
    <x v="0"/>
    <s v="Delivered"/>
    <s v="Website"/>
    <n v="4"/>
    <n v="899"/>
    <n v="89.9"/>
    <n v="809.1"/>
    <n v="480"/>
    <n v="329.1"/>
    <n v="0"/>
    <s v="Jun"/>
    <n v="2026"/>
    <x v="3"/>
  </r>
  <r>
    <s v="ORD104702"/>
    <d v="2026-06-17T00:00:00"/>
    <s v="CUST1541"/>
    <s v="Akash Bansal"/>
    <s v="Female"/>
    <n v="30"/>
    <x v="4"/>
    <s v="South"/>
    <s v="P015"/>
    <x v="23"/>
    <x v="0"/>
    <s v="Home Decor"/>
    <n v="3"/>
    <n v="1599"/>
    <n v="0.1"/>
    <n v="2550"/>
    <x v="2"/>
    <s v="Delivered"/>
    <s v="Mobile App"/>
    <n v="5"/>
    <n v="4797"/>
    <n v="479.70000000000005"/>
    <n v="4317.3"/>
    <n v="2550"/>
    <n v="1767.3000000000002"/>
    <n v="0"/>
    <s v="Jun"/>
    <n v="2026"/>
    <x v="3"/>
  </r>
  <r>
    <s v="ORD102542"/>
    <d v="2026-06-17T00:00:00"/>
    <s v="CUST1564"/>
    <s v="Ananya Kumar"/>
    <s v="Female"/>
    <n v="31"/>
    <x v="9"/>
    <s v="North"/>
    <s v="P021"/>
    <x v="3"/>
    <x v="1"/>
    <s v="Skincare"/>
    <n v="1"/>
    <n v="499"/>
    <n v="0.15"/>
    <n v="220"/>
    <x v="0"/>
    <s v="Delivered"/>
    <s v="Website"/>
    <n v="5"/>
    <n v="499"/>
    <n v="74.849999999999994"/>
    <n v="424.15"/>
    <n v="220"/>
    <n v="204.14999999999998"/>
    <n v="0"/>
    <s v="Jun"/>
    <n v="2026"/>
    <x v="3"/>
  </r>
  <r>
    <s v="ORD102215"/>
    <d v="2026-06-17T00:00:00"/>
    <s v="CUST1246"/>
    <s v="Pooja Kapoor"/>
    <s v="Male"/>
    <n v="34"/>
    <x v="18"/>
    <s v="South"/>
    <s v="P002"/>
    <x v="10"/>
    <x v="3"/>
    <s v="Audio"/>
    <n v="2"/>
    <n v="1899"/>
    <n v="0.1"/>
    <n v="2240"/>
    <x v="1"/>
    <s v="Delivered"/>
    <s v="Website"/>
    <n v="5"/>
    <n v="3798"/>
    <n v="379.8"/>
    <n v="3418.2"/>
    <n v="2240"/>
    <n v="1178.1999999999998"/>
    <n v="0"/>
    <s v="Jun"/>
    <n v="2026"/>
    <x v="3"/>
  </r>
  <r>
    <s v="ORD102110"/>
    <d v="2026-06-17T00:00:00"/>
    <s v="CUST1593"/>
    <s v="Meera Singh"/>
    <s v="Male"/>
    <n v="46"/>
    <x v="22"/>
    <s v="South"/>
    <s v="P007"/>
    <x v="5"/>
    <x v="2"/>
    <s v="Footwear"/>
    <n v="1"/>
    <n v="2899"/>
    <n v="0.15"/>
    <n v="1700"/>
    <x v="0"/>
    <s v="Returned"/>
    <s v="Mobile App"/>
    <n v="5"/>
    <n v="2899"/>
    <n v="434.84999999999997"/>
    <n v="2464.15"/>
    <n v="1700"/>
    <n v="764.15000000000009"/>
    <n v="0"/>
    <s v="Jun"/>
    <n v="2026"/>
    <x v="1"/>
  </r>
  <r>
    <s v="ORD102670"/>
    <d v="2026-06-17T00:00:00"/>
    <s v="CUST1190"/>
    <s v="Kabir Gupta"/>
    <s v="Male"/>
    <n v="33"/>
    <x v="23"/>
    <s v="West"/>
    <s v="P026"/>
    <x v="15"/>
    <x v="4"/>
    <s v="Fiction"/>
    <n v="1"/>
    <n v="899"/>
    <n v="0"/>
    <n v="420"/>
    <x v="4"/>
    <s v="Cancelled"/>
    <s v="Mobile App"/>
    <m/>
    <n v="899"/>
    <n v="0"/>
    <n v="899"/>
    <n v="420"/>
    <n v="479"/>
    <n v="0"/>
    <s v="Jun"/>
    <n v="2026"/>
    <x v="3"/>
  </r>
  <r>
    <s v="ORD102768"/>
    <d v="2026-06-17T00:00:00"/>
    <s v="CUST1496"/>
    <s v="Ishaan Malhotra"/>
    <s v="Female"/>
    <n v="52"/>
    <x v="3"/>
    <s v="East"/>
    <s v="P015"/>
    <x v="23"/>
    <x v="0"/>
    <s v="Home Decor"/>
    <n v="2"/>
    <n v="1599"/>
    <n v="0.15"/>
    <n v="1700"/>
    <x v="3"/>
    <s v="Cancelled"/>
    <s v="Mobile App"/>
    <m/>
    <n v="3198"/>
    <n v="479.7"/>
    <n v="2718.3"/>
    <n v="1700"/>
    <n v="1018.3000000000002"/>
    <n v="0"/>
    <s v="Jun"/>
    <n v="2026"/>
    <x v="1"/>
  </r>
  <r>
    <s v="ORD102273"/>
    <d v="2026-06-17T00:00:00"/>
    <s v="CUST0560"/>
    <s v="Mohit Sharma"/>
    <s v="Male"/>
    <n v="50"/>
    <x v="11"/>
    <s v="West"/>
    <s v="P021"/>
    <x v="3"/>
    <x v="1"/>
    <s v="Skincare"/>
    <n v="1"/>
    <n v="499"/>
    <n v="0.1"/>
    <n v="220"/>
    <x v="1"/>
    <s v="Returned"/>
    <s v="Mobile App"/>
    <n v="5"/>
    <n v="499"/>
    <n v="49.900000000000006"/>
    <n v="449.1"/>
    <n v="220"/>
    <n v="229.10000000000002"/>
    <n v="0"/>
    <s v="Jun"/>
    <n v="2026"/>
    <x v="1"/>
  </r>
  <r>
    <s v="ORD102733"/>
    <d v="2026-06-17T00:00:00"/>
    <s v="CUST0570"/>
    <s v="Rohan Rao"/>
    <s v="Female"/>
    <n v="43"/>
    <x v="7"/>
    <s v="West"/>
    <s v="P019"/>
    <x v="18"/>
    <x v="5"/>
    <s v="Sports"/>
    <n v="2"/>
    <n v="1499"/>
    <n v="0.1"/>
    <n v="1600"/>
    <x v="1"/>
    <s v="Delivered"/>
    <s v="Mobile App"/>
    <n v="4"/>
    <n v="2998"/>
    <n v="299.8"/>
    <n v="2698.2"/>
    <n v="1600"/>
    <n v="1098.1999999999998"/>
    <n v="0"/>
    <s v="Jun"/>
    <n v="2026"/>
    <x v="2"/>
  </r>
  <r>
    <s v="ORD103530"/>
    <d v="2026-06-18T00:00:00"/>
    <s v="CUST0302"/>
    <s v="Aditya Kapoor"/>
    <s v="Female"/>
    <n v="23"/>
    <x v="14"/>
    <s v="South"/>
    <s v="P006"/>
    <x v="8"/>
    <x v="2"/>
    <s v="Bags"/>
    <n v="1"/>
    <n v="1799"/>
    <n v="0.15"/>
    <n v="950"/>
    <x v="1"/>
    <s v="Delivered"/>
    <s v="Website"/>
    <n v="5"/>
    <n v="1799"/>
    <n v="269.84999999999997"/>
    <n v="1529.15"/>
    <n v="950"/>
    <n v="579.15000000000009"/>
    <n v="0"/>
    <s v="Jun"/>
    <n v="2026"/>
    <x v="0"/>
  </r>
  <r>
    <s v="ORD100625"/>
    <d v="2026-06-18T00:00:00"/>
    <s v="CUST0783"/>
    <s v="Isha Mehta"/>
    <s v="Female"/>
    <n v="31"/>
    <x v="15"/>
    <s v="West"/>
    <s v="P006"/>
    <x v="8"/>
    <x v="2"/>
    <s v="Bags"/>
    <n v="4"/>
    <n v="1799"/>
    <n v="0.3"/>
    <n v="3800"/>
    <x v="4"/>
    <s v="Delivered"/>
    <s v="Mobile App"/>
    <n v="4"/>
    <n v="7196"/>
    <n v="2158.7999999999997"/>
    <n v="5037.2000000000007"/>
    <n v="3800"/>
    <n v="1237.2000000000007"/>
    <n v="0"/>
    <s v="Jun"/>
    <n v="2026"/>
    <x v="3"/>
  </r>
  <r>
    <s v="ORD103435"/>
    <d v="2026-06-18T00:00:00"/>
    <s v="CUST1618"/>
    <s v="Yash Agarwal"/>
    <s v="Female"/>
    <n v="39"/>
    <x v="15"/>
    <s v="West"/>
    <s v="P022"/>
    <x v="4"/>
    <x v="1"/>
    <s v="Skincare"/>
    <n v="1"/>
    <n v="799"/>
    <n v="0"/>
    <n v="360"/>
    <x v="1"/>
    <s v="Delivered"/>
    <s v="Website"/>
    <n v="4"/>
    <n v="799"/>
    <n v="0"/>
    <n v="799"/>
    <n v="360"/>
    <n v="439"/>
    <n v="0"/>
    <s v="Jun"/>
    <n v="2026"/>
    <x v="2"/>
  </r>
  <r>
    <s v="ORD104262"/>
    <d v="2026-06-18T00:00:00"/>
    <s v="CUST1227"/>
    <s v="Kiara Chopra"/>
    <s v="Male"/>
    <n v="22"/>
    <x v="21"/>
    <s v="East"/>
    <s v="P003"/>
    <x v="9"/>
    <x v="3"/>
    <s v="Wearables"/>
    <n v="1"/>
    <n v="3299"/>
    <n v="0.1"/>
    <n v="2100"/>
    <x v="3"/>
    <s v="Delivered"/>
    <s v="Mobile App"/>
    <n v="5"/>
    <n v="3299"/>
    <n v="329.90000000000003"/>
    <n v="2969.1"/>
    <n v="2100"/>
    <n v="869.09999999999991"/>
    <n v="0"/>
    <s v="Jun"/>
    <n v="2026"/>
    <x v="0"/>
  </r>
  <r>
    <s v="ORD104087"/>
    <d v="2026-06-18T00:00:00"/>
    <s v="CUST0575"/>
    <s v="Shivam Mehta"/>
    <s v="Female"/>
    <n v="33"/>
    <x v="0"/>
    <s v="East"/>
    <s v="P015"/>
    <x v="23"/>
    <x v="0"/>
    <s v="Home Decor"/>
    <n v="3"/>
    <n v="1599"/>
    <n v="0.1"/>
    <n v="2550"/>
    <x v="3"/>
    <s v="Delivered"/>
    <s v="Mobile App"/>
    <n v="5"/>
    <n v="4797"/>
    <n v="479.70000000000005"/>
    <n v="4317.3"/>
    <n v="2550"/>
    <n v="1767.3000000000002"/>
    <n v="0"/>
    <s v="Jun"/>
    <n v="2026"/>
    <x v="3"/>
  </r>
  <r>
    <s v="ORD104188"/>
    <d v="2026-06-18T00:00:00"/>
    <s v="CUST2158"/>
    <s v="Aditya Kapoor"/>
    <s v="Female"/>
    <n v="26"/>
    <x v="12"/>
    <s v="West"/>
    <s v="P021"/>
    <x v="3"/>
    <x v="1"/>
    <s v="Skincare"/>
    <n v="1"/>
    <n v="499"/>
    <n v="0.15"/>
    <n v="220"/>
    <x v="2"/>
    <s v="Delivered"/>
    <s v="Mobile App"/>
    <n v="4"/>
    <n v="499"/>
    <n v="74.849999999999994"/>
    <n v="424.15"/>
    <n v="220"/>
    <n v="204.14999999999998"/>
    <n v="0"/>
    <s v="Jun"/>
    <n v="2026"/>
    <x v="3"/>
  </r>
  <r>
    <s v="ORD101960"/>
    <d v="2026-06-18T00:00:00"/>
    <s v="CUST1825"/>
    <s v="Diya Mishra"/>
    <s v="Male"/>
    <n v="29"/>
    <x v="7"/>
    <s v="West"/>
    <s v="P021"/>
    <x v="3"/>
    <x v="1"/>
    <s v="Skincare"/>
    <n v="5"/>
    <n v="499"/>
    <n v="0"/>
    <n v="1100"/>
    <x v="3"/>
    <s v="Delivered"/>
    <s v="Website"/>
    <n v="4"/>
    <n v="2495"/>
    <n v="0"/>
    <n v="2495"/>
    <n v="1100"/>
    <n v="1395"/>
    <n v="0"/>
    <s v="Jun"/>
    <n v="2026"/>
    <x v="3"/>
  </r>
  <r>
    <s v="ORD103321"/>
    <d v="2026-06-19T00:00:00"/>
    <s v="CUST0988"/>
    <s v="Ananya Kumar"/>
    <s v="Male"/>
    <n v="38"/>
    <x v="18"/>
    <s v="South"/>
    <s v="P005"/>
    <x v="27"/>
    <x v="3"/>
    <s v="Accessories"/>
    <n v="2"/>
    <n v="1599"/>
    <n v="0.25"/>
    <n v="1840"/>
    <x v="0"/>
    <s v="Delivered"/>
    <s v="Mobile App"/>
    <n v="4"/>
    <n v="3198"/>
    <n v="799.5"/>
    <n v="2398.5"/>
    <n v="1840"/>
    <n v="558.5"/>
    <n v="0"/>
    <s v="Jun"/>
    <n v="2026"/>
    <x v="2"/>
  </r>
  <r>
    <s v="ORD101219"/>
    <d v="2026-06-19T00:00:00"/>
    <s v="CUST0643"/>
    <s v="Riya Verma"/>
    <s v="Male"/>
    <n v="39"/>
    <x v="13"/>
    <s v="North"/>
    <s v="P001"/>
    <x v="6"/>
    <x v="3"/>
    <s v="Audio"/>
    <n v="1"/>
    <n v="2499"/>
    <n v="0.15"/>
    <n v="1550"/>
    <x v="3"/>
    <s v="Delivered"/>
    <s v="Website"/>
    <n v="5"/>
    <n v="2499"/>
    <n v="374.84999999999997"/>
    <n v="2124.15"/>
    <n v="1550"/>
    <n v="574.15000000000009"/>
    <n v="0"/>
    <s v="Jun"/>
    <n v="2026"/>
    <x v="2"/>
  </r>
  <r>
    <s v="ORD102633"/>
    <d v="2026-06-19T00:00:00"/>
    <s v="CUST1513"/>
    <s v="Zoya Singh"/>
    <s v="Male"/>
    <n v="35"/>
    <x v="11"/>
    <s v="West"/>
    <s v="P007"/>
    <x v="5"/>
    <x v="2"/>
    <s v="Footwear"/>
    <n v="1"/>
    <n v="2899"/>
    <n v="0.1"/>
    <n v="1700"/>
    <x v="3"/>
    <s v="Delivered"/>
    <s v="Mobile App"/>
    <n v="5"/>
    <n v="2899"/>
    <n v="289.90000000000003"/>
    <n v="2609.1"/>
    <n v="1700"/>
    <n v="909.09999999999991"/>
    <n v="0"/>
    <s v="Jun"/>
    <n v="2026"/>
    <x v="3"/>
  </r>
  <r>
    <s v="ORD103000"/>
    <d v="2026-06-20T00:00:00"/>
    <s v="CUST0436"/>
    <s v="Karan Jain"/>
    <s v="Female"/>
    <n v="37"/>
    <x v="7"/>
    <s v="West"/>
    <s v="P017"/>
    <x v="17"/>
    <x v="5"/>
    <s v="Fitness"/>
    <n v="2"/>
    <n v="2499"/>
    <n v="0"/>
    <n v="2900"/>
    <x v="4"/>
    <s v="Delivered"/>
    <s v="Mobile App"/>
    <n v="4"/>
    <n v="4998"/>
    <n v="0"/>
    <n v="4998"/>
    <n v="2900"/>
    <n v="2098"/>
    <n v="0"/>
    <s v="Jun"/>
    <n v="2026"/>
    <x v="2"/>
  </r>
  <r>
    <s v="ORD102042"/>
    <d v="2026-06-20T00:00:00"/>
    <s v="CUST1842"/>
    <s v="Yash Agarwal"/>
    <s v="Female"/>
    <n v="30"/>
    <x v="21"/>
    <s v="East"/>
    <s v="P006"/>
    <x v="8"/>
    <x v="2"/>
    <s v="Bags"/>
    <n v="1"/>
    <n v="1799"/>
    <n v="0.2"/>
    <n v="950"/>
    <x v="5"/>
    <s v="Delivered"/>
    <s v="Mobile App"/>
    <n v="5"/>
    <n v="1799"/>
    <n v="359.8"/>
    <n v="1439.2"/>
    <n v="950"/>
    <n v="489.20000000000005"/>
    <n v="0"/>
    <s v="Jun"/>
    <n v="2026"/>
    <x v="3"/>
  </r>
  <r>
    <s v="ORD102023"/>
    <d v="2026-06-20T00:00:00"/>
    <s v="CUST1791"/>
    <s v="Shivam Mehta"/>
    <s v="Female"/>
    <n v="37"/>
    <x v="0"/>
    <s v="East"/>
    <s v="P021"/>
    <x v="3"/>
    <x v="1"/>
    <s v="Skincare"/>
    <n v="1"/>
    <n v="499"/>
    <n v="0.05"/>
    <n v="220"/>
    <x v="1"/>
    <s v="Returned"/>
    <s v="Website"/>
    <n v="5"/>
    <n v="499"/>
    <n v="24.950000000000003"/>
    <n v="474.05"/>
    <n v="220"/>
    <n v="254.05"/>
    <n v="0"/>
    <s v="Jun"/>
    <n v="2026"/>
    <x v="2"/>
  </r>
  <r>
    <s v="ORD102729"/>
    <d v="2026-06-20T00:00:00"/>
    <s v="CUST1977"/>
    <s v="Meera Singh"/>
    <s v="Male"/>
    <n v="41"/>
    <x v="21"/>
    <s v="East"/>
    <s v="P018"/>
    <x v="16"/>
    <x v="5"/>
    <s v="Sports"/>
    <n v="3"/>
    <n v="2199"/>
    <n v="0.15"/>
    <n v="3750"/>
    <x v="0"/>
    <s v="Delivered"/>
    <s v="Mobile App"/>
    <n v="4"/>
    <n v="6597"/>
    <n v="989.55"/>
    <n v="5607.45"/>
    <n v="3750"/>
    <n v="1857.4499999999998"/>
    <n v="0"/>
    <s v="Jun"/>
    <n v="2026"/>
    <x v="2"/>
  </r>
  <r>
    <s v="ORD101315"/>
    <d v="2026-06-20T00:00:00"/>
    <s v="CUST0149"/>
    <s v="Pranav Bansal"/>
    <s v="Female"/>
    <n v="39"/>
    <x v="15"/>
    <s v="West"/>
    <s v="P005"/>
    <x v="27"/>
    <x v="3"/>
    <s v="Accessories"/>
    <n v="1"/>
    <n v="1599"/>
    <n v="0.1"/>
    <n v="920"/>
    <x v="1"/>
    <s v="Delivered"/>
    <s v="Mobile App"/>
    <n v="5"/>
    <n v="1599"/>
    <n v="159.9"/>
    <n v="1439.1"/>
    <n v="920"/>
    <n v="519.09999999999991"/>
    <n v="0"/>
    <s v="Jun"/>
    <n v="2026"/>
    <x v="2"/>
  </r>
  <r>
    <s v="ORD102787"/>
    <d v="2026-06-20T00:00:00"/>
    <s v="CUST1071"/>
    <s v="Isha Mehta"/>
    <s v="Female"/>
    <n v="22"/>
    <x v="6"/>
    <s v="North"/>
    <s v="P007"/>
    <x v="5"/>
    <x v="2"/>
    <s v="Footwear"/>
    <n v="2"/>
    <n v="2899"/>
    <n v="0.05"/>
    <n v="3400"/>
    <x v="2"/>
    <s v="Delivered"/>
    <s v="Website"/>
    <n v="5"/>
    <n v="5798"/>
    <n v="289.90000000000003"/>
    <n v="5508.1"/>
    <n v="3400"/>
    <n v="2108.1000000000004"/>
    <n v="0"/>
    <s v="Jun"/>
    <n v="2026"/>
    <x v="0"/>
  </r>
  <r>
    <s v="ORD102999"/>
    <d v="2026-06-20T00:00:00"/>
    <s v="CUST1551"/>
    <s v="Isha Mehta"/>
    <s v="Male"/>
    <n v="26"/>
    <x v="13"/>
    <s v="North"/>
    <s v="P029"/>
    <x v="11"/>
    <x v="4"/>
    <s v="Technology"/>
    <n v="1"/>
    <n v="1299"/>
    <n v="0.15"/>
    <n v="610"/>
    <x v="3"/>
    <s v="Returned"/>
    <s v="Mobile App"/>
    <n v="4"/>
    <n v="1299"/>
    <n v="194.85"/>
    <n v="1104.1500000000001"/>
    <n v="610"/>
    <n v="494.15000000000009"/>
    <n v="0"/>
    <s v="Jun"/>
    <n v="2026"/>
    <x v="3"/>
  </r>
  <r>
    <s v="ORD101392"/>
    <d v="2026-06-21T00:00:00"/>
    <s v="CUST2152"/>
    <s v="Sanya Malhotra"/>
    <s v="Male"/>
    <n v="41"/>
    <x v="20"/>
    <s v="South"/>
    <s v="P028"/>
    <x v="12"/>
    <x v="4"/>
    <s v="Technology"/>
    <n v="1"/>
    <n v="1099"/>
    <n v="0.1"/>
    <n v="520"/>
    <x v="3"/>
    <s v="Delivered"/>
    <s v="Mobile App"/>
    <n v="5"/>
    <n v="1099"/>
    <n v="109.9"/>
    <n v="989.1"/>
    <n v="520"/>
    <n v="469.1"/>
    <n v="0"/>
    <s v="Jun"/>
    <n v="2026"/>
    <x v="2"/>
  </r>
  <r>
    <s v="ORD102222"/>
    <d v="2026-06-21T00:00:00"/>
    <s v="CUST0454"/>
    <s v="Kabir Gupta"/>
    <s v="Male"/>
    <n v="28"/>
    <x v="15"/>
    <s v="West"/>
    <s v="P017"/>
    <x v="17"/>
    <x v="5"/>
    <s v="Fitness"/>
    <n v="1"/>
    <n v="2499"/>
    <n v="0.2"/>
    <n v="1450"/>
    <x v="4"/>
    <s v="Delivered"/>
    <s v="Website"/>
    <n v="5"/>
    <n v="2499"/>
    <n v="499.8"/>
    <n v="1999.2"/>
    <n v="1450"/>
    <n v="549.20000000000005"/>
    <n v="0"/>
    <s v="Jun"/>
    <n v="2026"/>
    <x v="3"/>
  </r>
  <r>
    <s v="ORD104711"/>
    <d v="2026-06-21T00:00:00"/>
    <s v="CUST1776"/>
    <s v="Mohit Sharma"/>
    <s v="Male"/>
    <n v="33"/>
    <x v="19"/>
    <s v="East"/>
    <s v="P012"/>
    <x v="0"/>
    <x v="0"/>
    <s v="Kitchen"/>
    <n v="1"/>
    <n v="5999"/>
    <n v="0.1"/>
    <n v="3900"/>
    <x v="0"/>
    <s v="Cancelled"/>
    <s v="Mobile App"/>
    <m/>
    <n v="5999"/>
    <n v="599.9"/>
    <n v="5399.1"/>
    <n v="3900"/>
    <n v="1499.1000000000004"/>
    <n v="0"/>
    <s v="Jun"/>
    <n v="2026"/>
    <x v="3"/>
  </r>
  <r>
    <s v="ORD101056"/>
    <d v="2026-06-21T00:00:00"/>
    <s v="CUST1070"/>
    <s v="Aditya Kapoor"/>
    <s v="Male"/>
    <n v="33"/>
    <x v="15"/>
    <s v="West"/>
    <s v="P015"/>
    <x v="23"/>
    <x v="0"/>
    <s v="Home Decor"/>
    <n v="4"/>
    <n v="1599"/>
    <n v="0.15"/>
    <n v="3400"/>
    <x v="0"/>
    <s v="Delivered"/>
    <s v="Mobile App"/>
    <n v="4"/>
    <n v="6396"/>
    <n v="959.4"/>
    <n v="5436.6"/>
    <n v="3400"/>
    <n v="2036.6000000000004"/>
    <n v="0"/>
    <s v="Jun"/>
    <n v="2026"/>
    <x v="3"/>
  </r>
  <r>
    <s v="ORD103578"/>
    <d v="2026-06-21T00:00:00"/>
    <s v="CUST1968"/>
    <s v="Mohit Sharma"/>
    <s v="Female"/>
    <n v="36"/>
    <x v="7"/>
    <s v="West"/>
    <s v="P010"/>
    <x v="26"/>
    <x v="2"/>
    <s v="Clothing"/>
    <n v="3"/>
    <n v="1499"/>
    <n v="0.1"/>
    <n v="2340"/>
    <x v="3"/>
    <s v="Delivered"/>
    <s v="Website"/>
    <n v="4"/>
    <n v="4497"/>
    <n v="449.70000000000005"/>
    <n v="4047.3"/>
    <n v="2340"/>
    <n v="1707.3000000000002"/>
    <n v="0"/>
    <s v="Jun"/>
    <n v="2026"/>
    <x v="2"/>
  </r>
  <r>
    <s v="ORD101180"/>
    <d v="2026-06-21T00:00:00"/>
    <s v="CUST1086"/>
    <s v="Pooja Kapoor"/>
    <s v="Male"/>
    <n v="49"/>
    <x v="18"/>
    <s v="South"/>
    <s v="P028"/>
    <x v="12"/>
    <x v="4"/>
    <s v="Technology"/>
    <n v="2"/>
    <n v="1099"/>
    <n v="0.1"/>
    <n v="1040"/>
    <x v="3"/>
    <s v="Delivered"/>
    <s v="Mobile App"/>
    <n v="5"/>
    <n v="2198"/>
    <n v="219.8"/>
    <n v="1978.2"/>
    <n v="1040"/>
    <n v="938.2"/>
    <n v="0"/>
    <s v="Jun"/>
    <n v="2026"/>
    <x v="1"/>
  </r>
  <r>
    <s v="ORD100676"/>
    <d v="2026-06-21T00:00:00"/>
    <s v="CUST1448"/>
    <s v="Sanya Malhotra"/>
    <s v="Male"/>
    <n v="36"/>
    <x v="23"/>
    <s v="West"/>
    <s v="P020"/>
    <x v="14"/>
    <x v="5"/>
    <s v="Fitness"/>
    <n v="1"/>
    <n v="699"/>
    <n v="0.2"/>
    <n v="320"/>
    <x v="5"/>
    <s v="Delivered"/>
    <s v="Website"/>
    <n v="5"/>
    <n v="699"/>
    <n v="139.80000000000001"/>
    <n v="559.20000000000005"/>
    <n v="320"/>
    <n v="239.20000000000005"/>
    <n v="0"/>
    <s v="Jun"/>
    <n v="2026"/>
    <x v="2"/>
  </r>
  <r>
    <s v="ORD103027"/>
    <d v="2026-06-21T00:00:00"/>
    <s v="CUST0985"/>
    <s v="Meera Singh"/>
    <s v="Female"/>
    <n v="35"/>
    <x v="1"/>
    <s v="North"/>
    <s v="P023"/>
    <x v="20"/>
    <x v="1"/>
    <s v="Haircare"/>
    <n v="2"/>
    <n v="649"/>
    <n v="0"/>
    <n v="580"/>
    <x v="0"/>
    <s v="Delivered"/>
    <s v="Mobile App"/>
    <n v="5"/>
    <n v="1298"/>
    <n v="0"/>
    <n v="1298"/>
    <n v="580"/>
    <n v="718"/>
    <n v="0"/>
    <s v="Jun"/>
    <n v="2026"/>
    <x v="3"/>
  </r>
  <r>
    <s v="ORD101764"/>
    <d v="2026-06-21T00:00:00"/>
    <s v="CUST2058"/>
    <s v="Arjun Rao"/>
    <s v="Female"/>
    <n v="24"/>
    <x v="16"/>
    <s v="North"/>
    <s v="P001"/>
    <x v="6"/>
    <x v="3"/>
    <s v="Audio"/>
    <n v="1"/>
    <n v="2499"/>
    <n v="0.05"/>
    <n v="1550"/>
    <x v="2"/>
    <s v="Delivered"/>
    <s v="Mobile App"/>
    <n v="5"/>
    <n v="2499"/>
    <n v="124.95"/>
    <n v="2374.0500000000002"/>
    <n v="1550"/>
    <n v="824.05000000000018"/>
    <n v="0"/>
    <s v="Jun"/>
    <n v="2026"/>
    <x v="0"/>
  </r>
  <r>
    <s v="ORD104634"/>
    <d v="2026-06-21T00:00:00"/>
    <s v="CUST1081"/>
    <s v="Meera Singh"/>
    <s v="Male"/>
    <n v="31"/>
    <x v="0"/>
    <s v="East"/>
    <s v="P009"/>
    <x v="21"/>
    <x v="2"/>
    <s v="Clothing"/>
    <n v="1"/>
    <n v="1999"/>
    <n v="0.05"/>
    <n v="1050"/>
    <x v="0"/>
    <s v="Delivered"/>
    <s v="Website"/>
    <n v="4"/>
    <n v="1999"/>
    <n v="99.95"/>
    <n v="1899.05"/>
    <n v="1050"/>
    <n v="849.05"/>
    <n v="0"/>
    <s v="Jun"/>
    <n v="2026"/>
    <x v="3"/>
  </r>
  <r>
    <s v="ORD100856"/>
    <d v="2026-06-21T00:00:00"/>
    <s v="CUST0157"/>
    <s v="Kavya Patel"/>
    <s v="Female"/>
    <n v="23"/>
    <x v="13"/>
    <s v="North"/>
    <s v="P005"/>
    <x v="27"/>
    <x v="3"/>
    <s v="Accessories"/>
    <n v="2"/>
    <n v="1599"/>
    <n v="0.2"/>
    <n v="1840"/>
    <x v="0"/>
    <s v="Delivered"/>
    <s v="Website"/>
    <n v="5"/>
    <n v="3198"/>
    <n v="639.6"/>
    <n v="2558.4"/>
    <n v="1840"/>
    <n v="718.40000000000009"/>
    <n v="0"/>
    <s v="Jun"/>
    <n v="2026"/>
    <x v="0"/>
  </r>
  <r>
    <s v="ORD101779"/>
    <d v="2026-06-21T00:00:00"/>
    <s v="CUST0749"/>
    <s v="Tanvi Patel"/>
    <s v="Female"/>
    <n v="35"/>
    <x v="16"/>
    <s v="North"/>
    <s v="P001"/>
    <x v="6"/>
    <x v="3"/>
    <s v="Audio"/>
    <n v="1"/>
    <n v="2499"/>
    <n v="0.1"/>
    <n v="1550"/>
    <x v="0"/>
    <s v="Delivered"/>
    <s v="Mobile App"/>
    <n v="4"/>
    <n v="2499"/>
    <n v="249.9"/>
    <n v="2249.1"/>
    <n v="1550"/>
    <n v="699.09999999999991"/>
    <n v="0"/>
    <s v="Jun"/>
    <n v="2026"/>
    <x v="3"/>
  </r>
  <r>
    <s v="ORD103898"/>
    <d v="2026-06-21T00:00:00"/>
    <s v="CUST0828"/>
    <s v="Ananya Kumar"/>
    <s v="Male"/>
    <n v="42"/>
    <x v="18"/>
    <s v="South"/>
    <s v="P011"/>
    <x v="24"/>
    <x v="0"/>
    <s v="Kitchen"/>
    <n v="3"/>
    <n v="3499"/>
    <n v="0"/>
    <n v="6750"/>
    <x v="1"/>
    <s v="Delivered"/>
    <s v="Website"/>
    <n v="4"/>
    <n v="10497"/>
    <n v="0"/>
    <n v="10497"/>
    <n v="6750"/>
    <n v="3747"/>
    <n v="0"/>
    <s v="Jun"/>
    <n v="2026"/>
    <x v="2"/>
  </r>
  <r>
    <s v="ORD103408"/>
    <d v="2026-06-21T00:00:00"/>
    <s v="CUST0365"/>
    <s v="Tanvi Patel"/>
    <s v="Female"/>
    <n v="42"/>
    <x v="2"/>
    <s v="East"/>
    <s v="P005"/>
    <x v="27"/>
    <x v="3"/>
    <s v="Accessories"/>
    <n v="1"/>
    <n v="1599"/>
    <n v="0.1"/>
    <n v="920"/>
    <x v="2"/>
    <s v="Delivered"/>
    <s v="Website"/>
    <n v="5"/>
    <n v="1599"/>
    <n v="159.9"/>
    <n v="1439.1"/>
    <n v="920"/>
    <n v="519.09999999999991"/>
    <n v="0"/>
    <s v="Jun"/>
    <n v="2026"/>
    <x v="2"/>
  </r>
  <r>
    <s v="ORD100282"/>
    <d v="2026-06-22T00:00:00"/>
    <s v="CUST1055"/>
    <s v="Shivam Mehta"/>
    <s v="Male"/>
    <n v="27"/>
    <x v="10"/>
    <s v="South"/>
    <s v="P024"/>
    <x v="13"/>
    <x v="1"/>
    <s v="Fragrance"/>
    <n v="2"/>
    <n v="1799"/>
    <n v="0.25"/>
    <n v="1800"/>
    <x v="3"/>
    <s v="Delivered"/>
    <s v="Mobile App"/>
    <n v="5"/>
    <n v="3598"/>
    <n v="899.5"/>
    <n v="2698.5"/>
    <n v="1800"/>
    <n v="898.5"/>
    <n v="0"/>
    <s v="Jun"/>
    <n v="2026"/>
    <x v="3"/>
  </r>
  <r>
    <s v="ORD104851"/>
    <d v="2026-06-22T00:00:00"/>
    <s v="CUST1446"/>
    <s v="Kabir Gupta"/>
    <s v="Male"/>
    <n v="26"/>
    <x v="13"/>
    <s v="North"/>
    <s v="P022"/>
    <x v="4"/>
    <x v="1"/>
    <s v="Skincare"/>
    <n v="2"/>
    <n v="799"/>
    <n v="0.25"/>
    <n v="720"/>
    <x v="0"/>
    <s v="Delivered"/>
    <s v="Mobile App"/>
    <n v="5"/>
    <n v="1598"/>
    <n v="399.5"/>
    <n v="1198.5"/>
    <n v="720"/>
    <n v="478.5"/>
    <n v="0"/>
    <s v="Jun"/>
    <n v="2026"/>
    <x v="3"/>
  </r>
  <r>
    <s v="ORD103631"/>
    <d v="2026-06-22T00:00:00"/>
    <s v="CUST2126"/>
    <s v="Aditya Kapoor"/>
    <s v="Female"/>
    <n v="18"/>
    <x v="0"/>
    <s v="East"/>
    <s v="P008"/>
    <x v="2"/>
    <x v="2"/>
    <s v="Clothing"/>
    <n v="1"/>
    <n v="799"/>
    <n v="0.05"/>
    <n v="390"/>
    <x v="0"/>
    <s v="Delivered"/>
    <s v="Website"/>
    <n v="4"/>
    <n v="799"/>
    <n v="39.950000000000003"/>
    <n v="759.05"/>
    <n v="390"/>
    <n v="369.04999999999995"/>
    <n v="0"/>
    <s v="Jun"/>
    <n v="2026"/>
    <x v="0"/>
  </r>
  <r>
    <s v="ORD104648"/>
    <d v="2026-06-22T00:00:00"/>
    <s v="CUST0319"/>
    <s v="Shivam Mehta"/>
    <s v="Male"/>
    <n v="23"/>
    <x v="4"/>
    <s v="South"/>
    <s v="P029"/>
    <x v="11"/>
    <x v="4"/>
    <s v="Technology"/>
    <n v="1"/>
    <n v="1299"/>
    <n v="0.1"/>
    <n v="610"/>
    <x v="0"/>
    <s v="Delivered"/>
    <s v="Website"/>
    <n v="5"/>
    <n v="1299"/>
    <n v="129.9"/>
    <n v="1169.0999999999999"/>
    <n v="610"/>
    <n v="559.09999999999991"/>
    <n v="0"/>
    <s v="Jun"/>
    <n v="2026"/>
    <x v="0"/>
  </r>
  <r>
    <s v="ORD101273"/>
    <d v="2026-06-22T00:00:00"/>
    <s v="CUST0913"/>
    <s v="Sakshi Mishra"/>
    <s v="Female"/>
    <n v="34"/>
    <x v="11"/>
    <s v="West"/>
    <s v="P022"/>
    <x v="4"/>
    <x v="1"/>
    <s v="Skincare"/>
    <n v="3"/>
    <n v="799"/>
    <n v="0.1"/>
    <n v="1080"/>
    <x v="3"/>
    <s v="Delivered"/>
    <s v="Mobile App"/>
    <n v="5"/>
    <n v="2397"/>
    <n v="239.70000000000002"/>
    <n v="2157.3000000000002"/>
    <n v="1080"/>
    <n v="1077.3000000000002"/>
    <n v="0"/>
    <s v="Jun"/>
    <n v="2026"/>
    <x v="3"/>
  </r>
  <r>
    <s v="ORD104426"/>
    <d v="2026-06-22T00:00:00"/>
    <s v="CUST1268"/>
    <s v="Karan Jain"/>
    <s v="Male"/>
    <n v="35"/>
    <x v="10"/>
    <s v="South"/>
    <s v="P022"/>
    <x v="4"/>
    <x v="1"/>
    <s v="Skincare"/>
    <n v="5"/>
    <n v="799"/>
    <n v="0.1"/>
    <n v="1800"/>
    <x v="4"/>
    <s v="Delivered"/>
    <s v="Mobile App"/>
    <n v="5"/>
    <n v="3995"/>
    <n v="399.5"/>
    <n v="3595.5"/>
    <n v="1800"/>
    <n v="1795.5"/>
    <n v="0"/>
    <s v="Jun"/>
    <n v="2026"/>
    <x v="3"/>
  </r>
  <r>
    <s v="ORD101061"/>
    <d v="2026-06-22T00:00:00"/>
    <s v="CUST1077"/>
    <s v="Pranav Bansal"/>
    <s v="Female"/>
    <n v="21"/>
    <x v="0"/>
    <s v="East"/>
    <s v="P003"/>
    <x v="9"/>
    <x v="3"/>
    <s v="Wearables"/>
    <n v="1"/>
    <n v="3299"/>
    <n v="0.05"/>
    <n v="2100"/>
    <x v="2"/>
    <s v="Delivered"/>
    <s v="Mobile App"/>
    <n v="5"/>
    <n v="3299"/>
    <n v="164.95000000000002"/>
    <n v="3134.05"/>
    <n v="2100"/>
    <n v="1034.0500000000002"/>
    <n v="0"/>
    <s v="Jun"/>
    <n v="2026"/>
    <x v="0"/>
  </r>
  <r>
    <s v="ORD101533"/>
    <d v="2026-06-22T00:00:00"/>
    <s v="CUST1019"/>
    <s v="Vansh Chopra"/>
    <s v="Male"/>
    <n v="33"/>
    <x v="12"/>
    <s v="West"/>
    <s v="P014"/>
    <x v="29"/>
    <x v="0"/>
    <s v="Home Decor"/>
    <n v="1"/>
    <n v="1299"/>
    <n v="0.05"/>
    <n v="690"/>
    <x v="0"/>
    <s v="Delivered"/>
    <s v="Website"/>
    <n v="4"/>
    <n v="1299"/>
    <n v="64.95"/>
    <n v="1234.05"/>
    <n v="690"/>
    <n v="544.04999999999995"/>
    <n v="0"/>
    <s v="Jun"/>
    <n v="2026"/>
    <x v="3"/>
  </r>
  <r>
    <s v="ORD101306"/>
    <d v="2026-06-23T00:00:00"/>
    <s v="CUST2117"/>
    <s v="Akash Bansal"/>
    <s v="Female"/>
    <n v="22"/>
    <x v="2"/>
    <s v="East"/>
    <s v="P001"/>
    <x v="6"/>
    <x v="3"/>
    <s v="Audio"/>
    <n v="1"/>
    <n v="2499"/>
    <n v="0.05"/>
    <n v="1550"/>
    <x v="2"/>
    <s v="Delivered"/>
    <s v="Website"/>
    <n v="4"/>
    <n v="2499"/>
    <n v="124.95"/>
    <n v="2374.0500000000002"/>
    <n v="1550"/>
    <n v="824.05000000000018"/>
    <n v="0"/>
    <s v="Jun"/>
    <n v="2026"/>
    <x v="0"/>
  </r>
  <r>
    <s v="ORD101289"/>
    <d v="2026-06-23T00:00:00"/>
    <s v="CUST2180"/>
    <s v="Varun Jain"/>
    <s v="Female"/>
    <n v="29"/>
    <x v="2"/>
    <s v="East"/>
    <s v="P026"/>
    <x v="15"/>
    <x v="4"/>
    <s v="Fiction"/>
    <n v="1"/>
    <n v="899"/>
    <n v="0.2"/>
    <n v="420"/>
    <x v="0"/>
    <s v="Delivered"/>
    <s v="Mobile App"/>
    <n v="4"/>
    <n v="899"/>
    <n v="179.8"/>
    <n v="719.2"/>
    <n v="420"/>
    <n v="299.20000000000005"/>
    <n v="0"/>
    <s v="Jun"/>
    <n v="2026"/>
    <x v="3"/>
  </r>
  <r>
    <s v="ORD101681"/>
    <d v="2026-06-23T00:00:00"/>
    <s v="CUST0064"/>
    <s v="Aarav Sharma"/>
    <s v="Female"/>
    <n v="39"/>
    <x v="1"/>
    <s v="North"/>
    <s v="P021"/>
    <x v="3"/>
    <x v="1"/>
    <s v="Skincare"/>
    <n v="1"/>
    <n v="499"/>
    <n v="0.25"/>
    <n v="220"/>
    <x v="0"/>
    <s v="Delivered"/>
    <s v="Website"/>
    <n v="4"/>
    <n v="499"/>
    <n v="124.75"/>
    <n v="374.25"/>
    <n v="220"/>
    <n v="154.25"/>
    <n v="0"/>
    <s v="Jun"/>
    <n v="2026"/>
    <x v="2"/>
  </r>
  <r>
    <s v="ORD101602"/>
    <d v="2026-06-23T00:00:00"/>
    <s v="CUST0517"/>
    <s v="Akash Bansal"/>
    <s v="Male"/>
    <n v="32"/>
    <x v="9"/>
    <s v="North"/>
    <s v="P010"/>
    <x v="26"/>
    <x v="2"/>
    <s v="Clothing"/>
    <n v="1"/>
    <n v="1499"/>
    <n v="0.1"/>
    <n v="780"/>
    <x v="2"/>
    <s v="Delivered"/>
    <s v="Mobile App"/>
    <n v="4"/>
    <n v="1499"/>
    <n v="149.9"/>
    <n v="1349.1"/>
    <n v="780"/>
    <n v="569.09999999999991"/>
    <n v="0"/>
    <s v="Jun"/>
    <n v="2026"/>
    <x v="3"/>
  </r>
  <r>
    <s v="ORD103365"/>
    <d v="2026-06-24T00:00:00"/>
    <s v="CUST2200"/>
    <s v="Ishaan Malhotra"/>
    <s v="Female"/>
    <n v="29"/>
    <x v="21"/>
    <s v="East"/>
    <s v="P007"/>
    <x v="5"/>
    <x v="2"/>
    <s v="Footwear"/>
    <n v="2"/>
    <n v="2899"/>
    <n v="0.05"/>
    <n v="3400"/>
    <x v="3"/>
    <s v="Delivered"/>
    <s v="Website"/>
    <n v="4"/>
    <n v="5798"/>
    <n v="289.90000000000003"/>
    <n v="5508.1"/>
    <n v="3400"/>
    <n v="2108.1000000000004"/>
    <n v="0"/>
    <s v="Jun"/>
    <n v="2026"/>
    <x v="3"/>
  </r>
  <r>
    <s v="ORD102434"/>
    <d v="2026-06-24T00:00:00"/>
    <s v="CUST2057"/>
    <s v="Zoya Singh"/>
    <s v="Female"/>
    <n v="28"/>
    <x v="1"/>
    <s v="North"/>
    <s v="P011"/>
    <x v="24"/>
    <x v="0"/>
    <s v="Kitchen"/>
    <n v="1"/>
    <n v="3499"/>
    <n v="0"/>
    <n v="2250"/>
    <x v="0"/>
    <s v="Delivered"/>
    <s v="Website"/>
    <n v="2"/>
    <n v="3499"/>
    <n v="0"/>
    <n v="3499"/>
    <n v="2250"/>
    <n v="1249"/>
    <n v="0"/>
    <s v="Jun"/>
    <n v="2026"/>
    <x v="3"/>
  </r>
  <r>
    <s v="ORD103682"/>
    <d v="2026-06-24T00:00:00"/>
    <s v="CUST1546"/>
    <s v="Arjun Rao"/>
    <s v="Male"/>
    <n v="33"/>
    <x v="14"/>
    <s v="South"/>
    <s v="P002"/>
    <x v="10"/>
    <x v="3"/>
    <s v="Audio"/>
    <n v="3"/>
    <n v="1899"/>
    <n v="0.3"/>
    <n v="3360"/>
    <x v="3"/>
    <s v="Delivered"/>
    <s v="Mobile App"/>
    <n v="3"/>
    <n v="5697"/>
    <n v="1709.1"/>
    <n v="3987.9"/>
    <n v="3360"/>
    <n v="627.90000000000009"/>
    <n v="0"/>
    <s v="Jun"/>
    <n v="2026"/>
    <x v="3"/>
  </r>
  <r>
    <s v="ORD103528"/>
    <d v="2026-06-24T00:00:00"/>
    <s v="CUST0951"/>
    <s v="Aditi Saxena"/>
    <s v="Female"/>
    <n v="35"/>
    <x v="6"/>
    <s v="North"/>
    <s v="P025"/>
    <x v="1"/>
    <x v="1"/>
    <s v="Skincare"/>
    <n v="1"/>
    <n v="699"/>
    <n v="0.2"/>
    <n v="310"/>
    <x v="0"/>
    <s v="Delivered"/>
    <s v="Mobile App"/>
    <n v="5"/>
    <n v="699"/>
    <n v="139.80000000000001"/>
    <n v="559.20000000000005"/>
    <n v="310"/>
    <n v="249.20000000000005"/>
    <n v="0"/>
    <s v="Jun"/>
    <n v="2026"/>
    <x v="3"/>
  </r>
  <r>
    <s v="ORD102738"/>
    <d v="2026-06-24T00:00:00"/>
    <s v="CUST0705"/>
    <s v="Diya Mishra"/>
    <s v="Female"/>
    <n v="50"/>
    <x v="16"/>
    <s v="North"/>
    <s v="P011"/>
    <x v="24"/>
    <x v="0"/>
    <s v="Kitchen"/>
    <n v="2"/>
    <n v="3499"/>
    <n v="0.2"/>
    <n v="4500"/>
    <x v="4"/>
    <s v="Delivered"/>
    <s v="Website"/>
    <n v="1"/>
    <n v="6998"/>
    <n v="1399.6000000000001"/>
    <n v="5598.4"/>
    <n v="4500"/>
    <n v="1098.3999999999996"/>
    <n v="0"/>
    <s v="Jun"/>
    <n v="2026"/>
    <x v="1"/>
  </r>
  <r>
    <s v="ORD102359"/>
    <d v="2026-06-24T00:00:00"/>
    <s v="CUST0428"/>
    <s v="Rahul Kumar"/>
    <s v="Male"/>
    <n v="50"/>
    <x v="3"/>
    <s v="East"/>
    <s v="P025"/>
    <x v="1"/>
    <x v="1"/>
    <s v="Skincare"/>
    <n v="2"/>
    <n v="699"/>
    <n v="0.15"/>
    <n v="620"/>
    <x v="4"/>
    <s v="Returned"/>
    <s v="Website"/>
    <n v="5"/>
    <n v="1398"/>
    <n v="209.7"/>
    <n v="1188.3"/>
    <n v="620"/>
    <n v="568.29999999999995"/>
    <n v="0"/>
    <s v="Jun"/>
    <n v="2026"/>
    <x v="1"/>
  </r>
  <r>
    <s v="ORD102838"/>
    <d v="2026-06-24T00:00:00"/>
    <s v="CUST0776"/>
    <s v="Sanya Malhotra"/>
    <s v="Female"/>
    <n v="40"/>
    <x v="6"/>
    <s v="North"/>
    <s v="P008"/>
    <x v="2"/>
    <x v="2"/>
    <s v="Clothing"/>
    <n v="2"/>
    <n v="799"/>
    <n v="0"/>
    <n v="780"/>
    <x v="0"/>
    <s v="Delivered"/>
    <s v="Mobile App"/>
    <n v="1"/>
    <n v="1598"/>
    <n v="0"/>
    <n v="1598"/>
    <n v="780"/>
    <n v="818"/>
    <n v="0"/>
    <s v="Jun"/>
    <n v="2026"/>
    <x v="2"/>
  </r>
  <r>
    <s v="ORD100518"/>
    <d v="2026-06-24T00:00:00"/>
    <s v="CUST1279"/>
    <s v="Shivam Mehta"/>
    <s v="Female"/>
    <n v="33"/>
    <x v="9"/>
    <s v="North"/>
    <s v="P021"/>
    <x v="3"/>
    <x v="1"/>
    <s v="Skincare"/>
    <n v="1"/>
    <n v="499"/>
    <n v="0"/>
    <n v="220"/>
    <x v="1"/>
    <s v="Delivered"/>
    <s v="Mobile App"/>
    <n v="3"/>
    <n v="499"/>
    <n v="0"/>
    <n v="499"/>
    <n v="220"/>
    <n v="279"/>
    <n v="0"/>
    <s v="Jun"/>
    <n v="2026"/>
    <x v="3"/>
  </r>
  <r>
    <s v="ORD101900"/>
    <d v="2026-06-24T00:00:00"/>
    <s v="CUST1615"/>
    <s v="Isha Mehta"/>
    <s v="Male"/>
    <n v="40"/>
    <x v="22"/>
    <s v="South"/>
    <s v="P022"/>
    <x v="4"/>
    <x v="1"/>
    <s v="Skincare"/>
    <n v="1"/>
    <n v="799"/>
    <n v="0"/>
    <n v="360"/>
    <x v="0"/>
    <s v="Delivered"/>
    <s v="Mobile App"/>
    <n v="4"/>
    <n v="799"/>
    <n v="0"/>
    <n v="799"/>
    <n v="360"/>
    <n v="439"/>
    <n v="0"/>
    <s v="Jun"/>
    <n v="2026"/>
    <x v="2"/>
  </r>
  <r>
    <s v="ORD104423"/>
    <d v="2026-06-24T00:00:00"/>
    <s v="CUST0272"/>
    <s v="Mohit Sharma"/>
    <s v="Male"/>
    <n v="33"/>
    <x v="17"/>
    <s v="North"/>
    <s v="P006"/>
    <x v="8"/>
    <x v="2"/>
    <s v="Bags"/>
    <n v="2"/>
    <n v="1799"/>
    <n v="0.2"/>
    <n v="1900"/>
    <x v="3"/>
    <s v="Delivered"/>
    <s v="Mobile App"/>
    <n v="4"/>
    <n v="3598"/>
    <n v="719.6"/>
    <n v="2878.4"/>
    <n v="1900"/>
    <n v="978.40000000000009"/>
    <n v="0"/>
    <s v="Jun"/>
    <n v="2026"/>
    <x v="3"/>
  </r>
  <r>
    <s v="ORD104659"/>
    <d v="2026-06-24T00:00:00"/>
    <s v="CUST0495"/>
    <s v="Isha Mehta"/>
    <s v="Male"/>
    <n v="38"/>
    <x v="12"/>
    <s v="West"/>
    <s v="P002"/>
    <x v="10"/>
    <x v="3"/>
    <s v="Audio"/>
    <n v="2"/>
    <n v="1899"/>
    <n v="0.1"/>
    <n v="2240"/>
    <x v="4"/>
    <s v="Delivered"/>
    <s v="Mobile App"/>
    <n v="5"/>
    <n v="3798"/>
    <n v="379.8"/>
    <n v="3418.2"/>
    <n v="2240"/>
    <n v="1178.1999999999998"/>
    <n v="0"/>
    <s v="Jun"/>
    <n v="2026"/>
    <x v="2"/>
  </r>
  <r>
    <s v="ORD104672"/>
    <d v="2026-06-24T00:00:00"/>
    <s v="CUST1945"/>
    <s v="Meera Singh"/>
    <s v="Male"/>
    <n v="41"/>
    <x v="16"/>
    <s v="North"/>
    <s v="P005"/>
    <x v="27"/>
    <x v="3"/>
    <s v="Accessories"/>
    <n v="1"/>
    <n v="1599"/>
    <n v="0.1"/>
    <n v="920"/>
    <x v="3"/>
    <s v="Delivered"/>
    <s v="Mobile App"/>
    <n v="5"/>
    <n v="1599"/>
    <n v="159.9"/>
    <n v="1439.1"/>
    <n v="920"/>
    <n v="519.09999999999991"/>
    <n v="0"/>
    <s v="Jun"/>
    <n v="2026"/>
    <x v="2"/>
  </r>
  <r>
    <s v="ORD103588"/>
    <d v="2026-06-24T00:00:00"/>
    <s v="CUST1676"/>
    <s v="Rahul Kumar"/>
    <s v="Female"/>
    <n v="37"/>
    <x v="12"/>
    <s v="West"/>
    <s v="P001"/>
    <x v="6"/>
    <x v="3"/>
    <s v="Audio"/>
    <n v="1"/>
    <n v="2499"/>
    <n v="0.2"/>
    <n v="1550"/>
    <x v="1"/>
    <s v="Delivered"/>
    <s v="Website"/>
    <n v="4"/>
    <n v="2499"/>
    <n v="499.8"/>
    <n v="1999.2"/>
    <n v="1550"/>
    <n v="449.20000000000005"/>
    <n v="0"/>
    <s v="Jun"/>
    <n v="2026"/>
    <x v="2"/>
  </r>
  <r>
    <s v="ORD102763"/>
    <d v="2026-06-24T00:00:00"/>
    <s v="CUST1443"/>
    <s v="Riya Verma"/>
    <s v="Female"/>
    <n v="21"/>
    <x v="20"/>
    <s v="South"/>
    <s v="P022"/>
    <x v="4"/>
    <x v="1"/>
    <s v="Skincare"/>
    <n v="1"/>
    <n v="799"/>
    <n v="0.2"/>
    <n v="360"/>
    <x v="4"/>
    <s v="Returned"/>
    <s v="Website"/>
    <n v="4"/>
    <n v="799"/>
    <n v="159.80000000000001"/>
    <n v="639.20000000000005"/>
    <n v="360"/>
    <n v="279.20000000000005"/>
    <n v="0"/>
    <s v="Jun"/>
    <n v="2026"/>
    <x v="0"/>
  </r>
  <r>
    <s v="ORD101173"/>
    <d v="2026-06-25T00:00:00"/>
    <s v="CUST1352"/>
    <s v="Sanya Malhotra"/>
    <s v="Male"/>
    <n v="41"/>
    <x v="21"/>
    <s v="East"/>
    <s v="P002"/>
    <x v="10"/>
    <x v="3"/>
    <s v="Audio"/>
    <n v="1"/>
    <n v="1899"/>
    <n v="0.25"/>
    <n v="1120"/>
    <x v="1"/>
    <s v="Delivered"/>
    <s v="Mobile App"/>
    <n v="5"/>
    <n v="1899"/>
    <n v="474.75"/>
    <n v="1424.25"/>
    <n v="1120"/>
    <n v="304.25"/>
    <n v="0"/>
    <s v="Jun"/>
    <n v="2026"/>
    <x v="2"/>
  </r>
  <r>
    <s v="ORD103580"/>
    <d v="2026-06-25T00:00:00"/>
    <s v="CUST0241"/>
    <s v="Sakshi Mishra"/>
    <s v="Female"/>
    <n v="19"/>
    <x v="23"/>
    <s v="West"/>
    <s v="P004"/>
    <x v="19"/>
    <x v="3"/>
    <s v="Accessories"/>
    <n v="1"/>
    <n v="899"/>
    <n v="0.3"/>
    <n v="480"/>
    <x v="0"/>
    <s v="Delivered"/>
    <s v="Mobile App"/>
    <n v="5"/>
    <n v="899"/>
    <n v="269.7"/>
    <n v="629.29999999999995"/>
    <n v="480"/>
    <n v="149.29999999999995"/>
    <n v="0"/>
    <s v="Jun"/>
    <n v="2026"/>
    <x v="0"/>
  </r>
  <r>
    <s v="ORD104428"/>
    <d v="2026-06-25T00:00:00"/>
    <s v="CUST0038"/>
    <s v="Kabir Gupta"/>
    <s v="Female"/>
    <n v="52"/>
    <x v="10"/>
    <s v="South"/>
    <s v="P026"/>
    <x v="15"/>
    <x v="4"/>
    <s v="Fiction"/>
    <n v="4"/>
    <n v="899"/>
    <n v="0.25"/>
    <n v="1680"/>
    <x v="1"/>
    <s v="Delivered"/>
    <s v="Mobile App"/>
    <n v="5"/>
    <n v="3596"/>
    <n v="899"/>
    <n v="2697"/>
    <n v="1680"/>
    <n v="1017"/>
    <n v="0"/>
    <s v="Jun"/>
    <n v="2026"/>
    <x v="1"/>
  </r>
  <r>
    <s v="ORD103480"/>
    <d v="2026-06-25T00:00:00"/>
    <s v="CUST1594"/>
    <s v="Rohan Rao"/>
    <s v="Male"/>
    <n v="18"/>
    <x v="10"/>
    <s v="South"/>
    <s v="P025"/>
    <x v="1"/>
    <x v="1"/>
    <s v="Skincare"/>
    <n v="2"/>
    <n v="699"/>
    <n v="0.15"/>
    <n v="620"/>
    <x v="0"/>
    <s v="Delivered"/>
    <s v="Mobile App"/>
    <n v="5"/>
    <n v="1398"/>
    <n v="209.7"/>
    <n v="1188.3"/>
    <n v="620"/>
    <n v="568.29999999999995"/>
    <n v="0"/>
    <s v="Jun"/>
    <n v="2026"/>
    <x v="0"/>
  </r>
  <r>
    <s v="ORD101962"/>
    <d v="2026-06-25T00:00:00"/>
    <s v="CUST0194"/>
    <s v="Manish Agarwal"/>
    <s v="Male"/>
    <n v="18"/>
    <x v="22"/>
    <s v="South"/>
    <s v="P028"/>
    <x v="12"/>
    <x v="4"/>
    <s v="Technology"/>
    <n v="1"/>
    <n v="1099"/>
    <n v="0.05"/>
    <n v="520"/>
    <x v="4"/>
    <s v="Delivered"/>
    <s v="Website"/>
    <n v="4"/>
    <n v="1099"/>
    <n v="54.95"/>
    <n v="1044.05"/>
    <n v="520"/>
    <n v="524.04999999999995"/>
    <n v="0"/>
    <s v="Jun"/>
    <n v="2026"/>
    <x v="0"/>
  </r>
  <r>
    <s v="ORD103412"/>
    <d v="2026-06-25T00:00:00"/>
    <s v="CUST1173"/>
    <s v="Pranav Bansal"/>
    <s v="Female"/>
    <n v="45"/>
    <x v="3"/>
    <s v="East"/>
    <s v="P020"/>
    <x v="14"/>
    <x v="5"/>
    <s v="Fitness"/>
    <n v="3"/>
    <n v="699"/>
    <n v="0.05"/>
    <n v="960"/>
    <x v="0"/>
    <s v="Delivered"/>
    <s v="Website"/>
    <n v="5"/>
    <n v="2097"/>
    <n v="104.85000000000001"/>
    <n v="1992.15"/>
    <n v="960"/>
    <n v="1032.1500000000001"/>
    <n v="0"/>
    <s v="Jun"/>
    <n v="2026"/>
    <x v="2"/>
  </r>
  <r>
    <s v="ORD104519"/>
    <d v="2026-06-25T00:00:00"/>
    <s v="CUST1968"/>
    <s v="Mohit Sharma"/>
    <s v="Male"/>
    <n v="33"/>
    <x v="5"/>
    <s v="West"/>
    <s v="P011"/>
    <x v="24"/>
    <x v="0"/>
    <s v="Kitchen"/>
    <n v="1"/>
    <n v="3499"/>
    <n v="0.3"/>
    <n v="2250"/>
    <x v="4"/>
    <s v="Delivered"/>
    <s v="Mobile App"/>
    <n v="3"/>
    <n v="3499"/>
    <n v="1049.7"/>
    <n v="2449.3000000000002"/>
    <n v="2250"/>
    <n v="199.30000000000018"/>
    <n v="0"/>
    <s v="Jun"/>
    <n v="2026"/>
    <x v="3"/>
  </r>
  <r>
    <s v="ORD102788"/>
    <d v="2026-06-25T00:00:00"/>
    <s v="CUST1067"/>
    <s v="Kiara Chopra"/>
    <s v="Female"/>
    <n v="26"/>
    <x v="16"/>
    <s v="North"/>
    <s v="P002"/>
    <x v="10"/>
    <x v="3"/>
    <s v="Audio"/>
    <n v="2"/>
    <n v="1899"/>
    <n v="0.15"/>
    <n v="2240"/>
    <x v="2"/>
    <s v="Delivered"/>
    <s v="Mobile App"/>
    <n v="5"/>
    <n v="3798"/>
    <n v="569.69999999999993"/>
    <n v="3228.3"/>
    <n v="2240"/>
    <n v="988.30000000000018"/>
    <n v="0"/>
    <s v="Jun"/>
    <n v="2026"/>
    <x v="3"/>
  </r>
  <r>
    <s v="ORD100115"/>
    <d v="2026-06-25T00:00:00"/>
    <s v="CUST0824"/>
    <s v="Ishaan Malhotra"/>
    <s v="Male"/>
    <n v="26"/>
    <x v="2"/>
    <s v="East"/>
    <s v="P016"/>
    <x v="28"/>
    <x v="5"/>
    <s v="Fitness"/>
    <n v="3"/>
    <n v="999"/>
    <n v="0"/>
    <n v="1560"/>
    <x v="0"/>
    <s v="Delivered"/>
    <s v="Mobile App"/>
    <n v="4"/>
    <n v="2997"/>
    <n v="0"/>
    <n v="2997"/>
    <n v="1560"/>
    <n v="1437"/>
    <n v="0"/>
    <s v="Jun"/>
    <n v="2026"/>
    <x v="3"/>
  </r>
  <r>
    <s v="ORD104830"/>
    <d v="2026-06-26T00:00:00"/>
    <s v="CUST1980"/>
    <s v="Ananya Kumar"/>
    <s v="Female"/>
    <n v="34"/>
    <x v="3"/>
    <s v="East"/>
    <s v="P027"/>
    <x v="25"/>
    <x v="4"/>
    <s v="Business"/>
    <n v="1"/>
    <n v="699"/>
    <n v="0.05"/>
    <n v="300"/>
    <x v="2"/>
    <s v="Delivered"/>
    <s v="Mobile App"/>
    <n v="4"/>
    <n v="699"/>
    <n v="34.950000000000003"/>
    <n v="664.05"/>
    <n v="300"/>
    <n v="364.04999999999995"/>
    <n v="0"/>
    <s v="Jun"/>
    <n v="2026"/>
    <x v="3"/>
  </r>
  <r>
    <s v="ORD100594"/>
    <d v="2026-06-26T00:00:00"/>
    <s v="CUST1357"/>
    <s v="Tanvi Patel"/>
    <s v="Female"/>
    <n v="36"/>
    <x v="4"/>
    <s v="South"/>
    <s v="P010"/>
    <x v="26"/>
    <x v="2"/>
    <s v="Clothing"/>
    <n v="1"/>
    <n v="1499"/>
    <n v="0.1"/>
    <n v="780"/>
    <x v="0"/>
    <s v="Delivered"/>
    <s v="Website"/>
    <n v="4"/>
    <n v="1499"/>
    <n v="149.9"/>
    <n v="1349.1"/>
    <n v="780"/>
    <n v="569.09999999999991"/>
    <n v="0"/>
    <s v="Jun"/>
    <n v="2026"/>
    <x v="2"/>
  </r>
  <r>
    <s v="ORD104754"/>
    <d v="2026-06-26T00:00:00"/>
    <s v="CUST0087"/>
    <s v="Aditi Saxena"/>
    <s v="Female"/>
    <n v="39"/>
    <x v="5"/>
    <s v="West"/>
    <s v="P009"/>
    <x v="21"/>
    <x v="2"/>
    <s v="Clothing"/>
    <n v="1"/>
    <n v="1999"/>
    <n v="0.1"/>
    <n v="1050"/>
    <x v="4"/>
    <s v="Returned"/>
    <s v="Mobile App"/>
    <n v="2"/>
    <n v="1999"/>
    <n v="199.9"/>
    <n v="1799.1"/>
    <n v="1050"/>
    <n v="749.09999999999991"/>
    <n v="0"/>
    <s v="Jun"/>
    <n v="2026"/>
    <x v="2"/>
  </r>
  <r>
    <s v="ORD102620"/>
    <d v="2026-06-26T00:00:00"/>
    <s v="CUST1298"/>
    <s v="Yash Agarwal"/>
    <s v="Female"/>
    <n v="25"/>
    <x v="1"/>
    <s v="North"/>
    <s v="P019"/>
    <x v="18"/>
    <x v="5"/>
    <s v="Sports"/>
    <n v="2"/>
    <n v="1499"/>
    <n v="0.05"/>
    <n v="1600"/>
    <x v="1"/>
    <s v="Delivered"/>
    <s v="Website"/>
    <n v="4"/>
    <n v="2998"/>
    <n v="149.9"/>
    <n v="2848.1"/>
    <n v="1600"/>
    <n v="1248.0999999999999"/>
    <n v="0"/>
    <s v="Jun"/>
    <n v="2026"/>
    <x v="0"/>
  </r>
  <r>
    <s v="ORD102052"/>
    <d v="2026-06-26T00:00:00"/>
    <s v="CUST1611"/>
    <s v="Kiara Chopra"/>
    <s v="Female"/>
    <n v="36"/>
    <x v="7"/>
    <s v="West"/>
    <s v="P019"/>
    <x v="18"/>
    <x v="5"/>
    <s v="Sports"/>
    <n v="2"/>
    <n v="1499"/>
    <n v="0.05"/>
    <n v="1600"/>
    <x v="5"/>
    <s v="Delivered"/>
    <s v="Website"/>
    <n v="3"/>
    <n v="2998"/>
    <n v="149.9"/>
    <n v="2848.1"/>
    <n v="1600"/>
    <n v="1248.0999999999999"/>
    <n v="0"/>
    <s v="Jun"/>
    <n v="2026"/>
    <x v="2"/>
  </r>
  <r>
    <s v="ORD102512"/>
    <d v="2026-06-26T00:00:00"/>
    <s v="CUST0683"/>
    <s v="Kiara Chopra"/>
    <s v="Female"/>
    <n v="18"/>
    <x v="6"/>
    <s v="North"/>
    <s v="P014"/>
    <x v="29"/>
    <x v="0"/>
    <s v="Home Decor"/>
    <n v="1"/>
    <n v="1299"/>
    <n v="0.1"/>
    <n v="690"/>
    <x v="2"/>
    <s v="Delivered"/>
    <s v="Website"/>
    <n v="3"/>
    <n v="1299"/>
    <n v="129.9"/>
    <n v="1169.0999999999999"/>
    <n v="690"/>
    <n v="479.09999999999991"/>
    <n v="0"/>
    <s v="Jun"/>
    <n v="2026"/>
    <x v="0"/>
  </r>
  <r>
    <s v="ORD103026"/>
    <d v="2026-06-26T00:00:00"/>
    <s v="CUST0204"/>
    <s v="Rahul Kumar"/>
    <s v="Female"/>
    <n v="35"/>
    <x v="6"/>
    <s v="North"/>
    <s v="P002"/>
    <x v="10"/>
    <x v="3"/>
    <s v="Audio"/>
    <n v="1"/>
    <n v="1899"/>
    <n v="0.1"/>
    <n v="1120"/>
    <x v="5"/>
    <s v="Delivered"/>
    <s v="Website"/>
    <n v="5"/>
    <n v="1899"/>
    <n v="189.9"/>
    <n v="1709.1"/>
    <n v="1120"/>
    <n v="589.09999999999991"/>
    <n v="0"/>
    <s v="Jun"/>
    <n v="2026"/>
    <x v="3"/>
  </r>
  <r>
    <s v="ORD104511"/>
    <d v="2026-06-26T00:00:00"/>
    <s v="CUST0232"/>
    <s v="Sanya Malhotra"/>
    <s v="Male"/>
    <n v="25"/>
    <x v="22"/>
    <s v="South"/>
    <s v="P021"/>
    <x v="3"/>
    <x v="1"/>
    <s v="Skincare"/>
    <n v="3"/>
    <n v="499"/>
    <n v="0.15"/>
    <n v="660"/>
    <x v="0"/>
    <s v="Delivered"/>
    <s v="Mobile App"/>
    <n v="5"/>
    <n v="1497"/>
    <n v="224.54999999999998"/>
    <n v="1272.45"/>
    <n v="660"/>
    <n v="612.45000000000005"/>
    <n v="0"/>
    <s v="Jun"/>
    <n v="2026"/>
    <x v="0"/>
  </r>
  <r>
    <s v="ORD103429"/>
    <d v="2026-06-26T00:00:00"/>
    <s v="CUST1565"/>
    <s v="Kavya Patel"/>
    <s v="Male"/>
    <n v="35"/>
    <x v="16"/>
    <s v="North"/>
    <s v="P020"/>
    <x v="14"/>
    <x v="5"/>
    <s v="Fitness"/>
    <n v="4"/>
    <n v="699"/>
    <n v="0.05"/>
    <n v="1280"/>
    <x v="4"/>
    <s v="Delivered"/>
    <s v="Mobile App"/>
    <n v="4"/>
    <n v="2796"/>
    <n v="139.80000000000001"/>
    <n v="2656.2"/>
    <n v="1280"/>
    <n v="1376.1999999999998"/>
    <n v="0"/>
    <s v="Jun"/>
    <n v="2026"/>
    <x v="3"/>
  </r>
  <r>
    <s v="ORD104490"/>
    <d v="2026-06-26T00:00:00"/>
    <s v="CUST0908"/>
    <s v="Rahul Kumar"/>
    <s v="Male"/>
    <n v="30"/>
    <x v="3"/>
    <s v="East"/>
    <s v="P012"/>
    <x v="0"/>
    <x v="0"/>
    <s v="Kitchen"/>
    <n v="1"/>
    <n v="5999"/>
    <n v="0.15"/>
    <n v="3900"/>
    <x v="0"/>
    <s v="Delivered"/>
    <s v="Mobile App"/>
    <n v="5"/>
    <n v="5999"/>
    <n v="899.85"/>
    <n v="5099.1499999999996"/>
    <n v="3900"/>
    <n v="1199.1499999999996"/>
    <n v="0"/>
    <s v="Jun"/>
    <n v="2026"/>
    <x v="3"/>
  </r>
  <r>
    <s v="ORD101709"/>
    <d v="2026-06-26T00:00:00"/>
    <s v="CUST1712"/>
    <s v="Mohit Sharma"/>
    <s v="Male"/>
    <n v="31"/>
    <x v="22"/>
    <s v="South"/>
    <s v="P020"/>
    <x v="14"/>
    <x v="5"/>
    <s v="Fitness"/>
    <n v="2"/>
    <n v="699"/>
    <n v="0.1"/>
    <n v="640"/>
    <x v="1"/>
    <s v="Delivered"/>
    <s v="Website"/>
    <n v="4"/>
    <n v="1398"/>
    <n v="139.80000000000001"/>
    <n v="1258.2"/>
    <n v="640"/>
    <n v="618.20000000000005"/>
    <n v="0"/>
    <s v="Jun"/>
    <n v="2026"/>
    <x v="3"/>
  </r>
  <r>
    <s v="ORD102290"/>
    <d v="2026-06-26T00:00:00"/>
    <s v="CUST1402"/>
    <s v="Rohan Rao"/>
    <s v="Male"/>
    <n v="36"/>
    <x v="21"/>
    <s v="East"/>
    <s v="P002"/>
    <x v="10"/>
    <x v="3"/>
    <s v="Audio"/>
    <n v="2"/>
    <n v="1899"/>
    <n v="0.15"/>
    <n v="2240"/>
    <x v="0"/>
    <s v="Returned"/>
    <s v="Mobile App"/>
    <n v="4"/>
    <n v="3798"/>
    <n v="569.69999999999993"/>
    <n v="3228.3"/>
    <n v="2240"/>
    <n v="988.30000000000018"/>
    <n v="0"/>
    <s v="Jun"/>
    <n v="2026"/>
    <x v="2"/>
  </r>
  <r>
    <s v="ORD101785"/>
    <d v="2026-06-27T00:00:00"/>
    <s v="CUST1733"/>
    <s v="Akash Bansal"/>
    <s v="Female"/>
    <n v="30"/>
    <x v="21"/>
    <s v="East"/>
    <s v="P006"/>
    <x v="8"/>
    <x v="2"/>
    <s v="Bags"/>
    <n v="1"/>
    <n v="1799"/>
    <n v="0.15"/>
    <n v="950"/>
    <x v="0"/>
    <s v="Delivered"/>
    <s v="Mobile App"/>
    <n v="5"/>
    <n v="1799"/>
    <n v="269.84999999999997"/>
    <n v="1529.15"/>
    <n v="950"/>
    <n v="579.15000000000009"/>
    <n v="0"/>
    <s v="Jun"/>
    <n v="2026"/>
    <x v="3"/>
  </r>
  <r>
    <s v="ORD102096"/>
    <d v="2026-06-27T00:00:00"/>
    <s v="CUST1509"/>
    <s v="Akash Bansal"/>
    <s v="Female"/>
    <n v="32"/>
    <x v="10"/>
    <s v="South"/>
    <s v="P002"/>
    <x v="10"/>
    <x v="3"/>
    <s v="Audio"/>
    <n v="1"/>
    <n v="1899"/>
    <n v="0"/>
    <n v="1120"/>
    <x v="0"/>
    <s v="Delivered"/>
    <s v="Website"/>
    <n v="3"/>
    <n v="1899"/>
    <n v="0"/>
    <n v="1899"/>
    <n v="1120"/>
    <n v="779"/>
    <n v="0"/>
    <s v="Jun"/>
    <n v="2026"/>
    <x v="3"/>
  </r>
  <r>
    <s v="ORD103972"/>
    <d v="2026-06-27T00:00:00"/>
    <s v="CUST0162"/>
    <s v="Manish Agarwal"/>
    <s v="Female"/>
    <n v="54"/>
    <x v="21"/>
    <s v="East"/>
    <s v="P019"/>
    <x v="18"/>
    <x v="5"/>
    <s v="Sports"/>
    <n v="1"/>
    <n v="1499"/>
    <n v="0.2"/>
    <n v="800"/>
    <x v="3"/>
    <s v="Delivered"/>
    <s v="Mobile App"/>
    <n v="2"/>
    <n v="1499"/>
    <n v="299.8"/>
    <n v="1199.2"/>
    <n v="800"/>
    <n v="399.20000000000005"/>
    <n v="0"/>
    <s v="Jun"/>
    <n v="2026"/>
    <x v="1"/>
  </r>
  <r>
    <s v="ORD100709"/>
    <d v="2026-06-27T00:00:00"/>
    <s v="CUST0520"/>
    <s v="Sanya Malhotra"/>
    <s v="Female"/>
    <n v="32"/>
    <x v="0"/>
    <s v="East"/>
    <s v="P028"/>
    <x v="12"/>
    <x v="4"/>
    <s v="Technology"/>
    <n v="1"/>
    <n v="1099"/>
    <n v="0.25"/>
    <n v="520"/>
    <x v="0"/>
    <s v="Delivered"/>
    <s v="Mobile App"/>
    <n v="5"/>
    <n v="1099"/>
    <n v="274.75"/>
    <n v="824.25"/>
    <n v="520"/>
    <n v="304.25"/>
    <n v="0"/>
    <s v="Jun"/>
    <n v="2026"/>
    <x v="3"/>
  </r>
  <r>
    <s v="ORD102210"/>
    <d v="2026-06-28T00:00:00"/>
    <s v="CUST1129"/>
    <s v="Zoya Singh"/>
    <s v="Female"/>
    <n v="38"/>
    <x v="6"/>
    <s v="North"/>
    <s v="P008"/>
    <x v="2"/>
    <x v="2"/>
    <s v="Clothing"/>
    <n v="1"/>
    <n v="799"/>
    <n v="0.25"/>
    <n v="390"/>
    <x v="3"/>
    <s v="Delivered"/>
    <s v="Website"/>
    <n v="5"/>
    <n v="799"/>
    <n v="199.75"/>
    <n v="599.25"/>
    <n v="390"/>
    <n v="209.25"/>
    <n v="0"/>
    <s v="Jun"/>
    <n v="2026"/>
    <x v="2"/>
  </r>
  <r>
    <s v="ORD103774"/>
    <d v="2026-06-28T00:00:00"/>
    <s v="CUST0527"/>
    <s v="Isha Mehta"/>
    <s v="Male"/>
    <n v="38"/>
    <x v="22"/>
    <s v="South"/>
    <s v="P002"/>
    <x v="10"/>
    <x v="3"/>
    <s v="Audio"/>
    <n v="1"/>
    <n v="1899"/>
    <n v="0.15"/>
    <n v="1120"/>
    <x v="0"/>
    <s v="Delivered"/>
    <s v="Website"/>
    <n v="5"/>
    <n v="1899"/>
    <n v="284.84999999999997"/>
    <n v="1614.15"/>
    <n v="1120"/>
    <n v="494.15000000000009"/>
    <n v="0"/>
    <s v="Jun"/>
    <n v="2026"/>
    <x v="2"/>
  </r>
  <r>
    <s v="ORD103328"/>
    <d v="2026-06-28T00:00:00"/>
    <s v="CUST1196"/>
    <s v="Rahul Kumar"/>
    <s v="Male"/>
    <n v="39"/>
    <x v="17"/>
    <s v="North"/>
    <s v="P020"/>
    <x v="14"/>
    <x v="5"/>
    <s v="Fitness"/>
    <n v="1"/>
    <n v="699"/>
    <n v="0"/>
    <n v="320"/>
    <x v="0"/>
    <s v="Delivered"/>
    <s v="Mobile App"/>
    <n v="5"/>
    <n v="699"/>
    <n v="0"/>
    <n v="699"/>
    <n v="320"/>
    <n v="379"/>
    <n v="0"/>
    <s v="Jun"/>
    <n v="2026"/>
    <x v="2"/>
  </r>
  <r>
    <s v="ORD101944"/>
    <d v="2026-06-28T00:00:00"/>
    <s v="CUST1061"/>
    <s v="Akash Bansal"/>
    <s v="Female"/>
    <n v="30"/>
    <x v="2"/>
    <s v="East"/>
    <s v="P009"/>
    <x v="21"/>
    <x v="2"/>
    <s v="Clothing"/>
    <n v="1"/>
    <n v="1999"/>
    <n v="0.05"/>
    <n v="1050"/>
    <x v="3"/>
    <s v="Delivered"/>
    <s v="Mobile App"/>
    <n v="5"/>
    <n v="1999"/>
    <n v="99.95"/>
    <n v="1899.05"/>
    <n v="1050"/>
    <n v="849.05"/>
    <n v="0"/>
    <s v="Jun"/>
    <n v="2026"/>
    <x v="3"/>
  </r>
  <r>
    <s v="ORD104976"/>
    <d v="2026-06-28T00:00:00"/>
    <s v="CUST2158"/>
    <s v="Aditya Kapoor"/>
    <s v="Female"/>
    <n v="22"/>
    <x v="9"/>
    <s v="North"/>
    <s v="P002"/>
    <x v="10"/>
    <x v="3"/>
    <s v="Audio"/>
    <n v="2"/>
    <n v="1899"/>
    <n v="0.15"/>
    <n v="2240"/>
    <x v="2"/>
    <s v="Delivered"/>
    <s v="Mobile App"/>
    <n v="4"/>
    <n v="3798"/>
    <n v="569.69999999999993"/>
    <n v="3228.3"/>
    <n v="2240"/>
    <n v="988.30000000000018"/>
    <n v="0"/>
    <s v="Jun"/>
    <n v="2026"/>
    <x v="0"/>
  </r>
  <r>
    <s v="ORD102679"/>
    <d v="2026-06-28T00:00:00"/>
    <s v="CUST0339"/>
    <s v="Anjali Verma"/>
    <s v="Female"/>
    <n v="23"/>
    <x v="7"/>
    <s v="West"/>
    <s v="P012"/>
    <x v="0"/>
    <x v="0"/>
    <s v="Kitchen"/>
    <n v="2"/>
    <n v="5999"/>
    <n v="0.15"/>
    <n v="7800"/>
    <x v="1"/>
    <s v="Delivered"/>
    <s v="Mobile App"/>
    <n v="4"/>
    <n v="11998"/>
    <n v="1799.7"/>
    <n v="10198.299999999999"/>
    <n v="7800"/>
    <n v="2398.2999999999993"/>
    <n v="0"/>
    <s v="Jun"/>
    <n v="2026"/>
    <x v="0"/>
  </r>
  <r>
    <s v="ORD103088"/>
    <d v="2026-06-28T00:00:00"/>
    <s v="CUST1807"/>
    <s v="Isha Mehta"/>
    <s v="Male"/>
    <n v="33"/>
    <x v="10"/>
    <s v="South"/>
    <s v="P025"/>
    <x v="1"/>
    <x v="1"/>
    <s v="Skincare"/>
    <n v="1"/>
    <n v="699"/>
    <n v="0"/>
    <n v="310"/>
    <x v="3"/>
    <s v="Delivered"/>
    <s v="Mobile App"/>
    <n v="5"/>
    <n v="699"/>
    <n v="0"/>
    <n v="699"/>
    <n v="310"/>
    <n v="389"/>
    <n v="0"/>
    <s v="Jun"/>
    <n v="2026"/>
    <x v="3"/>
  </r>
  <r>
    <s v="ORD104475"/>
    <d v="2026-06-28T00:00:00"/>
    <s v="CUST0122"/>
    <s v="Rohan Rao"/>
    <s v="Female"/>
    <n v="18"/>
    <x v="12"/>
    <s v="West"/>
    <s v="P002"/>
    <x v="10"/>
    <x v="3"/>
    <s v="Audio"/>
    <n v="1"/>
    <n v="1899"/>
    <n v="0.3"/>
    <n v="1120"/>
    <x v="0"/>
    <s v="Delivered"/>
    <s v="Website"/>
    <n v="5"/>
    <n v="1899"/>
    <n v="569.69999999999993"/>
    <n v="1329.3000000000002"/>
    <n v="1120"/>
    <n v="209.30000000000018"/>
    <n v="0"/>
    <s v="Jun"/>
    <n v="2026"/>
    <x v="0"/>
  </r>
  <r>
    <s v="ORD101337"/>
    <d v="2026-06-28T00:00:00"/>
    <s v="CUST1029"/>
    <s v="Akash Bansal"/>
    <s v="Male"/>
    <n v="20"/>
    <x v="20"/>
    <s v="South"/>
    <s v="P004"/>
    <x v="19"/>
    <x v="3"/>
    <s v="Accessories"/>
    <n v="1"/>
    <n v="899"/>
    <n v="0.2"/>
    <n v="480"/>
    <x v="4"/>
    <s v="Delivered"/>
    <s v="Mobile App"/>
    <n v="5"/>
    <n v="899"/>
    <n v="179.8"/>
    <n v="719.2"/>
    <n v="480"/>
    <n v="239.20000000000005"/>
    <n v="0"/>
    <s v="Jun"/>
    <n v="2026"/>
    <x v="0"/>
  </r>
  <r>
    <s v="ORD100364"/>
    <d v="2026-06-29T00:00:00"/>
    <s v="CUST0635"/>
    <s v="Vansh Chopra"/>
    <s v="Male"/>
    <n v="48"/>
    <x v="7"/>
    <s v="West"/>
    <s v="P010"/>
    <x v="26"/>
    <x v="2"/>
    <s v="Clothing"/>
    <n v="1"/>
    <n v="1499"/>
    <n v="0.15"/>
    <n v="780"/>
    <x v="1"/>
    <s v="Delivered"/>
    <s v="Website"/>
    <n v="5"/>
    <n v="1499"/>
    <n v="224.85"/>
    <n v="1274.1500000000001"/>
    <n v="780"/>
    <n v="494.15000000000009"/>
    <n v="0"/>
    <s v="Jun"/>
    <n v="2026"/>
    <x v="1"/>
  </r>
  <r>
    <s v="ORD104745"/>
    <d v="2026-06-30T00:00:00"/>
    <s v="CUST0927"/>
    <s v="Shivam Mehta"/>
    <s v="Female"/>
    <n v="40"/>
    <x v="13"/>
    <s v="North"/>
    <s v="P001"/>
    <x v="6"/>
    <x v="3"/>
    <s v="Audio"/>
    <n v="2"/>
    <n v="2499"/>
    <n v="0.15"/>
    <n v="3100"/>
    <x v="2"/>
    <s v="Delivered"/>
    <s v="Website"/>
    <n v="5"/>
    <n v="4998"/>
    <n v="749.69999999999993"/>
    <n v="4248.3"/>
    <n v="3100"/>
    <n v="1148.3000000000002"/>
    <n v="0"/>
    <s v="Jun"/>
    <n v="2026"/>
    <x v="2"/>
  </r>
  <r>
    <s v="ORD100632"/>
    <d v="2026-06-30T00:00:00"/>
    <s v="CUST1540"/>
    <s v="Varun Jain"/>
    <s v="Male"/>
    <n v="39"/>
    <x v="11"/>
    <s v="West"/>
    <s v="P026"/>
    <x v="15"/>
    <x v="4"/>
    <s v="Fiction"/>
    <n v="1"/>
    <n v="899"/>
    <n v="0.2"/>
    <n v="420"/>
    <x v="3"/>
    <s v="Delivered"/>
    <s v="Website"/>
    <n v="4"/>
    <n v="899"/>
    <n v="179.8"/>
    <n v="719.2"/>
    <n v="420"/>
    <n v="299.20000000000005"/>
    <n v="0"/>
    <s v="Jun"/>
    <n v="2026"/>
    <x v="2"/>
  </r>
  <r>
    <s v="ORD102248"/>
    <d v="2026-06-30T00:00:00"/>
    <s v="CUST1869"/>
    <s v="Tanvi Patel"/>
    <s v="Male"/>
    <n v="38"/>
    <x v="3"/>
    <s v="East"/>
    <s v="P003"/>
    <x v="9"/>
    <x v="3"/>
    <s v="Wearables"/>
    <n v="1"/>
    <n v="3299"/>
    <n v="0.05"/>
    <n v="2100"/>
    <x v="0"/>
    <s v="Delivered"/>
    <s v="Mobile App"/>
    <n v="5"/>
    <n v="3299"/>
    <n v="164.95000000000002"/>
    <n v="3134.05"/>
    <n v="2100"/>
    <n v="1034.0500000000002"/>
    <n v="0"/>
    <s v="Jun"/>
    <n v="2026"/>
    <x v="2"/>
  </r>
  <r>
    <s v="ORD104842"/>
    <d v="2026-06-30T00:00:00"/>
    <s v="CUST0550"/>
    <s v="Kabir Gupta"/>
    <s v="Female"/>
    <n v="26"/>
    <x v="20"/>
    <s v="South"/>
    <s v="P003"/>
    <x v="9"/>
    <x v="3"/>
    <s v="Wearables"/>
    <n v="1"/>
    <n v="3299"/>
    <n v="0"/>
    <n v="2100"/>
    <x v="3"/>
    <s v="Delivered"/>
    <s v="Website"/>
    <n v="4"/>
    <n v="3299"/>
    <n v="0"/>
    <n v="3299"/>
    <n v="2100"/>
    <n v="1199"/>
    <n v="0"/>
    <s v="Jun"/>
    <n v="2026"/>
    <x v="3"/>
  </r>
  <r>
    <s v="ORD100604"/>
    <d v="2026-06-30T00:00:00"/>
    <s v="CUST0652"/>
    <s v="Rahul Kumar"/>
    <s v="Male"/>
    <n v="31"/>
    <x v="6"/>
    <s v="North"/>
    <s v="P001"/>
    <x v="6"/>
    <x v="3"/>
    <s v="Audio"/>
    <n v="2"/>
    <n v="2499"/>
    <n v="0.2"/>
    <n v="3100"/>
    <x v="0"/>
    <s v="Delivered"/>
    <s v="Mobile App"/>
    <n v="5"/>
    <n v="4998"/>
    <n v="999.6"/>
    <n v="3998.4"/>
    <n v="3100"/>
    <n v="898.40000000000009"/>
    <n v="0"/>
    <s v="Jun"/>
    <n v="2026"/>
    <x v="3"/>
  </r>
  <r>
    <s v="ORD104918"/>
    <d v="2026-06-30T00:00:00"/>
    <s v="CUST0265"/>
    <s v="Zoya Singh"/>
    <s v="Female"/>
    <n v="25"/>
    <x v="11"/>
    <s v="West"/>
    <s v="P022"/>
    <x v="4"/>
    <x v="1"/>
    <s v="Skincare"/>
    <n v="2"/>
    <n v="799"/>
    <n v="0"/>
    <n v="720"/>
    <x v="4"/>
    <s v="Delivered"/>
    <s v="Mobile App"/>
    <n v="5"/>
    <n v="1598"/>
    <n v="0"/>
    <n v="1598"/>
    <n v="720"/>
    <n v="878"/>
    <n v="0"/>
    <s v="Jun"/>
    <n v="2026"/>
    <x v="0"/>
  </r>
  <r>
    <s v="ORD101103"/>
    <d v="2026-06-30T00:00:00"/>
    <s v="CUST0120"/>
    <s v="Ishaan Malhotra"/>
    <s v="Female"/>
    <n v="31"/>
    <x v="1"/>
    <s v="North"/>
    <s v="P005"/>
    <x v="27"/>
    <x v="3"/>
    <s v="Accessories"/>
    <n v="1"/>
    <n v="1599"/>
    <n v="0.15"/>
    <n v="920"/>
    <x v="4"/>
    <s v="Delivered"/>
    <s v="Website"/>
    <n v="3"/>
    <n v="1599"/>
    <n v="239.85"/>
    <n v="1359.15"/>
    <n v="920"/>
    <n v="439.15000000000009"/>
    <n v="0"/>
    <s v="Jun"/>
    <n v="2026"/>
    <x v="3"/>
  </r>
  <r>
    <s v="ORD102945"/>
    <d v="2026-06-30T00:00:00"/>
    <s v="CUST0506"/>
    <s v="Rohan Rao"/>
    <s v="Female"/>
    <n v="39"/>
    <x v="2"/>
    <s v="East"/>
    <s v="P011"/>
    <x v="24"/>
    <x v="0"/>
    <s v="Kitchen"/>
    <n v="2"/>
    <n v="3499"/>
    <n v="0"/>
    <n v="4500"/>
    <x v="4"/>
    <s v="Delivered"/>
    <s v="Mobile App"/>
    <n v="3"/>
    <n v="6998"/>
    <n v="0"/>
    <n v="6998"/>
    <n v="4500"/>
    <n v="2498"/>
    <n v="0"/>
    <s v="Jun"/>
    <n v="2026"/>
    <x v="2"/>
  </r>
  <r>
    <s v="ORD101852"/>
    <d v="2026-06-30T00:00:00"/>
    <s v="CUST1957"/>
    <s v="Akash Bansal"/>
    <s v="Female"/>
    <n v="18"/>
    <x v="13"/>
    <s v="North"/>
    <s v="P027"/>
    <x v="25"/>
    <x v="4"/>
    <s v="Business"/>
    <n v="1"/>
    <n v="699"/>
    <n v="0.1"/>
    <n v="300"/>
    <x v="1"/>
    <s v="Cancelled"/>
    <s v="Website"/>
    <m/>
    <n v="699"/>
    <n v="69.900000000000006"/>
    <n v="629.1"/>
    <n v="300"/>
    <n v="329.1"/>
    <n v="0"/>
    <s v="Jun"/>
    <n v="202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871EC-D2A5-492C-B4A0-4F6393A812DF}" name="PivotTable1" cacheId="5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4:O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Ecommerc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0F18A6-2D92-4A16-BEC3-4518396EF5BA}" name="PivotTable6" cacheId="5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0:D27" firstHeaderRow="0" firstDataRow="1" firstDataCol="1"/>
  <pivotFields count="29">
    <pivotField showAll="0"/>
    <pivotField numFmtId="14" showAll="0"/>
    <pivotField showAll="0"/>
    <pivotField showAll="0"/>
    <pivotField showAll="0"/>
    <pivotField showAll="0"/>
    <pivotField showAll="0"/>
    <pivotField showAll="0"/>
    <pivotField showAll="0"/>
    <pivotField showAll="0"/>
    <pivotField axis="axisRow" showAll="0">
      <items count="7">
        <item x="1"/>
        <item x="4"/>
        <item x="3"/>
        <item x="2"/>
        <item x="0"/>
        <item x="5"/>
        <item t="default"/>
      </items>
    </pivotField>
    <pivotField showAll="0"/>
    <pivotField dataField="1" showAll="0"/>
    <pivotField numFmtId="164" showAll="0"/>
    <pivotField numFmtId="9" showAll="0"/>
    <pivotField numFmtId="164" showAll="0"/>
    <pivotField showAll="0"/>
    <pivotField showAll="0"/>
    <pivotField showAll="0"/>
    <pivotField showAll="0"/>
    <pivotField numFmtId="166" showAll="0"/>
    <pivotField numFmtId="166" showAll="0"/>
    <pivotField dataField="1" numFmtId="166" showAll="0"/>
    <pivotField numFmtId="166" showAll="0"/>
    <pivotField dataField="1" numFmtId="166" showAll="0"/>
    <pivotField numFmtId="9" showAll="0"/>
    <pivotField showAll="0"/>
    <pivotField showAll="0"/>
    <pivotField showAll="0">
      <items count="6">
        <item x="0"/>
        <item x="3"/>
        <item x="2"/>
        <item x="1"/>
        <item x="4"/>
        <item t="default"/>
      </items>
    </pivotField>
  </pivotFields>
  <rowFields count="1">
    <field x="10"/>
  </rowFields>
  <rowItems count="7">
    <i>
      <x/>
    </i>
    <i>
      <x v="1"/>
    </i>
    <i>
      <x v="2"/>
    </i>
    <i>
      <x v="3"/>
    </i>
    <i>
      <x v="4"/>
    </i>
    <i>
      <x v="5"/>
    </i>
    <i t="grand">
      <x/>
    </i>
  </rowItems>
  <colFields count="1">
    <field x="-2"/>
  </colFields>
  <colItems count="3">
    <i>
      <x/>
    </i>
    <i i="1">
      <x v="1"/>
    </i>
    <i i="2">
      <x v="2"/>
    </i>
  </colItems>
  <dataFields count="3">
    <dataField name="Total Revenue " fld="22" baseField="10" baseItem="0" numFmtId="166"/>
    <dataField name="Total Profit " fld="24" baseField="10" baseItem="0" numFmtId="166"/>
    <dataField name="Units  Sold " fld="12" baseField="10" baseItem="0"/>
  </dataFields>
  <chartFormats count="3">
    <chartFormat chart="12"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 chart="1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939D19-4EB3-4F31-A294-6C13B313B0CB}" name="PivotTable14" cacheId="5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1:Q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Total Revenue" fld="1" baseField="0" baseItem="0"/>
    <dataField name="Total Profit " fld="2" baseField="0" baseItem="0"/>
  </dataFields>
  <formats count="1">
    <format dxfId="53">
      <pivotArea dataOnly="0" labelOnly="1" fieldPosition="0">
        <references count="1">
          <reference field="0" count="0"/>
        </references>
      </pivotArea>
    </format>
  </formats>
  <chartFormats count="2">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caption="Total Profit "/>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Ecommerc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08161-99EC-4EBD-86E9-9AF3A4E6F009}" name="PivotTable12" cacheId="5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20:M24" firstHeaderRow="0" firstDataRow="1" firstDataCol="1"/>
  <pivotFields count="4">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Total Revenue" fld="1" baseField="0" baseItem="0"/>
    <dataField name="Units Sold " fld="2" baseField="0" baseItem="0"/>
  </dataFields>
  <chartFormats count="16">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0" count="1" selected="0">
            <x v="0"/>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2"/>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0" count="1" selected="0">
            <x v="0"/>
          </reference>
        </references>
      </pivotArea>
    </chartFormat>
    <chartFormat chart="6" format="17">
      <pivotArea type="data" outline="0" fieldPosition="0">
        <references count="2">
          <reference field="4294967294" count="1" selected="0">
            <x v="1"/>
          </reference>
          <reference field="0" count="1" selected="0">
            <x v="1"/>
          </reference>
        </references>
      </pivotArea>
    </chartFormat>
    <chartFormat chart="6" format="18">
      <pivotArea type="data" outline="0" fieldPosition="0">
        <references count="2">
          <reference field="4294967294" count="1" selected="0">
            <x v="1"/>
          </reference>
          <reference field="0" count="1" selected="0">
            <x v="2"/>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0" count="1" selected="0">
            <x v="0"/>
          </reference>
        </references>
      </pivotArea>
    </chartFormat>
    <chartFormat chart="13" format="21">
      <pivotArea type="data" outline="0" fieldPosition="0">
        <references count="2">
          <reference field="4294967294" count="1" selected="0">
            <x v="0"/>
          </reference>
          <reference field="0" count="1" selected="0">
            <x v="1"/>
          </reference>
        </references>
      </pivotArea>
    </chartFormat>
    <chartFormat chart="13" format="22">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1">
          <reference field="4294967294" count="1" selected="0">
            <x v="1"/>
          </reference>
        </references>
      </pivotArea>
    </chartFormat>
    <chartFormat chart="13" format="24">
      <pivotArea type="data" outline="0" fieldPosition="0">
        <references count="2">
          <reference field="4294967294" count="1" selected="0">
            <x v="1"/>
          </reference>
          <reference field="0" count="1" selected="0">
            <x v="0"/>
          </reference>
        </references>
      </pivotArea>
    </chartFormat>
    <chartFormat chart="13" format="25">
      <pivotArea type="data" outline="0" fieldPosition="0">
        <references count="2">
          <reference field="4294967294" count="1" selected="0">
            <x v="1"/>
          </reference>
          <reference field="0" count="1" selected="0">
            <x v="1"/>
          </reference>
        </references>
      </pivotArea>
    </chartFormat>
    <chartFormat chart="13" format="26">
      <pivotArea type="data" outline="0" fieldPosition="0">
        <references count="2">
          <reference field="4294967294" count="1" selected="0">
            <x v="1"/>
          </reference>
          <reference field="0"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caption="Units Sold "/>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Ecommerc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DEE55F-AA1E-4467-9335-7D412AB93514}" name="PivotTable10" cacheId="5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1:L8" firstHeaderRow="1" firstDataRow="1" firstDataCol="1"/>
  <pivotFields count="2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9" showAll="0"/>
    <pivotField numFmtId="164" showAll="0"/>
    <pivotField axis="axisRow" showAll="0">
      <items count="7">
        <item x="2"/>
        <item x="3"/>
        <item x="1"/>
        <item x="4"/>
        <item x="0"/>
        <item x="5"/>
        <item t="default"/>
      </items>
    </pivotField>
    <pivotField showAll="0"/>
    <pivotField showAll="0"/>
    <pivotField showAll="0"/>
    <pivotField numFmtId="166" showAll="0"/>
    <pivotField numFmtId="166" showAll="0"/>
    <pivotField dataField="1" numFmtId="166" showAll="0"/>
    <pivotField numFmtId="166" showAll="0"/>
    <pivotField numFmtId="166" showAll="0"/>
    <pivotField numFmtId="9" showAll="0"/>
    <pivotField showAll="0"/>
    <pivotField showAll="0"/>
    <pivotField showAll="0">
      <items count="6">
        <item x="0"/>
        <item x="3"/>
        <item x="2"/>
        <item x="1"/>
        <item x="4"/>
        <item t="default"/>
      </items>
    </pivotField>
  </pivotFields>
  <rowFields count="1">
    <field x="16"/>
  </rowFields>
  <rowItems count="7">
    <i>
      <x/>
    </i>
    <i>
      <x v="1"/>
    </i>
    <i>
      <x v="2"/>
    </i>
    <i>
      <x v="3"/>
    </i>
    <i>
      <x v="4"/>
    </i>
    <i>
      <x v="5"/>
    </i>
    <i t="grand">
      <x/>
    </i>
  </rowItems>
  <colItems count="1">
    <i/>
  </colItems>
  <dataFields count="1">
    <dataField name="Total Revenue" fld="22" baseField="16" baseItem="0" numFmtId="166"/>
  </dataFields>
  <chartFormats count="7">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16" count="1" selected="0">
            <x v="0"/>
          </reference>
        </references>
      </pivotArea>
    </chartFormat>
    <chartFormat chart="12" format="23">
      <pivotArea type="data" outline="0" fieldPosition="0">
        <references count="2">
          <reference field="4294967294" count="1" selected="0">
            <x v="0"/>
          </reference>
          <reference field="16" count="1" selected="0">
            <x v="1"/>
          </reference>
        </references>
      </pivotArea>
    </chartFormat>
    <chartFormat chart="12" format="24">
      <pivotArea type="data" outline="0" fieldPosition="0">
        <references count="2">
          <reference field="4294967294" count="1" selected="0">
            <x v="0"/>
          </reference>
          <reference field="16" count="1" selected="0">
            <x v="2"/>
          </reference>
        </references>
      </pivotArea>
    </chartFormat>
    <chartFormat chart="12" format="25">
      <pivotArea type="data" outline="0" fieldPosition="0">
        <references count="2">
          <reference field="4294967294" count="1" selected="0">
            <x v="0"/>
          </reference>
          <reference field="16" count="1" selected="0">
            <x v="3"/>
          </reference>
        </references>
      </pivotArea>
    </chartFormat>
    <chartFormat chart="12" format="26">
      <pivotArea type="data" outline="0" fieldPosition="0">
        <references count="2">
          <reference field="4294967294" count="1" selected="0">
            <x v="0"/>
          </reference>
          <reference field="16" count="1" selected="0">
            <x v="4"/>
          </reference>
        </references>
      </pivotArea>
    </chartFormat>
    <chartFormat chart="12" format="27">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5EB98B-0F3E-4C38-8E48-E23263BA93B1}" name="PivotTable9" cacheId="5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5:H26" firstHeaderRow="0" firstDataRow="1" firstDataCol="1"/>
  <pivotFields count="29">
    <pivotField showAll="0"/>
    <pivotField numFmtId="14" showAll="0"/>
    <pivotField showAll="0"/>
    <pivotField showAll="0"/>
    <pivotField showAll="0"/>
    <pivotField showAll="0"/>
    <pivotField axis="axisRow" showAll="0" measureFilter="1" sortType="descending">
      <items count="25">
        <item x="12"/>
        <item x="1"/>
        <item x="20"/>
        <item x="8"/>
        <item x="0"/>
        <item x="16"/>
        <item x="10"/>
        <item x="14"/>
        <item x="6"/>
        <item x="17"/>
        <item x="19"/>
        <item x="4"/>
        <item x="9"/>
        <item x="18"/>
        <item x="3"/>
        <item x="13"/>
        <item x="7"/>
        <item x="22"/>
        <item x="5"/>
        <item x="11"/>
        <item x="2"/>
        <item x="23"/>
        <item x="21"/>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9" showAll="0"/>
    <pivotField numFmtId="164" showAll="0"/>
    <pivotField showAll="0"/>
    <pivotField showAll="0"/>
    <pivotField showAll="0"/>
    <pivotField showAll="0"/>
    <pivotField numFmtId="166" showAll="0"/>
    <pivotField numFmtId="166" showAll="0"/>
    <pivotField dataField="1" numFmtId="166" showAll="0"/>
    <pivotField numFmtId="166" showAll="0"/>
    <pivotField dataField="1" numFmtId="166" showAll="0"/>
    <pivotField numFmtId="9" showAll="0"/>
    <pivotField showAll="0"/>
    <pivotField showAll="0"/>
    <pivotField showAll="0">
      <items count="6">
        <item x="0"/>
        <item x="3"/>
        <item x="2"/>
        <item x="1"/>
        <item x="4"/>
        <item t="default"/>
      </items>
    </pivotField>
  </pivotFields>
  <rowFields count="1">
    <field x="6"/>
  </rowFields>
  <rowItems count="11">
    <i>
      <x v="9"/>
    </i>
    <i>
      <x v="23"/>
    </i>
    <i>
      <x v="13"/>
    </i>
    <i>
      <x v="7"/>
    </i>
    <i>
      <x v="16"/>
    </i>
    <i>
      <x v="2"/>
    </i>
    <i>
      <x/>
    </i>
    <i>
      <x v="18"/>
    </i>
    <i>
      <x v="22"/>
    </i>
    <i>
      <x v="15"/>
    </i>
    <i t="grand">
      <x/>
    </i>
  </rowItems>
  <colFields count="1">
    <field x="-2"/>
  </colFields>
  <colItems count="2">
    <i>
      <x/>
    </i>
    <i i="1">
      <x v="1"/>
    </i>
  </colItems>
  <dataFields count="2">
    <dataField name="Total Revenue" fld="22" baseField="6" baseItem="9" numFmtId="166"/>
    <dataField name="Total Profit" fld="24" baseField="6" baseItem="9" numFmtId="166"/>
  </dataField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9DA02A-2F4C-4E5E-A6D1-E5D259D173E2}" name="PivotTable11" cacheId="5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1:M1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Total Revenue" fld="1" baseField="0" baseItem="0"/>
    <dataField name="Units Sold " fld="2" baseField="0" baseItem="0"/>
  </dataFields>
  <chartFormats count="2">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caption="Units Sold "/>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Ecommerc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35A962-B0F6-4D44-BB64-4894BCE8F37D}" name="PivotTable8" cacheId="5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I12" firstHeaderRow="0" firstDataRow="1" firstDataCol="1"/>
  <pivotFields count="29">
    <pivotField showAll="0"/>
    <pivotField numFmtId="14" showAll="0"/>
    <pivotField showAll="0"/>
    <pivotField showAll="0"/>
    <pivotField showAll="0"/>
    <pivotField showAll="0"/>
    <pivotField showAll="0"/>
    <pivotField showAll="0"/>
    <pivotField showAll="0"/>
    <pivotField axis="axisRow" showAll="0" measureFilter="1" sortType="descending">
      <items count="31">
        <item x="0"/>
        <item x="18"/>
        <item x="23"/>
        <item x="10"/>
        <item x="25"/>
        <item x="26"/>
        <item x="24"/>
        <item x="2"/>
        <item x="16"/>
        <item x="12"/>
        <item x="21"/>
        <item x="17"/>
        <item x="3"/>
        <item x="8"/>
        <item x="1"/>
        <item x="22"/>
        <item x="15"/>
        <item x="13"/>
        <item x="27"/>
        <item x="11"/>
        <item x="14"/>
        <item x="5"/>
        <item x="7"/>
        <item x="20"/>
        <item x="9"/>
        <item x="4"/>
        <item x="29"/>
        <item x="19"/>
        <item x="6"/>
        <item x="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4" showAll="0"/>
    <pivotField numFmtId="9" showAll="0"/>
    <pivotField numFmtId="164" showAll="0"/>
    <pivotField showAll="0"/>
    <pivotField showAll="0"/>
    <pivotField showAll="0"/>
    <pivotField showAll="0"/>
    <pivotField numFmtId="166" showAll="0"/>
    <pivotField numFmtId="166" showAll="0"/>
    <pivotField dataField="1" numFmtId="166" showAll="0"/>
    <pivotField numFmtId="166" showAll="0"/>
    <pivotField dataField="1" numFmtId="166" showAll="0"/>
    <pivotField numFmtId="9" showAll="0"/>
    <pivotField showAll="0"/>
    <pivotField showAll="0"/>
    <pivotField showAll="0">
      <items count="6">
        <item x="0"/>
        <item x="3"/>
        <item x="2"/>
        <item x="1"/>
        <item x="4"/>
        <item t="default"/>
      </items>
    </pivotField>
  </pivotFields>
  <rowFields count="1">
    <field x="9"/>
  </rowFields>
  <rowItems count="11">
    <i>
      <x/>
    </i>
    <i>
      <x v="21"/>
    </i>
    <i>
      <x v="24"/>
    </i>
    <i>
      <x v="28"/>
    </i>
    <i>
      <x v="6"/>
    </i>
    <i>
      <x v="15"/>
    </i>
    <i>
      <x v="3"/>
    </i>
    <i>
      <x v="10"/>
    </i>
    <i>
      <x v="11"/>
    </i>
    <i>
      <x v="8"/>
    </i>
    <i t="grand">
      <x/>
    </i>
  </rowItems>
  <colFields count="1">
    <field x="-2"/>
  </colFields>
  <colItems count="3">
    <i>
      <x/>
    </i>
    <i i="1">
      <x v="1"/>
    </i>
    <i i="2">
      <x v="2"/>
    </i>
  </colItems>
  <dataFields count="3">
    <dataField name="Total Revenue " fld="22" baseField="9" baseItem="0" numFmtId="166"/>
    <dataField name="Total Profit " fld="24" baseField="9" baseItem="0" numFmtId="166"/>
    <dataField name="Units Sold" fld="12" baseField="9" baseItem="0"/>
  </dataFields>
  <chartFormats count="3">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0D1C7-A985-46EE-ACC9-8B89C0808FF7}" name="PivotTable5" cacheId="5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4:C17" firstHeaderRow="0" firstDataRow="1" firstDataCol="1"/>
  <pivotFields count="4">
    <pivotField axis="axisRow" allDrilled="1" subtotalTop="0" showAll="0" nonAutoSortDefault="1" defaultSubtotal="0" defaultAttributeDrillState="1">
      <items count="12">
        <item x="0"/>
        <item x="3"/>
        <item x="4"/>
        <item x="6"/>
        <item x="7"/>
        <item x="8"/>
        <item x="1"/>
        <item x="2"/>
        <item x="5"/>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otal evenue" fld="1" baseField="0" baseItem="0"/>
    <dataField name="Total Profit" fld="2" baseField="0" baseItem="0"/>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evenue"/>
    <pivotHierarchy dragToData="1" caption="Total Profit"/>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xlsx!tbl_EcommerceSales">
        <x15:activeTabTopLevelEntity name="[tbl_Ecommerc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41C0F7-6B8B-46C9-9A2C-B3B83A58F362}" name="KPI pivot table" cacheId="5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9">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numFmtId="9" showAll="0"/>
    <pivotField numFmtId="164" showAll="0"/>
    <pivotField showAll="0"/>
    <pivotField showAll="0"/>
    <pivotField showAll="0"/>
    <pivotField showAll="0"/>
    <pivotField numFmtId="166" showAll="0"/>
    <pivotField numFmtId="166" showAll="0"/>
    <pivotField dataField="1" numFmtId="166" showAll="0"/>
    <pivotField numFmtId="166" showAll="0"/>
    <pivotField dataField="1" numFmtId="166" showAll="0"/>
    <pivotField numFmtId="9" showAll="0"/>
    <pivotField showAll="0"/>
    <pivotField showAll="0"/>
    <pivotField showAll="0">
      <items count="6">
        <item x="0"/>
        <item x="3"/>
        <item x="2"/>
        <item x="1"/>
        <item x="4"/>
        <item t="default"/>
      </items>
    </pivotField>
  </pivotFields>
  <rowItems count="1">
    <i/>
  </rowItems>
  <colFields count="1">
    <field x="-2"/>
  </colFields>
  <colItems count="3">
    <i>
      <x/>
    </i>
    <i i="1">
      <x v="1"/>
    </i>
    <i i="2">
      <x v="2"/>
    </i>
  </colItems>
  <dataFields count="3">
    <dataField name="Total Revenue " fld="22" baseField="0" baseItem="1" numFmtId="167"/>
    <dataField name="Total Profit " fld="24" baseField="0" baseItem="1" numFmtId="166"/>
    <dataField name="Units Sold " fld="12" baseField="0" baseItem="2"/>
  </dataFields>
  <formats count="2">
    <format dxfId="55">
      <pivotArea outline="0" collapsedLevelsAreSubtotals="1" fieldPosition="0">
        <references count="1">
          <reference field="4294967294" count="1" selected="0">
            <x v="0"/>
          </reference>
        </references>
      </pivotArea>
    </format>
    <format dxfId="54">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ge_Group" xr10:uid="{F8886235-5883-4B29-89A9-8368BC0DFF13}" sourceName="Customer_Age_Group">
  <pivotTables>
    <pivotTable tabId="4" name="PivotTable8"/>
    <pivotTable tabId="4" name="PivotTable10"/>
    <pivotTable tabId="4" name="KPI pivot table"/>
    <pivotTable tabId="4" name="PivotTable6"/>
    <pivotTable tabId="4" name="PivotTable9"/>
  </pivotTables>
  <data>
    <tabular pivotCacheId="1378556415">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9D2ED436-6CC4-4C00-900B-88F40ADEE278}" sourceName="[tbl_EcommerceSales].[Order_Year]">
  <pivotTables>
    <pivotTable tabId="4" name="PivotTable12"/>
    <pivotTable tabId="4" name="PivotTable11"/>
    <pivotTable tabId="4" name="PivotTable14"/>
    <pivotTable tabId="4" name="PivotTable5"/>
    <pivotTable tabId="4" name="PivotTable1"/>
  </pivotTables>
  <data>
    <olap pivotCacheId="2119434665">
      <levels count="2">
        <level uniqueName="[tbl_EcommerceSales].[Order_Year].[(All)]" sourceCaption="(All)" count="0"/>
        <level uniqueName="[tbl_EcommerceSales].[Order_Year].[Order_Year]" sourceCaption="Order_Year" count="2">
          <ranges>
            <range startItem="0">
              <i n="[tbl_EcommerceSales].[Order_Year].&amp;[2025]" c="2025"/>
              <i n="[tbl_EcommerceSales].[Order_Year].&amp;[2026]" c="2026"/>
            </range>
          </ranges>
        </level>
      </levels>
      <selections count="1">
        <selection n="[tbl_EcommerceSales].[Order_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680FFACC-8892-44E2-B92A-B86755FD24B2}" sourceName="[tbl_EcommerceSales].[Order_Month]">
  <pivotTables>
    <pivotTable tabId="4" name="PivotTable11"/>
    <pivotTable tabId="4" name="PivotTable12"/>
    <pivotTable tabId="4" name="PivotTable14"/>
    <pivotTable tabId="4" name="PivotTable5"/>
    <pivotTable tabId="4" name="PivotTable1"/>
  </pivotTables>
  <data>
    <olap pivotCacheId="2119434665">
      <levels count="2">
        <level uniqueName="[tbl_EcommerceSales].[Order_Month].[(All)]" sourceCaption="(All)" count="0"/>
        <level uniqueName="[tbl_EcommerceSales].[Order_Month].[Order_Month]" sourceCaption="Order_Month" count="12">
          <ranges>
            <range startItem="0">
              <i n="[tbl_EcommerceSales].[Order_Month].&amp;[Apr]" c="Apr"/>
              <i n="[tbl_EcommerceSales].[Order_Month].&amp;[Aug]" c="Aug"/>
              <i n="[tbl_EcommerceSales].[Order_Month].&amp;[Dec]" c="Dec"/>
              <i n="[tbl_EcommerceSales].[Order_Month].&amp;[Feb]" c="Feb"/>
              <i n="[tbl_EcommerceSales].[Order_Month].&amp;[Jan]" c="Jan"/>
              <i n="[tbl_EcommerceSales].[Order_Month].&amp;[Jul]" c="Jul"/>
              <i n="[tbl_EcommerceSales].[Order_Month].&amp;[Jun]" c="Jun"/>
              <i n="[tbl_EcommerceSales].[Order_Month].&amp;[Mar]" c="Mar"/>
              <i n="[tbl_EcommerceSales].[Order_Month].&amp;[May]" c="May"/>
              <i n="[tbl_EcommerceSales].[Order_Month].&amp;[Nov]" c="Nov"/>
              <i n="[tbl_EcommerceSales].[Order_Month].&amp;[Oct]" c="Oct"/>
              <i n="[tbl_EcommerceSales].[Order_Month].&amp;[Sep]" c="Sep"/>
            </range>
          </ranges>
        </level>
      </levels>
      <selections count="1">
        <selection n="[tbl_EcommerceSales].[Order_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8E533BEE-A89F-44FA-BDEF-C2EF807C987D}" sourceName="[tbl_EcommerceSales].[Payment_Method]">
  <pivotTables>
    <pivotTable tabId="4" name="PivotTable11"/>
    <pivotTable tabId="4" name="PivotTable12"/>
    <pivotTable tabId="4" name="PivotTable14"/>
    <pivotTable tabId="4" name="PivotTable5"/>
    <pivotTable tabId="4" name="PivotTable1"/>
  </pivotTables>
  <data>
    <olap pivotCacheId="2119434665">
      <levels count="2">
        <level uniqueName="[tbl_EcommerceSales].[Payment_Method].[(All)]" sourceCaption="(All)" count="0"/>
        <level uniqueName="[tbl_EcommerceSales].[Payment_Method].[Payment_Method]" sourceCaption="Payment_Method" count="6">
          <ranges>
            <range startItem="0">
              <i n="[tbl_EcommerceSales].[Payment_Method].&amp;[Cash on Delivery]" c="Cash on Delivery"/>
              <i n="[tbl_EcommerceSales].[Payment_Method].&amp;[Credit Card]" c="Credit Card"/>
              <i n="[tbl_EcommerceSales].[Payment_Method].&amp;[Debit Card]" c="Debit Card"/>
              <i n="[tbl_EcommerceSales].[Payment_Method].&amp;[Net Banking]" c="Net Banking"/>
              <i n="[tbl_EcommerceSales].[Payment_Method].&amp;[UPI]" c="UPI"/>
              <i n="[tbl_EcommerceSales].[Payment_Method].&amp;[Wallet]" c="Wallet"/>
            </range>
          </ranges>
        </level>
      </levels>
      <selections count="1">
        <selection n="[tbl_EcommerceSales].[Payment_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CD1E8C-087E-4EEC-977E-055ED062F2A2}" sourceName="[tbl_EcommerceSales].[Category]">
  <pivotTables>
    <pivotTable tabId="4" name="PivotTable11"/>
    <pivotTable tabId="4" name="PivotTable12"/>
    <pivotTable tabId="4" name="PivotTable14"/>
    <pivotTable tabId="4" name="PivotTable5"/>
    <pivotTable tabId="4" name="PivotTable1"/>
  </pivotTables>
  <data>
    <olap pivotCacheId="2119434665">
      <levels count="2">
        <level uniqueName="[tbl_EcommerceSales].[Category].[(All)]" sourceCaption="(All)" count="0"/>
        <level uniqueName="[tbl_EcommerceSales].[Category].[Category]" sourceCaption="Category" count="6">
          <ranges>
            <range startItem="0">
              <i n="[tbl_EcommerceSales].[Category].&amp;[Beauty]" c="Beauty"/>
              <i n="[tbl_EcommerceSales].[Category].&amp;[Books]" c="Books"/>
              <i n="[tbl_EcommerceSales].[Category].&amp;[Electronics]" c="Electronics"/>
              <i n="[tbl_EcommerceSales].[Category].&amp;[Fashion]" c="Fashion"/>
              <i n="[tbl_EcommerceSales].[Category].&amp;[Home &amp; Kitchen]" c="Home &amp; Kitchen"/>
              <i n="[tbl_EcommerceSales].[Category].&amp;[Sports &amp; Fitness]" c="Sports &amp; Fitness"/>
            </range>
          </ranges>
        </level>
      </levels>
      <selections count="1">
        <selection n="[tbl_EcommerceSales].[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E416307-D2C2-4D16-AF6C-69E59C344470}" sourceName="[tbl_EcommerceSales].[Order_Status]">
  <pivotTables>
    <pivotTable tabId="4" name="PivotTable11"/>
    <pivotTable tabId="4" name="PivotTable12"/>
    <pivotTable tabId="4" name="PivotTable14"/>
    <pivotTable tabId="4" name="PivotTable5"/>
    <pivotTable tabId="4" name="PivotTable1"/>
  </pivotTables>
  <data>
    <olap pivotCacheId="2119434665">
      <levels count="2">
        <level uniqueName="[tbl_EcommerceSales].[Order_Status].[(All)]" sourceCaption="(All)" count="0"/>
        <level uniqueName="[tbl_EcommerceSales].[Order_Status].[Order_Status]" sourceCaption="Order_Status" count="3">
          <ranges>
            <range startItem="0">
              <i n="[tbl_EcommerceSales].[Order_Status].&amp;[Cancelled]" c="Cancelled"/>
              <i n="[tbl_EcommerceSales].[Order_Status].&amp;[Delivered]" c="Delivered"/>
              <i n="[tbl_EcommerceSales].[Order_Status].&amp;[Returned]" c="Returned"/>
            </range>
          </ranges>
        </level>
      </levels>
      <selections count="1">
        <selection n="[tbl_EcommerceSales].[Order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1" xr10:uid="{B2F059F2-7152-4C8F-B98C-F205C93E32BB}" cache="Slicer_Order_Year" caption="YEAR" columnCount="2" level="1" style="SlicerStyleDark1" rowHeight="241300"/>
  <slicer name="Order_Month 1" xr10:uid="{B63CEE54-25F7-4844-9839-4A164E0D37F1}" cache="Slicer_Order_Month" caption="MONTH" columnCount="6" level="1" style="SlicerStyleDark1" rowHeight="241300"/>
  <slicer name="Payment_Method 2" xr10:uid="{4940E449-2798-4DE9-8488-C6D4751A5FEA}" cache="Slicer_Payment_Method1" caption="PAYMENT METHOD" columnCount="5" level="1" style="SlicerStyleDark1" rowHeight="241300"/>
  <slicer name="Category 1" xr10:uid="{99DE3845-FBAA-438F-9A73-3EA0C27A93E0}" cache="Slicer_Category" caption="CATEGORY" columnCount="3" level="1" style="SlicerStyleDark1" rowHeight="241300"/>
  <slicer name="Order_Status 1" xr10:uid="{C818E0F5-FCD8-4BD1-BC6E-F119F8AF84BC}" cache="Slicer_Order_Status" caption="ORDER STATUS" columnCount="3"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Age_Group" xr10:uid="{4EF900AA-963B-4554-9885-9142B2B381DC}" cache="Slicer_Customer_Age_Group" caption="Customer_Age_Group" rowHeight="241300"/>
  <slicer name="Order_Year" xr10:uid="{829184ED-D281-4374-A6CB-57857EAC681D}" cache="Slicer_Order_Year" caption="YEAR" level="1" rowHeight="241300"/>
  <slicer name="Order_Month" xr10:uid="{B755B19C-1E9C-49F3-B1C6-6CB724FEB3AB}" cache="Slicer_Order_Month" caption="MONTH" startItem="5" level="1" rowHeight="241300"/>
  <slicer name="Payment_Method" xr10:uid="{4BF98594-8906-41E9-9218-CC3826FDC0C1}" cache="Slicer_Payment_Method1" caption="PAYMENT METHOD" level="1" rowHeight="241300"/>
  <slicer name="Category" xr10:uid="{87458D9A-9207-4DCE-B2F1-6A541BF8E781}" cache="Slicer_Category" caption="CATEGORY" level="1" rowHeight="241300"/>
  <slicer name="Order_Status" xr10:uid="{3650C7E5-6524-44FF-BC12-ED41C56B3FA7}" cache="Slicer_Order_Status" caption="ORDER STATUS"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456A00-EC50-497C-97CE-1C2FBCBA163E}" name="Table2" displayName="Table2" ref="B9:E17" totalsRowShown="0" headerRowDxfId="52" dataDxfId="51">
  <autoFilter ref="B9:E17" xr:uid="{A6456A00-EC50-497C-97CE-1C2FBCBA163E}"/>
  <tableColumns count="4">
    <tableColumn id="1" xr3:uid="{0B7F5A2B-0206-45AB-93A4-A3D33F36CF4C}" name="#" dataDxfId="50"/>
    <tableColumn id="2" xr3:uid="{C8449B1C-9643-4846-A735-9AAB92C030BE}" name="Business Area" dataDxfId="47"/>
    <tableColumn id="3" xr3:uid="{700ED70B-32B6-4646-8E75-7B2CDA17FB56}" name="Insight" dataDxfId="49"/>
    <tableColumn id="4" xr3:uid="{B5BC7517-C459-4C80-BCFF-F77E5F896EBB}" name="Business Recommendation" dataDxfId="4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D03978-027B-4271-BA0B-09792DDC831B}" name="tbl_EcommerceSales" displayName="tbl_EcommerceSales" ref="A1:AC5001" headerRowDxfId="72" headerRowBorderDxfId="71" tableBorderDxfId="70">
  <autoFilter ref="A1:AC5001" xr:uid="{00000000-0009-0000-0000-000000000000}"/>
  <tableColumns count="29">
    <tableColumn id="1" xr3:uid="{BF1E76BF-8971-4D52-B55A-61716CE151D5}" name="Order_ID" totalsRowLabel="Total"/>
    <tableColumn id="2" xr3:uid="{9BFB91A1-FFA5-49EE-AAC9-118E676FCEF7}" name="Order_Date" dataDxfId="69"/>
    <tableColumn id="3" xr3:uid="{A5E50CEB-3C99-4FA7-9308-EDBC041E9B32}" name="Customer_ID"/>
    <tableColumn id="4" xr3:uid="{0C8DDB69-5212-4F67-821B-5C623D5AC142}" name="Customer_Name"/>
    <tableColumn id="5" xr3:uid="{14C078CF-1A83-4998-8ED1-1246B0FC8AF2}" name="Gender"/>
    <tableColumn id="6" xr3:uid="{EAB9902D-0FB9-41E4-ADB0-64C00E5A708B}" name="Age"/>
    <tableColumn id="7" xr3:uid="{0A369363-232C-49BD-87F0-85CA751E37C3}" name="City"/>
    <tableColumn id="8" xr3:uid="{F28C7F80-2D4E-4F8A-BA0F-AC419AAD06CE}" name="Region"/>
    <tableColumn id="9" xr3:uid="{A1E8689D-7832-4E67-88BE-F1EFE8862017}" name="Product_ID"/>
    <tableColumn id="10" xr3:uid="{F32A47A4-5948-48C2-9D8F-39643479CFD4}" name="Product_Name"/>
    <tableColumn id="11" xr3:uid="{1CC722E8-2B75-460E-BDB7-4097ABB790E9}" name="Category"/>
    <tableColumn id="12" xr3:uid="{4DB27F3F-12CA-49F5-B66B-303C42E477F4}" name="Sub_Category"/>
    <tableColumn id="13" xr3:uid="{76E2B9A2-C830-481C-A03F-B1EA82D4001C}" name="Quantity"/>
    <tableColumn id="14" xr3:uid="{61585B33-7F80-497D-80C6-D1FA2D0AB9AE}" name="Unit_Price" dataDxfId="68"/>
    <tableColumn id="15" xr3:uid="{E14A2D1A-6404-43FD-813F-0B776F13E2F8}" name="Discount" dataDxfId="67"/>
    <tableColumn id="17" xr3:uid="{47C85974-D6F2-4CF3-B41E-4BFAD586E3C5}" name="Cost" dataDxfId="66"/>
    <tableColumn id="19" xr3:uid="{83604843-E466-4553-B53F-7777C54E1659}" name="Payment_Method"/>
    <tableColumn id="20" xr3:uid="{09560F91-38D3-4666-84B8-21D320E7B487}" name="Order_Status"/>
    <tableColumn id="21" xr3:uid="{C1A6286D-2282-4B3E-AEC9-FFDBE2C18881}" name="Sales_Channel"/>
    <tableColumn id="22" xr3:uid="{62ED9DC0-6D02-438B-8D65-74A293A3F909}" name="Rating" dataDxfId="65"/>
    <tableColumn id="23" xr3:uid="{0FAFD477-972C-435D-801E-BD6655F9819C}" name="Gross_Sales" dataDxfId="64">
      <calculatedColumnFormula>M2*N2</calculatedColumnFormula>
    </tableColumn>
    <tableColumn id="24" xr3:uid="{21B6A83B-6D4C-4D56-9BE7-EEFA78A5FFC0}" name="Discount_Amount" dataDxfId="63">
      <calculatedColumnFormula>tbl_EcommerceSales[[#This Row],[Gross_Sales]]*tbl_EcommerceSales[[#This Row],[Discount]]</calculatedColumnFormula>
    </tableColumn>
    <tableColumn id="25" xr3:uid="{979A45E2-39DF-4870-8D2B-1D2A9458FB3E}" name="Net_Revenue" dataDxfId="62">
      <calculatedColumnFormula>tbl_EcommerceSales[[#This Row],[Gross_Sales]]-tbl_EcommerceSales[[#This Row],[Discount_Amount]]</calculatedColumnFormula>
    </tableColumn>
    <tableColumn id="26" xr3:uid="{B5967480-3BF3-4998-92D4-B8D6ADAE7401}" name="Total_Cost" dataDxfId="61">
      <calculatedColumnFormula>tbl_EcommerceSales[[#This Row],[Quantity]] * _xlfn.XLOOKUP(tbl_EcommerceSales[[#This Row],[Product_ID]], Product_Master!A:A, Product_Master!F:F)</calculatedColumnFormula>
    </tableColumn>
    <tableColumn id="27" xr3:uid="{FD2ECA6B-CB42-4EE7-8248-1DDA86BE9DBD}" name="Profit" dataDxfId="60">
      <calculatedColumnFormula>tbl_EcommerceSales[[#This Row],[Net_Revenue]]-tbl_EcommerceSales[[#This Row],[Total_Cost]]</calculatedColumnFormula>
    </tableColumn>
    <tableColumn id="28" xr3:uid="{EC929AD2-A33E-46FC-BFD8-4516E8EB9CAA}" name="Profit_Margin" totalsRowDxfId="59" dataCellStyle="Percent">
      <calculatedColumnFormula>IFERROR(#REF!/tbl_EcommerceSales[[#This Row],[Total_Cost]], 0)</calculatedColumnFormula>
    </tableColumn>
    <tableColumn id="29" xr3:uid="{254048C4-87F2-4FFA-B025-54700CC54D1A}" name="Order_Month" dataDxfId="58">
      <calculatedColumnFormula>TEXT(tbl_EcommerceSales[[#This Row],[Order_Date]],"mmm")</calculatedColumnFormula>
    </tableColumn>
    <tableColumn id="30" xr3:uid="{9D775AAD-8F29-4B39-B8B4-D32A66DDD33D}" name="Order_Year" dataDxfId="57">
      <calculatedColumnFormula>YEAR(tbl_EcommerceSales[[#This Row],[Order_Date]])</calculatedColumnFormula>
    </tableColumn>
    <tableColumn id="31" xr3:uid="{EE7B4C0C-5E0F-40F9-B6B7-891F14D13660}" name="Customer_Age_Group" totalsRowFunction="count" dataDxfId="56">
      <calculatedColumnFormula>IF(tbl_EcommerceSales[[#This Row],[Age]]&lt;18,"Under 18",IF(tbl_EcommerceSales[[#This Row],[Age]]&lt;=25,"18-25",IF(tbl_EcommerceSales[[#This Row],[Age]]&lt;=35,"26-35",IF(tbl_EcommerceSales[[#This Row],[Age]]&lt;=45,"36-45",IF(tbl_EcommerceSales[[#This Row],[Age]]&lt;=55,"46-55","56+")))))</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2ED0-51D1-48D8-9F13-8F9598738CD3}">
  <sheetPr>
    <pageSetUpPr autoPageBreaks="0"/>
  </sheetPr>
  <dimension ref="B2:V97"/>
  <sheetViews>
    <sheetView showGridLines="0" topLeftCell="A7" zoomScale="61" zoomScaleNormal="100" workbookViewId="0">
      <selection activeCell="B10" sqref="B10:D11"/>
    </sheetView>
  </sheetViews>
  <sheetFormatPr defaultRowHeight="14.5" x14ac:dyDescent="0.35"/>
  <cols>
    <col min="2" max="6" width="12.6328125" customWidth="1"/>
    <col min="7" max="7" width="12.90625" customWidth="1"/>
    <col min="8" max="19" width="12.6328125" customWidth="1"/>
  </cols>
  <sheetData>
    <row r="2" spans="2:22" ht="28" customHeight="1" x14ac:dyDescent="0.35">
      <c r="B2" s="25" t="s">
        <v>7239</v>
      </c>
      <c r="C2" s="25"/>
      <c r="D2" s="25"/>
      <c r="E2" s="25"/>
      <c r="F2" s="25"/>
      <c r="G2" s="25"/>
      <c r="H2" s="25"/>
      <c r="I2" s="25"/>
      <c r="J2" s="25"/>
      <c r="K2" s="25"/>
      <c r="L2" s="25"/>
      <c r="M2" s="25"/>
      <c r="N2" s="25"/>
      <c r="O2" s="25"/>
      <c r="P2" s="25"/>
      <c r="Q2" s="25"/>
      <c r="R2" s="25"/>
      <c r="S2" s="25"/>
    </row>
    <row r="3" spans="2:22" ht="28" customHeight="1" x14ac:dyDescent="0.35">
      <c r="B3" s="25"/>
      <c r="C3" s="25"/>
      <c r="D3" s="25"/>
      <c r="E3" s="25"/>
      <c r="F3" s="25"/>
      <c r="G3" s="25"/>
      <c r="H3" s="25"/>
      <c r="I3" s="25"/>
      <c r="J3" s="25"/>
      <c r="K3" s="25"/>
      <c r="L3" s="25"/>
      <c r="M3" s="25"/>
      <c r="N3" s="25"/>
      <c r="O3" s="25"/>
      <c r="P3" s="25"/>
      <c r="Q3" s="25"/>
      <c r="R3" s="25"/>
      <c r="S3" s="25"/>
    </row>
    <row r="4" spans="2:22" ht="28" customHeight="1" x14ac:dyDescent="0.5">
      <c r="B4" s="26" t="s">
        <v>7240</v>
      </c>
      <c r="C4" s="21"/>
      <c r="D4" s="21"/>
      <c r="E4" s="21"/>
      <c r="F4" s="21"/>
      <c r="G4" s="21"/>
      <c r="H4" s="21"/>
      <c r="I4" s="21"/>
      <c r="J4" s="21"/>
      <c r="K4" s="21"/>
      <c r="L4" s="21"/>
      <c r="M4" s="21"/>
      <c r="N4" s="21"/>
      <c r="O4" s="21"/>
      <c r="P4" s="21"/>
      <c r="Q4" s="21"/>
      <c r="R4" s="21"/>
      <c r="S4" s="21"/>
    </row>
    <row r="5" spans="2:22" ht="18" customHeight="1" x14ac:dyDescent="0.35">
      <c r="B5" s="27" t="s">
        <v>7241</v>
      </c>
      <c r="C5" s="27"/>
      <c r="D5" s="27"/>
    </row>
    <row r="6" spans="2:22" ht="18" customHeight="1" x14ac:dyDescent="0.35"/>
    <row r="7" spans="2:22" ht="18" customHeight="1" x14ac:dyDescent="0.35">
      <c r="B7" s="33"/>
      <c r="C7" s="33"/>
      <c r="D7" s="33"/>
      <c r="E7" s="33"/>
      <c r="F7" s="33"/>
      <c r="G7" s="33"/>
      <c r="H7" s="33"/>
      <c r="I7" s="33"/>
      <c r="J7" s="33"/>
      <c r="K7" s="33"/>
      <c r="L7" s="33"/>
      <c r="M7" s="33"/>
      <c r="N7" s="33"/>
      <c r="O7" s="33"/>
      <c r="P7" s="33"/>
      <c r="Q7" s="28" t="s">
        <v>7247</v>
      </c>
      <c r="R7" s="21"/>
      <c r="S7" s="21"/>
      <c r="T7" s="21"/>
      <c r="U7" s="21"/>
      <c r="V7" s="21"/>
    </row>
    <row r="8" spans="2:22" x14ac:dyDescent="0.35">
      <c r="B8" s="31" t="s">
        <v>7242</v>
      </c>
      <c r="C8" s="31"/>
      <c r="D8" s="31"/>
      <c r="E8" s="31" t="s">
        <v>7245</v>
      </c>
      <c r="F8" s="31"/>
      <c r="G8" s="31"/>
      <c r="H8" s="31" t="s">
        <v>7243</v>
      </c>
      <c r="I8" s="31"/>
      <c r="J8" s="31"/>
      <c r="K8" s="31" t="s">
        <v>7246</v>
      </c>
      <c r="L8" s="31"/>
      <c r="M8" s="31"/>
      <c r="N8" s="31" t="s">
        <v>7244</v>
      </c>
      <c r="O8" s="31"/>
      <c r="P8" s="31"/>
      <c r="Q8" s="21"/>
      <c r="R8" s="21"/>
      <c r="S8" s="21"/>
      <c r="T8" s="21"/>
      <c r="U8" s="21"/>
      <c r="V8" s="21"/>
    </row>
    <row r="9" spans="2:22" ht="14.5" customHeight="1" x14ac:dyDescent="0.35">
      <c r="B9" s="31"/>
      <c r="C9" s="31"/>
      <c r="D9" s="31"/>
      <c r="E9" s="31"/>
      <c r="F9" s="31"/>
      <c r="G9" s="31"/>
      <c r="H9" s="31"/>
      <c r="I9" s="31"/>
      <c r="J9" s="31"/>
      <c r="K9" s="31"/>
      <c r="L9" s="31"/>
      <c r="M9" s="31"/>
      <c r="N9" s="31"/>
      <c r="O9" s="31"/>
      <c r="P9" s="31"/>
    </row>
    <row r="10" spans="2:22" ht="14.5" customHeight="1" x14ac:dyDescent="0.35">
      <c r="B10" s="30">
        <f>GETPIVOTDATA("Total Revenue ",Analysis!$A$1)</f>
        <v>13596052.99999998</v>
      </c>
      <c r="C10" s="30"/>
      <c r="D10" s="30"/>
      <c r="E10" s="30">
        <f>GETPIVOTDATA("Total Profit ",Analysis!$A$1)</f>
        <v>4935772.9999999935</v>
      </c>
      <c r="F10" s="30"/>
      <c r="G10" s="30"/>
      <c r="H10" s="31">
        <f>GETPIVOTDATA("Units Sold ",Analysis!$A$1)</f>
        <v>8906</v>
      </c>
      <c r="I10" s="31"/>
      <c r="J10" s="31"/>
      <c r="K10" s="31">
        <f>GETPIVOTDATA("[Measures].[Count of Order_ID]",Analysis!$O$14)</f>
        <v>5000</v>
      </c>
      <c r="L10" s="31"/>
      <c r="M10" s="31"/>
      <c r="N10" s="32">
        <f>IFERROR(E10/B10,0)</f>
        <v>0.36302984402899879</v>
      </c>
      <c r="O10" s="32"/>
      <c r="P10" s="32"/>
    </row>
    <row r="11" spans="2:22" ht="14.5" customHeight="1" x14ac:dyDescent="0.35">
      <c r="B11" s="30"/>
      <c r="C11" s="30"/>
      <c r="D11" s="30"/>
      <c r="E11" s="30"/>
      <c r="F11" s="30"/>
      <c r="G11" s="30"/>
      <c r="H11" s="31"/>
      <c r="I11" s="31"/>
      <c r="J11" s="31"/>
      <c r="K11" s="31"/>
      <c r="L11" s="31"/>
      <c r="M11" s="31"/>
      <c r="N11" s="32"/>
      <c r="O11" s="32"/>
      <c r="P11" s="32"/>
    </row>
    <row r="94" spans="2:14" x14ac:dyDescent="0.35">
      <c r="B94" s="29" t="s">
        <v>7248</v>
      </c>
      <c r="C94" s="21"/>
      <c r="D94" s="21"/>
      <c r="E94" s="21"/>
      <c r="F94" s="21"/>
      <c r="G94" s="21"/>
      <c r="H94" s="21"/>
      <c r="I94" s="21"/>
      <c r="J94" s="21"/>
      <c r="K94" s="21"/>
      <c r="L94" s="21"/>
      <c r="M94" s="21"/>
      <c r="N94" s="21"/>
    </row>
    <row r="95" spans="2:14" x14ac:dyDescent="0.35">
      <c r="B95" s="21"/>
      <c r="C95" s="21"/>
      <c r="D95" s="21"/>
      <c r="E95" s="21"/>
      <c r="F95" s="21"/>
      <c r="G95" s="21"/>
      <c r="H95" s="21"/>
      <c r="I95" s="21"/>
      <c r="J95" s="21"/>
      <c r="K95" s="21"/>
      <c r="L95" s="21"/>
      <c r="M95" s="21"/>
      <c r="N95" s="21"/>
    </row>
    <row r="96" spans="2:14" x14ac:dyDescent="0.35">
      <c r="E96" s="24" t="s">
        <v>7249</v>
      </c>
      <c r="F96" s="21"/>
      <c r="G96" s="21"/>
      <c r="H96" s="21"/>
      <c r="I96" s="21"/>
      <c r="J96" s="21"/>
      <c r="K96" s="21"/>
    </row>
    <row r="97" spans="5:11" x14ac:dyDescent="0.35">
      <c r="E97" s="21"/>
      <c r="F97" s="21"/>
      <c r="G97" s="21"/>
      <c r="H97" s="21"/>
      <c r="I97" s="21"/>
      <c r="J97" s="21"/>
      <c r="K97" s="21"/>
    </row>
  </sheetData>
  <mergeCells count="21">
    <mergeCell ref="N8:P9"/>
    <mergeCell ref="E7:G7"/>
    <mergeCell ref="H7:J7"/>
    <mergeCell ref="K7:M7"/>
    <mergeCell ref="N7:P7"/>
    <mergeCell ref="E96:K97"/>
    <mergeCell ref="B2:S3"/>
    <mergeCell ref="B4:S4"/>
    <mergeCell ref="B5:D5"/>
    <mergeCell ref="Q7:V8"/>
    <mergeCell ref="B94:N95"/>
    <mergeCell ref="B10:D11"/>
    <mergeCell ref="E10:G11"/>
    <mergeCell ref="H10:J11"/>
    <mergeCell ref="K10:M11"/>
    <mergeCell ref="N10:P11"/>
    <mergeCell ref="B8:D9"/>
    <mergeCell ref="E8:G9"/>
    <mergeCell ref="H8:J9"/>
    <mergeCell ref="K8:M9"/>
    <mergeCell ref="B7:D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D947-9B46-4B82-B807-A5C81F5AB3F7}">
  <dimension ref="B1:R153"/>
  <sheetViews>
    <sheetView showGridLines="0" topLeftCell="A20" workbookViewId="0">
      <selection activeCell="B22" sqref="B22:J35"/>
    </sheetView>
  </sheetViews>
  <sheetFormatPr defaultRowHeight="14.5" x14ac:dyDescent="0.35"/>
  <cols>
    <col min="2" max="2" width="6.36328125" bestFit="1" customWidth="1"/>
    <col min="3" max="3" width="17.08984375" customWidth="1"/>
    <col min="4" max="4" width="32.26953125" bestFit="1" customWidth="1"/>
    <col min="5" max="5" width="49.90625" bestFit="1" customWidth="1"/>
  </cols>
  <sheetData>
    <row r="1" spans="2:18" x14ac:dyDescent="0.35">
      <c r="B1" s="20" t="s">
        <v>7250</v>
      </c>
      <c r="C1" s="21"/>
      <c r="D1" s="21"/>
      <c r="E1" s="21"/>
      <c r="F1" s="21"/>
      <c r="G1" s="21"/>
      <c r="H1" s="21"/>
      <c r="I1" s="21"/>
      <c r="J1" s="21"/>
      <c r="K1" s="21"/>
      <c r="L1" s="21"/>
      <c r="M1" s="21"/>
      <c r="N1" s="21"/>
      <c r="O1" s="21"/>
      <c r="P1" s="21"/>
      <c r="Q1" s="21"/>
      <c r="R1" s="21"/>
    </row>
    <row r="2" spans="2:18" x14ac:dyDescent="0.35">
      <c r="B2" s="21"/>
      <c r="C2" s="21"/>
      <c r="D2" s="21"/>
      <c r="E2" s="21"/>
      <c r="F2" s="21"/>
      <c r="G2" s="21"/>
      <c r="H2" s="21"/>
      <c r="I2" s="21"/>
      <c r="J2" s="21"/>
      <c r="K2" s="21"/>
      <c r="L2" s="21"/>
      <c r="M2" s="21"/>
      <c r="N2" s="21"/>
      <c r="O2" s="21"/>
      <c r="P2" s="21"/>
      <c r="Q2" s="21"/>
      <c r="R2" s="21"/>
    </row>
    <row r="3" spans="2:18" x14ac:dyDescent="0.35">
      <c r="B3" s="21"/>
      <c r="C3" s="21"/>
      <c r="D3" s="21"/>
      <c r="E3" s="21"/>
      <c r="F3" s="21"/>
      <c r="G3" s="21"/>
      <c r="H3" s="21"/>
      <c r="I3" s="21"/>
      <c r="J3" s="21"/>
      <c r="K3" s="21"/>
      <c r="L3" s="21"/>
      <c r="M3" s="21"/>
      <c r="N3" s="21"/>
      <c r="O3" s="21"/>
      <c r="P3" s="21"/>
      <c r="Q3" s="21"/>
      <c r="R3" s="21"/>
    </row>
    <row r="5" spans="2:18" x14ac:dyDescent="0.35">
      <c r="B5" s="22" t="s">
        <v>7280</v>
      </c>
      <c r="C5" s="23"/>
      <c r="D5" s="23"/>
      <c r="E5" s="23"/>
      <c r="F5" s="23"/>
      <c r="G5" s="23"/>
      <c r="H5" s="23"/>
      <c r="I5" s="23"/>
      <c r="J5" s="23"/>
      <c r="K5" s="23"/>
      <c r="L5" s="23"/>
      <c r="M5" s="23"/>
      <c r="N5" s="23"/>
      <c r="O5" s="23"/>
      <c r="P5" s="23"/>
      <c r="Q5" s="23"/>
      <c r="R5" s="23"/>
    </row>
    <row r="6" spans="2:18" x14ac:dyDescent="0.35">
      <c r="B6" s="23"/>
      <c r="C6" s="23"/>
      <c r="D6" s="23"/>
      <c r="E6" s="23"/>
      <c r="F6" s="23"/>
      <c r="G6" s="23"/>
      <c r="H6" s="23"/>
      <c r="I6" s="23"/>
      <c r="J6" s="23"/>
      <c r="K6" s="23"/>
      <c r="L6" s="23"/>
      <c r="M6" s="23"/>
      <c r="N6" s="23"/>
      <c r="O6" s="23"/>
      <c r="P6" s="23"/>
      <c r="Q6" s="23"/>
      <c r="R6" s="23"/>
    </row>
    <row r="7" spans="2:18" x14ac:dyDescent="0.35">
      <c r="B7" s="23"/>
      <c r="C7" s="23"/>
      <c r="D7" s="23"/>
      <c r="E7" s="23"/>
      <c r="F7" s="23"/>
      <c r="G7" s="23"/>
      <c r="H7" s="23"/>
      <c r="I7" s="23"/>
      <c r="J7" s="23"/>
      <c r="K7" s="23"/>
      <c r="L7" s="23"/>
      <c r="M7" s="23"/>
      <c r="N7" s="23"/>
      <c r="O7" s="23"/>
      <c r="P7" s="23"/>
      <c r="Q7" s="23"/>
      <c r="R7" s="23"/>
    </row>
    <row r="9" spans="2:18" ht="18" customHeight="1" x14ac:dyDescent="0.35">
      <c r="B9" s="18" t="s">
        <v>7251</v>
      </c>
      <c r="C9" s="18" t="s">
        <v>7252</v>
      </c>
      <c r="D9" s="18" t="s">
        <v>7253</v>
      </c>
      <c r="E9" s="18" t="s">
        <v>7254</v>
      </c>
      <c r="F9" s="18"/>
      <c r="G9" s="18"/>
      <c r="H9" s="18"/>
      <c r="I9" s="18"/>
      <c r="J9" s="18"/>
      <c r="K9" s="18"/>
      <c r="L9" s="18"/>
      <c r="M9" s="18"/>
      <c r="N9" s="18"/>
      <c r="O9" s="18"/>
      <c r="P9" s="18"/>
      <c r="Q9" s="18"/>
      <c r="R9" s="18"/>
    </row>
    <row r="10" spans="2:18" ht="18" customHeight="1" x14ac:dyDescent="0.35">
      <c r="B10" s="17">
        <v>1</v>
      </c>
      <c r="C10" s="19" t="s">
        <v>15</v>
      </c>
      <c r="D10" s="19" t="s">
        <v>7255</v>
      </c>
      <c r="E10" s="19" t="s">
        <v>7256</v>
      </c>
      <c r="F10" s="19"/>
      <c r="G10" s="19"/>
      <c r="H10" s="19"/>
      <c r="I10" s="19"/>
      <c r="J10" s="19"/>
      <c r="K10" s="19"/>
      <c r="L10" s="19"/>
      <c r="M10" s="19"/>
      <c r="N10" s="19"/>
      <c r="O10" s="19"/>
      <c r="P10" s="19"/>
      <c r="Q10" s="19"/>
      <c r="R10" s="19"/>
    </row>
    <row r="11" spans="2:18" ht="18" customHeight="1" x14ac:dyDescent="0.35">
      <c r="B11" s="17">
        <v>2</v>
      </c>
      <c r="C11" s="19" t="s">
        <v>7257</v>
      </c>
      <c r="D11" s="19" t="s">
        <v>7258</v>
      </c>
      <c r="E11" s="19" t="s">
        <v>7259</v>
      </c>
      <c r="F11" s="19"/>
      <c r="G11" s="19"/>
      <c r="H11" s="19"/>
      <c r="I11" s="19"/>
      <c r="J11" s="19"/>
      <c r="K11" s="19"/>
      <c r="L11" s="19"/>
      <c r="M11" s="19"/>
      <c r="N11" s="19"/>
      <c r="O11" s="19"/>
      <c r="P11" s="19"/>
      <c r="Q11" s="19"/>
      <c r="R11" s="19"/>
    </row>
    <row r="12" spans="2:18" ht="18" customHeight="1" x14ac:dyDescent="0.35">
      <c r="B12" s="17">
        <v>3</v>
      </c>
      <c r="C12" s="19" t="s">
        <v>7260</v>
      </c>
      <c r="D12" s="19" t="s">
        <v>7261</v>
      </c>
      <c r="E12" s="19" t="s">
        <v>7262</v>
      </c>
      <c r="F12" s="19"/>
      <c r="G12" s="19"/>
      <c r="H12" s="19"/>
      <c r="I12" s="19"/>
      <c r="J12" s="19"/>
      <c r="K12" s="19"/>
      <c r="L12" s="19"/>
      <c r="M12" s="19"/>
      <c r="N12" s="19"/>
      <c r="O12" s="19"/>
      <c r="P12" s="19"/>
      <c r="Q12" s="19"/>
      <c r="R12" s="19"/>
    </row>
    <row r="13" spans="2:18" ht="18" customHeight="1" x14ac:dyDescent="0.35">
      <c r="B13" s="17">
        <v>4</v>
      </c>
      <c r="C13" s="19" t="s">
        <v>7263</v>
      </c>
      <c r="D13" s="19" t="s">
        <v>7264</v>
      </c>
      <c r="E13" s="19" t="s">
        <v>7265</v>
      </c>
      <c r="F13" s="19"/>
      <c r="G13" s="19"/>
      <c r="H13" s="19"/>
      <c r="I13" s="19"/>
      <c r="J13" s="19"/>
      <c r="K13" s="19"/>
      <c r="L13" s="19"/>
      <c r="M13" s="19"/>
      <c r="N13" s="19"/>
      <c r="O13" s="19"/>
      <c r="P13" s="19"/>
      <c r="Q13" s="19"/>
      <c r="R13" s="19"/>
    </row>
    <row r="14" spans="2:18" ht="18" customHeight="1" x14ac:dyDescent="0.35">
      <c r="B14" s="17">
        <v>5</v>
      </c>
      <c r="C14" s="19" t="s">
        <v>7266</v>
      </c>
      <c r="D14" s="19" t="s">
        <v>7267</v>
      </c>
      <c r="E14" s="19" t="s">
        <v>7268</v>
      </c>
      <c r="F14" s="19"/>
      <c r="G14" s="19"/>
      <c r="H14" s="19"/>
      <c r="I14" s="19"/>
      <c r="J14" s="19"/>
      <c r="K14" s="19"/>
      <c r="L14" s="19"/>
      <c r="M14" s="19"/>
      <c r="N14" s="19"/>
      <c r="O14" s="19"/>
      <c r="P14" s="19"/>
      <c r="Q14" s="19"/>
      <c r="R14" s="19"/>
    </row>
    <row r="15" spans="2:18" ht="18" customHeight="1" x14ac:dyDescent="0.35">
      <c r="B15" s="17">
        <v>6</v>
      </c>
      <c r="C15" s="19" t="s">
        <v>7269</v>
      </c>
      <c r="D15" s="19" t="s">
        <v>7270</v>
      </c>
      <c r="E15" s="19" t="s">
        <v>7271</v>
      </c>
      <c r="F15" s="19"/>
      <c r="G15" s="19"/>
      <c r="H15" s="19"/>
      <c r="I15" s="19"/>
      <c r="J15" s="19"/>
      <c r="K15" s="19"/>
      <c r="L15" s="19"/>
      <c r="M15" s="19"/>
      <c r="N15" s="19"/>
      <c r="O15" s="19"/>
      <c r="P15" s="19"/>
      <c r="Q15" s="19"/>
      <c r="R15" s="19"/>
    </row>
    <row r="16" spans="2:18" ht="18" customHeight="1" x14ac:dyDescent="0.35">
      <c r="B16" s="17">
        <v>7</v>
      </c>
      <c r="C16" s="19" t="s">
        <v>7272</v>
      </c>
      <c r="D16" s="19" t="s">
        <v>7273</v>
      </c>
      <c r="E16" s="19" t="s">
        <v>7274</v>
      </c>
      <c r="F16" s="19"/>
      <c r="G16" s="19"/>
      <c r="H16" s="19"/>
      <c r="I16" s="19"/>
      <c r="J16" s="19"/>
      <c r="K16" s="19"/>
      <c r="L16" s="19"/>
      <c r="M16" s="19"/>
      <c r="N16" s="19"/>
      <c r="O16" s="19"/>
      <c r="P16" s="19"/>
      <c r="Q16" s="19"/>
      <c r="R16" s="19"/>
    </row>
    <row r="17" spans="2:18" ht="18" customHeight="1" x14ac:dyDescent="0.35">
      <c r="B17" s="17">
        <v>8</v>
      </c>
      <c r="C17" s="19" t="s">
        <v>7275</v>
      </c>
      <c r="D17" s="19" t="s">
        <v>7276</v>
      </c>
      <c r="E17" s="19" t="s">
        <v>7277</v>
      </c>
      <c r="F17" s="19"/>
      <c r="G17" s="19"/>
      <c r="H17" s="19"/>
      <c r="I17" s="19"/>
      <c r="J17" s="19"/>
      <c r="K17" s="19"/>
      <c r="L17" s="19"/>
      <c r="M17" s="19"/>
      <c r="N17" s="19"/>
      <c r="O17" s="19"/>
      <c r="P17" s="19"/>
      <c r="Q17" s="19"/>
      <c r="R17" s="19"/>
    </row>
    <row r="20" spans="2:18" ht="23.5" x14ac:dyDescent="0.55000000000000004">
      <c r="B20" s="34" t="s">
        <v>7278</v>
      </c>
      <c r="C20" s="21"/>
    </row>
    <row r="22" spans="2:18" x14ac:dyDescent="0.35">
      <c r="B22" s="37" t="s">
        <v>7279</v>
      </c>
      <c r="C22" s="35"/>
      <c r="D22" s="35"/>
      <c r="E22" s="35"/>
      <c r="F22" s="35"/>
      <c r="G22" s="35"/>
      <c r="H22" s="35"/>
      <c r="I22" s="35"/>
      <c r="J22" s="35"/>
    </row>
    <row r="23" spans="2:18" x14ac:dyDescent="0.35">
      <c r="B23" s="35"/>
      <c r="C23" s="35"/>
      <c r="D23" s="35"/>
      <c r="E23" s="35"/>
      <c r="F23" s="35"/>
      <c r="G23" s="35"/>
      <c r="H23" s="35"/>
      <c r="I23" s="35"/>
      <c r="J23" s="35"/>
    </row>
    <row r="24" spans="2:18" x14ac:dyDescent="0.35">
      <c r="B24" s="35"/>
      <c r="C24" s="35"/>
      <c r="D24" s="35"/>
      <c r="E24" s="35"/>
      <c r="F24" s="35"/>
      <c r="G24" s="35"/>
      <c r="H24" s="35"/>
      <c r="I24" s="35"/>
      <c r="J24" s="35"/>
    </row>
    <row r="25" spans="2:18" x14ac:dyDescent="0.35">
      <c r="B25" s="35"/>
      <c r="C25" s="35"/>
      <c r="D25" s="35"/>
      <c r="E25" s="35"/>
      <c r="F25" s="35"/>
      <c r="G25" s="35"/>
      <c r="H25" s="35"/>
      <c r="I25" s="35"/>
      <c r="J25" s="35"/>
    </row>
    <row r="26" spans="2:18" x14ac:dyDescent="0.35">
      <c r="B26" s="35"/>
      <c r="C26" s="35"/>
      <c r="D26" s="35"/>
      <c r="E26" s="35"/>
      <c r="F26" s="35"/>
      <c r="G26" s="35"/>
      <c r="H26" s="35"/>
      <c r="I26" s="35"/>
      <c r="J26" s="35"/>
    </row>
    <row r="27" spans="2:18" x14ac:dyDescent="0.35">
      <c r="B27" s="35"/>
      <c r="C27" s="35"/>
      <c r="D27" s="35"/>
      <c r="E27" s="35"/>
      <c r="F27" s="35"/>
      <c r="G27" s="35"/>
      <c r="H27" s="35"/>
      <c r="I27" s="35"/>
      <c r="J27" s="35"/>
    </row>
    <row r="28" spans="2:18" x14ac:dyDescent="0.35">
      <c r="B28" s="35"/>
      <c r="C28" s="35"/>
      <c r="D28" s="35"/>
      <c r="E28" s="35"/>
      <c r="F28" s="35"/>
      <c r="G28" s="35"/>
      <c r="H28" s="35"/>
      <c r="I28" s="35"/>
      <c r="J28" s="35"/>
    </row>
    <row r="29" spans="2:18" x14ac:dyDescent="0.35">
      <c r="B29" s="35"/>
      <c r="C29" s="35"/>
      <c r="D29" s="35"/>
      <c r="E29" s="35"/>
      <c r="F29" s="35"/>
      <c r="G29" s="35"/>
      <c r="H29" s="35"/>
      <c r="I29" s="35"/>
      <c r="J29" s="35"/>
    </row>
    <row r="30" spans="2:18" x14ac:dyDescent="0.35">
      <c r="B30" s="35"/>
      <c r="C30" s="35"/>
      <c r="D30" s="35"/>
      <c r="E30" s="35"/>
      <c r="F30" s="35"/>
      <c r="G30" s="35"/>
      <c r="H30" s="35"/>
      <c r="I30" s="35"/>
      <c r="J30" s="35"/>
    </row>
    <row r="31" spans="2:18" x14ac:dyDescent="0.35">
      <c r="B31" s="35"/>
      <c r="C31" s="35"/>
      <c r="D31" s="35"/>
      <c r="E31" s="35"/>
      <c r="F31" s="35"/>
      <c r="G31" s="35"/>
      <c r="H31" s="35"/>
      <c r="I31" s="35"/>
      <c r="J31" s="35"/>
    </row>
    <row r="32" spans="2:18" x14ac:dyDescent="0.35">
      <c r="B32" s="35"/>
      <c r="C32" s="35"/>
      <c r="D32" s="35"/>
      <c r="E32" s="35"/>
      <c r="F32" s="35"/>
      <c r="G32" s="35"/>
      <c r="H32" s="35"/>
      <c r="I32" s="35"/>
      <c r="J32" s="35"/>
    </row>
    <row r="33" spans="2:10" x14ac:dyDescent="0.35">
      <c r="B33" s="35"/>
      <c r="C33" s="35"/>
      <c r="D33" s="35"/>
      <c r="E33" s="35"/>
      <c r="F33" s="35"/>
      <c r="G33" s="35"/>
      <c r="H33" s="35"/>
      <c r="I33" s="35"/>
      <c r="J33" s="35"/>
    </row>
    <row r="34" spans="2:10" x14ac:dyDescent="0.35">
      <c r="B34" s="35"/>
      <c r="C34" s="35"/>
      <c r="D34" s="35"/>
      <c r="E34" s="35"/>
      <c r="F34" s="35"/>
      <c r="G34" s="35"/>
      <c r="H34" s="35"/>
      <c r="I34" s="35"/>
      <c r="J34" s="35"/>
    </row>
    <row r="35" spans="2:10" x14ac:dyDescent="0.35">
      <c r="B35" s="35"/>
      <c r="C35" s="35"/>
      <c r="D35" s="35"/>
      <c r="E35" s="35"/>
      <c r="F35" s="35"/>
      <c r="G35" s="35"/>
      <c r="H35" s="35"/>
      <c r="I35" s="35"/>
      <c r="J35" s="35"/>
    </row>
    <row r="36" spans="2:10" x14ac:dyDescent="0.35">
      <c r="B36" s="36"/>
      <c r="C36" s="36"/>
      <c r="D36" s="36"/>
      <c r="E36" s="36"/>
      <c r="F36" s="36"/>
      <c r="G36" s="36"/>
      <c r="H36" s="36"/>
      <c r="I36" s="36"/>
      <c r="J36" s="36"/>
    </row>
    <row r="37" spans="2:10" x14ac:dyDescent="0.35">
      <c r="B37" s="36"/>
      <c r="C37" s="36"/>
      <c r="D37" s="36"/>
      <c r="E37" s="36"/>
      <c r="F37" s="36"/>
      <c r="G37" s="36"/>
      <c r="H37" s="36"/>
      <c r="I37" s="36"/>
      <c r="J37" s="36"/>
    </row>
    <row r="38" spans="2:10" x14ac:dyDescent="0.35">
      <c r="B38" s="36"/>
      <c r="C38" s="36"/>
      <c r="D38" s="36"/>
      <c r="E38" s="36"/>
      <c r="F38" s="36"/>
      <c r="G38" s="36"/>
      <c r="H38" s="36"/>
      <c r="I38" s="36"/>
      <c r="J38" s="36"/>
    </row>
    <row r="39" spans="2:10" x14ac:dyDescent="0.35">
      <c r="B39" s="36"/>
      <c r="C39" s="36"/>
      <c r="D39" s="36"/>
      <c r="E39" s="36"/>
      <c r="F39" s="36"/>
      <c r="G39" s="36"/>
      <c r="H39" s="36"/>
      <c r="I39" s="36"/>
      <c r="J39" s="36"/>
    </row>
    <row r="40" spans="2:10" x14ac:dyDescent="0.35">
      <c r="B40" s="36"/>
      <c r="C40" s="36"/>
      <c r="D40" s="36"/>
      <c r="E40" s="36"/>
      <c r="F40" s="36"/>
      <c r="G40" s="36"/>
      <c r="H40" s="36"/>
      <c r="I40" s="36"/>
      <c r="J40" s="36"/>
    </row>
    <row r="41" spans="2:10" x14ac:dyDescent="0.35">
      <c r="B41" s="36"/>
      <c r="C41" s="36"/>
      <c r="D41" s="36"/>
      <c r="E41" s="36"/>
      <c r="F41" s="36"/>
      <c r="G41" s="36"/>
      <c r="H41" s="36"/>
      <c r="I41" s="36"/>
      <c r="J41" s="36"/>
    </row>
    <row r="42" spans="2:10" x14ac:dyDescent="0.35">
      <c r="B42" s="36"/>
      <c r="C42" s="36"/>
      <c r="D42" s="36"/>
      <c r="E42" s="36"/>
      <c r="F42" s="36"/>
      <c r="G42" s="36"/>
      <c r="H42" s="36"/>
      <c r="I42" s="36"/>
      <c r="J42" s="36"/>
    </row>
    <row r="43" spans="2:10" x14ac:dyDescent="0.35">
      <c r="B43" s="36"/>
      <c r="C43" s="36"/>
      <c r="D43" s="36"/>
      <c r="E43" s="36"/>
      <c r="F43" s="36"/>
      <c r="G43" s="36"/>
      <c r="H43" s="36"/>
      <c r="I43" s="36"/>
      <c r="J43" s="36"/>
    </row>
    <row r="44" spans="2:10" x14ac:dyDescent="0.35">
      <c r="B44" s="36"/>
      <c r="C44" s="36"/>
      <c r="D44" s="36"/>
      <c r="E44" s="36"/>
      <c r="F44" s="36"/>
      <c r="G44" s="36"/>
      <c r="H44" s="36"/>
      <c r="I44" s="36"/>
      <c r="J44" s="36"/>
    </row>
    <row r="45" spans="2:10" x14ac:dyDescent="0.35">
      <c r="B45" s="36"/>
      <c r="C45" s="36"/>
      <c r="D45" s="36"/>
      <c r="E45" s="36"/>
      <c r="F45" s="36"/>
      <c r="G45" s="36"/>
      <c r="H45" s="36"/>
      <c r="I45" s="36"/>
      <c r="J45" s="36"/>
    </row>
    <row r="46" spans="2:10" x14ac:dyDescent="0.35">
      <c r="B46" s="36"/>
      <c r="C46" s="36"/>
      <c r="D46" s="36"/>
      <c r="E46" s="36"/>
      <c r="F46" s="36"/>
      <c r="G46" s="36"/>
      <c r="H46" s="36"/>
      <c r="I46" s="36"/>
      <c r="J46" s="36"/>
    </row>
    <row r="47" spans="2:10" x14ac:dyDescent="0.35">
      <c r="B47" s="36"/>
      <c r="C47" s="36"/>
      <c r="D47" s="36"/>
      <c r="E47" s="36"/>
      <c r="F47" s="36"/>
      <c r="G47" s="36"/>
      <c r="H47" s="36"/>
      <c r="I47" s="36"/>
      <c r="J47" s="36"/>
    </row>
    <row r="48" spans="2:10" x14ac:dyDescent="0.35">
      <c r="B48" s="36"/>
      <c r="C48" s="36"/>
      <c r="D48" s="36"/>
      <c r="E48" s="36"/>
      <c r="F48" s="36"/>
      <c r="G48" s="36"/>
      <c r="H48" s="36"/>
      <c r="I48" s="36"/>
      <c r="J48" s="36"/>
    </row>
    <row r="49" spans="2:10" x14ac:dyDescent="0.35">
      <c r="B49" s="36"/>
      <c r="C49" s="36"/>
      <c r="D49" s="36"/>
      <c r="E49" s="36"/>
      <c r="F49" s="36"/>
      <c r="G49" s="36"/>
      <c r="H49" s="36"/>
      <c r="I49" s="36"/>
      <c r="J49" s="36"/>
    </row>
    <row r="50" spans="2:10" x14ac:dyDescent="0.35">
      <c r="B50" s="36"/>
      <c r="C50" s="36"/>
      <c r="D50" s="36"/>
      <c r="E50" s="36"/>
      <c r="F50" s="36"/>
      <c r="G50" s="36"/>
      <c r="H50" s="36"/>
      <c r="I50" s="36"/>
      <c r="J50" s="36"/>
    </row>
    <row r="51" spans="2:10" x14ac:dyDescent="0.35">
      <c r="B51" s="36"/>
      <c r="C51" s="36"/>
      <c r="D51" s="36"/>
      <c r="E51" s="36"/>
      <c r="F51" s="36"/>
      <c r="G51" s="36"/>
      <c r="H51" s="36"/>
      <c r="I51" s="36"/>
      <c r="J51" s="36"/>
    </row>
    <row r="52" spans="2:10" x14ac:dyDescent="0.35">
      <c r="B52" s="36"/>
      <c r="C52" s="36"/>
      <c r="D52" s="36"/>
      <c r="E52" s="36"/>
      <c r="F52" s="36"/>
      <c r="G52" s="36"/>
      <c r="H52" s="36"/>
      <c r="I52" s="36"/>
      <c r="J52" s="36"/>
    </row>
    <row r="53" spans="2:10" x14ac:dyDescent="0.35">
      <c r="B53" s="36"/>
      <c r="C53" s="36"/>
      <c r="D53" s="36"/>
      <c r="E53" s="36"/>
      <c r="F53" s="36"/>
      <c r="G53" s="36"/>
      <c r="H53" s="36"/>
      <c r="I53" s="36"/>
      <c r="J53" s="36"/>
    </row>
    <row r="54" spans="2:10" x14ac:dyDescent="0.35">
      <c r="B54" s="36"/>
      <c r="C54" s="36"/>
      <c r="D54" s="36"/>
      <c r="E54" s="36"/>
      <c r="F54" s="36"/>
      <c r="G54" s="36"/>
      <c r="H54" s="36"/>
      <c r="I54" s="36"/>
      <c r="J54" s="36"/>
    </row>
    <row r="55" spans="2:10" x14ac:dyDescent="0.35">
      <c r="B55" s="36"/>
      <c r="C55" s="36"/>
      <c r="D55" s="36"/>
      <c r="E55" s="36"/>
      <c r="F55" s="36"/>
      <c r="G55" s="36"/>
      <c r="H55" s="36"/>
      <c r="I55" s="36"/>
      <c r="J55" s="36"/>
    </row>
    <row r="56" spans="2:10" x14ac:dyDescent="0.35">
      <c r="B56" s="36"/>
      <c r="C56" s="36"/>
      <c r="D56" s="36"/>
      <c r="E56" s="36"/>
      <c r="F56" s="36"/>
      <c r="G56" s="36"/>
      <c r="H56" s="36"/>
      <c r="I56" s="36"/>
      <c r="J56" s="36"/>
    </row>
    <row r="57" spans="2:10" x14ac:dyDescent="0.35">
      <c r="B57" s="36"/>
      <c r="C57" s="36"/>
      <c r="D57" s="36"/>
      <c r="E57" s="36"/>
      <c r="F57" s="36"/>
      <c r="G57" s="36"/>
      <c r="H57" s="36"/>
      <c r="I57" s="36"/>
      <c r="J57" s="36"/>
    </row>
    <row r="58" spans="2:10" x14ac:dyDescent="0.35">
      <c r="B58" s="36"/>
      <c r="C58" s="36"/>
      <c r="D58" s="36"/>
      <c r="E58" s="36"/>
      <c r="F58" s="36"/>
      <c r="G58" s="36"/>
      <c r="H58" s="36"/>
      <c r="I58" s="36"/>
      <c r="J58" s="36"/>
    </row>
    <row r="59" spans="2:10" x14ac:dyDescent="0.35">
      <c r="B59" s="36"/>
      <c r="C59" s="36"/>
      <c r="D59" s="36"/>
      <c r="E59" s="36"/>
      <c r="F59" s="36"/>
      <c r="G59" s="36"/>
      <c r="H59" s="36"/>
      <c r="I59" s="36"/>
      <c r="J59" s="36"/>
    </row>
    <row r="60" spans="2:10" x14ac:dyDescent="0.35">
      <c r="B60" s="36"/>
      <c r="C60" s="36"/>
      <c r="D60" s="36"/>
      <c r="E60" s="36"/>
      <c r="F60" s="36"/>
      <c r="G60" s="36"/>
      <c r="H60" s="36"/>
      <c r="I60" s="36"/>
      <c r="J60" s="36"/>
    </row>
    <row r="61" spans="2:10" x14ac:dyDescent="0.35">
      <c r="B61" s="36"/>
      <c r="C61" s="36"/>
      <c r="D61" s="36"/>
      <c r="E61" s="36"/>
      <c r="F61" s="36"/>
      <c r="G61" s="36"/>
      <c r="H61" s="36"/>
      <c r="I61" s="36"/>
      <c r="J61" s="36"/>
    </row>
    <row r="62" spans="2:10" x14ac:dyDescent="0.35">
      <c r="B62" s="36"/>
      <c r="C62" s="36"/>
      <c r="D62" s="36"/>
      <c r="E62" s="36"/>
      <c r="F62" s="36"/>
      <c r="G62" s="36"/>
      <c r="H62" s="36"/>
      <c r="I62" s="36"/>
      <c r="J62" s="36"/>
    </row>
    <row r="63" spans="2:10" x14ac:dyDescent="0.35">
      <c r="B63" s="36"/>
      <c r="C63" s="36"/>
      <c r="D63" s="36"/>
      <c r="E63" s="36"/>
      <c r="F63" s="36"/>
      <c r="G63" s="36"/>
      <c r="H63" s="36"/>
      <c r="I63" s="36"/>
      <c r="J63" s="36"/>
    </row>
    <row r="64" spans="2:10" x14ac:dyDescent="0.35">
      <c r="B64" s="36"/>
      <c r="C64" s="36"/>
      <c r="D64" s="36"/>
      <c r="E64" s="36"/>
      <c r="F64" s="36"/>
      <c r="G64" s="36"/>
      <c r="H64" s="36"/>
      <c r="I64" s="36"/>
      <c r="J64" s="36"/>
    </row>
    <row r="65" spans="2:10" x14ac:dyDescent="0.35">
      <c r="B65" s="36"/>
      <c r="C65" s="36"/>
      <c r="D65" s="36"/>
      <c r="E65" s="36"/>
      <c r="F65" s="36"/>
      <c r="G65" s="36"/>
      <c r="H65" s="36"/>
      <c r="I65" s="36"/>
      <c r="J65" s="36"/>
    </row>
    <row r="66" spans="2:10" x14ac:dyDescent="0.35">
      <c r="B66" s="36"/>
      <c r="C66" s="36"/>
      <c r="D66" s="36"/>
      <c r="E66" s="36"/>
      <c r="F66" s="36"/>
      <c r="G66" s="36"/>
      <c r="H66" s="36"/>
      <c r="I66" s="36"/>
      <c r="J66" s="36"/>
    </row>
    <row r="67" spans="2:10" x14ac:dyDescent="0.35">
      <c r="B67" s="36"/>
      <c r="C67" s="36"/>
      <c r="D67" s="36"/>
      <c r="E67" s="36"/>
      <c r="F67" s="36"/>
      <c r="G67" s="36"/>
      <c r="H67" s="36"/>
      <c r="I67" s="36"/>
      <c r="J67" s="36"/>
    </row>
    <row r="68" spans="2:10" x14ac:dyDescent="0.35">
      <c r="B68" s="36"/>
      <c r="C68" s="36"/>
      <c r="D68" s="36"/>
      <c r="E68" s="36"/>
      <c r="F68" s="36"/>
      <c r="G68" s="36"/>
      <c r="H68" s="36"/>
      <c r="I68" s="36"/>
      <c r="J68" s="36"/>
    </row>
    <row r="69" spans="2:10" x14ac:dyDescent="0.35">
      <c r="B69" s="36"/>
      <c r="C69" s="36"/>
      <c r="D69" s="36"/>
      <c r="E69" s="36"/>
      <c r="F69" s="36"/>
      <c r="G69" s="36"/>
      <c r="H69" s="36"/>
      <c r="I69" s="36"/>
      <c r="J69" s="36"/>
    </row>
    <row r="70" spans="2:10" x14ac:dyDescent="0.35">
      <c r="B70" s="36"/>
      <c r="C70" s="36"/>
      <c r="D70" s="36"/>
      <c r="E70" s="36"/>
      <c r="F70" s="36"/>
      <c r="G70" s="36"/>
      <c r="H70" s="36"/>
      <c r="I70" s="36"/>
      <c r="J70" s="36"/>
    </row>
    <row r="71" spans="2:10" x14ac:dyDescent="0.35">
      <c r="B71" s="36"/>
      <c r="C71" s="36"/>
      <c r="D71" s="36"/>
      <c r="E71" s="36"/>
      <c r="F71" s="36"/>
      <c r="G71" s="36"/>
      <c r="H71" s="36"/>
      <c r="I71" s="36"/>
      <c r="J71" s="36"/>
    </row>
    <row r="72" spans="2:10" x14ac:dyDescent="0.35">
      <c r="B72" s="36"/>
      <c r="C72" s="36"/>
      <c r="D72" s="36"/>
      <c r="E72" s="36"/>
      <c r="F72" s="36"/>
      <c r="G72" s="36"/>
      <c r="H72" s="36"/>
      <c r="I72" s="36"/>
      <c r="J72" s="36"/>
    </row>
    <row r="73" spans="2:10" x14ac:dyDescent="0.35">
      <c r="B73" s="36"/>
      <c r="C73" s="36"/>
      <c r="D73" s="36"/>
      <c r="E73" s="36"/>
      <c r="F73" s="36"/>
      <c r="G73" s="36"/>
      <c r="H73" s="36"/>
      <c r="I73" s="36"/>
      <c r="J73" s="36"/>
    </row>
    <row r="74" spans="2:10" x14ac:dyDescent="0.35">
      <c r="B74" s="36"/>
      <c r="C74" s="36"/>
      <c r="D74" s="36"/>
      <c r="E74" s="36"/>
      <c r="F74" s="36"/>
      <c r="G74" s="36"/>
      <c r="H74" s="36"/>
      <c r="I74" s="36"/>
      <c r="J74" s="36"/>
    </row>
    <row r="75" spans="2:10" x14ac:dyDescent="0.35">
      <c r="B75" s="36"/>
      <c r="C75" s="36"/>
      <c r="D75" s="36"/>
      <c r="E75" s="36"/>
      <c r="F75" s="36"/>
      <c r="G75" s="36"/>
      <c r="H75" s="36"/>
      <c r="I75" s="36"/>
      <c r="J75" s="36"/>
    </row>
    <row r="76" spans="2:10" x14ac:dyDescent="0.35">
      <c r="B76" s="36"/>
      <c r="C76" s="36"/>
      <c r="D76" s="36"/>
      <c r="E76" s="36"/>
      <c r="F76" s="36"/>
      <c r="G76" s="36"/>
      <c r="H76" s="36"/>
      <c r="I76" s="36"/>
      <c r="J76" s="36"/>
    </row>
    <row r="77" spans="2:10" x14ac:dyDescent="0.35">
      <c r="B77" s="36"/>
      <c r="C77" s="36"/>
      <c r="D77" s="36"/>
      <c r="E77" s="36"/>
      <c r="F77" s="36"/>
      <c r="G77" s="36"/>
      <c r="H77" s="36"/>
      <c r="I77" s="36"/>
      <c r="J77" s="36"/>
    </row>
    <row r="78" spans="2:10" x14ac:dyDescent="0.35">
      <c r="B78" s="36"/>
      <c r="C78" s="36"/>
      <c r="D78" s="36"/>
      <c r="E78" s="36"/>
      <c r="F78" s="36"/>
      <c r="G78" s="36"/>
      <c r="H78" s="36"/>
      <c r="I78" s="36"/>
      <c r="J78" s="36"/>
    </row>
    <row r="79" spans="2:10" x14ac:dyDescent="0.35">
      <c r="B79" s="36"/>
      <c r="C79" s="36"/>
      <c r="D79" s="36"/>
      <c r="E79" s="36"/>
      <c r="F79" s="36"/>
      <c r="G79" s="36"/>
      <c r="H79" s="36"/>
      <c r="I79" s="36"/>
      <c r="J79" s="36"/>
    </row>
    <row r="80" spans="2:10" x14ac:dyDescent="0.35">
      <c r="B80" s="36"/>
      <c r="C80" s="36"/>
      <c r="D80" s="36"/>
      <c r="E80" s="36"/>
      <c r="F80" s="36"/>
      <c r="G80" s="36"/>
      <c r="H80" s="36"/>
      <c r="I80" s="36"/>
      <c r="J80" s="36"/>
    </row>
    <row r="81" spans="2:10" x14ac:dyDescent="0.35">
      <c r="B81" s="36"/>
      <c r="C81" s="36"/>
      <c r="D81" s="36"/>
      <c r="E81" s="36"/>
      <c r="F81" s="36"/>
      <c r="G81" s="36"/>
      <c r="H81" s="36"/>
      <c r="I81" s="36"/>
      <c r="J81" s="36"/>
    </row>
    <row r="82" spans="2:10" x14ac:dyDescent="0.35">
      <c r="B82" s="36"/>
      <c r="C82" s="36"/>
      <c r="D82" s="36"/>
      <c r="E82" s="36"/>
      <c r="F82" s="36"/>
      <c r="G82" s="36"/>
      <c r="H82" s="36"/>
      <c r="I82" s="36"/>
      <c r="J82" s="36"/>
    </row>
    <row r="83" spans="2:10" x14ac:dyDescent="0.35">
      <c r="B83" s="36"/>
      <c r="C83" s="36"/>
      <c r="D83" s="36"/>
      <c r="E83" s="36"/>
      <c r="F83" s="36"/>
      <c r="G83" s="36"/>
      <c r="H83" s="36"/>
      <c r="I83" s="36"/>
      <c r="J83" s="36"/>
    </row>
    <row r="84" spans="2:10" x14ac:dyDescent="0.35">
      <c r="B84" s="36"/>
      <c r="C84" s="36"/>
      <c r="D84" s="36"/>
      <c r="E84" s="36"/>
      <c r="F84" s="36"/>
      <c r="G84" s="36"/>
      <c r="H84" s="36"/>
      <c r="I84" s="36"/>
      <c r="J84" s="36"/>
    </row>
    <row r="85" spans="2:10" x14ac:dyDescent="0.35">
      <c r="B85" s="36"/>
      <c r="C85" s="36"/>
      <c r="D85" s="36"/>
      <c r="E85" s="36"/>
      <c r="F85" s="36"/>
      <c r="G85" s="36"/>
      <c r="H85" s="36"/>
      <c r="I85" s="36"/>
      <c r="J85" s="36"/>
    </row>
    <row r="86" spans="2:10" x14ac:dyDescent="0.35">
      <c r="B86" s="36"/>
      <c r="C86" s="36"/>
      <c r="D86" s="36"/>
      <c r="E86" s="36"/>
      <c r="F86" s="36"/>
      <c r="G86" s="36"/>
      <c r="H86" s="36"/>
      <c r="I86" s="36"/>
      <c r="J86" s="36"/>
    </row>
    <row r="87" spans="2:10" x14ac:dyDescent="0.35">
      <c r="B87" s="36"/>
      <c r="C87" s="36"/>
      <c r="D87" s="36"/>
      <c r="E87" s="36"/>
      <c r="F87" s="36"/>
      <c r="G87" s="36"/>
      <c r="H87" s="36"/>
      <c r="I87" s="36"/>
      <c r="J87" s="36"/>
    </row>
    <row r="88" spans="2:10" x14ac:dyDescent="0.35">
      <c r="B88" s="36"/>
      <c r="C88" s="36"/>
      <c r="D88" s="36"/>
      <c r="E88" s="36"/>
      <c r="F88" s="36"/>
      <c r="G88" s="36"/>
      <c r="H88" s="36"/>
      <c r="I88" s="36"/>
      <c r="J88" s="36"/>
    </row>
    <row r="89" spans="2:10" x14ac:dyDescent="0.35">
      <c r="B89" s="36"/>
      <c r="C89" s="36"/>
      <c r="D89" s="36"/>
      <c r="E89" s="36"/>
      <c r="F89" s="36"/>
      <c r="G89" s="36"/>
      <c r="H89" s="36"/>
      <c r="I89" s="36"/>
      <c r="J89" s="36"/>
    </row>
    <row r="90" spans="2:10" x14ac:dyDescent="0.35">
      <c r="B90" s="36"/>
      <c r="C90" s="36"/>
      <c r="D90" s="36"/>
      <c r="E90" s="36"/>
      <c r="F90" s="36"/>
      <c r="G90" s="36"/>
      <c r="H90" s="36"/>
      <c r="I90" s="36"/>
      <c r="J90" s="36"/>
    </row>
    <row r="91" spans="2:10" x14ac:dyDescent="0.35">
      <c r="B91" s="36"/>
      <c r="C91" s="36"/>
      <c r="D91" s="36"/>
      <c r="E91" s="36"/>
      <c r="F91" s="36"/>
      <c r="G91" s="36"/>
      <c r="H91" s="36"/>
      <c r="I91" s="36"/>
      <c r="J91" s="36"/>
    </row>
    <row r="92" spans="2:10" x14ac:dyDescent="0.35">
      <c r="B92" s="36"/>
      <c r="C92" s="36"/>
      <c r="D92" s="36"/>
      <c r="E92" s="36"/>
      <c r="F92" s="36"/>
      <c r="G92" s="36"/>
      <c r="H92" s="36"/>
      <c r="I92" s="36"/>
      <c r="J92" s="36"/>
    </row>
    <row r="93" spans="2:10" x14ac:dyDescent="0.35">
      <c r="B93" s="36"/>
      <c r="C93" s="36"/>
      <c r="D93" s="36"/>
      <c r="E93" s="36"/>
      <c r="F93" s="36"/>
      <c r="G93" s="36"/>
      <c r="H93" s="36"/>
      <c r="I93" s="36"/>
      <c r="J93" s="36"/>
    </row>
    <row r="94" spans="2:10" x14ac:dyDescent="0.35">
      <c r="B94" s="36"/>
      <c r="C94" s="36"/>
      <c r="D94" s="36"/>
      <c r="E94" s="36"/>
      <c r="F94" s="36"/>
      <c r="G94" s="36"/>
      <c r="H94" s="36"/>
      <c r="I94" s="36"/>
      <c r="J94" s="36"/>
    </row>
    <row r="95" spans="2:10" x14ac:dyDescent="0.35">
      <c r="B95" s="36"/>
      <c r="C95" s="36"/>
      <c r="D95" s="36"/>
      <c r="E95" s="36"/>
      <c r="F95" s="36"/>
      <c r="G95" s="36"/>
      <c r="H95" s="36"/>
      <c r="I95" s="36"/>
      <c r="J95" s="36"/>
    </row>
    <row r="96" spans="2:10" x14ac:dyDescent="0.35">
      <c r="B96" s="36"/>
      <c r="C96" s="36"/>
      <c r="D96" s="36"/>
      <c r="E96" s="36"/>
      <c r="F96" s="36"/>
      <c r="G96" s="36"/>
      <c r="H96" s="36"/>
      <c r="I96" s="36"/>
      <c r="J96" s="36"/>
    </row>
    <row r="97" spans="2:10" x14ac:dyDescent="0.35">
      <c r="B97" s="36"/>
      <c r="C97" s="36"/>
      <c r="D97" s="36"/>
      <c r="E97" s="36"/>
      <c r="F97" s="36"/>
      <c r="G97" s="36"/>
      <c r="H97" s="36"/>
      <c r="I97" s="36"/>
      <c r="J97" s="36"/>
    </row>
    <row r="98" spans="2:10" x14ac:dyDescent="0.35">
      <c r="B98" s="36"/>
      <c r="C98" s="36"/>
      <c r="D98" s="36"/>
      <c r="E98" s="36"/>
      <c r="F98" s="36"/>
      <c r="G98" s="36"/>
      <c r="H98" s="36"/>
      <c r="I98" s="36"/>
      <c r="J98" s="36"/>
    </row>
    <row r="99" spans="2:10" x14ac:dyDescent="0.35">
      <c r="B99" s="36"/>
      <c r="C99" s="36"/>
      <c r="D99" s="36"/>
      <c r="E99" s="36"/>
      <c r="F99" s="36"/>
      <c r="G99" s="36"/>
      <c r="H99" s="36"/>
      <c r="I99" s="36"/>
      <c r="J99" s="36"/>
    </row>
    <row r="100" spans="2:10" x14ac:dyDescent="0.35">
      <c r="B100" s="36"/>
      <c r="C100" s="36"/>
      <c r="D100" s="36"/>
      <c r="E100" s="36"/>
      <c r="F100" s="36"/>
      <c r="G100" s="36"/>
      <c r="H100" s="36"/>
      <c r="I100" s="36"/>
      <c r="J100" s="36"/>
    </row>
    <row r="101" spans="2:10" x14ac:dyDescent="0.35">
      <c r="B101" s="36"/>
      <c r="C101" s="36"/>
      <c r="D101" s="36"/>
      <c r="E101" s="36"/>
      <c r="F101" s="36"/>
      <c r="G101" s="36"/>
      <c r="H101" s="36"/>
      <c r="I101" s="36"/>
      <c r="J101" s="36"/>
    </row>
    <row r="102" spans="2:10" x14ac:dyDescent="0.35">
      <c r="B102" s="36"/>
      <c r="C102" s="36"/>
      <c r="D102" s="36"/>
      <c r="E102" s="36"/>
      <c r="F102" s="36"/>
      <c r="G102" s="36"/>
      <c r="H102" s="36"/>
      <c r="I102" s="36"/>
      <c r="J102" s="36"/>
    </row>
    <row r="103" spans="2:10" x14ac:dyDescent="0.35">
      <c r="B103" s="36"/>
      <c r="C103" s="36"/>
      <c r="D103" s="36"/>
      <c r="E103" s="36"/>
      <c r="F103" s="36"/>
      <c r="G103" s="36"/>
      <c r="H103" s="36"/>
      <c r="I103" s="36"/>
      <c r="J103" s="36"/>
    </row>
    <row r="104" spans="2:10" x14ac:dyDescent="0.35">
      <c r="B104" s="36"/>
      <c r="C104" s="36"/>
      <c r="D104" s="36"/>
      <c r="E104" s="36"/>
      <c r="F104" s="36"/>
      <c r="G104" s="36"/>
      <c r="H104" s="36"/>
      <c r="I104" s="36"/>
      <c r="J104" s="36"/>
    </row>
    <row r="105" spans="2:10" x14ac:dyDescent="0.35">
      <c r="B105" s="36"/>
      <c r="C105" s="36"/>
      <c r="D105" s="36"/>
      <c r="E105" s="36"/>
      <c r="F105" s="36"/>
      <c r="G105" s="36"/>
      <c r="H105" s="36"/>
      <c r="I105" s="36"/>
      <c r="J105" s="36"/>
    </row>
    <row r="106" spans="2:10" x14ac:dyDescent="0.35">
      <c r="B106" s="36"/>
      <c r="C106" s="36"/>
      <c r="D106" s="36"/>
      <c r="E106" s="36"/>
      <c r="F106" s="36"/>
      <c r="G106" s="36"/>
      <c r="H106" s="36"/>
      <c r="I106" s="36"/>
      <c r="J106" s="36"/>
    </row>
    <row r="107" spans="2:10" x14ac:dyDescent="0.35">
      <c r="B107" s="36"/>
      <c r="C107" s="36"/>
      <c r="D107" s="36"/>
      <c r="E107" s="36"/>
      <c r="F107" s="36"/>
      <c r="G107" s="36"/>
      <c r="H107" s="36"/>
      <c r="I107" s="36"/>
      <c r="J107" s="36"/>
    </row>
    <row r="108" spans="2:10" x14ac:dyDescent="0.35">
      <c r="B108" s="36"/>
      <c r="C108" s="36"/>
      <c r="D108" s="36"/>
      <c r="E108" s="36"/>
      <c r="F108" s="36"/>
      <c r="G108" s="36"/>
      <c r="H108" s="36"/>
      <c r="I108" s="36"/>
      <c r="J108" s="36"/>
    </row>
    <row r="109" spans="2:10" x14ac:dyDescent="0.35">
      <c r="B109" s="36"/>
      <c r="C109" s="36"/>
      <c r="D109" s="36"/>
      <c r="E109" s="36"/>
      <c r="F109" s="36"/>
      <c r="G109" s="36"/>
      <c r="H109" s="36"/>
      <c r="I109" s="36"/>
      <c r="J109" s="36"/>
    </row>
    <row r="110" spans="2:10" x14ac:dyDescent="0.35">
      <c r="B110" s="36"/>
      <c r="C110" s="36"/>
      <c r="D110" s="36"/>
      <c r="E110" s="36"/>
      <c r="F110" s="36"/>
      <c r="G110" s="36"/>
      <c r="H110" s="36"/>
      <c r="I110" s="36"/>
      <c r="J110" s="36"/>
    </row>
    <row r="111" spans="2:10" x14ac:dyDescent="0.35">
      <c r="B111" s="36"/>
      <c r="C111" s="36"/>
      <c r="D111" s="36"/>
      <c r="E111" s="36"/>
      <c r="F111" s="36"/>
      <c r="G111" s="36"/>
      <c r="H111" s="36"/>
      <c r="I111" s="36"/>
      <c r="J111" s="36"/>
    </row>
    <row r="112" spans="2:10" x14ac:dyDescent="0.35">
      <c r="B112" s="36"/>
      <c r="C112" s="36"/>
      <c r="D112" s="36"/>
      <c r="E112" s="36"/>
      <c r="F112" s="36"/>
      <c r="G112" s="36"/>
      <c r="H112" s="36"/>
      <c r="I112" s="36"/>
      <c r="J112" s="36"/>
    </row>
    <row r="113" spans="2:10" x14ac:dyDescent="0.35">
      <c r="B113" s="36"/>
      <c r="C113" s="36"/>
      <c r="D113" s="36"/>
      <c r="E113" s="36"/>
      <c r="F113" s="36"/>
      <c r="G113" s="36"/>
      <c r="H113" s="36"/>
      <c r="I113" s="36"/>
      <c r="J113" s="36"/>
    </row>
    <row r="114" spans="2:10" x14ac:dyDescent="0.35">
      <c r="B114" s="36"/>
      <c r="C114" s="36"/>
      <c r="D114" s="36"/>
      <c r="E114" s="36"/>
      <c r="F114" s="36"/>
      <c r="G114" s="36"/>
      <c r="H114" s="36"/>
      <c r="I114" s="36"/>
      <c r="J114" s="36"/>
    </row>
    <row r="115" spans="2:10" x14ac:dyDescent="0.35">
      <c r="B115" s="36"/>
      <c r="C115" s="36"/>
      <c r="D115" s="36"/>
      <c r="E115" s="36"/>
      <c r="F115" s="36"/>
      <c r="G115" s="36"/>
      <c r="H115" s="36"/>
      <c r="I115" s="36"/>
      <c r="J115" s="36"/>
    </row>
    <row r="116" spans="2:10" x14ac:dyDescent="0.35">
      <c r="B116" s="36"/>
      <c r="C116" s="36"/>
      <c r="D116" s="36"/>
      <c r="E116" s="36"/>
      <c r="F116" s="36"/>
      <c r="G116" s="36"/>
      <c r="H116" s="36"/>
      <c r="I116" s="36"/>
      <c r="J116" s="36"/>
    </row>
    <row r="117" spans="2:10" x14ac:dyDescent="0.35">
      <c r="B117" s="36"/>
      <c r="C117" s="36"/>
      <c r="D117" s="36"/>
      <c r="E117" s="36"/>
      <c r="F117" s="36"/>
      <c r="G117" s="36"/>
      <c r="H117" s="36"/>
      <c r="I117" s="36"/>
      <c r="J117" s="36"/>
    </row>
    <row r="118" spans="2:10" x14ac:dyDescent="0.35">
      <c r="B118" s="36"/>
      <c r="C118" s="36"/>
      <c r="D118" s="36"/>
      <c r="E118" s="36"/>
      <c r="F118" s="36"/>
      <c r="G118" s="36"/>
      <c r="H118" s="36"/>
      <c r="I118" s="36"/>
      <c r="J118" s="36"/>
    </row>
    <row r="119" spans="2:10" x14ac:dyDescent="0.35">
      <c r="B119" s="36"/>
      <c r="C119" s="36"/>
      <c r="D119" s="36"/>
      <c r="E119" s="36"/>
      <c r="F119" s="36"/>
      <c r="G119" s="36"/>
      <c r="H119" s="36"/>
      <c r="I119" s="36"/>
      <c r="J119" s="36"/>
    </row>
    <row r="120" spans="2:10" x14ac:dyDescent="0.35">
      <c r="B120" s="36"/>
      <c r="C120" s="36"/>
      <c r="D120" s="36"/>
      <c r="E120" s="36"/>
      <c r="F120" s="36"/>
      <c r="G120" s="36"/>
      <c r="H120" s="36"/>
      <c r="I120" s="36"/>
      <c r="J120" s="36"/>
    </row>
    <row r="121" spans="2:10" x14ac:dyDescent="0.35">
      <c r="B121" s="36"/>
      <c r="C121" s="36"/>
      <c r="D121" s="36"/>
      <c r="E121" s="36"/>
      <c r="F121" s="36"/>
      <c r="G121" s="36"/>
      <c r="H121" s="36"/>
      <c r="I121" s="36"/>
      <c r="J121" s="36"/>
    </row>
    <row r="122" spans="2:10" x14ac:dyDescent="0.35">
      <c r="B122" s="36"/>
      <c r="C122" s="36"/>
      <c r="D122" s="36"/>
      <c r="E122" s="36"/>
      <c r="F122" s="36"/>
      <c r="G122" s="36"/>
      <c r="H122" s="36"/>
      <c r="I122" s="36"/>
      <c r="J122" s="36"/>
    </row>
    <row r="123" spans="2:10" x14ac:dyDescent="0.35">
      <c r="B123" s="36"/>
      <c r="C123" s="36"/>
      <c r="D123" s="36"/>
      <c r="E123" s="36"/>
      <c r="F123" s="36"/>
      <c r="G123" s="36"/>
      <c r="H123" s="36"/>
      <c r="I123" s="36"/>
      <c r="J123" s="36"/>
    </row>
    <row r="124" spans="2:10" x14ac:dyDescent="0.35">
      <c r="B124" s="36"/>
      <c r="C124" s="36"/>
      <c r="D124" s="36"/>
      <c r="E124" s="36"/>
      <c r="F124" s="36"/>
      <c r="G124" s="36"/>
      <c r="H124" s="36"/>
      <c r="I124" s="36"/>
      <c r="J124" s="36"/>
    </row>
    <row r="125" spans="2:10" x14ac:dyDescent="0.35">
      <c r="B125" s="36"/>
      <c r="C125" s="36"/>
      <c r="D125" s="36"/>
      <c r="E125" s="36"/>
      <c r="F125" s="36"/>
      <c r="G125" s="36"/>
      <c r="H125" s="36"/>
      <c r="I125" s="36"/>
      <c r="J125" s="36"/>
    </row>
    <row r="126" spans="2:10" x14ac:dyDescent="0.35">
      <c r="B126" s="36"/>
      <c r="C126" s="36"/>
      <c r="D126" s="36"/>
      <c r="E126" s="36"/>
      <c r="F126" s="36"/>
      <c r="G126" s="36"/>
      <c r="H126" s="36"/>
      <c r="I126" s="36"/>
      <c r="J126" s="36"/>
    </row>
    <row r="127" spans="2:10" x14ac:dyDescent="0.35">
      <c r="B127" s="36"/>
      <c r="C127" s="36"/>
      <c r="D127" s="36"/>
      <c r="E127" s="36"/>
      <c r="F127" s="36"/>
      <c r="G127" s="36"/>
      <c r="H127" s="36"/>
      <c r="I127" s="36"/>
      <c r="J127" s="36"/>
    </row>
    <row r="128" spans="2:10" x14ac:dyDescent="0.35">
      <c r="B128" s="36"/>
      <c r="C128" s="36"/>
      <c r="D128" s="36"/>
      <c r="E128" s="36"/>
      <c r="F128" s="36"/>
      <c r="G128" s="36"/>
      <c r="H128" s="36"/>
      <c r="I128" s="36"/>
      <c r="J128" s="36"/>
    </row>
    <row r="129" spans="2:10" x14ac:dyDescent="0.35">
      <c r="B129" s="36"/>
      <c r="C129" s="36"/>
      <c r="D129" s="36"/>
      <c r="E129" s="36"/>
      <c r="F129" s="36"/>
      <c r="G129" s="36"/>
      <c r="H129" s="36"/>
      <c r="I129" s="36"/>
      <c r="J129" s="36"/>
    </row>
    <row r="130" spans="2:10" x14ac:dyDescent="0.35">
      <c r="B130" s="36"/>
      <c r="C130" s="36"/>
      <c r="D130" s="36"/>
      <c r="E130" s="36"/>
      <c r="F130" s="36"/>
      <c r="G130" s="36"/>
      <c r="H130" s="36"/>
      <c r="I130" s="36"/>
      <c r="J130" s="36"/>
    </row>
    <row r="131" spans="2:10" x14ac:dyDescent="0.35">
      <c r="B131" s="36"/>
      <c r="C131" s="36"/>
      <c r="D131" s="36"/>
      <c r="E131" s="36"/>
      <c r="F131" s="36"/>
      <c r="G131" s="36"/>
      <c r="H131" s="36"/>
      <c r="I131" s="36"/>
      <c r="J131" s="36"/>
    </row>
    <row r="132" spans="2:10" x14ac:dyDescent="0.35">
      <c r="B132" s="36"/>
      <c r="C132" s="36"/>
      <c r="D132" s="36"/>
      <c r="E132" s="36"/>
      <c r="F132" s="36"/>
      <c r="G132" s="36"/>
      <c r="H132" s="36"/>
      <c r="I132" s="36"/>
      <c r="J132" s="36"/>
    </row>
    <row r="133" spans="2:10" x14ac:dyDescent="0.35">
      <c r="B133" s="36"/>
      <c r="C133" s="36"/>
      <c r="D133" s="36"/>
      <c r="E133" s="36"/>
      <c r="F133" s="36"/>
      <c r="G133" s="36"/>
      <c r="H133" s="36"/>
      <c r="I133" s="36"/>
      <c r="J133" s="36"/>
    </row>
    <row r="134" spans="2:10" x14ac:dyDescent="0.35">
      <c r="B134" s="36"/>
      <c r="C134" s="36"/>
      <c r="D134" s="36"/>
      <c r="E134" s="36"/>
      <c r="F134" s="36"/>
      <c r="G134" s="36"/>
      <c r="H134" s="36"/>
      <c r="I134" s="36"/>
      <c r="J134" s="36"/>
    </row>
    <row r="135" spans="2:10" x14ac:dyDescent="0.35">
      <c r="B135" s="36"/>
      <c r="C135" s="36"/>
      <c r="D135" s="36"/>
      <c r="E135" s="36"/>
      <c r="F135" s="36"/>
      <c r="G135" s="36"/>
      <c r="H135" s="36"/>
      <c r="I135" s="36"/>
      <c r="J135" s="36"/>
    </row>
    <row r="136" spans="2:10" x14ac:dyDescent="0.35">
      <c r="B136" s="36"/>
      <c r="C136" s="36"/>
      <c r="D136" s="36"/>
      <c r="E136" s="36"/>
      <c r="F136" s="36"/>
      <c r="G136" s="36"/>
      <c r="H136" s="36"/>
      <c r="I136" s="36"/>
      <c r="J136" s="36"/>
    </row>
    <row r="137" spans="2:10" x14ac:dyDescent="0.35">
      <c r="B137" s="36"/>
      <c r="C137" s="36"/>
      <c r="D137" s="36"/>
      <c r="E137" s="36"/>
      <c r="F137" s="36"/>
      <c r="G137" s="36"/>
      <c r="H137" s="36"/>
      <c r="I137" s="36"/>
      <c r="J137" s="36"/>
    </row>
    <row r="138" spans="2:10" x14ac:dyDescent="0.35">
      <c r="B138" s="36"/>
      <c r="C138" s="36"/>
      <c r="D138" s="36"/>
      <c r="E138" s="36"/>
      <c r="F138" s="36"/>
      <c r="G138" s="36"/>
      <c r="H138" s="36"/>
      <c r="I138" s="36"/>
      <c r="J138" s="36"/>
    </row>
    <row r="139" spans="2:10" x14ac:dyDescent="0.35">
      <c r="B139" s="36"/>
      <c r="C139" s="36"/>
      <c r="D139" s="36"/>
      <c r="E139" s="36"/>
      <c r="F139" s="36"/>
      <c r="G139" s="36"/>
      <c r="H139" s="36"/>
      <c r="I139" s="36"/>
      <c r="J139" s="36"/>
    </row>
    <row r="140" spans="2:10" x14ac:dyDescent="0.35">
      <c r="B140" s="36"/>
      <c r="C140" s="36"/>
      <c r="D140" s="36"/>
      <c r="E140" s="36"/>
      <c r="F140" s="36"/>
      <c r="G140" s="36"/>
      <c r="H140" s="36"/>
      <c r="I140" s="36"/>
      <c r="J140" s="36"/>
    </row>
    <row r="141" spans="2:10" x14ac:dyDescent="0.35">
      <c r="B141" s="36"/>
      <c r="C141" s="36"/>
      <c r="D141" s="36"/>
      <c r="E141" s="36"/>
      <c r="F141" s="36"/>
      <c r="G141" s="36"/>
      <c r="H141" s="36"/>
      <c r="I141" s="36"/>
      <c r="J141" s="36"/>
    </row>
    <row r="142" spans="2:10" x14ac:dyDescent="0.35">
      <c r="B142" s="36"/>
      <c r="C142" s="36"/>
      <c r="D142" s="36"/>
      <c r="E142" s="36"/>
      <c r="F142" s="36"/>
      <c r="G142" s="36"/>
      <c r="H142" s="36"/>
      <c r="I142" s="36"/>
      <c r="J142" s="36"/>
    </row>
    <row r="143" spans="2:10" x14ac:dyDescent="0.35">
      <c r="B143" s="36"/>
      <c r="C143" s="36"/>
      <c r="D143" s="36"/>
      <c r="E143" s="36"/>
      <c r="F143" s="36"/>
      <c r="G143" s="36"/>
      <c r="H143" s="36"/>
      <c r="I143" s="36"/>
      <c r="J143" s="36"/>
    </row>
    <row r="144" spans="2:10" x14ac:dyDescent="0.35">
      <c r="B144" s="36"/>
      <c r="C144" s="36"/>
      <c r="D144" s="36"/>
      <c r="E144" s="36"/>
      <c r="F144" s="36"/>
      <c r="G144" s="36"/>
      <c r="H144" s="36"/>
      <c r="I144" s="36"/>
      <c r="J144" s="36"/>
    </row>
    <row r="145" spans="2:10" x14ac:dyDescent="0.35">
      <c r="B145" s="36"/>
      <c r="C145" s="36"/>
      <c r="D145" s="36"/>
      <c r="E145" s="36"/>
      <c r="F145" s="36"/>
      <c r="G145" s="36"/>
      <c r="H145" s="36"/>
      <c r="I145" s="36"/>
      <c r="J145" s="36"/>
    </row>
    <row r="146" spans="2:10" x14ac:dyDescent="0.35">
      <c r="B146" s="36"/>
      <c r="C146" s="36"/>
      <c r="D146" s="36"/>
      <c r="E146" s="36"/>
      <c r="F146" s="36"/>
      <c r="G146" s="36"/>
      <c r="H146" s="36"/>
      <c r="I146" s="36"/>
      <c r="J146" s="36"/>
    </row>
    <row r="147" spans="2:10" x14ac:dyDescent="0.35">
      <c r="B147" s="36"/>
      <c r="C147" s="36"/>
      <c r="D147" s="36"/>
      <c r="E147" s="36"/>
      <c r="F147" s="36"/>
      <c r="G147" s="36"/>
      <c r="H147" s="36"/>
      <c r="I147" s="36"/>
      <c r="J147" s="36"/>
    </row>
    <row r="148" spans="2:10" x14ac:dyDescent="0.35">
      <c r="B148" s="36"/>
      <c r="C148" s="36"/>
      <c r="D148" s="36"/>
      <c r="E148" s="36"/>
      <c r="F148" s="36"/>
      <c r="G148" s="36"/>
      <c r="H148" s="36"/>
      <c r="I148" s="36"/>
      <c r="J148" s="36"/>
    </row>
    <row r="149" spans="2:10" x14ac:dyDescent="0.35">
      <c r="B149" s="36"/>
      <c r="C149" s="36"/>
      <c r="D149" s="36"/>
      <c r="E149" s="36"/>
      <c r="F149" s="36"/>
      <c r="G149" s="36"/>
      <c r="H149" s="36"/>
      <c r="I149" s="36"/>
      <c r="J149" s="36"/>
    </row>
    <row r="150" spans="2:10" x14ac:dyDescent="0.35">
      <c r="B150" s="36"/>
      <c r="C150" s="36"/>
      <c r="D150" s="36"/>
      <c r="E150" s="36"/>
      <c r="F150" s="36"/>
      <c r="G150" s="36"/>
      <c r="H150" s="36"/>
      <c r="I150" s="36"/>
      <c r="J150" s="36"/>
    </row>
    <row r="151" spans="2:10" x14ac:dyDescent="0.35">
      <c r="B151" s="36"/>
      <c r="C151" s="36"/>
      <c r="D151" s="36"/>
      <c r="E151" s="36"/>
      <c r="F151" s="36"/>
      <c r="G151" s="36"/>
      <c r="H151" s="36"/>
      <c r="I151" s="36"/>
      <c r="J151" s="36"/>
    </row>
    <row r="152" spans="2:10" x14ac:dyDescent="0.35">
      <c r="B152" s="36"/>
      <c r="C152" s="36"/>
      <c r="D152" s="36"/>
      <c r="E152" s="36"/>
      <c r="F152" s="36"/>
      <c r="G152" s="36"/>
      <c r="H152" s="36"/>
      <c r="I152" s="36"/>
      <c r="J152" s="36"/>
    </row>
    <row r="153" spans="2:10" x14ac:dyDescent="0.35">
      <c r="B153" s="36"/>
      <c r="C153" s="36"/>
      <c r="D153" s="36"/>
      <c r="E153" s="36"/>
      <c r="F153" s="36"/>
      <c r="G153" s="36"/>
      <c r="H153" s="36"/>
      <c r="I153" s="36"/>
      <c r="J153" s="36"/>
    </row>
  </sheetData>
  <mergeCells count="4">
    <mergeCell ref="B1:R3"/>
    <mergeCell ref="B5:R7"/>
    <mergeCell ref="B20:C20"/>
    <mergeCell ref="B22:J35"/>
  </mergeCells>
  <phoneticPr fontId="1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95E1-3AD0-4900-9E2C-2864C7A8D9C9}">
  <dimension ref="A1:Q27"/>
  <sheetViews>
    <sheetView tabSelected="1" zoomScale="66" workbookViewId="0">
      <selection activeCell="A2" sqref="A2"/>
    </sheetView>
  </sheetViews>
  <sheetFormatPr defaultRowHeight="14.5" x14ac:dyDescent="0.35"/>
  <cols>
    <col min="1" max="1" width="13.7265625" bestFit="1" customWidth="1"/>
    <col min="2" max="2" width="15.81640625" customWidth="1"/>
    <col min="3" max="3" width="15.6328125" customWidth="1"/>
    <col min="4" max="4" width="10.453125" bestFit="1" customWidth="1"/>
    <col min="6" max="6" width="21.7265625" bestFit="1" customWidth="1"/>
    <col min="7" max="7" width="13.7265625" bestFit="1" customWidth="1"/>
    <col min="8" max="8" width="13" bestFit="1" customWidth="1"/>
    <col min="9" max="9" width="9.6328125" bestFit="1" customWidth="1"/>
    <col min="11" max="11" width="13.90625" bestFit="1" customWidth="1"/>
    <col min="12" max="12" width="13.26953125" bestFit="1" customWidth="1"/>
    <col min="13" max="13" width="10" bestFit="1" customWidth="1"/>
    <col min="15" max="15" width="16.6328125" bestFit="1" customWidth="1"/>
    <col min="16" max="16" width="13.26953125" bestFit="1" customWidth="1"/>
    <col min="17" max="17" width="10.81640625" bestFit="1" customWidth="1"/>
  </cols>
  <sheetData>
    <row r="1" spans="1:17" x14ac:dyDescent="0.35">
      <c r="A1" t="s">
        <v>7217</v>
      </c>
      <c r="B1" s="15" t="s">
        <v>7218</v>
      </c>
      <c r="C1" t="s">
        <v>7219</v>
      </c>
      <c r="F1" s="13" t="s">
        <v>7220</v>
      </c>
      <c r="G1" t="s">
        <v>7217</v>
      </c>
      <c r="H1" t="s">
        <v>7218</v>
      </c>
      <c r="I1" t="s">
        <v>7284</v>
      </c>
      <c r="K1" s="13" t="s">
        <v>7220</v>
      </c>
      <c r="L1" t="s">
        <v>7285</v>
      </c>
      <c r="O1" s="13" t="s">
        <v>7220</v>
      </c>
      <c r="P1" t="s">
        <v>7285</v>
      </c>
      <c r="Q1" t="s">
        <v>7218</v>
      </c>
    </row>
    <row r="2" spans="1:17" x14ac:dyDescent="0.35">
      <c r="A2" s="15">
        <v>13596052.99999998</v>
      </c>
      <c r="B2" s="15">
        <v>4935772.9999999935</v>
      </c>
      <c r="C2" s="38">
        <v>8906</v>
      </c>
      <c r="F2" s="14" t="s">
        <v>29</v>
      </c>
      <c r="G2" s="11">
        <v>1210298.2499999995</v>
      </c>
      <c r="H2" s="11">
        <v>309398.25000000012</v>
      </c>
      <c r="I2" s="38">
        <v>231</v>
      </c>
      <c r="K2" s="14" t="s">
        <v>76</v>
      </c>
      <c r="L2" s="11">
        <v>1375731.3999999992</v>
      </c>
      <c r="O2" s="16">
        <v>0</v>
      </c>
      <c r="P2" s="38">
        <v>1993556</v>
      </c>
      <c r="Q2" s="38">
        <v>855796</v>
      </c>
    </row>
    <row r="3" spans="1:17" x14ac:dyDescent="0.35">
      <c r="F3" s="14" t="s">
        <v>74</v>
      </c>
      <c r="G3" s="11">
        <v>1077993.1500000001</v>
      </c>
      <c r="H3" s="11">
        <v>369093.14999999985</v>
      </c>
      <c r="I3" s="38">
        <v>417</v>
      </c>
      <c r="K3" s="14" t="s">
        <v>123</v>
      </c>
      <c r="L3" s="11">
        <v>2874731.6999999979</v>
      </c>
      <c r="O3" s="16">
        <v>0.05</v>
      </c>
      <c r="P3" s="38">
        <v>3110280.0499999952</v>
      </c>
      <c r="Q3" s="38">
        <v>1250710.0500000103</v>
      </c>
    </row>
    <row r="4" spans="1:17" x14ac:dyDescent="0.35">
      <c r="A4" s="13" t="s">
        <v>7220</v>
      </c>
      <c r="B4" t="s">
        <v>7282</v>
      </c>
      <c r="C4" t="s">
        <v>7283</v>
      </c>
      <c r="F4" s="14" t="s">
        <v>118</v>
      </c>
      <c r="G4" s="11">
        <v>1076463.7</v>
      </c>
      <c r="H4" s="11">
        <v>307863.69999999978</v>
      </c>
      <c r="I4" s="38">
        <v>366</v>
      </c>
      <c r="K4" s="14" t="s">
        <v>44</v>
      </c>
      <c r="L4" s="11">
        <v>2303140.5000000023</v>
      </c>
      <c r="O4" s="16">
        <v>0.1</v>
      </c>
      <c r="P4" s="38">
        <v>3678600.6000000532</v>
      </c>
      <c r="Q4" s="38">
        <v>1385720.5999999999</v>
      </c>
    </row>
    <row r="5" spans="1:17" x14ac:dyDescent="0.35">
      <c r="A5" s="14" t="s">
        <v>7221</v>
      </c>
      <c r="B5" s="38">
        <v>1497043.4499999993</v>
      </c>
      <c r="C5" s="38">
        <v>548253.45000000019</v>
      </c>
      <c r="F5" s="14" t="s">
        <v>81</v>
      </c>
      <c r="G5" s="11">
        <v>1054328.0999999999</v>
      </c>
      <c r="H5" s="11">
        <v>319628.09999999998</v>
      </c>
      <c r="I5" s="38">
        <v>474</v>
      </c>
      <c r="K5" s="14" t="s">
        <v>156</v>
      </c>
      <c r="L5" s="11">
        <v>1626252.7499999984</v>
      </c>
      <c r="O5" s="16">
        <v>0.15</v>
      </c>
      <c r="P5" s="38">
        <v>2378991.0499999803</v>
      </c>
      <c r="Q5" s="38">
        <v>804041.05000000808</v>
      </c>
    </row>
    <row r="6" spans="1:17" x14ac:dyDescent="0.35">
      <c r="A6" s="14" t="s">
        <v>7224</v>
      </c>
      <c r="B6" s="38">
        <v>1386576.6499999997</v>
      </c>
      <c r="C6" s="38">
        <v>494146.6500000002</v>
      </c>
      <c r="F6" s="14" t="s">
        <v>291</v>
      </c>
      <c r="G6" s="11">
        <v>736714.44999999972</v>
      </c>
      <c r="H6" s="11">
        <v>210214.44999999998</v>
      </c>
      <c r="I6" s="38">
        <v>234</v>
      </c>
      <c r="K6" s="14" t="s">
        <v>32</v>
      </c>
      <c r="L6" s="11">
        <v>4574115.3500000071</v>
      </c>
      <c r="O6" s="16">
        <v>0.2</v>
      </c>
      <c r="P6" s="38">
        <v>1412241.5999999912</v>
      </c>
      <c r="Q6" s="38">
        <v>410011.6000000026</v>
      </c>
    </row>
    <row r="7" spans="1:17" x14ac:dyDescent="0.35">
      <c r="A7" s="14" t="s">
        <v>7225</v>
      </c>
      <c r="B7" s="38">
        <v>1497672.899999999</v>
      </c>
      <c r="C7" s="38">
        <v>548002.9</v>
      </c>
      <c r="F7" s="14" t="s">
        <v>272</v>
      </c>
      <c r="G7" s="11">
        <v>693428.6999999996</v>
      </c>
      <c r="H7" s="11">
        <v>212828.70000000004</v>
      </c>
      <c r="I7" s="38">
        <v>178</v>
      </c>
      <c r="K7" s="14" t="s">
        <v>319</v>
      </c>
      <c r="L7" s="11">
        <v>842081.2999999997</v>
      </c>
      <c r="O7" s="16">
        <v>0.25</v>
      </c>
      <c r="P7" s="38">
        <v>646150.5</v>
      </c>
      <c r="Q7" s="38">
        <v>162900.5</v>
      </c>
    </row>
    <row r="8" spans="1:17" x14ac:dyDescent="0.35">
      <c r="A8" s="14" t="s">
        <v>7227</v>
      </c>
      <c r="B8" s="38">
        <v>1431582.4000000004</v>
      </c>
      <c r="C8" s="38">
        <v>529022.39999999967</v>
      </c>
      <c r="F8" s="14" t="s">
        <v>127</v>
      </c>
      <c r="G8" s="11">
        <v>596950.64999999956</v>
      </c>
      <c r="H8" s="11">
        <v>197110.65000000008</v>
      </c>
      <c r="I8" s="38">
        <v>357</v>
      </c>
      <c r="K8" s="14" t="s">
        <v>7233</v>
      </c>
      <c r="L8" s="11">
        <v>13596053.000000004</v>
      </c>
      <c r="O8" s="16">
        <v>0.3</v>
      </c>
      <c r="P8" s="38">
        <v>376233.1999999992</v>
      </c>
      <c r="Q8" s="38">
        <v>66593.200000000099</v>
      </c>
    </row>
    <row r="9" spans="1:17" x14ac:dyDescent="0.35">
      <c r="A9" s="14" t="s">
        <v>7228</v>
      </c>
      <c r="B9" s="38">
        <v>1704774.3999999997</v>
      </c>
      <c r="C9" s="38">
        <v>617444.39999999956</v>
      </c>
      <c r="F9" s="14" t="s">
        <v>258</v>
      </c>
      <c r="G9" s="11">
        <v>583907.89999999956</v>
      </c>
      <c r="H9" s="11">
        <v>238457.90000000002</v>
      </c>
      <c r="I9" s="38">
        <v>329</v>
      </c>
      <c r="O9" s="14" t="s">
        <v>7233</v>
      </c>
      <c r="P9" s="38">
        <v>13596052.99999998</v>
      </c>
      <c r="Q9" s="38">
        <v>4935772.9999999935</v>
      </c>
    </row>
    <row r="10" spans="1:17" x14ac:dyDescent="0.35">
      <c r="A10" s="14" t="s">
        <v>7229</v>
      </c>
      <c r="B10" s="38">
        <v>1645399.5000000009</v>
      </c>
      <c r="C10" s="38">
        <v>594689.49999999988</v>
      </c>
      <c r="F10" s="14" t="s">
        <v>213</v>
      </c>
      <c r="G10" s="11">
        <v>560150.84999999986</v>
      </c>
      <c r="H10" s="11">
        <v>193300.85000000003</v>
      </c>
      <c r="I10" s="38">
        <v>253</v>
      </c>
    </row>
    <row r="11" spans="1:17" x14ac:dyDescent="0.35">
      <c r="A11" s="14" t="s">
        <v>7222</v>
      </c>
      <c r="B11" s="38">
        <v>857893.8000000004</v>
      </c>
      <c r="C11" s="38">
        <v>305083.79999999993</v>
      </c>
      <c r="F11" s="14" t="s">
        <v>207</v>
      </c>
      <c r="G11" s="11">
        <v>544912.19999999972</v>
      </c>
      <c r="H11" s="11">
        <v>193662.20000000007</v>
      </c>
      <c r="I11" s="38">
        <v>281</v>
      </c>
      <c r="K11" s="13" t="s">
        <v>7220</v>
      </c>
      <c r="L11" t="s">
        <v>7285</v>
      </c>
      <c r="M11" t="s">
        <v>7219</v>
      </c>
    </row>
    <row r="12" spans="1:17" x14ac:dyDescent="0.35">
      <c r="A12" s="14" t="s">
        <v>7223</v>
      </c>
      <c r="B12" s="38">
        <v>737109.29999999912</v>
      </c>
      <c r="C12" s="38">
        <v>267219.30000000005</v>
      </c>
      <c r="F12" s="14" t="s">
        <v>7233</v>
      </c>
      <c r="G12" s="11">
        <v>8135147.9499999974</v>
      </c>
      <c r="H12" s="11">
        <v>2551557.9500000002</v>
      </c>
      <c r="I12" s="38">
        <v>3120</v>
      </c>
      <c r="K12" s="14" t="s">
        <v>7234</v>
      </c>
      <c r="L12" s="38">
        <v>3011851.8000000012</v>
      </c>
      <c r="M12" s="38">
        <v>2010</v>
      </c>
    </row>
    <row r="13" spans="1:17" x14ac:dyDescent="0.35">
      <c r="A13" s="14" t="s">
        <v>7226</v>
      </c>
      <c r="B13" s="38">
        <v>758875.39999999956</v>
      </c>
      <c r="C13" s="38">
        <v>276865.39999999997</v>
      </c>
      <c r="K13" s="14" t="s">
        <v>7235</v>
      </c>
      <c r="L13" s="38">
        <v>5843467.7500000047</v>
      </c>
      <c r="M13" s="38">
        <v>3816</v>
      </c>
    </row>
    <row r="14" spans="1:17" x14ac:dyDescent="0.35">
      <c r="A14" s="14" t="s">
        <v>7230</v>
      </c>
      <c r="B14" s="38">
        <v>714928.29999999993</v>
      </c>
      <c r="C14" s="38">
        <v>256768.3000000001</v>
      </c>
      <c r="K14" s="14" t="s">
        <v>7236</v>
      </c>
      <c r="L14" s="38">
        <v>3849209.5999999978</v>
      </c>
      <c r="M14" s="38">
        <v>2492</v>
      </c>
      <c r="O14" t="s">
        <v>7286</v>
      </c>
    </row>
    <row r="15" spans="1:17" x14ac:dyDescent="0.35">
      <c r="A15" s="14" t="s">
        <v>7231</v>
      </c>
      <c r="B15" s="38">
        <v>692871.60000000021</v>
      </c>
      <c r="C15" s="38">
        <v>251681.59999999998</v>
      </c>
      <c r="F15" s="13" t="s">
        <v>7220</v>
      </c>
      <c r="G15" t="s">
        <v>7285</v>
      </c>
      <c r="H15" t="s">
        <v>7283</v>
      </c>
      <c r="K15" s="14" t="s">
        <v>7237</v>
      </c>
      <c r="L15" s="38">
        <v>858317.55000000016</v>
      </c>
      <c r="M15" s="38">
        <v>561</v>
      </c>
      <c r="O15" s="38">
        <v>5000</v>
      </c>
    </row>
    <row r="16" spans="1:17" x14ac:dyDescent="0.35">
      <c r="A16" s="14" t="s">
        <v>7232</v>
      </c>
      <c r="B16" s="38">
        <v>671325.30000000028</v>
      </c>
      <c r="C16" s="38">
        <v>246595.29999999996</v>
      </c>
      <c r="F16" s="14" t="s">
        <v>174</v>
      </c>
      <c r="G16" s="11">
        <v>719261.95000000007</v>
      </c>
      <c r="H16" s="11">
        <v>255721.94999999995</v>
      </c>
      <c r="K16" s="14" t="s">
        <v>7238</v>
      </c>
      <c r="L16" s="38">
        <v>33206.299999999996</v>
      </c>
      <c r="M16" s="38">
        <v>27</v>
      </c>
    </row>
    <row r="17" spans="1:13" x14ac:dyDescent="0.35">
      <c r="A17" s="14" t="s">
        <v>7233</v>
      </c>
      <c r="B17" s="38">
        <v>13596052.99999998</v>
      </c>
      <c r="C17" s="38">
        <v>4935772.9999999935</v>
      </c>
      <c r="F17" s="14" t="s">
        <v>155</v>
      </c>
      <c r="G17" s="11">
        <v>684742.64999999991</v>
      </c>
      <c r="H17" s="11">
        <v>245782.64999999988</v>
      </c>
      <c r="K17" s="14" t="s">
        <v>7233</v>
      </c>
      <c r="L17" s="38">
        <v>13596052.99999998</v>
      </c>
      <c r="M17" s="38">
        <v>8906</v>
      </c>
    </row>
    <row r="18" spans="1:13" x14ac:dyDescent="0.35">
      <c r="F18" s="14" t="s">
        <v>186</v>
      </c>
      <c r="G18" s="11">
        <v>646354.34999999951</v>
      </c>
      <c r="H18" s="11">
        <v>230014.35000000015</v>
      </c>
    </row>
    <row r="19" spans="1:13" x14ac:dyDescent="0.35">
      <c r="F19" s="14" t="s">
        <v>152</v>
      </c>
      <c r="G19" s="11">
        <v>622928.7999999997</v>
      </c>
      <c r="H19" s="11">
        <v>220518.80000000002</v>
      </c>
    </row>
    <row r="20" spans="1:13" x14ac:dyDescent="0.35">
      <c r="A20" s="13" t="s">
        <v>7220</v>
      </c>
      <c r="B20" t="s">
        <v>7217</v>
      </c>
      <c r="C20" t="s">
        <v>7218</v>
      </c>
      <c r="D20" t="s">
        <v>7281</v>
      </c>
      <c r="F20" s="14" t="s">
        <v>99</v>
      </c>
      <c r="G20" s="11">
        <v>622816.59999999951</v>
      </c>
      <c r="H20" s="11">
        <v>225936.60000000012</v>
      </c>
      <c r="K20" s="13" t="s">
        <v>7220</v>
      </c>
      <c r="L20" t="s">
        <v>7285</v>
      </c>
      <c r="M20" t="s">
        <v>7219</v>
      </c>
    </row>
    <row r="21" spans="1:13" x14ac:dyDescent="0.35">
      <c r="A21" s="14" t="s">
        <v>42</v>
      </c>
      <c r="B21" s="11">
        <v>1248415.3</v>
      </c>
      <c r="C21" s="11">
        <v>592215.29999999993</v>
      </c>
      <c r="D21" s="38">
        <v>1643</v>
      </c>
      <c r="F21" s="14" t="s">
        <v>211</v>
      </c>
      <c r="G21" s="11">
        <v>614128.15</v>
      </c>
      <c r="H21" s="11">
        <v>224128.14999999997</v>
      </c>
      <c r="K21" s="14" t="s">
        <v>162</v>
      </c>
      <c r="L21" s="38">
        <v>615298.39999999956</v>
      </c>
      <c r="M21" s="38">
        <v>403</v>
      </c>
    </row>
    <row r="22" spans="1:13" x14ac:dyDescent="0.35">
      <c r="A22" s="14" t="s">
        <v>91</v>
      </c>
      <c r="B22" s="11">
        <v>1120834.9499999993</v>
      </c>
      <c r="C22" s="11">
        <v>538214.9499999996</v>
      </c>
      <c r="D22" s="38">
        <v>1347</v>
      </c>
      <c r="F22" s="14" t="s">
        <v>142</v>
      </c>
      <c r="G22" s="11">
        <v>596833.49999999965</v>
      </c>
      <c r="H22" s="11">
        <v>215423.50000000012</v>
      </c>
      <c r="K22" s="14" t="s">
        <v>33</v>
      </c>
      <c r="L22" s="38">
        <v>12236355.849999966</v>
      </c>
      <c r="M22" s="38">
        <v>8014</v>
      </c>
    </row>
    <row r="23" spans="1:13" x14ac:dyDescent="0.35">
      <c r="A23" s="14" t="s">
        <v>82</v>
      </c>
      <c r="B23" s="11">
        <v>3380694.3499999987</v>
      </c>
      <c r="C23" s="11">
        <v>1064314.3499999999</v>
      </c>
      <c r="D23" s="38">
        <v>1782</v>
      </c>
      <c r="F23" s="14" t="s">
        <v>87</v>
      </c>
      <c r="G23" s="11">
        <v>593655.04999999993</v>
      </c>
      <c r="H23" s="11">
        <v>211755.04999999996</v>
      </c>
      <c r="K23" s="14" t="s">
        <v>93</v>
      </c>
      <c r="L23" s="38">
        <v>744398.75000000035</v>
      </c>
      <c r="M23" s="38">
        <v>489</v>
      </c>
    </row>
    <row r="24" spans="1:13" x14ac:dyDescent="0.35">
      <c r="A24" s="14" t="s">
        <v>55</v>
      </c>
      <c r="B24" s="11">
        <v>2739757.2500000019</v>
      </c>
      <c r="C24" s="11">
        <v>1055427.2500000009</v>
      </c>
      <c r="D24" s="38">
        <v>1654</v>
      </c>
      <c r="F24" s="14" t="s">
        <v>246</v>
      </c>
      <c r="G24" s="11">
        <v>593018.14999999956</v>
      </c>
      <c r="H24" s="11">
        <v>209088.15000000011</v>
      </c>
      <c r="K24" s="14" t="s">
        <v>7233</v>
      </c>
      <c r="L24" s="38">
        <v>13596052.99999998</v>
      </c>
      <c r="M24" s="38">
        <v>8906</v>
      </c>
    </row>
    <row r="25" spans="1:13" x14ac:dyDescent="0.35">
      <c r="A25" s="14" t="s">
        <v>30</v>
      </c>
      <c r="B25" s="11">
        <v>3223975.9000000008</v>
      </c>
      <c r="C25" s="11">
        <v>968405.89999999956</v>
      </c>
      <c r="D25" s="38">
        <v>1092</v>
      </c>
      <c r="F25" s="14" t="s">
        <v>145</v>
      </c>
      <c r="G25" s="11">
        <v>585140.25000000012</v>
      </c>
      <c r="H25" s="11">
        <v>208890.25</v>
      </c>
    </row>
    <row r="26" spans="1:13" x14ac:dyDescent="0.35">
      <c r="A26" s="14" t="s">
        <v>177</v>
      </c>
      <c r="B26" s="11">
        <v>1882375.2500000023</v>
      </c>
      <c r="C26" s="11">
        <v>717195.24999999825</v>
      </c>
      <c r="D26" s="38">
        <v>1388</v>
      </c>
      <c r="F26" s="14" t="s">
        <v>7233</v>
      </c>
      <c r="G26" s="11">
        <v>6278879.4499999974</v>
      </c>
      <c r="H26" s="11">
        <v>2247259.4500000002</v>
      </c>
    </row>
    <row r="27" spans="1:13" x14ac:dyDescent="0.35">
      <c r="A27" s="14" t="s">
        <v>7233</v>
      </c>
      <c r="B27" s="11">
        <v>13596053.000000002</v>
      </c>
      <c r="C27" s="11">
        <v>4935772.9999999981</v>
      </c>
      <c r="D27" s="38">
        <v>8906</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001"/>
  <sheetViews>
    <sheetView workbookViewId="0">
      <pane ySplit="1" topLeftCell="A2" activePane="bottomLeft" state="frozen"/>
      <selection activeCell="G1" sqref="G1"/>
      <selection pane="bottomLeft" activeCell="Y2" sqref="Y2"/>
    </sheetView>
  </sheetViews>
  <sheetFormatPr defaultRowHeight="14.5" x14ac:dyDescent="0.35"/>
  <cols>
    <col min="1" max="1" width="12" customWidth="1"/>
    <col min="2" max="2" width="21" style="7" customWidth="1"/>
    <col min="3" max="3" width="13.81640625" customWidth="1"/>
    <col min="4" max="4" width="17" customWidth="1"/>
    <col min="5" max="6" width="12" customWidth="1"/>
    <col min="7" max="7" width="13" customWidth="1"/>
    <col min="8" max="8" width="12" customWidth="1"/>
    <col min="9" max="9" width="12.26953125" customWidth="1"/>
    <col min="10" max="10" width="24" customWidth="1"/>
    <col min="11" max="12" width="18" customWidth="1"/>
    <col min="13" max="17" width="12" customWidth="1"/>
    <col min="18" max="18" width="18" customWidth="1"/>
    <col min="19" max="19" width="14" customWidth="1"/>
    <col min="20" max="20" width="15" customWidth="1"/>
    <col min="21" max="21" width="12" customWidth="1"/>
    <col min="22" max="22" width="12.54296875" style="11" customWidth="1"/>
    <col min="23" max="23" width="18.26953125" style="11" customWidth="1"/>
    <col min="24" max="24" width="13.26953125" style="11" customWidth="1"/>
    <col min="25" max="25" width="12.08984375" style="11" customWidth="1"/>
    <col min="26" max="26" width="9.26953125" style="11" bestFit="1" customWidth="1"/>
    <col min="27" max="27" width="11.6328125" style="9" customWidth="1"/>
    <col min="28" max="28" width="12.36328125" customWidth="1"/>
    <col min="29" max="29" width="16.81640625" customWidth="1"/>
    <col min="30" max="30" width="18.08984375" customWidth="1"/>
  </cols>
  <sheetData>
    <row r="1" spans="1:29" x14ac:dyDescent="0.35">
      <c r="A1" s="5" t="s">
        <v>0</v>
      </c>
      <c r="B1" s="6" t="s">
        <v>1</v>
      </c>
      <c r="C1" s="5" t="s">
        <v>2</v>
      </c>
      <c r="D1" s="5" t="s">
        <v>3</v>
      </c>
      <c r="E1" s="5" t="s">
        <v>4</v>
      </c>
      <c r="F1" s="5" t="s">
        <v>5</v>
      </c>
      <c r="G1" s="5" t="s">
        <v>6</v>
      </c>
      <c r="H1" s="5" t="s">
        <v>7</v>
      </c>
      <c r="I1" s="5" t="s">
        <v>8</v>
      </c>
      <c r="J1" s="5" t="s">
        <v>9</v>
      </c>
      <c r="K1" s="5" t="s">
        <v>10</v>
      </c>
      <c r="L1" s="5" t="s">
        <v>11</v>
      </c>
      <c r="M1" s="5" t="s">
        <v>12</v>
      </c>
      <c r="N1" s="5" t="s">
        <v>13</v>
      </c>
      <c r="O1" s="5" t="s">
        <v>14</v>
      </c>
      <c r="P1" s="5" t="s">
        <v>16</v>
      </c>
      <c r="Q1" s="5" t="s">
        <v>18</v>
      </c>
      <c r="R1" s="5" t="s">
        <v>19</v>
      </c>
      <c r="S1" s="5" t="s">
        <v>20</v>
      </c>
      <c r="T1" s="5" t="s">
        <v>21</v>
      </c>
      <c r="U1" s="10" t="s">
        <v>7209</v>
      </c>
      <c r="V1" s="10" t="s">
        <v>7210</v>
      </c>
      <c r="W1" s="10" t="s">
        <v>7211</v>
      </c>
      <c r="X1" s="10" t="s">
        <v>7212</v>
      </c>
      <c r="Y1" s="12" t="s">
        <v>17</v>
      </c>
      <c r="Z1" s="8" t="s">
        <v>7213</v>
      </c>
      <c r="AA1" s="5" t="s">
        <v>7214</v>
      </c>
      <c r="AB1" s="5" t="s">
        <v>7215</v>
      </c>
      <c r="AC1" s="5" t="s">
        <v>7216</v>
      </c>
    </row>
    <row r="2" spans="1:29" x14ac:dyDescent="0.35">
      <c r="A2" t="s">
        <v>22</v>
      </c>
      <c r="B2" s="7">
        <v>45658</v>
      </c>
      <c r="C2" t="s">
        <v>23</v>
      </c>
      <c r="D2" t="s">
        <v>24</v>
      </c>
      <c r="E2" t="s">
        <v>25</v>
      </c>
      <c r="F2">
        <v>24</v>
      </c>
      <c r="G2" t="s">
        <v>26</v>
      </c>
      <c r="H2" t="s">
        <v>27</v>
      </c>
      <c r="I2" t="s">
        <v>28</v>
      </c>
      <c r="J2" t="s">
        <v>29</v>
      </c>
      <c r="K2" t="s">
        <v>30</v>
      </c>
      <c r="L2" t="s">
        <v>31</v>
      </c>
      <c r="M2">
        <v>1</v>
      </c>
      <c r="N2" s="2">
        <v>5999</v>
      </c>
      <c r="O2" s="3">
        <v>0.1</v>
      </c>
      <c r="P2" s="2">
        <v>3900</v>
      </c>
      <c r="Q2" t="s">
        <v>32</v>
      </c>
      <c r="R2" t="s">
        <v>33</v>
      </c>
      <c r="S2" t="s">
        <v>34</v>
      </c>
      <c r="T2" s="4">
        <v>3</v>
      </c>
      <c r="U2" s="11">
        <f t="shared" ref="U2:U65" si="0">M2*N2</f>
        <v>5999</v>
      </c>
      <c r="V2" s="11">
        <f>tbl_EcommerceSales[[#This Row],[Gross_Sales]]*tbl_EcommerceSales[[#This Row],[Discount]]</f>
        <v>599.9</v>
      </c>
      <c r="W2" s="11">
        <f>tbl_EcommerceSales[[#This Row],[Gross_Sales]]-tbl_EcommerceSales[[#This Row],[Discount_Amount]]</f>
        <v>5399.1</v>
      </c>
      <c r="X2" s="11">
        <f>tbl_EcommerceSales[[#This Row],[Quantity]] * _xlfn.XLOOKUP(tbl_EcommerceSales[[#This Row],[Product_ID]], Product_Master!A:A, Product_Master!F:F)</f>
        <v>3900</v>
      </c>
      <c r="Y2" s="11">
        <f>tbl_EcommerceSales[[#This Row],[Net_Revenue]]-tbl_EcommerceSales[[#This Row],[Total_Cost]]</f>
        <v>1499.1000000000004</v>
      </c>
      <c r="Z2" s="9">
        <f>IFERROR(#REF!/tbl_EcommerceSales[[#This Row],[Total_Cost]], 0)</f>
        <v>0</v>
      </c>
      <c r="AA2" t="str">
        <f>TEXT(tbl_EcommerceSales[[#This Row],[Order_Date]],"mmm")</f>
        <v>Jan</v>
      </c>
      <c r="AB2">
        <f>YEAR(tbl_EcommerceSales[[#This Row],[Order_Date]])</f>
        <v>2025</v>
      </c>
      <c r="AC2" t="str">
        <f>IF(tbl_EcommerceSales[[#This Row],[Age]]&lt;18,"Under 18",IF(tbl_EcommerceSales[[#This Row],[Age]]&lt;=25,"18-25",IF(tbl_EcommerceSales[[#This Row],[Age]]&lt;=35,"26-35",IF(tbl_EcommerceSales[[#This Row],[Age]]&lt;=45,"36-45",IF(tbl_EcommerceSales[[#This Row],[Age]]&lt;=55,"46-55","56+")))))</f>
        <v>18-25</v>
      </c>
    </row>
    <row r="3" spans="1:29" x14ac:dyDescent="0.35">
      <c r="A3" t="s">
        <v>35</v>
      </c>
      <c r="B3" s="7">
        <v>45658</v>
      </c>
      <c r="C3" t="s">
        <v>36</v>
      </c>
      <c r="D3" t="s">
        <v>37</v>
      </c>
      <c r="E3" t="s">
        <v>25</v>
      </c>
      <c r="F3">
        <v>47</v>
      </c>
      <c r="G3" t="s">
        <v>38</v>
      </c>
      <c r="H3" t="s">
        <v>39</v>
      </c>
      <c r="I3" t="s">
        <v>40</v>
      </c>
      <c r="J3" t="s">
        <v>41</v>
      </c>
      <c r="K3" t="s">
        <v>42</v>
      </c>
      <c r="L3" t="s">
        <v>43</v>
      </c>
      <c r="M3">
        <v>1</v>
      </c>
      <c r="N3" s="2">
        <v>699</v>
      </c>
      <c r="O3" s="3">
        <v>0.1</v>
      </c>
      <c r="P3" s="2">
        <v>310</v>
      </c>
      <c r="Q3" t="s">
        <v>44</v>
      </c>
      <c r="R3" t="s">
        <v>33</v>
      </c>
      <c r="S3" t="s">
        <v>34</v>
      </c>
      <c r="T3" s="4">
        <v>4</v>
      </c>
      <c r="U3" s="11">
        <f t="shared" si="0"/>
        <v>699</v>
      </c>
      <c r="V3" s="11">
        <f>tbl_EcommerceSales[[#This Row],[Gross_Sales]]*tbl_EcommerceSales[[#This Row],[Discount]]</f>
        <v>69.900000000000006</v>
      </c>
      <c r="W3" s="11">
        <f>tbl_EcommerceSales[[#This Row],[Gross_Sales]]-tbl_EcommerceSales[[#This Row],[Discount_Amount]]</f>
        <v>629.1</v>
      </c>
      <c r="X3" s="11">
        <f>tbl_EcommerceSales[[#This Row],[Quantity]] * _xlfn.XLOOKUP(tbl_EcommerceSales[[#This Row],[Product_ID]], Product_Master!A:A, Product_Master!F:F)</f>
        <v>310</v>
      </c>
      <c r="Y3" s="11">
        <f>tbl_EcommerceSales[[#This Row],[Net_Revenue]]-tbl_EcommerceSales[[#This Row],[Total_Cost]]</f>
        <v>319.10000000000002</v>
      </c>
      <c r="Z3" s="9">
        <f>IFERROR(#REF!/tbl_EcommerceSales[[#This Row],[Total_Cost]], 0)</f>
        <v>0</v>
      </c>
      <c r="AA3" t="str">
        <f>TEXT(tbl_EcommerceSales[[#This Row],[Order_Date]],"mmm")</f>
        <v>Jan</v>
      </c>
      <c r="AB3">
        <f>YEAR(tbl_EcommerceSales[[#This Row],[Order_Date]])</f>
        <v>2025</v>
      </c>
      <c r="AC3" t="str">
        <f>IF(tbl_EcommerceSales[[#This Row],[Age]]&lt;18,"Under 18",IF(tbl_EcommerceSales[[#This Row],[Age]]&lt;=25,"18-25",IF(tbl_EcommerceSales[[#This Row],[Age]]&lt;=35,"26-35",IF(tbl_EcommerceSales[[#This Row],[Age]]&lt;=45,"36-45",IF(tbl_EcommerceSales[[#This Row],[Age]]&lt;=55,"46-55","56+")))))</f>
        <v>46-55</v>
      </c>
    </row>
    <row r="4" spans="1:29" x14ac:dyDescent="0.35">
      <c r="A4" t="s">
        <v>45</v>
      </c>
      <c r="B4" s="7">
        <v>45658</v>
      </c>
      <c r="C4" t="s">
        <v>46</v>
      </c>
      <c r="D4" t="s">
        <v>47</v>
      </c>
      <c r="E4" t="s">
        <v>48</v>
      </c>
      <c r="F4">
        <v>24</v>
      </c>
      <c r="G4" t="s">
        <v>38</v>
      </c>
      <c r="H4" t="s">
        <v>39</v>
      </c>
      <c r="I4" t="s">
        <v>40</v>
      </c>
      <c r="J4" t="s">
        <v>41</v>
      </c>
      <c r="K4" t="s">
        <v>42</v>
      </c>
      <c r="L4" t="s">
        <v>43</v>
      </c>
      <c r="M4">
        <v>1</v>
      </c>
      <c r="N4" s="2">
        <v>699</v>
      </c>
      <c r="O4" s="3">
        <v>0.2</v>
      </c>
      <c r="P4" s="2">
        <v>310</v>
      </c>
      <c r="Q4" t="s">
        <v>32</v>
      </c>
      <c r="R4" t="s">
        <v>33</v>
      </c>
      <c r="S4" t="s">
        <v>34</v>
      </c>
      <c r="T4" s="4">
        <v>5</v>
      </c>
      <c r="U4" s="11">
        <f t="shared" si="0"/>
        <v>699</v>
      </c>
      <c r="V4" s="11">
        <f>tbl_EcommerceSales[[#This Row],[Gross_Sales]]*tbl_EcommerceSales[[#This Row],[Discount]]</f>
        <v>139.80000000000001</v>
      </c>
      <c r="W4" s="11">
        <f>tbl_EcommerceSales[[#This Row],[Gross_Sales]]-tbl_EcommerceSales[[#This Row],[Discount_Amount]]</f>
        <v>559.20000000000005</v>
      </c>
      <c r="X4" s="11">
        <f>tbl_EcommerceSales[[#This Row],[Quantity]] * _xlfn.XLOOKUP(tbl_EcommerceSales[[#This Row],[Product_ID]], Product_Master!A:A, Product_Master!F:F)</f>
        <v>310</v>
      </c>
      <c r="Y4" s="11">
        <f>tbl_EcommerceSales[[#This Row],[Net_Revenue]]-tbl_EcommerceSales[[#This Row],[Total_Cost]]</f>
        <v>249.20000000000005</v>
      </c>
      <c r="Z4" s="9">
        <f>IFERROR(#REF!/tbl_EcommerceSales[[#This Row],[Total_Cost]], 0)</f>
        <v>0</v>
      </c>
      <c r="AA4" t="str">
        <f>TEXT(tbl_EcommerceSales[[#This Row],[Order_Date]],"mmm")</f>
        <v>Jan</v>
      </c>
      <c r="AB4">
        <f>YEAR(tbl_EcommerceSales[[#This Row],[Order_Date]])</f>
        <v>2025</v>
      </c>
      <c r="AC4" t="str">
        <f>IF(tbl_EcommerceSales[[#This Row],[Age]]&lt;18,"Under 18",IF(tbl_EcommerceSales[[#This Row],[Age]]&lt;=25,"18-25",IF(tbl_EcommerceSales[[#This Row],[Age]]&lt;=35,"26-35",IF(tbl_EcommerceSales[[#This Row],[Age]]&lt;=45,"36-45",IF(tbl_EcommerceSales[[#This Row],[Age]]&lt;=55,"46-55","56+")))))</f>
        <v>18-25</v>
      </c>
    </row>
    <row r="5" spans="1:29" x14ac:dyDescent="0.35">
      <c r="A5" t="s">
        <v>49</v>
      </c>
      <c r="B5" s="7">
        <v>45658</v>
      </c>
      <c r="C5" t="s">
        <v>50</v>
      </c>
      <c r="D5" t="s">
        <v>51</v>
      </c>
      <c r="E5" t="s">
        <v>25</v>
      </c>
      <c r="F5">
        <v>42</v>
      </c>
      <c r="G5" t="s">
        <v>52</v>
      </c>
      <c r="H5" t="s">
        <v>27</v>
      </c>
      <c r="I5" t="s">
        <v>53</v>
      </c>
      <c r="J5" t="s">
        <v>54</v>
      </c>
      <c r="K5" t="s">
        <v>55</v>
      </c>
      <c r="L5" t="s">
        <v>56</v>
      </c>
      <c r="M5">
        <v>2</v>
      </c>
      <c r="N5" s="2">
        <v>799</v>
      </c>
      <c r="O5" s="3">
        <v>0.1</v>
      </c>
      <c r="P5" s="2">
        <v>780</v>
      </c>
      <c r="Q5" t="s">
        <v>32</v>
      </c>
      <c r="R5" t="s">
        <v>33</v>
      </c>
      <c r="S5" t="s">
        <v>57</v>
      </c>
      <c r="T5" s="4">
        <v>5</v>
      </c>
      <c r="U5" s="11">
        <f t="shared" si="0"/>
        <v>1598</v>
      </c>
      <c r="V5" s="11">
        <f>tbl_EcommerceSales[[#This Row],[Gross_Sales]]*tbl_EcommerceSales[[#This Row],[Discount]]</f>
        <v>159.80000000000001</v>
      </c>
      <c r="W5" s="11">
        <f>tbl_EcommerceSales[[#This Row],[Gross_Sales]]-tbl_EcommerceSales[[#This Row],[Discount_Amount]]</f>
        <v>1438.2</v>
      </c>
      <c r="X5" s="11">
        <f>tbl_EcommerceSales[[#This Row],[Quantity]] * _xlfn.XLOOKUP(tbl_EcommerceSales[[#This Row],[Product_ID]], Product_Master!A:A, Product_Master!F:F)</f>
        <v>780</v>
      </c>
      <c r="Y5" s="11">
        <f>tbl_EcommerceSales[[#This Row],[Net_Revenue]]-tbl_EcommerceSales[[#This Row],[Total_Cost]]</f>
        <v>658.2</v>
      </c>
      <c r="Z5" s="9">
        <f>IFERROR(#REF!/tbl_EcommerceSales[[#This Row],[Total_Cost]], 0)</f>
        <v>0</v>
      </c>
      <c r="AA5" t="str">
        <f>TEXT(tbl_EcommerceSales[[#This Row],[Order_Date]],"mmm")</f>
        <v>Jan</v>
      </c>
      <c r="AB5">
        <f>YEAR(tbl_EcommerceSales[[#This Row],[Order_Date]])</f>
        <v>2025</v>
      </c>
      <c r="AC5" t="str">
        <f>IF(tbl_EcommerceSales[[#This Row],[Age]]&lt;18,"Under 18",IF(tbl_EcommerceSales[[#This Row],[Age]]&lt;=25,"18-25",IF(tbl_EcommerceSales[[#This Row],[Age]]&lt;=35,"26-35",IF(tbl_EcommerceSales[[#This Row],[Age]]&lt;=45,"36-45",IF(tbl_EcommerceSales[[#This Row],[Age]]&lt;=55,"46-55","56+")))))</f>
        <v>36-45</v>
      </c>
    </row>
    <row r="6" spans="1:29" x14ac:dyDescent="0.35">
      <c r="A6" t="s">
        <v>58</v>
      </c>
      <c r="B6" s="7">
        <v>45658</v>
      </c>
      <c r="C6" t="s">
        <v>59</v>
      </c>
      <c r="D6" t="s">
        <v>60</v>
      </c>
      <c r="E6" t="s">
        <v>48</v>
      </c>
      <c r="F6">
        <v>34</v>
      </c>
      <c r="G6" t="s">
        <v>61</v>
      </c>
      <c r="H6" t="s">
        <v>27</v>
      </c>
      <c r="I6" t="s">
        <v>62</v>
      </c>
      <c r="J6" t="s">
        <v>63</v>
      </c>
      <c r="K6" t="s">
        <v>42</v>
      </c>
      <c r="L6" t="s">
        <v>43</v>
      </c>
      <c r="M6">
        <v>2</v>
      </c>
      <c r="N6" s="2">
        <v>499</v>
      </c>
      <c r="O6" s="3">
        <v>0.15</v>
      </c>
      <c r="P6" s="2">
        <v>440</v>
      </c>
      <c r="Q6" t="s">
        <v>32</v>
      </c>
      <c r="R6" t="s">
        <v>33</v>
      </c>
      <c r="S6" t="s">
        <v>34</v>
      </c>
      <c r="T6" s="4">
        <v>5</v>
      </c>
      <c r="U6" s="11">
        <f t="shared" si="0"/>
        <v>998</v>
      </c>
      <c r="V6" s="11">
        <f>tbl_EcommerceSales[[#This Row],[Gross_Sales]]*tbl_EcommerceSales[[#This Row],[Discount]]</f>
        <v>149.69999999999999</v>
      </c>
      <c r="W6" s="11">
        <f>tbl_EcommerceSales[[#This Row],[Gross_Sales]]-tbl_EcommerceSales[[#This Row],[Discount_Amount]]</f>
        <v>848.3</v>
      </c>
      <c r="X6" s="11">
        <f>tbl_EcommerceSales[[#This Row],[Quantity]] * _xlfn.XLOOKUP(tbl_EcommerceSales[[#This Row],[Product_ID]], Product_Master!A:A, Product_Master!F:F)</f>
        <v>440</v>
      </c>
      <c r="Y6" s="11">
        <f>tbl_EcommerceSales[[#This Row],[Net_Revenue]]-tbl_EcommerceSales[[#This Row],[Total_Cost]]</f>
        <v>408.29999999999995</v>
      </c>
      <c r="Z6" s="9">
        <f>IFERROR(#REF!/tbl_EcommerceSales[[#This Row],[Total_Cost]], 0)</f>
        <v>0</v>
      </c>
      <c r="AA6" t="str">
        <f>TEXT(tbl_EcommerceSales[[#This Row],[Order_Date]],"mmm")</f>
        <v>Jan</v>
      </c>
      <c r="AB6">
        <f>YEAR(tbl_EcommerceSales[[#This Row],[Order_Date]])</f>
        <v>2025</v>
      </c>
      <c r="AC6" t="str">
        <f>IF(tbl_EcommerceSales[[#This Row],[Age]]&lt;18,"Under 18",IF(tbl_EcommerceSales[[#This Row],[Age]]&lt;=25,"18-25",IF(tbl_EcommerceSales[[#This Row],[Age]]&lt;=35,"26-35",IF(tbl_EcommerceSales[[#This Row],[Age]]&lt;=45,"36-45",IF(tbl_EcommerceSales[[#This Row],[Age]]&lt;=55,"46-55","56+")))))</f>
        <v>26-35</v>
      </c>
    </row>
    <row r="7" spans="1:29" x14ac:dyDescent="0.35">
      <c r="A7" t="s">
        <v>64</v>
      </c>
      <c r="B7" s="7">
        <v>45658</v>
      </c>
      <c r="C7" t="s">
        <v>65</v>
      </c>
      <c r="D7" t="s">
        <v>66</v>
      </c>
      <c r="E7" t="s">
        <v>48</v>
      </c>
      <c r="F7">
        <v>42</v>
      </c>
      <c r="G7" t="s">
        <v>38</v>
      </c>
      <c r="H7" t="s">
        <v>39</v>
      </c>
      <c r="I7" t="s">
        <v>67</v>
      </c>
      <c r="J7" t="s">
        <v>68</v>
      </c>
      <c r="K7" t="s">
        <v>42</v>
      </c>
      <c r="L7" t="s">
        <v>43</v>
      </c>
      <c r="M7">
        <v>1</v>
      </c>
      <c r="N7" s="2">
        <v>799</v>
      </c>
      <c r="O7" s="3">
        <v>0.15</v>
      </c>
      <c r="P7" s="2">
        <v>360</v>
      </c>
      <c r="Q7" t="s">
        <v>32</v>
      </c>
      <c r="R7" t="s">
        <v>33</v>
      </c>
      <c r="S7" t="s">
        <v>34</v>
      </c>
      <c r="T7" s="4">
        <v>5</v>
      </c>
      <c r="U7" s="11">
        <f t="shared" si="0"/>
        <v>799</v>
      </c>
      <c r="V7" s="11">
        <f>tbl_EcommerceSales[[#This Row],[Gross_Sales]]*tbl_EcommerceSales[[#This Row],[Discount]]</f>
        <v>119.85</v>
      </c>
      <c r="W7" s="11">
        <f>tbl_EcommerceSales[[#This Row],[Gross_Sales]]-tbl_EcommerceSales[[#This Row],[Discount_Amount]]</f>
        <v>679.15</v>
      </c>
      <c r="X7" s="11">
        <f>tbl_EcommerceSales[[#This Row],[Quantity]] * _xlfn.XLOOKUP(tbl_EcommerceSales[[#This Row],[Product_ID]], Product_Master!A:A, Product_Master!F:F)</f>
        <v>360</v>
      </c>
      <c r="Y7" s="11">
        <f>tbl_EcommerceSales[[#This Row],[Net_Revenue]]-tbl_EcommerceSales[[#This Row],[Total_Cost]]</f>
        <v>319.14999999999998</v>
      </c>
      <c r="Z7" s="9">
        <f>IFERROR(#REF!/tbl_EcommerceSales[[#This Row],[Total_Cost]], 0)</f>
        <v>0</v>
      </c>
      <c r="AA7" t="str">
        <f>TEXT(tbl_EcommerceSales[[#This Row],[Order_Date]],"mmm")</f>
        <v>Jan</v>
      </c>
      <c r="AB7">
        <f>YEAR(tbl_EcommerceSales[[#This Row],[Order_Date]])</f>
        <v>2025</v>
      </c>
      <c r="AC7" t="str">
        <f>IF(tbl_EcommerceSales[[#This Row],[Age]]&lt;18,"Under 18",IF(tbl_EcommerceSales[[#This Row],[Age]]&lt;=25,"18-25",IF(tbl_EcommerceSales[[#This Row],[Age]]&lt;=35,"26-35",IF(tbl_EcommerceSales[[#This Row],[Age]]&lt;=45,"36-45",IF(tbl_EcommerceSales[[#This Row],[Age]]&lt;=55,"46-55","56+")))))</f>
        <v>36-45</v>
      </c>
    </row>
    <row r="8" spans="1:29" x14ac:dyDescent="0.35">
      <c r="A8" t="s">
        <v>69</v>
      </c>
      <c r="B8" s="7">
        <v>45658</v>
      </c>
      <c r="C8" t="s">
        <v>70</v>
      </c>
      <c r="D8" t="s">
        <v>60</v>
      </c>
      <c r="E8" t="s">
        <v>48</v>
      </c>
      <c r="F8">
        <v>44</v>
      </c>
      <c r="G8" t="s">
        <v>71</v>
      </c>
      <c r="H8" t="s">
        <v>72</v>
      </c>
      <c r="I8" t="s">
        <v>73</v>
      </c>
      <c r="J8" t="s">
        <v>74</v>
      </c>
      <c r="K8" t="s">
        <v>55</v>
      </c>
      <c r="L8" t="s">
        <v>75</v>
      </c>
      <c r="M8">
        <v>1</v>
      </c>
      <c r="N8" s="2">
        <v>2899</v>
      </c>
      <c r="O8" s="3">
        <v>0.05</v>
      </c>
      <c r="P8" s="2">
        <v>1700</v>
      </c>
      <c r="Q8" t="s">
        <v>76</v>
      </c>
      <c r="R8" t="s">
        <v>33</v>
      </c>
      <c r="S8" t="s">
        <v>34</v>
      </c>
      <c r="T8" s="4">
        <v>5</v>
      </c>
      <c r="U8" s="11">
        <f t="shared" si="0"/>
        <v>2899</v>
      </c>
      <c r="V8" s="11">
        <f>tbl_EcommerceSales[[#This Row],[Gross_Sales]]*tbl_EcommerceSales[[#This Row],[Discount]]</f>
        <v>144.95000000000002</v>
      </c>
      <c r="W8" s="11">
        <f>tbl_EcommerceSales[[#This Row],[Gross_Sales]]-tbl_EcommerceSales[[#This Row],[Discount_Amount]]</f>
        <v>2754.05</v>
      </c>
      <c r="X8" s="11">
        <f>tbl_EcommerceSales[[#This Row],[Quantity]] * _xlfn.XLOOKUP(tbl_EcommerceSales[[#This Row],[Product_ID]], Product_Master!A:A, Product_Master!F:F)</f>
        <v>1700</v>
      </c>
      <c r="Y8" s="11">
        <f>tbl_EcommerceSales[[#This Row],[Net_Revenue]]-tbl_EcommerceSales[[#This Row],[Total_Cost]]</f>
        <v>1054.0500000000002</v>
      </c>
      <c r="Z8" s="9">
        <f>IFERROR(#REF!/tbl_EcommerceSales[[#This Row],[Total_Cost]], 0)</f>
        <v>0</v>
      </c>
      <c r="AA8" t="str">
        <f>TEXT(tbl_EcommerceSales[[#This Row],[Order_Date]],"mmm")</f>
        <v>Jan</v>
      </c>
      <c r="AB8">
        <f>YEAR(tbl_EcommerceSales[[#This Row],[Order_Date]])</f>
        <v>2025</v>
      </c>
      <c r="AC8" t="str">
        <f>IF(tbl_EcommerceSales[[#This Row],[Age]]&lt;18,"Under 18",IF(tbl_EcommerceSales[[#This Row],[Age]]&lt;=25,"18-25",IF(tbl_EcommerceSales[[#This Row],[Age]]&lt;=35,"26-35",IF(tbl_EcommerceSales[[#This Row],[Age]]&lt;=45,"36-45",IF(tbl_EcommerceSales[[#This Row],[Age]]&lt;=55,"46-55","56+")))))</f>
        <v>36-45</v>
      </c>
    </row>
    <row r="9" spans="1:29" x14ac:dyDescent="0.35">
      <c r="A9" t="s">
        <v>77</v>
      </c>
      <c r="B9" s="7">
        <v>45658</v>
      </c>
      <c r="C9" t="s">
        <v>78</v>
      </c>
      <c r="D9" t="s">
        <v>79</v>
      </c>
      <c r="E9" t="s">
        <v>48</v>
      </c>
      <c r="F9">
        <v>22</v>
      </c>
      <c r="G9" t="s">
        <v>61</v>
      </c>
      <c r="H9" t="s">
        <v>27</v>
      </c>
      <c r="I9" t="s">
        <v>80</v>
      </c>
      <c r="J9" t="s">
        <v>81</v>
      </c>
      <c r="K9" t="s">
        <v>82</v>
      </c>
      <c r="L9" t="s">
        <v>83</v>
      </c>
      <c r="M9">
        <v>1</v>
      </c>
      <c r="N9" s="2">
        <v>2499</v>
      </c>
      <c r="O9" s="3">
        <v>0.1</v>
      </c>
      <c r="P9" s="2">
        <v>1550</v>
      </c>
      <c r="Q9" t="s">
        <v>32</v>
      </c>
      <c r="R9" t="s">
        <v>33</v>
      </c>
      <c r="S9" t="s">
        <v>34</v>
      </c>
      <c r="T9" s="4">
        <v>3</v>
      </c>
      <c r="U9" s="11">
        <f t="shared" si="0"/>
        <v>2499</v>
      </c>
      <c r="V9" s="11">
        <f>tbl_EcommerceSales[[#This Row],[Gross_Sales]]*tbl_EcommerceSales[[#This Row],[Discount]]</f>
        <v>249.9</v>
      </c>
      <c r="W9" s="11">
        <f>tbl_EcommerceSales[[#This Row],[Gross_Sales]]-tbl_EcommerceSales[[#This Row],[Discount_Amount]]</f>
        <v>2249.1</v>
      </c>
      <c r="X9" s="11">
        <f>tbl_EcommerceSales[[#This Row],[Quantity]] * _xlfn.XLOOKUP(tbl_EcommerceSales[[#This Row],[Product_ID]], Product_Master!A:A, Product_Master!F:F)</f>
        <v>1550</v>
      </c>
      <c r="Y9" s="11">
        <f>tbl_EcommerceSales[[#This Row],[Net_Revenue]]-tbl_EcommerceSales[[#This Row],[Total_Cost]]</f>
        <v>699.09999999999991</v>
      </c>
      <c r="Z9" s="9">
        <f>IFERROR(#REF!/tbl_EcommerceSales[[#This Row],[Total_Cost]], 0)</f>
        <v>0</v>
      </c>
      <c r="AA9" t="str">
        <f>TEXT(tbl_EcommerceSales[[#This Row],[Order_Date]],"mmm")</f>
        <v>Jan</v>
      </c>
      <c r="AB9">
        <f>YEAR(tbl_EcommerceSales[[#This Row],[Order_Date]])</f>
        <v>2025</v>
      </c>
      <c r="AC9" t="str">
        <f>IF(tbl_EcommerceSales[[#This Row],[Age]]&lt;18,"Under 18",IF(tbl_EcommerceSales[[#This Row],[Age]]&lt;=25,"18-25",IF(tbl_EcommerceSales[[#This Row],[Age]]&lt;=35,"26-35",IF(tbl_EcommerceSales[[#This Row],[Age]]&lt;=45,"36-45",IF(tbl_EcommerceSales[[#This Row],[Age]]&lt;=55,"46-55","56+")))))</f>
        <v>18-25</v>
      </c>
    </row>
    <row r="10" spans="1:29" x14ac:dyDescent="0.35">
      <c r="A10" t="s">
        <v>84</v>
      </c>
      <c r="B10" s="7">
        <v>45658</v>
      </c>
      <c r="C10" t="s">
        <v>85</v>
      </c>
      <c r="D10" t="s">
        <v>86</v>
      </c>
      <c r="E10" t="s">
        <v>48</v>
      </c>
      <c r="F10">
        <v>20</v>
      </c>
      <c r="G10" t="s">
        <v>87</v>
      </c>
      <c r="H10" t="s">
        <v>88</v>
      </c>
      <c r="I10" t="s">
        <v>89</v>
      </c>
      <c r="J10" t="s">
        <v>90</v>
      </c>
      <c r="K10" t="s">
        <v>91</v>
      </c>
      <c r="L10" t="s">
        <v>92</v>
      </c>
      <c r="M10">
        <v>1</v>
      </c>
      <c r="N10" s="2">
        <v>599</v>
      </c>
      <c r="O10" s="3">
        <v>0.05</v>
      </c>
      <c r="P10" s="2">
        <v>260</v>
      </c>
      <c r="Q10" t="s">
        <v>32</v>
      </c>
      <c r="R10" t="s">
        <v>93</v>
      </c>
      <c r="S10" t="s">
        <v>57</v>
      </c>
      <c r="T10" s="4">
        <v>5</v>
      </c>
      <c r="U10" s="11">
        <f t="shared" si="0"/>
        <v>599</v>
      </c>
      <c r="V10" s="11">
        <f>tbl_EcommerceSales[[#This Row],[Gross_Sales]]*tbl_EcommerceSales[[#This Row],[Discount]]</f>
        <v>29.950000000000003</v>
      </c>
      <c r="W10" s="11">
        <f>tbl_EcommerceSales[[#This Row],[Gross_Sales]]-tbl_EcommerceSales[[#This Row],[Discount_Amount]]</f>
        <v>569.04999999999995</v>
      </c>
      <c r="X10" s="11">
        <f>tbl_EcommerceSales[[#This Row],[Quantity]] * _xlfn.XLOOKUP(tbl_EcommerceSales[[#This Row],[Product_ID]], Product_Master!A:A, Product_Master!F:F)</f>
        <v>260</v>
      </c>
      <c r="Y10" s="11">
        <f>tbl_EcommerceSales[[#This Row],[Net_Revenue]]-tbl_EcommerceSales[[#This Row],[Total_Cost]]</f>
        <v>309.04999999999995</v>
      </c>
      <c r="Z10" s="9">
        <f>IFERROR(#REF!/tbl_EcommerceSales[[#This Row],[Total_Cost]], 0)</f>
        <v>0</v>
      </c>
      <c r="AA10" t="str">
        <f>TEXT(tbl_EcommerceSales[[#This Row],[Order_Date]],"mmm")</f>
        <v>Jan</v>
      </c>
      <c r="AB10">
        <f>YEAR(tbl_EcommerceSales[[#This Row],[Order_Date]])</f>
        <v>2025</v>
      </c>
      <c r="AC10" t="str">
        <f>IF(tbl_EcommerceSales[[#This Row],[Age]]&lt;18,"Under 18",IF(tbl_EcommerceSales[[#This Row],[Age]]&lt;=25,"18-25",IF(tbl_EcommerceSales[[#This Row],[Age]]&lt;=35,"26-35",IF(tbl_EcommerceSales[[#This Row],[Age]]&lt;=45,"36-45",IF(tbl_EcommerceSales[[#This Row],[Age]]&lt;=55,"46-55","56+")))))</f>
        <v>18-25</v>
      </c>
    </row>
    <row r="11" spans="1:29" x14ac:dyDescent="0.35">
      <c r="A11" t="s">
        <v>94</v>
      </c>
      <c r="B11" s="7">
        <v>45658</v>
      </c>
      <c r="C11" t="s">
        <v>95</v>
      </c>
      <c r="D11" t="s">
        <v>51</v>
      </c>
      <c r="E11" t="s">
        <v>48</v>
      </c>
      <c r="F11">
        <v>45</v>
      </c>
      <c r="G11" t="s">
        <v>96</v>
      </c>
      <c r="H11" t="s">
        <v>39</v>
      </c>
      <c r="I11" t="s">
        <v>80</v>
      </c>
      <c r="J11" t="s">
        <v>81</v>
      </c>
      <c r="K11" t="s">
        <v>82</v>
      </c>
      <c r="L11" t="s">
        <v>83</v>
      </c>
      <c r="M11">
        <v>1</v>
      </c>
      <c r="N11" s="2">
        <v>2499</v>
      </c>
      <c r="O11" s="3">
        <v>0.3</v>
      </c>
      <c r="P11" s="2">
        <v>1550</v>
      </c>
      <c r="Q11" t="s">
        <v>32</v>
      </c>
      <c r="R11" t="s">
        <v>33</v>
      </c>
      <c r="S11" t="s">
        <v>57</v>
      </c>
      <c r="T11" s="4">
        <v>4</v>
      </c>
      <c r="U11" s="11">
        <f t="shared" si="0"/>
        <v>2499</v>
      </c>
      <c r="V11" s="11">
        <f>tbl_EcommerceSales[[#This Row],[Gross_Sales]]*tbl_EcommerceSales[[#This Row],[Discount]]</f>
        <v>749.69999999999993</v>
      </c>
      <c r="W11" s="11">
        <f>tbl_EcommerceSales[[#This Row],[Gross_Sales]]-tbl_EcommerceSales[[#This Row],[Discount_Amount]]</f>
        <v>1749.3000000000002</v>
      </c>
      <c r="X11" s="11">
        <f>tbl_EcommerceSales[[#This Row],[Quantity]] * _xlfn.XLOOKUP(tbl_EcommerceSales[[#This Row],[Product_ID]], Product_Master!A:A, Product_Master!F:F)</f>
        <v>1550</v>
      </c>
      <c r="Y11" s="11">
        <f>tbl_EcommerceSales[[#This Row],[Net_Revenue]]-tbl_EcommerceSales[[#This Row],[Total_Cost]]</f>
        <v>199.30000000000018</v>
      </c>
      <c r="Z11" s="9">
        <f>IFERROR(#REF!/tbl_EcommerceSales[[#This Row],[Total_Cost]], 0)</f>
        <v>0</v>
      </c>
      <c r="AA11" t="str">
        <f>TEXT(tbl_EcommerceSales[[#This Row],[Order_Date]],"mmm")</f>
        <v>Jan</v>
      </c>
      <c r="AB11">
        <f>YEAR(tbl_EcommerceSales[[#This Row],[Order_Date]])</f>
        <v>2025</v>
      </c>
      <c r="AC11" t="str">
        <f>IF(tbl_EcommerceSales[[#This Row],[Age]]&lt;18,"Under 18",IF(tbl_EcommerceSales[[#This Row],[Age]]&lt;=25,"18-25",IF(tbl_EcommerceSales[[#This Row],[Age]]&lt;=35,"26-35",IF(tbl_EcommerceSales[[#This Row],[Age]]&lt;=45,"36-45",IF(tbl_EcommerceSales[[#This Row],[Age]]&lt;=55,"46-55","56+")))))</f>
        <v>36-45</v>
      </c>
    </row>
    <row r="12" spans="1:29" x14ac:dyDescent="0.35">
      <c r="A12" t="s">
        <v>97</v>
      </c>
      <c r="B12" s="7">
        <v>45658</v>
      </c>
      <c r="C12" t="s">
        <v>98</v>
      </c>
      <c r="D12" t="s">
        <v>47</v>
      </c>
      <c r="E12" t="s">
        <v>25</v>
      </c>
      <c r="F12">
        <v>43</v>
      </c>
      <c r="G12" t="s">
        <v>99</v>
      </c>
      <c r="H12" t="s">
        <v>88</v>
      </c>
      <c r="I12" t="s">
        <v>62</v>
      </c>
      <c r="J12" t="s">
        <v>63</v>
      </c>
      <c r="K12" t="s">
        <v>42</v>
      </c>
      <c r="L12" t="s">
        <v>43</v>
      </c>
      <c r="M12">
        <v>2</v>
      </c>
      <c r="N12" s="2">
        <v>499</v>
      </c>
      <c r="O12" s="3">
        <v>0.1</v>
      </c>
      <c r="P12" s="2">
        <v>440</v>
      </c>
      <c r="Q12" t="s">
        <v>44</v>
      </c>
      <c r="R12" t="s">
        <v>33</v>
      </c>
      <c r="S12" t="s">
        <v>34</v>
      </c>
      <c r="T12" s="4">
        <v>4</v>
      </c>
      <c r="U12" s="11">
        <f t="shared" si="0"/>
        <v>998</v>
      </c>
      <c r="V12" s="11">
        <f>tbl_EcommerceSales[[#This Row],[Gross_Sales]]*tbl_EcommerceSales[[#This Row],[Discount]]</f>
        <v>99.800000000000011</v>
      </c>
      <c r="W12" s="11">
        <f>tbl_EcommerceSales[[#This Row],[Gross_Sales]]-tbl_EcommerceSales[[#This Row],[Discount_Amount]]</f>
        <v>898.2</v>
      </c>
      <c r="X12" s="11">
        <f>tbl_EcommerceSales[[#This Row],[Quantity]] * _xlfn.XLOOKUP(tbl_EcommerceSales[[#This Row],[Product_ID]], Product_Master!A:A, Product_Master!F:F)</f>
        <v>440</v>
      </c>
      <c r="Y12" s="11">
        <f>tbl_EcommerceSales[[#This Row],[Net_Revenue]]-tbl_EcommerceSales[[#This Row],[Total_Cost]]</f>
        <v>458.20000000000005</v>
      </c>
      <c r="Z12" s="9">
        <f>IFERROR(#REF!/tbl_EcommerceSales[[#This Row],[Total_Cost]], 0)</f>
        <v>0</v>
      </c>
      <c r="AA12" t="str">
        <f>TEXT(tbl_EcommerceSales[[#This Row],[Order_Date]],"mmm")</f>
        <v>Jan</v>
      </c>
      <c r="AB12">
        <f>YEAR(tbl_EcommerceSales[[#This Row],[Order_Date]])</f>
        <v>2025</v>
      </c>
      <c r="AC12" t="str">
        <f>IF(tbl_EcommerceSales[[#This Row],[Age]]&lt;18,"Under 18",IF(tbl_EcommerceSales[[#This Row],[Age]]&lt;=25,"18-25",IF(tbl_EcommerceSales[[#This Row],[Age]]&lt;=35,"26-35",IF(tbl_EcommerceSales[[#This Row],[Age]]&lt;=45,"36-45",IF(tbl_EcommerceSales[[#This Row],[Age]]&lt;=55,"46-55","56+")))))</f>
        <v>36-45</v>
      </c>
    </row>
    <row r="13" spans="1:29" x14ac:dyDescent="0.35">
      <c r="A13" t="s">
        <v>100</v>
      </c>
      <c r="B13" s="7">
        <v>45658</v>
      </c>
      <c r="C13" t="s">
        <v>101</v>
      </c>
      <c r="D13" t="s">
        <v>102</v>
      </c>
      <c r="E13" t="s">
        <v>25</v>
      </c>
      <c r="F13">
        <v>36</v>
      </c>
      <c r="G13" t="s">
        <v>103</v>
      </c>
      <c r="H13" t="s">
        <v>27</v>
      </c>
      <c r="I13" t="s">
        <v>73</v>
      </c>
      <c r="J13" t="s">
        <v>74</v>
      </c>
      <c r="K13" t="s">
        <v>55</v>
      </c>
      <c r="L13" t="s">
        <v>75</v>
      </c>
      <c r="M13">
        <v>1</v>
      </c>
      <c r="N13" s="2">
        <v>2899</v>
      </c>
      <c r="O13" s="3">
        <v>0.05</v>
      </c>
      <c r="P13" s="2">
        <v>1700</v>
      </c>
      <c r="Q13" t="s">
        <v>32</v>
      </c>
      <c r="R13" t="s">
        <v>33</v>
      </c>
      <c r="S13" t="s">
        <v>57</v>
      </c>
      <c r="T13" s="4">
        <v>5</v>
      </c>
      <c r="U13" s="11">
        <f t="shared" si="0"/>
        <v>2899</v>
      </c>
      <c r="V13" s="11">
        <f>tbl_EcommerceSales[[#This Row],[Gross_Sales]]*tbl_EcommerceSales[[#This Row],[Discount]]</f>
        <v>144.95000000000002</v>
      </c>
      <c r="W13" s="11">
        <f>tbl_EcommerceSales[[#This Row],[Gross_Sales]]-tbl_EcommerceSales[[#This Row],[Discount_Amount]]</f>
        <v>2754.05</v>
      </c>
      <c r="X13" s="11">
        <f>tbl_EcommerceSales[[#This Row],[Quantity]] * _xlfn.XLOOKUP(tbl_EcommerceSales[[#This Row],[Product_ID]], Product_Master!A:A, Product_Master!F:F)</f>
        <v>1700</v>
      </c>
      <c r="Y13" s="11">
        <f>tbl_EcommerceSales[[#This Row],[Net_Revenue]]-tbl_EcommerceSales[[#This Row],[Total_Cost]]</f>
        <v>1054.0500000000002</v>
      </c>
      <c r="Z13" s="9">
        <f>IFERROR(#REF!/tbl_EcommerceSales[[#This Row],[Total_Cost]], 0)</f>
        <v>0</v>
      </c>
      <c r="AA13" t="str">
        <f>TEXT(tbl_EcommerceSales[[#This Row],[Order_Date]],"mmm")</f>
        <v>Jan</v>
      </c>
      <c r="AB13">
        <f>YEAR(tbl_EcommerceSales[[#This Row],[Order_Date]])</f>
        <v>2025</v>
      </c>
      <c r="AC13" t="str">
        <f>IF(tbl_EcommerceSales[[#This Row],[Age]]&lt;18,"Under 18",IF(tbl_EcommerceSales[[#This Row],[Age]]&lt;=25,"18-25",IF(tbl_EcommerceSales[[#This Row],[Age]]&lt;=35,"26-35",IF(tbl_EcommerceSales[[#This Row],[Age]]&lt;=45,"36-45",IF(tbl_EcommerceSales[[#This Row],[Age]]&lt;=55,"46-55","56+")))))</f>
        <v>36-45</v>
      </c>
    </row>
    <row r="14" spans="1:29" x14ac:dyDescent="0.35">
      <c r="A14" t="s">
        <v>104</v>
      </c>
      <c r="B14" s="7">
        <v>45658</v>
      </c>
      <c r="C14" t="s">
        <v>105</v>
      </c>
      <c r="D14" t="s">
        <v>106</v>
      </c>
      <c r="E14" t="s">
        <v>25</v>
      </c>
      <c r="F14">
        <v>37</v>
      </c>
      <c r="G14" t="s">
        <v>107</v>
      </c>
      <c r="H14" t="s">
        <v>39</v>
      </c>
      <c r="I14" t="s">
        <v>80</v>
      </c>
      <c r="J14" t="s">
        <v>81</v>
      </c>
      <c r="K14" t="s">
        <v>82</v>
      </c>
      <c r="L14" t="s">
        <v>83</v>
      </c>
      <c r="M14">
        <v>2</v>
      </c>
      <c r="N14" s="2">
        <v>2499</v>
      </c>
      <c r="O14" s="3">
        <v>0</v>
      </c>
      <c r="P14" s="2">
        <v>3100</v>
      </c>
      <c r="Q14" t="s">
        <v>44</v>
      </c>
      <c r="R14" t="s">
        <v>33</v>
      </c>
      <c r="S14" t="s">
        <v>34</v>
      </c>
      <c r="T14" s="4">
        <v>4</v>
      </c>
      <c r="U14" s="11">
        <f t="shared" si="0"/>
        <v>4998</v>
      </c>
      <c r="V14" s="11">
        <f>tbl_EcommerceSales[[#This Row],[Gross_Sales]]*tbl_EcommerceSales[[#This Row],[Discount]]</f>
        <v>0</v>
      </c>
      <c r="W14" s="11">
        <f>tbl_EcommerceSales[[#This Row],[Gross_Sales]]-tbl_EcommerceSales[[#This Row],[Discount_Amount]]</f>
        <v>4998</v>
      </c>
      <c r="X14" s="11">
        <f>tbl_EcommerceSales[[#This Row],[Quantity]] * _xlfn.XLOOKUP(tbl_EcommerceSales[[#This Row],[Product_ID]], Product_Master!A:A, Product_Master!F:F)</f>
        <v>3100</v>
      </c>
      <c r="Y14" s="11">
        <f>tbl_EcommerceSales[[#This Row],[Net_Revenue]]-tbl_EcommerceSales[[#This Row],[Total_Cost]]</f>
        <v>1898</v>
      </c>
      <c r="Z14" s="9">
        <f>IFERROR(#REF!/tbl_EcommerceSales[[#This Row],[Total_Cost]], 0)</f>
        <v>0</v>
      </c>
      <c r="AA14" t="str">
        <f>TEXT(tbl_EcommerceSales[[#This Row],[Order_Date]],"mmm")</f>
        <v>Jan</v>
      </c>
      <c r="AB14">
        <f>YEAR(tbl_EcommerceSales[[#This Row],[Order_Date]])</f>
        <v>2025</v>
      </c>
      <c r="AC14" t="str">
        <f>IF(tbl_EcommerceSales[[#This Row],[Age]]&lt;18,"Under 18",IF(tbl_EcommerceSales[[#This Row],[Age]]&lt;=25,"18-25",IF(tbl_EcommerceSales[[#This Row],[Age]]&lt;=35,"26-35",IF(tbl_EcommerceSales[[#This Row],[Age]]&lt;=45,"36-45",IF(tbl_EcommerceSales[[#This Row],[Age]]&lt;=55,"46-55","56+")))))</f>
        <v>36-45</v>
      </c>
    </row>
    <row r="15" spans="1:29" x14ac:dyDescent="0.35">
      <c r="A15" t="s">
        <v>108</v>
      </c>
      <c r="B15" s="7">
        <v>45658</v>
      </c>
      <c r="C15" t="s">
        <v>109</v>
      </c>
      <c r="D15" t="s">
        <v>110</v>
      </c>
      <c r="E15" t="s">
        <v>25</v>
      </c>
      <c r="F15">
        <v>31</v>
      </c>
      <c r="G15" t="s">
        <v>99</v>
      </c>
      <c r="H15" t="s">
        <v>88</v>
      </c>
      <c r="I15" t="s">
        <v>111</v>
      </c>
      <c r="J15" t="s">
        <v>112</v>
      </c>
      <c r="K15" t="s">
        <v>55</v>
      </c>
      <c r="L15" t="s">
        <v>113</v>
      </c>
      <c r="M15">
        <v>2</v>
      </c>
      <c r="N15" s="2">
        <v>1799</v>
      </c>
      <c r="O15" s="3">
        <v>0.15</v>
      </c>
      <c r="P15" s="2">
        <v>1900</v>
      </c>
      <c r="Q15" t="s">
        <v>32</v>
      </c>
      <c r="R15" t="s">
        <v>33</v>
      </c>
      <c r="S15" t="s">
        <v>34</v>
      </c>
      <c r="T15" s="4">
        <v>2</v>
      </c>
      <c r="U15" s="11">
        <f t="shared" si="0"/>
        <v>3598</v>
      </c>
      <c r="V15" s="11">
        <f>tbl_EcommerceSales[[#This Row],[Gross_Sales]]*tbl_EcommerceSales[[#This Row],[Discount]]</f>
        <v>539.69999999999993</v>
      </c>
      <c r="W15" s="11">
        <f>tbl_EcommerceSales[[#This Row],[Gross_Sales]]-tbl_EcommerceSales[[#This Row],[Discount_Amount]]</f>
        <v>3058.3</v>
      </c>
      <c r="X15" s="11">
        <f>tbl_EcommerceSales[[#This Row],[Quantity]] * _xlfn.XLOOKUP(tbl_EcommerceSales[[#This Row],[Product_ID]], Product_Master!A:A, Product_Master!F:F)</f>
        <v>1900</v>
      </c>
      <c r="Y15" s="11">
        <f>tbl_EcommerceSales[[#This Row],[Net_Revenue]]-tbl_EcommerceSales[[#This Row],[Total_Cost]]</f>
        <v>1158.3000000000002</v>
      </c>
      <c r="Z15" s="9">
        <f>IFERROR(#REF!/tbl_EcommerceSales[[#This Row],[Total_Cost]], 0)</f>
        <v>0</v>
      </c>
      <c r="AA15" t="str">
        <f>TEXT(tbl_EcommerceSales[[#This Row],[Order_Date]],"mmm")</f>
        <v>Jan</v>
      </c>
      <c r="AB15">
        <f>YEAR(tbl_EcommerceSales[[#This Row],[Order_Date]])</f>
        <v>2025</v>
      </c>
      <c r="AC15" t="str">
        <f>IF(tbl_EcommerceSales[[#This Row],[Age]]&lt;18,"Under 18",IF(tbl_EcommerceSales[[#This Row],[Age]]&lt;=25,"18-25",IF(tbl_EcommerceSales[[#This Row],[Age]]&lt;=35,"26-35",IF(tbl_EcommerceSales[[#This Row],[Age]]&lt;=45,"36-45",IF(tbl_EcommerceSales[[#This Row],[Age]]&lt;=55,"46-55","56+")))))</f>
        <v>26-35</v>
      </c>
    </row>
    <row r="16" spans="1:29" x14ac:dyDescent="0.35">
      <c r="A16" t="s">
        <v>114</v>
      </c>
      <c r="B16" s="7">
        <v>45658</v>
      </c>
      <c r="C16" t="s">
        <v>115</v>
      </c>
      <c r="D16" t="s">
        <v>116</v>
      </c>
      <c r="E16" t="s">
        <v>25</v>
      </c>
      <c r="F16">
        <v>23</v>
      </c>
      <c r="G16" t="s">
        <v>38</v>
      </c>
      <c r="H16" t="s">
        <v>39</v>
      </c>
      <c r="I16" t="s">
        <v>117</v>
      </c>
      <c r="J16" t="s">
        <v>118</v>
      </c>
      <c r="K16" t="s">
        <v>82</v>
      </c>
      <c r="L16" t="s">
        <v>119</v>
      </c>
      <c r="M16">
        <v>2</v>
      </c>
      <c r="N16" s="2">
        <v>3299</v>
      </c>
      <c r="O16" s="3">
        <v>0.2</v>
      </c>
      <c r="P16" s="2">
        <v>4200</v>
      </c>
      <c r="Q16" t="s">
        <v>44</v>
      </c>
      <c r="R16" t="s">
        <v>33</v>
      </c>
      <c r="S16" t="s">
        <v>57</v>
      </c>
      <c r="T16" s="4">
        <v>5</v>
      </c>
      <c r="U16" s="11">
        <f t="shared" si="0"/>
        <v>6598</v>
      </c>
      <c r="V16" s="11">
        <f>tbl_EcommerceSales[[#This Row],[Gross_Sales]]*tbl_EcommerceSales[[#This Row],[Discount]]</f>
        <v>1319.6000000000001</v>
      </c>
      <c r="W16" s="11">
        <f>tbl_EcommerceSales[[#This Row],[Gross_Sales]]-tbl_EcommerceSales[[#This Row],[Discount_Amount]]</f>
        <v>5278.4</v>
      </c>
      <c r="X16" s="11">
        <f>tbl_EcommerceSales[[#This Row],[Quantity]] * _xlfn.XLOOKUP(tbl_EcommerceSales[[#This Row],[Product_ID]], Product_Master!A:A, Product_Master!F:F)</f>
        <v>4200</v>
      </c>
      <c r="Y16" s="11">
        <f>tbl_EcommerceSales[[#This Row],[Net_Revenue]]-tbl_EcommerceSales[[#This Row],[Total_Cost]]</f>
        <v>1078.3999999999996</v>
      </c>
      <c r="Z16" s="9">
        <f>IFERROR(#REF!/tbl_EcommerceSales[[#This Row],[Total_Cost]], 0)</f>
        <v>0</v>
      </c>
      <c r="AA16" t="str">
        <f>TEXT(tbl_EcommerceSales[[#This Row],[Order_Date]],"mmm")</f>
        <v>Jan</v>
      </c>
      <c r="AB16">
        <f>YEAR(tbl_EcommerceSales[[#This Row],[Order_Date]])</f>
        <v>2025</v>
      </c>
      <c r="AC16" t="str">
        <f>IF(tbl_EcommerceSales[[#This Row],[Age]]&lt;18,"Under 18",IF(tbl_EcommerceSales[[#This Row],[Age]]&lt;=25,"18-25",IF(tbl_EcommerceSales[[#This Row],[Age]]&lt;=35,"26-35",IF(tbl_EcommerceSales[[#This Row],[Age]]&lt;=45,"36-45",IF(tbl_EcommerceSales[[#This Row],[Age]]&lt;=55,"46-55","56+")))))</f>
        <v>18-25</v>
      </c>
    </row>
    <row r="17" spans="1:29" x14ac:dyDescent="0.35">
      <c r="A17" t="s">
        <v>120</v>
      </c>
      <c r="B17" s="7">
        <v>45659</v>
      </c>
      <c r="C17" t="s">
        <v>121</v>
      </c>
      <c r="D17" t="s">
        <v>106</v>
      </c>
      <c r="E17" t="s">
        <v>25</v>
      </c>
      <c r="F17">
        <v>38</v>
      </c>
      <c r="G17" t="s">
        <v>122</v>
      </c>
      <c r="H17" t="s">
        <v>72</v>
      </c>
      <c r="I17" t="s">
        <v>111</v>
      </c>
      <c r="J17" t="s">
        <v>112</v>
      </c>
      <c r="K17" t="s">
        <v>55</v>
      </c>
      <c r="L17" t="s">
        <v>113</v>
      </c>
      <c r="M17">
        <v>2</v>
      </c>
      <c r="N17" s="2">
        <v>1799</v>
      </c>
      <c r="O17" s="3">
        <v>0.15</v>
      </c>
      <c r="P17" s="2">
        <v>1900</v>
      </c>
      <c r="Q17" t="s">
        <v>123</v>
      </c>
      <c r="R17" t="s">
        <v>33</v>
      </c>
      <c r="S17" t="s">
        <v>34</v>
      </c>
      <c r="T17" s="4">
        <v>3</v>
      </c>
      <c r="U17" s="11">
        <f t="shared" si="0"/>
        <v>3598</v>
      </c>
      <c r="V17" s="11">
        <f>tbl_EcommerceSales[[#This Row],[Gross_Sales]]*tbl_EcommerceSales[[#This Row],[Discount]]</f>
        <v>539.69999999999993</v>
      </c>
      <c r="W17" s="11">
        <f>tbl_EcommerceSales[[#This Row],[Gross_Sales]]-tbl_EcommerceSales[[#This Row],[Discount_Amount]]</f>
        <v>3058.3</v>
      </c>
      <c r="X17" s="11">
        <f>tbl_EcommerceSales[[#This Row],[Quantity]] * _xlfn.XLOOKUP(tbl_EcommerceSales[[#This Row],[Product_ID]], Product_Master!A:A, Product_Master!F:F)</f>
        <v>1900</v>
      </c>
      <c r="Y17" s="11">
        <f>tbl_EcommerceSales[[#This Row],[Net_Revenue]]-tbl_EcommerceSales[[#This Row],[Total_Cost]]</f>
        <v>1158.3000000000002</v>
      </c>
      <c r="Z17" s="9">
        <f>IFERROR(#REF!/tbl_EcommerceSales[[#This Row],[Total_Cost]], 0)</f>
        <v>0</v>
      </c>
      <c r="AA17" t="str">
        <f>TEXT(tbl_EcommerceSales[[#This Row],[Order_Date]],"mmm")</f>
        <v>Jan</v>
      </c>
      <c r="AB17">
        <f>YEAR(tbl_EcommerceSales[[#This Row],[Order_Date]])</f>
        <v>2025</v>
      </c>
      <c r="AC17" t="str">
        <f>IF(tbl_EcommerceSales[[#This Row],[Age]]&lt;18,"Under 18",IF(tbl_EcommerceSales[[#This Row],[Age]]&lt;=25,"18-25",IF(tbl_EcommerceSales[[#This Row],[Age]]&lt;=35,"26-35",IF(tbl_EcommerceSales[[#This Row],[Age]]&lt;=45,"36-45",IF(tbl_EcommerceSales[[#This Row],[Age]]&lt;=55,"46-55","56+")))))</f>
        <v>36-45</v>
      </c>
    </row>
    <row r="18" spans="1:29" x14ac:dyDescent="0.35">
      <c r="A18" t="s">
        <v>124</v>
      </c>
      <c r="B18" s="7">
        <v>45659</v>
      </c>
      <c r="C18" t="s">
        <v>125</v>
      </c>
      <c r="D18" t="s">
        <v>102</v>
      </c>
      <c r="E18" t="s">
        <v>25</v>
      </c>
      <c r="F18">
        <v>38</v>
      </c>
      <c r="G18" t="s">
        <v>26</v>
      </c>
      <c r="H18" t="s">
        <v>27</v>
      </c>
      <c r="I18" t="s">
        <v>126</v>
      </c>
      <c r="J18" t="s">
        <v>127</v>
      </c>
      <c r="K18" t="s">
        <v>82</v>
      </c>
      <c r="L18" t="s">
        <v>83</v>
      </c>
      <c r="M18">
        <v>2</v>
      </c>
      <c r="N18" s="2">
        <v>1899</v>
      </c>
      <c r="O18" s="3">
        <v>0.05</v>
      </c>
      <c r="P18" s="2">
        <v>2240</v>
      </c>
      <c r="Q18" t="s">
        <v>44</v>
      </c>
      <c r="R18" t="s">
        <v>33</v>
      </c>
      <c r="S18" t="s">
        <v>57</v>
      </c>
      <c r="T18" s="4">
        <v>4</v>
      </c>
      <c r="U18" s="11">
        <f t="shared" si="0"/>
        <v>3798</v>
      </c>
      <c r="V18" s="11">
        <f>tbl_EcommerceSales[[#This Row],[Gross_Sales]]*tbl_EcommerceSales[[#This Row],[Discount]]</f>
        <v>189.9</v>
      </c>
      <c r="W18" s="11">
        <f>tbl_EcommerceSales[[#This Row],[Gross_Sales]]-tbl_EcommerceSales[[#This Row],[Discount_Amount]]</f>
        <v>3608.1</v>
      </c>
      <c r="X18" s="11">
        <f>tbl_EcommerceSales[[#This Row],[Quantity]] * _xlfn.XLOOKUP(tbl_EcommerceSales[[#This Row],[Product_ID]], Product_Master!A:A, Product_Master!F:F)</f>
        <v>2240</v>
      </c>
      <c r="Y18" s="11">
        <f>tbl_EcommerceSales[[#This Row],[Net_Revenue]]-tbl_EcommerceSales[[#This Row],[Total_Cost]]</f>
        <v>1368.1</v>
      </c>
      <c r="Z18" s="9">
        <f>IFERROR(#REF!/tbl_EcommerceSales[[#This Row],[Total_Cost]], 0)</f>
        <v>0</v>
      </c>
      <c r="AA18" t="str">
        <f>TEXT(tbl_EcommerceSales[[#This Row],[Order_Date]],"mmm")</f>
        <v>Jan</v>
      </c>
      <c r="AB18">
        <f>YEAR(tbl_EcommerceSales[[#This Row],[Order_Date]])</f>
        <v>2025</v>
      </c>
      <c r="AC18" t="str">
        <f>IF(tbl_EcommerceSales[[#This Row],[Age]]&lt;18,"Under 18",IF(tbl_EcommerceSales[[#This Row],[Age]]&lt;=25,"18-25",IF(tbl_EcommerceSales[[#This Row],[Age]]&lt;=35,"26-35",IF(tbl_EcommerceSales[[#This Row],[Age]]&lt;=45,"36-45",IF(tbl_EcommerceSales[[#This Row],[Age]]&lt;=55,"46-55","56+")))))</f>
        <v>36-45</v>
      </c>
    </row>
    <row r="19" spans="1:29" x14ac:dyDescent="0.35">
      <c r="A19" t="s">
        <v>128</v>
      </c>
      <c r="B19" s="7">
        <v>45659</v>
      </c>
      <c r="C19" t="s">
        <v>129</v>
      </c>
      <c r="D19" t="s">
        <v>130</v>
      </c>
      <c r="E19" t="s">
        <v>25</v>
      </c>
      <c r="F19">
        <v>47</v>
      </c>
      <c r="G19" t="s">
        <v>52</v>
      </c>
      <c r="H19" t="s">
        <v>27</v>
      </c>
      <c r="I19" t="s">
        <v>131</v>
      </c>
      <c r="J19" t="s">
        <v>132</v>
      </c>
      <c r="K19" t="s">
        <v>91</v>
      </c>
      <c r="L19" t="s">
        <v>133</v>
      </c>
      <c r="M19">
        <v>2</v>
      </c>
      <c r="N19" s="2">
        <v>1299</v>
      </c>
      <c r="O19" s="3">
        <v>0.25</v>
      </c>
      <c r="P19" s="2">
        <v>1220</v>
      </c>
      <c r="Q19" t="s">
        <v>32</v>
      </c>
      <c r="R19" t="s">
        <v>33</v>
      </c>
      <c r="S19" t="s">
        <v>34</v>
      </c>
      <c r="T19" s="4">
        <v>4</v>
      </c>
      <c r="U19" s="11">
        <f t="shared" si="0"/>
        <v>2598</v>
      </c>
      <c r="V19" s="11">
        <f>tbl_EcommerceSales[[#This Row],[Gross_Sales]]*tbl_EcommerceSales[[#This Row],[Discount]]</f>
        <v>649.5</v>
      </c>
      <c r="W19" s="11">
        <f>tbl_EcommerceSales[[#This Row],[Gross_Sales]]-tbl_EcommerceSales[[#This Row],[Discount_Amount]]</f>
        <v>1948.5</v>
      </c>
      <c r="X19" s="11">
        <f>tbl_EcommerceSales[[#This Row],[Quantity]] * _xlfn.XLOOKUP(tbl_EcommerceSales[[#This Row],[Product_ID]], Product_Master!A:A, Product_Master!F:F)</f>
        <v>1220</v>
      </c>
      <c r="Y19" s="11">
        <f>tbl_EcommerceSales[[#This Row],[Net_Revenue]]-tbl_EcommerceSales[[#This Row],[Total_Cost]]</f>
        <v>728.5</v>
      </c>
      <c r="Z19" s="9">
        <f>IFERROR(#REF!/tbl_EcommerceSales[[#This Row],[Total_Cost]], 0)</f>
        <v>0</v>
      </c>
      <c r="AA19" t="str">
        <f>TEXT(tbl_EcommerceSales[[#This Row],[Order_Date]],"mmm")</f>
        <v>Jan</v>
      </c>
      <c r="AB19">
        <f>YEAR(tbl_EcommerceSales[[#This Row],[Order_Date]])</f>
        <v>2025</v>
      </c>
      <c r="AC19" t="str">
        <f>IF(tbl_EcommerceSales[[#This Row],[Age]]&lt;18,"Under 18",IF(tbl_EcommerceSales[[#This Row],[Age]]&lt;=25,"18-25",IF(tbl_EcommerceSales[[#This Row],[Age]]&lt;=35,"26-35",IF(tbl_EcommerceSales[[#This Row],[Age]]&lt;=45,"36-45",IF(tbl_EcommerceSales[[#This Row],[Age]]&lt;=55,"46-55","56+")))))</f>
        <v>46-55</v>
      </c>
    </row>
    <row r="20" spans="1:29" x14ac:dyDescent="0.35">
      <c r="A20" t="s">
        <v>134</v>
      </c>
      <c r="B20" s="7">
        <v>45659</v>
      </c>
      <c r="C20" t="s">
        <v>135</v>
      </c>
      <c r="D20" t="s">
        <v>79</v>
      </c>
      <c r="E20" t="s">
        <v>25</v>
      </c>
      <c r="F20">
        <v>40</v>
      </c>
      <c r="G20" t="s">
        <v>136</v>
      </c>
      <c r="H20" t="s">
        <v>88</v>
      </c>
      <c r="I20" t="s">
        <v>80</v>
      </c>
      <c r="J20" t="s">
        <v>81</v>
      </c>
      <c r="K20" t="s">
        <v>82</v>
      </c>
      <c r="L20" t="s">
        <v>83</v>
      </c>
      <c r="M20">
        <v>2</v>
      </c>
      <c r="N20" s="2">
        <v>2499</v>
      </c>
      <c r="O20" s="3">
        <v>0.05</v>
      </c>
      <c r="P20" s="2">
        <v>3100</v>
      </c>
      <c r="Q20" t="s">
        <v>44</v>
      </c>
      <c r="R20" t="s">
        <v>93</v>
      </c>
      <c r="S20" t="s">
        <v>34</v>
      </c>
      <c r="T20" s="4">
        <v>1</v>
      </c>
      <c r="U20" s="11">
        <f t="shared" si="0"/>
        <v>4998</v>
      </c>
      <c r="V20" s="11">
        <f>tbl_EcommerceSales[[#This Row],[Gross_Sales]]*tbl_EcommerceSales[[#This Row],[Discount]]</f>
        <v>249.9</v>
      </c>
      <c r="W20" s="11">
        <f>tbl_EcommerceSales[[#This Row],[Gross_Sales]]-tbl_EcommerceSales[[#This Row],[Discount_Amount]]</f>
        <v>4748.1000000000004</v>
      </c>
      <c r="X20" s="11">
        <f>tbl_EcommerceSales[[#This Row],[Quantity]] * _xlfn.XLOOKUP(tbl_EcommerceSales[[#This Row],[Product_ID]], Product_Master!A:A, Product_Master!F:F)</f>
        <v>3100</v>
      </c>
      <c r="Y20" s="11">
        <f>tbl_EcommerceSales[[#This Row],[Net_Revenue]]-tbl_EcommerceSales[[#This Row],[Total_Cost]]</f>
        <v>1648.1000000000004</v>
      </c>
      <c r="Z20" s="9">
        <f>IFERROR(#REF!/tbl_EcommerceSales[[#This Row],[Total_Cost]], 0)</f>
        <v>0</v>
      </c>
      <c r="AA20" t="str">
        <f>TEXT(tbl_EcommerceSales[[#This Row],[Order_Date]],"mmm")</f>
        <v>Jan</v>
      </c>
      <c r="AB20">
        <f>YEAR(tbl_EcommerceSales[[#This Row],[Order_Date]])</f>
        <v>2025</v>
      </c>
      <c r="AC20" t="str">
        <f>IF(tbl_EcommerceSales[[#This Row],[Age]]&lt;18,"Under 18",IF(tbl_EcommerceSales[[#This Row],[Age]]&lt;=25,"18-25",IF(tbl_EcommerceSales[[#This Row],[Age]]&lt;=35,"26-35",IF(tbl_EcommerceSales[[#This Row],[Age]]&lt;=45,"36-45",IF(tbl_EcommerceSales[[#This Row],[Age]]&lt;=55,"46-55","56+")))))</f>
        <v>36-45</v>
      </c>
    </row>
    <row r="21" spans="1:29" x14ac:dyDescent="0.35">
      <c r="A21" t="s">
        <v>137</v>
      </c>
      <c r="B21" s="7">
        <v>45659</v>
      </c>
      <c r="C21" t="s">
        <v>138</v>
      </c>
      <c r="D21" t="s">
        <v>139</v>
      </c>
      <c r="E21" t="s">
        <v>25</v>
      </c>
      <c r="F21">
        <v>40</v>
      </c>
      <c r="G21" t="s">
        <v>87</v>
      </c>
      <c r="H21" t="s">
        <v>88</v>
      </c>
      <c r="I21" t="s">
        <v>80</v>
      </c>
      <c r="J21" t="s">
        <v>81</v>
      </c>
      <c r="K21" t="s">
        <v>82</v>
      </c>
      <c r="L21" t="s">
        <v>83</v>
      </c>
      <c r="M21">
        <v>1</v>
      </c>
      <c r="N21" s="2">
        <v>2499</v>
      </c>
      <c r="O21" s="3">
        <v>0.05</v>
      </c>
      <c r="P21" s="2">
        <v>1550</v>
      </c>
      <c r="Q21" t="s">
        <v>76</v>
      </c>
      <c r="R21" t="s">
        <v>33</v>
      </c>
      <c r="S21" t="s">
        <v>34</v>
      </c>
      <c r="T21" s="4">
        <v>2</v>
      </c>
      <c r="U21" s="11">
        <f t="shared" si="0"/>
        <v>2499</v>
      </c>
      <c r="V21" s="11">
        <f>tbl_EcommerceSales[[#This Row],[Gross_Sales]]*tbl_EcommerceSales[[#This Row],[Discount]]</f>
        <v>124.95</v>
      </c>
      <c r="W21" s="11">
        <f>tbl_EcommerceSales[[#This Row],[Gross_Sales]]-tbl_EcommerceSales[[#This Row],[Discount_Amount]]</f>
        <v>2374.0500000000002</v>
      </c>
      <c r="X21" s="11">
        <f>tbl_EcommerceSales[[#This Row],[Quantity]] * _xlfn.XLOOKUP(tbl_EcommerceSales[[#This Row],[Product_ID]], Product_Master!A:A, Product_Master!F:F)</f>
        <v>1550</v>
      </c>
      <c r="Y21" s="11">
        <f>tbl_EcommerceSales[[#This Row],[Net_Revenue]]-tbl_EcommerceSales[[#This Row],[Total_Cost]]</f>
        <v>824.05000000000018</v>
      </c>
      <c r="Z21" s="9">
        <f>IFERROR(#REF!/tbl_EcommerceSales[[#This Row],[Total_Cost]], 0)</f>
        <v>0</v>
      </c>
      <c r="AA21" t="str">
        <f>TEXT(tbl_EcommerceSales[[#This Row],[Order_Date]],"mmm")</f>
        <v>Jan</v>
      </c>
      <c r="AB21">
        <f>YEAR(tbl_EcommerceSales[[#This Row],[Order_Date]])</f>
        <v>2025</v>
      </c>
      <c r="AC21" t="str">
        <f>IF(tbl_EcommerceSales[[#This Row],[Age]]&lt;18,"Under 18",IF(tbl_EcommerceSales[[#This Row],[Age]]&lt;=25,"18-25",IF(tbl_EcommerceSales[[#This Row],[Age]]&lt;=35,"26-35",IF(tbl_EcommerceSales[[#This Row],[Age]]&lt;=45,"36-45",IF(tbl_EcommerceSales[[#This Row],[Age]]&lt;=55,"46-55","56+")))))</f>
        <v>36-45</v>
      </c>
    </row>
    <row r="22" spans="1:29" x14ac:dyDescent="0.35">
      <c r="A22" t="s">
        <v>140</v>
      </c>
      <c r="B22" s="7">
        <v>45659</v>
      </c>
      <c r="C22" t="s">
        <v>141</v>
      </c>
      <c r="D22" t="s">
        <v>139</v>
      </c>
      <c r="E22" t="s">
        <v>48</v>
      </c>
      <c r="F22">
        <v>22</v>
      </c>
      <c r="G22" t="s">
        <v>142</v>
      </c>
      <c r="H22" t="s">
        <v>88</v>
      </c>
      <c r="I22" t="s">
        <v>73</v>
      </c>
      <c r="J22" t="s">
        <v>74</v>
      </c>
      <c r="K22" t="s">
        <v>55</v>
      </c>
      <c r="L22" t="s">
        <v>75</v>
      </c>
      <c r="M22">
        <v>1</v>
      </c>
      <c r="N22" s="2">
        <v>2899</v>
      </c>
      <c r="O22" s="3">
        <v>0.1</v>
      </c>
      <c r="P22" s="2">
        <v>1700</v>
      </c>
      <c r="Q22" t="s">
        <v>32</v>
      </c>
      <c r="R22" t="s">
        <v>33</v>
      </c>
      <c r="S22" t="s">
        <v>34</v>
      </c>
      <c r="T22" s="4">
        <v>4</v>
      </c>
      <c r="U22" s="11">
        <f t="shared" si="0"/>
        <v>2899</v>
      </c>
      <c r="V22" s="11">
        <f>tbl_EcommerceSales[[#This Row],[Gross_Sales]]*tbl_EcommerceSales[[#This Row],[Discount]]</f>
        <v>289.90000000000003</v>
      </c>
      <c r="W22" s="11">
        <f>tbl_EcommerceSales[[#This Row],[Gross_Sales]]-tbl_EcommerceSales[[#This Row],[Discount_Amount]]</f>
        <v>2609.1</v>
      </c>
      <c r="X22" s="11">
        <f>tbl_EcommerceSales[[#This Row],[Quantity]] * _xlfn.XLOOKUP(tbl_EcommerceSales[[#This Row],[Product_ID]], Product_Master!A:A, Product_Master!F:F)</f>
        <v>1700</v>
      </c>
      <c r="Y22" s="11">
        <f>tbl_EcommerceSales[[#This Row],[Net_Revenue]]-tbl_EcommerceSales[[#This Row],[Total_Cost]]</f>
        <v>909.09999999999991</v>
      </c>
      <c r="Z22" s="9">
        <f>IFERROR(#REF!/tbl_EcommerceSales[[#This Row],[Total_Cost]], 0)</f>
        <v>0</v>
      </c>
      <c r="AA22" t="str">
        <f>TEXT(tbl_EcommerceSales[[#This Row],[Order_Date]],"mmm")</f>
        <v>Jan</v>
      </c>
      <c r="AB22">
        <f>YEAR(tbl_EcommerceSales[[#This Row],[Order_Date]])</f>
        <v>2025</v>
      </c>
      <c r="AC22" t="str">
        <f>IF(tbl_EcommerceSales[[#This Row],[Age]]&lt;18,"Under 18",IF(tbl_EcommerceSales[[#This Row],[Age]]&lt;=25,"18-25",IF(tbl_EcommerceSales[[#This Row],[Age]]&lt;=35,"26-35",IF(tbl_EcommerceSales[[#This Row],[Age]]&lt;=45,"36-45",IF(tbl_EcommerceSales[[#This Row],[Age]]&lt;=55,"46-55","56+")))))</f>
        <v>18-25</v>
      </c>
    </row>
    <row r="23" spans="1:29" x14ac:dyDescent="0.35">
      <c r="A23" t="s">
        <v>143</v>
      </c>
      <c r="B23" s="7">
        <v>45659</v>
      </c>
      <c r="C23" t="s">
        <v>144</v>
      </c>
      <c r="D23" t="s">
        <v>139</v>
      </c>
      <c r="E23" t="s">
        <v>48</v>
      </c>
      <c r="F23">
        <v>34</v>
      </c>
      <c r="G23" t="s">
        <v>145</v>
      </c>
      <c r="H23" t="s">
        <v>39</v>
      </c>
      <c r="I23" t="s">
        <v>67</v>
      </c>
      <c r="J23" t="s">
        <v>68</v>
      </c>
      <c r="K23" t="s">
        <v>42</v>
      </c>
      <c r="L23" t="s">
        <v>43</v>
      </c>
      <c r="M23">
        <v>2</v>
      </c>
      <c r="N23" s="2">
        <v>799</v>
      </c>
      <c r="O23" s="3">
        <v>0.1</v>
      </c>
      <c r="P23" s="2">
        <v>720</v>
      </c>
      <c r="Q23" t="s">
        <v>32</v>
      </c>
      <c r="R23" t="s">
        <v>33</v>
      </c>
      <c r="S23" t="s">
        <v>34</v>
      </c>
      <c r="T23" s="4">
        <v>3</v>
      </c>
      <c r="U23" s="11">
        <f t="shared" si="0"/>
        <v>1598</v>
      </c>
      <c r="V23" s="11">
        <f>tbl_EcommerceSales[[#This Row],[Gross_Sales]]*tbl_EcommerceSales[[#This Row],[Discount]]</f>
        <v>159.80000000000001</v>
      </c>
      <c r="W23" s="11">
        <f>tbl_EcommerceSales[[#This Row],[Gross_Sales]]-tbl_EcommerceSales[[#This Row],[Discount_Amount]]</f>
        <v>1438.2</v>
      </c>
      <c r="X23" s="11">
        <f>tbl_EcommerceSales[[#This Row],[Quantity]] * _xlfn.XLOOKUP(tbl_EcommerceSales[[#This Row],[Product_ID]], Product_Master!A:A, Product_Master!F:F)</f>
        <v>720</v>
      </c>
      <c r="Y23" s="11">
        <f>tbl_EcommerceSales[[#This Row],[Net_Revenue]]-tbl_EcommerceSales[[#This Row],[Total_Cost]]</f>
        <v>718.2</v>
      </c>
      <c r="Z23" s="9">
        <f>IFERROR(#REF!/tbl_EcommerceSales[[#This Row],[Total_Cost]], 0)</f>
        <v>0</v>
      </c>
      <c r="AA23" t="str">
        <f>TEXT(tbl_EcommerceSales[[#This Row],[Order_Date]],"mmm")</f>
        <v>Jan</v>
      </c>
      <c r="AB23">
        <f>YEAR(tbl_EcommerceSales[[#This Row],[Order_Date]])</f>
        <v>2025</v>
      </c>
      <c r="AC23" t="str">
        <f>IF(tbl_EcommerceSales[[#This Row],[Age]]&lt;18,"Under 18",IF(tbl_EcommerceSales[[#This Row],[Age]]&lt;=25,"18-25",IF(tbl_EcommerceSales[[#This Row],[Age]]&lt;=35,"26-35",IF(tbl_EcommerceSales[[#This Row],[Age]]&lt;=45,"36-45",IF(tbl_EcommerceSales[[#This Row],[Age]]&lt;=55,"46-55","56+")))))</f>
        <v>26-35</v>
      </c>
    </row>
    <row r="24" spans="1:29" x14ac:dyDescent="0.35">
      <c r="A24" t="s">
        <v>146</v>
      </c>
      <c r="B24" s="7">
        <v>45660</v>
      </c>
      <c r="C24" t="s">
        <v>147</v>
      </c>
      <c r="D24" t="s">
        <v>148</v>
      </c>
      <c r="E24" t="s">
        <v>25</v>
      </c>
      <c r="F24">
        <v>33</v>
      </c>
      <c r="G24" t="s">
        <v>136</v>
      </c>
      <c r="H24" t="s">
        <v>88</v>
      </c>
      <c r="I24" t="s">
        <v>67</v>
      </c>
      <c r="J24" t="s">
        <v>68</v>
      </c>
      <c r="K24" t="s">
        <v>42</v>
      </c>
      <c r="L24" t="s">
        <v>43</v>
      </c>
      <c r="M24">
        <v>3</v>
      </c>
      <c r="N24" s="2">
        <v>799</v>
      </c>
      <c r="O24" s="3">
        <v>0</v>
      </c>
      <c r="P24" s="2">
        <v>1080</v>
      </c>
      <c r="Q24" t="s">
        <v>123</v>
      </c>
      <c r="R24" t="s">
        <v>33</v>
      </c>
      <c r="S24" t="s">
        <v>34</v>
      </c>
      <c r="T24" s="4">
        <v>5</v>
      </c>
      <c r="U24" s="11">
        <f t="shared" si="0"/>
        <v>2397</v>
      </c>
      <c r="V24" s="11">
        <f>tbl_EcommerceSales[[#This Row],[Gross_Sales]]*tbl_EcommerceSales[[#This Row],[Discount]]</f>
        <v>0</v>
      </c>
      <c r="W24" s="11">
        <f>tbl_EcommerceSales[[#This Row],[Gross_Sales]]-tbl_EcommerceSales[[#This Row],[Discount_Amount]]</f>
        <v>2397</v>
      </c>
      <c r="X24" s="11">
        <f>tbl_EcommerceSales[[#This Row],[Quantity]] * _xlfn.XLOOKUP(tbl_EcommerceSales[[#This Row],[Product_ID]], Product_Master!A:A, Product_Master!F:F)</f>
        <v>1080</v>
      </c>
      <c r="Y24" s="11">
        <f>tbl_EcommerceSales[[#This Row],[Net_Revenue]]-tbl_EcommerceSales[[#This Row],[Total_Cost]]</f>
        <v>1317</v>
      </c>
      <c r="Z24" s="9">
        <f>IFERROR(#REF!/tbl_EcommerceSales[[#This Row],[Total_Cost]], 0)</f>
        <v>0</v>
      </c>
      <c r="AA24" t="str">
        <f>TEXT(tbl_EcommerceSales[[#This Row],[Order_Date]],"mmm")</f>
        <v>Jan</v>
      </c>
      <c r="AB24">
        <f>YEAR(tbl_EcommerceSales[[#This Row],[Order_Date]])</f>
        <v>2025</v>
      </c>
      <c r="AC24" t="str">
        <f>IF(tbl_EcommerceSales[[#This Row],[Age]]&lt;18,"Under 18",IF(tbl_EcommerceSales[[#This Row],[Age]]&lt;=25,"18-25",IF(tbl_EcommerceSales[[#This Row],[Age]]&lt;=35,"26-35",IF(tbl_EcommerceSales[[#This Row],[Age]]&lt;=45,"36-45",IF(tbl_EcommerceSales[[#This Row],[Age]]&lt;=55,"46-55","56+")))))</f>
        <v>26-35</v>
      </c>
    </row>
    <row r="25" spans="1:29" x14ac:dyDescent="0.35">
      <c r="A25" t="s">
        <v>149</v>
      </c>
      <c r="B25" s="7">
        <v>45660</v>
      </c>
      <c r="C25" t="s">
        <v>150</v>
      </c>
      <c r="D25" t="s">
        <v>151</v>
      </c>
      <c r="E25" t="s">
        <v>25</v>
      </c>
      <c r="F25">
        <v>25</v>
      </c>
      <c r="G25" t="s">
        <v>152</v>
      </c>
      <c r="H25" t="s">
        <v>72</v>
      </c>
      <c r="I25" t="s">
        <v>62</v>
      </c>
      <c r="J25" t="s">
        <v>63</v>
      </c>
      <c r="K25" t="s">
        <v>42</v>
      </c>
      <c r="L25" t="s">
        <v>43</v>
      </c>
      <c r="M25">
        <v>3</v>
      </c>
      <c r="N25" s="2">
        <v>499</v>
      </c>
      <c r="O25" s="3">
        <v>0.1</v>
      </c>
      <c r="P25" s="2">
        <v>660</v>
      </c>
      <c r="Q25" t="s">
        <v>76</v>
      </c>
      <c r="R25" t="s">
        <v>33</v>
      </c>
      <c r="S25" t="s">
        <v>34</v>
      </c>
      <c r="T25" s="4">
        <v>5</v>
      </c>
      <c r="U25" s="11">
        <f t="shared" si="0"/>
        <v>1497</v>
      </c>
      <c r="V25" s="11">
        <f>tbl_EcommerceSales[[#This Row],[Gross_Sales]]*tbl_EcommerceSales[[#This Row],[Discount]]</f>
        <v>149.70000000000002</v>
      </c>
      <c r="W25" s="11">
        <f>tbl_EcommerceSales[[#This Row],[Gross_Sales]]-tbl_EcommerceSales[[#This Row],[Discount_Amount]]</f>
        <v>1347.3</v>
      </c>
      <c r="X25" s="11">
        <f>tbl_EcommerceSales[[#This Row],[Quantity]] * _xlfn.XLOOKUP(tbl_EcommerceSales[[#This Row],[Product_ID]], Product_Master!A:A, Product_Master!F:F)</f>
        <v>660</v>
      </c>
      <c r="Y25" s="11">
        <f>tbl_EcommerceSales[[#This Row],[Net_Revenue]]-tbl_EcommerceSales[[#This Row],[Total_Cost]]</f>
        <v>687.3</v>
      </c>
      <c r="Z25" s="9">
        <f>IFERROR(#REF!/tbl_EcommerceSales[[#This Row],[Total_Cost]], 0)</f>
        <v>0</v>
      </c>
      <c r="AA25" t="str">
        <f>TEXT(tbl_EcommerceSales[[#This Row],[Order_Date]],"mmm")</f>
        <v>Jan</v>
      </c>
      <c r="AB25">
        <f>YEAR(tbl_EcommerceSales[[#This Row],[Order_Date]])</f>
        <v>2025</v>
      </c>
      <c r="AC25" t="str">
        <f>IF(tbl_EcommerceSales[[#This Row],[Age]]&lt;18,"Under 18",IF(tbl_EcommerceSales[[#This Row],[Age]]&lt;=25,"18-25",IF(tbl_EcommerceSales[[#This Row],[Age]]&lt;=35,"26-35",IF(tbl_EcommerceSales[[#This Row],[Age]]&lt;=45,"36-45",IF(tbl_EcommerceSales[[#This Row],[Age]]&lt;=55,"46-55","56+")))))</f>
        <v>18-25</v>
      </c>
    </row>
    <row r="26" spans="1:29" x14ac:dyDescent="0.35">
      <c r="A26" t="s">
        <v>153</v>
      </c>
      <c r="B26" s="7">
        <v>45660</v>
      </c>
      <c r="C26" t="s">
        <v>154</v>
      </c>
      <c r="D26" t="s">
        <v>86</v>
      </c>
      <c r="E26" t="s">
        <v>48</v>
      </c>
      <c r="F26">
        <v>35</v>
      </c>
      <c r="G26" t="s">
        <v>155</v>
      </c>
      <c r="H26" t="s">
        <v>88</v>
      </c>
      <c r="I26" t="s">
        <v>67</v>
      </c>
      <c r="J26" t="s">
        <v>68</v>
      </c>
      <c r="K26" t="s">
        <v>42</v>
      </c>
      <c r="L26" t="s">
        <v>43</v>
      </c>
      <c r="M26">
        <v>1</v>
      </c>
      <c r="N26" s="2">
        <v>799</v>
      </c>
      <c r="O26" s="3">
        <v>0.1</v>
      </c>
      <c r="P26" s="2">
        <v>360</v>
      </c>
      <c r="Q26" t="s">
        <v>156</v>
      </c>
      <c r="R26" t="s">
        <v>33</v>
      </c>
      <c r="S26" t="s">
        <v>34</v>
      </c>
      <c r="T26" s="4">
        <v>2</v>
      </c>
      <c r="U26" s="11">
        <f t="shared" si="0"/>
        <v>799</v>
      </c>
      <c r="V26" s="11">
        <f>tbl_EcommerceSales[[#This Row],[Gross_Sales]]*tbl_EcommerceSales[[#This Row],[Discount]]</f>
        <v>79.900000000000006</v>
      </c>
      <c r="W26" s="11">
        <f>tbl_EcommerceSales[[#This Row],[Gross_Sales]]-tbl_EcommerceSales[[#This Row],[Discount_Amount]]</f>
        <v>719.1</v>
      </c>
      <c r="X26" s="11">
        <f>tbl_EcommerceSales[[#This Row],[Quantity]] * _xlfn.XLOOKUP(tbl_EcommerceSales[[#This Row],[Product_ID]], Product_Master!A:A, Product_Master!F:F)</f>
        <v>360</v>
      </c>
      <c r="Y26" s="11">
        <f>tbl_EcommerceSales[[#This Row],[Net_Revenue]]-tbl_EcommerceSales[[#This Row],[Total_Cost]]</f>
        <v>359.1</v>
      </c>
      <c r="Z26" s="9">
        <f>IFERROR(#REF!/tbl_EcommerceSales[[#This Row],[Total_Cost]], 0)</f>
        <v>0</v>
      </c>
      <c r="AA26" t="str">
        <f>TEXT(tbl_EcommerceSales[[#This Row],[Order_Date]],"mmm")</f>
        <v>Jan</v>
      </c>
      <c r="AB26">
        <f>YEAR(tbl_EcommerceSales[[#This Row],[Order_Date]])</f>
        <v>2025</v>
      </c>
      <c r="AC26" t="str">
        <f>IF(tbl_EcommerceSales[[#This Row],[Age]]&lt;18,"Under 18",IF(tbl_EcommerceSales[[#This Row],[Age]]&lt;=25,"18-25",IF(tbl_EcommerceSales[[#This Row],[Age]]&lt;=35,"26-35",IF(tbl_EcommerceSales[[#This Row],[Age]]&lt;=45,"36-45",IF(tbl_EcommerceSales[[#This Row],[Age]]&lt;=55,"46-55","56+")))))</f>
        <v>26-35</v>
      </c>
    </row>
    <row r="27" spans="1:29" x14ac:dyDescent="0.35">
      <c r="A27" t="s">
        <v>157</v>
      </c>
      <c r="B27" s="7">
        <v>45660</v>
      </c>
      <c r="C27" t="s">
        <v>158</v>
      </c>
      <c r="D27" t="s">
        <v>159</v>
      </c>
      <c r="E27" t="s">
        <v>25</v>
      </c>
      <c r="F27">
        <v>32</v>
      </c>
      <c r="G27" t="s">
        <v>26</v>
      </c>
      <c r="H27" t="s">
        <v>27</v>
      </c>
      <c r="I27" t="s">
        <v>160</v>
      </c>
      <c r="J27" t="s">
        <v>161</v>
      </c>
      <c r="K27" t="s">
        <v>91</v>
      </c>
      <c r="L27" t="s">
        <v>133</v>
      </c>
      <c r="M27">
        <v>4</v>
      </c>
      <c r="N27" s="2">
        <v>1099</v>
      </c>
      <c r="O27" s="3">
        <v>0.05</v>
      </c>
      <c r="P27" s="2">
        <v>2080</v>
      </c>
      <c r="Q27" t="s">
        <v>44</v>
      </c>
      <c r="R27" t="s">
        <v>162</v>
      </c>
      <c r="S27" t="s">
        <v>57</v>
      </c>
      <c r="T27" s="4"/>
      <c r="U27" s="11">
        <f t="shared" si="0"/>
        <v>4396</v>
      </c>
      <c r="V27" s="11">
        <f>tbl_EcommerceSales[[#This Row],[Gross_Sales]]*tbl_EcommerceSales[[#This Row],[Discount]]</f>
        <v>219.8</v>
      </c>
      <c r="W27" s="11">
        <f>tbl_EcommerceSales[[#This Row],[Gross_Sales]]-tbl_EcommerceSales[[#This Row],[Discount_Amount]]</f>
        <v>4176.2</v>
      </c>
      <c r="X27" s="11">
        <f>tbl_EcommerceSales[[#This Row],[Quantity]] * _xlfn.XLOOKUP(tbl_EcommerceSales[[#This Row],[Product_ID]], Product_Master!A:A, Product_Master!F:F)</f>
        <v>2080</v>
      </c>
      <c r="Y27" s="11">
        <f>tbl_EcommerceSales[[#This Row],[Net_Revenue]]-tbl_EcommerceSales[[#This Row],[Total_Cost]]</f>
        <v>2096.1999999999998</v>
      </c>
      <c r="Z27" s="9">
        <f>IFERROR(#REF!/tbl_EcommerceSales[[#This Row],[Total_Cost]], 0)</f>
        <v>0</v>
      </c>
      <c r="AA27" t="str">
        <f>TEXT(tbl_EcommerceSales[[#This Row],[Order_Date]],"mmm")</f>
        <v>Jan</v>
      </c>
      <c r="AB27">
        <f>YEAR(tbl_EcommerceSales[[#This Row],[Order_Date]])</f>
        <v>2025</v>
      </c>
      <c r="AC27" t="str">
        <f>IF(tbl_EcommerceSales[[#This Row],[Age]]&lt;18,"Under 18",IF(tbl_EcommerceSales[[#This Row],[Age]]&lt;=25,"18-25",IF(tbl_EcommerceSales[[#This Row],[Age]]&lt;=35,"26-35",IF(tbl_EcommerceSales[[#This Row],[Age]]&lt;=45,"36-45",IF(tbl_EcommerceSales[[#This Row],[Age]]&lt;=55,"46-55","56+")))))</f>
        <v>26-35</v>
      </c>
    </row>
    <row r="28" spans="1:29" x14ac:dyDescent="0.35">
      <c r="A28" t="s">
        <v>163</v>
      </c>
      <c r="B28" s="7">
        <v>45660</v>
      </c>
      <c r="C28" t="s">
        <v>164</v>
      </c>
      <c r="D28" t="s">
        <v>60</v>
      </c>
      <c r="E28" t="s">
        <v>25</v>
      </c>
      <c r="F28">
        <v>29</v>
      </c>
      <c r="G28" t="s">
        <v>136</v>
      </c>
      <c r="H28" t="s">
        <v>88</v>
      </c>
      <c r="I28" t="s">
        <v>165</v>
      </c>
      <c r="J28" t="s">
        <v>166</v>
      </c>
      <c r="K28" t="s">
        <v>42</v>
      </c>
      <c r="L28" t="s">
        <v>167</v>
      </c>
      <c r="M28">
        <v>2</v>
      </c>
      <c r="N28" s="2">
        <v>1799</v>
      </c>
      <c r="O28" s="3">
        <v>0.05</v>
      </c>
      <c r="P28" s="2">
        <v>1800</v>
      </c>
      <c r="Q28" t="s">
        <v>156</v>
      </c>
      <c r="R28" t="s">
        <v>93</v>
      </c>
      <c r="S28" t="s">
        <v>34</v>
      </c>
      <c r="T28" s="4">
        <v>4</v>
      </c>
      <c r="U28" s="11">
        <f t="shared" si="0"/>
        <v>3598</v>
      </c>
      <c r="V28" s="11">
        <f>tbl_EcommerceSales[[#This Row],[Gross_Sales]]*tbl_EcommerceSales[[#This Row],[Discount]]</f>
        <v>179.9</v>
      </c>
      <c r="W28" s="11">
        <f>tbl_EcommerceSales[[#This Row],[Gross_Sales]]-tbl_EcommerceSales[[#This Row],[Discount_Amount]]</f>
        <v>3418.1</v>
      </c>
      <c r="X28" s="11">
        <f>tbl_EcommerceSales[[#This Row],[Quantity]] * _xlfn.XLOOKUP(tbl_EcommerceSales[[#This Row],[Product_ID]], Product_Master!A:A, Product_Master!F:F)</f>
        <v>1800</v>
      </c>
      <c r="Y28" s="11">
        <f>tbl_EcommerceSales[[#This Row],[Net_Revenue]]-tbl_EcommerceSales[[#This Row],[Total_Cost]]</f>
        <v>1618.1</v>
      </c>
      <c r="Z28" s="9">
        <f>IFERROR(#REF!/tbl_EcommerceSales[[#This Row],[Total_Cost]], 0)</f>
        <v>0</v>
      </c>
      <c r="AA28" t="str">
        <f>TEXT(tbl_EcommerceSales[[#This Row],[Order_Date]],"mmm")</f>
        <v>Jan</v>
      </c>
      <c r="AB28">
        <f>YEAR(tbl_EcommerceSales[[#This Row],[Order_Date]])</f>
        <v>2025</v>
      </c>
      <c r="AC28" t="str">
        <f>IF(tbl_EcommerceSales[[#This Row],[Age]]&lt;18,"Under 18",IF(tbl_EcommerceSales[[#This Row],[Age]]&lt;=25,"18-25",IF(tbl_EcommerceSales[[#This Row],[Age]]&lt;=35,"26-35",IF(tbl_EcommerceSales[[#This Row],[Age]]&lt;=45,"36-45",IF(tbl_EcommerceSales[[#This Row],[Age]]&lt;=55,"46-55","56+")))))</f>
        <v>26-35</v>
      </c>
    </row>
    <row r="29" spans="1:29" x14ac:dyDescent="0.35">
      <c r="A29" t="s">
        <v>168</v>
      </c>
      <c r="B29" s="7">
        <v>45660</v>
      </c>
      <c r="C29" t="s">
        <v>169</v>
      </c>
      <c r="D29" t="s">
        <v>170</v>
      </c>
      <c r="E29" t="s">
        <v>25</v>
      </c>
      <c r="F29">
        <v>29</v>
      </c>
      <c r="G29" t="s">
        <v>171</v>
      </c>
      <c r="H29" t="s">
        <v>39</v>
      </c>
      <c r="I29" t="s">
        <v>111</v>
      </c>
      <c r="J29" t="s">
        <v>112</v>
      </c>
      <c r="K29" t="s">
        <v>55</v>
      </c>
      <c r="L29" t="s">
        <v>113</v>
      </c>
      <c r="M29">
        <v>1</v>
      </c>
      <c r="N29" s="2">
        <v>1799</v>
      </c>
      <c r="O29" s="3">
        <v>0.2</v>
      </c>
      <c r="P29" s="2">
        <v>950</v>
      </c>
      <c r="Q29" t="s">
        <v>32</v>
      </c>
      <c r="R29" t="s">
        <v>33</v>
      </c>
      <c r="S29" t="s">
        <v>34</v>
      </c>
      <c r="T29" s="4">
        <v>3</v>
      </c>
      <c r="U29" s="11">
        <f t="shared" si="0"/>
        <v>1799</v>
      </c>
      <c r="V29" s="11">
        <f>tbl_EcommerceSales[[#This Row],[Gross_Sales]]*tbl_EcommerceSales[[#This Row],[Discount]]</f>
        <v>359.8</v>
      </c>
      <c r="W29" s="11">
        <f>tbl_EcommerceSales[[#This Row],[Gross_Sales]]-tbl_EcommerceSales[[#This Row],[Discount_Amount]]</f>
        <v>1439.2</v>
      </c>
      <c r="X29" s="11">
        <f>tbl_EcommerceSales[[#This Row],[Quantity]] * _xlfn.XLOOKUP(tbl_EcommerceSales[[#This Row],[Product_ID]], Product_Master!A:A, Product_Master!F:F)</f>
        <v>950</v>
      </c>
      <c r="Y29" s="11">
        <f>tbl_EcommerceSales[[#This Row],[Net_Revenue]]-tbl_EcommerceSales[[#This Row],[Total_Cost]]</f>
        <v>489.20000000000005</v>
      </c>
      <c r="Z29" s="9">
        <f>IFERROR(#REF!/tbl_EcommerceSales[[#This Row],[Total_Cost]], 0)</f>
        <v>0</v>
      </c>
      <c r="AA29" t="str">
        <f>TEXT(tbl_EcommerceSales[[#This Row],[Order_Date]],"mmm")</f>
        <v>Jan</v>
      </c>
      <c r="AB29">
        <f>YEAR(tbl_EcommerceSales[[#This Row],[Order_Date]])</f>
        <v>2025</v>
      </c>
      <c r="AC29" t="str">
        <f>IF(tbl_EcommerceSales[[#This Row],[Age]]&lt;18,"Under 18",IF(tbl_EcommerceSales[[#This Row],[Age]]&lt;=25,"18-25",IF(tbl_EcommerceSales[[#This Row],[Age]]&lt;=35,"26-35",IF(tbl_EcommerceSales[[#This Row],[Age]]&lt;=45,"36-45",IF(tbl_EcommerceSales[[#This Row],[Age]]&lt;=55,"46-55","56+")))))</f>
        <v>26-35</v>
      </c>
    </row>
    <row r="30" spans="1:29" x14ac:dyDescent="0.35">
      <c r="A30" t="s">
        <v>172</v>
      </c>
      <c r="B30" s="7">
        <v>45660</v>
      </c>
      <c r="C30" t="s">
        <v>173</v>
      </c>
      <c r="D30" t="s">
        <v>130</v>
      </c>
      <c r="E30" t="s">
        <v>48</v>
      </c>
      <c r="F30">
        <v>22</v>
      </c>
      <c r="G30" t="s">
        <v>174</v>
      </c>
      <c r="H30" t="s">
        <v>39</v>
      </c>
      <c r="I30" t="s">
        <v>175</v>
      </c>
      <c r="J30" t="s">
        <v>176</v>
      </c>
      <c r="K30" t="s">
        <v>177</v>
      </c>
      <c r="L30" t="s">
        <v>178</v>
      </c>
      <c r="M30">
        <v>4</v>
      </c>
      <c r="N30" s="2">
        <v>699</v>
      </c>
      <c r="O30" s="3">
        <v>0.1</v>
      </c>
      <c r="P30" s="2">
        <v>1280</v>
      </c>
      <c r="Q30" t="s">
        <v>44</v>
      </c>
      <c r="R30" t="s">
        <v>162</v>
      </c>
      <c r="S30" t="s">
        <v>34</v>
      </c>
      <c r="T30" s="4"/>
      <c r="U30" s="11">
        <f t="shared" si="0"/>
        <v>2796</v>
      </c>
      <c r="V30" s="11">
        <f>tbl_EcommerceSales[[#This Row],[Gross_Sales]]*tbl_EcommerceSales[[#This Row],[Discount]]</f>
        <v>279.60000000000002</v>
      </c>
      <c r="W30" s="11">
        <f>tbl_EcommerceSales[[#This Row],[Gross_Sales]]-tbl_EcommerceSales[[#This Row],[Discount_Amount]]</f>
        <v>2516.4</v>
      </c>
      <c r="X30" s="11">
        <f>tbl_EcommerceSales[[#This Row],[Quantity]] * _xlfn.XLOOKUP(tbl_EcommerceSales[[#This Row],[Product_ID]], Product_Master!A:A, Product_Master!F:F)</f>
        <v>1280</v>
      </c>
      <c r="Y30" s="11">
        <f>tbl_EcommerceSales[[#This Row],[Net_Revenue]]-tbl_EcommerceSales[[#This Row],[Total_Cost]]</f>
        <v>1236.4000000000001</v>
      </c>
      <c r="Z30" s="9">
        <f>IFERROR(#REF!/tbl_EcommerceSales[[#This Row],[Total_Cost]], 0)</f>
        <v>0</v>
      </c>
      <c r="AA30" t="str">
        <f>TEXT(tbl_EcommerceSales[[#This Row],[Order_Date]],"mmm")</f>
        <v>Jan</v>
      </c>
      <c r="AB30">
        <f>YEAR(tbl_EcommerceSales[[#This Row],[Order_Date]])</f>
        <v>2025</v>
      </c>
      <c r="AC30" t="str">
        <f>IF(tbl_EcommerceSales[[#This Row],[Age]]&lt;18,"Under 18",IF(tbl_EcommerceSales[[#This Row],[Age]]&lt;=25,"18-25",IF(tbl_EcommerceSales[[#This Row],[Age]]&lt;=35,"26-35",IF(tbl_EcommerceSales[[#This Row],[Age]]&lt;=45,"36-45",IF(tbl_EcommerceSales[[#This Row],[Age]]&lt;=55,"46-55","56+")))))</f>
        <v>18-25</v>
      </c>
    </row>
    <row r="31" spans="1:29" x14ac:dyDescent="0.35">
      <c r="A31" t="s">
        <v>179</v>
      </c>
      <c r="B31" s="7">
        <v>45660</v>
      </c>
      <c r="C31" t="s">
        <v>180</v>
      </c>
      <c r="D31" t="s">
        <v>181</v>
      </c>
      <c r="E31" t="s">
        <v>25</v>
      </c>
      <c r="F31">
        <v>23</v>
      </c>
      <c r="G31" t="s">
        <v>136</v>
      </c>
      <c r="H31" t="s">
        <v>88</v>
      </c>
      <c r="I31" t="s">
        <v>175</v>
      </c>
      <c r="J31" t="s">
        <v>176</v>
      </c>
      <c r="K31" t="s">
        <v>177</v>
      </c>
      <c r="L31" t="s">
        <v>178</v>
      </c>
      <c r="M31">
        <v>1</v>
      </c>
      <c r="N31" s="2">
        <v>699</v>
      </c>
      <c r="O31" s="3">
        <v>0</v>
      </c>
      <c r="P31" s="2">
        <v>320</v>
      </c>
      <c r="Q31" t="s">
        <v>156</v>
      </c>
      <c r="R31" t="s">
        <v>33</v>
      </c>
      <c r="S31" t="s">
        <v>34</v>
      </c>
      <c r="T31" s="4">
        <v>5</v>
      </c>
      <c r="U31" s="11">
        <f t="shared" si="0"/>
        <v>699</v>
      </c>
      <c r="V31" s="11">
        <f>tbl_EcommerceSales[[#This Row],[Gross_Sales]]*tbl_EcommerceSales[[#This Row],[Discount]]</f>
        <v>0</v>
      </c>
      <c r="W31" s="11">
        <f>tbl_EcommerceSales[[#This Row],[Gross_Sales]]-tbl_EcommerceSales[[#This Row],[Discount_Amount]]</f>
        <v>699</v>
      </c>
      <c r="X31" s="11">
        <f>tbl_EcommerceSales[[#This Row],[Quantity]] * _xlfn.XLOOKUP(tbl_EcommerceSales[[#This Row],[Product_ID]], Product_Master!A:A, Product_Master!F:F)</f>
        <v>320</v>
      </c>
      <c r="Y31" s="11">
        <f>tbl_EcommerceSales[[#This Row],[Net_Revenue]]-tbl_EcommerceSales[[#This Row],[Total_Cost]]</f>
        <v>379</v>
      </c>
      <c r="Z31" s="9">
        <f>IFERROR(#REF!/tbl_EcommerceSales[[#This Row],[Total_Cost]], 0)</f>
        <v>0</v>
      </c>
      <c r="AA31" t="str">
        <f>TEXT(tbl_EcommerceSales[[#This Row],[Order_Date]],"mmm")</f>
        <v>Jan</v>
      </c>
      <c r="AB31">
        <f>YEAR(tbl_EcommerceSales[[#This Row],[Order_Date]])</f>
        <v>2025</v>
      </c>
      <c r="AC31" t="str">
        <f>IF(tbl_EcommerceSales[[#This Row],[Age]]&lt;18,"Under 18",IF(tbl_EcommerceSales[[#This Row],[Age]]&lt;=25,"18-25",IF(tbl_EcommerceSales[[#This Row],[Age]]&lt;=35,"26-35",IF(tbl_EcommerceSales[[#This Row],[Age]]&lt;=45,"36-45",IF(tbl_EcommerceSales[[#This Row],[Age]]&lt;=55,"46-55","56+")))))</f>
        <v>18-25</v>
      </c>
    </row>
    <row r="32" spans="1:29" x14ac:dyDescent="0.35">
      <c r="A32" t="s">
        <v>182</v>
      </c>
      <c r="B32" s="7">
        <v>45660</v>
      </c>
      <c r="C32" t="s">
        <v>183</v>
      </c>
      <c r="D32" t="s">
        <v>86</v>
      </c>
      <c r="E32" t="s">
        <v>48</v>
      </c>
      <c r="F32">
        <v>27</v>
      </c>
      <c r="G32" t="s">
        <v>152</v>
      </c>
      <c r="H32" t="s">
        <v>72</v>
      </c>
      <c r="I32" t="s">
        <v>80</v>
      </c>
      <c r="J32" t="s">
        <v>81</v>
      </c>
      <c r="K32" t="s">
        <v>82</v>
      </c>
      <c r="L32" t="s">
        <v>83</v>
      </c>
      <c r="M32">
        <v>1</v>
      </c>
      <c r="N32" s="2">
        <v>2499</v>
      </c>
      <c r="O32" s="3">
        <v>0.05</v>
      </c>
      <c r="P32" s="2">
        <v>1550</v>
      </c>
      <c r="Q32" t="s">
        <v>32</v>
      </c>
      <c r="R32" t="s">
        <v>33</v>
      </c>
      <c r="S32" t="s">
        <v>57</v>
      </c>
      <c r="T32" s="4">
        <v>5</v>
      </c>
      <c r="U32" s="11">
        <f t="shared" si="0"/>
        <v>2499</v>
      </c>
      <c r="V32" s="11">
        <f>tbl_EcommerceSales[[#This Row],[Gross_Sales]]*tbl_EcommerceSales[[#This Row],[Discount]]</f>
        <v>124.95</v>
      </c>
      <c r="W32" s="11">
        <f>tbl_EcommerceSales[[#This Row],[Gross_Sales]]-tbl_EcommerceSales[[#This Row],[Discount_Amount]]</f>
        <v>2374.0500000000002</v>
      </c>
      <c r="X32" s="11">
        <f>tbl_EcommerceSales[[#This Row],[Quantity]] * _xlfn.XLOOKUP(tbl_EcommerceSales[[#This Row],[Product_ID]], Product_Master!A:A, Product_Master!F:F)</f>
        <v>1550</v>
      </c>
      <c r="Y32" s="11">
        <f>tbl_EcommerceSales[[#This Row],[Net_Revenue]]-tbl_EcommerceSales[[#This Row],[Total_Cost]]</f>
        <v>824.05000000000018</v>
      </c>
      <c r="Z32" s="9">
        <f>IFERROR(#REF!/tbl_EcommerceSales[[#This Row],[Total_Cost]], 0)</f>
        <v>0</v>
      </c>
      <c r="AA32" t="str">
        <f>TEXT(tbl_EcommerceSales[[#This Row],[Order_Date]],"mmm")</f>
        <v>Jan</v>
      </c>
      <c r="AB32">
        <f>YEAR(tbl_EcommerceSales[[#This Row],[Order_Date]])</f>
        <v>2025</v>
      </c>
      <c r="AC32" t="str">
        <f>IF(tbl_EcommerceSales[[#This Row],[Age]]&lt;18,"Under 18",IF(tbl_EcommerceSales[[#This Row],[Age]]&lt;=25,"18-25",IF(tbl_EcommerceSales[[#This Row],[Age]]&lt;=35,"26-35",IF(tbl_EcommerceSales[[#This Row],[Age]]&lt;=45,"36-45",IF(tbl_EcommerceSales[[#This Row],[Age]]&lt;=55,"46-55","56+")))))</f>
        <v>26-35</v>
      </c>
    </row>
    <row r="33" spans="1:29" x14ac:dyDescent="0.35">
      <c r="A33" t="s">
        <v>184</v>
      </c>
      <c r="B33" s="7">
        <v>45661</v>
      </c>
      <c r="C33" t="s">
        <v>185</v>
      </c>
      <c r="D33" t="s">
        <v>47</v>
      </c>
      <c r="E33" t="s">
        <v>25</v>
      </c>
      <c r="F33">
        <v>18</v>
      </c>
      <c r="G33" t="s">
        <v>186</v>
      </c>
      <c r="H33" t="s">
        <v>72</v>
      </c>
      <c r="I33" t="s">
        <v>165</v>
      </c>
      <c r="J33" t="s">
        <v>166</v>
      </c>
      <c r="K33" t="s">
        <v>42</v>
      </c>
      <c r="L33" t="s">
        <v>167</v>
      </c>
      <c r="M33">
        <v>1</v>
      </c>
      <c r="N33" s="2">
        <v>1799</v>
      </c>
      <c r="O33" s="3">
        <v>0.1</v>
      </c>
      <c r="P33" s="2">
        <v>900</v>
      </c>
      <c r="Q33" t="s">
        <v>32</v>
      </c>
      <c r="R33" t="s">
        <v>33</v>
      </c>
      <c r="S33" t="s">
        <v>34</v>
      </c>
      <c r="T33" s="4">
        <v>3</v>
      </c>
      <c r="U33" s="11">
        <f t="shared" si="0"/>
        <v>1799</v>
      </c>
      <c r="V33" s="11">
        <f>tbl_EcommerceSales[[#This Row],[Gross_Sales]]*tbl_EcommerceSales[[#This Row],[Discount]]</f>
        <v>179.9</v>
      </c>
      <c r="W33" s="11">
        <f>tbl_EcommerceSales[[#This Row],[Gross_Sales]]-tbl_EcommerceSales[[#This Row],[Discount_Amount]]</f>
        <v>1619.1</v>
      </c>
      <c r="X33" s="11">
        <f>tbl_EcommerceSales[[#This Row],[Quantity]] * _xlfn.XLOOKUP(tbl_EcommerceSales[[#This Row],[Product_ID]], Product_Master!A:A, Product_Master!F:F)</f>
        <v>900</v>
      </c>
      <c r="Y33" s="11">
        <f>tbl_EcommerceSales[[#This Row],[Net_Revenue]]-tbl_EcommerceSales[[#This Row],[Total_Cost]]</f>
        <v>719.09999999999991</v>
      </c>
      <c r="Z33" s="9">
        <f>IFERROR(#REF!/tbl_EcommerceSales[[#This Row],[Total_Cost]], 0)</f>
        <v>0</v>
      </c>
      <c r="AA33" t="str">
        <f>TEXT(tbl_EcommerceSales[[#This Row],[Order_Date]],"mmm")</f>
        <v>Jan</v>
      </c>
      <c r="AB33">
        <f>YEAR(tbl_EcommerceSales[[#This Row],[Order_Date]])</f>
        <v>2025</v>
      </c>
      <c r="AC33" t="str">
        <f>IF(tbl_EcommerceSales[[#This Row],[Age]]&lt;18,"Under 18",IF(tbl_EcommerceSales[[#This Row],[Age]]&lt;=25,"18-25",IF(tbl_EcommerceSales[[#This Row],[Age]]&lt;=35,"26-35",IF(tbl_EcommerceSales[[#This Row],[Age]]&lt;=45,"36-45",IF(tbl_EcommerceSales[[#This Row],[Age]]&lt;=55,"46-55","56+")))))</f>
        <v>18-25</v>
      </c>
    </row>
    <row r="34" spans="1:29" x14ac:dyDescent="0.35">
      <c r="A34" t="s">
        <v>187</v>
      </c>
      <c r="B34" s="7">
        <v>45661</v>
      </c>
      <c r="C34" t="s">
        <v>188</v>
      </c>
      <c r="D34" t="s">
        <v>189</v>
      </c>
      <c r="E34" t="s">
        <v>48</v>
      </c>
      <c r="F34">
        <v>36</v>
      </c>
      <c r="G34" t="s">
        <v>155</v>
      </c>
      <c r="H34" t="s">
        <v>88</v>
      </c>
      <c r="I34" t="s">
        <v>89</v>
      </c>
      <c r="J34" t="s">
        <v>90</v>
      </c>
      <c r="K34" t="s">
        <v>91</v>
      </c>
      <c r="L34" t="s">
        <v>92</v>
      </c>
      <c r="M34">
        <v>4</v>
      </c>
      <c r="N34" s="2">
        <v>599</v>
      </c>
      <c r="O34" s="3">
        <v>0.15</v>
      </c>
      <c r="P34" s="2">
        <v>1040</v>
      </c>
      <c r="Q34" t="s">
        <v>32</v>
      </c>
      <c r="R34" t="s">
        <v>33</v>
      </c>
      <c r="S34" t="s">
        <v>57</v>
      </c>
      <c r="T34" s="4">
        <v>2</v>
      </c>
      <c r="U34" s="11">
        <f t="shared" si="0"/>
        <v>2396</v>
      </c>
      <c r="V34" s="11">
        <f>tbl_EcommerceSales[[#This Row],[Gross_Sales]]*tbl_EcommerceSales[[#This Row],[Discount]]</f>
        <v>359.4</v>
      </c>
      <c r="W34" s="11">
        <f>tbl_EcommerceSales[[#This Row],[Gross_Sales]]-tbl_EcommerceSales[[#This Row],[Discount_Amount]]</f>
        <v>2036.6</v>
      </c>
      <c r="X34" s="11">
        <f>tbl_EcommerceSales[[#This Row],[Quantity]] * _xlfn.XLOOKUP(tbl_EcommerceSales[[#This Row],[Product_ID]], Product_Master!A:A, Product_Master!F:F)</f>
        <v>1040</v>
      </c>
      <c r="Y34" s="11">
        <f>tbl_EcommerceSales[[#This Row],[Net_Revenue]]-tbl_EcommerceSales[[#This Row],[Total_Cost]]</f>
        <v>996.59999999999991</v>
      </c>
      <c r="Z34" s="9">
        <f>IFERROR(#REF!/tbl_EcommerceSales[[#This Row],[Total_Cost]], 0)</f>
        <v>0</v>
      </c>
      <c r="AA34" t="str">
        <f>TEXT(tbl_EcommerceSales[[#This Row],[Order_Date]],"mmm")</f>
        <v>Jan</v>
      </c>
      <c r="AB34">
        <f>YEAR(tbl_EcommerceSales[[#This Row],[Order_Date]])</f>
        <v>2025</v>
      </c>
      <c r="AC34" t="str">
        <f>IF(tbl_EcommerceSales[[#This Row],[Age]]&lt;18,"Under 18",IF(tbl_EcommerceSales[[#This Row],[Age]]&lt;=25,"18-25",IF(tbl_EcommerceSales[[#This Row],[Age]]&lt;=35,"26-35",IF(tbl_EcommerceSales[[#This Row],[Age]]&lt;=45,"36-45",IF(tbl_EcommerceSales[[#This Row],[Age]]&lt;=55,"46-55","56+")))))</f>
        <v>36-45</v>
      </c>
    </row>
    <row r="35" spans="1:29" x14ac:dyDescent="0.35">
      <c r="A35" t="s">
        <v>190</v>
      </c>
      <c r="B35" s="7">
        <v>45661</v>
      </c>
      <c r="C35" t="s">
        <v>191</v>
      </c>
      <c r="D35" t="s">
        <v>86</v>
      </c>
      <c r="E35" t="s">
        <v>25</v>
      </c>
      <c r="F35">
        <v>32</v>
      </c>
      <c r="G35" t="s">
        <v>192</v>
      </c>
      <c r="H35" t="s">
        <v>27</v>
      </c>
      <c r="I35" t="s">
        <v>131</v>
      </c>
      <c r="J35" t="s">
        <v>132</v>
      </c>
      <c r="K35" t="s">
        <v>91</v>
      </c>
      <c r="L35" t="s">
        <v>133</v>
      </c>
      <c r="M35">
        <v>1</v>
      </c>
      <c r="N35" s="2">
        <v>1299</v>
      </c>
      <c r="O35" s="3">
        <v>0.1</v>
      </c>
      <c r="P35" s="2">
        <v>610</v>
      </c>
      <c r="Q35" t="s">
        <v>123</v>
      </c>
      <c r="R35" t="s">
        <v>33</v>
      </c>
      <c r="S35" t="s">
        <v>57</v>
      </c>
      <c r="T35" s="4">
        <v>5</v>
      </c>
      <c r="U35" s="11">
        <f t="shared" si="0"/>
        <v>1299</v>
      </c>
      <c r="V35" s="11">
        <f>tbl_EcommerceSales[[#This Row],[Gross_Sales]]*tbl_EcommerceSales[[#This Row],[Discount]]</f>
        <v>129.9</v>
      </c>
      <c r="W35" s="11">
        <f>tbl_EcommerceSales[[#This Row],[Gross_Sales]]-tbl_EcommerceSales[[#This Row],[Discount_Amount]]</f>
        <v>1169.0999999999999</v>
      </c>
      <c r="X35" s="11">
        <f>tbl_EcommerceSales[[#This Row],[Quantity]] * _xlfn.XLOOKUP(tbl_EcommerceSales[[#This Row],[Product_ID]], Product_Master!A:A, Product_Master!F:F)</f>
        <v>610</v>
      </c>
      <c r="Y35" s="11">
        <f>tbl_EcommerceSales[[#This Row],[Net_Revenue]]-tbl_EcommerceSales[[#This Row],[Total_Cost]]</f>
        <v>559.09999999999991</v>
      </c>
      <c r="Z35" s="9">
        <f>IFERROR(#REF!/tbl_EcommerceSales[[#This Row],[Total_Cost]], 0)</f>
        <v>0</v>
      </c>
      <c r="AA35" t="str">
        <f>TEXT(tbl_EcommerceSales[[#This Row],[Order_Date]],"mmm")</f>
        <v>Jan</v>
      </c>
      <c r="AB35">
        <f>YEAR(tbl_EcommerceSales[[#This Row],[Order_Date]])</f>
        <v>2025</v>
      </c>
      <c r="AC35" t="str">
        <f>IF(tbl_EcommerceSales[[#This Row],[Age]]&lt;18,"Under 18",IF(tbl_EcommerceSales[[#This Row],[Age]]&lt;=25,"18-25",IF(tbl_EcommerceSales[[#This Row],[Age]]&lt;=35,"26-35",IF(tbl_EcommerceSales[[#This Row],[Age]]&lt;=45,"36-45",IF(tbl_EcommerceSales[[#This Row],[Age]]&lt;=55,"46-55","56+")))))</f>
        <v>26-35</v>
      </c>
    </row>
    <row r="36" spans="1:29" x14ac:dyDescent="0.35">
      <c r="A36" t="s">
        <v>193</v>
      </c>
      <c r="B36" s="7">
        <v>45661</v>
      </c>
      <c r="C36" t="s">
        <v>194</v>
      </c>
      <c r="D36" t="s">
        <v>195</v>
      </c>
      <c r="E36" t="s">
        <v>25</v>
      </c>
      <c r="F36">
        <v>37</v>
      </c>
      <c r="G36" t="s">
        <v>61</v>
      </c>
      <c r="H36" t="s">
        <v>27</v>
      </c>
      <c r="I36" t="s">
        <v>165</v>
      </c>
      <c r="J36" t="s">
        <v>166</v>
      </c>
      <c r="K36" t="s">
        <v>42</v>
      </c>
      <c r="L36" t="s">
        <v>167</v>
      </c>
      <c r="M36">
        <v>1</v>
      </c>
      <c r="N36" s="2">
        <v>1799</v>
      </c>
      <c r="O36" s="3">
        <v>0.2</v>
      </c>
      <c r="P36" s="2">
        <v>900</v>
      </c>
      <c r="Q36" t="s">
        <v>32</v>
      </c>
      <c r="R36" t="s">
        <v>93</v>
      </c>
      <c r="S36" t="s">
        <v>57</v>
      </c>
      <c r="T36" s="4">
        <v>5</v>
      </c>
      <c r="U36" s="11">
        <f t="shared" si="0"/>
        <v>1799</v>
      </c>
      <c r="V36" s="11">
        <f>tbl_EcommerceSales[[#This Row],[Gross_Sales]]*tbl_EcommerceSales[[#This Row],[Discount]]</f>
        <v>359.8</v>
      </c>
      <c r="W36" s="11">
        <f>tbl_EcommerceSales[[#This Row],[Gross_Sales]]-tbl_EcommerceSales[[#This Row],[Discount_Amount]]</f>
        <v>1439.2</v>
      </c>
      <c r="X36" s="11">
        <f>tbl_EcommerceSales[[#This Row],[Quantity]] * _xlfn.XLOOKUP(tbl_EcommerceSales[[#This Row],[Product_ID]], Product_Master!A:A, Product_Master!F:F)</f>
        <v>900</v>
      </c>
      <c r="Y36" s="11">
        <f>tbl_EcommerceSales[[#This Row],[Net_Revenue]]-tbl_EcommerceSales[[#This Row],[Total_Cost]]</f>
        <v>539.20000000000005</v>
      </c>
      <c r="Z36" s="9">
        <f>IFERROR(#REF!/tbl_EcommerceSales[[#This Row],[Total_Cost]], 0)</f>
        <v>0</v>
      </c>
      <c r="AA36" t="str">
        <f>TEXT(tbl_EcommerceSales[[#This Row],[Order_Date]],"mmm")</f>
        <v>Jan</v>
      </c>
      <c r="AB36">
        <f>YEAR(tbl_EcommerceSales[[#This Row],[Order_Date]])</f>
        <v>2025</v>
      </c>
      <c r="AC36" t="str">
        <f>IF(tbl_EcommerceSales[[#This Row],[Age]]&lt;18,"Under 18",IF(tbl_EcommerceSales[[#This Row],[Age]]&lt;=25,"18-25",IF(tbl_EcommerceSales[[#This Row],[Age]]&lt;=35,"26-35",IF(tbl_EcommerceSales[[#This Row],[Age]]&lt;=45,"36-45",IF(tbl_EcommerceSales[[#This Row],[Age]]&lt;=55,"46-55","56+")))))</f>
        <v>36-45</v>
      </c>
    </row>
    <row r="37" spans="1:29" x14ac:dyDescent="0.35">
      <c r="A37" t="s">
        <v>196</v>
      </c>
      <c r="B37" s="7">
        <v>45661</v>
      </c>
      <c r="C37" t="s">
        <v>197</v>
      </c>
      <c r="D37" t="s">
        <v>47</v>
      </c>
      <c r="E37" t="s">
        <v>48</v>
      </c>
      <c r="F37">
        <v>26</v>
      </c>
      <c r="G37" t="s">
        <v>155</v>
      </c>
      <c r="H37" t="s">
        <v>88</v>
      </c>
      <c r="I37" t="s">
        <v>165</v>
      </c>
      <c r="J37" t="s">
        <v>166</v>
      </c>
      <c r="K37" t="s">
        <v>42</v>
      </c>
      <c r="L37" t="s">
        <v>167</v>
      </c>
      <c r="M37">
        <v>2</v>
      </c>
      <c r="N37" s="2">
        <v>1799</v>
      </c>
      <c r="O37" s="3">
        <v>0.2</v>
      </c>
      <c r="P37" s="2">
        <v>1800</v>
      </c>
      <c r="Q37" t="s">
        <v>32</v>
      </c>
      <c r="R37" t="s">
        <v>33</v>
      </c>
      <c r="S37" t="s">
        <v>57</v>
      </c>
      <c r="T37" s="4">
        <v>5</v>
      </c>
      <c r="U37" s="11">
        <f t="shared" si="0"/>
        <v>3598</v>
      </c>
      <c r="V37" s="11">
        <f>tbl_EcommerceSales[[#This Row],[Gross_Sales]]*tbl_EcommerceSales[[#This Row],[Discount]]</f>
        <v>719.6</v>
      </c>
      <c r="W37" s="11">
        <f>tbl_EcommerceSales[[#This Row],[Gross_Sales]]-tbl_EcommerceSales[[#This Row],[Discount_Amount]]</f>
        <v>2878.4</v>
      </c>
      <c r="X37" s="11">
        <f>tbl_EcommerceSales[[#This Row],[Quantity]] * _xlfn.XLOOKUP(tbl_EcommerceSales[[#This Row],[Product_ID]], Product_Master!A:A, Product_Master!F:F)</f>
        <v>1800</v>
      </c>
      <c r="Y37" s="11">
        <f>tbl_EcommerceSales[[#This Row],[Net_Revenue]]-tbl_EcommerceSales[[#This Row],[Total_Cost]]</f>
        <v>1078.4000000000001</v>
      </c>
      <c r="Z37" s="9">
        <f>IFERROR(#REF!/tbl_EcommerceSales[[#This Row],[Total_Cost]], 0)</f>
        <v>0</v>
      </c>
      <c r="AA37" t="str">
        <f>TEXT(tbl_EcommerceSales[[#This Row],[Order_Date]],"mmm")</f>
        <v>Jan</v>
      </c>
      <c r="AB37">
        <f>YEAR(tbl_EcommerceSales[[#This Row],[Order_Date]])</f>
        <v>2025</v>
      </c>
      <c r="AC37" t="str">
        <f>IF(tbl_EcommerceSales[[#This Row],[Age]]&lt;18,"Under 18",IF(tbl_EcommerceSales[[#This Row],[Age]]&lt;=25,"18-25",IF(tbl_EcommerceSales[[#This Row],[Age]]&lt;=35,"26-35",IF(tbl_EcommerceSales[[#This Row],[Age]]&lt;=45,"36-45",IF(tbl_EcommerceSales[[#This Row],[Age]]&lt;=55,"46-55","56+")))))</f>
        <v>26-35</v>
      </c>
    </row>
    <row r="38" spans="1:29" x14ac:dyDescent="0.35">
      <c r="A38" t="s">
        <v>198</v>
      </c>
      <c r="B38" s="7">
        <v>45662</v>
      </c>
      <c r="C38" t="s">
        <v>199</v>
      </c>
      <c r="D38" t="s">
        <v>51</v>
      </c>
      <c r="E38" t="s">
        <v>48</v>
      </c>
      <c r="F38">
        <v>37</v>
      </c>
      <c r="G38" t="s">
        <v>186</v>
      </c>
      <c r="H38" t="s">
        <v>72</v>
      </c>
      <c r="I38" t="s">
        <v>200</v>
      </c>
      <c r="J38" t="s">
        <v>201</v>
      </c>
      <c r="K38" t="s">
        <v>91</v>
      </c>
      <c r="L38" t="s">
        <v>202</v>
      </c>
      <c r="M38">
        <v>1</v>
      </c>
      <c r="N38" s="2">
        <v>899</v>
      </c>
      <c r="O38" s="3">
        <v>0.05</v>
      </c>
      <c r="P38" s="2">
        <v>420</v>
      </c>
      <c r="Q38" t="s">
        <v>123</v>
      </c>
      <c r="R38" t="s">
        <v>33</v>
      </c>
      <c r="S38" t="s">
        <v>34</v>
      </c>
      <c r="T38" s="4">
        <v>5</v>
      </c>
      <c r="U38" s="11">
        <f t="shared" si="0"/>
        <v>899</v>
      </c>
      <c r="V38" s="11">
        <f>tbl_EcommerceSales[[#This Row],[Gross_Sales]]*tbl_EcommerceSales[[#This Row],[Discount]]</f>
        <v>44.95</v>
      </c>
      <c r="W38" s="11">
        <f>tbl_EcommerceSales[[#This Row],[Gross_Sales]]-tbl_EcommerceSales[[#This Row],[Discount_Amount]]</f>
        <v>854.05</v>
      </c>
      <c r="X38" s="11">
        <f>tbl_EcommerceSales[[#This Row],[Quantity]] * _xlfn.XLOOKUP(tbl_EcommerceSales[[#This Row],[Product_ID]], Product_Master!A:A, Product_Master!F:F)</f>
        <v>420</v>
      </c>
      <c r="Y38" s="11">
        <f>tbl_EcommerceSales[[#This Row],[Net_Revenue]]-tbl_EcommerceSales[[#This Row],[Total_Cost]]</f>
        <v>434.04999999999995</v>
      </c>
      <c r="Z38" s="9">
        <f>IFERROR(#REF!/tbl_EcommerceSales[[#This Row],[Total_Cost]], 0)</f>
        <v>0</v>
      </c>
      <c r="AA38" t="str">
        <f>TEXT(tbl_EcommerceSales[[#This Row],[Order_Date]],"mmm")</f>
        <v>Jan</v>
      </c>
      <c r="AB38">
        <f>YEAR(tbl_EcommerceSales[[#This Row],[Order_Date]])</f>
        <v>2025</v>
      </c>
      <c r="AC38" t="str">
        <f>IF(tbl_EcommerceSales[[#This Row],[Age]]&lt;18,"Under 18",IF(tbl_EcommerceSales[[#This Row],[Age]]&lt;=25,"18-25",IF(tbl_EcommerceSales[[#This Row],[Age]]&lt;=35,"26-35",IF(tbl_EcommerceSales[[#This Row],[Age]]&lt;=45,"36-45",IF(tbl_EcommerceSales[[#This Row],[Age]]&lt;=55,"46-55","56+")))))</f>
        <v>36-45</v>
      </c>
    </row>
    <row r="39" spans="1:29" x14ac:dyDescent="0.35">
      <c r="A39" t="s">
        <v>203</v>
      </c>
      <c r="B39" s="7">
        <v>45662</v>
      </c>
      <c r="C39" t="s">
        <v>204</v>
      </c>
      <c r="D39" t="s">
        <v>205</v>
      </c>
      <c r="E39" t="s">
        <v>25</v>
      </c>
      <c r="F39">
        <v>27</v>
      </c>
      <c r="G39" t="s">
        <v>61</v>
      </c>
      <c r="H39" t="s">
        <v>27</v>
      </c>
      <c r="I39" t="s">
        <v>206</v>
      </c>
      <c r="J39" t="s">
        <v>207</v>
      </c>
      <c r="K39" t="s">
        <v>177</v>
      </c>
      <c r="L39" t="s">
        <v>208</v>
      </c>
      <c r="M39">
        <v>1</v>
      </c>
      <c r="N39" s="2">
        <v>2199</v>
      </c>
      <c r="O39" s="3">
        <v>0.05</v>
      </c>
      <c r="P39" s="2">
        <v>1250</v>
      </c>
      <c r="Q39" t="s">
        <v>123</v>
      </c>
      <c r="R39" t="s">
        <v>33</v>
      </c>
      <c r="S39" t="s">
        <v>34</v>
      </c>
      <c r="T39" s="4">
        <v>5</v>
      </c>
      <c r="U39" s="11">
        <f t="shared" si="0"/>
        <v>2199</v>
      </c>
      <c r="V39" s="11">
        <f>tbl_EcommerceSales[[#This Row],[Gross_Sales]]*tbl_EcommerceSales[[#This Row],[Discount]]</f>
        <v>109.95</v>
      </c>
      <c r="W39" s="11">
        <f>tbl_EcommerceSales[[#This Row],[Gross_Sales]]-tbl_EcommerceSales[[#This Row],[Discount_Amount]]</f>
        <v>2089.0500000000002</v>
      </c>
      <c r="X39" s="11">
        <f>tbl_EcommerceSales[[#This Row],[Quantity]] * _xlfn.XLOOKUP(tbl_EcommerceSales[[#This Row],[Product_ID]], Product_Master!A:A, Product_Master!F:F)</f>
        <v>1250</v>
      </c>
      <c r="Y39" s="11">
        <f>tbl_EcommerceSales[[#This Row],[Net_Revenue]]-tbl_EcommerceSales[[#This Row],[Total_Cost]]</f>
        <v>839.05000000000018</v>
      </c>
      <c r="Z39" s="9">
        <f>IFERROR(#REF!/tbl_EcommerceSales[[#This Row],[Total_Cost]], 0)</f>
        <v>0</v>
      </c>
      <c r="AA39" t="str">
        <f>TEXT(tbl_EcommerceSales[[#This Row],[Order_Date]],"mmm")</f>
        <v>Jan</v>
      </c>
      <c r="AB39">
        <f>YEAR(tbl_EcommerceSales[[#This Row],[Order_Date]])</f>
        <v>2025</v>
      </c>
      <c r="AC39" t="str">
        <f>IF(tbl_EcommerceSales[[#This Row],[Age]]&lt;18,"Under 18",IF(tbl_EcommerceSales[[#This Row],[Age]]&lt;=25,"18-25",IF(tbl_EcommerceSales[[#This Row],[Age]]&lt;=35,"26-35",IF(tbl_EcommerceSales[[#This Row],[Age]]&lt;=45,"36-45",IF(tbl_EcommerceSales[[#This Row],[Age]]&lt;=55,"46-55","56+")))))</f>
        <v>26-35</v>
      </c>
    </row>
    <row r="40" spans="1:29" x14ac:dyDescent="0.35">
      <c r="A40" t="s">
        <v>209</v>
      </c>
      <c r="B40" s="7">
        <v>45662</v>
      </c>
      <c r="C40" t="s">
        <v>210</v>
      </c>
      <c r="D40" t="s">
        <v>130</v>
      </c>
      <c r="E40" t="s">
        <v>25</v>
      </c>
      <c r="F40">
        <v>44</v>
      </c>
      <c r="G40" t="s">
        <v>211</v>
      </c>
      <c r="H40" t="s">
        <v>72</v>
      </c>
      <c r="I40" t="s">
        <v>212</v>
      </c>
      <c r="J40" t="s">
        <v>213</v>
      </c>
      <c r="K40" t="s">
        <v>177</v>
      </c>
      <c r="L40" t="s">
        <v>178</v>
      </c>
      <c r="M40">
        <v>1</v>
      </c>
      <c r="N40" s="2">
        <v>2499</v>
      </c>
      <c r="O40" s="3">
        <v>0</v>
      </c>
      <c r="P40" s="2">
        <v>1450</v>
      </c>
      <c r="Q40" t="s">
        <v>32</v>
      </c>
      <c r="R40" t="s">
        <v>33</v>
      </c>
      <c r="S40" t="s">
        <v>34</v>
      </c>
      <c r="T40" s="4">
        <v>5</v>
      </c>
      <c r="U40" s="11">
        <f t="shared" si="0"/>
        <v>2499</v>
      </c>
      <c r="V40" s="11">
        <f>tbl_EcommerceSales[[#This Row],[Gross_Sales]]*tbl_EcommerceSales[[#This Row],[Discount]]</f>
        <v>0</v>
      </c>
      <c r="W40" s="11">
        <f>tbl_EcommerceSales[[#This Row],[Gross_Sales]]-tbl_EcommerceSales[[#This Row],[Discount_Amount]]</f>
        <v>2499</v>
      </c>
      <c r="X40" s="11">
        <f>tbl_EcommerceSales[[#This Row],[Quantity]] * _xlfn.XLOOKUP(tbl_EcommerceSales[[#This Row],[Product_ID]], Product_Master!A:A, Product_Master!F:F)</f>
        <v>1450</v>
      </c>
      <c r="Y40" s="11">
        <f>tbl_EcommerceSales[[#This Row],[Net_Revenue]]-tbl_EcommerceSales[[#This Row],[Total_Cost]]</f>
        <v>1049</v>
      </c>
      <c r="Z40" s="9">
        <f>IFERROR(#REF!/tbl_EcommerceSales[[#This Row],[Total_Cost]], 0)</f>
        <v>0</v>
      </c>
      <c r="AA40" t="str">
        <f>TEXT(tbl_EcommerceSales[[#This Row],[Order_Date]],"mmm")</f>
        <v>Jan</v>
      </c>
      <c r="AB40">
        <f>YEAR(tbl_EcommerceSales[[#This Row],[Order_Date]])</f>
        <v>2025</v>
      </c>
      <c r="AC40" t="str">
        <f>IF(tbl_EcommerceSales[[#This Row],[Age]]&lt;18,"Under 18",IF(tbl_EcommerceSales[[#This Row],[Age]]&lt;=25,"18-25",IF(tbl_EcommerceSales[[#This Row],[Age]]&lt;=35,"26-35",IF(tbl_EcommerceSales[[#This Row],[Age]]&lt;=45,"36-45",IF(tbl_EcommerceSales[[#This Row],[Age]]&lt;=55,"46-55","56+")))))</f>
        <v>36-45</v>
      </c>
    </row>
    <row r="41" spans="1:29" x14ac:dyDescent="0.35">
      <c r="A41" t="s">
        <v>214</v>
      </c>
      <c r="B41" s="7">
        <v>45662</v>
      </c>
      <c r="C41" t="s">
        <v>215</v>
      </c>
      <c r="D41" t="s">
        <v>216</v>
      </c>
      <c r="E41" t="s">
        <v>48</v>
      </c>
      <c r="F41">
        <v>35</v>
      </c>
      <c r="G41" t="s">
        <v>136</v>
      </c>
      <c r="H41" t="s">
        <v>88</v>
      </c>
      <c r="I41" t="s">
        <v>53</v>
      </c>
      <c r="J41" t="s">
        <v>54</v>
      </c>
      <c r="K41" t="s">
        <v>55</v>
      </c>
      <c r="L41" t="s">
        <v>56</v>
      </c>
      <c r="M41">
        <v>1</v>
      </c>
      <c r="N41" s="2">
        <v>799</v>
      </c>
      <c r="O41" s="3">
        <v>0.1</v>
      </c>
      <c r="P41" s="2">
        <v>390</v>
      </c>
      <c r="Q41" t="s">
        <v>32</v>
      </c>
      <c r="R41" t="s">
        <v>33</v>
      </c>
      <c r="S41" t="s">
        <v>57</v>
      </c>
      <c r="T41" s="4">
        <v>3</v>
      </c>
      <c r="U41" s="11">
        <f t="shared" si="0"/>
        <v>799</v>
      </c>
      <c r="V41" s="11">
        <f>tbl_EcommerceSales[[#This Row],[Gross_Sales]]*tbl_EcommerceSales[[#This Row],[Discount]]</f>
        <v>79.900000000000006</v>
      </c>
      <c r="W41" s="11">
        <f>tbl_EcommerceSales[[#This Row],[Gross_Sales]]-tbl_EcommerceSales[[#This Row],[Discount_Amount]]</f>
        <v>719.1</v>
      </c>
      <c r="X41" s="11">
        <f>tbl_EcommerceSales[[#This Row],[Quantity]] * _xlfn.XLOOKUP(tbl_EcommerceSales[[#This Row],[Product_ID]], Product_Master!A:A, Product_Master!F:F)</f>
        <v>390</v>
      </c>
      <c r="Y41" s="11">
        <f>tbl_EcommerceSales[[#This Row],[Net_Revenue]]-tbl_EcommerceSales[[#This Row],[Total_Cost]]</f>
        <v>329.1</v>
      </c>
      <c r="Z41" s="9">
        <f>IFERROR(#REF!/tbl_EcommerceSales[[#This Row],[Total_Cost]], 0)</f>
        <v>0</v>
      </c>
      <c r="AA41" t="str">
        <f>TEXT(tbl_EcommerceSales[[#This Row],[Order_Date]],"mmm")</f>
        <v>Jan</v>
      </c>
      <c r="AB41">
        <f>YEAR(tbl_EcommerceSales[[#This Row],[Order_Date]])</f>
        <v>2025</v>
      </c>
      <c r="AC41" t="str">
        <f>IF(tbl_EcommerceSales[[#This Row],[Age]]&lt;18,"Under 18",IF(tbl_EcommerceSales[[#This Row],[Age]]&lt;=25,"18-25",IF(tbl_EcommerceSales[[#This Row],[Age]]&lt;=35,"26-35",IF(tbl_EcommerceSales[[#This Row],[Age]]&lt;=45,"36-45",IF(tbl_EcommerceSales[[#This Row],[Age]]&lt;=55,"46-55","56+")))))</f>
        <v>26-35</v>
      </c>
    </row>
    <row r="42" spans="1:29" x14ac:dyDescent="0.35">
      <c r="A42" t="s">
        <v>217</v>
      </c>
      <c r="B42" s="7">
        <v>45662</v>
      </c>
      <c r="C42" t="s">
        <v>218</v>
      </c>
      <c r="D42" t="s">
        <v>216</v>
      </c>
      <c r="E42" t="s">
        <v>25</v>
      </c>
      <c r="F42">
        <v>33</v>
      </c>
      <c r="G42" t="s">
        <v>96</v>
      </c>
      <c r="H42" t="s">
        <v>39</v>
      </c>
      <c r="I42" t="s">
        <v>62</v>
      </c>
      <c r="J42" t="s">
        <v>63</v>
      </c>
      <c r="K42" t="s">
        <v>42</v>
      </c>
      <c r="L42" t="s">
        <v>43</v>
      </c>
      <c r="M42">
        <v>1</v>
      </c>
      <c r="N42" s="2">
        <v>499</v>
      </c>
      <c r="O42" s="3">
        <v>0.15</v>
      </c>
      <c r="P42" s="2">
        <v>220</v>
      </c>
      <c r="Q42" t="s">
        <v>32</v>
      </c>
      <c r="R42" t="s">
        <v>33</v>
      </c>
      <c r="S42" t="s">
        <v>57</v>
      </c>
      <c r="T42" s="4">
        <v>5</v>
      </c>
      <c r="U42" s="11">
        <f t="shared" si="0"/>
        <v>499</v>
      </c>
      <c r="V42" s="11">
        <f>tbl_EcommerceSales[[#This Row],[Gross_Sales]]*tbl_EcommerceSales[[#This Row],[Discount]]</f>
        <v>74.849999999999994</v>
      </c>
      <c r="W42" s="11">
        <f>tbl_EcommerceSales[[#This Row],[Gross_Sales]]-tbl_EcommerceSales[[#This Row],[Discount_Amount]]</f>
        <v>424.15</v>
      </c>
      <c r="X42" s="11">
        <f>tbl_EcommerceSales[[#This Row],[Quantity]] * _xlfn.XLOOKUP(tbl_EcommerceSales[[#This Row],[Product_ID]], Product_Master!A:A, Product_Master!F:F)</f>
        <v>220</v>
      </c>
      <c r="Y42" s="11">
        <f>tbl_EcommerceSales[[#This Row],[Net_Revenue]]-tbl_EcommerceSales[[#This Row],[Total_Cost]]</f>
        <v>204.14999999999998</v>
      </c>
      <c r="Z42" s="9">
        <f>IFERROR(#REF!/tbl_EcommerceSales[[#This Row],[Total_Cost]], 0)</f>
        <v>0</v>
      </c>
      <c r="AA42" t="str">
        <f>TEXT(tbl_EcommerceSales[[#This Row],[Order_Date]],"mmm")</f>
        <v>Jan</v>
      </c>
      <c r="AB42">
        <f>YEAR(tbl_EcommerceSales[[#This Row],[Order_Date]])</f>
        <v>2025</v>
      </c>
      <c r="AC42" t="str">
        <f>IF(tbl_EcommerceSales[[#This Row],[Age]]&lt;18,"Under 18",IF(tbl_EcommerceSales[[#This Row],[Age]]&lt;=25,"18-25",IF(tbl_EcommerceSales[[#This Row],[Age]]&lt;=35,"26-35",IF(tbl_EcommerceSales[[#This Row],[Age]]&lt;=45,"36-45",IF(tbl_EcommerceSales[[#This Row],[Age]]&lt;=55,"46-55","56+")))))</f>
        <v>26-35</v>
      </c>
    </row>
    <row r="43" spans="1:29" x14ac:dyDescent="0.35">
      <c r="A43" t="s">
        <v>219</v>
      </c>
      <c r="B43" s="7">
        <v>45662</v>
      </c>
      <c r="C43" t="s">
        <v>220</v>
      </c>
      <c r="D43" t="s">
        <v>37</v>
      </c>
      <c r="E43" t="s">
        <v>48</v>
      </c>
      <c r="F43">
        <v>32</v>
      </c>
      <c r="G43" t="s">
        <v>192</v>
      </c>
      <c r="H43" t="s">
        <v>27</v>
      </c>
      <c r="I43" t="s">
        <v>221</v>
      </c>
      <c r="J43" t="s">
        <v>222</v>
      </c>
      <c r="K43" t="s">
        <v>177</v>
      </c>
      <c r="L43" t="s">
        <v>208</v>
      </c>
      <c r="M43">
        <v>4</v>
      </c>
      <c r="N43" s="2">
        <v>1499</v>
      </c>
      <c r="O43" s="3">
        <v>0.15</v>
      </c>
      <c r="P43" s="2">
        <v>3200</v>
      </c>
      <c r="Q43" t="s">
        <v>76</v>
      </c>
      <c r="R43" t="s">
        <v>33</v>
      </c>
      <c r="S43" t="s">
        <v>57</v>
      </c>
      <c r="T43" s="4">
        <v>4</v>
      </c>
      <c r="U43" s="11">
        <f t="shared" si="0"/>
        <v>5996</v>
      </c>
      <c r="V43" s="11">
        <f>tbl_EcommerceSales[[#This Row],[Gross_Sales]]*tbl_EcommerceSales[[#This Row],[Discount]]</f>
        <v>899.4</v>
      </c>
      <c r="W43" s="11">
        <f>tbl_EcommerceSales[[#This Row],[Gross_Sales]]-tbl_EcommerceSales[[#This Row],[Discount_Amount]]</f>
        <v>5096.6000000000004</v>
      </c>
      <c r="X43" s="11">
        <f>tbl_EcommerceSales[[#This Row],[Quantity]] * _xlfn.XLOOKUP(tbl_EcommerceSales[[#This Row],[Product_ID]], Product_Master!A:A, Product_Master!F:F)</f>
        <v>3200</v>
      </c>
      <c r="Y43" s="11">
        <f>tbl_EcommerceSales[[#This Row],[Net_Revenue]]-tbl_EcommerceSales[[#This Row],[Total_Cost]]</f>
        <v>1896.6000000000004</v>
      </c>
      <c r="Z43" s="9">
        <f>IFERROR(#REF!/tbl_EcommerceSales[[#This Row],[Total_Cost]], 0)</f>
        <v>0</v>
      </c>
      <c r="AA43" t="str">
        <f>TEXT(tbl_EcommerceSales[[#This Row],[Order_Date]],"mmm")</f>
        <v>Jan</v>
      </c>
      <c r="AB43">
        <f>YEAR(tbl_EcommerceSales[[#This Row],[Order_Date]])</f>
        <v>2025</v>
      </c>
      <c r="AC43" t="str">
        <f>IF(tbl_EcommerceSales[[#This Row],[Age]]&lt;18,"Under 18",IF(tbl_EcommerceSales[[#This Row],[Age]]&lt;=25,"18-25",IF(tbl_EcommerceSales[[#This Row],[Age]]&lt;=35,"26-35",IF(tbl_EcommerceSales[[#This Row],[Age]]&lt;=45,"36-45",IF(tbl_EcommerceSales[[#This Row],[Age]]&lt;=55,"46-55","56+")))))</f>
        <v>26-35</v>
      </c>
    </row>
    <row r="44" spans="1:29" x14ac:dyDescent="0.35">
      <c r="A44" t="s">
        <v>223</v>
      </c>
      <c r="B44" s="7">
        <v>45662</v>
      </c>
      <c r="C44" t="s">
        <v>224</v>
      </c>
      <c r="D44" t="s">
        <v>189</v>
      </c>
      <c r="E44" t="s">
        <v>48</v>
      </c>
      <c r="F44">
        <v>40</v>
      </c>
      <c r="G44" t="s">
        <v>52</v>
      </c>
      <c r="H44" t="s">
        <v>27</v>
      </c>
      <c r="I44" t="s">
        <v>111</v>
      </c>
      <c r="J44" t="s">
        <v>112</v>
      </c>
      <c r="K44" t="s">
        <v>55</v>
      </c>
      <c r="L44" t="s">
        <v>113</v>
      </c>
      <c r="M44">
        <v>1</v>
      </c>
      <c r="N44" s="2">
        <v>1799</v>
      </c>
      <c r="O44" s="3">
        <v>0</v>
      </c>
      <c r="P44" s="2">
        <v>950</v>
      </c>
      <c r="Q44" t="s">
        <v>76</v>
      </c>
      <c r="R44" t="s">
        <v>33</v>
      </c>
      <c r="S44" t="s">
        <v>34</v>
      </c>
      <c r="T44" s="4">
        <v>5</v>
      </c>
      <c r="U44" s="11">
        <f t="shared" si="0"/>
        <v>1799</v>
      </c>
      <c r="V44" s="11">
        <f>tbl_EcommerceSales[[#This Row],[Gross_Sales]]*tbl_EcommerceSales[[#This Row],[Discount]]</f>
        <v>0</v>
      </c>
      <c r="W44" s="11">
        <f>tbl_EcommerceSales[[#This Row],[Gross_Sales]]-tbl_EcommerceSales[[#This Row],[Discount_Amount]]</f>
        <v>1799</v>
      </c>
      <c r="X44" s="11">
        <f>tbl_EcommerceSales[[#This Row],[Quantity]] * _xlfn.XLOOKUP(tbl_EcommerceSales[[#This Row],[Product_ID]], Product_Master!A:A, Product_Master!F:F)</f>
        <v>950</v>
      </c>
      <c r="Y44" s="11">
        <f>tbl_EcommerceSales[[#This Row],[Net_Revenue]]-tbl_EcommerceSales[[#This Row],[Total_Cost]]</f>
        <v>849</v>
      </c>
      <c r="Z44" s="9">
        <f>IFERROR(#REF!/tbl_EcommerceSales[[#This Row],[Total_Cost]], 0)</f>
        <v>0</v>
      </c>
      <c r="AA44" t="str">
        <f>TEXT(tbl_EcommerceSales[[#This Row],[Order_Date]],"mmm")</f>
        <v>Jan</v>
      </c>
      <c r="AB44">
        <f>YEAR(tbl_EcommerceSales[[#This Row],[Order_Date]])</f>
        <v>2025</v>
      </c>
      <c r="AC44" t="str">
        <f>IF(tbl_EcommerceSales[[#This Row],[Age]]&lt;18,"Under 18",IF(tbl_EcommerceSales[[#This Row],[Age]]&lt;=25,"18-25",IF(tbl_EcommerceSales[[#This Row],[Age]]&lt;=35,"26-35",IF(tbl_EcommerceSales[[#This Row],[Age]]&lt;=45,"36-45",IF(tbl_EcommerceSales[[#This Row],[Age]]&lt;=55,"46-55","56+")))))</f>
        <v>36-45</v>
      </c>
    </row>
    <row r="45" spans="1:29" x14ac:dyDescent="0.35">
      <c r="A45" t="s">
        <v>225</v>
      </c>
      <c r="B45" s="7">
        <v>45662</v>
      </c>
      <c r="C45" t="s">
        <v>226</v>
      </c>
      <c r="D45" t="s">
        <v>227</v>
      </c>
      <c r="E45" t="s">
        <v>48</v>
      </c>
      <c r="F45">
        <v>33</v>
      </c>
      <c r="G45" t="s">
        <v>186</v>
      </c>
      <c r="H45" t="s">
        <v>72</v>
      </c>
      <c r="I45" t="s">
        <v>117</v>
      </c>
      <c r="J45" t="s">
        <v>118</v>
      </c>
      <c r="K45" t="s">
        <v>82</v>
      </c>
      <c r="L45" t="s">
        <v>119</v>
      </c>
      <c r="M45">
        <v>3</v>
      </c>
      <c r="N45" s="2">
        <v>3299</v>
      </c>
      <c r="O45" s="3">
        <v>0.05</v>
      </c>
      <c r="P45" s="2">
        <v>6300</v>
      </c>
      <c r="Q45" t="s">
        <v>156</v>
      </c>
      <c r="R45" t="s">
        <v>33</v>
      </c>
      <c r="S45" t="s">
        <v>57</v>
      </c>
      <c r="T45" s="4">
        <v>5</v>
      </c>
      <c r="U45" s="11">
        <f t="shared" si="0"/>
        <v>9897</v>
      </c>
      <c r="V45" s="11">
        <f>tbl_EcommerceSales[[#This Row],[Gross_Sales]]*tbl_EcommerceSales[[#This Row],[Discount]]</f>
        <v>494.85</v>
      </c>
      <c r="W45" s="11">
        <f>tbl_EcommerceSales[[#This Row],[Gross_Sales]]-tbl_EcommerceSales[[#This Row],[Discount_Amount]]</f>
        <v>9402.15</v>
      </c>
      <c r="X45" s="11">
        <f>tbl_EcommerceSales[[#This Row],[Quantity]] * _xlfn.XLOOKUP(tbl_EcommerceSales[[#This Row],[Product_ID]], Product_Master!A:A, Product_Master!F:F)</f>
        <v>6300</v>
      </c>
      <c r="Y45" s="11">
        <f>tbl_EcommerceSales[[#This Row],[Net_Revenue]]-tbl_EcommerceSales[[#This Row],[Total_Cost]]</f>
        <v>3102.1499999999996</v>
      </c>
      <c r="Z45" s="9">
        <f>IFERROR(#REF!/tbl_EcommerceSales[[#This Row],[Total_Cost]], 0)</f>
        <v>0</v>
      </c>
      <c r="AA45" t="str">
        <f>TEXT(tbl_EcommerceSales[[#This Row],[Order_Date]],"mmm")</f>
        <v>Jan</v>
      </c>
      <c r="AB45">
        <f>YEAR(tbl_EcommerceSales[[#This Row],[Order_Date]])</f>
        <v>2025</v>
      </c>
      <c r="AC45" t="str">
        <f>IF(tbl_EcommerceSales[[#This Row],[Age]]&lt;18,"Under 18",IF(tbl_EcommerceSales[[#This Row],[Age]]&lt;=25,"18-25",IF(tbl_EcommerceSales[[#This Row],[Age]]&lt;=35,"26-35",IF(tbl_EcommerceSales[[#This Row],[Age]]&lt;=45,"36-45",IF(tbl_EcommerceSales[[#This Row],[Age]]&lt;=55,"46-55","56+")))))</f>
        <v>26-35</v>
      </c>
    </row>
    <row r="46" spans="1:29" x14ac:dyDescent="0.35">
      <c r="A46" t="s">
        <v>228</v>
      </c>
      <c r="B46" s="7">
        <v>45662</v>
      </c>
      <c r="C46" t="s">
        <v>229</v>
      </c>
      <c r="D46" t="s">
        <v>37</v>
      </c>
      <c r="E46" t="s">
        <v>48</v>
      </c>
      <c r="F46">
        <v>38</v>
      </c>
      <c r="G46" t="s">
        <v>61</v>
      </c>
      <c r="H46" t="s">
        <v>27</v>
      </c>
      <c r="I46" t="s">
        <v>117</v>
      </c>
      <c r="J46" t="s">
        <v>118</v>
      </c>
      <c r="K46" t="s">
        <v>82</v>
      </c>
      <c r="L46" t="s">
        <v>119</v>
      </c>
      <c r="M46">
        <v>4</v>
      </c>
      <c r="N46" s="2">
        <v>3299</v>
      </c>
      <c r="O46" s="3">
        <v>0.2</v>
      </c>
      <c r="P46" s="2">
        <v>8400</v>
      </c>
      <c r="Q46" t="s">
        <v>123</v>
      </c>
      <c r="R46" t="s">
        <v>33</v>
      </c>
      <c r="S46" t="s">
        <v>57</v>
      </c>
      <c r="T46" s="4">
        <v>5</v>
      </c>
      <c r="U46" s="11">
        <f t="shared" si="0"/>
        <v>13196</v>
      </c>
      <c r="V46" s="11">
        <f>tbl_EcommerceSales[[#This Row],[Gross_Sales]]*tbl_EcommerceSales[[#This Row],[Discount]]</f>
        <v>2639.2000000000003</v>
      </c>
      <c r="W46" s="11">
        <f>tbl_EcommerceSales[[#This Row],[Gross_Sales]]-tbl_EcommerceSales[[#This Row],[Discount_Amount]]</f>
        <v>10556.8</v>
      </c>
      <c r="X46" s="11">
        <f>tbl_EcommerceSales[[#This Row],[Quantity]] * _xlfn.XLOOKUP(tbl_EcommerceSales[[#This Row],[Product_ID]], Product_Master!A:A, Product_Master!F:F)</f>
        <v>8400</v>
      </c>
      <c r="Y46" s="11">
        <f>tbl_EcommerceSales[[#This Row],[Net_Revenue]]-tbl_EcommerceSales[[#This Row],[Total_Cost]]</f>
        <v>2156.7999999999993</v>
      </c>
      <c r="Z46" s="9">
        <f>IFERROR(#REF!/tbl_EcommerceSales[[#This Row],[Total_Cost]], 0)</f>
        <v>0</v>
      </c>
      <c r="AA46" t="str">
        <f>TEXT(tbl_EcommerceSales[[#This Row],[Order_Date]],"mmm")</f>
        <v>Jan</v>
      </c>
      <c r="AB46">
        <f>YEAR(tbl_EcommerceSales[[#This Row],[Order_Date]])</f>
        <v>2025</v>
      </c>
      <c r="AC46" t="str">
        <f>IF(tbl_EcommerceSales[[#This Row],[Age]]&lt;18,"Under 18",IF(tbl_EcommerceSales[[#This Row],[Age]]&lt;=25,"18-25",IF(tbl_EcommerceSales[[#This Row],[Age]]&lt;=35,"26-35",IF(tbl_EcommerceSales[[#This Row],[Age]]&lt;=45,"36-45",IF(tbl_EcommerceSales[[#This Row],[Age]]&lt;=55,"46-55","56+")))))</f>
        <v>36-45</v>
      </c>
    </row>
    <row r="47" spans="1:29" x14ac:dyDescent="0.35">
      <c r="A47" t="s">
        <v>230</v>
      </c>
      <c r="B47" s="7">
        <v>45663</v>
      </c>
      <c r="C47" t="s">
        <v>231</v>
      </c>
      <c r="D47" t="s">
        <v>232</v>
      </c>
      <c r="E47" t="s">
        <v>25</v>
      </c>
      <c r="F47">
        <v>43</v>
      </c>
      <c r="G47" t="s">
        <v>71</v>
      </c>
      <c r="H47" t="s">
        <v>72</v>
      </c>
      <c r="I47" t="s">
        <v>131</v>
      </c>
      <c r="J47" t="s">
        <v>132</v>
      </c>
      <c r="K47" t="s">
        <v>91</v>
      </c>
      <c r="L47" t="s">
        <v>133</v>
      </c>
      <c r="M47">
        <v>1</v>
      </c>
      <c r="N47" s="2">
        <v>1299</v>
      </c>
      <c r="O47" s="3">
        <v>0</v>
      </c>
      <c r="P47" s="2">
        <v>610</v>
      </c>
      <c r="Q47" t="s">
        <v>44</v>
      </c>
      <c r="R47" t="s">
        <v>33</v>
      </c>
      <c r="S47" t="s">
        <v>34</v>
      </c>
      <c r="T47" s="4">
        <v>4</v>
      </c>
      <c r="U47" s="11">
        <f t="shared" si="0"/>
        <v>1299</v>
      </c>
      <c r="V47" s="11">
        <f>tbl_EcommerceSales[[#This Row],[Gross_Sales]]*tbl_EcommerceSales[[#This Row],[Discount]]</f>
        <v>0</v>
      </c>
      <c r="W47" s="11">
        <f>tbl_EcommerceSales[[#This Row],[Gross_Sales]]-tbl_EcommerceSales[[#This Row],[Discount_Amount]]</f>
        <v>1299</v>
      </c>
      <c r="X47" s="11">
        <f>tbl_EcommerceSales[[#This Row],[Quantity]] * _xlfn.XLOOKUP(tbl_EcommerceSales[[#This Row],[Product_ID]], Product_Master!A:A, Product_Master!F:F)</f>
        <v>610</v>
      </c>
      <c r="Y47" s="11">
        <f>tbl_EcommerceSales[[#This Row],[Net_Revenue]]-tbl_EcommerceSales[[#This Row],[Total_Cost]]</f>
        <v>689</v>
      </c>
      <c r="Z47" s="9">
        <f>IFERROR(#REF!/tbl_EcommerceSales[[#This Row],[Total_Cost]], 0)</f>
        <v>0</v>
      </c>
      <c r="AA47" t="str">
        <f>TEXT(tbl_EcommerceSales[[#This Row],[Order_Date]],"mmm")</f>
        <v>Jan</v>
      </c>
      <c r="AB47">
        <f>YEAR(tbl_EcommerceSales[[#This Row],[Order_Date]])</f>
        <v>2025</v>
      </c>
      <c r="AC47" t="str">
        <f>IF(tbl_EcommerceSales[[#This Row],[Age]]&lt;18,"Under 18",IF(tbl_EcommerceSales[[#This Row],[Age]]&lt;=25,"18-25",IF(tbl_EcommerceSales[[#This Row],[Age]]&lt;=35,"26-35",IF(tbl_EcommerceSales[[#This Row],[Age]]&lt;=45,"36-45",IF(tbl_EcommerceSales[[#This Row],[Age]]&lt;=55,"46-55","56+")))))</f>
        <v>36-45</v>
      </c>
    </row>
    <row r="48" spans="1:29" x14ac:dyDescent="0.35">
      <c r="A48" t="s">
        <v>233</v>
      </c>
      <c r="B48" s="7">
        <v>45663</v>
      </c>
      <c r="C48" t="s">
        <v>234</v>
      </c>
      <c r="D48" t="s">
        <v>235</v>
      </c>
      <c r="E48" t="s">
        <v>48</v>
      </c>
      <c r="F48">
        <v>31</v>
      </c>
      <c r="G48" t="s">
        <v>99</v>
      </c>
      <c r="H48" t="s">
        <v>88</v>
      </c>
      <c r="I48" t="s">
        <v>236</v>
      </c>
      <c r="J48" t="s">
        <v>237</v>
      </c>
      <c r="K48" t="s">
        <v>82</v>
      </c>
      <c r="L48" t="s">
        <v>238</v>
      </c>
      <c r="M48">
        <v>1</v>
      </c>
      <c r="N48" s="2">
        <v>899</v>
      </c>
      <c r="O48" s="3">
        <v>0.05</v>
      </c>
      <c r="P48" s="2">
        <v>480</v>
      </c>
      <c r="Q48" t="s">
        <v>32</v>
      </c>
      <c r="R48" t="s">
        <v>33</v>
      </c>
      <c r="S48" t="s">
        <v>34</v>
      </c>
      <c r="T48" s="4">
        <v>4</v>
      </c>
      <c r="U48" s="11">
        <f t="shared" si="0"/>
        <v>899</v>
      </c>
      <c r="V48" s="11">
        <f>tbl_EcommerceSales[[#This Row],[Gross_Sales]]*tbl_EcommerceSales[[#This Row],[Discount]]</f>
        <v>44.95</v>
      </c>
      <c r="W48" s="11">
        <f>tbl_EcommerceSales[[#This Row],[Gross_Sales]]-tbl_EcommerceSales[[#This Row],[Discount_Amount]]</f>
        <v>854.05</v>
      </c>
      <c r="X48" s="11">
        <f>tbl_EcommerceSales[[#This Row],[Quantity]] * _xlfn.XLOOKUP(tbl_EcommerceSales[[#This Row],[Product_ID]], Product_Master!A:A, Product_Master!F:F)</f>
        <v>480</v>
      </c>
      <c r="Y48" s="11">
        <f>tbl_EcommerceSales[[#This Row],[Net_Revenue]]-tbl_EcommerceSales[[#This Row],[Total_Cost]]</f>
        <v>374.04999999999995</v>
      </c>
      <c r="Z48" s="9">
        <f>IFERROR(#REF!/tbl_EcommerceSales[[#This Row],[Total_Cost]], 0)</f>
        <v>0</v>
      </c>
      <c r="AA48" t="str">
        <f>TEXT(tbl_EcommerceSales[[#This Row],[Order_Date]],"mmm")</f>
        <v>Jan</v>
      </c>
      <c r="AB48">
        <f>YEAR(tbl_EcommerceSales[[#This Row],[Order_Date]])</f>
        <v>2025</v>
      </c>
      <c r="AC48" t="str">
        <f>IF(tbl_EcommerceSales[[#This Row],[Age]]&lt;18,"Under 18",IF(tbl_EcommerceSales[[#This Row],[Age]]&lt;=25,"18-25",IF(tbl_EcommerceSales[[#This Row],[Age]]&lt;=35,"26-35",IF(tbl_EcommerceSales[[#This Row],[Age]]&lt;=45,"36-45",IF(tbl_EcommerceSales[[#This Row],[Age]]&lt;=55,"46-55","56+")))))</f>
        <v>26-35</v>
      </c>
    </row>
    <row r="49" spans="1:29" x14ac:dyDescent="0.35">
      <c r="A49" t="s">
        <v>239</v>
      </c>
      <c r="B49" s="7">
        <v>45663</v>
      </c>
      <c r="C49" t="s">
        <v>240</v>
      </c>
      <c r="D49" t="s">
        <v>235</v>
      </c>
      <c r="E49" t="s">
        <v>25</v>
      </c>
      <c r="F49">
        <v>55</v>
      </c>
      <c r="G49" t="s">
        <v>211</v>
      </c>
      <c r="H49" t="s">
        <v>72</v>
      </c>
      <c r="I49" t="s">
        <v>241</v>
      </c>
      <c r="J49" t="s">
        <v>242</v>
      </c>
      <c r="K49" t="s">
        <v>42</v>
      </c>
      <c r="L49" t="s">
        <v>243</v>
      </c>
      <c r="M49">
        <v>3</v>
      </c>
      <c r="N49" s="2">
        <v>649</v>
      </c>
      <c r="O49" s="3">
        <v>0.2</v>
      </c>
      <c r="P49" s="2">
        <v>870</v>
      </c>
      <c r="Q49" t="s">
        <v>156</v>
      </c>
      <c r="R49" t="s">
        <v>93</v>
      </c>
      <c r="S49" t="s">
        <v>34</v>
      </c>
      <c r="T49" s="4">
        <v>5</v>
      </c>
      <c r="U49" s="11">
        <f t="shared" si="0"/>
        <v>1947</v>
      </c>
      <c r="V49" s="11">
        <f>tbl_EcommerceSales[[#This Row],[Gross_Sales]]*tbl_EcommerceSales[[#This Row],[Discount]]</f>
        <v>389.40000000000003</v>
      </c>
      <c r="W49" s="11">
        <f>tbl_EcommerceSales[[#This Row],[Gross_Sales]]-tbl_EcommerceSales[[#This Row],[Discount_Amount]]</f>
        <v>1557.6</v>
      </c>
      <c r="X49" s="11">
        <f>tbl_EcommerceSales[[#This Row],[Quantity]] * _xlfn.XLOOKUP(tbl_EcommerceSales[[#This Row],[Product_ID]], Product_Master!A:A, Product_Master!F:F)</f>
        <v>870</v>
      </c>
      <c r="Y49" s="11">
        <f>tbl_EcommerceSales[[#This Row],[Net_Revenue]]-tbl_EcommerceSales[[#This Row],[Total_Cost]]</f>
        <v>687.59999999999991</v>
      </c>
      <c r="Z49" s="9">
        <f>IFERROR(#REF!/tbl_EcommerceSales[[#This Row],[Total_Cost]], 0)</f>
        <v>0</v>
      </c>
      <c r="AA49" t="str">
        <f>TEXT(tbl_EcommerceSales[[#This Row],[Order_Date]],"mmm")</f>
        <v>Jan</v>
      </c>
      <c r="AB49">
        <f>YEAR(tbl_EcommerceSales[[#This Row],[Order_Date]])</f>
        <v>2025</v>
      </c>
      <c r="AC49" t="str">
        <f>IF(tbl_EcommerceSales[[#This Row],[Age]]&lt;18,"Under 18",IF(tbl_EcommerceSales[[#This Row],[Age]]&lt;=25,"18-25",IF(tbl_EcommerceSales[[#This Row],[Age]]&lt;=35,"26-35",IF(tbl_EcommerceSales[[#This Row],[Age]]&lt;=45,"36-45",IF(tbl_EcommerceSales[[#This Row],[Age]]&lt;=55,"46-55","56+")))))</f>
        <v>46-55</v>
      </c>
    </row>
    <row r="50" spans="1:29" x14ac:dyDescent="0.35">
      <c r="A50" t="s">
        <v>244</v>
      </c>
      <c r="B50" s="7">
        <v>45663</v>
      </c>
      <c r="C50" t="s">
        <v>245</v>
      </c>
      <c r="D50" t="s">
        <v>24</v>
      </c>
      <c r="E50" t="s">
        <v>48</v>
      </c>
      <c r="F50">
        <v>28</v>
      </c>
      <c r="G50" t="s">
        <v>246</v>
      </c>
      <c r="H50" t="s">
        <v>27</v>
      </c>
      <c r="I50" t="s">
        <v>40</v>
      </c>
      <c r="J50" t="s">
        <v>41</v>
      </c>
      <c r="K50" t="s">
        <v>42</v>
      </c>
      <c r="L50" t="s">
        <v>43</v>
      </c>
      <c r="M50">
        <v>2</v>
      </c>
      <c r="N50" s="2">
        <v>699</v>
      </c>
      <c r="O50" s="3">
        <v>0.2</v>
      </c>
      <c r="P50" s="2">
        <v>620</v>
      </c>
      <c r="Q50" t="s">
        <v>44</v>
      </c>
      <c r="R50" t="s">
        <v>33</v>
      </c>
      <c r="S50" t="s">
        <v>34</v>
      </c>
      <c r="T50" s="4">
        <v>4</v>
      </c>
      <c r="U50" s="11">
        <f t="shared" si="0"/>
        <v>1398</v>
      </c>
      <c r="V50" s="11">
        <f>tbl_EcommerceSales[[#This Row],[Gross_Sales]]*tbl_EcommerceSales[[#This Row],[Discount]]</f>
        <v>279.60000000000002</v>
      </c>
      <c r="W50" s="11">
        <f>tbl_EcommerceSales[[#This Row],[Gross_Sales]]-tbl_EcommerceSales[[#This Row],[Discount_Amount]]</f>
        <v>1118.4000000000001</v>
      </c>
      <c r="X50" s="11">
        <f>tbl_EcommerceSales[[#This Row],[Quantity]] * _xlfn.XLOOKUP(tbl_EcommerceSales[[#This Row],[Product_ID]], Product_Master!A:A, Product_Master!F:F)</f>
        <v>620</v>
      </c>
      <c r="Y50" s="11">
        <f>tbl_EcommerceSales[[#This Row],[Net_Revenue]]-tbl_EcommerceSales[[#This Row],[Total_Cost]]</f>
        <v>498.40000000000009</v>
      </c>
      <c r="Z50" s="9">
        <f>IFERROR(#REF!/tbl_EcommerceSales[[#This Row],[Total_Cost]], 0)</f>
        <v>0</v>
      </c>
      <c r="AA50" t="str">
        <f>TEXT(tbl_EcommerceSales[[#This Row],[Order_Date]],"mmm")</f>
        <v>Jan</v>
      </c>
      <c r="AB50">
        <f>YEAR(tbl_EcommerceSales[[#This Row],[Order_Date]])</f>
        <v>2025</v>
      </c>
      <c r="AC50" t="str">
        <f>IF(tbl_EcommerceSales[[#This Row],[Age]]&lt;18,"Under 18",IF(tbl_EcommerceSales[[#This Row],[Age]]&lt;=25,"18-25",IF(tbl_EcommerceSales[[#This Row],[Age]]&lt;=35,"26-35",IF(tbl_EcommerceSales[[#This Row],[Age]]&lt;=45,"36-45",IF(tbl_EcommerceSales[[#This Row],[Age]]&lt;=55,"46-55","56+")))))</f>
        <v>26-35</v>
      </c>
    </row>
    <row r="51" spans="1:29" x14ac:dyDescent="0.35">
      <c r="A51" t="s">
        <v>247</v>
      </c>
      <c r="B51" s="7">
        <v>45663</v>
      </c>
      <c r="C51" t="s">
        <v>248</v>
      </c>
      <c r="D51" t="s">
        <v>106</v>
      </c>
      <c r="E51" t="s">
        <v>48</v>
      </c>
      <c r="F51">
        <v>36</v>
      </c>
      <c r="G51" t="s">
        <v>38</v>
      </c>
      <c r="H51" t="s">
        <v>39</v>
      </c>
      <c r="I51" t="s">
        <v>221</v>
      </c>
      <c r="J51" t="s">
        <v>222</v>
      </c>
      <c r="K51" t="s">
        <v>177</v>
      </c>
      <c r="L51" t="s">
        <v>208</v>
      </c>
      <c r="M51">
        <v>1</v>
      </c>
      <c r="N51" s="2">
        <v>1499</v>
      </c>
      <c r="O51" s="3">
        <v>0.1</v>
      </c>
      <c r="P51" s="2">
        <v>800</v>
      </c>
      <c r="Q51" t="s">
        <v>44</v>
      </c>
      <c r="R51" t="s">
        <v>33</v>
      </c>
      <c r="S51" t="s">
        <v>57</v>
      </c>
      <c r="T51" s="4">
        <v>5</v>
      </c>
      <c r="U51" s="11">
        <f t="shared" si="0"/>
        <v>1499</v>
      </c>
      <c r="V51" s="11">
        <f>tbl_EcommerceSales[[#This Row],[Gross_Sales]]*tbl_EcommerceSales[[#This Row],[Discount]]</f>
        <v>149.9</v>
      </c>
      <c r="W51" s="11">
        <f>tbl_EcommerceSales[[#This Row],[Gross_Sales]]-tbl_EcommerceSales[[#This Row],[Discount_Amount]]</f>
        <v>1349.1</v>
      </c>
      <c r="X51" s="11">
        <f>tbl_EcommerceSales[[#This Row],[Quantity]] * _xlfn.XLOOKUP(tbl_EcommerceSales[[#This Row],[Product_ID]], Product_Master!A:A, Product_Master!F:F)</f>
        <v>800</v>
      </c>
      <c r="Y51" s="11">
        <f>tbl_EcommerceSales[[#This Row],[Net_Revenue]]-tbl_EcommerceSales[[#This Row],[Total_Cost]]</f>
        <v>549.09999999999991</v>
      </c>
      <c r="Z51" s="9">
        <f>IFERROR(#REF!/tbl_EcommerceSales[[#This Row],[Total_Cost]], 0)</f>
        <v>0</v>
      </c>
      <c r="AA51" t="str">
        <f>TEXT(tbl_EcommerceSales[[#This Row],[Order_Date]],"mmm")</f>
        <v>Jan</v>
      </c>
      <c r="AB51">
        <f>YEAR(tbl_EcommerceSales[[#This Row],[Order_Date]])</f>
        <v>2025</v>
      </c>
      <c r="AC51" t="str">
        <f>IF(tbl_EcommerceSales[[#This Row],[Age]]&lt;18,"Under 18",IF(tbl_EcommerceSales[[#This Row],[Age]]&lt;=25,"18-25",IF(tbl_EcommerceSales[[#This Row],[Age]]&lt;=35,"26-35",IF(tbl_EcommerceSales[[#This Row],[Age]]&lt;=45,"36-45",IF(tbl_EcommerceSales[[#This Row],[Age]]&lt;=55,"46-55","56+")))))</f>
        <v>36-45</v>
      </c>
    </row>
    <row r="52" spans="1:29" x14ac:dyDescent="0.35">
      <c r="A52" t="s">
        <v>249</v>
      </c>
      <c r="B52" s="7">
        <v>45663</v>
      </c>
      <c r="C52" t="s">
        <v>250</v>
      </c>
      <c r="D52" t="s">
        <v>251</v>
      </c>
      <c r="E52" t="s">
        <v>48</v>
      </c>
      <c r="F52">
        <v>32</v>
      </c>
      <c r="G52" t="s">
        <v>211</v>
      </c>
      <c r="H52" t="s">
        <v>72</v>
      </c>
      <c r="I52" t="s">
        <v>126</v>
      </c>
      <c r="J52" t="s">
        <v>127</v>
      </c>
      <c r="K52" t="s">
        <v>82</v>
      </c>
      <c r="L52" t="s">
        <v>83</v>
      </c>
      <c r="M52">
        <v>2</v>
      </c>
      <c r="N52" s="2">
        <v>1899</v>
      </c>
      <c r="O52" s="3">
        <v>0.25</v>
      </c>
      <c r="P52" s="2">
        <v>2240</v>
      </c>
      <c r="Q52" t="s">
        <v>32</v>
      </c>
      <c r="R52" t="s">
        <v>93</v>
      </c>
      <c r="S52" t="s">
        <v>57</v>
      </c>
      <c r="T52" s="4">
        <v>2</v>
      </c>
      <c r="U52" s="11">
        <f t="shared" si="0"/>
        <v>3798</v>
      </c>
      <c r="V52" s="11">
        <f>tbl_EcommerceSales[[#This Row],[Gross_Sales]]*tbl_EcommerceSales[[#This Row],[Discount]]</f>
        <v>949.5</v>
      </c>
      <c r="W52" s="11">
        <f>tbl_EcommerceSales[[#This Row],[Gross_Sales]]-tbl_EcommerceSales[[#This Row],[Discount_Amount]]</f>
        <v>2848.5</v>
      </c>
      <c r="X52" s="11">
        <f>tbl_EcommerceSales[[#This Row],[Quantity]] * _xlfn.XLOOKUP(tbl_EcommerceSales[[#This Row],[Product_ID]], Product_Master!A:A, Product_Master!F:F)</f>
        <v>2240</v>
      </c>
      <c r="Y52" s="11">
        <f>tbl_EcommerceSales[[#This Row],[Net_Revenue]]-tbl_EcommerceSales[[#This Row],[Total_Cost]]</f>
        <v>608.5</v>
      </c>
      <c r="Z52" s="9">
        <f>IFERROR(#REF!/tbl_EcommerceSales[[#This Row],[Total_Cost]], 0)</f>
        <v>0</v>
      </c>
      <c r="AA52" t="str">
        <f>TEXT(tbl_EcommerceSales[[#This Row],[Order_Date]],"mmm")</f>
        <v>Jan</v>
      </c>
      <c r="AB52">
        <f>YEAR(tbl_EcommerceSales[[#This Row],[Order_Date]])</f>
        <v>2025</v>
      </c>
      <c r="AC52" t="str">
        <f>IF(tbl_EcommerceSales[[#This Row],[Age]]&lt;18,"Under 18",IF(tbl_EcommerceSales[[#This Row],[Age]]&lt;=25,"18-25",IF(tbl_EcommerceSales[[#This Row],[Age]]&lt;=35,"26-35",IF(tbl_EcommerceSales[[#This Row],[Age]]&lt;=45,"36-45",IF(tbl_EcommerceSales[[#This Row],[Age]]&lt;=55,"46-55","56+")))))</f>
        <v>26-35</v>
      </c>
    </row>
    <row r="53" spans="1:29" x14ac:dyDescent="0.35">
      <c r="A53" t="s">
        <v>252</v>
      </c>
      <c r="B53" s="7">
        <v>45663</v>
      </c>
      <c r="C53" t="s">
        <v>253</v>
      </c>
      <c r="D53" t="s">
        <v>254</v>
      </c>
      <c r="E53" t="s">
        <v>25</v>
      </c>
      <c r="F53">
        <v>37</v>
      </c>
      <c r="G53" t="s">
        <v>38</v>
      </c>
      <c r="H53" t="s">
        <v>39</v>
      </c>
      <c r="I53" t="s">
        <v>80</v>
      </c>
      <c r="J53" t="s">
        <v>81</v>
      </c>
      <c r="K53" t="s">
        <v>82</v>
      </c>
      <c r="L53" t="s">
        <v>83</v>
      </c>
      <c r="M53">
        <v>1</v>
      </c>
      <c r="N53" s="2">
        <v>2499</v>
      </c>
      <c r="O53" s="3">
        <v>0.15</v>
      </c>
      <c r="P53" s="2">
        <v>1550</v>
      </c>
      <c r="Q53" t="s">
        <v>32</v>
      </c>
      <c r="R53" t="s">
        <v>33</v>
      </c>
      <c r="S53" t="s">
        <v>34</v>
      </c>
      <c r="T53" s="4">
        <v>5</v>
      </c>
      <c r="U53" s="11">
        <f t="shared" si="0"/>
        <v>2499</v>
      </c>
      <c r="V53" s="11">
        <f>tbl_EcommerceSales[[#This Row],[Gross_Sales]]*tbl_EcommerceSales[[#This Row],[Discount]]</f>
        <v>374.84999999999997</v>
      </c>
      <c r="W53" s="11">
        <f>tbl_EcommerceSales[[#This Row],[Gross_Sales]]-tbl_EcommerceSales[[#This Row],[Discount_Amount]]</f>
        <v>2124.15</v>
      </c>
      <c r="X53" s="11">
        <f>tbl_EcommerceSales[[#This Row],[Quantity]] * _xlfn.XLOOKUP(tbl_EcommerceSales[[#This Row],[Product_ID]], Product_Master!A:A, Product_Master!F:F)</f>
        <v>1550</v>
      </c>
      <c r="Y53" s="11">
        <f>tbl_EcommerceSales[[#This Row],[Net_Revenue]]-tbl_EcommerceSales[[#This Row],[Total_Cost]]</f>
        <v>574.15000000000009</v>
      </c>
      <c r="Z53" s="9">
        <f>IFERROR(#REF!/tbl_EcommerceSales[[#This Row],[Total_Cost]], 0)</f>
        <v>0</v>
      </c>
      <c r="AA53" t="str">
        <f>TEXT(tbl_EcommerceSales[[#This Row],[Order_Date]],"mmm")</f>
        <v>Jan</v>
      </c>
      <c r="AB53">
        <f>YEAR(tbl_EcommerceSales[[#This Row],[Order_Date]])</f>
        <v>2025</v>
      </c>
      <c r="AC53" t="str">
        <f>IF(tbl_EcommerceSales[[#This Row],[Age]]&lt;18,"Under 18",IF(tbl_EcommerceSales[[#This Row],[Age]]&lt;=25,"18-25",IF(tbl_EcommerceSales[[#This Row],[Age]]&lt;=35,"26-35",IF(tbl_EcommerceSales[[#This Row],[Age]]&lt;=45,"36-45",IF(tbl_EcommerceSales[[#This Row],[Age]]&lt;=55,"46-55","56+")))))</f>
        <v>36-45</v>
      </c>
    </row>
    <row r="54" spans="1:29" x14ac:dyDescent="0.35">
      <c r="A54" t="s">
        <v>255</v>
      </c>
      <c r="B54" s="7">
        <v>45664</v>
      </c>
      <c r="C54" t="s">
        <v>256</v>
      </c>
      <c r="D54" t="s">
        <v>139</v>
      </c>
      <c r="E54" t="s">
        <v>48</v>
      </c>
      <c r="F54">
        <v>29</v>
      </c>
      <c r="G54" t="s">
        <v>61</v>
      </c>
      <c r="H54" t="s">
        <v>27</v>
      </c>
      <c r="I54" t="s">
        <v>257</v>
      </c>
      <c r="J54" t="s">
        <v>258</v>
      </c>
      <c r="K54" t="s">
        <v>55</v>
      </c>
      <c r="L54" t="s">
        <v>56</v>
      </c>
      <c r="M54">
        <v>2</v>
      </c>
      <c r="N54" s="2">
        <v>1999</v>
      </c>
      <c r="O54" s="3">
        <v>0.15</v>
      </c>
      <c r="P54" s="2">
        <v>2100</v>
      </c>
      <c r="Q54" t="s">
        <v>123</v>
      </c>
      <c r="R54" t="s">
        <v>33</v>
      </c>
      <c r="S54" t="s">
        <v>34</v>
      </c>
      <c r="T54" s="4">
        <v>5</v>
      </c>
      <c r="U54" s="11">
        <f t="shared" si="0"/>
        <v>3998</v>
      </c>
      <c r="V54" s="11">
        <f>tbl_EcommerceSales[[#This Row],[Gross_Sales]]*tbl_EcommerceSales[[#This Row],[Discount]]</f>
        <v>599.69999999999993</v>
      </c>
      <c r="W54" s="11">
        <f>tbl_EcommerceSales[[#This Row],[Gross_Sales]]-tbl_EcommerceSales[[#This Row],[Discount_Amount]]</f>
        <v>3398.3</v>
      </c>
      <c r="X54" s="11">
        <f>tbl_EcommerceSales[[#This Row],[Quantity]] * _xlfn.XLOOKUP(tbl_EcommerceSales[[#This Row],[Product_ID]], Product_Master!A:A, Product_Master!F:F)</f>
        <v>2100</v>
      </c>
      <c r="Y54" s="11">
        <f>tbl_EcommerceSales[[#This Row],[Net_Revenue]]-tbl_EcommerceSales[[#This Row],[Total_Cost]]</f>
        <v>1298.3000000000002</v>
      </c>
      <c r="Z54" s="9">
        <f>IFERROR(#REF!/tbl_EcommerceSales[[#This Row],[Total_Cost]], 0)</f>
        <v>0</v>
      </c>
      <c r="AA54" t="str">
        <f>TEXT(tbl_EcommerceSales[[#This Row],[Order_Date]],"mmm")</f>
        <v>Jan</v>
      </c>
      <c r="AB54">
        <f>YEAR(tbl_EcommerceSales[[#This Row],[Order_Date]])</f>
        <v>2025</v>
      </c>
      <c r="AC54" t="str">
        <f>IF(tbl_EcommerceSales[[#This Row],[Age]]&lt;18,"Under 18",IF(tbl_EcommerceSales[[#This Row],[Age]]&lt;=25,"18-25",IF(tbl_EcommerceSales[[#This Row],[Age]]&lt;=35,"26-35",IF(tbl_EcommerceSales[[#This Row],[Age]]&lt;=45,"36-45",IF(tbl_EcommerceSales[[#This Row],[Age]]&lt;=55,"46-55","56+")))))</f>
        <v>26-35</v>
      </c>
    </row>
    <row r="55" spans="1:29" x14ac:dyDescent="0.35">
      <c r="A55" t="s">
        <v>259</v>
      </c>
      <c r="B55" s="7">
        <v>45664</v>
      </c>
      <c r="C55" t="s">
        <v>260</v>
      </c>
      <c r="D55" t="s">
        <v>79</v>
      </c>
      <c r="E55" t="s">
        <v>48</v>
      </c>
      <c r="F55">
        <v>29</v>
      </c>
      <c r="G55" t="s">
        <v>61</v>
      </c>
      <c r="H55" t="s">
        <v>27</v>
      </c>
      <c r="I55" t="s">
        <v>67</v>
      </c>
      <c r="J55" t="s">
        <v>68</v>
      </c>
      <c r="K55" t="s">
        <v>42</v>
      </c>
      <c r="L55" t="s">
        <v>43</v>
      </c>
      <c r="M55">
        <v>1</v>
      </c>
      <c r="N55" s="2">
        <v>799</v>
      </c>
      <c r="O55" s="3">
        <v>0.25</v>
      </c>
      <c r="P55" s="2">
        <v>360</v>
      </c>
      <c r="Q55" t="s">
        <v>156</v>
      </c>
      <c r="R55" t="s">
        <v>33</v>
      </c>
      <c r="S55" t="s">
        <v>34</v>
      </c>
      <c r="T55" s="4">
        <v>4</v>
      </c>
      <c r="U55" s="11">
        <f t="shared" si="0"/>
        <v>799</v>
      </c>
      <c r="V55" s="11">
        <f>tbl_EcommerceSales[[#This Row],[Gross_Sales]]*tbl_EcommerceSales[[#This Row],[Discount]]</f>
        <v>199.75</v>
      </c>
      <c r="W55" s="11">
        <f>tbl_EcommerceSales[[#This Row],[Gross_Sales]]-tbl_EcommerceSales[[#This Row],[Discount_Amount]]</f>
        <v>599.25</v>
      </c>
      <c r="X55" s="11">
        <f>tbl_EcommerceSales[[#This Row],[Quantity]] * _xlfn.XLOOKUP(tbl_EcommerceSales[[#This Row],[Product_ID]], Product_Master!A:A, Product_Master!F:F)</f>
        <v>360</v>
      </c>
      <c r="Y55" s="11">
        <f>tbl_EcommerceSales[[#This Row],[Net_Revenue]]-tbl_EcommerceSales[[#This Row],[Total_Cost]]</f>
        <v>239.25</v>
      </c>
      <c r="Z55" s="9">
        <f>IFERROR(#REF!/tbl_EcommerceSales[[#This Row],[Total_Cost]], 0)</f>
        <v>0</v>
      </c>
      <c r="AA55" t="str">
        <f>TEXT(tbl_EcommerceSales[[#This Row],[Order_Date]],"mmm")</f>
        <v>Jan</v>
      </c>
      <c r="AB55">
        <f>YEAR(tbl_EcommerceSales[[#This Row],[Order_Date]])</f>
        <v>2025</v>
      </c>
      <c r="AC55" t="str">
        <f>IF(tbl_EcommerceSales[[#This Row],[Age]]&lt;18,"Under 18",IF(tbl_EcommerceSales[[#This Row],[Age]]&lt;=25,"18-25",IF(tbl_EcommerceSales[[#This Row],[Age]]&lt;=35,"26-35",IF(tbl_EcommerceSales[[#This Row],[Age]]&lt;=45,"36-45",IF(tbl_EcommerceSales[[#This Row],[Age]]&lt;=55,"46-55","56+")))))</f>
        <v>26-35</v>
      </c>
    </row>
    <row r="56" spans="1:29" x14ac:dyDescent="0.35">
      <c r="A56" t="s">
        <v>261</v>
      </c>
      <c r="B56" s="7">
        <v>45664</v>
      </c>
      <c r="C56" t="s">
        <v>262</v>
      </c>
      <c r="D56" t="s">
        <v>106</v>
      </c>
      <c r="E56" t="s">
        <v>25</v>
      </c>
      <c r="F56">
        <v>37</v>
      </c>
      <c r="G56" t="s">
        <v>142</v>
      </c>
      <c r="H56" t="s">
        <v>88</v>
      </c>
      <c r="I56" t="s">
        <v>80</v>
      </c>
      <c r="J56" t="s">
        <v>81</v>
      </c>
      <c r="K56" t="s">
        <v>82</v>
      </c>
      <c r="L56" t="s">
        <v>83</v>
      </c>
      <c r="M56">
        <v>3</v>
      </c>
      <c r="N56" s="2">
        <v>2499</v>
      </c>
      <c r="O56" s="3">
        <v>0.1</v>
      </c>
      <c r="P56" s="2">
        <v>4650</v>
      </c>
      <c r="Q56" t="s">
        <v>156</v>
      </c>
      <c r="R56" t="s">
        <v>33</v>
      </c>
      <c r="S56" t="s">
        <v>57</v>
      </c>
      <c r="T56" s="4">
        <v>5</v>
      </c>
      <c r="U56" s="11">
        <f t="shared" si="0"/>
        <v>7497</v>
      </c>
      <c r="V56" s="11">
        <f>tbl_EcommerceSales[[#This Row],[Gross_Sales]]*tbl_EcommerceSales[[#This Row],[Discount]]</f>
        <v>749.7</v>
      </c>
      <c r="W56" s="11">
        <f>tbl_EcommerceSales[[#This Row],[Gross_Sales]]-tbl_EcommerceSales[[#This Row],[Discount_Amount]]</f>
        <v>6747.3</v>
      </c>
      <c r="X56" s="11">
        <f>tbl_EcommerceSales[[#This Row],[Quantity]] * _xlfn.XLOOKUP(tbl_EcommerceSales[[#This Row],[Product_ID]], Product_Master!A:A, Product_Master!F:F)</f>
        <v>4650</v>
      </c>
      <c r="Y56" s="11">
        <f>tbl_EcommerceSales[[#This Row],[Net_Revenue]]-tbl_EcommerceSales[[#This Row],[Total_Cost]]</f>
        <v>2097.3000000000002</v>
      </c>
      <c r="Z56" s="9">
        <f>IFERROR(#REF!/tbl_EcommerceSales[[#This Row],[Total_Cost]], 0)</f>
        <v>0</v>
      </c>
      <c r="AA56" t="str">
        <f>TEXT(tbl_EcommerceSales[[#This Row],[Order_Date]],"mmm")</f>
        <v>Jan</v>
      </c>
      <c r="AB56">
        <f>YEAR(tbl_EcommerceSales[[#This Row],[Order_Date]])</f>
        <v>2025</v>
      </c>
      <c r="AC56" t="str">
        <f>IF(tbl_EcommerceSales[[#This Row],[Age]]&lt;18,"Under 18",IF(tbl_EcommerceSales[[#This Row],[Age]]&lt;=25,"18-25",IF(tbl_EcommerceSales[[#This Row],[Age]]&lt;=35,"26-35",IF(tbl_EcommerceSales[[#This Row],[Age]]&lt;=45,"36-45",IF(tbl_EcommerceSales[[#This Row],[Age]]&lt;=55,"46-55","56+")))))</f>
        <v>36-45</v>
      </c>
    </row>
    <row r="57" spans="1:29" x14ac:dyDescent="0.35">
      <c r="A57" t="s">
        <v>263</v>
      </c>
      <c r="B57" s="7">
        <v>45664</v>
      </c>
      <c r="C57" t="s">
        <v>264</v>
      </c>
      <c r="D57" t="s">
        <v>195</v>
      </c>
      <c r="E57" t="s">
        <v>48</v>
      </c>
      <c r="F57">
        <v>21</v>
      </c>
      <c r="G57" t="s">
        <v>52</v>
      </c>
      <c r="H57" t="s">
        <v>27</v>
      </c>
      <c r="I57" t="s">
        <v>73</v>
      </c>
      <c r="J57" t="s">
        <v>74</v>
      </c>
      <c r="K57" t="s">
        <v>55</v>
      </c>
      <c r="L57" t="s">
        <v>75</v>
      </c>
      <c r="M57">
        <v>2</v>
      </c>
      <c r="N57" s="2">
        <v>2899</v>
      </c>
      <c r="O57" s="3">
        <v>0</v>
      </c>
      <c r="P57" s="2">
        <v>3400</v>
      </c>
      <c r="Q57" t="s">
        <v>32</v>
      </c>
      <c r="R57" t="s">
        <v>33</v>
      </c>
      <c r="S57" t="s">
        <v>34</v>
      </c>
      <c r="T57" s="4">
        <v>4</v>
      </c>
      <c r="U57" s="11">
        <f t="shared" si="0"/>
        <v>5798</v>
      </c>
      <c r="V57" s="11">
        <f>tbl_EcommerceSales[[#This Row],[Gross_Sales]]*tbl_EcommerceSales[[#This Row],[Discount]]</f>
        <v>0</v>
      </c>
      <c r="W57" s="11">
        <f>tbl_EcommerceSales[[#This Row],[Gross_Sales]]-tbl_EcommerceSales[[#This Row],[Discount_Amount]]</f>
        <v>5798</v>
      </c>
      <c r="X57" s="11">
        <f>tbl_EcommerceSales[[#This Row],[Quantity]] * _xlfn.XLOOKUP(tbl_EcommerceSales[[#This Row],[Product_ID]], Product_Master!A:A, Product_Master!F:F)</f>
        <v>3400</v>
      </c>
      <c r="Y57" s="11">
        <f>tbl_EcommerceSales[[#This Row],[Net_Revenue]]-tbl_EcommerceSales[[#This Row],[Total_Cost]]</f>
        <v>2398</v>
      </c>
      <c r="Z57" s="9">
        <f>IFERROR(#REF!/tbl_EcommerceSales[[#This Row],[Total_Cost]], 0)</f>
        <v>0</v>
      </c>
      <c r="AA57" t="str">
        <f>TEXT(tbl_EcommerceSales[[#This Row],[Order_Date]],"mmm")</f>
        <v>Jan</v>
      </c>
      <c r="AB57">
        <f>YEAR(tbl_EcommerceSales[[#This Row],[Order_Date]])</f>
        <v>2025</v>
      </c>
      <c r="AC57" t="str">
        <f>IF(tbl_EcommerceSales[[#This Row],[Age]]&lt;18,"Under 18",IF(tbl_EcommerceSales[[#This Row],[Age]]&lt;=25,"18-25",IF(tbl_EcommerceSales[[#This Row],[Age]]&lt;=35,"26-35",IF(tbl_EcommerceSales[[#This Row],[Age]]&lt;=45,"36-45",IF(tbl_EcommerceSales[[#This Row],[Age]]&lt;=55,"46-55","56+")))))</f>
        <v>18-25</v>
      </c>
    </row>
    <row r="58" spans="1:29" x14ac:dyDescent="0.35">
      <c r="A58" t="s">
        <v>265</v>
      </c>
      <c r="B58" s="7">
        <v>45664</v>
      </c>
      <c r="C58" t="s">
        <v>266</v>
      </c>
      <c r="D58" t="s">
        <v>195</v>
      </c>
      <c r="E58" t="s">
        <v>48</v>
      </c>
      <c r="F58">
        <v>18</v>
      </c>
      <c r="G58" t="s">
        <v>145</v>
      </c>
      <c r="H58" t="s">
        <v>39</v>
      </c>
      <c r="I58" t="s">
        <v>241</v>
      </c>
      <c r="J58" t="s">
        <v>242</v>
      </c>
      <c r="K58" t="s">
        <v>42</v>
      </c>
      <c r="L58" t="s">
        <v>243</v>
      </c>
      <c r="M58">
        <v>3</v>
      </c>
      <c r="N58" s="2">
        <v>649</v>
      </c>
      <c r="O58" s="3">
        <v>0.1</v>
      </c>
      <c r="P58" s="2">
        <v>870</v>
      </c>
      <c r="Q58" t="s">
        <v>156</v>
      </c>
      <c r="R58" t="s">
        <v>33</v>
      </c>
      <c r="S58" t="s">
        <v>34</v>
      </c>
      <c r="T58" s="4">
        <v>4</v>
      </c>
      <c r="U58" s="11">
        <f t="shared" si="0"/>
        <v>1947</v>
      </c>
      <c r="V58" s="11">
        <f>tbl_EcommerceSales[[#This Row],[Gross_Sales]]*tbl_EcommerceSales[[#This Row],[Discount]]</f>
        <v>194.70000000000002</v>
      </c>
      <c r="W58" s="11">
        <f>tbl_EcommerceSales[[#This Row],[Gross_Sales]]-tbl_EcommerceSales[[#This Row],[Discount_Amount]]</f>
        <v>1752.3</v>
      </c>
      <c r="X58" s="11">
        <f>tbl_EcommerceSales[[#This Row],[Quantity]] * _xlfn.XLOOKUP(tbl_EcommerceSales[[#This Row],[Product_ID]], Product_Master!A:A, Product_Master!F:F)</f>
        <v>870</v>
      </c>
      <c r="Y58" s="11">
        <f>tbl_EcommerceSales[[#This Row],[Net_Revenue]]-tbl_EcommerceSales[[#This Row],[Total_Cost]]</f>
        <v>882.3</v>
      </c>
      <c r="Z58" s="9">
        <f>IFERROR(#REF!/tbl_EcommerceSales[[#This Row],[Total_Cost]], 0)</f>
        <v>0</v>
      </c>
      <c r="AA58" t="str">
        <f>TEXT(tbl_EcommerceSales[[#This Row],[Order_Date]],"mmm")</f>
        <v>Jan</v>
      </c>
      <c r="AB58">
        <f>YEAR(tbl_EcommerceSales[[#This Row],[Order_Date]])</f>
        <v>2025</v>
      </c>
      <c r="AC58" t="str">
        <f>IF(tbl_EcommerceSales[[#This Row],[Age]]&lt;18,"Under 18",IF(tbl_EcommerceSales[[#This Row],[Age]]&lt;=25,"18-25",IF(tbl_EcommerceSales[[#This Row],[Age]]&lt;=35,"26-35",IF(tbl_EcommerceSales[[#This Row],[Age]]&lt;=45,"36-45",IF(tbl_EcommerceSales[[#This Row],[Age]]&lt;=55,"46-55","56+")))))</f>
        <v>18-25</v>
      </c>
    </row>
    <row r="59" spans="1:29" x14ac:dyDescent="0.35">
      <c r="A59" t="s">
        <v>267</v>
      </c>
      <c r="B59" s="7">
        <v>45664</v>
      </c>
      <c r="C59" t="s">
        <v>268</v>
      </c>
      <c r="D59" t="s">
        <v>269</v>
      </c>
      <c r="E59" t="s">
        <v>25</v>
      </c>
      <c r="F59">
        <v>28</v>
      </c>
      <c r="G59" t="s">
        <v>270</v>
      </c>
      <c r="H59" t="s">
        <v>72</v>
      </c>
      <c r="I59" t="s">
        <v>271</v>
      </c>
      <c r="J59" t="s">
        <v>272</v>
      </c>
      <c r="K59" t="s">
        <v>30</v>
      </c>
      <c r="L59" t="s">
        <v>273</v>
      </c>
      <c r="M59">
        <v>1</v>
      </c>
      <c r="N59" s="2">
        <v>4299</v>
      </c>
      <c r="O59" s="3">
        <v>0.15</v>
      </c>
      <c r="P59" s="2">
        <v>2700</v>
      </c>
      <c r="Q59" t="s">
        <v>44</v>
      </c>
      <c r="R59" t="s">
        <v>33</v>
      </c>
      <c r="S59" t="s">
        <v>34</v>
      </c>
      <c r="T59" s="4">
        <v>3</v>
      </c>
      <c r="U59" s="11">
        <f t="shared" si="0"/>
        <v>4299</v>
      </c>
      <c r="V59" s="11">
        <f>tbl_EcommerceSales[[#This Row],[Gross_Sales]]*tbl_EcommerceSales[[#This Row],[Discount]]</f>
        <v>644.85</v>
      </c>
      <c r="W59" s="11">
        <f>tbl_EcommerceSales[[#This Row],[Gross_Sales]]-tbl_EcommerceSales[[#This Row],[Discount_Amount]]</f>
        <v>3654.15</v>
      </c>
      <c r="X59" s="11">
        <f>tbl_EcommerceSales[[#This Row],[Quantity]] * _xlfn.XLOOKUP(tbl_EcommerceSales[[#This Row],[Product_ID]], Product_Master!A:A, Product_Master!F:F)</f>
        <v>2700</v>
      </c>
      <c r="Y59" s="11">
        <f>tbl_EcommerceSales[[#This Row],[Net_Revenue]]-tbl_EcommerceSales[[#This Row],[Total_Cost]]</f>
        <v>954.15000000000009</v>
      </c>
      <c r="Z59" s="9">
        <f>IFERROR(#REF!/tbl_EcommerceSales[[#This Row],[Total_Cost]], 0)</f>
        <v>0</v>
      </c>
      <c r="AA59" t="str">
        <f>TEXT(tbl_EcommerceSales[[#This Row],[Order_Date]],"mmm")</f>
        <v>Jan</v>
      </c>
      <c r="AB59">
        <f>YEAR(tbl_EcommerceSales[[#This Row],[Order_Date]])</f>
        <v>2025</v>
      </c>
      <c r="AC59" t="str">
        <f>IF(tbl_EcommerceSales[[#This Row],[Age]]&lt;18,"Under 18",IF(tbl_EcommerceSales[[#This Row],[Age]]&lt;=25,"18-25",IF(tbl_EcommerceSales[[#This Row],[Age]]&lt;=35,"26-35",IF(tbl_EcommerceSales[[#This Row],[Age]]&lt;=45,"36-45",IF(tbl_EcommerceSales[[#This Row],[Age]]&lt;=55,"46-55","56+")))))</f>
        <v>26-35</v>
      </c>
    </row>
    <row r="60" spans="1:29" x14ac:dyDescent="0.35">
      <c r="A60" t="s">
        <v>274</v>
      </c>
      <c r="B60" s="7">
        <v>45664</v>
      </c>
      <c r="C60" t="s">
        <v>275</v>
      </c>
      <c r="D60" t="s">
        <v>216</v>
      </c>
      <c r="E60" t="s">
        <v>25</v>
      </c>
      <c r="F60">
        <v>26</v>
      </c>
      <c r="G60" t="s">
        <v>174</v>
      </c>
      <c r="H60" t="s">
        <v>39</v>
      </c>
      <c r="I60" t="s">
        <v>276</v>
      </c>
      <c r="J60" t="s">
        <v>277</v>
      </c>
      <c r="K60" t="s">
        <v>30</v>
      </c>
      <c r="L60" t="s">
        <v>278</v>
      </c>
      <c r="M60">
        <v>1</v>
      </c>
      <c r="N60" s="2">
        <v>1599</v>
      </c>
      <c r="O60" s="3">
        <v>0.15</v>
      </c>
      <c r="P60" s="2">
        <v>850</v>
      </c>
      <c r="Q60" t="s">
        <v>123</v>
      </c>
      <c r="R60" t="s">
        <v>33</v>
      </c>
      <c r="S60" t="s">
        <v>57</v>
      </c>
      <c r="T60" s="4">
        <v>4</v>
      </c>
      <c r="U60" s="11">
        <f t="shared" si="0"/>
        <v>1599</v>
      </c>
      <c r="V60" s="11">
        <f>tbl_EcommerceSales[[#This Row],[Gross_Sales]]*tbl_EcommerceSales[[#This Row],[Discount]]</f>
        <v>239.85</v>
      </c>
      <c r="W60" s="11">
        <f>tbl_EcommerceSales[[#This Row],[Gross_Sales]]-tbl_EcommerceSales[[#This Row],[Discount_Amount]]</f>
        <v>1359.15</v>
      </c>
      <c r="X60" s="11">
        <f>tbl_EcommerceSales[[#This Row],[Quantity]] * _xlfn.XLOOKUP(tbl_EcommerceSales[[#This Row],[Product_ID]], Product_Master!A:A, Product_Master!F:F)</f>
        <v>850</v>
      </c>
      <c r="Y60" s="11">
        <f>tbl_EcommerceSales[[#This Row],[Net_Revenue]]-tbl_EcommerceSales[[#This Row],[Total_Cost]]</f>
        <v>509.15000000000009</v>
      </c>
      <c r="Z60" s="9">
        <f>IFERROR(#REF!/tbl_EcommerceSales[[#This Row],[Total_Cost]], 0)</f>
        <v>0</v>
      </c>
      <c r="AA60" t="str">
        <f>TEXT(tbl_EcommerceSales[[#This Row],[Order_Date]],"mmm")</f>
        <v>Jan</v>
      </c>
      <c r="AB60">
        <f>YEAR(tbl_EcommerceSales[[#This Row],[Order_Date]])</f>
        <v>2025</v>
      </c>
      <c r="AC60" t="str">
        <f>IF(tbl_EcommerceSales[[#This Row],[Age]]&lt;18,"Under 18",IF(tbl_EcommerceSales[[#This Row],[Age]]&lt;=25,"18-25",IF(tbl_EcommerceSales[[#This Row],[Age]]&lt;=35,"26-35",IF(tbl_EcommerceSales[[#This Row],[Age]]&lt;=45,"36-45",IF(tbl_EcommerceSales[[#This Row],[Age]]&lt;=55,"46-55","56+")))))</f>
        <v>26-35</v>
      </c>
    </row>
    <row r="61" spans="1:29" x14ac:dyDescent="0.35">
      <c r="A61" t="s">
        <v>279</v>
      </c>
      <c r="B61" s="7">
        <v>45664</v>
      </c>
      <c r="C61" t="s">
        <v>280</v>
      </c>
      <c r="D61" t="s">
        <v>51</v>
      </c>
      <c r="E61" t="s">
        <v>48</v>
      </c>
      <c r="F61">
        <v>23</v>
      </c>
      <c r="G61" t="s">
        <v>152</v>
      </c>
      <c r="H61" t="s">
        <v>72</v>
      </c>
      <c r="I61" t="s">
        <v>53</v>
      </c>
      <c r="J61" t="s">
        <v>54</v>
      </c>
      <c r="K61" t="s">
        <v>55</v>
      </c>
      <c r="L61" t="s">
        <v>56</v>
      </c>
      <c r="M61">
        <v>1</v>
      </c>
      <c r="N61" s="2">
        <v>799</v>
      </c>
      <c r="O61" s="3">
        <v>0</v>
      </c>
      <c r="P61" s="2">
        <v>390</v>
      </c>
      <c r="Q61" t="s">
        <v>32</v>
      </c>
      <c r="R61" t="s">
        <v>33</v>
      </c>
      <c r="S61" t="s">
        <v>57</v>
      </c>
      <c r="T61" s="4">
        <v>4</v>
      </c>
      <c r="U61" s="11">
        <f t="shared" si="0"/>
        <v>799</v>
      </c>
      <c r="V61" s="11">
        <f>tbl_EcommerceSales[[#This Row],[Gross_Sales]]*tbl_EcommerceSales[[#This Row],[Discount]]</f>
        <v>0</v>
      </c>
      <c r="W61" s="11">
        <f>tbl_EcommerceSales[[#This Row],[Gross_Sales]]-tbl_EcommerceSales[[#This Row],[Discount_Amount]]</f>
        <v>799</v>
      </c>
      <c r="X61" s="11">
        <f>tbl_EcommerceSales[[#This Row],[Quantity]] * _xlfn.XLOOKUP(tbl_EcommerceSales[[#This Row],[Product_ID]], Product_Master!A:A, Product_Master!F:F)</f>
        <v>390</v>
      </c>
      <c r="Y61" s="11">
        <f>tbl_EcommerceSales[[#This Row],[Net_Revenue]]-tbl_EcommerceSales[[#This Row],[Total_Cost]]</f>
        <v>409</v>
      </c>
      <c r="Z61" s="9">
        <f>IFERROR(#REF!/tbl_EcommerceSales[[#This Row],[Total_Cost]], 0)</f>
        <v>0</v>
      </c>
      <c r="AA61" t="str">
        <f>TEXT(tbl_EcommerceSales[[#This Row],[Order_Date]],"mmm")</f>
        <v>Jan</v>
      </c>
      <c r="AB61">
        <f>YEAR(tbl_EcommerceSales[[#This Row],[Order_Date]])</f>
        <v>2025</v>
      </c>
      <c r="AC61" t="str">
        <f>IF(tbl_EcommerceSales[[#This Row],[Age]]&lt;18,"Under 18",IF(tbl_EcommerceSales[[#This Row],[Age]]&lt;=25,"18-25",IF(tbl_EcommerceSales[[#This Row],[Age]]&lt;=35,"26-35",IF(tbl_EcommerceSales[[#This Row],[Age]]&lt;=45,"36-45",IF(tbl_EcommerceSales[[#This Row],[Age]]&lt;=55,"46-55","56+")))))</f>
        <v>18-25</v>
      </c>
    </row>
    <row r="62" spans="1:29" x14ac:dyDescent="0.35">
      <c r="A62" t="s">
        <v>281</v>
      </c>
      <c r="B62" s="7">
        <v>45664</v>
      </c>
      <c r="C62" t="s">
        <v>282</v>
      </c>
      <c r="D62" t="s">
        <v>37</v>
      </c>
      <c r="E62" t="s">
        <v>48</v>
      </c>
      <c r="F62">
        <v>27</v>
      </c>
      <c r="G62" t="s">
        <v>142</v>
      </c>
      <c r="H62" t="s">
        <v>88</v>
      </c>
      <c r="I62" t="s">
        <v>73</v>
      </c>
      <c r="J62" t="s">
        <v>74</v>
      </c>
      <c r="K62" t="s">
        <v>55</v>
      </c>
      <c r="L62" t="s">
        <v>75</v>
      </c>
      <c r="M62">
        <v>1</v>
      </c>
      <c r="N62" s="2">
        <v>2899</v>
      </c>
      <c r="O62" s="3">
        <v>0.2</v>
      </c>
      <c r="P62" s="2">
        <v>1700</v>
      </c>
      <c r="Q62" t="s">
        <v>123</v>
      </c>
      <c r="R62" t="s">
        <v>33</v>
      </c>
      <c r="S62" t="s">
        <v>34</v>
      </c>
      <c r="T62" s="4">
        <v>4</v>
      </c>
      <c r="U62" s="11">
        <f t="shared" si="0"/>
        <v>2899</v>
      </c>
      <c r="V62" s="11">
        <f>tbl_EcommerceSales[[#This Row],[Gross_Sales]]*tbl_EcommerceSales[[#This Row],[Discount]]</f>
        <v>579.80000000000007</v>
      </c>
      <c r="W62" s="11">
        <f>tbl_EcommerceSales[[#This Row],[Gross_Sales]]-tbl_EcommerceSales[[#This Row],[Discount_Amount]]</f>
        <v>2319.1999999999998</v>
      </c>
      <c r="X62" s="11">
        <f>tbl_EcommerceSales[[#This Row],[Quantity]] * _xlfn.XLOOKUP(tbl_EcommerceSales[[#This Row],[Product_ID]], Product_Master!A:A, Product_Master!F:F)</f>
        <v>1700</v>
      </c>
      <c r="Y62" s="11">
        <f>tbl_EcommerceSales[[#This Row],[Net_Revenue]]-tbl_EcommerceSales[[#This Row],[Total_Cost]]</f>
        <v>619.19999999999982</v>
      </c>
      <c r="Z62" s="9">
        <f>IFERROR(#REF!/tbl_EcommerceSales[[#This Row],[Total_Cost]], 0)</f>
        <v>0</v>
      </c>
      <c r="AA62" t="str">
        <f>TEXT(tbl_EcommerceSales[[#This Row],[Order_Date]],"mmm")</f>
        <v>Jan</v>
      </c>
      <c r="AB62">
        <f>YEAR(tbl_EcommerceSales[[#This Row],[Order_Date]])</f>
        <v>2025</v>
      </c>
      <c r="AC62" t="str">
        <f>IF(tbl_EcommerceSales[[#This Row],[Age]]&lt;18,"Under 18",IF(tbl_EcommerceSales[[#This Row],[Age]]&lt;=25,"18-25",IF(tbl_EcommerceSales[[#This Row],[Age]]&lt;=35,"26-35",IF(tbl_EcommerceSales[[#This Row],[Age]]&lt;=45,"36-45",IF(tbl_EcommerceSales[[#This Row],[Age]]&lt;=55,"46-55","56+")))))</f>
        <v>26-35</v>
      </c>
    </row>
    <row r="63" spans="1:29" x14ac:dyDescent="0.35">
      <c r="A63" t="s">
        <v>283</v>
      </c>
      <c r="B63" s="7">
        <v>45664</v>
      </c>
      <c r="C63" t="s">
        <v>284</v>
      </c>
      <c r="D63" t="s">
        <v>79</v>
      </c>
      <c r="E63" t="s">
        <v>48</v>
      </c>
      <c r="F63">
        <v>31</v>
      </c>
      <c r="G63" t="s">
        <v>87</v>
      </c>
      <c r="H63" t="s">
        <v>88</v>
      </c>
      <c r="I63" t="s">
        <v>117</v>
      </c>
      <c r="J63" t="s">
        <v>118</v>
      </c>
      <c r="K63" t="s">
        <v>82</v>
      </c>
      <c r="L63" t="s">
        <v>119</v>
      </c>
      <c r="M63">
        <v>1</v>
      </c>
      <c r="N63" s="2">
        <v>3299</v>
      </c>
      <c r="O63" s="3">
        <v>0</v>
      </c>
      <c r="P63" s="2">
        <v>2100</v>
      </c>
      <c r="Q63" t="s">
        <v>32</v>
      </c>
      <c r="R63" t="s">
        <v>33</v>
      </c>
      <c r="S63" t="s">
        <v>57</v>
      </c>
      <c r="T63" s="4">
        <v>4</v>
      </c>
      <c r="U63" s="11">
        <f t="shared" si="0"/>
        <v>3299</v>
      </c>
      <c r="V63" s="11">
        <f>tbl_EcommerceSales[[#This Row],[Gross_Sales]]*tbl_EcommerceSales[[#This Row],[Discount]]</f>
        <v>0</v>
      </c>
      <c r="W63" s="11">
        <f>tbl_EcommerceSales[[#This Row],[Gross_Sales]]-tbl_EcommerceSales[[#This Row],[Discount_Amount]]</f>
        <v>3299</v>
      </c>
      <c r="X63" s="11">
        <f>tbl_EcommerceSales[[#This Row],[Quantity]] * _xlfn.XLOOKUP(tbl_EcommerceSales[[#This Row],[Product_ID]], Product_Master!A:A, Product_Master!F:F)</f>
        <v>2100</v>
      </c>
      <c r="Y63" s="11">
        <f>tbl_EcommerceSales[[#This Row],[Net_Revenue]]-tbl_EcommerceSales[[#This Row],[Total_Cost]]</f>
        <v>1199</v>
      </c>
      <c r="Z63" s="9">
        <f>IFERROR(#REF!/tbl_EcommerceSales[[#This Row],[Total_Cost]], 0)</f>
        <v>0</v>
      </c>
      <c r="AA63" t="str">
        <f>TEXT(tbl_EcommerceSales[[#This Row],[Order_Date]],"mmm")</f>
        <v>Jan</v>
      </c>
      <c r="AB63">
        <f>YEAR(tbl_EcommerceSales[[#This Row],[Order_Date]])</f>
        <v>2025</v>
      </c>
      <c r="AC63" t="str">
        <f>IF(tbl_EcommerceSales[[#This Row],[Age]]&lt;18,"Under 18",IF(tbl_EcommerceSales[[#This Row],[Age]]&lt;=25,"18-25",IF(tbl_EcommerceSales[[#This Row],[Age]]&lt;=35,"26-35",IF(tbl_EcommerceSales[[#This Row],[Age]]&lt;=45,"36-45",IF(tbl_EcommerceSales[[#This Row],[Age]]&lt;=55,"46-55","56+")))))</f>
        <v>26-35</v>
      </c>
    </row>
    <row r="64" spans="1:29" x14ac:dyDescent="0.35">
      <c r="A64" t="s">
        <v>285</v>
      </c>
      <c r="B64" s="7">
        <v>45664</v>
      </c>
      <c r="C64" t="s">
        <v>286</v>
      </c>
      <c r="D64" t="s">
        <v>37</v>
      </c>
      <c r="E64" t="s">
        <v>25</v>
      </c>
      <c r="F64">
        <v>33</v>
      </c>
      <c r="G64" t="s">
        <v>38</v>
      </c>
      <c r="H64" t="s">
        <v>39</v>
      </c>
      <c r="I64" t="s">
        <v>73</v>
      </c>
      <c r="J64" t="s">
        <v>74</v>
      </c>
      <c r="K64" t="s">
        <v>55</v>
      </c>
      <c r="L64" t="s">
        <v>75</v>
      </c>
      <c r="M64">
        <v>1</v>
      </c>
      <c r="N64" s="2">
        <v>2899</v>
      </c>
      <c r="O64" s="3">
        <v>0.1</v>
      </c>
      <c r="P64" s="2">
        <v>1700</v>
      </c>
      <c r="Q64" t="s">
        <v>32</v>
      </c>
      <c r="R64" t="s">
        <v>33</v>
      </c>
      <c r="S64" t="s">
        <v>57</v>
      </c>
      <c r="T64" s="4">
        <v>5</v>
      </c>
      <c r="U64" s="11">
        <f t="shared" si="0"/>
        <v>2899</v>
      </c>
      <c r="V64" s="11">
        <f>tbl_EcommerceSales[[#This Row],[Gross_Sales]]*tbl_EcommerceSales[[#This Row],[Discount]]</f>
        <v>289.90000000000003</v>
      </c>
      <c r="W64" s="11">
        <f>tbl_EcommerceSales[[#This Row],[Gross_Sales]]-tbl_EcommerceSales[[#This Row],[Discount_Amount]]</f>
        <v>2609.1</v>
      </c>
      <c r="X64" s="11">
        <f>tbl_EcommerceSales[[#This Row],[Quantity]] * _xlfn.XLOOKUP(tbl_EcommerceSales[[#This Row],[Product_ID]], Product_Master!A:A, Product_Master!F:F)</f>
        <v>1700</v>
      </c>
      <c r="Y64" s="11">
        <f>tbl_EcommerceSales[[#This Row],[Net_Revenue]]-tbl_EcommerceSales[[#This Row],[Total_Cost]]</f>
        <v>909.09999999999991</v>
      </c>
      <c r="Z64" s="9">
        <f>IFERROR(#REF!/tbl_EcommerceSales[[#This Row],[Total_Cost]], 0)</f>
        <v>0</v>
      </c>
      <c r="AA64" t="str">
        <f>TEXT(tbl_EcommerceSales[[#This Row],[Order_Date]],"mmm")</f>
        <v>Jan</v>
      </c>
      <c r="AB64">
        <f>YEAR(tbl_EcommerceSales[[#This Row],[Order_Date]])</f>
        <v>2025</v>
      </c>
      <c r="AC64" t="str">
        <f>IF(tbl_EcommerceSales[[#This Row],[Age]]&lt;18,"Under 18",IF(tbl_EcommerceSales[[#This Row],[Age]]&lt;=25,"18-25",IF(tbl_EcommerceSales[[#This Row],[Age]]&lt;=35,"26-35",IF(tbl_EcommerceSales[[#This Row],[Age]]&lt;=45,"36-45",IF(tbl_EcommerceSales[[#This Row],[Age]]&lt;=55,"46-55","56+")))))</f>
        <v>26-35</v>
      </c>
    </row>
    <row r="65" spans="1:29" x14ac:dyDescent="0.35">
      <c r="A65" t="s">
        <v>287</v>
      </c>
      <c r="B65" s="7">
        <v>45665</v>
      </c>
      <c r="C65" t="s">
        <v>288</v>
      </c>
      <c r="D65" t="s">
        <v>148</v>
      </c>
      <c r="E65" t="s">
        <v>25</v>
      </c>
      <c r="F65">
        <v>29</v>
      </c>
      <c r="G65" t="s">
        <v>289</v>
      </c>
      <c r="H65" t="s">
        <v>88</v>
      </c>
      <c r="I65" t="s">
        <v>290</v>
      </c>
      <c r="J65" t="s">
        <v>291</v>
      </c>
      <c r="K65" t="s">
        <v>30</v>
      </c>
      <c r="L65" t="s">
        <v>31</v>
      </c>
      <c r="M65">
        <v>1</v>
      </c>
      <c r="N65" s="2">
        <v>3499</v>
      </c>
      <c r="O65" s="3">
        <v>0.05</v>
      </c>
      <c r="P65" s="2">
        <v>2250</v>
      </c>
      <c r="Q65" t="s">
        <v>32</v>
      </c>
      <c r="R65" t="s">
        <v>33</v>
      </c>
      <c r="S65" t="s">
        <v>57</v>
      </c>
      <c r="T65" s="4">
        <v>5</v>
      </c>
      <c r="U65" s="11">
        <f t="shared" si="0"/>
        <v>3499</v>
      </c>
      <c r="V65" s="11">
        <f>tbl_EcommerceSales[[#This Row],[Gross_Sales]]*tbl_EcommerceSales[[#This Row],[Discount]]</f>
        <v>174.95000000000002</v>
      </c>
      <c r="W65" s="11">
        <f>tbl_EcommerceSales[[#This Row],[Gross_Sales]]-tbl_EcommerceSales[[#This Row],[Discount_Amount]]</f>
        <v>3324.05</v>
      </c>
      <c r="X65" s="11">
        <f>tbl_EcommerceSales[[#This Row],[Quantity]] * _xlfn.XLOOKUP(tbl_EcommerceSales[[#This Row],[Product_ID]], Product_Master!A:A, Product_Master!F:F)</f>
        <v>2250</v>
      </c>
      <c r="Y65" s="11">
        <f>tbl_EcommerceSales[[#This Row],[Net_Revenue]]-tbl_EcommerceSales[[#This Row],[Total_Cost]]</f>
        <v>1074.0500000000002</v>
      </c>
      <c r="Z65" s="9">
        <f>IFERROR(#REF!/tbl_EcommerceSales[[#This Row],[Total_Cost]], 0)</f>
        <v>0</v>
      </c>
      <c r="AA65" t="str">
        <f>TEXT(tbl_EcommerceSales[[#This Row],[Order_Date]],"mmm")</f>
        <v>Jan</v>
      </c>
      <c r="AB65">
        <f>YEAR(tbl_EcommerceSales[[#This Row],[Order_Date]])</f>
        <v>2025</v>
      </c>
      <c r="AC65" t="str">
        <f>IF(tbl_EcommerceSales[[#This Row],[Age]]&lt;18,"Under 18",IF(tbl_EcommerceSales[[#This Row],[Age]]&lt;=25,"18-25",IF(tbl_EcommerceSales[[#This Row],[Age]]&lt;=35,"26-35",IF(tbl_EcommerceSales[[#This Row],[Age]]&lt;=45,"36-45",IF(tbl_EcommerceSales[[#This Row],[Age]]&lt;=55,"46-55","56+")))))</f>
        <v>26-35</v>
      </c>
    </row>
    <row r="66" spans="1:29" x14ac:dyDescent="0.35">
      <c r="A66" t="s">
        <v>292</v>
      </c>
      <c r="B66" s="7">
        <v>45665</v>
      </c>
      <c r="C66" t="s">
        <v>293</v>
      </c>
      <c r="D66" t="s">
        <v>181</v>
      </c>
      <c r="E66" t="s">
        <v>48</v>
      </c>
      <c r="F66">
        <v>23</v>
      </c>
      <c r="G66" t="s">
        <v>211</v>
      </c>
      <c r="H66" t="s">
        <v>72</v>
      </c>
      <c r="I66" t="s">
        <v>294</v>
      </c>
      <c r="J66" t="s">
        <v>295</v>
      </c>
      <c r="K66" t="s">
        <v>91</v>
      </c>
      <c r="L66" t="s">
        <v>296</v>
      </c>
      <c r="M66">
        <v>3</v>
      </c>
      <c r="N66" s="2">
        <v>699</v>
      </c>
      <c r="O66" s="3">
        <v>0.15</v>
      </c>
      <c r="P66" s="2">
        <v>900</v>
      </c>
      <c r="Q66" t="s">
        <v>123</v>
      </c>
      <c r="R66" t="s">
        <v>33</v>
      </c>
      <c r="S66" t="s">
        <v>34</v>
      </c>
      <c r="T66" s="4">
        <v>5</v>
      </c>
      <c r="U66" s="11">
        <f t="shared" ref="U66:U129" si="1">M66*N66</f>
        <v>2097</v>
      </c>
      <c r="V66" s="11">
        <f>tbl_EcommerceSales[[#This Row],[Gross_Sales]]*tbl_EcommerceSales[[#This Row],[Discount]]</f>
        <v>314.55</v>
      </c>
      <c r="W66" s="11">
        <f>tbl_EcommerceSales[[#This Row],[Gross_Sales]]-tbl_EcommerceSales[[#This Row],[Discount_Amount]]</f>
        <v>1782.45</v>
      </c>
      <c r="X66" s="11">
        <f>tbl_EcommerceSales[[#This Row],[Quantity]] * _xlfn.XLOOKUP(tbl_EcommerceSales[[#This Row],[Product_ID]], Product_Master!A:A, Product_Master!F:F)</f>
        <v>900</v>
      </c>
      <c r="Y66" s="11">
        <f>tbl_EcommerceSales[[#This Row],[Net_Revenue]]-tbl_EcommerceSales[[#This Row],[Total_Cost]]</f>
        <v>882.45</v>
      </c>
      <c r="Z66" s="9">
        <f>IFERROR(#REF!/tbl_EcommerceSales[[#This Row],[Total_Cost]], 0)</f>
        <v>0</v>
      </c>
      <c r="AA66" t="str">
        <f>TEXT(tbl_EcommerceSales[[#This Row],[Order_Date]],"mmm")</f>
        <v>Jan</v>
      </c>
      <c r="AB66">
        <f>YEAR(tbl_EcommerceSales[[#This Row],[Order_Date]])</f>
        <v>2025</v>
      </c>
      <c r="AC66" t="str">
        <f>IF(tbl_EcommerceSales[[#This Row],[Age]]&lt;18,"Under 18",IF(tbl_EcommerceSales[[#This Row],[Age]]&lt;=25,"18-25",IF(tbl_EcommerceSales[[#This Row],[Age]]&lt;=35,"26-35",IF(tbl_EcommerceSales[[#This Row],[Age]]&lt;=45,"36-45",IF(tbl_EcommerceSales[[#This Row],[Age]]&lt;=55,"46-55","56+")))))</f>
        <v>18-25</v>
      </c>
    </row>
    <row r="67" spans="1:29" x14ac:dyDescent="0.35">
      <c r="A67" t="s">
        <v>297</v>
      </c>
      <c r="B67" s="7">
        <v>45665</v>
      </c>
      <c r="C67" t="s">
        <v>298</v>
      </c>
      <c r="D67" t="s">
        <v>79</v>
      </c>
      <c r="E67" t="s">
        <v>48</v>
      </c>
      <c r="F67">
        <v>38</v>
      </c>
      <c r="G67" t="s">
        <v>186</v>
      </c>
      <c r="H67" t="s">
        <v>72</v>
      </c>
      <c r="I67" t="s">
        <v>53</v>
      </c>
      <c r="J67" t="s">
        <v>54</v>
      </c>
      <c r="K67" t="s">
        <v>55</v>
      </c>
      <c r="L67" t="s">
        <v>56</v>
      </c>
      <c r="M67">
        <v>3</v>
      </c>
      <c r="N67" s="2">
        <v>799</v>
      </c>
      <c r="O67" s="3">
        <v>0.1</v>
      </c>
      <c r="P67" s="2">
        <v>1170</v>
      </c>
      <c r="Q67" t="s">
        <v>76</v>
      </c>
      <c r="R67" t="s">
        <v>33</v>
      </c>
      <c r="S67" t="s">
        <v>34</v>
      </c>
      <c r="T67" s="4">
        <v>4</v>
      </c>
      <c r="U67" s="11">
        <f t="shared" si="1"/>
        <v>2397</v>
      </c>
      <c r="V67" s="11">
        <f>tbl_EcommerceSales[[#This Row],[Gross_Sales]]*tbl_EcommerceSales[[#This Row],[Discount]]</f>
        <v>239.70000000000002</v>
      </c>
      <c r="W67" s="11">
        <f>tbl_EcommerceSales[[#This Row],[Gross_Sales]]-tbl_EcommerceSales[[#This Row],[Discount_Amount]]</f>
        <v>2157.3000000000002</v>
      </c>
      <c r="X67" s="11">
        <f>tbl_EcommerceSales[[#This Row],[Quantity]] * _xlfn.XLOOKUP(tbl_EcommerceSales[[#This Row],[Product_ID]], Product_Master!A:A, Product_Master!F:F)</f>
        <v>1170</v>
      </c>
      <c r="Y67" s="11">
        <f>tbl_EcommerceSales[[#This Row],[Net_Revenue]]-tbl_EcommerceSales[[#This Row],[Total_Cost]]</f>
        <v>987.30000000000018</v>
      </c>
      <c r="Z67" s="9">
        <f>IFERROR(#REF!/tbl_EcommerceSales[[#This Row],[Total_Cost]], 0)</f>
        <v>0</v>
      </c>
      <c r="AA67" t="str">
        <f>TEXT(tbl_EcommerceSales[[#This Row],[Order_Date]],"mmm")</f>
        <v>Jan</v>
      </c>
      <c r="AB67">
        <f>YEAR(tbl_EcommerceSales[[#This Row],[Order_Date]])</f>
        <v>2025</v>
      </c>
      <c r="AC67" t="str">
        <f>IF(tbl_EcommerceSales[[#This Row],[Age]]&lt;18,"Under 18",IF(tbl_EcommerceSales[[#This Row],[Age]]&lt;=25,"18-25",IF(tbl_EcommerceSales[[#This Row],[Age]]&lt;=35,"26-35",IF(tbl_EcommerceSales[[#This Row],[Age]]&lt;=45,"36-45",IF(tbl_EcommerceSales[[#This Row],[Age]]&lt;=55,"46-55","56+")))))</f>
        <v>36-45</v>
      </c>
    </row>
    <row r="68" spans="1:29" x14ac:dyDescent="0.35">
      <c r="A68" t="s">
        <v>299</v>
      </c>
      <c r="B68" s="7">
        <v>45665</v>
      </c>
      <c r="C68" t="s">
        <v>300</v>
      </c>
      <c r="D68" t="s">
        <v>205</v>
      </c>
      <c r="E68" t="s">
        <v>25</v>
      </c>
      <c r="F68">
        <v>26</v>
      </c>
      <c r="G68" t="s">
        <v>52</v>
      </c>
      <c r="H68" t="s">
        <v>27</v>
      </c>
      <c r="I68" t="s">
        <v>165</v>
      </c>
      <c r="J68" t="s">
        <v>166</v>
      </c>
      <c r="K68" t="s">
        <v>42</v>
      </c>
      <c r="L68" t="s">
        <v>167</v>
      </c>
      <c r="M68">
        <v>1</v>
      </c>
      <c r="N68" s="2">
        <v>1799</v>
      </c>
      <c r="O68" s="3">
        <v>0.05</v>
      </c>
      <c r="P68" s="2">
        <v>900</v>
      </c>
      <c r="Q68" t="s">
        <v>32</v>
      </c>
      <c r="R68" t="s">
        <v>33</v>
      </c>
      <c r="S68" t="s">
        <v>57</v>
      </c>
      <c r="T68" s="4">
        <v>4</v>
      </c>
      <c r="U68" s="11">
        <f t="shared" si="1"/>
        <v>1799</v>
      </c>
      <c r="V68" s="11">
        <f>tbl_EcommerceSales[[#This Row],[Gross_Sales]]*tbl_EcommerceSales[[#This Row],[Discount]]</f>
        <v>89.95</v>
      </c>
      <c r="W68" s="11">
        <f>tbl_EcommerceSales[[#This Row],[Gross_Sales]]-tbl_EcommerceSales[[#This Row],[Discount_Amount]]</f>
        <v>1709.05</v>
      </c>
      <c r="X68" s="11">
        <f>tbl_EcommerceSales[[#This Row],[Quantity]] * _xlfn.XLOOKUP(tbl_EcommerceSales[[#This Row],[Product_ID]], Product_Master!A:A, Product_Master!F:F)</f>
        <v>900</v>
      </c>
      <c r="Y68" s="11">
        <f>tbl_EcommerceSales[[#This Row],[Net_Revenue]]-tbl_EcommerceSales[[#This Row],[Total_Cost]]</f>
        <v>809.05</v>
      </c>
      <c r="Z68" s="9">
        <f>IFERROR(#REF!/tbl_EcommerceSales[[#This Row],[Total_Cost]], 0)</f>
        <v>0</v>
      </c>
      <c r="AA68" t="str">
        <f>TEXT(tbl_EcommerceSales[[#This Row],[Order_Date]],"mmm")</f>
        <v>Jan</v>
      </c>
      <c r="AB68">
        <f>YEAR(tbl_EcommerceSales[[#This Row],[Order_Date]])</f>
        <v>2025</v>
      </c>
      <c r="AC68" t="str">
        <f>IF(tbl_EcommerceSales[[#This Row],[Age]]&lt;18,"Under 18",IF(tbl_EcommerceSales[[#This Row],[Age]]&lt;=25,"18-25",IF(tbl_EcommerceSales[[#This Row],[Age]]&lt;=35,"26-35",IF(tbl_EcommerceSales[[#This Row],[Age]]&lt;=45,"36-45",IF(tbl_EcommerceSales[[#This Row],[Age]]&lt;=55,"46-55","56+")))))</f>
        <v>26-35</v>
      </c>
    </row>
    <row r="69" spans="1:29" x14ac:dyDescent="0.35">
      <c r="A69" t="s">
        <v>301</v>
      </c>
      <c r="B69" s="7">
        <v>45665</v>
      </c>
      <c r="C69" t="s">
        <v>302</v>
      </c>
      <c r="D69" t="s">
        <v>151</v>
      </c>
      <c r="E69" t="s">
        <v>48</v>
      </c>
      <c r="F69">
        <v>36</v>
      </c>
      <c r="G69" t="s">
        <v>171</v>
      </c>
      <c r="H69" t="s">
        <v>39</v>
      </c>
      <c r="I69" t="s">
        <v>257</v>
      </c>
      <c r="J69" t="s">
        <v>258</v>
      </c>
      <c r="K69" t="s">
        <v>55</v>
      </c>
      <c r="L69" t="s">
        <v>56</v>
      </c>
      <c r="M69">
        <v>1</v>
      </c>
      <c r="N69" s="2">
        <v>1999</v>
      </c>
      <c r="O69" s="3">
        <v>0.1</v>
      </c>
      <c r="P69" s="2">
        <v>1050</v>
      </c>
      <c r="Q69" t="s">
        <v>32</v>
      </c>
      <c r="R69" t="s">
        <v>33</v>
      </c>
      <c r="S69" t="s">
        <v>34</v>
      </c>
      <c r="T69" s="4">
        <v>2</v>
      </c>
      <c r="U69" s="11">
        <f t="shared" si="1"/>
        <v>1999</v>
      </c>
      <c r="V69" s="11">
        <f>tbl_EcommerceSales[[#This Row],[Gross_Sales]]*tbl_EcommerceSales[[#This Row],[Discount]]</f>
        <v>199.9</v>
      </c>
      <c r="W69" s="11">
        <f>tbl_EcommerceSales[[#This Row],[Gross_Sales]]-tbl_EcommerceSales[[#This Row],[Discount_Amount]]</f>
        <v>1799.1</v>
      </c>
      <c r="X69" s="11">
        <f>tbl_EcommerceSales[[#This Row],[Quantity]] * _xlfn.XLOOKUP(tbl_EcommerceSales[[#This Row],[Product_ID]], Product_Master!A:A, Product_Master!F:F)</f>
        <v>1050</v>
      </c>
      <c r="Y69" s="11">
        <f>tbl_EcommerceSales[[#This Row],[Net_Revenue]]-tbl_EcommerceSales[[#This Row],[Total_Cost]]</f>
        <v>749.09999999999991</v>
      </c>
      <c r="Z69" s="9">
        <f>IFERROR(#REF!/tbl_EcommerceSales[[#This Row],[Total_Cost]], 0)</f>
        <v>0</v>
      </c>
      <c r="AA69" t="str">
        <f>TEXT(tbl_EcommerceSales[[#This Row],[Order_Date]],"mmm")</f>
        <v>Jan</v>
      </c>
      <c r="AB69">
        <f>YEAR(tbl_EcommerceSales[[#This Row],[Order_Date]])</f>
        <v>2025</v>
      </c>
      <c r="AC69" t="str">
        <f>IF(tbl_EcommerceSales[[#This Row],[Age]]&lt;18,"Under 18",IF(tbl_EcommerceSales[[#This Row],[Age]]&lt;=25,"18-25",IF(tbl_EcommerceSales[[#This Row],[Age]]&lt;=35,"26-35",IF(tbl_EcommerceSales[[#This Row],[Age]]&lt;=45,"36-45",IF(tbl_EcommerceSales[[#This Row],[Age]]&lt;=55,"46-55","56+")))))</f>
        <v>36-45</v>
      </c>
    </row>
    <row r="70" spans="1:29" x14ac:dyDescent="0.35">
      <c r="A70" t="s">
        <v>303</v>
      </c>
      <c r="B70" s="7">
        <v>45665</v>
      </c>
      <c r="C70" t="s">
        <v>304</v>
      </c>
      <c r="D70" t="s">
        <v>305</v>
      </c>
      <c r="E70" t="s">
        <v>48</v>
      </c>
      <c r="F70">
        <v>39</v>
      </c>
      <c r="G70" t="s">
        <v>87</v>
      </c>
      <c r="H70" t="s">
        <v>88</v>
      </c>
      <c r="I70" t="s">
        <v>271</v>
      </c>
      <c r="J70" t="s">
        <v>272</v>
      </c>
      <c r="K70" t="s">
        <v>30</v>
      </c>
      <c r="L70" t="s">
        <v>273</v>
      </c>
      <c r="M70">
        <v>2</v>
      </c>
      <c r="N70" s="2">
        <v>4299</v>
      </c>
      <c r="O70" s="3">
        <v>0.05</v>
      </c>
      <c r="P70" s="2">
        <v>5400</v>
      </c>
      <c r="Q70" t="s">
        <v>32</v>
      </c>
      <c r="R70" t="s">
        <v>33</v>
      </c>
      <c r="S70" t="s">
        <v>34</v>
      </c>
      <c r="T70" s="4">
        <v>5</v>
      </c>
      <c r="U70" s="11">
        <f t="shared" si="1"/>
        <v>8598</v>
      </c>
      <c r="V70" s="11">
        <f>tbl_EcommerceSales[[#This Row],[Gross_Sales]]*tbl_EcommerceSales[[#This Row],[Discount]]</f>
        <v>429.90000000000003</v>
      </c>
      <c r="W70" s="11">
        <f>tbl_EcommerceSales[[#This Row],[Gross_Sales]]-tbl_EcommerceSales[[#This Row],[Discount_Amount]]</f>
        <v>8168.1</v>
      </c>
      <c r="X70" s="11">
        <f>tbl_EcommerceSales[[#This Row],[Quantity]] * _xlfn.XLOOKUP(tbl_EcommerceSales[[#This Row],[Product_ID]], Product_Master!A:A, Product_Master!F:F)</f>
        <v>5400</v>
      </c>
      <c r="Y70" s="11">
        <f>tbl_EcommerceSales[[#This Row],[Net_Revenue]]-tbl_EcommerceSales[[#This Row],[Total_Cost]]</f>
        <v>2768.1000000000004</v>
      </c>
      <c r="Z70" s="9">
        <f>IFERROR(#REF!/tbl_EcommerceSales[[#This Row],[Total_Cost]], 0)</f>
        <v>0</v>
      </c>
      <c r="AA70" t="str">
        <f>TEXT(tbl_EcommerceSales[[#This Row],[Order_Date]],"mmm")</f>
        <v>Jan</v>
      </c>
      <c r="AB70">
        <f>YEAR(tbl_EcommerceSales[[#This Row],[Order_Date]])</f>
        <v>2025</v>
      </c>
      <c r="AC70" t="str">
        <f>IF(tbl_EcommerceSales[[#This Row],[Age]]&lt;18,"Under 18",IF(tbl_EcommerceSales[[#This Row],[Age]]&lt;=25,"18-25",IF(tbl_EcommerceSales[[#This Row],[Age]]&lt;=35,"26-35",IF(tbl_EcommerceSales[[#This Row],[Age]]&lt;=45,"36-45",IF(tbl_EcommerceSales[[#This Row],[Age]]&lt;=55,"46-55","56+")))))</f>
        <v>36-45</v>
      </c>
    </row>
    <row r="71" spans="1:29" x14ac:dyDescent="0.35">
      <c r="A71" t="s">
        <v>306</v>
      </c>
      <c r="B71" s="7">
        <v>45665</v>
      </c>
      <c r="C71" t="s">
        <v>307</v>
      </c>
      <c r="D71" t="s">
        <v>66</v>
      </c>
      <c r="E71" t="s">
        <v>25</v>
      </c>
      <c r="F71">
        <v>27</v>
      </c>
      <c r="G71" t="s">
        <v>136</v>
      </c>
      <c r="H71" t="s">
        <v>88</v>
      </c>
      <c r="I71" t="s">
        <v>236</v>
      </c>
      <c r="J71" t="s">
        <v>237</v>
      </c>
      <c r="K71" t="s">
        <v>82</v>
      </c>
      <c r="L71" t="s">
        <v>238</v>
      </c>
      <c r="M71">
        <v>2</v>
      </c>
      <c r="N71" s="2">
        <v>899</v>
      </c>
      <c r="O71" s="3">
        <v>0.25</v>
      </c>
      <c r="P71" s="2">
        <v>960</v>
      </c>
      <c r="Q71" t="s">
        <v>44</v>
      </c>
      <c r="R71" t="s">
        <v>33</v>
      </c>
      <c r="S71" t="s">
        <v>57</v>
      </c>
      <c r="T71" s="4">
        <v>3</v>
      </c>
      <c r="U71" s="11">
        <f t="shared" si="1"/>
        <v>1798</v>
      </c>
      <c r="V71" s="11">
        <f>tbl_EcommerceSales[[#This Row],[Gross_Sales]]*tbl_EcommerceSales[[#This Row],[Discount]]</f>
        <v>449.5</v>
      </c>
      <c r="W71" s="11">
        <f>tbl_EcommerceSales[[#This Row],[Gross_Sales]]-tbl_EcommerceSales[[#This Row],[Discount_Amount]]</f>
        <v>1348.5</v>
      </c>
      <c r="X71" s="11">
        <f>tbl_EcommerceSales[[#This Row],[Quantity]] * _xlfn.XLOOKUP(tbl_EcommerceSales[[#This Row],[Product_ID]], Product_Master!A:A, Product_Master!F:F)</f>
        <v>960</v>
      </c>
      <c r="Y71" s="11">
        <f>tbl_EcommerceSales[[#This Row],[Net_Revenue]]-tbl_EcommerceSales[[#This Row],[Total_Cost]]</f>
        <v>388.5</v>
      </c>
      <c r="Z71" s="9">
        <f>IFERROR(#REF!/tbl_EcommerceSales[[#This Row],[Total_Cost]], 0)</f>
        <v>0</v>
      </c>
      <c r="AA71" t="str">
        <f>TEXT(tbl_EcommerceSales[[#This Row],[Order_Date]],"mmm")</f>
        <v>Jan</v>
      </c>
      <c r="AB71">
        <f>YEAR(tbl_EcommerceSales[[#This Row],[Order_Date]])</f>
        <v>2025</v>
      </c>
      <c r="AC71" t="str">
        <f>IF(tbl_EcommerceSales[[#This Row],[Age]]&lt;18,"Under 18",IF(tbl_EcommerceSales[[#This Row],[Age]]&lt;=25,"18-25",IF(tbl_EcommerceSales[[#This Row],[Age]]&lt;=35,"26-35",IF(tbl_EcommerceSales[[#This Row],[Age]]&lt;=45,"36-45",IF(tbl_EcommerceSales[[#This Row],[Age]]&lt;=55,"46-55","56+")))))</f>
        <v>26-35</v>
      </c>
    </row>
    <row r="72" spans="1:29" x14ac:dyDescent="0.35">
      <c r="A72" t="s">
        <v>308</v>
      </c>
      <c r="B72" s="7">
        <v>45665</v>
      </c>
      <c r="C72" t="s">
        <v>309</v>
      </c>
      <c r="D72" t="s">
        <v>189</v>
      </c>
      <c r="E72" t="s">
        <v>48</v>
      </c>
      <c r="F72">
        <v>39</v>
      </c>
      <c r="G72" t="s">
        <v>38</v>
      </c>
      <c r="H72" t="s">
        <v>39</v>
      </c>
      <c r="I72" t="s">
        <v>40</v>
      </c>
      <c r="J72" t="s">
        <v>41</v>
      </c>
      <c r="K72" t="s">
        <v>42</v>
      </c>
      <c r="L72" t="s">
        <v>43</v>
      </c>
      <c r="M72">
        <v>2</v>
      </c>
      <c r="N72" s="2">
        <v>699</v>
      </c>
      <c r="O72" s="3">
        <v>0.05</v>
      </c>
      <c r="P72" s="2">
        <v>620</v>
      </c>
      <c r="Q72" t="s">
        <v>123</v>
      </c>
      <c r="R72" t="s">
        <v>33</v>
      </c>
      <c r="S72" t="s">
        <v>34</v>
      </c>
      <c r="T72" s="4">
        <v>5</v>
      </c>
      <c r="U72" s="11">
        <f t="shared" si="1"/>
        <v>1398</v>
      </c>
      <c r="V72" s="11">
        <f>tbl_EcommerceSales[[#This Row],[Gross_Sales]]*tbl_EcommerceSales[[#This Row],[Discount]]</f>
        <v>69.900000000000006</v>
      </c>
      <c r="W72" s="11">
        <f>tbl_EcommerceSales[[#This Row],[Gross_Sales]]-tbl_EcommerceSales[[#This Row],[Discount_Amount]]</f>
        <v>1328.1</v>
      </c>
      <c r="X72" s="11">
        <f>tbl_EcommerceSales[[#This Row],[Quantity]] * _xlfn.XLOOKUP(tbl_EcommerceSales[[#This Row],[Product_ID]], Product_Master!A:A, Product_Master!F:F)</f>
        <v>620</v>
      </c>
      <c r="Y72" s="11">
        <f>tbl_EcommerceSales[[#This Row],[Net_Revenue]]-tbl_EcommerceSales[[#This Row],[Total_Cost]]</f>
        <v>708.09999999999991</v>
      </c>
      <c r="Z72" s="9">
        <f>IFERROR(#REF!/tbl_EcommerceSales[[#This Row],[Total_Cost]], 0)</f>
        <v>0</v>
      </c>
      <c r="AA72" t="str">
        <f>TEXT(tbl_EcommerceSales[[#This Row],[Order_Date]],"mmm")</f>
        <v>Jan</v>
      </c>
      <c r="AB72">
        <f>YEAR(tbl_EcommerceSales[[#This Row],[Order_Date]])</f>
        <v>2025</v>
      </c>
      <c r="AC72" t="str">
        <f>IF(tbl_EcommerceSales[[#This Row],[Age]]&lt;18,"Under 18",IF(tbl_EcommerceSales[[#This Row],[Age]]&lt;=25,"18-25",IF(tbl_EcommerceSales[[#This Row],[Age]]&lt;=35,"26-35",IF(tbl_EcommerceSales[[#This Row],[Age]]&lt;=45,"36-45",IF(tbl_EcommerceSales[[#This Row],[Age]]&lt;=55,"46-55","56+")))))</f>
        <v>36-45</v>
      </c>
    </row>
    <row r="73" spans="1:29" x14ac:dyDescent="0.35">
      <c r="A73" t="s">
        <v>310</v>
      </c>
      <c r="B73" s="7">
        <v>45665</v>
      </c>
      <c r="C73" t="s">
        <v>311</v>
      </c>
      <c r="D73" t="s">
        <v>312</v>
      </c>
      <c r="E73" t="s">
        <v>48</v>
      </c>
      <c r="F73">
        <v>34</v>
      </c>
      <c r="G73" t="s">
        <v>87</v>
      </c>
      <c r="H73" t="s">
        <v>88</v>
      </c>
      <c r="I73" t="s">
        <v>62</v>
      </c>
      <c r="J73" t="s">
        <v>63</v>
      </c>
      <c r="K73" t="s">
        <v>42</v>
      </c>
      <c r="L73" t="s">
        <v>43</v>
      </c>
      <c r="M73">
        <v>3</v>
      </c>
      <c r="N73" s="2">
        <v>499</v>
      </c>
      <c r="O73" s="3">
        <v>0.05</v>
      </c>
      <c r="P73" s="2">
        <v>660</v>
      </c>
      <c r="Q73" t="s">
        <v>123</v>
      </c>
      <c r="R73" t="s">
        <v>33</v>
      </c>
      <c r="S73" t="s">
        <v>57</v>
      </c>
      <c r="T73" s="4">
        <v>5</v>
      </c>
      <c r="U73" s="11">
        <f t="shared" si="1"/>
        <v>1497</v>
      </c>
      <c r="V73" s="11">
        <f>tbl_EcommerceSales[[#This Row],[Gross_Sales]]*tbl_EcommerceSales[[#This Row],[Discount]]</f>
        <v>74.850000000000009</v>
      </c>
      <c r="W73" s="11">
        <f>tbl_EcommerceSales[[#This Row],[Gross_Sales]]-tbl_EcommerceSales[[#This Row],[Discount_Amount]]</f>
        <v>1422.15</v>
      </c>
      <c r="X73" s="11">
        <f>tbl_EcommerceSales[[#This Row],[Quantity]] * _xlfn.XLOOKUP(tbl_EcommerceSales[[#This Row],[Product_ID]], Product_Master!A:A, Product_Master!F:F)</f>
        <v>660</v>
      </c>
      <c r="Y73" s="11">
        <f>tbl_EcommerceSales[[#This Row],[Net_Revenue]]-tbl_EcommerceSales[[#This Row],[Total_Cost]]</f>
        <v>762.15000000000009</v>
      </c>
      <c r="Z73" s="9">
        <f>IFERROR(#REF!/tbl_EcommerceSales[[#This Row],[Total_Cost]], 0)</f>
        <v>0</v>
      </c>
      <c r="AA73" t="str">
        <f>TEXT(tbl_EcommerceSales[[#This Row],[Order_Date]],"mmm")</f>
        <v>Jan</v>
      </c>
      <c r="AB73">
        <f>YEAR(tbl_EcommerceSales[[#This Row],[Order_Date]])</f>
        <v>2025</v>
      </c>
      <c r="AC73" t="str">
        <f>IF(tbl_EcommerceSales[[#This Row],[Age]]&lt;18,"Under 18",IF(tbl_EcommerceSales[[#This Row],[Age]]&lt;=25,"18-25",IF(tbl_EcommerceSales[[#This Row],[Age]]&lt;=35,"26-35",IF(tbl_EcommerceSales[[#This Row],[Age]]&lt;=45,"36-45",IF(tbl_EcommerceSales[[#This Row],[Age]]&lt;=55,"46-55","56+")))))</f>
        <v>26-35</v>
      </c>
    </row>
    <row r="74" spans="1:29" x14ac:dyDescent="0.35">
      <c r="A74" t="s">
        <v>313</v>
      </c>
      <c r="B74" s="7">
        <v>45665</v>
      </c>
      <c r="C74" t="s">
        <v>314</v>
      </c>
      <c r="D74" t="s">
        <v>159</v>
      </c>
      <c r="E74" t="s">
        <v>25</v>
      </c>
      <c r="F74">
        <v>40</v>
      </c>
      <c r="G74" t="s">
        <v>136</v>
      </c>
      <c r="H74" t="s">
        <v>88</v>
      </c>
      <c r="I74" t="s">
        <v>165</v>
      </c>
      <c r="J74" t="s">
        <v>166</v>
      </c>
      <c r="K74" t="s">
        <v>42</v>
      </c>
      <c r="L74" t="s">
        <v>167</v>
      </c>
      <c r="M74">
        <v>2</v>
      </c>
      <c r="N74" s="2">
        <v>1799</v>
      </c>
      <c r="O74" s="3">
        <v>0.15</v>
      </c>
      <c r="P74" s="2">
        <v>1800</v>
      </c>
      <c r="Q74" t="s">
        <v>32</v>
      </c>
      <c r="R74" t="s">
        <v>33</v>
      </c>
      <c r="S74" t="s">
        <v>57</v>
      </c>
      <c r="T74" s="4">
        <v>5</v>
      </c>
      <c r="U74" s="11">
        <f t="shared" si="1"/>
        <v>3598</v>
      </c>
      <c r="V74" s="11">
        <f>tbl_EcommerceSales[[#This Row],[Gross_Sales]]*tbl_EcommerceSales[[#This Row],[Discount]]</f>
        <v>539.69999999999993</v>
      </c>
      <c r="W74" s="11">
        <f>tbl_EcommerceSales[[#This Row],[Gross_Sales]]-tbl_EcommerceSales[[#This Row],[Discount_Amount]]</f>
        <v>3058.3</v>
      </c>
      <c r="X74" s="11">
        <f>tbl_EcommerceSales[[#This Row],[Quantity]] * _xlfn.XLOOKUP(tbl_EcommerceSales[[#This Row],[Product_ID]], Product_Master!A:A, Product_Master!F:F)</f>
        <v>1800</v>
      </c>
      <c r="Y74" s="11">
        <f>tbl_EcommerceSales[[#This Row],[Net_Revenue]]-tbl_EcommerceSales[[#This Row],[Total_Cost]]</f>
        <v>1258.3000000000002</v>
      </c>
      <c r="Z74" s="9">
        <f>IFERROR(#REF!/tbl_EcommerceSales[[#This Row],[Total_Cost]], 0)</f>
        <v>0</v>
      </c>
      <c r="AA74" t="str">
        <f>TEXT(tbl_EcommerceSales[[#This Row],[Order_Date]],"mmm")</f>
        <v>Jan</v>
      </c>
      <c r="AB74">
        <f>YEAR(tbl_EcommerceSales[[#This Row],[Order_Date]])</f>
        <v>2025</v>
      </c>
      <c r="AC74" t="str">
        <f>IF(tbl_EcommerceSales[[#This Row],[Age]]&lt;18,"Under 18",IF(tbl_EcommerceSales[[#This Row],[Age]]&lt;=25,"18-25",IF(tbl_EcommerceSales[[#This Row],[Age]]&lt;=35,"26-35",IF(tbl_EcommerceSales[[#This Row],[Age]]&lt;=45,"36-45",IF(tbl_EcommerceSales[[#This Row],[Age]]&lt;=55,"46-55","56+")))))</f>
        <v>36-45</v>
      </c>
    </row>
    <row r="75" spans="1:29" x14ac:dyDescent="0.35">
      <c r="A75" t="s">
        <v>315</v>
      </c>
      <c r="B75" s="7">
        <v>45665</v>
      </c>
      <c r="C75" t="s">
        <v>316</v>
      </c>
      <c r="D75" t="s">
        <v>305</v>
      </c>
      <c r="E75" t="s">
        <v>48</v>
      </c>
      <c r="F75">
        <v>34</v>
      </c>
      <c r="G75" t="s">
        <v>211</v>
      </c>
      <c r="H75" t="s">
        <v>72</v>
      </c>
      <c r="I75" t="s">
        <v>290</v>
      </c>
      <c r="J75" t="s">
        <v>291</v>
      </c>
      <c r="K75" t="s">
        <v>30</v>
      </c>
      <c r="L75" t="s">
        <v>31</v>
      </c>
      <c r="M75">
        <v>3</v>
      </c>
      <c r="N75" s="2">
        <v>3499</v>
      </c>
      <c r="O75" s="3">
        <v>0.1</v>
      </c>
      <c r="P75" s="2">
        <v>6750</v>
      </c>
      <c r="Q75" t="s">
        <v>32</v>
      </c>
      <c r="R75" t="s">
        <v>33</v>
      </c>
      <c r="S75" t="s">
        <v>34</v>
      </c>
      <c r="T75" s="4">
        <v>4</v>
      </c>
      <c r="U75" s="11">
        <f t="shared" si="1"/>
        <v>10497</v>
      </c>
      <c r="V75" s="11">
        <f>tbl_EcommerceSales[[#This Row],[Gross_Sales]]*tbl_EcommerceSales[[#This Row],[Discount]]</f>
        <v>1049.7</v>
      </c>
      <c r="W75" s="11">
        <f>tbl_EcommerceSales[[#This Row],[Gross_Sales]]-tbl_EcommerceSales[[#This Row],[Discount_Amount]]</f>
        <v>9447.2999999999993</v>
      </c>
      <c r="X75" s="11">
        <f>tbl_EcommerceSales[[#This Row],[Quantity]] * _xlfn.XLOOKUP(tbl_EcommerceSales[[#This Row],[Product_ID]], Product_Master!A:A, Product_Master!F:F)</f>
        <v>6750</v>
      </c>
      <c r="Y75" s="11">
        <f>tbl_EcommerceSales[[#This Row],[Net_Revenue]]-tbl_EcommerceSales[[#This Row],[Total_Cost]]</f>
        <v>2697.2999999999993</v>
      </c>
      <c r="Z75" s="9">
        <f>IFERROR(#REF!/tbl_EcommerceSales[[#This Row],[Total_Cost]], 0)</f>
        <v>0</v>
      </c>
      <c r="AA75" t="str">
        <f>TEXT(tbl_EcommerceSales[[#This Row],[Order_Date]],"mmm")</f>
        <v>Jan</v>
      </c>
      <c r="AB75">
        <f>YEAR(tbl_EcommerceSales[[#This Row],[Order_Date]])</f>
        <v>2025</v>
      </c>
      <c r="AC75" t="str">
        <f>IF(tbl_EcommerceSales[[#This Row],[Age]]&lt;18,"Under 18",IF(tbl_EcommerceSales[[#This Row],[Age]]&lt;=25,"18-25",IF(tbl_EcommerceSales[[#This Row],[Age]]&lt;=35,"26-35",IF(tbl_EcommerceSales[[#This Row],[Age]]&lt;=45,"36-45",IF(tbl_EcommerceSales[[#This Row],[Age]]&lt;=55,"46-55","56+")))))</f>
        <v>26-35</v>
      </c>
    </row>
    <row r="76" spans="1:29" x14ac:dyDescent="0.35">
      <c r="A76" t="s">
        <v>317</v>
      </c>
      <c r="B76" s="7">
        <v>45665</v>
      </c>
      <c r="C76" t="s">
        <v>318</v>
      </c>
      <c r="D76" t="s">
        <v>269</v>
      </c>
      <c r="E76" t="s">
        <v>25</v>
      </c>
      <c r="F76">
        <v>31</v>
      </c>
      <c r="G76" t="s">
        <v>171</v>
      </c>
      <c r="H76" t="s">
        <v>39</v>
      </c>
      <c r="I76" t="s">
        <v>80</v>
      </c>
      <c r="J76" t="s">
        <v>81</v>
      </c>
      <c r="K76" t="s">
        <v>82</v>
      </c>
      <c r="L76" t="s">
        <v>83</v>
      </c>
      <c r="M76">
        <v>2</v>
      </c>
      <c r="N76" s="2">
        <v>2499</v>
      </c>
      <c r="O76" s="3">
        <v>0</v>
      </c>
      <c r="P76" s="2">
        <v>3100</v>
      </c>
      <c r="Q76" t="s">
        <v>319</v>
      </c>
      <c r="R76" t="s">
        <v>33</v>
      </c>
      <c r="S76" t="s">
        <v>34</v>
      </c>
      <c r="T76" s="4">
        <v>5</v>
      </c>
      <c r="U76" s="11">
        <f t="shared" si="1"/>
        <v>4998</v>
      </c>
      <c r="V76" s="11">
        <f>tbl_EcommerceSales[[#This Row],[Gross_Sales]]*tbl_EcommerceSales[[#This Row],[Discount]]</f>
        <v>0</v>
      </c>
      <c r="W76" s="11">
        <f>tbl_EcommerceSales[[#This Row],[Gross_Sales]]-tbl_EcommerceSales[[#This Row],[Discount_Amount]]</f>
        <v>4998</v>
      </c>
      <c r="X76" s="11">
        <f>tbl_EcommerceSales[[#This Row],[Quantity]] * _xlfn.XLOOKUP(tbl_EcommerceSales[[#This Row],[Product_ID]], Product_Master!A:A, Product_Master!F:F)</f>
        <v>3100</v>
      </c>
      <c r="Y76" s="11">
        <f>tbl_EcommerceSales[[#This Row],[Net_Revenue]]-tbl_EcommerceSales[[#This Row],[Total_Cost]]</f>
        <v>1898</v>
      </c>
      <c r="Z76" s="9">
        <f>IFERROR(#REF!/tbl_EcommerceSales[[#This Row],[Total_Cost]], 0)</f>
        <v>0</v>
      </c>
      <c r="AA76" t="str">
        <f>TEXT(tbl_EcommerceSales[[#This Row],[Order_Date]],"mmm")</f>
        <v>Jan</v>
      </c>
      <c r="AB76">
        <f>YEAR(tbl_EcommerceSales[[#This Row],[Order_Date]])</f>
        <v>2025</v>
      </c>
      <c r="AC76" t="str">
        <f>IF(tbl_EcommerceSales[[#This Row],[Age]]&lt;18,"Under 18",IF(tbl_EcommerceSales[[#This Row],[Age]]&lt;=25,"18-25",IF(tbl_EcommerceSales[[#This Row],[Age]]&lt;=35,"26-35",IF(tbl_EcommerceSales[[#This Row],[Age]]&lt;=45,"36-45",IF(tbl_EcommerceSales[[#This Row],[Age]]&lt;=55,"46-55","56+")))))</f>
        <v>26-35</v>
      </c>
    </row>
    <row r="77" spans="1:29" x14ac:dyDescent="0.35">
      <c r="A77" t="s">
        <v>320</v>
      </c>
      <c r="B77" s="7">
        <v>45666</v>
      </c>
      <c r="C77" t="s">
        <v>321</v>
      </c>
      <c r="D77" t="s">
        <v>235</v>
      </c>
      <c r="E77" t="s">
        <v>48</v>
      </c>
      <c r="F77">
        <v>38</v>
      </c>
      <c r="G77" t="s">
        <v>96</v>
      </c>
      <c r="H77" t="s">
        <v>39</v>
      </c>
      <c r="I77" t="s">
        <v>165</v>
      </c>
      <c r="J77" t="s">
        <v>166</v>
      </c>
      <c r="K77" t="s">
        <v>42</v>
      </c>
      <c r="L77" t="s">
        <v>167</v>
      </c>
      <c r="M77">
        <v>1</v>
      </c>
      <c r="N77" s="2">
        <v>1799</v>
      </c>
      <c r="O77" s="3">
        <v>0.15</v>
      </c>
      <c r="P77" s="2">
        <v>900</v>
      </c>
      <c r="Q77" t="s">
        <v>76</v>
      </c>
      <c r="R77" t="s">
        <v>33</v>
      </c>
      <c r="S77" t="s">
        <v>34</v>
      </c>
      <c r="T77" s="4">
        <v>5</v>
      </c>
      <c r="U77" s="11">
        <f t="shared" si="1"/>
        <v>1799</v>
      </c>
      <c r="V77" s="11">
        <f>tbl_EcommerceSales[[#This Row],[Gross_Sales]]*tbl_EcommerceSales[[#This Row],[Discount]]</f>
        <v>269.84999999999997</v>
      </c>
      <c r="W77" s="11">
        <f>tbl_EcommerceSales[[#This Row],[Gross_Sales]]-tbl_EcommerceSales[[#This Row],[Discount_Amount]]</f>
        <v>1529.15</v>
      </c>
      <c r="X77" s="11">
        <f>tbl_EcommerceSales[[#This Row],[Quantity]] * _xlfn.XLOOKUP(tbl_EcommerceSales[[#This Row],[Product_ID]], Product_Master!A:A, Product_Master!F:F)</f>
        <v>900</v>
      </c>
      <c r="Y77" s="11">
        <f>tbl_EcommerceSales[[#This Row],[Net_Revenue]]-tbl_EcommerceSales[[#This Row],[Total_Cost]]</f>
        <v>629.15000000000009</v>
      </c>
      <c r="Z77" s="9">
        <f>IFERROR(#REF!/tbl_EcommerceSales[[#This Row],[Total_Cost]], 0)</f>
        <v>0</v>
      </c>
      <c r="AA77" t="str">
        <f>TEXT(tbl_EcommerceSales[[#This Row],[Order_Date]],"mmm")</f>
        <v>Jan</v>
      </c>
      <c r="AB77">
        <f>YEAR(tbl_EcommerceSales[[#This Row],[Order_Date]])</f>
        <v>2025</v>
      </c>
      <c r="AC77" t="str">
        <f>IF(tbl_EcommerceSales[[#This Row],[Age]]&lt;18,"Under 18",IF(tbl_EcommerceSales[[#This Row],[Age]]&lt;=25,"18-25",IF(tbl_EcommerceSales[[#This Row],[Age]]&lt;=35,"26-35",IF(tbl_EcommerceSales[[#This Row],[Age]]&lt;=45,"36-45",IF(tbl_EcommerceSales[[#This Row],[Age]]&lt;=55,"46-55","56+")))))</f>
        <v>36-45</v>
      </c>
    </row>
    <row r="78" spans="1:29" x14ac:dyDescent="0.35">
      <c r="A78" t="s">
        <v>322</v>
      </c>
      <c r="B78" s="7">
        <v>45666</v>
      </c>
      <c r="C78" t="s">
        <v>323</v>
      </c>
      <c r="D78" t="s">
        <v>51</v>
      </c>
      <c r="E78" t="s">
        <v>48</v>
      </c>
      <c r="F78">
        <v>61</v>
      </c>
      <c r="G78" t="s">
        <v>192</v>
      </c>
      <c r="H78" t="s">
        <v>27</v>
      </c>
      <c r="I78" t="s">
        <v>175</v>
      </c>
      <c r="J78" t="s">
        <v>176</v>
      </c>
      <c r="K78" t="s">
        <v>177</v>
      </c>
      <c r="L78" t="s">
        <v>178</v>
      </c>
      <c r="M78">
        <v>2</v>
      </c>
      <c r="N78" s="2">
        <v>699</v>
      </c>
      <c r="O78" s="3">
        <v>0.15</v>
      </c>
      <c r="P78" s="2">
        <v>640</v>
      </c>
      <c r="Q78" t="s">
        <v>76</v>
      </c>
      <c r="R78" t="s">
        <v>33</v>
      </c>
      <c r="S78" t="s">
        <v>57</v>
      </c>
      <c r="T78" s="4">
        <v>5</v>
      </c>
      <c r="U78" s="11">
        <f t="shared" si="1"/>
        <v>1398</v>
      </c>
      <c r="V78" s="11">
        <f>tbl_EcommerceSales[[#This Row],[Gross_Sales]]*tbl_EcommerceSales[[#This Row],[Discount]]</f>
        <v>209.7</v>
      </c>
      <c r="W78" s="11">
        <f>tbl_EcommerceSales[[#This Row],[Gross_Sales]]-tbl_EcommerceSales[[#This Row],[Discount_Amount]]</f>
        <v>1188.3</v>
      </c>
      <c r="X78" s="11">
        <f>tbl_EcommerceSales[[#This Row],[Quantity]] * _xlfn.XLOOKUP(tbl_EcommerceSales[[#This Row],[Product_ID]], Product_Master!A:A, Product_Master!F:F)</f>
        <v>640</v>
      </c>
      <c r="Y78" s="11">
        <f>tbl_EcommerceSales[[#This Row],[Net_Revenue]]-tbl_EcommerceSales[[#This Row],[Total_Cost]]</f>
        <v>548.29999999999995</v>
      </c>
      <c r="Z78" s="9">
        <f>IFERROR(#REF!/tbl_EcommerceSales[[#This Row],[Total_Cost]], 0)</f>
        <v>0</v>
      </c>
      <c r="AA78" t="str">
        <f>TEXT(tbl_EcommerceSales[[#This Row],[Order_Date]],"mmm")</f>
        <v>Jan</v>
      </c>
      <c r="AB78">
        <f>YEAR(tbl_EcommerceSales[[#This Row],[Order_Date]])</f>
        <v>2025</v>
      </c>
      <c r="AC78" t="str">
        <f>IF(tbl_EcommerceSales[[#This Row],[Age]]&lt;18,"Under 18",IF(tbl_EcommerceSales[[#This Row],[Age]]&lt;=25,"18-25",IF(tbl_EcommerceSales[[#This Row],[Age]]&lt;=35,"26-35",IF(tbl_EcommerceSales[[#This Row],[Age]]&lt;=45,"36-45",IF(tbl_EcommerceSales[[#This Row],[Age]]&lt;=55,"46-55","56+")))))</f>
        <v>56+</v>
      </c>
    </row>
    <row r="79" spans="1:29" x14ac:dyDescent="0.35">
      <c r="A79" t="s">
        <v>324</v>
      </c>
      <c r="B79" s="7">
        <v>45666</v>
      </c>
      <c r="C79" t="s">
        <v>325</v>
      </c>
      <c r="D79" t="s">
        <v>181</v>
      </c>
      <c r="E79" t="s">
        <v>25</v>
      </c>
      <c r="F79">
        <v>30</v>
      </c>
      <c r="G79" t="s">
        <v>145</v>
      </c>
      <c r="H79" t="s">
        <v>39</v>
      </c>
      <c r="I79" t="s">
        <v>126</v>
      </c>
      <c r="J79" t="s">
        <v>127</v>
      </c>
      <c r="K79" t="s">
        <v>82</v>
      </c>
      <c r="L79" t="s">
        <v>83</v>
      </c>
      <c r="M79">
        <v>1</v>
      </c>
      <c r="N79" s="2">
        <v>1899</v>
      </c>
      <c r="O79" s="3">
        <v>0.15</v>
      </c>
      <c r="P79" s="2">
        <v>1120</v>
      </c>
      <c r="Q79" t="s">
        <v>319</v>
      </c>
      <c r="R79" t="s">
        <v>33</v>
      </c>
      <c r="S79" t="s">
        <v>34</v>
      </c>
      <c r="T79" s="4">
        <v>5</v>
      </c>
      <c r="U79" s="11">
        <f t="shared" si="1"/>
        <v>1899</v>
      </c>
      <c r="V79" s="11">
        <f>tbl_EcommerceSales[[#This Row],[Gross_Sales]]*tbl_EcommerceSales[[#This Row],[Discount]]</f>
        <v>284.84999999999997</v>
      </c>
      <c r="W79" s="11">
        <f>tbl_EcommerceSales[[#This Row],[Gross_Sales]]-tbl_EcommerceSales[[#This Row],[Discount_Amount]]</f>
        <v>1614.15</v>
      </c>
      <c r="X79" s="11">
        <f>tbl_EcommerceSales[[#This Row],[Quantity]] * _xlfn.XLOOKUP(tbl_EcommerceSales[[#This Row],[Product_ID]], Product_Master!A:A, Product_Master!F:F)</f>
        <v>1120</v>
      </c>
      <c r="Y79" s="11">
        <f>tbl_EcommerceSales[[#This Row],[Net_Revenue]]-tbl_EcommerceSales[[#This Row],[Total_Cost]]</f>
        <v>494.15000000000009</v>
      </c>
      <c r="Z79" s="9">
        <f>IFERROR(#REF!/tbl_EcommerceSales[[#This Row],[Total_Cost]], 0)</f>
        <v>0</v>
      </c>
      <c r="AA79" t="str">
        <f>TEXT(tbl_EcommerceSales[[#This Row],[Order_Date]],"mmm")</f>
        <v>Jan</v>
      </c>
      <c r="AB79">
        <f>YEAR(tbl_EcommerceSales[[#This Row],[Order_Date]])</f>
        <v>2025</v>
      </c>
      <c r="AC79" t="str">
        <f>IF(tbl_EcommerceSales[[#This Row],[Age]]&lt;18,"Under 18",IF(tbl_EcommerceSales[[#This Row],[Age]]&lt;=25,"18-25",IF(tbl_EcommerceSales[[#This Row],[Age]]&lt;=35,"26-35",IF(tbl_EcommerceSales[[#This Row],[Age]]&lt;=45,"36-45",IF(tbl_EcommerceSales[[#This Row],[Age]]&lt;=55,"46-55","56+")))))</f>
        <v>26-35</v>
      </c>
    </row>
    <row r="80" spans="1:29" x14ac:dyDescent="0.35">
      <c r="A80" t="s">
        <v>326</v>
      </c>
      <c r="B80" s="7">
        <v>45666</v>
      </c>
      <c r="C80" t="s">
        <v>327</v>
      </c>
      <c r="D80" t="s">
        <v>251</v>
      </c>
      <c r="E80" t="s">
        <v>48</v>
      </c>
      <c r="F80">
        <v>21</v>
      </c>
      <c r="G80" t="s">
        <v>289</v>
      </c>
      <c r="H80" t="s">
        <v>88</v>
      </c>
      <c r="I80" t="s">
        <v>117</v>
      </c>
      <c r="J80" t="s">
        <v>118</v>
      </c>
      <c r="K80" t="s">
        <v>82</v>
      </c>
      <c r="L80" t="s">
        <v>119</v>
      </c>
      <c r="M80">
        <v>2</v>
      </c>
      <c r="N80" s="2">
        <v>3299</v>
      </c>
      <c r="O80" s="3">
        <v>0.25</v>
      </c>
      <c r="P80" s="2">
        <v>4200</v>
      </c>
      <c r="Q80" t="s">
        <v>44</v>
      </c>
      <c r="R80" t="s">
        <v>33</v>
      </c>
      <c r="S80" t="s">
        <v>34</v>
      </c>
      <c r="T80" s="4">
        <v>5</v>
      </c>
      <c r="U80" s="11">
        <f t="shared" si="1"/>
        <v>6598</v>
      </c>
      <c r="V80" s="11">
        <f>tbl_EcommerceSales[[#This Row],[Gross_Sales]]*tbl_EcommerceSales[[#This Row],[Discount]]</f>
        <v>1649.5</v>
      </c>
      <c r="W80" s="11">
        <f>tbl_EcommerceSales[[#This Row],[Gross_Sales]]-tbl_EcommerceSales[[#This Row],[Discount_Amount]]</f>
        <v>4948.5</v>
      </c>
      <c r="X80" s="11">
        <f>tbl_EcommerceSales[[#This Row],[Quantity]] * _xlfn.XLOOKUP(tbl_EcommerceSales[[#This Row],[Product_ID]], Product_Master!A:A, Product_Master!F:F)</f>
        <v>4200</v>
      </c>
      <c r="Y80" s="11">
        <f>tbl_EcommerceSales[[#This Row],[Net_Revenue]]-tbl_EcommerceSales[[#This Row],[Total_Cost]]</f>
        <v>748.5</v>
      </c>
      <c r="Z80" s="9">
        <f>IFERROR(#REF!/tbl_EcommerceSales[[#This Row],[Total_Cost]], 0)</f>
        <v>0</v>
      </c>
      <c r="AA80" t="str">
        <f>TEXT(tbl_EcommerceSales[[#This Row],[Order_Date]],"mmm")</f>
        <v>Jan</v>
      </c>
      <c r="AB80">
        <f>YEAR(tbl_EcommerceSales[[#This Row],[Order_Date]])</f>
        <v>2025</v>
      </c>
      <c r="AC80" t="str">
        <f>IF(tbl_EcommerceSales[[#This Row],[Age]]&lt;18,"Under 18",IF(tbl_EcommerceSales[[#This Row],[Age]]&lt;=25,"18-25",IF(tbl_EcommerceSales[[#This Row],[Age]]&lt;=35,"26-35",IF(tbl_EcommerceSales[[#This Row],[Age]]&lt;=45,"36-45",IF(tbl_EcommerceSales[[#This Row],[Age]]&lt;=55,"46-55","56+")))))</f>
        <v>18-25</v>
      </c>
    </row>
    <row r="81" spans="1:29" x14ac:dyDescent="0.35">
      <c r="A81" t="s">
        <v>328</v>
      </c>
      <c r="B81" s="7">
        <v>45666</v>
      </c>
      <c r="C81" t="s">
        <v>329</v>
      </c>
      <c r="D81" t="s">
        <v>235</v>
      </c>
      <c r="E81" t="s">
        <v>48</v>
      </c>
      <c r="F81">
        <v>29</v>
      </c>
      <c r="G81" t="s">
        <v>38</v>
      </c>
      <c r="H81" t="s">
        <v>39</v>
      </c>
      <c r="I81" t="s">
        <v>111</v>
      </c>
      <c r="J81" t="s">
        <v>112</v>
      </c>
      <c r="K81" t="s">
        <v>55</v>
      </c>
      <c r="L81" t="s">
        <v>113</v>
      </c>
      <c r="M81">
        <v>1</v>
      </c>
      <c r="N81" s="2">
        <v>1799</v>
      </c>
      <c r="O81" s="3">
        <v>0.3</v>
      </c>
      <c r="P81" s="2">
        <v>950</v>
      </c>
      <c r="Q81" t="s">
        <v>123</v>
      </c>
      <c r="R81" t="s">
        <v>33</v>
      </c>
      <c r="S81" t="s">
        <v>57</v>
      </c>
      <c r="T81" s="4">
        <v>4</v>
      </c>
      <c r="U81" s="11">
        <f t="shared" si="1"/>
        <v>1799</v>
      </c>
      <c r="V81" s="11">
        <f>tbl_EcommerceSales[[#This Row],[Gross_Sales]]*tbl_EcommerceSales[[#This Row],[Discount]]</f>
        <v>539.69999999999993</v>
      </c>
      <c r="W81" s="11">
        <f>tbl_EcommerceSales[[#This Row],[Gross_Sales]]-tbl_EcommerceSales[[#This Row],[Discount_Amount]]</f>
        <v>1259.3000000000002</v>
      </c>
      <c r="X81" s="11">
        <f>tbl_EcommerceSales[[#This Row],[Quantity]] * _xlfn.XLOOKUP(tbl_EcommerceSales[[#This Row],[Product_ID]], Product_Master!A:A, Product_Master!F:F)</f>
        <v>950</v>
      </c>
      <c r="Y81" s="11">
        <f>tbl_EcommerceSales[[#This Row],[Net_Revenue]]-tbl_EcommerceSales[[#This Row],[Total_Cost]]</f>
        <v>309.30000000000018</v>
      </c>
      <c r="Z81" s="9">
        <f>IFERROR(#REF!/tbl_EcommerceSales[[#This Row],[Total_Cost]], 0)</f>
        <v>0</v>
      </c>
      <c r="AA81" t="str">
        <f>TEXT(tbl_EcommerceSales[[#This Row],[Order_Date]],"mmm")</f>
        <v>Jan</v>
      </c>
      <c r="AB81">
        <f>YEAR(tbl_EcommerceSales[[#This Row],[Order_Date]])</f>
        <v>2025</v>
      </c>
      <c r="AC81" t="str">
        <f>IF(tbl_EcommerceSales[[#This Row],[Age]]&lt;18,"Under 18",IF(tbl_EcommerceSales[[#This Row],[Age]]&lt;=25,"18-25",IF(tbl_EcommerceSales[[#This Row],[Age]]&lt;=35,"26-35",IF(tbl_EcommerceSales[[#This Row],[Age]]&lt;=45,"36-45",IF(tbl_EcommerceSales[[#This Row],[Age]]&lt;=55,"46-55","56+")))))</f>
        <v>26-35</v>
      </c>
    </row>
    <row r="82" spans="1:29" x14ac:dyDescent="0.35">
      <c r="A82" t="s">
        <v>330</v>
      </c>
      <c r="B82" s="7">
        <v>45667</v>
      </c>
      <c r="C82" t="s">
        <v>331</v>
      </c>
      <c r="D82" t="s">
        <v>151</v>
      </c>
      <c r="E82" t="s">
        <v>25</v>
      </c>
      <c r="F82">
        <v>21</v>
      </c>
      <c r="G82" t="s">
        <v>52</v>
      </c>
      <c r="H82" t="s">
        <v>27</v>
      </c>
      <c r="I82" t="s">
        <v>241</v>
      </c>
      <c r="J82" t="s">
        <v>242</v>
      </c>
      <c r="K82" t="s">
        <v>42</v>
      </c>
      <c r="L82" t="s">
        <v>243</v>
      </c>
      <c r="M82">
        <v>2</v>
      </c>
      <c r="N82" s="2">
        <v>649</v>
      </c>
      <c r="O82" s="3">
        <v>0.05</v>
      </c>
      <c r="P82" s="2">
        <v>580</v>
      </c>
      <c r="Q82" t="s">
        <v>44</v>
      </c>
      <c r="R82" t="s">
        <v>33</v>
      </c>
      <c r="S82" t="s">
        <v>34</v>
      </c>
      <c r="T82" s="4">
        <v>5</v>
      </c>
      <c r="U82" s="11">
        <f t="shared" si="1"/>
        <v>1298</v>
      </c>
      <c r="V82" s="11">
        <f>tbl_EcommerceSales[[#This Row],[Gross_Sales]]*tbl_EcommerceSales[[#This Row],[Discount]]</f>
        <v>64.900000000000006</v>
      </c>
      <c r="W82" s="11">
        <f>tbl_EcommerceSales[[#This Row],[Gross_Sales]]-tbl_EcommerceSales[[#This Row],[Discount_Amount]]</f>
        <v>1233.0999999999999</v>
      </c>
      <c r="X82" s="11">
        <f>tbl_EcommerceSales[[#This Row],[Quantity]] * _xlfn.XLOOKUP(tbl_EcommerceSales[[#This Row],[Product_ID]], Product_Master!A:A, Product_Master!F:F)</f>
        <v>580</v>
      </c>
      <c r="Y82" s="11">
        <f>tbl_EcommerceSales[[#This Row],[Net_Revenue]]-tbl_EcommerceSales[[#This Row],[Total_Cost]]</f>
        <v>653.09999999999991</v>
      </c>
      <c r="Z82" s="9">
        <f>IFERROR(#REF!/tbl_EcommerceSales[[#This Row],[Total_Cost]], 0)</f>
        <v>0</v>
      </c>
      <c r="AA82" t="str">
        <f>TEXT(tbl_EcommerceSales[[#This Row],[Order_Date]],"mmm")</f>
        <v>Jan</v>
      </c>
      <c r="AB82">
        <f>YEAR(tbl_EcommerceSales[[#This Row],[Order_Date]])</f>
        <v>2025</v>
      </c>
      <c r="AC82" t="str">
        <f>IF(tbl_EcommerceSales[[#This Row],[Age]]&lt;18,"Under 18",IF(tbl_EcommerceSales[[#This Row],[Age]]&lt;=25,"18-25",IF(tbl_EcommerceSales[[#This Row],[Age]]&lt;=35,"26-35",IF(tbl_EcommerceSales[[#This Row],[Age]]&lt;=45,"36-45",IF(tbl_EcommerceSales[[#This Row],[Age]]&lt;=55,"46-55","56+")))))</f>
        <v>18-25</v>
      </c>
    </row>
    <row r="83" spans="1:29" x14ac:dyDescent="0.35">
      <c r="A83" t="s">
        <v>332</v>
      </c>
      <c r="B83" s="7">
        <v>45667</v>
      </c>
      <c r="C83" t="s">
        <v>333</v>
      </c>
      <c r="D83" t="s">
        <v>269</v>
      </c>
      <c r="E83" t="s">
        <v>25</v>
      </c>
      <c r="F83">
        <v>36</v>
      </c>
      <c r="G83" t="s">
        <v>96</v>
      </c>
      <c r="H83" t="s">
        <v>39</v>
      </c>
      <c r="I83" t="s">
        <v>80</v>
      </c>
      <c r="J83" t="s">
        <v>81</v>
      </c>
      <c r="K83" t="s">
        <v>82</v>
      </c>
      <c r="L83" t="s">
        <v>83</v>
      </c>
      <c r="M83">
        <v>1</v>
      </c>
      <c r="N83" s="2">
        <v>2499</v>
      </c>
      <c r="O83" s="3">
        <v>0.15</v>
      </c>
      <c r="P83" s="2">
        <v>1550</v>
      </c>
      <c r="Q83" t="s">
        <v>156</v>
      </c>
      <c r="R83" t="s">
        <v>33</v>
      </c>
      <c r="S83" t="s">
        <v>57</v>
      </c>
      <c r="T83" s="4">
        <v>5</v>
      </c>
      <c r="U83" s="11">
        <f t="shared" si="1"/>
        <v>2499</v>
      </c>
      <c r="V83" s="11">
        <f>tbl_EcommerceSales[[#This Row],[Gross_Sales]]*tbl_EcommerceSales[[#This Row],[Discount]]</f>
        <v>374.84999999999997</v>
      </c>
      <c r="W83" s="11">
        <f>tbl_EcommerceSales[[#This Row],[Gross_Sales]]-tbl_EcommerceSales[[#This Row],[Discount_Amount]]</f>
        <v>2124.15</v>
      </c>
      <c r="X83" s="11">
        <f>tbl_EcommerceSales[[#This Row],[Quantity]] * _xlfn.XLOOKUP(tbl_EcommerceSales[[#This Row],[Product_ID]], Product_Master!A:A, Product_Master!F:F)</f>
        <v>1550</v>
      </c>
      <c r="Y83" s="11">
        <f>tbl_EcommerceSales[[#This Row],[Net_Revenue]]-tbl_EcommerceSales[[#This Row],[Total_Cost]]</f>
        <v>574.15000000000009</v>
      </c>
      <c r="Z83" s="9">
        <f>IFERROR(#REF!/tbl_EcommerceSales[[#This Row],[Total_Cost]], 0)</f>
        <v>0</v>
      </c>
      <c r="AA83" t="str">
        <f>TEXT(tbl_EcommerceSales[[#This Row],[Order_Date]],"mmm")</f>
        <v>Jan</v>
      </c>
      <c r="AB83">
        <f>YEAR(tbl_EcommerceSales[[#This Row],[Order_Date]])</f>
        <v>2025</v>
      </c>
      <c r="AC83" t="str">
        <f>IF(tbl_EcommerceSales[[#This Row],[Age]]&lt;18,"Under 18",IF(tbl_EcommerceSales[[#This Row],[Age]]&lt;=25,"18-25",IF(tbl_EcommerceSales[[#This Row],[Age]]&lt;=35,"26-35",IF(tbl_EcommerceSales[[#This Row],[Age]]&lt;=45,"36-45",IF(tbl_EcommerceSales[[#This Row],[Age]]&lt;=55,"46-55","56+")))))</f>
        <v>36-45</v>
      </c>
    </row>
    <row r="84" spans="1:29" x14ac:dyDescent="0.35">
      <c r="A84" t="s">
        <v>334</v>
      </c>
      <c r="B84" s="7">
        <v>45667</v>
      </c>
      <c r="C84" t="s">
        <v>335</v>
      </c>
      <c r="D84" t="s">
        <v>195</v>
      </c>
      <c r="E84" t="s">
        <v>25</v>
      </c>
      <c r="F84">
        <v>23</v>
      </c>
      <c r="G84" t="s">
        <v>103</v>
      </c>
      <c r="H84" t="s">
        <v>27</v>
      </c>
      <c r="I84" t="s">
        <v>89</v>
      </c>
      <c r="J84" t="s">
        <v>90</v>
      </c>
      <c r="K84" t="s">
        <v>91</v>
      </c>
      <c r="L84" t="s">
        <v>92</v>
      </c>
      <c r="M84">
        <v>2</v>
      </c>
      <c r="N84" s="2">
        <v>599</v>
      </c>
      <c r="O84" s="3">
        <v>0.1</v>
      </c>
      <c r="P84" s="2">
        <v>520</v>
      </c>
      <c r="Q84" t="s">
        <v>32</v>
      </c>
      <c r="R84" t="s">
        <v>33</v>
      </c>
      <c r="S84" t="s">
        <v>34</v>
      </c>
      <c r="T84" s="4">
        <v>4</v>
      </c>
      <c r="U84" s="11">
        <f t="shared" si="1"/>
        <v>1198</v>
      </c>
      <c r="V84" s="11">
        <f>tbl_EcommerceSales[[#This Row],[Gross_Sales]]*tbl_EcommerceSales[[#This Row],[Discount]]</f>
        <v>119.80000000000001</v>
      </c>
      <c r="W84" s="11">
        <f>tbl_EcommerceSales[[#This Row],[Gross_Sales]]-tbl_EcommerceSales[[#This Row],[Discount_Amount]]</f>
        <v>1078.2</v>
      </c>
      <c r="X84" s="11">
        <f>tbl_EcommerceSales[[#This Row],[Quantity]] * _xlfn.XLOOKUP(tbl_EcommerceSales[[#This Row],[Product_ID]], Product_Master!A:A, Product_Master!F:F)</f>
        <v>520</v>
      </c>
      <c r="Y84" s="11">
        <f>tbl_EcommerceSales[[#This Row],[Net_Revenue]]-tbl_EcommerceSales[[#This Row],[Total_Cost]]</f>
        <v>558.20000000000005</v>
      </c>
      <c r="Z84" s="9">
        <f>IFERROR(#REF!/tbl_EcommerceSales[[#This Row],[Total_Cost]], 0)</f>
        <v>0</v>
      </c>
      <c r="AA84" t="str">
        <f>TEXT(tbl_EcommerceSales[[#This Row],[Order_Date]],"mmm")</f>
        <v>Jan</v>
      </c>
      <c r="AB84">
        <f>YEAR(tbl_EcommerceSales[[#This Row],[Order_Date]])</f>
        <v>2025</v>
      </c>
      <c r="AC84" t="str">
        <f>IF(tbl_EcommerceSales[[#This Row],[Age]]&lt;18,"Under 18",IF(tbl_EcommerceSales[[#This Row],[Age]]&lt;=25,"18-25",IF(tbl_EcommerceSales[[#This Row],[Age]]&lt;=35,"26-35",IF(tbl_EcommerceSales[[#This Row],[Age]]&lt;=45,"36-45",IF(tbl_EcommerceSales[[#This Row],[Age]]&lt;=55,"46-55","56+")))))</f>
        <v>18-25</v>
      </c>
    </row>
    <row r="85" spans="1:29" x14ac:dyDescent="0.35">
      <c r="A85" t="s">
        <v>336</v>
      </c>
      <c r="B85" s="7">
        <v>45667</v>
      </c>
      <c r="C85" t="s">
        <v>337</v>
      </c>
      <c r="D85" t="s">
        <v>110</v>
      </c>
      <c r="E85" t="s">
        <v>25</v>
      </c>
      <c r="F85">
        <v>36</v>
      </c>
      <c r="G85" t="s">
        <v>186</v>
      </c>
      <c r="H85" t="s">
        <v>72</v>
      </c>
      <c r="I85" t="s">
        <v>338</v>
      </c>
      <c r="J85" t="s">
        <v>339</v>
      </c>
      <c r="K85" t="s">
        <v>55</v>
      </c>
      <c r="L85" t="s">
        <v>56</v>
      </c>
      <c r="M85">
        <v>1</v>
      </c>
      <c r="N85" s="2">
        <v>1499</v>
      </c>
      <c r="O85" s="3">
        <v>0.1</v>
      </c>
      <c r="P85" s="2">
        <v>780</v>
      </c>
      <c r="Q85" t="s">
        <v>32</v>
      </c>
      <c r="R85" t="s">
        <v>33</v>
      </c>
      <c r="S85" t="s">
        <v>34</v>
      </c>
      <c r="T85" s="4">
        <v>5</v>
      </c>
      <c r="U85" s="11">
        <f t="shared" si="1"/>
        <v>1499</v>
      </c>
      <c r="V85" s="11">
        <f>tbl_EcommerceSales[[#This Row],[Gross_Sales]]*tbl_EcommerceSales[[#This Row],[Discount]]</f>
        <v>149.9</v>
      </c>
      <c r="W85" s="11">
        <f>tbl_EcommerceSales[[#This Row],[Gross_Sales]]-tbl_EcommerceSales[[#This Row],[Discount_Amount]]</f>
        <v>1349.1</v>
      </c>
      <c r="X85" s="11">
        <f>tbl_EcommerceSales[[#This Row],[Quantity]] * _xlfn.XLOOKUP(tbl_EcommerceSales[[#This Row],[Product_ID]], Product_Master!A:A, Product_Master!F:F)</f>
        <v>780</v>
      </c>
      <c r="Y85" s="11">
        <f>tbl_EcommerceSales[[#This Row],[Net_Revenue]]-tbl_EcommerceSales[[#This Row],[Total_Cost]]</f>
        <v>569.09999999999991</v>
      </c>
      <c r="Z85" s="9">
        <f>IFERROR(#REF!/tbl_EcommerceSales[[#This Row],[Total_Cost]], 0)</f>
        <v>0</v>
      </c>
      <c r="AA85" t="str">
        <f>TEXT(tbl_EcommerceSales[[#This Row],[Order_Date]],"mmm")</f>
        <v>Jan</v>
      </c>
      <c r="AB85">
        <f>YEAR(tbl_EcommerceSales[[#This Row],[Order_Date]])</f>
        <v>2025</v>
      </c>
      <c r="AC85" t="str">
        <f>IF(tbl_EcommerceSales[[#This Row],[Age]]&lt;18,"Under 18",IF(tbl_EcommerceSales[[#This Row],[Age]]&lt;=25,"18-25",IF(tbl_EcommerceSales[[#This Row],[Age]]&lt;=35,"26-35",IF(tbl_EcommerceSales[[#This Row],[Age]]&lt;=45,"36-45",IF(tbl_EcommerceSales[[#This Row],[Age]]&lt;=55,"46-55","56+")))))</f>
        <v>36-45</v>
      </c>
    </row>
    <row r="86" spans="1:29" x14ac:dyDescent="0.35">
      <c r="A86" t="s">
        <v>340</v>
      </c>
      <c r="B86" s="7">
        <v>45667</v>
      </c>
      <c r="C86" t="s">
        <v>341</v>
      </c>
      <c r="D86" t="s">
        <v>342</v>
      </c>
      <c r="E86" t="s">
        <v>25</v>
      </c>
      <c r="F86">
        <v>42</v>
      </c>
      <c r="G86" t="s">
        <v>87</v>
      </c>
      <c r="H86" t="s">
        <v>88</v>
      </c>
      <c r="I86" t="s">
        <v>80</v>
      </c>
      <c r="J86" t="s">
        <v>81</v>
      </c>
      <c r="K86" t="s">
        <v>82</v>
      </c>
      <c r="L86" t="s">
        <v>83</v>
      </c>
      <c r="M86">
        <v>3</v>
      </c>
      <c r="N86" s="2">
        <v>2499</v>
      </c>
      <c r="O86" s="3">
        <v>0.15</v>
      </c>
      <c r="P86" s="2">
        <v>4650</v>
      </c>
      <c r="Q86" t="s">
        <v>319</v>
      </c>
      <c r="R86" t="s">
        <v>33</v>
      </c>
      <c r="S86" t="s">
        <v>34</v>
      </c>
      <c r="T86" s="4">
        <v>4</v>
      </c>
      <c r="U86" s="11">
        <f t="shared" si="1"/>
        <v>7497</v>
      </c>
      <c r="V86" s="11">
        <f>tbl_EcommerceSales[[#This Row],[Gross_Sales]]*tbl_EcommerceSales[[#This Row],[Discount]]</f>
        <v>1124.55</v>
      </c>
      <c r="W86" s="11">
        <f>tbl_EcommerceSales[[#This Row],[Gross_Sales]]-tbl_EcommerceSales[[#This Row],[Discount_Amount]]</f>
        <v>6372.45</v>
      </c>
      <c r="X86" s="11">
        <f>tbl_EcommerceSales[[#This Row],[Quantity]] * _xlfn.XLOOKUP(tbl_EcommerceSales[[#This Row],[Product_ID]], Product_Master!A:A, Product_Master!F:F)</f>
        <v>4650</v>
      </c>
      <c r="Y86" s="11">
        <f>tbl_EcommerceSales[[#This Row],[Net_Revenue]]-tbl_EcommerceSales[[#This Row],[Total_Cost]]</f>
        <v>1722.4499999999998</v>
      </c>
      <c r="Z86" s="9">
        <f>IFERROR(#REF!/tbl_EcommerceSales[[#This Row],[Total_Cost]], 0)</f>
        <v>0</v>
      </c>
      <c r="AA86" t="str">
        <f>TEXT(tbl_EcommerceSales[[#This Row],[Order_Date]],"mmm")</f>
        <v>Jan</v>
      </c>
      <c r="AB86">
        <f>YEAR(tbl_EcommerceSales[[#This Row],[Order_Date]])</f>
        <v>2025</v>
      </c>
      <c r="AC86" t="str">
        <f>IF(tbl_EcommerceSales[[#This Row],[Age]]&lt;18,"Under 18",IF(tbl_EcommerceSales[[#This Row],[Age]]&lt;=25,"18-25",IF(tbl_EcommerceSales[[#This Row],[Age]]&lt;=35,"26-35",IF(tbl_EcommerceSales[[#This Row],[Age]]&lt;=45,"36-45",IF(tbl_EcommerceSales[[#This Row],[Age]]&lt;=55,"46-55","56+")))))</f>
        <v>36-45</v>
      </c>
    </row>
    <row r="87" spans="1:29" x14ac:dyDescent="0.35">
      <c r="A87" t="s">
        <v>343</v>
      </c>
      <c r="B87" s="7">
        <v>45667</v>
      </c>
      <c r="C87" t="s">
        <v>344</v>
      </c>
      <c r="D87" t="s">
        <v>148</v>
      </c>
      <c r="E87" t="s">
        <v>48</v>
      </c>
      <c r="F87">
        <v>39</v>
      </c>
      <c r="G87" t="s">
        <v>145</v>
      </c>
      <c r="H87" t="s">
        <v>39</v>
      </c>
      <c r="I87" t="s">
        <v>290</v>
      </c>
      <c r="J87" t="s">
        <v>291</v>
      </c>
      <c r="K87" t="s">
        <v>30</v>
      </c>
      <c r="L87" t="s">
        <v>31</v>
      </c>
      <c r="M87">
        <v>1</v>
      </c>
      <c r="N87" s="2">
        <v>3499</v>
      </c>
      <c r="O87" s="3">
        <v>0</v>
      </c>
      <c r="P87" s="2">
        <v>2250</v>
      </c>
      <c r="Q87" t="s">
        <v>156</v>
      </c>
      <c r="R87" t="s">
        <v>33</v>
      </c>
      <c r="S87" t="s">
        <v>57</v>
      </c>
      <c r="T87" s="4">
        <v>4</v>
      </c>
      <c r="U87" s="11">
        <f t="shared" si="1"/>
        <v>3499</v>
      </c>
      <c r="V87" s="11">
        <f>tbl_EcommerceSales[[#This Row],[Gross_Sales]]*tbl_EcommerceSales[[#This Row],[Discount]]</f>
        <v>0</v>
      </c>
      <c r="W87" s="11">
        <f>tbl_EcommerceSales[[#This Row],[Gross_Sales]]-tbl_EcommerceSales[[#This Row],[Discount_Amount]]</f>
        <v>3499</v>
      </c>
      <c r="X87" s="11">
        <f>tbl_EcommerceSales[[#This Row],[Quantity]] * _xlfn.XLOOKUP(tbl_EcommerceSales[[#This Row],[Product_ID]], Product_Master!A:A, Product_Master!F:F)</f>
        <v>2250</v>
      </c>
      <c r="Y87" s="11">
        <f>tbl_EcommerceSales[[#This Row],[Net_Revenue]]-tbl_EcommerceSales[[#This Row],[Total_Cost]]</f>
        <v>1249</v>
      </c>
      <c r="Z87" s="9">
        <f>IFERROR(#REF!/tbl_EcommerceSales[[#This Row],[Total_Cost]], 0)</f>
        <v>0</v>
      </c>
      <c r="AA87" t="str">
        <f>TEXT(tbl_EcommerceSales[[#This Row],[Order_Date]],"mmm")</f>
        <v>Jan</v>
      </c>
      <c r="AB87">
        <f>YEAR(tbl_EcommerceSales[[#This Row],[Order_Date]])</f>
        <v>2025</v>
      </c>
      <c r="AC87" t="str">
        <f>IF(tbl_EcommerceSales[[#This Row],[Age]]&lt;18,"Under 18",IF(tbl_EcommerceSales[[#This Row],[Age]]&lt;=25,"18-25",IF(tbl_EcommerceSales[[#This Row],[Age]]&lt;=35,"26-35",IF(tbl_EcommerceSales[[#This Row],[Age]]&lt;=45,"36-45",IF(tbl_EcommerceSales[[#This Row],[Age]]&lt;=55,"46-55","56+")))))</f>
        <v>36-45</v>
      </c>
    </row>
    <row r="88" spans="1:29" x14ac:dyDescent="0.35">
      <c r="A88" t="s">
        <v>345</v>
      </c>
      <c r="B88" s="7">
        <v>45667</v>
      </c>
      <c r="C88" t="s">
        <v>346</v>
      </c>
      <c r="D88" t="s">
        <v>189</v>
      </c>
      <c r="E88" t="s">
        <v>25</v>
      </c>
      <c r="F88">
        <v>26</v>
      </c>
      <c r="G88" t="s">
        <v>152</v>
      </c>
      <c r="H88" t="s">
        <v>72</v>
      </c>
      <c r="I88" t="s">
        <v>126</v>
      </c>
      <c r="J88" t="s">
        <v>127</v>
      </c>
      <c r="K88" t="s">
        <v>82</v>
      </c>
      <c r="L88" t="s">
        <v>83</v>
      </c>
      <c r="M88">
        <v>3</v>
      </c>
      <c r="N88" s="2">
        <v>1899</v>
      </c>
      <c r="O88" s="3">
        <v>0.1</v>
      </c>
      <c r="P88" s="2">
        <v>3360</v>
      </c>
      <c r="Q88" t="s">
        <v>123</v>
      </c>
      <c r="R88" t="s">
        <v>33</v>
      </c>
      <c r="S88" t="s">
        <v>34</v>
      </c>
      <c r="T88" s="4">
        <v>3</v>
      </c>
      <c r="U88" s="11">
        <f t="shared" si="1"/>
        <v>5697</v>
      </c>
      <c r="V88" s="11">
        <f>tbl_EcommerceSales[[#This Row],[Gross_Sales]]*tbl_EcommerceSales[[#This Row],[Discount]]</f>
        <v>569.70000000000005</v>
      </c>
      <c r="W88" s="11">
        <f>tbl_EcommerceSales[[#This Row],[Gross_Sales]]-tbl_EcommerceSales[[#This Row],[Discount_Amount]]</f>
        <v>5127.3</v>
      </c>
      <c r="X88" s="11">
        <f>tbl_EcommerceSales[[#This Row],[Quantity]] * _xlfn.XLOOKUP(tbl_EcommerceSales[[#This Row],[Product_ID]], Product_Master!A:A, Product_Master!F:F)</f>
        <v>3360</v>
      </c>
      <c r="Y88" s="11">
        <f>tbl_EcommerceSales[[#This Row],[Net_Revenue]]-tbl_EcommerceSales[[#This Row],[Total_Cost]]</f>
        <v>1767.3000000000002</v>
      </c>
      <c r="Z88" s="9">
        <f>IFERROR(#REF!/tbl_EcommerceSales[[#This Row],[Total_Cost]], 0)</f>
        <v>0</v>
      </c>
      <c r="AA88" t="str">
        <f>TEXT(tbl_EcommerceSales[[#This Row],[Order_Date]],"mmm")</f>
        <v>Jan</v>
      </c>
      <c r="AB88">
        <f>YEAR(tbl_EcommerceSales[[#This Row],[Order_Date]])</f>
        <v>2025</v>
      </c>
      <c r="AC88" t="str">
        <f>IF(tbl_EcommerceSales[[#This Row],[Age]]&lt;18,"Under 18",IF(tbl_EcommerceSales[[#This Row],[Age]]&lt;=25,"18-25",IF(tbl_EcommerceSales[[#This Row],[Age]]&lt;=35,"26-35",IF(tbl_EcommerceSales[[#This Row],[Age]]&lt;=45,"36-45",IF(tbl_EcommerceSales[[#This Row],[Age]]&lt;=55,"46-55","56+")))))</f>
        <v>26-35</v>
      </c>
    </row>
    <row r="89" spans="1:29" x14ac:dyDescent="0.35">
      <c r="A89" t="s">
        <v>347</v>
      </c>
      <c r="B89" s="7">
        <v>45667</v>
      </c>
      <c r="C89" t="s">
        <v>348</v>
      </c>
      <c r="D89" t="s">
        <v>139</v>
      </c>
      <c r="E89" t="s">
        <v>48</v>
      </c>
      <c r="F89">
        <v>42</v>
      </c>
      <c r="G89" t="s">
        <v>270</v>
      </c>
      <c r="H89" t="s">
        <v>72</v>
      </c>
      <c r="I89" t="s">
        <v>349</v>
      </c>
      <c r="J89" t="s">
        <v>350</v>
      </c>
      <c r="K89" t="s">
        <v>82</v>
      </c>
      <c r="L89" t="s">
        <v>238</v>
      </c>
      <c r="M89">
        <v>1</v>
      </c>
      <c r="N89" s="2">
        <v>1599</v>
      </c>
      <c r="O89" s="3">
        <v>0.1</v>
      </c>
      <c r="P89" s="2">
        <v>920</v>
      </c>
      <c r="Q89" t="s">
        <v>76</v>
      </c>
      <c r="R89" t="s">
        <v>33</v>
      </c>
      <c r="S89" t="s">
        <v>57</v>
      </c>
      <c r="T89" s="4">
        <v>5</v>
      </c>
      <c r="U89" s="11">
        <f t="shared" si="1"/>
        <v>1599</v>
      </c>
      <c r="V89" s="11">
        <f>tbl_EcommerceSales[[#This Row],[Gross_Sales]]*tbl_EcommerceSales[[#This Row],[Discount]]</f>
        <v>159.9</v>
      </c>
      <c r="W89" s="11">
        <f>tbl_EcommerceSales[[#This Row],[Gross_Sales]]-tbl_EcommerceSales[[#This Row],[Discount_Amount]]</f>
        <v>1439.1</v>
      </c>
      <c r="X89" s="11">
        <f>tbl_EcommerceSales[[#This Row],[Quantity]] * _xlfn.XLOOKUP(tbl_EcommerceSales[[#This Row],[Product_ID]], Product_Master!A:A, Product_Master!F:F)</f>
        <v>920</v>
      </c>
      <c r="Y89" s="11">
        <f>tbl_EcommerceSales[[#This Row],[Net_Revenue]]-tbl_EcommerceSales[[#This Row],[Total_Cost]]</f>
        <v>519.09999999999991</v>
      </c>
      <c r="Z89" s="9">
        <f>IFERROR(#REF!/tbl_EcommerceSales[[#This Row],[Total_Cost]], 0)</f>
        <v>0</v>
      </c>
      <c r="AA89" t="str">
        <f>TEXT(tbl_EcommerceSales[[#This Row],[Order_Date]],"mmm")</f>
        <v>Jan</v>
      </c>
      <c r="AB89">
        <f>YEAR(tbl_EcommerceSales[[#This Row],[Order_Date]])</f>
        <v>2025</v>
      </c>
      <c r="AC89" t="str">
        <f>IF(tbl_EcommerceSales[[#This Row],[Age]]&lt;18,"Under 18",IF(tbl_EcommerceSales[[#This Row],[Age]]&lt;=25,"18-25",IF(tbl_EcommerceSales[[#This Row],[Age]]&lt;=35,"26-35",IF(tbl_EcommerceSales[[#This Row],[Age]]&lt;=45,"36-45",IF(tbl_EcommerceSales[[#This Row],[Age]]&lt;=55,"46-55","56+")))))</f>
        <v>36-45</v>
      </c>
    </row>
    <row r="90" spans="1:29" x14ac:dyDescent="0.35">
      <c r="A90" t="s">
        <v>351</v>
      </c>
      <c r="B90" s="7">
        <v>45667</v>
      </c>
      <c r="C90" t="s">
        <v>352</v>
      </c>
      <c r="D90" t="s">
        <v>305</v>
      </c>
      <c r="E90" t="s">
        <v>25</v>
      </c>
      <c r="F90">
        <v>24</v>
      </c>
      <c r="G90" t="s">
        <v>192</v>
      </c>
      <c r="H90" t="s">
        <v>27</v>
      </c>
      <c r="I90" t="s">
        <v>338</v>
      </c>
      <c r="J90" t="s">
        <v>339</v>
      </c>
      <c r="K90" t="s">
        <v>55</v>
      </c>
      <c r="L90" t="s">
        <v>56</v>
      </c>
      <c r="M90">
        <v>2</v>
      </c>
      <c r="N90" s="2">
        <v>1499</v>
      </c>
      <c r="O90" s="3">
        <v>0.15</v>
      </c>
      <c r="P90" s="2">
        <v>1560</v>
      </c>
      <c r="Q90" t="s">
        <v>32</v>
      </c>
      <c r="R90" t="s">
        <v>33</v>
      </c>
      <c r="S90" t="s">
        <v>34</v>
      </c>
      <c r="T90" s="4">
        <v>5</v>
      </c>
      <c r="U90" s="11">
        <f t="shared" si="1"/>
        <v>2998</v>
      </c>
      <c r="V90" s="11">
        <f>tbl_EcommerceSales[[#This Row],[Gross_Sales]]*tbl_EcommerceSales[[#This Row],[Discount]]</f>
        <v>449.7</v>
      </c>
      <c r="W90" s="11">
        <f>tbl_EcommerceSales[[#This Row],[Gross_Sales]]-tbl_EcommerceSales[[#This Row],[Discount_Amount]]</f>
        <v>2548.3000000000002</v>
      </c>
      <c r="X90" s="11">
        <f>tbl_EcommerceSales[[#This Row],[Quantity]] * _xlfn.XLOOKUP(tbl_EcommerceSales[[#This Row],[Product_ID]], Product_Master!A:A, Product_Master!F:F)</f>
        <v>1560</v>
      </c>
      <c r="Y90" s="11">
        <f>tbl_EcommerceSales[[#This Row],[Net_Revenue]]-tbl_EcommerceSales[[#This Row],[Total_Cost]]</f>
        <v>988.30000000000018</v>
      </c>
      <c r="Z90" s="9">
        <f>IFERROR(#REF!/tbl_EcommerceSales[[#This Row],[Total_Cost]], 0)</f>
        <v>0</v>
      </c>
      <c r="AA90" t="str">
        <f>TEXT(tbl_EcommerceSales[[#This Row],[Order_Date]],"mmm")</f>
        <v>Jan</v>
      </c>
      <c r="AB90">
        <f>YEAR(tbl_EcommerceSales[[#This Row],[Order_Date]])</f>
        <v>2025</v>
      </c>
      <c r="AC90" t="str">
        <f>IF(tbl_EcommerceSales[[#This Row],[Age]]&lt;18,"Under 18",IF(tbl_EcommerceSales[[#This Row],[Age]]&lt;=25,"18-25",IF(tbl_EcommerceSales[[#This Row],[Age]]&lt;=35,"26-35",IF(tbl_EcommerceSales[[#This Row],[Age]]&lt;=45,"36-45",IF(tbl_EcommerceSales[[#This Row],[Age]]&lt;=55,"46-55","56+")))))</f>
        <v>18-25</v>
      </c>
    </row>
    <row r="91" spans="1:29" x14ac:dyDescent="0.35">
      <c r="A91" t="s">
        <v>353</v>
      </c>
      <c r="B91" s="7">
        <v>45667</v>
      </c>
      <c r="C91" t="s">
        <v>354</v>
      </c>
      <c r="D91" t="s">
        <v>170</v>
      </c>
      <c r="E91" t="s">
        <v>48</v>
      </c>
      <c r="F91">
        <v>30</v>
      </c>
      <c r="G91" t="s">
        <v>136</v>
      </c>
      <c r="H91" t="s">
        <v>88</v>
      </c>
      <c r="I91" t="s">
        <v>257</v>
      </c>
      <c r="J91" t="s">
        <v>258</v>
      </c>
      <c r="K91" t="s">
        <v>55</v>
      </c>
      <c r="L91" t="s">
        <v>56</v>
      </c>
      <c r="M91">
        <v>3</v>
      </c>
      <c r="N91" s="2">
        <v>1999</v>
      </c>
      <c r="O91" s="3">
        <v>0.15</v>
      </c>
      <c r="P91" s="2">
        <v>3150</v>
      </c>
      <c r="Q91" t="s">
        <v>123</v>
      </c>
      <c r="R91" t="s">
        <v>33</v>
      </c>
      <c r="S91" t="s">
        <v>57</v>
      </c>
      <c r="T91" s="4">
        <v>5</v>
      </c>
      <c r="U91" s="11">
        <f t="shared" si="1"/>
        <v>5997</v>
      </c>
      <c r="V91" s="11">
        <f>tbl_EcommerceSales[[#This Row],[Gross_Sales]]*tbl_EcommerceSales[[#This Row],[Discount]]</f>
        <v>899.55</v>
      </c>
      <c r="W91" s="11">
        <f>tbl_EcommerceSales[[#This Row],[Gross_Sales]]-tbl_EcommerceSales[[#This Row],[Discount_Amount]]</f>
        <v>5097.45</v>
      </c>
      <c r="X91" s="11">
        <f>tbl_EcommerceSales[[#This Row],[Quantity]] * _xlfn.XLOOKUP(tbl_EcommerceSales[[#This Row],[Product_ID]], Product_Master!A:A, Product_Master!F:F)</f>
        <v>3150</v>
      </c>
      <c r="Y91" s="11">
        <f>tbl_EcommerceSales[[#This Row],[Net_Revenue]]-tbl_EcommerceSales[[#This Row],[Total_Cost]]</f>
        <v>1947.4499999999998</v>
      </c>
      <c r="Z91" s="9">
        <f>IFERROR(#REF!/tbl_EcommerceSales[[#This Row],[Total_Cost]], 0)</f>
        <v>0</v>
      </c>
      <c r="AA91" t="str">
        <f>TEXT(tbl_EcommerceSales[[#This Row],[Order_Date]],"mmm")</f>
        <v>Jan</v>
      </c>
      <c r="AB91">
        <f>YEAR(tbl_EcommerceSales[[#This Row],[Order_Date]])</f>
        <v>2025</v>
      </c>
      <c r="AC91" t="str">
        <f>IF(tbl_EcommerceSales[[#This Row],[Age]]&lt;18,"Under 18",IF(tbl_EcommerceSales[[#This Row],[Age]]&lt;=25,"18-25",IF(tbl_EcommerceSales[[#This Row],[Age]]&lt;=35,"26-35",IF(tbl_EcommerceSales[[#This Row],[Age]]&lt;=45,"36-45",IF(tbl_EcommerceSales[[#This Row],[Age]]&lt;=55,"46-55","56+")))))</f>
        <v>26-35</v>
      </c>
    </row>
    <row r="92" spans="1:29" x14ac:dyDescent="0.35">
      <c r="A92" t="s">
        <v>355</v>
      </c>
      <c r="B92" s="7">
        <v>45667</v>
      </c>
      <c r="C92" t="s">
        <v>356</v>
      </c>
      <c r="D92" t="s">
        <v>139</v>
      </c>
      <c r="E92" t="s">
        <v>25</v>
      </c>
      <c r="F92">
        <v>39</v>
      </c>
      <c r="G92" t="s">
        <v>211</v>
      </c>
      <c r="H92" t="s">
        <v>72</v>
      </c>
      <c r="I92" t="s">
        <v>357</v>
      </c>
      <c r="J92" t="s">
        <v>358</v>
      </c>
      <c r="K92" t="s">
        <v>177</v>
      </c>
      <c r="L92" t="s">
        <v>178</v>
      </c>
      <c r="M92">
        <v>2</v>
      </c>
      <c r="N92" s="2">
        <v>999</v>
      </c>
      <c r="O92" s="3">
        <v>0.05</v>
      </c>
      <c r="P92" s="2">
        <v>1040</v>
      </c>
      <c r="Q92" t="s">
        <v>32</v>
      </c>
      <c r="R92" t="s">
        <v>33</v>
      </c>
      <c r="S92" t="s">
        <v>34</v>
      </c>
      <c r="T92" s="4">
        <v>5</v>
      </c>
      <c r="U92" s="11">
        <f t="shared" si="1"/>
        <v>1998</v>
      </c>
      <c r="V92" s="11">
        <f>tbl_EcommerceSales[[#This Row],[Gross_Sales]]*tbl_EcommerceSales[[#This Row],[Discount]]</f>
        <v>99.9</v>
      </c>
      <c r="W92" s="11">
        <f>tbl_EcommerceSales[[#This Row],[Gross_Sales]]-tbl_EcommerceSales[[#This Row],[Discount_Amount]]</f>
        <v>1898.1</v>
      </c>
      <c r="X92" s="11">
        <f>tbl_EcommerceSales[[#This Row],[Quantity]] * _xlfn.XLOOKUP(tbl_EcommerceSales[[#This Row],[Product_ID]], Product_Master!A:A, Product_Master!F:F)</f>
        <v>1040</v>
      </c>
      <c r="Y92" s="11">
        <f>tbl_EcommerceSales[[#This Row],[Net_Revenue]]-tbl_EcommerceSales[[#This Row],[Total_Cost]]</f>
        <v>858.09999999999991</v>
      </c>
      <c r="Z92" s="9">
        <f>IFERROR(#REF!/tbl_EcommerceSales[[#This Row],[Total_Cost]], 0)</f>
        <v>0</v>
      </c>
      <c r="AA92" t="str">
        <f>TEXT(tbl_EcommerceSales[[#This Row],[Order_Date]],"mmm")</f>
        <v>Jan</v>
      </c>
      <c r="AB92">
        <f>YEAR(tbl_EcommerceSales[[#This Row],[Order_Date]])</f>
        <v>2025</v>
      </c>
      <c r="AC92" t="str">
        <f>IF(tbl_EcommerceSales[[#This Row],[Age]]&lt;18,"Under 18",IF(tbl_EcommerceSales[[#This Row],[Age]]&lt;=25,"18-25",IF(tbl_EcommerceSales[[#This Row],[Age]]&lt;=35,"26-35",IF(tbl_EcommerceSales[[#This Row],[Age]]&lt;=45,"36-45",IF(tbl_EcommerceSales[[#This Row],[Age]]&lt;=55,"46-55","56+")))))</f>
        <v>36-45</v>
      </c>
    </row>
    <row r="93" spans="1:29" x14ac:dyDescent="0.35">
      <c r="A93" t="s">
        <v>359</v>
      </c>
      <c r="B93" s="7">
        <v>45668</v>
      </c>
      <c r="C93" t="s">
        <v>360</v>
      </c>
      <c r="D93" t="s">
        <v>110</v>
      </c>
      <c r="E93" t="s">
        <v>25</v>
      </c>
      <c r="F93">
        <v>33</v>
      </c>
      <c r="G93" t="s">
        <v>142</v>
      </c>
      <c r="H93" t="s">
        <v>88</v>
      </c>
      <c r="I93" t="s">
        <v>200</v>
      </c>
      <c r="J93" t="s">
        <v>201</v>
      </c>
      <c r="K93" t="s">
        <v>91</v>
      </c>
      <c r="L93" t="s">
        <v>202</v>
      </c>
      <c r="M93">
        <v>3</v>
      </c>
      <c r="N93" s="2">
        <v>899</v>
      </c>
      <c r="O93" s="3">
        <v>0.1</v>
      </c>
      <c r="P93" s="2">
        <v>1260</v>
      </c>
      <c r="Q93" t="s">
        <v>44</v>
      </c>
      <c r="R93" t="s">
        <v>33</v>
      </c>
      <c r="S93" t="s">
        <v>34</v>
      </c>
      <c r="T93" s="4">
        <v>5</v>
      </c>
      <c r="U93" s="11">
        <f t="shared" si="1"/>
        <v>2697</v>
      </c>
      <c r="V93" s="11">
        <f>tbl_EcommerceSales[[#This Row],[Gross_Sales]]*tbl_EcommerceSales[[#This Row],[Discount]]</f>
        <v>269.7</v>
      </c>
      <c r="W93" s="11">
        <f>tbl_EcommerceSales[[#This Row],[Gross_Sales]]-tbl_EcommerceSales[[#This Row],[Discount_Amount]]</f>
        <v>2427.3000000000002</v>
      </c>
      <c r="X93" s="11">
        <f>tbl_EcommerceSales[[#This Row],[Quantity]] * _xlfn.XLOOKUP(tbl_EcommerceSales[[#This Row],[Product_ID]], Product_Master!A:A, Product_Master!F:F)</f>
        <v>1260</v>
      </c>
      <c r="Y93" s="11">
        <f>tbl_EcommerceSales[[#This Row],[Net_Revenue]]-tbl_EcommerceSales[[#This Row],[Total_Cost]]</f>
        <v>1167.3000000000002</v>
      </c>
      <c r="Z93" s="9">
        <f>IFERROR(#REF!/tbl_EcommerceSales[[#This Row],[Total_Cost]], 0)</f>
        <v>0</v>
      </c>
      <c r="AA93" t="str">
        <f>TEXT(tbl_EcommerceSales[[#This Row],[Order_Date]],"mmm")</f>
        <v>Jan</v>
      </c>
      <c r="AB93">
        <f>YEAR(tbl_EcommerceSales[[#This Row],[Order_Date]])</f>
        <v>2025</v>
      </c>
      <c r="AC93" t="str">
        <f>IF(tbl_EcommerceSales[[#This Row],[Age]]&lt;18,"Under 18",IF(tbl_EcommerceSales[[#This Row],[Age]]&lt;=25,"18-25",IF(tbl_EcommerceSales[[#This Row],[Age]]&lt;=35,"26-35",IF(tbl_EcommerceSales[[#This Row],[Age]]&lt;=45,"36-45",IF(tbl_EcommerceSales[[#This Row],[Age]]&lt;=55,"46-55","56+")))))</f>
        <v>26-35</v>
      </c>
    </row>
    <row r="94" spans="1:29" x14ac:dyDescent="0.35">
      <c r="A94" t="s">
        <v>361</v>
      </c>
      <c r="B94" s="7">
        <v>45668</v>
      </c>
      <c r="C94" t="s">
        <v>362</v>
      </c>
      <c r="D94" t="s">
        <v>47</v>
      </c>
      <c r="E94" t="s">
        <v>25</v>
      </c>
      <c r="F94">
        <v>29</v>
      </c>
      <c r="G94" t="s">
        <v>186</v>
      </c>
      <c r="H94" t="s">
        <v>72</v>
      </c>
      <c r="I94" t="s">
        <v>257</v>
      </c>
      <c r="J94" t="s">
        <v>258</v>
      </c>
      <c r="K94" t="s">
        <v>55</v>
      </c>
      <c r="L94" t="s">
        <v>56</v>
      </c>
      <c r="M94">
        <v>3</v>
      </c>
      <c r="N94" s="2">
        <v>1999</v>
      </c>
      <c r="O94" s="3">
        <v>0.3</v>
      </c>
      <c r="P94" s="2">
        <v>3150</v>
      </c>
      <c r="Q94" t="s">
        <v>319</v>
      </c>
      <c r="R94" t="s">
        <v>33</v>
      </c>
      <c r="S94" t="s">
        <v>34</v>
      </c>
      <c r="T94" s="4">
        <v>5</v>
      </c>
      <c r="U94" s="11">
        <f t="shared" si="1"/>
        <v>5997</v>
      </c>
      <c r="V94" s="11">
        <f>tbl_EcommerceSales[[#This Row],[Gross_Sales]]*tbl_EcommerceSales[[#This Row],[Discount]]</f>
        <v>1799.1</v>
      </c>
      <c r="W94" s="11">
        <f>tbl_EcommerceSales[[#This Row],[Gross_Sales]]-tbl_EcommerceSales[[#This Row],[Discount_Amount]]</f>
        <v>4197.8999999999996</v>
      </c>
      <c r="X94" s="11">
        <f>tbl_EcommerceSales[[#This Row],[Quantity]] * _xlfn.XLOOKUP(tbl_EcommerceSales[[#This Row],[Product_ID]], Product_Master!A:A, Product_Master!F:F)</f>
        <v>3150</v>
      </c>
      <c r="Y94" s="11">
        <f>tbl_EcommerceSales[[#This Row],[Net_Revenue]]-tbl_EcommerceSales[[#This Row],[Total_Cost]]</f>
        <v>1047.8999999999996</v>
      </c>
      <c r="Z94" s="9">
        <f>IFERROR(#REF!/tbl_EcommerceSales[[#This Row],[Total_Cost]], 0)</f>
        <v>0</v>
      </c>
      <c r="AA94" t="str">
        <f>TEXT(tbl_EcommerceSales[[#This Row],[Order_Date]],"mmm")</f>
        <v>Jan</v>
      </c>
      <c r="AB94">
        <f>YEAR(tbl_EcommerceSales[[#This Row],[Order_Date]])</f>
        <v>2025</v>
      </c>
      <c r="AC94" t="str">
        <f>IF(tbl_EcommerceSales[[#This Row],[Age]]&lt;18,"Under 18",IF(tbl_EcommerceSales[[#This Row],[Age]]&lt;=25,"18-25",IF(tbl_EcommerceSales[[#This Row],[Age]]&lt;=35,"26-35",IF(tbl_EcommerceSales[[#This Row],[Age]]&lt;=45,"36-45",IF(tbl_EcommerceSales[[#This Row],[Age]]&lt;=55,"46-55","56+")))))</f>
        <v>26-35</v>
      </c>
    </row>
    <row r="95" spans="1:29" x14ac:dyDescent="0.35">
      <c r="A95" t="s">
        <v>363</v>
      </c>
      <c r="B95" s="7">
        <v>45668</v>
      </c>
      <c r="C95" t="s">
        <v>364</v>
      </c>
      <c r="D95" t="s">
        <v>24</v>
      </c>
      <c r="E95" t="s">
        <v>48</v>
      </c>
      <c r="F95">
        <v>27</v>
      </c>
      <c r="G95" t="s">
        <v>61</v>
      </c>
      <c r="H95" t="s">
        <v>27</v>
      </c>
      <c r="I95" t="s">
        <v>53</v>
      </c>
      <c r="J95" t="s">
        <v>54</v>
      </c>
      <c r="K95" t="s">
        <v>55</v>
      </c>
      <c r="L95" t="s">
        <v>56</v>
      </c>
      <c r="M95">
        <v>2</v>
      </c>
      <c r="N95" s="2">
        <v>799</v>
      </c>
      <c r="O95" s="3">
        <v>0.15</v>
      </c>
      <c r="P95" s="2">
        <v>780</v>
      </c>
      <c r="Q95" t="s">
        <v>32</v>
      </c>
      <c r="R95" t="s">
        <v>33</v>
      </c>
      <c r="S95" t="s">
        <v>34</v>
      </c>
      <c r="T95" s="4">
        <v>5</v>
      </c>
      <c r="U95" s="11">
        <f t="shared" si="1"/>
        <v>1598</v>
      </c>
      <c r="V95" s="11">
        <f>tbl_EcommerceSales[[#This Row],[Gross_Sales]]*tbl_EcommerceSales[[#This Row],[Discount]]</f>
        <v>239.7</v>
      </c>
      <c r="W95" s="11">
        <f>tbl_EcommerceSales[[#This Row],[Gross_Sales]]-tbl_EcommerceSales[[#This Row],[Discount_Amount]]</f>
        <v>1358.3</v>
      </c>
      <c r="X95" s="11">
        <f>tbl_EcommerceSales[[#This Row],[Quantity]] * _xlfn.XLOOKUP(tbl_EcommerceSales[[#This Row],[Product_ID]], Product_Master!A:A, Product_Master!F:F)</f>
        <v>780</v>
      </c>
      <c r="Y95" s="11">
        <f>tbl_EcommerceSales[[#This Row],[Net_Revenue]]-tbl_EcommerceSales[[#This Row],[Total_Cost]]</f>
        <v>578.29999999999995</v>
      </c>
      <c r="Z95" s="9">
        <f>IFERROR(#REF!/tbl_EcommerceSales[[#This Row],[Total_Cost]], 0)</f>
        <v>0</v>
      </c>
      <c r="AA95" t="str">
        <f>TEXT(tbl_EcommerceSales[[#This Row],[Order_Date]],"mmm")</f>
        <v>Jan</v>
      </c>
      <c r="AB95">
        <f>YEAR(tbl_EcommerceSales[[#This Row],[Order_Date]])</f>
        <v>2025</v>
      </c>
      <c r="AC95" t="str">
        <f>IF(tbl_EcommerceSales[[#This Row],[Age]]&lt;18,"Under 18",IF(tbl_EcommerceSales[[#This Row],[Age]]&lt;=25,"18-25",IF(tbl_EcommerceSales[[#This Row],[Age]]&lt;=35,"26-35",IF(tbl_EcommerceSales[[#This Row],[Age]]&lt;=45,"36-45",IF(tbl_EcommerceSales[[#This Row],[Age]]&lt;=55,"46-55","56+")))))</f>
        <v>26-35</v>
      </c>
    </row>
    <row r="96" spans="1:29" x14ac:dyDescent="0.35">
      <c r="A96" t="s">
        <v>365</v>
      </c>
      <c r="B96" s="7">
        <v>45668</v>
      </c>
      <c r="C96" t="s">
        <v>366</v>
      </c>
      <c r="D96" t="s">
        <v>170</v>
      </c>
      <c r="E96" t="s">
        <v>48</v>
      </c>
      <c r="F96">
        <v>47</v>
      </c>
      <c r="G96" t="s">
        <v>96</v>
      </c>
      <c r="H96" t="s">
        <v>39</v>
      </c>
      <c r="I96" t="s">
        <v>241</v>
      </c>
      <c r="J96" t="s">
        <v>242</v>
      </c>
      <c r="K96" t="s">
        <v>42</v>
      </c>
      <c r="L96" t="s">
        <v>243</v>
      </c>
      <c r="M96">
        <v>2</v>
      </c>
      <c r="N96" s="2">
        <v>649</v>
      </c>
      <c r="O96" s="3">
        <v>0.1</v>
      </c>
      <c r="P96" s="2">
        <v>580</v>
      </c>
      <c r="Q96" t="s">
        <v>123</v>
      </c>
      <c r="R96" t="s">
        <v>93</v>
      </c>
      <c r="S96" t="s">
        <v>34</v>
      </c>
      <c r="T96" s="4">
        <v>4</v>
      </c>
      <c r="U96" s="11">
        <f t="shared" si="1"/>
        <v>1298</v>
      </c>
      <c r="V96" s="11">
        <f>tbl_EcommerceSales[[#This Row],[Gross_Sales]]*tbl_EcommerceSales[[#This Row],[Discount]]</f>
        <v>129.80000000000001</v>
      </c>
      <c r="W96" s="11">
        <f>tbl_EcommerceSales[[#This Row],[Gross_Sales]]-tbl_EcommerceSales[[#This Row],[Discount_Amount]]</f>
        <v>1168.2</v>
      </c>
      <c r="X96" s="11">
        <f>tbl_EcommerceSales[[#This Row],[Quantity]] * _xlfn.XLOOKUP(tbl_EcommerceSales[[#This Row],[Product_ID]], Product_Master!A:A, Product_Master!F:F)</f>
        <v>580</v>
      </c>
      <c r="Y96" s="11">
        <f>tbl_EcommerceSales[[#This Row],[Net_Revenue]]-tbl_EcommerceSales[[#This Row],[Total_Cost]]</f>
        <v>588.20000000000005</v>
      </c>
      <c r="Z96" s="9">
        <f>IFERROR(#REF!/tbl_EcommerceSales[[#This Row],[Total_Cost]], 0)</f>
        <v>0</v>
      </c>
      <c r="AA96" t="str">
        <f>TEXT(tbl_EcommerceSales[[#This Row],[Order_Date]],"mmm")</f>
        <v>Jan</v>
      </c>
      <c r="AB96">
        <f>YEAR(tbl_EcommerceSales[[#This Row],[Order_Date]])</f>
        <v>2025</v>
      </c>
      <c r="AC96" t="str">
        <f>IF(tbl_EcommerceSales[[#This Row],[Age]]&lt;18,"Under 18",IF(tbl_EcommerceSales[[#This Row],[Age]]&lt;=25,"18-25",IF(tbl_EcommerceSales[[#This Row],[Age]]&lt;=35,"26-35",IF(tbl_EcommerceSales[[#This Row],[Age]]&lt;=45,"36-45",IF(tbl_EcommerceSales[[#This Row],[Age]]&lt;=55,"46-55","56+")))))</f>
        <v>46-55</v>
      </c>
    </row>
    <row r="97" spans="1:29" x14ac:dyDescent="0.35">
      <c r="A97" t="s">
        <v>367</v>
      </c>
      <c r="B97" s="7">
        <v>45668</v>
      </c>
      <c r="C97" t="s">
        <v>316</v>
      </c>
      <c r="D97" t="s">
        <v>305</v>
      </c>
      <c r="E97" t="s">
        <v>25</v>
      </c>
      <c r="F97">
        <v>35</v>
      </c>
      <c r="G97" t="s">
        <v>289</v>
      </c>
      <c r="H97" t="s">
        <v>88</v>
      </c>
      <c r="I97" t="s">
        <v>67</v>
      </c>
      <c r="J97" t="s">
        <v>68</v>
      </c>
      <c r="K97" t="s">
        <v>42</v>
      </c>
      <c r="L97" t="s">
        <v>43</v>
      </c>
      <c r="M97">
        <v>2</v>
      </c>
      <c r="N97" s="2">
        <v>799</v>
      </c>
      <c r="O97" s="3">
        <v>0.2</v>
      </c>
      <c r="P97" s="2">
        <v>720</v>
      </c>
      <c r="Q97" t="s">
        <v>32</v>
      </c>
      <c r="R97" t="s">
        <v>33</v>
      </c>
      <c r="S97" t="s">
        <v>57</v>
      </c>
      <c r="T97" s="4">
        <v>5</v>
      </c>
      <c r="U97" s="11">
        <f t="shared" si="1"/>
        <v>1598</v>
      </c>
      <c r="V97" s="11">
        <f>tbl_EcommerceSales[[#This Row],[Gross_Sales]]*tbl_EcommerceSales[[#This Row],[Discount]]</f>
        <v>319.60000000000002</v>
      </c>
      <c r="W97" s="11">
        <f>tbl_EcommerceSales[[#This Row],[Gross_Sales]]-tbl_EcommerceSales[[#This Row],[Discount_Amount]]</f>
        <v>1278.4000000000001</v>
      </c>
      <c r="X97" s="11">
        <f>tbl_EcommerceSales[[#This Row],[Quantity]] * _xlfn.XLOOKUP(tbl_EcommerceSales[[#This Row],[Product_ID]], Product_Master!A:A, Product_Master!F:F)</f>
        <v>720</v>
      </c>
      <c r="Y97" s="11">
        <f>tbl_EcommerceSales[[#This Row],[Net_Revenue]]-tbl_EcommerceSales[[#This Row],[Total_Cost]]</f>
        <v>558.40000000000009</v>
      </c>
      <c r="Z97" s="9">
        <f>IFERROR(#REF!/tbl_EcommerceSales[[#This Row],[Total_Cost]], 0)</f>
        <v>0</v>
      </c>
      <c r="AA97" t="str">
        <f>TEXT(tbl_EcommerceSales[[#This Row],[Order_Date]],"mmm")</f>
        <v>Jan</v>
      </c>
      <c r="AB97">
        <f>YEAR(tbl_EcommerceSales[[#This Row],[Order_Date]])</f>
        <v>2025</v>
      </c>
      <c r="AC97" t="str">
        <f>IF(tbl_EcommerceSales[[#This Row],[Age]]&lt;18,"Under 18",IF(tbl_EcommerceSales[[#This Row],[Age]]&lt;=25,"18-25",IF(tbl_EcommerceSales[[#This Row],[Age]]&lt;=35,"26-35",IF(tbl_EcommerceSales[[#This Row],[Age]]&lt;=45,"36-45",IF(tbl_EcommerceSales[[#This Row],[Age]]&lt;=55,"46-55","56+")))))</f>
        <v>26-35</v>
      </c>
    </row>
    <row r="98" spans="1:29" x14ac:dyDescent="0.35">
      <c r="A98" t="s">
        <v>368</v>
      </c>
      <c r="B98" s="7">
        <v>45668</v>
      </c>
      <c r="C98" t="s">
        <v>369</v>
      </c>
      <c r="D98" t="s">
        <v>216</v>
      </c>
      <c r="E98" t="s">
        <v>25</v>
      </c>
      <c r="F98">
        <v>22</v>
      </c>
      <c r="G98" t="s">
        <v>96</v>
      </c>
      <c r="H98" t="s">
        <v>39</v>
      </c>
      <c r="I98" t="s">
        <v>165</v>
      </c>
      <c r="J98" t="s">
        <v>166</v>
      </c>
      <c r="K98" t="s">
        <v>42</v>
      </c>
      <c r="L98" t="s">
        <v>167</v>
      </c>
      <c r="M98">
        <v>2</v>
      </c>
      <c r="N98" s="2">
        <v>1799</v>
      </c>
      <c r="O98" s="3">
        <v>0.1</v>
      </c>
      <c r="P98" s="2">
        <v>1800</v>
      </c>
      <c r="Q98" t="s">
        <v>32</v>
      </c>
      <c r="R98" t="s">
        <v>93</v>
      </c>
      <c r="S98" t="s">
        <v>57</v>
      </c>
      <c r="T98" s="4">
        <v>4</v>
      </c>
      <c r="U98" s="11">
        <f t="shared" si="1"/>
        <v>3598</v>
      </c>
      <c r="V98" s="11">
        <f>tbl_EcommerceSales[[#This Row],[Gross_Sales]]*tbl_EcommerceSales[[#This Row],[Discount]]</f>
        <v>359.8</v>
      </c>
      <c r="W98" s="11">
        <f>tbl_EcommerceSales[[#This Row],[Gross_Sales]]-tbl_EcommerceSales[[#This Row],[Discount_Amount]]</f>
        <v>3238.2</v>
      </c>
      <c r="X98" s="11">
        <f>tbl_EcommerceSales[[#This Row],[Quantity]] * _xlfn.XLOOKUP(tbl_EcommerceSales[[#This Row],[Product_ID]], Product_Master!A:A, Product_Master!F:F)</f>
        <v>1800</v>
      </c>
      <c r="Y98" s="11">
        <f>tbl_EcommerceSales[[#This Row],[Net_Revenue]]-tbl_EcommerceSales[[#This Row],[Total_Cost]]</f>
        <v>1438.1999999999998</v>
      </c>
      <c r="Z98" s="9">
        <f>IFERROR(#REF!/tbl_EcommerceSales[[#This Row],[Total_Cost]], 0)</f>
        <v>0</v>
      </c>
      <c r="AA98" t="str">
        <f>TEXT(tbl_EcommerceSales[[#This Row],[Order_Date]],"mmm")</f>
        <v>Jan</v>
      </c>
      <c r="AB98">
        <f>YEAR(tbl_EcommerceSales[[#This Row],[Order_Date]])</f>
        <v>2025</v>
      </c>
      <c r="AC98" t="str">
        <f>IF(tbl_EcommerceSales[[#This Row],[Age]]&lt;18,"Under 18",IF(tbl_EcommerceSales[[#This Row],[Age]]&lt;=25,"18-25",IF(tbl_EcommerceSales[[#This Row],[Age]]&lt;=35,"26-35",IF(tbl_EcommerceSales[[#This Row],[Age]]&lt;=45,"36-45",IF(tbl_EcommerceSales[[#This Row],[Age]]&lt;=55,"46-55","56+")))))</f>
        <v>18-25</v>
      </c>
    </row>
    <row r="99" spans="1:29" x14ac:dyDescent="0.35">
      <c r="A99" t="s">
        <v>370</v>
      </c>
      <c r="B99" s="7">
        <v>45669</v>
      </c>
      <c r="C99" t="s">
        <v>371</v>
      </c>
      <c r="D99" t="s">
        <v>116</v>
      </c>
      <c r="E99" t="s">
        <v>25</v>
      </c>
      <c r="F99">
        <v>23</v>
      </c>
      <c r="G99" t="s">
        <v>174</v>
      </c>
      <c r="H99" t="s">
        <v>39</v>
      </c>
      <c r="I99" t="s">
        <v>241</v>
      </c>
      <c r="J99" t="s">
        <v>242</v>
      </c>
      <c r="K99" t="s">
        <v>42</v>
      </c>
      <c r="L99" t="s">
        <v>243</v>
      </c>
      <c r="M99">
        <v>1</v>
      </c>
      <c r="N99" s="2">
        <v>649</v>
      </c>
      <c r="O99" s="3">
        <v>0.05</v>
      </c>
      <c r="P99" s="2">
        <v>290</v>
      </c>
      <c r="Q99" t="s">
        <v>156</v>
      </c>
      <c r="R99" t="s">
        <v>33</v>
      </c>
      <c r="S99" t="s">
        <v>34</v>
      </c>
      <c r="T99" s="4">
        <v>4</v>
      </c>
      <c r="U99" s="11">
        <f t="shared" si="1"/>
        <v>649</v>
      </c>
      <c r="V99" s="11">
        <f>tbl_EcommerceSales[[#This Row],[Gross_Sales]]*tbl_EcommerceSales[[#This Row],[Discount]]</f>
        <v>32.450000000000003</v>
      </c>
      <c r="W99" s="11">
        <f>tbl_EcommerceSales[[#This Row],[Gross_Sales]]-tbl_EcommerceSales[[#This Row],[Discount_Amount]]</f>
        <v>616.54999999999995</v>
      </c>
      <c r="X99" s="11">
        <f>tbl_EcommerceSales[[#This Row],[Quantity]] * _xlfn.XLOOKUP(tbl_EcommerceSales[[#This Row],[Product_ID]], Product_Master!A:A, Product_Master!F:F)</f>
        <v>290</v>
      </c>
      <c r="Y99" s="11">
        <f>tbl_EcommerceSales[[#This Row],[Net_Revenue]]-tbl_EcommerceSales[[#This Row],[Total_Cost]]</f>
        <v>326.54999999999995</v>
      </c>
      <c r="Z99" s="9">
        <f>IFERROR(#REF!/tbl_EcommerceSales[[#This Row],[Total_Cost]], 0)</f>
        <v>0</v>
      </c>
      <c r="AA99" t="str">
        <f>TEXT(tbl_EcommerceSales[[#This Row],[Order_Date]],"mmm")</f>
        <v>Jan</v>
      </c>
      <c r="AB99">
        <f>YEAR(tbl_EcommerceSales[[#This Row],[Order_Date]])</f>
        <v>2025</v>
      </c>
      <c r="AC99" t="str">
        <f>IF(tbl_EcommerceSales[[#This Row],[Age]]&lt;18,"Under 18",IF(tbl_EcommerceSales[[#This Row],[Age]]&lt;=25,"18-25",IF(tbl_EcommerceSales[[#This Row],[Age]]&lt;=35,"26-35",IF(tbl_EcommerceSales[[#This Row],[Age]]&lt;=45,"36-45",IF(tbl_EcommerceSales[[#This Row],[Age]]&lt;=55,"46-55","56+")))))</f>
        <v>18-25</v>
      </c>
    </row>
    <row r="100" spans="1:29" x14ac:dyDescent="0.35">
      <c r="A100" t="s">
        <v>372</v>
      </c>
      <c r="B100" s="7">
        <v>45669</v>
      </c>
      <c r="C100" t="s">
        <v>373</v>
      </c>
      <c r="D100" t="s">
        <v>159</v>
      </c>
      <c r="E100" t="s">
        <v>48</v>
      </c>
      <c r="F100">
        <v>30</v>
      </c>
      <c r="G100" t="s">
        <v>174</v>
      </c>
      <c r="H100" t="s">
        <v>39</v>
      </c>
      <c r="I100" t="s">
        <v>89</v>
      </c>
      <c r="J100" t="s">
        <v>90</v>
      </c>
      <c r="K100" t="s">
        <v>91</v>
      </c>
      <c r="L100" t="s">
        <v>92</v>
      </c>
      <c r="M100">
        <v>1</v>
      </c>
      <c r="N100" s="2">
        <v>599</v>
      </c>
      <c r="O100" s="3">
        <v>0.05</v>
      </c>
      <c r="P100" s="2">
        <v>260</v>
      </c>
      <c r="Q100" t="s">
        <v>76</v>
      </c>
      <c r="R100" t="s">
        <v>93</v>
      </c>
      <c r="S100" t="s">
        <v>34</v>
      </c>
      <c r="T100" s="4">
        <v>5</v>
      </c>
      <c r="U100" s="11">
        <f t="shared" si="1"/>
        <v>599</v>
      </c>
      <c r="V100" s="11">
        <f>tbl_EcommerceSales[[#This Row],[Gross_Sales]]*tbl_EcommerceSales[[#This Row],[Discount]]</f>
        <v>29.950000000000003</v>
      </c>
      <c r="W100" s="11">
        <f>tbl_EcommerceSales[[#This Row],[Gross_Sales]]-tbl_EcommerceSales[[#This Row],[Discount_Amount]]</f>
        <v>569.04999999999995</v>
      </c>
      <c r="X100" s="11">
        <f>tbl_EcommerceSales[[#This Row],[Quantity]] * _xlfn.XLOOKUP(tbl_EcommerceSales[[#This Row],[Product_ID]], Product_Master!A:A, Product_Master!F:F)</f>
        <v>260</v>
      </c>
      <c r="Y100" s="11">
        <f>tbl_EcommerceSales[[#This Row],[Net_Revenue]]-tbl_EcommerceSales[[#This Row],[Total_Cost]]</f>
        <v>309.04999999999995</v>
      </c>
      <c r="Z100" s="9">
        <f>IFERROR(#REF!/tbl_EcommerceSales[[#This Row],[Total_Cost]], 0)</f>
        <v>0</v>
      </c>
      <c r="AA100" t="str">
        <f>TEXT(tbl_EcommerceSales[[#This Row],[Order_Date]],"mmm")</f>
        <v>Jan</v>
      </c>
      <c r="AB100">
        <f>YEAR(tbl_EcommerceSales[[#This Row],[Order_Date]])</f>
        <v>2025</v>
      </c>
      <c r="AC100" t="str">
        <f>IF(tbl_EcommerceSales[[#This Row],[Age]]&lt;18,"Under 18",IF(tbl_EcommerceSales[[#This Row],[Age]]&lt;=25,"18-25",IF(tbl_EcommerceSales[[#This Row],[Age]]&lt;=35,"26-35",IF(tbl_EcommerceSales[[#This Row],[Age]]&lt;=45,"36-45",IF(tbl_EcommerceSales[[#This Row],[Age]]&lt;=55,"46-55","56+")))))</f>
        <v>26-35</v>
      </c>
    </row>
    <row r="101" spans="1:29" x14ac:dyDescent="0.35">
      <c r="A101" t="s">
        <v>374</v>
      </c>
      <c r="B101" s="7">
        <v>45669</v>
      </c>
      <c r="C101" t="s">
        <v>375</v>
      </c>
      <c r="D101" t="s">
        <v>79</v>
      </c>
      <c r="E101" t="s">
        <v>48</v>
      </c>
      <c r="F101">
        <v>33</v>
      </c>
      <c r="G101" t="s">
        <v>155</v>
      </c>
      <c r="H101" t="s">
        <v>88</v>
      </c>
      <c r="I101" t="s">
        <v>257</v>
      </c>
      <c r="J101" t="s">
        <v>258</v>
      </c>
      <c r="K101" t="s">
        <v>55</v>
      </c>
      <c r="L101" t="s">
        <v>56</v>
      </c>
      <c r="M101">
        <v>1</v>
      </c>
      <c r="N101" s="2">
        <v>1999</v>
      </c>
      <c r="O101" s="3">
        <v>0.1</v>
      </c>
      <c r="P101" s="2">
        <v>1050</v>
      </c>
      <c r="Q101" t="s">
        <v>44</v>
      </c>
      <c r="R101" t="s">
        <v>162</v>
      </c>
      <c r="S101" t="s">
        <v>34</v>
      </c>
      <c r="T101" s="4"/>
      <c r="U101" s="11">
        <f t="shared" si="1"/>
        <v>1999</v>
      </c>
      <c r="V101" s="11">
        <f>tbl_EcommerceSales[[#This Row],[Gross_Sales]]*tbl_EcommerceSales[[#This Row],[Discount]]</f>
        <v>199.9</v>
      </c>
      <c r="W101" s="11">
        <f>tbl_EcommerceSales[[#This Row],[Gross_Sales]]-tbl_EcommerceSales[[#This Row],[Discount_Amount]]</f>
        <v>1799.1</v>
      </c>
      <c r="X101" s="11">
        <f>tbl_EcommerceSales[[#This Row],[Quantity]] * _xlfn.XLOOKUP(tbl_EcommerceSales[[#This Row],[Product_ID]], Product_Master!A:A, Product_Master!F:F)</f>
        <v>1050</v>
      </c>
      <c r="Y101" s="11">
        <f>tbl_EcommerceSales[[#This Row],[Net_Revenue]]-tbl_EcommerceSales[[#This Row],[Total_Cost]]</f>
        <v>749.09999999999991</v>
      </c>
      <c r="Z101" s="9">
        <f>IFERROR(#REF!/tbl_EcommerceSales[[#This Row],[Total_Cost]], 0)</f>
        <v>0</v>
      </c>
      <c r="AA101" t="str">
        <f>TEXT(tbl_EcommerceSales[[#This Row],[Order_Date]],"mmm")</f>
        <v>Jan</v>
      </c>
      <c r="AB101">
        <f>YEAR(tbl_EcommerceSales[[#This Row],[Order_Date]])</f>
        <v>2025</v>
      </c>
      <c r="AC101" t="str">
        <f>IF(tbl_EcommerceSales[[#This Row],[Age]]&lt;18,"Under 18",IF(tbl_EcommerceSales[[#This Row],[Age]]&lt;=25,"18-25",IF(tbl_EcommerceSales[[#This Row],[Age]]&lt;=35,"26-35",IF(tbl_EcommerceSales[[#This Row],[Age]]&lt;=45,"36-45",IF(tbl_EcommerceSales[[#This Row],[Age]]&lt;=55,"46-55","56+")))))</f>
        <v>26-35</v>
      </c>
    </row>
    <row r="102" spans="1:29" x14ac:dyDescent="0.35">
      <c r="A102" t="s">
        <v>376</v>
      </c>
      <c r="B102" s="7">
        <v>45669</v>
      </c>
      <c r="C102" t="s">
        <v>377</v>
      </c>
      <c r="D102" t="s">
        <v>148</v>
      </c>
      <c r="E102" t="s">
        <v>48</v>
      </c>
      <c r="F102">
        <v>39</v>
      </c>
      <c r="G102" t="s">
        <v>174</v>
      </c>
      <c r="H102" t="s">
        <v>39</v>
      </c>
      <c r="I102" t="s">
        <v>73</v>
      </c>
      <c r="J102" t="s">
        <v>74</v>
      </c>
      <c r="K102" t="s">
        <v>55</v>
      </c>
      <c r="L102" t="s">
        <v>75</v>
      </c>
      <c r="M102">
        <v>1</v>
      </c>
      <c r="N102" s="2">
        <v>2899</v>
      </c>
      <c r="O102" s="3">
        <v>0.1</v>
      </c>
      <c r="P102" s="2">
        <v>1700</v>
      </c>
      <c r="Q102" t="s">
        <v>319</v>
      </c>
      <c r="R102" t="s">
        <v>33</v>
      </c>
      <c r="S102" t="s">
        <v>34</v>
      </c>
      <c r="T102" s="4">
        <v>5</v>
      </c>
      <c r="U102" s="11">
        <f t="shared" si="1"/>
        <v>2899</v>
      </c>
      <c r="V102" s="11">
        <f>tbl_EcommerceSales[[#This Row],[Gross_Sales]]*tbl_EcommerceSales[[#This Row],[Discount]]</f>
        <v>289.90000000000003</v>
      </c>
      <c r="W102" s="11">
        <f>tbl_EcommerceSales[[#This Row],[Gross_Sales]]-tbl_EcommerceSales[[#This Row],[Discount_Amount]]</f>
        <v>2609.1</v>
      </c>
      <c r="X102" s="11">
        <f>tbl_EcommerceSales[[#This Row],[Quantity]] * _xlfn.XLOOKUP(tbl_EcommerceSales[[#This Row],[Product_ID]], Product_Master!A:A, Product_Master!F:F)</f>
        <v>1700</v>
      </c>
      <c r="Y102" s="11">
        <f>tbl_EcommerceSales[[#This Row],[Net_Revenue]]-tbl_EcommerceSales[[#This Row],[Total_Cost]]</f>
        <v>909.09999999999991</v>
      </c>
      <c r="Z102" s="9">
        <f>IFERROR(#REF!/tbl_EcommerceSales[[#This Row],[Total_Cost]], 0)</f>
        <v>0</v>
      </c>
      <c r="AA102" t="str">
        <f>TEXT(tbl_EcommerceSales[[#This Row],[Order_Date]],"mmm")</f>
        <v>Jan</v>
      </c>
      <c r="AB102">
        <f>YEAR(tbl_EcommerceSales[[#This Row],[Order_Date]])</f>
        <v>2025</v>
      </c>
      <c r="AC102" t="str">
        <f>IF(tbl_EcommerceSales[[#This Row],[Age]]&lt;18,"Under 18",IF(tbl_EcommerceSales[[#This Row],[Age]]&lt;=25,"18-25",IF(tbl_EcommerceSales[[#This Row],[Age]]&lt;=35,"26-35",IF(tbl_EcommerceSales[[#This Row],[Age]]&lt;=45,"36-45",IF(tbl_EcommerceSales[[#This Row],[Age]]&lt;=55,"46-55","56+")))))</f>
        <v>36-45</v>
      </c>
    </row>
    <row r="103" spans="1:29" x14ac:dyDescent="0.35">
      <c r="A103" t="s">
        <v>378</v>
      </c>
      <c r="B103" s="7">
        <v>45669</v>
      </c>
      <c r="C103" t="s">
        <v>379</v>
      </c>
      <c r="D103" t="s">
        <v>232</v>
      </c>
      <c r="E103" t="s">
        <v>48</v>
      </c>
      <c r="F103">
        <v>35</v>
      </c>
      <c r="G103" t="s">
        <v>186</v>
      </c>
      <c r="H103" t="s">
        <v>72</v>
      </c>
      <c r="I103" t="s">
        <v>53</v>
      </c>
      <c r="J103" t="s">
        <v>54</v>
      </c>
      <c r="K103" t="s">
        <v>55</v>
      </c>
      <c r="L103" t="s">
        <v>56</v>
      </c>
      <c r="M103">
        <v>1</v>
      </c>
      <c r="N103" s="2">
        <v>799</v>
      </c>
      <c r="O103" s="3">
        <v>0.1</v>
      </c>
      <c r="P103" s="2">
        <v>390</v>
      </c>
      <c r="Q103" t="s">
        <v>123</v>
      </c>
      <c r="R103" t="s">
        <v>33</v>
      </c>
      <c r="S103" t="s">
        <v>57</v>
      </c>
      <c r="T103" s="4">
        <v>4</v>
      </c>
      <c r="U103" s="11">
        <f t="shared" si="1"/>
        <v>799</v>
      </c>
      <c r="V103" s="11">
        <f>tbl_EcommerceSales[[#This Row],[Gross_Sales]]*tbl_EcommerceSales[[#This Row],[Discount]]</f>
        <v>79.900000000000006</v>
      </c>
      <c r="W103" s="11">
        <f>tbl_EcommerceSales[[#This Row],[Gross_Sales]]-tbl_EcommerceSales[[#This Row],[Discount_Amount]]</f>
        <v>719.1</v>
      </c>
      <c r="X103" s="11">
        <f>tbl_EcommerceSales[[#This Row],[Quantity]] * _xlfn.XLOOKUP(tbl_EcommerceSales[[#This Row],[Product_ID]], Product_Master!A:A, Product_Master!F:F)</f>
        <v>390</v>
      </c>
      <c r="Y103" s="11">
        <f>tbl_EcommerceSales[[#This Row],[Net_Revenue]]-tbl_EcommerceSales[[#This Row],[Total_Cost]]</f>
        <v>329.1</v>
      </c>
      <c r="Z103" s="9">
        <f>IFERROR(#REF!/tbl_EcommerceSales[[#This Row],[Total_Cost]], 0)</f>
        <v>0</v>
      </c>
      <c r="AA103" t="str">
        <f>TEXT(tbl_EcommerceSales[[#This Row],[Order_Date]],"mmm")</f>
        <v>Jan</v>
      </c>
      <c r="AB103">
        <f>YEAR(tbl_EcommerceSales[[#This Row],[Order_Date]])</f>
        <v>2025</v>
      </c>
      <c r="AC103" t="str">
        <f>IF(tbl_EcommerceSales[[#This Row],[Age]]&lt;18,"Under 18",IF(tbl_EcommerceSales[[#This Row],[Age]]&lt;=25,"18-25",IF(tbl_EcommerceSales[[#This Row],[Age]]&lt;=35,"26-35",IF(tbl_EcommerceSales[[#This Row],[Age]]&lt;=45,"36-45",IF(tbl_EcommerceSales[[#This Row],[Age]]&lt;=55,"46-55","56+")))))</f>
        <v>26-35</v>
      </c>
    </row>
    <row r="104" spans="1:29" x14ac:dyDescent="0.35">
      <c r="A104" t="s">
        <v>380</v>
      </c>
      <c r="B104" s="7">
        <v>45669</v>
      </c>
      <c r="C104" t="s">
        <v>381</v>
      </c>
      <c r="D104" t="s">
        <v>139</v>
      </c>
      <c r="E104" t="s">
        <v>25</v>
      </c>
      <c r="F104">
        <v>40</v>
      </c>
      <c r="G104" t="s">
        <v>289</v>
      </c>
      <c r="H104" t="s">
        <v>88</v>
      </c>
      <c r="I104" t="s">
        <v>349</v>
      </c>
      <c r="J104" t="s">
        <v>350</v>
      </c>
      <c r="K104" t="s">
        <v>82</v>
      </c>
      <c r="L104" t="s">
        <v>238</v>
      </c>
      <c r="M104">
        <v>3</v>
      </c>
      <c r="N104" s="2">
        <v>1599</v>
      </c>
      <c r="O104" s="3">
        <v>0.15</v>
      </c>
      <c r="P104" s="2">
        <v>2760</v>
      </c>
      <c r="Q104" t="s">
        <v>156</v>
      </c>
      <c r="R104" t="s">
        <v>33</v>
      </c>
      <c r="S104" t="s">
        <v>34</v>
      </c>
      <c r="T104" s="4">
        <v>4</v>
      </c>
      <c r="U104" s="11">
        <f t="shared" si="1"/>
        <v>4797</v>
      </c>
      <c r="V104" s="11">
        <f>tbl_EcommerceSales[[#This Row],[Gross_Sales]]*tbl_EcommerceSales[[#This Row],[Discount]]</f>
        <v>719.55</v>
      </c>
      <c r="W104" s="11">
        <f>tbl_EcommerceSales[[#This Row],[Gross_Sales]]-tbl_EcommerceSales[[#This Row],[Discount_Amount]]</f>
        <v>4077.45</v>
      </c>
      <c r="X104" s="11">
        <f>tbl_EcommerceSales[[#This Row],[Quantity]] * _xlfn.XLOOKUP(tbl_EcommerceSales[[#This Row],[Product_ID]], Product_Master!A:A, Product_Master!F:F)</f>
        <v>2760</v>
      </c>
      <c r="Y104" s="11">
        <f>tbl_EcommerceSales[[#This Row],[Net_Revenue]]-tbl_EcommerceSales[[#This Row],[Total_Cost]]</f>
        <v>1317.4499999999998</v>
      </c>
      <c r="Z104" s="9">
        <f>IFERROR(#REF!/tbl_EcommerceSales[[#This Row],[Total_Cost]], 0)</f>
        <v>0</v>
      </c>
      <c r="AA104" t="str">
        <f>TEXT(tbl_EcommerceSales[[#This Row],[Order_Date]],"mmm")</f>
        <v>Jan</v>
      </c>
      <c r="AB104">
        <f>YEAR(tbl_EcommerceSales[[#This Row],[Order_Date]])</f>
        <v>2025</v>
      </c>
      <c r="AC104" t="str">
        <f>IF(tbl_EcommerceSales[[#This Row],[Age]]&lt;18,"Under 18",IF(tbl_EcommerceSales[[#This Row],[Age]]&lt;=25,"18-25",IF(tbl_EcommerceSales[[#This Row],[Age]]&lt;=35,"26-35",IF(tbl_EcommerceSales[[#This Row],[Age]]&lt;=45,"36-45",IF(tbl_EcommerceSales[[#This Row],[Age]]&lt;=55,"46-55","56+")))))</f>
        <v>36-45</v>
      </c>
    </row>
    <row r="105" spans="1:29" x14ac:dyDescent="0.35">
      <c r="A105" t="s">
        <v>382</v>
      </c>
      <c r="B105" s="7">
        <v>45669</v>
      </c>
      <c r="C105" t="s">
        <v>383</v>
      </c>
      <c r="D105" t="s">
        <v>47</v>
      </c>
      <c r="E105" t="s">
        <v>48</v>
      </c>
      <c r="F105">
        <v>38</v>
      </c>
      <c r="G105" t="s">
        <v>246</v>
      </c>
      <c r="H105" t="s">
        <v>27</v>
      </c>
      <c r="I105" t="s">
        <v>165</v>
      </c>
      <c r="J105" t="s">
        <v>166</v>
      </c>
      <c r="K105" t="s">
        <v>42</v>
      </c>
      <c r="L105" t="s">
        <v>167</v>
      </c>
      <c r="M105">
        <v>1</v>
      </c>
      <c r="N105" s="2">
        <v>1799</v>
      </c>
      <c r="O105" s="3">
        <v>0.1</v>
      </c>
      <c r="P105" s="2">
        <v>900</v>
      </c>
      <c r="Q105" t="s">
        <v>123</v>
      </c>
      <c r="R105" t="s">
        <v>33</v>
      </c>
      <c r="S105" t="s">
        <v>57</v>
      </c>
      <c r="T105" s="4">
        <v>5</v>
      </c>
      <c r="U105" s="11">
        <f t="shared" si="1"/>
        <v>1799</v>
      </c>
      <c r="V105" s="11">
        <f>tbl_EcommerceSales[[#This Row],[Gross_Sales]]*tbl_EcommerceSales[[#This Row],[Discount]]</f>
        <v>179.9</v>
      </c>
      <c r="W105" s="11">
        <f>tbl_EcommerceSales[[#This Row],[Gross_Sales]]-tbl_EcommerceSales[[#This Row],[Discount_Amount]]</f>
        <v>1619.1</v>
      </c>
      <c r="X105" s="11">
        <f>tbl_EcommerceSales[[#This Row],[Quantity]] * _xlfn.XLOOKUP(tbl_EcommerceSales[[#This Row],[Product_ID]], Product_Master!A:A, Product_Master!F:F)</f>
        <v>900</v>
      </c>
      <c r="Y105" s="11">
        <f>tbl_EcommerceSales[[#This Row],[Net_Revenue]]-tbl_EcommerceSales[[#This Row],[Total_Cost]]</f>
        <v>719.09999999999991</v>
      </c>
      <c r="Z105" s="9">
        <f>IFERROR(#REF!/tbl_EcommerceSales[[#This Row],[Total_Cost]], 0)</f>
        <v>0</v>
      </c>
      <c r="AA105" t="str">
        <f>TEXT(tbl_EcommerceSales[[#This Row],[Order_Date]],"mmm")</f>
        <v>Jan</v>
      </c>
      <c r="AB105">
        <f>YEAR(tbl_EcommerceSales[[#This Row],[Order_Date]])</f>
        <v>2025</v>
      </c>
      <c r="AC105" t="str">
        <f>IF(tbl_EcommerceSales[[#This Row],[Age]]&lt;18,"Under 18",IF(tbl_EcommerceSales[[#This Row],[Age]]&lt;=25,"18-25",IF(tbl_EcommerceSales[[#This Row],[Age]]&lt;=35,"26-35",IF(tbl_EcommerceSales[[#This Row],[Age]]&lt;=45,"36-45",IF(tbl_EcommerceSales[[#This Row],[Age]]&lt;=55,"46-55","56+")))))</f>
        <v>36-45</v>
      </c>
    </row>
    <row r="106" spans="1:29" x14ac:dyDescent="0.35">
      <c r="A106" t="s">
        <v>384</v>
      </c>
      <c r="B106" s="7">
        <v>45669</v>
      </c>
      <c r="C106" t="s">
        <v>385</v>
      </c>
      <c r="D106" t="s">
        <v>106</v>
      </c>
      <c r="E106" t="s">
        <v>25</v>
      </c>
      <c r="F106">
        <v>33</v>
      </c>
      <c r="G106" t="s">
        <v>186</v>
      </c>
      <c r="H106" t="s">
        <v>72</v>
      </c>
      <c r="I106" t="s">
        <v>200</v>
      </c>
      <c r="J106" t="s">
        <v>201</v>
      </c>
      <c r="K106" t="s">
        <v>91</v>
      </c>
      <c r="L106" t="s">
        <v>202</v>
      </c>
      <c r="M106">
        <v>1</v>
      </c>
      <c r="N106" s="2">
        <v>899</v>
      </c>
      <c r="O106" s="3">
        <v>0.2</v>
      </c>
      <c r="P106" s="2">
        <v>420</v>
      </c>
      <c r="Q106" t="s">
        <v>123</v>
      </c>
      <c r="R106" t="s">
        <v>33</v>
      </c>
      <c r="S106" t="s">
        <v>57</v>
      </c>
      <c r="T106" s="4">
        <v>3</v>
      </c>
      <c r="U106" s="11">
        <f t="shared" si="1"/>
        <v>899</v>
      </c>
      <c r="V106" s="11">
        <f>tbl_EcommerceSales[[#This Row],[Gross_Sales]]*tbl_EcommerceSales[[#This Row],[Discount]]</f>
        <v>179.8</v>
      </c>
      <c r="W106" s="11">
        <f>tbl_EcommerceSales[[#This Row],[Gross_Sales]]-tbl_EcommerceSales[[#This Row],[Discount_Amount]]</f>
        <v>719.2</v>
      </c>
      <c r="X106" s="11">
        <f>tbl_EcommerceSales[[#This Row],[Quantity]] * _xlfn.XLOOKUP(tbl_EcommerceSales[[#This Row],[Product_ID]], Product_Master!A:A, Product_Master!F:F)</f>
        <v>420</v>
      </c>
      <c r="Y106" s="11">
        <f>tbl_EcommerceSales[[#This Row],[Net_Revenue]]-tbl_EcommerceSales[[#This Row],[Total_Cost]]</f>
        <v>299.20000000000005</v>
      </c>
      <c r="Z106" s="9">
        <f>IFERROR(#REF!/tbl_EcommerceSales[[#This Row],[Total_Cost]], 0)</f>
        <v>0</v>
      </c>
      <c r="AA106" t="str">
        <f>TEXT(tbl_EcommerceSales[[#This Row],[Order_Date]],"mmm")</f>
        <v>Jan</v>
      </c>
      <c r="AB106">
        <f>YEAR(tbl_EcommerceSales[[#This Row],[Order_Date]])</f>
        <v>2025</v>
      </c>
      <c r="AC106" t="str">
        <f>IF(tbl_EcommerceSales[[#This Row],[Age]]&lt;18,"Under 18",IF(tbl_EcommerceSales[[#This Row],[Age]]&lt;=25,"18-25",IF(tbl_EcommerceSales[[#This Row],[Age]]&lt;=35,"26-35",IF(tbl_EcommerceSales[[#This Row],[Age]]&lt;=45,"36-45",IF(tbl_EcommerceSales[[#This Row],[Age]]&lt;=55,"46-55","56+")))))</f>
        <v>26-35</v>
      </c>
    </row>
    <row r="107" spans="1:29" x14ac:dyDescent="0.35">
      <c r="A107" t="s">
        <v>386</v>
      </c>
      <c r="B107" s="7">
        <v>45669</v>
      </c>
      <c r="C107" t="s">
        <v>387</v>
      </c>
      <c r="D107" t="s">
        <v>116</v>
      </c>
      <c r="E107" t="s">
        <v>48</v>
      </c>
      <c r="F107">
        <v>26</v>
      </c>
      <c r="G107" t="s">
        <v>96</v>
      </c>
      <c r="H107" t="s">
        <v>39</v>
      </c>
      <c r="I107" t="s">
        <v>126</v>
      </c>
      <c r="J107" t="s">
        <v>127</v>
      </c>
      <c r="K107" t="s">
        <v>82</v>
      </c>
      <c r="L107" t="s">
        <v>83</v>
      </c>
      <c r="M107">
        <v>3</v>
      </c>
      <c r="N107" s="2">
        <v>1899</v>
      </c>
      <c r="O107" s="3">
        <v>0</v>
      </c>
      <c r="P107" s="2">
        <v>3360</v>
      </c>
      <c r="Q107" t="s">
        <v>156</v>
      </c>
      <c r="R107" t="s">
        <v>33</v>
      </c>
      <c r="S107" t="s">
        <v>57</v>
      </c>
      <c r="T107" s="4">
        <v>3</v>
      </c>
      <c r="U107" s="11">
        <f t="shared" si="1"/>
        <v>5697</v>
      </c>
      <c r="V107" s="11">
        <f>tbl_EcommerceSales[[#This Row],[Gross_Sales]]*tbl_EcommerceSales[[#This Row],[Discount]]</f>
        <v>0</v>
      </c>
      <c r="W107" s="11">
        <f>tbl_EcommerceSales[[#This Row],[Gross_Sales]]-tbl_EcommerceSales[[#This Row],[Discount_Amount]]</f>
        <v>5697</v>
      </c>
      <c r="X107" s="11">
        <f>tbl_EcommerceSales[[#This Row],[Quantity]] * _xlfn.XLOOKUP(tbl_EcommerceSales[[#This Row],[Product_ID]], Product_Master!A:A, Product_Master!F:F)</f>
        <v>3360</v>
      </c>
      <c r="Y107" s="11">
        <f>tbl_EcommerceSales[[#This Row],[Net_Revenue]]-tbl_EcommerceSales[[#This Row],[Total_Cost]]</f>
        <v>2337</v>
      </c>
      <c r="Z107" s="9">
        <f>IFERROR(#REF!/tbl_EcommerceSales[[#This Row],[Total_Cost]], 0)</f>
        <v>0</v>
      </c>
      <c r="AA107" t="str">
        <f>TEXT(tbl_EcommerceSales[[#This Row],[Order_Date]],"mmm")</f>
        <v>Jan</v>
      </c>
      <c r="AB107">
        <f>YEAR(tbl_EcommerceSales[[#This Row],[Order_Date]])</f>
        <v>2025</v>
      </c>
      <c r="AC107" t="str">
        <f>IF(tbl_EcommerceSales[[#This Row],[Age]]&lt;18,"Under 18",IF(tbl_EcommerceSales[[#This Row],[Age]]&lt;=25,"18-25",IF(tbl_EcommerceSales[[#This Row],[Age]]&lt;=35,"26-35",IF(tbl_EcommerceSales[[#This Row],[Age]]&lt;=45,"36-45",IF(tbl_EcommerceSales[[#This Row],[Age]]&lt;=55,"46-55","56+")))))</f>
        <v>26-35</v>
      </c>
    </row>
    <row r="108" spans="1:29" x14ac:dyDescent="0.35">
      <c r="A108" t="s">
        <v>388</v>
      </c>
      <c r="B108" s="7">
        <v>45669</v>
      </c>
      <c r="C108" t="s">
        <v>389</v>
      </c>
      <c r="D108" t="s">
        <v>47</v>
      </c>
      <c r="E108" t="s">
        <v>48</v>
      </c>
      <c r="F108">
        <v>27</v>
      </c>
      <c r="G108" t="s">
        <v>270</v>
      </c>
      <c r="H108" t="s">
        <v>72</v>
      </c>
      <c r="I108" t="s">
        <v>206</v>
      </c>
      <c r="J108" t="s">
        <v>207</v>
      </c>
      <c r="K108" t="s">
        <v>177</v>
      </c>
      <c r="L108" t="s">
        <v>208</v>
      </c>
      <c r="M108">
        <v>2</v>
      </c>
      <c r="N108" s="2">
        <v>2199</v>
      </c>
      <c r="O108" s="3">
        <v>0</v>
      </c>
      <c r="P108" s="2">
        <v>2500</v>
      </c>
      <c r="Q108" t="s">
        <v>76</v>
      </c>
      <c r="R108" t="s">
        <v>33</v>
      </c>
      <c r="S108" t="s">
        <v>34</v>
      </c>
      <c r="T108" s="4">
        <v>4</v>
      </c>
      <c r="U108" s="11">
        <f t="shared" si="1"/>
        <v>4398</v>
      </c>
      <c r="V108" s="11">
        <f>tbl_EcommerceSales[[#This Row],[Gross_Sales]]*tbl_EcommerceSales[[#This Row],[Discount]]</f>
        <v>0</v>
      </c>
      <c r="W108" s="11">
        <f>tbl_EcommerceSales[[#This Row],[Gross_Sales]]-tbl_EcommerceSales[[#This Row],[Discount_Amount]]</f>
        <v>4398</v>
      </c>
      <c r="X108" s="11">
        <f>tbl_EcommerceSales[[#This Row],[Quantity]] * _xlfn.XLOOKUP(tbl_EcommerceSales[[#This Row],[Product_ID]], Product_Master!A:A, Product_Master!F:F)</f>
        <v>2500</v>
      </c>
      <c r="Y108" s="11">
        <f>tbl_EcommerceSales[[#This Row],[Net_Revenue]]-tbl_EcommerceSales[[#This Row],[Total_Cost]]</f>
        <v>1898</v>
      </c>
      <c r="Z108" s="9">
        <f>IFERROR(#REF!/tbl_EcommerceSales[[#This Row],[Total_Cost]], 0)</f>
        <v>0</v>
      </c>
      <c r="AA108" t="str">
        <f>TEXT(tbl_EcommerceSales[[#This Row],[Order_Date]],"mmm")</f>
        <v>Jan</v>
      </c>
      <c r="AB108">
        <f>YEAR(tbl_EcommerceSales[[#This Row],[Order_Date]])</f>
        <v>2025</v>
      </c>
      <c r="AC108" t="str">
        <f>IF(tbl_EcommerceSales[[#This Row],[Age]]&lt;18,"Under 18",IF(tbl_EcommerceSales[[#This Row],[Age]]&lt;=25,"18-25",IF(tbl_EcommerceSales[[#This Row],[Age]]&lt;=35,"26-35",IF(tbl_EcommerceSales[[#This Row],[Age]]&lt;=45,"36-45",IF(tbl_EcommerceSales[[#This Row],[Age]]&lt;=55,"46-55","56+")))))</f>
        <v>26-35</v>
      </c>
    </row>
    <row r="109" spans="1:29" x14ac:dyDescent="0.35">
      <c r="A109" t="s">
        <v>390</v>
      </c>
      <c r="B109" s="7">
        <v>45669</v>
      </c>
      <c r="C109" t="s">
        <v>391</v>
      </c>
      <c r="D109" t="s">
        <v>148</v>
      </c>
      <c r="E109" t="s">
        <v>25</v>
      </c>
      <c r="F109">
        <v>29</v>
      </c>
      <c r="G109" t="s">
        <v>96</v>
      </c>
      <c r="H109" t="s">
        <v>39</v>
      </c>
      <c r="I109" t="s">
        <v>271</v>
      </c>
      <c r="J109" t="s">
        <v>272</v>
      </c>
      <c r="K109" t="s">
        <v>30</v>
      </c>
      <c r="L109" t="s">
        <v>273</v>
      </c>
      <c r="M109">
        <v>1</v>
      </c>
      <c r="N109" s="2">
        <v>4299</v>
      </c>
      <c r="O109" s="3">
        <v>0.15</v>
      </c>
      <c r="P109" s="2">
        <v>2700</v>
      </c>
      <c r="Q109" t="s">
        <v>44</v>
      </c>
      <c r="R109" t="s">
        <v>93</v>
      </c>
      <c r="S109" t="s">
        <v>57</v>
      </c>
      <c r="T109" s="4">
        <v>2</v>
      </c>
      <c r="U109" s="11">
        <f t="shared" si="1"/>
        <v>4299</v>
      </c>
      <c r="V109" s="11">
        <f>tbl_EcommerceSales[[#This Row],[Gross_Sales]]*tbl_EcommerceSales[[#This Row],[Discount]]</f>
        <v>644.85</v>
      </c>
      <c r="W109" s="11">
        <f>tbl_EcommerceSales[[#This Row],[Gross_Sales]]-tbl_EcommerceSales[[#This Row],[Discount_Amount]]</f>
        <v>3654.15</v>
      </c>
      <c r="X109" s="11">
        <f>tbl_EcommerceSales[[#This Row],[Quantity]] * _xlfn.XLOOKUP(tbl_EcommerceSales[[#This Row],[Product_ID]], Product_Master!A:A, Product_Master!F:F)</f>
        <v>2700</v>
      </c>
      <c r="Y109" s="11">
        <f>tbl_EcommerceSales[[#This Row],[Net_Revenue]]-tbl_EcommerceSales[[#This Row],[Total_Cost]]</f>
        <v>954.15000000000009</v>
      </c>
      <c r="Z109" s="9">
        <f>IFERROR(#REF!/tbl_EcommerceSales[[#This Row],[Total_Cost]], 0)</f>
        <v>0</v>
      </c>
      <c r="AA109" t="str">
        <f>TEXT(tbl_EcommerceSales[[#This Row],[Order_Date]],"mmm")</f>
        <v>Jan</v>
      </c>
      <c r="AB109">
        <f>YEAR(tbl_EcommerceSales[[#This Row],[Order_Date]])</f>
        <v>2025</v>
      </c>
      <c r="AC109" t="str">
        <f>IF(tbl_EcommerceSales[[#This Row],[Age]]&lt;18,"Under 18",IF(tbl_EcommerceSales[[#This Row],[Age]]&lt;=25,"18-25",IF(tbl_EcommerceSales[[#This Row],[Age]]&lt;=35,"26-35",IF(tbl_EcommerceSales[[#This Row],[Age]]&lt;=45,"36-45",IF(tbl_EcommerceSales[[#This Row],[Age]]&lt;=55,"46-55","56+")))))</f>
        <v>26-35</v>
      </c>
    </row>
    <row r="110" spans="1:29" x14ac:dyDescent="0.35">
      <c r="A110" t="s">
        <v>392</v>
      </c>
      <c r="B110" s="7">
        <v>45669</v>
      </c>
      <c r="C110" t="s">
        <v>393</v>
      </c>
      <c r="D110" t="s">
        <v>232</v>
      </c>
      <c r="E110" t="s">
        <v>48</v>
      </c>
      <c r="F110">
        <v>31</v>
      </c>
      <c r="G110" t="s">
        <v>155</v>
      </c>
      <c r="H110" t="s">
        <v>88</v>
      </c>
      <c r="I110" t="s">
        <v>117</v>
      </c>
      <c r="J110" t="s">
        <v>118</v>
      </c>
      <c r="K110" t="s">
        <v>82</v>
      </c>
      <c r="L110" t="s">
        <v>119</v>
      </c>
      <c r="M110">
        <v>1</v>
      </c>
      <c r="N110" s="2">
        <v>3299</v>
      </c>
      <c r="O110" s="3">
        <v>0.1</v>
      </c>
      <c r="P110" s="2">
        <v>2100</v>
      </c>
      <c r="Q110" t="s">
        <v>44</v>
      </c>
      <c r="R110" t="s">
        <v>33</v>
      </c>
      <c r="S110" t="s">
        <v>34</v>
      </c>
      <c r="T110" s="4">
        <v>4</v>
      </c>
      <c r="U110" s="11">
        <f t="shared" si="1"/>
        <v>3299</v>
      </c>
      <c r="V110" s="11">
        <f>tbl_EcommerceSales[[#This Row],[Gross_Sales]]*tbl_EcommerceSales[[#This Row],[Discount]]</f>
        <v>329.90000000000003</v>
      </c>
      <c r="W110" s="11">
        <f>tbl_EcommerceSales[[#This Row],[Gross_Sales]]-tbl_EcommerceSales[[#This Row],[Discount_Amount]]</f>
        <v>2969.1</v>
      </c>
      <c r="X110" s="11">
        <f>tbl_EcommerceSales[[#This Row],[Quantity]] * _xlfn.XLOOKUP(tbl_EcommerceSales[[#This Row],[Product_ID]], Product_Master!A:A, Product_Master!F:F)</f>
        <v>2100</v>
      </c>
      <c r="Y110" s="11">
        <f>tbl_EcommerceSales[[#This Row],[Net_Revenue]]-tbl_EcommerceSales[[#This Row],[Total_Cost]]</f>
        <v>869.09999999999991</v>
      </c>
      <c r="Z110" s="9">
        <f>IFERROR(#REF!/tbl_EcommerceSales[[#This Row],[Total_Cost]], 0)</f>
        <v>0</v>
      </c>
      <c r="AA110" t="str">
        <f>TEXT(tbl_EcommerceSales[[#This Row],[Order_Date]],"mmm")</f>
        <v>Jan</v>
      </c>
      <c r="AB110">
        <f>YEAR(tbl_EcommerceSales[[#This Row],[Order_Date]])</f>
        <v>2025</v>
      </c>
      <c r="AC110" t="str">
        <f>IF(tbl_EcommerceSales[[#This Row],[Age]]&lt;18,"Under 18",IF(tbl_EcommerceSales[[#This Row],[Age]]&lt;=25,"18-25",IF(tbl_EcommerceSales[[#This Row],[Age]]&lt;=35,"26-35",IF(tbl_EcommerceSales[[#This Row],[Age]]&lt;=45,"36-45",IF(tbl_EcommerceSales[[#This Row],[Age]]&lt;=55,"46-55","56+")))))</f>
        <v>26-35</v>
      </c>
    </row>
    <row r="111" spans="1:29" x14ac:dyDescent="0.35">
      <c r="A111" t="s">
        <v>394</v>
      </c>
      <c r="B111" s="7">
        <v>45669</v>
      </c>
      <c r="C111" t="s">
        <v>395</v>
      </c>
      <c r="D111" t="s">
        <v>66</v>
      </c>
      <c r="E111" t="s">
        <v>25</v>
      </c>
      <c r="F111">
        <v>49</v>
      </c>
      <c r="G111" t="s">
        <v>289</v>
      </c>
      <c r="H111" t="s">
        <v>88</v>
      </c>
      <c r="I111" t="s">
        <v>357</v>
      </c>
      <c r="J111" t="s">
        <v>358</v>
      </c>
      <c r="K111" t="s">
        <v>177</v>
      </c>
      <c r="L111" t="s">
        <v>178</v>
      </c>
      <c r="M111">
        <v>1</v>
      </c>
      <c r="N111" s="2">
        <v>999</v>
      </c>
      <c r="O111" s="3">
        <v>0.25</v>
      </c>
      <c r="P111" s="2">
        <v>520</v>
      </c>
      <c r="Q111" t="s">
        <v>156</v>
      </c>
      <c r="R111" t="s">
        <v>33</v>
      </c>
      <c r="S111" t="s">
        <v>57</v>
      </c>
      <c r="T111" s="4">
        <v>5</v>
      </c>
      <c r="U111" s="11">
        <f t="shared" si="1"/>
        <v>999</v>
      </c>
      <c r="V111" s="11">
        <f>tbl_EcommerceSales[[#This Row],[Gross_Sales]]*tbl_EcommerceSales[[#This Row],[Discount]]</f>
        <v>249.75</v>
      </c>
      <c r="W111" s="11">
        <f>tbl_EcommerceSales[[#This Row],[Gross_Sales]]-tbl_EcommerceSales[[#This Row],[Discount_Amount]]</f>
        <v>749.25</v>
      </c>
      <c r="X111" s="11">
        <f>tbl_EcommerceSales[[#This Row],[Quantity]] * _xlfn.XLOOKUP(tbl_EcommerceSales[[#This Row],[Product_ID]], Product_Master!A:A, Product_Master!F:F)</f>
        <v>520</v>
      </c>
      <c r="Y111" s="11">
        <f>tbl_EcommerceSales[[#This Row],[Net_Revenue]]-tbl_EcommerceSales[[#This Row],[Total_Cost]]</f>
        <v>229.25</v>
      </c>
      <c r="Z111" s="9">
        <f>IFERROR(#REF!/tbl_EcommerceSales[[#This Row],[Total_Cost]], 0)</f>
        <v>0</v>
      </c>
      <c r="AA111" t="str">
        <f>TEXT(tbl_EcommerceSales[[#This Row],[Order_Date]],"mmm")</f>
        <v>Jan</v>
      </c>
      <c r="AB111">
        <f>YEAR(tbl_EcommerceSales[[#This Row],[Order_Date]])</f>
        <v>2025</v>
      </c>
      <c r="AC111" t="str">
        <f>IF(tbl_EcommerceSales[[#This Row],[Age]]&lt;18,"Under 18",IF(tbl_EcommerceSales[[#This Row],[Age]]&lt;=25,"18-25",IF(tbl_EcommerceSales[[#This Row],[Age]]&lt;=35,"26-35",IF(tbl_EcommerceSales[[#This Row],[Age]]&lt;=45,"36-45",IF(tbl_EcommerceSales[[#This Row],[Age]]&lt;=55,"46-55","56+")))))</f>
        <v>46-55</v>
      </c>
    </row>
    <row r="112" spans="1:29" x14ac:dyDescent="0.35">
      <c r="A112" t="s">
        <v>396</v>
      </c>
      <c r="B112" s="7">
        <v>45669</v>
      </c>
      <c r="C112" t="s">
        <v>397</v>
      </c>
      <c r="D112" t="s">
        <v>205</v>
      </c>
      <c r="E112" t="s">
        <v>25</v>
      </c>
      <c r="F112">
        <v>38</v>
      </c>
      <c r="G112" t="s">
        <v>107</v>
      </c>
      <c r="H112" t="s">
        <v>39</v>
      </c>
      <c r="I112" t="s">
        <v>206</v>
      </c>
      <c r="J112" t="s">
        <v>207</v>
      </c>
      <c r="K112" t="s">
        <v>177</v>
      </c>
      <c r="L112" t="s">
        <v>208</v>
      </c>
      <c r="M112">
        <v>1</v>
      </c>
      <c r="N112" s="2">
        <v>2199</v>
      </c>
      <c r="O112" s="3">
        <v>0.1</v>
      </c>
      <c r="P112" s="2">
        <v>1250</v>
      </c>
      <c r="Q112" t="s">
        <v>32</v>
      </c>
      <c r="R112" t="s">
        <v>33</v>
      </c>
      <c r="S112" t="s">
        <v>34</v>
      </c>
      <c r="T112" s="4">
        <v>4</v>
      </c>
      <c r="U112" s="11">
        <f t="shared" si="1"/>
        <v>2199</v>
      </c>
      <c r="V112" s="11">
        <f>tbl_EcommerceSales[[#This Row],[Gross_Sales]]*tbl_EcommerceSales[[#This Row],[Discount]]</f>
        <v>219.9</v>
      </c>
      <c r="W112" s="11">
        <f>tbl_EcommerceSales[[#This Row],[Gross_Sales]]-tbl_EcommerceSales[[#This Row],[Discount_Amount]]</f>
        <v>1979.1</v>
      </c>
      <c r="X112" s="11">
        <f>tbl_EcommerceSales[[#This Row],[Quantity]] * _xlfn.XLOOKUP(tbl_EcommerceSales[[#This Row],[Product_ID]], Product_Master!A:A, Product_Master!F:F)</f>
        <v>1250</v>
      </c>
      <c r="Y112" s="11">
        <f>tbl_EcommerceSales[[#This Row],[Net_Revenue]]-tbl_EcommerceSales[[#This Row],[Total_Cost]]</f>
        <v>729.09999999999991</v>
      </c>
      <c r="Z112" s="9">
        <f>IFERROR(#REF!/tbl_EcommerceSales[[#This Row],[Total_Cost]], 0)</f>
        <v>0</v>
      </c>
      <c r="AA112" t="str">
        <f>TEXT(tbl_EcommerceSales[[#This Row],[Order_Date]],"mmm")</f>
        <v>Jan</v>
      </c>
      <c r="AB112">
        <f>YEAR(tbl_EcommerceSales[[#This Row],[Order_Date]])</f>
        <v>2025</v>
      </c>
      <c r="AC112" t="str">
        <f>IF(tbl_EcommerceSales[[#This Row],[Age]]&lt;18,"Under 18",IF(tbl_EcommerceSales[[#This Row],[Age]]&lt;=25,"18-25",IF(tbl_EcommerceSales[[#This Row],[Age]]&lt;=35,"26-35",IF(tbl_EcommerceSales[[#This Row],[Age]]&lt;=45,"36-45",IF(tbl_EcommerceSales[[#This Row],[Age]]&lt;=55,"46-55","56+")))))</f>
        <v>36-45</v>
      </c>
    </row>
    <row r="113" spans="1:29" x14ac:dyDescent="0.35">
      <c r="A113" t="s">
        <v>398</v>
      </c>
      <c r="B113" s="7">
        <v>45669</v>
      </c>
      <c r="C113" t="s">
        <v>399</v>
      </c>
      <c r="D113" t="s">
        <v>227</v>
      </c>
      <c r="E113" t="s">
        <v>25</v>
      </c>
      <c r="F113">
        <v>42</v>
      </c>
      <c r="G113" t="s">
        <v>186</v>
      </c>
      <c r="H113" t="s">
        <v>72</v>
      </c>
      <c r="I113" t="s">
        <v>80</v>
      </c>
      <c r="J113" t="s">
        <v>81</v>
      </c>
      <c r="K113" t="s">
        <v>82</v>
      </c>
      <c r="L113" t="s">
        <v>83</v>
      </c>
      <c r="M113">
        <v>4</v>
      </c>
      <c r="N113" s="2">
        <v>2499</v>
      </c>
      <c r="O113" s="3">
        <v>0.25</v>
      </c>
      <c r="P113" s="2">
        <v>6200</v>
      </c>
      <c r="Q113" t="s">
        <v>32</v>
      </c>
      <c r="R113" t="s">
        <v>33</v>
      </c>
      <c r="S113" t="s">
        <v>57</v>
      </c>
      <c r="T113" s="4">
        <v>5</v>
      </c>
      <c r="U113" s="11">
        <f t="shared" si="1"/>
        <v>9996</v>
      </c>
      <c r="V113" s="11">
        <f>tbl_EcommerceSales[[#This Row],[Gross_Sales]]*tbl_EcommerceSales[[#This Row],[Discount]]</f>
        <v>2499</v>
      </c>
      <c r="W113" s="11">
        <f>tbl_EcommerceSales[[#This Row],[Gross_Sales]]-tbl_EcommerceSales[[#This Row],[Discount_Amount]]</f>
        <v>7497</v>
      </c>
      <c r="X113" s="11">
        <f>tbl_EcommerceSales[[#This Row],[Quantity]] * _xlfn.XLOOKUP(tbl_EcommerceSales[[#This Row],[Product_ID]], Product_Master!A:A, Product_Master!F:F)</f>
        <v>6200</v>
      </c>
      <c r="Y113" s="11">
        <f>tbl_EcommerceSales[[#This Row],[Net_Revenue]]-tbl_EcommerceSales[[#This Row],[Total_Cost]]</f>
        <v>1297</v>
      </c>
      <c r="Z113" s="9">
        <f>IFERROR(#REF!/tbl_EcommerceSales[[#This Row],[Total_Cost]], 0)</f>
        <v>0</v>
      </c>
      <c r="AA113" t="str">
        <f>TEXT(tbl_EcommerceSales[[#This Row],[Order_Date]],"mmm")</f>
        <v>Jan</v>
      </c>
      <c r="AB113">
        <f>YEAR(tbl_EcommerceSales[[#This Row],[Order_Date]])</f>
        <v>2025</v>
      </c>
      <c r="AC113" t="str">
        <f>IF(tbl_EcommerceSales[[#This Row],[Age]]&lt;18,"Under 18",IF(tbl_EcommerceSales[[#This Row],[Age]]&lt;=25,"18-25",IF(tbl_EcommerceSales[[#This Row],[Age]]&lt;=35,"26-35",IF(tbl_EcommerceSales[[#This Row],[Age]]&lt;=45,"36-45",IF(tbl_EcommerceSales[[#This Row],[Age]]&lt;=55,"46-55","56+")))))</f>
        <v>36-45</v>
      </c>
    </row>
    <row r="114" spans="1:29" x14ac:dyDescent="0.35">
      <c r="A114" t="s">
        <v>400</v>
      </c>
      <c r="B114" s="7">
        <v>45669</v>
      </c>
      <c r="C114" t="s">
        <v>401</v>
      </c>
      <c r="D114" t="s">
        <v>232</v>
      </c>
      <c r="E114" t="s">
        <v>48</v>
      </c>
      <c r="F114">
        <v>38</v>
      </c>
      <c r="G114" t="s">
        <v>145</v>
      </c>
      <c r="H114" t="s">
        <v>39</v>
      </c>
      <c r="I114" t="s">
        <v>294</v>
      </c>
      <c r="J114" t="s">
        <v>295</v>
      </c>
      <c r="K114" t="s">
        <v>91</v>
      </c>
      <c r="L114" t="s">
        <v>296</v>
      </c>
      <c r="M114">
        <v>1</v>
      </c>
      <c r="N114" s="2">
        <v>699</v>
      </c>
      <c r="O114" s="3">
        <v>0.05</v>
      </c>
      <c r="P114" s="2">
        <v>300</v>
      </c>
      <c r="Q114" t="s">
        <v>44</v>
      </c>
      <c r="R114" t="s">
        <v>33</v>
      </c>
      <c r="S114" t="s">
        <v>34</v>
      </c>
      <c r="T114" s="4">
        <v>3</v>
      </c>
      <c r="U114" s="11">
        <f t="shared" si="1"/>
        <v>699</v>
      </c>
      <c r="V114" s="11">
        <f>tbl_EcommerceSales[[#This Row],[Gross_Sales]]*tbl_EcommerceSales[[#This Row],[Discount]]</f>
        <v>34.950000000000003</v>
      </c>
      <c r="W114" s="11">
        <f>tbl_EcommerceSales[[#This Row],[Gross_Sales]]-tbl_EcommerceSales[[#This Row],[Discount_Amount]]</f>
        <v>664.05</v>
      </c>
      <c r="X114" s="11">
        <f>tbl_EcommerceSales[[#This Row],[Quantity]] * _xlfn.XLOOKUP(tbl_EcommerceSales[[#This Row],[Product_ID]], Product_Master!A:A, Product_Master!F:F)</f>
        <v>300</v>
      </c>
      <c r="Y114" s="11">
        <f>tbl_EcommerceSales[[#This Row],[Net_Revenue]]-tbl_EcommerceSales[[#This Row],[Total_Cost]]</f>
        <v>364.04999999999995</v>
      </c>
      <c r="Z114" s="9">
        <f>IFERROR(#REF!/tbl_EcommerceSales[[#This Row],[Total_Cost]], 0)</f>
        <v>0</v>
      </c>
      <c r="AA114" t="str">
        <f>TEXT(tbl_EcommerceSales[[#This Row],[Order_Date]],"mmm")</f>
        <v>Jan</v>
      </c>
      <c r="AB114">
        <f>YEAR(tbl_EcommerceSales[[#This Row],[Order_Date]])</f>
        <v>2025</v>
      </c>
      <c r="AC114" t="str">
        <f>IF(tbl_EcommerceSales[[#This Row],[Age]]&lt;18,"Under 18",IF(tbl_EcommerceSales[[#This Row],[Age]]&lt;=25,"18-25",IF(tbl_EcommerceSales[[#This Row],[Age]]&lt;=35,"26-35",IF(tbl_EcommerceSales[[#This Row],[Age]]&lt;=45,"36-45",IF(tbl_EcommerceSales[[#This Row],[Age]]&lt;=55,"46-55","56+")))))</f>
        <v>36-45</v>
      </c>
    </row>
    <row r="115" spans="1:29" x14ac:dyDescent="0.35">
      <c r="A115" t="s">
        <v>402</v>
      </c>
      <c r="B115" s="7">
        <v>45669</v>
      </c>
      <c r="C115" t="s">
        <v>403</v>
      </c>
      <c r="D115" t="s">
        <v>269</v>
      </c>
      <c r="E115" t="s">
        <v>48</v>
      </c>
      <c r="F115">
        <v>23</v>
      </c>
      <c r="G115" t="s">
        <v>122</v>
      </c>
      <c r="H115" t="s">
        <v>72</v>
      </c>
      <c r="I115" t="s">
        <v>290</v>
      </c>
      <c r="J115" t="s">
        <v>291</v>
      </c>
      <c r="K115" t="s">
        <v>30</v>
      </c>
      <c r="L115" t="s">
        <v>31</v>
      </c>
      <c r="M115">
        <v>2</v>
      </c>
      <c r="N115" s="2">
        <v>3499</v>
      </c>
      <c r="O115" s="3">
        <v>0.05</v>
      </c>
      <c r="P115" s="2">
        <v>4500</v>
      </c>
      <c r="Q115" t="s">
        <v>156</v>
      </c>
      <c r="R115" t="s">
        <v>33</v>
      </c>
      <c r="S115" t="s">
        <v>57</v>
      </c>
      <c r="T115" s="4">
        <v>5</v>
      </c>
      <c r="U115" s="11">
        <f t="shared" si="1"/>
        <v>6998</v>
      </c>
      <c r="V115" s="11">
        <f>tbl_EcommerceSales[[#This Row],[Gross_Sales]]*tbl_EcommerceSales[[#This Row],[Discount]]</f>
        <v>349.90000000000003</v>
      </c>
      <c r="W115" s="11">
        <f>tbl_EcommerceSales[[#This Row],[Gross_Sales]]-tbl_EcommerceSales[[#This Row],[Discount_Amount]]</f>
        <v>6648.1</v>
      </c>
      <c r="X115" s="11">
        <f>tbl_EcommerceSales[[#This Row],[Quantity]] * _xlfn.XLOOKUP(tbl_EcommerceSales[[#This Row],[Product_ID]], Product_Master!A:A, Product_Master!F:F)</f>
        <v>4500</v>
      </c>
      <c r="Y115" s="11">
        <f>tbl_EcommerceSales[[#This Row],[Net_Revenue]]-tbl_EcommerceSales[[#This Row],[Total_Cost]]</f>
        <v>2148.1000000000004</v>
      </c>
      <c r="Z115" s="9">
        <f>IFERROR(#REF!/tbl_EcommerceSales[[#This Row],[Total_Cost]], 0)</f>
        <v>0</v>
      </c>
      <c r="AA115" t="str">
        <f>TEXT(tbl_EcommerceSales[[#This Row],[Order_Date]],"mmm")</f>
        <v>Jan</v>
      </c>
      <c r="AB115">
        <f>YEAR(tbl_EcommerceSales[[#This Row],[Order_Date]])</f>
        <v>2025</v>
      </c>
      <c r="AC115" t="str">
        <f>IF(tbl_EcommerceSales[[#This Row],[Age]]&lt;18,"Under 18",IF(tbl_EcommerceSales[[#This Row],[Age]]&lt;=25,"18-25",IF(tbl_EcommerceSales[[#This Row],[Age]]&lt;=35,"26-35",IF(tbl_EcommerceSales[[#This Row],[Age]]&lt;=45,"36-45",IF(tbl_EcommerceSales[[#This Row],[Age]]&lt;=55,"46-55","56+")))))</f>
        <v>18-25</v>
      </c>
    </row>
    <row r="116" spans="1:29" x14ac:dyDescent="0.35">
      <c r="A116" t="s">
        <v>404</v>
      </c>
      <c r="B116" s="7">
        <v>45670</v>
      </c>
      <c r="C116" t="s">
        <v>405</v>
      </c>
      <c r="D116" t="s">
        <v>254</v>
      </c>
      <c r="E116" t="s">
        <v>25</v>
      </c>
      <c r="F116">
        <v>23</v>
      </c>
      <c r="G116" t="s">
        <v>96</v>
      </c>
      <c r="H116" t="s">
        <v>39</v>
      </c>
      <c r="I116" t="s">
        <v>206</v>
      </c>
      <c r="J116" t="s">
        <v>207</v>
      </c>
      <c r="K116" t="s">
        <v>177</v>
      </c>
      <c r="L116" t="s">
        <v>208</v>
      </c>
      <c r="M116">
        <v>1</v>
      </c>
      <c r="N116" s="2">
        <v>2199</v>
      </c>
      <c r="O116" s="3">
        <v>0.05</v>
      </c>
      <c r="P116" s="2">
        <v>1250</v>
      </c>
      <c r="Q116" t="s">
        <v>123</v>
      </c>
      <c r="R116" t="s">
        <v>33</v>
      </c>
      <c r="S116" t="s">
        <v>34</v>
      </c>
      <c r="T116" s="4">
        <v>5</v>
      </c>
      <c r="U116" s="11">
        <f t="shared" si="1"/>
        <v>2199</v>
      </c>
      <c r="V116" s="11">
        <f>tbl_EcommerceSales[[#This Row],[Gross_Sales]]*tbl_EcommerceSales[[#This Row],[Discount]]</f>
        <v>109.95</v>
      </c>
      <c r="W116" s="11">
        <f>tbl_EcommerceSales[[#This Row],[Gross_Sales]]-tbl_EcommerceSales[[#This Row],[Discount_Amount]]</f>
        <v>2089.0500000000002</v>
      </c>
      <c r="X116" s="11">
        <f>tbl_EcommerceSales[[#This Row],[Quantity]] * _xlfn.XLOOKUP(tbl_EcommerceSales[[#This Row],[Product_ID]], Product_Master!A:A, Product_Master!F:F)</f>
        <v>1250</v>
      </c>
      <c r="Y116" s="11">
        <f>tbl_EcommerceSales[[#This Row],[Net_Revenue]]-tbl_EcommerceSales[[#This Row],[Total_Cost]]</f>
        <v>839.05000000000018</v>
      </c>
      <c r="Z116" s="9">
        <f>IFERROR(#REF!/tbl_EcommerceSales[[#This Row],[Total_Cost]], 0)</f>
        <v>0</v>
      </c>
      <c r="AA116" t="str">
        <f>TEXT(tbl_EcommerceSales[[#This Row],[Order_Date]],"mmm")</f>
        <v>Jan</v>
      </c>
      <c r="AB116">
        <f>YEAR(tbl_EcommerceSales[[#This Row],[Order_Date]])</f>
        <v>2025</v>
      </c>
      <c r="AC116" t="str">
        <f>IF(tbl_EcommerceSales[[#This Row],[Age]]&lt;18,"Under 18",IF(tbl_EcommerceSales[[#This Row],[Age]]&lt;=25,"18-25",IF(tbl_EcommerceSales[[#This Row],[Age]]&lt;=35,"26-35",IF(tbl_EcommerceSales[[#This Row],[Age]]&lt;=45,"36-45",IF(tbl_EcommerceSales[[#This Row],[Age]]&lt;=55,"46-55","56+")))))</f>
        <v>18-25</v>
      </c>
    </row>
    <row r="117" spans="1:29" x14ac:dyDescent="0.35">
      <c r="A117" t="s">
        <v>406</v>
      </c>
      <c r="B117" s="7">
        <v>45670</v>
      </c>
      <c r="C117" t="s">
        <v>407</v>
      </c>
      <c r="D117" t="s">
        <v>159</v>
      </c>
      <c r="E117" t="s">
        <v>25</v>
      </c>
      <c r="F117">
        <v>38</v>
      </c>
      <c r="G117" t="s">
        <v>38</v>
      </c>
      <c r="H117" t="s">
        <v>39</v>
      </c>
      <c r="I117" t="s">
        <v>212</v>
      </c>
      <c r="J117" t="s">
        <v>213</v>
      </c>
      <c r="K117" t="s">
        <v>177</v>
      </c>
      <c r="L117" t="s">
        <v>178</v>
      </c>
      <c r="M117">
        <v>1</v>
      </c>
      <c r="N117" s="2">
        <v>2499</v>
      </c>
      <c r="O117" s="3">
        <v>0.1</v>
      </c>
      <c r="P117" s="2">
        <v>1450</v>
      </c>
      <c r="Q117" t="s">
        <v>32</v>
      </c>
      <c r="R117" t="s">
        <v>33</v>
      </c>
      <c r="S117" t="s">
        <v>34</v>
      </c>
      <c r="T117" s="4">
        <v>5</v>
      </c>
      <c r="U117" s="11">
        <f t="shared" si="1"/>
        <v>2499</v>
      </c>
      <c r="V117" s="11">
        <f>tbl_EcommerceSales[[#This Row],[Gross_Sales]]*tbl_EcommerceSales[[#This Row],[Discount]]</f>
        <v>249.9</v>
      </c>
      <c r="W117" s="11">
        <f>tbl_EcommerceSales[[#This Row],[Gross_Sales]]-tbl_EcommerceSales[[#This Row],[Discount_Amount]]</f>
        <v>2249.1</v>
      </c>
      <c r="X117" s="11">
        <f>tbl_EcommerceSales[[#This Row],[Quantity]] * _xlfn.XLOOKUP(tbl_EcommerceSales[[#This Row],[Product_ID]], Product_Master!A:A, Product_Master!F:F)</f>
        <v>1450</v>
      </c>
      <c r="Y117" s="11">
        <f>tbl_EcommerceSales[[#This Row],[Net_Revenue]]-tbl_EcommerceSales[[#This Row],[Total_Cost]]</f>
        <v>799.09999999999991</v>
      </c>
      <c r="Z117" s="9">
        <f>IFERROR(#REF!/tbl_EcommerceSales[[#This Row],[Total_Cost]], 0)</f>
        <v>0</v>
      </c>
      <c r="AA117" t="str">
        <f>TEXT(tbl_EcommerceSales[[#This Row],[Order_Date]],"mmm")</f>
        <v>Jan</v>
      </c>
      <c r="AB117">
        <f>YEAR(tbl_EcommerceSales[[#This Row],[Order_Date]])</f>
        <v>2025</v>
      </c>
      <c r="AC117" t="str">
        <f>IF(tbl_EcommerceSales[[#This Row],[Age]]&lt;18,"Under 18",IF(tbl_EcommerceSales[[#This Row],[Age]]&lt;=25,"18-25",IF(tbl_EcommerceSales[[#This Row],[Age]]&lt;=35,"26-35",IF(tbl_EcommerceSales[[#This Row],[Age]]&lt;=45,"36-45",IF(tbl_EcommerceSales[[#This Row],[Age]]&lt;=55,"46-55","56+")))))</f>
        <v>36-45</v>
      </c>
    </row>
    <row r="118" spans="1:29" x14ac:dyDescent="0.35">
      <c r="A118" t="s">
        <v>408</v>
      </c>
      <c r="B118" s="7">
        <v>45670</v>
      </c>
      <c r="C118" t="s">
        <v>409</v>
      </c>
      <c r="D118" t="s">
        <v>37</v>
      </c>
      <c r="E118" t="s">
        <v>48</v>
      </c>
      <c r="F118">
        <v>57</v>
      </c>
      <c r="G118" t="s">
        <v>61</v>
      </c>
      <c r="H118" t="s">
        <v>27</v>
      </c>
      <c r="I118" t="s">
        <v>53</v>
      </c>
      <c r="J118" t="s">
        <v>54</v>
      </c>
      <c r="K118" t="s">
        <v>55</v>
      </c>
      <c r="L118" t="s">
        <v>56</v>
      </c>
      <c r="M118">
        <v>2</v>
      </c>
      <c r="N118" s="2">
        <v>799</v>
      </c>
      <c r="O118" s="3">
        <v>0.05</v>
      </c>
      <c r="P118" s="2">
        <v>780</v>
      </c>
      <c r="Q118" t="s">
        <v>44</v>
      </c>
      <c r="R118" t="s">
        <v>33</v>
      </c>
      <c r="S118" t="s">
        <v>57</v>
      </c>
      <c r="T118" s="4">
        <v>2</v>
      </c>
      <c r="U118" s="11">
        <f t="shared" si="1"/>
        <v>1598</v>
      </c>
      <c r="V118" s="11">
        <f>tbl_EcommerceSales[[#This Row],[Gross_Sales]]*tbl_EcommerceSales[[#This Row],[Discount]]</f>
        <v>79.900000000000006</v>
      </c>
      <c r="W118" s="11">
        <f>tbl_EcommerceSales[[#This Row],[Gross_Sales]]-tbl_EcommerceSales[[#This Row],[Discount_Amount]]</f>
        <v>1518.1</v>
      </c>
      <c r="X118" s="11">
        <f>tbl_EcommerceSales[[#This Row],[Quantity]] * _xlfn.XLOOKUP(tbl_EcommerceSales[[#This Row],[Product_ID]], Product_Master!A:A, Product_Master!F:F)</f>
        <v>780</v>
      </c>
      <c r="Y118" s="11">
        <f>tbl_EcommerceSales[[#This Row],[Net_Revenue]]-tbl_EcommerceSales[[#This Row],[Total_Cost]]</f>
        <v>738.09999999999991</v>
      </c>
      <c r="Z118" s="9">
        <f>IFERROR(#REF!/tbl_EcommerceSales[[#This Row],[Total_Cost]], 0)</f>
        <v>0</v>
      </c>
      <c r="AA118" t="str">
        <f>TEXT(tbl_EcommerceSales[[#This Row],[Order_Date]],"mmm")</f>
        <v>Jan</v>
      </c>
      <c r="AB118">
        <f>YEAR(tbl_EcommerceSales[[#This Row],[Order_Date]])</f>
        <v>2025</v>
      </c>
      <c r="AC118" t="str">
        <f>IF(tbl_EcommerceSales[[#This Row],[Age]]&lt;18,"Under 18",IF(tbl_EcommerceSales[[#This Row],[Age]]&lt;=25,"18-25",IF(tbl_EcommerceSales[[#This Row],[Age]]&lt;=35,"26-35",IF(tbl_EcommerceSales[[#This Row],[Age]]&lt;=45,"36-45",IF(tbl_EcommerceSales[[#This Row],[Age]]&lt;=55,"46-55","56+")))))</f>
        <v>56+</v>
      </c>
    </row>
    <row r="119" spans="1:29" x14ac:dyDescent="0.35">
      <c r="A119" t="s">
        <v>410</v>
      </c>
      <c r="B119" s="7">
        <v>45670</v>
      </c>
      <c r="C119" t="s">
        <v>411</v>
      </c>
      <c r="D119" t="s">
        <v>102</v>
      </c>
      <c r="E119" t="s">
        <v>25</v>
      </c>
      <c r="F119">
        <v>33</v>
      </c>
      <c r="G119" t="s">
        <v>171</v>
      </c>
      <c r="H119" t="s">
        <v>39</v>
      </c>
      <c r="I119" t="s">
        <v>276</v>
      </c>
      <c r="J119" t="s">
        <v>277</v>
      </c>
      <c r="K119" t="s">
        <v>30</v>
      </c>
      <c r="L119" t="s">
        <v>278</v>
      </c>
      <c r="M119">
        <v>1</v>
      </c>
      <c r="N119" s="2">
        <v>1599</v>
      </c>
      <c r="O119" s="3">
        <v>0.1</v>
      </c>
      <c r="P119" s="2">
        <v>850</v>
      </c>
      <c r="Q119" t="s">
        <v>44</v>
      </c>
      <c r="R119" t="s">
        <v>33</v>
      </c>
      <c r="S119" t="s">
        <v>34</v>
      </c>
      <c r="T119" s="4">
        <v>5</v>
      </c>
      <c r="U119" s="11">
        <f t="shared" si="1"/>
        <v>1599</v>
      </c>
      <c r="V119" s="11">
        <f>tbl_EcommerceSales[[#This Row],[Gross_Sales]]*tbl_EcommerceSales[[#This Row],[Discount]]</f>
        <v>159.9</v>
      </c>
      <c r="W119" s="11">
        <f>tbl_EcommerceSales[[#This Row],[Gross_Sales]]-tbl_EcommerceSales[[#This Row],[Discount_Amount]]</f>
        <v>1439.1</v>
      </c>
      <c r="X119" s="11">
        <f>tbl_EcommerceSales[[#This Row],[Quantity]] * _xlfn.XLOOKUP(tbl_EcommerceSales[[#This Row],[Product_ID]], Product_Master!A:A, Product_Master!F:F)</f>
        <v>850</v>
      </c>
      <c r="Y119" s="11">
        <f>tbl_EcommerceSales[[#This Row],[Net_Revenue]]-tbl_EcommerceSales[[#This Row],[Total_Cost]]</f>
        <v>589.09999999999991</v>
      </c>
      <c r="Z119" s="9">
        <f>IFERROR(#REF!/tbl_EcommerceSales[[#This Row],[Total_Cost]], 0)</f>
        <v>0</v>
      </c>
      <c r="AA119" t="str">
        <f>TEXT(tbl_EcommerceSales[[#This Row],[Order_Date]],"mmm")</f>
        <v>Jan</v>
      </c>
      <c r="AB119">
        <f>YEAR(tbl_EcommerceSales[[#This Row],[Order_Date]])</f>
        <v>2025</v>
      </c>
      <c r="AC119" t="str">
        <f>IF(tbl_EcommerceSales[[#This Row],[Age]]&lt;18,"Under 18",IF(tbl_EcommerceSales[[#This Row],[Age]]&lt;=25,"18-25",IF(tbl_EcommerceSales[[#This Row],[Age]]&lt;=35,"26-35",IF(tbl_EcommerceSales[[#This Row],[Age]]&lt;=45,"36-45",IF(tbl_EcommerceSales[[#This Row],[Age]]&lt;=55,"46-55","56+")))))</f>
        <v>26-35</v>
      </c>
    </row>
    <row r="120" spans="1:29" x14ac:dyDescent="0.35">
      <c r="A120" t="s">
        <v>412</v>
      </c>
      <c r="B120" s="7">
        <v>45670</v>
      </c>
      <c r="C120" t="s">
        <v>413</v>
      </c>
      <c r="D120" t="s">
        <v>342</v>
      </c>
      <c r="E120" t="s">
        <v>48</v>
      </c>
      <c r="F120">
        <v>54</v>
      </c>
      <c r="G120" t="s">
        <v>71</v>
      </c>
      <c r="H120" t="s">
        <v>72</v>
      </c>
      <c r="I120" t="s">
        <v>276</v>
      </c>
      <c r="J120" t="s">
        <v>277</v>
      </c>
      <c r="K120" t="s">
        <v>30</v>
      </c>
      <c r="L120" t="s">
        <v>278</v>
      </c>
      <c r="M120">
        <v>1</v>
      </c>
      <c r="N120" s="2">
        <v>1599</v>
      </c>
      <c r="O120" s="3">
        <v>0.15</v>
      </c>
      <c r="P120" s="2">
        <v>850</v>
      </c>
      <c r="Q120" t="s">
        <v>44</v>
      </c>
      <c r="R120" t="s">
        <v>33</v>
      </c>
      <c r="S120" t="s">
        <v>34</v>
      </c>
      <c r="T120" s="4">
        <v>5</v>
      </c>
      <c r="U120" s="11">
        <f t="shared" si="1"/>
        <v>1599</v>
      </c>
      <c r="V120" s="11">
        <f>tbl_EcommerceSales[[#This Row],[Gross_Sales]]*tbl_EcommerceSales[[#This Row],[Discount]]</f>
        <v>239.85</v>
      </c>
      <c r="W120" s="11">
        <f>tbl_EcommerceSales[[#This Row],[Gross_Sales]]-tbl_EcommerceSales[[#This Row],[Discount_Amount]]</f>
        <v>1359.15</v>
      </c>
      <c r="X120" s="11">
        <f>tbl_EcommerceSales[[#This Row],[Quantity]] * _xlfn.XLOOKUP(tbl_EcommerceSales[[#This Row],[Product_ID]], Product_Master!A:A, Product_Master!F:F)</f>
        <v>850</v>
      </c>
      <c r="Y120" s="11">
        <f>tbl_EcommerceSales[[#This Row],[Net_Revenue]]-tbl_EcommerceSales[[#This Row],[Total_Cost]]</f>
        <v>509.15000000000009</v>
      </c>
      <c r="Z120" s="9">
        <f>IFERROR(#REF!/tbl_EcommerceSales[[#This Row],[Total_Cost]], 0)</f>
        <v>0</v>
      </c>
      <c r="AA120" t="str">
        <f>TEXT(tbl_EcommerceSales[[#This Row],[Order_Date]],"mmm")</f>
        <v>Jan</v>
      </c>
      <c r="AB120">
        <f>YEAR(tbl_EcommerceSales[[#This Row],[Order_Date]])</f>
        <v>2025</v>
      </c>
      <c r="AC120" t="str">
        <f>IF(tbl_EcommerceSales[[#This Row],[Age]]&lt;18,"Under 18",IF(tbl_EcommerceSales[[#This Row],[Age]]&lt;=25,"18-25",IF(tbl_EcommerceSales[[#This Row],[Age]]&lt;=35,"26-35",IF(tbl_EcommerceSales[[#This Row],[Age]]&lt;=45,"36-45",IF(tbl_EcommerceSales[[#This Row],[Age]]&lt;=55,"46-55","56+")))))</f>
        <v>46-55</v>
      </c>
    </row>
    <row r="121" spans="1:29" x14ac:dyDescent="0.35">
      <c r="A121" t="s">
        <v>414</v>
      </c>
      <c r="B121" s="7">
        <v>45670</v>
      </c>
      <c r="C121" t="s">
        <v>415</v>
      </c>
      <c r="D121" t="s">
        <v>251</v>
      </c>
      <c r="E121" t="s">
        <v>48</v>
      </c>
      <c r="F121">
        <v>26</v>
      </c>
      <c r="G121" t="s">
        <v>71</v>
      </c>
      <c r="H121" t="s">
        <v>72</v>
      </c>
      <c r="I121" t="s">
        <v>111</v>
      </c>
      <c r="J121" t="s">
        <v>112</v>
      </c>
      <c r="K121" t="s">
        <v>55</v>
      </c>
      <c r="L121" t="s">
        <v>113</v>
      </c>
      <c r="M121">
        <v>2</v>
      </c>
      <c r="N121" s="2">
        <v>1799</v>
      </c>
      <c r="O121" s="3">
        <v>0.1</v>
      </c>
      <c r="P121" s="2">
        <v>1900</v>
      </c>
      <c r="Q121" t="s">
        <v>44</v>
      </c>
      <c r="R121" t="s">
        <v>33</v>
      </c>
      <c r="S121" t="s">
        <v>57</v>
      </c>
      <c r="T121" s="4">
        <v>3</v>
      </c>
      <c r="U121" s="11">
        <f t="shared" si="1"/>
        <v>3598</v>
      </c>
      <c r="V121" s="11">
        <f>tbl_EcommerceSales[[#This Row],[Gross_Sales]]*tbl_EcommerceSales[[#This Row],[Discount]]</f>
        <v>359.8</v>
      </c>
      <c r="W121" s="11">
        <f>tbl_EcommerceSales[[#This Row],[Gross_Sales]]-tbl_EcommerceSales[[#This Row],[Discount_Amount]]</f>
        <v>3238.2</v>
      </c>
      <c r="X121" s="11">
        <f>tbl_EcommerceSales[[#This Row],[Quantity]] * _xlfn.XLOOKUP(tbl_EcommerceSales[[#This Row],[Product_ID]], Product_Master!A:A, Product_Master!F:F)</f>
        <v>1900</v>
      </c>
      <c r="Y121" s="11">
        <f>tbl_EcommerceSales[[#This Row],[Net_Revenue]]-tbl_EcommerceSales[[#This Row],[Total_Cost]]</f>
        <v>1338.1999999999998</v>
      </c>
      <c r="Z121" s="9">
        <f>IFERROR(#REF!/tbl_EcommerceSales[[#This Row],[Total_Cost]], 0)</f>
        <v>0</v>
      </c>
      <c r="AA121" t="str">
        <f>TEXT(tbl_EcommerceSales[[#This Row],[Order_Date]],"mmm")</f>
        <v>Jan</v>
      </c>
      <c r="AB121">
        <f>YEAR(tbl_EcommerceSales[[#This Row],[Order_Date]])</f>
        <v>2025</v>
      </c>
      <c r="AC121" t="str">
        <f>IF(tbl_EcommerceSales[[#This Row],[Age]]&lt;18,"Under 18",IF(tbl_EcommerceSales[[#This Row],[Age]]&lt;=25,"18-25",IF(tbl_EcommerceSales[[#This Row],[Age]]&lt;=35,"26-35",IF(tbl_EcommerceSales[[#This Row],[Age]]&lt;=45,"36-45",IF(tbl_EcommerceSales[[#This Row],[Age]]&lt;=55,"46-55","56+")))))</f>
        <v>26-35</v>
      </c>
    </row>
    <row r="122" spans="1:29" x14ac:dyDescent="0.35">
      <c r="A122" t="s">
        <v>416</v>
      </c>
      <c r="B122" s="7">
        <v>45670</v>
      </c>
      <c r="C122" t="s">
        <v>366</v>
      </c>
      <c r="D122" t="s">
        <v>170</v>
      </c>
      <c r="E122" t="s">
        <v>48</v>
      </c>
      <c r="F122">
        <v>26</v>
      </c>
      <c r="G122" t="s">
        <v>26</v>
      </c>
      <c r="H122" t="s">
        <v>27</v>
      </c>
      <c r="I122" t="s">
        <v>160</v>
      </c>
      <c r="J122" t="s">
        <v>161</v>
      </c>
      <c r="K122" t="s">
        <v>91</v>
      </c>
      <c r="L122" t="s">
        <v>133</v>
      </c>
      <c r="M122">
        <v>3</v>
      </c>
      <c r="N122" s="2">
        <v>1099</v>
      </c>
      <c r="O122" s="3">
        <v>0.1</v>
      </c>
      <c r="P122" s="2">
        <v>1560</v>
      </c>
      <c r="Q122" t="s">
        <v>32</v>
      </c>
      <c r="R122" t="s">
        <v>33</v>
      </c>
      <c r="S122" t="s">
        <v>57</v>
      </c>
      <c r="T122" s="4">
        <v>5</v>
      </c>
      <c r="U122" s="11">
        <f t="shared" si="1"/>
        <v>3297</v>
      </c>
      <c r="V122" s="11">
        <f>tbl_EcommerceSales[[#This Row],[Gross_Sales]]*tbl_EcommerceSales[[#This Row],[Discount]]</f>
        <v>329.70000000000005</v>
      </c>
      <c r="W122" s="11">
        <f>tbl_EcommerceSales[[#This Row],[Gross_Sales]]-tbl_EcommerceSales[[#This Row],[Discount_Amount]]</f>
        <v>2967.3</v>
      </c>
      <c r="X122" s="11">
        <f>tbl_EcommerceSales[[#This Row],[Quantity]] * _xlfn.XLOOKUP(tbl_EcommerceSales[[#This Row],[Product_ID]], Product_Master!A:A, Product_Master!F:F)</f>
        <v>1560</v>
      </c>
      <c r="Y122" s="11">
        <f>tbl_EcommerceSales[[#This Row],[Net_Revenue]]-tbl_EcommerceSales[[#This Row],[Total_Cost]]</f>
        <v>1407.3000000000002</v>
      </c>
      <c r="Z122" s="9">
        <f>IFERROR(#REF!/tbl_EcommerceSales[[#This Row],[Total_Cost]], 0)</f>
        <v>0</v>
      </c>
      <c r="AA122" t="str">
        <f>TEXT(tbl_EcommerceSales[[#This Row],[Order_Date]],"mmm")</f>
        <v>Jan</v>
      </c>
      <c r="AB122">
        <f>YEAR(tbl_EcommerceSales[[#This Row],[Order_Date]])</f>
        <v>2025</v>
      </c>
      <c r="AC122" t="str">
        <f>IF(tbl_EcommerceSales[[#This Row],[Age]]&lt;18,"Under 18",IF(tbl_EcommerceSales[[#This Row],[Age]]&lt;=25,"18-25",IF(tbl_EcommerceSales[[#This Row],[Age]]&lt;=35,"26-35",IF(tbl_EcommerceSales[[#This Row],[Age]]&lt;=45,"36-45",IF(tbl_EcommerceSales[[#This Row],[Age]]&lt;=55,"46-55","56+")))))</f>
        <v>26-35</v>
      </c>
    </row>
    <row r="123" spans="1:29" x14ac:dyDescent="0.35">
      <c r="A123" t="s">
        <v>417</v>
      </c>
      <c r="B123" s="7">
        <v>45670</v>
      </c>
      <c r="C123" t="s">
        <v>418</v>
      </c>
      <c r="D123" t="s">
        <v>24</v>
      </c>
      <c r="E123" t="s">
        <v>25</v>
      </c>
      <c r="F123">
        <v>39</v>
      </c>
      <c r="G123" t="s">
        <v>52</v>
      </c>
      <c r="H123" t="s">
        <v>27</v>
      </c>
      <c r="I123" t="s">
        <v>165</v>
      </c>
      <c r="J123" t="s">
        <v>166</v>
      </c>
      <c r="K123" t="s">
        <v>42</v>
      </c>
      <c r="L123" t="s">
        <v>167</v>
      </c>
      <c r="M123">
        <v>2</v>
      </c>
      <c r="N123" s="2">
        <v>1799</v>
      </c>
      <c r="O123" s="3">
        <v>0.05</v>
      </c>
      <c r="P123" s="2">
        <v>1800</v>
      </c>
      <c r="Q123" t="s">
        <v>123</v>
      </c>
      <c r="R123" t="s">
        <v>33</v>
      </c>
      <c r="S123" t="s">
        <v>34</v>
      </c>
      <c r="T123" s="4">
        <v>5</v>
      </c>
      <c r="U123" s="11">
        <f t="shared" si="1"/>
        <v>3598</v>
      </c>
      <c r="V123" s="11">
        <f>tbl_EcommerceSales[[#This Row],[Gross_Sales]]*tbl_EcommerceSales[[#This Row],[Discount]]</f>
        <v>179.9</v>
      </c>
      <c r="W123" s="11">
        <f>tbl_EcommerceSales[[#This Row],[Gross_Sales]]-tbl_EcommerceSales[[#This Row],[Discount_Amount]]</f>
        <v>3418.1</v>
      </c>
      <c r="X123" s="11">
        <f>tbl_EcommerceSales[[#This Row],[Quantity]] * _xlfn.XLOOKUP(tbl_EcommerceSales[[#This Row],[Product_ID]], Product_Master!A:A, Product_Master!F:F)</f>
        <v>1800</v>
      </c>
      <c r="Y123" s="11">
        <f>tbl_EcommerceSales[[#This Row],[Net_Revenue]]-tbl_EcommerceSales[[#This Row],[Total_Cost]]</f>
        <v>1618.1</v>
      </c>
      <c r="Z123" s="9">
        <f>IFERROR(#REF!/tbl_EcommerceSales[[#This Row],[Total_Cost]], 0)</f>
        <v>0</v>
      </c>
      <c r="AA123" t="str">
        <f>TEXT(tbl_EcommerceSales[[#This Row],[Order_Date]],"mmm")</f>
        <v>Jan</v>
      </c>
      <c r="AB123">
        <f>YEAR(tbl_EcommerceSales[[#This Row],[Order_Date]])</f>
        <v>2025</v>
      </c>
      <c r="AC123" t="str">
        <f>IF(tbl_EcommerceSales[[#This Row],[Age]]&lt;18,"Under 18",IF(tbl_EcommerceSales[[#This Row],[Age]]&lt;=25,"18-25",IF(tbl_EcommerceSales[[#This Row],[Age]]&lt;=35,"26-35",IF(tbl_EcommerceSales[[#This Row],[Age]]&lt;=45,"36-45",IF(tbl_EcommerceSales[[#This Row],[Age]]&lt;=55,"46-55","56+")))))</f>
        <v>36-45</v>
      </c>
    </row>
    <row r="124" spans="1:29" x14ac:dyDescent="0.35">
      <c r="A124" t="s">
        <v>419</v>
      </c>
      <c r="B124" s="7">
        <v>45670</v>
      </c>
      <c r="C124" t="s">
        <v>420</v>
      </c>
      <c r="D124" t="s">
        <v>66</v>
      </c>
      <c r="E124" t="s">
        <v>48</v>
      </c>
      <c r="F124">
        <v>38</v>
      </c>
      <c r="G124" t="s">
        <v>96</v>
      </c>
      <c r="H124" t="s">
        <v>39</v>
      </c>
      <c r="I124" t="s">
        <v>165</v>
      </c>
      <c r="J124" t="s">
        <v>166</v>
      </c>
      <c r="K124" t="s">
        <v>42</v>
      </c>
      <c r="L124" t="s">
        <v>167</v>
      </c>
      <c r="M124">
        <v>3</v>
      </c>
      <c r="N124" s="2">
        <v>1799</v>
      </c>
      <c r="O124" s="3">
        <v>0.3</v>
      </c>
      <c r="P124" s="2">
        <v>2700</v>
      </c>
      <c r="Q124" t="s">
        <v>319</v>
      </c>
      <c r="R124" t="s">
        <v>33</v>
      </c>
      <c r="S124" t="s">
        <v>57</v>
      </c>
      <c r="T124" s="4">
        <v>5</v>
      </c>
      <c r="U124" s="11">
        <f t="shared" si="1"/>
        <v>5397</v>
      </c>
      <c r="V124" s="11">
        <f>tbl_EcommerceSales[[#This Row],[Gross_Sales]]*tbl_EcommerceSales[[#This Row],[Discount]]</f>
        <v>1619.1</v>
      </c>
      <c r="W124" s="11">
        <f>tbl_EcommerceSales[[#This Row],[Gross_Sales]]-tbl_EcommerceSales[[#This Row],[Discount_Amount]]</f>
        <v>3777.9</v>
      </c>
      <c r="X124" s="11">
        <f>tbl_EcommerceSales[[#This Row],[Quantity]] * _xlfn.XLOOKUP(tbl_EcommerceSales[[#This Row],[Product_ID]], Product_Master!A:A, Product_Master!F:F)</f>
        <v>2700</v>
      </c>
      <c r="Y124" s="11">
        <f>tbl_EcommerceSales[[#This Row],[Net_Revenue]]-tbl_EcommerceSales[[#This Row],[Total_Cost]]</f>
        <v>1077.9000000000001</v>
      </c>
      <c r="Z124" s="9">
        <f>IFERROR(#REF!/tbl_EcommerceSales[[#This Row],[Total_Cost]], 0)</f>
        <v>0</v>
      </c>
      <c r="AA124" t="str">
        <f>TEXT(tbl_EcommerceSales[[#This Row],[Order_Date]],"mmm")</f>
        <v>Jan</v>
      </c>
      <c r="AB124">
        <f>YEAR(tbl_EcommerceSales[[#This Row],[Order_Date]])</f>
        <v>2025</v>
      </c>
      <c r="AC124" t="str">
        <f>IF(tbl_EcommerceSales[[#This Row],[Age]]&lt;18,"Under 18",IF(tbl_EcommerceSales[[#This Row],[Age]]&lt;=25,"18-25",IF(tbl_EcommerceSales[[#This Row],[Age]]&lt;=35,"26-35",IF(tbl_EcommerceSales[[#This Row],[Age]]&lt;=45,"36-45",IF(tbl_EcommerceSales[[#This Row],[Age]]&lt;=55,"46-55","56+")))))</f>
        <v>36-45</v>
      </c>
    </row>
    <row r="125" spans="1:29" x14ac:dyDescent="0.35">
      <c r="A125" t="s">
        <v>421</v>
      </c>
      <c r="B125" s="7">
        <v>45670</v>
      </c>
      <c r="C125" t="s">
        <v>422</v>
      </c>
      <c r="D125" t="s">
        <v>139</v>
      </c>
      <c r="E125" t="s">
        <v>48</v>
      </c>
      <c r="F125">
        <v>27</v>
      </c>
      <c r="G125" t="s">
        <v>145</v>
      </c>
      <c r="H125" t="s">
        <v>39</v>
      </c>
      <c r="I125" t="s">
        <v>80</v>
      </c>
      <c r="J125" t="s">
        <v>81</v>
      </c>
      <c r="K125" t="s">
        <v>82</v>
      </c>
      <c r="L125" t="s">
        <v>83</v>
      </c>
      <c r="M125">
        <v>2</v>
      </c>
      <c r="N125" s="2">
        <v>2499</v>
      </c>
      <c r="O125" s="3">
        <v>0.3</v>
      </c>
      <c r="P125" s="2">
        <v>3100</v>
      </c>
      <c r="Q125" t="s">
        <v>76</v>
      </c>
      <c r="R125" t="s">
        <v>33</v>
      </c>
      <c r="S125" t="s">
        <v>34</v>
      </c>
      <c r="T125" s="4">
        <v>5</v>
      </c>
      <c r="U125" s="11">
        <f t="shared" si="1"/>
        <v>4998</v>
      </c>
      <c r="V125" s="11">
        <f>tbl_EcommerceSales[[#This Row],[Gross_Sales]]*tbl_EcommerceSales[[#This Row],[Discount]]</f>
        <v>1499.3999999999999</v>
      </c>
      <c r="W125" s="11">
        <f>tbl_EcommerceSales[[#This Row],[Gross_Sales]]-tbl_EcommerceSales[[#This Row],[Discount_Amount]]</f>
        <v>3498.6000000000004</v>
      </c>
      <c r="X125" s="11">
        <f>tbl_EcommerceSales[[#This Row],[Quantity]] * _xlfn.XLOOKUP(tbl_EcommerceSales[[#This Row],[Product_ID]], Product_Master!A:A, Product_Master!F:F)</f>
        <v>3100</v>
      </c>
      <c r="Y125" s="11">
        <f>tbl_EcommerceSales[[#This Row],[Net_Revenue]]-tbl_EcommerceSales[[#This Row],[Total_Cost]]</f>
        <v>398.60000000000036</v>
      </c>
      <c r="Z125" s="9">
        <f>IFERROR(#REF!/tbl_EcommerceSales[[#This Row],[Total_Cost]], 0)</f>
        <v>0</v>
      </c>
      <c r="AA125" t="str">
        <f>TEXT(tbl_EcommerceSales[[#This Row],[Order_Date]],"mmm")</f>
        <v>Jan</v>
      </c>
      <c r="AB125">
        <f>YEAR(tbl_EcommerceSales[[#This Row],[Order_Date]])</f>
        <v>2025</v>
      </c>
      <c r="AC125" t="str">
        <f>IF(tbl_EcommerceSales[[#This Row],[Age]]&lt;18,"Under 18",IF(tbl_EcommerceSales[[#This Row],[Age]]&lt;=25,"18-25",IF(tbl_EcommerceSales[[#This Row],[Age]]&lt;=35,"26-35",IF(tbl_EcommerceSales[[#This Row],[Age]]&lt;=45,"36-45",IF(tbl_EcommerceSales[[#This Row],[Age]]&lt;=55,"46-55","56+")))))</f>
        <v>26-35</v>
      </c>
    </row>
    <row r="126" spans="1:29" x14ac:dyDescent="0.35">
      <c r="A126" t="s">
        <v>423</v>
      </c>
      <c r="B126" s="7">
        <v>45670</v>
      </c>
      <c r="C126" t="s">
        <v>424</v>
      </c>
      <c r="D126" t="s">
        <v>254</v>
      </c>
      <c r="E126" t="s">
        <v>48</v>
      </c>
      <c r="F126">
        <v>18</v>
      </c>
      <c r="G126" t="s">
        <v>142</v>
      </c>
      <c r="H126" t="s">
        <v>88</v>
      </c>
      <c r="I126" t="s">
        <v>221</v>
      </c>
      <c r="J126" t="s">
        <v>222</v>
      </c>
      <c r="K126" t="s">
        <v>177</v>
      </c>
      <c r="L126" t="s">
        <v>208</v>
      </c>
      <c r="M126">
        <v>2</v>
      </c>
      <c r="N126" s="2">
        <v>1499</v>
      </c>
      <c r="O126" s="3">
        <v>0.2</v>
      </c>
      <c r="P126" s="2">
        <v>1600</v>
      </c>
      <c r="Q126" t="s">
        <v>44</v>
      </c>
      <c r="R126" t="s">
        <v>162</v>
      </c>
      <c r="S126" t="s">
        <v>34</v>
      </c>
      <c r="T126" s="4"/>
      <c r="U126" s="11">
        <f t="shared" si="1"/>
        <v>2998</v>
      </c>
      <c r="V126" s="11">
        <f>tbl_EcommerceSales[[#This Row],[Gross_Sales]]*tbl_EcommerceSales[[#This Row],[Discount]]</f>
        <v>599.6</v>
      </c>
      <c r="W126" s="11">
        <f>tbl_EcommerceSales[[#This Row],[Gross_Sales]]-tbl_EcommerceSales[[#This Row],[Discount_Amount]]</f>
        <v>2398.4</v>
      </c>
      <c r="X126" s="11">
        <f>tbl_EcommerceSales[[#This Row],[Quantity]] * _xlfn.XLOOKUP(tbl_EcommerceSales[[#This Row],[Product_ID]], Product_Master!A:A, Product_Master!F:F)</f>
        <v>1600</v>
      </c>
      <c r="Y126" s="11">
        <f>tbl_EcommerceSales[[#This Row],[Net_Revenue]]-tbl_EcommerceSales[[#This Row],[Total_Cost]]</f>
        <v>798.40000000000009</v>
      </c>
      <c r="Z126" s="9">
        <f>IFERROR(#REF!/tbl_EcommerceSales[[#This Row],[Total_Cost]], 0)</f>
        <v>0</v>
      </c>
      <c r="AA126" t="str">
        <f>TEXT(tbl_EcommerceSales[[#This Row],[Order_Date]],"mmm")</f>
        <v>Jan</v>
      </c>
      <c r="AB126">
        <f>YEAR(tbl_EcommerceSales[[#This Row],[Order_Date]])</f>
        <v>2025</v>
      </c>
      <c r="AC126" t="str">
        <f>IF(tbl_EcommerceSales[[#This Row],[Age]]&lt;18,"Under 18",IF(tbl_EcommerceSales[[#This Row],[Age]]&lt;=25,"18-25",IF(tbl_EcommerceSales[[#This Row],[Age]]&lt;=35,"26-35",IF(tbl_EcommerceSales[[#This Row],[Age]]&lt;=45,"36-45",IF(tbl_EcommerceSales[[#This Row],[Age]]&lt;=55,"46-55","56+")))))</f>
        <v>18-25</v>
      </c>
    </row>
    <row r="127" spans="1:29" x14ac:dyDescent="0.35">
      <c r="A127" t="s">
        <v>425</v>
      </c>
      <c r="B127" s="7">
        <v>45670</v>
      </c>
      <c r="C127" t="s">
        <v>426</v>
      </c>
      <c r="D127" t="s">
        <v>130</v>
      </c>
      <c r="E127" t="s">
        <v>25</v>
      </c>
      <c r="F127">
        <v>42</v>
      </c>
      <c r="G127" t="s">
        <v>155</v>
      </c>
      <c r="H127" t="s">
        <v>88</v>
      </c>
      <c r="I127" t="s">
        <v>165</v>
      </c>
      <c r="J127" t="s">
        <v>166</v>
      </c>
      <c r="K127" t="s">
        <v>42</v>
      </c>
      <c r="L127" t="s">
        <v>167</v>
      </c>
      <c r="M127">
        <v>1</v>
      </c>
      <c r="N127" s="2">
        <v>1799</v>
      </c>
      <c r="O127" s="3">
        <v>0.2</v>
      </c>
      <c r="P127" s="2">
        <v>900</v>
      </c>
      <c r="Q127" t="s">
        <v>32</v>
      </c>
      <c r="R127" t="s">
        <v>33</v>
      </c>
      <c r="S127" t="s">
        <v>34</v>
      </c>
      <c r="T127" s="4">
        <v>4</v>
      </c>
      <c r="U127" s="11">
        <f t="shared" si="1"/>
        <v>1799</v>
      </c>
      <c r="V127" s="11">
        <f>tbl_EcommerceSales[[#This Row],[Gross_Sales]]*tbl_EcommerceSales[[#This Row],[Discount]]</f>
        <v>359.8</v>
      </c>
      <c r="W127" s="11">
        <f>tbl_EcommerceSales[[#This Row],[Gross_Sales]]-tbl_EcommerceSales[[#This Row],[Discount_Amount]]</f>
        <v>1439.2</v>
      </c>
      <c r="X127" s="11">
        <f>tbl_EcommerceSales[[#This Row],[Quantity]] * _xlfn.XLOOKUP(tbl_EcommerceSales[[#This Row],[Product_ID]], Product_Master!A:A, Product_Master!F:F)</f>
        <v>900</v>
      </c>
      <c r="Y127" s="11">
        <f>tbl_EcommerceSales[[#This Row],[Net_Revenue]]-tbl_EcommerceSales[[#This Row],[Total_Cost]]</f>
        <v>539.20000000000005</v>
      </c>
      <c r="Z127" s="9">
        <f>IFERROR(#REF!/tbl_EcommerceSales[[#This Row],[Total_Cost]], 0)</f>
        <v>0</v>
      </c>
      <c r="AA127" t="str">
        <f>TEXT(tbl_EcommerceSales[[#This Row],[Order_Date]],"mmm")</f>
        <v>Jan</v>
      </c>
      <c r="AB127">
        <f>YEAR(tbl_EcommerceSales[[#This Row],[Order_Date]])</f>
        <v>2025</v>
      </c>
      <c r="AC127" t="str">
        <f>IF(tbl_EcommerceSales[[#This Row],[Age]]&lt;18,"Under 18",IF(tbl_EcommerceSales[[#This Row],[Age]]&lt;=25,"18-25",IF(tbl_EcommerceSales[[#This Row],[Age]]&lt;=35,"26-35",IF(tbl_EcommerceSales[[#This Row],[Age]]&lt;=45,"36-45",IF(tbl_EcommerceSales[[#This Row],[Age]]&lt;=55,"46-55","56+")))))</f>
        <v>36-45</v>
      </c>
    </row>
    <row r="128" spans="1:29" x14ac:dyDescent="0.35">
      <c r="A128" t="s">
        <v>427</v>
      </c>
      <c r="B128" s="7">
        <v>45670</v>
      </c>
      <c r="C128" t="s">
        <v>428</v>
      </c>
      <c r="D128" t="s">
        <v>232</v>
      </c>
      <c r="E128" t="s">
        <v>25</v>
      </c>
      <c r="F128">
        <v>23</v>
      </c>
      <c r="G128" t="s">
        <v>174</v>
      </c>
      <c r="H128" t="s">
        <v>39</v>
      </c>
      <c r="I128" t="s">
        <v>206</v>
      </c>
      <c r="J128" t="s">
        <v>207</v>
      </c>
      <c r="K128" t="s">
        <v>177</v>
      </c>
      <c r="L128" t="s">
        <v>208</v>
      </c>
      <c r="M128">
        <v>1</v>
      </c>
      <c r="N128" s="2">
        <v>2199</v>
      </c>
      <c r="O128" s="3">
        <v>0.1</v>
      </c>
      <c r="P128" s="2">
        <v>1250</v>
      </c>
      <c r="Q128" t="s">
        <v>32</v>
      </c>
      <c r="R128" t="s">
        <v>33</v>
      </c>
      <c r="S128" t="s">
        <v>34</v>
      </c>
      <c r="T128" s="4">
        <v>4</v>
      </c>
      <c r="U128" s="11">
        <f t="shared" si="1"/>
        <v>2199</v>
      </c>
      <c r="V128" s="11">
        <f>tbl_EcommerceSales[[#This Row],[Gross_Sales]]*tbl_EcommerceSales[[#This Row],[Discount]]</f>
        <v>219.9</v>
      </c>
      <c r="W128" s="11">
        <f>tbl_EcommerceSales[[#This Row],[Gross_Sales]]-tbl_EcommerceSales[[#This Row],[Discount_Amount]]</f>
        <v>1979.1</v>
      </c>
      <c r="X128" s="11">
        <f>tbl_EcommerceSales[[#This Row],[Quantity]] * _xlfn.XLOOKUP(tbl_EcommerceSales[[#This Row],[Product_ID]], Product_Master!A:A, Product_Master!F:F)</f>
        <v>1250</v>
      </c>
      <c r="Y128" s="11">
        <f>tbl_EcommerceSales[[#This Row],[Net_Revenue]]-tbl_EcommerceSales[[#This Row],[Total_Cost]]</f>
        <v>729.09999999999991</v>
      </c>
      <c r="Z128" s="9">
        <f>IFERROR(#REF!/tbl_EcommerceSales[[#This Row],[Total_Cost]], 0)</f>
        <v>0</v>
      </c>
      <c r="AA128" t="str">
        <f>TEXT(tbl_EcommerceSales[[#This Row],[Order_Date]],"mmm")</f>
        <v>Jan</v>
      </c>
      <c r="AB128">
        <f>YEAR(tbl_EcommerceSales[[#This Row],[Order_Date]])</f>
        <v>2025</v>
      </c>
      <c r="AC128" t="str">
        <f>IF(tbl_EcommerceSales[[#This Row],[Age]]&lt;18,"Under 18",IF(tbl_EcommerceSales[[#This Row],[Age]]&lt;=25,"18-25",IF(tbl_EcommerceSales[[#This Row],[Age]]&lt;=35,"26-35",IF(tbl_EcommerceSales[[#This Row],[Age]]&lt;=45,"36-45",IF(tbl_EcommerceSales[[#This Row],[Age]]&lt;=55,"46-55","56+")))))</f>
        <v>18-25</v>
      </c>
    </row>
    <row r="129" spans="1:29" x14ac:dyDescent="0.35">
      <c r="A129" t="s">
        <v>429</v>
      </c>
      <c r="B129" s="7">
        <v>45671</v>
      </c>
      <c r="C129" t="s">
        <v>430</v>
      </c>
      <c r="D129" t="s">
        <v>216</v>
      </c>
      <c r="E129" t="s">
        <v>25</v>
      </c>
      <c r="F129">
        <v>29</v>
      </c>
      <c r="G129" t="s">
        <v>289</v>
      </c>
      <c r="H129" t="s">
        <v>88</v>
      </c>
      <c r="I129" t="s">
        <v>160</v>
      </c>
      <c r="J129" t="s">
        <v>161</v>
      </c>
      <c r="K129" t="s">
        <v>91</v>
      </c>
      <c r="L129" t="s">
        <v>133</v>
      </c>
      <c r="M129">
        <v>1</v>
      </c>
      <c r="N129" s="2">
        <v>1099</v>
      </c>
      <c r="O129" s="3">
        <v>0.1</v>
      </c>
      <c r="P129" s="2">
        <v>520</v>
      </c>
      <c r="Q129" t="s">
        <v>32</v>
      </c>
      <c r="R129" t="s">
        <v>33</v>
      </c>
      <c r="S129" t="s">
        <v>34</v>
      </c>
      <c r="T129" s="4">
        <v>5</v>
      </c>
      <c r="U129" s="11">
        <f t="shared" si="1"/>
        <v>1099</v>
      </c>
      <c r="V129" s="11">
        <f>tbl_EcommerceSales[[#This Row],[Gross_Sales]]*tbl_EcommerceSales[[#This Row],[Discount]]</f>
        <v>109.9</v>
      </c>
      <c r="W129" s="11">
        <f>tbl_EcommerceSales[[#This Row],[Gross_Sales]]-tbl_EcommerceSales[[#This Row],[Discount_Amount]]</f>
        <v>989.1</v>
      </c>
      <c r="X129" s="11">
        <f>tbl_EcommerceSales[[#This Row],[Quantity]] * _xlfn.XLOOKUP(tbl_EcommerceSales[[#This Row],[Product_ID]], Product_Master!A:A, Product_Master!F:F)</f>
        <v>520</v>
      </c>
      <c r="Y129" s="11">
        <f>tbl_EcommerceSales[[#This Row],[Net_Revenue]]-tbl_EcommerceSales[[#This Row],[Total_Cost]]</f>
        <v>469.1</v>
      </c>
      <c r="Z129" s="9">
        <f>IFERROR(#REF!/tbl_EcommerceSales[[#This Row],[Total_Cost]], 0)</f>
        <v>0</v>
      </c>
      <c r="AA129" t="str">
        <f>TEXT(tbl_EcommerceSales[[#This Row],[Order_Date]],"mmm")</f>
        <v>Jan</v>
      </c>
      <c r="AB129">
        <f>YEAR(tbl_EcommerceSales[[#This Row],[Order_Date]])</f>
        <v>2025</v>
      </c>
      <c r="AC129" t="str">
        <f>IF(tbl_EcommerceSales[[#This Row],[Age]]&lt;18,"Under 18",IF(tbl_EcommerceSales[[#This Row],[Age]]&lt;=25,"18-25",IF(tbl_EcommerceSales[[#This Row],[Age]]&lt;=35,"26-35",IF(tbl_EcommerceSales[[#This Row],[Age]]&lt;=45,"36-45",IF(tbl_EcommerceSales[[#This Row],[Age]]&lt;=55,"46-55","56+")))))</f>
        <v>26-35</v>
      </c>
    </row>
    <row r="130" spans="1:29" x14ac:dyDescent="0.35">
      <c r="A130" t="s">
        <v>431</v>
      </c>
      <c r="B130" s="7">
        <v>45671</v>
      </c>
      <c r="C130" t="s">
        <v>432</v>
      </c>
      <c r="D130" t="s">
        <v>189</v>
      </c>
      <c r="E130" t="s">
        <v>48</v>
      </c>
      <c r="F130">
        <v>28</v>
      </c>
      <c r="G130" t="s">
        <v>26</v>
      </c>
      <c r="H130" t="s">
        <v>27</v>
      </c>
      <c r="I130" t="s">
        <v>67</v>
      </c>
      <c r="J130" t="s">
        <v>68</v>
      </c>
      <c r="K130" t="s">
        <v>42</v>
      </c>
      <c r="L130" t="s">
        <v>43</v>
      </c>
      <c r="M130">
        <v>1</v>
      </c>
      <c r="N130" s="2">
        <v>799</v>
      </c>
      <c r="O130" s="3">
        <v>0.1</v>
      </c>
      <c r="P130" s="2">
        <v>360</v>
      </c>
      <c r="Q130" t="s">
        <v>32</v>
      </c>
      <c r="R130" t="s">
        <v>33</v>
      </c>
      <c r="S130" t="s">
        <v>57</v>
      </c>
      <c r="T130" s="4">
        <v>5</v>
      </c>
      <c r="U130" s="11">
        <f t="shared" ref="U130:U193" si="2">M130*N130</f>
        <v>799</v>
      </c>
      <c r="V130" s="11">
        <f>tbl_EcommerceSales[[#This Row],[Gross_Sales]]*tbl_EcommerceSales[[#This Row],[Discount]]</f>
        <v>79.900000000000006</v>
      </c>
      <c r="W130" s="11">
        <f>tbl_EcommerceSales[[#This Row],[Gross_Sales]]-tbl_EcommerceSales[[#This Row],[Discount_Amount]]</f>
        <v>719.1</v>
      </c>
      <c r="X130" s="11">
        <f>tbl_EcommerceSales[[#This Row],[Quantity]] * _xlfn.XLOOKUP(tbl_EcommerceSales[[#This Row],[Product_ID]], Product_Master!A:A, Product_Master!F:F)</f>
        <v>360</v>
      </c>
      <c r="Y130" s="11">
        <f>tbl_EcommerceSales[[#This Row],[Net_Revenue]]-tbl_EcommerceSales[[#This Row],[Total_Cost]]</f>
        <v>359.1</v>
      </c>
      <c r="Z130" s="9">
        <f>IFERROR(#REF!/tbl_EcommerceSales[[#This Row],[Total_Cost]], 0)</f>
        <v>0</v>
      </c>
      <c r="AA130" t="str">
        <f>TEXT(tbl_EcommerceSales[[#This Row],[Order_Date]],"mmm")</f>
        <v>Jan</v>
      </c>
      <c r="AB130">
        <f>YEAR(tbl_EcommerceSales[[#This Row],[Order_Date]])</f>
        <v>2025</v>
      </c>
      <c r="AC130" t="str">
        <f>IF(tbl_EcommerceSales[[#This Row],[Age]]&lt;18,"Under 18",IF(tbl_EcommerceSales[[#This Row],[Age]]&lt;=25,"18-25",IF(tbl_EcommerceSales[[#This Row],[Age]]&lt;=35,"26-35",IF(tbl_EcommerceSales[[#This Row],[Age]]&lt;=45,"36-45",IF(tbl_EcommerceSales[[#This Row],[Age]]&lt;=55,"46-55","56+")))))</f>
        <v>26-35</v>
      </c>
    </row>
    <row r="131" spans="1:29" x14ac:dyDescent="0.35">
      <c r="A131" t="s">
        <v>433</v>
      </c>
      <c r="B131" s="7">
        <v>45671</v>
      </c>
      <c r="C131" t="s">
        <v>434</v>
      </c>
      <c r="D131" t="s">
        <v>269</v>
      </c>
      <c r="E131" t="s">
        <v>48</v>
      </c>
      <c r="F131">
        <v>26</v>
      </c>
      <c r="G131" t="s">
        <v>171</v>
      </c>
      <c r="H131" t="s">
        <v>39</v>
      </c>
      <c r="I131" t="s">
        <v>89</v>
      </c>
      <c r="J131" t="s">
        <v>90</v>
      </c>
      <c r="K131" t="s">
        <v>91</v>
      </c>
      <c r="L131" t="s">
        <v>92</v>
      </c>
      <c r="M131">
        <v>1</v>
      </c>
      <c r="N131" s="2">
        <v>599</v>
      </c>
      <c r="O131" s="3">
        <v>0.1</v>
      </c>
      <c r="P131" s="2">
        <v>260</v>
      </c>
      <c r="Q131" t="s">
        <v>32</v>
      </c>
      <c r="R131" t="s">
        <v>33</v>
      </c>
      <c r="S131" t="s">
        <v>57</v>
      </c>
      <c r="T131" s="4">
        <v>4</v>
      </c>
      <c r="U131" s="11">
        <f t="shared" si="2"/>
        <v>599</v>
      </c>
      <c r="V131" s="11">
        <f>tbl_EcommerceSales[[#This Row],[Gross_Sales]]*tbl_EcommerceSales[[#This Row],[Discount]]</f>
        <v>59.900000000000006</v>
      </c>
      <c r="W131" s="11">
        <f>tbl_EcommerceSales[[#This Row],[Gross_Sales]]-tbl_EcommerceSales[[#This Row],[Discount_Amount]]</f>
        <v>539.1</v>
      </c>
      <c r="X131" s="11">
        <f>tbl_EcommerceSales[[#This Row],[Quantity]] * _xlfn.XLOOKUP(tbl_EcommerceSales[[#This Row],[Product_ID]], Product_Master!A:A, Product_Master!F:F)</f>
        <v>260</v>
      </c>
      <c r="Y131" s="11">
        <f>tbl_EcommerceSales[[#This Row],[Net_Revenue]]-tbl_EcommerceSales[[#This Row],[Total_Cost]]</f>
        <v>279.10000000000002</v>
      </c>
      <c r="Z131" s="9">
        <f>IFERROR(#REF!/tbl_EcommerceSales[[#This Row],[Total_Cost]], 0)</f>
        <v>0</v>
      </c>
      <c r="AA131" t="str">
        <f>TEXT(tbl_EcommerceSales[[#This Row],[Order_Date]],"mmm")</f>
        <v>Jan</v>
      </c>
      <c r="AB131">
        <f>YEAR(tbl_EcommerceSales[[#This Row],[Order_Date]])</f>
        <v>2025</v>
      </c>
      <c r="AC131" t="str">
        <f>IF(tbl_EcommerceSales[[#This Row],[Age]]&lt;18,"Under 18",IF(tbl_EcommerceSales[[#This Row],[Age]]&lt;=25,"18-25",IF(tbl_EcommerceSales[[#This Row],[Age]]&lt;=35,"26-35",IF(tbl_EcommerceSales[[#This Row],[Age]]&lt;=45,"36-45",IF(tbl_EcommerceSales[[#This Row],[Age]]&lt;=55,"46-55","56+")))))</f>
        <v>26-35</v>
      </c>
    </row>
    <row r="132" spans="1:29" x14ac:dyDescent="0.35">
      <c r="A132" t="s">
        <v>435</v>
      </c>
      <c r="B132" s="7">
        <v>45671</v>
      </c>
      <c r="C132" t="s">
        <v>436</v>
      </c>
      <c r="D132" t="s">
        <v>51</v>
      </c>
      <c r="E132" t="s">
        <v>25</v>
      </c>
      <c r="F132">
        <v>37</v>
      </c>
      <c r="G132" t="s">
        <v>174</v>
      </c>
      <c r="H132" t="s">
        <v>39</v>
      </c>
      <c r="I132" t="s">
        <v>212</v>
      </c>
      <c r="J132" t="s">
        <v>213</v>
      </c>
      <c r="K132" t="s">
        <v>177</v>
      </c>
      <c r="L132" t="s">
        <v>178</v>
      </c>
      <c r="M132">
        <v>1</v>
      </c>
      <c r="N132" s="2">
        <v>2499</v>
      </c>
      <c r="O132" s="3">
        <v>0</v>
      </c>
      <c r="P132" s="2">
        <v>1450</v>
      </c>
      <c r="Q132" t="s">
        <v>123</v>
      </c>
      <c r="R132" t="s">
        <v>33</v>
      </c>
      <c r="S132" t="s">
        <v>34</v>
      </c>
      <c r="T132" s="4">
        <v>4</v>
      </c>
      <c r="U132" s="11">
        <f t="shared" si="2"/>
        <v>2499</v>
      </c>
      <c r="V132" s="11">
        <f>tbl_EcommerceSales[[#This Row],[Gross_Sales]]*tbl_EcommerceSales[[#This Row],[Discount]]</f>
        <v>0</v>
      </c>
      <c r="W132" s="11">
        <f>tbl_EcommerceSales[[#This Row],[Gross_Sales]]-tbl_EcommerceSales[[#This Row],[Discount_Amount]]</f>
        <v>2499</v>
      </c>
      <c r="X132" s="11">
        <f>tbl_EcommerceSales[[#This Row],[Quantity]] * _xlfn.XLOOKUP(tbl_EcommerceSales[[#This Row],[Product_ID]], Product_Master!A:A, Product_Master!F:F)</f>
        <v>1450</v>
      </c>
      <c r="Y132" s="11">
        <f>tbl_EcommerceSales[[#This Row],[Net_Revenue]]-tbl_EcommerceSales[[#This Row],[Total_Cost]]</f>
        <v>1049</v>
      </c>
      <c r="Z132" s="9">
        <f>IFERROR(#REF!/tbl_EcommerceSales[[#This Row],[Total_Cost]], 0)</f>
        <v>0</v>
      </c>
      <c r="AA132" t="str">
        <f>TEXT(tbl_EcommerceSales[[#This Row],[Order_Date]],"mmm")</f>
        <v>Jan</v>
      </c>
      <c r="AB132">
        <f>YEAR(tbl_EcommerceSales[[#This Row],[Order_Date]])</f>
        <v>2025</v>
      </c>
      <c r="AC132" t="str">
        <f>IF(tbl_EcommerceSales[[#This Row],[Age]]&lt;18,"Under 18",IF(tbl_EcommerceSales[[#This Row],[Age]]&lt;=25,"18-25",IF(tbl_EcommerceSales[[#This Row],[Age]]&lt;=35,"26-35",IF(tbl_EcommerceSales[[#This Row],[Age]]&lt;=45,"36-45",IF(tbl_EcommerceSales[[#This Row],[Age]]&lt;=55,"46-55","56+")))))</f>
        <v>36-45</v>
      </c>
    </row>
    <row r="133" spans="1:29" x14ac:dyDescent="0.35">
      <c r="A133" t="s">
        <v>437</v>
      </c>
      <c r="B133" s="7">
        <v>45671</v>
      </c>
      <c r="C133" t="s">
        <v>438</v>
      </c>
      <c r="D133" t="s">
        <v>232</v>
      </c>
      <c r="E133" t="s">
        <v>25</v>
      </c>
      <c r="F133">
        <v>45</v>
      </c>
      <c r="G133" t="s">
        <v>174</v>
      </c>
      <c r="H133" t="s">
        <v>39</v>
      </c>
      <c r="I133" t="s">
        <v>212</v>
      </c>
      <c r="J133" t="s">
        <v>213</v>
      </c>
      <c r="K133" t="s">
        <v>177</v>
      </c>
      <c r="L133" t="s">
        <v>178</v>
      </c>
      <c r="M133">
        <v>3</v>
      </c>
      <c r="N133" s="2">
        <v>2499</v>
      </c>
      <c r="O133" s="3">
        <v>0.05</v>
      </c>
      <c r="P133" s="2">
        <v>4350</v>
      </c>
      <c r="Q133" t="s">
        <v>123</v>
      </c>
      <c r="R133" t="s">
        <v>33</v>
      </c>
      <c r="S133" t="s">
        <v>34</v>
      </c>
      <c r="T133" s="4">
        <v>5</v>
      </c>
      <c r="U133" s="11">
        <f t="shared" si="2"/>
        <v>7497</v>
      </c>
      <c r="V133" s="11">
        <f>tbl_EcommerceSales[[#This Row],[Gross_Sales]]*tbl_EcommerceSales[[#This Row],[Discount]]</f>
        <v>374.85</v>
      </c>
      <c r="W133" s="11">
        <f>tbl_EcommerceSales[[#This Row],[Gross_Sales]]-tbl_EcommerceSales[[#This Row],[Discount_Amount]]</f>
        <v>7122.15</v>
      </c>
      <c r="X133" s="11">
        <f>tbl_EcommerceSales[[#This Row],[Quantity]] * _xlfn.XLOOKUP(tbl_EcommerceSales[[#This Row],[Product_ID]], Product_Master!A:A, Product_Master!F:F)</f>
        <v>4350</v>
      </c>
      <c r="Y133" s="11">
        <f>tbl_EcommerceSales[[#This Row],[Net_Revenue]]-tbl_EcommerceSales[[#This Row],[Total_Cost]]</f>
        <v>2772.1499999999996</v>
      </c>
      <c r="Z133" s="9">
        <f>IFERROR(#REF!/tbl_EcommerceSales[[#This Row],[Total_Cost]], 0)</f>
        <v>0</v>
      </c>
      <c r="AA133" t="str">
        <f>TEXT(tbl_EcommerceSales[[#This Row],[Order_Date]],"mmm")</f>
        <v>Jan</v>
      </c>
      <c r="AB133">
        <f>YEAR(tbl_EcommerceSales[[#This Row],[Order_Date]])</f>
        <v>2025</v>
      </c>
      <c r="AC133" t="str">
        <f>IF(tbl_EcommerceSales[[#This Row],[Age]]&lt;18,"Under 18",IF(tbl_EcommerceSales[[#This Row],[Age]]&lt;=25,"18-25",IF(tbl_EcommerceSales[[#This Row],[Age]]&lt;=35,"26-35",IF(tbl_EcommerceSales[[#This Row],[Age]]&lt;=45,"36-45",IF(tbl_EcommerceSales[[#This Row],[Age]]&lt;=55,"46-55","56+")))))</f>
        <v>36-45</v>
      </c>
    </row>
    <row r="134" spans="1:29" x14ac:dyDescent="0.35">
      <c r="A134" t="s">
        <v>439</v>
      </c>
      <c r="B134" s="7">
        <v>45671</v>
      </c>
      <c r="C134" t="s">
        <v>440</v>
      </c>
      <c r="D134" t="s">
        <v>66</v>
      </c>
      <c r="E134" t="s">
        <v>25</v>
      </c>
      <c r="F134">
        <v>32</v>
      </c>
      <c r="G134" t="s">
        <v>61</v>
      </c>
      <c r="H134" t="s">
        <v>27</v>
      </c>
      <c r="I134" t="s">
        <v>111</v>
      </c>
      <c r="J134" t="s">
        <v>112</v>
      </c>
      <c r="K134" t="s">
        <v>55</v>
      </c>
      <c r="L134" t="s">
        <v>113</v>
      </c>
      <c r="M134">
        <v>1</v>
      </c>
      <c r="N134" s="2">
        <v>1799</v>
      </c>
      <c r="O134" s="3">
        <v>0</v>
      </c>
      <c r="P134" s="2">
        <v>950</v>
      </c>
      <c r="Q134" t="s">
        <v>76</v>
      </c>
      <c r="R134" t="s">
        <v>33</v>
      </c>
      <c r="S134" t="s">
        <v>34</v>
      </c>
      <c r="T134" s="4">
        <v>4</v>
      </c>
      <c r="U134" s="11">
        <f t="shared" si="2"/>
        <v>1799</v>
      </c>
      <c r="V134" s="11">
        <f>tbl_EcommerceSales[[#This Row],[Gross_Sales]]*tbl_EcommerceSales[[#This Row],[Discount]]</f>
        <v>0</v>
      </c>
      <c r="W134" s="11">
        <f>tbl_EcommerceSales[[#This Row],[Gross_Sales]]-tbl_EcommerceSales[[#This Row],[Discount_Amount]]</f>
        <v>1799</v>
      </c>
      <c r="X134" s="11">
        <f>tbl_EcommerceSales[[#This Row],[Quantity]] * _xlfn.XLOOKUP(tbl_EcommerceSales[[#This Row],[Product_ID]], Product_Master!A:A, Product_Master!F:F)</f>
        <v>950</v>
      </c>
      <c r="Y134" s="11">
        <f>tbl_EcommerceSales[[#This Row],[Net_Revenue]]-tbl_EcommerceSales[[#This Row],[Total_Cost]]</f>
        <v>849</v>
      </c>
      <c r="Z134" s="9">
        <f>IFERROR(#REF!/tbl_EcommerceSales[[#This Row],[Total_Cost]], 0)</f>
        <v>0</v>
      </c>
      <c r="AA134" t="str">
        <f>TEXT(tbl_EcommerceSales[[#This Row],[Order_Date]],"mmm")</f>
        <v>Jan</v>
      </c>
      <c r="AB134">
        <f>YEAR(tbl_EcommerceSales[[#This Row],[Order_Date]])</f>
        <v>2025</v>
      </c>
      <c r="AC134" t="str">
        <f>IF(tbl_EcommerceSales[[#This Row],[Age]]&lt;18,"Under 18",IF(tbl_EcommerceSales[[#This Row],[Age]]&lt;=25,"18-25",IF(tbl_EcommerceSales[[#This Row],[Age]]&lt;=35,"26-35",IF(tbl_EcommerceSales[[#This Row],[Age]]&lt;=45,"36-45",IF(tbl_EcommerceSales[[#This Row],[Age]]&lt;=55,"46-55","56+")))))</f>
        <v>26-35</v>
      </c>
    </row>
    <row r="135" spans="1:29" x14ac:dyDescent="0.35">
      <c r="A135" t="s">
        <v>441</v>
      </c>
      <c r="B135" s="7">
        <v>45671</v>
      </c>
      <c r="C135" t="s">
        <v>442</v>
      </c>
      <c r="D135" t="s">
        <v>102</v>
      </c>
      <c r="E135" t="s">
        <v>48</v>
      </c>
      <c r="F135">
        <v>29</v>
      </c>
      <c r="G135" t="s">
        <v>96</v>
      </c>
      <c r="H135" t="s">
        <v>39</v>
      </c>
      <c r="I135" t="s">
        <v>271</v>
      </c>
      <c r="J135" t="s">
        <v>272</v>
      </c>
      <c r="K135" t="s">
        <v>30</v>
      </c>
      <c r="L135" t="s">
        <v>273</v>
      </c>
      <c r="M135">
        <v>2</v>
      </c>
      <c r="N135" s="2">
        <v>4299</v>
      </c>
      <c r="O135" s="3">
        <v>0.05</v>
      </c>
      <c r="P135" s="2">
        <v>5400</v>
      </c>
      <c r="Q135" t="s">
        <v>44</v>
      </c>
      <c r="R135" t="s">
        <v>33</v>
      </c>
      <c r="S135" t="s">
        <v>34</v>
      </c>
      <c r="T135" s="4">
        <v>3</v>
      </c>
      <c r="U135" s="11">
        <f t="shared" si="2"/>
        <v>8598</v>
      </c>
      <c r="V135" s="11">
        <f>tbl_EcommerceSales[[#This Row],[Gross_Sales]]*tbl_EcommerceSales[[#This Row],[Discount]]</f>
        <v>429.90000000000003</v>
      </c>
      <c r="W135" s="11">
        <f>tbl_EcommerceSales[[#This Row],[Gross_Sales]]-tbl_EcommerceSales[[#This Row],[Discount_Amount]]</f>
        <v>8168.1</v>
      </c>
      <c r="X135" s="11">
        <f>tbl_EcommerceSales[[#This Row],[Quantity]] * _xlfn.XLOOKUP(tbl_EcommerceSales[[#This Row],[Product_ID]], Product_Master!A:A, Product_Master!F:F)</f>
        <v>5400</v>
      </c>
      <c r="Y135" s="11">
        <f>tbl_EcommerceSales[[#This Row],[Net_Revenue]]-tbl_EcommerceSales[[#This Row],[Total_Cost]]</f>
        <v>2768.1000000000004</v>
      </c>
      <c r="Z135" s="9">
        <f>IFERROR(#REF!/tbl_EcommerceSales[[#This Row],[Total_Cost]], 0)</f>
        <v>0</v>
      </c>
      <c r="AA135" t="str">
        <f>TEXT(tbl_EcommerceSales[[#This Row],[Order_Date]],"mmm")</f>
        <v>Jan</v>
      </c>
      <c r="AB135">
        <f>YEAR(tbl_EcommerceSales[[#This Row],[Order_Date]])</f>
        <v>2025</v>
      </c>
      <c r="AC135" t="str">
        <f>IF(tbl_EcommerceSales[[#This Row],[Age]]&lt;18,"Under 18",IF(tbl_EcommerceSales[[#This Row],[Age]]&lt;=25,"18-25",IF(tbl_EcommerceSales[[#This Row],[Age]]&lt;=35,"26-35",IF(tbl_EcommerceSales[[#This Row],[Age]]&lt;=45,"36-45",IF(tbl_EcommerceSales[[#This Row],[Age]]&lt;=55,"46-55","56+")))))</f>
        <v>26-35</v>
      </c>
    </row>
    <row r="136" spans="1:29" x14ac:dyDescent="0.35">
      <c r="A136" t="s">
        <v>443</v>
      </c>
      <c r="B136" s="7">
        <v>45671</v>
      </c>
      <c r="C136" t="s">
        <v>444</v>
      </c>
      <c r="D136" t="s">
        <v>205</v>
      </c>
      <c r="E136" t="s">
        <v>25</v>
      </c>
      <c r="F136">
        <v>18</v>
      </c>
      <c r="G136" t="s">
        <v>61</v>
      </c>
      <c r="H136" t="s">
        <v>27</v>
      </c>
      <c r="I136" t="s">
        <v>338</v>
      </c>
      <c r="J136" t="s">
        <v>339</v>
      </c>
      <c r="K136" t="s">
        <v>55</v>
      </c>
      <c r="L136" t="s">
        <v>56</v>
      </c>
      <c r="M136">
        <v>1</v>
      </c>
      <c r="N136" s="2">
        <v>1499</v>
      </c>
      <c r="O136" s="3">
        <v>0.2</v>
      </c>
      <c r="P136" s="2">
        <v>780</v>
      </c>
      <c r="Q136" t="s">
        <v>319</v>
      </c>
      <c r="R136" t="s">
        <v>33</v>
      </c>
      <c r="S136" t="s">
        <v>57</v>
      </c>
      <c r="T136" s="4">
        <v>5</v>
      </c>
      <c r="U136" s="11">
        <f t="shared" si="2"/>
        <v>1499</v>
      </c>
      <c r="V136" s="11">
        <f>tbl_EcommerceSales[[#This Row],[Gross_Sales]]*tbl_EcommerceSales[[#This Row],[Discount]]</f>
        <v>299.8</v>
      </c>
      <c r="W136" s="11">
        <f>tbl_EcommerceSales[[#This Row],[Gross_Sales]]-tbl_EcommerceSales[[#This Row],[Discount_Amount]]</f>
        <v>1199.2</v>
      </c>
      <c r="X136" s="11">
        <f>tbl_EcommerceSales[[#This Row],[Quantity]] * _xlfn.XLOOKUP(tbl_EcommerceSales[[#This Row],[Product_ID]], Product_Master!A:A, Product_Master!F:F)</f>
        <v>780</v>
      </c>
      <c r="Y136" s="11">
        <f>tbl_EcommerceSales[[#This Row],[Net_Revenue]]-tbl_EcommerceSales[[#This Row],[Total_Cost]]</f>
        <v>419.20000000000005</v>
      </c>
      <c r="Z136" s="9">
        <f>IFERROR(#REF!/tbl_EcommerceSales[[#This Row],[Total_Cost]], 0)</f>
        <v>0</v>
      </c>
      <c r="AA136" t="str">
        <f>TEXT(tbl_EcommerceSales[[#This Row],[Order_Date]],"mmm")</f>
        <v>Jan</v>
      </c>
      <c r="AB136">
        <f>YEAR(tbl_EcommerceSales[[#This Row],[Order_Date]])</f>
        <v>2025</v>
      </c>
      <c r="AC136" t="str">
        <f>IF(tbl_EcommerceSales[[#This Row],[Age]]&lt;18,"Under 18",IF(tbl_EcommerceSales[[#This Row],[Age]]&lt;=25,"18-25",IF(tbl_EcommerceSales[[#This Row],[Age]]&lt;=35,"26-35",IF(tbl_EcommerceSales[[#This Row],[Age]]&lt;=45,"36-45",IF(tbl_EcommerceSales[[#This Row],[Age]]&lt;=55,"46-55","56+")))))</f>
        <v>18-25</v>
      </c>
    </row>
    <row r="137" spans="1:29" x14ac:dyDescent="0.35">
      <c r="A137" t="s">
        <v>445</v>
      </c>
      <c r="B137" s="7">
        <v>45672</v>
      </c>
      <c r="C137" t="s">
        <v>446</v>
      </c>
      <c r="D137" t="s">
        <v>205</v>
      </c>
      <c r="E137" t="s">
        <v>48</v>
      </c>
      <c r="F137">
        <v>24</v>
      </c>
      <c r="G137" t="s">
        <v>107</v>
      </c>
      <c r="H137" t="s">
        <v>39</v>
      </c>
      <c r="I137" t="s">
        <v>271</v>
      </c>
      <c r="J137" t="s">
        <v>272</v>
      </c>
      <c r="K137" t="s">
        <v>30</v>
      </c>
      <c r="L137" t="s">
        <v>273</v>
      </c>
      <c r="M137">
        <v>1</v>
      </c>
      <c r="N137" s="2">
        <v>4299</v>
      </c>
      <c r="O137" s="3">
        <v>0.25</v>
      </c>
      <c r="P137" s="2">
        <v>2700</v>
      </c>
      <c r="Q137" t="s">
        <v>76</v>
      </c>
      <c r="R137" t="s">
        <v>33</v>
      </c>
      <c r="S137" t="s">
        <v>57</v>
      </c>
      <c r="T137" s="4">
        <v>4</v>
      </c>
      <c r="U137" s="11">
        <f t="shared" si="2"/>
        <v>4299</v>
      </c>
      <c r="V137" s="11">
        <f>tbl_EcommerceSales[[#This Row],[Gross_Sales]]*tbl_EcommerceSales[[#This Row],[Discount]]</f>
        <v>1074.75</v>
      </c>
      <c r="W137" s="11">
        <f>tbl_EcommerceSales[[#This Row],[Gross_Sales]]-tbl_EcommerceSales[[#This Row],[Discount_Amount]]</f>
        <v>3224.25</v>
      </c>
      <c r="X137" s="11">
        <f>tbl_EcommerceSales[[#This Row],[Quantity]] * _xlfn.XLOOKUP(tbl_EcommerceSales[[#This Row],[Product_ID]], Product_Master!A:A, Product_Master!F:F)</f>
        <v>2700</v>
      </c>
      <c r="Y137" s="11">
        <f>tbl_EcommerceSales[[#This Row],[Net_Revenue]]-tbl_EcommerceSales[[#This Row],[Total_Cost]]</f>
        <v>524.25</v>
      </c>
      <c r="Z137" s="9">
        <f>IFERROR(#REF!/tbl_EcommerceSales[[#This Row],[Total_Cost]], 0)</f>
        <v>0</v>
      </c>
      <c r="AA137" t="str">
        <f>TEXT(tbl_EcommerceSales[[#This Row],[Order_Date]],"mmm")</f>
        <v>Jan</v>
      </c>
      <c r="AB137">
        <f>YEAR(tbl_EcommerceSales[[#This Row],[Order_Date]])</f>
        <v>2025</v>
      </c>
      <c r="AC137" t="str">
        <f>IF(tbl_EcommerceSales[[#This Row],[Age]]&lt;18,"Under 18",IF(tbl_EcommerceSales[[#This Row],[Age]]&lt;=25,"18-25",IF(tbl_EcommerceSales[[#This Row],[Age]]&lt;=35,"26-35",IF(tbl_EcommerceSales[[#This Row],[Age]]&lt;=45,"36-45",IF(tbl_EcommerceSales[[#This Row],[Age]]&lt;=55,"46-55","56+")))))</f>
        <v>18-25</v>
      </c>
    </row>
    <row r="138" spans="1:29" x14ac:dyDescent="0.35">
      <c r="A138" t="s">
        <v>447</v>
      </c>
      <c r="B138" s="7">
        <v>45672</v>
      </c>
      <c r="C138" t="s">
        <v>448</v>
      </c>
      <c r="D138" t="s">
        <v>269</v>
      </c>
      <c r="E138" t="s">
        <v>48</v>
      </c>
      <c r="F138">
        <v>30</v>
      </c>
      <c r="G138" t="s">
        <v>136</v>
      </c>
      <c r="H138" t="s">
        <v>88</v>
      </c>
      <c r="I138" t="s">
        <v>241</v>
      </c>
      <c r="J138" t="s">
        <v>242</v>
      </c>
      <c r="K138" t="s">
        <v>42</v>
      </c>
      <c r="L138" t="s">
        <v>243</v>
      </c>
      <c r="M138">
        <v>1</v>
      </c>
      <c r="N138" s="2">
        <v>649</v>
      </c>
      <c r="O138" s="3">
        <v>0.15</v>
      </c>
      <c r="P138" s="2">
        <v>290</v>
      </c>
      <c r="Q138" t="s">
        <v>44</v>
      </c>
      <c r="R138" t="s">
        <v>33</v>
      </c>
      <c r="S138" t="s">
        <v>57</v>
      </c>
      <c r="T138" s="4">
        <v>4</v>
      </c>
      <c r="U138" s="11">
        <f t="shared" si="2"/>
        <v>649</v>
      </c>
      <c r="V138" s="11">
        <f>tbl_EcommerceSales[[#This Row],[Gross_Sales]]*tbl_EcommerceSales[[#This Row],[Discount]]</f>
        <v>97.35</v>
      </c>
      <c r="W138" s="11">
        <f>tbl_EcommerceSales[[#This Row],[Gross_Sales]]-tbl_EcommerceSales[[#This Row],[Discount_Amount]]</f>
        <v>551.65</v>
      </c>
      <c r="X138" s="11">
        <f>tbl_EcommerceSales[[#This Row],[Quantity]] * _xlfn.XLOOKUP(tbl_EcommerceSales[[#This Row],[Product_ID]], Product_Master!A:A, Product_Master!F:F)</f>
        <v>290</v>
      </c>
      <c r="Y138" s="11">
        <f>tbl_EcommerceSales[[#This Row],[Net_Revenue]]-tbl_EcommerceSales[[#This Row],[Total_Cost]]</f>
        <v>261.64999999999998</v>
      </c>
      <c r="Z138" s="9">
        <f>IFERROR(#REF!/tbl_EcommerceSales[[#This Row],[Total_Cost]], 0)</f>
        <v>0</v>
      </c>
      <c r="AA138" t="str">
        <f>TEXT(tbl_EcommerceSales[[#This Row],[Order_Date]],"mmm")</f>
        <v>Jan</v>
      </c>
      <c r="AB138">
        <f>YEAR(tbl_EcommerceSales[[#This Row],[Order_Date]])</f>
        <v>2025</v>
      </c>
      <c r="AC138" t="str">
        <f>IF(tbl_EcommerceSales[[#This Row],[Age]]&lt;18,"Under 18",IF(tbl_EcommerceSales[[#This Row],[Age]]&lt;=25,"18-25",IF(tbl_EcommerceSales[[#This Row],[Age]]&lt;=35,"26-35",IF(tbl_EcommerceSales[[#This Row],[Age]]&lt;=45,"36-45",IF(tbl_EcommerceSales[[#This Row],[Age]]&lt;=55,"46-55","56+")))))</f>
        <v>26-35</v>
      </c>
    </row>
    <row r="139" spans="1:29" x14ac:dyDescent="0.35">
      <c r="A139" t="s">
        <v>449</v>
      </c>
      <c r="B139" s="7">
        <v>45672</v>
      </c>
      <c r="C139" t="s">
        <v>450</v>
      </c>
      <c r="D139" t="s">
        <v>60</v>
      </c>
      <c r="E139" t="s">
        <v>25</v>
      </c>
      <c r="F139">
        <v>36</v>
      </c>
      <c r="G139" t="s">
        <v>38</v>
      </c>
      <c r="H139" t="s">
        <v>39</v>
      </c>
      <c r="I139" t="s">
        <v>236</v>
      </c>
      <c r="J139" t="s">
        <v>237</v>
      </c>
      <c r="K139" t="s">
        <v>82</v>
      </c>
      <c r="L139" t="s">
        <v>238</v>
      </c>
      <c r="M139">
        <v>2</v>
      </c>
      <c r="N139" s="2">
        <v>899</v>
      </c>
      <c r="O139" s="3">
        <v>0.05</v>
      </c>
      <c r="P139" s="2">
        <v>960</v>
      </c>
      <c r="Q139" t="s">
        <v>32</v>
      </c>
      <c r="R139" t="s">
        <v>33</v>
      </c>
      <c r="S139" t="s">
        <v>34</v>
      </c>
      <c r="T139" s="4">
        <v>5</v>
      </c>
      <c r="U139" s="11">
        <f t="shared" si="2"/>
        <v>1798</v>
      </c>
      <c r="V139" s="11">
        <f>tbl_EcommerceSales[[#This Row],[Gross_Sales]]*tbl_EcommerceSales[[#This Row],[Discount]]</f>
        <v>89.9</v>
      </c>
      <c r="W139" s="11">
        <f>tbl_EcommerceSales[[#This Row],[Gross_Sales]]-tbl_EcommerceSales[[#This Row],[Discount_Amount]]</f>
        <v>1708.1</v>
      </c>
      <c r="X139" s="11">
        <f>tbl_EcommerceSales[[#This Row],[Quantity]] * _xlfn.XLOOKUP(tbl_EcommerceSales[[#This Row],[Product_ID]], Product_Master!A:A, Product_Master!F:F)</f>
        <v>960</v>
      </c>
      <c r="Y139" s="11">
        <f>tbl_EcommerceSales[[#This Row],[Net_Revenue]]-tbl_EcommerceSales[[#This Row],[Total_Cost]]</f>
        <v>748.09999999999991</v>
      </c>
      <c r="Z139" s="9">
        <f>IFERROR(#REF!/tbl_EcommerceSales[[#This Row],[Total_Cost]], 0)</f>
        <v>0</v>
      </c>
      <c r="AA139" t="str">
        <f>TEXT(tbl_EcommerceSales[[#This Row],[Order_Date]],"mmm")</f>
        <v>Jan</v>
      </c>
      <c r="AB139">
        <f>YEAR(tbl_EcommerceSales[[#This Row],[Order_Date]])</f>
        <v>2025</v>
      </c>
      <c r="AC139" t="str">
        <f>IF(tbl_EcommerceSales[[#This Row],[Age]]&lt;18,"Under 18",IF(tbl_EcommerceSales[[#This Row],[Age]]&lt;=25,"18-25",IF(tbl_EcommerceSales[[#This Row],[Age]]&lt;=35,"26-35",IF(tbl_EcommerceSales[[#This Row],[Age]]&lt;=45,"36-45",IF(tbl_EcommerceSales[[#This Row],[Age]]&lt;=55,"46-55","56+")))))</f>
        <v>36-45</v>
      </c>
    </row>
    <row r="140" spans="1:29" x14ac:dyDescent="0.35">
      <c r="A140" t="s">
        <v>451</v>
      </c>
      <c r="B140" s="7">
        <v>45672</v>
      </c>
      <c r="C140" t="s">
        <v>452</v>
      </c>
      <c r="D140" t="s">
        <v>102</v>
      </c>
      <c r="E140" t="s">
        <v>25</v>
      </c>
      <c r="F140">
        <v>37</v>
      </c>
      <c r="G140" t="s">
        <v>26</v>
      </c>
      <c r="H140" t="s">
        <v>27</v>
      </c>
      <c r="I140" t="s">
        <v>212</v>
      </c>
      <c r="J140" t="s">
        <v>213</v>
      </c>
      <c r="K140" t="s">
        <v>177</v>
      </c>
      <c r="L140" t="s">
        <v>178</v>
      </c>
      <c r="M140">
        <v>1</v>
      </c>
      <c r="N140" s="2">
        <v>2499</v>
      </c>
      <c r="O140" s="3">
        <v>0.1</v>
      </c>
      <c r="P140" s="2">
        <v>1450</v>
      </c>
      <c r="Q140" t="s">
        <v>32</v>
      </c>
      <c r="R140" t="s">
        <v>33</v>
      </c>
      <c r="S140" t="s">
        <v>34</v>
      </c>
      <c r="T140" s="4">
        <v>4</v>
      </c>
      <c r="U140" s="11">
        <f t="shared" si="2"/>
        <v>2499</v>
      </c>
      <c r="V140" s="11">
        <f>tbl_EcommerceSales[[#This Row],[Gross_Sales]]*tbl_EcommerceSales[[#This Row],[Discount]]</f>
        <v>249.9</v>
      </c>
      <c r="W140" s="11">
        <f>tbl_EcommerceSales[[#This Row],[Gross_Sales]]-tbl_EcommerceSales[[#This Row],[Discount_Amount]]</f>
        <v>2249.1</v>
      </c>
      <c r="X140" s="11">
        <f>tbl_EcommerceSales[[#This Row],[Quantity]] * _xlfn.XLOOKUP(tbl_EcommerceSales[[#This Row],[Product_ID]], Product_Master!A:A, Product_Master!F:F)</f>
        <v>1450</v>
      </c>
      <c r="Y140" s="11">
        <f>tbl_EcommerceSales[[#This Row],[Net_Revenue]]-tbl_EcommerceSales[[#This Row],[Total_Cost]]</f>
        <v>799.09999999999991</v>
      </c>
      <c r="Z140" s="9">
        <f>IFERROR(#REF!/tbl_EcommerceSales[[#This Row],[Total_Cost]], 0)</f>
        <v>0</v>
      </c>
      <c r="AA140" t="str">
        <f>TEXT(tbl_EcommerceSales[[#This Row],[Order_Date]],"mmm")</f>
        <v>Jan</v>
      </c>
      <c r="AB140">
        <f>YEAR(tbl_EcommerceSales[[#This Row],[Order_Date]])</f>
        <v>2025</v>
      </c>
      <c r="AC140" t="str">
        <f>IF(tbl_EcommerceSales[[#This Row],[Age]]&lt;18,"Under 18",IF(tbl_EcommerceSales[[#This Row],[Age]]&lt;=25,"18-25",IF(tbl_EcommerceSales[[#This Row],[Age]]&lt;=35,"26-35",IF(tbl_EcommerceSales[[#This Row],[Age]]&lt;=45,"36-45",IF(tbl_EcommerceSales[[#This Row],[Age]]&lt;=55,"46-55","56+")))))</f>
        <v>36-45</v>
      </c>
    </row>
    <row r="141" spans="1:29" x14ac:dyDescent="0.35">
      <c r="A141" t="s">
        <v>453</v>
      </c>
      <c r="B141" s="7">
        <v>45672</v>
      </c>
      <c r="C141" t="s">
        <v>454</v>
      </c>
      <c r="D141" t="s">
        <v>79</v>
      </c>
      <c r="E141" t="s">
        <v>25</v>
      </c>
      <c r="F141">
        <v>32</v>
      </c>
      <c r="G141" t="s">
        <v>186</v>
      </c>
      <c r="H141" t="s">
        <v>72</v>
      </c>
      <c r="I141" t="s">
        <v>80</v>
      </c>
      <c r="J141" t="s">
        <v>81</v>
      </c>
      <c r="K141" t="s">
        <v>82</v>
      </c>
      <c r="L141" t="s">
        <v>83</v>
      </c>
      <c r="M141">
        <v>2</v>
      </c>
      <c r="N141" s="2">
        <v>2499</v>
      </c>
      <c r="O141" s="3">
        <v>0.05</v>
      </c>
      <c r="P141" s="2">
        <v>3100</v>
      </c>
      <c r="Q141" t="s">
        <v>32</v>
      </c>
      <c r="R141" t="s">
        <v>33</v>
      </c>
      <c r="S141" t="s">
        <v>57</v>
      </c>
      <c r="T141" s="4">
        <v>5</v>
      </c>
      <c r="U141" s="11">
        <f t="shared" si="2"/>
        <v>4998</v>
      </c>
      <c r="V141" s="11">
        <f>tbl_EcommerceSales[[#This Row],[Gross_Sales]]*tbl_EcommerceSales[[#This Row],[Discount]]</f>
        <v>249.9</v>
      </c>
      <c r="W141" s="11">
        <f>tbl_EcommerceSales[[#This Row],[Gross_Sales]]-tbl_EcommerceSales[[#This Row],[Discount_Amount]]</f>
        <v>4748.1000000000004</v>
      </c>
      <c r="X141" s="11">
        <f>tbl_EcommerceSales[[#This Row],[Quantity]] * _xlfn.XLOOKUP(tbl_EcommerceSales[[#This Row],[Product_ID]], Product_Master!A:A, Product_Master!F:F)</f>
        <v>3100</v>
      </c>
      <c r="Y141" s="11">
        <f>tbl_EcommerceSales[[#This Row],[Net_Revenue]]-tbl_EcommerceSales[[#This Row],[Total_Cost]]</f>
        <v>1648.1000000000004</v>
      </c>
      <c r="Z141" s="9">
        <f>IFERROR(#REF!/tbl_EcommerceSales[[#This Row],[Total_Cost]], 0)</f>
        <v>0</v>
      </c>
      <c r="AA141" t="str">
        <f>TEXT(tbl_EcommerceSales[[#This Row],[Order_Date]],"mmm")</f>
        <v>Jan</v>
      </c>
      <c r="AB141">
        <f>YEAR(tbl_EcommerceSales[[#This Row],[Order_Date]])</f>
        <v>2025</v>
      </c>
      <c r="AC141" t="str">
        <f>IF(tbl_EcommerceSales[[#This Row],[Age]]&lt;18,"Under 18",IF(tbl_EcommerceSales[[#This Row],[Age]]&lt;=25,"18-25",IF(tbl_EcommerceSales[[#This Row],[Age]]&lt;=35,"26-35",IF(tbl_EcommerceSales[[#This Row],[Age]]&lt;=45,"36-45",IF(tbl_EcommerceSales[[#This Row],[Age]]&lt;=55,"46-55","56+")))))</f>
        <v>26-35</v>
      </c>
    </row>
    <row r="142" spans="1:29" x14ac:dyDescent="0.35">
      <c r="A142" t="s">
        <v>455</v>
      </c>
      <c r="B142" s="7">
        <v>45672</v>
      </c>
      <c r="C142" t="s">
        <v>456</v>
      </c>
      <c r="D142" t="s">
        <v>116</v>
      </c>
      <c r="E142" t="s">
        <v>48</v>
      </c>
      <c r="F142">
        <v>44</v>
      </c>
      <c r="G142" t="s">
        <v>136</v>
      </c>
      <c r="H142" t="s">
        <v>88</v>
      </c>
      <c r="I142" t="s">
        <v>241</v>
      </c>
      <c r="J142" t="s">
        <v>242</v>
      </c>
      <c r="K142" t="s">
        <v>42</v>
      </c>
      <c r="L142" t="s">
        <v>243</v>
      </c>
      <c r="M142">
        <v>1</v>
      </c>
      <c r="N142" s="2">
        <v>649</v>
      </c>
      <c r="O142" s="3">
        <v>0.05</v>
      </c>
      <c r="P142" s="2">
        <v>290</v>
      </c>
      <c r="Q142" t="s">
        <v>32</v>
      </c>
      <c r="R142" t="s">
        <v>33</v>
      </c>
      <c r="S142" t="s">
        <v>34</v>
      </c>
      <c r="T142" s="4">
        <v>4</v>
      </c>
      <c r="U142" s="11">
        <f t="shared" si="2"/>
        <v>649</v>
      </c>
      <c r="V142" s="11">
        <f>tbl_EcommerceSales[[#This Row],[Gross_Sales]]*tbl_EcommerceSales[[#This Row],[Discount]]</f>
        <v>32.450000000000003</v>
      </c>
      <c r="W142" s="11">
        <f>tbl_EcommerceSales[[#This Row],[Gross_Sales]]-tbl_EcommerceSales[[#This Row],[Discount_Amount]]</f>
        <v>616.54999999999995</v>
      </c>
      <c r="X142" s="11">
        <f>tbl_EcommerceSales[[#This Row],[Quantity]] * _xlfn.XLOOKUP(tbl_EcommerceSales[[#This Row],[Product_ID]], Product_Master!A:A, Product_Master!F:F)</f>
        <v>290</v>
      </c>
      <c r="Y142" s="11">
        <f>tbl_EcommerceSales[[#This Row],[Net_Revenue]]-tbl_EcommerceSales[[#This Row],[Total_Cost]]</f>
        <v>326.54999999999995</v>
      </c>
      <c r="Z142" s="9">
        <f>IFERROR(#REF!/tbl_EcommerceSales[[#This Row],[Total_Cost]], 0)</f>
        <v>0</v>
      </c>
      <c r="AA142" t="str">
        <f>TEXT(tbl_EcommerceSales[[#This Row],[Order_Date]],"mmm")</f>
        <v>Jan</v>
      </c>
      <c r="AB142">
        <f>YEAR(tbl_EcommerceSales[[#This Row],[Order_Date]])</f>
        <v>2025</v>
      </c>
      <c r="AC142" t="str">
        <f>IF(tbl_EcommerceSales[[#This Row],[Age]]&lt;18,"Under 18",IF(tbl_EcommerceSales[[#This Row],[Age]]&lt;=25,"18-25",IF(tbl_EcommerceSales[[#This Row],[Age]]&lt;=35,"26-35",IF(tbl_EcommerceSales[[#This Row],[Age]]&lt;=45,"36-45",IF(tbl_EcommerceSales[[#This Row],[Age]]&lt;=55,"46-55","56+")))))</f>
        <v>36-45</v>
      </c>
    </row>
    <row r="143" spans="1:29" x14ac:dyDescent="0.35">
      <c r="A143" t="s">
        <v>457</v>
      </c>
      <c r="B143" s="7">
        <v>45672</v>
      </c>
      <c r="C143" t="s">
        <v>458</v>
      </c>
      <c r="D143" t="s">
        <v>312</v>
      </c>
      <c r="E143" t="s">
        <v>25</v>
      </c>
      <c r="F143">
        <v>40</v>
      </c>
      <c r="G143" t="s">
        <v>289</v>
      </c>
      <c r="H143" t="s">
        <v>88</v>
      </c>
      <c r="I143" t="s">
        <v>111</v>
      </c>
      <c r="J143" t="s">
        <v>112</v>
      </c>
      <c r="K143" t="s">
        <v>55</v>
      </c>
      <c r="L143" t="s">
        <v>113</v>
      </c>
      <c r="M143">
        <v>2</v>
      </c>
      <c r="N143" s="2">
        <v>1799</v>
      </c>
      <c r="O143" s="3">
        <v>0.15</v>
      </c>
      <c r="P143" s="2">
        <v>1900</v>
      </c>
      <c r="Q143" t="s">
        <v>76</v>
      </c>
      <c r="R143" t="s">
        <v>33</v>
      </c>
      <c r="S143" t="s">
        <v>34</v>
      </c>
      <c r="T143" s="4">
        <v>3</v>
      </c>
      <c r="U143" s="11">
        <f t="shared" si="2"/>
        <v>3598</v>
      </c>
      <c r="V143" s="11">
        <f>tbl_EcommerceSales[[#This Row],[Gross_Sales]]*tbl_EcommerceSales[[#This Row],[Discount]]</f>
        <v>539.69999999999993</v>
      </c>
      <c r="W143" s="11">
        <f>tbl_EcommerceSales[[#This Row],[Gross_Sales]]-tbl_EcommerceSales[[#This Row],[Discount_Amount]]</f>
        <v>3058.3</v>
      </c>
      <c r="X143" s="11">
        <f>tbl_EcommerceSales[[#This Row],[Quantity]] * _xlfn.XLOOKUP(tbl_EcommerceSales[[#This Row],[Product_ID]], Product_Master!A:A, Product_Master!F:F)</f>
        <v>1900</v>
      </c>
      <c r="Y143" s="11">
        <f>tbl_EcommerceSales[[#This Row],[Net_Revenue]]-tbl_EcommerceSales[[#This Row],[Total_Cost]]</f>
        <v>1158.3000000000002</v>
      </c>
      <c r="Z143" s="9">
        <f>IFERROR(#REF!/tbl_EcommerceSales[[#This Row],[Total_Cost]], 0)</f>
        <v>0</v>
      </c>
      <c r="AA143" t="str">
        <f>TEXT(tbl_EcommerceSales[[#This Row],[Order_Date]],"mmm")</f>
        <v>Jan</v>
      </c>
      <c r="AB143">
        <f>YEAR(tbl_EcommerceSales[[#This Row],[Order_Date]])</f>
        <v>2025</v>
      </c>
      <c r="AC143" t="str">
        <f>IF(tbl_EcommerceSales[[#This Row],[Age]]&lt;18,"Under 18",IF(tbl_EcommerceSales[[#This Row],[Age]]&lt;=25,"18-25",IF(tbl_EcommerceSales[[#This Row],[Age]]&lt;=35,"26-35",IF(tbl_EcommerceSales[[#This Row],[Age]]&lt;=45,"36-45",IF(tbl_EcommerceSales[[#This Row],[Age]]&lt;=55,"46-55","56+")))))</f>
        <v>36-45</v>
      </c>
    </row>
    <row r="144" spans="1:29" x14ac:dyDescent="0.35">
      <c r="A144" t="s">
        <v>459</v>
      </c>
      <c r="B144" s="7">
        <v>45672</v>
      </c>
      <c r="C144" t="s">
        <v>375</v>
      </c>
      <c r="D144" t="s">
        <v>79</v>
      </c>
      <c r="E144" t="s">
        <v>25</v>
      </c>
      <c r="F144">
        <v>39</v>
      </c>
      <c r="G144" t="s">
        <v>99</v>
      </c>
      <c r="H144" t="s">
        <v>88</v>
      </c>
      <c r="I144" t="s">
        <v>53</v>
      </c>
      <c r="J144" t="s">
        <v>54</v>
      </c>
      <c r="K144" t="s">
        <v>55</v>
      </c>
      <c r="L144" t="s">
        <v>56</v>
      </c>
      <c r="M144">
        <v>4</v>
      </c>
      <c r="N144" s="2">
        <v>799</v>
      </c>
      <c r="O144" s="3">
        <v>0.25</v>
      </c>
      <c r="P144" s="2">
        <v>1560</v>
      </c>
      <c r="Q144" t="s">
        <v>156</v>
      </c>
      <c r="R144" t="s">
        <v>33</v>
      </c>
      <c r="S144" t="s">
        <v>34</v>
      </c>
      <c r="T144" s="4">
        <v>3</v>
      </c>
      <c r="U144" s="11">
        <f t="shared" si="2"/>
        <v>3196</v>
      </c>
      <c r="V144" s="11">
        <f>tbl_EcommerceSales[[#This Row],[Gross_Sales]]*tbl_EcommerceSales[[#This Row],[Discount]]</f>
        <v>799</v>
      </c>
      <c r="W144" s="11">
        <f>tbl_EcommerceSales[[#This Row],[Gross_Sales]]-tbl_EcommerceSales[[#This Row],[Discount_Amount]]</f>
        <v>2397</v>
      </c>
      <c r="X144" s="11">
        <f>tbl_EcommerceSales[[#This Row],[Quantity]] * _xlfn.XLOOKUP(tbl_EcommerceSales[[#This Row],[Product_ID]], Product_Master!A:A, Product_Master!F:F)</f>
        <v>1560</v>
      </c>
      <c r="Y144" s="11">
        <f>tbl_EcommerceSales[[#This Row],[Net_Revenue]]-tbl_EcommerceSales[[#This Row],[Total_Cost]]</f>
        <v>837</v>
      </c>
      <c r="Z144" s="9">
        <f>IFERROR(#REF!/tbl_EcommerceSales[[#This Row],[Total_Cost]], 0)</f>
        <v>0</v>
      </c>
      <c r="AA144" t="str">
        <f>TEXT(tbl_EcommerceSales[[#This Row],[Order_Date]],"mmm")</f>
        <v>Jan</v>
      </c>
      <c r="AB144">
        <f>YEAR(tbl_EcommerceSales[[#This Row],[Order_Date]])</f>
        <v>2025</v>
      </c>
      <c r="AC144" t="str">
        <f>IF(tbl_EcommerceSales[[#This Row],[Age]]&lt;18,"Under 18",IF(tbl_EcommerceSales[[#This Row],[Age]]&lt;=25,"18-25",IF(tbl_EcommerceSales[[#This Row],[Age]]&lt;=35,"26-35",IF(tbl_EcommerceSales[[#This Row],[Age]]&lt;=45,"36-45",IF(tbl_EcommerceSales[[#This Row],[Age]]&lt;=55,"46-55","56+")))))</f>
        <v>36-45</v>
      </c>
    </row>
    <row r="145" spans="1:29" x14ac:dyDescent="0.35">
      <c r="A145" t="s">
        <v>460</v>
      </c>
      <c r="B145" s="7">
        <v>45672</v>
      </c>
      <c r="C145" t="s">
        <v>461</v>
      </c>
      <c r="D145" t="s">
        <v>170</v>
      </c>
      <c r="E145" t="s">
        <v>25</v>
      </c>
      <c r="F145">
        <v>32</v>
      </c>
      <c r="G145" t="s">
        <v>136</v>
      </c>
      <c r="H145" t="s">
        <v>88</v>
      </c>
      <c r="I145" t="s">
        <v>290</v>
      </c>
      <c r="J145" t="s">
        <v>291</v>
      </c>
      <c r="K145" t="s">
        <v>30</v>
      </c>
      <c r="L145" t="s">
        <v>31</v>
      </c>
      <c r="M145">
        <v>1</v>
      </c>
      <c r="N145" s="2">
        <v>3499</v>
      </c>
      <c r="O145" s="3">
        <v>0.1</v>
      </c>
      <c r="P145" s="2">
        <v>2250</v>
      </c>
      <c r="Q145" t="s">
        <v>76</v>
      </c>
      <c r="R145" t="s">
        <v>33</v>
      </c>
      <c r="S145" t="s">
        <v>34</v>
      </c>
      <c r="T145" s="4">
        <v>3</v>
      </c>
      <c r="U145" s="11">
        <f t="shared" si="2"/>
        <v>3499</v>
      </c>
      <c r="V145" s="11">
        <f>tbl_EcommerceSales[[#This Row],[Gross_Sales]]*tbl_EcommerceSales[[#This Row],[Discount]]</f>
        <v>349.90000000000003</v>
      </c>
      <c r="W145" s="11">
        <f>tbl_EcommerceSales[[#This Row],[Gross_Sales]]-tbl_EcommerceSales[[#This Row],[Discount_Amount]]</f>
        <v>3149.1</v>
      </c>
      <c r="X145" s="11">
        <f>tbl_EcommerceSales[[#This Row],[Quantity]] * _xlfn.XLOOKUP(tbl_EcommerceSales[[#This Row],[Product_ID]], Product_Master!A:A, Product_Master!F:F)</f>
        <v>2250</v>
      </c>
      <c r="Y145" s="11">
        <f>tbl_EcommerceSales[[#This Row],[Net_Revenue]]-tbl_EcommerceSales[[#This Row],[Total_Cost]]</f>
        <v>899.09999999999991</v>
      </c>
      <c r="Z145" s="9">
        <f>IFERROR(#REF!/tbl_EcommerceSales[[#This Row],[Total_Cost]], 0)</f>
        <v>0</v>
      </c>
      <c r="AA145" t="str">
        <f>TEXT(tbl_EcommerceSales[[#This Row],[Order_Date]],"mmm")</f>
        <v>Jan</v>
      </c>
      <c r="AB145">
        <f>YEAR(tbl_EcommerceSales[[#This Row],[Order_Date]])</f>
        <v>2025</v>
      </c>
      <c r="AC145" t="str">
        <f>IF(tbl_EcommerceSales[[#This Row],[Age]]&lt;18,"Under 18",IF(tbl_EcommerceSales[[#This Row],[Age]]&lt;=25,"18-25",IF(tbl_EcommerceSales[[#This Row],[Age]]&lt;=35,"26-35",IF(tbl_EcommerceSales[[#This Row],[Age]]&lt;=45,"36-45",IF(tbl_EcommerceSales[[#This Row],[Age]]&lt;=55,"46-55","56+")))))</f>
        <v>26-35</v>
      </c>
    </row>
    <row r="146" spans="1:29" x14ac:dyDescent="0.35">
      <c r="A146" t="s">
        <v>462</v>
      </c>
      <c r="B146" s="7">
        <v>45673</v>
      </c>
      <c r="C146" t="s">
        <v>463</v>
      </c>
      <c r="D146" t="s">
        <v>116</v>
      </c>
      <c r="E146" t="s">
        <v>25</v>
      </c>
      <c r="F146">
        <v>31</v>
      </c>
      <c r="G146" t="s">
        <v>246</v>
      </c>
      <c r="H146" t="s">
        <v>27</v>
      </c>
      <c r="I146" t="s">
        <v>117</v>
      </c>
      <c r="J146" t="s">
        <v>118</v>
      </c>
      <c r="K146" t="s">
        <v>82</v>
      </c>
      <c r="L146" t="s">
        <v>119</v>
      </c>
      <c r="M146">
        <v>5</v>
      </c>
      <c r="N146" s="2">
        <v>3299</v>
      </c>
      <c r="O146" s="3">
        <v>0.05</v>
      </c>
      <c r="P146" s="2">
        <v>10500</v>
      </c>
      <c r="Q146" t="s">
        <v>44</v>
      </c>
      <c r="R146" t="s">
        <v>93</v>
      </c>
      <c r="S146" t="s">
        <v>34</v>
      </c>
      <c r="T146" s="4">
        <v>3</v>
      </c>
      <c r="U146" s="11">
        <f t="shared" si="2"/>
        <v>16495</v>
      </c>
      <c r="V146" s="11">
        <f>tbl_EcommerceSales[[#This Row],[Gross_Sales]]*tbl_EcommerceSales[[#This Row],[Discount]]</f>
        <v>824.75</v>
      </c>
      <c r="W146" s="11">
        <f>tbl_EcommerceSales[[#This Row],[Gross_Sales]]-tbl_EcommerceSales[[#This Row],[Discount_Amount]]</f>
        <v>15670.25</v>
      </c>
      <c r="X146" s="11">
        <f>tbl_EcommerceSales[[#This Row],[Quantity]] * _xlfn.XLOOKUP(tbl_EcommerceSales[[#This Row],[Product_ID]], Product_Master!A:A, Product_Master!F:F)</f>
        <v>10500</v>
      </c>
      <c r="Y146" s="11">
        <f>tbl_EcommerceSales[[#This Row],[Net_Revenue]]-tbl_EcommerceSales[[#This Row],[Total_Cost]]</f>
        <v>5170.25</v>
      </c>
      <c r="Z146" s="9">
        <f>IFERROR(#REF!/tbl_EcommerceSales[[#This Row],[Total_Cost]], 0)</f>
        <v>0</v>
      </c>
      <c r="AA146" t="str">
        <f>TEXT(tbl_EcommerceSales[[#This Row],[Order_Date]],"mmm")</f>
        <v>Jan</v>
      </c>
      <c r="AB146">
        <f>YEAR(tbl_EcommerceSales[[#This Row],[Order_Date]])</f>
        <v>2025</v>
      </c>
      <c r="AC146" t="str">
        <f>IF(tbl_EcommerceSales[[#This Row],[Age]]&lt;18,"Under 18",IF(tbl_EcommerceSales[[#This Row],[Age]]&lt;=25,"18-25",IF(tbl_EcommerceSales[[#This Row],[Age]]&lt;=35,"26-35",IF(tbl_EcommerceSales[[#This Row],[Age]]&lt;=45,"36-45",IF(tbl_EcommerceSales[[#This Row],[Age]]&lt;=55,"46-55","56+")))))</f>
        <v>26-35</v>
      </c>
    </row>
    <row r="147" spans="1:29" x14ac:dyDescent="0.35">
      <c r="A147" t="s">
        <v>464</v>
      </c>
      <c r="B147" s="7">
        <v>45673</v>
      </c>
      <c r="C147" t="s">
        <v>465</v>
      </c>
      <c r="D147" t="s">
        <v>51</v>
      </c>
      <c r="E147" t="s">
        <v>48</v>
      </c>
      <c r="F147">
        <v>37</v>
      </c>
      <c r="G147" t="s">
        <v>71</v>
      </c>
      <c r="H147" t="s">
        <v>72</v>
      </c>
      <c r="I147" t="s">
        <v>111</v>
      </c>
      <c r="J147" t="s">
        <v>112</v>
      </c>
      <c r="K147" t="s">
        <v>55</v>
      </c>
      <c r="L147" t="s">
        <v>113</v>
      </c>
      <c r="M147">
        <v>1</v>
      </c>
      <c r="N147" s="2">
        <v>1799</v>
      </c>
      <c r="O147" s="3">
        <v>0</v>
      </c>
      <c r="P147" s="2">
        <v>950</v>
      </c>
      <c r="Q147" t="s">
        <v>319</v>
      </c>
      <c r="R147" t="s">
        <v>33</v>
      </c>
      <c r="S147" t="s">
        <v>57</v>
      </c>
      <c r="T147" s="4">
        <v>4</v>
      </c>
      <c r="U147" s="11">
        <f t="shared" si="2"/>
        <v>1799</v>
      </c>
      <c r="V147" s="11">
        <f>tbl_EcommerceSales[[#This Row],[Gross_Sales]]*tbl_EcommerceSales[[#This Row],[Discount]]</f>
        <v>0</v>
      </c>
      <c r="W147" s="11">
        <f>tbl_EcommerceSales[[#This Row],[Gross_Sales]]-tbl_EcommerceSales[[#This Row],[Discount_Amount]]</f>
        <v>1799</v>
      </c>
      <c r="X147" s="11">
        <f>tbl_EcommerceSales[[#This Row],[Quantity]] * _xlfn.XLOOKUP(tbl_EcommerceSales[[#This Row],[Product_ID]], Product_Master!A:A, Product_Master!F:F)</f>
        <v>950</v>
      </c>
      <c r="Y147" s="11">
        <f>tbl_EcommerceSales[[#This Row],[Net_Revenue]]-tbl_EcommerceSales[[#This Row],[Total_Cost]]</f>
        <v>849</v>
      </c>
      <c r="Z147" s="9">
        <f>IFERROR(#REF!/tbl_EcommerceSales[[#This Row],[Total_Cost]], 0)</f>
        <v>0</v>
      </c>
      <c r="AA147" t="str">
        <f>TEXT(tbl_EcommerceSales[[#This Row],[Order_Date]],"mmm")</f>
        <v>Jan</v>
      </c>
      <c r="AB147">
        <f>YEAR(tbl_EcommerceSales[[#This Row],[Order_Date]])</f>
        <v>2025</v>
      </c>
      <c r="AC147" t="str">
        <f>IF(tbl_EcommerceSales[[#This Row],[Age]]&lt;18,"Under 18",IF(tbl_EcommerceSales[[#This Row],[Age]]&lt;=25,"18-25",IF(tbl_EcommerceSales[[#This Row],[Age]]&lt;=35,"26-35",IF(tbl_EcommerceSales[[#This Row],[Age]]&lt;=45,"36-45",IF(tbl_EcommerceSales[[#This Row],[Age]]&lt;=55,"46-55","56+")))))</f>
        <v>36-45</v>
      </c>
    </row>
    <row r="148" spans="1:29" x14ac:dyDescent="0.35">
      <c r="A148" t="s">
        <v>466</v>
      </c>
      <c r="B148" s="7">
        <v>45673</v>
      </c>
      <c r="C148" t="s">
        <v>467</v>
      </c>
      <c r="D148" t="s">
        <v>254</v>
      </c>
      <c r="E148" t="s">
        <v>25</v>
      </c>
      <c r="F148">
        <v>24</v>
      </c>
      <c r="G148" t="s">
        <v>155</v>
      </c>
      <c r="H148" t="s">
        <v>88</v>
      </c>
      <c r="I148" t="s">
        <v>271</v>
      </c>
      <c r="J148" t="s">
        <v>272</v>
      </c>
      <c r="K148" t="s">
        <v>30</v>
      </c>
      <c r="L148" t="s">
        <v>273</v>
      </c>
      <c r="M148">
        <v>2</v>
      </c>
      <c r="N148" s="2">
        <v>4299</v>
      </c>
      <c r="O148" s="3">
        <v>0.05</v>
      </c>
      <c r="P148" s="2">
        <v>5400</v>
      </c>
      <c r="Q148" t="s">
        <v>123</v>
      </c>
      <c r="R148" t="s">
        <v>33</v>
      </c>
      <c r="S148" t="s">
        <v>57</v>
      </c>
      <c r="T148" s="4">
        <v>4</v>
      </c>
      <c r="U148" s="11">
        <f t="shared" si="2"/>
        <v>8598</v>
      </c>
      <c r="V148" s="11">
        <f>tbl_EcommerceSales[[#This Row],[Gross_Sales]]*tbl_EcommerceSales[[#This Row],[Discount]]</f>
        <v>429.90000000000003</v>
      </c>
      <c r="W148" s="11">
        <f>tbl_EcommerceSales[[#This Row],[Gross_Sales]]-tbl_EcommerceSales[[#This Row],[Discount_Amount]]</f>
        <v>8168.1</v>
      </c>
      <c r="X148" s="11">
        <f>tbl_EcommerceSales[[#This Row],[Quantity]] * _xlfn.XLOOKUP(tbl_EcommerceSales[[#This Row],[Product_ID]], Product_Master!A:A, Product_Master!F:F)</f>
        <v>5400</v>
      </c>
      <c r="Y148" s="11">
        <f>tbl_EcommerceSales[[#This Row],[Net_Revenue]]-tbl_EcommerceSales[[#This Row],[Total_Cost]]</f>
        <v>2768.1000000000004</v>
      </c>
      <c r="Z148" s="9">
        <f>IFERROR(#REF!/tbl_EcommerceSales[[#This Row],[Total_Cost]], 0)</f>
        <v>0</v>
      </c>
      <c r="AA148" t="str">
        <f>TEXT(tbl_EcommerceSales[[#This Row],[Order_Date]],"mmm")</f>
        <v>Jan</v>
      </c>
      <c r="AB148">
        <f>YEAR(tbl_EcommerceSales[[#This Row],[Order_Date]])</f>
        <v>2025</v>
      </c>
      <c r="AC148" t="str">
        <f>IF(tbl_EcommerceSales[[#This Row],[Age]]&lt;18,"Under 18",IF(tbl_EcommerceSales[[#This Row],[Age]]&lt;=25,"18-25",IF(tbl_EcommerceSales[[#This Row],[Age]]&lt;=35,"26-35",IF(tbl_EcommerceSales[[#This Row],[Age]]&lt;=45,"36-45",IF(tbl_EcommerceSales[[#This Row],[Age]]&lt;=55,"46-55","56+")))))</f>
        <v>18-25</v>
      </c>
    </row>
    <row r="149" spans="1:29" x14ac:dyDescent="0.35">
      <c r="A149" t="s">
        <v>468</v>
      </c>
      <c r="B149" s="7">
        <v>45673</v>
      </c>
      <c r="C149" t="s">
        <v>469</v>
      </c>
      <c r="D149" t="s">
        <v>130</v>
      </c>
      <c r="E149" t="s">
        <v>48</v>
      </c>
      <c r="F149">
        <v>34</v>
      </c>
      <c r="G149" t="s">
        <v>107</v>
      </c>
      <c r="H149" t="s">
        <v>39</v>
      </c>
      <c r="I149" t="s">
        <v>276</v>
      </c>
      <c r="J149" t="s">
        <v>277</v>
      </c>
      <c r="K149" t="s">
        <v>30</v>
      </c>
      <c r="L149" t="s">
        <v>278</v>
      </c>
      <c r="M149">
        <v>2</v>
      </c>
      <c r="N149" s="2">
        <v>1599</v>
      </c>
      <c r="O149" s="3">
        <v>0.15</v>
      </c>
      <c r="P149" s="2">
        <v>1700</v>
      </c>
      <c r="Q149" t="s">
        <v>123</v>
      </c>
      <c r="R149" t="s">
        <v>162</v>
      </c>
      <c r="S149" t="s">
        <v>57</v>
      </c>
      <c r="T149" s="4"/>
      <c r="U149" s="11">
        <f t="shared" si="2"/>
        <v>3198</v>
      </c>
      <c r="V149" s="11">
        <f>tbl_EcommerceSales[[#This Row],[Gross_Sales]]*tbl_EcommerceSales[[#This Row],[Discount]]</f>
        <v>479.7</v>
      </c>
      <c r="W149" s="11">
        <f>tbl_EcommerceSales[[#This Row],[Gross_Sales]]-tbl_EcommerceSales[[#This Row],[Discount_Amount]]</f>
        <v>2718.3</v>
      </c>
      <c r="X149" s="11">
        <f>tbl_EcommerceSales[[#This Row],[Quantity]] * _xlfn.XLOOKUP(tbl_EcommerceSales[[#This Row],[Product_ID]], Product_Master!A:A, Product_Master!F:F)</f>
        <v>1700</v>
      </c>
      <c r="Y149" s="11">
        <f>tbl_EcommerceSales[[#This Row],[Net_Revenue]]-tbl_EcommerceSales[[#This Row],[Total_Cost]]</f>
        <v>1018.3000000000002</v>
      </c>
      <c r="Z149" s="9">
        <f>IFERROR(#REF!/tbl_EcommerceSales[[#This Row],[Total_Cost]], 0)</f>
        <v>0</v>
      </c>
      <c r="AA149" t="str">
        <f>TEXT(tbl_EcommerceSales[[#This Row],[Order_Date]],"mmm")</f>
        <v>Jan</v>
      </c>
      <c r="AB149">
        <f>YEAR(tbl_EcommerceSales[[#This Row],[Order_Date]])</f>
        <v>2025</v>
      </c>
      <c r="AC149" t="str">
        <f>IF(tbl_EcommerceSales[[#This Row],[Age]]&lt;18,"Under 18",IF(tbl_EcommerceSales[[#This Row],[Age]]&lt;=25,"18-25",IF(tbl_EcommerceSales[[#This Row],[Age]]&lt;=35,"26-35",IF(tbl_EcommerceSales[[#This Row],[Age]]&lt;=45,"36-45",IF(tbl_EcommerceSales[[#This Row],[Age]]&lt;=55,"46-55","56+")))))</f>
        <v>26-35</v>
      </c>
    </row>
    <row r="150" spans="1:29" x14ac:dyDescent="0.35">
      <c r="A150" t="s">
        <v>470</v>
      </c>
      <c r="B150" s="7">
        <v>45673</v>
      </c>
      <c r="C150" t="s">
        <v>471</v>
      </c>
      <c r="D150" t="s">
        <v>195</v>
      </c>
      <c r="E150" t="s">
        <v>48</v>
      </c>
      <c r="F150">
        <v>42</v>
      </c>
      <c r="G150" t="s">
        <v>270</v>
      </c>
      <c r="H150" t="s">
        <v>72</v>
      </c>
      <c r="I150" t="s">
        <v>117</v>
      </c>
      <c r="J150" t="s">
        <v>118</v>
      </c>
      <c r="K150" t="s">
        <v>82</v>
      </c>
      <c r="L150" t="s">
        <v>119</v>
      </c>
      <c r="M150">
        <v>5</v>
      </c>
      <c r="N150" s="2">
        <v>3299</v>
      </c>
      <c r="O150" s="3">
        <v>0.05</v>
      </c>
      <c r="P150" s="2">
        <v>10500</v>
      </c>
      <c r="Q150" t="s">
        <v>32</v>
      </c>
      <c r="R150" t="s">
        <v>33</v>
      </c>
      <c r="S150" t="s">
        <v>57</v>
      </c>
      <c r="T150" s="4">
        <v>4</v>
      </c>
      <c r="U150" s="11">
        <f t="shared" si="2"/>
        <v>16495</v>
      </c>
      <c r="V150" s="11">
        <f>tbl_EcommerceSales[[#This Row],[Gross_Sales]]*tbl_EcommerceSales[[#This Row],[Discount]]</f>
        <v>824.75</v>
      </c>
      <c r="W150" s="11">
        <f>tbl_EcommerceSales[[#This Row],[Gross_Sales]]-tbl_EcommerceSales[[#This Row],[Discount_Amount]]</f>
        <v>15670.25</v>
      </c>
      <c r="X150" s="11">
        <f>tbl_EcommerceSales[[#This Row],[Quantity]] * _xlfn.XLOOKUP(tbl_EcommerceSales[[#This Row],[Product_ID]], Product_Master!A:A, Product_Master!F:F)</f>
        <v>10500</v>
      </c>
      <c r="Y150" s="11">
        <f>tbl_EcommerceSales[[#This Row],[Net_Revenue]]-tbl_EcommerceSales[[#This Row],[Total_Cost]]</f>
        <v>5170.25</v>
      </c>
      <c r="Z150" s="9">
        <f>IFERROR(#REF!/tbl_EcommerceSales[[#This Row],[Total_Cost]], 0)</f>
        <v>0</v>
      </c>
      <c r="AA150" t="str">
        <f>TEXT(tbl_EcommerceSales[[#This Row],[Order_Date]],"mmm")</f>
        <v>Jan</v>
      </c>
      <c r="AB150">
        <f>YEAR(tbl_EcommerceSales[[#This Row],[Order_Date]])</f>
        <v>2025</v>
      </c>
      <c r="AC150" t="str">
        <f>IF(tbl_EcommerceSales[[#This Row],[Age]]&lt;18,"Under 18",IF(tbl_EcommerceSales[[#This Row],[Age]]&lt;=25,"18-25",IF(tbl_EcommerceSales[[#This Row],[Age]]&lt;=35,"26-35",IF(tbl_EcommerceSales[[#This Row],[Age]]&lt;=45,"36-45",IF(tbl_EcommerceSales[[#This Row],[Age]]&lt;=55,"46-55","56+")))))</f>
        <v>36-45</v>
      </c>
    </row>
    <row r="151" spans="1:29" x14ac:dyDescent="0.35">
      <c r="A151" t="s">
        <v>472</v>
      </c>
      <c r="B151" s="7">
        <v>45673</v>
      </c>
      <c r="C151" t="s">
        <v>473</v>
      </c>
      <c r="D151" t="s">
        <v>116</v>
      </c>
      <c r="E151" t="s">
        <v>48</v>
      </c>
      <c r="F151">
        <v>42</v>
      </c>
      <c r="G151" t="s">
        <v>211</v>
      </c>
      <c r="H151" t="s">
        <v>72</v>
      </c>
      <c r="I151" t="s">
        <v>160</v>
      </c>
      <c r="J151" t="s">
        <v>161</v>
      </c>
      <c r="K151" t="s">
        <v>91</v>
      </c>
      <c r="L151" t="s">
        <v>133</v>
      </c>
      <c r="M151">
        <v>1</v>
      </c>
      <c r="N151" s="2">
        <v>1099</v>
      </c>
      <c r="O151" s="3">
        <v>0.1</v>
      </c>
      <c r="P151" s="2">
        <v>520</v>
      </c>
      <c r="Q151" t="s">
        <v>76</v>
      </c>
      <c r="R151" t="s">
        <v>33</v>
      </c>
      <c r="S151" t="s">
        <v>34</v>
      </c>
      <c r="T151" s="4">
        <v>4</v>
      </c>
      <c r="U151" s="11">
        <f t="shared" si="2"/>
        <v>1099</v>
      </c>
      <c r="V151" s="11">
        <f>tbl_EcommerceSales[[#This Row],[Gross_Sales]]*tbl_EcommerceSales[[#This Row],[Discount]]</f>
        <v>109.9</v>
      </c>
      <c r="W151" s="11">
        <f>tbl_EcommerceSales[[#This Row],[Gross_Sales]]-tbl_EcommerceSales[[#This Row],[Discount_Amount]]</f>
        <v>989.1</v>
      </c>
      <c r="X151" s="11">
        <f>tbl_EcommerceSales[[#This Row],[Quantity]] * _xlfn.XLOOKUP(tbl_EcommerceSales[[#This Row],[Product_ID]], Product_Master!A:A, Product_Master!F:F)</f>
        <v>520</v>
      </c>
      <c r="Y151" s="11">
        <f>tbl_EcommerceSales[[#This Row],[Net_Revenue]]-tbl_EcommerceSales[[#This Row],[Total_Cost]]</f>
        <v>469.1</v>
      </c>
      <c r="Z151" s="9">
        <f>IFERROR(#REF!/tbl_EcommerceSales[[#This Row],[Total_Cost]], 0)</f>
        <v>0</v>
      </c>
      <c r="AA151" t="str">
        <f>TEXT(tbl_EcommerceSales[[#This Row],[Order_Date]],"mmm")</f>
        <v>Jan</v>
      </c>
      <c r="AB151">
        <f>YEAR(tbl_EcommerceSales[[#This Row],[Order_Date]])</f>
        <v>2025</v>
      </c>
      <c r="AC151" t="str">
        <f>IF(tbl_EcommerceSales[[#This Row],[Age]]&lt;18,"Under 18",IF(tbl_EcommerceSales[[#This Row],[Age]]&lt;=25,"18-25",IF(tbl_EcommerceSales[[#This Row],[Age]]&lt;=35,"26-35",IF(tbl_EcommerceSales[[#This Row],[Age]]&lt;=45,"36-45",IF(tbl_EcommerceSales[[#This Row],[Age]]&lt;=55,"46-55","56+")))))</f>
        <v>36-45</v>
      </c>
    </row>
    <row r="152" spans="1:29" x14ac:dyDescent="0.35">
      <c r="A152" t="s">
        <v>474</v>
      </c>
      <c r="B152" s="7">
        <v>45673</v>
      </c>
      <c r="C152" t="s">
        <v>475</v>
      </c>
      <c r="D152" t="s">
        <v>235</v>
      </c>
      <c r="E152" t="s">
        <v>48</v>
      </c>
      <c r="F152">
        <v>42</v>
      </c>
      <c r="G152" t="s">
        <v>26</v>
      </c>
      <c r="H152" t="s">
        <v>27</v>
      </c>
      <c r="I152" t="s">
        <v>160</v>
      </c>
      <c r="J152" t="s">
        <v>161</v>
      </c>
      <c r="K152" t="s">
        <v>91</v>
      </c>
      <c r="L152" t="s">
        <v>133</v>
      </c>
      <c r="M152">
        <v>2</v>
      </c>
      <c r="N152" s="2">
        <v>1099</v>
      </c>
      <c r="O152" s="3">
        <v>0.05</v>
      </c>
      <c r="P152" s="2">
        <v>1040</v>
      </c>
      <c r="Q152" t="s">
        <v>32</v>
      </c>
      <c r="R152" t="s">
        <v>33</v>
      </c>
      <c r="S152" t="s">
        <v>34</v>
      </c>
      <c r="T152" s="4">
        <v>4</v>
      </c>
      <c r="U152" s="11">
        <f t="shared" si="2"/>
        <v>2198</v>
      </c>
      <c r="V152" s="11">
        <f>tbl_EcommerceSales[[#This Row],[Gross_Sales]]*tbl_EcommerceSales[[#This Row],[Discount]]</f>
        <v>109.9</v>
      </c>
      <c r="W152" s="11">
        <f>tbl_EcommerceSales[[#This Row],[Gross_Sales]]-tbl_EcommerceSales[[#This Row],[Discount_Amount]]</f>
        <v>2088.1</v>
      </c>
      <c r="X152" s="11">
        <f>tbl_EcommerceSales[[#This Row],[Quantity]] * _xlfn.XLOOKUP(tbl_EcommerceSales[[#This Row],[Product_ID]], Product_Master!A:A, Product_Master!F:F)</f>
        <v>1040</v>
      </c>
      <c r="Y152" s="11">
        <f>tbl_EcommerceSales[[#This Row],[Net_Revenue]]-tbl_EcommerceSales[[#This Row],[Total_Cost]]</f>
        <v>1048.0999999999999</v>
      </c>
      <c r="Z152" s="9">
        <f>IFERROR(#REF!/tbl_EcommerceSales[[#This Row],[Total_Cost]], 0)</f>
        <v>0</v>
      </c>
      <c r="AA152" t="str">
        <f>TEXT(tbl_EcommerceSales[[#This Row],[Order_Date]],"mmm")</f>
        <v>Jan</v>
      </c>
      <c r="AB152">
        <f>YEAR(tbl_EcommerceSales[[#This Row],[Order_Date]])</f>
        <v>2025</v>
      </c>
      <c r="AC152" t="str">
        <f>IF(tbl_EcommerceSales[[#This Row],[Age]]&lt;18,"Under 18",IF(tbl_EcommerceSales[[#This Row],[Age]]&lt;=25,"18-25",IF(tbl_EcommerceSales[[#This Row],[Age]]&lt;=35,"26-35",IF(tbl_EcommerceSales[[#This Row],[Age]]&lt;=45,"36-45",IF(tbl_EcommerceSales[[#This Row],[Age]]&lt;=55,"46-55","56+")))))</f>
        <v>36-45</v>
      </c>
    </row>
    <row r="153" spans="1:29" x14ac:dyDescent="0.35">
      <c r="A153" t="s">
        <v>476</v>
      </c>
      <c r="B153" s="7">
        <v>45674</v>
      </c>
      <c r="C153" t="s">
        <v>477</v>
      </c>
      <c r="D153" t="s">
        <v>130</v>
      </c>
      <c r="E153" t="s">
        <v>25</v>
      </c>
      <c r="F153">
        <v>34</v>
      </c>
      <c r="G153" t="s">
        <v>142</v>
      </c>
      <c r="H153" t="s">
        <v>88</v>
      </c>
      <c r="I153" t="s">
        <v>212</v>
      </c>
      <c r="J153" t="s">
        <v>213</v>
      </c>
      <c r="K153" t="s">
        <v>177</v>
      </c>
      <c r="L153" t="s">
        <v>178</v>
      </c>
      <c r="M153">
        <v>1</v>
      </c>
      <c r="N153" s="2">
        <v>2499</v>
      </c>
      <c r="O153" s="3">
        <v>0.15</v>
      </c>
      <c r="P153" s="2">
        <v>1450</v>
      </c>
      <c r="Q153" t="s">
        <v>76</v>
      </c>
      <c r="R153" t="s">
        <v>33</v>
      </c>
      <c r="S153" t="s">
        <v>34</v>
      </c>
      <c r="T153" s="4">
        <v>5</v>
      </c>
      <c r="U153" s="11">
        <f t="shared" si="2"/>
        <v>2499</v>
      </c>
      <c r="V153" s="11">
        <f>tbl_EcommerceSales[[#This Row],[Gross_Sales]]*tbl_EcommerceSales[[#This Row],[Discount]]</f>
        <v>374.84999999999997</v>
      </c>
      <c r="W153" s="11">
        <f>tbl_EcommerceSales[[#This Row],[Gross_Sales]]-tbl_EcommerceSales[[#This Row],[Discount_Amount]]</f>
        <v>2124.15</v>
      </c>
      <c r="X153" s="11">
        <f>tbl_EcommerceSales[[#This Row],[Quantity]] * _xlfn.XLOOKUP(tbl_EcommerceSales[[#This Row],[Product_ID]], Product_Master!A:A, Product_Master!F:F)</f>
        <v>1450</v>
      </c>
      <c r="Y153" s="11">
        <f>tbl_EcommerceSales[[#This Row],[Net_Revenue]]-tbl_EcommerceSales[[#This Row],[Total_Cost]]</f>
        <v>674.15000000000009</v>
      </c>
      <c r="Z153" s="9">
        <f>IFERROR(#REF!/tbl_EcommerceSales[[#This Row],[Total_Cost]], 0)</f>
        <v>0</v>
      </c>
      <c r="AA153" t="str">
        <f>TEXT(tbl_EcommerceSales[[#This Row],[Order_Date]],"mmm")</f>
        <v>Jan</v>
      </c>
      <c r="AB153">
        <f>YEAR(tbl_EcommerceSales[[#This Row],[Order_Date]])</f>
        <v>2025</v>
      </c>
      <c r="AC153" t="str">
        <f>IF(tbl_EcommerceSales[[#This Row],[Age]]&lt;18,"Under 18",IF(tbl_EcommerceSales[[#This Row],[Age]]&lt;=25,"18-25",IF(tbl_EcommerceSales[[#This Row],[Age]]&lt;=35,"26-35",IF(tbl_EcommerceSales[[#This Row],[Age]]&lt;=45,"36-45",IF(tbl_EcommerceSales[[#This Row],[Age]]&lt;=55,"46-55","56+")))))</f>
        <v>26-35</v>
      </c>
    </row>
    <row r="154" spans="1:29" x14ac:dyDescent="0.35">
      <c r="A154" t="s">
        <v>478</v>
      </c>
      <c r="B154" s="7">
        <v>45674</v>
      </c>
      <c r="C154" t="s">
        <v>479</v>
      </c>
      <c r="D154" t="s">
        <v>116</v>
      </c>
      <c r="E154" t="s">
        <v>48</v>
      </c>
      <c r="F154">
        <v>39</v>
      </c>
      <c r="G154" t="s">
        <v>122</v>
      </c>
      <c r="H154" t="s">
        <v>72</v>
      </c>
      <c r="I154" t="s">
        <v>349</v>
      </c>
      <c r="J154" t="s">
        <v>350</v>
      </c>
      <c r="K154" t="s">
        <v>82</v>
      </c>
      <c r="L154" t="s">
        <v>238</v>
      </c>
      <c r="M154">
        <v>1</v>
      </c>
      <c r="N154" s="2">
        <v>1599</v>
      </c>
      <c r="O154" s="3">
        <v>0.15</v>
      </c>
      <c r="P154" s="2">
        <v>920</v>
      </c>
      <c r="Q154" t="s">
        <v>123</v>
      </c>
      <c r="R154" t="s">
        <v>33</v>
      </c>
      <c r="S154" t="s">
        <v>57</v>
      </c>
      <c r="T154" s="4">
        <v>4</v>
      </c>
      <c r="U154" s="11">
        <f t="shared" si="2"/>
        <v>1599</v>
      </c>
      <c r="V154" s="11">
        <f>tbl_EcommerceSales[[#This Row],[Gross_Sales]]*tbl_EcommerceSales[[#This Row],[Discount]]</f>
        <v>239.85</v>
      </c>
      <c r="W154" s="11">
        <f>tbl_EcommerceSales[[#This Row],[Gross_Sales]]-tbl_EcommerceSales[[#This Row],[Discount_Amount]]</f>
        <v>1359.15</v>
      </c>
      <c r="X154" s="11">
        <f>tbl_EcommerceSales[[#This Row],[Quantity]] * _xlfn.XLOOKUP(tbl_EcommerceSales[[#This Row],[Product_ID]], Product_Master!A:A, Product_Master!F:F)</f>
        <v>920</v>
      </c>
      <c r="Y154" s="11">
        <f>tbl_EcommerceSales[[#This Row],[Net_Revenue]]-tbl_EcommerceSales[[#This Row],[Total_Cost]]</f>
        <v>439.15000000000009</v>
      </c>
      <c r="Z154" s="9">
        <f>IFERROR(#REF!/tbl_EcommerceSales[[#This Row],[Total_Cost]], 0)</f>
        <v>0</v>
      </c>
      <c r="AA154" t="str">
        <f>TEXT(tbl_EcommerceSales[[#This Row],[Order_Date]],"mmm")</f>
        <v>Jan</v>
      </c>
      <c r="AB154">
        <f>YEAR(tbl_EcommerceSales[[#This Row],[Order_Date]])</f>
        <v>2025</v>
      </c>
      <c r="AC154" t="str">
        <f>IF(tbl_EcommerceSales[[#This Row],[Age]]&lt;18,"Under 18",IF(tbl_EcommerceSales[[#This Row],[Age]]&lt;=25,"18-25",IF(tbl_EcommerceSales[[#This Row],[Age]]&lt;=35,"26-35",IF(tbl_EcommerceSales[[#This Row],[Age]]&lt;=45,"36-45",IF(tbl_EcommerceSales[[#This Row],[Age]]&lt;=55,"46-55","56+")))))</f>
        <v>36-45</v>
      </c>
    </row>
    <row r="155" spans="1:29" x14ac:dyDescent="0.35">
      <c r="A155" t="s">
        <v>480</v>
      </c>
      <c r="B155" s="7">
        <v>45674</v>
      </c>
      <c r="C155" t="s">
        <v>481</v>
      </c>
      <c r="D155" t="s">
        <v>151</v>
      </c>
      <c r="E155" t="s">
        <v>25</v>
      </c>
      <c r="F155">
        <v>61</v>
      </c>
      <c r="G155" t="s">
        <v>142</v>
      </c>
      <c r="H155" t="s">
        <v>88</v>
      </c>
      <c r="I155" t="s">
        <v>236</v>
      </c>
      <c r="J155" t="s">
        <v>237</v>
      </c>
      <c r="K155" t="s">
        <v>82</v>
      </c>
      <c r="L155" t="s">
        <v>238</v>
      </c>
      <c r="M155">
        <v>2</v>
      </c>
      <c r="N155" s="2">
        <v>899</v>
      </c>
      <c r="O155" s="3">
        <v>0.25</v>
      </c>
      <c r="P155" s="2">
        <v>960</v>
      </c>
      <c r="Q155" t="s">
        <v>123</v>
      </c>
      <c r="R155" t="s">
        <v>33</v>
      </c>
      <c r="S155" t="s">
        <v>34</v>
      </c>
      <c r="T155" s="4">
        <v>4</v>
      </c>
      <c r="U155" s="11">
        <f t="shared" si="2"/>
        <v>1798</v>
      </c>
      <c r="V155" s="11">
        <f>tbl_EcommerceSales[[#This Row],[Gross_Sales]]*tbl_EcommerceSales[[#This Row],[Discount]]</f>
        <v>449.5</v>
      </c>
      <c r="W155" s="11">
        <f>tbl_EcommerceSales[[#This Row],[Gross_Sales]]-tbl_EcommerceSales[[#This Row],[Discount_Amount]]</f>
        <v>1348.5</v>
      </c>
      <c r="X155" s="11">
        <f>tbl_EcommerceSales[[#This Row],[Quantity]] * _xlfn.XLOOKUP(tbl_EcommerceSales[[#This Row],[Product_ID]], Product_Master!A:A, Product_Master!F:F)</f>
        <v>960</v>
      </c>
      <c r="Y155" s="11">
        <f>tbl_EcommerceSales[[#This Row],[Net_Revenue]]-tbl_EcommerceSales[[#This Row],[Total_Cost]]</f>
        <v>388.5</v>
      </c>
      <c r="Z155" s="9">
        <f>IFERROR(#REF!/tbl_EcommerceSales[[#This Row],[Total_Cost]], 0)</f>
        <v>0</v>
      </c>
      <c r="AA155" t="str">
        <f>TEXT(tbl_EcommerceSales[[#This Row],[Order_Date]],"mmm")</f>
        <v>Jan</v>
      </c>
      <c r="AB155">
        <f>YEAR(tbl_EcommerceSales[[#This Row],[Order_Date]])</f>
        <v>2025</v>
      </c>
      <c r="AC155" t="str">
        <f>IF(tbl_EcommerceSales[[#This Row],[Age]]&lt;18,"Under 18",IF(tbl_EcommerceSales[[#This Row],[Age]]&lt;=25,"18-25",IF(tbl_EcommerceSales[[#This Row],[Age]]&lt;=35,"26-35",IF(tbl_EcommerceSales[[#This Row],[Age]]&lt;=45,"36-45",IF(tbl_EcommerceSales[[#This Row],[Age]]&lt;=55,"46-55","56+")))))</f>
        <v>56+</v>
      </c>
    </row>
    <row r="156" spans="1:29" x14ac:dyDescent="0.35">
      <c r="A156" t="s">
        <v>482</v>
      </c>
      <c r="B156" s="7">
        <v>45674</v>
      </c>
      <c r="C156" t="s">
        <v>483</v>
      </c>
      <c r="D156" t="s">
        <v>148</v>
      </c>
      <c r="E156" t="s">
        <v>48</v>
      </c>
      <c r="F156">
        <v>18</v>
      </c>
      <c r="G156" t="s">
        <v>38</v>
      </c>
      <c r="H156" t="s">
        <v>39</v>
      </c>
      <c r="I156" t="s">
        <v>117</v>
      </c>
      <c r="J156" t="s">
        <v>118</v>
      </c>
      <c r="K156" t="s">
        <v>82</v>
      </c>
      <c r="L156" t="s">
        <v>119</v>
      </c>
      <c r="M156">
        <v>2</v>
      </c>
      <c r="N156" s="2">
        <v>3299</v>
      </c>
      <c r="O156" s="3">
        <v>0.1</v>
      </c>
      <c r="P156" s="2">
        <v>4200</v>
      </c>
      <c r="Q156" t="s">
        <v>156</v>
      </c>
      <c r="R156" t="s">
        <v>33</v>
      </c>
      <c r="S156" t="s">
        <v>57</v>
      </c>
      <c r="T156" s="4">
        <v>3</v>
      </c>
      <c r="U156" s="11">
        <f t="shared" si="2"/>
        <v>6598</v>
      </c>
      <c r="V156" s="11">
        <f>tbl_EcommerceSales[[#This Row],[Gross_Sales]]*tbl_EcommerceSales[[#This Row],[Discount]]</f>
        <v>659.80000000000007</v>
      </c>
      <c r="W156" s="11">
        <f>tbl_EcommerceSales[[#This Row],[Gross_Sales]]-tbl_EcommerceSales[[#This Row],[Discount_Amount]]</f>
        <v>5938.2</v>
      </c>
      <c r="X156" s="11">
        <f>tbl_EcommerceSales[[#This Row],[Quantity]] * _xlfn.XLOOKUP(tbl_EcommerceSales[[#This Row],[Product_ID]], Product_Master!A:A, Product_Master!F:F)</f>
        <v>4200</v>
      </c>
      <c r="Y156" s="11">
        <f>tbl_EcommerceSales[[#This Row],[Net_Revenue]]-tbl_EcommerceSales[[#This Row],[Total_Cost]]</f>
        <v>1738.1999999999998</v>
      </c>
      <c r="Z156" s="9">
        <f>IFERROR(#REF!/tbl_EcommerceSales[[#This Row],[Total_Cost]], 0)</f>
        <v>0</v>
      </c>
      <c r="AA156" t="str">
        <f>TEXT(tbl_EcommerceSales[[#This Row],[Order_Date]],"mmm")</f>
        <v>Jan</v>
      </c>
      <c r="AB156">
        <f>YEAR(tbl_EcommerceSales[[#This Row],[Order_Date]])</f>
        <v>2025</v>
      </c>
      <c r="AC156" t="str">
        <f>IF(tbl_EcommerceSales[[#This Row],[Age]]&lt;18,"Under 18",IF(tbl_EcommerceSales[[#This Row],[Age]]&lt;=25,"18-25",IF(tbl_EcommerceSales[[#This Row],[Age]]&lt;=35,"26-35",IF(tbl_EcommerceSales[[#This Row],[Age]]&lt;=45,"36-45",IF(tbl_EcommerceSales[[#This Row],[Age]]&lt;=55,"46-55","56+")))))</f>
        <v>18-25</v>
      </c>
    </row>
    <row r="157" spans="1:29" x14ac:dyDescent="0.35">
      <c r="A157" t="s">
        <v>484</v>
      </c>
      <c r="B157" s="7">
        <v>45674</v>
      </c>
      <c r="C157" t="s">
        <v>485</v>
      </c>
      <c r="D157" t="s">
        <v>205</v>
      </c>
      <c r="E157" t="s">
        <v>25</v>
      </c>
      <c r="F157">
        <v>24</v>
      </c>
      <c r="G157" t="s">
        <v>103</v>
      </c>
      <c r="H157" t="s">
        <v>27</v>
      </c>
      <c r="I157" t="s">
        <v>165</v>
      </c>
      <c r="J157" t="s">
        <v>166</v>
      </c>
      <c r="K157" t="s">
        <v>42</v>
      </c>
      <c r="L157" t="s">
        <v>167</v>
      </c>
      <c r="M157">
        <v>1</v>
      </c>
      <c r="N157" s="2">
        <v>1799</v>
      </c>
      <c r="O157" s="3">
        <v>0.1</v>
      </c>
      <c r="P157" s="2">
        <v>900</v>
      </c>
      <c r="Q157" t="s">
        <v>32</v>
      </c>
      <c r="R157" t="s">
        <v>33</v>
      </c>
      <c r="S157" t="s">
        <v>34</v>
      </c>
      <c r="T157" s="4">
        <v>5</v>
      </c>
      <c r="U157" s="11">
        <f t="shared" si="2"/>
        <v>1799</v>
      </c>
      <c r="V157" s="11">
        <f>tbl_EcommerceSales[[#This Row],[Gross_Sales]]*tbl_EcommerceSales[[#This Row],[Discount]]</f>
        <v>179.9</v>
      </c>
      <c r="W157" s="11">
        <f>tbl_EcommerceSales[[#This Row],[Gross_Sales]]-tbl_EcommerceSales[[#This Row],[Discount_Amount]]</f>
        <v>1619.1</v>
      </c>
      <c r="X157" s="11">
        <f>tbl_EcommerceSales[[#This Row],[Quantity]] * _xlfn.XLOOKUP(tbl_EcommerceSales[[#This Row],[Product_ID]], Product_Master!A:A, Product_Master!F:F)</f>
        <v>900</v>
      </c>
      <c r="Y157" s="11">
        <f>tbl_EcommerceSales[[#This Row],[Net_Revenue]]-tbl_EcommerceSales[[#This Row],[Total_Cost]]</f>
        <v>719.09999999999991</v>
      </c>
      <c r="Z157" s="9">
        <f>IFERROR(#REF!/tbl_EcommerceSales[[#This Row],[Total_Cost]], 0)</f>
        <v>0</v>
      </c>
      <c r="AA157" t="str">
        <f>TEXT(tbl_EcommerceSales[[#This Row],[Order_Date]],"mmm")</f>
        <v>Jan</v>
      </c>
      <c r="AB157">
        <f>YEAR(tbl_EcommerceSales[[#This Row],[Order_Date]])</f>
        <v>2025</v>
      </c>
      <c r="AC157" t="str">
        <f>IF(tbl_EcommerceSales[[#This Row],[Age]]&lt;18,"Under 18",IF(tbl_EcommerceSales[[#This Row],[Age]]&lt;=25,"18-25",IF(tbl_EcommerceSales[[#This Row],[Age]]&lt;=35,"26-35",IF(tbl_EcommerceSales[[#This Row],[Age]]&lt;=45,"36-45",IF(tbl_EcommerceSales[[#This Row],[Age]]&lt;=55,"46-55","56+")))))</f>
        <v>18-25</v>
      </c>
    </row>
    <row r="158" spans="1:29" x14ac:dyDescent="0.35">
      <c r="A158" t="s">
        <v>486</v>
      </c>
      <c r="B158" s="7">
        <v>45674</v>
      </c>
      <c r="C158" t="s">
        <v>487</v>
      </c>
      <c r="D158" t="s">
        <v>305</v>
      </c>
      <c r="E158" t="s">
        <v>25</v>
      </c>
      <c r="F158">
        <v>41</v>
      </c>
      <c r="G158" t="s">
        <v>122</v>
      </c>
      <c r="H158" t="s">
        <v>72</v>
      </c>
      <c r="I158" t="s">
        <v>175</v>
      </c>
      <c r="J158" t="s">
        <v>176</v>
      </c>
      <c r="K158" t="s">
        <v>177</v>
      </c>
      <c r="L158" t="s">
        <v>178</v>
      </c>
      <c r="M158">
        <v>1</v>
      </c>
      <c r="N158" s="2">
        <v>699</v>
      </c>
      <c r="O158" s="3">
        <v>0.3</v>
      </c>
      <c r="P158" s="2">
        <v>320</v>
      </c>
      <c r="Q158" t="s">
        <v>123</v>
      </c>
      <c r="R158" t="s">
        <v>33</v>
      </c>
      <c r="S158" t="s">
        <v>34</v>
      </c>
      <c r="T158" s="4">
        <v>5</v>
      </c>
      <c r="U158" s="11">
        <f t="shared" si="2"/>
        <v>699</v>
      </c>
      <c r="V158" s="11">
        <f>tbl_EcommerceSales[[#This Row],[Gross_Sales]]*tbl_EcommerceSales[[#This Row],[Discount]]</f>
        <v>209.7</v>
      </c>
      <c r="W158" s="11">
        <f>tbl_EcommerceSales[[#This Row],[Gross_Sales]]-tbl_EcommerceSales[[#This Row],[Discount_Amount]]</f>
        <v>489.3</v>
      </c>
      <c r="X158" s="11">
        <f>tbl_EcommerceSales[[#This Row],[Quantity]] * _xlfn.XLOOKUP(tbl_EcommerceSales[[#This Row],[Product_ID]], Product_Master!A:A, Product_Master!F:F)</f>
        <v>320</v>
      </c>
      <c r="Y158" s="11">
        <f>tbl_EcommerceSales[[#This Row],[Net_Revenue]]-tbl_EcommerceSales[[#This Row],[Total_Cost]]</f>
        <v>169.3</v>
      </c>
      <c r="Z158" s="9">
        <f>IFERROR(#REF!/tbl_EcommerceSales[[#This Row],[Total_Cost]], 0)</f>
        <v>0</v>
      </c>
      <c r="AA158" t="str">
        <f>TEXT(tbl_EcommerceSales[[#This Row],[Order_Date]],"mmm")</f>
        <v>Jan</v>
      </c>
      <c r="AB158">
        <f>YEAR(tbl_EcommerceSales[[#This Row],[Order_Date]])</f>
        <v>2025</v>
      </c>
      <c r="AC158" t="str">
        <f>IF(tbl_EcommerceSales[[#This Row],[Age]]&lt;18,"Under 18",IF(tbl_EcommerceSales[[#This Row],[Age]]&lt;=25,"18-25",IF(tbl_EcommerceSales[[#This Row],[Age]]&lt;=35,"26-35",IF(tbl_EcommerceSales[[#This Row],[Age]]&lt;=45,"36-45",IF(tbl_EcommerceSales[[#This Row],[Age]]&lt;=55,"46-55","56+")))))</f>
        <v>36-45</v>
      </c>
    </row>
    <row r="159" spans="1:29" x14ac:dyDescent="0.35">
      <c r="A159" t="s">
        <v>488</v>
      </c>
      <c r="B159" s="7">
        <v>45674</v>
      </c>
      <c r="C159" t="s">
        <v>489</v>
      </c>
      <c r="D159" t="s">
        <v>251</v>
      </c>
      <c r="E159" t="s">
        <v>25</v>
      </c>
      <c r="F159">
        <v>30</v>
      </c>
      <c r="G159" t="s">
        <v>52</v>
      </c>
      <c r="H159" t="s">
        <v>27</v>
      </c>
      <c r="I159" t="s">
        <v>131</v>
      </c>
      <c r="J159" t="s">
        <v>132</v>
      </c>
      <c r="K159" t="s">
        <v>91</v>
      </c>
      <c r="L159" t="s">
        <v>133</v>
      </c>
      <c r="M159">
        <v>2</v>
      </c>
      <c r="N159" s="2">
        <v>1299</v>
      </c>
      <c r="O159" s="3">
        <v>0.1</v>
      </c>
      <c r="P159" s="2">
        <v>1220</v>
      </c>
      <c r="Q159" t="s">
        <v>32</v>
      </c>
      <c r="R159" t="s">
        <v>33</v>
      </c>
      <c r="S159" t="s">
        <v>57</v>
      </c>
      <c r="T159" s="4">
        <v>3</v>
      </c>
      <c r="U159" s="11">
        <f t="shared" si="2"/>
        <v>2598</v>
      </c>
      <c r="V159" s="11">
        <f>tbl_EcommerceSales[[#This Row],[Gross_Sales]]*tbl_EcommerceSales[[#This Row],[Discount]]</f>
        <v>259.8</v>
      </c>
      <c r="W159" s="11">
        <f>tbl_EcommerceSales[[#This Row],[Gross_Sales]]-tbl_EcommerceSales[[#This Row],[Discount_Amount]]</f>
        <v>2338.1999999999998</v>
      </c>
      <c r="X159" s="11">
        <f>tbl_EcommerceSales[[#This Row],[Quantity]] * _xlfn.XLOOKUP(tbl_EcommerceSales[[#This Row],[Product_ID]], Product_Master!A:A, Product_Master!F:F)</f>
        <v>1220</v>
      </c>
      <c r="Y159" s="11">
        <f>tbl_EcommerceSales[[#This Row],[Net_Revenue]]-tbl_EcommerceSales[[#This Row],[Total_Cost]]</f>
        <v>1118.1999999999998</v>
      </c>
      <c r="Z159" s="9">
        <f>IFERROR(#REF!/tbl_EcommerceSales[[#This Row],[Total_Cost]], 0)</f>
        <v>0</v>
      </c>
      <c r="AA159" t="str">
        <f>TEXT(tbl_EcommerceSales[[#This Row],[Order_Date]],"mmm")</f>
        <v>Jan</v>
      </c>
      <c r="AB159">
        <f>YEAR(tbl_EcommerceSales[[#This Row],[Order_Date]])</f>
        <v>2025</v>
      </c>
      <c r="AC159" t="str">
        <f>IF(tbl_EcommerceSales[[#This Row],[Age]]&lt;18,"Under 18",IF(tbl_EcommerceSales[[#This Row],[Age]]&lt;=25,"18-25",IF(tbl_EcommerceSales[[#This Row],[Age]]&lt;=35,"26-35",IF(tbl_EcommerceSales[[#This Row],[Age]]&lt;=45,"36-45",IF(tbl_EcommerceSales[[#This Row],[Age]]&lt;=55,"46-55","56+")))))</f>
        <v>26-35</v>
      </c>
    </row>
    <row r="160" spans="1:29" x14ac:dyDescent="0.35">
      <c r="A160" t="s">
        <v>490</v>
      </c>
      <c r="B160" s="7">
        <v>45674</v>
      </c>
      <c r="C160" t="s">
        <v>491</v>
      </c>
      <c r="D160" t="s">
        <v>216</v>
      </c>
      <c r="E160" t="s">
        <v>48</v>
      </c>
      <c r="F160">
        <v>30</v>
      </c>
      <c r="G160" t="s">
        <v>155</v>
      </c>
      <c r="H160" t="s">
        <v>88</v>
      </c>
      <c r="I160" t="s">
        <v>338</v>
      </c>
      <c r="J160" t="s">
        <v>339</v>
      </c>
      <c r="K160" t="s">
        <v>55</v>
      </c>
      <c r="L160" t="s">
        <v>56</v>
      </c>
      <c r="M160">
        <v>1</v>
      </c>
      <c r="N160" s="2">
        <v>1499</v>
      </c>
      <c r="O160" s="3">
        <v>0.3</v>
      </c>
      <c r="P160" s="2">
        <v>780</v>
      </c>
      <c r="Q160" t="s">
        <v>32</v>
      </c>
      <c r="R160" t="s">
        <v>33</v>
      </c>
      <c r="S160" t="s">
        <v>34</v>
      </c>
      <c r="T160" s="4">
        <v>5</v>
      </c>
      <c r="U160" s="11">
        <f t="shared" si="2"/>
        <v>1499</v>
      </c>
      <c r="V160" s="11">
        <f>tbl_EcommerceSales[[#This Row],[Gross_Sales]]*tbl_EcommerceSales[[#This Row],[Discount]]</f>
        <v>449.7</v>
      </c>
      <c r="W160" s="11">
        <f>tbl_EcommerceSales[[#This Row],[Gross_Sales]]-tbl_EcommerceSales[[#This Row],[Discount_Amount]]</f>
        <v>1049.3</v>
      </c>
      <c r="X160" s="11">
        <f>tbl_EcommerceSales[[#This Row],[Quantity]] * _xlfn.XLOOKUP(tbl_EcommerceSales[[#This Row],[Product_ID]], Product_Master!A:A, Product_Master!F:F)</f>
        <v>780</v>
      </c>
      <c r="Y160" s="11">
        <f>tbl_EcommerceSales[[#This Row],[Net_Revenue]]-tbl_EcommerceSales[[#This Row],[Total_Cost]]</f>
        <v>269.29999999999995</v>
      </c>
      <c r="Z160" s="9">
        <f>IFERROR(#REF!/tbl_EcommerceSales[[#This Row],[Total_Cost]], 0)</f>
        <v>0</v>
      </c>
      <c r="AA160" t="str">
        <f>TEXT(tbl_EcommerceSales[[#This Row],[Order_Date]],"mmm")</f>
        <v>Jan</v>
      </c>
      <c r="AB160">
        <f>YEAR(tbl_EcommerceSales[[#This Row],[Order_Date]])</f>
        <v>2025</v>
      </c>
      <c r="AC160" t="str">
        <f>IF(tbl_EcommerceSales[[#This Row],[Age]]&lt;18,"Under 18",IF(tbl_EcommerceSales[[#This Row],[Age]]&lt;=25,"18-25",IF(tbl_EcommerceSales[[#This Row],[Age]]&lt;=35,"26-35",IF(tbl_EcommerceSales[[#This Row],[Age]]&lt;=45,"36-45",IF(tbl_EcommerceSales[[#This Row],[Age]]&lt;=55,"46-55","56+")))))</f>
        <v>26-35</v>
      </c>
    </row>
    <row r="161" spans="1:29" x14ac:dyDescent="0.35">
      <c r="A161" t="s">
        <v>492</v>
      </c>
      <c r="B161" s="7">
        <v>45674</v>
      </c>
      <c r="C161" t="s">
        <v>309</v>
      </c>
      <c r="D161" t="s">
        <v>189</v>
      </c>
      <c r="E161" t="s">
        <v>48</v>
      </c>
      <c r="F161">
        <v>32</v>
      </c>
      <c r="G161" t="s">
        <v>122</v>
      </c>
      <c r="H161" t="s">
        <v>72</v>
      </c>
      <c r="I161" t="s">
        <v>126</v>
      </c>
      <c r="J161" t="s">
        <v>127</v>
      </c>
      <c r="K161" t="s">
        <v>82</v>
      </c>
      <c r="L161" t="s">
        <v>83</v>
      </c>
      <c r="M161">
        <v>1</v>
      </c>
      <c r="N161" s="2">
        <v>1899</v>
      </c>
      <c r="O161" s="3">
        <v>0.1</v>
      </c>
      <c r="P161" s="2">
        <v>1120</v>
      </c>
      <c r="Q161" t="s">
        <v>44</v>
      </c>
      <c r="R161" t="s">
        <v>33</v>
      </c>
      <c r="S161" t="s">
        <v>34</v>
      </c>
      <c r="T161" s="4">
        <v>5</v>
      </c>
      <c r="U161" s="11">
        <f t="shared" si="2"/>
        <v>1899</v>
      </c>
      <c r="V161" s="11">
        <f>tbl_EcommerceSales[[#This Row],[Gross_Sales]]*tbl_EcommerceSales[[#This Row],[Discount]]</f>
        <v>189.9</v>
      </c>
      <c r="W161" s="11">
        <f>tbl_EcommerceSales[[#This Row],[Gross_Sales]]-tbl_EcommerceSales[[#This Row],[Discount_Amount]]</f>
        <v>1709.1</v>
      </c>
      <c r="X161" s="11">
        <f>tbl_EcommerceSales[[#This Row],[Quantity]] * _xlfn.XLOOKUP(tbl_EcommerceSales[[#This Row],[Product_ID]], Product_Master!A:A, Product_Master!F:F)</f>
        <v>1120</v>
      </c>
      <c r="Y161" s="11">
        <f>tbl_EcommerceSales[[#This Row],[Net_Revenue]]-tbl_EcommerceSales[[#This Row],[Total_Cost]]</f>
        <v>589.09999999999991</v>
      </c>
      <c r="Z161" s="9">
        <f>IFERROR(#REF!/tbl_EcommerceSales[[#This Row],[Total_Cost]], 0)</f>
        <v>0</v>
      </c>
      <c r="AA161" t="str">
        <f>TEXT(tbl_EcommerceSales[[#This Row],[Order_Date]],"mmm")</f>
        <v>Jan</v>
      </c>
      <c r="AB161">
        <f>YEAR(tbl_EcommerceSales[[#This Row],[Order_Date]])</f>
        <v>2025</v>
      </c>
      <c r="AC161" t="str">
        <f>IF(tbl_EcommerceSales[[#This Row],[Age]]&lt;18,"Under 18",IF(tbl_EcommerceSales[[#This Row],[Age]]&lt;=25,"18-25",IF(tbl_EcommerceSales[[#This Row],[Age]]&lt;=35,"26-35",IF(tbl_EcommerceSales[[#This Row],[Age]]&lt;=45,"36-45",IF(tbl_EcommerceSales[[#This Row],[Age]]&lt;=55,"46-55","56+")))))</f>
        <v>26-35</v>
      </c>
    </row>
    <row r="162" spans="1:29" x14ac:dyDescent="0.35">
      <c r="A162" t="s">
        <v>493</v>
      </c>
      <c r="B162" s="7">
        <v>45674</v>
      </c>
      <c r="C162" t="s">
        <v>494</v>
      </c>
      <c r="D162" t="s">
        <v>269</v>
      </c>
      <c r="E162" t="s">
        <v>25</v>
      </c>
      <c r="F162">
        <v>19</v>
      </c>
      <c r="G162" t="s">
        <v>155</v>
      </c>
      <c r="H162" t="s">
        <v>88</v>
      </c>
      <c r="I162" t="s">
        <v>165</v>
      </c>
      <c r="J162" t="s">
        <v>166</v>
      </c>
      <c r="K162" t="s">
        <v>42</v>
      </c>
      <c r="L162" t="s">
        <v>167</v>
      </c>
      <c r="M162">
        <v>1</v>
      </c>
      <c r="N162" s="2">
        <v>1799</v>
      </c>
      <c r="O162" s="3">
        <v>0.2</v>
      </c>
      <c r="P162" s="2">
        <v>900</v>
      </c>
      <c r="Q162" t="s">
        <v>32</v>
      </c>
      <c r="R162" t="s">
        <v>162</v>
      </c>
      <c r="S162" t="s">
        <v>34</v>
      </c>
      <c r="T162" s="4"/>
      <c r="U162" s="11">
        <f t="shared" si="2"/>
        <v>1799</v>
      </c>
      <c r="V162" s="11">
        <f>tbl_EcommerceSales[[#This Row],[Gross_Sales]]*tbl_EcommerceSales[[#This Row],[Discount]]</f>
        <v>359.8</v>
      </c>
      <c r="W162" s="11">
        <f>tbl_EcommerceSales[[#This Row],[Gross_Sales]]-tbl_EcommerceSales[[#This Row],[Discount_Amount]]</f>
        <v>1439.2</v>
      </c>
      <c r="X162" s="11">
        <f>tbl_EcommerceSales[[#This Row],[Quantity]] * _xlfn.XLOOKUP(tbl_EcommerceSales[[#This Row],[Product_ID]], Product_Master!A:A, Product_Master!F:F)</f>
        <v>900</v>
      </c>
      <c r="Y162" s="11">
        <f>tbl_EcommerceSales[[#This Row],[Net_Revenue]]-tbl_EcommerceSales[[#This Row],[Total_Cost]]</f>
        <v>539.20000000000005</v>
      </c>
      <c r="Z162" s="9">
        <f>IFERROR(#REF!/tbl_EcommerceSales[[#This Row],[Total_Cost]], 0)</f>
        <v>0</v>
      </c>
      <c r="AA162" t="str">
        <f>TEXT(tbl_EcommerceSales[[#This Row],[Order_Date]],"mmm")</f>
        <v>Jan</v>
      </c>
      <c r="AB162">
        <f>YEAR(tbl_EcommerceSales[[#This Row],[Order_Date]])</f>
        <v>2025</v>
      </c>
      <c r="AC162" t="str">
        <f>IF(tbl_EcommerceSales[[#This Row],[Age]]&lt;18,"Under 18",IF(tbl_EcommerceSales[[#This Row],[Age]]&lt;=25,"18-25",IF(tbl_EcommerceSales[[#This Row],[Age]]&lt;=35,"26-35",IF(tbl_EcommerceSales[[#This Row],[Age]]&lt;=45,"36-45",IF(tbl_EcommerceSales[[#This Row],[Age]]&lt;=55,"46-55","56+")))))</f>
        <v>18-25</v>
      </c>
    </row>
    <row r="163" spans="1:29" x14ac:dyDescent="0.35">
      <c r="A163" t="s">
        <v>495</v>
      </c>
      <c r="B163" s="7">
        <v>45674</v>
      </c>
      <c r="C163" t="s">
        <v>496</v>
      </c>
      <c r="D163" t="s">
        <v>227</v>
      </c>
      <c r="E163" t="s">
        <v>25</v>
      </c>
      <c r="F163">
        <v>21</v>
      </c>
      <c r="G163" t="s">
        <v>142</v>
      </c>
      <c r="H163" t="s">
        <v>88</v>
      </c>
      <c r="I163" t="s">
        <v>349</v>
      </c>
      <c r="J163" t="s">
        <v>350</v>
      </c>
      <c r="K163" t="s">
        <v>82</v>
      </c>
      <c r="L163" t="s">
        <v>238</v>
      </c>
      <c r="M163">
        <v>2</v>
      </c>
      <c r="N163" s="2">
        <v>1599</v>
      </c>
      <c r="O163" s="3">
        <v>0.1</v>
      </c>
      <c r="P163" s="2">
        <v>1840</v>
      </c>
      <c r="Q163" t="s">
        <v>44</v>
      </c>
      <c r="R163" t="s">
        <v>33</v>
      </c>
      <c r="S163" t="s">
        <v>57</v>
      </c>
      <c r="T163" s="4">
        <v>2</v>
      </c>
      <c r="U163" s="11">
        <f t="shared" si="2"/>
        <v>3198</v>
      </c>
      <c r="V163" s="11">
        <f>tbl_EcommerceSales[[#This Row],[Gross_Sales]]*tbl_EcommerceSales[[#This Row],[Discount]]</f>
        <v>319.8</v>
      </c>
      <c r="W163" s="11">
        <f>tbl_EcommerceSales[[#This Row],[Gross_Sales]]-tbl_EcommerceSales[[#This Row],[Discount_Amount]]</f>
        <v>2878.2</v>
      </c>
      <c r="X163" s="11">
        <f>tbl_EcommerceSales[[#This Row],[Quantity]] * _xlfn.XLOOKUP(tbl_EcommerceSales[[#This Row],[Product_ID]], Product_Master!A:A, Product_Master!F:F)</f>
        <v>1840</v>
      </c>
      <c r="Y163" s="11">
        <f>tbl_EcommerceSales[[#This Row],[Net_Revenue]]-tbl_EcommerceSales[[#This Row],[Total_Cost]]</f>
        <v>1038.1999999999998</v>
      </c>
      <c r="Z163" s="9">
        <f>IFERROR(#REF!/tbl_EcommerceSales[[#This Row],[Total_Cost]], 0)</f>
        <v>0</v>
      </c>
      <c r="AA163" t="str">
        <f>TEXT(tbl_EcommerceSales[[#This Row],[Order_Date]],"mmm")</f>
        <v>Jan</v>
      </c>
      <c r="AB163">
        <f>YEAR(tbl_EcommerceSales[[#This Row],[Order_Date]])</f>
        <v>2025</v>
      </c>
      <c r="AC163" t="str">
        <f>IF(tbl_EcommerceSales[[#This Row],[Age]]&lt;18,"Under 18",IF(tbl_EcommerceSales[[#This Row],[Age]]&lt;=25,"18-25",IF(tbl_EcommerceSales[[#This Row],[Age]]&lt;=35,"26-35",IF(tbl_EcommerceSales[[#This Row],[Age]]&lt;=45,"36-45",IF(tbl_EcommerceSales[[#This Row],[Age]]&lt;=55,"46-55","56+")))))</f>
        <v>18-25</v>
      </c>
    </row>
    <row r="164" spans="1:29" x14ac:dyDescent="0.35">
      <c r="A164" t="s">
        <v>497</v>
      </c>
      <c r="B164" s="7">
        <v>45674</v>
      </c>
      <c r="C164" t="s">
        <v>498</v>
      </c>
      <c r="D164" t="s">
        <v>181</v>
      </c>
      <c r="E164" t="s">
        <v>48</v>
      </c>
      <c r="F164">
        <v>33</v>
      </c>
      <c r="G164" t="s">
        <v>26</v>
      </c>
      <c r="H164" t="s">
        <v>27</v>
      </c>
      <c r="I164" t="s">
        <v>53</v>
      </c>
      <c r="J164" t="s">
        <v>54</v>
      </c>
      <c r="K164" t="s">
        <v>55</v>
      </c>
      <c r="L164" t="s">
        <v>56</v>
      </c>
      <c r="M164">
        <v>2</v>
      </c>
      <c r="N164" s="2">
        <v>799</v>
      </c>
      <c r="O164" s="3">
        <v>0.05</v>
      </c>
      <c r="P164" s="2">
        <v>780</v>
      </c>
      <c r="Q164" t="s">
        <v>156</v>
      </c>
      <c r="R164" t="s">
        <v>33</v>
      </c>
      <c r="S164" t="s">
        <v>34</v>
      </c>
      <c r="T164" s="4">
        <v>4</v>
      </c>
      <c r="U164" s="11">
        <f t="shared" si="2"/>
        <v>1598</v>
      </c>
      <c r="V164" s="11">
        <f>tbl_EcommerceSales[[#This Row],[Gross_Sales]]*tbl_EcommerceSales[[#This Row],[Discount]]</f>
        <v>79.900000000000006</v>
      </c>
      <c r="W164" s="11">
        <f>tbl_EcommerceSales[[#This Row],[Gross_Sales]]-tbl_EcommerceSales[[#This Row],[Discount_Amount]]</f>
        <v>1518.1</v>
      </c>
      <c r="X164" s="11">
        <f>tbl_EcommerceSales[[#This Row],[Quantity]] * _xlfn.XLOOKUP(tbl_EcommerceSales[[#This Row],[Product_ID]], Product_Master!A:A, Product_Master!F:F)</f>
        <v>780</v>
      </c>
      <c r="Y164" s="11">
        <f>tbl_EcommerceSales[[#This Row],[Net_Revenue]]-tbl_EcommerceSales[[#This Row],[Total_Cost]]</f>
        <v>738.09999999999991</v>
      </c>
      <c r="Z164" s="9">
        <f>IFERROR(#REF!/tbl_EcommerceSales[[#This Row],[Total_Cost]], 0)</f>
        <v>0</v>
      </c>
      <c r="AA164" t="str">
        <f>TEXT(tbl_EcommerceSales[[#This Row],[Order_Date]],"mmm")</f>
        <v>Jan</v>
      </c>
      <c r="AB164">
        <f>YEAR(tbl_EcommerceSales[[#This Row],[Order_Date]])</f>
        <v>2025</v>
      </c>
      <c r="AC164" t="str">
        <f>IF(tbl_EcommerceSales[[#This Row],[Age]]&lt;18,"Under 18",IF(tbl_EcommerceSales[[#This Row],[Age]]&lt;=25,"18-25",IF(tbl_EcommerceSales[[#This Row],[Age]]&lt;=35,"26-35",IF(tbl_EcommerceSales[[#This Row],[Age]]&lt;=45,"36-45",IF(tbl_EcommerceSales[[#This Row],[Age]]&lt;=55,"46-55","56+")))))</f>
        <v>26-35</v>
      </c>
    </row>
    <row r="165" spans="1:29" x14ac:dyDescent="0.35">
      <c r="A165" t="s">
        <v>499</v>
      </c>
      <c r="B165" s="7">
        <v>45674</v>
      </c>
      <c r="C165" t="s">
        <v>500</v>
      </c>
      <c r="D165" t="s">
        <v>106</v>
      </c>
      <c r="E165" t="s">
        <v>25</v>
      </c>
      <c r="F165">
        <v>39</v>
      </c>
      <c r="G165" t="s">
        <v>71</v>
      </c>
      <c r="H165" t="s">
        <v>72</v>
      </c>
      <c r="I165" t="s">
        <v>73</v>
      </c>
      <c r="J165" t="s">
        <v>74</v>
      </c>
      <c r="K165" t="s">
        <v>55</v>
      </c>
      <c r="L165" t="s">
        <v>75</v>
      </c>
      <c r="M165">
        <v>1</v>
      </c>
      <c r="N165" s="2">
        <v>2899</v>
      </c>
      <c r="O165" s="3">
        <v>0.05</v>
      </c>
      <c r="P165" s="2">
        <v>1700</v>
      </c>
      <c r="Q165" t="s">
        <v>44</v>
      </c>
      <c r="R165" t="s">
        <v>33</v>
      </c>
      <c r="S165" t="s">
        <v>57</v>
      </c>
      <c r="T165" s="4">
        <v>4</v>
      </c>
      <c r="U165" s="11">
        <f t="shared" si="2"/>
        <v>2899</v>
      </c>
      <c r="V165" s="11">
        <f>tbl_EcommerceSales[[#This Row],[Gross_Sales]]*tbl_EcommerceSales[[#This Row],[Discount]]</f>
        <v>144.95000000000002</v>
      </c>
      <c r="W165" s="11">
        <f>tbl_EcommerceSales[[#This Row],[Gross_Sales]]-tbl_EcommerceSales[[#This Row],[Discount_Amount]]</f>
        <v>2754.05</v>
      </c>
      <c r="X165" s="11">
        <f>tbl_EcommerceSales[[#This Row],[Quantity]] * _xlfn.XLOOKUP(tbl_EcommerceSales[[#This Row],[Product_ID]], Product_Master!A:A, Product_Master!F:F)</f>
        <v>1700</v>
      </c>
      <c r="Y165" s="11">
        <f>tbl_EcommerceSales[[#This Row],[Net_Revenue]]-tbl_EcommerceSales[[#This Row],[Total_Cost]]</f>
        <v>1054.0500000000002</v>
      </c>
      <c r="Z165" s="9">
        <f>IFERROR(#REF!/tbl_EcommerceSales[[#This Row],[Total_Cost]], 0)</f>
        <v>0</v>
      </c>
      <c r="AA165" t="str">
        <f>TEXT(tbl_EcommerceSales[[#This Row],[Order_Date]],"mmm")</f>
        <v>Jan</v>
      </c>
      <c r="AB165">
        <f>YEAR(tbl_EcommerceSales[[#This Row],[Order_Date]])</f>
        <v>2025</v>
      </c>
      <c r="AC165" t="str">
        <f>IF(tbl_EcommerceSales[[#This Row],[Age]]&lt;18,"Under 18",IF(tbl_EcommerceSales[[#This Row],[Age]]&lt;=25,"18-25",IF(tbl_EcommerceSales[[#This Row],[Age]]&lt;=35,"26-35",IF(tbl_EcommerceSales[[#This Row],[Age]]&lt;=45,"36-45",IF(tbl_EcommerceSales[[#This Row],[Age]]&lt;=55,"46-55","56+")))))</f>
        <v>36-45</v>
      </c>
    </row>
    <row r="166" spans="1:29" x14ac:dyDescent="0.35">
      <c r="A166" t="s">
        <v>501</v>
      </c>
      <c r="B166" s="7">
        <v>45675</v>
      </c>
      <c r="C166" t="s">
        <v>502</v>
      </c>
      <c r="D166" t="s">
        <v>195</v>
      </c>
      <c r="E166" t="s">
        <v>25</v>
      </c>
      <c r="F166">
        <v>27</v>
      </c>
      <c r="G166" t="s">
        <v>122</v>
      </c>
      <c r="H166" t="s">
        <v>72</v>
      </c>
      <c r="I166" t="s">
        <v>338</v>
      </c>
      <c r="J166" t="s">
        <v>339</v>
      </c>
      <c r="K166" t="s">
        <v>55</v>
      </c>
      <c r="L166" t="s">
        <v>56</v>
      </c>
      <c r="M166">
        <v>1</v>
      </c>
      <c r="N166" s="2">
        <v>1499</v>
      </c>
      <c r="O166" s="3">
        <v>0</v>
      </c>
      <c r="P166" s="2">
        <v>780</v>
      </c>
      <c r="Q166" t="s">
        <v>123</v>
      </c>
      <c r="R166" t="s">
        <v>33</v>
      </c>
      <c r="S166" t="s">
        <v>34</v>
      </c>
      <c r="T166" s="4">
        <v>5</v>
      </c>
      <c r="U166" s="11">
        <f t="shared" si="2"/>
        <v>1499</v>
      </c>
      <c r="V166" s="11">
        <f>tbl_EcommerceSales[[#This Row],[Gross_Sales]]*tbl_EcommerceSales[[#This Row],[Discount]]</f>
        <v>0</v>
      </c>
      <c r="W166" s="11">
        <f>tbl_EcommerceSales[[#This Row],[Gross_Sales]]-tbl_EcommerceSales[[#This Row],[Discount_Amount]]</f>
        <v>1499</v>
      </c>
      <c r="X166" s="11">
        <f>tbl_EcommerceSales[[#This Row],[Quantity]] * _xlfn.XLOOKUP(tbl_EcommerceSales[[#This Row],[Product_ID]], Product_Master!A:A, Product_Master!F:F)</f>
        <v>780</v>
      </c>
      <c r="Y166" s="11">
        <f>tbl_EcommerceSales[[#This Row],[Net_Revenue]]-tbl_EcommerceSales[[#This Row],[Total_Cost]]</f>
        <v>719</v>
      </c>
      <c r="Z166" s="9">
        <f>IFERROR(#REF!/tbl_EcommerceSales[[#This Row],[Total_Cost]], 0)</f>
        <v>0</v>
      </c>
      <c r="AA166" t="str">
        <f>TEXT(tbl_EcommerceSales[[#This Row],[Order_Date]],"mmm")</f>
        <v>Jan</v>
      </c>
      <c r="AB166">
        <f>YEAR(tbl_EcommerceSales[[#This Row],[Order_Date]])</f>
        <v>2025</v>
      </c>
      <c r="AC166" t="str">
        <f>IF(tbl_EcommerceSales[[#This Row],[Age]]&lt;18,"Under 18",IF(tbl_EcommerceSales[[#This Row],[Age]]&lt;=25,"18-25",IF(tbl_EcommerceSales[[#This Row],[Age]]&lt;=35,"26-35",IF(tbl_EcommerceSales[[#This Row],[Age]]&lt;=45,"36-45",IF(tbl_EcommerceSales[[#This Row],[Age]]&lt;=55,"46-55","56+")))))</f>
        <v>26-35</v>
      </c>
    </row>
    <row r="167" spans="1:29" x14ac:dyDescent="0.35">
      <c r="A167" t="s">
        <v>503</v>
      </c>
      <c r="B167" s="7">
        <v>45675</v>
      </c>
      <c r="C167" t="s">
        <v>504</v>
      </c>
      <c r="D167" t="s">
        <v>159</v>
      </c>
      <c r="E167" t="s">
        <v>48</v>
      </c>
      <c r="F167">
        <v>41</v>
      </c>
      <c r="G167" t="s">
        <v>107</v>
      </c>
      <c r="H167" t="s">
        <v>39</v>
      </c>
      <c r="I167" t="s">
        <v>236</v>
      </c>
      <c r="J167" t="s">
        <v>237</v>
      </c>
      <c r="K167" t="s">
        <v>82</v>
      </c>
      <c r="L167" t="s">
        <v>238</v>
      </c>
      <c r="M167">
        <v>4</v>
      </c>
      <c r="N167" s="2">
        <v>899</v>
      </c>
      <c r="O167" s="3">
        <v>0.25</v>
      </c>
      <c r="P167" s="2">
        <v>1920</v>
      </c>
      <c r="Q167" t="s">
        <v>32</v>
      </c>
      <c r="R167" t="s">
        <v>33</v>
      </c>
      <c r="S167" t="s">
        <v>34</v>
      </c>
      <c r="T167" s="4">
        <v>3</v>
      </c>
      <c r="U167" s="11">
        <f t="shared" si="2"/>
        <v>3596</v>
      </c>
      <c r="V167" s="11">
        <f>tbl_EcommerceSales[[#This Row],[Gross_Sales]]*tbl_EcommerceSales[[#This Row],[Discount]]</f>
        <v>899</v>
      </c>
      <c r="W167" s="11">
        <f>tbl_EcommerceSales[[#This Row],[Gross_Sales]]-tbl_EcommerceSales[[#This Row],[Discount_Amount]]</f>
        <v>2697</v>
      </c>
      <c r="X167" s="11">
        <f>tbl_EcommerceSales[[#This Row],[Quantity]] * _xlfn.XLOOKUP(tbl_EcommerceSales[[#This Row],[Product_ID]], Product_Master!A:A, Product_Master!F:F)</f>
        <v>1920</v>
      </c>
      <c r="Y167" s="11">
        <f>tbl_EcommerceSales[[#This Row],[Net_Revenue]]-tbl_EcommerceSales[[#This Row],[Total_Cost]]</f>
        <v>777</v>
      </c>
      <c r="Z167" s="9">
        <f>IFERROR(#REF!/tbl_EcommerceSales[[#This Row],[Total_Cost]], 0)</f>
        <v>0</v>
      </c>
      <c r="AA167" t="str">
        <f>TEXT(tbl_EcommerceSales[[#This Row],[Order_Date]],"mmm")</f>
        <v>Jan</v>
      </c>
      <c r="AB167">
        <f>YEAR(tbl_EcommerceSales[[#This Row],[Order_Date]])</f>
        <v>2025</v>
      </c>
      <c r="AC167" t="str">
        <f>IF(tbl_EcommerceSales[[#This Row],[Age]]&lt;18,"Under 18",IF(tbl_EcommerceSales[[#This Row],[Age]]&lt;=25,"18-25",IF(tbl_EcommerceSales[[#This Row],[Age]]&lt;=35,"26-35",IF(tbl_EcommerceSales[[#This Row],[Age]]&lt;=45,"36-45",IF(tbl_EcommerceSales[[#This Row],[Age]]&lt;=55,"46-55","56+")))))</f>
        <v>36-45</v>
      </c>
    </row>
    <row r="168" spans="1:29" x14ac:dyDescent="0.35">
      <c r="A168" t="s">
        <v>505</v>
      </c>
      <c r="B168" s="7">
        <v>45675</v>
      </c>
      <c r="C168" t="s">
        <v>506</v>
      </c>
      <c r="D168" t="s">
        <v>159</v>
      </c>
      <c r="E168" t="s">
        <v>48</v>
      </c>
      <c r="F168">
        <v>31</v>
      </c>
      <c r="G168" t="s">
        <v>145</v>
      </c>
      <c r="H168" t="s">
        <v>39</v>
      </c>
      <c r="I168" t="s">
        <v>349</v>
      </c>
      <c r="J168" t="s">
        <v>350</v>
      </c>
      <c r="K168" t="s">
        <v>82</v>
      </c>
      <c r="L168" t="s">
        <v>238</v>
      </c>
      <c r="M168">
        <v>1</v>
      </c>
      <c r="N168" s="2">
        <v>1599</v>
      </c>
      <c r="O168" s="3">
        <v>0.05</v>
      </c>
      <c r="P168" s="2">
        <v>920</v>
      </c>
      <c r="Q168" t="s">
        <v>76</v>
      </c>
      <c r="R168" t="s">
        <v>33</v>
      </c>
      <c r="S168" t="s">
        <v>34</v>
      </c>
      <c r="T168" s="4">
        <v>1</v>
      </c>
      <c r="U168" s="11">
        <f t="shared" si="2"/>
        <v>1599</v>
      </c>
      <c r="V168" s="11">
        <f>tbl_EcommerceSales[[#This Row],[Gross_Sales]]*tbl_EcommerceSales[[#This Row],[Discount]]</f>
        <v>79.95</v>
      </c>
      <c r="W168" s="11">
        <f>tbl_EcommerceSales[[#This Row],[Gross_Sales]]-tbl_EcommerceSales[[#This Row],[Discount_Amount]]</f>
        <v>1519.05</v>
      </c>
      <c r="X168" s="11">
        <f>tbl_EcommerceSales[[#This Row],[Quantity]] * _xlfn.XLOOKUP(tbl_EcommerceSales[[#This Row],[Product_ID]], Product_Master!A:A, Product_Master!F:F)</f>
        <v>920</v>
      </c>
      <c r="Y168" s="11">
        <f>tbl_EcommerceSales[[#This Row],[Net_Revenue]]-tbl_EcommerceSales[[#This Row],[Total_Cost]]</f>
        <v>599.04999999999995</v>
      </c>
      <c r="Z168" s="9">
        <f>IFERROR(#REF!/tbl_EcommerceSales[[#This Row],[Total_Cost]], 0)</f>
        <v>0</v>
      </c>
      <c r="AA168" t="str">
        <f>TEXT(tbl_EcommerceSales[[#This Row],[Order_Date]],"mmm")</f>
        <v>Jan</v>
      </c>
      <c r="AB168">
        <f>YEAR(tbl_EcommerceSales[[#This Row],[Order_Date]])</f>
        <v>2025</v>
      </c>
      <c r="AC168" t="str">
        <f>IF(tbl_EcommerceSales[[#This Row],[Age]]&lt;18,"Under 18",IF(tbl_EcommerceSales[[#This Row],[Age]]&lt;=25,"18-25",IF(tbl_EcommerceSales[[#This Row],[Age]]&lt;=35,"26-35",IF(tbl_EcommerceSales[[#This Row],[Age]]&lt;=45,"36-45",IF(tbl_EcommerceSales[[#This Row],[Age]]&lt;=55,"46-55","56+")))))</f>
        <v>26-35</v>
      </c>
    </row>
    <row r="169" spans="1:29" x14ac:dyDescent="0.35">
      <c r="A169" t="s">
        <v>507</v>
      </c>
      <c r="B169" s="7">
        <v>45675</v>
      </c>
      <c r="C169" t="s">
        <v>508</v>
      </c>
      <c r="D169" t="s">
        <v>102</v>
      </c>
      <c r="E169" t="s">
        <v>48</v>
      </c>
      <c r="F169">
        <v>29</v>
      </c>
      <c r="G169" t="s">
        <v>174</v>
      </c>
      <c r="H169" t="s">
        <v>39</v>
      </c>
      <c r="I169" t="s">
        <v>257</v>
      </c>
      <c r="J169" t="s">
        <v>258</v>
      </c>
      <c r="K169" t="s">
        <v>55</v>
      </c>
      <c r="L169" t="s">
        <v>56</v>
      </c>
      <c r="M169">
        <v>3</v>
      </c>
      <c r="N169" s="2">
        <v>1999</v>
      </c>
      <c r="O169" s="3">
        <v>0.1</v>
      </c>
      <c r="P169" s="2">
        <v>3150</v>
      </c>
      <c r="Q169" t="s">
        <v>76</v>
      </c>
      <c r="R169" t="s">
        <v>33</v>
      </c>
      <c r="S169" t="s">
        <v>34</v>
      </c>
      <c r="T169" s="4">
        <v>4</v>
      </c>
      <c r="U169" s="11">
        <f t="shared" si="2"/>
        <v>5997</v>
      </c>
      <c r="V169" s="11">
        <f>tbl_EcommerceSales[[#This Row],[Gross_Sales]]*tbl_EcommerceSales[[#This Row],[Discount]]</f>
        <v>599.70000000000005</v>
      </c>
      <c r="W169" s="11">
        <f>tbl_EcommerceSales[[#This Row],[Gross_Sales]]-tbl_EcommerceSales[[#This Row],[Discount_Amount]]</f>
        <v>5397.3</v>
      </c>
      <c r="X169" s="11">
        <f>tbl_EcommerceSales[[#This Row],[Quantity]] * _xlfn.XLOOKUP(tbl_EcommerceSales[[#This Row],[Product_ID]], Product_Master!A:A, Product_Master!F:F)</f>
        <v>3150</v>
      </c>
      <c r="Y169" s="11">
        <f>tbl_EcommerceSales[[#This Row],[Net_Revenue]]-tbl_EcommerceSales[[#This Row],[Total_Cost]]</f>
        <v>2247.3000000000002</v>
      </c>
      <c r="Z169" s="9">
        <f>IFERROR(#REF!/tbl_EcommerceSales[[#This Row],[Total_Cost]], 0)</f>
        <v>0</v>
      </c>
      <c r="AA169" t="str">
        <f>TEXT(tbl_EcommerceSales[[#This Row],[Order_Date]],"mmm")</f>
        <v>Jan</v>
      </c>
      <c r="AB169">
        <f>YEAR(tbl_EcommerceSales[[#This Row],[Order_Date]])</f>
        <v>2025</v>
      </c>
      <c r="AC169" t="str">
        <f>IF(tbl_EcommerceSales[[#This Row],[Age]]&lt;18,"Under 18",IF(tbl_EcommerceSales[[#This Row],[Age]]&lt;=25,"18-25",IF(tbl_EcommerceSales[[#This Row],[Age]]&lt;=35,"26-35",IF(tbl_EcommerceSales[[#This Row],[Age]]&lt;=45,"36-45",IF(tbl_EcommerceSales[[#This Row],[Age]]&lt;=55,"46-55","56+")))))</f>
        <v>26-35</v>
      </c>
    </row>
    <row r="170" spans="1:29" x14ac:dyDescent="0.35">
      <c r="A170" t="s">
        <v>509</v>
      </c>
      <c r="B170" s="7">
        <v>45675</v>
      </c>
      <c r="C170" t="s">
        <v>510</v>
      </c>
      <c r="D170" t="s">
        <v>86</v>
      </c>
      <c r="E170" t="s">
        <v>48</v>
      </c>
      <c r="F170">
        <v>33</v>
      </c>
      <c r="G170" t="s">
        <v>171</v>
      </c>
      <c r="H170" t="s">
        <v>39</v>
      </c>
      <c r="I170" t="s">
        <v>117</v>
      </c>
      <c r="J170" t="s">
        <v>118</v>
      </c>
      <c r="K170" t="s">
        <v>82</v>
      </c>
      <c r="L170" t="s">
        <v>119</v>
      </c>
      <c r="M170">
        <v>1</v>
      </c>
      <c r="N170" s="2">
        <v>3299</v>
      </c>
      <c r="O170" s="3">
        <v>0.1</v>
      </c>
      <c r="P170" s="2">
        <v>2100</v>
      </c>
      <c r="Q170" t="s">
        <v>156</v>
      </c>
      <c r="R170" t="s">
        <v>33</v>
      </c>
      <c r="S170" t="s">
        <v>34</v>
      </c>
      <c r="T170" s="4">
        <v>5</v>
      </c>
      <c r="U170" s="11">
        <f t="shared" si="2"/>
        <v>3299</v>
      </c>
      <c r="V170" s="11">
        <f>tbl_EcommerceSales[[#This Row],[Gross_Sales]]*tbl_EcommerceSales[[#This Row],[Discount]]</f>
        <v>329.90000000000003</v>
      </c>
      <c r="W170" s="11">
        <f>tbl_EcommerceSales[[#This Row],[Gross_Sales]]-tbl_EcommerceSales[[#This Row],[Discount_Amount]]</f>
        <v>2969.1</v>
      </c>
      <c r="X170" s="11">
        <f>tbl_EcommerceSales[[#This Row],[Quantity]] * _xlfn.XLOOKUP(tbl_EcommerceSales[[#This Row],[Product_ID]], Product_Master!A:A, Product_Master!F:F)</f>
        <v>2100</v>
      </c>
      <c r="Y170" s="11">
        <f>tbl_EcommerceSales[[#This Row],[Net_Revenue]]-tbl_EcommerceSales[[#This Row],[Total_Cost]]</f>
        <v>869.09999999999991</v>
      </c>
      <c r="Z170" s="9">
        <f>IFERROR(#REF!/tbl_EcommerceSales[[#This Row],[Total_Cost]], 0)</f>
        <v>0</v>
      </c>
      <c r="AA170" t="str">
        <f>TEXT(tbl_EcommerceSales[[#This Row],[Order_Date]],"mmm")</f>
        <v>Jan</v>
      </c>
      <c r="AB170">
        <f>YEAR(tbl_EcommerceSales[[#This Row],[Order_Date]])</f>
        <v>2025</v>
      </c>
      <c r="AC170" t="str">
        <f>IF(tbl_EcommerceSales[[#This Row],[Age]]&lt;18,"Under 18",IF(tbl_EcommerceSales[[#This Row],[Age]]&lt;=25,"18-25",IF(tbl_EcommerceSales[[#This Row],[Age]]&lt;=35,"26-35",IF(tbl_EcommerceSales[[#This Row],[Age]]&lt;=45,"36-45",IF(tbl_EcommerceSales[[#This Row],[Age]]&lt;=55,"46-55","56+")))))</f>
        <v>26-35</v>
      </c>
    </row>
    <row r="171" spans="1:29" x14ac:dyDescent="0.35">
      <c r="A171" t="s">
        <v>511</v>
      </c>
      <c r="B171" s="7">
        <v>45676</v>
      </c>
      <c r="C171" t="s">
        <v>512</v>
      </c>
      <c r="D171" t="s">
        <v>47</v>
      </c>
      <c r="E171" t="s">
        <v>25</v>
      </c>
      <c r="F171">
        <v>30</v>
      </c>
      <c r="G171" t="s">
        <v>99</v>
      </c>
      <c r="H171" t="s">
        <v>88</v>
      </c>
      <c r="I171" t="s">
        <v>40</v>
      </c>
      <c r="J171" t="s">
        <v>41</v>
      </c>
      <c r="K171" t="s">
        <v>42</v>
      </c>
      <c r="L171" t="s">
        <v>43</v>
      </c>
      <c r="M171">
        <v>2</v>
      </c>
      <c r="N171" s="2">
        <v>699</v>
      </c>
      <c r="O171" s="3">
        <v>0.1</v>
      </c>
      <c r="P171" s="2">
        <v>620</v>
      </c>
      <c r="Q171" t="s">
        <v>44</v>
      </c>
      <c r="R171" t="s">
        <v>33</v>
      </c>
      <c r="S171" t="s">
        <v>57</v>
      </c>
      <c r="T171" s="4">
        <v>4</v>
      </c>
      <c r="U171" s="11">
        <f t="shared" si="2"/>
        <v>1398</v>
      </c>
      <c r="V171" s="11">
        <f>tbl_EcommerceSales[[#This Row],[Gross_Sales]]*tbl_EcommerceSales[[#This Row],[Discount]]</f>
        <v>139.80000000000001</v>
      </c>
      <c r="W171" s="11">
        <f>tbl_EcommerceSales[[#This Row],[Gross_Sales]]-tbl_EcommerceSales[[#This Row],[Discount_Amount]]</f>
        <v>1258.2</v>
      </c>
      <c r="X171" s="11">
        <f>tbl_EcommerceSales[[#This Row],[Quantity]] * _xlfn.XLOOKUP(tbl_EcommerceSales[[#This Row],[Product_ID]], Product_Master!A:A, Product_Master!F:F)</f>
        <v>620</v>
      </c>
      <c r="Y171" s="11">
        <f>tbl_EcommerceSales[[#This Row],[Net_Revenue]]-tbl_EcommerceSales[[#This Row],[Total_Cost]]</f>
        <v>638.20000000000005</v>
      </c>
      <c r="Z171" s="9">
        <f>IFERROR(#REF!/tbl_EcommerceSales[[#This Row],[Total_Cost]], 0)</f>
        <v>0</v>
      </c>
      <c r="AA171" t="str">
        <f>TEXT(tbl_EcommerceSales[[#This Row],[Order_Date]],"mmm")</f>
        <v>Jan</v>
      </c>
      <c r="AB171">
        <f>YEAR(tbl_EcommerceSales[[#This Row],[Order_Date]])</f>
        <v>2025</v>
      </c>
      <c r="AC171" t="str">
        <f>IF(tbl_EcommerceSales[[#This Row],[Age]]&lt;18,"Under 18",IF(tbl_EcommerceSales[[#This Row],[Age]]&lt;=25,"18-25",IF(tbl_EcommerceSales[[#This Row],[Age]]&lt;=35,"26-35",IF(tbl_EcommerceSales[[#This Row],[Age]]&lt;=45,"36-45",IF(tbl_EcommerceSales[[#This Row],[Age]]&lt;=55,"46-55","56+")))))</f>
        <v>26-35</v>
      </c>
    </row>
    <row r="172" spans="1:29" x14ac:dyDescent="0.35">
      <c r="A172" t="s">
        <v>513</v>
      </c>
      <c r="B172" s="7">
        <v>45676</v>
      </c>
      <c r="C172" t="s">
        <v>514</v>
      </c>
      <c r="D172" t="s">
        <v>86</v>
      </c>
      <c r="E172" t="s">
        <v>25</v>
      </c>
      <c r="F172">
        <v>33</v>
      </c>
      <c r="G172" t="s">
        <v>155</v>
      </c>
      <c r="H172" t="s">
        <v>88</v>
      </c>
      <c r="I172" t="s">
        <v>212</v>
      </c>
      <c r="J172" t="s">
        <v>213</v>
      </c>
      <c r="K172" t="s">
        <v>177</v>
      </c>
      <c r="L172" t="s">
        <v>178</v>
      </c>
      <c r="M172">
        <v>3</v>
      </c>
      <c r="N172" s="2">
        <v>2499</v>
      </c>
      <c r="O172" s="3">
        <v>0.3</v>
      </c>
      <c r="P172" s="2">
        <v>4350</v>
      </c>
      <c r="Q172" t="s">
        <v>44</v>
      </c>
      <c r="R172" t="s">
        <v>33</v>
      </c>
      <c r="S172" t="s">
        <v>34</v>
      </c>
      <c r="T172" s="4">
        <v>3</v>
      </c>
      <c r="U172" s="11">
        <f t="shared" si="2"/>
        <v>7497</v>
      </c>
      <c r="V172" s="11">
        <f>tbl_EcommerceSales[[#This Row],[Gross_Sales]]*tbl_EcommerceSales[[#This Row],[Discount]]</f>
        <v>2249.1</v>
      </c>
      <c r="W172" s="11">
        <f>tbl_EcommerceSales[[#This Row],[Gross_Sales]]-tbl_EcommerceSales[[#This Row],[Discount_Amount]]</f>
        <v>5247.9</v>
      </c>
      <c r="X172" s="11">
        <f>tbl_EcommerceSales[[#This Row],[Quantity]] * _xlfn.XLOOKUP(tbl_EcommerceSales[[#This Row],[Product_ID]], Product_Master!A:A, Product_Master!F:F)</f>
        <v>4350</v>
      </c>
      <c r="Y172" s="11">
        <f>tbl_EcommerceSales[[#This Row],[Net_Revenue]]-tbl_EcommerceSales[[#This Row],[Total_Cost]]</f>
        <v>897.89999999999964</v>
      </c>
      <c r="Z172" s="9">
        <f>IFERROR(#REF!/tbl_EcommerceSales[[#This Row],[Total_Cost]], 0)</f>
        <v>0</v>
      </c>
      <c r="AA172" t="str">
        <f>TEXT(tbl_EcommerceSales[[#This Row],[Order_Date]],"mmm")</f>
        <v>Jan</v>
      </c>
      <c r="AB172">
        <f>YEAR(tbl_EcommerceSales[[#This Row],[Order_Date]])</f>
        <v>2025</v>
      </c>
      <c r="AC172" t="str">
        <f>IF(tbl_EcommerceSales[[#This Row],[Age]]&lt;18,"Under 18",IF(tbl_EcommerceSales[[#This Row],[Age]]&lt;=25,"18-25",IF(tbl_EcommerceSales[[#This Row],[Age]]&lt;=35,"26-35",IF(tbl_EcommerceSales[[#This Row],[Age]]&lt;=45,"36-45",IF(tbl_EcommerceSales[[#This Row],[Age]]&lt;=55,"46-55","56+")))))</f>
        <v>26-35</v>
      </c>
    </row>
    <row r="173" spans="1:29" x14ac:dyDescent="0.35">
      <c r="A173" t="s">
        <v>515</v>
      </c>
      <c r="B173" s="7">
        <v>45676</v>
      </c>
      <c r="C173" t="s">
        <v>516</v>
      </c>
      <c r="D173" t="s">
        <v>195</v>
      </c>
      <c r="E173" t="s">
        <v>48</v>
      </c>
      <c r="F173">
        <v>41</v>
      </c>
      <c r="G173" t="s">
        <v>122</v>
      </c>
      <c r="H173" t="s">
        <v>72</v>
      </c>
      <c r="I173" t="s">
        <v>517</v>
      </c>
      <c r="J173" t="s">
        <v>518</v>
      </c>
      <c r="K173" t="s">
        <v>30</v>
      </c>
      <c r="L173" t="s">
        <v>278</v>
      </c>
      <c r="M173">
        <v>2</v>
      </c>
      <c r="N173" s="2">
        <v>1299</v>
      </c>
      <c r="O173" s="3">
        <v>0.05</v>
      </c>
      <c r="P173" s="2">
        <v>1380</v>
      </c>
      <c r="Q173" t="s">
        <v>32</v>
      </c>
      <c r="R173" t="s">
        <v>33</v>
      </c>
      <c r="S173" t="s">
        <v>34</v>
      </c>
      <c r="T173" s="4">
        <v>5</v>
      </c>
      <c r="U173" s="11">
        <f t="shared" si="2"/>
        <v>2598</v>
      </c>
      <c r="V173" s="11">
        <f>tbl_EcommerceSales[[#This Row],[Gross_Sales]]*tbl_EcommerceSales[[#This Row],[Discount]]</f>
        <v>129.9</v>
      </c>
      <c r="W173" s="11">
        <f>tbl_EcommerceSales[[#This Row],[Gross_Sales]]-tbl_EcommerceSales[[#This Row],[Discount_Amount]]</f>
        <v>2468.1</v>
      </c>
      <c r="X173" s="11">
        <f>tbl_EcommerceSales[[#This Row],[Quantity]] * _xlfn.XLOOKUP(tbl_EcommerceSales[[#This Row],[Product_ID]], Product_Master!A:A, Product_Master!F:F)</f>
        <v>1380</v>
      </c>
      <c r="Y173" s="11">
        <f>tbl_EcommerceSales[[#This Row],[Net_Revenue]]-tbl_EcommerceSales[[#This Row],[Total_Cost]]</f>
        <v>1088.0999999999999</v>
      </c>
      <c r="Z173" s="9">
        <f>IFERROR(#REF!/tbl_EcommerceSales[[#This Row],[Total_Cost]], 0)</f>
        <v>0</v>
      </c>
      <c r="AA173" t="str">
        <f>TEXT(tbl_EcommerceSales[[#This Row],[Order_Date]],"mmm")</f>
        <v>Jan</v>
      </c>
      <c r="AB173">
        <f>YEAR(tbl_EcommerceSales[[#This Row],[Order_Date]])</f>
        <v>2025</v>
      </c>
      <c r="AC173" t="str">
        <f>IF(tbl_EcommerceSales[[#This Row],[Age]]&lt;18,"Under 18",IF(tbl_EcommerceSales[[#This Row],[Age]]&lt;=25,"18-25",IF(tbl_EcommerceSales[[#This Row],[Age]]&lt;=35,"26-35",IF(tbl_EcommerceSales[[#This Row],[Age]]&lt;=45,"36-45",IF(tbl_EcommerceSales[[#This Row],[Age]]&lt;=55,"46-55","56+")))))</f>
        <v>36-45</v>
      </c>
    </row>
    <row r="174" spans="1:29" x14ac:dyDescent="0.35">
      <c r="A174" t="s">
        <v>519</v>
      </c>
      <c r="B174" s="7">
        <v>45676</v>
      </c>
      <c r="C174" t="s">
        <v>36</v>
      </c>
      <c r="D174" t="s">
        <v>37</v>
      </c>
      <c r="E174" t="s">
        <v>48</v>
      </c>
      <c r="F174">
        <v>18</v>
      </c>
      <c r="G174" t="s">
        <v>61</v>
      </c>
      <c r="H174" t="s">
        <v>27</v>
      </c>
      <c r="I174" t="s">
        <v>73</v>
      </c>
      <c r="J174" t="s">
        <v>74</v>
      </c>
      <c r="K174" t="s">
        <v>55</v>
      </c>
      <c r="L174" t="s">
        <v>75</v>
      </c>
      <c r="M174">
        <v>1</v>
      </c>
      <c r="N174" s="2">
        <v>2899</v>
      </c>
      <c r="O174" s="3">
        <v>0.15</v>
      </c>
      <c r="P174" s="2">
        <v>1700</v>
      </c>
      <c r="Q174" t="s">
        <v>32</v>
      </c>
      <c r="R174" t="s">
        <v>33</v>
      </c>
      <c r="S174" t="s">
        <v>34</v>
      </c>
      <c r="T174" s="4">
        <v>4</v>
      </c>
      <c r="U174" s="11">
        <f t="shared" si="2"/>
        <v>2899</v>
      </c>
      <c r="V174" s="11">
        <f>tbl_EcommerceSales[[#This Row],[Gross_Sales]]*tbl_EcommerceSales[[#This Row],[Discount]]</f>
        <v>434.84999999999997</v>
      </c>
      <c r="W174" s="11">
        <f>tbl_EcommerceSales[[#This Row],[Gross_Sales]]-tbl_EcommerceSales[[#This Row],[Discount_Amount]]</f>
        <v>2464.15</v>
      </c>
      <c r="X174" s="11">
        <f>tbl_EcommerceSales[[#This Row],[Quantity]] * _xlfn.XLOOKUP(tbl_EcommerceSales[[#This Row],[Product_ID]], Product_Master!A:A, Product_Master!F:F)</f>
        <v>1700</v>
      </c>
      <c r="Y174" s="11">
        <f>tbl_EcommerceSales[[#This Row],[Net_Revenue]]-tbl_EcommerceSales[[#This Row],[Total_Cost]]</f>
        <v>764.15000000000009</v>
      </c>
      <c r="Z174" s="9">
        <f>IFERROR(#REF!/tbl_EcommerceSales[[#This Row],[Total_Cost]], 0)</f>
        <v>0</v>
      </c>
      <c r="AA174" t="str">
        <f>TEXT(tbl_EcommerceSales[[#This Row],[Order_Date]],"mmm")</f>
        <v>Jan</v>
      </c>
      <c r="AB174">
        <f>YEAR(tbl_EcommerceSales[[#This Row],[Order_Date]])</f>
        <v>2025</v>
      </c>
      <c r="AC174" t="str">
        <f>IF(tbl_EcommerceSales[[#This Row],[Age]]&lt;18,"Under 18",IF(tbl_EcommerceSales[[#This Row],[Age]]&lt;=25,"18-25",IF(tbl_EcommerceSales[[#This Row],[Age]]&lt;=35,"26-35",IF(tbl_EcommerceSales[[#This Row],[Age]]&lt;=45,"36-45",IF(tbl_EcommerceSales[[#This Row],[Age]]&lt;=55,"46-55","56+")))))</f>
        <v>18-25</v>
      </c>
    </row>
    <row r="175" spans="1:29" x14ac:dyDescent="0.35">
      <c r="A175" t="s">
        <v>520</v>
      </c>
      <c r="B175" s="7">
        <v>45676</v>
      </c>
      <c r="C175" t="s">
        <v>521</v>
      </c>
      <c r="D175" t="s">
        <v>251</v>
      </c>
      <c r="E175" t="s">
        <v>48</v>
      </c>
      <c r="F175">
        <v>18</v>
      </c>
      <c r="G175" t="s">
        <v>87</v>
      </c>
      <c r="H175" t="s">
        <v>88</v>
      </c>
      <c r="I175" t="s">
        <v>212</v>
      </c>
      <c r="J175" t="s">
        <v>213</v>
      </c>
      <c r="K175" t="s">
        <v>177</v>
      </c>
      <c r="L175" t="s">
        <v>178</v>
      </c>
      <c r="M175">
        <v>1</v>
      </c>
      <c r="N175" s="2">
        <v>2499</v>
      </c>
      <c r="O175" s="3">
        <v>0</v>
      </c>
      <c r="P175" s="2">
        <v>1450</v>
      </c>
      <c r="Q175" t="s">
        <v>76</v>
      </c>
      <c r="R175" t="s">
        <v>33</v>
      </c>
      <c r="S175" t="s">
        <v>57</v>
      </c>
      <c r="T175" s="4">
        <v>4</v>
      </c>
      <c r="U175" s="11">
        <f t="shared" si="2"/>
        <v>2499</v>
      </c>
      <c r="V175" s="11">
        <f>tbl_EcommerceSales[[#This Row],[Gross_Sales]]*tbl_EcommerceSales[[#This Row],[Discount]]</f>
        <v>0</v>
      </c>
      <c r="W175" s="11">
        <f>tbl_EcommerceSales[[#This Row],[Gross_Sales]]-tbl_EcommerceSales[[#This Row],[Discount_Amount]]</f>
        <v>2499</v>
      </c>
      <c r="X175" s="11">
        <f>tbl_EcommerceSales[[#This Row],[Quantity]] * _xlfn.XLOOKUP(tbl_EcommerceSales[[#This Row],[Product_ID]], Product_Master!A:A, Product_Master!F:F)</f>
        <v>1450</v>
      </c>
      <c r="Y175" s="11">
        <f>tbl_EcommerceSales[[#This Row],[Net_Revenue]]-tbl_EcommerceSales[[#This Row],[Total_Cost]]</f>
        <v>1049</v>
      </c>
      <c r="Z175" s="9">
        <f>IFERROR(#REF!/tbl_EcommerceSales[[#This Row],[Total_Cost]], 0)</f>
        <v>0</v>
      </c>
      <c r="AA175" t="str">
        <f>TEXT(tbl_EcommerceSales[[#This Row],[Order_Date]],"mmm")</f>
        <v>Jan</v>
      </c>
      <c r="AB175">
        <f>YEAR(tbl_EcommerceSales[[#This Row],[Order_Date]])</f>
        <v>2025</v>
      </c>
      <c r="AC175" t="str">
        <f>IF(tbl_EcommerceSales[[#This Row],[Age]]&lt;18,"Under 18",IF(tbl_EcommerceSales[[#This Row],[Age]]&lt;=25,"18-25",IF(tbl_EcommerceSales[[#This Row],[Age]]&lt;=35,"26-35",IF(tbl_EcommerceSales[[#This Row],[Age]]&lt;=45,"36-45",IF(tbl_EcommerceSales[[#This Row],[Age]]&lt;=55,"46-55","56+")))))</f>
        <v>18-25</v>
      </c>
    </row>
    <row r="176" spans="1:29" x14ac:dyDescent="0.35">
      <c r="A176" t="s">
        <v>522</v>
      </c>
      <c r="B176" s="7">
        <v>45676</v>
      </c>
      <c r="C176" t="s">
        <v>523</v>
      </c>
      <c r="D176" t="s">
        <v>195</v>
      </c>
      <c r="E176" t="s">
        <v>48</v>
      </c>
      <c r="F176">
        <v>18</v>
      </c>
      <c r="G176" t="s">
        <v>270</v>
      </c>
      <c r="H176" t="s">
        <v>72</v>
      </c>
      <c r="I176" t="s">
        <v>165</v>
      </c>
      <c r="J176" t="s">
        <v>166</v>
      </c>
      <c r="K176" t="s">
        <v>42</v>
      </c>
      <c r="L176" t="s">
        <v>167</v>
      </c>
      <c r="M176">
        <v>1</v>
      </c>
      <c r="N176" s="2">
        <v>1799</v>
      </c>
      <c r="O176" s="3">
        <v>0.1</v>
      </c>
      <c r="P176" s="2">
        <v>900</v>
      </c>
      <c r="Q176" t="s">
        <v>32</v>
      </c>
      <c r="R176" t="s">
        <v>33</v>
      </c>
      <c r="S176" t="s">
        <v>57</v>
      </c>
      <c r="T176" s="4">
        <v>1</v>
      </c>
      <c r="U176" s="11">
        <f t="shared" si="2"/>
        <v>1799</v>
      </c>
      <c r="V176" s="11">
        <f>tbl_EcommerceSales[[#This Row],[Gross_Sales]]*tbl_EcommerceSales[[#This Row],[Discount]]</f>
        <v>179.9</v>
      </c>
      <c r="W176" s="11">
        <f>tbl_EcommerceSales[[#This Row],[Gross_Sales]]-tbl_EcommerceSales[[#This Row],[Discount_Amount]]</f>
        <v>1619.1</v>
      </c>
      <c r="X176" s="11">
        <f>tbl_EcommerceSales[[#This Row],[Quantity]] * _xlfn.XLOOKUP(tbl_EcommerceSales[[#This Row],[Product_ID]], Product_Master!A:A, Product_Master!F:F)</f>
        <v>900</v>
      </c>
      <c r="Y176" s="11">
        <f>tbl_EcommerceSales[[#This Row],[Net_Revenue]]-tbl_EcommerceSales[[#This Row],[Total_Cost]]</f>
        <v>719.09999999999991</v>
      </c>
      <c r="Z176" s="9">
        <f>IFERROR(#REF!/tbl_EcommerceSales[[#This Row],[Total_Cost]], 0)</f>
        <v>0</v>
      </c>
      <c r="AA176" t="str">
        <f>TEXT(tbl_EcommerceSales[[#This Row],[Order_Date]],"mmm")</f>
        <v>Jan</v>
      </c>
      <c r="AB176">
        <f>YEAR(tbl_EcommerceSales[[#This Row],[Order_Date]])</f>
        <v>2025</v>
      </c>
      <c r="AC176" t="str">
        <f>IF(tbl_EcommerceSales[[#This Row],[Age]]&lt;18,"Under 18",IF(tbl_EcommerceSales[[#This Row],[Age]]&lt;=25,"18-25",IF(tbl_EcommerceSales[[#This Row],[Age]]&lt;=35,"26-35",IF(tbl_EcommerceSales[[#This Row],[Age]]&lt;=45,"36-45",IF(tbl_EcommerceSales[[#This Row],[Age]]&lt;=55,"46-55","56+")))))</f>
        <v>18-25</v>
      </c>
    </row>
    <row r="177" spans="1:29" x14ac:dyDescent="0.35">
      <c r="A177" t="s">
        <v>524</v>
      </c>
      <c r="B177" s="7">
        <v>45676</v>
      </c>
      <c r="C177" t="s">
        <v>525</v>
      </c>
      <c r="D177" t="s">
        <v>181</v>
      </c>
      <c r="E177" t="s">
        <v>48</v>
      </c>
      <c r="F177">
        <v>39</v>
      </c>
      <c r="G177" t="s">
        <v>270</v>
      </c>
      <c r="H177" t="s">
        <v>72</v>
      </c>
      <c r="I177" t="s">
        <v>257</v>
      </c>
      <c r="J177" t="s">
        <v>258</v>
      </c>
      <c r="K177" t="s">
        <v>55</v>
      </c>
      <c r="L177" t="s">
        <v>56</v>
      </c>
      <c r="M177">
        <v>1</v>
      </c>
      <c r="N177" s="2">
        <v>1999</v>
      </c>
      <c r="O177" s="3">
        <v>0.05</v>
      </c>
      <c r="P177" s="2">
        <v>1050</v>
      </c>
      <c r="Q177" t="s">
        <v>123</v>
      </c>
      <c r="R177" t="s">
        <v>33</v>
      </c>
      <c r="S177" t="s">
        <v>57</v>
      </c>
      <c r="T177" s="4">
        <v>3</v>
      </c>
      <c r="U177" s="11">
        <f t="shared" si="2"/>
        <v>1999</v>
      </c>
      <c r="V177" s="11">
        <f>tbl_EcommerceSales[[#This Row],[Gross_Sales]]*tbl_EcommerceSales[[#This Row],[Discount]]</f>
        <v>99.95</v>
      </c>
      <c r="W177" s="11">
        <f>tbl_EcommerceSales[[#This Row],[Gross_Sales]]-tbl_EcommerceSales[[#This Row],[Discount_Amount]]</f>
        <v>1899.05</v>
      </c>
      <c r="X177" s="11">
        <f>tbl_EcommerceSales[[#This Row],[Quantity]] * _xlfn.XLOOKUP(tbl_EcommerceSales[[#This Row],[Product_ID]], Product_Master!A:A, Product_Master!F:F)</f>
        <v>1050</v>
      </c>
      <c r="Y177" s="11">
        <f>tbl_EcommerceSales[[#This Row],[Net_Revenue]]-tbl_EcommerceSales[[#This Row],[Total_Cost]]</f>
        <v>849.05</v>
      </c>
      <c r="Z177" s="9">
        <f>IFERROR(#REF!/tbl_EcommerceSales[[#This Row],[Total_Cost]], 0)</f>
        <v>0</v>
      </c>
      <c r="AA177" t="str">
        <f>TEXT(tbl_EcommerceSales[[#This Row],[Order_Date]],"mmm")</f>
        <v>Jan</v>
      </c>
      <c r="AB177">
        <f>YEAR(tbl_EcommerceSales[[#This Row],[Order_Date]])</f>
        <v>2025</v>
      </c>
      <c r="AC177" t="str">
        <f>IF(tbl_EcommerceSales[[#This Row],[Age]]&lt;18,"Under 18",IF(tbl_EcommerceSales[[#This Row],[Age]]&lt;=25,"18-25",IF(tbl_EcommerceSales[[#This Row],[Age]]&lt;=35,"26-35",IF(tbl_EcommerceSales[[#This Row],[Age]]&lt;=45,"36-45",IF(tbl_EcommerceSales[[#This Row],[Age]]&lt;=55,"46-55","56+")))))</f>
        <v>36-45</v>
      </c>
    </row>
    <row r="178" spans="1:29" x14ac:dyDescent="0.35">
      <c r="A178" t="s">
        <v>526</v>
      </c>
      <c r="B178" s="7">
        <v>45676</v>
      </c>
      <c r="C178" t="s">
        <v>527</v>
      </c>
      <c r="D178" t="s">
        <v>227</v>
      </c>
      <c r="E178" t="s">
        <v>48</v>
      </c>
      <c r="F178">
        <v>40</v>
      </c>
      <c r="G178" t="s">
        <v>186</v>
      </c>
      <c r="H178" t="s">
        <v>72</v>
      </c>
      <c r="I178" t="s">
        <v>271</v>
      </c>
      <c r="J178" t="s">
        <v>272</v>
      </c>
      <c r="K178" t="s">
        <v>30</v>
      </c>
      <c r="L178" t="s">
        <v>273</v>
      </c>
      <c r="M178">
        <v>1</v>
      </c>
      <c r="N178" s="2">
        <v>4299</v>
      </c>
      <c r="O178" s="3">
        <v>0.1</v>
      </c>
      <c r="P178" s="2">
        <v>2700</v>
      </c>
      <c r="Q178" t="s">
        <v>319</v>
      </c>
      <c r="R178" t="s">
        <v>33</v>
      </c>
      <c r="S178" t="s">
        <v>34</v>
      </c>
      <c r="T178" s="4">
        <v>4</v>
      </c>
      <c r="U178" s="11">
        <f t="shared" si="2"/>
        <v>4299</v>
      </c>
      <c r="V178" s="11">
        <f>tbl_EcommerceSales[[#This Row],[Gross_Sales]]*tbl_EcommerceSales[[#This Row],[Discount]]</f>
        <v>429.90000000000003</v>
      </c>
      <c r="W178" s="11">
        <f>tbl_EcommerceSales[[#This Row],[Gross_Sales]]-tbl_EcommerceSales[[#This Row],[Discount_Amount]]</f>
        <v>3869.1</v>
      </c>
      <c r="X178" s="11">
        <f>tbl_EcommerceSales[[#This Row],[Quantity]] * _xlfn.XLOOKUP(tbl_EcommerceSales[[#This Row],[Product_ID]], Product_Master!A:A, Product_Master!F:F)</f>
        <v>2700</v>
      </c>
      <c r="Y178" s="11">
        <f>tbl_EcommerceSales[[#This Row],[Net_Revenue]]-tbl_EcommerceSales[[#This Row],[Total_Cost]]</f>
        <v>1169.0999999999999</v>
      </c>
      <c r="Z178" s="9">
        <f>IFERROR(#REF!/tbl_EcommerceSales[[#This Row],[Total_Cost]], 0)</f>
        <v>0</v>
      </c>
      <c r="AA178" t="str">
        <f>TEXT(tbl_EcommerceSales[[#This Row],[Order_Date]],"mmm")</f>
        <v>Jan</v>
      </c>
      <c r="AB178">
        <f>YEAR(tbl_EcommerceSales[[#This Row],[Order_Date]])</f>
        <v>2025</v>
      </c>
      <c r="AC178" t="str">
        <f>IF(tbl_EcommerceSales[[#This Row],[Age]]&lt;18,"Under 18",IF(tbl_EcommerceSales[[#This Row],[Age]]&lt;=25,"18-25",IF(tbl_EcommerceSales[[#This Row],[Age]]&lt;=35,"26-35",IF(tbl_EcommerceSales[[#This Row],[Age]]&lt;=45,"36-45",IF(tbl_EcommerceSales[[#This Row],[Age]]&lt;=55,"46-55","56+")))))</f>
        <v>36-45</v>
      </c>
    </row>
    <row r="179" spans="1:29" x14ac:dyDescent="0.35">
      <c r="A179" t="s">
        <v>528</v>
      </c>
      <c r="B179" s="7">
        <v>45676</v>
      </c>
      <c r="C179" t="s">
        <v>405</v>
      </c>
      <c r="D179" t="s">
        <v>254</v>
      </c>
      <c r="E179" t="s">
        <v>25</v>
      </c>
      <c r="F179">
        <v>34</v>
      </c>
      <c r="G179" t="s">
        <v>71</v>
      </c>
      <c r="H179" t="s">
        <v>72</v>
      </c>
      <c r="I179" t="s">
        <v>257</v>
      </c>
      <c r="J179" t="s">
        <v>258</v>
      </c>
      <c r="K179" t="s">
        <v>55</v>
      </c>
      <c r="L179" t="s">
        <v>56</v>
      </c>
      <c r="M179">
        <v>1</v>
      </c>
      <c r="N179" s="2">
        <v>1999</v>
      </c>
      <c r="O179" s="3">
        <v>0.05</v>
      </c>
      <c r="P179" s="2">
        <v>1050</v>
      </c>
      <c r="Q179" t="s">
        <v>319</v>
      </c>
      <c r="R179" t="s">
        <v>33</v>
      </c>
      <c r="S179" t="s">
        <v>57</v>
      </c>
      <c r="T179" s="4">
        <v>4</v>
      </c>
      <c r="U179" s="11">
        <f t="shared" si="2"/>
        <v>1999</v>
      </c>
      <c r="V179" s="11">
        <f>tbl_EcommerceSales[[#This Row],[Gross_Sales]]*tbl_EcommerceSales[[#This Row],[Discount]]</f>
        <v>99.95</v>
      </c>
      <c r="W179" s="11">
        <f>tbl_EcommerceSales[[#This Row],[Gross_Sales]]-tbl_EcommerceSales[[#This Row],[Discount_Amount]]</f>
        <v>1899.05</v>
      </c>
      <c r="X179" s="11">
        <f>tbl_EcommerceSales[[#This Row],[Quantity]] * _xlfn.XLOOKUP(tbl_EcommerceSales[[#This Row],[Product_ID]], Product_Master!A:A, Product_Master!F:F)</f>
        <v>1050</v>
      </c>
      <c r="Y179" s="11">
        <f>tbl_EcommerceSales[[#This Row],[Net_Revenue]]-tbl_EcommerceSales[[#This Row],[Total_Cost]]</f>
        <v>849.05</v>
      </c>
      <c r="Z179" s="9">
        <f>IFERROR(#REF!/tbl_EcommerceSales[[#This Row],[Total_Cost]], 0)</f>
        <v>0</v>
      </c>
      <c r="AA179" t="str">
        <f>TEXT(tbl_EcommerceSales[[#This Row],[Order_Date]],"mmm")</f>
        <v>Jan</v>
      </c>
      <c r="AB179">
        <f>YEAR(tbl_EcommerceSales[[#This Row],[Order_Date]])</f>
        <v>2025</v>
      </c>
      <c r="AC179" t="str">
        <f>IF(tbl_EcommerceSales[[#This Row],[Age]]&lt;18,"Under 18",IF(tbl_EcommerceSales[[#This Row],[Age]]&lt;=25,"18-25",IF(tbl_EcommerceSales[[#This Row],[Age]]&lt;=35,"26-35",IF(tbl_EcommerceSales[[#This Row],[Age]]&lt;=45,"36-45",IF(tbl_EcommerceSales[[#This Row],[Age]]&lt;=55,"46-55","56+")))))</f>
        <v>26-35</v>
      </c>
    </row>
    <row r="180" spans="1:29" x14ac:dyDescent="0.35">
      <c r="A180" t="s">
        <v>529</v>
      </c>
      <c r="B180" s="7">
        <v>45676</v>
      </c>
      <c r="C180" t="s">
        <v>530</v>
      </c>
      <c r="D180" t="s">
        <v>305</v>
      </c>
      <c r="E180" t="s">
        <v>48</v>
      </c>
      <c r="F180">
        <v>20</v>
      </c>
      <c r="G180" t="s">
        <v>136</v>
      </c>
      <c r="H180" t="s">
        <v>88</v>
      </c>
      <c r="I180" t="s">
        <v>236</v>
      </c>
      <c r="J180" t="s">
        <v>237</v>
      </c>
      <c r="K180" t="s">
        <v>82</v>
      </c>
      <c r="L180" t="s">
        <v>238</v>
      </c>
      <c r="M180">
        <v>2</v>
      </c>
      <c r="N180" s="2">
        <v>899</v>
      </c>
      <c r="O180" s="3">
        <v>0.15</v>
      </c>
      <c r="P180" s="2">
        <v>960</v>
      </c>
      <c r="Q180" t="s">
        <v>156</v>
      </c>
      <c r="R180" t="s">
        <v>33</v>
      </c>
      <c r="S180" t="s">
        <v>57</v>
      </c>
      <c r="T180" s="4">
        <v>5</v>
      </c>
      <c r="U180" s="11">
        <f t="shared" si="2"/>
        <v>1798</v>
      </c>
      <c r="V180" s="11">
        <f>tbl_EcommerceSales[[#This Row],[Gross_Sales]]*tbl_EcommerceSales[[#This Row],[Discount]]</f>
        <v>269.7</v>
      </c>
      <c r="W180" s="11">
        <f>tbl_EcommerceSales[[#This Row],[Gross_Sales]]-tbl_EcommerceSales[[#This Row],[Discount_Amount]]</f>
        <v>1528.3</v>
      </c>
      <c r="X180" s="11">
        <f>tbl_EcommerceSales[[#This Row],[Quantity]] * _xlfn.XLOOKUP(tbl_EcommerceSales[[#This Row],[Product_ID]], Product_Master!A:A, Product_Master!F:F)</f>
        <v>960</v>
      </c>
      <c r="Y180" s="11">
        <f>tbl_EcommerceSales[[#This Row],[Net_Revenue]]-tbl_EcommerceSales[[#This Row],[Total_Cost]]</f>
        <v>568.29999999999995</v>
      </c>
      <c r="Z180" s="9">
        <f>IFERROR(#REF!/tbl_EcommerceSales[[#This Row],[Total_Cost]], 0)</f>
        <v>0</v>
      </c>
      <c r="AA180" t="str">
        <f>TEXT(tbl_EcommerceSales[[#This Row],[Order_Date]],"mmm")</f>
        <v>Jan</v>
      </c>
      <c r="AB180">
        <f>YEAR(tbl_EcommerceSales[[#This Row],[Order_Date]])</f>
        <v>2025</v>
      </c>
      <c r="AC180" t="str">
        <f>IF(tbl_EcommerceSales[[#This Row],[Age]]&lt;18,"Under 18",IF(tbl_EcommerceSales[[#This Row],[Age]]&lt;=25,"18-25",IF(tbl_EcommerceSales[[#This Row],[Age]]&lt;=35,"26-35",IF(tbl_EcommerceSales[[#This Row],[Age]]&lt;=45,"36-45",IF(tbl_EcommerceSales[[#This Row],[Age]]&lt;=55,"46-55","56+")))))</f>
        <v>18-25</v>
      </c>
    </row>
    <row r="181" spans="1:29" x14ac:dyDescent="0.35">
      <c r="A181" t="s">
        <v>531</v>
      </c>
      <c r="B181" s="7">
        <v>45676</v>
      </c>
      <c r="C181" t="s">
        <v>532</v>
      </c>
      <c r="D181" t="s">
        <v>170</v>
      </c>
      <c r="E181" t="s">
        <v>48</v>
      </c>
      <c r="F181">
        <v>30</v>
      </c>
      <c r="G181" t="s">
        <v>246</v>
      </c>
      <c r="H181" t="s">
        <v>27</v>
      </c>
      <c r="I181" t="s">
        <v>126</v>
      </c>
      <c r="J181" t="s">
        <v>127</v>
      </c>
      <c r="K181" t="s">
        <v>82</v>
      </c>
      <c r="L181" t="s">
        <v>83</v>
      </c>
      <c r="M181">
        <v>2</v>
      </c>
      <c r="N181" s="2">
        <v>1899</v>
      </c>
      <c r="O181" s="3">
        <v>0.1</v>
      </c>
      <c r="P181" s="2">
        <v>2240</v>
      </c>
      <c r="Q181" t="s">
        <v>44</v>
      </c>
      <c r="R181" t="s">
        <v>33</v>
      </c>
      <c r="S181" t="s">
        <v>34</v>
      </c>
      <c r="T181" s="4">
        <v>1</v>
      </c>
      <c r="U181" s="11">
        <f t="shared" si="2"/>
        <v>3798</v>
      </c>
      <c r="V181" s="11">
        <f>tbl_EcommerceSales[[#This Row],[Gross_Sales]]*tbl_EcommerceSales[[#This Row],[Discount]]</f>
        <v>379.8</v>
      </c>
      <c r="W181" s="11">
        <f>tbl_EcommerceSales[[#This Row],[Gross_Sales]]-tbl_EcommerceSales[[#This Row],[Discount_Amount]]</f>
        <v>3418.2</v>
      </c>
      <c r="X181" s="11">
        <f>tbl_EcommerceSales[[#This Row],[Quantity]] * _xlfn.XLOOKUP(tbl_EcommerceSales[[#This Row],[Product_ID]], Product_Master!A:A, Product_Master!F:F)</f>
        <v>2240</v>
      </c>
      <c r="Y181" s="11">
        <f>tbl_EcommerceSales[[#This Row],[Net_Revenue]]-tbl_EcommerceSales[[#This Row],[Total_Cost]]</f>
        <v>1178.1999999999998</v>
      </c>
      <c r="Z181" s="9">
        <f>IFERROR(#REF!/tbl_EcommerceSales[[#This Row],[Total_Cost]], 0)</f>
        <v>0</v>
      </c>
      <c r="AA181" t="str">
        <f>TEXT(tbl_EcommerceSales[[#This Row],[Order_Date]],"mmm")</f>
        <v>Jan</v>
      </c>
      <c r="AB181">
        <f>YEAR(tbl_EcommerceSales[[#This Row],[Order_Date]])</f>
        <v>2025</v>
      </c>
      <c r="AC181" t="str">
        <f>IF(tbl_EcommerceSales[[#This Row],[Age]]&lt;18,"Under 18",IF(tbl_EcommerceSales[[#This Row],[Age]]&lt;=25,"18-25",IF(tbl_EcommerceSales[[#This Row],[Age]]&lt;=35,"26-35",IF(tbl_EcommerceSales[[#This Row],[Age]]&lt;=45,"36-45",IF(tbl_EcommerceSales[[#This Row],[Age]]&lt;=55,"46-55","56+")))))</f>
        <v>26-35</v>
      </c>
    </row>
    <row r="182" spans="1:29" x14ac:dyDescent="0.35">
      <c r="A182" t="s">
        <v>533</v>
      </c>
      <c r="B182" s="7">
        <v>45676</v>
      </c>
      <c r="C182" t="s">
        <v>534</v>
      </c>
      <c r="D182" t="s">
        <v>110</v>
      </c>
      <c r="E182" t="s">
        <v>48</v>
      </c>
      <c r="F182">
        <v>36</v>
      </c>
      <c r="G182" t="s">
        <v>270</v>
      </c>
      <c r="H182" t="s">
        <v>72</v>
      </c>
      <c r="I182" t="s">
        <v>73</v>
      </c>
      <c r="J182" t="s">
        <v>74</v>
      </c>
      <c r="K182" t="s">
        <v>55</v>
      </c>
      <c r="L182" t="s">
        <v>75</v>
      </c>
      <c r="M182">
        <v>1</v>
      </c>
      <c r="N182" s="2">
        <v>2899</v>
      </c>
      <c r="O182" s="3">
        <v>0.1</v>
      </c>
      <c r="P182" s="2">
        <v>1700</v>
      </c>
      <c r="Q182" t="s">
        <v>319</v>
      </c>
      <c r="R182" t="s">
        <v>33</v>
      </c>
      <c r="S182" t="s">
        <v>57</v>
      </c>
      <c r="T182" s="4">
        <v>4</v>
      </c>
      <c r="U182" s="11">
        <f t="shared" si="2"/>
        <v>2899</v>
      </c>
      <c r="V182" s="11">
        <f>tbl_EcommerceSales[[#This Row],[Gross_Sales]]*tbl_EcommerceSales[[#This Row],[Discount]]</f>
        <v>289.90000000000003</v>
      </c>
      <c r="W182" s="11">
        <f>tbl_EcommerceSales[[#This Row],[Gross_Sales]]-tbl_EcommerceSales[[#This Row],[Discount_Amount]]</f>
        <v>2609.1</v>
      </c>
      <c r="X182" s="11">
        <f>tbl_EcommerceSales[[#This Row],[Quantity]] * _xlfn.XLOOKUP(tbl_EcommerceSales[[#This Row],[Product_ID]], Product_Master!A:A, Product_Master!F:F)</f>
        <v>1700</v>
      </c>
      <c r="Y182" s="11">
        <f>tbl_EcommerceSales[[#This Row],[Net_Revenue]]-tbl_EcommerceSales[[#This Row],[Total_Cost]]</f>
        <v>909.09999999999991</v>
      </c>
      <c r="Z182" s="9">
        <f>IFERROR(#REF!/tbl_EcommerceSales[[#This Row],[Total_Cost]], 0)</f>
        <v>0</v>
      </c>
      <c r="AA182" t="str">
        <f>TEXT(tbl_EcommerceSales[[#This Row],[Order_Date]],"mmm")</f>
        <v>Jan</v>
      </c>
      <c r="AB182">
        <f>YEAR(tbl_EcommerceSales[[#This Row],[Order_Date]])</f>
        <v>2025</v>
      </c>
      <c r="AC182" t="str">
        <f>IF(tbl_EcommerceSales[[#This Row],[Age]]&lt;18,"Under 18",IF(tbl_EcommerceSales[[#This Row],[Age]]&lt;=25,"18-25",IF(tbl_EcommerceSales[[#This Row],[Age]]&lt;=35,"26-35",IF(tbl_EcommerceSales[[#This Row],[Age]]&lt;=45,"36-45",IF(tbl_EcommerceSales[[#This Row],[Age]]&lt;=55,"46-55","56+")))))</f>
        <v>36-45</v>
      </c>
    </row>
    <row r="183" spans="1:29" x14ac:dyDescent="0.35">
      <c r="A183" t="s">
        <v>535</v>
      </c>
      <c r="B183" s="7">
        <v>45676</v>
      </c>
      <c r="C183" t="s">
        <v>536</v>
      </c>
      <c r="D183" t="s">
        <v>170</v>
      </c>
      <c r="E183" t="s">
        <v>25</v>
      </c>
      <c r="F183">
        <v>48</v>
      </c>
      <c r="G183" t="s">
        <v>270</v>
      </c>
      <c r="H183" t="s">
        <v>72</v>
      </c>
      <c r="I183" t="s">
        <v>257</v>
      </c>
      <c r="J183" t="s">
        <v>258</v>
      </c>
      <c r="K183" t="s">
        <v>55</v>
      </c>
      <c r="L183" t="s">
        <v>56</v>
      </c>
      <c r="M183">
        <v>2</v>
      </c>
      <c r="N183" s="2">
        <v>1999</v>
      </c>
      <c r="O183" s="3">
        <v>0.25</v>
      </c>
      <c r="P183" s="2">
        <v>2100</v>
      </c>
      <c r="Q183" t="s">
        <v>76</v>
      </c>
      <c r="R183" t="s">
        <v>33</v>
      </c>
      <c r="S183" t="s">
        <v>57</v>
      </c>
      <c r="T183" s="4">
        <v>3</v>
      </c>
      <c r="U183" s="11">
        <f t="shared" si="2"/>
        <v>3998</v>
      </c>
      <c r="V183" s="11">
        <f>tbl_EcommerceSales[[#This Row],[Gross_Sales]]*tbl_EcommerceSales[[#This Row],[Discount]]</f>
        <v>999.5</v>
      </c>
      <c r="W183" s="11">
        <f>tbl_EcommerceSales[[#This Row],[Gross_Sales]]-tbl_EcommerceSales[[#This Row],[Discount_Amount]]</f>
        <v>2998.5</v>
      </c>
      <c r="X183" s="11">
        <f>tbl_EcommerceSales[[#This Row],[Quantity]] * _xlfn.XLOOKUP(tbl_EcommerceSales[[#This Row],[Product_ID]], Product_Master!A:A, Product_Master!F:F)</f>
        <v>2100</v>
      </c>
      <c r="Y183" s="11">
        <f>tbl_EcommerceSales[[#This Row],[Net_Revenue]]-tbl_EcommerceSales[[#This Row],[Total_Cost]]</f>
        <v>898.5</v>
      </c>
      <c r="Z183" s="9">
        <f>IFERROR(#REF!/tbl_EcommerceSales[[#This Row],[Total_Cost]], 0)</f>
        <v>0</v>
      </c>
      <c r="AA183" t="str">
        <f>TEXT(tbl_EcommerceSales[[#This Row],[Order_Date]],"mmm")</f>
        <v>Jan</v>
      </c>
      <c r="AB183">
        <f>YEAR(tbl_EcommerceSales[[#This Row],[Order_Date]])</f>
        <v>2025</v>
      </c>
      <c r="AC183" t="str">
        <f>IF(tbl_EcommerceSales[[#This Row],[Age]]&lt;18,"Under 18",IF(tbl_EcommerceSales[[#This Row],[Age]]&lt;=25,"18-25",IF(tbl_EcommerceSales[[#This Row],[Age]]&lt;=35,"26-35",IF(tbl_EcommerceSales[[#This Row],[Age]]&lt;=45,"36-45",IF(tbl_EcommerceSales[[#This Row],[Age]]&lt;=55,"46-55","56+")))))</f>
        <v>46-55</v>
      </c>
    </row>
    <row r="184" spans="1:29" x14ac:dyDescent="0.35">
      <c r="A184" t="s">
        <v>537</v>
      </c>
      <c r="B184" s="7">
        <v>45677</v>
      </c>
      <c r="C184" t="s">
        <v>538</v>
      </c>
      <c r="D184" t="s">
        <v>312</v>
      </c>
      <c r="E184" t="s">
        <v>25</v>
      </c>
      <c r="F184">
        <v>25</v>
      </c>
      <c r="G184" t="s">
        <v>71</v>
      </c>
      <c r="H184" t="s">
        <v>72</v>
      </c>
      <c r="I184" t="s">
        <v>53</v>
      </c>
      <c r="J184" t="s">
        <v>54</v>
      </c>
      <c r="K184" t="s">
        <v>55</v>
      </c>
      <c r="L184" t="s">
        <v>56</v>
      </c>
      <c r="M184">
        <v>1</v>
      </c>
      <c r="N184" s="2">
        <v>799</v>
      </c>
      <c r="O184" s="3">
        <v>0.25</v>
      </c>
      <c r="P184" s="2">
        <v>390</v>
      </c>
      <c r="Q184" t="s">
        <v>32</v>
      </c>
      <c r="R184" t="s">
        <v>33</v>
      </c>
      <c r="S184" t="s">
        <v>34</v>
      </c>
      <c r="T184" s="4">
        <v>5</v>
      </c>
      <c r="U184" s="11">
        <f t="shared" si="2"/>
        <v>799</v>
      </c>
      <c r="V184" s="11">
        <f>tbl_EcommerceSales[[#This Row],[Gross_Sales]]*tbl_EcommerceSales[[#This Row],[Discount]]</f>
        <v>199.75</v>
      </c>
      <c r="W184" s="11">
        <f>tbl_EcommerceSales[[#This Row],[Gross_Sales]]-tbl_EcommerceSales[[#This Row],[Discount_Amount]]</f>
        <v>599.25</v>
      </c>
      <c r="X184" s="11">
        <f>tbl_EcommerceSales[[#This Row],[Quantity]] * _xlfn.XLOOKUP(tbl_EcommerceSales[[#This Row],[Product_ID]], Product_Master!A:A, Product_Master!F:F)</f>
        <v>390</v>
      </c>
      <c r="Y184" s="11">
        <f>tbl_EcommerceSales[[#This Row],[Net_Revenue]]-tbl_EcommerceSales[[#This Row],[Total_Cost]]</f>
        <v>209.25</v>
      </c>
      <c r="Z184" s="9">
        <f>IFERROR(#REF!/tbl_EcommerceSales[[#This Row],[Total_Cost]], 0)</f>
        <v>0</v>
      </c>
      <c r="AA184" t="str">
        <f>TEXT(tbl_EcommerceSales[[#This Row],[Order_Date]],"mmm")</f>
        <v>Jan</v>
      </c>
      <c r="AB184">
        <f>YEAR(tbl_EcommerceSales[[#This Row],[Order_Date]])</f>
        <v>2025</v>
      </c>
      <c r="AC184" t="str">
        <f>IF(tbl_EcommerceSales[[#This Row],[Age]]&lt;18,"Under 18",IF(tbl_EcommerceSales[[#This Row],[Age]]&lt;=25,"18-25",IF(tbl_EcommerceSales[[#This Row],[Age]]&lt;=35,"26-35",IF(tbl_EcommerceSales[[#This Row],[Age]]&lt;=45,"36-45",IF(tbl_EcommerceSales[[#This Row],[Age]]&lt;=55,"46-55","56+")))))</f>
        <v>18-25</v>
      </c>
    </row>
    <row r="185" spans="1:29" x14ac:dyDescent="0.35">
      <c r="A185" t="s">
        <v>539</v>
      </c>
      <c r="B185" s="7">
        <v>45677</v>
      </c>
      <c r="C185" t="s">
        <v>540</v>
      </c>
      <c r="D185" t="s">
        <v>216</v>
      </c>
      <c r="E185" t="s">
        <v>25</v>
      </c>
      <c r="F185">
        <v>30</v>
      </c>
      <c r="G185" t="s">
        <v>171</v>
      </c>
      <c r="H185" t="s">
        <v>39</v>
      </c>
      <c r="I185" t="s">
        <v>160</v>
      </c>
      <c r="J185" t="s">
        <v>161</v>
      </c>
      <c r="K185" t="s">
        <v>91</v>
      </c>
      <c r="L185" t="s">
        <v>133</v>
      </c>
      <c r="M185">
        <v>1</v>
      </c>
      <c r="N185" s="2">
        <v>1099</v>
      </c>
      <c r="O185" s="3">
        <v>0.15</v>
      </c>
      <c r="P185" s="2">
        <v>520</v>
      </c>
      <c r="Q185" t="s">
        <v>44</v>
      </c>
      <c r="R185" t="s">
        <v>33</v>
      </c>
      <c r="S185" t="s">
        <v>34</v>
      </c>
      <c r="T185" s="4">
        <v>4</v>
      </c>
      <c r="U185" s="11">
        <f t="shared" si="2"/>
        <v>1099</v>
      </c>
      <c r="V185" s="11">
        <f>tbl_EcommerceSales[[#This Row],[Gross_Sales]]*tbl_EcommerceSales[[#This Row],[Discount]]</f>
        <v>164.85</v>
      </c>
      <c r="W185" s="11">
        <f>tbl_EcommerceSales[[#This Row],[Gross_Sales]]-tbl_EcommerceSales[[#This Row],[Discount_Amount]]</f>
        <v>934.15</v>
      </c>
      <c r="X185" s="11">
        <f>tbl_EcommerceSales[[#This Row],[Quantity]] * _xlfn.XLOOKUP(tbl_EcommerceSales[[#This Row],[Product_ID]], Product_Master!A:A, Product_Master!F:F)</f>
        <v>520</v>
      </c>
      <c r="Y185" s="11">
        <f>tbl_EcommerceSales[[#This Row],[Net_Revenue]]-tbl_EcommerceSales[[#This Row],[Total_Cost]]</f>
        <v>414.15</v>
      </c>
      <c r="Z185" s="9">
        <f>IFERROR(#REF!/tbl_EcommerceSales[[#This Row],[Total_Cost]], 0)</f>
        <v>0</v>
      </c>
      <c r="AA185" t="str">
        <f>TEXT(tbl_EcommerceSales[[#This Row],[Order_Date]],"mmm")</f>
        <v>Jan</v>
      </c>
      <c r="AB185">
        <f>YEAR(tbl_EcommerceSales[[#This Row],[Order_Date]])</f>
        <v>2025</v>
      </c>
      <c r="AC185" t="str">
        <f>IF(tbl_EcommerceSales[[#This Row],[Age]]&lt;18,"Under 18",IF(tbl_EcommerceSales[[#This Row],[Age]]&lt;=25,"18-25",IF(tbl_EcommerceSales[[#This Row],[Age]]&lt;=35,"26-35",IF(tbl_EcommerceSales[[#This Row],[Age]]&lt;=45,"36-45",IF(tbl_EcommerceSales[[#This Row],[Age]]&lt;=55,"46-55","56+")))))</f>
        <v>26-35</v>
      </c>
    </row>
    <row r="186" spans="1:29" x14ac:dyDescent="0.35">
      <c r="A186" t="s">
        <v>541</v>
      </c>
      <c r="B186" s="7">
        <v>45677</v>
      </c>
      <c r="C186" t="s">
        <v>542</v>
      </c>
      <c r="D186" t="s">
        <v>151</v>
      </c>
      <c r="E186" t="s">
        <v>48</v>
      </c>
      <c r="F186">
        <v>23</v>
      </c>
      <c r="G186" t="s">
        <v>99</v>
      </c>
      <c r="H186" t="s">
        <v>88</v>
      </c>
      <c r="I186" t="s">
        <v>221</v>
      </c>
      <c r="J186" t="s">
        <v>222</v>
      </c>
      <c r="K186" t="s">
        <v>177</v>
      </c>
      <c r="L186" t="s">
        <v>208</v>
      </c>
      <c r="M186">
        <v>1</v>
      </c>
      <c r="N186" s="2">
        <v>1499</v>
      </c>
      <c r="O186" s="3">
        <v>0.2</v>
      </c>
      <c r="P186" s="2">
        <v>800</v>
      </c>
      <c r="Q186" t="s">
        <v>123</v>
      </c>
      <c r="R186" t="s">
        <v>33</v>
      </c>
      <c r="S186" t="s">
        <v>57</v>
      </c>
      <c r="T186" s="4">
        <v>4</v>
      </c>
      <c r="U186" s="11">
        <f t="shared" si="2"/>
        <v>1499</v>
      </c>
      <c r="V186" s="11">
        <f>tbl_EcommerceSales[[#This Row],[Gross_Sales]]*tbl_EcommerceSales[[#This Row],[Discount]]</f>
        <v>299.8</v>
      </c>
      <c r="W186" s="11">
        <f>tbl_EcommerceSales[[#This Row],[Gross_Sales]]-tbl_EcommerceSales[[#This Row],[Discount_Amount]]</f>
        <v>1199.2</v>
      </c>
      <c r="X186" s="11">
        <f>tbl_EcommerceSales[[#This Row],[Quantity]] * _xlfn.XLOOKUP(tbl_EcommerceSales[[#This Row],[Product_ID]], Product_Master!A:A, Product_Master!F:F)</f>
        <v>800</v>
      </c>
      <c r="Y186" s="11">
        <f>tbl_EcommerceSales[[#This Row],[Net_Revenue]]-tbl_EcommerceSales[[#This Row],[Total_Cost]]</f>
        <v>399.20000000000005</v>
      </c>
      <c r="Z186" s="9">
        <f>IFERROR(#REF!/tbl_EcommerceSales[[#This Row],[Total_Cost]], 0)</f>
        <v>0</v>
      </c>
      <c r="AA186" t="str">
        <f>TEXT(tbl_EcommerceSales[[#This Row],[Order_Date]],"mmm")</f>
        <v>Jan</v>
      </c>
      <c r="AB186">
        <f>YEAR(tbl_EcommerceSales[[#This Row],[Order_Date]])</f>
        <v>2025</v>
      </c>
      <c r="AC186" t="str">
        <f>IF(tbl_EcommerceSales[[#This Row],[Age]]&lt;18,"Under 18",IF(tbl_EcommerceSales[[#This Row],[Age]]&lt;=25,"18-25",IF(tbl_EcommerceSales[[#This Row],[Age]]&lt;=35,"26-35",IF(tbl_EcommerceSales[[#This Row],[Age]]&lt;=45,"36-45",IF(tbl_EcommerceSales[[#This Row],[Age]]&lt;=55,"46-55","56+")))))</f>
        <v>18-25</v>
      </c>
    </row>
    <row r="187" spans="1:29" x14ac:dyDescent="0.35">
      <c r="A187" t="s">
        <v>543</v>
      </c>
      <c r="B187" s="7">
        <v>45677</v>
      </c>
      <c r="C187" t="s">
        <v>544</v>
      </c>
      <c r="D187" t="s">
        <v>66</v>
      </c>
      <c r="E187" t="s">
        <v>48</v>
      </c>
      <c r="F187">
        <v>34</v>
      </c>
      <c r="G187" t="s">
        <v>107</v>
      </c>
      <c r="H187" t="s">
        <v>39</v>
      </c>
      <c r="I187" t="s">
        <v>28</v>
      </c>
      <c r="J187" t="s">
        <v>29</v>
      </c>
      <c r="K187" t="s">
        <v>30</v>
      </c>
      <c r="L187" t="s">
        <v>31</v>
      </c>
      <c r="M187">
        <v>1</v>
      </c>
      <c r="N187" s="2">
        <v>5999</v>
      </c>
      <c r="O187" s="3">
        <v>0.1</v>
      </c>
      <c r="P187" s="2">
        <v>3900</v>
      </c>
      <c r="Q187" t="s">
        <v>156</v>
      </c>
      <c r="R187" t="s">
        <v>33</v>
      </c>
      <c r="S187" t="s">
        <v>34</v>
      </c>
      <c r="T187" s="4">
        <v>4</v>
      </c>
      <c r="U187" s="11">
        <f t="shared" si="2"/>
        <v>5999</v>
      </c>
      <c r="V187" s="11">
        <f>tbl_EcommerceSales[[#This Row],[Gross_Sales]]*tbl_EcommerceSales[[#This Row],[Discount]]</f>
        <v>599.9</v>
      </c>
      <c r="W187" s="11">
        <f>tbl_EcommerceSales[[#This Row],[Gross_Sales]]-tbl_EcommerceSales[[#This Row],[Discount_Amount]]</f>
        <v>5399.1</v>
      </c>
      <c r="X187" s="11">
        <f>tbl_EcommerceSales[[#This Row],[Quantity]] * _xlfn.XLOOKUP(tbl_EcommerceSales[[#This Row],[Product_ID]], Product_Master!A:A, Product_Master!F:F)</f>
        <v>3900</v>
      </c>
      <c r="Y187" s="11">
        <f>tbl_EcommerceSales[[#This Row],[Net_Revenue]]-tbl_EcommerceSales[[#This Row],[Total_Cost]]</f>
        <v>1499.1000000000004</v>
      </c>
      <c r="Z187" s="9">
        <f>IFERROR(#REF!/tbl_EcommerceSales[[#This Row],[Total_Cost]], 0)</f>
        <v>0</v>
      </c>
      <c r="AA187" t="str">
        <f>TEXT(tbl_EcommerceSales[[#This Row],[Order_Date]],"mmm")</f>
        <v>Jan</v>
      </c>
      <c r="AB187">
        <f>YEAR(tbl_EcommerceSales[[#This Row],[Order_Date]])</f>
        <v>2025</v>
      </c>
      <c r="AC187" t="str">
        <f>IF(tbl_EcommerceSales[[#This Row],[Age]]&lt;18,"Under 18",IF(tbl_EcommerceSales[[#This Row],[Age]]&lt;=25,"18-25",IF(tbl_EcommerceSales[[#This Row],[Age]]&lt;=35,"26-35",IF(tbl_EcommerceSales[[#This Row],[Age]]&lt;=45,"36-45",IF(tbl_EcommerceSales[[#This Row],[Age]]&lt;=55,"46-55","56+")))))</f>
        <v>26-35</v>
      </c>
    </row>
    <row r="188" spans="1:29" x14ac:dyDescent="0.35">
      <c r="A188" t="s">
        <v>545</v>
      </c>
      <c r="B188" s="7">
        <v>45677</v>
      </c>
      <c r="C188" t="s">
        <v>546</v>
      </c>
      <c r="D188" t="s">
        <v>148</v>
      </c>
      <c r="E188" t="s">
        <v>25</v>
      </c>
      <c r="F188">
        <v>34</v>
      </c>
      <c r="G188" t="s">
        <v>270</v>
      </c>
      <c r="H188" t="s">
        <v>72</v>
      </c>
      <c r="I188" t="s">
        <v>241</v>
      </c>
      <c r="J188" t="s">
        <v>242</v>
      </c>
      <c r="K188" t="s">
        <v>42</v>
      </c>
      <c r="L188" t="s">
        <v>243</v>
      </c>
      <c r="M188">
        <v>3</v>
      </c>
      <c r="N188" s="2">
        <v>649</v>
      </c>
      <c r="O188" s="3">
        <v>0.15</v>
      </c>
      <c r="P188" s="2">
        <v>870</v>
      </c>
      <c r="Q188" t="s">
        <v>32</v>
      </c>
      <c r="R188" t="s">
        <v>33</v>
      </c>
      <c r="S188" t="s">
        <v>34</v>
      </c>
      <c r="T188" s="4">
        <v>3</v>
      </c>
      <c r="U188" s="11">
        <f t="shared" si="2"/>
        <v>1947</v>
      </c>
      <c r="V188" s="11">
        <f>tbl_EcommerceSales[[#This Row],[Gross_Sales]]*tbl_EcommerceSales[[#This Row],[Discount]]</f>
        <v>292.05</v>
      </c>
      <c r="W188" s="11">
        <f>tbl_EcommerceSales[[#This Row],[Gross_Sales]]-tbl_EcommerceSales[[#This Row],[Discount_Amount]]</f>
        <v>1654.95</v>
      </c>
      <c r="X188" s="11">
        <f>tbl_EcommerceSales[[#This Row],[Quantity]] * _xlfn.XLOOKUP(tbl_EcommerceSales[[#This Row],[Product_ID]], Product_Master!A:A, Product_Master!F:F)</f>
        <v>870</v>
      </c>
      <c r="Y188" s="11">
        <f>tbl_EcommerceSales[[#This Row],[Net_Revenue]]-tbl_EcommerceSales[[#This Row],[Total_Cost]]</f>
        <v>784.95</v>
      </c>
      <c r="Z188" s="9">
        <f>IFERROR(#REF!/tbl_EcommerceSales[[#This Row],[Total_Cost]], 0)</f>
        <v>0</v>
      </c>
      <c r="AA188" t="str">
        <f>TEXT(tbl_EcommerceSales[[#This Row],[Order_Date]],"mmm")</f>
        <v>Jan</v>
      </c>
      <c r="AB188">
        <f>YEAR(tbl_EcommerceSales[[#This Row],[Order_Date]])</f>
        <v>2025</v>
      </c>
      <c r="AC188" t="str">
        <f>IF(tbl_EcommerceSales[[#This Row],[Age]]&lt;18,"Under 18",IF(tbl_EcommerceSales[[#This Row],[Age]]&lt;=25,"18-25",IF(tbl_EcommerceSales[[#This Row],[Age]]&lt;=35,"26-35",IF(tbl_EcommerceSales[[#This Row],[Age]]&lt;=45,"36-45",IF(tbl_EcommerceSales[[#This Row],[Age]]&lt;=55,"46-55","56+")))))</f>
        <v>26-35</v>
      </c>
    </row>
    <row r="189" spans="1:29" x14ac:dyDescent="0.35">
      <c r="A189" t="s">
        <v>547</v>
      </c>
      <c r="B189" s="7">
        <v>45677</v>
      </c>
      <c r="C189" t="s">
        <v>548</v>
      </c>
      <c r="D189" t="s">
        <v>305</v>
      </c>
      <c r="E189" t="s">
        <v>25</v>
      </c>
      <c r="F189">
        <v>35</v>
      </c>
      <c r="G189" t="s">
        <v>246</v>
      </c>
      <c r="H189" t="s">
        <v>27</v>
      </c>
      <c r="I189" t="s">
        <v>40</v>
      </c>
      <c r="J189" t="s">
        <v>41</v>
      </c>
      <c r="K189" t="s">
        <v>42</v>
      </c>
      <c r="L189" t="s">
        <v>43</v>
      </c>
      <c r="M189">
        <v>1</v>
      </c>
      <c r="N189" s="2">
        <v>699</v>
      </c>
      <c r="O189" s="3">
        <v>0.1</v>
      </c>
      <c r="P189" s="2">
        <v>310</v>
      </c>
      <c r="Q189" t="s">
        <v>123</v>
      </c>
      <c r="R189" t="s">
        <v>33</v>
      </c>
      <c r="S189" t="s">
        <v>34</v>
      </c>
      <c r="T189" s="4">
        <v>4</v>
      </c>
      <c r="U189" s="11">
        <f t="shared" si="2"/>
        <v>699</v>
      </c>
      <c r="V189" s="11">
        <f>tbl_EcommerceSales[[#This Row],[Gross_Sales]]*tbl_EcommerceSales[[#This Row],[Discount]]</f>
        <v>69.900000000000006</v>
      </c>
      <c r="W189" s="11">
        <f>tbl_EcommerceSales[[#This Row],[Gross_Sales]]-tbl_EcommerceSales[[#This Row],[Discount_Amount]]</f>
        <v>629.1</v>
      </c>
      <c r="X189" s="11">
        <f>tbl_EcommerceSales[[#This Row],[Quantity]] * _xlfn.XLOOKUP(tbl_EcommerceSales[[#This Row],[Product_ID]], Product_Master!A:A, Product_Master!F:F)</f>
        <v>310</v>
      </c>
      <c r="Y189" s="11">
        <f>tbl_EcommerceSales[[#This Row],[Net_Revenue]]-tbl_EcommerceSales[[#This Row],[Total_Cost]]</f>
        <v>319.10000000000002</v>
      </c>
      <c r="Z189" s="9">
        <f>IFERROR(#REF!/tbl_EcommerceSales[[#This Row],[Total_Cost]], 0)</f>
        <v>0</v>
      </c>
      <c r="AA189" t="str">
        <f>TEXT(tbl_EcommerceSales[[#This Row],[Order_Date]],"mmm")</f>
        <v>Jan</v>
      </c>
      <c r="AB189">
        <f>YEAR(tbl_EcommerceSales[[#This Row],[Order_Date]])</f>
        <v>2025</v>
      </c>
      <c r="AC189" t="str">
        <f>IF(tbl_EcommerceSales[[#This Row],[Age]]&lt;18,"Under 18",IF(tbl_EcommerceSales[[#This Row],[Age]]&lt;=25,"18-25",IF(tbl_EcommerceSales[[#This Row],[Age]]&lt;=35,"26-35",IF(tbl_EcommerceSales[[#This Row],[Age]]&lt;=45,"36-45",IF(tbl_EcommerceSales[[#This Row],[Age]]&lt;=55,"46-55","56+")))))</f>
        <v>26-35</v>
      </c>
    </row>
    <row r="190" spans="1:29" x14ac:dyDescent="0.35">
      <c r="A190" t="s">
        <v>549</v>
      </c>
      <c r="B190" s="7">
        <v>45677</v>
      </c>
      <c r="C190" t="s">
        <v>550</v>
      </c>
      <c r="D190" t="s">
        <v>86</v>
      </c>
      <c r="E190" t="s">
        <v>48</v>
      </c>
      <c r="F190">
        <v>39</v>
      </c>
      <c r="G190" t="s">
        <v>174</v>
      </c>
      <c r="H190" t="s">
        <v>39</v>
      </c>
      <c r="I190" t="s">
        <v>28</v>
      </c>
      <c r="J190" t="s">
        <v>29</v>
      </c>
      <c r="K190" t="s">
        <v>30</v>
      </c>
      <c r="L190" t="s">
        <v>31</v>
      </c>
      <c r="M190">
        <v>1</v>
      </c>
      <c r="N190" s="2">
        <v>5999</v>
      </c>
      <c r="O190" s="3">
        <v>0.05</v>
      </c>
      <c r="P190" s="2">
        <v>3900</v>
      </c>
      <c r="Q190" t="s">
        <v>32</v>
      </c>
      <c r="R190" t="s">
        <v>33</v>
      </c>
      <c r="S190" t="s">
        <v>57</v>
      </c>
      <c r="T190" s="4">
        <v>4</v>
      </c>
      <c r="U190" s="11">
        <f t="shared" si="2"/>
        <v>5999</v>
      </c>
      <c r="V190" s="11">
        <f>tbl_EcommerceSales[[#This Row],[Gross_Sales]]*tbl_EcommerceSales[[#This Row],[Discount]]</f>
        <v>299.95</v>
      </c>
      <c r="W190" s="11">
        <f>tbl_EcommerceSales[[#This Row],[Gross_Sales]]-tbl_EcommerceSales[[#This Row],[Discount_Amount]]</f>
        <v>5699.05</v>
      </c>
      <c r="X190" s="11">
        <f>tbl_EcommerceSales[[#This Row],[Quantity]] * _xlfn.XLOOKUP(tbl_EcommerceSales[[#This Row],[Product_ID]], Product_Master!A:A, Product_Master!F:F)</f>
        <v>3900</v>
      </c>
      <c r="Y190" s="11">
        <f>tbl_EcommerceSales[[#This Row],[Net_Revenue]]-tbl_EcommerceSales[[#This Row],[Total_Cost]]</f>
        <v>1799.0500000000002</v>
      </c>
      <c r="Z190" s="9">
        <f>IFERROR(#REF!/tbl_EcommerceSales[[#This Row],[Total_Cost]], 0)</f>
        <v>0</v>
      </c>
      <c r="AA190" t="str">
        <f>TEXT(tbl_EcommerceSales[[#This Row],[Order_Date]],"mmm")</f>
        <v>Jan</v>
      </c>
      <c r="AB190">
        <f>YEAR(tbl_EcommerceSales[[#This Row],[Order_Date]])</f>
        <v>2025</v>
      </c>
      <c r="AC190" t="str">
        <f>IF(tbl_EcommerceSales[[#This Row],[Age]]&lt;18,"Under 18",IF(tbl_EcommerceSales[[#This Row],[Age]]&lt;=25,"18-25",IF(tbl_EcommerceSales[[#This Row],[Age]]&lt;=35,"26-35",IF(tbl_EcommerceSales[[#This Row],[Age]]&lt;=45,"36-45",IF(tbl_EcommerceSales[[#This Row],[Age]]&lt;=55,"46-55","56+")))))</f>
        <v>36-45</v>
      </c>
    </row>
    <row r="191" spans="1:29" x14ac:dyDescent="0.35">
      <c r="A191" t="s">
        <v>551</v>
      </c>
      <c r="B191" s="7">
        <v>45677</v>
      </c>
      <c r="C191" t="s">
        <v>552</v>
      </c>
      <c r="D191" t="s">
        <v>151</v>
      </c>
      <c r="E191" t="s">
        <v>48</v>
      </c>
      <c r="F191">
        <v>41</v>
      </c>
      <c r="G191" t="s">
        <v>122</v>
      </c>
      <c r="H191" t="s">
        <v>72</v>
      </c>
      <c r="I191" t="s">
        <v>212</v>
      </c>
      <c r="J191" t="s">
        <v>213</v>
      </c>
      <c r="K191" t="s">
        <v>177</v>
      </c>
      <c r="L191" t="s">
        <v>178</v>
      </c>
      <c r="M191">
        <v>1</v>
      </c>
      <c r="N191" s="2">
        <v>2499</v>
      </c>
      <c r="O191" s="3">
        <v>0.1</v>
      </c>
      <c r="P191" s="2">
        <v>1450</v>
      </c>
      <c r="Q191" t="s">
        <v>156</v>
      </c>
      <c r="R191" t="s">
        <v>33</v>
      </c>
      <c r="S191" t="s">
        <v>57</v>
      </c>
      <c r="T191" s="4">
        <v>4</v>
      </c>
      <c r="U191" s="11">
        <f t="shared" si="2"/>
        <v>2499</v>
      </c>
      <c r="V191" s="11">
        <f>tbl_EcommerceSales[[#This Row],[Gross_Sales]]*tbl_EcommerceSales[[#This Row],[Discount]]</f>
        <v>249.9</v>
      </c>
      <c r="W191" s="11">
        <f>tbl_EcommerceSales[[#This Row],[Gross_Sales]]-tbl_EcommerceSales[[#This Row],[Discount_Amount]]</f>
        <v>2249.1</v>
      </c>
      <c r="X191" s="11">
        <f>tbl_EcommerceSales[[#This Row],[Quantity]] * _xlfn.XLOOKUP(tbl_EcommerceSales[[#This Row],[Product_ID]], Product_Master!A:A, Product_Master!F:F)</f>
        <v>1450</v>
      </c>
      <c r="Y191" s="11">
        <f>tbl_EcommerceSales[[#This Row],[Net_Revenue]]-tbl_EcommerceSales[[#This Row],[Total_Cost]]</f>
        <v>799.09999999999991</v>
      </c>
      <c r="Z191" s="9">
        <f>IFERROR(#REF!/tbl_EcommerceSales[[#This Row],[Total_Cost]], 0)</f>
        <v>0</v>
      </c>
      <c r="AA191" t="str">
        <f>TEXT(tbl_EcommerceSales[[#This Row],[Order_Date]],"mmm")</f>
        <v>Jan</v>
      </c>
      <c r="AB191">
        <f>YEAR(tbl_EcommerceSales[[#This Row],[Order_Date]])</f>
        <v>2025</v>
      </c>
      <c r="AC191" t="str">
        <f>IF(tbl_EcommerceSales[[#This Row],[Age]]&lt;18,"Under 18",IF(tbl_EcommerceSales[[#This Row],[Age]]&lt;=25,"18-25",IF(tbl_EcommerceSales[[#This Row],[Age]]&lt;=35,"26-35",IF(tbl_EcommerceSales[[#This Row],[Age]]&lt;=45,"36-45",IF(tbl_EcommerceSales[[#This Row],[Age]]&lt;=55,"46-55","56+")))))</f>
        <v>36-45</v>
      </c>
    </row>
    <row r="192" spans="1:29" x14ac:dyDescent="0.35">
      <c r="A192" t="s">
        <v>553</v>
      </c>
      <c r="B192" s="7">
        <v>45677</v>
      </c>
      <c r="C192" t="s">
        <v>554</v>
      </c>
      <c r="D192" t="s">
        <v>102</v>
      </c>
      <c r="E192" t="s">
        <v>48</v>
      </c>
      <c r="F192">
        <v>42</v>
      </c>
      <c r="G192" t="s">
        <v>107</v>
      </c>
      <c r="H192" t="s">
        <v>39</v>
      </c>
      <c r="I192" t="s">
        <v>349</v>
      </c>
      <c r="J192" t="s">
        <v>350</v>
      </c>
      <c r="K192" t="s">
        <v>82</v>
      </c>
      <c r="L192" t="s">
        <v>238</v>
      </c>
      <c r="M192">
        <v>1</v>
      </c>
      <c r="N192" s="2">
        <v>1599</v>
      </c>
      <c r="O192" s="3">
        <v>0.05</v>
      </c>
      <c r="P192" s="2">
        <v>920</v>
      </c>
      <c r="Q192" t="s">
        <v>32</v>
      </c>
      <c r="R192" t="s">
        <v>33</v>
      </c>
      <c r="S192" t="s">
        <v>57</v>
      </c>
      <c r="T192" s="4">
        <v>5</v>
      </c>
      <c r="U192" s="11">
        <f t="shared" si="2"/>
        <v>1599</v>
      </c>
      <c r="V192" s="11">
        <f>tbl_EcommerceSales[[#This Row],[Gross_Sales]]*tbl_EcommerceSales[[#This Row],[Discount]]</f>
        <v>79.95</v>
      </c>
      <c r="W192" s="11">
        <f>tbl_EcommerceSales[[#This Row],[Gross_Sales]]-tbl_EcommerceSales[[#This Row],[Discount_Amount]]</f>
        <v>1519.05</v>
      </c>
      <c r="X192" s="11">
        <f>tbl_EcommerceSales[[#This Row],[Quantity]] * _xlfn.XLOOKUP(tbl_EcommerceSales[[#This Row],[Product_ID]], Product_Master!A:A, Product_Master!F:F)</f>
        <v>920</v>
      </c>
      <c r="Y192" s="11">
        <f>tbl_EcommerceSales[[#This Row],[Net_Revenue]]-tbl_EcommerceSales[[#This Row],[Total_Cost]]</f>
        <v>599.04999999999995</v>
      </c>
      <c r="Z192" s="9">
        <f>IFERROR(#REF!/tbl_EcommerceSales[[#This Row],[Total_Cost]], 0)</f>
        <v>0</v>
      </c>
      <c r="AA192" t="str">
        <f>TEXT(tbl_EcommerceSales[[#This Row],[Order_Date]],"mmm")</f>
        <v>Jan</v>
      </c>
      <c r="AB192">
        <f>YEAR(tbl_EcommerceSales[[#This Row],[Order_Date]])</f>
        <v>2025</v>
      </c>
      <c r="AC192" t="str">
        <f>IF(tbl_EcommerceSales[[#This Row],[Age]]&lt;18,"Under 18",IF(tbl_EcommerceSales[[#This Row],[Age]]&lt;=25,"18-25",IF(tbl_EcommerceSales[[#This Row],[Age]]&lt;=35,"26-35",IF(tbl_EcommerceSales[[#This Row],[Age]]&lt;=45,"36-45",IF(tbl_EcommerceSales[[#This Row],[Age]]&lt;=55,"46-55","56+")))))</f>
        <v>36-45</v>
      </c>
    </row>
    <row r="193" spans="1:29" x14ac:dyDescent="0.35">
      <c r="A193" t="s">
        <v>555</v>
      </c>
      <c r="B193" s="7">
        <v>45678</v>
      </c>
      <c r="C193" t="s">
        <v>556</v>
      </c>
      <c r="D193" t="s">
        <v>342</v>
      </c>
      <c r="E193" t="s">
        <v>25</v>
      </c>
      <c r="F193">
        <v>23</v>
      </c>
      <c r="G193" t="s">
        <v>192</v>
      </c>
      <c r="H193" t="s">
        <v>27</v>
      </c>
      <c r="I193" t="s">
        <v>53</v>
      </c>
      <c r="J193" t="s">
        <v>54</v>
      </c>
      <c r="K193" t="s">
        <v>55</v>
      </c>
      <c r="L193" t="s">
        <v>56</v>
      </c>
      <c r="M193">
        <v>3</v>
      </c>
      <c r="N193" s="2">
        <v>799</v>
      </c>
      <c r="O193" s="3">
        <v>0.1</v>
      </c>
      <c r="P193" s="2">
        <v>1170</v>
      </c>
      <c r="Q193" t="s">
        <v>32</v>
      </c>
      <c r="R193" t="s">
        <v>33</v>
      </c>
      <c r="S193" t="s">
        <v>34</v>
      </c>
      <c r="T193" s="4">
        <v>1</v>
      </c>
      <c r="U193" s="11">
        <f t="shared" si="2"/>
        <v>2397</v>
      </c>
      <c r="V193" s="11">
        <f>tbl_EcommerceSales[[#This Row],[Gross_Sales]]*tbl_EcommerceSales[[#This Row],[Discount]]</f>
        <v>239.70000000000002</v>
      </c>
      <c r="W193" s="11">
        <f>tbl_EcommerceSales[[#This Row],[Gross_Sales]]-tbl_EcommerceSales[[#This Row],[Discount_Amount]]</f>
        <v>2157.3000000000002</v>
      </c>
      <c r="X193" s="11">
        <f>tbl_EcommerceSales[[#This Row],[Quantity]] * _xlfn.XLOOKUP(tbl_EcommerceSales[[#This Row],[Product_ID]], Product_Master!A:A, Product_Master!F:F)</f>
        <v>1170</v>
      </c>
      <c r="Y193" s="11">
        <f>tbl_EcommerceSales[[#This Row],[Net_Revenue]]-tbl_EcommerceSales[[#This Row],[Total_Cost]]</f>
        <v>987.30000000000018</v>
      </c>
      <c r="Z193" s="9">
        <f>IFERROR(#REF!/tbl_EcommerceSales[[#This Row],[Total_Cost]], 0)</f>
        <v>0</v>
      </c>
      <c r="AA193" t="str">
        <f>TEXT(tbl_EcommerceSales[[#This Row],[Order_Date]],"mmm")</f>
        <v>Jan</v>
      </c>
      <c r="AB193">
        <f>YEAR(tbl_EcommerceSales[[#This Row],[Order_Date]])</f>
        <v>2025</v>
      </c>
      <c r="AC193" t="str">
        <f>IF(tbl_EcommerceSales[[#This Row],[Age]]&lt;18,"Under 18",IF(tbl_EcommerceSales[[#This Row],[Age]]&lt;=25,"18-25",IF(tbl_EcommerceSales[[#This Row],[Age]]&lt;=35,"26-35",IF(tbl_EcommerceSales[[#This Row],[Age]]&lt;=45,"36-45",IF(tbl_EcommerceSales[[#This Row],[Age]]&lt;=55,"46-55","56+")))))</f>
        <v>18-25</v>
      </c>
    </row>
    <row r="194" spans="1:29" x14ac:dyDescent="0.35">
      <c r="A194" t="s">
        <v>557</v>
      </c>
      <c r="B194" s="7">
        <v>45678</v>
      </c>
      <c r="C194" t="s">
        <v>558</v>
      </c>
      <c r="D194" t="s">
        <v>130</v>
      </c>
      <c r="E194" t="s">
        <v>48</v>
      </c>
      <c r="F194">
        <v>26</v>
      </c>
      <c r="G194" t="s">
        <v>96</v>
      </c>
      <c r="H194" t="s">
        <v>39</v>
      </c>
      <c r="I194" t="s">
        <v>53</v>
      </c>
      <c r="J194" t="s">
        <v>54</v>
      </c>
      <c r="K194" t="s">
        <v>55</v>
      </c>
      <c r="L194" t="s">
        <v>56</v>
      </c>
      <c r="M194">
        <v>2</v>
      </c>
      <c r="N194" s="2">
        <v>799</v>
      </c>
      <c r="O194" s="3">
        <v>0.15</v>
      </c>
      <c r="P194" s="2">
        <v>780</v>
      </c>
      <c r="Q194" t="s">
        <v>123</v>
      </c>
      <c r="R194" t="s">
        <v>33</v>
      </c>
      <c r="S194" t="s">
        <v>57</v>
      </c>
      <c r="T194" s="4">
        <v>5</v>
      </c>
      <c r="U194" s="11">
        <f t="shared" ref="U194:U257" si="3">M194*N194</f>
        <v>1598</v>
      </c>
      <c r="V194" s="11">
        <f>tbl_EcommerceSales[[#This Row],[Gross_Sales]]*tbl_EcommerceSales[[#This Row],[Discount]]</f>
        <v>239.7</v>
      </c>
      <c r="W194" s="11">
        <f>tbl_EcommerceSales[[#This Row],[Gross_Sales]]-tbl_EcommerceSales[[#This Row],[Discount_Amount]]</f>
        <v>1358.3</v>
      </c>
      <c r="X194" s="11">
        <f>tbl_EcommerceSales[[#This Row],[Quantity]] * _xlfn.XLOOKUP(tbl_EcommerceSales[[#This Row],[Product_ID]], Product_Master!A:A, Product_Master!F:F)</f>
        <v>780</v>
      </c>
      <c r="Y194" s="11">
        <f>tbl_EcommerceSales[[#This Row],[Net_Revenue]]-tbl_EcommerceSales[[#This Row],[Total_Cost]]</f>
        <v>578.29999999999995</v>
      </c>
      <c r="Z194" s="9">
        <f>IFERROR(#REF!/tbl_EcommerceSales[[#This Row],[Total_Cost]], 0)</f>
        <v>0</v>
      </c>
      <c r="AA194" t="str">
        <f>TEXT(tbl_EcommerceSales[[#This Row],[Order_Date]],"mmm")</f>
        <v>Jan</v>
      </c>
      <c r="AB194">
        <f>YEAR(tbl_EcommerceSales[[#This Row],[Order_Date]])</f>
        <v>2025</v>
      </c>
      <c r="AC194" t="str">
        <f>IF(tbl_EcommerceSales[[#This Row],[Age]]&lt;18,"Under 18",IF(tbl_EcommerceSales[[#This Row],[Age]]&lt;=25,"18-25",IF(tbl_EcommerceSales[[#This Row],[Age]]&lt;=35,"26-35",IF(tbl_EcommerceSales[[#This Row],[Age]]&lt;=45,"36-45",IF(tbl_EcommerceSales[[#This Row],[Age]]&lt;=55,"46-55","56+")))))</f>
        <v>26-35</v>
      </c>
    </row>
    <row r="195" spans="1:29" x14ac:dyDescent="0.35">
      <c r="A195" t="s">
        <v>559</v>
      </c>
      <c r="B195" s="7">
        <v>45678</v>
      </c>
      <c r="C195" t="s">
        <v>560</v>
      </c>
      <c r="D195" t="s">
        <v>110</v>
      </c>
      <c r="E195" t="s">
        <v>48</v>
      </c>
      <c r="F195">
        <v>23</v>
      </c>
      <c r="G195" t="s">
        <v>99</v>
      </c>
      <c r="H195" t="s">
        <v>88</v>
      </c>
      <c r="I195" t="s">
        <v>89</v>
      </c>
      <c r="J195" t="s">
        <v>90</v>
      </c>
      <c r="K195" t="s">
        <v>91</v>
      </c>
      <c r="L195" t="s">
        <v>92</v>
      </c>
      <c r="M195">
        <v>1</v>
      </c>
      <c r="N195" s="2">
        <v>599</v>
      </c>
      <c r="O195" s="3">
        <v>0.05</v>
      </c>
      <c r="P195" s="2">
        <v>260</v>
      </c>
      <c r="Q195" t="s">
        <v>44</v>
      </c>
      <c r="R195" t="s">
        <v>33</v>
      </c>
      <c r="S195" t="s">
        <v>57</v>
      </c>
      <c r="T195" s="4">
        <v>4</v>
      </c>
      <c r="U195" s="11">
        <f t="shared" si="3"/>
        <v>599</v>
      </c>
      <c r="V195" s="11">
        <f>tbl_EcommerceSales[[#This Row],[Gross_Sales]]*tbl_EcommerceSales[[#This Row],[Discount]]</f>
        <v>29.950000000000003</v>
      </c>
      <c r="W195" s="11">
        <f>tbl_EcommerceSales[[#This Row],[Gross_Sales]]-tbl_EcommerceSales[[#This Row],[Discount_Amount]]</f>
        <v>569.04999999999995</v>
      </c>
      <c r="X195" s="11">
        <f>tbl_EcommerceSales[[#This Row],[Quantity]] * _xlfn.XLOOKUP(tbl_EcommerceSales[[#This Row],[Product_ID]], Product_Master!A:A, Product_Master!F:F)</f>
        <v>260</v>
      </c>
      <c r="Y195" s="11">
        <f>tbl_EcommerceSales[[#This Row],[Net_Revenue]]-tbl_EcommerceSales[[#This Row],[Total_Cost]]</f>
        <v>309.04999999999995</v>
      </c>
      <c r="Z195" s="9">
        <f>IFERROR(#REF!/tbl_EcommerceSales[[#This Row],[Total_Cost]], 0)</f>
        <v>0</v>
      </c>
      <c r="AA195" t="str">
        <f>TEXT(tbl_EcommerceSales[[#This Row],[Order_Date]],"mmm")</f>
        <v>Jan</v>
      </c>
      <c r="AB195">
        <f>YEAR(tbl_EcommerceSales[[#This Row],[Order_Date]])</f>
        <v>2025</v>
      </c>
      <c r="AC195" t="str">
        <f>IF(tbl_EcommerceSales[[#This Row],[Age]]&lt;18,"Under 18",IF(tbl_EcommerceSales[[#This Row],[Age]]&lt;=25,"18-25",IF(tbl_EcommerceSales[[#This Row],[Age]]&lt;=35,"26-35",IF(tbl_EcommerceSales[[#This Row],[Age]]&lt;=45,"36-45",IF(tbl_EcommerceSales[[#This Row],[Age]]&lt;=55,"46-55","56+")))))</f>
        <v>18-25</v>
      </c>
    </row>
    <row r="196" spans="1:29" x14ac:dyDescent="0.35">
      <c r="A196" t="s">
        <v>561</v>
      </c>
      <c r="B196" s="7">
        <v>45678</v>
      </c>
      <c r="C196" t="s">
        <v>444</v>
      </c>
      <c r="D196" t="s">
        <v>205</v>
      </c>
      <c r="E196" t="s">
        <v>25</v>
      </c>
      <c r="F196">
        <v>27</v>
      </c>
      <c r="G196" t="s">
        <v>246</v>
      </c>
      <c r="H196" t="s">
        <v>27</v>
      </c>
      <c r="I196" t="s">
        <v>67</v>
      </c>
      <c r="J196" t="s">
        <v>68</v>
      </c>
      <c r="K196" t="s">
        <v>42</v>
      </c>
      <c r="L196" t="s">
        <v>43</v>
      </c>
      <c r="M196">
        <v>2</v>
      </c>
      <c r="N196" s="2">
        <v>799</v>
      </c>
      <c r="O196" s="3">
        <v>0.2</v>
      </c>
      <c r="P196" s="2">
        <v>720</v>
      </c>
      <c r="Q196" t="s">
        <v>123</v>
      </c>
      <c r="R196" t="s">
        <v>33</v>
      </c>
      <c r="S196" t="s">
        <v>57</v>
      </c>
      <c r="T196" s="4">
        <v>5</v>
      </c>
      <c r="U196" s="11">
        <f t="shared" si="3"/>
        <v>1598</v>
      </c>
      <c r="V196" s="11">
        <f>tbl_EcommerceSales[[#This Row],[Gross_Sales]]*tbl_EcommerceSales[[#This Row],[Discount]]</f>
        <v>319.60000000000002</v>
      </c>
      <c r="W196" s="11">
        <f>tbl_EcommerceSales[[#This Row],[Gross_Sales]]-tbl_EcommerceSales[[#This Row],[Discount_Amount]]</f>
        <v>1278.4000000000001</v>
      </c>
      <c r="X196" s="11">
        <f>tbl_EcommerceSales[[#This Row],[Quantity]] * _xlfn.XLOOKUP(tbl_EcommerceSales[[#This Row],[Product_ID]], Product_Master!A:A, Product_Master!F:F)</f>
        <v>720</v>
      </c>
      <c r="Y196" s="11">
        <f>tbl_EcommerceSales[[#This Row],[Net_Revenue]]-tbl_EcommerceSales[[#This Row],[Total_Cost]]</f>
        <v>558.40000000000009</v>
      </c>
      <c r="Z196" s="9">
        <f>IFERROR(#REF!/tbl_EcommerceSales[[#This Row],[Total_Cost]], 0)</f>
        <v>0</v>
      </c>
      <c r="AA196" t="str">
        <f>TEXT(tbl_EcommerceSales[[#This Row],[Order_Date]],"mmm")</f>
        <v>Jan</v>
      </c>
      <c r="AB196">
        <f>YEAR(tbl_EcommerceSales[[#This Row],[Order_Date]])</f>
        <v>2025</v>
      </c>
      <c r="AC196" t="str">
        <f>IF(tbl_EcommerceSales[[#This Row],[Age]]&lt;18,"Under 18",IF(tbl_EcommerceSales[[#This Row],[Age]]&lt;=25,"18-25",IF(tbl_EcommerceSales[[#This Row],[Age]]&lt;=35,"26-35",IF(tbl_EcommerceSales[[#This Row],[Age]]&lt;=45,"36-45",IF(tbl_EcommerceSales[[#This Row],[Age]]&lt;=55,"46-55","56+")))))</f>
        <v>26-35</v>
      </c>
    </row>
    <row r="197" spans="1:29" x14ac:dyDescent="0.35">
      <c r="A197" t="s">
        <v>562</v>
      </c>
      <c r="B197" s="7">
        <v>45678</v>
      </c>
      <c r="C197" t="s">
        <v>563</v>
      </c>
      <c r="D197" t="s">
        <v>205</v>
      </c>
      <c r="E197" t="s">
        <v>25</v>
      </c>
      <c r="F197">
        <v>18</v>
      </c>
      <c r="G197" t="s">
        <v>211</v>
      </c>
      <c r="H197" t="s">
        <v>72</v>
      </c>
      <c r="I197" t="s">
        <v>126</v>
      </c>
      <c r="J197" t="s">
        <v>127</v>
      </c>
      <c r="K197" t="s">
        <v>82</v>
      </c>
      <c r="L197" t="s">
        <v>83</v>
      </c>
      <c r="M197">
        <v>3</v>
      </c>
      <c r="N197" s="2">
        <v>1899</v>
      </c>
      <c r="O197" s="3">
        <v>0.1</v>
      </c>
      <c r="P197" s="2">
        <v>3360</v>
      </c>
      <c r="Q197" t="s">
        <v>76</v>
      </c>
      <c r="R197" t="s">
        <v>33</v>
      </c>
      <c r="S197" t="s">
        <v>57</v>
      </c>
      <c r="T197" s="4">
        <v>5</v>
      </c>
      <c r="U197" s="11">
        <f t="shared" si="3"/>
        <v>5697</v>
      </c>
      <c r="V197" s="11">
        <f>tbl_EcommerceSales[[#This Row],[Gross_Sales]]*tbl_EcommerceSales[[#This Row],[Discount]]</f>
        <v>569.70000000000005</v>
      </c>
      <c r="W197" s="11">
        <f>tbl_EcommerceSales[[#This Row],[Gross_Sales]]-tbl_EcommerceSales[[#This Row],[Discount_Amount]]</f>
        <v>5127.3</v>
      </c>
      <c r="X197" s="11">
        <f>tbl_EcommerceSales[[#This Row],[Quantity]] * _xlfn.XLOOKUP(tbl_EcommerceSales[[#This Row],[Product_ID]], Product_Master!A:A, Product_Master!F:F)</f>
        <v>3360</v>
      </c>
      <c r="Y197" s="11">
        <f>tbl_EcommerceSales[[#This Row],[Net_Revenue]]-tbl_EcommerceSales[[#This Row],[Total_Cost]]</f>
        <v>1767.3000000000002</v>
      </c>
      <c r="Z197" s="9">
        <f>IFERROR(#REF!/tbl_EcommerceSales[[#This Row],[Total_Cost]], 0)</f>
        <v>0</v>
      </c>
      <c r="AA197" t="str">
        <f>TEXT(tbl_EcommerceSales[[#This Row],[Order_Date]],"mmm")</f>
        <v>Jan</v>
      </c>
      <c r="AB197">
        <f>YEAR(tbl_EcommerceSales[[#This Row],[Order_Date]])</f>
        <v>2025</v>
      </c>
      <c r="AC197" t="str">
        <f>IF(tbl_EcommerceSales[[#This Row],[Age]]&lt;18,"Under 18",IF(tbl_EcommerceSales[[#This Row],[Age]]&lt;=25,"18-25",IF(tbl_EcommerceSales[[#This Row],[Age]]&lt;=35,"26-35",IF(tbl_EcommerceSales[[#This Row],[Age]]&lt;=45,"36-45",IF(tbl_EcommerceSales[[#This Row],[Age]]&lt;=55,"46-55","56+")))))</f>
        <v>18-25</v>
      </c>
    </row>
    <row r="198" spans="1:29" x14ac:dyDescent="0.35">
      <c r="A198" t="s">
        <v>564</v>
      </c>
      <c r="B198" s="7">
        <v>45678</v>
      </c>
      <c r="C198" t="s">
        <v>565</v>
      </c>
      <c r="D198" t="s">
        <v>232</v>
      </c>
      <c r="E198" t="s">
        <v>25</v>
      </c>
      <c r="F198">
        <v>38</v>
      </c>
      <c r="G198" t="s">
        <v>52</v>
      </c>
      <c r="H198" t="s">
        <v>27</v>
      </c>
      <c r="I198" t="s">
        <v>40</v>
      </c>
      <c r="J198" t="s">
        <v>41</v>
      </c>
      <c r="K198" t="s">
        <v>42</v>
      </c>
      <c r="L198" t="s">
        <v>43</v>
      </c>
      <c r="M198">
        <v>1</v>
      </c>
      <c r="N198" s="2">
        <v>699</v>
      </c>
      <c r="O198" s="3">
        <v>0</v>
      </c>
      <c r="P198" s="2">
        <v>310</v>
      </c>
      <c r="Q198" t="s">
        <v>76</v>
      </c>
      <c r="R198" t="s">
        <v>162</v>
      </c>
      <c r="S198" t="s">
        <v>57</v>
      </c>
      <c r="T198" s="4"/>
      <c r="U198" s="11">
        <f t="shared" si="3"/>
        <v>699</v>
      </c>
      <c r="V198" s="11">
        <f>tbl_EcommerceSales[[#This Row],[Gross_Sales]]*tbl_EcommerceSales[[#This Row],[Discount]]</f>
        <v>0</v>
      </c>
      <c r="W198" s="11">
        <f>tbl_EcommerceSales[[#This Row],[Gross_Sales]]-tbl_EcommerceSales[[#This Row],[Discount_Amount]]</f>
        <v>699</v>
      </c>
      <c r="X198" s="11">
        <f>tbl_EcommerceSales[[#This Row],[Quantity]] * _xlfn.XLOOKUP(tbl_EcommerceSales[[#This Row],[Product_ID]], Product_Master!A:A, Product_Master!F:F)</f>
        <v>310</v>
      </c>
      <c r="Y198" s="11">
        <f>tbl_EcommerceSales[[#This Row],[Net_Revenue]]-tbl_EcommerceSales[[#This Row],[Total_Cost]]</f>
        <v>389</v>
      </c>
      <c r="Z198" s="9">
        <f>IFERROR(#REF!/tbl_EcommerceSales[[#This Row],[Total_Cost]], 0)</f>
        <v>0</v>
      </c>
      <c r="AA198" t="str">
        <f>TEXT(tbl_EcommerceSales[[#This Row],[Order_Date]],"mmm")</f>
        <v>Jan</v>
      </c>
      <c r="AB198">
        <f>YEAR(tbl_EcommerceSales[[#This Row],[Order_Date]])</f>
        <v>2025</v>
      </c>
      <c r="AC198" t="str">
        <f>IF(tbl_EcommerceSales[[#This Row],[Age]]&lt;18,"Under 18",IF(tbl_EcommerceSales[[#This Row],[Age]]&lt;=25,"18-25",IF(tbl_EcommerceSales[[#This Row],[Age]]&lt;=35,"26-35",IF(tbl_EcommerceSales[[#This Row],[Age]]&lt;=45,"36-45",IF(tbl_EcommerceSales[[#This Row],[Age]]&lt;=55,"46-55","56+")))))</f>
        <v>36-45</v>
      </c>
    </row>
    <row r="199" spans="1:29" x14ac:dyDescent="0.35">
      <c r="A199" t="s">
        <v>566</v>
      </c>
      <c r="B199" s="7">
        <v>45678</v>
      </c>
      <c r="C199" t="s">
        <v>567</v>
      </c>
      <c r="D199" t="s">
        <v>60</v>
      </c>
      <c r="E199" t="s">
        <v>25</v>
      </c>
      <c r="F199">
        <v>29</v>
      </c>
      <c r="G199" t="s">
        <v>186</v>
      </c>
      <c r="H199" t="s">
        <v>72</v>
      </c>
      <c r="I199" t="s">
        <v>517</v>
      </c>
      <c r="J199" t="s">
        <v>518</v>
      </c>
      <c r="K199" t="s">
        <v>30</v>
      </c>
      <c r="L199" t="s">
        <v>278</v>
      </c>
      <c r="M199">
        <v>2</v>
      </c>
      <c r="N199" s="2">
        <v>1299</v>
      </c>
      <c r="O199" s="3">
        <v>0.05</v>
      </c>
      <c r="P199" s="2">
        <v>1380</v>
      </c>
      <c r="Q199" t="s">
        <v>123</v>
      </c>
      <c r="R199" t="s">
        <v>33</v>
      </c>
      <c r="S199" t="s">
        <v>57</v>
      </c>
      <c r="T199" s="4">
        <v>5</v>
      </c>
      <c r="U199" s="11">
        <f t="shared" si="3"/>
        <v>2598</v>
      </c>
      <c r="V199" s="11">
        <f>tbl_EcommerceSales[[#This Row],[Gross_Sales]]*tbl_EcommerceSales[[#This Row],[Discount]]</f>
        <v>129.9</v>
      </c>
      <c r="W199" s="11">
        <f>tbl_EcommerceSales[[#This Row],[Gross_Sales]]-tbl_EcommerceSales[[#This Row],[Discount_Amount]]</f>
        <v>2468.1</v>
      </c>
      <c r="X199" s="11">
        <f>tbl_EcommerceSales[[#This Row],[Quantity]] * _xlfn.XLOOKUP(tbl_EcommerceSales[[#This Row],[Product_ID]], Product_Master!A:A, Product_Master!F:F)</f>
        <v>1380</v>
      </c>
      <c r="Y199" s="11">
        <f>tbl_EcommerceSales[[#This Row],[Net_Revenue]]-tbl_EcommerceSales[[#This Row],[Total_Cost]]</f>
        <v>1088.0999999999999</v>
      </c>
      <c r="Z199" s="9">
        <f>IFERROR(#REF!/tbl_EcommerceSales[[#This Row],[Total_Cost]], 0)</f>
        <v>0</v>
      </c>
      <c r="AA199" t="str">
        <f>TEXT(tbl_EcommerceSales[[#This Row],[Order_Date]],"mmm")</f>
        <v>Jan</v>
      </c>
      <c r="AB199">
        <f>YEAR(tbl_EcommerceSales[[#This Row],[Order_Date]])</f>
        <v>2025</v>
      </c>
      <c r="AC199" t="str">
        <f>IF(tbl_EcommerceSales[[#This Row],[Age]]&lt;18,"Under 18",IF(tbl_EcommerceSales[[#This Row],[Age]]&lt;=25,"18-25",IF(tbl_EcommerceSales[[#This Row],[Age]]&lt;=35,"26-35",IF(tbl_EcommerceSales[[#This Row],[Age]]&lt;=45,"36-45",IF(tbl_EcommerceSales[[#This Row],[Age]]&lt;=55,"46-55","56+")))))</f>
        <v>26-35</v>
      </c>
    </row>
    <row r="200" spans="1:29" x14ac:dyDescent="0.35">
      <c r="A200" t="s">
        <v>568</v>
      </c>
      <c r="B200" s="7">
        <v>45678</v>
      </c>
      <c r="C200" t="s">
        <v>569</v>
      </c>
      <c r="D200" t="s">
        <v>47</v>
      </c>
      <c r="E200" t="s">
        <v>48</v>
      </c>
      <c r="F200">
        <v>25</v>
      </c>
      <c r="G200" t="s">
        <v>61</v>
      </c>
      <c r="H200" t="s">
        <v>27</v>
      </c>
      <c r="I200" t="s">
        <v>131</v>
      </c>
      <c r="J200" t="s">
        <v>132</v>
      </c>
      <c r="K200" t="s">
        <v>91</v>
      </c>
      <c r="L200" t="s">
        <v>133</v>
      </c>
      <c r="M200">
        <v>3</v>
      </c>
      <c r="N200" s="2">
        <v>1299</v>
      </c>
      <c r="O200" s="3">
        <v>0.1</v>
      </c>
      <c r="P200" s="2">
        <v>1830</v>
      </c>
      <c r="Q200" t="s">
        <v>32</v>
      </c>
      <c r="R200" t="s">
        <v>33</v>
      </c>
      <c r="S200" t="s">
        <v>34</v>
      </c>
      <c r="T200" s="4">
        <v>4</v>
      </c>
      <c r="U200" s="11">
        <f t="shared" si="3"/>
        <v>3897</v>
      </c>
      <c r="V200" s="11">
        <f>tbl_EcommerceSales[[#This Row],[Gross_Sales]]*tbl_EcommerceSales[[#This Row],[Discount]]</f>
        <v>389.70000000000005</v>
      </c>
      <c r="W200" s="11">
        <f>tbl_EcommerceSales[[#This Row],[Gross_Sales]]-tbl_EcommerceSales[[#This Row],[Discount_Amount]]</f>
        <v>3507.3</v>
      </c>
      <c r="X200" s="11">
        <f>tbl_EcommerceSales[[#This Row],[Quantity]] * _xlfn.XLOOKUP(tbl_EcommerceSales[[#This Row],[Product_ID]], Product_Master!A:A, Product_Master!F:F)</f>
        <v>1830</v>
      </c>
      <c r="Y200" s="11">
        <f>tbl_EcommerceSales[[#This Row],[Net_Revenue]]-tbl_EcommerceSales[[#This Row],[Total_Cost]]</f>
        <v>1677.3000000000002</v>
      </c>
      <c r="Z200" s="9">
        <f>IFERROR(#REF!/tbl_EcommerceSales[[#This Row],[Total_Cost]], 0)</f>
        <v>0</v>
      </c>
      <c r="AA200" t="str">
        <f>TEXT(tbl_EcommerceSales[[#This Row],[Order_Date]],"mmm")</f>
        <v>Jan</v>
      </c>
      <c r="AB200">
        <f>YEAR(tbl_EcommerceSales[[#This Row],[Order_Date]])</f>
        <v>2025</v>
      </c>
      <c r="AC200" t="str">
        <f>IF(tbl_EcommerceSales[[#This Row],[Age]]&lt;18,"Under 18",IF(tbl_EcommerceSales[[#This Row],[Age]]&lt;=25,"18-25",IF(tbl_EcommerceSales[[#This Row],[Age]]&lt;=35,"26-35",IF(tbl_EcommerceSales[[#This Row],[Age]]&lt;=45,"36-45",IF(tbl_EcommerceSales[[#This Row],[Age]]&lt;=55,"46-55","56+")))))</f>
        <v>18-25</v>
      </c>
    </row>
    <row r="201" spans="1:29" x14ac:dyDescent="0.35">
      <c r="A201" t="s">
        <v>570</v>
      </c>
      <c r="B201" s="7">
        <v>45678</v>
      </c>
      <c r="C201" t="s">
        <v>571</v>
      </c>
      <c r="D201" t="s">
        <v>116</v>
      </c>
      <c r="E201" t="s">
        <v>48</v>
      </c>
      <c r="F201">
        <v>19</v>
      </c>
      <c r="G201" t="s">
        <v>99</v>
      </c>
      <c r="H201" t="s">
        <v>88</v>
      </c>
      <c r="I201" t="s">
        <v>67</v>
      </c>
      <c r="J201" t="s">
        <v>68</v>
      </c>
      <c r="K201" t="s">
        <v>42</v>
      </c>
      <c r="L201" t="s">
        <v>43</v>
      </c>
      <c r="M201">
        <v>1</v>
      </c>
      <c r="N201" s="2">
        <v>799</v>
      </c>
      <c r="O201" s="3">
        <v>0.1</v>
      </c>
      <c r="P201" s="2">
        <v>360</v>
      </c>
      <c r="Q201" t="s">
        <v>32</v>
      </c>
      <c r="R201" t="s">
        <v>33</v>
      </c>
      <c r="S201" t="s">
        <v>34</v>
      </c>
      <c r="T201" s="4">
        <v>1</v>
      </c>
      <c r="U201" s="11">
        <f t="shared" si="3"/>
        <v>799</v>
      </c>
      <c r="V201" s="11">
        <f>tbl_EcommerceSales[[#This Row],[Gross_Sales]]*tbl_EcommerceSales[[#This Row],[Discount]]</f>
        <v>79.900000000000006</v>
      </c>
      <c r="W201" s="11">
        <f>tbl_EcommerceSales[[#This Row],[Gross_Sales]]-tbl_EcommerceSales[[#This Row],[Discount_Amount]]</f>
        <v>719.1</v>
      </c>
      <c r="X201" s="11">
        <f>tbl_EcommerceSales[[#This Row],[Quantity]] * _xlfn.XLOOKUP(tbl_EcommerceSales[[#This Row],[Product_ID]], Product_Master!A:A, Product_Master!F:F)</f>
        <v>360</v>
      </c>
      <c r="Y201" s="11">
        <f>tbl_EcommerceSales[[#This Row],[Net_Revenue]]-tbl_EcommerceSales[[#This Row],[Total_Cost]]</f>
        <v>359.1</v>
      </c>
      <c r="Z201" s="9">
        <f>IFERROR(#REF!/tbl_EcommerceSales[[#This Row],[Total_Cost]], 0)</f>
        <v>0</v>
      </c>
      <c r="AA201" t="str">
        <f>TEXT(tbl_EcommerceSales[[#This Row],[Order_Date]],"mmm")</f>
        <v>Jan</v>
      </c>
      <c r="AB201">
        <f>YEAR(tbl_EcommerceSales[[#This Row],[Order_Date]])</f>
        <v>2025</v>
      </c>
      <c r="AC201" t="str">
        <f>IF(tbl_EcommerceSales[[#This Row],[Age]]&lt;18,"Under 18",IF(tbl_EcommerceSales[[#This Row],[Age]]&lt;=25,"18-25",IF(tbl_EcommerceSales[[#This Row],[Age]]&lt;=35,"26-35",IF(tbl_EcommerceSales[[#This Row],[Age]]&lt;=45,"36-45",IF(tbl_EcommerceSales[[#This Row],[Age]]&lt;=55,"46-55","56+")))))</f>
        <v>18-25</v>
      </c>
    </row>
    <row r="202" spans="1:29" x14ac:dyDescent="0.35">
      <c r="A202" t="s">
        <v>572</v>
      </c>
      <c r="B202" s="7">
        <v>45678</v>
      </c>
      <c r="C202" t="s">
        <v>573</v>
      </c>
      <c r="D202" t="s">
        <v>110</v>
      </c>
      <c r="E202" t="s">
        <v>48</v>
      </c>
      <c r="F202">
        <v>22</v>
      </c>
      <c r="G202" t="s">
        <v>246</v>
      </c>
      <c r="H202" t="s">
        <v>27</v>
      </c>
      <c r="I202" t="s">
        <v>338</v>
      </c>
      <c r="J202" t="s">
        <v>339</v>
      </c>
      <c r="K202" t="s">
        <v>55</v>
      </c>
      <c r="L202" t="s">
        <v>56</v>
      </c>
      <c r="M202">
        <v>1</v>
      </c>
      <c r="N202" s="2">
        <v>1499</v>
      </c>
      <c r="O202" s="3">
        <v>0.1</v>
      </c>
      <c r="P202" s="2">
        <v>780</v>
      </c>
      <c r="Q202" t="s">
        <v>319</v>
      </c>
      <c r="R202" t="s">
        <v>93</v>
      </c>
      <c r="S202" t="s">
        <v>34</v>
      </c>
      <c r="T202" s="4">
        <v>5</v>
      </c>
      <c r="U202" s="11">
        <f t="shared" si="3"/>
        <v>1499</v>
      </c>
      <c r="V202" s="11">
        <f>tbl_EcommerceSales[[#This Row],[Gross_Sales]]*tbl_EcommerceSales[[#This Row],[Discount]]</f>
        <v>149.9</v>
      </c>
      <c r="W202" s="11">
        <f>tbl_EcommerceSales[[#This Row],[Gross_Sales]]-tbl_EcommerceSales[[#This Row],[Discount_Amount]]</f>
        <v>1349.1</v>
      </c>
      <c r="X202" s="11">
        <f>tbl_EcommerceSales[[#This Row],[Quantity]] * _xlfn.XLOOKUP(tbl_EcommerceSales[[#This Row],[Product_ID]], Product_Master!A:A, Product_Master!F:F)</f>
        <v>780</v>
      </c>
      <c r="Y202" s="11">
        <f>tbl_EcommerceSales[[#This Row],[Net_Revenue]]-tbl_EcommerceSales[[#This Row],[Total_Cost]]</f>
        <v>569.09999999999991</v>
      </c>
      <c r="Z202" s="9">
        <f>IFERROR(#REF!/tbl_EcommerceSales[[#This Row],[Total_Cost]], 0)</f>
        <v>0</v>
      </c>
      <c r="AA202" t="str">
        <f>TEXT(tbl_EcommerceSales[[#This Row],[Order_Date]],"mmm")</f>
        <v>Jan</v>
      </c>
      <c r="AB202">
        <f>YEAR(tbl_EcommerceSales[[#This Row],[Order_Date]])</f>
        <v>2025</v>
      </c>
      <c r="AC202" t="str">
        <f>IF(tbl_EcommerceSales[[#This Row],[Age]]&lt;18,"Under 18",IF(tbl_EcommerceSales[[#This Row],[Age]]&lt;=25,"18-25",IF(tbl_EcommerceSales[[#This Row],[Age]]&lt;=35,"26-35",IF(tbl_EcommerceSales[[#This Row],[Age]]&lt;=45,"36-45",IF(tbl_EcommerceSales[[#This Row],[Age]]&lt;=55,"46-55","56+")))))</f>
        <v>18-25</v>
      </c>
    </row>
    <row r="203" spans="1:29" x14ac:dyDescent="0.35">
      <c r="A203" t="s">
        <v>574</v>
      </c>
      <c r="B203" s="7">
        <v>45678</v>
      </c>
      <c r="C203" t="s">
        <v>575</v>
      </c>
      <c r="D203" t="s">
        <v>195</v>
      </c>
      <c r="E203" t="s">
        <v>25</v>
      </c>
      <c r="F203">
        <v>41</v>
      </c>
      <c r="G203" t="s">
        <v>270</v>
      </c>
      <c r="H203" t="s">
        <v>72</v>
      </c>
      <c r="I203" t="s">
        <v>126</v>
      </c>
      <c r="J203" t="s">
        <v>127</v>
      </c>
      <c r="K203" t="s">
        <v>82</v>
      </c>
      <c r="L203" t="s">
        <v>83</v>
      </c>
      <c r="M203">
        <v>1</v>
      </c>
      <c r="N203" s="2">
        <v>1899</v>
      </c>
      <c r="O203" s="3">
        <v>0.25</v>
      </c>
      <c r="P203" s="2">
        <v>1120</v>
      </c>
      <c r="Q203" t="s">
        <v>44</v>
      </c>
      <c r="R203" t="s">
        <v>33</v>
      </c>
      <c r="S203" t="s">
        <v>34</v>
      </c>
      <c r="T203" s="4">
        <v>5</v>
      </c>
      <c r="U203" s="11">
        <f t="shared" si="3"/>
        <v>1899</v>
      </c>
      <c r="V203" s="11">
        <f>tbl_EcommerceSales[[#This Row],[Gross_Sales]]*tbl_EcommerceSales[[#This Row],[Discount]]</f>
        <v>474.75</v>
      </c>
      <c r="W203" s="11">
        <f>tbl_EcommerceSales[[#This Row],[Gross_Sales]]-tbl_EcommerceSales[[#This Row],[Discount_Amount]]</f>
        <v>1424.25</v>
      </c>
      <c r="X203" s="11">
        <f>tbl_EcommerceSales[[#This Row],[Quantity]] * _xlfn.XLOOKUP(tbl_EcommerceSales[[#This Row],[Product_ID]], Product_Master!A:A, Product_Master!F:F)</f>
        <v>1120</v>
      </c>
      <c r="Y203" s="11">
        <f>tbl_EcommerceSales[[#This Row],[Net_Revenue]]-tbl_EcommerceSales[[#This Row],[Total_Cost]]</f>
        <v>304.25</v>
      </c>
      <c r="Z203" s="9">
        <f>IFERROR(#REF!/tbl_EcommerceSales[[#This Row],[Total_Cost]], 0)</f>
        <v>0</v>
      </c>
      <c r="AA203" t="str">
        <f>TEXT(tbl_EcommerceSales[[#This Row],[Order_Date]],"mmm")</f>
        <v>Jan</v>
      </c>
      <c r="AB203">
        <f>YEAR(tbl_EcommerceSales[[#This Row],[Order_Date]])</f>
        <v>2025</v>
      </c>
      <c r="AC203" t="str">
        <f>IF(tbl_EcommerceSales[[#This Row],[Age]]&lt;18,"Under 18",IF(tbl_EcommerceSales[[#This Row],[Age]]&lt;=25,"18-25",IF(tbl_EcommerceSales[[#This Row],[Age]]&lt;=35,"26-35",IF(tbl_EcommerceSales[[#This Row],[Age]]&lt;=45,"36-45",IF(tbl_EcommerceSales[[#This Row],[Age]]&lt;=55,"46-55","56+")))))</f>
        <v>36-45</v>
      </c>
    </row>
    <row r="204" spans="1:29" x14ac:dyDescent="0.35">
      <c r="A204" t="s">
        <v>576</v>
      </c>
      <c r="B204" s="7">
        <v>45679</v>
      </c>
      <c r="C204" t="s">
        <v>577</v>
      </c>
      <c r="D204" t="s">
        <v>51</v>
      </c>
      <c r="E204" t="s">
        <v>25</v>
      </c>
      <c r="F204">
        <v>42</v>
      </c>
      <c r="G204" t="s">
        <v>270</v>
      </c>
      <c r="H204" t="s">
        <v>72</v>
      </c>
      <c r="I204" t="s">
        <v>221</v>
      </c>
      <c r="J204" t="s">
        <v>222</v>
      </c>
      <c r="K204" t="s">
        <v>177</v>
      </c>
      <c r="L204" t="s">
        <v>208</v>
      </c>
      <c r="M204">
        <v>2</v>
      </c>
      <c r="N204" s="2">
        <v>1499</v>
      </c>
      <c r="O204" s="3">
        <v>0.1</v>
      </c>
      <c r="P204" s="2">
        <v>1600</v>
      </c>
      <c r="Q204" t="s">
        <v>123</v>
      </c>
      <c r="R204" t="s">
        <v>33</v>
      </c>
      <c r="S204" t="s">
        <v>57</v>
      </c>
      <c r="T204" s="4">
        <v>3</v>
      </c>
      <c r="U204" s="11">
        <f t="shared" si="3"/>
        <v>2998</v>
      </c>
      <c r="V204" s="11">
        <f>tbl_EcommerceSales[[#This Row],[Gross_Sales]]*tbl_EcommerceSales[[#This Row],[Discount]]</f>
        <v>299.8</v>
      </c>
      <c r="W204" s="11">
        <f>tbl_EcommerceSales[[#This Row],[Gross_Sales]]-tbl_EcommerceSales[[#This Row],[Discount_Amount]]</f>
        <v>2698.2</v>
      </c>
      <c r="X204" s="11">
        <f>tbl_EcommerceSales[[#This Row],[Quantity]] * _xlfn.XLOOKUP(tbl_EcommerceSales[[#This Row],[Product_ID]], Product_Master!A:A, Product_Master!F:F)</f>
        <v>1600</v>
      </c>
      <c r="Y204" s="11">
        <f>tbl_EcommerceSales[[#This Row],[Net_Revenue]]-tbl_EcommerceSales[[#This Row],[Total_Cost]]</f>
        <v>1098.1999999999998</v>
      </c>
      <c r="Z204" s="9">
        <f>IFERROR(#REF!/tbl_EcommerceSales[[#This Row],[Total_Cost]], 0)</f>
        <v>0</v>
      </c>
      <c r="AA204" t="str">
        <f>TEXT(tbl_EcommerceSales[[#This Row],[Order_Date]],"mmm")</f>
        <v>Jan</v>
      </c>
      <c r="AB204">
        <f>YEAR(tbl_EcommerceSales[[#This Row],[Order_Date]])</f>
        <v>2025</v>
      </c>
      <c r="AC204" t="str">
        <f>IF(tbl_EcommerceSales[[#This Row],[Age]]&lt;18,"Under 18",IF(tbl_EcommerceSales[[#This Row],[Age]]&lt;=25,"18-25",IF(tbl_EcommerceSales[[#This Row],[Age]]&lt;=35,"26-35",IF(tbl_EcommerceSales[[#This Row],[Age]]&lt;=45,"36-45",IF(tbl_EcommerceSales[[#This Row],[Age]]&lt;=55,"46-55","56+")))))</f>
        <v>36-45</v>
      </c>
    </row>
    <row r="205" spans="1:29" x14ac:dyDescent="0.35">
      <c r="A205" t="s">
        <v>578</v>
      </c>
      <c r="B205" s="7">
        <v>45679</v>
      </c>
      <c r="C205" t="s">
        <v>579</v>
      </c>
      <c r="D205" t="s">
        <v>227</v>
      </c>
      <c r="E205" t="s">
        <v>25</v>
      </c>
      <c r="F205">
        <v>29</v>
      </c>
      <c r="G205" t="s">
        <v>145</v>
      </c>
      <c r="H205" t="s">
        <v>39</v>
      </c>
      <c r="I205" t="s">
        <v>338</v>
      </c>
      <c r="J205" t="s">
        <v>339</v>
      </c>
      <c r="K205" t="s">
        <v>55</v>
      </c>
      <c r="L205" t="s">
        <v>56</v>
      </c>
      <c r="M205">
        <v>4</v>
      </c>
      <c r="N205" s="2">
        <v>1499</v>
      </c>
      <c r="O205" s="3">
        <v>0.05</v>
      </c>
      <c r="P205" s="2">
        <v>3120</v>
      </c>
      <c r="Q205" t="s">
        <v>76</v>
      </c>
      <c r="R205" t="s">
        <v>33</v>
      </c>
      <c r="S205" t="s">
        <v>34</v>
      </c>
      <c r="T205" s="4">
        <v>3</v>
      </c>
      <c r="U205" s="11">
        <f t="shared" si="3"/>
        <v>5996</v>
      </c>
      <c r="V205" s="11">
        <f>tbl_EcommerceSales[[#This Row],[Gross_Sales]]*tbl_EcommerceSales[[#This Row],[Discount]]</f>
        <v>299.8</v>
      </c>
      <c r="W205" s="11">
        <f>tbl_EcommerceSales[[#This Row],[Gross_Sales]]-tbl_EcommerceSales[[#This Row],[Discount_Amount]]</f>
        <v>5696.2</v>
      </c>
      <c r="X205" s="11">
        <f>tbl_EcommerceSales[[#This Row],[Quantity]] * _xlfn.XLOOKUP(tbl_EcommerceSales[[#This Row],[Product_ID]], Product_Master!A:A, Product_Master!F:F)</f>
        <v>3120</v>
      </c>
      <c r="Y205" s="11">
        <f>tbl_EcommerceSales[[#This Row],[Net_Revenue]]-tbl_EcommerceSales[[#This Row],[Total_Cost]]</f>
        <v>2576.1999999999998</v>
      </c>
      <c r="Z205" s="9">
        <f>IFERROR(#REF!/tbl_EcommerceSales[[#This Row],[Total_Cost]], 0)</f>
        <v>0</v>
      </c>
      <c r="AA205" t="str">
        <f>TEXT(tbl_EcommerceSales[[#This Row],[Order_Date]],"mmm")</f>
        <v>Jan</v>
      </c>
      <c r="AB205">
        <f>YEAR(tbl_EcommerceSales[[#This Row],[Order_Date]])</f>
        <v>2025</v>
      </c>
      <c r="AC205" t="str">
        <f>IF(tbl_EcommerceSales[[#This Row],[Age]]&lt;18,"Under 18",IF(tbl_EcommerceSales[[#This Row],[Age]]&lt;=25,"18-25",IF(tbl_EcommerceSales[[#This Row],[Age]]&lt;=35,"26-35",IF(tbl_EcommerceSales[[#This Row],[Age]]&lt;=45,"36-45",IF(tbl_EcommerceSales[[#This Row],[Age]]&lt;=55,"46-55","56+")))))</f>
        <v>26-35</v>
      </c>
    </row>
    <row r="206" spans="1:29" x14ac:dyDescent="0.35">
      <c r="A206" t="s">
        <v>580</v>
      </c>
      <c r="B206" s="7">
        <v>45679</v>
      </c>
      <c r="C206" t="s">
        <v>581</v>
      </c>
      <c r="D206" t="s">
        <v>110</v>
      </c>
      <c r="E206" t="s">
        <v>48</v>
      </c>
      <c r="F206">
        <v>22</v>
      </c>
      <c r="G206" t="s">
        <v>96</v>
      </c>
      <c r="H206" t="s">
        <v>39</v>
      </c>
      <c r="I206" t="s">
        <v>206</v>
      </c>
      <c r="J206" t="s">
        <v>207</v>
      </c>
      <c r="K206" t="s">
        <v>177</v>
      </c>
      <c r="L206" t="s">
        <v>208</v>
      </c>
      <c r="M206">
        <v>2</v>
      </c>
      <c r="N206" s="2">
        <v>2199</v>
      </c>
      <c r="O206" s="3">
        <v>0.1</v>
      </c>
      <c r="P206" s="2">
        <v>2500</v>
      </c>
      <c r="Q206" t="s">
        <v>156</v>
      </c>
      <c r="R206" t="s">
        <v>33</v>
      </c>
      <c r="S206" t="s">
        <v>57</v>
      </c>
      <c r="T206" s="4">
        <v>4</v>
      </c>
      <c r="U206" s="11">
        <f t="shared" si="3"/>
        <v>4398</v>
      </c>
      <c r="V206" s="11">
        <f>tbl_EcommerceSales[[#This Row],[Gross_Sales]]*tbl_EcommerceSales[[#This Row],[Discount]]</f>
        <v>439.8</v>
      </c>
      <c r="W206" s="11">
        <f>tbl_EcommerceSales[[#This Row],[Gross_Sales]]-tbl_EcommerceSales[[#This Row],[Discount_Amount]]</f>
        <v>3958.2</v>
      </c>
      <c r="X206" s="11">
        <f>tbl_EcommerceSales[[#This Row],[Quantity]] * _xlfn.XLOOKUP(tbl_EcommerceSales[[#This Row],[Product_ID]], Product_Master!A:A, Product_Master!F:F)</f>
        <v>2500</v>
      </c>
      <c r="Y206" s="11">
        <f>tbl_EcommerceSales[[#This Row],[Net_Revenue]]-tbl_EcommerceSales[[#This Row],[Total_Cost]]</f>
        <v>1458.1999999999998</v>
      </c>
      <c r="Z206" s="9">
        <f>IFERROR(#REF!/tbl_EcommerceSales[[#This Row],[Total_Cost]], 0)</f>
        <v>0</v>
      </c>
      <c r="AA206" t="str">
        <f>TEXT(tbl_EcommerceSales[[#This Row],[Order_Date]],"mmm")</f>
        <v>Jan</v>
      </c>
      <c r="AB206">
        <f>YEAR(tbl_EcommerceSales[[#This Row],[Order_Date]])</f>
        <v>2025</v>
      </c>
      <c r="AC206" t="str">
        <f>IF(tbl_EcommerceSales[[#This Row],[Age]]&lt;18,"Under 18",IF(tbl_EcommerceSales[[#This Row],[Age]]&lt;=25,"18-25",IF(tbl_EcommerceSales[[#This Row],[Age]]&lt;=35,"26-35",IF(tbl_EcommerceSales[[#This Row],[Age]]&lt;=45,"36-45",IF(tbl_EcommerceSales[[#This Row],[Age]]&lt;=55,"46-55","56+")))))</f>
        <v>18-25</v>
      </c>
    </row>
    <row r="207" spans="1:29" x14ac:dyDescent="0.35">
      <c r="A207" t="s">
        <v>582</v>
      </c>
      <c r="B207" s="7">
        <v>45679</v>
      </c>
      <c r="C207" t="s">
        <v>583</v>
      </c>
      <c r="D207" t="s">
        <v>148</v>
      </c>
      <c r="E207" t="s">
        <v>48</v>
      </c>
      <c r="F207">
        <v>28</v>
      </c>
      <c r="G207" t="s">
        <v>171</v>
      </c>
      <c r="H207" t="s">
        <v>39</v>
      </c>
      <c r="I207" t="s">
        <v>357</v>
      </c>
      <c r="J207" t="s">
        <v>358</v>
      </c>
      <c r="K207" t="s">
        <v>177</v>
      </c>
      <c r="L207" t="s">
        <v>178</v>
      </c>
      <c r="M207">
        <v>2</v>
      </c>
      <c r="N207" s="2">
        <v>999</v>
      </c>
      <c r="O207" s="3">
        <v>0.25</v>
      </c>
      <c r="P207" s="2">
        <v>1040</v>
      </c>
      <c r="Q207" t="s">
        <v>123</v>
      </c>
      <c r="R207" t="s">
        <v>33</v>
      </c>
      <c r="S207" t="s">
        <v>34</v>
      </c>
      <c r="T207" s="4">
        <v>5</v>
      </c>
      <c r="U207" s="11">
        <f t="shared" si="3"/>
        <v>1998</v>
      </c>
      <c r="V207" s="11">
        <f>tbl_EcommerceSales[[#This Row],[Gross_Sales]]*tbl_EcommerceSales[[#This Row],[Discount]]</f>
        <v>499.5</v>
      </c>
      <c r="W207" s="11">
        <f>tbl_EcommerceSales[[#This Row],[Gross_Sales]]-tbl_EcommerceSales[[#This Row],[Discount_Amount]]</f>
        <v>1498.5</v>
      </c>
      <c r="X207" s="11">
        <f>tbl_EcommerceSales[[#This Row],[Quantity]] * _xlfn.XLOOKUP(tbl_EcommerceSales[[#This Row],[Product_ID]], Product_Master!A:A, Product_Master!F:F)</f>
        <v>1040</v>
      </c>
      <c r="Y207" s="11">
        <f>tbl_EcommerceSales[[#This Row],[Net_Revenue]]-tbl_EcommerceSales[[#This Row],[Total_Cost]]</f>
        <v>458.5</v>
      </c>
      <c r="Z207" s="9">
        <f>IFERROR(#REF!/tbl_EcommerceSales[[#This Row],[Total_Cost]], 0)</f>
        <v>0</v>
      </c>
      <c r="AA207" t="str">
        <f>TEXT(tbl_EcommerceSales[[#This Row],[Order_Date]],"mmm")</f>
        <v>Jan</v>
      </c>
      <c r="AB207">
        <f>YEAR(tbl_EcommerceSales[[#This Row],[Order_Date]])</f>
        <v>2025</v>
      </c>
      <c r="AC207" t="str">
        <f>IF(tbl_EcommerceSales[[#This Row],[Age]]&lt;18,"Under 18",IF(tbl_EcommerceSales[[#This Row],[Age]]&lt;=25,"18-25",IF(tbl_EcommerceSales[[#This Row],[Age]]&lt;=35,"26-35",IF(tbl_EcommerceSales[[#This Row],[Age]]&lt;=45,"36-45",IF(tbl_EcommerceSales[[#This Row],[Age]]&lt;=55,"46-55","56+")))))</f>
        <v>26-35</v>
      </c>
    </row>
    <row r="208" spans="1:29" x14ac:dyDescent="0.35">
      <c r="A208" t="s">
        <v>584</v>
      </c>
      <c r="B208" s="7">
        <v>45679</v>
      </c>
      <c r="C208" t="s">
        <v>585</v>
      </c>
      <c r="D208" t="s">
        <v>130</v>
      </c>
      <c r="E208" t="s">
        <v>48</v>
      </c>
      <c r="F208">
        <v>34</v>
      </c>
      <c r="G208" t="s">
        <v>192</v>
      </c>
      <c r="H208" t="s">
        <v>27</v>
      </c>
      <c r="I208" t="s">
        <v>111</v>
      </c>
      <c r="J208" t="s">
        <v>112</v>
      </c>
      <c r="K208" t="s">
        <v>55</v>
      </c>
      <c r="L208" t="s">
        <v>113</v>
      </c>
      <c r="M208">
        <v>1</v>
      </c>
      <c r="N208" s="2">
        <v>1799</v>
      </c>
      <c r="O208" s="3">
        <v>0.1</v>
      </c>
      <c r="P208" s="2">
        <v>950</v>
      </c>
      <c r="Q208" t="s">
        <v>32</v>
      </c>
      <c r="R208" t="s">
        <v>33</v>
      </c>
      <c r="S208" t="s">
        <v>57</v>
      </c>
      <c r="T208" s="4">
        <v>5</v>
      </c>
      <c r="U208" s="11">
        <f t="shared" si="3"/>
        <v>1799</v>
      </c>
      <c r="V208" s="11">
        <f>tbl_EcommerceSales[[#This Row],[Gross_Sales]]*tbl_EcommerceSales[[#This Row],[Discount]]</f>
        <v>179.9</v>
      </c>
      <c r="W208" s="11">
        <f>tbl_EcommerceSales[[#This Row],[Gross_Sales]]-tbl_EcommerceSales[[#This Row],[Discount_Amount]]</f>
        <v>1619.1</v>
      </c>
      <c r="X208" s="11">
        <f>tbl_EcommerceSales[[#This Row],[Quantity]] * _xlfn.XLOOKUP(tbl_EcommerceSales[[#This Row],[Product_ID]], Product_Master!A:A, Product_Master!F:F)</f>
        <v>950</v>
      </c>
      <c r="Y208" s="11">
        <f>tbl_EcommerceSales[[#This Row],[Net_Revenue]]-tbl_EcommerceSales[[#This Row],[Total_Cost]]</f>
        <v>669.09999999999991</v>
      </c>
      <c r="Z208" s="9">
        <f>IFERROR(#REF!/tbl_EcommerceSales[[#This Row],[Total_Cost]], 0)</f>
        <v>0</v>
      </c>
      <c r="AA208" t="str">
        <f>TEXT(tbl_EcommerceSales[[#This Row],[Order_Date]],"mmm")</f>
        <v>Jan</v>
      </c>
      <c r="AB208">
        <f>YEAR(tbl_EcommerceSales[[#This Row],[Order_Date]])</f>
        <v>2025</v>
      </c>
      <c r="AC208" t="str">
        <f>IF(tbl_EcommerceSales[[#This Row],[Age]]&lt;18,"Under 18",IF(tbl_EcommerceSales[[#This Row],[Age]]&lt;=25,"18-25",IF(tbl_EcommerceSales[[#This Row],[Age]]&lt;=35,"26-35",IF(tbl_EcommerceSales[[#This Row],[Age]]&lt;=45,"36-45",IF(tbl_EcommerceSales[[#This Row],[Age]]&lt;=55,"46-55","56+")))))</f>
        <v>26-35</v>
      </c>
    </row>
    <row r="209" spans="1:29" x14ac:dyDescent="0.35">
      <c r="A209" t="s">
        <v>586</v>
      </c>
      <c r="B209" s="7">
        <v>45679</v>
      </c>
      <c r="C209" t="s">
        <v>587</v>
      </c>
      <c r="D209" t="s">
        <v>195</v>
      </c>
      <c r="E209" t="s">
        <v>48</v>
      </c>
      <c r="F209">
        <v>29</v>
      </c>
      <c r="G209" t="s">
        <v>192</v>
      </c>
      <c r="H209" t="s">
        <v>27</v>
      </c>
      <c r="I209" t="s">
        <v>126</v>
      </c>
      <c r="J209" t="s">
        <v>127</v>
      </c>
      <c r="K209" t="s">
        <v>82</v>
      </c>
      <c r="L209" t="s">
        <v>83</v>
      </c>
      <c r="M209">
        <v>1</v>
      </c>
      <c r="N209" s="2">
        <v>1899</v>
      </c>
      <c r="O209" s="3">
        <v>0.05</v>
      </c>
      <c r="P209" s="2">
        <v>1120</v>
      </c>
      <c r="Q209" t="s">
        <v>32</v>
      </c>
      <c r="R209" t="s">
        <v>33</v>
      </c>
      <c r="S209" t="s">
        <v>34</v>
      </c>
      <c r="T209" s="4">
        <v>4</v>
      </c>
      <c r="U209" s="11">
        <f t="shared" si="3"/>
        <v>1899</v>
      </c>
      <c r="V209" s="11">
        <f>tbl_EcommerceSales[[#This Row],[Gross_Sales]]*tbl_EcommerceSales[[#This Row],[Discount]]</f>
        <v>94.95</v>
      </c>
      <c r="W209" s="11">
        <f>tbl_EcommerceSales[[#This Row],[Gross_Sales]]-tbl_EcommerceSales[[#This Row],[Discount_Amount]]</f>
        <v>1804.05</v>
      </c>
      <c r="X209" s="11">
        <f>tbl_EcommerceSales[[#This Row],[Quantity]] * _xlfn.XLOOKUP(tbl_EcommerceSales[[#This Row],[Product_ID]], Product_Master!A:A, Product_Master!F:F)</f>
        <v>1120</v>
      </c>
      <c r="Y209" s="11">
        <f>tbl_EcommerceSales[[#This Row],[Net_Revenue]]-tbl_EcommerceSales[[#This Row],[Total_Cost]]</f>
        <v>684.05</v>
      </c>
      <c r="Z209" s="9">
        <f>IFERROR(#REF!/tbl_EcommerceSales[[#This Row],[Total_Cost]], 0)</f>
        <v>0</v>
      </c>
      <c r="AA209" t="str">
        <f>TEXT(tbl_EcommerceSales[[#This Row],[Order_Date]],"mmm")</f>
        <v>Jan</v>
      </c>
      <c r="AB209">
        <f>YEAR(tbl_EcommerceSales[[#This Row],[Order_Date]])</f>
        <v>2025</v>
      </c>
      <c r="AC209" t="str">
        <f>IF(tbl_EcommerceSales[[#This Row],[Age]]&lt;18,"Under 18",IF(tbl_EcommerceSales[[#This Row],[Age]]&lt;=25,"18-25",IF(tbl_EcommerceSales[[#This Row],[Age]]&lt;=35,"26-35",IF(tbl_EcommerceSales[[#This Row],[Age]]&lt;=45,"36-45",IF(tbl_EcommerceSales[[#This Row],[Age]]&lt;=55,"46-55","56+")))))</f>
        <v>26-35</v>
      </c>
    </row>
    <row r="210" spans="1:29" x14ac:dyDescent="0.35">
      <c r="A210" t="s">
        <v>588</v>
      </c>
      <c r="B210" s="7">
        <v>45679</v>
      </c>
      <c r="C210" t="s">
        <v>589</v>
      </c>
      <c r="D210" t="s">
        <v>24</v>
      </c>
      <c r="E210" t="s">
        <v>25</v>
      </c>
      <c r="F210">
        <v>20</v>
      </c>
      <c r="G210" t="s">
        <v>96</v>
      </c>
      <c r="H210" t="s">
        <v>39</v>
      </c>
      <c r="I210" t="s">
        <v>126</v>
      </c>
      <c r="J210" t="s">
        <v>127</v>
      </c>
      <c r="K210" t="s">
        <v>82</v>
      </c>
      <c r="L210" t="s">
        <v>83</v>
      </c>
      <c r="M210">
        <v>2</v>
      </c>
      <c r="N210" s="2">
        <v>1899</v>
      </c>
      <c r="O210" s="3">
        <v>0.15</v>
      </c>
      <c r="P210" s="2">
        <v>2240</v>
      </c>
      <c r="Q210" t="s">
        <v>32</v>
      </c>
      <c r="R210" t="s">
        <v>33</v>
      </c>
      <c r="S210" t="s">
        <v>57</v>
      </c>
      <c r="T210" s="4">
        <v>4</v>
      </c>
      <c r="U210" s="11">
        <f t="shared" si="3"/>
        <v>3798</v>
      </c>
      <c r="V210" s="11">
        <f>tbl_EcommerceSales[[#This Row],[Gross_Sales]]*tbl_EcommerceSales[[#This Row],[Discount]]</f>
        <v>569.69999999999993</v>
      </c>
      <c r="W210" s="11">
        <f>tbl_EcommerceSales[[#This Row],[Gross_Sales]]-tbl_EcommerceSales[[#This Row],[Discount_Amount]]</f>
        <v>3228.3</v>
      </c>
      <c r="X210" s="11">
        <f>tbl_EcommerceSales[[#This Row],[Quantity]] * _xlfn.XLOOKUP(tbl_EcommerceSales[[#This Row],[Product_ID]], Product_Master!A:A, Product_Master!F:F)</f>
        <v>2240</v>
      </c>
      <c r="Y210" s="11">
        <f>tbl_EcommerceSales[[#This Row],[Net_Revenue]]-tbl_EcommerceSales[[#This Row],[Total_Cost]]</f>
        <v>988.30000000000018</v>
      </c>
      <c r="Z210" s="9">
        <f>IFERROR(#REF!/tbl_EcommerceSales[[#This Row],[Total_Cost]], 0)</f>
        <v>0</v>
      </c>
      <c r="AA210" t="str">
        <f>TEXT(tbl_EcommerceSales[[#This Row],[Order_Date]],"mmm")</f>
        <v>Jan</v>
      </c>
      <c r="AB210">
        <f>YEAR(tbl_EcommerceSales[[#This Row],[Order_Date]])</f>
        <v>2025</v>
      </c>
      <c r="AC210" t="str">
        <f>IF(tbl_EcommerceSales[[#This Row],[Age]]&lt;18,"Under 18",IF(tbl_EcommerceSales[[#This Row],[Age]]&lt;=25,"18-25",IF(tbl_EcommerceSales[[#This Row],[Age]]&lt;=35,"26-35",IF(tbl_EcommerceSales[[#This Row],[Age]]&lt;=45,"36-45",IF(tbl_EcommerceSales[[#This Row],[Age]]&lt;=55,"46-55","56+")))))</f>
        <v>18-25</v>
      </c>
    </row>
    <row r="211" spans="1:29" x14ac:dyDescent="0.35">
      <c r="A211" t="s">
        <v>590</v>
      </c>
      <c r="B211" s="7">
        <v>45679</v>
      </c>
      <c r="C211" t="s">
        <v>591</v>
      </c>
      <c r="D211" t="s">
        <v>151</v>
      </c>
      <c r="E211" t="s">
        <v>25</v>
      </c>
      <c r="F211">
        <v>40</v>
      </c>
      <c r="G211" t="s">
        <v>103</v>
      </c>
      <c r="H211" t="s">
        <v>27</v>
      </c>
      <c r="I211" t="s">
        <v>126</v>
      </c>
      <c r="J211" t="s">
        <v>127</v>
      </c>
      <c r="K211" t="s">
        <v>82</v>
      </c>
      <c r="L211" t="s">
        <v>83</v>
      </c>
      <c r="M211">
        <v>1</v>
      </c>
      <c r="N211" s="2">
        <v>1899</v>
      </c>
      <c r="O211" s="3">
        <v>0</v>
      </c>
      <c r="P211" s="2">
        <v>1120</v>
      </c>
      <c r="Q211" t="s">
        <v>319</v>
      </c>
      <c r="R211" t="s">
        <v>162</v>
      </c>
      <c r="S211" t="s">
        <v>34</v>
      </c>
      <c r="T211" s="4"/>
      <c r="U211" s="11">
        <f t="shared" si="3"/>
        <v>1899</v>
      </c>
      <c r="V211" s="11">
        <f>tbl_EcommerceSales[[#This Row],[Gross_Sales]]*tbl_EcommerceSales[[#This Row],[Discount]]</f>
        <v>0</v>
      </c>
      <c r="W211" s="11">
        <f>tbl_EcommerceSales[[#This Row],[Gross_Sales]]-tbl_EcommerceSales[[#This Row],[Discount_Amount]]</f>
        <v>1899</v>
      </c>
      <c r="X211" s="11">
        <f>tbl_EcommerceSales[[#This Row],[Quantity]] * _xlfn.XLOOKUP(tbl_EcommerceSales[[#This Row],[Product_ID]], Product_Master!A:A, Product_Master!F:F)</f>
        <v>1120</v>
      </c>
      <c r="Y211" s="11">
        <f>tbl_EcommerceSales[[#This Row],[Net_Revenue]]-tbl_EcommerceSales[[#This Row],[Total_Cost]]</f>
        <v>779</v>
      </c>
      <c r="Z211" s="9">
        <f>IFERROR(#REF!/tbl_EcommerceSales[[#This Row],[Total_Cost]], 0)</f>
        <v>0</v>
      </c>
      <c r="AA211" t="str">
        <f>TEXT(tbl_EcommerceSales[[#This Row],[Order_Date]],"mmm")</f>
        <v>Jan</v>
      </c>
      <c r="AB211">
        <f>YEAR(tbl_EcommerceSales[[#This Row],[Order_Date]])</f>
        <v>2025</v>
      </c>
      <c r="AC211" t="str">
        <f>IF(tbl_EcommerceSales[[#This Row],[Age]]&lt;18,"Under 18",IF(tbl_EcommerceSales[[#This Row],[Age]]&lt;=25,"18-25",IF(tbl_EcommerceSales[[#This Row],[Age]]&lt;=35,"26-35",IF(tbl_EcommerceSales[[#This Row],[Age]]&lt;=45,"36-45",IF(tbl_EcommerceSales[[#This Row],[Age]]&lt;=55,"46-55","56+")))))</f>
        <v>36-45</v>
      </c>
    </row>
    <row r="212" spans="1:29" x14ac:dyDescent="0.35">
      <c r="A212" t="s">
        <v>592</v>
      </c>
      <c r="B212" s="7">
        <v>45679</v>
      </c>
      <c r="C212" t="s">
        <v>593</v>
      </c>
      <c r="D212" t="s">
        <v>312</v>
      </c>
      <c r="E212" t="s">
        <v>48</v>
      </c>
      <c r="F212">
        <v>27</v>
      </c>
      <c r="G212" t="s">
        <v>71</v>
      </c>
      <c r="H212" t="s">
        <v>72</v>
      </c>
      <c r="I212" t="s">
        <v>357</v>
      </c>
      <c r="J212" t="s">
        <v>358</v>
      </c>
      <c r="K212" t="s">
        <v>177</v>
      </c>
      <c r="L212" t="s">
        <v>178</v>
      </c>
      <c r="M212">
        <v>2</v>
      </c>
      <c r="N212" s="2">
        <v>999</v>
      </c>
      <c r="O212" s="3">
        <v>0.05</v>
      </c>
      <c r="P212" s="2">
        <v>1040</v>
      </c>
      <c r="Q212" t="s">
        <v>32</v>
      </c>
      <c r="R212" t="s">
        <v>33</v>
      </c>
      <c r="S212" t="s">
        <v>57</v>
      </c>
      <c r="T212" s="4">
        <v>4</v>
      </c>
      <c r="U212" s="11">
        <f t="shared" si="3"/>
        <v>1998</v>
      </c>
      <c r="V212" s="11">
        <f>tbl_EcommerceSales[[#This Row],[Gross_Sales]]*tbl_EcommerceSales[[#This Row],[Discount]]</f>
        <v>99.9</v>
      </c>
      <c r="W212" s="11">
        <f>tbl_EcommerceSales[[#This Row],[Gross_Sales]]-tbl_EcommerceSales[[#This Row],[Discount_Amount]]</f>
        <v>1898.1</v>
      </c>
      <c r="X212" s="11">
        <f>tbl_EcommerceSales[[#This Row],[Quantity]] * _xlfn.XLOOKUP(tbl_EcommerceSales[[#This Row],[Product_ID]], Product_Master!A:A, Product_Master!F:F)</f>
        <v>1040</v>
      </c>
      <c r="Y212" s="11">
        <f>tbl_EcommerceSales[[#This Row],[Net_Revenue]]-tbl_EcommerceSales[[#This Row],[Total_Cost]]</f>
        <v>858.09999999999991</v>
      </c>
      <c r="Z212" s="9">
        <f>IFERROR(#REF!/tbl_EcommerceSales[[#This Row],[Total_Cost]], 0)</f>
        <v>0</v>
      </c>
      <c r="AA212" t="str">
        <f>TEXT(tbl_EcommerceSales[[#This Row],[Order_Date]],"mmm")</f>
        <v>Jan</v>
      </c>
      <c r="AB212">
        <f>YEAR(tbl_EcommerceSales[[#This Row],[Order_Date]])</f>
        <v>2025</v>
      </c>
      <c r="AC212" t="str">
        <f>IF(tbl_EcommerceSales[[#This Row],[Age]]&lt;18,"Under 18",IF(tbl_EcommerceSales[[#This Row],[Age]]&lt;=25,"18-25",IF(tbl_EcommerceSales[[#This Row],[Age]]&lt;=35,"26-35",IF(tbl_EcommerceSales[[#This Row],[Age]]&lt;=45,"36-45",IF(tbl_EcommerceSales[[#This Row],[Age]]&lt;=55,"46-55","56+")))))</f>
        <v>26-35</v>
      </c>
    </row>
    <row r="213" spans="1:29" x14ac:dyDescent="0.35">
      <c r="A213" t="s">
        <v>594</v>
      </c>
      <c r="B213" s="7">
        <v>45679</v>
      </c>
      <c r="C213" t="s">
        <v>595</v>
      </c>
      <c r="D213" t="s">
        <v>269</v>
      </c>
      <c r="E213" t="s">
        <v>25</v>
      </c>
      <c r="F213">
        <v>30</v>
      </c>
      <c r="G213" t="s">
        <v>52</v>
      </c>
      <c r="H213" t="s">
        <v>27</v>
      </c>
      <c r="I213" t="s">
        <v>294</v>
      </c>
      <c r="J213" t="s">
        <v>295</v>
      </c>
      <c r="K213" t="s">
        <v>91</v>
      </c>
      <c r="L213" t="s">
        <v>296</v>
      </c>
      <c r="M213">
        <v>3</v>
      </c>
      <c r="N213" s="2">
        <v>699</v>
      </c>
      <c r="O213" s="3">
        <v>0</v>
      </c>
      <c r="P213" s="2">
        <v>900</v>
      </c>
      <c r="Q213" t="s">
        <v>156</v>
      </c>
      <c r="R213" t="s">
        <v>33</v>
      </c>
      <c r="S213" t="s">
        <v>34</v>
      </c>
      <c r="T213" s="4">
        <v>4</v>
      </c>
      <c r="U213" s="11">
        <f t="shared" si="3"/>
        <v>2097</v>
      </c>
      <c r="V213" s="11">
        <f>tbl_EcommerceSales[[#This Row],[Gross_Sales]]*tbl_EcommerceSales[[#This Row],[Discount]]</f>
        <v>0</v>
      </c>
      <c r="W213" s="11">
        <f>tbl_EcommerceSales[[#This Row],[Gross_Sales]]-tbl_EcommerceSales[[#This Row],[Discount_Amount]]</f>
        <v>2097</v>
      </c>
      <c r="X213" s="11">
        <f>tbl_EcommerceSales[[#This Row],[Quantity]] * _xlfn.XLOOKUP(tbl_EcommerceSales[[#This Row],[Product_ID]], Product_Master!A:A, Product_Master!F:F)</f>
        <v>900</v>
      </c>
      <c r="Y213" s="11">
        <f>tbl_EcommerceSales[[#This Row],[Net_Revenue]]-tbl_EcommerceSales[[#This Row],[Total_Cost]]</f>
        <v>1197</v>
      </c>
      <c r="Z213" s="9">
        <f>IFERROR(#REF!/tbl_EcommerceSales[[#This Row],[Total_Cost]], 0)</f>
        <v>0</v>
      </c>
      <c r="AA213" t="str">
        <f>TEXT(tbl_EcommerceSales[[#This Row],[Order_Date]],"mmm")</f>
        <v>Jan</v>
      </c>
      <c r="AB213">
        <f>YEAR(tbl_EcommerceSales[[#This Row],[Order_Date]])</f>
        <v>2025</v>
      </c>
      <c r="AC213" t="str">
        <f>IF(tbl_EcommerceSales[[#This Row],[Age]]&lt;18,"Under 18",IF(tbl_EcommerceSales[[#This Row],[Age]]&lt;=25,"18-25",IF(tbl_EcommerceSales[[#This Row],[Age]]&lt;=35,"26-35",IF(tbl_EcommerceSales[[#This Row],[Age]]&lt;=45,"36-45",IF(tbl_EcommerceSales[[#This Row],[Age]]&lt;=55,"46-55","56+")))))</f>
        <v>26-35</v>
      </c>
    </row>
    <row r="214" spans="1:29" x14ac:dyDescent="0.35">
      <c r="A214" t="s">
        <v>596</v>
      </c>
      <c r="B214" s="7">
        <v>45679</v>
      </c>
      <c r="C214" t="s">
        <v>597</v>
      </c>
      <c r="D214" t="s">
        <v>232</v>
      </c>
      <c r="E214" t="s">
        <v>48</v>
      </c>
      <c r="F214">
        <v>30</v>
      </c>
      <c r="G214" t="s">
        <v>145</v>
      </c>
      <c r="H214" t="s">
        <v>39</v>
      </c>
      <c r="I214" t="s">
        <v>338</v>
      </c>
      <c r="J214" t="s">
        <v>339</v>
      </c>
      <c r="K214" t="s">
        <v>55</v>
      </c>
      <c r="L214" t="s">
        <v>56</v>
      </c>
      <c r="M214">
        <v>2</v>
      </c>
      <c r="N214" s="2">
        <v>1499</v>
      </c>
      <c r="O214" s="3">
        <v>0.15</v>
      </c>
      <c r="P214" s="2">
        <v>1560</v>
      </c>
      <c r="Q214" t="s">
        <v>76</v>
      </c>
      <c r="R214" t="s">
        <v>33</v>
      </c>
      <c r="S214" t="s">
        <v>34</v>
      </c>
      <c r="T214" s="4">
        <v>5</v>
      </c>
      <c r="U214" s="11">
        <f t="shared" si="3"/>
        <v>2998</v>
      </c>
      <c r="V214" s="11">
        <f>tbl_EcommerceSales[[#This Row],[Gross_Sales]]*tbl_EcommerceSales[[#This Row],[Discount]]</f>
        <v>449.7</v>
      </c>
      <c r="W214" s="11">
        <f>tbl_EcommerceSales[[#This Row],[Gross_Sales]]-tbl_EcommerceSales[[#This Row],[Discount_Amount]]</f>
        <v>2548.3000000000002</v>
      </c>
      <c r="X214" s="11">
        <f>tbl_EcommerceSales[[#This Row],[Quantity]] * _xlfn.XLOOKUP(tbl_EcommerceSales[[#This Row],[Product_ID]], Product_Master!A:A, Product_Master!F:F)</f>
        <v>1560</v>
      </c>
      <c r="Y214" s="11">
        <f>tbl_EcommerceSales[[#This Row],[Net_Revenue]]-tbl_EcommerceSales[[#This Row],[Total_Cost]]</f>
        <v>988.30000000000018</v>
      </c>
      <c r="Z214" s="9">
        <f>IFERROR(#REF!/tbl_EcommerceSales[[#This Row],[Total_Cost]], 0)</f>
        <v>0</v>
      </c>
      <c r="AA214" t="str">
        <f>TEXT(tbl_EcommerceSales[[#This Row],[Order_Date]],"mmm")</f>
        <v>Jan</v>
      </c>
      <c r="AB214">
        <f>YEAR(tbl_EcommerceSales[[#This Row],[Order_Date]])</f>
        <v>2025</v>
      </c>
      <c r="AC214" t="str">
        <f>IF(tbl_EcommerceSales[[#This Row],[Age]]&lt;18,"Under 18",IF(tbl_EcommerceSales[[#This Row],[Age]]&lt;=25,"18-25",IF(tbl_EcommerceSales[[#This Row],[Age]]&lt;=35,"26-35",IF(tbl_EcommerceSales[[#This Row],[Age]]&lt;=45,"36-45",IF(tbl_EcommerceSales[[#This Row],[Age]]&lt;=55,"46-55","56+")))))</f>
        <v>26-35</v>
      </c>
    </row>
    <row r="215" spans="1:29" x14ac:dyDescent="0.35">
      <c r="A215" t="s">
        <v>598</v>
      </c>
      <c r="B215" s="7">
        <v>45679</v>
      </c>
      <c r="C215" t="s">
        <v>599</v>
      </c>
      <c r="D215" t="s">
        <v>106</v>
      </c>
      <c r="E215" t="s">
        <v>48</v>
      </c>
      <c r="F215">
        <v>23</v>
      </c>
      <c r="G215" t="s">
        <v>155</v>
      </c>
      <c r="H215" t="s">
        <v>88</v>
      </c>
      <c r="I215" t="s">
        <v>200</v>
      </c>
      <c r="J215" t="s">
        <v>201</v>
      </c>
      <c r="K215" t="s">
        <v>91</v>
      </c>
      <c r="L215" t="s">
        <v>202</v>
      </c>
      <c r="M215">
        <v>1</v>
      </c>
      <c r="N215" s="2">
        <v>899</v>
      </c>
      <c r="O215" s="3">
        <v>0</v>
      </c>
      <c r="P215" s="2">
        <v>420</v>
      </c>
      <c r="Q215" t="s">
        <v>123</v>
      </c>
      <c r="R215" t="s">
        <v>33</v>
      </c>
      <c r="S215" t="s">
        <v>34</v>
      </c>
      <c r="T215" s="4">
        <v>2</v>
      </c>
      <c r="U215" s="11">
        <f t="shared" si="3"/>
        <v>899</v>
      </c>
      <c r="V215" s="11">
        <f>tbl_EcommerceSales[[#This Row],[Gross_Sales]]*tbl_EcommerceSales[[#This Row],[Discount]]</f>
        <v>0</v>
      </c>
      <c r="W215" s="11">
        <f>tbl_EcommerceSales[[#This Row],[Gross_Sales]]-tbl_EcommerceSales[[#This Row],[Discount_Amount]]</f>
        <v>899</v>
      </c>
      <c r="X215" s="11">
        <f>tbl_EcommerceSales[[#This Row],[Quantity]] * _xlfn.XLOOKUP(tbl_EcommerceSales[[#This Row],[Product_ID]], Product_Master!A:A, Product_Master!F:F)</f>
        <v>420</v>
      </c>
      <c r="Y215" s="11">
        <f>tbl_EcommerceSales[[#This Row],[Net_Revenue]]-tbl_EcommerceSales[[#This Row],[Total_Cost]]</f>
        <v>479</v>
      </c>
      <c r="Z215" s="9">
        <f>IFERROR(#REF!/tbl_EcommerceSales[[#This Row],[Total_Cost]], 0)</f>
        <v>0</v>
      </c>
      <c r="AA215" t="str">
        <f>TEXT(tbl_EcommerceSales[[#This Row],[Order_Date]],"mmm")</f>
        <v>Jan</v>
      </c>
      <c r="AB215">
        <f>YEAR(tbl_EcommerceSales[[#This Row],[Order_Date]])</f>
        <v>2025</v>
      </c>
      <c r="AC215" t="str">
        <f>IF(tbl_EcommerceSales[[#This Row],[Age]]&lt;18,"Under 18",IF(tbl_EcommerceSales[[#This Row],[Age]]&lt;=25,"18-25",IF(tbl_EcommerceSales[[#This Row],[Age]]&lt;=35,"26-35",IF(tbl_EcommerceSales[[#This Row],[Age]]&lt;=45,"36-45",IF(tbl_EcommerceSales[[#This Row],[Age]]&lt;=55,"46-55","56+")))))</f>
        <v>18-25</v>
      </c>
    </row>
    <row r="216" spans="1:29" x14ac:dyDescent="0.35">
      <c r="A216" t="s">
        <v>600</v>
      </c>
      <c r="B216" s="7">
        <v>45679</v>
      </c>
      <c r="C216" t="s">
        <v>224</v>
      </c>
      <c r="D216" t="s">
        <v>189</v>
      </c>
      <c r="E216" t="s">
        <v>48</v>
      </c>
      <c r="F216">
        <v>24</v>
      </c>
      <c r="G216" t="s">
        <v>99</v>
      </c>
      <c r="H216" t="s">
        <v>88</v>
      </c>
      <c r="I216" t="s">
        <v>294</v>
      </c>
      <c r="J216" t="s">
        <v>295</v>
      </c>
      <c r="K216" t="s">
        <v>91</v>
      </c>
      <c r="L216" t="s">
        <v>296</v>
      </c>
      <c r="M216">
        <v>1</v>
      </c>
      <c r="N216" s="2">
        <v>699</v>
      </c>
      <c r="O216" s="3">
        <v>0.25</v>
      </c>
      <c r="P216" s="2">
        <v>300</v>
      </c>
      <c r="Q216" t="s">
        <v>76</v>
      </c>
      <c r="R216" t="s">
        <v>33</v>
      </c>
      <c r="S216" t="s">
        <v>57</v>
      </c>
      <c r="T216" s="4">
        <v>3</v>
      </c>
      <c r="U216" s="11">
        <f t="shared" si="3"/>
        <v>699</v>
      </c>
      <c r="V216" s="11">
        <f>tbl_EcommerceSales[[#This Row],[Gross_Sales]]*tbl_EcommerceSales[[#This Row],[Discount]]</f>
        <v>174.75</v>
      </c>
      <c r="W216" s="11">
        <f>tbl_EcommerceSales[[#This Row],[Gross_Sales]]-tbl_EcommerceSales[[#This Row],[Discount_Amount]]</f>
        <v>524.25</v>
      </c>
      <c r="X216" s="11">
        <f>tbl_EcommerceSales[[#This Row],[Quantity]] * _xlfn.XLOOKUP(tbl_EcommerceSales[[#This Row],[Product_ID]], Product_Master!A:A, Product_Master!F:F)</f>
        <v>300</v>
      </c>
      <c r="Y216" s="11">
        <f>tbl_EcommerceSales[[#This Row],[Net_Revenue]]-tbl_EcommerceSales[[#This Row],[Total_Cost]]</f>
        <v>224.25</v>
      </c>
      <c r="Z216" s="9">
        <f>IFERROR(#REF!/tbl_EcommerceSales[[#This Row],[Total_Cost]], 0)</f>
        <v>0</v>
      </c>
      <c r="AA216" t="str">
        <f>TEXT(tbl_EcommerceSales[[#This Row],[Order_Date]],"mmm")</f>
        <v>Jan</v>
      </c>
      <c r="AB216">
        <f>YEAR(tbl_EcommerceSales[[#This Row],[Order_Date]])</f>
        <v>2025</v>
      </c>
      <c r="AC216" t="str">
        <f>IF(tbl_EcommerceSales[[#This Row],[Age]]&lt;18,"Under 18",IF(tbl_EcommerceSales[[#This Row],[Age]]&lt;=25,"18-25",IF(tbl_EcommerceSales[[#This Row],[Age]]&lt;=35,"26-35",IF(tbl_EcommerceSales[[#This Row],[Age]]&lt;=45,"36-45",IF(tbl_EcommerceSales[[#This Row],[Age]]&lt;=55,"46-55","56+")))))</f>
        <v>18-25</v>
      </c>
    </row>
    <row r="217" spans="1:29" x14ac:dyDescent="0.35">
      <c r="A217" t="s">
        <v>601</v>
      </c>
      <c r="B217" s="7">
        <v>45679</v>
      </c>
      <c r="C217" t="s">
        <v>602</v>
      </c>
      <c r="D217" t="s">
        <v>24</v>
      </c>
      <c r="E217" t="s">
        <v>48</v>
      </c>
      <c r="F217">
        <v>24</v>
      </c>
      <c r="G217" t="s">
        <v>171</v>
      </c>
      <c r="H217" t="s">
        <v>39</v>
      </c>
      <c r="I217" t="s">
        <v>117</v>
      </c>
      <c r="J217" t="s">
        <v>118</v>
      </c>
      <c r="K217" t="s">
        <v>82</v>
      </c>
      <c r="L217" t="s">
        <v>119</v>
      </c>
      <c r="M217">
        <v>2</v>
      </c>
      <c r="N217" s="2">
        <v>3299</v>
      </c>
      <c r="O217" s="3">
        <v>0.1</v>
      </c>
      <c r="P217" s="2">
        <v>4200</v>
      </c>
      <c r="Q217" t="s">
        <v>32</v>
      </c>
      <c r="R217" t="s">
        <v>162</v>
      </c>
      <c r="S217" t="s">
        <v>57</v>
      </c>
      <c r="T217" s="4"/>
      <c r="U217" s="11">
        <f t="shared" si="3"/>
        <v>6598</v>
      </c>
      <c r="V217" s="11">
        <f>tbl_EcommerceSales[[#This Row],[Gross_Sales]]*tbl_EcommerceSales[[#This Row],[Discount]]</f>
        <v>659.80000000000007</v>
      </c>
      <c r="W217" s="11">
        <f>tbl_EcommerceSales[[#This Row],[Gross_Sales]]-tbl_EcommerceSales[[#This Row],[Discount_Amount]]</f>
        <v>5938.2</v>
      </c>
      <c r="X217" s="11">
        <f>tbl_EcommerceSales[[#This Row],[Quantity]] * _xlfn.XLOOKUP(tbl_EcommerceSales[[#This Row],[Product_ID]], Product_Master!A:A, Product_Master!F:F)</f>
        <v>4200</v>
      </c>
      <c r="Y217" s="11">
        <f>tbl_EcommerceSales[[#This Row],[Net_Revenue]]-tbl_EcommerceSales[[#This Row],[Total_Cost]]</f>
        <v>1738.1999999999998</v>
      </c>
      <c r="Z217" s="9">
        <f>IFERROR(#REF!/tbl_EcommerceSales[[#This Row],[Total_Cost]], 0)</f>
        <v>0</v>
      </c>
      <c r="AA217" t="str">
        <f>TEXT(tbl_EcommerceSales[[#This Row],[Order_Date]],"mmm")</f>
        <v>Jan</v>
      </c>
      <c r="AB217">
        <f>YEAR(tbl_EcommerceSales[[#This Row],[Order_Date]])</f>
        <v>2025</v>
      </c>
      <c r="AC217" t="str">
        <f>IF(tbl_EcommerceSales[[#This Row],[Age]]&lt;18,"Under 18",IF(tbl_EcommerceSales[[#This Row],[Age]]&lt;=25,"18-25",IF(tbl_EcommerceSales[[#This Row],[Age]]&lt;=35,"26-35",IF(tbl_EcommerceSales[[#This Row],[Age]]&lt;=45,"36-45",IF(tbl_EcommerceSales[[#This Row],[Age]]&lt;=55,"46-55","56+")))))</f>
        <v>18-25</v>
      </c>
    </row>
    <row r="218" spans="1:29" x14ac:dyDescent="0.35">
      <c r="A218" t="s">
        <v>603</v>
      </c>
      <c r="B218" s="7">
        <v>45679</v>
      </c>
      <c r="C218" t="s">
        <v>604</v>
      </c>
      <c r="D218" t="s">
        <v>102</v>
      </c>
      <c r="E218" t="s">
        <v>48</v>
      </c>
      <c r="F218">
        <v>49</v>
      </c>
      <c r="G218" t="s">
        <v>61</v>
      </c>
      <c r="H218" t="s">
        <v>27</v>
      </c>
      <c r="I218" t="s">
        <v>62</v>
      </c>
      <c r="J218" t="s">
        <v>63</v>
      </c>
      <c r="K218" t="s">
        <v>42</v>
      </c>
      <c r="L218" t="s">
        <v>43</v>
      </c>
      <c r="M218">
        <v>2</v>
      </c>
      <c r="N218" s="2">
        <v>499</v>
      </c>
      <c r="O218" s="3">
        <v>0.15</v>
      </c>
      <c r="P218" s="2">
        <v>440</v>
      </c>
      <c r="Q218" t="s">
        <v>76</v>
      </c>
      <c r="R218" t="s">
        <v>33</v>
      </c>
      <c r="S218" t="s">
        <v>57</v>
      </c>
      <c r="T218" s="4">
        <v>5</v>
      </c>
      <c r="U218" s="11">
        <f t="shared" si="3"/>
        <v>998</v>
      </c>
      <c r="V218" s="11">
        <f>tbl_EcommerceSales[[#This Row],[Gross_Sales]]*tbl_EcommerceSales[[#This Row],[Discount]]</f>
        <v>149.69999999999999</v>
      </c>
      <c r="W218" s="11">
        <f>tbl_EcommerceSales[[#This Row],[Gross_Sales]]-tbl_EcommerceSales[[#This Row],[Discount_Amount]]</f>
        <v>848.3</v>
      </c>
      <c r="X218" s="11">
        <f>tbl_EcommerceSales[[#This Row],[Quantity]] * _xlfn.XLOOKUP(tbl_EcommerceSales[[#This Row],[Product_ID]], Product_Master!A:A, Product_Master!F:F)</f>
        <v>440</v>
      </c>
      <c r="Y218" s="11">
        <f>tbl_EcommerceSales[[#This Row],[Net_Revenue]]-tbl_EcommerceSales[[#This Row],[Total_Cost]]</f>
        <v>408.29999999999995</v>
      </c>
      <c r="Z218" s="9">
        <f>IFERROR(#REF!/tbl_EcommerceSales[[#This Row],[Total_Cost]], 0)</f>
        <v>0</v>
      </c>
      <c r="AA218" t="str">
        <f>TEXT(tbl_EcommerceSales[[#This Row],[Order_Date]],"mmm")</f>
        <v>Jan</v>
      </c>
      <c r="AB218">
        <f>YEAR(tbl_EcommerceSales[[#This Row],[Order_Date]])</f>
        <v>2025</v>
      </c>
      <c r="AC218" t="str">
        <f>IF(tbl_EcommerceSales[[#This Row],[Age]]&lt;18,"Under 18",IF(tbl_EcommerceSales[[#This Row],[Age]]&lt;=25,"18-25",IF(tbl_EcommerceSales[[#This Row],[Age]]&lt;=35,"26-35",IF(tbl_EcommerceSales[[#This Row],[Age]]&lt;=45,"36-45",IF(tbl_EcommerceSales[[#This Row],[Age]]&lt;=55,"46-55","56+")))))</f>
        <v>46-55</v>
      </c>
    </row>
    <row r="219" spans="1:29" x14ac:dyDescent="0.35">
      <c r="A219" t="s">
        <v>605</v>
      </c>
      <c r="B219" s="7">
        <v>45680</v>
      </c>
      <c r="C219" t="s">
        <v>606</v>
      </c>
      <c r="D219" t="s">
        <v>51</v>
      </c>
      <c r="E219" t="s">
        <v>25</v>
      </c>
      <c r="F219">
        <v>25</v>
      </c>
      <c r="G219" t="s">
        <v>61</v>
      </c>
      <c r="H219" t="s">
        <v>27</v>
      </c>
      <c r="I219" t="s">
        <v>53</v>
      </c>
      <c r="J219" t="s">
        <v>54</v>
      </c>
      <c r="K219" t="s">
        <v>55</v>
      </c>
      <c r="L219" t="s">
        <v>56</v>
      </c>
      <c r="M219">
        <v>4</v>
      </c>
      <c r="N219" s="2">
        <v>799</v>
      </c>
      <c r="O219" s="3">
        <v>0.05</v>
      </c>
      <c r="P219" s="2">
        <v>1560</v>
      </c>
      <c r="Q219" t="s">
        <v>123</v>
      </c>
      <c r="R219" t="s">
        <v>33</v>
      </c>
      <c r="S219" t="s">
        <v>34</v>
      </c>
      <c r="T219" s="4">
        <v>4</v>
      </c>
      <c r="U219" s="11">
        <f t="shared" si="3"/>
        <v>3196</v>
      </c>
      <c r="V219" s="11">
        <f>tbl_EcommerceSales[[#This Row],[Gross_Sales]]*tbl_EcommerceSales[[#This Row],[Discount]]</f>
        <v>159.80000000000001</v>
      </c>
      <c r="W219" s="11">
        <f>tbl_EcommerceSales[[#This Row],[Gross_Sales]]-tbl_EcommerceSales[[#This Row],[Discount_Amount]]</f>
        <v>3036.2</v>
      </c>
      <c r="X219" s="11">
        <f>tbl_EcommerceSales[[#This Row],[Quantity]] * _xlfn.XLOOKUP(tbl_EcommerceSales[[#This Row],[Product_ID]], Product_Master!A:A, Product_Master!F:F)</f>
        <v>1560</v>
      </c>
      <c r="Y219" s="11">
        <f>tbl_EcommerceSales[[#This Row],[Net_Revenue]]-tbl_EcommerceSales[[#This Row],[Total_Cost]]</f>
        <v>1476.1999999999998</v>
      </c>
      <c r="Z219" s="9">
        <f>IFERROR(#REF!/tbl_EcommerceSales[[#This Row],[Total_Cost]], 0)</f>
        <v>0</v>
      </c>
      <c r="AA219" t="str">
        <f>TEXT(tbl_EcommerceSales[[#This Row],[Order_Date]],"mmm")</f>
        <v>Jan</v>
      </c>
      <c r="AB219">
        <f>YEAR(tbl_EcommerceSales[[#This Row],[Order_Date]])</f>
        <v>2025</v>
      </c>
      <c r="AC219" t="str">
        <f>IF(tbl_EcommerceSales[[#This Row],[Age]]&lt;18,"Under 18",IF(tbl_EcommerceSales[[#This Row],[Age]]&lt;=25,"18-25",IF(tbl_EcommerceSales[[#This Row],[Age]]&lt;=35,"26-35",IF(tbl_EcommerceSales[[#This Row],[Age]]&lt;=45,"36-45",IF(tbl_EcommerceSales[[#This Row],[Age]]&lt;=55,"46-55","56+")))))</f>
        <v>18-25</v>
      </c>
    </row>
    <row r="220" spans="1:29" x14ac:dyDescent="0.35">
      <c r="A220" t="s">
        <v>607</v>
      </c>
      <c r="B220" s="7">
        <v>45680</v>
      </c>
      <c r="C220" t="s">
        <v>608</v>
      </c>
      <c r="D220" t="s">
        <v>205</v>
      </c>
      <c r="E220" t="s">
        <v>48</v>
      </c>
      <c r="F220">
        <v>32</v>
      </c>
      <c r="G220" t="s">
        <v>61</v>
      </c>
      <c r="H220" t="s">
        <v>27</v>
      </c>
      <c r="I220" t="s">
        <v>73</v>
      </c>
      <c r="J220" t="s">
        <v>74</v>
      </c>
      <c r="K220" t="s">
        <v>55</v>
      </c>
      <c r="L220" t="s">
        <v>75</v>
      </c>
      <c r="M220">
        <v>1</v>
      </c>
      <c r="N220" s="2">
        <v>2899</v>
      </c>
      <c r="O220" s="3">
        <v>0.2</v>
      </c>
      <c r="P220" s="2">
        <v>1700</v>
      </c>
      <c r="Q220" t="s">
        <v>32</v>
      </c>
      <c r="R220" t="s">
        <v>33</v>
      </c>
      <c r="S220" t="s">
        <v>57</v>
      </c>
      <c r="T220" s="4">
        <v>5</v>
      </c>
      <c r="U220" s="11">
        <f t="shared" si="3"/>
        <v>2899</v>
      </c>
      <c r="V220" s="11">
        <f>tbl_EcommerceSales[[#This Row],[Gross_Sales]]*tbl_EcommerceSales[[#This Row],[Discount]]</f>
        <v>579.80000000000007</v>
      </c>
      <c r="W220" s="11">
        <f>tbl_EcommerceSales[[#This Row],[Gross_Sales]]-tbl_EcommerceSales[[#This Row],[Discount_Amount]]</f>
        <v>2319.1999999999998</v>
      </c>
      <c r="X220" s="11">
        <f>tbl_EcommerceSales[[#This Row],[Quantity]] * _xlfn.XLOOKUP(tbl_EcommerceSales[[#This Row],[Product_ID]], Product_Master!A:A, Product_Master!F:F)</f>
        <v>1700</v>
      </c>
      <c r="Y220" s="11">
        <f>tbl_EcommerceSales[[#This Row],[Net_Revenue]]-tbl_EcommerceSales[[#This Row],[Total_Cost]]</f>
        <v>619.19999999999982</v>
      </c>
      <c r="Z220" s="9">
        <f>IFERROR(#REF!/tbl_EcommerceSales[[#This Row],[Total_Cost]], 0)</f>
        <v>0</v>
      </c>
      <c r="AA220" t="str">
        <f>TEXT(tbl_EcommerceSales[[#This Row],[Order_Date]],"mmm")</f>
        <v>Jan</v>
      </c>
      <c r="AB220">
        <f>YEAR(tbl_EcommerceSales[[#This Row],[Order_Date]])</f>
        <v>2025</v>
      </c>
      <c r="AC220" t="str">
        <f>IF(tbl_EcommerceSales[[#This Row],[Age]]&lt;18,"Under 18",IF(tbl_EcommerceSales[[#This Row],[Age]]&lt;=25,"18-25",IF(tbl_EcommerceSales[[#This Row],[Age]]&lt;=35,"26-35",IF(tbl_EcommerceSales[[#This Row],[Age]]&lt;=45,"36-45",IF(tbl_EcommerceSales[[#This Row],[Age]]&lt;=55,"46-55","56+")))))</f>
        <v>26-35</v>
      </c>
    </row>
    <row r="221" spans="1:29" x14ac:dyDescent="0.35">
      <c r="A221" t="s">
        <v>609</v>
      </c>
      <c r="B221" s="7">
        <v>45680</v>
      </c>
      <c r="C221" t="s">
        <v>610</v>
      </c>
      <c r="D221" t="s">
        <v>181</v>
      </c>
      <c r="E221" t="s">
        <v>25</v>
      </c>
      <c r="F221">
        <v>44</v>
      </c>
      <c r="G221" t="s">
        <v>186</v>
      </c>
      <c r="H221" t="s">
        <v>72</v>
      </c>
      <c r="I221" t="s">
        <v>53</v>
      </c>
      <c r="J221" t="s">
        <v>54</v>
      </c>
      <c r="K221" t="s">
        <v>55</v>
      </c>
      <c r="L221" t="s">
        <v>56</v>
      </c>
      <c r="M221">
        <v>1</v>
      </c>
      <c r="N221" s="2">
        <v>799</v>
      </c>
      <c r="O221" s="3">
        <v>0.1</v>
      </c>
      <c r="P221" s="2">
        <v>390</v>
      </c>
      <c r="Q221" t="s">
        <v>32</v>
      </c>
      <c r="R221" t="s">
        <v>93</v>
      </c>
      <c r="S221" t="s">
        <v>57</v>
      </c>
      <c r="T221" s="4">
        <v>4</v>
      </c>
      <c r="U221" s="11">
        <f t="shared" si="3"/>
        <v>799</v>
      </c>
      <c r="V221" s="11">
        <f>tbl_EcommerceSales[[#This Row],[Gross_Sales]]*tbl_EcommerceSales[[#This Row],[Discount]]</f>
        <v>79.900000000000006</v>
      </c>
      <c r="W221" s="11">
        <f>tbl_EcommerceSales[[#This Row],[Gross_Sales]]-tbl_EcommerceSales[[#This Row],[Discount_Amount]]</f>
        <v>719.1</v>
      </c>
      <c r="X221" s="11">
        <f>tbl_EcommerceSales[[#This Row],[Quantity]] * _xlfn.XLOOKUP(tbl_EcommerceSales[[#This Row],[Product_ID]], Product_Master!A:A, Product_Master!F:F)</f>
        <v>390</v>
      </c>
      <c r="Y221" s="11">
        <f>tbl_EcommerceSales[[#This Row],[Net_Revenue]]-tbl_EcommerceSales[[#This Row],[Total_Cost]]</f>
        <v>329.1</v>
      </c>
      <c r="Z221" s="9">
        <f>IFERROR(#REF!/tbl_EcommerceSales[[#This Row],[Total_Cost]], 0)</f>
        <v>0</v>
      </c>
      <c r="AA221" t="str">
        <f>TEXT(tbl_EcommerceSales[[#This Row],[Order_Date]],"mmm")</f>
        <v>Jan</v>
      </c>
      <c r="AB221">
        <f>YEAR(tbl_EcommerceSales[[#This Row],[Order_Date]])</f>
        <v>2025</v>
      </c>
      <c r="AC221" t="str">
        <f>IF(tbl_EcommerceSales[[#This Row],[Age]]&lt;18,"Under 18",IF(tbl_EcommerceSales[[#This Row],[Age]]&lt;=25,"18-25",IF(tbl_EcommerceSales[[#This Row],[Age]]&lt;=35,"26-35",IF(tbl_EcommerceSales[[#This Row],[Age]]&lt;=45,"36-45",IF(tbl_EcommerceSales[[#This Row],[Age]]&lt;=55,"46-55","56+")))))</f>
        <v>36-45</v>
      </c>
    </row>
    <row r="222" spans="1:29" x14ac:dyDescent="0.35">
      <c r="A222" t="s">
        <v>611</v>
      </c>
      <c r="B222" s="7">
        <v>45680</v>
      </c>
      <c r="C222" t="s">
        <v>612</v>
      </c>
      <c r="D222" t="s">
        <v>251</v>
      </c>
      <c r="E222" t="s">
        <v>25</v>
      </c>
      <c r="F222">
        <v>29</v>
      </c>
      <c r="G222" t="s">
        <v>61</v>
      </c>
      <c r="H222" t="s">
        <v>27</v>
      </c>
      <c r="I222" t="s">
        <v>357</v>
      </c>
      <c r="J222" t="s">
        <v>358</v>
      </c>
      <c r="K222" t="s">
        <v>177</v>
      </c>
      <c r="L222" t="s">
        <v>178</v>
      </c>
      <c r="M222">
        <v>1</v>
      </c>
      <c r="N222" s="2">
        <v>999</v>
      </c>
      <c r="O222" s="3">
        <v>0</v>
      </c>
      <c r="P222" s="2">
        <v>520</v>
      </c>
      <c r="Q222" t="s">
        <v>123</v>
      </c>
      <c r="R222" t="s">
        <v>33</v>
      </c>
      <c r="S222" t="s">
        <v>34</v>
      </c>
      <c r="T222" s="4">
        <v>3</v>
      </c>
      <c r="U222" s="11">
        <f t="shared" si="3"/>
        <v>999</v>
      </c>
      <c r="V222" s="11">
        <f>tbl_EcommerceSales[[#This Row],[Gross_Sales]]*tbl_EcommerceSales[[#This Row],[Discount]]</f>
        <v>0</v>
      </c>
      <c r="W222" s="11">
        <f>tbl_EcommerceSales[[#This Row],[Gross_Sales]]-tbl_EcommerceSales[[#This Row],[Discount_Amount]]</f>
        <v>999</v>
      </c>
      <c r="X222" s="11">
        <f>tbl_EcommerceSales[[#This Row],[Quantity]] * _xlfn.XLOOKUP(tbl_EcommerceSales[[#This Row],[Product_ID]], Product_Master!A:A, Product_Master!F:F)</f>
        <v>520</v>
      </c>
      <c r="Y222" s="11">
        <f>tbl_EcommerceSales[[#This Row],[Net_Revenue]]-tbl_EcommerceSales[[#This Row],[Total_Cost]]</f>
        <v>479</v>
      </c>
      <c r="Z222" s="9">
        <f>IFERROR(#REF!/tbl_EcommerceSales[[#This Row],[Total_Cost]], 0)</f>
        <v>0</v>
      </c>
      <c r="AA222" t="str">
        <f>TEXT(tbl_EcommerceSales[[#This Row],[Order_Date]],"mmm")</f>
        <v>Jan</v>
      </c>
      <c r="AB222">
        <f>YEAR(tbl_EcommerceSales[[#This Row],[Order_Date]])</f>
        <v>2025</v>
      </c>
      <c r="AC222" t="str">
        <f>IF(tbl_EcommerceSales[[#This Row],[Age]]&lt;18,"Under 18",IF(tbl_EcommerceSales[[#This Row],[Age]]&lt;=25,"18-25",IF(tbl_EcommerceSales[[#This Row],[Age]]&lt;=35,"26-35",IF(tbl_EcommerceSales[[#This Row],[Age]]&lt;=45,"36-45",IF(tbl_EcommerceSales[[#This Row],[Age]]&lt;=55,"46-55","56+")))))</f>
        <v>26-35</v>
      </c>
    </row>
    <row r="223" spans="1:29" x14ac:dyDescent="0.35">
      <c r="A223" t="s">
        <v>613</v>
      </c>
      <c r="B223" s="7">
        <v>45680</v>
      </c>
      <c r="C223" t="s">
        <v>614</v>
      </c>
      <c r="D223" t="s">
        <v>110</v>
      </c>
      <c r="E223" t="s">
        <v>25</v>
      </c>
      <c r="F223">
        <v>34</v>
      </c>
      <c r="G223" t="s">
        <v>136</v>
      </c>
      <c r="H223" t="s">
        <v>88</v>
      </c>
      <c r="I223" t="s">
        <v>160</v>
      </c>
      <c r="J223" t="s">
        <v>161</v>
      </c>
      <c r="K223" t="s">
        <v>91</v>
      </c>
      <c r="L223" t="s">
        <v>133</v>
      </c>
      <c r="M223">
        <v>1</v>
      </c>
      <c r="N223" s="2">
        <v>1099</v>
      </c>
      <c r="O223" s="3">
        <v>0.1</v>
      </c>
      <c r="P223" s="2">
        <v>520</v>
      </c>
      <c r="Q223" t="s">
        <v>123</v>
      </c>
      <c r="R223" t="s">
        <v>33</v>
      </c>
      <c r="S223" t="s">
        <v>57</v>
      </c>
      <c r="T223" s="4">
        <v>4</v>
      </c>
      <c r="U223" s="11">
        <f t="shared" si="3"/>
        <v>1099</v>
      </c>
      <c r="V223" s="11">
        <f>tbl_EcommerceSales[[#This Row],[Gross_Sales]]*tbl_EcommerceSales[[#This Row],[Discount]]</f>
        <v>109.9</v>
      </c>
      <c r="W223" s="11">
        <f>tbl_EcommerceSales[[#This Row],[Gross_Sales]]-tbl_EcommerceSales[[#This Row],[Discount_Amount]]</f>
        <v>989.1</v>
      </c>
      <c r="X223" s="11">
        <f>tbl_EcommerceSales[[#This Row],[Quantity]] * _xlfn.XLOOKUP(tbl_EcommerceSales[[#This Row],[Product_ID]], Product_Master!A:A, Product_Master!F:F)</f>
        <v>520</v>
      </c>
      <c r="Y223" s="11">
        <f>tbl_EcommerceSales[[#This Row],[Net_Revenue]]-tbl_EcommerceSales[[#This Row],[Total_Cost]]</f>
        <v>469.1</v>
      </c>
      <c r="Z223" s="9">
        <f>IFERROR(#REF!/tbl_EcommerceSales[[#This Row],[Total_Cost]], 0)</f>
        <v>0</v>
      </c>
      <c r="AA223" t="str">
        <f>TEXT(tbl_EcommerceSales[[#This Row],[Order_Date]],"mmm")</f>
        <v>Jan</v>
      </c>
      <c r="AB223">
        <f>YEAR(tbl_EcommerceSales[[#This Row],[Order_Date]])</f>
        <v>2025</v>
      </c>
      <c r="AC223" t="str">
        <f>IF(tbl_EcommerceSales[[#This Row],[Age]]&lt;18,"Under 18",IF(tbl_EcommerceSales[[#This Row],[Age]]&lt;=25,"18-25",IF(tbl_EcommerceSales[[#This Row],[Age]]&lt;=35,"26-35",IF(tbl_EcommerceSales[[#This Row],[Age]]&lt;=45,"36-45",IF(tbl_EcommerceSales[[#This Row],[Age]]&lt;=55,"46-55","56+")))))</f>
        <v>26-35</v>
      </c>
    </row>
    <row r="224" spans="1:29" x14ac:dyDescent="0.35">
      <c r="A224" t="s">
        <v>615</v>
      </c>
      <c r="B224" s="7">
        <v>45680</v>
      </c>
      <c r="C224" t="s">
        <v>616</v>
      </c>
      <c r="D224" t="s">
        <v>106</v>
      </c>
      <c r="E224" t="s">
        <v>48</v>
      </c>
      <c r="F224">
        <v>24</v>
      </c>
      <c r="G224" t="s">
        <v>99</v>
      </c>
      <c r="H224" t="s">
        <v>88</v>
      </c>
      <c r="I224" t="s">
        <v>53</v>
      </c>
      <c r="J224" t="s">
        <v>54</v>
      </c>
      <c r="K224" t="s">
        <v>55</v>
      </c>
      <c r="L224" t="s">
        <v>56</v>
      </c>
      <c r="M224">
        <v>1</v>
      </c>
      <c r="N224" s="2">
        <v>799</v>
      </c>
      <c r="O224" s="3">
        <v>0.1</v>
      </c>
      <c r="P224" s="2">
        <v>390</v>
      </c>
      <c r="Q224" t="s">
        <v>123</v>
      </c>
      <c r="R224" t="s">
        <v>33</v>
      </c>
      <c r="S224" t="s">
        <v>57</v>
      </c>
      <c r="T224" s="4">
        <v>4</v>
      </c>
      <c r="U224" s="11">
        <f t="shared" si="3"/>
        <v>799</v>
      </c>
      <c r="V224" s="11">
        <f>tbl_EcommerceSales[[#This Row],[Gross_Sales]]*tbl_EcommerceSales[[#This Row],[Discount]]</f>
        <v>79.900000000000006</v>
      </c>
      <c r="W224" s="11">
        <f>tbl_EcommerceSales[[#This Row],[Gross_Sales]]-tbl_EcommerceSales[[#This Row],[Discount_Amount]]</f>
        <v>719.1</v>
      </c>
      <c r="X224" s="11">
        <f>tbl_EcommerceSales[[#This Row],[Quantity]] * _xlfn.XLOOKUP(tbl_EcommerceSales[[#This Row],[Product_ID]], Product_Master!A:A, Product_Master!F:F)</f>
        <v>390</v>
      </c>
      <c r="Y224" s="11">
        <f>tbl_EcommerceSales[[#This Row],[Net_Revenue]]-tbl_EcommerceSales[[#This Row],[Total_Cost]]</f>
        <v>329.1</v>
      </c>
      <c r="Z224" s="9">
        <f>IFERROR(#REF!/tbl_EcommerceSales[[#This Row],[Total_Cost]], 0)</f>
        <v>0</v>
      </c>
      <c r="AA224" t="str">
        <f>TEXT(tbl_EcommerceSales[[#This Row],[Order_Date]],"mmm")</f>
        <v>Jan</v>
      </c>
      <c r="AB224">
        <f>YEAR(tbl_EcommerceSales[[#This Row],[Order_Date]])</f>
        <v>2025</v>
      </c>
      <c r="AC224" t="str">
        <f>IF(tbl_EcommerceSales[[#This Row],[Age]]&lt;18,"Under 18",IF(tbl_EcommerceSales[[#This Row],[Age]]&lt;=25,"18-25",IF(tbl_EcommerceSales[[#This Row],[Age]]&lt;=35,"26-35",IF(tbl_EcommerceSales[[#This Row],[Age]]&lt;=45,"36-45",IF(tbl_EcommerceSales[[#This Row],[Age]]&lt;=55,"46-55","56+")))))</f>
        <v>18-25</v>
      </c>
    </row>
    <row r="225" spans="1:29" x14ac:dyDescent="0.35">
      <c r="A225" t="s">
        <v>617</v>
      </c>
      <c r="B225" s="7">
        <v>45680</v>
      </c>
      <c r="C225" t="s">
        <v>618</v>
      </c>
      <c r="D225" t="s">
        <v>254</v>
      </c>
      <c r="E225" t="s">
        <v>25</v>
      </c>
      <c r="F225">
        <v>37</v>
      </c>
      <c r="G225" t="s">
        <v>26</v>
      </c>
      <c r="H225" t="s">
        <v>27</v>
      </c>
      <c r="I225" t="s">
        <v>80</v>
      </c>
      <c r="J225" t="s">
        <v>81</v>
      </c>
      <c r="K225" t="s">
        <v>82</v>
      </c>
      <c r="L225" t="s">
        <v>83</v>
      </c>
      <c r="M225">
        <v>1</v>
      </c>
      <c r="N225" s="2">
        <v>2499</v>
      </c>
      <c r="O225" s="3">
        <v>0.15</v>
      </c>
      <c r="P225" s="2">
        <v>1550</v>
      </c>
      <c r="Q225" t="s">
        <v>156</v>
      </c>
      <c r="R225" t="s">
        <v>33</v>
      </c>
      <c r="S225" t="s">
        <v>34</v>
      </c>
      <c r="T225" s="4">
        <v>4</v>
      </c>
      <c r="U225" s="11">
        <f t="shared" si="3"/>
        <v>2499</v>
      </c>
      <c r="V225" s="11">
        <f>tbl_EcommerceSales[[#This Row],[Gross_Sales]]*tbl_EcommerceSales[[#This Row],[Discount]]</f>
        <v>374.84999999999997</v>
      </c>
      <c r="W225" s="11">
        <f>tbl_EcommerceSales[[#This Row],[Gross_Sales]]-tbl_EcommerceSales[[#This Row],[Discount_Amount]]</f>
        <v>2124.15</v>
      </c>
      <c r="X225" s="11">
        <f>tbl_EcommerceSales[[#This Row],[Quantity]] * _xlfn.XLOOKUP(tbl_EcommerceSales[[#This Row],[Product_ID]], Product_Master!A:A, Product_Master!F:F)</f>
        <v>1550</v>
      </c>
      <c r="Y225" s="11">
        <f>tbl_EcommerceSales[[#This Row],[Net_Revenue]]-tbl_EcommerceSales[[#This Row],[Total_Cost]]</f>
        <v>574.15000000000009</v>
      </c>
      <c r="Z225" s="9">
        <f>IFERROR(#REF!/tbl_EcommerceSales[[#This Row],[Total_Cost]], 0)</f>
        <v>0</v>
      </c>
      <c r="AA225" t="str">
        <f>TEXT(tbl_EcommerceSales[[#This Row],[Order_Date]],"mmm")</f>
        <v>Jan</v>
      </c>
      <c r="AB225">
        <f>YEAR(tbl_EcommerceSales[[#This Row],[Order_Date]])</f>
        <v>2025</v>
      </c>
      <c r="AC225" t="str">
        <f>IF(tbl_EcommerceSales[[#This Row],[Age]]&lt;18,"Under 18",IF(tbl_EcommerceSales[[#This Row],[Age]]&lt;=25,"18-25",IF(tbl_EcommerceSales[[#This Row],[Age]]&lt;=35,"26-35",IF(tbl_EcommerceSales[[#This Row],[Age]]&lt;=45,"36-45",IF(tbl_EcommerceSales[[#This Row],[Age]]&lt;=55,"46-55","56+")))))</f>
        <v>36-45</v>
      </c>
    </row>
    <row r="226" spans="1:29" x14ac:dyDescent="0.35">
      <c r="A226" t="s">
        <v>619</v>
      </c>
      <c r="B226" s="7">
        <v>45680</v>
      </c>
      <c r="C226" t="s">
        <v>620</v>
      </c>
      <c r="D226" t="s">
        <v>235</v>
      </c>
      <c r="E226" t="s">
        <v>48</v>
      </c>
      <c r="F226">
        <v>38</v>
      </c>
      <c r="G226" t="s">
        <v>96</v>
      </c>
      <c r="H226" t="s">
        <v>39</v>
      </c>
      <c r="I226" t="s">
        <v>357</v>
      </c>
      <c r="J226" t="s">
        <v>358</v>
      </c>
      <c r="K226" t="s">
        <v>177</v>
      </c>
      <c r="L226" t="s">
        <v>178</v>
      </c>
      <c r="M226">
        <v>1</v>
      </c>
      <c r="N226" s="2">
        <v>999</v>
      </c>
      <c r="O226" s="3">
        <v>0.3</v>
      </c>
      <c r="P226" s="2">
        <v>520</v>
      </c>
      <c r="Q226" t="s">
        <v>123</v>
      </c>
      <c r="R226" t="s">
        <v>33</v>
      </c>
      <c r="S226" t="s">
        <v>57</v>
      </c>
      <c r="T226" s="4">
        <v>5</v>
      </c>
      <c r="U226" s="11">
        <f t="shared" si="3"/>
        <v>999</v>
      </c>
      <c r="V226" s="11">
        <f>tbl_EcommerceSales[[#This Row],[Gross_Sales]]*tbl_EcommerceSales[[#This Row],[Discount]]</f>
        <v>299.7</v>
      </c>
      <c r="W226" s="11">
        <f>tbl_EcommerceSales[[#This Row],[Gross_Sales]]-tbl_EcommerceSales[[#This Row],[Discount_Amount]]</f>
        <v>699.3</v>
      </c>
      <c r="X226" s="11">
        <f>tbl_EcommerceSales[[#This Row],[Quantity]] * _xlfn.XLOOKUP(tbl_EcommerceSales[[#This Row],[Product_ID]], Product_Master!A:A, Product_Master!F:F)</f>
        <v>520</v>
      </c>
      <c r="Y226" s="11">
        <f>tbl_EcommerceSales[[#This Row],[Net_Revenue]]-tbl_EcommerceSales[[#This Row],[Total_Cost]]</f>
        <v>179.29999999999995</v>
      </c>
      <c r="Z226" s="9">
        <f>IFERROR(#REF!/tbl_EcommerceSales[[#This Row],[Total_Cost]], 0)</f>
        <v>0</v>
      </c>
      <c r="AA226" t="str">
        <f>TEXT(tbl_EcommerceSales[[#This Row],[Order_Date]],"mmm")</f>
        <v>Jan</v>
      </c>
      <c r="AB226">
        <f>YEAR(tbl_EcommerceSales[[#This Row],[Order_Date]])</f>
        <v>2025</v>
      </c>
      <c r="AC226" t="str">
        <f>IF(tbl_EcommerceSales[[#This Row],[Age]]&lt;18,"Under 18",IF(tbl_EcommerceSales[[#This Row],[Age]]&lt;=25,"18-25",IF(tbl_EcommerceSales[[#This Row],[Age]]&lt;=35,"26-35",IF(tbl_EcommerceSales[[#This Row],[Age]]&lt;=45,"36-45",IF(tbl_EcommerceSales[[#This Row],[Age]]&lt;=55,"46-55","56+")))))</f>
        <v>36-45</v>
      </c>
    </row>
    <row r="227" spans="1:29" x14ac:dyDescent="0.35">
      <c r="A227" t="s">
        <v>621</v>
      </c>
      <c r="B227" s="7">
        <v>45681</v>
      </c>
      <c r="C227" t="s">
        <v>622</v>
      </c>
      <c r="D227" t="s">
        <v>102</v>
      </c>
      <c r="E227" t="s">
        <v>48</v>
      </c>
      <c r="F227">
        <v>35</v>
      </c>
      <c r="G227" t="s">
        <v>71</v>
      </c>
      <c r="H227" t="s">
        <v>72</v>
      </c>
      <c r="I227" t="s">
        <v>131</v>
      </c>
      <c r="J227" t="s">
        <v>132</v>
      </c>
      <c r="K227" t="s">
        <v>91</v>
      </c>
      <c r="L227" t="s">
        <v>133</v>
      </c>
      <c r="M227">
        <v>2</v>
      </c>
      <c r="N227" s="2">
        <v>1299</v>
      </c>
      <c r="O227" s="3">
        <v>0.15</v>
      </c>
      <c r="P227" s="2">
        <v>1220</v>
      </c>
      <c r="Q227" t="s">
        <v>32</v>
      </c>
      <c r="R227" t="s">
        <v>33</v>
      </c>
      <c r="S227" t="s">
        <v>34</v>
      </c>
      <c r="T227" s="4">
        <v>5</v>
      </c>
      <c r="U227" s="11">
        <f t="shared" si="3"/>
        <v>2598</v>
      </c>
      <c r="V227" s="11">
        <f>tbl_EcommerceSales[[#This Row],[Gross_Sales]]*tbl_EcommerceSales[[#This Row],[Discount]]</f>
        <v>389.7</v>
      </c>
      <c r="W227" s="11">
        <f>tbl_EcommerceSales[[#This Row],[Gross_Sales]]-tbl_EcommerceSales[[#This Row],[Discount_Amount]]</f>
        <v>2208.3000000000002</v>
      </c>
      <c r="X227" s="11">
        <f>tbl_EcommerceSales[[#This Row],[Quantity]] * _xlfn.XLOOKUP(tbl_EcommerceSales[[#This Row],[Product_ID]], Product_Master!A:A, Product_Master!F:F)</f>
        <v>1220</v>
      </c>
      <c r="Y227" s="11">
        <f>tbl_EcommerceSales[[#This Row],[Net_Revenue]]-tbl_EcommerceSales[[#This Row],[Total_Cost]]</f>
        <v>988.30000000000018</v>
      </c>
      <c r="Z227" s="9">
        <f>IFERROR(#REF!/tbl_EcommerceSales[[#This Row],[Total_Cost]], 0)</f>
        <v>0</v>
      </c>
      <c r="AA227" t="str">
        <f>TEXT(tbl_EcommerceSales[[#This Row],[Order_Date]],"mmm")</f>
        <v>Jan</v>
      </c>
      <c r="AB227">
        <f>YEAR(tbl_EcommerceSales[[#This Row],[Order_Date]])</f>
        <v>2025</v>
      </c>
      <c r="AC227" t="str">
        <f>IF(tbl_EcommerceSales[[#This Row],[Age]]&lt;18,"Under 18",IF(tbl_EcommerceSales[[#This Row],[Age]]&lt;=25,"18-25",IF(tbl_EcommerceSales[[#This Row],[Age]]&lt;=35,"26-35",IF(tbl_EcommerceSales[[#This Row],[Age]]&lt;=45,"36-45",IF(tbl_EcommerceSales[[#This Row],[Age]]&lt;=55,"46-55","56+")))))</f>
        <v>26-35</v>
      </c>
    </row>
    <row r="228" spans="1:29" x14ac:dyDescent="0.35">
      <c r="A228" t="s">
        <v>623</v>
      </c>
      <c r="B228" s="7">
        <v>45681</v>
      </c>
      <c r="C228" t="s">
        <v>624</v>
      </c>
      <c r="D228" t="s">
        <v>139</v>
      </c>
      <c r="E228" t="s">
        <v>48</v>
      </c>
      <c r="F228">
        <v>35</v>
      </c>
      <c r="G228" t="s">
        <v>155</v>
      </c>
      <c r="H228" t="s">
        <v>88</v>
      </c>
      <c r="I228" t="s">
        <v>126</v>
      </c>
      <c r="J228" t="s">
        <v>127</v>
      </c>
      <c r="K228" t="s">
        <v>82</v>
      </c>
      <c r="L228" t="s">
        <v>83</v>
      </c>
      <c r="M228">
        <v>1</v>
      </c>
      <c r="N228" s="2">
        <v>1899</v>
      </c>
      <c r="O228" s="3">
        <v>0</v>
      </c>
      <c r="P228" s="2">
        <v>1120</v>
      </c>
      <c r="Q228" t="s">
        <v>123</v>
      </c>
      <c r="R228" t="s">
        <v>33</v>
      </c>
      <c r="S228" t="s">
        <v>34</v>
      </c>
      <c r="T228" s="4">
        <v>5</v>
      </c>
      <c r="U228" s="11">
        <f t="shared" si="3"/>
        <v>1899</v>
      </c>
      <c r="V228" s="11">
        <f>tbl_EcommerceSales[[#This Row],[Gross_Sales]]*tbl_EcommerceSales[[#This Row],[Discount]]</f>
        <v>0</v>
      </c>
      <c r="W228" s="11">
        <f>tbl_EcommerceSales[[#This Row],[Gross_Sales]]-tbl_EcommerceSales[[#This Row],[Discount_Amount]]</f>
        <v>1899</v>
      </c>
      <c r="X228" s="11">
        <f>tbl_EcommerceSales[[#This Row],[Quantity]] * _xlfn.XLOOKUP(tbl_EcommerceSales[[#This Row],[Product_ID]], Product_Master!A:A, Product_Master!F:F)</f>
        <v>1120</v>
      </c>
      <c r="Y228" s="11">
        <f>tbl_EcommerceSales[[#This Row],[Net_Revenue]]-tbl_EcommerceSales[[#This Row],[Total_Cost]]</f>
        <v>779</v>
      </c>
      <c r="Z228" s="9">
        <f>IFERROR(#REF!/tbl_EcommerceSales[[#This Row],[Total_Cost]], 0)</f>
        <v>0</v>
      </c>
      <c r="AA228" t="str">
        <f>TEXT(tbl_EcommerceSales[[#This Row],[Order_Date]],"mmm")</f>
        <v>Jan</v>
      </c>
      <c r="AB228">
        <f>YEAR(tbl_EcommerceSales[[#This Row],[Order_Date]])</f>
        <v>2025</v>
      </c>
      <c r="AC228" t="str">
        <f>IF(tbl_EcommerceSales[[#This Row],[Age]]&lt;18,"Under 18",IF(tbl_EcommerceSales[[#This Row],[Age]]&lt;=25,"18-25",IF(tbl_EcommerceSales[[#This Row],[Age]]&lt;=35,"26-35",IF(tbl_EcommerceSales[[#This Row],[Age]]&lt;=45,"36-45",IF(tbl_EcommerceSales[[#This Row],[Age]]&lt;=55,"46-55","56+")))))</f>
        <v>26-35</v>
      </c>
    </row>
    <row r="229" spans="1:29" x14ac:dyDescent="0.35">
      <c r="A229" t="s">
        <v>625</v>
      </c>
      <c r="B229" s="7">
        <v>45682</v>
      </c>
      <c r="C229" t="s">
        <v>626</v>
      </c>
      <c r="D229" t="s">
        <v>79</v>
      </c>
      <c r="E229" t="s">
        <v>25</v>
      </c>
      <c r="F229">
        <v>40</v>
      </c>
      <c r="G229" t="s">
        <v>192</v>
      </c>
      <c r="H229" t="s">
        <v>27</v>
      </c>
      <c r="I229" t="s">
        <v>126</v>
      </c>
      <c r="J229" t="s">
        <v>127</v>
      </c>
      <c r="K229" t="s">
        <v>82</v>
      </c>
      <c r="L229" t="s">
        <v>83</v>
      </c>
      <c r="M229">
        <v>1</v>
      </c>
      <c r="N229" s="2">
        <v>1899</v>
      </c>
      <c r="O229" s="3">
        <v>0.1</v>
      </c>
      <c r="P229" s="2">
        <v>1120</v>
      </c>
      <c r="Q229" t="s">
        <v>123</v>
      </c>
      <c r="R229" t="s">
        <v>162</v>
      </c>
      <c r="S229" t="s">
        <v>57</v>
      </c>
      <c r="T229" s="4"/>
      <c r="U229" s="11">
        <f t="shared" si="3"/>
        <v>1899</v>
      </c>
      <c r="V229" s="11">
        <f>tbl_EcommerceSales[[#This Row],[Gross_Sales]]*tbl_EcommerceSales[[#This Row],[Discount]]</f>
        <v>189.9</v>
      </c>
      <c r="W229" s="11">
        <f>tbl_EcommerceSales[[#This Row],[Gross_Sales]]-tbl_EcommerceSales[[#This Row],[Discount_Amount]]</f>
        <v>1709.1</v>
      </c>
      <c r="X229" s="11">
        <f>tbl_EcommerceSales[[#This Row],[Quantity]] * _xlfn.XLOOKUP(tbl_EcommerceSales[[#This Row],[Product_ID]], Product_Master!A:A, Product_Master!F:F)</f>
        <v>1120</v>
      </c>
      <c r="Y229" s="11">
        <f>tbl_EcommerceSales[[#This Row],[Net_Revenue]]-tbl_EcommerceSales[[#This Row],[Total_Cost]]</f>
        <v>589.09999999999991</v>
      </c>
      <c r="Z229" s="9">
        <f>IFERROR(#REF!/tbl_EcommerceSales[[#This Row],[Total_Cost]], 0)</f>
        <v>0</v>
      </c>
      <c r="AA229" t="str">
        <f>TEXT(tbl_EcommerceSales[[#This Row],[Order_Date]],"mmm")</f>
        <v>Jan</v>
      </c>
      <c r="AB229">
        <f>YEAR(tbl_EcommerceSales[[#This Row],[Order_Date]])</f>
        <v>2025</v>
      </c>
      <c r="AC229" t="str">
        <f>IF(tbl_EcommerceSales[[#This Row],[Age]]&lt;18,"Under 18",IF(tbl_EcommerceSales[[#This Row],[Age]]&lt;=25,"18-25",IF(tbl_EcommerceSales[[#This Row],[Age]]&lt;=35,"26-35",IF(tbl_EcommerceSales[[#This Row],[Age]]&lt;=45,"36-45",IF(tbl_EcommerceSales[[#This Row],[Age]]&lt;=55,"46-55","56+")))))</f>
        <v>36-45</v>
      </c>
    </row>
    <row r="230" spans="1:29" x14ac:dyDescent="0.35">
      <c r="A230" t="s">
        <v>627</v>
      </c>
      <c r="B230" s="7">
        <v>45682</v>
      </c>
      <c r="C230" t="s">
        <v>628</v>
      </c>
      <c r="D230" t="s">
        <v>116</v>
      </c>
      <c r="E230" t="s">
        <v>48</v>
      </c>
      <c r="F230">
        <v>43</v>
      </c>
      <c r="G230" t="s">
        <v>186</v>
      </c>
      <c r="H230" t="s">
        <v>72</v>
      </c>
      <c r="I230" t="s">
        <v>53</v>
      </c>
      <c r="J230" t="s">
        <v>54</v>
      </c>
      <c r="K230" t="s">
        <v>55</v>
      </c>
      <c r="L230" t="s">
        <v>56</v>
      </c>
      <c r="M230">
        <v>2</v>
      </c>
      <c r="N230" s="2">
        <v>799</v>
      </c>
      <c r="O230" s="3">
        <v>0.15</v>
      </c>
      <c r="P230" s="2">
        <v>780</v>
      </c>
      <c r="Q230" t="s">
        <v>32</v>
      </c>
      <c r="R230" t="s">
        <v>33</v>
      </c>
      <c r="S230" t="s">
        <v>57</v>
      </c>
      <c r="T230" s="4">
        <v>5</v>
      </c>
      <c r="U230" s="11">
        <f t="shared" si="3"/>
        <v>1598</v>
      </c>
      <c r="V230" s="11">
        <f>tbl_EcommerceSales[[#This Row],[Gross_Sales]]*tbl_EcommerceSales[[#This Row],[Discount]]</f>
        <v>239.7</v>
      </c>
      <c r="W230" s="11">
        <f>tbl_EcommerceSales[[#This Row],[Gross_Sales]]-tbl_EcommerceSales[[#This Row],[Discount_Amount]]</f>
        <v>1358.3</v>
      </c>
      <c r="X230" s="11">
        <f>tbl_EcommerceSales[[#This Row],[Quantity]] * _xlfn.XLOOKUP(tbl_EcommerceSales[[#This Row],[Product_ID]], Product_Master!A:A, Product_Master!F:F)</f>
        <v>780</v>
      </c>
      <c r="Y230" s="11">
        <f>tbl_EcommerceSales[[#This Row],[Net_Revenue]]-tbl_EcommerceSales[[#This Row],[Total_Cost]]</f>
        <v>578.29999999999995</v>
      </c>
      <c r="Z230" s="9">
        <f>IFERROR(#REF!/tbl_EcommerceSales[[#This Row],[Total_Cost]], 0)</f>
        <v>0</v>
      </c>
      <c r="AA230" t="str">
        <f>TEXT(tbl_EcommerceSales[[#This Row],[Order_Date]],"mmm")</f>
        <v>Jan</v>
      </c>
      <c r="AB230">
        <f>YEAR(tbl_EcommerceSales[[#This Row],[Order_Date]])</f>
        <v>2025</v>
      </c>
      <c r="AC230" t="str">
        <f>IF(tbl_EcommerceSales[[#This Row],[Age]]&lt;18,"Under 18",IF(tbl_EcommerceSales[[#This Row],[Age]]&lt;=25,"18-25",IF(tbl_EcommerceSales[[#This Row],[Age]]&lt;=35,"26-35",IF(tbl_EcommerceSales[[#This Row],[Age]]&lt;=45,"36-45",IF(tbl_EcommerceSales[[#This Row],[Age]]&lt;=55,"46-55","56+")))))</f>
        <v>36-45</v>
      </c>
    </row>
    <row r="231" spans="1:29" x14ac:dyDescent="0.35">
      <c r="A231" t="s">
        <v>629</v>
      </c>
      <c r="B231" s="7">
        <v>45682</v>
      </c>
      <c r="C231" t="s">
        <v>630</v>
      </c>
      <c r="D231" t="s">
        <v>79</v>
      </c>
      <c r="E231" t="s">
        <v>48</v>
      </c>
      <c r="F231">
        <v>27</v>
      </c>
      <c r="G231" t="s">
        <v>38</v>
      </c>
      <c r="H231" t="s">
        <v>39</v>
      </c>
      <c r="I231" t="s">
        <v>517</v>
      </c>
      <c r="J231" t="s">
        <v>518</v>
      </c>
      <c r="K231" t="s">
        <v>30</v>
      </c>
      <c r="L231" t="s">
        <v>278</v>
      </c>
      <c r="M231">
        <v>4</v>
      </c>
      <c r="N231" s="2">
        <v>1299</v>
      </c>
      <c r="O231" s="3">
        <v>0.15</v>
      </c>
      <c r="P231" s="2">
        <v>2760</v>
      </c>
      <c r="Q231" t="s">
        <v>32</v>
      </c>
      <c r="R231" t="s">
        <v>33</v>
      </c>
      <c r="S231" t="s">
        <v>34</v>
      </c>
      <c r="T231" s="4">
        <v>5</v>
      </c>
      <c r="U231" s="11">
        <f t="shared" si="3"/>
        <v>5196</v>
      </c>
      <c r="V231" s="11">
        <f>tbl_EcommerceSales[[#This Row],[Gross_Sales]]*tbl_EcommerceSales[[#This Row],[Discount]]</f>
        <v>779.4</v>
      </c>
      <c r="W231" s="11">
        <f>tbl_EcommerceSales[[#This Row],[Gross_Sales]]-tbl_EcommerceSales[[#This Row],[Discount_Amount]]</f>
        <v>4416.6000000000004</v>
      </c>
      <c r="X231" s="11">
        <f>tbl_EcommerceSales[[#This Row],[Quantity]] * _xlfn.XLOOKUP(tbl_EcommerceSales[[#This Row],[Product_ID]], Product_Master!A:A, Product_Master!F:F)</f>
        <v>2760</v>
      </c>
      <c r="Y231" s="11">
        <f>tbl_EcommerceSales[[#This Row],[Net_Revenue]]-tbl_EcommerceSales[[#This Row],[Total_Cost]]</f>
        <v>1656.6000000000004</v>
      </c>
      <c r="Z231" s="9">
        <f>IFERROR(#REF!/tbl_EcommerceSales[[#This Row],[Total_Cost]], 0)</f>
        <v>0</v>
      </c>
      <c r="AA231" t="str">
        <f>TEXT(tbl_EcommerceSales[[#This Row],[Order_Date]],"mmm")</f>
        <v>Jan</v>
      </c>
      <c r="AB231">
        <f>YEAR(tbl_EcommerceSales[[#This Row],[Order_Date]])</f>
        <v>2025</v>
      </c>
      <c r="AC231" t="str">
        <f>IF(tbl_EcommerceSales[[#This Row],[Age]]&lt;18,"Under 18",IF(tbl_EcommerceSales[[#This Row],[Age]]&lt;=25,"18-25",IF(tbl_EcommerceSales[[#This Row],[Age]]&lt;=35,"26-35",IF(tbl_EcommerceSales[[#This Row],[Age]]&lt;=45,"36-45",IF(tbl_EcommerceSales[[#This Row],[Age]]&lt;=55,"46-55","56+")))))</f>
        <v>26-35</v>
      </c>
    </row>
    <row r="232" spans="1:29" x14ac:dyDescent="0.35">
      <c r="A232" t="s">
        <v>631</v>
      </c>
      <c r="B232" s="7">
        <v>45682</v>
      </c>
      <c r="C232" t="s">
        <v>632</v>
      </c>
      <c r="D232" t="s">
        <v>110</v>
      </c>
      <c r="E232" t="s">
        <v>25</v>
      </c>
      <c r="F232">
        <v>26</v>
      </c>
      <c r="G232" t="s">
        <v>211</v>
      </c>
      <c r="H232" t="s">
        <v>72</v>
      </c>
      <c r="I232" t="s">
        <v>257</v>
      </c>
      <c r="J232" t="s">
        <v>258</v>
      </c>
      <c r="K232" t="s">
        <v>55</v>
      </c>
      <c r="L232" t="s">
        <v>56</v>
      </c>
      <c r="M232">
        <v>1</v>
      </c>
      <c r="N232" s="2">
        <v>1999</v>
      </c>
      <c r="O232" s="3">
        <v>0.1</v>
      </c>
      <c r="P232" s="2">
        <v>1050</v>
      </c>
      <c r="Q232" t="s">
        <v>44</v>
      </c>
      <c r="R232" t="s">
        <v>33</v>
      </c>
      <c r="S232" t="s">
        <v>57</v>
      </c>
      <c r="T232" s="4">
        <v>5</v>
      </c>
      <c r="U232" s="11">
        <f t="shared" si="3"/>
        <v>1999</v>
      </c>
      <c r="V232" s="11">
        <f>tbl_EcommerceSales[[#This Row],[Gross_Sales]]*tbl_EcommerceSales[[#This Row],[Discount]]</f>
        <v>199.9</v>
      </c>
      <c r="W232" s="11">
        <f>tbl_EcommerceSales[[#This Row],[Gross_Sales]]-tbl_EcommerceSales[[#This Row],[Discount_Amount]]</f>
        <v>1799.1</v>
      </c>
      <c r="X232" s="11">
        <f>tbl_EcommerceSales[[#This Row],[Quantity]] * _xlfn.XLOOKUP(tbl_EcommerceSales[[#This Row],[Product_ID]], Product_Master!A:A, Product_Master!F:F)</f>
        <v>1050</v>
      </c>
      <c r="Y232" s="11">
        <f>tbl_EcommerceSales[[#This Row],[Net_Revenue]]-tbl_EcommerceSales[[#This Row],[Total_Cost]]</f>
        <v>749.09999999999991</v>
      </c>
      <c r="Z232" s="9">
        <f>IFERROR(#REF!/tbl_EcommerceSales[[#This Row],[Total_Cost]], 0)</f>
        <v>0</v>
      </c>
      <c r="AA232" t="str">
        <f>TEXT(tbl_EcommerceSales[[#This Row],[Order_Date]],"mmm")</f>
        <v>Jan</v>
      </c>
      <c r="AB232">
        <f>YEAR(tbl_EcommerceSales[[#This Row],[Order_Date]])</f>
        <v>2025</v>
      </c>
      <c r="AC232" t="str">
        <f>IF(tbl_EcommerceSales[[#This Row],[Age]]&lt;18,"Under 18",IF(tbl_EcommerceSales[[#This Row],[Age]]&lt;=25,"18-25",IF(tbl_EcommerceSales[[#This Row],[Age]]&lt;=35,"26-35",IF(tbl_EcommerceSales[[#This Row],[Age]]&lt;=45,"36-45",IF(tbl_EcommerceSales[[#This Row],[Age]]&lt;=55,"46-55","56+")))))</f>
        <v>26-35</v>
      </c>
    </row>
    <row r="233" spans="1:29" x14ac:dyDescent="0.35">
      <c r="A233" t="s">
        <v>633</v>
      </c>
      <c r="B233" s="7">
        <v>45682</v>
      </c>
      <c r="C233" t="s">
        <v>634</v>
      </c>
      <c r="D233" t="s">
        <v>251</v>
      </c>
      <c r="E233" t="s">
        <v>48</v>
      </c>
      <c r="F233">
        <v>31</v>
      </c>
      <c r="G233" t="s">
        <v>136</v>
      </c>
      <c r="H233" t="s">
        <v>88</v>
      </c>
      <c r="I233" t="s">
        <v>175</v>
      </c>
      <c r="J233" t="s">
        <v>176</v>
      </c>
      <c r="K233" t="s">
        <v>177</v>
      </c>
      <c r="L233" t="s">
        <v>178</v>
      </c>
      <c r="M233">
        <v>5</v>
      </c>
      <c r="N233" s="2">
        <v>699</v>
      </c>
      <c r="O233" s="3">
        <v>0.1</v>
      </c>
      <c r="P233" s="2">
        <v>1600</v>
      </c>
      <c r="Q233" t="s">
        <v>123</v>
      </c>
      <c r="R233" t="s">
        <v>33</v>
      </c>
      <c r="S233" t="s">
        <v>34</v>
      </c>
      <c r="T233" s="4">
        <v>5</v>
      </c>
      <c r="U233" s="11">
        <f t="shared" si="3"/>
        <v>3495</v>
      </c>
      <c r="V233" s="11">
        <f>tbl_EcommerceSales[[#This Row],[Gross_Sales]]*tbl_EcommerceSales[[#This Row],[Discount]]</f>
        <v>349.5</v>
      </c>
      <c r="W233" s="11">
        <f>tbl_EcommerceSales[[#This Row],[Gross_Sales]]-tbl_EcommerceSales[[#This Row],[Discount_Amount]]</f>
        <v>3145.5</v>
      </c>
      <c r="X233" s="11">
        <f>tbl_EcommerceSales[[#This Row],[Quantity]] * _xlfn.XLOOKUP(tbl_EcommerceSales[[#This Row],[Product_ID]], Product_Master!A:A, Product_Master!F:F)</f>
        <v>1600</v>
      </c>
      <c r="Y233" s="11">
        <f>tbl_EcommerceSales[[#This Row],[Net_Revenue]]-tbl_EcommerceSales[[#This Row],[Total_Cost]]</f>
        <v>1545.5</v>
      </c>
      <c r="Z233" s="9">
        <f>IFERROR(#REF!/tbl_EcommerceSales[[#This Row],[Total_Cost]], 0)</f>
        <v>0</v>
      </c>
      <c r="AA233" t="str">
        <f>TEXT(tbl_EcommerceSales[[#This Row],[Order_Date]],"mmm")</f>
        <v>Jan</v>
      </c>
      <c r="AB233">
        <f>YEAR(tbl_EcommerceSales[[#This Row],[Order_Date]])</f>
        <v>2025</v>
      </c>
      <c r="AC233" t="str">
        <f>IF(tbl_EcommerceSales[[#This Row],[Age]]&lt;18,"Under 18",IF(tbl_EcommerceSales[[#This Row],[Age]]&lt;=25,"18-25",IF(tbl_EcommerceSales[[#This Row],[Age]]&lt;=35,"26-35",IF(tbl_EcommerceSales[[#This Row],[Age]]&lt;=45,"36-45",IF(tbl_EcommerceSales[[#This Row],[Age]]&lt;=55,"46-55","56+")))))</f>
        <v>26-35</v>
      </c>
    </row>
    <row r="234" spans="1:29" x14ac:dyDescent="0.35">
      <c r="A234" t="s">
        <v>635</v>
      </c>
      <c r="B234" s="7">
        <v>45682</v>
      </c>
      <c r="C234" t="s">
        <v>636</v>
      </c>
      <c r="D234" t="s">
        <v>24</v>
      </c>
      <c r="E234" t="s">
        <v>25</v>
      </c>
      <c r="F234">
        <v>18</v>
      </c>
      <c r="G234" t="s">
        <v>171</v>
      </c>
      <c r="H234" t="s">
        <v>39</v>
      </c>
      <c r="I234" t="s">
        <v>290</v>
      </c>
      <c r="J234" t="s">
        <v>291</v>
      </c>
      <c r="K234" t="s">
        <v>30</v>
      </c>
      <c r="L234" t="s">
        <v>31</v>
      </c>
      <c r="M234">
        <v>3</v>
      </c>
      <c r="N234" s="2">
        <v>3499</v>
      </c>
      <c r="O234" s="3">
        <v>0</v>
      </c>
      <c r="P234" s="2">
        <v>6750</v>
      </c>
      <c r="Q234" t="s">
        <v>32</v>
      </c>
      <c r="R234" t="s">
        <v>33</v>
      </c>
      <c r="S234" t="s">
        <v>34</v>
      </c>
      <c r="T234" s="4">
        <v>1</v>
      </c>
      <c r="U234" s="11">
        <f t="shared" si="3"/>
        <v>10497</v>
      </c>
      <c r="V234" s="11">
        <f>tbl_EcommerceSales[[#This Row],[Gross_Sales]]*tbl_EcommerceSales[[#This Row],[Discount]]</f>
        <v>0</v>
      </c>
      <c r="W234" s="11">
        <f>tbl_EcommerceSales[[#This Row],[Gross_Sales]]-tbl_EcommerceSales[[#This Row],[Discount_Amount]]</f>
        <v>10497</v>
      </c>
      <c r="X234" s="11">
        <f>tbl_EcommerceSales[[#This Row],[Quantity]] * _xlfn.XLOOKUP(tbl_EcommerceSales[[#This Row],[Product_ID]], Product_Master!A:A, Product_Master!F:F)</f>
        <v>6750</v>
      </c>
      <c r="Y234" s="11">
        <f>tbl_EcommerceSales[[#This Row],[Net_Revenue]]-tbl_EcommerceSales[[#This Row],[Total_Cost]]</f>
        <v>3747</v>
      </c>
      <c r="Z234" s="9">
        <f>IFERROR(#REF!/tbl_EcommerceSales[[#This Row],[Total_Cost]], 0)</f>
        <v>0</v>
      </c>
      <c r="AA234" t="str">
        <f>TEXT(tbl_EcommerceSales[[#This Row],[Order_Date]],"mmm")</f>
        <v>Jan</v>
      </c>
      <c r="AB234">
        <f>YEAR(tbl_EcommerceSales[[#This Row],[Order_Date]])</f>
        <v>2025</v>
      </c>
      <c r="AC234" t="str">
        <f>IF(tbl_EcommerceSales[[#This Row],[Age]]&lt;18,"Under 18",IF(tbl_EcommerceSales[[#This Row],[Age]]&lt;=25,"18-25",IF(tbl_EcommerceSales[[#This Row],[Age]]&lt;=35,"26-35",IF(tbl_EcommerceSales[[#This Row],[Age]]&lt;=45,"36-45",IF(tbl_EcommerceSales[[#This Row],[Age]]&lt;=55,"46-55","56+")))))</f>
        <v>18-25</v>
      </c>
    </row>
    <row r="235" spans="1:29" x14ac:dyDescent="0.35">
      <c r="A235" t="s">
        <v>637</v>
      </c>
      <c r="B235" s="7">
        <v>45682</v>
      </c>
      <c r="C235" t="s">
        <v>638</v>
      </c>
      <c r="D235" t="s">
        <v>269</v>
      </c>
      <c r="E235" t="s">
        <v>25</v>
      </c>
      <c r="F235">
        <v>19</v>
      </c>
      <c r="G235" t="s">
        <v>270</v>
      </c>
      <c r="H235" t="s">
        <v>72</v>
      </c>
      <c r="I235" t="s">
        <v>80</v>
      </c>
      <c r="J235" t="s">
        <v>81</v>
      </c>
      <c r="K235" t="s">
        <v>82</v>
      </c>
      <c r="L235" t="s">
        <v>83</v>
      </c>
      <c r="M235">
        <v>1</v>
      </c>
      <c r="N235" s="2">
        <v>2499</v>
      </c>
      <c r="O235" s="3">
        <v>0.1</v>
      </c>
      <c r="P235" s="2">
        <v>1550</v>
      </c>
      <c r="Q235" t="s">
        <v>32</v>
      </c>
      <c r="R235" t="s">
        <v>33</v>
      </c>
      <c r="S235" t="s">
        <v>57</v>
      </c>
      <c r="T235" s="4">
        <v>5</v>
      </c>
      <c r="U235" s="11">
        <f t="shared" si="3"/>
        <v>2499</v>
      </c>
      <c r="V235" s="11">
        <f>tbl_EcommerceSales[[#This Row],[Gross_Sales]]*tbl_EcommerceSales[[#This Row],[Discount]]</f>
        <v>249.9</v>
      </c>
      <c r="W235" s="11">
        <f>tbl_EcommerceSales[[#This Row],[Gross_Sales]]-tbl_EcommerceSales[[#This Row],[Discount_Amount]]</f>
        <v>2249.1</v>
      </c>
      <c r="X235" s="11">
        <f>tbl_EcommerceSales[[#This Row],[Quantity]] * _xlfn.XLOOKUP(tbl_EcommerceSales[[#This Row],[Product_ID]], Product_Master!A:A, Product_Master!F:F)</f>
        <v>1550</v>
      </c>
      <c r="Y235" s="11">
        <f>tbl_EcommerceSales[[#This Row],[Net_Revenue]]-tbl_EcommerceSales[[#This Row],[Total_Cost]]</f>
        <v>699.09999999999991</v>
      </c>
      <c r="Z235" s="9">
        <f>IFERROR(#REF!/tbl_EcommerceSales[[#This Row],[Total_Cost]], 0)</f>
        <v>0</v>
      </c>
      <c r="AA235" t="str">
        <f>TEXT(tbl_EcommerceSales[[#This Row],[Order_Date]],"mmm")</f>
        <v>Jan</v>
      </c>
      <c r="AB235">
        <f>YEAR(tbl_EcommerceSales[[#This Row],[Order_Date]])</f>
        <v>2025</v>
      </c>
      <c r="AC235" t="str">
        <f>IF(tbl_EcommerceSales[[#This Row],[Age]]&lt;18,"Under 18",IF(tbl_EcommerceSales[[#This Row],[Age]]&lt;=25,"18-25",IF(tbl_EcommerceSales[[#This Row],[Age]]&lt;=35,"26-35",IF(tbl_EcommerceSales[[#This Row],[Age]]&lt;=45,"36-45",IF(tbl_EcommerceSales[[#This Row],[Age]]&lt;=55,"46-55","56+")))))</f>
        <v>18-25</v>
      </c>
    </row>
    <row r="236" spans="1:29" x14ac:dyDescent="0.35">
      <c r="A236" t="s">
        <v>639</v>
      </c>
      <c r="B236" s="7">
        <v>45682</v>
      </c>
      <c r="C236" t="s">
        <v>640</v>
      </c>
      <c r="D236" t="s">
        <v>216</v>
      </c>
      <c r="E236" t="s">
        <v>48</v>
      </c>
      <c r="F236">
        <v>24</v>
      </c>
      <c r="G236" t="s">
        <v>192</v>
      </c>
      <c r="H236" t="s">
        <v>27</v>
      </c>
      <c r="I236" t="s">
        <v>338</v>
      </c>
      <c r="J236" t="s">
        <v>339</v>
      </c>
      <c r="K236" t="s">
        <v>55</v>
      </c>
      <c r="L236" t="s">
        <v>56</v>
      </c>
      <c r="M236">
        <v>2</v>
      </c>
      <c r="N236" s="2">
        <v>1499</v>
      </c>
      <c r="O236" s="3">
        <v>0</v>
      </c>
      <c r="P236" s="2">
        <v>1560</v>
      </c>
      <c r="Q236" t="s">
        <v>32</v>
      </c>
      <c r="R236" t="s">
        <v>33</v>
      </c>
      <c r="S236" t="s">
        <v>34</v>
      </c>
      <c r="T236" s="4">
        <v>4</v>
      </c>
      <c r="U236" s="11">
        <f t="shared" si="3"/>
        <v>2998</v>
      </c>
      <c r="V236" s="11">
        <f>tbl_EcommerceSales[[#This Row],[Gross_Sales]]*tbl_EcommerceSales[[#This Row],[Discount]]</f>
        <v>0</v>
      </c>
      <c r="W236" s="11">
        <f>tbl_EcommerceSales[[#This Row],[Gross_Sales]]-tbl_EcommerceSales[[#This Row],[Discount_Amount]]</f>
        <v>2998</v>
      </c>
      <c r="X236" s="11">
        <f>tbl_EcommerceSales[[#This Row],[Quantity]] * _xlfn.XLOOKUP(tbl_EcommerceSales[[#This Row],[Product_ID]], Product_Master!A:A, Product_Master!F:F)</f>
        <v>1560</v>
      </c>
      <c r="Y236" s="11">
        <f>tbl_EcommerceSales[[#This Row],[Net_Revenue]]-tbl_EcommerceSales[[#This Row],[Total_Cost]]</f>
        <v>1438</v>
      </c>
      <c r="Z236" s="9">
        <f>IFERROR(#REF!/tbl_EcommerceSales[[#This Row],[Total_Cost]], 0)</f>
        <v>0</v>
      </c>
      <c r="AA236" t="str">
        <f>TEXT(tbl_EcommerceSales[[#This Row],[Order_Date]],"mmm")</f>
        <v>Jan</v>
      </c>
      <c r="AB236">
        <f>YEAR(tbl_EcommerceSales[[#This Row],[Order_Date]])</f>
        <v>2025</v>
      </c>
      <c r="AC236" t="str">
        <f>IF(tbl_EcommerceSales[[#This Row],[Age]]&lt;18,"Under 18",IF(tbl_EcommerceSales[[#This Row],[Age]]&lt;=25,"18-25",IF(tbl_EcommerceSales[[#This Row],[Age]]&lt;=35,"26-35",IF(tbl_EcommerceSales[[#This Row],[Age]]&lt;=45,"36-45",IF(tbl_EcommerceSales[[#This Row],[Age]]&lt;=55,"46-55","56+")))))</f>
        <v>18-25</v>
      </c>
    </row>
    <row r="237" spans="1:29" x14ac:dyDescent="0.35">
      <c r="A237" t="s">
        <v>641</v>
      </c>
      <c r="B237" s="7">
        <v>45682</v>
      </c>
      <c r="C237" t="s">
        <v>642</v>
      </c>
      <c r="D237" t="s">
        <v>110</v>
      </c>
      <c r="E237" t="s">
        <v>25</v>
      </c>
      <c r="F237">
        <v>26</v>
      </c>
      <c r="G237" t="s">
        <v>192</v>
      </c>
      <c r="H237" t="s">
        <v>27</v>
      </c>
      <c r="I237" t="s">
        <v>126</v>
      </c>
      <c r="J237" t="s">
        <v>127</v>
      </c>
      <c r="K237" t="s">
        <v>82</v>
      </c>
      <c r="L237" t="s">
        <v>83</v>
      </c>
      <c r="M237">
        <v>1</v>
      </c>
      <c r="N237" s="2">
        <v>1899</v>
      </c>
      <c r="O237" s="3">
        <v>0.15</v>
      </c>
      <c r="P237" s="2">
        <v>1120</v>
      </c>
      <c r="Q237" t="s">
        <v>156</v>
      </c>
      <c r="R237" t="s">
        <v>33</v>
      </c>
      <c r="S237" t="s">
        <v>34</v>
      </c>
      <c r="T237" s="4">
        <v>3</v>
      </c>
      <c r="U237" s="11">
        <f t="shared" si="3"/>
        <v>1899</v>
      </c>
      <c r="V237" s="11">
        <f>tbl_EcommerceSales[[#This Row],[Gross_Sales]]*tbl_EcommerceSales[[#This Row],[Discount]]</f>
        <v>284.84999999999997</v>
      </c>
      <c r="W237" s="11">
        <f>tbl_EcommerceSales[[#This Row],[Gross_Sales]]-tbl_EcommerceSales[[#This Row],[Discount_Amount]]</f>
        <v>1614.15</v>
      </c>
      <c r="X237" s="11">
        <f>tbl_EcommerceSales[[#This Row],[Quantity]] * _xlfn.XLOOKUP(tbl_EcommerceSales[[#This Row],[Product_ID]], Product_Master!A:A, Product_Master!F:F)</f>
        <v>1120</v>
      </c>
      <c r="Y237" s="11">
        <f>tbl_EcommerceSales[[#This Row],[Net_Revenue]]-tbl_EcommerceSales[[#This Row],[Total_Cost]]</f>
        <v>494.15000000000009</v>
      </c>
      <c r="Z237" s="9">
        <f>IFERROR(#REF!/tbl_EcommerceSales[[#This Row],[Total_Cost]], 0)</f>
        <v>0</v>
      </c>
      <c r="AA237" t="str">
        <f>TEXT(tbl_EcommerceSales[[#This Row],[Order_Date]],"mmm")</f>
        <v>Jan</v>
      </c>
      <c r="AB237">
        <f>YEAR(tbl_EcommerceSales[[#This Row],[Order_Date]])</f>
        <v>2025</v>
      </c>
      <c r="AC237" t="str">
        <f>IF(tbl_EcommerceSales[[#This Row],[Age]]&lt;18,"Under 18",IF(tbl_EcommerceSales[[#This Row],[Age]]&lt;=25,"18-25",IF(tbl_EcommerceSales[[#This Row],[Age]]&lt;=35,"26-35",IF(tbl_EcommerceSales[[#This Row],[Age]]&lt;=45,"36-45",IF(tbl_EcommerceSales[[#This Row],[Age]]&lt;=55,"46-55","56+")))))</f>
        <v>26-35</v>
      </c>
    </row>
    <row r="238" spans="1:29" x14ac:dyDescent="0.35">
      <c r="A238" t="s">
        <v>643</v>
      </c>
      <c r="B238" s="7">
        <v>45682</v>
      </c>
      <c r="C238" t="s">
        <v>644</v>
      </c>
      <c r="D238" t="s">
        <v>159</v>
      </c>
      <c r="E238" t="s">
        <v>48</v>
      </c>
      <c r="F238">
        <v>39</v>
      </c>
      <c r="G238" t="s">
        <v>87</v>
      </c>
      <c r="H238" t="s">
        <v>88</v>
      </c>
      <c r="I238" t="s">
        <v>53</v>
      </c>
      <c r="J238" t="s">
        <v>54</v>
      </c>
      <c r="K238" t="s">
        <v>55</v>
      </c>
      <c r="L238" t="s">
        <v>56</v>
      </c>
      <c r="M238">
        <v>1</v>
      </c>
      <c r="N238" s="2">
        <v>799</v>
      </c>
      <c r="O238" s="3">
        <v>0.15</v>
      </c>
      <c r="P238" s="2">
        <v>390</v>
      </c>
      <c r="Q238" t="s">
        <v>32</v>
      </c>
      <c r="R238" t="s">
        <v>33</v>
      </c>
      <c r="S238" t="s">
        <v>34</v>
      </c>
      <c r="T238" s="4">
        <v>3</v>
      </c>
      <c r="U238" s="11">
        <f t="shared" si="3"/>
        <v>799</v>
      </c>
      <c r="V238" s="11">
        <f>tbl_EcommerceSales[[#This Row],[Gross_Sales]]*tbl_EcommerceSales[[#This Row],[Discount]]</f>
        <v>119.85</v>
      </c>
      <c r="W238" s="11">
        <f>tbl_EcommerceSales[[#This Row],[Gross_Sales]]-tbl_EcommerceSales[[#This Row],[Discount_Amount]]</f>
        <v>679.15</v>
      </c>
      <c r="X238" s="11">
        <f>tbl_EcommerceSales[[#This Row],[Quantity]] * _xlfn.XLOOKUP(tbl_EcommerceSales[[#This Row],[Product_ID]], Product_Master!A:A, Product_Master!F:F)</f>
        <v>390</v>
      </c>
      <c r="Y238" s="11">
        <f>tbl_EcommerceSales[[#This Row],[Net_Revenue]]-tbl_EcommerceSales[[#This Row],[Total_Cost]]</f>
        <v>289.14999999999998</v>
      </c>
      <c r="Z238" s="9">
        <f>IFERROR(#REF!/tbl_EcommerceSales[[#This Row],[Total_Cost]], 0)</f>
        <v>0</v>
      </c>
      <c r="AA238" t="str">
        <f>TEXT(tbl_EcommerceSales[[#This Row],[Order_Date]],"mmm")</f>
        <v>Jan</v>
      </c>
      <c r="AB238">
        <f>YEAR(tbl_EcommerceSales[[#This Row],[Order_Date]])</f>
        <v>2025</v>
      </c>
      <c r="AC238" t="str">
        <f>IF(tbl_EcommerceSales[[#This Row],[Age]]&lt;18,"Under 18",IF(tbl_EcommerceSales[[#This Row],[Age]]&lt;=25,"18-25",IF(tbl_EcommerceSales[[#This Row],[Age]]&lt;=35,"26-35",IF(tbl_EcommerceSales[[#This Row],[Age]]&lt;=45,"36-45",IF(tbl_EcommerceSales[[#This Row],[Age]]&lt;=55,"46-55","56+")))))</f>
        <v>36-45</v>
      </c>
    </row>
    <row r="239" spans="1:29" x14ac:dyDescent="0.35">
      <c r="A239" t="s">
        <v>645</v>
      </c>
      <c r="B239" s="7">
        <v>45682</v>
      </c>
      <c r="C239" t="s">
        <v>646</v>
      </c>
      <c r="D239" t="s">
        <v>251</v>
      </c>
      <c r="E239" t="s">
        <v>48</v>
      </c>
      <c r="F239">
        <v>36</v>
      </c>
      <c r="G239" t="s">
        <v>270</v>
      </c>
      <c r="H239" t="s">
        <v>72</v>
      </c>
      <c r="I239" t="s">
        <v>206</v>
      </c>
      <c r="J239" t="s">
        <v>207</v>
      </c>
      <c r="K239" t="s">
        <v>177</v>
      </c>
      <c r="L239" t="s">
        <v>208</v>
      </c>
      <c r="M239">
        <v>4</v>
      </c>
      <c r="N239" s="2">
        <v>2199</v>
      </c>
      <c r="O239" s="3">
        <v>0.05</v>
      </c>
      <c r="P239" s="2">
        <v>5000</v>
      </c>
      <c r="Q239" t="s">
        <v>32</v>
      </c>
      <c r="R239" t="s">
        <v>33</v>
      </c>
      <c r="S239" t="s">
        <v>57</v>
      </c>
      <c r="T239" s="4">
        <v>5</v>
      </c>
      <c r="U239" s="11">
        <f t="shared" si="3"/>
        <v>8796</v>
      </c>
      <c r="V239" s="11">
        <f>tbl_EcommerceSales[[#This Row],[Gross_Sales]]*tbl_EcommerceSales[[#This Row],[Discount]]</f>
        <v>439.8</v>
      </c>
      <c r="W239" s="11">
        <f>tbl_EcommerceSales[[#This Row],[Gross_Sales]]-tbl_EcommerceSales[[#This Row],[Discount_Amount]]</f>
        <v>8356.2000000000007</v>
      </c>
      <c r="X239" s="11">
        <f>tbl_EcommerceSales[[#This Row],[Quantity]] * _xlfn.XLOOKUP(tbl_EcommerceSales[[#This Row],[Product_ID]], Product_Master!A:A, Product_Master!F:F)</f>
        <v>5000</v>
      </c>
      <c r="Y239" s="11">
        <f>tbl_EcommerceSales[[#This Row],[Net_Revenue]]-tbl_EcommerceSales[[#This Row],[Total_Cost]]</f>
        <v>3356.2000000000007</v>
      </c>
      <c r="Z239" s="9">
        <f>IFERROR(#REF!/tbl_EcommerceSales[[#This Row],[Total_Cost]], 0)</f>
        <v>0</v>
      </c>
      <c r="AA239" t="str">
        <f>TEXT(tbl_EcommerceSales[[#This Row],[Order_Date]],"mmm")</f>
        <v>Jan</v>
      </c>
      <c r="AB239">
        <f>YEAR(tbl_EcommerceSales[[#This Row],[Order_Date]])</f>
        <v>2025</v>
      </c>
      <c r="AC239" t="str">
        <f>IF(tbl_EcommerceSales[[#This Row],[Age]]&lt;18,"Under 18",IF(tbl_EcommerceSales[[#This Row],[Age]]&lt;=25,"18-25",IF(tbl_EcommerceSales[[#This Row],[Age]]&lt;=35,"26-35",IF(tbl_EcommerceSales[[#This Row],[Age]]&lt;=45,"36-45",IF(tbl_EcommerceSales[[#This Row],[Age]]&lt;=55,"46-55","56+")))))</f>
        <v>36-45</v>
      </c>
    </row>
    <row r="240" spans="1:29" x14ac:dyDescent="0.35">
      <c r="A240" t="s">
        <v>647</v>
      </c>
      <c r="B240" s="7">
        <v>45682</v>
      </c>
      <c r="C240" t="s">
        <v>648</v>
      </c>
      <c r="D240" t="s">
        <v>116</v>
      </c>
      <c r="E240" t="s">
        <v>48</v>
      </c>
      <c r="F240">
        <v>27</v>
      </c>
      <c r="G240" t="s">
        <v>103</v>
      </c>
      <c r="H240" t="s">
        <v>27</v>
      </c>
      <c r="I240" t="s">
        <v>160</v>
      </c>
      <c r="J240" t="s">
        <v>161</v>
      </c>
      <c r="K240" t="s">
        <v>91</v>
      </c>
      <c r="L240" t="s">
        <v>133</v>
      </c>
      <c r="M240">
        <v>1</v>
      </c>
      <c r="N240" s="2">
        <v>1099</v>
      </c>
      <c r="O240" s="3">
        <v>0.1</v>
      </c>
      <c r="P240" s="2">
        <v>520</v>
      </c>
      <c r="Q240" t="s">
        <v>44</v>
      </c>
      <c r="R240" t="s">
        <v>33</v>
      </c>
      <c r="S240" t="s">
        <v>57</v>
      </c>
      <c r="T240" s="4">
        <v>5</v>
      </c>
      <c r="U240" s="11">
        <f t="shared" si="3"/>
        <v>1099</v>
      </c>
      <c r="V240" s="11">
        <f>tbl_EcommerceSales[[#This Row],[Gross_Sales]]*tbl_EcommerceSales[[#This Row],[Discount]]</f>
        <v>109.9</v>
      </c>
      <c r="W240" s="11">
        <f>tbl_EcommerceSales[[#This Row],[Gross_Sales]]-tbl_EcommerceSales[[#This Row],[Discount_Amount]]</f>
        <v>989.1</v>
      </c>
      <c r="X240" s="11">
        <f>tbl_EcommerceSales[[#This Row],[Quantity]] * _xlfn.XLOOKUP(tbl_EcommerceSales[[#This Row],[Product_ID]], Product_Master!A:A, Product_Master!F:F)</f>
        <v>520</v>
      </c>
      <c r="Y240" s="11">
        <f>tbl_EcommerceSales[[#This Row],[Net_Revenue]]-tbl_EcommerceSales[[#This Row],[Total_Cost]]</f>
        <v>469.1</v>
      </c>
      <c r="Z240" s="9">
        <f>IFERROR(#REF!/tbl_EcommerceSales[[#This Row],[Total_Cost]], 0)</f>
        <v>0</v>
      </c>
      <c r="AA240" t="str">
        <f>TEXT(tbl_EcommerceSales[[#This Row],[Order_Date]],"mmm")</f>
        <v>Jan</v>
      </c>
      <c r="AB240">
        <f>YEAR(tbl_EcommerceSales[[#This Row],[Order_Date]])</f>
        <v>2025</v>
      </c>
      <c r="AC240" t="str">
        <f>IF(tbl_EcommerceSales[[#This Row],[Age]]&lt;18,"Under 18",IF(tbl_EcommerceSales[[#This Row],[Age]]&lt;=25,"18-25",IF(tbl_EcommerceSales[[#This Row],[Age]]&lt;=35,"26-35",IF(tbl_EcommerceSales[[#This Row],[Age]]&lt;=45,"36-45",IF(tbl_EcommerceSales[[#This Row],[Age]]&lt;=55,"46-55","56+")))))</f>
        <v>26-35</v>
      </c>
    </row>
    <row r="241" spans="1:29" x14ac:dyDescent="0.35">
      <c r="A241" t="s">
        <v>649</v>
      </c>
      <c r="B241" s="7">
        <v>45682</v>
      </c>
      <c r="C241" t="s">
        <v>650</v>
      </c>
      <c r="D241" t="s">
        <v>170</v>
      </c>
      <c r="E241" t="s">
        <v>48</v>
      </c>
      <c r="F241">
        <v>29</v>
      </c>
      <c r="G241" t="s">
        <v>211</v>
      </c>
      <c r="H241" t="s">
        <v>72</v>
      </c>
      <c r="I241" t="s">
        <v>62</v>
      </c>
      <c r="J241" t="s">
        <v>63</v>
      </c>
      <c r="K241" t="s">
        <v>42</v>
      </c>
      <c r="L241" t="s">
        <v>43</v>
      </c>
      <c r="M241">
        <v>1</v>
      </c>
      <c r="N241" s="2">
        <v>499</v>
      </c>
      <c r="O241" s="3">
        <v>0.1</v>
      </c>
      <c r="P241" s="2">
        <v>220</v>
      </c>
      <c r="Q241" t="s">
        <v>32</v>
      </c>
      <c r="R241" t="s">
        <v>33</v>
      </c>
      <c r="S241" t="s">
        <v>57</v>
      </c>
      <c r="T241" s="4">
        <v>5</v>
      </c>
      <c r="U241" s="11">
        <f t="shared" si="3"/>
        <v>499</v>
      </c>
      <c r="V241" s="11">
        <f>tbl_EcommerceSales[[#This Row],[Gross_Sales]]*tbl_EcommerceSales[[#This Row],[Discount]]</f>
        <v>49.900000000000006</v>
      </c>
      <c r="W241" s="11">
        <f>tbl_EcommerceSales[[#This Row],[Gross_Sales]]-tbl_EcommerceSales[[#This Row],[Discount_Amount]]</f>
        <v>449.1</v>
      </c>
      <c r="X241" s="11">
        <f>tbl_EcommerceSales[[#This Row],[Quantity]] * _xlfn.XLOOKUP(tbl_EcommerceSales[[#This Row],[Product_ID]], Product_Master!A:A, Product_Master!F:F)</f>
        <v>220</v>
      </c>
      <c r="Y241" s="11">
        <f>tbl_EcommerceSales[[#This Row],[Net_Revenue]]-tbl_EcommerceSales[[#This Row],[Total_Cost]]</f>
        <v>229.10000000000002</v>
      </c>
      <c r="Z241" s="9">
        <f>IFERROR(#REF!/tbl_EcommerceSales[[#This Row],[Total_Cost]], 0)</f>
        <v>0</v>
      </c>
      <c r="AA241" t="str">
        <f>TEXT(tbl_EcommerceSales[[#This Row],[Order_Date]],"mmm")</f>
        <v>Jan</v>
      </c>
      <c r="AB241">
        <f>YEAR(tbl_EcommerceSales[[#This Row],[Order_Date]])</f>
        <v>2025</v>
      </c>
      <c r="AC241" t="str">
        <f>IF(tbl_EcommerceSales[[#This Row],[Age]]&lt;18,"Under 18",IF(tbl_EcommerceSales[[#This Row],[Age]]&lt;=25,"18-25",IF(tbl_EcommerceSales[[#This Row],[Age]]&lt;=35,"26-35",IF(tbl_EcommerceSales[[#This Row],[Age]]&lt;=45,"36-45",IF(tbl_EcommerceSales[[#This Row],[Age]]&lt;=55,"46-55","56+")))))</f>
        <v>26-35</v>
      </c>
    </row>
    <row r="242" spans="1:29" x14ac:dyDescent="0.35">
      <c r="A242" t="s">
        <v>651</v>
      </c>
      <c r="B242" s="7">
        <v>45682</v>
      </c>
      <c r="C242" t="s">
        <v>652</v>
      </c>
      <c r="D242" t="s">
        <v>116</v>
      </c>
      <c r="E242" t="s">
        <v>48</v>
      </c>
      <c r="F242">
        <v>32</v>
      </c>
      <c r="G242" t="s">
        <v>107</v>
      </c>
      <c r="H242" t="s">
        <v>39</v>
      </c>
      <c r="I242" t="s">
        <v>236</v>
      </c>
      <c r="J242" t="s">
        <v>237</v>
      </c>
      <c r="K242" t="s">
        <v>82</v>
      </c>
      <c r="L242" t="s">
        <v>238</v>
      </c>
      <c r="M242">
        <v>2</v>
      </c>
      <c r="N242" s="2">
        <v>899</v>
      </c>
      <c r="O242" s="3">
        <v>0.1</v>
      </c>
      <c r="P242" s="2">
        <v>960</v>
      </c>
      <c r="Q242" t="s">
        <v>32</v>
      </c>
      <c r="R242" t="s">
        <v>33</v>
      </c>
      <c r="S242" t="s">
        <v>57</v>
      </c>
      <c r="T242" s="4">
        <v>5</v>
      </c>
      <c r="U242" s="11">
        <f t="shared" si="3"/>
        <v>1798</v>
      </c>
      <c r="V242" s="11">
        <f>tbl_EcommerceSales[[#This Row],[Gross_Sales]]*tbl_EcommerceSales[[#This Row],[Discount]]</f>
        <v>179.8</v>
      </c>
      <c r="W242" s="11">
        <f>tbl_EcommerceSales[[#This Row],[Gross_Sales]]-tbl_EcommerceSales[[#This Row],[Discount_Amount]]</f>
        <v>1618.2</v>
      </c>
      <c r="X242" s="11">
        <f>tbl_EcommerceSales[[#This Row],[Quantity]] * _xlfn.XLOOKUP(tbl_EcommerceSales[[#This Row],[Product_ID]], Product_Master!A:A, Product_Master!F:F)</f>
        <v>960</v>
      </c>
      <c r="Y242" s="11">
        <f>tbl_EcommerceSales[[#This Row],[Net_Revenue]]-tbl_EcommerceSales[[#This Row],[Total_Cost]]</f>
        <v>658.2</v>
      </c>
      <c r="Z242" s="9">
        <f>IFERROR(#REF!/tbl_EcommerceSales[[#This Row],[Total_Cost]], 0)</f>
        <v>0</v>
      </c>
      <c r="AA242" t="str">
        <f>TEXT(tbl_EcommerceSales[[#This Row],[Order_Date]],"mmm")</f>
        <v>Jan</v>
      </c>
      <c r="AB242">
        <f>YEAR(tbl_EcommerceSales[[#This Row],[Order_Date]])</f>
        <v>2025</v>
      </c>
      <c r="AC242" t="str">
        <f>IF(tbl_EcommerceSales[[#This Row],[Age]]&lt;18,"Under 18",IF(tbl_EcommerceSales[[#This Row],[Age]]&lt;=25,"18-25",IF(tbl_EcommerceSales[[#This Row],[Age]]&lt;=35,"26-35",IF(tbl_EcommerceSales[[#This Row],[Age]]&lt;=45,"36-45",IF(tbl_EcommerceSales[[#This Row],[Age]]&lt;=55,"46-55","56+")))))</f>
        <v>26-35</v>
      </c>
    </row>
    <row r="243" spans="1:29" x14ac:dyDescent="0.35">
      <c r="A243" t="s">
        <v>653</v>
      </c>
      <c r="B243" s="7">
        <v>45682</v>
      </c>
      <c r="C243" t="s">
        <v>654</v>
      </c>
      <c r="D243" t="s">
        <v>86</v>
      </c>
      <c r="E243" t="s">
        <v>25</v>
      </c>
      <c r="F243">
        <v>32</v>
      </c>
      <c r="G243" t="s">
        <v>211</v>
      </c>
      <c r="H243" t="s">
        <v>72</v>
      </c>
      <c r="I243" t="s">
        <v>67</v>
      </c>
      <c r="J243" t="s">
        <v>68</v>
      </c>
      <c r="K243" t="s">
        <v>42</v>
      </c>
      <c r="L243" t="s">
        <v>43</v>
      </c>
      <c r="M243">
        <v>1</v>
      </c>
      <c r="N243" s="2">
        <v>799</v>
      </c>
      <c r="O243" s="3">
        <v>0.15</v>
      </c>
      <c r="P243" s="2">
        <v>360</v>
      </c>
      <c r="Q243" t="s">
        <v>44</v>
      </c>
      <c r="R243" t="s">
        <v>33</v>
      </c>
      <c r="S243" t="s">
        <v>34</v>
      </c>
      <c r="T243" s="4">
        <v>4</v>
      </c>
      <c r="U243" s="11">
        <f t="shared" si="3"/>
        <v>799</v>
      </c>
      <c r="V243" s="11">
        <f>tbl_EcommerceSales[[#This Row],[Gross_Sales]]*tbl_EcommerceSales[[#This Row],[Discount]]</f>
        <v>119.85</v>
      </c>
      <c r="W243" s="11">
        <f>tbl_EcommerceSales[[#This Row],[Gross_Sales]]-tbl_EcommerceSales[[#This Row],[Discount_Amount]]</f>
        <v>679.15</v>
      </c>
      <c r="X243" s="11">
        <f>tbl_EcommerceSales[[#This Row],[Quantity]] * _xlfn.XLOOKUP(tbl_EcommerceSales[[#This Row],[Product_ID]], Product_Master!A:A, Product_Master!F:F)</f>
        <v>360</v>
      </c>
      <c r="Y243" s="11">
        <f>tbl_EcommerceSales[[#This Row],[Net_Revenue]]-tbl_EcommerceSales[[#This Row],[Total_Cost]]</f>
        <v>319.14999999999998</v>
      </c>
      <c r="Z243" s="9">
        <f>IFERROR(#REF!/tbl_EcommerceSales[[#This Row],[Total_Cost]], 0)</f>
        <v>0</v>
      </c>
      <c r="AA243" t="str">
        <f>TEXT(tbl_EcommerceSales[[#This Row],[Order_Date]],"mmm")</f>
        <v>Jan</v>
      </c>
      <c r="AB243">
        <f>YEAR(tbl_EcommerceSales[[#This Row],[Order_Date]])</f>
        <v>2025</v>
      </c>
      <c r="AC243" t="str">
        <f>IF(tbl_EcommerceSales[[#This Row],[Age]]&lt;18,"Under 18",IF(tbl_EcommerceSales[[#This Row],[Age]]&lt;=25,"18-25",IF(tbl_EcommerceSales[[#This Row],[Age]]&lt;=35,"26-35",IF(tbl_EcommerceSales[[#This Row],[Age]]&lt;=45,"36-45",IF(tbl_EcommerceSales[[#This Row],[Age]]&lt;=55,"46-55","56+")))))</f>
        <v>26-35</v>
      </c>
    </row>
    <row r="244" spans="1:29" x14ac:dyDescent="0.35">
      <c r="A244" t="s">
        <v>655</v>
      </c>
      <c r="B244" s="7">
        <v>45683</v>
      </c>
      <c r="C244" t="s">
        <v>656</v>
      </c>
      <c r="D244" t="s">
        <v>139</v>
      </c>
      <c r="E244" t="s">
        <v>25</v>
      </c>
      <c r="F244">
        <v>25</v>
      </c>
      <c r="G244" t="s">
        <v>71</v>
      </c>
      <c r="H244" t="s">
        <v>72</v>
      </c>
      <c r="I244" t="s">
        <v>62</v>
      </c>
      <c r="J244" t="s">
        <v>63</v>
      </c>
      <c r="K244" t="s">
        <v>42</v>
      </c>
      <c r="L244" t="s">
        <v>43</v>
      </c>
      <c r="M244">
        <v>1</v>
      </c>
      <c r="N244" s="2">
        <v>499</v>
      </c>
      <c r="O244" s="3">
        <v>0.15</v>
      </c>
      <c r="P244" s="2">
        <v>220</v>
      </c>
      <c r="Q244" t="s">
        <v>123</v>
      </c>
      <c r="R244" t="s">
        <v>33</v>
      </c>
      <c r="S244" t="s">
        <v>34</v>
      </c>
      <c r="T244" s="4">
        <v>4</v>
      </c>
      <c r="U244" s="11">
        <f t="shared" si="3"/>
        <v>499</v>
      </c>
      <c r="V244" s="11">
        <f>tbl_EcommerceSales[[#This Row],[Gross_Sales]]*tbl_EcommerceSales[[#This Row],[Discount]]</f>
        <v>74.849999999999994</v>
      </c>
      <c r="W244" s="11">
        <f>tbl_EcommerceSales[[#This Row],[Gross_Sales]]-tbl_EcommerceSales[[#This Row],[Discount_Amount]]</f>
        <v>424.15</v>
      </c>
      <c r="X244" s="11">
        <f>tbl_EcommerceSales[[#This Row],[Quantity]] * _xlfn.XLOOKUP(tbl_EcommerceSales[[#This Row],[Product_ID]], Product_Master!A:A, Product_Master!F:F)</f>
        <v>220</v>
      </c>
      <c r="Y244" s="11">
        <f>tbl_EcommerceSales[[#This Row],[Net_Revenue]]-tbl_EcommerceSales[[#This Row],[Total_Cost]]</f>
        <v>204.14999999999998</v>
      </c>
      <c r="Z244" s="9">
        <f>IFERROR(#REF!/tbl_EcommerceSales[[#This Row],[Total_Cost]], 0)</f>
        <v>0</v>
      </c>
      <c r="AA244" t="str">
        <f>TEXT(tbl_EcommerceSales[[#This Row],[Order_Date]],"mmm")</f>
        <v>Jan</v>
      </c>
      <c r="AB244">
        <f>YEAR(tbl_EcommerceSales[[#This Row],[Order_Date]])</f>
        <v>2025</v>
      </c>
      <c r="AC244" t="str">
        <f>IF(tbl_EcommerceSales[[#This Row],[Age]]&lt;18,"Under 18",IF(tbl_EcommerceSales[[#This Row],[Age]]&lt;=25,"18-25",IF(tbl_EcommerceSales[[#This Row],[Age]]&lt;=35,"26-35",IF(tbl_EcommerceSales[[#This Row],[Age]]&lt;=45,"36-45",IF(tbl_EcommerceSales[[#This Row],[Age]]&lt;=55,"46-55","56+")))))</f>
        <v>18-25</v>
      </c>
    </row>
    <row r="245" spans="1:29" x14ac:dyDescent="0.35">
      <c r="A245" t="s">
        <v>657</v>
      </c>
      <c r="B245" s="7">
        <v>45683</v>
      </c>
      <c r="C245" t="s">
        <v>658</v>
      </c>
      <c r="D245" t="s">
        <v>66</v>
      </c>
      <c r="E245" t="s">
        <v>25</v>
      </c>
      <c r="F245">
        <v>22</v>
      </c>
      <c r="G245" t="s">
        <v>103</v>
      </c>
      <c r="H245" t="s">
        <v>27</v>
      </c>
      <c r="I245" t="s">
        <v>111</v>
      </c>
      <c r="J245" t="s">
        <v>112</v>
      </c>
      <c r="K245" t="s">
        <v>55</v>
      </c>
      <c r="L245" t="s">
        <v>113</v>
      </c>
      <c r="M245">
        <v>1</v>
      </c>
      <c r="N245" s="2">
        <v>1799</v>
      </c>
      <c r="O245" s="3">
        <v>0.1</v>
      </c>
      <c r="P245" s="2">
        <v>950</v>
      </c>
      <c r="Q245" t="s">
        <v>32</v>
      </c>
      <c r="R245" t="s">
        <v>33</v>
      </c>
      <c r="S245" t="s">
        <v>34</v>
      </c>
      <c r="T245" s="4">
        <v>3</v>
      </c>
      <c r="U245" s="11">
        <f t="shared" si="3"/>
        <v>1799</v>
      </c>
      <c r="V245" s="11">
        <f>tbl_EcommerceSales[[#This Row],[Gross_Sales]]*tbl_EcommerceSales[[#This Row],[Discount]]</f>
        <v>179.9</v>
      </c>
      <c r="W245" s="11">
        <f>tbl_EcommerceSales[[#This Row],[Gross_Sales]]-tbl_EcommerceSales[[#This Row],[Discount_Amount]]</f>
        <v>1619.1</v>
      </c>
      <c r="X245" s="11">
        <f>tbl_EcommerceSales[[#This Row],[Quantity]] * _xlfn.XLOOKUP(tbl_EcommerceSales[[#This Row],[Product_ID]], Product_Master!A:A, Product_Master!F:F)</f>
        <v>950</v>
      </c>
      <c r="Y245" s="11">
        <f>tbl_EcommerceSales[[#This Row],[Net_Revenue]]-tbl_EcommerceSales[[#This Row],[Total_Cost]]</f>
        <v>669.09999999999991</v>
      </c>
      <c r="Z245" s="9">
        <f>IFERROR(#REF!/tbl_EcommerceSales[[#This Row],[Total_Cost]], 0)</f>
        <v>0</v>
      </c>
      <c r="AA245" t="str">
        <f>TEXT(tbl_EcommerceSales[[#This Row],[Order_Date]],"mmm")</f>
        <v>Jan</v>
      </c>
      <c r="AB245">
        <f>YEAR(tbl_EcommerceSales[[#This Row],[Order_Date]])</f>
        <v>2025</v>
      </c>
      <c r="AC245" t="str">
        <f>IF(tbl_EcommerceSales[[#This Row],[Age]]&lt;18,"Under 18",IF(tbl_EcommerceSales[[#This Row],[Age]]&lt;=25,"18-25",IF(tbl_EcommerceSales[[#This Row],[Age]]&lt;=35,"26-35",IF(tbl_EcommerceSales[[#This Row],[Age]]&lt;=45,"36-45",IF(tbl_EcommerceSales[[#This Row],[Age]]&lt;=55,"46-55","56+")))))</f>
        <v>18-25</v>
      </c>
    </row>
    <row r="246" spans="1:29" x14ac:dyDescent="0.35">
      <c r="A246" t="s">
        <v>659</v>
      </c>
      <c r="B246" s="7">
        <v>45683</v>
      </c>
      <c r="C246" t="s">
        <v>660</v>
      </c>
      <c r="D246" t="s">
        <v>116</v>
      </c>
      <c r="E246" t="s">
        <v>25</v>
      </c>
      <c r="F246">
        <v>51</v>
      </c>
      <c r="G246" t="s">
        <v>211</v>
      </c>
      <c r="H246" t="s">
        <v>72</v>
      </c>
      <c r="I246" t="s">
        <v>276</v>
      </c>
      <c r="J246" t="s">
        <v>277</v>
      </c>
      <c r="K246" t="s">
        <v>30</v>
      </c>
      <c r="L246" t="s">
        <v>278</v>
      </c>
      <c r="M246">
        <v>3</v>
      </c>
      <c r="N246" s="2">
        <v>1599</v>
      </c>
      <c r="O246" s="3">
        <v>0.1</v>
      </c>
      <c r="P246" s="2">
        <v>2550</v>
      </c>
      <c r="Q246" t="s">
        <v>156</v>
      </c>
      <c r="R246" t="s">
        <v>162</v>
      </c>
      <c r="S246" t="s">
        <v>34</v>
      </c>
      <c r="T246" s="4"/>
      <c r="U246" s="11">
        <f t="shared" si="3"/>
        <v>4797</v>
      </c>
      <c r="V246" s="11">
        <f>tbl_EcommerceSales[[#This Row],[Gross_Sales]]*tbl_EcommerceSales[[#This Row],[Discount]]</f>
        <v>479.70000000000005</v>
      </c>
      <c r="W246" s="11">
        <f>tbl_EcommerceSales[[#This Row],[Gross_Sales]]-tbl_EcommerceSales[[#This Row],[Discount_Amount]]</f>
        <v>4317.3</v>
      </c>
      <c r="X246" s="11">
        <f>tbl_EcommerceSales[[#This Row],[Quantity]] * _xlfn.XLOOKUP(tbl_EcommerceSales[[#This Row],[Product_ID]], Product_Master!A:A, Product_Master!F:F)</f>
        <v>2550</v>
      </c>
      <c r="Y246" s="11">
        <f>tbl_EcommerceSales[[#This Row],[Net_Revenue]]-tbl_EcommerceSales[[#This Row],[Total_Cost]]</f>
        <v>1767.3000000000002</v>
      </c>
      <c r="Z246" s="9">
        <f>IFERROR(#REF!/tbl_EcommerceSales[[#This Row],[Total_Cost]], 0)</f>
        <v>0</v>
      </c>
      <c r="AA246" t="str">
        <f>TEXT(tbl_EcommerceSales[[#This Row],[Order_Date]],"mmm")</f>
        <v>Jan</v>
      </c>
      <c r="AB246">
        <f>YEAR(tbl_EcommerceSales[[#This Row],[Order_Date]])</f>
        <v>2025</v>
      </c>
      <c r="AC246" t="str">
        <f>IF(tbl_EcommerceSales[[#This Row],[Age]]&lt;18,"Under 18",IF(tbl_EcommerceSales[[#This Row],[Age]]&lt;=25,"18-25",IF(tbl_EcommerceSales[[#This Row],[Age]]&lt;=35,"26-35",IF(tbl_EcommerceSales[[#This Row],[Age]]&lt;=45,"36-45",IF(tbl_EcommerceSales[[#This Row],[Age]]&lt;=55,"46-55","56+")))))</f>
        <v>46-55</v>
      </c>
    </row>
    <row r="247" spans="1:29" x14ac:dyDescent="0.35">
      <c r="A247" t="s">
        <v>661</v>
      </c>
      <c r="B247" s="7">
        <v>45683</v>
      </c>
      <c r="C247" t="s">
        <v>662</v>
      </c>
      <c r="D247" t="s">
        <v>305</v>
      </c>
      <c r="E247" t="s">
        <v>25</v>
      </c>
      <c r="F247">
        <v>46</v>
      </c>
      <c r="G247" t="s">
        <v>99</v>
      </c>
      <c r="H247" t="s">
        <v>88</v>
      </c>
      <c r="I247" t="s">
        <v>357</v>
      </c>
      <c r="J247" t="s">
        <v>358</v>
      </c>
      <c r="K247" t="s">
        <v>177</v>
      </c>
      <c r="L247" t="s">
        <v>178</v>
      </c>
      <c r="M247">
        <v>3</v>
      </c>
      <c r="N247" s="2">
        <v>999</v>
      </c>
      <c r="O247" s="3">
        <v>0.1</v>
      </c>
      <c r="P247" s="2">
        <v>1560</v>
      </c>
      <c r="Q247" t="s">
        <v>32</v>
      </c>
      <c r="R247" t="s">
        <v>33</v>
      </c>
      <c r="S247" t="s">
        <v>57</v>
      </c>
      <c r="T247" s="4">
        <v>4</v>
      </c>
      <c r="U247" s="11">
        <f t="shared" si="3"/>
        <v>2997</v>
      </c>
      <c r="V247" s="11">
        <f>tbl_EcommerceSales[[#This Row],[Gross_Sales]]*tbl_EcommerceSales[[#This Row],[Discount]]</f>
        <v>299.7</v>
      </c>
      <c r="W247" s="11">
        <f>tbl_EcommerceSales[[#This Row],[Gross_Sales]]-tbl_EcommerceSales[[#This Row],[Discount_Amount]]</f>
        <v>2697.3</v>
      </c>
      <c r="X247" s="11">
        <f>tbl_EcommerceSales[[#This Row],[Quantity]] * _xlfn.XLOOKUP(tbl_EcommerceSales[[#This Row],[Product_ID]], Product_Master!A:A, Product_Master!F:F)</f>
        <v>1560</v>
      </c>
      <c r="Y247" s="11">
        <f>tbl_EcommerceSales[[#This Row],[Net_Revenue]]-tbl_EcommerceSales[[#This Row],[Total_Cost]]</f>
        <v>1137.3000000000002</v>
      </c>
      <c r="Z247" s="9">
        <f>IFERROR(#REF!/tbl_EcommerceSales[[#This Row],[Total_Cost]], 0)</f>
        <v>0</v>
      </c>
      <c r="AA247" t="str">
        <f>TEXT(tbl_EcommerceSales[[#This Row],[Order_Date]],"mmm")</f>
        <v>Jan</v>
      </c>
      <c r="AB247">
        <f>YEAR(tbl_EcommerceSales[[#This Row],[Order_Date]])</f>
        <v>2025</v>
      </c>
      <c r="AC247" t="str">
        <f>IF(tbl_EcommerceSales[[#This Row],[Age]]&lt;18,"Under 18",IF(tbl_EcommerceSales[[#This Row],[Age]]&lt;=25,"18-25",IF(tbl_EcommerceSales[[#This Row],[Age]]&lt;=35,"26-35",IF(tbl_EcommerceSales[[#This Row],[Age]]&lt;=45,"36-45",IF(tbl_EcommerceSales[[#This Row],[Age]]&lt;=55,"46-55","56+")))))</f>
        <v>46-55</v>
      </c>
    </row>
    <row r="248" spans="1:29" x14ac:dyDescent="0.35">
      <c r="A248" t="s">
        <v>663</v>
      </c>
      <c r="B248" s="7">
        <v>45683</v>
      </c>
      <c r="C248" t="s">
        <v>664</v>
      </c>
      <c r="D248" t="s">
        <v>216</v>
      </c>
      <c r="E248" t="s">
        <v>25</v>
      </c>
      <c r="F248">
        <v>36</v>
      </c>
      <c r="G248" t="s">
        <v>174</v>
      </c>
      <c r="H248" t="s">
        <v>39</v>
      </c>
      <c r="I248" t="s">
        <v>117</v>
      </c>
      <c r="J248" t="s">
        <v>118</v>
      </c>
      <c r="K248" t="s">
        <v>82</v>
      </c>
      <c r="L248" t="s">
        <v>119</v>
      </c>
      <c r="M248">
        <v>1</v>
      </c>
      <c r="N248" s="2">
        <v>3299</v>
      </c>
      <c r="O248" s="3">
        <v>0.05</v>
      </c>
      <c r="P248" s="2">
        <v>2100</v>
      </c>
      <c r="Q248" t="s">
        <v>32</v>
      </c>
      <c r="R248" t="s">
        <v>33</v>
      </c>
      <c r="S248" t="s">
        <v>57</v>
      </c>
      <c r="T248" s="4">
        <v>5</v>
      </c>
      <c r="U248" s="11">
        <f t="shared" si="3"/>
        <v>3299</v>
      </c>
      <c r="V248" s="11">
        <f>tbl_EcommerceSales[[#This Row],[Gross_Sales]]*tbl_EcommerceSales[[#This Row],[Discount]]</f>
        <v>164.95000000000002</v>
      </c>
      <c r="W248" s="11">
        <f>tbl_EcommerceSales[[#This Row],[Gross_Sales]]-tbl_EcommerceSales[[#This Row],[Discount_Amount]]</f>
        <v>3134.05</v>
      </c>
      <c r="X248" s="11">
        <f>tbl_EcommerceSales[[#This Row],[Quantity]] * _xlfn.XLOOKUP(tbl_EcommerceSales[[#This Row],[Product_ID]], Product_Master!A:A, Product_Master!F:F)</f>
        <v>2100</v>
      </c>
      <c r="Y248" s="11">
        <f>tbl_EcommerceSales[[#This Row],[Net_Revenue]]-tbl_EcommerceSales[[#This Row],[Total_Cost]]</f>
        <v>1034.0500000000002</v>
      </c>
      <c r="Z248" s="9">
        <f>IFERROR(#REF!/tbl_EcommerceSales[[#This Row],[Total_Cost]], 0)</f>
        <v>0</v>
      </c>
      <c r="AA248" t="str">
        <f>TEXT(tbl_EcommerceSales[[#This Row],[Order_Date]],"mmm")</f>
        <v>Jan</v>
      </c>
      <c r="AB248">
        <f>YEAR(tbl_EcommerceSales[[#This Row],[Order_Date]])</f>
        <v>2025</v>
      </c>
      <c r="AC248" t="str">
        <f>IF(tbl_EcommerceSales[[#This Row],[Age]]&lt;18,"Under 18",IF(tbl_EcommerceSales[[#This Row],[Age]]&lt;=25,"18-25",IF(tbl_EcommerceSales[[#This Row],[Age]]&lt;=35,"26-35",IF(tbl_EcommerceSales[[#This Row],[Age]]&lt;=45,"36-45",IF(tbl_EcommerceSales[[#This Row],[Age]]&lt;=55,"46-55","56+")))))</f>
        <v>36-45</v>
      </c>
    </row>
    <row r="249" spans="1:29" x14ac:dyDescent="0.35">
      <c r="A249" t="s">
        <v>665</v>
      </c>
      <c r="B249" s="7">
        <v>45683</v>
      </c>
      <c r="C249" t="s">
        <v>141</v>
      </c>
      <c r="D249" t="s">
        <v>139</v>
      </c>
      <c r="E249" t="s">
        <v>48</v>
      </c>
      <c r="F249">
        <v>18</v>
      </c>
      <c r="G249" t="s">
        <v>99</v>
      </c>
      <c r="H249" t="s">
        <v>88</v>
      </c>
      <c r="I249" t="s">
        <v>294</v>
      </c>
      <c r="J249" t="s">
        <v>295</v>
      </c>
      <c r="K249" t="s">
        <v>91</v>
      </c>
      <c r="L249" t="s">
        <v>296</v>
      </c>
      <c r="M249">
        <v>4</v>
      </c>
      <c r="N249" s="2">
        <v>699</v>
      </c>
      <c r="O249" s="3">
        <v>0.2</v>
      </c>
      <c r="P249" s="2">
        <v>1200</v>
      </c>
      <c r="Q249" t="s">
        <v>32</v>
      </c>
      <c r="R249" t="s">
        <v>33</v>
      </c>
      <c r="S249" t="s">
        <v>34</v>
      </c>
      <c r="T249" s="4">
        <v>4</v>
      </c>
      <c r="U249" s="11">
        <f t="shared" si="3"/>
        <v>2796</v>
      </c>
      <c r="V249" s="11">
        <f>tbl_EcommerceSales[[#This Row],[Gross_Sales]]*tbl_EcommerceSales[[#This Row],[Discount]]</f>
        <v>559.20000000000005</v>
      </c>
      <c r="W249" s="11">
        <f>tbl_EcommerceSales[[#This Row],[Gross_Sales]]-tbl_EcommerceSales[[#This Row],[Discount_Amount]]</f>
        <v>2236.8000000000002</v>
      </c>
      <c r="X249" s="11">
        <f>tbl_EcommerceSales[[#This Row],[Quantity]] * _xlfn.XLOOKUP(tbl_EcommerceSales[[#This Row],[Product_ID]], Product_Master!A:A, Product_Master!F:F)</f>
        <v>1200</v>
      </c>
      <c r="Y249" s="11">
        <f>tbl_EcommerceSales[[#This Row],[Net_Revenue]]-tbl_EcommerceSales[[#This Row],[Total_Cost]]</f>
        <v>1036.8000000000002</v>
      </c>
      <c r="Z249" s="9">
        <f>IFERROR(#REF!/tbl_EcommerceSales[[#This Row],[Total_Cost]], 0)</f>
        <v>0</v>
      </c>
      <c r="AA249" t="str">
        <f>TEXT(tbl_EcommerceSales[[#This Row],[Order_Date]],"mmm")</f>
        <v>Jan</v>
      </c>
      <c r="AB249">
        <f>YEAR(tbl_EcommerceSales[[#This Row],[Order_Date]])</f>
        <v>2025</v>
      </c>
      <c r="AC249" t="str">
        <f>IF(tbl_EcommerceSales[[#This Row],[Age]]&lt;18,"Under 18",IF(tbl_EcommerceSales[[#This Row],[Age]]&lt;=25,"18-25",IF(tbl_EcommerceSales[[#This Row],[Age]]&lt;=35,"26-35",IF(tbl_EcommerceSales[[#This Row],[Age]]&lt;=45,"36-45",IF(tbl_EcommerceSales[[#This Row],[Age]]&lt;=55,"46-55","56+")))))</f>
        <v>18-25</v>
      </c>
    </row>
    <row r="250" spans="1:29" x14ac:dyDescent="0.35">
      <c r="A250" t="s">
        <v>666</v>
      </c>
      <c r="B250" s="7">
        <v>45683</v>
      </c>
      <c r="C250" t="s">
        <v>667</v>
      </c>
      <c r="D250" t="s">
        <v>195</v>
      </c>
      <c r="E250" t="s">
        <v>25</v>
      </c>
      <c r="F250">
        <v>29</v>
      </c>
      <c r="G250" t="s">
        <v>155</v>
      </c>
      <c r="H250" t="s">
        <v>88</v>
      </c>
      <c r="I250" t="s">
        <v>67</v>
      </c>
      <c r="J250" t="s">
        <v>68</v>
      </c>
      <c r="K250" t="s">
        <v>42</v>
      </c>
      <c r="L250" t="s">
        <v>43</v>
      </c>
      <c r="M250">
        <v>1</v>
      </c>
      <c r="N250" s="2">
        <v>799</v>
      </c>
      <c r="O250" s="3">
        <v>0.2</v>
      </c>
      <c r="P250" s="2">
        <v>360</v>
      </c>
      <c r="Q250" t="s">
        <v>319</v>
      </c>
      <c r="R250" t="s">
        <v>33</v>
      </c>
      <c r="S250" t="s">
        <v>57</v>
      </c>
      <c r="T250" s="4">
        <v>5</v>
      </c>
      <c r="U250" s="11">
        <f t="shared" si="3"/>
        <v>799</v>
      </c>
      <c r="V250" s="11">
        <f>tbl_EcommerceSales[[#This Row],[Gross_Sales]]*tbl_EcommerceSales[[#This Row],[Discount]]</f>
        <v>159.80000000000001</v>
      </c>
      <c r="W250" s="11">
        <f>tbl_EcommerceSales[[#This Row],[Gross_Sales]]-tbl_EcommerceSales[[#This Row],[Discount_Amount]]</f>
        <v>639.20000000000005</v>
      </c>
      <c r="X250" s="11">
        <f>tbl_EcommerceSales[[#This Row],[Quantity]] * _xlfn.XLOOKUP(tbl_EcommerceSales[[#This Row],[Product_ID]], Product_Master!A:A, Product_Master!F:F)</f>
        <v>360</v>
      </c>
      <c r="Y250" s="11">
        <f>tbl_EcommerceSales[[#This Row],[Net_Revenue]]-tbl_EcommerceSales[[#This Row],[Total_Cost]]</f>
        <v>279.20000000000005</v>
      </c>
      <c r="Z250" s="9">
        <f>IFERROR(#REF!/tbl_EcommerceSales[[#This Row],[Total_Cost]], 0)</f>
        <v>0</v>
      </c>
      <c r="AA250" t="str">
        <f>TEXT(tbl_EcommerceSales[[#This Row],[Order_Date]],"mmm")</f>
        <v>Jan</v>
      </c>
      <c r="AB250">
        <f>YEAR(tbl_EcommerceSales[[#This Row],[Order_Date]])</f>
        <v>2025</v>
      </c>
      <c r="AC250" t="str">
        <f>IF(tbl_EcommerceSales[[#This Row],[Age]]&lt;18,"Under 18",IF(tbl_EcommerceSales[[#This Row],[Age]]&lt;=25,"18-25",IF(tbl_EcommerceSales[[#This Row],[Age]]&lt;=35,"26-35",IF(tbl_EcommerceSales[[#This Row],[Age]]&lt;=45,"36-45",IF(tbl_EcommerceSales[[#This Row],[Age]]&lt;=55,"46-55","56+")))))</f>
        <v>26-35</v>
      </c>
    </row>
    <row r="251" spans="1:29" x14ac:dyDescent="0.35">
      <c r="A251" t="s">
        <v>668</v>
      </c>
      <c r="B251" s="7">
        <v>45683</v>
      </c>
      <c r="C251" t="s">
        <v>669</v>
      </c>
      <c r="D251" t="s">
        <v>195</v>
      </c>
      <c r="E251" t="s">
        <v>25</v>
      </c>
      <c r="F251">
        <v>18</v>
      </c>
      <c r="G251" t="s">
        <v>107</v>
      </c>
      <c r="H251" t="s">
        <v>39</v>
      </c>
      <c r="I251" t="s">
        <v>241</v>
      </c>
      <c r="J251" t="s">
        <v>242</v>
      </c>
      <c r="K251" t="s">
        <v>42</v>
      </c>
      <c r="L251" t="s">
        <v>243</v>
      </c>
      <c r="M251">
        <v>1</v>
      </c>
      <c r="N251" s="2">
        <v>649</v>
      </c>
      <c r="O251" s="3">
        <v>0.1</v>
      </c>
      <c r="P251" s="2">
        <v>290</v>
      </c>
      <c r="Q251" t="s">
        <v>32</v>
      </c>
      <c r="R251" t="s">
        <v>33</v>
      </c>
      <c r="S251" t="s">
        <v>34</v>
      </c>
      <c r="T251" s="4">
        <v>3</v>
      </c>
      <c r="U251" s="11">
        <f t="shared" si="3"/>
        <v>649</v>
      </c>
      <c r="V251" s="11">
        <f>tbl_EcommerceSales[[#This Row],[Gross_Sales]]*tbl_EcommerceSales[[#This Row],[Discount]]</f>
        <v>64.900000000000006</v>
      </c>
      <c r="W251" s="11">
        <f>tbl_EcommerceSales[[#This Row],[Gross_Sales]]-tbl_EcommerceSales[[#This Row],[Discount_Amount]]</f>
        <v>584.1</v>
      </c>
      <c r="X251" s="11">
        <f>tbl_EcommerceSales[[#This Row],[Quantity]] * _xlfn.XLOOKUP(tbl_EcommerceSales[[#This Row],[Product_ID]], Product_Master!A:A, Product_Master!F:F)</f>
        <v>290</v>
      </c>
      <c r="Y251" s="11">
        <f>tbl_EcommerceSales[[#This Row],[Net_Revenue]]-tbl_EcommerceSales[[#This Row],[Total_Cost]]</f>
        <v>294.10000000000002</v>
      </c>
      <c r="Z251" s="9">
        <f>IFERROR(#REF!/tbl_EcommerceSales[[#This Row],[Total_Cost]], 0)</f>
        <v>0</v>
      </c>
      <c r="AA251" t="str">
        <f>TEXT(tbl_EcommerceSales[[#This Row],[Order_Date]],"mmm")</f>
        <v>Jan</v>
      </c>
      <c r="AB251">
        <f>YEAR(tbl_EcommerceSales[[#This Row],[Order_Date]])</f>
        <v>2025</v>
      </c>
      <c r="AC251" t="str">
        <f>IF(tbl_EcommerceSales[[#This Row],[Age]]&lt;18,"Under 18",IF(tbl_EcommerceSales[[#This Row],[Age]]&lt;=25,"18-25",IF(tbl_EcommerceSales[[#This Row],[Age]]&lt;=35,"26-35",IF(tbl_EcommerceSales[[#This Row],[Age]]&lt;=45,"36-45",IF(tbl_EcommerceSales[[#This Row],[Age]]&lt;=55,"46-55","56+")))))</f>
        <v>18-25</v>
      </c>
    </row>
    <row r="252" spans="1:29" x14ac:dyDescent="0.35">
      <c r="A252" t="s">
        <v>670</v>
      </c>
      <c r="B252" s="7">
        <v>45684</v>
      </c>
      <c r="C252" t="s">
        <v>671</v>
      </c>
      <c r="D252" t="s">
        <v>227</v>
      </c>
      <c r="E252" t="s">
        <v>25</v>
      </c>
      <c r="F252">
        <v>28</v>
      </c>
      <c r="G252" t="s">
        <v>103</v>
      </c>
      <c r="H252" t="s">
        <v>27</v>
      </c>
      <c r="I252" t="s">
        <v>53</v>
      </c>
      <c r="J252" t="s">
        <v>54</v>
      </c>
      <c r="K252" t="s">
        <v>55</v>
      </c>
      <c r="L252" t="s">
        <v>56</v>
      </c>
      <c r="M252">
        <v>2</v>
      </c>
      <c r="N252" s="2">
        <v>799</v>
      </c>
      <c r="O252" s="3">
        <v>0</v>
      </c>
      <c r="P252" s="2">
        <v>780</v>
      </c>
      <c r="Q252" t="s">
        <v>76</v>
      </c>
      <c r="R252" t="s">
        <v>93</v>
      </c>
      <c r="S252" t="s">
        <v>57</v>
      </c>
      <c r="T252" s="4">
        <v>4</v>
      </c>
      <c r="U252" s="11">
        <f t="shared" si="3"/>
        <v>1598</v>
      </c>
      <c r="V252" s="11">
        <f>tbl_EcommerceSales[[#This Row],[Gross_Sales]]*tbl_EcommerceSales[[#This Row],[Discount]]</f>
        <v>0</v>
      </c>
      <c r="W252" s="11">
        <f>tbl_EcommerceSales[[#This Row],[Gross_Sales]]-tbl_EcommerceSales[[#This Row],[Discount_Amount]]</f>
        <v>1598</v>
      </c>
      <c r="X252" s="11">
        <f>tbl_EcommerceSales[[#This Row],[Quantity]] * _xlfn.XLOOKUP(tbl_EcommerceSales[[#This Row],[Product_ID]], Product_Master!A:A, Product_Master!F:F)</f>
        <v>780</v>
      </c>
      <c r="Y252" s="11">
        <f>tbl_EcommerceSales[[#This Row],[Net_Revenue]]-tbl_EcommerceSales[[#This Row],[Total_Cost]]</f>
        <v>818</v>
      </c>
      <c r="Z252" s="9">
        <f>IFERROR(#REF!/tbl_EcommerceSales[[#This Row],[Total_Cost]], 0)</f>
        <v>0</v>
      </c>
      <c r="AA252" t="str">
        <f>TEXT(tbl_EcommerceSales[[#This Row],[Order_Date]],"mmm")</f>
        <v>Jan</v>
      </c>
      <c r="AB252">
        <f>YEAR(tbl_EcommerceSales[[#This Row],[Order_Date]])</f>
        <v>2025</v>
      </c>
      <c r="AC252" t="str">
        <f>IF(tbl_EcommerceSales[[#This Row],[Age]]&lt;18,"Under 18",IF(tbl_EcommerceSales[[#This Row],[Age]]&lt;=25,"18-25",IF(tbl_EcommerceSales[[#This Row],[Age]]&lt;=35,"26-35",IF(tbl_EcommerceSales[[#This Row],[Age]]&lt;=45,"36-45",IF(tbl_EcommerceSales[[#This Row],[Age]]&lt;=55,"46-55","56+")))))</f>
        <v>26-35</v>
      </c>
    </row>
    <row r="253" spans="1:29" x14ac:dyDescent="0.35">
      <c r="A253" t="s">
        <v>672</v>
      </c>
      <c r="B253" s="7">
        <v>45684</v>
      </c>
      <c r="C253" t="s">
        <v>673</v>
      </c>
      <c r="D253" t="s">
        <v>189</v>
      </c>
      <c r="E253" t="s">
        <v>25</v>
      </c>
      <c r="F253">
        <v>23</v>
      </c>
      <c r="G253" t="s">
        <v>103</v>
      </c>
      <c r="H253" t="s">
        <v>27</v>
      </c>
      <c r="I253" t="s">
        <v>338</v>
      </c>
      <c r="J253" t="s">
        <v>339</v>
      </c>
      <c r="K253" t="s">
        <v>55</v>
      </c>
      <c r="L253" t="s">
        <v>56</v>
      </c>
      <c r="M253">
        <v>2</v>
      </c>
      <c r="N253" s="2">
        <v>1499</v>
      </c>
      <c r="O253" s="3">
        <v>0.25</v>
      </c>
      <c r="P253" s="2">
        <v>1560</v>
      </c>
      <c r="Q253" t="s">
        <v>123</v>
      </c>
      <c r="R253" t="s">
        <v>33</v>
      </c>
      <c r="S253" t="s">
        <v>57</v>
      </c>
      <c r="T253" s="4">
        <v>4</v>
      </c>
      <c r="U253" s="11">
        <f t="shared" si="3"/>
        <v>2998</v>
      </c>
      <c r="V253" s="11">
        <f>tbl_EcommerceSales[[#This Row],[Gross_Sales]]*tbl_EcommerceSales[[#This Row],[Discount]]</f>
        <v>749.5</v>
      </c>
      <c r="W253" s="11">
        <f>tbl_EcommerceSales[[#This Row],[Gross_Sales]]-tbl_EcommerceSales[[#This Row],[Discount_Amount]]</f>
        <v>2248.5</v>
      </c>
      <c r="X253" s="11">
        <f>tbl_EcommerceSales[[#This Row],[Quantity]] * _xlfn.XLOOKUP(tbl_EcommerceSales[[#This Row],[Product_ID]], Product_Master!A:A, Product_Master!F:F)</f>
        <v>1560</v>
      </c>
      <c r="Y253" s="11">
        <f>tbl_EcommerceSales[[#This Row],[Net_Revenue]]-tbl_EcommerceSales[[#This Row],[Total_Cost]]</f>
        <v>688.5</v>
      </c>
      <c r="Z253" s="9">
        <f>IFERROR(#REF!/tbl_EcommerceSales[[#This Row],[Total_Cost]], 0)</f>
        <v>0</v>
      </c>
      <c r="AA253" t="str">
        <f>TEXT(tbl_EcommerceSales[[#This Row],[Order_Date]],"mmm")</f>
        <v>Jan</v>
      </c>
      <c r="AB253">
        <f>YEAR(tbl_EcommerceSales[[#This Row],[Order_Date]])</f>
        <v>2025</v>
      </c>
      <c r="AC253" t="str">
        <f>IF(tbl_EcommerceSales[[#This Row],[Age]]&lt;18,"Under 18",IF(tbl_EcommerceSales[[#This Row],[Age]]&lt;=25,"18-25",IF(tbl_EcommerceSales[[#This Row],[Age]]&lt;=35,"26-35",IF(tbl_EcommerceSales[[#This Row],[Age]]&lt;=45,"36-45",IF(tbl_EcommerceSales[[#This Row],[Age]]&lt;=55,"46-55","56+")))))</f>
        <v>18-25</v>
      </c>
    </row>
    <row r="254" spans="1:29" x14ac:dyDescent="0.35">
      <c r="A254" t="s">
        <v>674</v>
      </c>
      <c r="B254" s="7">
        <v>45684</v>
      </c>
      <c r="C254" t="s">
        <v>675</v>
      </c>
      <c r="D254" t="s">
        <v>189</v>
      </c>
      <c r="E254" t="s">
        <v>48</v>
      </c>
      <c r="F254">
        <v>32</v>
      </c>
      <c r="G254" t="s">
        <v>122</v>
      </c>
      <c r="H254" t="s">
        <v>72</v>
      </c>
      <c r="I254" t="s">
        <v>165</v>
      </c>
      <c r="J254" t="s">
        <v>166</v>
      </c>
      <c r="K254" t="s">
        <v>42</v>
      </c>
      <c r="L254" t="s">
        <v>167</v>
      </c>
      <c r="M254">
        <v>2</v>
      </c>
      <c r="N254" s="2">
        <v>1799</v>
      </c>
      <c r="O254" s="3">
        <v>0.2</v>
      </c>
      <c r="P254" s="2">
        <v>1800</v>
      </c>
      <c r="Q254" t="s">
        <v>32</v>
      </c>
      <c r="R254" t="s">
        <v>33</v>
      </c>
      <c r="S254" t="s">
        <v>34</v>
      </c>
      <c r="T254" s="4">
        <v>4</v>
      </c>
      <c r="U254" s="11">
        <f t="shared" si="3"/>
        <v>3598</v>
      </c>
      <c r="V254" s="11">
        <f>tbl_EcommerceSales[[#This Row],[Gross_Sales]]*tbl_EcommerceSales[[#This Row],[Discount]]</f>
        <v>719.6</v>
      </c>
      <c r="W254" s="11">
        <f>tbl_EcommerceSales[[#This Row],[Gross_Sales]]-tbl_EcommerceSales[[#This Row],[Discount_Amount]]</f>
        <v>2878.4</v>
      </c>
      <c r="X254" s="11">
        <f>tbl_EcommerceSales[[#This Row],[Quantity]] * _xlfn.XLOOKUP(tbl_EcommerceSales[[#This Row],[Product_ID]], Product_Master!A:A, Product_Master!F:F)</f>
        <v>1800</v>
      </c>
      <c r="Y254" s="11">
        <f>tbl_EcommerceSales[[#This Row],[Net_Revenue]]-tbl_EcommerceSales[[#This Row],[Total_Cost]]</f>
        <v>1078.4000000000001</v>
      </c>
      <c r="Z254" s="9">
        <f>IFERROR(#REF!/tbl_EcommerceSales[[#This Row],[Total_Cost]], 0)</f>
        <v>0</v>
      </c>
      <c r="AA254" t="str">
        <f>TEXT(tbl_EcommerceSales[[#This Row],[Order_Date]],"mmm")</f>
        <v>Jan</v>
      </c>
      <c r="AB254">
        <f>YEAR(tbl_EcommerceSales[[#This Row],[Order_Date]])</f>
        <v>2025</v>
      </c>
      <c r="AC254" t="str">
        <f>IF(tbl_EcommerceSales[[#This Row],[Age]]&lt;18,"Under 18",IF(tbl_EcommerceSales[[#This Row],[Age]]&lt;=25,"18-25",IF(tbl_EcommerceSales[[#This Row],[Age]]&lt;=35,"26-35",IF(tbl_EcommerceSales[[#This Row],[Age]]&lt;=45,"36-45",IF(tbl_EcommerceSales[[#This Row],[Age]]&lt;=55,"46-55","56+")))))</f>
        <v>26-35</v>
      </c>
    </row>
    <row r="255" spans="1:29" x14ac:dyDescent="0.35">
      <c r="A255" t="s">
        <v>676</v>
      </c>
      <c r="B255" s="7">
        <v>45684</v>
      </c>
      <c r="C255" t="s">
        <v>677</v>
      </c>
      <c r="D255" t="s">
        <v>312</v>
      </c>
      <c r="E255" t="s">
        <v>25</v>
      </c>
      <c r="F255">
        <v>22</v>
      </c>
      <c r="G255" t="s">
        <v>52</v>
      </c>
      <c r="H255" t="s">
        <v>27</v>
      </c>
      <c r="I255" t="s">
        <v>175</v>
      </c>
      <c r="J255" t="s">
        <v>176</v>
      </c>
      <c r="K255" t="s">
        <v>177</v>
      </c>
      <c r="L255" t="s">
        <v>178</v>
      </c>
      <c r="M255">
        <v>1</v>
      </c>
      <c r="N255" s="2">
        <v>699</v>
      </c>
      <c r="O255" s="3">
        <v>0.2</v>
      </c>
      <c r="P255" s="2">
        <v>320</v>
      </c>
      <c r="Q255" t="s">
        <v>156</v>
      </c>
      <c r="R255" t="s">
        <v>93</v>
      </c>
      <c r="S255" t="s">
        <v>34</v>
      </c>
      <c r="T255" s="4">
        <v>3</v>
      </c>
      <c r="U255" s="11">
        <f t="shared" si="3"/>
        <v>699</v>
      </c>
      <c r="V255" s="11">
        <f>tbl_EcommerceSales[[#This Row],[Gross_Sales]]*tbl_EcommerceSales[[#This Row],[Discount]]</f>
        <v>139.80000000000001</v>
      </c>
      <c r="W255" s="11">
        <f>tbl_EcommerceSales[[#This Row],[Gross_Sales]]-tbl_EcommerceSales[[#This Row],[Discount_Amount]]</f>
        <v>559.20000000000005</v>
      </c>
      <c r="X255" s="11">
        <f>tbl_EcommerceSales[[#This Row],[Quantity]] * _xlfn.XLOOKUP(tbl_EcommerceSales[[#This Row],[Product_ID]], Product_Master!A:A, Product_Master!F:F)</f>
        <v>320</v>
      </c>
      <c r="Y255" s="11">
        <f>tbl_EcommerceSales[[#This Row],[Net_Revenue]]-tbl_EcommerceSales[[#This Row],[Total_Cost]]</f>
        <v>239.20000000000005</v>
      </c>
      <c r="Z255" s="9">
        <f>IFERROR(#REF!/tbl_EcommerceSales[[#This Row],[Total_Cost]], 0)</f>
        <v>0</v>
      </c>
      <c r="AA255" t="str">
        <f>TEXT(tbl_EcommerceSales[[#This Row],[Order_Date]],"mmm")</f>
        <v>Jan</v>
      </c>
      <c r="AB255">
        <f>YEAR(tbl_EcommerceSales[[#This Row],[Order_Date]])</f>
        <v>2025</v>
      </c>
      <c r="AC255" t="str">
        <f>IF(tbl_EcommerceSales[[#This Row],[Age]]&lt;18,"Under 18",IF(tbl_EcommerceSales[[#This Row],[Age]]&lt;=25,"18-25",IF(tbl_EcommerceSales[[#This Row],[Age]]&lt;=35,"26-35",IF(tbl_EcommerceSales[[#This Row],[Age]]&lt;=45,"36-45",IF(tbl_EcommerceSales[[#This Row],[Age]]&lt;=55,"46-55","56+")))))</f>
        <v>18-25</v>
      </c>
    </row>
    <row r="256" spans="1:29" x14ac:dyDescent="0.35">
      <c r="A256" t="s">
        <v>678</v>
      </c>
      <c r="B256" s="7">
        <v>45684</v>
      </c>
      <c r="C256" t="s">
        <v>679</v>
      </c>
      <c r="D256" t="s">
        <v>86</v>
      </c>
      <c r="E256" t="s">
        <v>25</v>
      </c>
      <c r="F256">
        <v>33</v>
      </c>
      <c r="G256" t="s">
        <v>270</v>
      </c>
      <c r="H256" t="s">
        <v>72</v>
      </c>
      <c r="I256" t="s">
        <v>175</v>
      </c>
      <c r="J256" t="s">
        <v>176</v>
      </c>
      <c r="K256" t="s">
        <v>177</v>
      </c>
      <c r="L256" t="s">
        <v>178</v>
      </c>
      <c r="M256">
        <v>2</v>
      </c>
      <c r="N256" s="2">
        <v>699</v>
      </c>
      <c r="O256" s="3">
        <v>0.05</v>
      </c>
      <c r="P256" s="2">
        <v>640</v>
      </c>
      <c r="Q256" t="s">
        <v>32</v>
      </c>
      <c r="R256" t="s">
        <v>33</v>
      </c>
      <c r="S256" t="s">
        <v>57</v>
      </c>
      <c r="T256" s="4">
        <v>2</v>
      </c>
      <c r="U256" s="11">
        <f t="shared" si="3"/>
        <v>1398</v>
      </c>
      <c r="V256" s="11">
        <f>tbl_EcommerceSales[[#This Row],[Gross_Sales]]*tbl_EcommerceSales[[#This Row],[Discount]]</f>
        <v>69.900000000000006</v>
      </c>
      <c r="W256" s="11">
        <f>tbl_EcommerceSales[[#This Row],[Gross_Sales]]-tbl_EcommerceSales[[#This Row],[Discount_Amount]]</f>
        <v>1328.1</v>
      </c>
      <c r="X256" s="11">
        <f>tbl_EcommerceSales[[#This Row],[Quantity]] * _xlfn.XLOOKUP(tbl_EcommerceSales[[#This Row],[Product_ID]], Product_Master!A:A, Product_Master!F:F)</f>
        <v>640</v>
      </c>
      <c r="Y256" s="11">
        <f>tbl_EcommerceSales[[#This Row],[Net_Revenue]]-tbl_EcommerceSales[[#This Row],[Total_Cost]]</f>
        <v>688.09999999999991</v>
      </c>
      <c r="Z256" s="9">
        <f>IFERROR(#REF!/tbl_EcommerceSales[[#This Row],[Total_Cost]], 0)</f>
        <v>0</v>
      </c>
      <c r="AA256" t="str">
        <f>TEXT(tbl_EcommerceSales[[#This Row],[Order_Date]],"mmm")</f>
        <v>Jan</v>
      </c>
      <c r="AB256">
        <f>YEAR(tbl_EcommerceSales[[#This Row],[Order_Date]])</f>
        <v>2025</v>
      </c>
      <c r="AC256" t="str">
        <f>IF(tbl_EcommerceSales[[#This Row],[Age]]&lt;18,"Under 18",IF(tbl_EcommerceSales[[#This Row],[Age]]&lt;=25,"18-25",IF(tbl_EcommerceSales[[#This Row],[Age]]&lt;=35,"26-35",IF(tbl_EcommerceSales[[#This Row],[Age]]&lt;=45,"36-45",IF(tbl_EcommerceSales[[#This Row],[Age]]&lt;=55,"46-55","56+")))))</f>
        <v>26-35</v>
      </c>
    </row>
    <row r="257" spans="1:29" x14ac:dyDescent="0.35">
      <c r="A257" t="s">
        <v>680</v>
      </c>
      <c r="B257" s="7">
        <v>45684</v>
      </c>
      <c r="C257" t="s">
        <v>681</v>
      </c>
      <c r="D257" t="s">
        <v>269</v>
      </c>
      <c r="E257" t="s">
        <v>25</v>
      </c>
      <c r="F257">
        <v>37</v>
      </c>
      <c r="G257" t="s">
        <v>99</v>
      </c>
      <c r="H257" t="s">
        <v>88</v>
      </c>
      <c r="I257" t="s">
        <v>126</v>
      </c>
      <c r="J257" t="s">
        <v>127</v>
      </c>
      <c r="K257" t="s">
        <v>82</v>
      </c>
      <c r="L257" t="s">
        <v>83</v>
      </c>
      <c r="M257">
        <v>3</v>
      </c>
      <c r="N257" s="2">
        <v>1899</v>
      </c>
      <c r="O257" s="3">
        <v>0.05</v>
      </c>
      <c r="P257" s="2">
        <v>3360</v>
      </c>
      <c r="Q257" t="s">
        <v>32</v>
      </c>
      <c r="R257" t="s">
        <v>33</v>
      </c>
      <c r="S257" t="s">
        <v>57</v>
      </c>
      <c r="T257" s="4">
        <v>4</v>
      </c>
      <c r="U257" s="11">
        <f t="shared" si="3"/>
        <v>5697</v>
      </c>
      <c r="V257" s="11">
        <f>tbl_EcommerceSales[[#This Row],[Gross_Sales]]*tbl_EcommerceSales[[#This Row],[Discount]]</f>
        <v>284.85000000000002</v>
      </c>
      <c r="W257" s="11">
        <f>tbl_EcommerceSales[[#This Row],[Gross_Sales]]-tbl_EcommerceSales[[#This Row],[Discount_Amount]]</f>
        <v>5412.15</v>
      </c>
      <c r="X257" s="11">
        <f>tbl_EcommerceSales[[#This Row],[Quantity]] * _xlfn.XLOOKUP(tbl_EcommerceSales[[#This Row],[Product_ID]], Product_Master!A:A, Product_Master!F:F)</f>
        <v>3360</v>
      </c>
      <c r="Y257" s="11">
        <f>tbl_EcommerceSales[[#This Row],[Net_Revenue]]-tbl_EcommerceSales[[#This Row],[Total_Cost]]</f>
        <v>2052.1499999999996</v>
      </c>
      <c r="Z257" s="9">
        <f>IFERROR(#REF!/tbl_EcommerceSales[[#This Row],[Total_Cost]], 0)</f>
        <v>0</v>
      </c>
      <c r="AA257" t="str">
        <f>TEXT(tbl_EcommerceSales[[#This Row],[Order_Date]],"mmm")</f>
        <v>Jan</v>
      </c>
      <c r="AB257">
        <f>YEAR(tbl_EcommerceSales[[#This Row],[Order_Date]])</f>
        <v>2025</v>
      </c>
      <c r="AC257" t="str">
        <f>IF(tbl_EcommerceSales[[#This Row],[Age]]&lt;18,"Under 18",IF(tbl_EcommerceSales[[#This Row],[Age]]&lt;=25,"18-25",IF(tbl_EcommerceSales[[#This Row],[Age]]&lt;=35,"26-35",IF(tbl_EcommerceSales[[#This Row],[Age]]&lt;=45,"36-45",IF(tbl_EcommerceSales[[#This Row],[Age]]&lt;=55,"46-55","56+")))))</f>
        <v>36-45</v>
      </c>
    </row>
    <row r="258" spans="1:29" x14ac:dyDescent="0.35">
      <c r="A258" t="s">
        <v>682</v>
      </c>
      <c r="B258" s="7">
        <v>45684</v>
      </c>
      <c r="C258" t="s">
        <v>683</v>
      </c>
      <c r="D258" t="s">
        <v>139</v>
      </c>
      <c r="E258" t="s">
        <v>48</v>
      </c>
      <c r="F258">
        <v>35</v>
      </c>
      <c r="G258" t="s">
        <v>52</v>
      </c>
      <c r="H258" t="s">
        <v>27</v>
      </c>
      <c r="I258" t="s">
        <v>212</v>
      </c>
      <c r="J258" t="s">
        <v>213</v>
      </c>
      <c r="K258" t="s">
        <v>177</v>
      </c>
      <c r="L258" t="s">
        <v>178</v>
      </c>
      <c r="M258">
        <v>5</v>
      </c>
      <c r="N258" s="2">
        <v>2499</v>
      </c>
      <c r="O258" s="3">
        <v>0.2</v>
      </c>
      <c r="P258" s="2">
        <v>7250</v>
      </c>
      <c r="Q258" t="s">
        <v>44</v>
      </c>
      <c r="R258" t="s">
        <v>33</v>
      </c>
      <c r="S258" t="s">
        <v>57</v>
      </c>
      <c r="T258" s="4">
        <v>5</v>
      </c>
      <c r="U258" s="11">
        <f t="shared" ref="U258:U321" si="4">M258*N258</f>
        <v>12495</v>
      </c>
      <c r="V258" s="11">
        <f>tbl_EcommerceSales[[#This Row],[Gross_Sales]]*tbl_EcommerceSales[[#This Row],[Discount]]</f>
        <v>2499</v>
      </c>
      <c r="W258" s="11">
        <f>tbl_EcommerceSales[[#This Row],[Gross_Sales]]-tbl_EcommerceSales[[#This Row],[Discount_Amount]]</f>
        <v>9996</v>
      </c>
      <c r="X258" s="11">
        <f>tbl_EcommerceSales[[#This Row],[Quantity]] * _xlfn.XLOOKUP(tbl_EcommerceSales[[#This Row],[Product_ID]], Product_Master!A:A, Product_Master!F:F)</f>
        <v>7250</v>
      </c>
      <c r="Y258" s="11">
        <f>tbl_EcommerceSales[[#This Row],[Net_Revenue]]-tbl_EcommerceSales[[#This Row],[Total_Cost]]</f>
        <v>2746</v>
      </c>
      <c r="Z258" s="9">
        <f>IFERROR(#REF!/tbl_EcommerceSales[[#This Row],[Total_Cost]], 0)</f>
        <v>0</v>
      </c>
      <c r="AA258" t="str">
        <f>TEXT(tbl_EcommerceSales[[#This Row],[Order_Date]],"mmm")</f>
        <v>Jan</v>
      </c>
      <c r="AB258">
        <f>YEAR(tbl_EcommerceSales[[#This Row],[Order_Date]])</f>
        <v>2025</v>
      </c>
      <c r="AC258" t="str">
        <f>IF(tbl_EcommerceSales[[#This Row],[Age]]&lt;18,"Under 18",IF(tbl_EcommerceSales[[#This Row],[Age]]&lt;=25,"18-25",IF(tbl_EcommerceSales[[#This Row],[Age]]&lt;=35,"26-35",IF(tbl_EcommerceSales[[#This Row],[Age]]&lt;=45,"36-45",IF(tbl_EcommerceSales[[#This Row],[Age]]&lt;=55,"46-55","56+")))))</f>
        <v>26-35</v>
      </c>
    </row>
    <row r="259" spans="1:29" x14ac:dyDescent="0.35">
      <c r="A259" t="s">
        <v>684</v>
      </c>
      <c r="B259" s="7">
        <v>45685</v>
      </c>
      <c r="C259" t="s">
        <v>685</v>
      </c>
      <c r="D259" t="s">
        <v>151</v>
      </c>
      <c r="E259" t="s">
        <v>25</v>
      </c>
      <c r="F259">
        <v>47</v>
      </c>
      <c r="G259" t="s">
        <v>107</v>
      </c>
      <c r="H259" t="s">
        <v>39</v>
      </c>
      <c r="I259" t="s">
        <v>73</v>
      </c>
      <c r="J259" t="s">
        <v>74</v>
      </c>
      <c r="K259" t="s">
        <v>55</v>
      </c>
      <c r="L259" t="s">
        <v>75</v>
      </c>
      <c r="M259">
        <v>2</v>
      </c>
      <c r="N259" s="2">
        <v>2899</v>
      </c>
      <c r="O259" s="3">
        <v>0</v>
      </c>
      <c r="P259" s="2">
        <v>3400</v>
      </c>
      <c r="Q259" t="s">
        <v>32</v>
      </c>
      <c r="R259" t="s">
        <v>33</v>
      </c>
      <c r="S259" t="s">
        <v>57</v>
      </c>
      <c r="T259" s="4">
        <v>5</v>
      </c>
      <c r="U259" s="11">
        <f t="shared" si="4"/>
        <v>5798</v>
      </c>
      <c r="V259" s="11">
        <f>tbl_EcommerceSales[[#This Row],[Gross_Sales]]*tbl_EcommerceSales[[#This Row],[Discount]]</f>
        <v>0</v>
      </c>
      <c r="W259" s="11">
        <f>tbl_EcommerceSales[[#This Row],[Gross_Sales]]-tbl_EcommerceSales[[#This Row],[Discount_Amount]]</f>
        <v>5798</v>
      </c>
      <c r="X259" s="11">
        <f>tbl_EcommerceSales[[#This Row],[Quantity]] * _xlfn.XLOOKUP(tbl_EcommerceSales[[#This Row],[Product_ID]], Product_Master!A:A, Product_Master!F:F)</f>
        <v>3400</v>
      </c>
      <c r="Y259" s="11">
        <f>tbl_EcommerceSales[[#This Row],[Net_Revenue]]-tbl_EcommerceSales[[#This Row],[Total_Cost]]</f>
        <v>2398</v>
      </c>
      <c r="Z259" s="9">
        <f>IFERROR(#REF!/tbl_EcommerceSales[[#This Row],[Total_Cost]], 0)</f>
        <v>0</v>
      </c>
      <c r="AA259" t="str">
        <f>TEXT(tbl_EcommerceSales[[#This Row],[Order_Date]],"mmm")</f>
        <v>Jan</v>
      </c>
      <c r="AB259">
        <f>YEAR(tbl_EcommerceSales[[#This Row],[Order_Date]])</f>
        <v>2025</v>
      </c>
      <c r="AC259" t="str">
        <f>IF(tbl_EcommerceSales[[#This Row],[Age]]&lt;18,"Under 18",IF(tbl_EcommerceSales[[#This Row],[Age]]&lt;=25,"18-25",IF(tbl_EcommerceSales[[#This Row],[Age]]&lt;=35,"26-35",IF(tbl_EcommerceSales[[#This Row],[Age]]&lt;=45,"36-45",IF(tbl_EcommerceSales[[#This Row],[Age]]&lt;=55,"46-55","56+")))))</f>
        <v>46-55</v>
      </c>
    </row>
    <row r="260" spans="1:29" x14ac:dyDescent="0.35">
      <c r="A260" t="s">
        <v>686</v>
      </c>
      <c r="B260" s="7">
        <v>45685</v>
      </c>
      <c r="C260" t="s">
        <v>687</v>
      </c>
      <c r="D260" t="s">
        <v>189</v>
      </c>
      <c r="E260" t="s">
        <v>48</v>
      </c>
      <c r="F260">
        <v>31</v>
      </c>
      <c r="G260" t="s">
        <v>246</v>
      </c>
      <c r="H260" t="s">
        <v>27</v>
      </c>
      <c r="I260" t="s">
        <v>40</v>
      </c>
      <c r="J260" t="s">
        <v>41</v>
      </c>
      <c r="K260" t="s">
        <v>42</v>
      </c>
      <c r="L260" t="s">
        <v>43</v>
      </c>
      <c r="M260">
        <v>5</v>
      </c>
      <c r="N260" s="2">
        <v>699</v>
      </c>
      <c r="O260" s="3">
        <v>0.15</v>
      </c>
      <c r="P260" s="2">
        <v>1550</v>
      </c>
      <c r="Q260" t="s">
        <v>32</v>
      </c>
      <c r="R260" t="s">
        <v>33</v>
      </c>
      <c r="S260" t="s">
        <v>34</v>
      </c>
      <c r="T260" s="4">
        <v>5</v>
      </c>
      <c r="U260" s="11">
        <f t="shared" si="4"/>
        <v>3495</v>
      </c>
      <c r="V260" s="11">
        <f>tbl_EcommerceSales[[#This Row],[Gross_Sales]]*tbl_EcommerceSales[[#This Row],[Discount]]</f>
        <v>524.25</v>
      </c>
      <c r="W260" s="11">
        <f>tbl_EcommerceSales[[#This Row],[Gross_Sales]]-tbl_EcommerceSales[[#This Row],[Discount_Amount]]</f>
        <v>2970.75</v>
      </c>
      <c r="X260" s="11">
        <f>tbl_EcommerceSales[[#This Row],[Quantity]] * _xlfn.XLOOKUP(tbl_EcommerceSales[[#This Row],[Product_ID]], Product_Master!A:A, Product_Master!F:F)</f>
        <v>1550</v>
      </c>
      <c r="Y260" s="11">
        <f>tbl_EcommerceSales[[#This Row],[Net_Revenue]]-tbl_EcommerceSales[[#This Row],[Total_Cost]]</f>
        <v>1420.75</v>
      </c>
      <c r="Z260" s="9">
        <f>IFERROR(#REF!/tbl_EcommerceSales[[#This Row],[Total_Cost]], 0)</f>
        <v>0</v>
      </c>
      <c r="AA260" t="str">
        <f>TEXT(tbl_EcommerceSales[[#This Row],[Order_Date]],"mmm")</f>
        <v>Jan</v>
      </c>
      <c r="AB260">
        <f>YEAR(tbl_EcommerceSales[[#This Row],[Order_Date]])</f>
        <v>2025</v>
      </c>
      <c r="AC260" t="str">
        <f>IF(tbl_EcommerceSales[[#This Row],[Age]]&lt;18,"Under 18",IF(tbl_EcommerceSales[[#This Row],[Age]]&lt;=25,"18-25",IF(tbl_EcommerceSales[[#This Row],[Age]]&lt;=35,"26-35",IF(tbl_EcommerceSales[[#This Row],[Age]]&lt;=45,"36-45",IF(tbl_EcommerceSales[[#This Row],[Age]]&lt;=55,"46-55","56+")))))</f>
        <v>26-35</v>
      </c>
    </row>
    <row r="261" spans="1:29" x14ac:dyDescent="0.35">
      <c r="A261" t="s">
        <v>688</v>
      </c>
      <c r="B261" s="7">
        <v>45685</v>
      </c>
      <c r="C261" t="s">
        <v>689</v>
      </c>
      <c r="D261" t="s">
        <v>227</v>
      </c>
      <c r="E261" t="s">
        <v>48</v>
      </c>
      <c r="F261">
        <v>40</v>
      </c>
      <c r="G261" t="s">
        <v>174</v>
      </c>
      <c r="H261" t="s">
        <v>39</v>
      </c>
      <c r="I261" t="s">
        <v>357</v>
      </c>
      <c r="J261" t="s">
        <v>358</v>
      </c>
      <c r="K261" t="s">
        <v>177</v>
      </c>
      <c r="L261" t="s">
        <v>178</v>
      </c>
      <c r="M261">
        <v>3</v>
      </c>
      <c r="N261" s="2">
        <v>999</v>
      </c>
      <c r="O261" s="3">
        <v>0.15</v>
      </c>
      <c r="P261" s="2">
        <v>1560</v>
      </c>
      <c r="Q261" t="s">
        <v>44</v>
      </c>
      <c r="R261" t="s">
        <v>93</v>
      </c>
      <c r="S261" t="s">
        <v>57</v>
      </c>
      <c r="T261" s="4">
        <v>5</v>
      </c>
      <c r="U261" s="11">
        <f t="shared" si="4"/>
        <v>2997</v>
      </c>
      <c r="V261" s="11">
        <f>tbl_EcommerceSales[[#This Row],[Gross_Sales]]*tbl_EcommerceSales[[#This Row],[Discount]]</f>
        <v>449.55</v>
      </c>
      <c r="W261" s="11">
        <f>tbl_EcommerceSales[[#This Row],[Gross_Sales]]-tbl_EcommerceSales[[#This Row],[Discount_Amount]]</f>
        <v>2547.4499999999998</v>
      </c>
      <c r="X261" s="11">
        <f>tbl_EcommerceSales[[#This Row],[Quantity]] * _xlfn.XLOOKUP(tbl_EcommerceSales[[#This Row],[Product_ID]], Product_Master!A:A, Product_Master!F:F)</f>
        <v>1560</v>
      </c>
      <c r="Y261" s="11">
        <f>tbl_EcommerceSales[[#This Row],[Net_Revenue]]-tbl_EcommerceSales[[#This Row],[Total_Cost]]</f>
        <v>987.44999999999982</v>
      </c>
      <c r="Z261" s="9">
        <f>IFERROR(#REF!/tbl_EcommerceSales[[#This Row],[Total_Cost]], 0)</f>
        <v>0</v>
      </c>
      <c r="AA261" t="str">
        <f>TEXT(tbl_EcommerceSales[[#This Row],[Order_Date]],"mmm")</f>
        <v>Jan</v>
      </c>
      <c r="AB261">
        <f>YEAR(tbl_EcommerceSales[[#This Row],[Order_Date]])</f>
        <v>2025</v>
      </c>
      <c r="AC261" t="str">
        <f>IF(tbl_EcommerceSales[[#This Row],[Age]]&lt;18,"Under 18",IF(tbl_EcommerceSales[[#This Row],[Age]]&lt;=25,"18-25",IF(tbl_EcommerceSales[[#This Row],[Age]]&lt;=35,"26-35",IF(tbl_EcommerceSales[[#This Row],[Age]]&lt;=45,"36-45",IF(tbl_EcommerceSales[[#This Row],[Age]]&lt;=55,"46-55","56+")))))</f>
        <v>36-45</v>
      </c>
    </row>
    <row r="262" spans="1:29" x14ac:dyDescent="0.35">
      <c r="A262" t="s">
        <v>690</v>
      </c>
      <c r="B262" s="7">
        <v>45685</v>
      </c>
      <c r="C262" t="s">
        <v>691</v>
      </c>
      <c r="D262" t="s">
        <v>106</v>
      </c>
      <c r="E262" t="s">
        <v>25</v>
      </c>
      <c r="F262">
        <v>28</v>
      </c>
      <c r="G262" t="s">
        <v>61</v>
      </c>
      <c r="H262" t="s">
        <v>27</v>
      </c>
      <c r="I262" t="s">
        <v>294</v>
      </c>
      <c r="J262" t="s">
        <v>295</v>
      </c>
      <c r="K262" t="s">
        <v>91</v>
      </c>
      <c r="L262" t="s">
        <v>296</v>
      </c>
      <c r="M262">
        <v>3</v>
      </c>
      <c r="N262" s="2">
        <v>699</v>
      </c>
      <c r="O262" s="3">
        <v>0.05</v>
      </c>
      <c r="P262" s="2">
        <v>900</v>
      </c>
      <c r="Q262" t="s">
        <v>32</v>
      </c>
      <c r="R262" t="s">
        <v>33</v>
      </c>
      <c r="S262" t="s">
        <v>34</v>
      </c>
      <c r="T262" s="4">
        <v>4</v>
      </c>
      <c r="U262" s="11">
        <f t="shared" si="4"/>
        <v>2097</v>
      </c>
      <c r="V262" s="11">
        <f>tbl_EcommerceSales[[#This Row],[Gross_Sales]]*tbl_EcommerceSales[[#This Row],[Discount]]</f>
        <v>104.85000000000001</v>
      </c>
      <c r="W262" s="11">
        <f>tbl_EcommerceSales[[#This Row],[Gross_Sales]]-tbl_EcommerceSales[[#This Row],[Discount_Amount]]</f>
        <v>1992.15</v>
      </c>
      <c r="X262" s="11">
        <f>tbl_EcommerceSales[[#This Row],[Quantity]] * _xlfn.XLOOKUP(tbl_EcommerceSales[[#This Row],[Product_ID]], Product_Master!A:A, Product_Master!F:F)</f>
        <v>900</v>
      </c>
      <c r="Y262" s="11">
        <f>tbl_EcommerceSales[[#This Row],[Net_Revenue]]-tbl_EcommerceSales[[#This Row],[Total_Cost]]</f>
        <v>1092.1500000000001</v>
      </c>
      <c r="Z262" s="9">
        <f>IFERROR(#REF!/tbl_EcommerceSales[[#This Row],[Total_Cost]], 0)</f>
        <v>0</v>
      </c>
      <c r="AA262" t="str">
        <f>TEXT(tbl_EcommerceSales[[#This Row],[Order_Date]],"mmm")</f>
        <v>Jan</v>
      </c>
      <c r="AB262">
        <f>YEAR(tbl_EcommerceSales[[#This Row],[Order_Date]])</f>
        <v>2025</v>
      </c>
      <c r="AC262" t="str">
        <f>IF(tbl_EcommerceSales[[#This Row],[Age]]&lt;18,"Under 18",IF(tbl_EcommerceSales[[#This Row],[Age]]&lt;=25,"18-25",IF(tbl_EcommerceSales[[#This Row],[Age]]&lt;=35,"26-35",IF(tbl_EcommerceSales[[#This Row],[Age]]&lt;=45,"36-45",IF(tbl_EcommerceSales[[#This Row],[Age]]&lt;=55,"46-55","56+")))))</f>
        <v>26-35</v>
      </c>
    </row>
    <row r="263" spans="1:29" x14ac:dyDescent="0.35">
      <c r="A263" t="s">
        <v>692</v>
      </c>
      <c r="B263" s="7">
        <v>45685</v>
      </c>
      <c r="C263" t="s">
        <v>693</v>
      </c>
      <c r="D263" t="s">
        <v>232</v>
      </c>
      <c r="E263" t="s">
        <v>48</v>
      </c>
      <c r="F263">
        <v>48</v>
      </c>
      <c r="G263" t="s">
        <v>142</v>
      </c>
      <c r="H263" t="s">
        <v>88</v>
      </c>
      <c r="I263" t="s">
        <v>357</v>
      </c>
      <c r="J263" t="s">
        <v>358</v>
      </c>
      <c r="K263" t="s">
        <v>177</v>
      </c>
      <c r="L263" t="s">
        <v>178</v>
      </c>
      <c r="M263">
        <v>2</v>
      </c>
      <c r="N263" s="2">
        <v>999</v>
      </c>
      <c r="O263" s="3">
        <v>0.15</v>
      </c>
      <c r="P263" s="2">
        <v>1040</v>
      </c>
      <c r="Q263" t="s">
        <v>44</v>
      </c>
      <c r="R263" t="s">
        <v>93</v>
      </c>
      <c r="S263" t="s">
        <v>34</v>
      </c>
      <c r="T263" s="4">
        <v>4</v>
      </c>
      <c r="U263" s="11">
        <f t="shared" si="4"/>
        <v>1998</v>
      </c>
      <c r="V263" s="11">
        <f>tbl_EcommerceSales[[#This Row],[Gross_Sales]]*tbl_EcommerceSales[[#This Row],[Discount]]</f>
        <v>299.7</v>
      </c>
      <c r="W263" s="11">
        <f>tbl_EcommerceSales[[#This Row],[Gross_Sales]]-tbl_EcommerceSales[[#This Row],[Discount_Amount]]</f>
        <v>1698.3</v>
      </c>
      <c r="X263" s="11">
        <f>tbl_EcommerceSales[[#This Row],[Quantity]] * _xlfn.XLOOKUP(tbl_EcommerceSales[[#This Row],[Product_ID]], Product_Master!A:A, Product_Master!F:F)</f>
        <v>1040</v>
      </c>
      <c r="Y263" s="11">
        <f>tbl_EcommerceSales[[#This Row],[Net_Revenue]]-tbl_EcommerceSales[[#This Row],[Total_Cost]]</f>
        <v>658.3</v>
      </c>
      <c r="Z263" s="9">
        <f>IFERROR(#REF!/tbl_EcommerceSales[[#This Row],[Total_Cost]], 0)</f>
        <v>0</v>
      </c>
      <c r="AA263" t="str">
        <f>TEXT(tbl_EcommerceSales[[#This Row],[Order_Date]],"mmm")</f>
        <v>Jan</v>
      </c>
      <c r="AB263">
        <f>YEAR(tbl_EcommerceSales[[#This Row],[Order_Date]])</f>
        <v>2025</v>
      </c>
      <c r="AC263" t="str">
        <f>IF(tbl_EcommerceSales[[#This Row],[Age]]&lt;18,"Under 18",IF(tbl_EcommerceSales[[#This Row],[Age]]&lt;=25,"18-25",IF(tbl_EcommerceSales[[#This Row],[Age]]&lt;=35,"26-35",IF(tbl_EcommerceSales[[#This Row],[Age]]&lt;=45,"36-45",IF(tbl_EcommerceSales[[#This Row],[Age]]&lt;=55,"46-55","56+")))))</f>
        <v>46-55</v>
      </c>
    </row>
    <row r="264" spans="1:29" x14ac:dyDescent="0.35">
      <c r="A264" t="s">
        <v>694</v>
      </c>
      <c r="B264" s="7">
        <v>45685</v>
      </c>
      <c r="C264" t="s">
        <v>695</v>
      </c>
      <c r="D264" t="s">
        <v>205</v>
      </c>
      <c r="E264" t="s">
        <v>25</v>
      </c>
      <c r="F264">
        <v>19</v>
      </c>
      <c r="G264" t="s">
        <v>211</v>
      </c>
      <c r="H264" t="s">
        <v>72</v>
      </c>
      <c r="I264" t="s">
        <v>221</v>
      </c>
      <c r="J264" t="s">
        <v>222</v>
      </c>
      <c r="K264" t="s">
        <v>177</v>
      </c>
      <c r="L264" t="s">
        <v>208</v>
      </c>
      <c r="M264">
        <v>2</v>
      </c>
      <c r="N264" s="2">
        <v>1499</v>
      </c>
      <c r="O264" s="3">
        <v>0.25</v>
      </c>
      <c r="P264" s="2">
        <v>1600</v>
      </c>
      <c r="Q264" t="s">
        <v>44</v>
      </c>
      <c r="R264" t="s">
        <v>33</v>
      </c>
      <c r="S264" t="s">
        <v>57</v>
      </c>
      <c r="T264" s="4">
        <v>4</v>
      </c>
      <c r="U264" s="11">
        <f t="shared" si="4"/>
        <v>2998</v>
      </c>
      <c r="V264" s="11">
        <f>tbl_EcommerceSales[[#This Row],[Gross_Sales]]*tbl_EcommerceSales[[#This Row],[Discount]]</f>
        <v>749.5</v>
      </c>
      <c r="W264" s="11">
        <f>tbl_EcommerceSales[[#This Row],[Gross_Sales]]-tbl_EcommerceSales[[#This Row],[Discount_Amount]]</f>
        <v>2248.5</v>
      </c>
      <c r="X264" s="11">
        <f>tbl_EcommerceSales[[#This Row],[Quantity]] * _xlfn.XLOOKUP(tbl_EcommerceSales[[#This Row],[Product_ID]], Product_Master!A:A, Product_Master!F:F)</f>
        <v>1600</v>
      </c>
      <c r="Y264" s="11">
        <f>tbl_EcommerceSales[[#This Row],[Net_Revenue]]-tbl_EcommerceSales[[#This Row],[Total_Cost]]</f>
        <v>648.5</v>
      </c>
      <c r="Z264" s="9">
        <f>IFERROR(#REF!/tbl_EcommerceSales[[#This Row],[Total_Cost]], 0)</f>
        <v>0</v>
      </c>
      <c r="AA264" t="str">
        <f>TEXT(tbl_EcommerceSales[[#This Row],[Order_Date]],"mmm")</f>
        <v>Jan</v>
      </c>
      <c r="AB264">
        <f>YEAR(tbl_EcommerceSales[[#This Row],[Order_Date]])</f>
        <v>2025</v>
      </c>
      <c r="AC264" t="str">
        <f>IF(tbl_EcommerceSales[[#This Row],[Age]]&lt;18,"Under 18",IF(tbl_EcommerceSales[[#This Row],[Age]]&lt;=25,"18-25",IF(tbl_EcommerceSales[[#This Row],[Age]]&lt;=35,"26-35",IF(tbl_EcommerceSales[[#This Row],[Age]]&lt;=45,"36-45",IF(tbl_EcommerceSales[[#This Row],[Age]]&lt;=55,"46-55","56+")))))</f>
        <v>18-25</v>
      </c>
    </row>
    <row r="265" spans="1:29" x14ac:dyDescent="0.35">
      <c r="A265" t="s">
        <v>696</v>
      </c>
      <c r="B265" s="7">
        <v>45685</v>
      </c>
      <c r="C265" t="s">
        <v>697</v>
      </c>
      <c r="D265" t="s">
        <v>60</v>
      </c>
      <c r="E265" t="s">
        <v>25</v>
      </c>
      <c r="F265">
        <v>39</v>
      </c>
      <c r="G265" t="s">
        <v>122</v>
      </c>
      <c r="H265" t="s">
        <v>72</v>
      </c>
      <c r="I265" t="s">
        <v>175</v>
      </c>
      <c r="J265" t="s">
        <v>176</v>
      </c>
      <c r="K265" t="s">
        <v>177</v>
      </c>
      <c r="L265" t="s">
        <v>178</v>
      </c>
      <c r="M265">
        <v>1</v>
      </c>
      <c r="N265" s="2">
        <v>699</v>
      </c>
      <c r="O265" s="3">
        <v>0.05</v>
      </c>
      <c r="P265" s="2">
        <v>320</v>
      </c>
      <c r="Q265" t="s">
        <v>32</v>
      </c>
      <c r="R265" t="s">
        <v>33</v>
      </c>
      <c r="S265" t="s">
        <v>57</v>
      </c>
      <c r="T265" s="4">
        <v>5</v>
      </c>
      <c r="U265" s="11">
        <f t="shared" si="4"/>
        <v>699</v>
      </c>
      <c r="V265" s="11">
        <f>tbl_EcommerceSales[[#This Row],[Gross_Sales]]*tbl_EcommerceSales[[#This Row],[Discount]]</f>
        <v>34.950000000000003</v>
      </c>
      <c r="W265" s="11">
        <f>tbl_EcommerceSales[[#This Row],[Gross_Sales]]-tbl_EcommerceSales[[#This Row],[Discount_Amount]]</f>
        <v>664.05</v>
      </c>
      <c r="X265" s="11">
        <f>tbl_EcommerceSales[[#This Row],[Quantity]] * _xlfn.XLOOKUP(tbl_EcommerceSales[[#This Row],[Product_ID]], Product_Master!A:A, Product_Master!F:F)</f>
        <v>320</v>
      </c>
      <c r="Y265" s="11">
        <f>tbl_EcommerceSales[[#This Row],[Net_Revenue]]-tbl_EcommerceSales[[#This Row],[Total_Cost]]</f>
        <v>344.04999999999995</v>
      </c>
      <c r="Z265" s="9">
        <f>IFERROR(#REF!/tbl_EcommerceSales[[#This Row],[Total_Cost]], 0)</f>
        <v>0</v>
      </c>
      <c r="AA265" t="str">
        <f>TEXT(tbl_EcommerceSales[[#This Row],[Order_Date]],"mmm")</f>
        <v>Jan</v>
      </c>
      <c r="AB265">
        <f>YEAR(tbl_EcommerceSales[[#This Row],[Order_Date]])</f>
        <v>2025</v>
      </c>
      <c r="AC265" t="str">
        <f>IF(tbl_EcommerceSales[[#This Row],[Age]]&lt;18,"Under 18",IF(tbl_EcommerceSales[[#This Row],[Age]]&lt;=25,"18-25",IF(tbl_EcommerceSales[[#This Row],[Age]]&lt;=35,"26-35",IF(tbl_EcommerceSales[[#This Row],[Age]]&lt;=45,"36-45",IF(tbl_EcommerceSales[[#This Row],[Age]]&lt;=55,"46-55","56+")))))</f>
        <v>36-45</v>
      </c>
    </row>
    <row r="266" spans="1:29" x14ac:dyDescent="0.35">
      <c r="A266" t="s">
        <v>698</v>
      </c>
      <c r="B266" s="7">
        <v>45685</v>
      </c>
      <c r="C266" t="s">
        <v>699</v>
      </c>
      <c r="D266" t="s">
        <v>181</v>
      </c>
      <c r="E266" t="s">
        <v>25</v>
      </c>
      <c r="F266">
        <v>24</v>
      </c>
      <c r="G266" t="s">
        <v>71</v>
      </c>
      <c r="H266" t="s">
        <v>72</v>
      </c>
      <c r="I266" t="s">
        <v>80</v>
      </c>
      <c r="J266" t="s">
        <v>81</v>
      </c>
      <c r="K266" t="s">
        <v>82</v>
      </c>
      <c r="L266" t="s">
        <v>83</v>
      </c>
      <c r="M266">
        <v>1</v>
      </c>
      <c r="N266" s="2">
        <v>2499</v>
      </c>
      <c r="O266" s="3">
        <v>0.15</v>
      </c>
      <c r="P266" s="2">
        <v>1550</v>
      </c>
      <c r="Q266" t="s">
        <v>44</v>
      </c>
      <c r="R266" t="s">
        <v>33</v>
      </c>
      <c r="S266" t="s">
        <v>34</v>
      </c>
      <c r="T266" s="4">
        <v>1</v>
      </c>
      <c r="U266" s="11">
        <f t="shared" si="4"/>
        <v>2499</v>
      </c>
      <c r="V266" s="11">
        <f>tbl_EcommerceSales[[#This Row],[Gross_Sales]]*tbl_EcommerceSales[[#This Row],[Discount]]</f>
        <v>374.84999999999997</v>
      </c>
      <c r="W266" s="11">
        <f>tbl_EcommerceSales[[#This Row],[Gross_Sales]]-tbl_EcommerceSales[[#This Row],[Discount_Amount]]</f>
        <v>2124.15</v>
      </c>
      <c r="X266" s="11">
        <f>tbl_EcommerceSales[[#This Row],[Quantity]] * _xlfn.XLOOKUP(tbl_EcommerceSales[[#This Row],[Product_ID]], Product_Master!A:A, Product_Master!F:F)</f>
        <v>1550</v>
      </c>
      <c r="Y266" s="11">
        <f>tbl_EcommerceSales[[#This Row],[Net_Revenue]]-tbl_EcommerceSales[[#This Row],[Total_Cost]]</f>
        <v>574.15000000000009</v>
      </c>
      <c r="Z266" s="9">
        <f>IFERROR(#REF!/tbl_EcommerceSales[[#This Row],[Total_Cost]], 0)</f>
        <v>0</v>
      </c>
      <c r="AA266" t="str">
        <f>TEXT(tbl_EcommerceSales[[#This Row],[Order_Date]],"mmm")</f>
        <v>Jan</v>
      </c>
      <c r="AB266">
        <f>YEAR(tbl_EcommerceSales[[#This Row],[Order_Date]])</f>
        <v>2025</v>
      </c>
      <c r="AC266" t="str">
        <f>IF(tbl_EcommerceSales[[#This Row],[Age]]&lt;18,"Under 18",IF(tbl_EcommerceSales[[#This Row],[Age]]&lt;=25,"18-25",IF(tbl_EcommerceSales[[#This Row],[Age]]&lt;=35,"26-35",IF(tbl_EcommerceSales[[#This Row],[Age]]&lt;=45,"36-45",IF(tbl_EcommerceSales[[#This Row],[Age]]&lt;=55,"46-55","56+")))))</f>
        <v>18-25</v>
      </c>
    </row>
    <row r="267" spans="1:29" x14ac:dyDescent="0.35">
      <c r="A267" t="s">
        <v>700</v>
      </c>
      <c r="B267" s="7">
        <v>45685</v>
      </c>
      <c r="C267" t="s">
        <v>701</v>
      </c>
      <c r="D267" t="s">
        <v>130</v>
      </c>
      <c r="E267" t="s">
        <v>48</v>
      </c>
      <c r="F267">
        <v>42</v>
      </c>
      <c r="G267" t="s">
        <v>52</v>
      </c>
      <c r="H267" t="s">
        <v>27</v>
      </c>
      <c r="I267" t="s">
        <v>80</v>
      </c>
      <c r="J267" t="s">
        <v>81</v>
      </c>
      <c r="K267" t="s">
        <v>82</v>
      </c>
      <c r="L267" t="s">
        <v>83</v>
      </c>
      <c r="M267">
        <v>3</v>
      </c>
      <c r="N267" s="2">
        <v>2499</v>
      </c>
      <c r="O267" s="3">
        <v>0.2</v>
      </c>
      <c r="P267" s="2">
        <v>4650</v>
      </c>
      <c r="Q267" t="s">
        <v>123</v>
      </c>
      <c r="R267" t="s">
        <v>33</v>
      </c>
      <c r="S267" t="s">
        <v>34</v>
      </c>
      <c r="T267" s="4">
        <v>2</v>
      </c>
      <c r="U267" s="11">
        <f t="shared" si="4"/>
        <v>7497</v>
      </c>
      <c r="V267" s="11">
        <f>tbl_EcommerceSales[[#This Row],[Gross_Sales]]*tbl_EcommerceSales[[#This Row],[Discount]]</f>
        <v>1499.4</v>
      </c>
      <c r="W267" s="11">
        <f>tbl_EcommerceSales[[#This Row],[Gross_Sales]]-tbl_EcommerceSales[[#This Row],[Discount_Amount]]</f>
        <v>5997.6</v>
      </c>
      <c r="X267" s="11">
        <f>tbl_EcommerceSales[[#This Row],[Quantity]] * _xlfn.XLOOKUP(tbl_EcommerceSales[[#This Row],[Product_ID]], Product_Master!A:A, Product_Master!F:F)</f>
        <v>4650</v>
      </c>
      <c r="Y267" s="11">
        <f>tbl_EcommerceSales[[#This Row],[Net_Revenue]]-tbl_EcommerceSales[[#This Row],[Total_Cost]]</f>
        <v>1347.6000000000004</v>
      </c>
      <c r="Z267" s="9">
        <f>IFERROR(#REF!/tbl_EcommerceSales[[#This Row],[Total_Cost]], 0)</f>
        <v>0</v>
      </c>
      <c r="AA267" t="str">
        <f>TEXT(tbl_EcommerceSales[[#This Row],[Order_Date]],"mmm")</f>
        <v>Jan</v>
      </c>
      <c r="AB267">
        <f>YEAR(tbl_EcommerceSales[[#This Row],[Order_Date]])</f>
        <v>2025</v>
      </c>
      <c r="AC267" t="str">
        <f>IF(tbl_EcommerceSales[[#This Row],[Age]]&lt;18,"Under 18",IF(tbl_EcommerceSales[[#This Row],[Age]]&lt;=25,"18-25",IF(tbl_EcommerceSales[[#This Row],[Age]]&lt;=35,"26-35",IF(tbl_EcommerceSales[[#This Row],[Age]]&lt;=45,"36-45",IF(tbl_EcommerceSales[[#This Row],[Age]]&lt;=55,"46-55","56+")))))</f>
        <v>36-45</v>
      </c>
    </row>
    <row r="268" spans="1:29" x14ac:dyDescent="0.35">
      <c r="A268" t="s">
        <v>702</v>
      </c>
      <c r="B268" s="7">
        <v>45686</v>
      </c>
      <c r="C268" t="s">
        <v>703</v>
      </c>
      <c r="D268" t="s">
        <v>232</v>
      </c>
      <c r="E268" t="s">
        <v>25</v>
      </c>
      <c r="F268">
        <v>20</v>
      </c>
      <c r="G268" t="s">
        <v>52</v>
      </c>
      <c r="H268" t="s">
        <v>27</v>
      </c>
      <c r="I268" t="s">
        <v>117</v>
      </c>
      <c r="J268" t="s">
        <v>118</v>
      </c>
      <c r="K268" t="s">
        <v>82</v>
      </c>
      <c r="L268" t="s">
        <v>119</v>
      </c>
      <c r="M268">
        <v>1</v>
      </c>
      <c r="N268" s="2">
        <v>3299</v>
      </c>
      <c r="O268" s="3">
        <v>0.15</v>
      </c>
      <c r="P268" s="2">
        <v>2100</v>
      </c>
      <c r="Q268" t="s">
        <v>76</v>
      </c>
      <c r="R268" t="s">
        <v>33</v>
      </c>
      <c r="S268" t="s">
        <v>57</v>
      </c>
      <c r="T268" s="4">
        <v>3</v>
      </c>
      <c r="U268" s="11">
        <f t="shared" si="4"/>
        <v>3299</v>
      </c>
      <c r="V268" s="11">
        <f>tbl_EcommerceSales[[#This Row],[Gross_Sales]]*tbl_EcommerceSales[[#This Row],[Discount]]</f>
        <v>494.84999999999997</v>
      </c>
      <c r="W268" s="11">
        <f>tbl_EcommerceSales[[#This Row],[Gross_Sales]]-tbl_EcommerceSales[[#This Row],[Discount_Amount]]</f>
        <v>2804.15</v>
      </c>
      <c r="X268" s="11">
        <f>tbl_EcommerceSales[[#This Row],[Quantity]] * _xlfn.XLOOKUP(tbl_EcommerceSales[[#This Row],[Product_ID]], Product_Master!A:A, Product_Master!F:F)</f>
        <v>2100</v>
      </c>
      <c r="Y268" s="11">
        <f>tbl_EcommerceSales[[#This Row],[Net_Revenue]]-tbl_EcommerceSales[[#This Row],[Total_Cost]]</f>
        <v>704.15000000000009</v>
      </c>
      <c r="Z268" s="9">
        <f>IFERROR(#REF!/tbl_EcommerceSales[[#This Row],[Total_Cost]], 0)</f>
        <v>0</v>
      </c>
      <c r="AA268" t="str">
        <f>TEXT(tbl_EcommerceSales[[#This Row],[Order_Date]],"mmm")</f>
        <v>Jan</v>
      </c>
      <c r="AB268">
        <f>YEAR(tbl_EcommerceSales[[#This Row],[Order_Date]])</f>
        <v>2025</v>
      </c>
      <c r="AC268" t="str">
        <f>IF(tbl_EcommerceSales[[#This Row],[Age]]&lt;18,"Under 18",IF(tbl_EcommerceSales[[#This Row],[Age]]&lt;=25,"18-25",IF(tbl_EcommerceSales[[#This Row],[Age]]&lt;=35,"26-35",IF(tbl_EcommerceSales[[#This Row],[Age]]&lt;=45,"36-45",IF(tbl_EcommerceSales[[#This Row],[Age]]&lt;=55,"46-55","56+")))))</f>
        <v>18-25</v>
      </c>
    </row>
    <row r="269" spans="1:29" x14ac:dyDescent="0.35">
      <c r="A269" t="s">
        <v>704</v>
      </c>
      <c r="B269" s="7">
        <v>45686</v>
      </c>
      <c r="C269" t="s">
        <v>705</v>
      </c>
      <c r="D269" t="s">
        <v>51</v>
      </c>
      <c r="E269" t="s">
        <v>48</v>
      </c>
      <c r="F269">
        <v>28</v>
      </c>
      <c r="G269" t="s">
        <v>136</v>
      </c>
      <c r="H269" t="s">
        <v>88</v>
      </c>
      <c r="I269" t="s">
        <v>206</v>
      </c>
      <c r="J269" t="s">
        <v>207</v>
      </c>
      <c r="K269" t="s">
        <v>177</v>
      </c>
      <c r="L269" t="s">
        <v>208</v>
      </c>
      <c r="M269">
        <v>1</v>
      </c>
      <c r="N269" s="2">
        <v>2199</v>
      </c>
      <c r="O269" s="3">
        <v>0.1</v>
      </c>
      <c r="P269" s="2">
        <v>1250</v>
      </c>
      <c r="Q269" t="s">
        <v>76</v>
      </c>
      <c r="R269" t="s">
        <v>33</v>
      </c>
      <c r="S269" t="s">
        <v>57</v>
      </c>
      <c r="T269" s="4">
        <v>4</v>
      </c>
      <c r="U269" s="11">
        <f t="shared" si="4"/>
        <v>2199</v>
      </c>
      <c r="V269" s="11">
        <f>tbl_EcommerceSales[[#This Row],[Gross_Sales]]*tbl_EcommerceSales[[#This Row],[Discount]]</f>
        <v>219.9</v>
      </c>
      <c r="W269" s="11">
        <f>tbl_EcommerceSales[[#This Row],[Gross_Sales]]-tbl_EcommerceSales[[#This Row],[Discount_Amount]]</f>
        <v>1979.1</v>
      </c>
      <c r="X269" s="11">
        <f>tbl_EcommerceSales[[#This Row],[Quantity]] * _xlfn.XLOOKUP(tbl_EcommerceSales[[#This Row],[Product_ID]], Product_Master!A:A, Product_Master!F:F)</f>
        <v>1250</v>
      </c>
      <c r="Y269" s="11">
        <f>tbl_EcommerceSales[[#This Row],[Net_Revenue]]-tbl_EcommerceSales[[#This Row],[Total_Cost]]</f>
        <v>729.09999999999991</v>
      </c>
      <c r="Z269" s="9">
        <f>IFERROR(#REF!/tbl_EcommerceSales[[#This Row],[Total_Cost]], 0)</f>
        <v>0</v>
      </c>
      <c r="AA269" t="str">
        <f>TEXT(tbl_EcommerceSales[[#This Row],[Order_Date]],"mmm")</f>
        <v>Jan</v>
      </c>
      <c r="AB269">
        <f>YEAR(tbl_EcommerceSales[[#This Row],[Order_Date]])</f>
        <v>2025</v>
      </c>
      <c r="AC269" t="str">
        <f>IF(tbl_EcommerceSales[[#This Row],[Age]]&lt;18,"Under 18",IF(tbl_EcommerceSales[[#This Row],[Age]]&lt;=25,"18-25",IF(tbl_EcommerceSales[[#This Row],[Age]]&lt;=35,"26-35",IF(tbl_EcommerceSales[[#This Row],[Age]]&lt;=45,"36-45",IF(tbl_EcommerceSales[[#This Row],[Age]]&lt;=55,"46-55","56+")))))</f>
        <v>26-35</v>
      </c>
    </row>
    <row r="270" spans="1:29" x14ac:dyDescent="0.35">
      <c r="A270" t="s">
        <v>706</v>
      </c>
      <c r="B270" s="7">
        <v>45686</v>
      </c>
      <c r="C270" t="s">
        <v>469</v>
      </c>
      <c r="D270" t="s">
        <v>130</v>
      </c>
      <c r="E270" t="s">
        <v>48</v>
      </c>
      <c r="F270">
        <v>18</v>
      </c>
      <c r="G270" t="s">
        <v>103</v>
      </c>
      <c r="H270" t="s">
        <v>27</v>
      </c>
      <c r="I270" t="s">
        <v>517</v>
      </c>
      <c r="J270" t="s">
        <v>518</v>
      </c>
      <c r="K270" t="s">
        <v>30</v>
      </c>
      <c r="L270" t="s">
        <v>278</v>
      </c>
      <c r="M270">
        <v>1</v>
      </c>
      <c r="N270" s="2">
        <v>1299</v>
      </c>
      <c r="O270" s="3">
        <v>0.05</v>
      </c>
      <c r="P270" s="2">
        <v>690</v>
      </c>
      <c r="Q270" t="s">
        <v>44</v>
      </c>
      <c r="R270" t="s">
        <v>33</v>
      </c>
      <c r="S270" t="s">
        <v>34</v>
      </c>
      <c r="T270" s="4">
        <v>4</v>
      </c>
      <c r="U270" s="11">
        <f t="shared" si="4"/>
        <v>1299</v>
      </c>
      <c r="V270" s="11">
        <f>tbl_EcommerceSales[[#This Row],[Gross_Sales]]*tbl_EcommerceSales[[#This Row],[Discount]]</f>
        <v>64.95</v>
      </c>
      <c r="W270" s="11">
        <f>tbl_EcommerceSales[[#This Row],[Gross_Sales]]-tbl_EcommerceSales[[#This Row],[Discount_Amount]]</f>
        <v>1234.05</v>
      </c>
      <c r="X270" s="11">
        <f>tbl_EcommerceSales[[#This Row],[Quantity]] * _xlfn.XLOOKUP(tbl_EcommerceSales[[#This Row],[Product_ID]], Product_Master!A:A, Product_Master!F:F)</f>
        <v>690</v>
      </c>
      <c r="Y270" s="11">
        <f>tbl_EcommerceSales[[#This Row],[Net_Revenue]]-tbl_EcommerceSales[[#This Row],[Total_Cost]]</f>
        <v>544.04999999999995</v>
      </c>
      <c r="Z270" s="9">
        <f>IFERROR(#REF!/tbl_EcommerceSales[[#This Row],[Total_Cost]], 0)</f>
        <v>0</v>
      </c>
      <c r="AA270" t="str">
        <f>TEXT(tbl_EcommerceSales[[#This Row],[Order_Date]],"mmm")</f>
        <v>Jan</v>
      </c>
      <c r="AB270">
        <f>YEAR(tbl_EcommerceSales[[#This Row],[Order_Date]])</f>
        <v>2025</v>
      </c>
      <c r="AC270" t="str">
        <f>IF(tbl_EcommerceSales[[#This Row],[Age]]&lt;18,"Under 18",IF(tbl_EcommerceSales[[#This Row],[Age]]&lt;=25,"18-25",IF(tbl_EcommerceSales[[#This Row],[Age]]&lt;=35,"26-35",IF(tbl_EcommerceSales[[#This Row],[Age]]&lt;=45,"36-45",IF(tbl_EcommerceSales[[#This Row],[Age]]&lt;=55,"46-55","56+")))))</f>
        <v>18-25</v>
      </c>
    </row>
    <row r="271" spans="1:29" x14ac:dyDescent="0.35">
      <c r="A271" t="s">
        <v>707</v>
      </c>
      <c r="B271" s="7">
        <v>45686</v>
      </c>
      <c r="C271" t="s">
        <v>708</v>
      </c>
      <c r="D271" t="s">
        <v>159</v>
      </c>
      <c r="E271" t="s">
        <v>48</v>
      </c>
      <c r="F271">
        <v>22</v>
      </c>
      <c r="G271" t="s">
        <v>122</v>
      </c>
      <c r="H271" t="s">
        <v>72</v>
      </c>
      <c r="I271" t="s">
        <v>221</v>
      </c>
      <c r="J271" t="s">
        <v>222</v>
      </c>
      <c r="K271" t="s">
        <v>177</v>
      </c>
      <c r="L271" t="s">
        <v>208</v>
      </c>
      <c r="M271">
        <v>1</v>
      </c>
      <c r="N271" s="2">
        <v>1499</v>
      </c>
      <c r="O271" s="3">
        <v>0.2</v>
      </c>
      <c r="P271" s="2">
        <v>800</v>
      </c>
      <c r="Q271" t="s">
        <v>156</v>
      </c>
      <c r="R271" t="s">
        <v>33</v>
      </c>
      <c r="S271" t="s">
        <v>57</v>
      </c>
      <c r="T271" s="4">
        <v>4</v>
      </c>
      <c r="U271" s="11">
        <f t="shared" si="4"/>
        <v>1499</v>
      </c>
      <c r="V271" s="11">
        <f>tbl_EcommerceSales[[#This Row],[Gross_Sales]]*tbl_EcommerceSales[[#This Row],[Discount]]</f>
        <v>299.8</v>
      </c>
      <c r="W271" s="11">
        <f>tbl_EcommerceSales[[#This Row],[Gross_Sales]]-tbl_EcommerceSales[[#This Row],[Discount_Amount]]</f>
        <v>1199.2</v>
      </c>
      <c r="X271" s="11">
        <f>tbl_EcommerceSales[[#This Row],[Quantity]] * _xlfn.XLOOKUP(tbl_EcommerceSales[[#This Row],[Product_ID]], Product_Master!A:A, Product_Master!F:F)</f>
        <v>800</v>
      </c>
      <c r="Y271" s="11">
        <f>tbl_EcommerceSales[[#This Row],[Net_Revenue]]-tbl_EcommerceSales[[#This Row],[Total_Cost]]</f>
        <v>399.20000000000005</v>
      </c>
      <c r="Z271" s="9">
        <f>IFERROR(#REF!/tbl_EcommerceSales[[#This Row],[Total_Cost]], 0)</f>
        <v>0</v>
      </c>
      <c r="AA271" t="str">
        <f>TEXT(tbl_EcommerceSales[[#This Row],[Order_Date]],"mmm")</f>
        <v>Jan</v>
      </c>
      <c r="AB271">
        <f>YEAR(tbl_EcommerceSales[[#This Row],[Order_Date]])</f>
        <v>2025</v>
      </c>
      <c r="AC271" t="str">
        <f>IF(tbl_EcommerceSales[[#This Row],[Age]]&lt;18,"Under 18",IF(tbl_EcommerceSales[[#This Row],[Age]]&lt;=25,"18-25",IF(tbl_EcommerceSales[[#This Row],[Age]]&lt;=35,"26-35",IF(tbl_EcommerceSales[[#This Row],[Age]]&lt;=45,"36-45",IF(tbl_EcommerceSales[[#This Row],[Age]]&lt;=55,"46-55","56+")))))</f>
        <v>18-25</v>
      </c>
    </row>
    <row r="272" spans="1:29" x14ac:dyDescent="0.35">
      <c r="A272" t="s">
        <v>709</v>
      </c>
      <c r="B272" s="7">
        <v>45686</v>
      </c>
      <c r="C272" t="s">
        <v>710</v>
      </c>
      <c r="D272" t="s">
        <v>232</v>
      </c>
      <c r="E272" t="s">
        <v>25</v>
      </c>
      <c r="F272">
        <v>29</v>
      </c>
      <c r="G272" t="s">
        <v>270</v>
      </c>
      <c r="H272" t="s">
        <v>72</v>
      </c>
      <c r="I272" t="s">
        <v>67</v>
      </c>
      <c r="J272" t="s">
        <v>68</v>
      </c>
      <c r="K272" t="s">
        <v>42</v>
      </c>
      <c r="L272" t="s">
        <v>43</v>
      </c>
      <c r="M272">
        <v>1</v>
      </c>
      <c r="N272" s="2">
        <v>799</v>
      </c>
      <c r="O272" s="3">
        <v>0.05</v>
      </c>
      <c r="P272" s="2">
        <v>360</v>
      </c>
      <c r="Q272" t="s">
        <v>44</v>
      </c>
      <c r="R272" t="s">
        <v>33</v>
      </c>
      <c r="S272" t="s">
        <v>34</v>
      </c>
      <c r="T272" s="4">
        <v>4</v>
      </c>
      <c r="U272" s="11">
        <f t="shared" si="4"/>
        <v>799</v>
      </c>
      <c r="V272" s="11">
        <f>tbl_EcommerceSales[[#This Row],[Gross_Sales]]*tbl_EcommerceSales[[#This Row],[Discount]]</f>
        <v>39.950000000000003</v>
      </c>
      <c r="W272" s="11">
        <f>tbl_EcommerceSales[[#This Row],[Gross_Sales]]-tbl_EcommerceSales[[#This Row],[Discount_Amount]]</f>
        <v>759.05</v>
      </c>
      <c r="X272" s="11">
        <f>tbl_EcommerceSales[[#This Row],[Quantity]] * _xlfn.XLOOKUP(tbl_EcommerceSales[[#This Row],[Product_ID]], Product_Master!A:A, Product_Master!F:F)</f>
        <v>360</v>
      </c>
      <c r="Y272" s="11">
        <f>tbl_EcommerceSales[[#This Row],[Net_Revenue]]-tbl_EcommerceSales[[#This Row],[Total_Cost]]</f>
        <v>399.04999999999995</v>
      </c>
      <c r="Z272" s="9">
        <f>IFERROR(#REF!/tbl_EcommerceSales[[#This Row],[Total_Cost]], 0)</f>
        <v>0</v>
      </c>
      <c r="AA272" t="str">
        <f>TEXT(tbl_EcommerceSales[[#This Row],[Order_Date]],"mmm")</f>
        <v>Jan</v>
      </c>
      <c r="AB272">
        <f>YEAR(tbl_EcommerceSales[[#This Row],[Order_Date]])</f>
        <v>2025</v>
      </c>
      <c r="AC272" t="str">
        <f>IF(tbl_EcommerceSales[[#This Row],[Age]]&lt;18,"Under 18",IF(tbl_EcommerceSales[[#This Row],[Age]]&lt;=25,"18-25",IF(tbl_EcommerceSales[[#This Row],[Age]]&lt;=35,"26-35",IF(tbl_EcommerceSales[[#This Row],[Age]]&lt;=45,"36-45",IF(tbl_EcommerceSales[[#This Row],[Age]]&lt;=55,"46-55","56+")))))</f>
        <v>26-35</v>
      </c>
    </row>
    <row r="273" spans="1:29" x14ac:dyDescent="0.35">
      <c r="A273" t="s">
        <v>711</v>
      </c>
      <c r="B273" s="7">
        <v>45686</v>
      </c>
      <c r="C273" t="s">
        <v>369</v>
      </c>
      <c r="D273" t="s">
        <v>216</v>
      </c>
      <c r="E273" t="s">
        <v>25</v>
      </c>
      <c r="F273">
        <v>42</v>
      </c>
      <c r="G273" t="s">
        <v>136</v>
      </c>
      <c r="H273" t="s">
        <v>88</v>
      </c>
      <c r="I273" t="s">
        <v>338</v>
      </c>
      <c r="J273" t="s">
        <v>339</v>
      </c>
      <c r="K273" t="s">
        <v>55</v>
      </c>
      <c r="L273" t="s">
        <v>56</v>
      </c>
      <c r="M273">
        <v>1</v>
      </c>
      <c r="N273" s="2">
        <v>1499</v>
      </c>
      <c r="O273" s="3">
        <v>0.05</v>
      </c>
      <c r="P273" s="2">
        <v>780</v>
      </c>
      <c r="Q273" t="s">
        <v>32</v>
      </c>
      <c r="R273" t="s">
        <v>33</v>
      </c>
      <c r="S273" t="s">
        <v>34</v>
      </c>
      <c r="T273" s="4">
        <v>2</v>
      </c>
      <c r="U273" s="11">
        <f t="shared" si="4"/>
        <v>1499</v>
      </c>
      <c r="V273" s="11">
        <f>tbl_EcommerceSales[[#This Row],[Gross_Sales]]*tbl_EcommerceSales[[#This Row],[Discount]]</f>
        <v>74.95</v>
      </c>
      <c r="W273" s="11">
        <f>tbl_EcommerceSales[[#This Row],[Gross_Sales]]-tbl_EcommerceSales[[#This Row],[Discount_Amount]]</f>
        <v>1424.05</v>
      </c>
      <c r="X273" s="11">
        <f>tbl_EcommerceSales[[#This Row],[Quantity]] * _xlfn.XLOOKUP(tbl_EcommerceSales[[#This Row],[Product_ID]], Product_Master!A:A, Product_Master!F:F)</f>
        <v>780</v>
      </c>
      <c r="Y273" s="11">
        <f>tbl_EcommerceSales[[#This Row],[Net_Revenue]]-tbl_EcommerceSales[[#This Row],[Total_Cost]]</f>
        <v>644.04999999999995</v>
      </c>
      <c r="Z273" s="9">
        <f>IFERROR(#REF!/tbl_EcommerceSales[[#This Row],[Total_Cost]], 0)</f>
        <v>0</v>
      </c>
      <c r="AA273" t="str">
        <f>TEXT(tbl_EcommerceSales[[#This Row],[Order_Date]],"mmm")</f>
        <v>Jan</v>
      </c>
      <c r="AB273">
        <f>YEAR(tbl_EcommerceSales[[#This Row],[Order_Date]])</f>
        <v>2025</v>
      </c>
      <c r="AC273" t="str">
        <f>IF(tbl_EcommerceSales[[#This Row],[Age]]&lt;18,"Under 18",IF(tbl_EcommerceSales[[#This Row],[Age]]&lt;=25,"18-25",IF(tbl_EcommerceSales[[#This Row],[Age]]&lt;=35,"26-35",IF(tbl_EcommerceSales[[#This Row],[Age]]&lt;=45,"36-45",IF(tbl_EcommerceSales[[#This Row],[Age]]&lt;=55,"46-55","56+")))))</f>
        <v>36-45</v>
      </c>
    </row>
    <row r="274" spans="1:29" x14ac:dyDescent="0.35">
      <c r="A274" t="s">
        <v>712</v>
      </c>
      <c r="B274" s="7">
        <v>45686</v>
      </c>
      <c r="C274" t="s">
        <v>713</v>
      </c>
      <c r="D274" t="s">
        <v>60</v>
      </c>
      <c r="E274" t="s">
        <v>48</v>
      </c>
      <c r="F274">
        <v>39</v>
      </c>
      <c r="G274" t="s">
        <v>103</v>
      </c>
      <c r="H274" t="s">
        <v>27</v>
      </c>
      <c r="I274" t="s">
        <v>28</v>
      </c>
      <c r="J274" t="s">
        <v>29</v>
      </c>
      <c r="K274" t="s">
        <v>30</v>
      </c>
      <c r="L274" t="s">
        <v>31</v>
      </c>
      <c r="M274">
        <v>2</v>
      </c>
      <c r="N274" s="2">
        <v>5999</v>
      </c>
      <c r="O274" s="3">
        <v>0.3</v>
      </c>
      <c r="P274" s="2">
        <v>7800</v>
      </c>
      <c r="Q274" t="s">
        <v>32</v>
      </c>
      <c r="R274" t="s">
        <v>33</v>
      </c>
      <c r="S274" t="s">
        <v>34</v>
      </c>
      <c r="T274" s="4">
        <v>5</v>
      </c>
      <c r="U274" s="11">
        <f t="shared" si="4"/>
        <v>11998</v>
      </c>
      <c r="V274" s="11">
        <f>tbl_EcommerceSales[[#This Row],[Gross_Sales]]*tbl_EcommerceSales[[#This Row],[Discount]]</f>
        <v>3599.4</v>
      </c>
      <c r="W274" s="11">
        <f>tbl_EcommerceSales[[#This Row],[Gross_Sales]]-tbl_EcommerceSales[[#This Row],[Discount_Amount]]</f>
        <v>8398.6</v>
      </c>
      <c r="X274" s="11">
        <f>tbl_EcommerceSales[[#This Row],[Quantity]] * _xlfn.XLOOKUP(tbl_EcommerceSales[[#This Row],[Product_ID]], Product_Master!A:A, Product_Master!F:F)</f>
        <v>7800</v>
      </c>
      <c r="Y274" s="11">
        <f>tbl_EcommerceSales[[#This Row],[Net_Revenue]]-tbl_EcommerceSales[[#This Row],[Total_Cost]]</f>
        <v>598.60000000000036</v>
      </c>
      <c r="Z274" s="9">
        <f>IFERROR(#REF!/tbl_EcommerceSales[[#This Row],[Total_Cost]], 0)</f>
        <v>0</v>
      </c>
      <c r="AA274" t="str">
        <f>TEXT(tbl_EcommerceSales[[#This Row],[Order_Date]],"mmm")</f>
        <v>Jan</v>
      </c>
      <c r="AB274">
        <f>YEAR(tbl_EcommerceSales[[#This Row],[Order_Date]])</f>
        <v>2025</v>
      </c>
      <c r="AC274" t="str">
        <f>IF(tbl_EcommerceSales[[#This Row],[Age]]&lt;18,"Under 18",IF(tbl_EcommerceSales[[#This Row],[Age]]&lt;=25,"18-25",IF(tbl_EcommerceSales[[#This Row],[Age]]&lt;=35,"26-35",IF(tbl_EcommerceSales[[#This Row],[Age]]&lt;=45,"36-45",IF(tbl_EcommerceSales[[#This Row],[Age]]&lt;=55,"46-55","56+")))))</f>
        <v>36-45</v>
      </c>
    </row>
    <row r="275" spans="1:29" x14ac:dyDescent="0.35">
      <c r="A275" t="s">
        <v>714</v>
      </c>
      <c r="B275" s="7">
        <v>45686</v>
      </c>
      <c r="C275" t="s">
        <v>715</v>
      </c>
      <c r="D275" t="s">
        <v>305</v>
      </c>
      <c r="E275" t="s">
        <v>25</v>
      </c>
      <c r="F275">
        <v>32</v>
      </c>
      <c r="G275" t="s">
        <v>211</v>
      </c>
      <c r="H275" t="s">
        <v>72</v>
      </c>
      <c r="I275" t="s">
        <v>67</v>
      </c>
      <c r="J275" t="s">
        <v>68</v>
      </c>
      <c r="K275" t="s">
        <v>42</v>
      </c>
      <c r="L275" t="s">
        <v>43</v>
      </c>
      <c r="M275">
        <v>4</v>
      </c>
      <c r="N275" s="2">
        <v>799</v>
      </c>
      <c r="O275" s="3">
        <v>0.1</v>
      </c>
      <c r="P275" s="2">
        <v>1440</v>
      </c>
      <c r="Q275" t="s">
        <v>123</v>
      </c>
      <c r="R275" t="s">
        <v>33</v>
      </c>
      <c r="S275" t="s">
        <v>34</v>
      </c>
      <c r="T275" s="4">
        <v>5</v>
      </c>
      <c r="U275" s="11">
        <f t="shared" si="4"/>
        <v>3196</v>
      </c>
      <c r="V275" s="11">
        <f>tbl_EcommerceSales[[#This Row],[Gross_Sales]]*tbl_EcommerceSales[[#This Row],[Discount]]</f>
        <v>319.60000000000002</v>
      </c>
      <c r="W275" s="11">
        <f>tbl_EcommerceSales[[#This Row],[Gross_Sales]]-tbl_EcommerceSales[[#This Row],[Discount_Amount]]</f>
        <v>2876.4</v>
      </c>
      <c r="X275" s="11">
        <f>tbl_EcommerceSales[[#This Row],[Quantity]] * _xlfn.XLOOKUP(tbl_EcommerceSales[[#This Row],[Product_ID]], Product_Master!A:A, Product_Master!F:F)</f>
        <v>1440</v>
      </c>
      <c r="Y275" s="11">
        <f>tbl_EcommerceSales[[#This Row],[Net_Revenue]]-tbl_EcommerceSales[[#This Row],[Total_Cost]]</f>
        <v>1436.4</v>
      </c>
      <c r="Z275" s="9">
        <f>IFERROR(#REF!/tbl_EcommerceSales[[#This Row],[Total_Cost]], 0)</f>
        <v>0</v>
      </c>
      <c r="AA275" t="str">
        <f>TEXT(tbl_EcommerceSales[[#This Row],[Order_Date]],"mmm")</f>
        <v>Jan</v>
      </c>
      <c r="AB275">
        <f>YEAR(tbl_EcommerceSales[[#This Row],[Order_Date]])</f>
        <v>2025</v>
      </c>
      <c r="AC275" t="str">
        <f>IF(tbl_EcommerceSales[[#This Row],[Age]]&lt;18,"Under 18",IF(tbl_EcommerceSales[[#This Row],[Age]]&lt;=25,"18-25",IF(tbl_EcommerceSales[[#This Row],[Age]]&lt;=35,"26-35",IF(tbl_EcommerceSales[[#This Row],[Age]]&lt;=45,"36-45",IF(tbl_EcommerceSales[[#This Row],[Age]]&lt;=55,"46-55","56+")))))</f>
        <v>26-35</v>
      </c>
    </row>
    <row r="276" spans="1:29" x14ac:dyDescent="0.35">
      <c r="A276" t="s">
        <v>716</v>
      </c>
      <c r="B276" s="7">
        <v>45686</v>
      </c>
      <c r="C276" t="s">
        <v>717</v>
      </c>
      <c r="D276" t="s">
        <v>342</v>
      </c>
      <c r="E276" t="s">
        <v>48</v>
      </c>
      <c r="F276">
        <v>38</v>
      </c>
      <c r="G276" t="s">
        <v>122</v>
      </c>
      <c r="H276" t="s">
        <v>72</v>
      </c>
      <c r="I276" t="s">
        <v>40</v>
      </c>
      <c r="J276" t="s">
        <v>41</v>
      </c>
      <c r="K276" t="s">
        <v>42</v>
      </c>
      <c r="L276" t="s">
        <v>43</v>
      </c>
      <c r="M276">
        <v>2</v>
      </c>
      <c r="N276" s="2">
        <v>699</v>
      </c>
      <c r="O276" s="3">
        <v>0.1</v>
      </c>
      <c r="P276" s="2">
        <v>620</v>
      </c>
      <c r="Q276" t="s">
        <v>123</v>
      </c>
      <c r="R276" t="s">
        <v>33</v>
      </c>
      <c r="S276" t="s">
        <v>34</v>
      </c>
      <c r="T276" s="4">
        <v>4</v>
      </c>
      <c r="U276" s="11">
        <f t="shared" si="4"/>
        <v>1398</v>
      </c>
      <c r="V276" s="11">
        <f>tbl_EcommerceSales[[#This Row],[Gross_Sales]]*tbl_EcommerceSales[[#This Row],[Discount]]</f>
        <v>139.80000000000001</v>
      </c>
      <c r="W276" s="11">
        <f>tbl_EcommerceSales[[#This Row],[Gross_Sales]]-tbl_EcommerceSales[[#This Row],[Discount_Amount]]</f>
        <v>1258.2</v>
      </c>
      <c r="X276" s="11">
        <f>tbl_EcommerceSales[[#This Row],[Quantity]] * _xlfn.XLOOKUP(tbl_EcommerceSales[[#This Row],[Product_ID]], Product_Master!A:A, Product_Master!F:F)</f>
        <v>620</v>
      </c>
      <c r="Y276" s="11">
        <f>tbl_EcommerceSales[[#This Row],[Net_Revenue]]-tbl_EcommerceSales[[#This Row],[Total_Cost]]</f>
        <v>638.20000000000005</v>
      </c>
      <c r="Z276" s="9">
        <f>IFERROR(#REF!/tbl_EcommerceSales[[#This Row],[Total_Cost]], 0)</f>
        <v>0</v>
      </c>
      <c r="AA276" t="str">
        <f>TEXT(tbl_EcommerceSales[[#This Row],[Order_Date]],"mmm")</f>
        <v>Jan</v>
      </c>
      <c r="AB276">
        <f>YEAR(tbl_EcommerceSales[[#This Row],[Order_Date]])</f>
        <v>2025</v>
      </c>
      <c r="AC276" t="str">
        <f>IF(tbl_EcommerceSales[[#This Row],[Age]]&lt;18,"Under 18",IF(tbl_EcommerceSales[[#This Row],[Age]]&lt;=25,"18-25",IF(tbl_EcommerceSales[[#This Row],[Age]]&lt;=35,"26-35",IF(tbl_EcommerceSales[[#This Row],[Age]]&lt;=45,"36-45",IF(tbl_EcommerceSales[[#This Row],[Age]]&lt;=55,"46-55","56+")))))</f>
        <v>36-45</v>
      </c>
    </row>
    <row r="277" spans="1:29" x14ac:dyDescent="0.35">
      <c r="A277" t="s">
        <v>718</v>
      </c>
      <c r="B277" s="7">
        <v>45686</v>
      </c>
      <c r="C277" t="s">
        <v>719</v>
      </c>
      <c r="D277" t="s">
        <v>170</v>
      </c>
      <c r="E277" t="s">
        <v>25</v>
      </c>
      <c r="F277">
        <v>38</v>
      </c>
      <c r="G277" t="s">
        <v>96</v>
      </c>
      <c r="H277" t="s">
        <v>39</v>
      </c>
      <c r="I277" t="s">
        <v>200</v>
      </c>
      <c r="J277" t="s">
        <v>201</v>
      </c>
      <c r="K277" t="s">
        <v>91</v>
      </c>
      <c r="L277" t="s">
        <v>202</v>
      </c>
      <c r="M277">
        <v>2</v>
      </c>
      <c r="N277" s="2">
        <v>899</v>
      </c>
      <c r="O277" s="3">
        <v>0.1</v>
      </c>
      <c r="P277" s="2">
        <v>840</v>
      </c>
      <c r="Q277" t="s">
        <v>32</v>
      </c>
      <c r="R277" t="s">
        <v>33</v>
      </c>
      <c r="S277" t="s">
        <v>34</v>
      </c>
      <c r="T277" s="4">
        <v>1</v>
      </c>
      <c r="U277" s="11">
        <f t="shared" si="4"/>
        <v>1798</v>
      </c>
      <c r="V277" s="11">
        <f>tbl_EcommerceSales[[#This Row],[Gross_Sales]]*tbl_EcommerceSales[[#This Row],[Discount]]</f>
        <v>179.8</v>
      </c>
      <c r="W277" s="11">
        <f>tbl_EcommerceSales[[#This Row],[Gross_Sales]]-tbl_EcommerceSales[[#This Row],[Discount_Amount]]</f>
        <v>1618.2</v>
      </c>
      <c r="X277" s="11">
        <f>tbl_EcommerceSales[[#This Row],[Quantity]] * _xlfn.XLOOKUP(tbl_EcommerceSales[[#This Row],[Product_ID]], Product_Master!A:A, Product_Master!F:F)</f>
        <v>840</v>
      </c>
      <c r="Y277" s="11">
        <f>tbl_EcommerceSales[[#This Row],[Net_Revenue]]-tbl_EcommerceSales[[#This Row],[Total_Cost]]</f>
        <v>778.2</v>
      </c>
      <c r="Z277" s="9">
        <f>IFERROR(#REF!/tbl_EcommerceSales[[#This Row],[Total_Cost]], 0)</f>
        <v>0</v>
      </c>
      <c r="AA277" t="str">
        <f>TEXT(tbl_EcommerceSales[[#This Row],[Order_Date]],"mmm")</f>
        <v>Jan</v>
      </c>
      <c r="AB277">
        <f>YEAR(tbl_EcommerceSales[[#This Row],[Order_Date]])</f>
        <v>2025</v>
      </c>
      <c r="AC277" t="str">
        <f>IF(tbl_EcommerceSales[[#This Row],[Age]]&lt;18,"Under 18",IF(tbl_EcommerceSales[[#This Row],[Age]]&lt;=25,"18-25",IF(tbl_EcommerceSales[[#This Row],[Age]]&lt;=35,"26-35",IF(tbl_EcommerceSales[[#This Row],[Age]]&lt;=45,"36-45",IF(tbl_EcommerceSales[[#This Row],[Age]]&lt;=55,"46-55","56+")))))</f>
        <v>36-45</v>
      </c>
    </row>
    <row r="278" spans="1:29" x14ac:dyDescent="0.35">
      <c r="A278" t="s">
        <v>720</v>
      </c>
      <c r="B278" s="7">
        <v>45686</v>
      </c>
      <c r="C278" t="s">
        <v>721</v>
      </c>
      <c r="D278" t="s">
        <v>37</v>
      </c>
      <c r="E278" t="s">
        <v>48</v>
      </c>
      <c r="F278">
        <v>29</v>
      </c>
      <c r="G278" t="s">
        <v>52</v>
      </c>
      <c r="H278" t="s">
        <v>27</v>
      </c>
      <c r="I278" t="s">
        <v>40</v>
      </c>
      <c r="J278" t="s">
        <v>41</v>
      </c>
      <c r="K278" t="s">
        <v>42</v>
      </c>
      <c r="L278" t="s">
        <v>43</v>
      </c>
      <c r="M278">
        <v>1</v>
      </c>
      <c r="N278" s="2">
        <v>699</v>
      </c>
      <c r="O278" s="3">
        <v>0.1</v>
      </c>
      <c r="P278" s="2">
        <v>310</v>
      </c>
      <c r="Q278" t="s">
        <v>319</v>
      </c>
      <c r="R278" t="s">
        <v>33</v>
      </c>
      <c r="S278" t="s">
        <v>34</v>
      </c>
      <c r="T278" s="4">
        <v>5</v>
      </c>
      <c r="U278" s="11">
        <f t="shared" si="4"/>
        <v>699</v>
      </c>
      <c r="V278" s="11">
        <f>tbl_EcommerceSales[[#This Row],[Gross_Sales]]*tbl_EcommerceSales[[#This Row],[Discount]]</f>
        <v>69.900000000000006</v>
      </c>
      <c r="W278" s="11">
        <f>tbl_EcommerceSales[[#This Row],[Gross_Sales]]-tbl_EcommerceSales[[#This Row],[Discount_Amount]]</f>
        <v>629.1</v>
      </c>
      <c r="X278" s="11">
        <f>tbl_EcommerceSales[[#This Row],[Quantity]] * _xlfn.XLOOKUP(tbl_EcommerceSales[[#This Row],[Product_ID]], Product_Master!A:A, Product_Master!F:F)</f>
        <v>310</v>
      </c>
      <c r="Y278" s="11">
        <f>tbl_EcommerceSales[[#This Row],[Net_Revenue]]-tbl_EcommerceSales[[#This Row],[Total_Cost]]</f>
        <v>319.10000000000002</v>
      </c>
      <c r="Z278" s="9">
        <f>IFERROR(#REF!/tbl_EcommerceSales[[#This Row],[Total_Cost]], 0)</f>
        <v>0</v>
      </c>
      <c r="AA278" t="str">
        <f>TEXT(tbl_EcommerceSales[[#This Row],[Order_Date]],"mmm")</f>
        <v>Jan</v>
      </c>
      <c r="AB278">
        <f>YEAR(tbl_EcommerceSales[[#This Row],[Order_Date]])</f>
        <v>2025</v>
      </c>
      <c r="AC278" t="str">
        <f>IF(tbl_EcommerceSales[[#This Row],[Age]]&lt;18,"Under 18",IF(tbl_EcommerceSales[[#This Row],[Age]]&lt;=25,"18-25",IF(tbl_EcommerceSales[[#This Row],[Age]]&lt;=35,"26-35",IF(tbl_EcommerceSales[[#This Row],[Age]]&lt;=45,"36-45",IF(tbl_EcommerceSales[[#This Row],[Age]]&lt;=55,"46-55","56+")))))</f>
        <v>26-35</v>
      </c>
    </row>
    <row r="279" spans="1:29" x14ac:dyDescent="0.35">
      <c r="A279" t="s">
        <v>722</v>
      </c>
      <c r="B279" s="7">
        <v>45687</v>
      </c>
      <c r="C279" t="s">
        <v>723</v>
      </c>
      <c r="D279" t="s">
        <v>235</v>
      </c>
      <c r="E279" t="s">
        <v>25</v>
      </c>
      <c r="F279">
        <v>30</v>
      </c>
      <c r="G279" t="s">
        <v>174</v>
      </c>
      <c r="H279" t="s">
        <v>39</v>
      </c>
      <c r="I279" t="s">
        <v>236</v>
      </c>
      <c r="J279" t="s">
        <v>237</v>
      </c>
      <c r="K279" t="s">
        <v>82</v>
      </c>
      <c r="L279" t="s">
        <v>238</v>
      </c>
      <c r="M279">
        <v>1</v>
      </c>
      <c r="N279" s="2">
        <v>899</v>
      </c>
      <c r="O279" s="3">
        <v>0.1</v>
      </c>
      <c r="P279" s="2">
        <v>480</v>
      </c>
      <c r="Q279" t="s">
        <v>156</v>
      </c>
      <c r="R279" t="s">
        <v>33</v>
      </c>
      <c r="S279" t="s">
        <v>57</v>
      </c>
      <c r="T279" s="4">
        <v>5</v>
      </c>
      <c r="U279" s="11">
        <f t="shared" si="4"/>
        <v>899</v>
      </c>
      <c r="V279" s="11">
        <f>tbl_EcommerceSales[[#This Row],[Gross_Sales]]*tbl_EcommerceSales[[#This Row],[Discount]]</f>
        <v>89.9</v>
      </c>
      <c r="W279" s="11">
        <f>tbl_EcommerceSales[[#This Row],[Gross_Sales]]-tbl_EcommerceSales[[#This Row],[Discount_Amount]]</f>
        <v>809.1</v>
      </c>
      <c r="X279" s="11">
        <f>tbl_EcommerceSales[[#This Row],[Quantity]] * _xlfn.XLOOKUP(tbl_EcommerceSales[[#This Row],[Product_ID]], Product_Master!A:A, Product_Master!F:F)</f>
        <v>480</v>
      </c>
      <c r="Y279" s="11">
        <f>tbl_EcommerceSales[[#This Row],[Net_Revenue]]-tbl_EcommerceSales[[#This Row],[Total_Cost]]</f>
        <v>329.1</v>
      </c>
      <c r="Z279" s="9">
        <f>IFERROR(#REF!/tbl_EcommerceSales[[#This Row],[Total_Cost]], 0)</f>
        <v>0</v>
      </c>
      <c r="AA279" t="str">
        <f>TEXT(tbl_EcommerceSales[[#This Row],[Order_Date]],"mmm")</f>
        <v>Jan</v>
      </c>
      <c r="AB279">
        <f>YEAR(tbl_EcommerceSales[[#This Row],[Order_Date]])</f>
        <v>2025</v>
      </c>
      <c r="AC279" t="str">
        <f>IF(tbl_EcommerceSales[[#This Row],[Age]]&lt;18,"Under 18",IF(tbl_EcommerceSales[[#This Row],[Age]]&lt;=25,"18-25",IF(tbl_EcommerceSales[[#This Row],[Age]]&lt;=35,"26-35",IF(tbl_EcommerceSales[[#This Row],[Age]]&lt;=45,"36-45",IF(tbl_EcommerceSales[[#This Row],[Age]]&lt;=55,"46-55","56+")))))</f>
        <v>26-35</v>
      </c>
    </row>
    <row r="280" spans="1:29" x14ac:dyDescent="0.35">
      <c r="A280" t="s">
        <v>724</v>
      </c>
      <c r="B280" s="7">
        <v>45687</v>
      </c>
      <c r="C280" t="s">
        <v>725</v>
      </c>
      <c r="D280" t="s">
        <v>269</v>
      </c>
      <c r="E280" t="s">
        <v>25</v>
      </c>
      <c r="F280">
        <v>42</v>
      </c>
      <c r="G280" t="s">
        <v>136</v>
      </c>
      <c r="H280" t="s">
        <v>88</v>
      </c>
      <c r="I280" t="s">
        <v>271</v>
      </c>
      <c r="J280" t="s">
        <v>272</v>
      </c>
      <c r="K280" t="s">
        <v>30</v>
      </c>
      <c r="L280" t="s">
        <v>273</v>
      </c>
      <c r="M280">
        <v>2</v>
      </c>
      <c r="N280" s="2">
        <v>4299</v>
      </c>
      <c r="O280" s="3">
        <v>0.05</v>
      </c>
      <c r="P280" s="2">
        <v>5400</v>
      </c>
      <c r="Q280" t="s">
        <v>123</v>
      </c>
      <c r="R280" t="s">
        <v>33</v>
      </c>
      <c r="S280" t="s">
        <v>57</v>
      </c>
      <c r="T280" s="4">
        <v>5</v>
      </c>
      <c r="U280" s="11">
        <f t="shared" si="4"/>
        <v>8598</v>
      </c>
      <c r="V280" s="11">
        <f>tbl_EcommerceSales[[#This Row],[Gross_Sales]]*tbl_EcommerceSales[[#This Row],[Discount]]</f>
        <v>429.90000000000003</v>
      </c>
      <c r="W280" s="11">
        <f>tbl_EcommerceSales[[#This Row],[Gross_Sales]]-tbl_EcommerceSales[[#This Row],[Discount_Amount]]</f>
        <v>8168.1</v>
      </c>
      <c r="X280" s="11">
        <f>tbl_EcommerceSales[[#This Row],[Quantity]] * _xlfn.XLOOKUP(tbl_EcommerceSales[[#This Row],[Product_ID]], Product_Master!A:A, Product_Master!F:F)</f>
        <v>5400</v>
      </c>
      <c r="Y280" s="11">
        <f>tbl_EcommerceSales[[#This Row],[Net_Revenue]]-tbl_EcommerceSales[[#This Row],[Total_Cost]]</f>
        <v>2768.1000000000004</v>
      </c>
      <c r="Z280" s="9">
        <f>IFERROR(#REF!/tbl_EcommerceSales[[#This Row],[Total_Cost]], 0)</f>
        <v>0</v>
      </c>
      <c r="AA280" t="str">
        <f>TEXT(tbl_EcommerceSales[[#This Row],[Order_Date]],"mmm")</f>
        <v>Jan</v>
      </c>
      <c r="AB280">
        <f>YEAR(tbl_EcommerceSales[[#This Row],[Order_Date]])</f>
        <v>2025</v>
      </c>
      <c r="AC280" t="str">
        <f>IF(tbl_EcommerceSales[[#This Row],[Age]]&lt;18,"Under 18",IF(tbl_EcommerceSales[[#This Row],[Age]]&lt;=25,"18-25",IF(tbl_EcommerceSales[[#This Row],[Age]]&lt;=35,"26-35",IF(tbl_EcommerceSales[[#This Row],[Age]]&lt;=45,"36-45",IF(tbl_EcommerceSales[[#This Row],[Age]]&lt;=55,"46-55","56+")))))</f>
        <v>36-45</v>
      </c>
    </row>
    <row r="281" spans="1:29" x14ac:dyDescent="0.35">
      <c r="A281" t="s">
        <v>726</v>
      </c>
      <c r="B281" s="7">
        <v>45687</v>
      </c>
      <c r="C281" t="s">
        <v>300</v>
      </c>
      <c r="D281" t="s">
        <v>205</v>
      </c>
      <c r="E281" t="s">
        <v>48</v>
      </c>
      <c r="F281">
        <v>22</v>
      </c>
      <c r="G281" t="s">
        <v>145</v>
      </c>
      <c r="H281" t="s">
        <v>39</v>
      </c>
      <c r="I281" t="s">
        <v>126</v>
      </c>
      <c r="J281" t="s">
        <v>127</v>
      </c>
      <c r="K281" t="s">
        <v>82</v>
      </c>
      <c r="L281" t="s">
        <v>83</v>
      </c>
      <c r="M281">
        <v>1</v>
      </c>
      <c r="N281" s="2">
        <v>1899</v>
      </c>
      <c r="O281" s="3">
        <v>0.05</v>
      </c>
      <c r="P281" s="2">
        <v>1120</v>
      </c>
      <c r="Q281" t="s">
        <v>32</v>
      </c>
      <c r="R281" t="s">
        <v>33</v>
      </c>
      <c r="S281" t="s">
        <v>57</v>
      </c>
      <c r="T281" s="4">
        <v>4</v>
      </c>
      <c r="U281" s="11">
        <f t="shared" si="4"/>
        <v>1899</v>
      </c>
      <c r="V281" s="11">
        <f>tbl_EcommerceSales[[#This Row],[Gross_Sales]]*tbl_EcommerceSales[[#This Row],[Discount]]</f>
        <v>94.95</v>
      </c>
      <c r="W281" s="11">
        <f>tbl_EcommerceSales[[#This Row],[Gross_Sales]]-tbl_EcommerceSales[[#This Row],[Discount_Amount]]</f>
        <v>1804.05</v>
      </c>
      <c r="X281" s="11">
        <f>tbl_EcommerceSales[[#This Row],[Quantity]] * _xlfn.XLOOKUP(tbl_EcommerceSales[[#This Row],[Product_ID]], Product_Master!A:A, Product_Master!F:F)</f>
        <v>1120</v>
      </c>
      <c r="Y281" s="11">
        <f>tbl_EcommerceSales[[#This Row],[Net_Revenue]]-tbl_EcommerceSales[[#This Row],[Total_Cost]]</f>
        <v>684.05</v>
      </c>
      <c r="Z281" s="9">
        <f>IFERROR(#REF!/tbl_EcommerceSales[[#This Row],[Total_Cost]], 0)</f>
        <v>0</v>
      </c>
      <c r="AA281" t="str">
        <f>TEXT(tbl_EcommerceSales[[#This Row],[Order_Date]],"mmm")</f>
        <v>Jan</v>
      </c>
      <c r="AB281">
        <f>YEAR(tbl_EcommerceSales[[#This Row],[Order_Date]])</f>
        <v>2025</v>
      </c>
      <c r="AC281" t="str">
        <f>IF(tbl_EcommerceSales[[#This Row],[Age]]&lt;18,"Under 18",IF(tbl_EcommerceSales[[#This Row],[Age]]&lt;=25,"18-25",IF(tbl_EcommerceSales[[#This Row],[Age]]&lt;=35,"26-35",IF(tbl_EcommerceSales[[#This Row],[Age]]&lt;=45,"36-45",IF(tbl_EcommerceSales[[#This Row],[Age]]&lt;=55,"46-55","56+")))))</f>
        <v>18-25</v>
      </c>
    </row>
    <row r="282" spans="1:29" x14ac:dyDescent="0.35">
      <c r="A282" t="s">
        <v>727</v>
      </c>
      <c r="B282" s="7">
        <v>45687</v>
      </c>
      <c r="C282" t="s">
        <v>728</v>
      </c>
      <c r="D282" t="s">
        <v>139</v>
      </c>
      <c r="E282" t="s">
        <v>48</v>
      </c>
      <c r="F282">
        <v>21</v>
      </c>
      <c r="G282" t="s">
        <v>142</v>
      </c>
      <c r="H282" t="s">
        <v>88</v>
      </c>
      <c r="I282" t="s">
        <v>236</v>
      </c>
      <c r="J282" t="s">
        <v>237</v>
      </c>
      <c r="K282" t="s">
        <v>82</v>
      </c>
      <c r="L282" t="s">
        <v>238</v>
      </c>
      <c r="M282">
        <v>1</v>
      </c>
      <c r="N282" s="2">
        <v>899</v>
      </c>
      <c r="O282" s="3">
        <v>0.1</v>
      </c>
      <c r="P282" s="2">
        <v>480</v>
      </c>
      <c r="Q282" t="s">
        <v>123</v>
      </c>
      <c r="R282" t="s">
        <v>33</v>
      </c>
      <c r="S282" t="s">
        <v>57</v>
      </c>
      <c r="T282" s="4">
        <v>5</v>
      </c>
      <c r="U282" s="11">
        <f t="shared" si="4"/>
        <v>899</v>
      </c>
      <c r="V282" s="11">
        <f>tbl_EcommerceSales[[#This Row],[Gross_Sales]]*tbl_EcommerceSales[[#This Row],[Discount]]</f>
        <v>89.9</v>
      </c>
      <c r="W282" s="11">
        <f>tbl_EcommerceSales[[#This Row],[Gross_Sales]]-tbl_EcommerceSales[[#This Row],[Discount_Amount]]</f>
        <v>809.1</v>
      </c>
      <c r="X282" s="11">
        <f>tbl_EcommerceSales[[#This Row],[Quantity]] * _xlfn.XLOOKUP(tbl_EcommerceSales[[#This Row],[Product_ID]], Product_Master!A:A, Product_Master!F:F)</f>
        <v>480</v>
      </c>
      <c r="Y282" s="11">
        <f>tbl_EcommerceSales[[#This Row],[Net_Revenue]]-tbl_EcommerceSales[[#This Row],[Total_Cost]]</f>
        <v>329.1</v>
      </c>
      <c r="Z282" s="9">
        <f>IFERROR(#REF!/tbl_EcommerceSales[[#This Row],[Total_Cost]], 0)</f>
        <v>0</v>
      </c>
      <c r="AA282" t="str">
        <f>TEXT(tbl_EcommerceSales[[#This Row],[Order_Date]],"mmm")</f>
        <v>Jan</v>
      </c>
      <c r="AB282">
        <f>YEAR(tbl_EcommerceSales[[#This Row],[Order_Date]])</f>
        <v>2025</v>
      </c>
      <c r="AC282" t="str">
        <f>IF(tbl_EcommerceSales[[#This Row],[Age]]&lt;18,"Under 18",IF(tbl_EcommerceSales[[#This Row],[Age]]&lt;=25,"18-25",IF(tbl_EcommerceSales[[#This Row],[Age]]&lt;=35,"26-35",IF(tbl_EcommerceSales[[#This Row],[Age]]&lt;=45,"36-45",IF(tbl_EcommerceSales[[#This Row],[Age]]&lt;=55,"46-55","56+")))))</f>
        <v>18-25</v>
      </c>
    </row>
    <row r="283" spans="1:29" x14ac:dyDescent="0.35">
      <c r="A283" t="s">
        <v>729</v>
      </c>
      <c r="B283" s="7">
        <v>45687</v>
      </c>
      <c r="C283" t="s">
        <v>730</v>
      </c>
      <c r="D283" t="s">
        <v>116</v>
      </c>
      <c r="E283" t="s">
        <v>25</v>
      </c>
      <c r="F283">
        <v>29</v>
      </c>
      <c r="G283" t="s">
        <v>87</v>
      </c>
      <c r="H283" t="s">
        <v>88</v>
      </c>
      <c r="I283" t="s">
        <v>117</v>
      </c>
      <c r="J283" t="s">
        <v>118</v>
      </c>
      <c r="K283" t="s">
        <v>82</v>
      </c>
      <c r="L283" t="s">
        <v>119</v>
      </c>
      <c r="M283">
        <v>2</v>
      </c>
      <c r="N283" s="2">
        <v>3299</v>
      </c>
      <c r="O283" s="3">
        <v>0</v>
      </c>
      <c r="P283" s="2">
        <v>4200</v>
      </c>
      <c r="Q283" t="s">
        <v>44</v>
      </c>
      <c r="R283" t="s">
        <v>33</v>
      </c>
      <c r="S283" t="s">
        <v>34</v>
      </c>
      <c r="T283" s="4">
        <v>3</v>
      </c>
      <c r="U283" s="11">
        <f t="shared" si="4"/>
        <v>6598</v>
      </c>
      <c r="V283" s="11">
        <f>tbl_EcommerceSales[[#This Row],[Gross_Sales]]*tbl_EcommerceSales[[#This Row],[Discount]]</f>
        <v>0</v>
      </c>
      <c r="W283" s="11">
        <f>tbl_EcommerceSales[[#This Row],[Gross_Sales]]-tbl_EcommerceSales[[#This Row],[Discount_Amount]]</f>
        <v>6598</v>
      </c>
      <c r="X283" s="11">
        <f>tbl_EcommerceSales[[#This Row],[Quantity]] * _xlfn.XLOOKUP(tbl_EcommerceSales[[#This Row],[Product_ID]], Product_Master!A:A, Product_Master!F:F)</f>
        <v>4200</v>
      </c>
      <c r="Y283" s="11">
        <f>tbl_EcommerceSales[[#This Row],[Net_Revenue]]-tbl_EcommerceSales[[#This Row],[Total_Cost]]</f>
        <v>2398</v>
      </c>
      <c r="Z283" s="9">
        <f>IFERROR(#REF!/tbl_EcommerceSales[[#This Row],[Total_Cost]], 0)</f>
        <v>0</v>
      </c>
      <c r="AA283" t="str">
        <f>TEXT(tbl_EcommerceSales[[#This Row],[Order_Date]],"mmm")</f>
        <v>Jan</v>
      </c>
      <c r="AB283">
        <f>YEAR(tbl_EcommerceSales[[#This Row],[Order_Date]])</f>
        <v>2025</v>
      </c>
      <c r="AC283" t="str">
        <f>IF(tbl_EcommerceSales[[#This Row],[Age]]&lt;18,"Under 18",IF(tbl_EcommerceSales[[#This Row],[Age]]&lt;=25,"18-25",IF(tbl_EcommerceSales[[#This Row],[Age]]&lt;=35,"26-35",IF(tbl_EcommerceSales[[#This Row],[Age]]&lt;=45,"36-45",IF(tbl_EcommerceSales[[#This Row],[Age]]&lt;=55,"46-55","56+")))))</f>
        <v>26-35</v>
      </c>
    </row>
    <row r="284" spans="1:29" x14ac:dyDescent="0.35">
      <c r="A284" t="s">
        <v>731</v>
      </c>
      <c r="B284" s="7">
        <v>45687</v>
      </c>
      <c r="C284" t="s">
        <v>732</v>
      </c>
      <c r="D284" t="s">
        <v>232</v>
      </c>
      <c r="E284" t="s">
        <v>48</v>
      </c>
      <c r="F284">
        <v>25</v>
      </c>
      <c r="G284" t="s">
        <v>87</v>
      </c>
      <c r="H284" t="s">
        <v>88</v>
      </c>
      <c r="I284" t="s">
        <v>175</v>
      </c>
      <c r="J284" t="s">
        <v>176</v>
      </c>
      <c r="K284" t="s">
        <v>177</v>
      </c>
      <c r="L284" t="s">
        <v>178</v>
      </c>
      <c r="M284">
        <v>1</v>
      </c>
      <c r="N284" s="2">
        <v>699</v>
      </c>
      <c r="O284" s="3">
        <v>0.15</v>
      </c>
      <c r="P284" s="2">
        <v>320</v>
      </c>
      <c r="Q284" t="s">
        <v>32</v>
      </c>
      <c r="R284" t="s">
        <v>93</v>
      </c>
      <c r="S284" t="s">
        <v>34</v>
      </c>
      <c r="T284" s="4">
        <v>5</v>
      </c>
      <c r="U284" s="11">
        <f t="shared" si="4"/>
        <v>699</v>
      </c>
      <c r="V284" s="11">
        <f>tbl_EcommerceSales[[#This Row],[Gross_Sales]]*tbl_EcommerceSales[[#This Row],[Discount]]</f>
        <v>104.85</v>
      </c>
      <c r="W284" s="11">
        <f>tbl_EcommerceSales[[#This Row],[Gross_Sales]]-tbl_EcommerceSales[[#This Row],[Discount_Amount]]</f>
        <v>594.15</v>
      </c>
      <c r="X284" s="11">
        <f>tbl_EcommerceSales[[#This Row],[Quantity]] * _xlfn.XLOOKUP(tbl_EcommerceSales[[#This Row],[Product_ID]], Product_Master!A:A, Product_Master!F:F)</f>
        <v>320</v>
      </c>
      <c r="Y284" s="11">
        <f>tbl_EcommerceSales[[#This Row],[Net_Revenue]]-tbl_EcommerceSales[[#This Row],[Total_Cost]]</f>
        <v>274.14999999999998</v>
      </c>
      <c r="Z284" s="9">
        <f>IFERROR(#REF!/tbl_EcommerceSales[[#This Row],[Total_Cost]], 0)</f>
        <v>0</v>
      </c>
      <c r="AA284" t="str">
        <f>TEXT(tbl_EcommerceSales[[#This Row],[Order_Date]],"mmm")</f>
        <v>Jan</v>
      </c>
      <c r="AB284">
        <f>YEAR(tbl_EcommerceSales[[#This Row],[Order_Date]])</f>
        <v>2025</v>
      </c>
      <c r="AC284" t="str">
        <f>IF(tbl_EcommerceSales[[#This Row],[Age]]&lt;18,"Under 18",IF(tbl_EcommerceSales[[#This Row],[Age]]&lt;=25,"18-25",IF(tbl_EcommerceSales[[#This Row],[Age]]&lt;=35,"26-35",IF(tbl_EcommerceSales[[#This Row],[Age]]&lt;=45,"36-45",IF(tbl_EcommerceSales[[#This Row],[Age]]&lt;=55,"46-55","56+")))))</f>
        <v>18-25</v>
      </c>
    </row>
    <row r="285" spans="1:29" x14ac:dyDescent="0.35">
      <c r="A285" t="s">
        <v>733</v>
      </c>
      <c r="B285" s="7">
        <v>45687</v>
      </c>
      <c r="C285" t="s">
        <v>734</v>
      </c>
      <c r="D285" t="s">
        <v>60</v>
      </c>
      <c r="E285" t="s">
        <v>48</v>
      </c>
      <c r="F285">
        <v>38</v>
      </c>
      <c r="G285" t="s">
        <v>246</v>
      </c>
      <c r="H285" t="s">
        <v>27</v>
      </c>
      <c r="I285" t="s">
        <v>40</v>
      </c>
      <c r="J285" t="s">
        <v>41</v>
      </c>
      <c r="K285" t="s">
        <v>42</v>
      </c>
      <c r="L285" t="s">
        <v>43</v>
      </c>
      <c r="M285">
        <v>1</v>
      </c>
      <c r="N285" s="2">
        <v>699</v>
      </c>
      <c r="O285" s="3">
        <v>0.25</v>
      </c>
      <c r="P285" s="2">
        <v>310</v>
      </c>
      <c r="Q285" t="s">
        <v>32</v>
      </c>
      <c r="R285" t="s">
        <v>33</v>
      </c>
      <c r="S285" t="s">
        <v>34</v>
      </c>
      <c r="T285" s="4">
        <v>4</v>
      </c>
      <c r="U285" s="11">
        <f t="shared" si="4"/>
        <v>699</v>
      </c>
      <c r="V285" s="11">
        <f>tbl_EcommerceSales[[#This Row],[Gross_Sales]]*tbl_EcommerceSales[[#This Row],[Discount]]</f>
        <v>174.75</v>
      </c>
      <c r="W285" s="11">
        <f>tbl_EcommerceSales[[#This Row],[Gross_Sales]]-tbl_EcommerceSales[[#This Row],[Discount_Amount]]</f>
        <v>524.25</v>
      </c>
      <c r="X285" s="11">
        <f>tbl_EcommerceSales[[#This Row],[Quantity]] * _xlfn.XLOOKUP(tbl_EcommerceSales[[#This Row],[Product_ID]], Product_Master!A:A, Product_Master!F:F)</f>
        <v>310</v>
      </c>
      <c r="Y285" s="11">
        <f>tbl_EcommerceSales[[#This Row],[Net_Revenue]]-tbl_EcommerceSales[[#This Row],[Total_Cost]]</f>
        <v>214.25</v>
      </c>
      <c r="Z285" s="9">
        <f>IFERROR(#REF!/tbl_EcommerceSales[[#This Row],[Total_Cost]], 0)</f>
        <v>0</v>
      </c>
      <c r="AA285" t="str">
        <f>TEXT(tbl_EcommerceSales[[#This Row],[Order_Date]],"mmm")</f>
        <v>Jan</v>
      </c>
      <c r="AB285">
        <f>YEAR(tbl_EcommerceSales[[#This Row],[Order_Date]])</f>
        <v>2025</v>
      </c>
      <c r="AC285" t="str">
        <f>IF(tbl_EcommerceSales[[#This Row],[Age]]&lt;18,"Under 18",IF(tbl_EcommerceSales[[#This Row],[Age]]&lt;=25,"18-25",IF(tbl_EcommerceSales[[#This Row],[Age]]&lt;=35,"26-35",IF(tbl_EcommerceSales[[#This Row],[Age]]&lt;=45,"36-45",IF(tbl_EcommerceSales[[#This Row],[Age]]&lt;=55,"46-55","56+")))))</f>
        <v>36-45</v>
      </c>
    </row>
    <row r="286" spans="1:29" x14ac:dyDescent="0.35">
      <c r="A286" t="s">
        <v>735</v>
      </c>
      <c r="B286" s="7">
        <v>45688</v>
      </c>
      <c r="C286" t="s">
        <v>650</v>
      </c>
      <c r="D286" t="s">
        <v>170</v>
      </c>
      <c r="E286" t="s">
        <v>48</v>
      </c>
      <c r="F286">
        <v>40</v>
      </c>
      <c r="G286" t="s">
        <v>87</v>
      </c>
      <c r="H286" t="s">
        <v>88</v>
      </c>
      <c r="I286" t="s">
        <v>357</v>
      </c>
      <c r="J286" t="s">
        <v>358</v>
      </c>
      <c r="K286" t="s">
        <v>177</v>
      </c>
      <c r="L286" t="s">
        <v>178</v>
      </c>
      <c r="M286">
        <v>1</v>
      </c>
      <c r="N286" s="2">
        <v>999</v>
      </c>
      <c r="O286" s="3">
        <v>0.05</v>
      </c>
      <c r="P286" s="2">
        <v>520</v>
      </c>
      <c r="Q286" t="s">
        <v>123</v>
      </c>
      <c r="R286" t="s">
        <v>33</v>
      </c>
      <c r="S286" t="s">
        <v>57</v>
      </c>
      <c r="T286" s="4">
        <v>4</v>
      </c>
      <c r="U286" s="11">
        <f t="shared" si="4"/>
        <v>999</v>
      </c>
      <c r="V286" s="11">
        <f>tbl_EcommerceSales[[#This Row],[Gross_Sales]]*tbl_EcommerceSales[[#This Row],[Discount]]</f>
        <v>49.95</v>
      </c>
      <c r="W286" s="11">
        <f>tbl_EcommerceSales[[#This Row],[Gross_Sales]]-tbl_EcommerceSales[[#This Row],[Discount_Amount]]</f>
        <v>949.05</v>
      </c>
      <c r="X286" s="11">
        <f>tbl_EcommerceSales[[#This Row],[Quantity]] * _xlfn.XLOOKUP(tbl_EcommerceSales[[#This Row],[Product_ID]], Product_Master!A:A, Product_Master!F:F)</f>
        <v>520</v>
      </c>
      <c r="Y286" s="11">
        <f>tbl_EcommerceSales[[#This Row],[Net_Revenue]]-tbl_EcommerceSales[[#This Row],[Total_Cost]]</f>
        <v>429.04999999999995</v>
      </c>
      <c r="Z286" s="9">
        <f>IFERROR(#REF!/tbl_EcommerceSales[[#This Row],[Total_Cost]], 0)</f>
        <v>0</v>
      </c>
      <c r="AA286" t="str">
        <f>TEXT(tbl_EcommerceSales[[#This Row],[Order_Date]],"mmm")</f>
        <v>Jan</v>
      </c>
      <c r="AB286">
        <f>YEAR(tbl_EcommerceSales[[#This Row],[Order_Date]])</f>
        <v>2025</v>
      </c>
      <c r="AC286" t="str">
        <f>IF(tbl_EcommerceSales[[#This Row],[Age]]&lt;18,"Under 18",IF(tbl_EcommerceSales[[#This Row],[Age]]&lt;=25,"18-25",IF(tbl_EcommerceSales[[#This Row],[Age]]&lt;=35,"26-35",IF(tbl_EcommerceSales[[#This Row],[Age]]&lt;=45,"36-45",IF(tbl_EcommerceSales[[#This Row],[Age]]&lt;=55,"46-55","56+")))))</f>
        <v>36-45</v>
      </c>
    </row>
    <row r="287" spans="1:29" x14ac:dyDescent="0.35">
      <c r="A287" t="s">
        <v>736</v>
      </c>
      <c r="B287" s="7">
        <v>45688</v>
      </c>
      <c r="C287" t="s">
        <v>652</v>
      </c>
      <c r="D287" t="s">
        <v>116</v>
      </c>
      <c r="E287" t="s">
        <v>48</v>
      </c>
      <c r="F287">
        <v>22</v>
      </c>
      <c r="G287" t="s">
        <v>289</v>
      </c>
      <c r="H287" t="s">
        <v>88</v>
      </c>
      <c r="I287" t="s">
        <v>53</v>
      </c>
      <c r="J287" t="s">
        <v>54</v>
      </c>
      <c r="K287" t="s">
        <v>55</v>
      </c>
      <c r="L287" t="s">
        <v>56</v>
      </c>
      <c r="M287">
        <v>1</v>
      </c>
      <c r="N287" s="2">
        <v>799</v>
      </c>
      <c r="O287" s="3">
        <v>0.1</v>
      </c>
      <c r="P287" s="2">
        <v>390</v>
      </c>
      <c r="Q287" t="s">
        <v>32</v>
      </c>
      <c r="R287" t="s">
        <v>33</v>
      </c>
      <c r="S287" t="s">
        <v>34</v>
      </c>
      <c r="T287" s="4">
        <v>5</v>
      </c>
      <c r="U287" s="11">
        <f t="shared" si="4"/>
        <v>799</v>
      </c>
      <c r="V287" s="11">
        <f>tbl_EcommerceSales[[#This Row],[Gross_Sales]]*tbl_EcommerceSales[[#This Row],[Discount]]</f>
        <v>79.900000000000006</v>
      </c>
      <c r="W287" s="11">
        <f>tbl_EcommerceSales[[#This Row],[Gross_Sales]]-tbl_EcommerceSales[[#This Row],[Discount_Amount]]</f>
        <v>719.1</v>
      </c>
      <c r="X287" s="11">
        <f>tbl_EcommerceSales[[#This Row],[Quantity]] * _xlfn.XLOOKUP(tbl_EcommerceSales[[#This Row],[Product_ID]], Product_Master!A:A, Product_Master!F:F)</f>
        <v>390</v>
      </c>
      <c r="Y287" s="11">
        <f>tbl_EcommerceSales[[#This Row],[Net_Revenue]]-tbl_EcommerceSales[[#This Row],[Total_Cost]]</f>
        <v>329.1</v>
      </c>
      <c r="Z287" s="9">
        <f>IFERROR(#REF!/tbl_EcommerceSales[[#This Row],[Total_Cost]], 0)</f>
        <v>0</v>
      </c>
      <c r="AA287" t="str">
        <f>TEXT(tbl_EcommerceSales[[#This Row],[Order_Date]],"mmm")</f>
        <v>Jan</v>
      </c>
      <c r="AB287">
        <f>YEAR(tbl_EcommerceSales[[#This Row],[Order_Date]])</f>
        <v>2025</v>
      </c>
      <c r="AC287" t="str">
        <f>IF(tbl_EcommerceSales[[#This Row],[Age]]&lt;18,"Under 18",IF(tbl_EcommerceSales[[#This Row],[Age]]&lt;=25,"18-25",IF(tbl_EcommerceSales[[#This Row],[Age]]&lt;=35,"26-35",IF(tbl_EcommerceSales[[#This Row],[Age]]&lt;=45,"36-45",IF(tbl_EcommerceSales[[#This Row],[Age]]&lt;=55,"46-55","56+")))))</f>
        <v>18-25</v>
      </c>
    </row>
    <row r="288" spans="1:29" x14ac:dyDescent="0.35">
      <c r="A288" t="s">
        <v>737</v>
      </c>
      <c r="B288" s="7">
        <v>45688</v>
      </c>
      <c r="C288" t="s">
        <v>738</v>
      </c>
      <c r="D288" t="s">
        <v>254</v>
      </c>
      <c r="E288" t="s">
        <v>25</v>
      </c>
      <c r="F288">
        <v>37</v>
      </c>
      <c r="G288" t="s">
        <v>171</v>
      </c>
      <c r="H288" t="s">
        <v>39</v>
      </c>
      <c r="I288" t="s">
        <v>73</v>
      </c>
      <c r="J288" t="s">
        <v>74</v>
      </c>
      <c r="K288" t="s">
        <v>55</v>
      </c>
      <c r="L288" t="s">
        <v>75</v>
      </c>
      <c r="M288">
        <v>1</v>
      </c>
      <c r="N288" s="2">
        <v>2899</v>
      </c>
      <c r="O288" s="3">
        <v>0.05</v>
      </c>
      <c r="P288" s="2">
        <v>1700</v>
      </c>
      <c r="Q288" t="s">
        <v>44</v>
      </c>
      <c r="R288" t="s">
        <v>33</v>
      </c>
      <c r="S288" t="s">
        <v>34</v>
      </c>
      <c r="T288" s="4">
        <v>5</v>
      </c>
      <c r="U288" s="11">
        <f t="shared" si="4"/>
        <v>2899</v>
      </c>
      <c r="V288" s="11">
        <f>tbl_EcommerceSales[[#This Row],[Gross_Sales]]*tbl_EcommerceSales[[#This Row],[Discount]]</f>
        <v>144.95000000000002</v>
      </c>
      <c r="W288" s="11">
        <f>tbl_EcommerceSales[[#This Row],[Gross_Sales]]-tbl_EcommerceSales[[#This Row],[Discount_Amount]]</f>
        <v>2754.05</v>
      </c>
      <c r="X288" s="11">
        <f>tbl_EcommerceSales[[#This Row],[Quantity]] * _xlfn.XLOOKUP(tbl_EcommerceSales[[#This Row],[Product_ID]], Product_Master!A:A, Product_Master!F:F)</f>
        <v>1700</v>
      </c>
      <c r="Y288" s="11">
        <f>tbl_EcommerceSales[[#This Row],[Net_Revenue]]-tbl_EcommerceSales[[#This Row],[Total_Cost]]</f>
        <v>1054.0500000000002</v>
      </c>
      <c r="Z288" s="9">
        <f>IFERROR(#REF!/tbl_EcommerceSales[[#This Row],[Total_Cost]], 0)</f>
        <v>0</v>
      </c>
      <c r="AA288" t="str">
        <f>TEXT(tbl_EcommerceSales[[#This Row],[Order_Date]],"mmm")</f>
        <v>Jan</v>
      </c>
      <c r="AB288">
        <f>YEAR(tbl_EcommerceSales[[#This Row],[Order_Date]])</f>
        <v>2025</v>
      </c>
      <c r="AC288" t="str">
        <f>IF(tbl_EcommerceSales[[#This Row],[Age]]&lt;18,"Under 18",IF(tbl_EcommerceSales[[#This Row],[Age]]&lt;=25,"18-25",IF(tbl_EcommerceSales[[#This Row],[Age]]&lt;=35,"26-35",IF(tbl_EcommerceSales[[#This Row],[Age]]&lt;=45,"36-45",IF(tbl_EcommerceSales[[#This Row],[Age]]&lt;=55,"46-55","56+")))))</f>
        <v>36-45</v>
      </c>
    </row>
    <row r="289" spans="1:29" x14ac:dyDescent="0.35">
      <c r="A289" t="s">
        <v>739</v>
      </c>
      <c r="B289" s="7">
        <v>45688</v>
      </c>
      <c r="C289" t="s">
        <v>740</v>
      </c>
      <c r="D289" t="s">
        <v>60</v>
      </c>
      <c r="E289" t="s">
        <v>48</v>
      </c>
      <c r="F289">
        <v>39</v>
      </c>
      <c r="G289" t="s">
        <v>71</v>
      </c>
      <c r="H289" t="s">
        <v>72</v>
      </c>
      <c r="I289" t="s">
        <v>338</v>
      </c>
      <c r="J289" t="s">
        <v>339</v>
      </c>
      <c r="K289" t="s">
        <v>55</v>
      </c>
      <c r="L289" t="s">
        <v>56</v>
      </c>
      <c r="M289">
        <v>2</v>
      </c>
      <c r="N289" s="2">
        <v>1499</v>
      </c>
      <c r="O289" s="3">
        <v>0.1</v>
      </c>
      <c r="P289" s="2">
        <v>1560</v>
      </c>
      <c r="Q289" t="s">
        <v>32</v>
      </c>
      <c r="R289" t="s">
        <v>33</v>
      </c>
      <c r="S289" t="s">
        <v>34</v>
      </c>
      <c r="T289" s="4">
        <v>4</v>
      </c>
      <c r="U289" s="11">
        <f t="shared" si="4"/>
        <v>2998</v>
      </c>
      <c r="V289" s="11">
        <f>tbl_EcommerceSales[[#This Row],[Gross_Sales]]*tbl_EcommerceSales[[#This Row],[Discount]]</f>
        <v>299.8</v>
      </c>
      <c r="W289" s="11">
        <f>tbl_EcommerceSales[[#This Row],[Gross_Sales]]-tbl_EcommerceSales[[#This Row],[Discount_Amount]]</f>
        <v>2698.2</v>
      </c>
      <c r="X289" s="11">
        <f>tbl_EcommerceSales[[#This Row],[Quantity]] * _xlfn.XLOOKUP(tbl_EcommerceSales[[#This Row],[Product_ID]], Product_Master!A:A, Product_Master!F:F)</f>
        <v>1560</v>
      </c>
      <c r="Y289" s="11">
        <f>tbl_EcommerceSales[[#This Row],[Net_Revenue]]-tbl_EcommerceSales[[#This Row],[Total_Cost]]</f>
        <v>1138.1999999999998</v>
      </c>
      <c r="Z289" s="9">
        <f>IFERROR(#REF!/tbl_EcommerceSales[[#This Row],[Total_Cost]], 0)</f>
        <v>0</v>
      </c>
      <c r="AA289" t="str">
        <f>TEXT(tbl_EcommerceSales[[#This Row],[Order_Date]],"mmm")</f>
        <v>Jan</v>
      </c>
      <c r="AB289">
        <f>YEAR(tbl_EcommerceSales[[#This Row],[Order_Date]])</f>
        <v>2025</v>
      </c>
      <c r="AC289" t="str">
        <f>IF(tbl_EcommerceSales[[#This Row],[Age]]&lt;18,"Under 18",IF(tbl_EcommerceSales[[#This Row],[Age]]&lt;=25,"18-25",IF(tbl_EcommerceSales[[#This Row],[Age]]&lt;=35,"26-35",IF(tbl_EcommerceSales[[#This Row],[Age]]&lt;=45,"36-45",IF(tbl_EcommerceSales[[#This Row],[Age]]&lt;=55,"46-55","56+")))))</f>
        <v>36-45</v>
      </c>
    </row>
    <row r="290" spans="1:29" x14ac:dyDescent="0.35">
      <c r="A290" t="s">
        <v>741</v>
      </c>
      <c r="B290" s="7">
        <v>45688</v>
      </c>
      <c r="C290" t="s">
        <v>742</v>
      </c>
      <c r="D290" t="s">
        <v>148</v>
      </c>
      <c r="E290" t="s">
        <v>48</v>
      </c>
      <c r="F290">
        <v>31</v>
      </c>
      <c r="G290" t="s">
        <v>122</v>
      </c>
      <c r="H290" t="s">
        <v>72</v>
      </c>
      <c r="I290" t="s">
        <v>111</v>
      </c>
      <c r="J290" t="s">
        <v>112</v>
      </c>
      <c r="K290" t="s">
        <v>55</v>
      </c>
      <c r="L290" t="s">
        <v>113</v>
      </c>
      <c r="M290">
        <v>2</v>
      </c>
      <c r="N290" s="2">
        <v>1799</v>
      </c>
      <c r="O290" s="3">
        <v>0.05</v>
      </c>
      <c r="P290" s="2">
        <v>1900</v>
      </c>
      <c r="Q290" t="s">
        <v>32</v>
      </c>
      <c r="R290" t="s">
        <v>33</v>
      </c>
      <c r="S290" t="s">
        <v>34</v>
      </c>
      <c r="T290" s="4">
        <v>4</v>
      </c>
      <c r="U290" s="11">
        <f t="shared" si="4"/>
        <v>3598</v>
      </c>
      <c r="V290" s="11">
        <f>tbl_EcommerceSales[[#This Row],[Gross_Sales]]*tbl_EcommerceSales[[#This Row],[Discount]]</f>
        <v>179.9</v>
      </c>
      <c r="W290" s="11">
        <f>tbl_EcommerceSales[[#This Row],[Gross_Sales]]-tbl_EcommerceSales[[#This Row],[Discount_Amount]]</f>
        <v>3418.1</v>
      </c>
      <c r="X290" s="11">
        <f>tbl_EcommerceSales[[#This Row],[Quantity]] * _xlfn.XLOOKUP(tbl_EcommerceSales[[#This Row],[Product_ID]], Product_Master!A:A, Product_Master!F:F)</f>
        <v>1900</v>
      </c>
      <c r="Y290" s="11">
        <f>tbl_EcommerceSales[[#This Row],[Net_Revenue]]-tbl_EcommerceSales[[#This Row],[Total_Cost]]</f>
        <v>1518.1</v>
      </c>
      <c r="Z290" s="9">
        <f>IFERROR(#REF!/tbl_EcommerceSales[[#This Row],[Total_Cost]], 0)</f>
        <v>0</v>
      </c>
      <c r="AA290" t="str">
        <f>TEXT(tbl_EcommerceSales[[#This Row],[Order_Date]],"mmm")</f>
        <v>Jan</v>
      </c>
      <c r="AB290">
        <f>YEAR(tbl_EcommerceSales[[#This Row],[Order_Date]])</f>
        <v>2025</v>
      </c>
      <c r="AC290" t="str">
        <f>IF(tbl_EcommerceSales[[#This Row],[Age]]&lt;18,"Under 18",IF(tbl_EcommerceSales[[#This Row],[Age]]&lt;=25,"18-25",IF(tbl_EcommerceSales[[#This Row],[Age]]&lt;=35,"26-35",IF(tbl_EcommerceSales[[#This Row],[Age]]&lt;=45,"36-45",IF(tbl_EcommerceSales[[#This Row],[Age]]&lt;=55,"46-55","56+")))))</f>
        <v>26-35</v>
      </c>
    </row>
    <row r="291" spans="1:29" x14ac:dyDescent="0.35">
      <c r="A291" t="s">
        <v>743</v>
      </c>
      <c r="B291" s="7">
        <v>45688</v>
      </c>
      <c r="C291" t="s">
        <v>744</v>
      </c>
      <c r="D291" t="s">
        <v>79</v>
      </c>
      <c r="E291" t="s">
        <v>48</v>
      </c>
      <c r="F291">
        <v>30</v>
      </c>
      <c r="G291" t="s">
        <v>145</v>
      </c>
      <c r="H291" t="s">
        <v>39</v>
      </c>
      <c r="I291" t="s">
        <v>349</v>
      </c>
      <c r="J291" t="s">
        <v>350</v>
      </c>
      <c r="K291" t="s">
        <v>82</v>
      </c>
      <c r="L291" t="s">
        <v>238</v>
      </c>
      <c r="M291">
        <v>1</v>
      </c>
      <c r="N291" s="2">
        <v>1599</v>
      </c>
      <c r="O291" s="3">
        <v>0.25</v>
      </c>
      <c r="P291" s="2">
        <v>920</v>
      </c>
      <c r="Q291" t="s">
        <v>123</v>
      </c>
      <c r="R291" t="s">
        <v>33</v>
      </c>
      <c r="S291" t="s">
        <v>34</v>
      </c>
      <c r="T291" s="4">
        <v>5</v>
      </c>
      <c r="U291" s="11">
        <f t="shared" si="4"/>
        <v>1599</v>
      </c>
      <c r="V291" s="11">
        <f>tbl_EcommerceSales[[#This Row],[Gross_Sales]]*tbl_EcommerceSales[[#This Row],[Discount]]</f>
        <v>399.75</v>
      </c>
      <c r="W291" s="11">
        <f>tbl_EcommerceSales[[#This Row],[Gross_Sales]]-tbl_EcommerceSales[[#This Row],[Discount_Amount]]</f>
        <v>1199.25</v>
      </c>
      <c r="X291" s="11">
        <f>tbl_EcommerceSales[[#This Row],[Quantity]] * _xlfn.XLOOKUP(tbl_EcommerceSales[[#This Row],[Product_ID]], Product_Master!A:A, Product_Master!F:F)</f>
        <v>920</v>
      </c>
      <c r="Y291" s="11">
        <f>tbl_EcommerceSales[[#This Row],[Net_Revenue]]-tbl_EcommerceSales[[#This Row],[Total_Cost]]</f>
        <v>279.25</v>
      </c>
      <c r="Z291" s="9">
        <f>IFERROR(#REF!/tbl_EcommerceSales[[#This Row],[Total_Cost]], 0)</f>
        <v>0</v>
      </c>
      <c r="AA291" t="str">
        <f>TEXT(tbl_EcommerceSales[[#This Row],[Order_Date]],"mmm")</f>
        <v>Jan</v>
      </c>
      <c r="AB291">
        <f>YEAR(tbl_EcommerceSales[[#This Row],[Order_Date]])</f>
        <v>2025</v>
      </c>
      <c r="AC291" t="str">
        <f>IF(tbl_EcommerceSales[[#This Row],[Age]]&lt;18,"Under 18",IF(tbl_EcommerceSales[[#This Row],[Age]]&lt;=25,"18-25",IF(tbl_EcommerceSales[[#This Row],[Age]]&lt;=35,"26-35",IF(tbl_EcommerceSales[[#This Row],[Age]]&lt;=45,"36-45",IF(tbl_EcommerceSales[[#This Row],[Age]]&lt;=55,"46-55","56+")))))</f>
        <v>26-35</v>
      </c>
    </row>
    <row r="292" spans="1:29" x14ac:dyDescent="0.35">
      <c r="A292" t="s">
        <v>745</v>
      </c>
      <c r="B292" s="7">
        <v>45689</v>
      </c>
      <c r="C292" t="s">
        <v>746</v>
      </c>
      <c r="D292" t="s">
        <v>47</v>
      </c>
      <c r="E292" t="s">
        <v>48</v>
      </c>
      <c r="F292">
        <v>35</v>
      </c>
      <c r="G292" t="s">
        <v>26</v>
      </c>
      <c r="H292" t="s">
        <v>27</v>
      </c>
      <c r="I292" t="s">
        <v>257</v>
      </c>
      <c r="J292" t="s">
        <v>258</v>
      </c>
      <c r="K292" t="s">
        <v>55</v>
      </c>
      <c r="L292" t="s">
        <v>56</v>
      </c>
      <c r="M292">
        <v>1</v>
      </c>
      <c r="N292" s="2">
        <v>1999</v>
      </c>
      <c r="O292" s="3">
        <v>0.1</v>
      </c>
      <c r="P292" s="2">
        <v>1050</v>
      </c>
      <c r="Q292" t="s">
        <v>76</v>
      </c>
      <c r="R292" t="s">
        <v>33</v>
      </c>
      <c r="S292" t="s">
        <v>34</v>
      </c>
      <c r="T292" s="4">
        <v>4</v>
      </c>
      <c r="U292" s="11">
        <f t="shared" si="4"/>
        <v>1999</v>
      </c>
      <c r="V292" s="11">
        <f>tbl_EcommerceSales[[#This Row],[Gross_Sales]]*tbl_EcommerceSales[[#This Row],[Discount]]</f>
        <v>199.9</v>
      </c>
      <c r="W292" s="11">
        <f>tbl_EcommerceSales[[#This Row],[Gross_Sales]]-tbl_EcommerceSales[[#This Row],[Discount_Amount]]</f>
        <v>1799.1</v>
      </c>
      <c r="X292" s="11">
        <f>tbl_EcommerceSales[[#This Row],[Quantity]] * _xlfn.XLOOKUP(tbl_EcommerceSales[[#This Row],[Product_ID]], Product_Master!A:A, Product_Master!F:F)</f>
        <v>1050</v>
      </c>
      <c r="Y292" s="11">
        <f>tbl_EcommerceSales[[#This Row],[Net_Revenue]]-tbl_EcommerceSales[[#This Row],[Total_Cost]]</f>
        <v>749.09999999999991</v>
      </c>
      <c r="Z292" s="9">
        <f>IFERROR(#REF!/tbl_EcommerceSales[[#This Row],[Total_Cost]], 0)</f>
        <v>0</v>
      </c>
      <c r="AA292" t="str">
        <f>TEXT(tbl_EcommerceSales[[#This Row],[Order_Date]],"mmm")</f>
        <v>Feb</v>
      </c>
      <c r="AB292">
        <f>YEAR(tbl_EcommerceSales[[#This Row],[Order_Date]])</f>
        <v>2025</v>
      </c>
      <c r="AC292" t="str">
        <f>IF(tbl_EcommerceSales[[#This Row],[Age]]&lt;18,"Under 18",IF(tbl_EcommerceSales[[#This Row],[Age]]&lt;=25,"18-25",IF(tbl_EcommerceSales[[#This Row],[Age]]&lt;=35,"26-35",IF(tbl_EcommerceSales[[#This Row],[Age]]&lt;=45,"36-45",IF(tbl_EcommerceSales[[#This Row],[Age]]&lt;=55,"46-55","56+")))))</f>
        <v>26-35</v>
      </c>
    </row>
    <row r="293" spans="1:29" x14ac:dyDescent="0.35">
      <c r="A293" t="s">
        <v>747</v>
      </c>
      <c r="B293" s="7">
        <v>45689</v>
      </c>
      <c r="C293" t="s">
        <v>748</v>
      </c>
      <c r="D293" t="s">
        <v>130</v>
      </c>
      <c r="E293" t="s">
        <v>48</v>
      </c>
      <c r="F293">
        <v>35</v>
      </c>
      <c r="G293" t="s">
        <v>289</v>
      </c>
      <c r="H293" t="s">
        <v>88</v>
      </c>
      <c r="I293" t="s">
        <v>67</v>
      </c>
      <c r="J293" t="s">
        <v>68</v>
      </c>
      <c r="K293" t="s">
        <v>42</v>
      </c>
      <c r="L293" t="s">
        <v>43</v>
      </c>
      <c r="M293">
        <v>3</v>
      </c>
      <c r="N293" s="2">
        <v>799</v>
      </c>
      <c r="O293" s="3">
        <v>0</v>
      </c>
      <c r="P293" s="2">
        <v>1080</v>
      </c>
      <c r="Q293" t="s">
        <v>32</v>
      </c>
      <c r="R293" t="s">
        <v>33</v>
      </c>
      <c r="S293" t="s">
        <v>57</v>
      </c>
      <c r="T293" s="4">
        <v>4</v>
      </c>
      <c r="U293" s="11">
        <f t="shared" si="4"/>
        <v>2397</v>
      </c>
      <c r="V293" s="11">
        <f>tbl_EcommerceSales[[#This Row],[Gross_Sales]]*tbl_EcommerceSales[[#This Row],[Discount]]</f>
        <v>0</v>
      </c>
      <c r="W293" s="11">
        <f>tbl_EcommerceSales[[#This Row],[Gross_Sales]]-tbl_EcommerceSales[[#This Row],[Discount_Amount]]</f>
        <v>2397</v>
      </c>
      <c r="X293" s="11">
        <f>tbl_EcommerceSales[[#This Row],[Quantity]] * _xlfn.XLOOKUP(tbl_EcommerceSales[[#This Row],[Product_ID]], Product_Master!A:A, Product_Master!F:F)</f>
        <v>1080</v>
      </c>
      <c r="Y293" s="11">
        <f>tbl_EcommerceSales[[#This Row],[Net_Revenue]]-tbl_EcommerceSales[[#This Row],[Total_Cost]]</f>
        <v>1317</v>
      </c>
      <c r="Z293" s="9">
        <f>IFERROR(#REF!/tbl_EcommerceSales[[#This Row],[Total_Cost]], 0)</f>
        <v>0</v>
      </c>
      <c r="AA293" t="str">
        <f>TEXT(tbl_EcommerceSales[[#This Row],[Order_Date]],"mmm")</f>
        <v>Feb</v>
      </c>
      <c r="AB293">
        <f>YEAR(tbl_EcommerceSales[[#This Row],[Order_Date]])</f>
        <v>2025</v>
      </c>
      <c r="AC293" t="str">
        <f>IF(tbl_EcommerceSales[[#This Row],[Age]]&lt;18,"Under 18",IF(tbl_EcommerceSales[[#This Row],[Age]]&lt;=25,"18-25",IF(tbl_EcommerceSales[[#This Row],[Age]]&lt;=35,"26-35",IF(tbl_EcommerceSales[[#This Row],[Age]]&lt;=45,"36-45",IF(tbl_EcommerceSales[[#This Row],[Age]]&lt;=55,"46-55","56+")))))</f>
        <v>26-35</v>
      </c>
    </row>
    <row r="294" spans="1:29" x14ac:dyDescent="0.35">
      <c r="A294" t="s">
        <v>749</v>
      </c>
      <c r="B294" s="7">
        <v>45689</v>
      </c>
      <c r="C294" t="s">
        <v>750</v>
      </c>
      <c r="D294" t="s">
        <v>37</v>
      </c>
      <c r="E294" t="s">
        <v>25</v>
      </c>
      <c r="F294">
        <v>30</v>
      </c>
      <c r="G294" t="s">
        <v>122</v>
      </c>
      <c r="H294" t="s">
        <v>72</v>
      </c>
      <c r="I294" t="s">
        <v>62</v>
      </c>
      <c r="J294" t="s">
        <v>63</v>
      </c>
      <c r="K294" t="s">
        <v>42</v>
      </c>
      <c r="L294" t="s">
        <v>43</v>
      </c>
      <c r="M294">
        <v>1</v>
      </c>
      <c r="N294" s="2">
        <v>499</v>
      </c>
      <c r="O294" s="3">
        <v>0.15</v>
      </c>
      <c r="P294" s="2">
        <v>220</v>
      </c>
      <c r="Q294" t="s">
        <v>123</v>
      </c>
      <c r="R294" t="s">
        <v>33</v>
      </c>
      <c r="S294" t="s">
        <v>34</v>
      </c>
      <c r="T294" s="4">
        <v>4</v>
      </c>
      <c r="U294" s="11">
        <f t="shared" si="4"/>
        <v>499</v>
      </c>
      <c r="V294" s="11">
        <f>tbl_EcommerceSales[[#This Row],[Gross_Sales]]*tbl_EcommerceSales[[#This Row],[Discount]]</f>
        <v>74.849999999999994</v>
      </c>
      <c r="W294" s="11">
        <f>tbl_EcommerceSales[[#This Row],[Gross_Sales]]-tbl_EcommerceSales[[#This Row],[Discount_Amount]]</f>
        <v>424.15</v>
      </c>
      <c r="X294" s="11">
        <f>tbl_EcommerceSales[[#This Row],[Quantity]] * _xlfn.XLOOKUP(tbl_EcommerceSales[[#This Row],[Product_ID]], Product_Master!A:A, Product_Master!F:F)</f>
        <v>220</v>
      </c>
      <c r="Y294" s="11">
        <f>tbl_EcommerceSales[[#This Row],[Net_Revenue]]-tbl_EcommerceSales[[#This Row],[Total_Cost]]</f>
        <v>204.14999999999998</v>
      </c>
      <c r="Z294" s="9">
        <f>IFERROR(#REF!/tbl_EcommerceSales[[#This Row],[Total_Cost]], 0)</f>
        <v>0</v>
      </c>
      <c r="AA294" t="str">
        <f>TEXT(tbl_EcommerceSales[[#This Row],[Order_Date]],"mmm")</f>
        <v>Feb</v>
      </c>
      <c r="AB294">
        <f>YEAR(tbl_EcommerceSales[[#This Row],[Order_Date]])</f>
        <v>2025</v>
      </c>
      <c r="AC294" t="str">
        <f>IF(tbl_EcommerceSales[[#This Row],[Age]]&lt;18,"Under 18",IF(tbl_EcommerceSales[[#This Row],[Age]]&lt;=25,"18-25",IF(tbl_EcommerceSales[[#This Row],[Age]]&lt;=35,"26-35",IF(tbl_EcommerceSales[[#This Row],[Age]]&lt;=45,"36-45",IF(tbl_EcommerceSales[[#This Row],[Age]]&lt;=55,"46-55","56+")))))</f>
        <v>26-35</v>
      </c>
    </row>
    <row r="295" spans="1:29" x14ac:dyDescent="0.35">
      <c r="A295" t="s">
        <v>751</v>
      </c>
      <c r="B295" s="7">
        <v>45689</v>
      </c>
      <c r="C295" t="s">
        <v>752</v>
      </c>
      <c r="D295" t="s">
        <v>342</v>
      </c>
      <c r="E295" t="s">
        <v>25</v>
      </c>
      <c r="F295">
        <v>23</v>
      </c>
      <c r="G295" t="s">
        <v>186</v>
      </c>
      <c r="H295" t="s">
        <v>72</v>
      </c>
      <c r="I295" t="s">
        <v>160</v>
      </c>
      <c r="J295" t="s">
        <v>161</v>
      </c>
      <c r="K295" t="s">
        <v>91</v>
      </c>
      <c r="L295" t="s">
        <v>133</v>
      </c>
      <c r="M295">
        <v>1</v>
      </c>
      <c r="N295" s="2">
        <v>1099</v>
      </c>
      <c r="O295" s="3">
        <v>0.2</v>
      </c>
      <c r="P295" s="2">
        <v>520</v>
      </c>
      <c r="Q295" t="s">
        <v>32</v>
      </c>
      <c r="R295" t="s">
        <v>33</v>
      </c>
      <c r="S295" t="s">
        <v>34</v>
      </c>
      <c r="T295" s="4">
        <v>5</v>
      </c>
      <c r="U295" s="11">
        <f t="shared" si="4"/>
        <v>1099</v>
      </c>
      <c r="V295" s="11">
        <f>tbl_EcommerceSales[[#This Row],[Gross_Sales]]*tbl_EcommerceSales[[#This Row],[Discount]]</f>
        <v>219.8</v>
      </c>
      <c r="W295" s="11">
        <f>tbl_EcommerceSales[[#This Row],[Gross_Sales]]-tbl_EcommerceSales[[#This Row],[Discount_Amount]]</f>
        <v>879.2</v>
      </c>
      <c r="X295" s="11">
        <f>tbl_EcommerceSales[[#This Row],[Quantity]] * _xlfn.XLOOKUP(tbl_EcommerceSales[[#This Row],[Product_ID]], Product_Master!A:A, Product_Master!F:F)</f>
        <v>520</v>
      </c>
      <c r="Y295" s="11">
        <f>tbl_EcommerceSales[[#This Row],[Net_Revenue]]-tbl_EcommerceSales[[#This Row],[Total_Cost]]</f>
        <v>359.20000000000005</v>
      </c>
      <c r="Z295" s="9">
        <f>IFERROR(#REF!/tbl_EcommerceSales[[#This Row],[Total_Cost]], 0)</f>
        <v>0</v>
      </c>
      <c r="AA295" t="str">
        <f>TEXT(tbl_EcommerceSales[[#This Row],[Order_Date]],"mmm")</f>
        <v>Feb</v>
      </c>
      <c r="AB295">
        <f>YEAR(tbl_EcommerceSales[[#This Row],[Order_Date]])</f>
        <v>2025</v>
      </c>
      <c r="AC295" t="str">
        <f>IF(tbl_EcommerceSales[[#This Row],[Age]]&lt;18,"Under 18",IF(tbl_EcommerceSales[[#This Row],[Age]]&lt;=25,"18-25",IF(tbl_EcommerceSales[[#This Row],[Age]]&lt;=35,"26-35",IF(tbl_EcommerceSales[[#This Row],[Age]]&lt;=45,"36-45",IF(tbl_EcommerceSales[[#This Row],[Age]]&lt;=55,"46-55","56+")))))</f>
        <v>18-25</v>
      </c>
    </row>
    <row r="296" spans="1:29" x14ac:dyDescent="0.35">
      <c r="A296" t="s">
        <v>753</v>
      </c>
      <c r="B296" s="7">
        <v>45690</v>
      </c>
      <c r="C296" t="s">
        <v>650</v>
      </c>
      <c r="D296" t="s">
        <v>170</v>
      </c>
      <c r="E296" t="s">
        <v>48</v>
      </c>
      <c r="F296">
        <v>35</v>
      </c>
      <c r="G296" t="s">
        <v>103</v>
      </c>
      <c r="H296" t="s">
        <v>27</v>
      </c>
      <c r="I296" t="s">
        <v>89</v>
      </c>
      <c r="J296" t="s">
        <v>90</v>
      </c>
      <c r="K296" t="s">
        <v>91</v>
      </c>
      <c r="L296" t="s">
        <v>92</v>
      </c>
      <c r="M296">
        <v>1</v>
      </c>
      <c r="N296" s="2">
        <v>599</v>
      </c>
      <c r="O296" s="3">
        <v>0.15</v>
      </c>
      <c r="P296" s="2">
        <v>260</v>
      </c>
      <c r="Q296" t="s">
        <v>44</v>
      </c>
      <c r="R296" t="s">
        <v>33</v>
      </c>
      <c r="S296" t="s">
        <v>34</v>
      </c>
      <c r="T296" s="4">
        <v>4</v>
      </c>
      <c r="U296" s="11">
        <f t="shared" si="4"/>
        <v>599</v>
      </c>
      <c r="V296" s="11">
        <f>tbl_EcommerceSales[[#This Row],[Gross_Sales]]*tbl_EcommerceSales[[#This Row],[Discount]]</f>
        <v>89.85</v>
      </c>
      <c r="W296" s="11">
        <f>tbl_EcommerceSales[[#This Row],[Gross_Sales]]-tbl_EcommerceSales[[#This Row],[Discount_Amount]]</f>
        <v>509.15</v>
      </c>
      <c r="X296" s="11">
        <f>tbl_EcommerceSales[[#This Row],[Quantity]] * _xlfn.XLOOKUP(tbl_EcommerceSales[[#This Row],[Product_ID]], Product_Master!A:A, Product_Master!F:F)</f>
        <v>260</v>
      </c>
      <c r="Y296" s="11">
        <f>tbl_EcommerceSales[[#This Row],[Net_Revenue]]-tbl_EcommerceSales[[#This Row],[Total_Cost]]</f>
        <v>249.14999999999998</v>
      </c>
      <c r="Z296" s="9">
        <f>IFERROR(#REF!/tbl_EcommerceSales[[#This Row],[Total_Cost]], 0)</f>
        <v>0</v>
      </c>
      <c r="AA296" t="str">
        <f>TEXT(tbl_EcommerceSales[[#This Row],[Order_Date]],"mmm")</f>
        <v>Feb</v>
      </c>
      <c r="AB296">
        <f>YEAR(tbl_EcommerceSales[[#This Row],[Order_Date]])</f>
        <v>2025</v>
      </c>
      <c r="AC296" t="str">
        <f>IF(tbl_EcommerceSales[[#This Row],[Age]]&lt;18,"Under 18",IF(tbl_EcommerceSales[[#This Row],[Age]]&lt;=25,"18-25",IF(tbl_EcommerceSales[[#This Row],[Age]]&lt;=35,"26-35",IF(tbl_EcommerceSales[[#This Row],[Age]]&lt;=45,"36-45",IF(tbl_EcommerceSales[[#This Row],[Age]]&lt;=55,"46-55","56+")))))</f>
        <v>26-35</v>
      </c>
    </row>
    <row r="297" spans="1:29" x14ac:dyDescent="0.35">
      <c r="A297" t="s">
        <v>754</v>
      </c>
      <c r="B297" s="7">
        <v>45690</v>
      </c>
      <c r="C297" t="s">
        <v>755</v>
      </c>
      <c r="D297" t="s">
        <v>106</v>
      </c>
      <c r="E297" t="s">
        <v>48</v>
      </c>
      <c r="F297">
        <v>28</v>
      </c>
      <c r="G297" t="s">
        <v>289</v>
      </c>
      <c r="H297" t="s">
        <v>88</v>
      </c>
      <c r="I297" t="s">
        <v>517</v>
      </c>
      <c r="J297" t="s">
        <v>518</v>
      </c>
      <c r="K297" t="s">
        <v>30</v>
      </c>
      <c r="L297" t="s">
        <v>278</v>
      </c>
      <c r="M297">
        <v>3</v>
      </c>
      <c r="N297" s="2">
        <v>1299</v>
      </c>
      <c r="O297" s="3">
        <v>0</v>
      </c>
      <c r="P297" s="2">
        <v>2070</v>
      </c>
      <c r="Q297" t="s">
        <v>123</v>
      </c>
      <c r="R297" t="s">
        <v>33</v>
      </c>
      <c r="S297" t="s">
        <v>34</v>
      </c>
      <c r="T297" s="4">
        <v>4</v>
      </c>
      <c r="U297" s="11">
        <f t="shared" si="4"/>
        <v>3897</v>
      </c>
      <c r="V297" s="11">
        <f>tbl_EcommerceSales[[#This Row],[Gross_Sales]]*tbl_EcommerceSales[[#This Row],[Discount]]</f>
        <v>0</v>
      </c>
      <c r="W297" s="11">
        <f>tbl_EcommerceSales[[#This Row],[Gross_Sales]]-tbl_EcommerceSales[[#This Row],[Discount_Amount]]</f>
        <v>3897</v>
      </c>
      <c r="X297" s="11">
        <f>tbl_EcommerceSales[[#This Row],[Quantity]] * _xlfn.XLOOKUP(tbl_EcommerceSales[[#This Row],[Product_ID]], Product_Master!A:A, Product_Master!F:F)</f>
        <v>2070</v>
      </c>
      <c r="Y297" s="11">
        <f>tbl_EcommerceSales[[#This Row],[Net_Revenue]]-tbl_EcommerceSales[[#This Row],[Total_Cost]]</f>
        <v>1827</v>
      </c>
      <c r="Z297" s="9">
        <f>IFERROR(#REF!/tbl_EcommerceSales[[#This Row],[Total_Cost]], 0)</f>
        <v>0</v>
      </c>
      <c r="AA297" t="str">
        <f>TEXT(tbl_EcommerceSales[[#This Row],[Order_Date]],"mmm")</f>
        <v>Feb</v>
      </c>
      <c r="AB297">
        <f>YEAR(tbl_EcommerceSales[[#This Row],[Order_Date]])</f>
        <v>2025</v>
      </c>
      <c r="AC297" t="str">
        <f>IF(tbl_EcommerceSales[[#This Row],[Age]]&lt;18,"Under 18",IF(tbl_EcommerceSales[[#This Row],[Age]]&lt;=25,"18-25",IF(tbl_EcommerceSales[[#This Row],[Age]]&lt;=35,"26-35",IF(tbl_EcommerceSales[[#This Row],[Age]]&lt;=45,"36-45",IF(tbl_EcommerceSales[[#This Row],[Age]]&lt;=55,"46-55","56+")))))</f>
        <v>26-35</v>
      </c>
    </row>
    <row r="298" spans="1:29" x14ac:dyDescent="0.35">
      <c r="A298" t="s">
        <v>756</v>
      </c>
      <c r="B298" s="7">
        <v>45690</v>
      </c>
      <c r="C298" t="s">
        <v>757</v>
      </c>
      <c r="D298" t="s">
        <v>235</v>
      </c>
      <c r="E298" t="s">
        <v>25</v>
      </c>
      <c r="F298">
        <v>32</v>
      </c>
      <c r="G298" t="s">
        <v>211</v>
      </c>
      <c r="H298" t="s">
        <v>72</v>
      </c>
      <c r="I298" t="s">
        <v>126</v>
      </c>
      <c r="J298" t="s">
        <v>127</v>
      </c>
      <c r="K298" t="s">
        <v>82</v>
      </c>
      <c r="L298" t="s">
        <v>83</v>
      </c>
      <c r="M298">
        <v>2</v>
      </c>
      <c r="N298" s="2">
        <v>1899</v>
      </c>
      <c r="O298" s="3">
        <v>0.15</v>
      </c>
      <c r="P298" s="2">
        <v>2240</v>
      </c>
      <c r="Q298" t="s">
        <v>32</v>
      </c>
      <c r="R298" t="s">
        <v>33</v>
      </c>
      <c r="S298" t="s">
        <v>57</v>
      </c>
      <c r="T298" s="4">
        <v>2</v>
      </c>
      <c r="U298" s="11">
        <f t="shared" si="4"/>
        <v>3798</v>
      </c>
      <c r="V298" s="11">
        <f>tbl_EcommerceSales[[#This Row],[Gross_Sales]]*tbl_EcommerceSales[[#This Row],[Discount]]</f>
        <v>569.69999999999993</v>
      </c>
      <c r="W298" s="11">
        <f>tbl_EcommerceSales[[#This Row],[Gross_Sales]]-tbl_EcommerceSales[[#This Row],[Discount_Amount]]</f>
        <v>3228.3</v>
      </c>
      <c r="X298" s="11">
        <f>tbl_EcommerceSales[[#This Row],[Quantity]] * _xlfn.XLOOKUP(tbl_EcommerceSales[[#This Row],[Product_ID]], Product_Master!A:A, Product_Master!F:F)</f>
        <v>2240</v>
      </c>
      <c r="Y298" s="11">
        <f>tbl_EcommerceSales[[#This Row],[Net_Revenue]]-tbl_EcommerceSales[[#This Row],[Total_Cost]]</f>
        <v>988.30000000000018</v>
      </c>
      <c r="Z298" s="9">
        <f>IFERROR(#REF!/tbl_EcommerceSales[[#This Row],[Total_Cost]], 0)</f>
        <v>0</v>
      </c>
      <c r="AA298" t="str">
        <f>TEXT(tbl_EcommerceSales[[#This Row],[Order_Date]],"mmm")</f>
        <v>Feb</v>
      </c>
      <c r="AB298">
        <f>YEAR(tbl_EcommerceSales[[#This Row],[Order_Date]])</f>
        <v>2025</v>
      </c>
      <c r="AC298" t="str">
        <f>IF(tbl_EcommerceSales[[#This Row],[Age]]&lt;18,"Under 18",IF(tbl_EcommerceSales[[#This Row],[Age]]&lt;=25,"18-25",IF(tbl_EcommerceSales[[#This Row],[Age]]&lt;=35,"26-35",IF(tbl_EcommerceSales[[#This Row],[Age]]&lt;=45,"36-45",IF(tbl_EcommerceSales[[#This Row],[Age]]&lt;=55,"46-55","56+")))))</f>
        <v>26-35</v>
      </c>
    </row>
    <row r="299" spans="1:29" x14ac:dyDescent="0.35">
      <c r="A299" t="s">
        <v>758</v>
      </c>
      <c r="B299" s="7">
        <v>45690</v>
      </c>
      <c r="C299" t="s">
        <v>759</v>
      </c>
      <c r="D299" t="s">
        <v>205</v>
      </c>
      <c r="E299" t="s">
        <v>48</v>
      </c>
      <c r="F299">
        <v>46</v>
      </c>
      <c r="G299" t="s">
        <v>152</v>
      </c>
      <c r="H299" t="s">
        <v>72</v>
      </c>
      <c r="I299" t="s">
        <v>80</v>
      </c>
      <c r="J299" t="s">
        <v>81</v>
      </c>
      <c r="K299" t="s">
        <v>82</v>
      </c>
      <c r="L299" t="s">
        <v>83</v>
      </c>
      <c r="M299">
        <v>1</v>
      </c>
      <c r="N299" s="2">
        <v>2499</v>
      </c>
      <c r="O299" s="3">
        <v>0.05</v>
      </c>
      <c r="P299" s="2">
        <v>1550</v>
      </c>
      <c r="Q299" t="s">
        <v>123</v>
      </c>
      <c r="R299" t="s">
        <v>33</v>
      </c>
      <c r="S299" t="s">
        <v>57</v>
      </c>
      <c r="T299" s="4">
        <v>5</v>
      </c>
      <c r="U299" s="11">
        <f t="shared" si="4"/>
        <v>2499</v>
      </c>
      <c r="V299" s="11">
        <f>tbl_EcommerceSales[[#This Row],[Gross_Sales]]*tbl_EcommerceSales[[#This Row],[Discount]]</f>
        <v>124.95</v>
      </c>
      <c r="W299" s="11">
        <f>tbl_EcommerceSales[[#This Row],[Gross_Sales]]-tbl_EcommerceSales[[#This Row],[Discount_Amount]]</f>
        <v>2374.0500000000002</v>
      </c>
      <c r="X299" s="11">
        <f>tbl_EcommerceSales[[#This Row],[Quantity]] * _xlfn.XLOOKUP(tbl_EcommerceSales[[#This Row],[Product_ID]], Product_Master!A:A, Product_Master!F:F)</f>
        <v>1550</v>
      </c>
      <c r="Y299" s="11">
        <f>tbl_EcommerceSales[[#This Row],[Net_Revenue]]-tbl_EcommerceSales[[#This Row],[Total_Cost]]</f>
        <v>824.05000000000018</v>
      </c>
      <c r="Z299" s="9">
        <f>IFERROR(#REF!/tbl_EcommerceSales[[#This Row],[Total_Cost]], 0)</f>
        <v>0</v>
      </c>
      <c r="AA299" t="str">
        <f>TEXT(tbl_EcommerceSales[[#This Row],[Order_Date]],"mmm")</f>
        <v>Feb</v>
      </c>
      <c r="AB299">
        <f>YEAR(tbl_EcommerceSales[[#This Row],[Order_Date]])</f>
        <v>2025</v>
      </c>
      <c r="AC299" t="str">
        <f>IF(tbl_EcommerceSales[[#This Row],[Age]]&lt;18,"Under 18",IF(tbl_EcommerceSales[[#This Row],[Age]]&lt;=25,"18-25",IF(tbl_EcommerceSales[[#This Row],[Age]]&lt;=35,"26-35",IF(tbl_EcommerceSales[[#This Row],[Age]]&lt;=45,"36-45",IF(tbl_EcommerceSales[[#This Row],[Age]]&lt;=55,"46-55","56+")))))</f>
        <v>46-55</v>
      </c>
    </row>
    <row r="300" spans="1:29" x14ac:dyDescent="0.35">
      <c r="A300" t="s">
        <v>760</v>
      </c>
      <c r="B300" s="7">
        <v>45690</v>
      </c>
      <c r="C300" t="s">
        <v>761</v>
      </c>
      <c r="D300" t="s">
        <v>130</v>
      </c>
      <c r="E300" t="s">
        <v>48</v>
      </c>
      <c r="F300">
        <v>27</v>
      </c>
      <c r="G300" t="s">
        <v>289</v>
      </c>
      <c r="H300" t="s">
        <v>88</v>
      </c>
      <c r="I300" t="s">
        <v>257</v>
      </c>
      <c r="J300" t="s">
        <v>258</v>
      </c>
      <c r="K300" t="s">
        <v>55</v>
      </c>
      <c r="L300" t="s">
        <v>56</v>
      </c>
      <c r="M300">
        <v>2</v>
      </c>
      <c r="N300" s="2">
        <v>1999</v>
      </c>
      <c r="O300" s="3">
        <v>0.1</v>
      </c>
      <c r="P300" s="2">
        <v>2100</v>
      </c>
      <c r="Q300" t="s">
        <v>156</v>
      </c>
      <c r="R300" t="s">
        <v>33</v>
      </c>
      <c r="S300" t="s">
        <v>57</v>
      </c>
      <c r="T300" s="4">
        <v>3</v>
      </c>
      <c r="U300" s="11">
        <f t="shared" si="4"/>
        <v>3998</v>
      </c>
      <c r="V300" s="11">
        <f>tbl_EcommerceSales[[#This Row],[Gross_Sales]]*tbl_EcommerceSales[[#This Row],[Discount]]</f>
        <v>399.8</v>
      </c>
      <c r="W300" s="11">
        <f>tbl_EcommerceSales[[#This Row],[Gross_Sales]]-tbl_EcommerceSales[[#This Row],[Discount_Amount]]</f>
        <v>3598.2</v>
      </c>
      <c r="X300" s="11">
        <f>tbl_EcommerceSales[[#This Row],[Quantity]] * _xlfn.XLOOKUP(tbl_EcommerceSales[[#This Row],[Product_ID]], Product_Master!A:A, Product_Master!F:F)</f>
        <v>2100</v>
      </c>
      <c r="Y300" s="11">
        <f>tbl_EcommerceSales[[#This Row],[Net_Revenue]]-tbl_EcommerceSales[[#This Row],[Total_Cost]]</f>
        <v>1498.1999999999998</v>
      </c>
      <c r="Z300" s="9">
        <f>IFERROR(#REF!/tbl_EcommerceSales[[#This Row],[Total_Cost]], 0)</f>
        <v>0</v>
      </c>
      <c r="AA300" t="str">
        <f>TEXT(tbl_EcommerceSales[[#This Row],[Order_Date]],"mmm")</f>
        <v>Feb</v>
      </c>
      <c r="AB300">
        <f>YEAR(tbl_EcommerceSales[[#This Row],[Order_Date]])</f>
        <v>2025</v>
      </c>
      <c r="AC300" t="str">
        <f>IF(tbl_EcommerceSales[[#This Row],[Age]]&lt;18,"Under 18",IF(tbl_EcommerceSales[[#This Row],[Age]]&lt;=25,"18-25",IF(tbl_EcommerceSales[[#This Row],[Age]]&lt;=35,"26-35",IF(tbl_EcommerceSales[[#This Row],[Age]]&lt;=45,"36-45",IF(tbl_EcommerceSales[[#This Row],[Age]]&lt;=55,"46-55","56+")))))</f>
        <v>26-35</v>
      </c>
    </row>
    <row r="301" spans="1:29" x14ac:dyDescent="0.35">
      <c r="A301" t="s">
        <v>762</v>
      </c>
      <c r="B301" s="7">
        <v>45690</v>
      </c>
      <c r="C301" t="s">
        <v>763</v>
      </c>
      <c r="D301" t="s">
        <v>216</v>
      </c>
      <c r="E301" t="s">
        <v>25</v>
      </c>
      <c r="F301">
        <v>28</v>
      </c>
      <c r="G301" t="s">
        <v>52</v>
      </c>
      <c r="H301" t="s">
        <v>27</v>
      </c>
      <c r="I301" t="s">
        <v>236</v>
      </c>
      <c r="J301" t="s">
        <v>237</v>
      </c>
      <c r="K301" t="s">
        <v>82</v>
      </c>
      <c r="L301" t="s">
        <v>238</v>
      </c>
      <c r="M301">
        <v>2</v>
      </c>
      <c r="N301" s="2">
        <v>899</v>
      </c>
      <c r="O301" s="3">
        <v>0</v>
      </c>
      <c r="P301" s="2">
        <v>960</v>
      </c>
      <c r="Q301" t="s">
        <v>44</v>
      </c>
      <c r="R301" t="s">
        <v>33</v>
      </c>
      <c r="S301" t="s">
        <v>57</v>
      </c>
      <c r="T301" s="4">
        <v>4</v>
      </c>
      <c r="U301" s="11">
        <f t="shared" si="4"/>
        <v>1798</v>
      </c>
      <c r="V301" s="11">
        <f>tbl_EcommerceSales[[#This Row],[Gross_Sales]]*tbl_EcommerceSales[[#This Row],[Discount]]</f>
        <v>0</v>
      </c>
      <c r="W301" s="11">
        <f>tbl_EcommerceSales[[#This Row],[Gross_Sales]]-tbl_EcommerceSales[[#This Row],[Discount_Amount]]</f>
        <v>1798</v>
      </c>
      <c r="X301" s="11">
        <f>tbl_EcommerceSales[[#This Row],[Quantity]] * _xlfn.XLOOKUP(tbl_EcommerceSales[[#This Row],[Product_ID]], Product_Master!A:A, Product_Master!F:F)</f>
        <v>960</v>
      </c>
      <c r="Y301" s="11">
        <f>tbl_EcommerceSales[[#This Row],[Net_Revenue]]-tbl_EcommerceSales[[#This Row],[Total_Cost]]</f>
        <v>838</v>
      </c>
      <c r="Z301" s="9">
        <f>IFERROR(#REF!/tbl_EcommerceSales[[#This Row],[Total_Cost]], 0)</f>
        <v>0</v>
      </c>
      <c r="AA301" t="str">
        <f>TEXT(tbl_EcommerceSales[[#This Row],[Order_Date]],"mmm")</f>
        <v>Feb</v>
      </c>
      <c r="AB301">
        <f>YEAR(tbl_EcommerceSales[[#This Row],[Order_Date]])</f>
        <v>2025</v>
      </c>
      <c r="AC301" t="str">
        <f>IF(tbl_EcommerceSales[[#This Row],[Age]]&lt;18,"Under 18",IF(tbl_EcommerceSales[[#This Row],[Age]]&lt;=25,"18-25",IF(tbl_EcommerceSales[[#This Row],[Age]]&lt;=35,"26-35",IF(tbl_EcommerceSales[[#This Row],[Age]]&lt;=45,"36-45",IF(tbl_EcommerceSales[[#This Row],[Age]]&lt;=55,"46-55","56+")))))</f>
        <v>26-35</v>
      </c>
    </row>
    <row r="302" spans="1:29" x14ac:dyDescent="0.35">
      <c r="A302" t="s">
        <v>764</v>
      </c>
      <c r="B302" s="7">
        <v>45691</v>
      </c>
      <c r="C302" t="s">
        <v>765</v>
      </c>
      <c r="D302" t="s">
        <v>47</v>
      </c>
      <c r="E302" t="s">
        <v>48</v>
      </c>
      <c r="F302">
        <v>27</v>
      </c>
      <c r="G302" t="s">
        <v>122</v>
      </c>
      <c r="H302" t="s">
        <v>72</v>
      </c>
      <c r="I302" t="s">
        <v>111</v>
      </c>
      <c r="J302" t="s">
        <v>112</v>
      </c>
      <c r="K302" t="s">
        <v>55</v>
      </c>
      <c r="L302" t="s">
        <v>113</v>
      </c>
      <c r="M302">
        <v>1</v>
      </c>
      <c r="N302" s="2">
        <v>1799</v>
      </c>
      <c r="O302" s="3">
        <v>0.05</v>
      </c>
      <c r="P302" s="2">
        <v>950</v>
      </c>
      <c r="Q302" t="s">
        <v>32</v>
      </c>
      <c r="R302" t="s">
        <v>33</v>
      </c>
      <c r="S302" t="s">
        <v>34</v>
      </c>
      <c r="T302" s="4">
        <v>5</v>
      </c>
      <c r="U302" s="11">
        <f t="shared" si="4"/>
        <v>1799</v>
      </c>
      <c r="V302" s="11">
        <f>tbl_EcommerceSales[[#This Row],[Gross_Sales]]*tbl_EcommerceSales[[#This Row],[Discount]]</f>
        <v>89.95</v>
      </c>
      <c r="W302" s="11">
        <f>tbl_EcommerceSales[[#This Row],[Gross_Sales]]-tbl_EcommerceSales[[#This Row],[Discount_Amount]]</f>
        <v>1709.05</v>
      </c>
      <c r="X302" s="11">
        <f>tbl_EcommerceSales[[#This Row],[Quantity]] * _xlfn.XLOOKUP(tbl_EcommerceSales[[#This Row],[Product_ID]], Product_Master!A:A, Product_Master!F:F)</f>
        <v>950</v>
      </c>
      <c r="Y302" s="11">
        <f>tbl_EcommerceSales[[#This Row],[Net_Revenue]]-tbl_EcommerceSales[[#This Row],[Total_Cost]]</f>
        <v>759.05</v>
      </c>
      <c r="Z302" s="9">
        <f>IFERROR(#REF!/tbl_EcommerceSales[[#This Row],[Total_Cost]], 0)</f>
        <v>0</v>
      </c>
      <c r="AA302" t="str">
        <f>TEXT(tbl_EcommerceSales[[#This Row],[Order_Date]],"mmm")</f>
        <v>Feb</v>
      </c>
      <c r="AB302">
        <f>YEAR(tbl_EcommerceSales[[#This Row],[Order_Date]])</f>
        <v>2025</v>
      </c>
      <c r="AC302" t="str">
        <f>IF(tbl_EcommerceSales[[#This Row],[Age]]&lt;18,"Under 18",IF(tbl_EcommerceSales[[#This Row],[Age]]&lt;=25,"18-25",IF(tbl_EcommerceSales[[#This Row],[Age]]&lt;=35,"26-35",IF(tbl_EcommerceSales[[#This Row],[Age]]&lt;=45,"36-45",IF(tbl_EcommerceSales[[#This Row],[Age]]&lt;=55,"46-55","56+")))))</f>
        <v>26-35</v>
      </c>
    </row>
    <row r="303" spans="1:29" x14ac:dyDescent="0.35">
      <c r="A303" t="s">
        <v>766</v>
      </c>
      <c r="B303" s="7">
        <v>45691</v>
      </c>
      <c r="C303" t="s">
        <v>767</v>
      </c>
      <c r="D303" t="s">
        <v>116</v>
      </c>
      <c r="E303" t="s">
        <v>48</v>
      </c>
      <c r="F303">
        <v>35</v>
      </c>
      <c r="G303" t="s">
        <v>87</v>
      </c>
      <c r="H303" t="s">
        <v>88</v>
      </c>
      <c r="I303" t="s">
        <v>117</v>
      </c>
      <c r="J303" t="s">
        <v>118</v>
      </c>
      <c r="K303" t="s">
        <v>82</v>
      </c>
      <c r="L303" t="s">
        <v>119</v>
      </c>
      <c r="M303">
        <v>3</v>
      </c>
      <c r="N303" s="2">
        <v>3299</v>
      </c>
      <c r="O303" s="3">
        <v>0.1</v>
      </c>
      <c r="P303" s="2">
        <v>6300</v>
      </c>
      <c r="Q303" t="s">
        <v>156</v>
      </c>
      <c r="R303" t="s">
        <v>162</v>
      </c>
      <c r="S303" t="s">
        <v>57</v>
      </c>
      <c r="T303" s="4"/>
      <c r="U303" s="11">
        <f t="shared" si="4"/>
        <v>9897</v>
      </c>
      <c r="V303" s="11">
        <f>tbl_EcommerceSales[[#This Row],[Gross_Sales]]*tbl_EcommerceSales[[#This Row],[Discount]]</f>
        <v>989.7</v>
      </c>
      <c r="W303" s="11">
        <f>tbl_EcommerceSales[[#This Row],[Gross_Sales]]-tbl_EcommerceSales[[#This Row],[Discount_Amount]]</f>
        <v>8907.2999999999993</v>
      </c>
      <c r="X303" s="11">
        <f>tbl_EcommerceSales[[#This Row],[Quantity]] * _xlfn.XLOOKUP(tbl_EcommerceSales[[#This Row],[Product_ID]], Product_Master!A:A, Product_Master!F:F)</f>
        <v>6300</v>
      </c>
      <c r="Y303" s="11">
        <f>tbl_EcommerceSales[[#This Row],[Net_Revenue]]-tbl_EcommerceSales[[#This Row],[Total_Cost]]</f>
        <v>2607.2999999999993</v>
      </c>
      <c r="Z303" s="9">
        <f>IFERROR(#REF!/tbl_EcommerceSales[[#This Row],[Total_Cost]], 0)</f>
        <v>0</v>
      </c>
      <c r="AA303" t="str">
        <f>TEXT(tbl_EcommerceSales[[#This Row],[Order_Date]],"mmm")</f>
        <v>Feb</v>
      </c>
      <c r="AB303">
        <f>YEAR(tbl_EcommerceSales[[#This Row],[Order_Date]])</f>
        <v>2025</v>
      </c>
      <c r="AC303" t="str">
        <f>IF(tbl_EcommerceSales[[#This Row],[Age]]&lt;18,"Under 18",IF(tbl_EcommerceSales[[#This Row],[Age]]&lt;=25,"18-25",IF(tbl_EcommerceSales[[#This Row],[Age]]&lt;=35,"26-35",IF(tbl_EcommerceSales[[#This Row],[Age]]&lt;=45,"36-45",IF(tbl_EcommerceSales[[#This Row],[Age]]&lt;=55,"46-55","56+")))))</f>
        <v>26-35</v>
      </c>
    </row>
    <row r="304" spans="1:29" x14ac:dyDescent="0.35">
      <c r="A304" t="s">
        <v>768</v>
      </c>
      <c r="B304" s="7">
        <v>45691</v>
      </c>
      <c r="C304" t="s">
        <v>767</v>
      </c>
      <c r="D304" t="s">
        <v>116</v>
      </c>
      <c r="E304" t="s">
        <v>48</v>
      </c>
      <c r="F304">
        <v>39</v>
      </c>
      <c r="G304" t="s">
        <v>289</v>
      </c>
      <c r="H304" t="s">
        <v>88</v>
      </c>
      <c r="I304" t="s">
        <v>131</v>
      </c>
      <c r="J304" t="s">
        <v>132</v>
      </c>
      <c r="K304" t="s">
        <v>91</v>
      </c>
      <c r="L304" t="s">
        <v>133</v>
      </c>
      <c r="M304">
        <v>2</v>
      </c>
      <c r="N304" s="2">
        <v>1299</v>
      </c>
      <c r="O304" s="3">
        <v>0.05</v>
      </c>
      <c r="P304" s="2">
        <v>1220</v>
      </c>
      <c r="Q304" t="s">
        <v>32</v>
      </c>
      <c r="R304" t="s">
        <v>33</v>
      </c>
      <c r="S304" t="s">
        <v>57</v>
      </c>
      <c r="T304" s="4">
        <v>5</v>
      </c>
      <c r="U304" s="11">
        <f t="shared" si="4"/>
        <v>2598</v>
      </c>
      <c r="V304" s="11">
        <f>tbl_EcommerceSales[[#This Row],[Gross_Sales]]*tbl_EcommerceSales[[#This Row],[Discount]]</f>
        <v>129.9</v>
      </c>
      <c r="W304" s="11">
        <f>tbl_EcommerceSales[[#This Row],[Gross_Sales]]-tbl_EcommerceSales[[#This Row],[Discount_Amount]]</f>
        <v>2468.1</v>
      </c>
      <c r="X304" s="11">
        <f>tbl_EcommerceSales[[#This Row],[Quantity]] * _xlfn.XLOOKUP(tbl_EcommerceSales[[#This Row],[Product_ID]], Product_Master!A:A, Product_Master!F:F)</f>
        <v>1220</v>
      </c>
      <c r="Y304" s="11">
        <f>tbl_EcommerceSales[[#This Row],[Net_Revenue]]-tbl_EcommerceSales[[#This Row],[Total_Cost]]</f>
        <v>1248.0999999999999</v>
      </c>
      <c r="Z304" s="9">
        <f>IFERROR(#REF!/tbl_EcommerceSales[[#This Row],[Total_Cost]], 0)</f>
        <v>0</v>
      </c>
      <c r="AA304" t="str">
        <f>TEXT(tbl_EcommerceSales[[#This Row],[Order_Date]],"mmm")</f>
        <v>Feb</v>
      </c>
      <c r="AB304">
        <f>YEAR(tbl_EcommerceSales[[#This Row],[Order_Date]])</f>
        <v>2025</v>
      </c>
      <c r="AC304" t="str">
        <f>IF(tbl_EcommerceSales[[#This Row],[Age]]&lt;18,"Under 18",IF(tbl_EcommerceSales[[#This Row],[Age]]&lt;=25,"18-25",IF(tbl_EcommerceSales[[#This Row],[Age]]&lt;=35,"26-35",IF(tbl_EcommerceSales[[#This Row],[Age]]&lt;=45,"36-45",IF(tbl_EcommerceSales[[#This Row],[Age]]&lt;=55,"46-55","56+")))))</f>
        <v>36-45</v>
      </c>
    </row>
    <row r="305" spans="1:29" x14ac:dyDescent="0.35">
      <c r="A305" t="s">
        <v>769</v>
      </c>
      <c r="B305" s="7">
        <v>45691</v>
      </c>
      <c r="C305" t="s">
        <v>770</v>
      </c>
      <c r="D305" t="s">
        <v>148</v>
      </c>
      <c r="E305" t="s">
        <v>48</v>
      </c>
      <c r="F305">
        <v>33</v>
      </c>
      <c r="G305" t="s">
        <v>107</v>
      </c>
      <c r="H305" t="s">
        <v>39</v>
      </c>
      <c r="I305" t="s">
        <v>40</v>
      </c>
      <c r="J305" t="s">
        <v>41</v>
      </c>
      <c r="K305" t="s">
        <v>42</v>
      </c>
      <c r="L305" t="s">
        <v>43</v>
      </c>
      <c r="M305">
        <v>1</v>
      </c>
      <c r="N305" s="2">
        <v>699</v>
      </c>
      <c r="O305" s="3">
        <v>0.2</v>
      </c>
      <c r="P305" s="2">
        <v>310</v>
      </c>
      <c r="Q305" t="s">
        <v>156</v>
      </c>
      <c r="R305" t="s">
        <v>33</v>
      </c>
      <c r="S305" t="s">
        <v>34</v>
      </c>
      <c r="T305" s="4">
        <v>5</v>
      </c>
      <c r="U305" s="11">
        <f t="shared" si="4"/>
        <v>699</v>
      </c>
      <c r="V305" s="11">
        <f>tbl_EcommerceSales[[#This Row],[Gross_Sales]]*tbl_EcommerceSales[[#This Row],[Discount]]</f>
        <v>139.80000000000001</v>
      </c>
      <c r="W305" s="11">
        <f>tbl_EcommerceSales[[#This Row],[Gross_Sales]]-tbl_EcommerceSales[[#This Row],[Discount_Amount]]</f>
        <v>559.20000000000005</v>
      </c>
      <c r="X305" s="11">
        <f>tbl_EcommerceSales[[#This Row],[Quantity]] * _xlfn.XLOOKUP(tbl_EcommerceSales[[#This Row],[Product_ID]], Product_Master!A:A, Product_Master!F:F)</f>
        <v>310</v>
      </c>
      <c r="Y305" s="11">
        <f>tbl_EcommerceSales[[#This Row],[Net_Revenue]]-tbl_EcommerceSales[[#This Row],[Total_Cost]]</f>
        <v>249.20000000000005</v>
      </c>
      <c r="Z305" s="9">
        <f>IFERROR(#REF!/tbl_EcommerceSales[[#This Row],[Total_Cost]], 0)</f>
        <v>0</v>
      </c>
      <c r="AA305" t="str">
        <f>TEXT(tbl_EcommerceSales[[#This Row],[Order_Date]],"mmm")</f>
        <v>Feb</v>
      </c>
      <c r="AB305">
        <f>YEAR(tbl_EcommerceSales[[#This Row],[Order_Date]])</f>
        <v>2025</v>
      </c>
      <c r="AC305" t="str">
        <f>IF(tbl_EcommerceSales[[#This Row],[Age]]&lt;18,"Under 18",IF(tbl_EcommerceSales[[#This Row],[Age]]&lt;=25,"18-25",IF(tbl_EcommerceSales[[#This Row],[Age]]&lt;=35,"26-35",IF(tbl_EcommerceSales[[#This Row],[Age]]&lt;=45,"36-45",IF(tbl_EcommerceSales[[#This Row],[Age]]&lt;=55,"46-55","56+")))))</f>
        <v>26-35</v>
      </c>
    </row>
    <row r="306" spans="1:29" x14ac:dyDescent="0.35">
      <c r="A306" t="s">
        <v>771</v>
      </c>
      <c r="B306" s="7">
        <v>45692</v>
      </c>
      <c r="C306" t="s">
        <v>215</v>
      </c>
      <c r="D306" t="s">
        <v>216</v>
      </c>
      <c r="E306" t="s">
        <v>25</v>
      </c>
      <c r="F306">
        <v>24</v>
      </c>
      <c r="G306" t="s">
        <v>186</v>
      </c>
      <c r="H306" t="s">
        <v>72</v>
      </c>
      <c r="I306" t="s">
        <v>338</v>
      </c>
      <c r="J306" t="s">
        <v>339</v>
      </c>
      <c r="K306" t="s">
        <v>55</v>
      </c>
      <c r="L306" t="s">
        <v>56</v>
      </c>
      <c r="M306">
        <v>1</v>
      </c>
      <c r="N306" s="2">
        <v>1499</v>
      </c>
      <c r="O306" s="3">
        <v>0.2</v>
      </c>
      <c r="P306" s="2">
        <v>780</v>
      </c>
      <c r="Q306" t="s">
        <v>32</v>
      </c>
      <c r="R306" t="s">
        <v>93</v>
      </c>
      <c r="S306" t="s">
        <v>34</v>
      </c>
      <c r="T306" s="4">
        <v>5</v>
      </c>
      <c r="U306" s="11">
        <f t="shared" si="4"/>
        <v>1499</v>
      </c>
      <c r="V306" s="11">
        <f>tbl_EcommerceSales[[#This Row],[Gross_Sales]]*tbl_EcommerceSales[[#This Row],[Discount]]</f>
        <v>299.8</v>
      </c>
      <c r="W306" s="11">
        <f>tbl_EcommerceSales[[#This Row],[Gross_Sales]]-tbl_EcommerceSales[[#This Row],[Discount_Amount]]</f>
        <v>1199.2</v>
      </c>
      <c r="X306" s="11">
        <f>tbl_EcommerceSales[[#This Row],[Quantity]] * _xlfn.XLOOKUP(tbl_EcommerceSales[[#This Row],[Product_ID]], Product_Master!A:A, Product_Master!F:F)</f>
        <v>780</v>
      </c>
      <c r="Y306" s="11">
        <f>tbl_EcommerceSales[[#This Row],[Net_Revenue]]-tbl_EcommerceSales[[#This Row],[Total_Cost]]</f>
        <v>419.20000000000005</v>
      </c>
      <c r="Z306" s="9">
        <f>IFERROR(#REF!/tbl_EcommerceSales[[#This Row],[Total_Cost]], 0)</f>
        <v>0</v>
      </c>
      <c r="AA306" t="str">
        <f>TEXT(tbl_EcommerceSales[[#This Row],[Order_Date]],"mmm")</f>
        <v>Feb</v>
      </c>
      <c r="AB306">
        <f>YEAR(tbl_EcommerceSales[[#This Row],[Order_Date]])</f>
        <v>2025</v>
      </c>
      <c r="AC306" t="str">
        <f>IF(tbl_EcommerceSales[[#This Row],[Age]]&lt;18,"Under 18",IF(tbl_EcommerceSales[[#This Row],[Age]]&lt;=25,"18-25",IF(tbl_EcommerceSales[[#This Row],[Age]]&lt;=35,"26-35",IF(tbl_EcommerceSales[[#This Row],[Age]]&lt;=45,"36-45",IF(tbl_EcommerceSales[[#This Row],[Age]]&lt;=55,"46-55","56+")))))</f>
        <v>18-25</v>
      </c>
    </row>
    <row r="307" spans="1:29" x14ac:dyDescent="0.35">
      <c r="A307" t="s">
        <v>772</v>
      </c>
      <c r="B307" s="7">
        <v>45692</v>
      </c>
      <c r="C307" t="s">
        <v>773</v>
      </c>
      <c r="D307" t="s">
        <v>189</v>
      </c>
      <c r="E307" t="s">
        <v>48</v>
      </c>
      <c r="F307">
        <v>49</v>
      </c>
      <c r="G307" t="s">
        <v>71</v>
      </c>
      <c r="H307" t="s">
        <v>72</v>
      </c>
      <c r="I307" t="s">
        <v>53</v>
      </c>
      <c r="J307" t="s">
        <v>54</v>
      </c>
      <c r="K307" t="s">
        <v>55</v>
      </c>
      <c r="L307" t="s">
        <v>56</v>
      </c>
      <c r="M307">
        <v>1</v>
      </c>
      <c r="N307" s="2">
        <v>799</v>
      </c>
      <c r="O307" s="3">
        <v>0.15</v>
      </c>
      <c r="P307" s="2">
        <v>390</v>
      </c>
      <c r="Q307" t="s">
        <v>123</v>
      </c>
      <c r="R307" t="s">
        <v>93</v>
      </c>
      <c r="S307" t="s">
        <v>34</v>
      </c>
      <c r="T307" s="4">
        <v>5</v>
      </c>
      <c r="U307" s="11">
        <f t="shared" si="4"/>
        <v>799</v>
      </c>
      <c r="V307" s="11">
        <f>tbl_EcommerceSales[[#This Row],[Gross_Sales]]*tbl_EcommerceSales[[#This Row],[Discount]]</f>
        <v>119.85</v>
      </c>
      <c r="W307" s="11">
        <f>tbl_EcommerceSales[[#This Row],[Gross_Sales]]-tbl_EcommerceSales[[#This Row],[Discount_Amount]]</f>
        <v>679.15</v>
      </c>
      <c r="X307" s="11">
        <f>tbl_EcommerceSales[[#This Row],[Quantity]] * _xlfn.XLOOKUP(tbl_EcommerceSales[[#This Row],[Product_ID]], Product_Master!A:A, Product_Master!F:F)</f>
        <v>390</v>
      </c>
      <c r="Y307" s="11">
        <f>tbl_EcommerceSales[[#This Row],[Net_Revenue]]-tbl_EcommerceSales[[#This Row],[Total_Cost]]</f>
        <v>289.14999999999998</v>
      </c>
      <c r="Z307" s="9">
        <f>IFERROR(#REF!/tbl_EcommerceSales[[#This Row],[Total_Cost]], 0)</f>
        <v>0</v>
      </c>
      <c r="AA307" t="str">
        <f>TEXT(tbl_EcommerceSales[[#This Row],[Order_Date]],"mmm")</f>
        <v>Feb</v>
      </c>
      <c r="AB307">
        <f>YEAR(tbl_EcommerceSales[[#This Row],[Order_Date]])</f>
        <v>2025</v>
      </c>
      <c r="AC307" t="str">
        <f>IF(tbl_EcommerceSales[[#This Row],[Age]]&lt;18,"Under 18",IF(tbl_EcommerceSales[[#This Row],[Age]]&lt;=25,"18-25",IF(tbl_EcommerceSales[[#This Row],[Age]]&lt;=35,"26-35",IF(tbl_EcommerceSales[[#This Row],[Age]]&lt;=45,"36-45",IF(tbl_EcommerceSales[[#This Row],[Age]]&lt;=55,"46-55","56+")))))</f>
        <v>46-55</v>
      </c>
    </row>
    <row r="308" spans="1:29" x14ac:dyDescent="0.35">
      <c r="A308" t="s">
        <v>774</v>
      </c>
      <c r="B308" s="7">
        <v>45692</v>
      </c>
      <c r="C308" t="s">
        <v>371</v>
      </c>
      <c r="D308" t="s">
        <v>116</v>
      </c>
      <c r="E308" t="s">
        <v>48</v>
      </c>
      <c r="F308">
        <v>22</v>
      </c>
      <c r="G308" t="s">
        <v>289</v>
      </c>
      <c r="H308" t="s">
        <v>88</v>
      </c>
      <c r="I308" t="s">
        <v>160</v>
      </c>
      <c r="J308" t="s">
        <v>161</v>
      </c>
      <c r="K308" t="s">
        <v>91</v>
      </c>
      <c r="L308" t="s">
        <v>133</v>
      </c>
      <c r="M308">
        <v>2</v>
      </c>
      <c r="N308" s="2">
        <v>1099</v>
      </c>
      <c r="O308" s="3">
        <v>0.25</v>
      </c>
      <c r="P308" s="2">
        <v>1040</v>
      </c>
      <c r="Q308" t="s">
        <v>32</v>
      </c>
      <c r="R308" t="s">
        <v>33</v>
      </c>
      <c r="S308" t="s">
        <v>57</v>
      </c>
      <c r="T308" s="4">
        <v>4</v>
      </c>
      <c r="U308" s="11">
        <f t="shared" si="4"/>
        <v>2198</v>
      </c>
      <c r="V308" s="11">
        <f>tbl_EcommerceSales[[#This Row],[Gross_Sales]]*tbl_EcommerceSales[[#This Row],[Discount]]</f>
        <v>549.5</v>
      </c>
      <c r="W308" s="11">
        <f>tbl_EcommerceSales[[#This Row],[Gross_Sales]]-tbl_EcommerceSales[[#This Row],[Discount_Amount]]</f>
        <v>1648.5</v>
      </c>
      <c r="X308" s="11">
        <f>tbl_EcommerceSales[[#This Row],[Quantity]] * _xlfn.XLOOKUP(tbl_EcommerceSales[[#This Row],[Product_ID]], Product_Master!A:A, Product_Master!F:F)</f>
        <v>1040</v>
      </c>
      <c r="Y308" s="11">
        <f>tbl_EcommerceSales[[#This Row],[Net_Revenue]]-tbl_EcommerceSales[[#This Row],[Total_Cost]]</f>
        <v>608.5</v>
      </c>
      <c r="Z308" s="9">
        <f>IFERROR(#REF!/tbl_EcommerceSales[[#This Row],[Total_Cost]], 0)</f>
        <v>0</v>
      </c>
      <c r="AA308" t="str">
        <f>TEXT(tbl_EcommerceSales[[#This Row],[Order_Date]],"mmm")</f>
        <v>Feb</v>
      </c>
      <c r="AB308">
        <f>YEAR(tbl_EcommerceSales[[#This Row],[Order_Date]])</f>
        <v>2025</v>
      </c>
      <c r="AC308" t="str">
        <f>IF(tbl_EcommerceSales[[#This Row],[Age]]&lt;18,"Under 18",IF(tbl_EcommerceSales[[#This Row],[Age]]&lt;=25,"18-25",IF(tbl_EcommerceSales[[#This Row],[Age]]&lt;=35,"26-35",IF(tbl_EcommerceSales[[#This Row],[Age]]&lt;=45,"36-45",IF(tbl_EcommerceSales[[#This Row],[Age]]&lt;=55,"46-55","56+")))))</f>
        <v>18-25</v>
      </c>
    </row>
    <row r="309" spans="1:29" x14ac:dyDescent="0.35">
      <c r="A309" t="s">
        <v>775</v>
      </c>
      <c r="B309" s="7">
        <v>45692</v>
      </c>
      <c r="C309" t="s">
        <v>776</v>
      </c>
      <c r="D309" t="s">
        <v>79</v>
      </c>
      <c r="E309" t="s">
        <v>48</v>
      </c>
      <c r="F309">
        <v>24</v>
      </c>
      <c r="G309" t="s">
        <v>142</v>
      </c>
      <c r="H309" t="s">
        <v>88</v>
      </c>
      <c r="I309" t="s">
        <v>276</v>
      </c>
      <c r="J309" t="s">
        <v>277</v>
      </c>
      <c r="K309" t="s">
        <v>30</v>
      </c>
      <c r="L309" t="s">
        <v>278</v>
      </c>
      <c r="M309">
        <v>1</v>
      </c>
      <c r="N309" s="2">
        <v>1599</v>
      </c>
      <c r="O309" s="3">
        <v>0.15</v>
      </c>
      <c r="P309" s="2">
        <v>850</v>
      </c>
      <c r="Q309" t="s">
        <v>32</v>
      </c>
      <c r="R309" t="s">
        <v>33</v>
      </c>
      <c r="S309" t="s">
        <v>57</v>
      </c>
      <c r="T309" s="4">
        <v>5</v>
      </c>
      <c r="U309" s="11">
        <f t="shared" si="4"/>
        <v>1599</v>
      </c>
      <c r="V309" s="11">
        <f>tbl_EcommerceSales[[#This Row],[Gross_Sales]]*tbl_EcommerceSales[[#This Row],[Discount]]</f>
        <v>239.85</v>
      </c>
      <c r="W309" s="11">
        <f>tbl_EcommerceSales[[#This Row],[Gross_Sales]]-tbl_EcommerceSales[[#This Row],[Discount_Amount]]</f>
        <v>1359.15</v>
      </c>
      <c r="X309" s="11">
        <f>tbl_EcommerceSales[[#This Row],[Quantity]] * _xlfn.XLOOKUP(tbl_EcommerceSales[[#This Row],[Product_ID]], Product_Master!A:A, Product_Master!F:F)</f>
        <v>850</v>
      </c>
      <c r="Y309" s="11">
        <f>tbl_EcommerceSales[[#This Row],[Net_Revenue]]-tbl_EcommerceSales[[#This Row],[Total_Cost]]</f>
        <v>509.15000000000009</v>
      </c>
      <c r="Z309" s="9">
        <f>IFERROR(#REF!/tbl_EcommerceSales[[#This Row],[Total_Cost]], 0)</f>
        <v>0</v>
      </c>
      <c r="AA309" t="str">
        <f>TEXT(tbl_EcommerceSales[[#This Row],[Order_Date]],"mmm")</f>
        <v>Feb</v>
      </c>
      <c r="AB309">
        <f>YEAR(tbl_EcommerceSales[[#This Row],[Order_Date]])</f>
        <v>2025</v>
      </c>
      <c r="AC309" t="str">
        <f>IF(tbl_EcommerceSales[[#This Row],[Age]]&lt;18,"Under 18",IF(tbl_EcommerceSales[[#This Row],[Age]]&lt;=25,"18-25",IF(tbl_EcommerceSales[[#This Row],[Age]]&lt;=35,"26-35",IF(tbl_EcommerceSales[[#This Row],[Age]]&lt;=45,"36-45",IF(tbl_EcommerceSales[[#This Row],[Age]]&lt;=55,"46-55","56+")))))</f>
        <v>18-25</v>
      </c>
    </row>
    <row r="310" spans="1:29" x14ac:dyDescent="0.35">
      <c r="A310" t="s">
        <v>777</v>
      </c>
      <c r="B310" s="7">
        <v>45692</v>
      </c>
      <c r="C310" t="s">
        <v>309</v>
      </c>
      <c r="D310" t="s">
        <v>189</v>
      </c>
      <c r="E310" t="s">
        <v>48</v>
      </c>
      <c r="F310">
        <v>19</v>
      </c>
      <c r="G310" t="s">
        <v>270</v>
      </c>
      <c r="H310" t="s">
        <v>72</v>
      </c>
      <c r="I310" t="s">
        <v>294</v>
      </c>
      <c r="J310" t="s">
        <v>295</v>
      </c>
      <c r="K310" t="s">
        <v>91</v>
      </c>
      <c r="L310" t="s">
        <v>296</v>
      </c>
      <c r="M310">
        <v>1</v>
      </c>
      <c r="N310" s="2">
        <v>699</v>
      </c>
      <c r="O310" s="3">
        <v>0.25</v>
      </c>
      <c r="P310" s="2">
        <v>300</v>
      </c>
      <c r="Q310" t="s">
        <v>44</v>
      </c>
      <c r="R310" t="s">
        <v>33</v>
      </c>
      <c r="S310" t="s">
        <v>34</v>
      </c>
      <c r="T310" s="4">
        <v>4</v>
      </c>
      <c r="U310" s="11">
        <f t="shared" si="4"/>
        <v>699</v>
      </c>
      <c r="V310" s="11">
        <f>tbl_EcommerceSales[[#This Row],[Gross_Sales]]*tbl_EcommerceSales[[#This Row],[Discount]]</f>
        <v>174.75</v>
      </c>
      <c r="W310" s="11">
        <f>tbl_EcommerceSales[[#This Row],[Gross_Sales]]-tbl_EcommerceSales[[#This Row],[Discount_Amount]]</f>
        <v>524.25</v>
      </c>
      <c r="X310" s="11">
        <f>tbl_EcommerceSales[[#This Row],[Quantity]] * _xlfn.XLOOKUP(tbl_EcommerceSales[[#This Row],[Product_ID]], Product_Master!A:A, Product_Master!F:F)</f>
        <v>300</v>
      </c>
      <c r="Y310" s="11">
        <f>tbl_EcommerceSales[[#This Row],[Net_Revenue]]-tbl_EcommerceSales[[#This Row],[Total_Cost]]</f>
        <v>224.25</v>
      </c>
      <c r="Z310" s="9">
        <f>IFERROR(#REF!/tbl_EcommerceSales[[#This Row],[Total_Cost]], 0)</f>
        <v>0</v>
      </c>
      <c r="AA310" t="str">
        <f>TEXT(tbl_EcommerceSales[[#This Row],[Order_Date]],"mmm")</f>
        <v>Feb</v>
      </c>
      <c r="AB310">
        <f>YEAR(tbl_EcommerceSales[[#This Row],[Order_Date]])</f>
        <v>2025</v>
      </c>
      <c r="AC310" t="str">
        <f>IF(tbl_EcommerceSales[[#This Row],[Age]]&lt;18,"Under 18",IF(tbl_EcommerceSales[[#This Row],[Age]]&lt;=25,"18-25",IF(tbl_EcommerceSales[[#This Row],[Age]]&lt;=35,"26-35",IF(tbl_EcommerceSales[[#This Row],[Age]]&lt;=45,"36-45",IF(tbl_EcommerceSales[[#This Row],[Age]]&lt;=55,"46-55","56+")))))</f>
        <v>18-25</v>
      </c>
    </row>
    <row r="311" spans="1:29" x14ac:dyDescent="0.35">
      <c r="A311" t="s">
        <v>778</v>
      </c>
      <c r="B311" s="7">
        <v>45692</v>
      </c>
      <c r="C311" t="s">
        <v>779</v>
      </c>
      <c r="D311" t="s">
        <v>130</v>
      </c>
      <c r="E311" t="s">
        <v>25</v>
      </c>
      <c r="F311">
        <v>35</v>
      </c>
      <c r="G311" t="s">
        <v>96</v>
      </c>
      <c r="H311" t="s">
        <v>39</v>
      </c>
      <c r="I311" t="s">
        <v>236</v>
      </c>
      <c r="J311" t="s">
        <v>237</v>
      </c>
      <c r="K311" t="s">
        <v>82</v>
      </c>
      <c r="L311" t="s">
        <v>238</v>
      </c>
      <c r="M311">
        <v>1</v>
      </c>
      <c r="N311" s="2">
        <v>899</v>
      </c>
      <c r="O311" s="3">
        <v>0.15</v>
      </c>
      <c r="P311" s="2">
        <v>480</v>
      </c>
      <c r="Q311" t="s">
        <v>44</v>
      </c>
      <c r="R311" t="s">
        <v>33</v>
      </c>
      <c r="S311" t="s">
        <v>34</v>
      </c>
      <c r="T311" s="4">
        <v>3</v>
      </c>
      <c r="U311" s="11">
        <f t="shared" si="4"/>
        <v>899</v>
      </c>
      <c r="V311" s="11">
        <f>tbl_EcommerceSales[[#This Row],[Gross_Sales]]*tbl_EcommerceSales[[#This Row],[Discount]]</f>
        <v>134.85</v>
      </c>
      <c r="W311" s="11">
        <f>tbl_EcommerceSales[[#This Row],[Gross_Sales]]-tbl_EcommerceSales[[#This Row],[Discount_Amount]]</f>
        <v>764.15</v>
      </c>
      <c r="X311" s="11">
        <f>tbl_EcommerceSales[[#This Row],[Quantity]] * _xlfn.XLOOKUP(tbl_EcommerceSales[[#This Row],[Product_ID]], Product_Master!A:A, Product_Master!F:F)</f>
        <v>480</v>
      </c>
      <c r="Y311" s="11">
        <f>tbl_EcommerceSales[[#This Row],[Net_Revenue]]-tbl_EcommerceSales[[#This Row],[Total_Cost]]</f>
        <v>284.14999999999998</v>
      </c>
      <c r="Z311" s="9">
        <f>IFERROR(#REF!/tbl_EcommerceSales[[#This Row],[Total_Cost]], 0)</f>
        <v>0</v>
      </c>
      <c r="AA311" t="str">
        <f>TEXT(tbl_EcommerceSales[[#This Row],[Order_Date]],"mmm")</f>
        <v>Feb</v>
      </c>
      <c r="AB311">
        <f>YEAR(tbl_EcommerceSales[[#This Row],[Order_Date]])</f>
        <v>2025</v>
      </c>
      <c r="AC311" t="str">
        <f>IF(tbl_EcommerceSales[[#This Row],[Age]]&lt;18,"Under 18",IF(tbl_EcommerceSales[[#This Row],[Age]]&lt;=25,"18-25",IF(tbl_EcommerceSales[[#This Row],[Age]]&lt;=35,"26-35",IF(tbl_EcommerceSales[[#This Row],[Age]]&lt;=45,"36-45",IF(tbl_EcommerceSales[[#This Row],[Age]]&lt;=55,"46-55","56+")))))</f>
        <v>26-35</v>
      </c>
    </row>
    <row r="312" spans="1:29" x14ac:dyDescent="0.35">
      <c r="A312" t="s">
        <v>780</v>
      </c>
      <c r="B312" s="7">
        <v>45692</v>
      </c>
      <c r="C312" t="s">
        <v>703</v>
      </c>
      <c r="D312" t="s">
        <v>232</v>
      </c>
      <c r="E312" t="s">
        <v>48</v>
      </c>
      <c r="F312">
        <v>28</v>
      </c>
      <c r="G312" t="s">
        <v>289</v>
      </c>
      <c r="H312" t="s">
        <v>88</v>
      </c>
      <c r="I312" t="s">
        <v>175</v>
      </c>
      <c r="J312" t="s">
        <v>176</v>
      </c>
      <c r="K312" t="s">
        <v>177</v>
      </c>
      <c r="L312" t="s">
        <v>178</v>
      </c>
      <c r="M312">
        <v>1</v>
      </c>
      <c r="N312" s="2">
        <v>699</v>
      </c>
      <c r="O312" s="3">
        <v>0.05</v>
      </c>
      <c r="P312" s="2">
        <v>320</v>
      </c>
      <c r="Q312" t="s">
        <v>32</v>
      </c>
      <c r="R312" t="s">
        <v>33</v>
      </c>
      <c r="S312" t="s">
        <v>34</v>
      </c>
      <c r="T312" s="4">
        <v>1</v>
      </c>
      <c r="U312" s="11">
        <f t="shared" si="4"/>
        <v>699</v>
      </c>
      <c r="V312" s="11">
        <f>tbl_EcommerceSales[[#This Row],[Gross_Sales]]*tbl_EcommerceSales[[#This Row],[Discount]]</f>
        <v>34.950000000000003</v>
      </c>
      <c r="W312" s="11">
        <f>tbl_EcommerceSales[[#This Row],[Gross_Sales]]-tbl_EcommerceSales[[#This Row],[Discount_Amount]]</f>
        <v>664.05</v>
      </c>
      <c r="X312" s="11">
        <f>tbl_EcommerceSales[[#This Row],[Quantity]] * _xlfn.XLOOKUP(tbl_EcommerceSales[[#This Row],[Product_ID]], Product_Master!A:A, Product_Master!F:F)</f>
        <v>320</v>
      </c>
      <c r="Y312" s="11">
        <f>tbl_EcommerceSales[[#This Row],[Net_Revenue]]-tbl_EcommerceSales[[#This Row],[Total_Cost]]</f>
        <v>344.04999999999995</v>
      </c>
      <c r="Z312" s="9">
        <f>IFERROR(#REF!/tbl_EcommerceSales[[#This Row],[Total_Cost]], 0)</f>
        <v>0</v>
      </c>
      <c r="AA312" t="str">
        <f>TEXT(tbl_EcommerceSales[[#This Row],[Order_Date]],"mmm")</f>
        <v>Feb</v>
      </c>
      <c r="AB312">
        <f>YEAR(tbl_EcommerceSales[[#This Row],[Order_Date]])</f>
        <v>2025</v>
      </c>
      <c r="AC312" t="str">
        <f>IF(tbl_EcommerceSales[[#This Row],[Age]]&lt;18,"Under 18",IF(tbl_EcommerceSales[[#This Row],[Age]]&lt;=25,"18-25",IF(tbl_EcommerceSales[[#This Row],[Age]]&lt;=35,"26-35",IF(tbl_EcommerceSales[[#This Row],[Age]]&lt;=45,"36-45",IF(tbl_EcommerceSales[[#This Row],[Age]]&lt;=55,"46-55","56+")))))</f>
        <v>26-35</v>
      </c>
    </row>
    <row r="313" spans="1:29" x14ac:dyDescent="0.35">
      <c r="A313" t="s">
        <v>781</v>
      </c>
      <c r="B313" s="7">
        <v>45692</v>
      </c>
      <c r="C313" t="s">
        <v>782</v>
      </c>
      <c r="D313" t="s">
        <v>79</v>
      </c>
      <c r="E313" t="s">
        <v>25</v>
      </c>
      <c r="F313">
        <v>36</v>
      </c>
      <c r="G313" t="s">
        <v>61</v>
      </c>
      <c r="H313" t="s">
        <v>27</v>
      </c>
      <c r="I313" t="s">
        <v>241</v>
      </c>
      <c r="J313" t="s">
        <v>242</v>
      </c>
      <c r="K313" t="s">
        <v>42</v>
      </c>
      <c r="L313" t="s">
        <v>243</v>
      </c>
      <c r="M313">
        <v>3</v>
      </c>
      <c r="N313" s="2">
        <v>649</v>
      </c>
      <c r="O313" s="3">
        <v>0.05</v>
      </c>
      <c r="P313" s="2">
        <v>870</v>
      </c>
      <c r="Q313" t="s">
        <v>44</v>
      </c>
      <c r="R313" t="s">
        <v>33</v>
      </c>
      <c r="S313" t="s">
        <v>34</v>
      </c>
      <c r="T313" s="4">
        <v>5</v>
      </c>
      <c r="U313" s="11">
        <f t="shared" si="4"/>
        <v>1947</v>
      </c>
      <c r="V313" s="11">
        <f>tbl_EcommerceSales[[#This Row],[Gross_Sales]]*tbl_EcommerceSales[[#This Row],[Discount]]</f>
        <v>97.350000000000009</v>
      </c>
      <c r="W313" s="11">
        <f>tbl_EcommerceSales[[#This Row],[Gross_Sales]]-tbl_EcommerceSales[[#This Row],[Discount_Amount]]</f>
        <v>1849.65</v>
      </c>
      <c r="X313" s="11">
        <f>tbl_EcommerceSales[[#This Row],[Quantity]] * _xlfn.XLOOKUP(tbl_EcommerceSales[[#This Row],[Product_ID]], Product_Master!A:A, Product_Master!F:F)</f>
        <v>870</v>
      </c>
      <c r="Y313" s="11">
        <f>tbl_EcommerceSales[[#This Row],[Net_Revenue]]-tbl_EcommerceSales[[#This Row],[Total_Cost]]</f>
        <v>979.65000000000009</v>
      </c>
      <c r="Z313" s="9">
        <f>IFERROR(#REF!/tbl_EcommerceSales[[#This Row],[Total_Cost]], 0)</f>
        <v>0</v>
      </c>
      <c r="AA313" t="str">
        <f>TEXT(tbl_EcommerceSales[[#This Row],[Order_Date]],"mmm")</f>
        <v>Feb</v>
      </c>
      <c r="AB313">
        <f>YEAR(tbl_EcommerceSales[[#This Row],[Order_Date]])</f>
        <v>2025</v>
      </c>
      <c r="AC313" t="str">
        <f>IF(tbl_EcommerceSales[[#This Row],[Age]]&lt;18,"Under 18",IF(tbl_EcommerceSales[[#This Row],[Age]]&lt;=25,"18-25",IF(tbl_EcommerceSales[[#This Row],[Age]]&lt;=35,"26-35",IF(tbl_EcommerceSales[[#This Row],[Age]]&lt;=45,"36-45",IF(tbl_EcommerceSales[[#This Row],[Age]]&lt;=55,"46-55","56+")))))</f>
        <v>36-45</v>
      </c>
    </row>
    <row r="314" spans="1:29" x14ac:dyDescent="0.35">
      <c r="A314" t="s">
        <v>783</v>
      </c>
      <c r="B314" s="7">
        <v>45692</v>
      </c>
      <c r="C314" t="s">
        <v>784</v>
      </c>
      <c r="D314" t="s">
        <v>159</v>
      </c>
      <c r="E314" t="s">
        <v>48</v>
      </c>
      <c r="F314">
        <v>37</v>
      </c>
      <c r="G314" t="s">
        <v>38</v>
      </c>
      <c r="H314" t="s">
        <v>39</v>
      </c>
      <c r="I314" t="s">
        <v>62</v>
      </c>
      <c r="J314" t="s">
        <v>63</v>
      </c>
      <c r="K314" t="s">
        <v>42</v>
      </c>
      <c r="L314" t="s">
        <v>43</v>
      </c>
      <c r="M314">
        <v>3</v>
      </c>
      <c r="N314" s="2">
        <v>499</v>
      </c>
      <c r="O314" s="3">
        <v>0.05</v>
      </c>
      <c r="P314" s="2">
        <v>660</v>
      </c>
      <c r="Q314" t="s">
        <v>123</v>
      </c>
      <c r="R314" t="s">
        <v>33</v>
      </c>
      <c r="S314" t="s">
        <v>57</v>
      </c>
      <c r="T314" s="4">
        <v>4</v>
      </c>
      <c r="U314" s="11">
        <f t="shared" si="4"/>
        <v>1497</v>
      </c>
      <c r="V314" s="11">
        <f>tbl_EcommerceSales[[#This Row],[Gross_Sales]]*tbl_EcommerceSales[[#This Row],[Discount]]</f>
        <v>74.850000000000009</v>
      </c>
      <c r="W314" s="11">
        <f>tbl_EcommerceSales[[#This Row],[Gross_Sales]]-tbl_EcommerceSales[[#This Row],[Discount_Amount]]</f>
        <v>1422.15</v>
      </c>
      <c r="X314" s="11">
        <f>tbl_EcommerceSales[[#This Row],[Quantity]] * _xlfn.XLOOKUP(tbl_EcommerceSales[[#This Row],[Product_ID]], Product_Master!A:A, Product_Master!F:F)</f>
        <v>660</v>
      </c>
      <c r="Y314" s="11">
        <f>tbl_EcommerceSales[[#This Row],[Net_Revenue]]-tbl_EcommerceSales[[#This Row],[Total_Cost]]</f>
        <v>762.15000000000009</v>
      </c>
      <c r="Z314" s="9">
        <f>IFERROR(#REF!/tbl_EcommerceSales[[#This Row],[Total_Cost]], 0)</f>
        <v>0</v>
      </c>
      <c r="AA314" t="str">
        <f>TEXT(tbl_EcommerceSales[[#This Row],[Order_Date]],"mmm")</f>
        <v>Feb</v>
      </c>
      <c r="AB314">
        <f>YEAR(tbl_EcommerceSales[[#This Row],[Order_Date]])</f>
        <v>2025</v>
      </c>
      <c r="AC314" t="str">
        <f>IF(tbl_EcommerceSales[[#This Row],[Age]]&lt;18,"Under 18",IF(tbl_EcommerceSales[[#This Row],[Age]]&lt;=25,"18-25",IF(tbl_EcommerceSales[[#This Row],[Age]]&lt;=35,"26-35",IF(tbl_EcommerceSales[[#This Row],[Age]]&lt;=45,"36-45",IF(tbl_EcommerceSales[[#This Row],[Age]]&lt;=55,"46-55","56+")))))</f>
        <v>36-45</v>
      </c>
    </row>
    <row r="315" spans="1:29" x14ac:dyDescent="0.35">
      <c r="A315" t="s">
        <v>785</v>
      </c>
      <c r="B315" s="7">
        <v>45692</v>
      </c>
      <c r="C315" t="s">
        <v>786</v>
      </c>
      <c r="D315" t="s">
        <v>148</v>
      </c>
      <c r="E315" t="s">
        <v>48</v>
      </c>
      <c r="F315">
        <v>26</v>
      </c>
      <c r="G315" t="s">
        <v>142</v>
      </c>
      <c r="H315" t="s">
        <v>88</v>
      </c>
      <c r="I315" t="s">
        <v>200</v>
      </c>
      <c r="J315" t="s">
        <v>201</v>
      </c>
      <c r="K315" t="s">
        <v>91</v>
      </c>
      <c r="L315" t="s">
        <v>202</v>
      </c>
      <c r="M315">
        <v>1</v>
      </c>
      <c r="N315" s="2">
        <v>899</v>
      </c>
      <c r="O315" s="3">
        <v>0.15</v>
      </c>
      <c r="P315" s="2">
        <v>420</v>
      </c>
      <c r="Q315" t="s">
        <v>123</v>
      </c>
      <c r="R315" t="s">
        <v>33</v>
      </c>
      <c r="S315" t="s">
        <v>57</v>
      </c>
      <c r="T315" s="4">
        <v>2</v>
      </c>
      <c r="U315" s="11">
        <f t="shared" si="4"/>
        <v>899</v>
      </c>
      <c r="V315" s="11">
        <f>tbl_EcommerceSales[[#This Row],[Gross_Sales]]*tbl_EcommerceSales[[#This Row],[Discount]]</f>
        <v>134.85</v>
      </c>
      <c r="W315" s="11">
        <f>tbl_EcommerceSales[[#This Row],[Gross_Sales]]-tbl_EcommerceSales[[#This Row],[Discount_Amount]]</f>
        <v>764.15</v>
      </c>
      <c r="X315" s="11">
        <f>tbl_EcommerceSales[[#This Row],[Quantity]] * _xlfn.XLOOKUP(tbl_EcommerceSales[[#This Row],[Product_ID]], Product_Master!A:A, Product_Master!F:F)</f>
        <v>420</v>
      </c>
      <c r="Y315" s="11">
        <f>tbl_EcommerceSales[[#This Row],[Net_Revenue]]-tbl_EcommerceSales[[#This Row],[Total_Cost]]</f>
        <v>344.15</v>
      </c>
      <c r="Z315" s="9">
        <f>IFERROR(#REF!/tbl_EcommerceSales[[#This Row],[Total_Cost]], 0)</f>
        <v>0</v>
      </c>
      <c r="AA315" t="str">
        <f>TEXT(tbl_EcommerceSales[[#This Row],[Order_Date]],"mmm")</f>
        <v>Feb</v>
      </c>
      <c r="AB315">
        <f>YEAR(tbl_EcommerceSales[[#This Row],[Order_Date]])</f>
        <v>2025</v>
      </c>
      <c r="AC315" t="str">
        <f>IF(tbl_EcommerceSales[[#This Row],[Age]]&lt;18,"Under 18",IF(tbl_EcommerceSales[[#This Row],[Age]]&lt;=25,"18-25",IF(tbl_EcommerceSales[[#This Row],[Age]]&lt;=35,"26-35",IF(tbl_EcommerceSales[[#This Row],[Age]]&lt;=45,"36-45",IF(tbl_EcommerceSales[[#This Row],[Age]]&lt;=55,"46-55","56+")))))</f>
        <v>26-35</v>
      </c>
    </row>
    <row r="316" spans="1:29" x14ac:dyDescent="0.35">
      <c r="A316" t="s">
        <v>787</v>
      </c>
      <c r="B316" s="7">
        <v>45692</v>
      </c>
      <c r="C316" t="s">
        <v>788</v>
      </c>
      <c r="D316" t="s">
        <v>235</v>
      </c>
      <c r="E316" t="s">
        <v>25</v>
      </c>
      <c r="F316">
        <v>46</v>
      </c>
      <c r="G316" t="s">
        <v>246</v>
      </c>
      <c r="H316" t="s">
        <v>27</v>
      </c>
      <c r="I316" t="s">
        <v>89</v>
      </c>
      <c r="J316" t="s">
        <v>90</v>
      </c>
      <c r="K316" t="s">
        <v>91</v>
      </c>
      <c r="L316" t="s">
        <v>92</v>
      </c>
      <c r="M316">
        <v>4</v>
      </c>
      <c r="N316" s="2">
        <v>599</v>
      </c>
      <c r="O316" s="3">
        <v>0.15</v>
      </c>
      <c r="P316" s="2">
        <v>1040</v>
      </c>
      <c r="Q316" t="s">
        <v>32</v>
      </c>
      <c r="R316" t="s">
        <v>33</v>
      </c>
      <c r="S316" t="s">
        <v>57</v>
      </c>
      <c r="T316" s="4">
        <v>3</v>
      </c>
      <c r="U316" s="11">
        <f t="shared" si="4"/>
        <v>2396</v>
      </c>
      <c r="V316" s="11">
        <f>tbl_EcommerceSales[[#This Row],[Gross_Sales]]*tbl_EcommerceSales[[#This Row],[Discount]]</f>
        <v>359.4</v>
      </c>
      <c r="W316" s="11">
        <f>tbl_EcommerceSales[[#This Row],[Gross_Sales]]-tbl_EcommerceSales[[#This Row],[Discount_Amount]]</f>
        <v>2036.6</v>
      </c>
      <c r="X316" s="11">
        <f>tbl_EcommerceSales[[#This Row],[Quantity]] * _xlfn.XLOOKUP(tbl_EcommerceSales[[#This Row],[Product_ID]], Product_Master!A:A, Product_Master!F:F)</f>
        <v>1040</v>
      </c>
      <c r="Y316" s="11">
        <f>tbl_EcommerceSales[[#This Row],[Net_Revenue]]-tbl_EcommerceSales[[#This Row],[Total_Cost]]</f>
        <v>996.59999999999991</v>
      </c>
      <c r="Z316" s="9">
        <f>IFERROR(#REF!/tbl_EcommerceSales[[#This Row],[Total_Cost]], 0)</f>
        <v>0</v>
      </c>
      <c r="AA316" t="str">
        <f>TEXT(tbl_EcommerceSales[[#This Row],[Order_Date]],"mmm")</f>
        <v>Feb</v>
      </c>
      <c r="AB316">
        <f>YEAR(tbl_EcommerceSales[[#This Row],[Order_Date]])</f>
        <v>2025</v>
      </c>
      <c r="AC316" t="str">
        <f>IF(tbl_EcommerceSales[[#This Row],[Age]]&lt;18,"Under 18",IF(tbl_EcommerceSales[[#This Row],[Age]]&lt;=25,"18-25",IF(tbl_EcommerceSales[[#This Row],[Age]]&lt;=35,"26-35",IF(tbl_EcommerceSales[[#This Row],[Age]]&lt;=45,"36-45",IF(tbl_EcommerceSales[[#This Row],[Age]]&lt;=55,"46-55","56+")))))</f>
        <v>46-55</v>
      </c>
    </row>
    <row r="317" spans="1:29" x14ac:dyDescent="0.35">
      <c r="A317" t="s">
        <v>789</v>
      </c>
      <c r="B317" s="7">
        <v>45693</v>
      </c>
      <c r="C317" t="s">
        <v>790</v>
      </c>
      <c r="D317" t="s">
        <v>312</v>
      </c>
      <c r="E317" t="s">
        <v>25</v>
      </c>
      <c r="F317">
        <v>35</v>
      </c>
      <c r="G317" t="s">
        <v>99</v>
      </c>
      <c r="H317" t="s">
        <v>88</v>
      </c>
      <c r="I317" t="s">
        <v>62</v>
      </c>
      <c r="J317" t="s">
        <v>63</v>
      </c>
      <c r="K317" t="s">
        <v>42</v>
      </c>
      <c r="L317" t="s">
        <v>43</v>
      </c>
      <c r="M317">
        <v>2</v>
      </c>
      <c r="N317" s="2">
        <v>499</v>
      </c>
      <c r="O317" s="3">
        <v>0.15</v>
      </c>
      <c r="P317" s="2">
        <v>440</v>
      </c>
      <c r="Q317" t="s">
        <v>32</v>
      </c>
      <c r="R317" t="s">
        <v>33</v>
      </c>
      <c r="S317" t="s">
        <v>34</v>
      </c>
      <c r="T317" s="4">
        <v>5</v>
      </c>
      <c r="U317" s="11">
        <f t="shared" si="4"/>
        <v>998</v>
      </c>
      <c r="V317" s="11">
        <f>tbl_EcommerceSales[[#This Row],[Gross_Sales]]*tbl_EcommerceSales[[#This Row],[Discount]]</f>
        <v>149.69999999999999</v>
      </c>
      <c r="W317" s="11">
        <f>tbl_EcommerceSales[[#This Row],[Gross_Sales]]-tbl_EcommerceSales[[#This Row],[Discount_Amount]]</f>
        <v>848.3</v>
      </c>
      <c r="X317" s="11">
        <f>tbl_EcommerceSales[[#This Row],[Quantity]] * _xlfn.XLOOKUP(tbl_EcommerceSales[[#This Row],[Product_ID]], Product_Master!A:A, Product_Master!F:F)</f>
        <v>440</v>
      </c>
      <c r="Y317" s="11">
        <f>tbl_EcommerceSales[[#This Row],[Net_Revenue]]-tbl_EcommerceSales[[#This Row],[Total_Cost]]</f>
        <v>408.29999999999995</v>
      </c>
      <c r="Z317" s="9">
        <f>IFERROR(#REF!/tbl_EcommerceSales[[#This Row],[Total_Cost]], 0)</f>
        <v>0</v>
      </c>
      <c r="AA317" t="str">
        <f>TEXT(tbl_EcommerceSales[[#This Row],[Order_Date]],"mmm")</f>
        <v>Feb</v>
      </c>
      <c r="AB317">
        <f>YEAR(tbl_EcommerceSales[[#This Row],[Order_Date]])</f>
        <v>2025</v>
      </c>
      <c r="AC317" t="str">
        <f>IF(tbl_EcommerceSales[[#This Row],[Age]]&lt;18,"Under 18",IF(tbl_EcommerceSales[[#This Row],[Age]]&lt;=25,"18-25",IF(tbl_EcommerceSales[[#This Row],[Age]]&lt;=35,"26-35",IF(tbl_EcommerceSales[[#This Row],[Age]]&lt;=45,"36-45",IF(tbl_EcommerceSales[[#This Row],[Age]]&lt;=55,"46-55","56+")))))</f>
        <v>26-35</v>
      </c>
    </row>
    <row r="318" spans="1:29" x14ac:dyDescent="0.35">
      <c r="A318" t="s">
        <v>791</v>
      </c>
      <c r="B318" s="7">
        <v>45693</v>
      </c>
      <c r="C318" t="s">
        <v>782</v>
      </c>
      <c r="D318" t="s">
        <v>79</v>
      </c>
      <c r="E318" t="s">
        <v>48</v>
      </c>
      <c r="F318">
        <v>18</v>
      </c>
      <c r="G318" t="s">
        <v>192</v>
      </c>
      <c r="H318" t="s">
        <v>27</v>
      </c>
      <c r="I318" t="s">
        <v>62</v>
      </c>
      <c r="J318" t="s">
        <v>63</v>
      </c>
      <c r="K318" t="s">
        <v>42</v>
      </c>
      <c r="L318" t="s">
        <v>43</v>
      </c>
      <c r="M318">
        <v>3</v>
      </c>
      <c r="N318" s="2">
        <v>499</v>
      </c>
      <c r="O318" s="3">
        <v>0.15</v>
      </c>
      <c r="P318" s="2">
        <v>660</v>
      </c>
      <c r="Q318" t="s">
        <v>319</v>
      </c>
      <c r="R318" t="s">
        <v>33</v>
      </c>
      <c r="S318" t="s">
        <v>34</v>
      </c>
      <c r="T318" s="4">
        <v>3</v>
      </c>
      <c r="U318" s="11">
        <f t="shared" si="4"/>
        <v>1497</v>
      </c>
      <c r="V318" s="11">
        <f>tbl_EcommerceSales[[#This Row],[Gross_Sales]]*tbl_EcommerceSales[[#This Row],[Discount]]</f>
        <v>224.54999999999998</v>
      </c>
      <c r="W318" s="11">
        <f>tbl_EcommerceSales[[#This Row],[Gross_Sales]]-tbl_EcommerceSales[[#This Row],[Discount_Amount]]</f>
        <v>1272.45</v>
      </c>
      <c r="X318" s="11">
        <f>tbl_EcommerceSales[[#This Row],[Quantity]] * _xlfn.XLOOKUP(tbl_EcommerceSales[[#This Row],[Product_ID]], Product_Master!A:A, Product_Master!F:F)</f>
        <v>660</v>
      </c>
      <c r="Y318" s="11">
        <f>tbl_EcommerceSales[[#This Row],[Net_Revenue]]-tbl_EcommerceSales[[#This Row],[Total_Cost]]</f>
        <v>612.45000000000005</v>
      </c>
      <c r="Z318" s="9">
        <f>IFERROR(#REF!/tbl_EcommerceSales[[#This Row],[Total_Cost]], 0)</f>
        <v>0</v>
      </c>
      <c r="AA318" t="str">
        <f>TEXT(tbl_EcommerceSales[[#This Row],[Order_Date]],"mmm")</f>
        <v>Feb</v>
      </c>
      <c r="AB318">
        <f>YEAR(tbl_EcommerceSales[[#This Row],[Order_Date]])</f>
        <v>2025</v>
      </c>
      <c r="AC318" t="str">
        <f>IF(tbl_EcommerceSales[[#This Row],[Age]]&lt;18,"Under 18",IF(tbl_EcommerceSales[[#This Row],[Age]]&lt;=25,"18-25",IF(tbl_EcommerceSales[[#This Row],[Age]]&lt;=35,"26-35",IF(tbl_EcommerceSales[[#This Row],[Age]]&lt;=45,"36-45",IF(tbl_EcommerceSales[[#This Row],[Age]]&lt;=55,"46-55","56+")))))</f>
        <v>18-25</v>
      </c>
    </row>
    <row r="319" spans="1:29" x14ac:dyDescent="0.35">
      <c r="A319" t="s">
        <v>792</v>
      </c>
      <c r="B319" s="7">
        <v>45693</v>
      </c>
      <c r="C319" t="s">
        <v>793</v>
      </c>
      <c r="D319" t="s">
        <v>251</v>
      </c>
      <c r="E319" t="s">
        <v>48</v>
      </c>
      <c r="F319">
        <v>22</v>
      </c>
      <c r="G319" t="s">
        <v>52</v>
      </c>
      <c r="H319" t="s">
        <v>27</v>
      </c>
      <c r="I319" t="s">
        <v>117</v>
      </c>
      <c r="J319" t="s">
        <v>118</v>
      </c>
      <c r="K319" t="s">
        <v>82</v>
      </c>
      <c r="L319" t="s">
        <v>119</v>
      </c>
      <c r="M319">
        <v>2</v>
      </c>
      <c r="N319" s="2">
        <v>3299</v>
      </c>
      <c r="O319" s="3">
        <v>0.1</v>
      </c>
      <c r="P319" s="2">
        <v>4200</v>
      </c>
      <c r="Q319" t="s">
        <v>319</v>
      </c>
      <c r="R319" t="s">
        <v>33</v>
      </c>
      <c r="S319" t="s">
        <v>57</v>
      </c>
      <c r="T319" s="4">
        <v>3</v>
      </c>
      <c r="U319" s="11">
        <f t="shared" si="4"/>
        <v>6598</v>
      </c>
      <c r="V319" s="11">
        <f>tbl_EcommerceSales[[#This Row],[Gross_Sales]]*tbl_EcommerceSales[[#This Row],[Discount]]</f>
        <v>659.80000000000007</v>
      </c>
      <c r="W319" s="11">
        <f>tbl_EcommerceSales[[#This Row],[Gross_Sales]]-tbl_EcommerceSales[[#This Row],[Discount_Amount]]</f>
        <v>5938.2</v>
      </c>
      <c r="X319" s="11">
        <f>tbl_EcommerceSales[[#This Row],[Quantity]] * _xlfn.XLOOKUP(tbl_EcommerceSales[[#This Row],[Product_ID]], Product_Master!A:A, Product_Master!F:F)</f>
        <v>4200</v>
      </c>
      <c r="Y319" s="11">
        <f>tbl_EcommerceSales[[#This Row],[Net_Revenue]]-tbl_EcommerceSales[[#This Row],[Total_Cost]]</f>
        <v>1738.1999999999998</v>
      </c>
      <c r="Z319" s="9">
        <f>IFERROR(#REF!/tbl_EcommerceSales[[#This Row],[Total_Cost]], 0)</f>
        <v>0</v>
      </c>
      <c r="AA319" t="str">
        <f>TEXT(tbl_EcommerceSales[[#This Row],[Order_Date]],"mmm")</f>
        <v>Feb</v>
      </c>
      <c r="AB319">
        <f>YEAR(tbl_EcommerceSales[[#This Row],[Order_Date]])</f>
        <v>2025</v>
      </c>
      <c r="AC319" t="str">
        <f>IF(tbl_EcommerceSales[[#This Row],[Age]]&lt;18,"Under 18",IF(tbl_EcommerceSales[[#This Row],[Age]]&lt;=25,"18-25",IF(tbl_EcommerceSales[[#This Row],[Age]]&lt;=35,"26-35",IF(tbl_EcommerceSales[[#This Row],[Age]]&lt;=45,"36-45",IF(tbl_EcommerceSales[[#This Row],[Age]]&lt;=55,"46-55","56+")))))</f>
        <v>18-25</v>
      </c>
    </row>
    <row r="320" spans="1:29" x14ac:dyDescent="0.35">
      <c r="A320" t="s">
        <v>794</v>
      </c>
      <c r="B320" s="7">
        <v>45693</v>
      </c>
      <c r="C320" t="s">
        <v>795</v>
      </c>
      <c r="D320" t="s">
        <v>86</v>
      </c>
      <c r="E320" t="s">
        <v>25</v>
      </c>
      <c r="F320">
        <v>26</v>
      </c>
      <c r="G320" t="s">
        <v>96</v>
      </c>
      <c r="H320" t="s">
        <v>39</v>
      </c>
      <c r="I320" t="s">
        <v>206</v>
      </c>
      <c r="J320" t="s">
        <v>207</v>
      </c>
      <c r="K320" t="s">
        <v>177</v>
      </c>
      <c r="L320" t="s">
        <v>208</v>
      </c>
      <c r="M320">
        <v>3</v>
      </c>
      <c r="N320" s="2">
        <v>2199</v>
      </c>
      <c r="O320" s="3">
        <v>0.2</v>
      </c>
      <c r="P320" s="2">
        <v>3750</v>
      </c>
      <c r="Q320" t="s">
        <v>32</v>
      </c>
      <c r="R320" t="s">
        <v>33</v>
      </c>
      <c r="S320" t="s">
        <v>34</v>
      </c>
      <c r="T320" s="4">
        <v>5</v>
      </c>
      <c r="U320" s="11">
        <f t="shared" si="4"/>
        <v>6597</v>
      </c>
      <c r="V320" s="11">
        <f>tbl_EcommerceSales[[#This Row],[Gross_Sales]]*tbl_EcommerceSales[[#This Row],[Discount]]</f>
        <v>1319.4</v>
      </c>
      <c r="W320" s="11">
        <f>tbl_EcommerceSales[[#This Row],[Gross_Sales]]-tbl_EcommerceSales[[#This Row],[Discount_Amount]]</f>
        <v>5277.6</v>
      </c>
      <c r="X320" s="11">
        <f>tbl_EcommerceSales[[#This Row],[Quantity]] * _xlfn.XLOOKUP(tbl_EcommerceSales[[#This Row],[Product_ID]], Product_Master!A:A, Product_Master!F:F)</f>
        <v>3750</v>
      </c>
      <c r="Y320" s="11">
        <f>tbl_EcommerceSales[[#This Row],[Net_Revenue]]-tbl_EcommerceSales[[#This Row],[Total_Cost]]</f>
        <v>1527.6000000000004</v>
      </c>
      <c r="Z320" s="9">
        <f>IFERROR(#REF!/tbl_EcommerceSales[[#This Row],[Total_Cost]], 0)</f>
        <v>0</v>
      </c>
      <c r="AA320" t="str">
        <f>TEXT(tbl_EcommerceSales[[#This Row],[Order_Date]],"mmm")</f>
        <v>Feb</v>
      </c>
      <c r="AB320">
        <f>YEAR(tbl_EcommerceSales[[#This Row],[Order_Date]])</f>
        <v>2025</v>
      </c>
      <c r="AC320" t="str">
        <f>IF(tbl_EcommerceSales[[#This Row],[Age]]&lt;18,"Under 18",IF(tbl_EcommerceSales[[#This Row],[Age]]&lt;=25,"18-25",IF(tbl_EcommerceSales[[#This Row],[Age]]&lt;=35,"26-35",IF(tbl_EcommerceSales[[#This Row],[Age]]&lt;=45,"36-45",IF(tbl_EcommerceSales[[#This Row],[Age]]&lt;=55,"46-55","56+")))))</f>
        <v>26-35</v>
      </c>
    </row>
    <row r="321" spans="1:29" x14ac:dyDescent="0.35">
      <c r="A321" t="s">
        <v>796</v>
      </c>
      <c r="B321" s="7">
        <v>45693</v>
      </c>
      <c r="C321" t="s">
        <v>797</v>
      </c>
      <c r="D321" t="s">
        <v>181</v>
      </c>
      <c r="E321" t="s">
        <v>25</v>
      </c>
      <c r="F321">
        <v>36</v>
      </c>
      <c r="G321" t="s">
        <v>246</v>
      </c>
      <c r="H321" t="s">
        <v>27</v>
      </c>
      <c r="I321" t="s">
        <v>349</v>
      </c>
      <c r="J321" t="s">
        <v>350</v>
      </c>
      <c r="K321" t="s">
        <v>82</v>
      </c>
      <c r="L321" t="s">
        <v>238</v>
      </c>
      <c r="M321">
        <v>3</v>
      </c>
      <c r="N321" s="2">
        <v>1599</v>
      </c>
      <c r="O321" s="3">
        <v>0.25</v>
      </c>
      <c r="P321" s="2">
        <v>2760</v>
      </c>
      <c r="Q321" t="s">
        <v>32</v>
      </c>
      <c r="R321" t="s">
        <v>33</v>
      </c>
      <c r="S321" t="s">
        <v>34</v>
      </c>
      <c r="T321" s="4">
        <v>4</v>
      </c>
      <c r="U321" s="11">
        <f t="shared" si="4"/>
        <v>4797</v>
      </c>
      <c r="V321" s="11">
        <f>tbl_EcommerceSales[[#This Row],[Gross_Sales]]*tbl_EcommerceSales[[#This Row],[Discount]]</f>
        <v>1199.25</v>
      </c>
      <c r="W321" s="11">
        <f>tbl_EcommerceSales[[#This Row],[Gross_Sales]]-tbl_EcommerceSales[[#This Row],[Discount_Amount]]</f>
        <v>3597.75</v>
      </c>
      <c r="X321" s="11">
        <f>tbl_EcommerceSales[[#This Row],[Quantity]] * _xlfn.XLOOKUP(tbl_EcommerceSales[[#This Row],[Product_ID]], Product_Master!A:A, Product_Master!F:F)</f>
        <v>2760</v>
      </c>
      <c r="Y321" s="11">
        <f>tbl_EcommerceSales[[#This Row],[Net_Revenue]]-tbl_EcommerceSales[[#This Row],[Total_Cost]]</f>
        <v>837.75</v>
      </c>
      <c r="Z321" s="9">
        <f>IFERROR(#REF!/tbl_EcommerceSales[[#This Row],[Total_Cost]], 0)</f>
        <v>0</v>
      </c>
      <c r="AA321" t="str">
        <f>TEXT(tbl_EcommerceSales[[#This Row],[Order_Date]],"mmm")</f>
        <v>Feb</v>
      </c>
      <c r="AB321">
        <f>YEAR(tbl_EcommerceSales[[#This Row],[Order_Date]])</f>
        <v>2025</v>
      </c>
      <c r="AC321" t="str">
        <f>IF(tbl_EcommerceSales[[#This Row],[Age]]&lt;18,"Under 18",IF(tbl_EcommerceSales[[#This Row],[Age]]&lt;=25,"18-25",IF(tbl_EcommerceSales[[#This Row],[Age]]&lt;=35,"26-35",IF(tbl_EcommerceSales[[#This Row],[Age]]&lt;=45,"36-45",IF(tbl_EcommerceSales[[#This Row],[Age]]&lt;=55,"46-55","56+")))))</f>
        <v>36-45</v>
      </c>
    </row>
    <row r="322" spans="1:29" x14ac:dyDescent="0.35">
      <c r="A322" t="s">
        <v>798</v>
      </c>
      <c r="B322" s="7">
        <v>45693</v>
      </c>
      <c r="C322" t="s">
        <v>799</v>
      </c>
      <c r="D322" t="s">
        <v>24</v>
      </c>
      <c r="E322" t="s">
        <v>48</v>
      </c>
      <c r="F322">
        <v>30</v>
      </c>
      <c r="G322" t="s">
        <v>136</v>
      </c>
      <c r="H322" t="s">
        <v>88</v>
      </c>
      <c r="I322" t="s">
        <v>517</v>
      </c>
      <c r="J322" t="s">
        <v>518</v>
      </c>
      <c r="K322" t="s">
        <v>30</v>
      </c>
      <c r="L322" t="s">
        <v>278</v>
      </c>
      <c r="M322">
        <v>1</v>
      </c>
      <c r="N322" s="2">
        <v>1299</v>
      </c>
      <c r="O322" s="3">
        <v>0.1</v>
      </c>
      <c r="P322" s="2">
        <v>690</v>
      </c>
      <c r="Q322" t="s">
        <v>76</v>
      </c>
      <c r="R322" t="s">
        <v>93</v>
      </c>
      <c r="S322" t="s">
        <v>34</v>
      </c>
      <c r="T322" s="4">
        <v>4</v>
      </c>
      <c r="U322" s="11">
        <f t="shared" ref="U322:U385" si="5">M322*N322</f>
        <v>1299</v>
      </c>
      <c r="V322" s="11">
        <f>tbl_EcommerceSales[[#This Row],[Gross_Sales]]*tbl_EcommerceSales[[#This Row],[Discount]]</f>
        <v>129.9</v>
      </c>
      <c r="W322" s="11">
        <f>tbl_EcommerceSales[[#This Row],[Gross_Sales]]-tbl_EcommerceSales[[#This Row],[Discount_Amount]]</f>
        <v>1169.0999999999999</v>
      </c>
      <c r="X322" s="11">
        <f>tbl_EcommerceSales[[#This Row],[Quantity]] * _xlfn.XLOOKUP(tbl_EcommerceSales[[#This Row],[Product_ID]], Product_Master!A:A, Product_Master!F:F)</f>
        <v>690</v>
      </c>
      <c r="Y322" s="11">
        <f>tbl_EcommerceSales[[#This Row],[Net_Revenue]]-tbl_EcommerceSales[[#This Row],[Total_Cost]]</f>
        <v>479.09999999999991</v>
      </c>
      <c r="Z322" s="9">
        <f>IFERROR(#REF!/tbl_EcommerceSales[[#This Row],[Total_Cost]], 0)</f>
        <v>0</v>
      </c>
      <c r="AA322" t="str">
        <f>TEXT(tbl_EcommerceSales[[#This Row],[Order_Date]],"mmm")</f>
        <v>Feb</v>
      </c>
      <c r="AB322">
        <f>YEAR(tbl_EcommerceSales[[#This Row],[Order_Date]])</f>
        <v>2025</v>
      </c>
      <c r="AC322" t="str">
        <f>IF(tbl_EcommerceSales[[#This Row],[Age]]&lt;18,"Under 18",IF(tbl_EcommerceSales[[#This Row],[Age]]&lt;=25,"18-25",IF(tbl_EcommerceSales[[#This Row],[Age]]&lt;=35,"26-35",IF(tbl_EcommerceSales[[#This Row],[Age]]&lt;=45,"36-45",IF(tbl_EcommerceSales[[#This Row],[Age]]&lt;=55,"46-55","56+")))))</f>
        <v>26-35</v>
      </c>
    </row>
    <row r="323" spans="1:29" x14ac:dyDescent="0.35">
      <c r="A323" t="s">
        <v>800</v>
      </c>
      <c r="B323" s="7">
        <v>45694</v>
      </c>
      <c r="C323" t="s">
        <v>801</v>
      </c>
      <c r="D323" t="s">
        <v>227</v>
      </c>
      <c r="E323" t="s">
        <v>48</v>
      </c>
      <c r="F323">
        <v>27</v>
      </c>
      <c r="G323" t="s">
        <v>136</v>
      </c>
      <c r="H323" t="s">
        <v>88</v>
      </c>
      <c r="I323" t="s">
        <v>241</v>
      </c>
      <c r="J323" t="s">
        <v>242</v>
      </c>
      <c r="K323" t="s">
        <v>42</v>
      </c>
      <c r="L323" t="s">
        <v>243</v>
      </c>
      <c r="M323">
        <v>1</v>
      </c>
      <c r="N323" s="2">
        <v>649</v>
      </c>
      <c r="O323" s="3">
        <v>0</v>
      </c>
      <c r="P323" s="2">
        <v>290</v>
      </c>
      <c r="Q323" t="s">
        <v>44</v>
      </c>
      <c r="R323" t="s">
        <v>33</v>
      </c>
      <c r="S323" t="s">
        <v>34</v>
      </c>
      <c r="T323" s="4">
        <v>5</v>
      </c>
      <c r="U323" s="11">
        <f t="shared" si="5"/>
        <v>649</v>
      </c>
      <c r="V323" s="11">
        <f>tbl_EcommerceSales[[#This Row],[Gross_Sales]]*tbl_EcommerceSales[[#This Row],[Discount]]</f>
        <v>0</v>
      </c>
      <c r="W323" s="11">
        <f>tbl_EcommerceSales[[#This Row],[Gross_Sales]]-tbl_EcommerceSales[[#This Row],[Discount_Amount]]</f>
        <v>649</v>
      </c>
      <c r="X323" s="11">
        <f>tbl_EcommerceSales[[#This Row],[Quantity]] * _xlfn.XLOOKUP(tbl_EcommerceSales[[#This Row],[Product_ID]], Product_Master!A:A, Product_Master!F:F)</f>
        <v>290</v>
      </c>
      <c r="Y323" s="11">
        <f>tbl_EcommerceSales[[#This Row],[Net_Revenue]]-tbl_EcommerceSales[[#This Row],[Total_Cost]]</f>
        <v>359</v>
      </c>
      <c r="Z323" s="9">
        <f>IFERROR(#REF!/tbl_EcommerceSales[[#This Row],[Total_Cost]], 0)</f>
        <v>0</v>
      </c>
      <c r="AA323" t="str">
        <f>TEXT(tbl_EcommerceSales[[#This Row],[Order_Date]],"mmm")</f>
        <v>Feb</v>
      </c>
      <c r="AB323">
        <f>YEAR(tbl_EcommerceSales[[#This Row],[Order_Date]])</f>
        <v>2025</v>
      </c>
      <c r="AC323" t="str">
        <f>IF(tbl_EcommerceSales[[#This Row],[Age]]&lt;18,"Under 18",IF(tbl_EcommerceSales[[#This Row],[Age]]&lt;=25,"18-25",IF(tbl_EcommerceSales[[#This Row],[Age]]&lt;=35,"26-35",IF(tbl_EcommerceSales[[#This Row],[Age]]&lt;=45,"36-45",IF(tbl_EcommerceSales[[#This Row],[Age]]&lt;=55,"46-55","56+")))))</f>
        <v>26-35</v>
      </c>
    </row>
    <row r="324" spans="1:29" x14ac:dyDescent="0.35">
      <c r="A324" t="s">
        <v>802</v>
      </c>
      <c r="B324" s="7">
        <v>45694</v>
      </c>
      <c r="C324" t="s">
        <v>803</v>
      </c>
      <c r="D324" t="s">
        <v>170</v>
      </c>
      <c r="E324" t="s">
        <v>48</v>
      </c>
      <c r="F324">
        <v>37</v>
      </c>
      <c r="G324" t="s">
        <v>107</v>
      </c>
      <c r="H324" t="s">
        <v>39</v>
      </c>
      <c r="I324" t="s">
        <v>117</v>
      </c>
      <c r="J324" t="s">
        <v>118</v>
      </c>
      <c r="K324" t="s">
        <v>82</v>
      </c>
      <c r="L324" t="s">
        <v>119</v>
      </c>
      <c r="M324">
        <v>1</v>
      </c>
      <c r="N324" s="2">
        <v>3299</v>
      </c>
      <c r="O324" s="3">
        <v>0.3</v>
      </c>
      <c r="P324" s="2">
        <v>2100</v>
      </c>
      <c r="Q324" t="s">
        <v>156</v>
      </c>
      <c r="R324" t="s">
        <v>33</v>
      </c>
      <c r="S324" t="s">
        <v>34</v>
      </c>
      <c r="T324" s="4">
        <v>3</v>
      </c>
      <c r="U324" s="11">
        <f t="shared" si="5"/>
        <v>3299</v>
      </c>
      <c r="V324" s="11">
        <f>tbl_EcommerceSales[[#This Row],[Gross_Sales]]*tbl_EcommerceSales[[#This Row],[Discount]]</f>
        <v>989.69999999999993</v>
      </c>
      <c r="W324" s="11">
        <f>tbl_EcommerceSales[[#This Row],[Gross_Sales]]-tbl_EcommerceSales[[#This Row],[Discount_Amount]]</f>
        <v>2309.3000000000002</v>
      </c>
      <c r="X324" s="11">
        <f>tbl_EcommerceSales[[#This Row],[Quantity]] * _xlfn.XLOOKUP(tbl_EcommerceSales[[#This Row],[Product_ID]], Product_Master!A:A, Product_Master!F:F)</f>
        <v>2100</v>
      </c>
      <c r="Y324" s="11">
        <f>tbl_EcommerceSales[[#This Row],[Net_Revenue]]-tbl_EcommerceSales[[#This Row],[Total_Cost]]</f>
        <v>209.30000000000018</v>
      </c>
      <c r="Z324" s="9">
        <f>IFERROR(#REF!/tbl_EcommerceSales[[#This Row],[Total_Cost]], 0)</f>
        <v>0</v>
      </c>
      <c r="AA324" t="str">
        <f>TEXT(tbl_EcommerceSales[[#This Row],[Order_Date]],"mmm")</f>
        <v>Feb</v>
      </c>
      <c r="AB324">
        <f>YEAR(tbl_EcommerceSales[[#This Row],[Order_Date]])</f>
        <v>2025</v>
      </c>
      <c r="AC324" t="str">
        <f>IF(tbl_EcommerceSales[[#This Row],[Age]]&lt;18,"Under 18",IF(tbl_EcommerceSales[[#This Row],[Age]]&lt;=25,"18-25",IF(tbl_EcommerceSales[[#This Row],[Age]]&lt;=35,"26-35",IF(tbl_EcommerceSales[[#This Row],[Age]]&lt;=45,"36-45",IF(tbl_EcommerceSales[[#This Row],[Age]]&lt;=55,"46-55","56+")))))</f>
        <v>36-45</v>
      </c>
    </row>
    <row r="325" spans="1:29" x14ac:dyDescent="0.35">
      <c r="A325" t="s">
        <v>804</v>
      </c>
      <c r="B325" s="7">
        <v>45694</v>
      </c>
      <c r="C325" t="s">
        <v>805</v>
      </c>
      <c r="D325" t="s">
        <v>181</v>
      </c>
      <c r="E325" t="s">
        <v>48</v>
      </c>
      <c r="F325">
        <v>41</v>
      </c>
      <c r="G325" t="s">
        <v>186</v>
      </c>
      <c r="H325" t="s">
        <v>72</v>
      </c>
      <c r="I325" t="s">
        <v>126</v>
      </c>
      <c r="J325" t="s">
        <v>127</v>
      </c>
      <c r="K325" t="s">
        <v>82</v>
      </c>
      <c r="L325" t="s">
        <v>83</v>
      </c>
      <c r="M325">
        <v>2</v>
      </c>
      <c r="N325" s="2">
        <v>1899</v>
      </c>
      <c r="O325" s="3">
        <v>0.2</v>
      </c>
      <c r="P325" s="2">
        <v>2240</v>
      </c>
      <c r="Q325" t="s">
        <v>76</v>
      </c>
      <c r="R325" t="s">
        <v>33</v>
      </c>
      <c r="S325" t="s">
        <v>34</v>
      </c>
      <c r="T325" s="4">
        <v>4</v>
      </c>
      <c r="U325" s="11">
        <f t="shared" si="5"/>
        <v>3798</v>
      </c>
      <c r="V325" s="11">
        <f>tbl_EcommerceSales[[#This Row],[Gross_Sales]]*tbl_EcommerceSales[[#This Row],[Discount]]</f>
        <v>759.6</v>
      </c>
      <c r="W325" s="11">
        <f>tbl_EcommerceSales[[#This Row],[Gross_Sales]]-tbl_EcommerceSales[[#This Row],[Discount_Amount]]</f>
        <v>3038.4</v>
      </c>
      <c r="X325" s="11">
        <f>tbl_EcommerceSales[[#This Row],[Quantity]] * _xlfn.XLOOKUP(tbl_EcommerceSales[[#This Row],[Product_ID]], Product_Master!A:A, Product_Master!F:F)</f>
        <v>2240</v>
      </c>
      <c r="Y325" s="11">
        <f>tbl_EcommerceSales[[#This Row],[Net_Revenue]]-tbl_EcommerceSales[[#This Row],[Total_Cost]]</f>
        <v>798.40000000000009</v>
      </c>
      <c r="Z325" s="9">
        <f>IFERROR(#REF!/tbl_EcommerceSales[[#This Row],[Total_Cost]], 0)</f>
        <v>0</v>
      </c>
      <c r="AA325" t="str">
        <f>TEXT(tbl_EcommerceSales[[#This Row],[Order_Date]],"mmm")</f>
        <v>Feb</v>
      </c>
      <c r="AB325">
        <f>YEAR(tbl_EcommerceSales[[#This Row],[Order_Date]])</f>
        <v>2025</v>
      </c>
      <c r="AC325" t="str">
        <f>IF(tbl_EcommerceSales[[#This Row],[Age]]&lt;18,"Under 18",IF(tbl_EcommerceSales[[#This Row],[Age]]&lt;=25,"18-25",IF(tbl_EcommerceSales[[#This Row],[Age]]&lt;=35,"26-35",IF(tbl_EcommerceSales[[#This Row],[Age]]&lt;=45,"36-45",IF(tbl_EcommerceSales[[#This Row],[Age]]&lt;=55,"46-55","56+")))))</f>
        <v>36-45</v>
      </c>
    </row>
    <row r="326" spans="1:29" x14ac:dyDescent="0.35">
      <c r="A326" t="s">
        <v>806</v>
      </c>
      <c r="B326" s="7">
        <v>45694</v>
      </c>
      <c r="C326" t="s">
        <v>807</v>
      </c>
      <c r="D326" t="s">
        <v>232</v>
      </c>
      <c r="E326" t="s">
        <v>48</v>
      </c>
      <c r="F326">
        <v>19</v>
      </c>
      <c r="G326" t="s">
        <v>26</v>
      </c>
      <c r="H326" t="s">
        <v>27</v>
      </c>
      <c r="I326" t="s">
        <v>257</v>
      </c>
      <c r="J326" t="s">
        <v>258</v>
      </c>
      <c r="K326" t="s">
        <v>55</v>
      </c>
      <c r="L326" t="s">
        <v>56</v>
      </c>
      <c r="M326">
        <v>1</v>
      </c>
      <c r="N326" s="2">
        <v>1999</v>
      </c>
      <c r="O326" s="3">
        <v>0</v>
      </c>
      <c r="P326" s="2">
        <v>1050</v>
      </c>
      <c r="Q326" t="s">
        <v>32</v>
      </c>
      <c r="R326" t="s">
        <v>33</v>
      </c>
      <c r="S326" t="s">
        <v>57</v>
      </c>
      <c r="T326" s="4">
        <v>4</v>
      </c>
      <c r="U326" s="11">
        <f t="shared" si="5"/>
        <v>1999</v>
      </c>
      <c r="V326" s="11">
        <f>tbl_EcommerceSales[[#This Row],[Gross_Sales]]*tbl_EcommerceSales[[#This Row],[Discount]]</f>
        <v>0</v>
      </c>
      <c r="W326" s="11">
        <f>tbl_EcommerceSales[[#This Row],[Gross_Sales]]-tbl_EcommerceSales[[#This Row],[Discount_Amount]]</f>
        <v>1999</v>
      </c>
      <c r="X326" s="11">
        <f>tbl_EcommerceSales[[#This Row],[Quantity]] * _xlfn.XLOOKUP(tbl_EcommerceSales[[#This Row],[Product_ID]], Product_Master!A:A, Product_Master!F:F)</f>
        <v>1050</v>
      </c>
      <c r="Y326" s="11">
        <f>tbl_EcommerceSales[[#This Row],[Net_Revenue]]-tbl_EcommerceSales[[#This Row],[Total_Cost]]</f>
        <v>949</v>
      </c>
      <c r="Z326" s="9">
        <f>IFERROR(#REF!/tbl_EcommerceSales[[#This Row],[Total_Cost]], 0)</f>
        <v>0</v>
      </c>
      <c r="AA326" t="str">
        <f>TEXT(tbl_EcommerceSales[[#This Row],[Order_Date]],"mmm")</f>
        <v>Feb</v>
      </c>
      <c r="AB326">
        <f>YEAR(tbl_EcommerceSales[[#This Row],[Order_Date]])</f>
        <v>2025</v>
      </c>
      <c r="AC326" t="str">
        <f>IF(tbl_EcommerceSales[[#This Row],[Age]]&lt;18,"Under 18",IF(tbl_EcommerceSales[[#This Row],[Age]]&lt;=25,"18-25",IF(tbl_EcommerceSales[[#This Row],[Age]]&lt;=35,"26-35",IF(tbl_EcommerceSales[[#This Row],[Age]]&lt;=45,"36-45",IF(tbl_EcommerceSales[[#This Row],[Age]]&lt;=55,"46-55","56+")))))</f>
        <v>18-25</v>
      </c>
    </row>
    <row r="327" spans="1:29" x14ac:dyDescent="0.35">
      <c r="A327" t="s">
        <v>808</v>
      </c>
      <c r="B327" s="7">
        <v>45694</v>
      </c>
      <c r="C327" t="s">
        <v>809</v>
      </c>
      <c r="D327" t="s">
        <v>148</v>
      </c>
      <c r="E327" t="s">
        <v>25</v>
      </c>
      <c r="F327">
        <v>39</v>
      </c>
      <c r="G327" t="s">
        <v>152</v>
      </c>
      <c r="H327" t="s">
        <v>72</v>
      </c>
      <c r="I327" t="s">
        <v>276</v>
      </c>
      <c r="J327" t="s">
        <v>277</v>
      </c>
      <c r="K327" t="s">
        <v>30</v>
      </c>
      <c r="L327" t="s">
        <v>278</v>
      </c>
      <c r="M327">
        <v>2</v>
      </c>
      <c r="N327" s="2">
        <v>1599</v>
      </c>
      <c r="O327" s="3">
        <v>0</v>
      </c>
      <c r="P327" s="2">
        <v>1700</v>
      </c>
      <c r="Q327" t="s">
        <v>123</v>
      </c>
      <c r="R327" t="s">
        <v>33</v>
      </c>
      <c r="S327" t="s">
        <v>34</v>
      </c>
      <c r="T327" s="4">
        <v>5</v>
      </c>
      <c r="U327" s="11">
        <f t="shared" si="5"/>
        <v>3198</v>
      </c>
      <c r="V327" s="11">
        <f>tbl_EcommerceSales[[#This Row],[Gross_Sales]]*tbl_EcommerceSales[[#This Row],[Discount]]</f>
        <v>0</v>
      </c>
      <c r="W327" s="11">
        <f>tbl_EcommerceSales[[#This Row],[Gross_Sales]]-tbl_EcommerceSales[[#This Row],[Discount_Amount]]</f>
        <v>3198</v>
      </c>
      <c r="X327" s="11">
        <f>tbl_EcommerceSales[[#This Row],[Quantity]] * _xlfn.XLOOKUP(tbl_EcommerceSales[[#This Row],[Product_ID]], Product_Master!A:A, Product_Master!F:F)</f>
        <v>1700</v>
      </c>
      <c r="Y327" s="11">
        <f>tbl_EcommerceSales[[#This Row],[Net_Revenue]]-tbl_EcommerceSales[[#This Row],[Total_Cost]]</f>
        <v>1498</v>
      </c>
      <c r="Z327" s="9">
        <f>IFERROR(#REF!/tbl_EcommerceSales[[#This Row],[Total_Cost]], 0)</f>
        <v>0</v>
      </c>
      <c r="AA327" t="str">
        <f>TEXT(tbl_EcommerceSales[[#This Row],[Order_Date]],"mmm")</f>
        <v>Feb</v>
      </c>
      <c r="AB327">
        <f>YEAR(tbl_EcommerceSales[[#This Row],[Order_Date]])</f>
        <v>2025</v>
      </c>
      <c r="AC327" t="str">
        <f>IF(tbl_EcommerceSales[[#This Row],[Age]]&lt;18,"Under 18",IF(tbl_EcommerceSales[[#This Row],[Age]]&lt;=25,"18-25",IF(tbl_EcommerceSales[[#This Row],[Age]]&lt;=35,"26-35",IF(tbl_EcommerceSales[[#This Row],[Age]]&lt;=45,"36-45",IF(tbl_EcommerceSales[[#This Row],[Age]]&lt;=55,"46-55","56+")))))</f>
        <v>36-45</v>
      </c>
    </row>
    <row r="328" spans="1:29" x14ac:dyDescent="0.35">
      <c r="A328" t="s">
        <v>810</v>
      </c>
      <c r="B328" s="7">
        <v>45694</v>
      </c>
      <c r="C328" t="s">
        <v>811</v>
      </c>
      <c r="D328" t="s">
        <v>205</v>
      </c>
      <c r="E328" t="s">
        <v>25</v>
      </c>
      <c r="F328">
        <v>35</v>
      </c>
      <c r="G328" t="s">
        <v>87</v>
      </c>
      <c r="H328" t="s">
        <v>88</v>
      </c>
      <c r="I328" t="s">
        <v>40</v>
      </c>
      <c r="J328" t="s">
        <v>41</v>
      </c>
      <c r="K328" t="s">
        <v>42</v>
      </c>
      <c r="L328" t="s">
        <v>43</v>
      </c>
      <c r="M328">
        <v>3</v>
      </c>
      <c r="N328" s="2">
        <v>699</v>
      </c>
      <c r="O328" s="3">
        <v>0.1</v>
      </c>
      <c r="P328" s="2">
        <v>930</v>
      </c>
      <c r="Q328" t="s">
        <v>319</v>
      </c>
      <c r="R328" t="s">
        <v>33</v>
      </c>
      <c r="S328" t="s">
        <v>34</v>
      </c>
      <c r="T328" s="4">
        <v>2</v>
      </c>
      <c r="U328" s="11">
        <f t="shared" si="5"/>
        <v>2097</v>
      </c>
      <c r="V328" s="11">
        <f>tbl_EcommerceSales[[#This Row],[Gross_Sales]]*tbl_EcommerceSales[[#This Row],[Discount]]</f>
        <v>209.70000000000002</v>
      </c>
      <c r="W328" s="11">
        <f>tbl_EcommerceSales[[#This Row],[Gross_Sales]]-tbl_EcommerceSales[[#This Row],[Discount_Amount]]</f>
        <v>1887.3</v>
      </c>
      <c r="X328" s="11">
        <f>tbl_EcommerceSales[[#This Row],[Quantity]] * _xlfn.XLOOKUP(tbl_EcommerceSales[[#This Row],[Product_ID]], Product_Master!A:A, Product_Master!F:F)</f>
        <v>930</v>
      </c>
      <c r="Y328" s="11">
        <f>tbl_EcommerceSales[[#This Row],[Net_Revenue]]-tbl_EcommerceSales[[#This Row],[Total_Cost]]</f>
        <v>957.3</v>
      </c>
      <c r="Z328" s="9">
        <f>IFERROR(#REF!/tbl_EcommerceSales[[#This Row],[Total_Cost]], 0)</f>
        <v>0</v>
      </c>
      <c r="AA328" t="str">
        <f>TEXT(tbl_EcommerceSales[[#This Row],[Order_Date]],"mmm")</f>
        <v>Feb</v>
      </c>
      <c r="AB328">
        <f>YEAR(tbl_EcommerceSales[[#This Row],[Order_Date]])</f>
        <v>2025</v>
      </c>
      <c r="AC328" t="str">
        <f>IF(tbl_EcommerceSales[[#This Row],[Age]]&lt;18,"Under 18",IF(tbl_EcommerceSales[[#This Row],[Age]]&lt;=25,"18-25",IF(tbl_EcommerceSales[[#This Row],[Age]]&lt;=35,"26-35",IF(tbl_EcommerceSales[[#This Row],[Age]]&lt;=45,"36-45",IF(tbl_EcommerceSales[[#This Row],[Age]]&lt;=55,"46-55","56+")))))</f>
        <v>26-35</v>
      </c>
    </row>
    <row r="329" spans="1:29" x14ac:dyDescent="0.35">
      <c r="A329" t="s">
        <v>812</v>
      </c>
      <c r="B329" s="7">
        <v>45695</v>
      </c>
      <c r="C329" t="s">
        <v>224</v>
      </c>
      <c r="D329" t="s">
        <v>189</v>
      </c>
      <c r="E329" t="s">
        <v>25</v>
      </c>
      <c r="F329">
        <v>18</v>
      </c>
      <c r="G329" t="s">
        <v>192</v>
      </c>
      <c r="H329" t="s">
        <v>27</v>
      </c>
      <c r="I329" t="s">
        <v>257</v>
      </c>
      <c r="J329" t="s">
        <v>258</v>
      </c>
      <c r="K329" t="s">
        <v>55</v>
      </c>
      <c r="L329" t="s">
        <v>56</v>
      </c>
      <c r="M329">
        <v>1</v>
      </c>
      <c r="N329" s="2">
        <v>1999</v>
      </c>
      <c r="O329" s="3">
        <v>0.1</v>
      </c>
      <c r="P329" s="2">
        <v>1050</v>
      </c>
      <c r="Q329" t="s">
        <v>156</v>
      </c>
      <c r="R329" t="s">
        <v>33</v>
      </c>
      <c r="S329" t="s">
        <v>57</v>
      </c>
      <c r="T329" s="4">
        <v>4</v>
      </c>
      <c r="U329" s="11">
        <f t="shared" si="5"/>
        <v>1999</v>
      </c>
      <c r="V329" s="11">
        <f>tbl_EcommerceSales[[#This Row],[Gross_Sales]]*tbl_EcommerceSales[[#This Row],[Discount]]</f>
        <v>199.9</v>
      </c>
      <c r="W329" s="11">
        <f>tbl_EcommerceSales[[#This Row],[Gross_Sales]]-tbl_EcommerceSales[[#This Row],[Discount_Amount]]</f>
        <v>1799.1</v>
      </c>
      <c r="X329" s="11">
        <f>tbl_EcommerceSales[[#This Row],[Quantity]] * _xlfn.XLOOKUP(tbl_EcommerceSales[[#This Row],[Product_ID]], Product_Master!A:A, Product_Master!F:F)</f>
        <v>1050</v>
      </c>
      <c r="Y329" s="11">
        <f>tbl_EcommerceSales[[#This Row],[Net_Revenue]]-tbl_EcommerceSales[[#This Row],[Total_Cost]]</f>
        <v>749.09999999999991</v>
      </c>
      <c r="Z329" s="9">
        <f>IFERROR(#REF!/tbl_EcommerceSales[[#This Row],[Total_Cost]], 0)</f>
        <v>0</v>
      </c>
      <c r="AA329" t="str">
        <f>TEXT(tbl_EcommerceSales[[#This Row],[Order_Date]],"mmm")</f>
        <v>Feb</v>
      </c>
      <c r="AB329">
        <f>YEAR(tbl_EcommerceSales[[#This Row],[Order_Date]])</f>
        <v>2025</v>
      </c>
      <c r="AC329" t="str">
        <f>IF(tbl_EcommerceSales[[#This Row],[Age]]&lt;18,"Under 18",IF(tbl_EcommerceSales[[#This Row],[Age]]&lt;=25,"18-25",IF(tbl_EcommerceSales[[#This Row],[Age]]&lt;=35,"26-35",IF(tbl_EcommerceSales[[#This Row],[Age]]&lt;=45,"36-45",IF(tbl_EcommerceSales[[#This Row],[Age]]&lt;=55,"46-55","56+")))))</f>
        <v>18-25</v>
      </c>
    </row>
    <row r="330" spans="1:29" x14ac:dyDescent="0.35">
      <c r="A330" t="s">
        <v>813</v>
      </c>
      <c r="B330" s="7">
        <v>45695</v>
      </c>
      <c r="C330" t="s">
        <v>814</v>
      </c>
      <c r="D330" t="s">
        <v>227</v>
      </c>
      <c r="E330" t="s">
        <v>48</v>
      </c>
      <c r="F330">
        <v>31</v>
      </c>
      <c r="G330" t="s">
        <v>71</v>
      </c>
      <c r="H330" t="s">
        <v>72</v>
      </c>
      <c r="I330" t="s">
        <v>271</v>
      </c>
      <c r="J330" t="s">
        <v>272</v>
      </c>
      <c r="K330" t="s">
        <v>30</v>
      </c>
      <c r="L330" t="s">
        <v>273</v>
      </c>
      <c r="M330">
        <v>1</v>
      </c>
      <c r="N330" s="2">
        <v>4299</v>
      </c>
      <c r="O330" s="3">
        <v>0.15</v>
      </c>
      <c r="P330" s="2">
        <v>2700</v>
      </c>
      <c r="Q330" t="s">
        <v>156</v>
      </c>
      <c r="R330" t="s">
        <v>33</v>
      </c>
      <c r="S330" t="s">
        <v>57</v>
      </c>
      <c r="T330" s="4">
        <v>4</v>
      </c>
      <c r="U330" s="11">
        <f t="shared" si="5"/>
        <v>4299</v>
      </c>
      <c r="V330" s="11">
        <f>tbl_EcommerceSales[[#This Row],[Gross_Sales]]*tbl_EcommerceSales[[#This Row],[Discount]]</f>
        <v>644.85</v>
      </c>
      <c r="W330" s="11">
        <f>tbl_EcommerceSales[[#This Row],[Gross_Sales]]-tbl_EcommerceSales[[#This Row],[Discount_Amount]]</f>
        <v>3654.15</v>
      </c>
      <c r="X330" s="11">
        <f>tbl_EcommerceSales[[#This Row],[Quantity]] * _xlfn.XLOOKUP(tbl_EcommerceSales[[#This Row],[Product_ID]], Product_Master!A:A, Product_Master!F:F)</f>
        <v>2700</v>
      </c>
      <c r="Y330" s="11">
        <f>tbl_EcommerceSales[[#This Row],[Net_Revenue]]-tbl_EcommerceSales[[#This Row],[Total_Cost]]</f>
        <v>954.15000000000009</v>
      </c>
      <c r="Z330" s="9">
        <f>IFERROR(#REF!/tbl_EcommerceSales[[#This Row],[Total_Cost]], 0)</f>
        <v>0</v>
      </c>
      <c r="AA330" t="str">
        <f>TEXT(tbl_EcommerceSales[[#This Row],[Order_Date]],"mmm")</f>
        <v>Feb</v>
      </c>
      <c r="AB330">
        <f>YEAR(tbl_EcommerceSales[[#This Row],[Order_Date]])</f>
        <v>2025</v>
      </c>
      <c r="AC330" t="str">
        <f>IF(tbl_EcommerceSales[[#This Row],[Age]]&lt;18,"Under 18",IF(tbl_EcommerceSales[[#This Row],[Age]]&lt;=25,"18-25",IF(tbl_EcommerceSales[[#This Row],[Age]]&lt;=35,"26-35",IF(tbl_EcommerceSales[[#This Row],[Age]]&lt;=45,"36-45",IF(tbl_EcommerceSales[[#This Row],[Age]]&lt;=55,"46-55","56+")))))</f>
        <v>26-35</v>
      </c>
    </row>
    <row r="331" spans="1:29" x14ac:dyDescent="0.35">
      <c r="A331" t="s">
        <v>815</v>
      </c>
      <c r="B331" s="7">
        <v>45695</v>
      </c>
      <c r="C331" t="s">
        <v>816</v>
      </c>
      <c r="D331" t="s">
        <v>170</v>
      </c>
      <c r="E331" t="s">
        <v>48</v>
      </c>
      <c r="F331">
        <v>51</v>
      </c>
      <c r="G331" t="s">
        <v>270</v>
      </c>
      <c r="H331" t="s">
        <v>72</v>
      </c>
      <c r="I331" t="s">
        <v>290</v>
      </c>
      <c r="J331" t="s">
        <v>291</v>
      </c>
      <c r="K331" t="s">
        <v>30</v>
      </c>
      <c r="L331" t="s">
        <v>31</v>
      </c>
      <c r="M331">
        <v>2</v>
      </c>
      <c r="N331" s="2">
        <v>3499</v>
      </c>
      <c r="O331" s="3">
        <v>0.1</v>
      </c>
      <c r="P331" s="2">
        <v>4500</v>
      </c>
      <c r="Q331" t="s">
        <v>156</v>
      </c>
      <c r="R331" t="s">
        <v>33</v>
      </c>
      <c r="S331" t="s">
        <v>57</v>
      </c>
      <c r="T331" s="4">
        <v>4</v>
      </c>
      <c r="U331" s="11">
        <f t="shared" si="5"/>
        <v>6998</v>
      </c>
      <c r="V331" s="11">
        <f>tbl_EcommerceSales[[#This Row],[Gross_Sales]]*tbl_EcommerceSales[[#This Row],[Discount]]</f>
        <v>699.80000000000007</v>
      </c>
      <c r="W331" s="11">
        <f>tbl_EcommerceSales[[#This Row],[Gross_Sales]]-tbl_EcommerceSales[[#This Row],[Discount_Amount]]</f>
        <v>6298.2</v>
      </c>
      <c r="X331" s="11">
        <f>tbl_EcommerceSales[[#This Row],[Quantity]] * _xlfn.XLOOKUP(tbl_EcommerceSales[[#This Row],[Product_ID]], Product_Master!A:A, Product_Master!F:F)</f>
        <v>4500</v>
      </c>
      <c r="Y331" s="11">
        <f>tbl_EcommerceSales[[#This Row],[Net_Revenue]]-tbl_EcommerceSales[[#This Row],[Total_Cost]]</f>
        <v>1798.1999999999998</v>
      </c>
      <c r="Z331" s="9">
        <f>IFERROR(#REF!/tbl_EcommerceSales[[#This Row],[Total_Cost]], 0)</f>
        <v>0</v>
      </c>
      <c r="AA331" t="str">
        <f>TEXT(tbl_EcommerceSales[[#This Row],[Order_Date]],"mmm")</f>
        <v>Feb</v>
      </c>
      <c r="AB331">
        <f>YEAR(tbl_EcommerceSales[[#This Row],[Order_Date]])</f>
        <v>2025</v>
      </c>
      <c r="AC331" t="str">
        <f>IF(tbl_EcommerceSales[[#This Row],[Age]]&lt;18,"Under 18",IF(tbl_EcommerceSales[[#This Row],[Age]]&lt;=25,"18-25",IF(tbl_EcommerceSales[[#This Row],[Age]]&lt;=35,"26-35",IF(tbl_EcommerceSales[[#This Row],[Age]]&lt;=45,"36-45",IF(tbl_EcommerceSales[[#This Row],[Age]]&lt;=55,"46-55","56+")))))</f>
        <v>46-55</v>
      </c>
    </row>
    <row r="332" spans="1:29" x14ac:dyDescent="0.35">
      <c r="A332" t="s">
        <v>817</v>
      </c>
      <c r="B332" s="7">
        <v>45695</v>
      </c>
      <c r="C332" t="s">
        <v>818</v>
      </c>
      <c r="D332" t="s">
        <v>269</v>
      </c>
      <c r="E332" t="s">
        <v>25</v>
      </c>
      <c r="F332">
        <v>39</v>
      </c>
      <c r="G332" t="s">
        <v>186</v>
      </c>
      <c r="H332" t="s">
        <v>72</v>
      </c>
      <c r="I332" t="s">
        <v>28</v>
      </c>
      <c r="J332" t="s">
        <v>29</v>
      </c>
      <c r="K332" t="s">
        <v>30</v>
      </c>
      <c r="L332" t="s">
        <v>31</v>
      </c>
      <c r="M332">
        <v>2</v>
      </c>
      <c r="N332" s="2">
        <v>5999</v>
      </c>
      <c r="O332" s="3">
        <v>0.1</v>
      </c>
      <c r="P332" s="2">
        <v>7800</v>
      </c>
      <c r="Q332" t="s">
        <v>319</v>
      </c>
      <c r="R332" t="s">
        <v>162</v>
      </c>
      <c r="S332" t="s">
        <v>34</v>
      </c>
      <c r="T332" s="4"/>
      <c r="U332" s="11">
        <f t="shared" si="5"/>
        <v>11998</v>
      </c>
      <c r="V332" s="11">
        <f>tbl_EcommerceSales[[#This Row],[Gross_Sales]]*tbl_EcommerceSales[[#This Row],[Discount]]</f>
        <v>1199.8</v>
      </c>
      <c r="W332" s="11">
        <f>tbl_EcommerceSales[[#This Row],[Gross_Sales]]-tbl_EcommerceSales[[#This Row],[Discount_Amount]]</f>
        <v>10798.2</v>
      </c>
      <c r="X332" s="11">
        <f>tbl_EcommerceSales[[#This Row],[Quantity]] * _xlfn.XLOOKUP(tbl_EcommerceSales[[#This Row],[Product_ID]], Product_Master!A:A, Product_Master!F:F)</f>
        <v>7800</v>
      </c>
      <c r="Y332" s="11">
        <f>tbl_EcommerceSales[[#This Row],[Net_Revenue]]-tbl_EcommerceSales[[#This Row],[Total_Cost]]</f>
        <v>2998.2000000000007</v>
      </c>
      <c r="Z332" s="9">
        <f>IFERROR(#REF!/tbl_EcommerceSales[[#This Row],[Total_Cost]], 0)</f>
        <v>0</v>
      </c>
      <c r="AA332" t="str">
        <f>TEXT(tbl_EcommerceSales[[#This Row],[Order_Date]],"mmm")</f>
        <v>Feb</v>
      </c>
      <c r="AB332">
        <f>YEAR(tbl_EcommerceSales[[#This Row],[Order_Date]])</f>
        <v>2025</v>
      </c>
      <c r="AC332" t="str">
        <f>IF(tbl_EcommerceSales[[#This Row],[Age]]&lt;18,"Under 18",IF(tbl_EcommerceSales[[#This Row],[Age]]&lt;=25,"18-25",IF(tbl_EcommerceSales[[#This Row],[Age]]&lt;=35,"26-35",IF(tbl_EcommerceSales[[#This Row],[Age]]&lt;=45,"36-45",IF(tbl_EcommerceSales[[#This Row],[Age]]&lt;=55,"46-55","56+")))))</f>
        <v>36-45</v>
      </c>
    </row>
    <row r="333" spans="1:29" x14ac:dyDescent="0.35">
      <c r="A333" t="s">
        <v>819</v>
      </c>
      <c r="B333" s="7">
        <v>45695</v>
      </c>
      <c r="C333" t="s">
        <v>298</v>
      </c>
      <c r="D333" t="s">
        <v>79</v>
      </c>
      <c r="E333" t="s">
        <v>48</v>
      </c>
      <c r="F333">
        <v>40</v>
      </c>
      <c r="G333" t="s">
        <v>186</v>
      </c>
      <c r="H333" t="s">
        <v>72</v>
      </c>
      <c r="I333" t="s">
        <v>294</v>
      </c>
      <c r="J333" t="s">
        <v>295</v>
      </c>
      <c r="K333" t="s">
        <v>91</v>
      </c>
      <c r="L333" t="s">
        <v>296</v>
      </c>
      <c r="M333">
        <v>1</v>
      </c>
      <c r="N333" s="2">
        <v>699</v>
      </c>
      <c r="O333" s="3">
        <v>0.1</v>
      </c>
      <c r="P333" s="2">
        <v>300</v>
      </c>
      <c r="Q333" t="s">
        <v>32</v>
      </c>
      <c r="R333" t="s">
        <v>33</v>
      </c>
      <c r="S333" t="s">
        <v>34</v>
      </c>
      <c r="T333" s="4">
        <v>3</v>
      </c>
      <c r="U333" s="11">
        <f t="shared" si="5"/>
        <v>699</v>
      </c>
      <c r="V333" s="11">
        <f>tbl_EcommerceSales[[#This Row],[Gross_Sales]]*tbl_EcommerceSales[[#This Row],[Discount]]</f>
        <v>69.900000000000006</v>
      </c>
      <c r="W333" s="11">
        <f>tbl_EcommerceSales[[#This Row],[Gross_Sales]]-tbl_EcommerceSales[[#This Row],[Discount_Amount]]</f>
        <v>629.1</v>
      </c>
      <c r="X333" s="11">
        <f>tbl_EcommerceSales[[#This Row],[Quantity]] * _xlfn.XLOOKUP(tbl_EcommerceSales[[#This Row],[Product_ID]], Product_Master!A:A, Product_Master!F:F)</f>
        <v>300</v>
      </c>
      <c r="Y333" s="11">
        <f>tbl_EcommerceSales[[#This Row],[Net_Revenue]]-tbl_EcommerceSales[[#This Row],[Total_Cost]]</f>
        <v>329.1</v>
      </c>
      <c r="Z333" s="9">
        <f>IFERROR(#REF!/tbl_EcommerceSales[[#This Row],[Total_Cost]], 0)</f>
        <v>0</v>
      </c>
      <c r="AA333" t="str">
        <f>TEXT(tbl_EcommerceSales[[#This Row],[Order_Date]],"mmm")</f>
        <v>Feb</v>
      </c>
      <c r="AB333">
        <f>YEAR(tbl_EcommerceSales[[#This Row],[Order_Date]])</f>
        <v>2025</v>
      </c>
      <c r="AC333" t="str">
        <f>IF(tbl_EcommerceSales[[#This Row],[Age]]&lt;18,"Under 18",IF(tbl_EcommerceSales[[#This Row],[Age]]&lt;=25,"18-25",IF(tbl_EcommerceSales[[#This Row],[Age]]&lt;=35,"26-35",IF(tbl_EcommerceSales[[#This Row],[Age]]&lt;=45,"36-45",IF(tbl_EcommerceSales[[#This Row],[Age]]&lt;=55,"46-55","56+")))))</f>
        <v>36-45</v>
      </c>
    </row>
    <row r="334" spans="1:29" x14ac:dyDescent="0.35">
      <c r="A334" t="s">
        <v>820</v>
      </c>
      <c r="B334" s="7">
        <v>45695</v>
      </c>
      <c r="C334" t="s">
        <v>821</v>
      </c>
      <c r="D334" t="s">
        <v>86</v>
      </c>
      <c r="E334" t="s">
        <v>25</v>
      </c>
      <c r="F334">
        <v>42</v>
      </c>
      <c r="G334" t="s">
        <v>38</v>
      </c>
      <c r="H334" t="s">
        <v>39</v>
      </c>
      <c r="I334" t="s">
        <v>160</v>
      </c>
      <c r="J334" t="s">
        <v>161</v>
      </c>
      <c r="K334" t="s">
        <v>91</v>
      </c>
      <c r="L334" t="s">
        <v>133</v>
      </c>
      <c r="M334">
        <v>1</v>
      </c>
      <c r="N334" s="2">
        <v>1099</v>
      </c>
      <c r="O334" s="3">
        <v>0.15</v>
      </c>
      <c r="P334" s="2">
        <v>520</v>
      </c>
      <c r="Q334" t="s">
        <v>32</v>
      </c>
      <c r="R334" t="s">
        <v>33</v>
      </c>
      <c r="S334" t="s">
        <v>34</v>
      </c>
      <c r="T334" s="4">
        <v>1</v>
      </c>
      <c r="U334" s="11">
        <f t="shared" si="5"/>
        <v>1099</v>
      </c>
      <c r="V334" s="11">
        <f>tbl_EcommerceSales[[#This Row],[Gross_Sales]]*tbl_EcommerceSales[[#This Row],[Discount]]</f>
        <v>164.85</v>
      </c>
      <c r="W334" s="11">
        <f>tbl_EcommerceSales[[#This Row],[Gross_Sales]]-tbl_EcommerceSales[[#This Row],[Discount_Amount]]</f>
        <v>934.15</v>
      </c>
      <c r="X334" s="11">
        <f>tbl_EcommerceSales[[#This Row],[Quantity]] * _xlfn.XLOOKUP(tbl_EcommerceSales[[#This Row],[Product_ID]], Product_Master!A:A, Product_Master!F:F)</f>
        <v>520</v>
      </c>
      <c r="Y334" s="11">
        <f>tbl_EcommerceSales[[#This Row],[Net_Revenue]]-tbl_EcommerceSales[[#This Row],[Total_Cost]]</f>
        <v>414.15</v>
      </c>
      <c r="Z334" s="9">
        <f>IFERROR(#REF!/tbl_EcommerceSales[[#This Row],[Total_Cost]], 0)</f>
        <v>0</v>
      </c>
      <c r="AA334" t="str">
        <f>TEXT(tbl_EcommerceSales[[#This Row],[Order_Date]],"mmm")</f>
        <v>Feb</v>
      </c>
      <c r="AB334">
        <f>YEAR(tbl_EcommerceSales[[#This Row],[Order_Date]])</f>
        <v>2025</v>
      </c>
      <c r="AC334" t="str">
        <f>IF(tbl_EcommerceSales[[#This Row],[Age]]&lt;18,"Under 18",IF(tbl_EcommerceSales[[#This Row],[Age]]&lt;=25,"18-25",IF(tbl_EcommerceSales[[#This Row],[Age]]&lt;=35,"26-35",IF(tbl_EcommerceSales[[#This Row],[Age]]&lt;=45,"36-45",IF(tbl_EcommerceSales[[#This Row],[Age]]&lt;=55,"46-55","56+")))))</f>
        <v>36-45</v>
      </c>
    </row>
    <row r="335" spans="1:29" x14ac:dyDescent="0.35">
      <c r="A335" t="s">
        <v>822</v>
      </c>
      <c r="B335" s="7">
        <v>45696</v>
      </c>
      <c r="C335" t="s">
        <v>444</v>
      </c>
      <c r="D335" t="s">
        <v>205</v>
      </c>
      <c r="E335" t="s">
        <v>25</v>
      </c>
      <c r="F335">
        <v>38</v>
      </c>
      <c r="G335" t="s">
        <v>246</v>
      </c>
      <c r="H335" t="s">
        <v>27</v>
      </c>
      <c r="I335" t="s">
        <v>117</v>
      </c>
      <c r="J335" t="s">
        <v>118</v>
      </c>
      <c r="K335" t="s">
        <v>82</v>
      </c>
      <c r="L335" t="s">
        <v>119</v>
      </c>
      <c r="M335">
        <v>1</v>
      </c>
      <c r="N335" s="2">
        <v>3299</v>
      </c>
      <c r="O335" s="3">
        <v>0.05</v>
      </c>
      <c r="P335" s="2">
        <v>2100</v>
      </c>
      <c r="Q335" t="s">
        <v>76</v>
      </c>
      <c r="R335" t="s">
        <v>33</v>
      </c>
      <c r="S335" t="s">
        <v>57</v>
      </c>
      <c r="T335" s="4">
        <v>4</v>
      </c>
      <c r="U335" s="11">
        <f t="shared" si="5"/>
        <v>3299</v>
      </c>
      <c r="V335" s="11">
        <f>tbl_EcommerceSales[[#This Row],[Gross_Sales]]*tbl_EcommerceSales[[#This Row],[Discount]]</f>
        <v>164.95000000000002</v>
      </c>
      <c r="W335" s="11">
        <f>tbl_EcommerceSales[[#This Row],[Gross_Sales]]-tbl_EcommerceSales[[#This Row],[Discount_Amount]]</f>
        <v>3134.05</v>
      </c>
      <c r="X335" s="11">
        <f>tbl_EcommerceSales[[#This Row],[Quantity]] * _xlfn.XLOOKUP(tbl_EcommerceSales[[#This Row],[Product_ID]], Product_Master!A:A, Product_Master!F:F)</f>
        <v>2100</v>
      </c>
      <c r="Y335" s="11">
        <f>tbl_EcommerceSales[[#This Row],[Net_Revenue]]-tbl_EcommerceSales[[#This Row],[Total_Cost]]</f>
        <v>1034.0500000000002</v>
      </c>
      <c r="Z335" s="9">
        <f>IFERROR(#REF!/tbl_EcommerceSales[[#This Row],[Total_Cost]], 0)</f>
        <v>0</v>
      </c>
      <c r="AA335" t="str">
        <f>TEXT(tbl_EcommerceSales[[#This Row],[Order_Date]],"mmm")</f>
        <v>Feb</v>
      </c>
      <c r="AB335">
        <f>YEAR(tbl_EcommerceSales[[#This Row],[Order_Date]])</f>
        <v>2025</v>
      </c>
      <c r="AC335" t="str">
        <f>IF(tbl_EcommerceSales[[#This Row],[Age]]&lt;18,"Under 18",IF(tbl_EcommerceSales[[#This Row],[Age]]&lt;=25,"18-25",IF(tbl_EcommerceSales[[#This Row],[Age]]&lt;=35,"26-35",IF(tbl_EcommerceSales[[#This Row],[Age]]&lt;=45,"36-45",IF(tbl_EcommerceSales[[#This Row],[Age]]&lt;=55,"46-55","56+")))))</f>
        <v>36-45</v>
      </c>
    </row>
    <row r="336" spans="1:29" x14ac:dyDescent="0.35">
      <c r="A336" t="s">
        <v>823</v>
      </c>
      <c r="B336" s="7">
        <v>45696</v>
      </c>
      <c r="C336" t="s">
        <v>824</v>
      </c>
      <c r="D336" t="s">
        <v>148</v>
      </c>
      <c r="E336" t="s">
        <v>25</v>
      </c>
      <c r="F336">
        <v>21</v>
      </c>
      <c r="G336" t="s">
        <v>103</v>
      </c>
      <c r="H336" t="s">
        <v>27</v>
      </c>
      <c r="I336" t="s">
        <v>53</v>
      </c>
      <c r="J336" t="s">
        <v>54</v>
      </c>
      <c r="K336" t="s">
        <v>55</v>
      </c>
      <c r="L336" t="s">
        <v>56</v>
      </c>
      <c r="M336">
        <v>1</v>
      </c>
      <c r="N336" s="2">
        <v>799</v>
      </c>
      <c r="O336" s="3">
        <v>0.1</v>
      </c>
      <c r="P336" s="2">
        <v>390</v>
      </c>
      <c r="Q336" t="s">
        <v>32</v>
      </c>
      <c r="R336" t="s">
        <v>33</v>
      </c>
      <c r="S336" t="s">
        <v>34</v>
      </c>
      <c r="T336" s="4">
        <v>5</v>
      </c>
      <c r="U336" s="11">
        <f t="shared" si="5"/>
        <v>799</v>
      </c>
      <c r="V336" s="11">
        <f>tbl_EcommerceSales[[#This Row],[Gross_Sales]]*tbl_EcommerceSales[[#This Row],[Discount]]</f>
        <v>79.900000000000006</v>
      </c>
      <c r="W336" s="11">
        <f>tbl_EcommerceSales[[#This Row],[Gross_Sales]]-tbl_EcommerceSales[[#This Row],[Discount_Amount]]</f>
        <v>719.1</v>
      </c>
      <c r="X336" s="11">
        <f>tbl_EcommerceSales[[#This Row],[Quantity]] * _xlfn.XLOOKUP(tbl_EcommerceSales[[#This Row],[Product_ID]], Product_Master!A:A, Product_Master!F:F)</f>
        <v>390</v>
      </c>
      <c r="Y336" s="11">
        <f>tbl_EcommerceSales[[#This Row],[Net_Revenue]]-tbl_EcommerceSales[[#This Row],[Total_Cost]]</f>
        <v>329.1</v>
      </c>
      <c r="Z336" s="9">
        <f>IFERROR(#REF!/tbl_EcommerceSales[[#This Row],[Total_Cost]], 0)</f>
        <v>0</v>
      </c>
      <c r="AA336" t="str">
        <f>TEXT(tbl_EcommerceSales[[#This Row],[Order_Date]],"mmm")</f>
        <v>Feb</v>
      </c>
      <c r="AB336">
        <f>YEAR(tbl_EcommerceSales[[#This Row],[Order_Date]])</f>
        <v>2025</v>
      </c>
      <c r="AC336" t="str">
        <f>IF(tbl_EcommerceSales[[#This Row],[Age]]&lt;18,"Under 18",IF(tbl_EcommerceSales[[#This Row],[Age]]&lt;=25,"18-25",IF(tbl_EcommerceSales[[#This Row],[Age]]&lt;=35,"26-35",IF(tbl_EcommerceSales[[#This Row],[Age]]&lt;=45,"36-45",IF(tbl_EcommerceSales[[#This Row],[Age]]&lt;=55,"46-55","56+")))))</f>
        <v>18-25</v>
      </c>
    </row>
    <row r="337" spans="1:29" x14ac:dyDescent="0.35">
      <c r="A337" t="s">
        <v>825</v>
      </c>
      <c r="B337" s="7">
        <v>45696</v>
      </c>
      <c r="C337" t="s">
        <v>826</v>
      </c>
      <c r="D337" t="s">
        <v>110</v>
      </c>
      <c r="E337" t="s">
        <v>48</v>
      </c>
      <c r="F337">
        <v>19</v>
      </c>
      <c r="G337" t="s">
        <v>145</v>
      </c>
      <c r="H337" t="s">
        <v>39</v>
      </c>
      <c r="I337" t="s">
        <v>126</v>
      </c>
      <c r="J337" t="s">
        <v>127</v>
      </c>
      <c r="K337" t="s">
        <v>82</v>
      </c>
      <c r="L337" t="s">
        <v>83</v>
      </c>
      <c r="M337">
        <v>1</v>
      </c>
      <c r="N337" s="2">
        <v>1899</v>
      </c>
      <c r="O337" s="3">
        <v>0.05</v>
      </c>
      <c r="P337" s="2">
        <v>1120</v>
      </c>
      <c r="Q337" t="s">
        <v>76</v>
      </c>
      <c r="R337" t="s">
        <v>33</v>
      </c>
      <c r="S337" t="s">
        <v>57</v>
      </c>
      <c r="T337" s="4">
        <v>5</v>
      </c>
      <c r="U337" s="11">
        <f t="shared" si="5"/>
        <v>1899</v>
      </c>
      <c r="V337" s="11">
        <f>tbl_EcommerceSales[[#This Row],[Gross_Sales]]*tbl_EcommerceSales[[#This Row],[Discount]]</f>
        <v>94.95</v>
      </c>
      <c r="W337" s="11">
        <f>tbl_EcommerceSales[[#This Row],[Gross_Sales]]-tbl_EcommerceSales[[#This Row],[Discount_Amount]]</f>
        <v>1804.05</v>
      </c>
      <c r="X337" s="11">
        <f>tbl_EcommerceSales[[#This Row],[Quantity]] * _xlfn.XLOOKUP(tbl_EcommerceSales[[#This Row],[Product_ID]], Product_Master!A:A, Product_Master!F:F)</f>
        <v>1120</v>
      </c>
      <c r="Y337" s="11">
        <f>tbl_EcommerceSales[[#This Row],[Net_Revenue]]-tbl_EcommerceSales[[#This Row],[Total_Cost]]</f>
        <v>684.05</v>
      </c>
      <c r="Z337" s="9">
        <f>IFERROR(#REF!/tbl_EcommerceSales[[#This Row],[Total_Cost]], 0)</f>
        <v>0</v>
      </c>
      <c r="AA337" t="str">
        <f>TEXT(tbl_EcommerceSales[[#This Row],[Order_Date]],"mmm")</f>
        <v>Feb</v>
      </c>
      <c r="AB337">
        <f>YEAR(tbl_EcommerceSales[[#This Row],[Order_Date]])</f>
        <v>2025</v>
      </c>
      <c r="AC337" t="str">
        <f>IF(tbl_EcommerceSales[[#This Row],[Age]]&lt;18,"Under 18",IF(tbl_EcommerceSales[[#This Row],[Age]]&lt;=25,"18-25",IF(tbl_EcommerceSales[[#This Row],[Age]]&lt;=35,"26-35",IF(tbl_EcommerceSales[[#This Row],[Age]]&lt;=45,"36-45",IF(tbl_EcommerceSales[[#This Row],[Age]]&lt;=55,"46-55","56+")))))</f>
        <v>18-25</v>
      </c>
    </row>
    <row r="338" spans="1:29" x14ac:dyDescent="0.35">
      <c r="A338" t="s">
        <v>827</v>
      </c>
      <c r="B338" s="7">
        <v>45696</v>
      </c>
      <c r="C338" t="s">
        <v>828</v>
      </c>
      <c r="D338" t="s">
        <v>269</v>
      </c>
      <c r="E338" t="s">
        <v>48</v>
      </c>
      <c r="F338">
        <v>18</v>
      </c>
      <c r="G338" t="s">
        <v>52</v>
      </c>
      <c r="H338" t="s">
        <v>27</v>
      </c>
      <c r="I338" t="s">
        <v>160</v>
      </c>
      <c r="J338" t="s">
        <v>161</v>
      </c>
      <c r="K338" t="s">
        <v>91</v>
      </c>
      <c r="L338" t="s">
        <v>133</v>
      </c>
      <c r="M338">
        <v>2</v>
      </c>
      <c r="N338" s="2">
        <v>1099</v>
      </c>
      <c r="O338" s="3">
        <v>0.1</v>
      </c>
      <c r="P338" s="2">
        <v>1040</v>
      </c>
      <c r="Q338" t="s">
        <v>76</v>
      </c>
      <c r="R338" t="s">
        <v>33</v>
      </c>
      <c r="S338" t="s">
        <v>34</v>
      </c>
      <c r="T338" s="4">
        <v>4</v>
      </c>
      <c r="U338" s="11">
        <f t="shared" si="5"/>
        <v>2198</v>
      </c>
      <c r="V338" s="11">
        <f>tbl_EcommerceSales[[#This Row],[Gross_Sales]]*tbl_EcommerceSales[[#This Row],[Discount]]</f>
        <v>219.8</v>
      </c>
      <c r="W338" s="11">
        <f>tbl_EcommerceSales[[#This Row],[Gross_Sales]]-tbl_EcommerceSales[[#This Row],[Discount_Amount]]</f>
        <v>1978.2</v>
      </c>
      <c r="X338" s="11">
        <f>tbl_EcommerceSales[[#This Row],[Quantity]] * _xlfn.XLOOKUP(tbl_EcommerceSales[[#This Row],[Product_ID]], Product_Master!A:A, Product_Master!F:F)</f>
        <v>1040</v>
      </c>
      <c r="Y338" s="11">
        <f>tbl_EcommerceSales[[#This Row],[Net_Revenue]]-tbl_EcommerceSales[[#This Row],[Total_Cost]]</f>
        <v>938.2</v>
      </c>
      <c r="Z338" s="9">
        <f>IFERROR(#REF!/tbl_EcommerceSales[[#This Row],[Total_Cost]], 0)</f>
        <v>0</v>
      </c>
      <c r="AA338" t="str">
        <f>TEXT(tbl_EcommerceSales[[#This Row],[Order_Date]],"mmm")</f>
        <v>Feb</v>
      </c>
      <c r="AB338">
        <f>YEAR(tbl_EcommerceSales[[#This Row],[Order_Date]])</f>
        <v>2025</v>
      </c>
      <c r="AC338" t="str">
        <f>IF(tbl_EcommerceSales[[#This Row],[Age]]&lt;18,"Under 18",IF(tbl_EcommerceSales[[#This Row],[Age]]&lt;=25,"18-25",IF(tbl_EcommerceSales[[#This Row],[Age]]&lt;=35,"26-35",IF(tbl_EcommerceSales[[#This Row],[Age]]&lt;=45,"36-45",IF(tbl_EcommerceSales[[#This Row],[Age]]&lt;=55,"46-55","56+")))))</f>
        <v>18-25</v>
      </c>
    </row>
    <row r="339" spans="1:29" x14ac:dyDescent="0.35">
      <c r="A339" t="s">
        <v>829</v>
      </c>
      <c r="B339" s="7">
        <v>45696</v>
      </c>
      <c r="C339" t="s">
        <v>830</v>
      </c>
      <c r="D339" t="s">
        <v>86</v>
      </c>
      <c r="E339" t="s">
        <v>48</v>
      </c>
      <c r="F339">
        <v>42</v>
      </c>
      <c r="G339" t="s">
        <v>71</v>
      </c>
      <c r="H339" t="s">
        <v>72</v>
      </c>
      <c r="I339" t="s">
        <v>517</v>
      </c>
      <c r="J339" t="s">
        <v>518</v>
      </c>
      <c r="K339" t="s">
        <v>30</v>
      </c>
      <c r="L339" t="s">
        <v>278</v>
      </c>
      <c r="M339">
        <v>3</v>
      </c>
      <c r="N339" s="2">
        <v>1299</v>
      </c>
      <c r="O339" s="3">
        <v>0.05</v>
      </c>
      <c r="P339" s="2">
        <v>2070</v>
      </c>
      <c r="Q339" t="s">
        <v>123</v>
      </c>
      <c r="R339" t="s">
        <v>33</v>
      </c>
      <c r="S339" t="s">
        <v>57</v>
      </c>
      <c r="T339" s="4">
        <v>4</v>
      </c>
      <c r="U339" s="11">
        <f t="shared" si="5"/>
        <v>3897</v>
      </c>
      <c r="V339" s="11">
        <f>tbl_EcommerceSales[[#This Row],[Gross_Sales]]*tbl_EcommerceSales[[#This Row],[Discount]]</f>
        <v>194.85000000000002</v>
      </c>
      <c r="W339" s="11">
        <f>tbl_EcommerceSales[[#This Row],[Gross_Sales]]-tbl_EcommerceSales[[#This Row],[Discount_Amount]]</f>
        <v>3702.15</v>
      </c>
      <c r="X339" s="11">
        <f>tbl_EcommerceSales[[#This Row],[Quantity]] * _xlfn.XLOOKUP(tbl_EcommerceSales[[#This Row],[Product_ID]], Product_Master!A:A, Product_Master!F:F)</f>
        <v>2070</v>
      </c>
      <c r="Y339" s="11">
        <f>tbl_EcommerceSales[[#This Row],[Net_Revenue]]-tbl_EcommerceSales[[#This Row],[Total_Cost]]</f>
        <v>1632.15</v>
      </c>
      <c r="Z339" s="9">
        <f>IFERROR(#REF!/tbl_EcommerceSales[[#This Row],[Total_Cost]], 0)</f>
        <v>0</v>
      </c>
      <c r="AA339" t="str">
        <f>TEXT(tbl_EcommerceSales[[#This Row],[Order_Date]],"mmm")</f>
        <v>Feb</v>
      </c>
      <c r="AB339">
        <f>YEAR(tbl_EcommerceSales[[#This Row],[Order_Date]])</f>
        <v>2025</v>
      </c>
      <c r="AC339" t="str">
        <f>IF(tbl_EcommerceSales[[#This Row],[Age]]&lt;18,"Under 18",IF(tbl_EcommerceSales[[#This Row],[Age]]&lt;=25,"18-25",IF(tbl_EcommerceSales[[#This Row],[Age]]&lt;=35,"26-35",IF(tbl_EcommerceSales[[#This Row],[Age]]&lt;=45,"36-45",IF(tbl_EcommerceSales[[#This Row],[Age]]&lt;=55,"46-55","56+")))))</f>
        <v>36-45</v>
      </c>
    </row>
    <row r="340" spans="1:29" x14ac:dyDescent="0.35">
      <c r="A340" t="s">
        <v>831</v>
      </c>
      <c r="B340" s="7">
        <v>45696</v>
      </c>
      <c r="C340" t="s">
        <v>632</v>
      </c>
      <c r="D340" t="s">
        <v>110</v>
      </c>
      <c r="E340" t="s">
        <v>48</v>
      </c>
      <c r="F340">
        <v>37</v>
      </c>
      <c r="G340" t="s">
        <v>99</v>
      </c>
      <c r="H340" t="s">
        <v>88</v>
      </c>
      <c r="I340" t="s">
        <v>80</v>
      </c>
      <c r="J340" t="s">
        <v>81</v>
      </c>
      <c r="K340" t="s">
        <v>82</v>
      </c>
      <c r="L340" t="s">
        <v>83</v>
      </c>
      <c r="M340">
        <v>1</v>
      </c>
      <c r="N340" s="2">
        <v>2499</v>
      </c>
      <c r="O340" s="3">
        <v>0.1</v>
      </c>
      <c r="P340" s="2">
        <v>1550</v>
      </c>
      <c r="Q340" t="s">
        <v>44</v>
      </c>
      <c r="R340" t="s">
        <v>33</v>
      </c>
      <c r="S340" t="s">
        <v>34</v>
      </c>
      <c r="T340" s="4">
        <v>2</v>
      </c>
      <c r="U340" s="11">
        <f t="shared" si="5"/>
        <v>2499</v>
      </c>
      <c r="V340" s="11">
        <f>tbl_EcommerceSales[[#This Row],[Gross_Sales]]*tbl_EcommerceSales[[#This Row],[Discount]]</f>
        <v>249.9</v>
      </c>
      <c r="W340" s="11">
        <f>tbl_EcommerceSales[[#This Row],[Gross_Sales]]-tbl_EcommerceSales[[#This Row],[Discount_Amount]]</f>
        <v>2249.1</v>
      </c>
      <c r="X340" s="11">
        <f>tbl_EcommerceSales[[#This Row],[Quantity]] * _xlfn.XLOOKUP(tbl_EcommerceSales[[#This Row],[Product_ID]], Product_Master!A:A, Product_Master!F:F)</f>
        <v>1550</v>
      </c>
      <c r="Y340" s="11">
        <f>tbl_EcommerceSales[[#This Row],[Net_Revenue]]-tbl_EcommerceSales[[#This Row],[Total_Cost]]</f>
        <v>699.09999999999991</v>
      </c>
      <c r="Z340" s="9">
        <f>IFERROR(#REF!/tbl_EcommerceSales[[#This Row],[Total_Cost]], 0)</f>
        <v>0</v>
      </c>
      <c r="AA340" t="str">
        <f>TEXT(tbl_EcommerceSales[[#This Row],[Order_Date]],"mmm")</f>
        <v>Feb</v>
      </c>
      <c r="AB340">
        <f>YEAR(tbl_EcommerceSales[[#This Row],[Order_Date]])</f>
        <v>2025</v>
      </c>
      <c r="AC340" t="str">
        <f>IF(tbl_EcommerceSales[[#This Row],[Age]]&lt;18,"Under 18",IF(tbl_EcommerceSales[[#This Row],[Age]]&lt;=25,"18-25",IF(tbl_EcommerceSales[[#This Row],[Age]]&lt;=35,"26-35",IF(tbl_EcommerceSales[[#This Row],[Age]]&lt;=45,"36-45",IF(tbl_EcommerceSales[[#This Row],[Age]]&lt;=55,"46-55","56+")))))</f>
        <v>36-45</v>
      </c>
    </row>
    <row r="341" spans="1:29" x14ac:dyDescent="0.35">
      <c r="A341" t="s">
        <v>832</v>
      </c>
      <c r="B341" s="7">
        <v>45696</v>
      </c>
      <c r="C341" t="s">
        <v>833</v>
      </c>
      <c r="D341" t="s">
        <v>47</v>
      </c>
      <c r="E341" t="s">
        <v>48</v>
      </c>
      <c r="F341">
        <v>37</v>
      </c>
      <c r="G341" t="s">
        <v>192</v>
      </c>
      <c r="H341" t="s">
        <v>27</v>
      </c>
      <c r="I341" t="s">
        <v>40</v>
      </c>
      <c r="J341" t="s">
        <v>41</v>
      </c>
      <c r="K341" t="s">
        <v>42</v>
      </c>
      <c r="L341" t="s">
        <v>43</v>
      </c>
      <c r="M341">
        <v>1</v>
      </c>
      <c r="N341" s="2">
        <v>699</v>
      </c>
      <c r="O341" s="3">
        <v>0.05</v>
      </c>
      <c r="P341" s="2">
        <v>310</v>
      </c>
      <c r="Q341" t="s">
        <v>319</v>
      </c>
      <c r="R341" t="s">
        <v>33</v>
      </c>
      <c r="S341" t="s">
        <v>34</v>
      </c>
      <c r="T341" s="4">
        <v>4</v>
      </c>
      <c r="U341" s="11">
        <f t="shared" si="5"/>
        <v>699</v>
      </c>
      <c r="V341" s="11">
        <f>tbl_EcommerceSales[[#This Row],[Gross_Sales]]*tbl_EcommerceSales[[#This Row],[Discount]]</f>
        <v>34.950000000000003</v>
      </c>
      <c r="W341" s="11">
        <f>tbl_EcommerceSales[[#This Row],[Gross_Sales]]-tbl_EcommerceSales[[#This Row],[Discount_Amount]]</f>
        <v>664.05</v>
      </c>
      <c r="X341" s="11">
        <f>tbl_EcommerceSales[[#This Row],[Quantity]] * _xlfn.XLOOKUP(tbl_EcommerceSales[[#This Row],[Product_ID]], Product_Master!A:A, Product_Master!F:F)</f>
        <v>310</v>
      </c>
      <c r="Y341" s="11">
        <f>tbl_EcommerceSales[[#This Row],[Net_Revenue]]-tbl_EcommerceSales[[#This Row],[Total_Cost]]</f>
        <v>354.04999999999995</v>
      </c>
      <c r="Z341" s="9">
        <f>IFERROR(#REF!/tbl_EcommerceSales[[#This Row],[Total_Cost]], 0)</f>
        <v>0</v>
      </c>
      <c r="AA341" t="str">
        <f>TEXT(tbl_EcommerceSales[[#This Row],[Order_Date]],"mmm")</f>
        <v>Feb</v>
      </c>
      <c r="AB341">
        <f>YEAR(tbl_EcommerceSales[[#This Row],[Order_Date]])</f>
        <v>2025</v>
      </c>
      <c r="AC341" t="str">
        <f>IF(tbl_EcommerceSales[[#This Row],[Age]]&lt;18,"Under 18",IF(tbl_EcommerceSales[[#This Row],[Age]]&lt;=25,"18-25",IF(tbl_EcommerceSales[[#This Row],[Age]]&lt;=35,"26-35",IF(tbl_EcommerceSales[[#This Row],[Age]]&lt;=45,"36-45",IF(tbl_EcommerceSales[[#This Row],[Age]]&lt;=55,"46-55","56+")))))</f>
        <v>36-45</v>
      </c>
    </row>
    <row r="342" spans="1:29" x14ac:dyDescent="0.35">
      <c r="A342" t="s">
        <v>834</v>
      </c>
      <c r="B342" s="7">
        <v>45696</v>
      </c>
      <c r="C342" t="s">
        <v>530</v>
      </c>
      <c r="D342" t="s">
        <v>305</v>
      </c>
      <c r="E342" t="s">
        <v>48</v>
      </c>
      <c r="F342">
        <v>26</v>
      </c>
      <c r="G342" t="s">
        <v>26</v>
      </c>
      <c r="H342" t="s">
        <v>27</v>
      </c>
      <c r="I342" t="s">
        <v>40</v>
      </c>
      <c r="J342" t="s">
        <v>41</v>
      </c>
      <c r="K342" t="s">
        <v>42</v>
      </c>
      <c r="L342" t="s">
        <v>43</v>
      </c>
      <c r="M342">
        <v>1</v>
      </c>
      <c r="N342" s="2">
        <v>699</v>
      </c>
      <c r="O342" s="3">
        <v>0.05</v>
      </c>
      <c r="P342" s="2">
        <v>310</v>
      </c>
      <c r="Q342" t="s">
        <v>123</v>
      </c>
      <c r="R342" t="s">
        <v>33</v>
      </c>
      <c r="S342" t="s">
        <v>57</v>
      </c>
      <c r="T342" s="4">
        <v>5</v>
      </c>
      <c r="U342" s="11">
        <f t="shared" si="5"/>
        <v>699</v>
      </c>
      <c r="V342" s="11">
        <f>tbl_EcommerceSales[[#This Row],[Gross_Sales]]*tbl_EcommerceSales[[#This Row],[Discount]]</f>
        <v>34.950000000000003</v>
      </c>
      <c r="W342" s="11">
        <f>tbl_EcommerceSales[[#This Row],[Gross_Sales]]-tbl_EcommerceSales[[#This Row],[Discount_Amount]]</f>
        <v>664.05</v>
      </c>
      <c r="X342" s="11">
        <f>tbl_EcommerceSales[[#This Row],[Quantity]] * _xlfn.XLOOKUP(tbl_EcommerceSales[[#This Row],[Product_ID]], Product_Master!A:A, Product_Master!F:F)</f>
        <v>310</v>
      </c>
      <c r="Y342" s="11">
        <f>tbl_EcommerceSales[[#This Row],[Net_Revenue]]-tbl_EcommerceSales[[#This Row],[Total_Cost]]</f>
        <v>354.04999999999995</v>
      </c>
      <c r="Z342" s="9">
        <f>IFERROR(#REF!/tbl_EcommerceSales[[#This Row],[Total_Cost]], 0)</f>
        <v>0</v>
      </c>
      <c r="AA342" t="str">
        <f>TEXT(tbl_EcommerceSales[[#This Row],[Order_Date]],"mmm")</f>
        <v>Feb</v>
      </c>
      <c r="AB342">
        <f>YEAR(tbl_EcommerceSales[[#This Row],[Order_Date]])</f>
        <v>2025</v>
      </c>
      <c r="AC342" t="str">
        <f>IF(tbl_EcommerceSales[[#This Row],[Age]]&lt;18,"Under 18",IF(tbl_EcommerceSales[[#This Row],[Age]]&lt;=25,"18-25",IF(tbl_EcommerceSales[[#This Row],[Age]]&lt;=35,"26-35",IF(tbl_EcommerceSales[[#This Row],[Age]]&lt;=45,"36-45",IF(tbl_EcommerceSales[[#This Row],[Age]]&lt;=55,"46-55","56+")))))</f>
        <v>26-35</v>
      </c>
    </row>
    <row r="343" spans="1:29" x14ac:dyDescent="0.35">
      <c r="A343" t="s">
        <v>835</v>
      </c>
      <c r="B343" s="7">
        <v>45696</v>
      </c>
      <c r="C343" t="s">
        <v>836</v>
      </c>
      <c r="D343" t="s">
        <v>86</v>
      </c>
      <c r="E343" t="s">
        <v>25</v>
      </c>
      <c r="F343">
        <v>34</v>
      </c>
      <c r="G343" t="s">
        <v>155</v>
      </c>
      <c r="H343" t="s">
        <v>88</v>
      </c>
      <c r="I343" t="s">
        <v>349</v>
      </c>
      <c r="J343" t="s">
        <v>350</v>
      </c>
      <c r="K343" t="s">
        <v>82</v>
      </c>
      <c r="L343" t="s">
        <v>238</v>
      </c>
      <c r="M343">
        <v>1</v>
      </c>
      <c r="N343" s="2">
        <v>1599</v>
      </c>
      <c r="O343" s="3">
        <v>0.05</v>
      </c>
      <c r="P343" s="2">
        <v>920</v>
      </c>
      <c r="Q343" t="s">
        <v>76</v>
      </c>
      <c r="R343" t="s">
        <v>33</v>
      </c>
      <c r="S343" t="s">
        <v>57</v>
      </c>
      <c r="T343" s="4">
        <v>4</v>
      </c>
      <c r="U343" s="11">
        <f t="shared" si="5"/>
        <v>1599</v>
      </c>
      <c r="V343" s="11">
        <f>tbl_EcommerceSales[[#This Row],[Gross_Sales]]*tbl_EcommerceSales[[#This Row],[Discount]]</f>
        <v>79.95</v>
      </c>
      <c r="W343" s="11">
        <f>tbl_EcommerceSales[[#This Row],[Gross_Sales]]-tbl_EcommerceSales[[#This Row],[Discount_Amount]]</f>
        <v>1519.05</v>
      </c>
      <c r="X343" s="11">
        <f>tbl_EcommerceSales[[#This Row],[Quantity]] * _xlfn.XLOOKUP(tbl_EcommerceSales[[#This Row],[Product_ID]], Product_Master!A:A, Product_Master!F:F)</f>
        <v>920</v>
      </c>
      <c r="Y343" s="11">
        <f>tbl_EcommerceSales[[#This Row],[Net_Revenue]]-tbl_EcommerceSales[[#This Row],[Total_Cost]]</f>
        <v>599.04999999999995</v>
      </c>
      <c r="Z343" s="9">
        <f>IFERROR(#REF!/tbl_EcommerceSales[[#This Row],[Total_Cost]], 0)</f>
        <v>0</v>
      </c>
      <c r="AA343" t="str">
        <f>TEXT(tbl_EcommerceSales[[#This Row],[Order_Date]],"mmm")</f>
        <v>Feb</v>
      </c>
      <c r="AB343">
        <f>YEAR(tbl_EcommerceSales[[#This Row],[Order_Date]])</f>
        <v>2025</v>
      </c>
      <c r="AC343" t="str">
        <f>IF(tbl_EcommerceSales[[#This Row],[Age]]&lt;18,"Under 18",IF(tbl_EcommerceSales[[#This Row],[Age]]&lt;=25,"18-25",IF(tbl_EcommerceSales[[#This Row],[Age]]&lt;=35,"26-35",IF(tbl_EcommerceSales[[#This Row],[Age]]&lt;=45,"36-45",IF(tbl_EcommerceSales[[#This Row],[Age]]&lt;=55,"46-55","56+")))))</f>
        <v>26-35</v>
      </c>
    </row>
    <row r="344" spans="1:29" x14ac:dyDescent="0.35">
      <c r="A344" t="s">
        <v>837</v>
      </c>
      <c r="B344" s="7">
        <v>45696</v>
      </c>
      <c r="C344" t="s">
        <v>552</v>
      </c>
      <c r="D344" t="s">
        <v>151</v>
      </c>
      <c r="E344" t="s">
        <v>48</v>
      </c>
      <c r="F344">
        <v>32</v>
      </c>
      <c r="G344" t="s">
        <v>107</v>
      </c>
      <c r="H344" t="s">
        <v>39</v>
      </c>
      <c r="I344" t="s">
        <v>80</v>
      </c>
      <c r="J344" t="s">
        <v>81</v>
      </c>
      <c r="K344" t="s">
        <v>82</v>
      </c>
      <c r="L344" t="s">
        <v>83</v>
      </c>
      <c r="M344">
        <v>2</v>
      </c>
      <c r="N344" s="2">
        <v>2499</v>
      </c>
      <c r="O344" s="3">
        <v>0.1</v>
      </c>
      <c r="P344" s="2">
        <v>3100</v>
      </c>
      <c r="Q344" t="s">
        <v>156</v>
      </c>
      <c r="R344" t="s">
        <v>33</v>
      </c>
      <c r="S344" t="s">
        <v>57</v>
      </c>
      <c r="T344" s="4">
        <v>3</v>
      </c>
      <c r="U344" s="11">
        <f t="shared" si="5"/>
        <v>4998</v>
      </c>
      <c r="V344" s="11">
        <f>tbl_EcommerceSales[[#This Row],[Gross_Sales]]*tbl_EcommerceSales[[#This Row],[Discount]]</f>
        <v>499.8</v>
      </c>
      <c r="W344" s="11">
        <f>tbl_EcommerceSales[[#This Row],[Gross_Sales]]-tbl_EcommerceSales[[#This Row],[Discount_Amount]]</f>
        <v>4498.2</v>
      </c>
      <c r="X344" s="11">
        <f>tbl_EcommerceSales[[#This Row],[Quantity]] * _xlfn.XLOOKUP(tbl_EcommerceSales[[#This Row],[Product_ID]], Product_Master!A:A, Product_Master!F:F)</f>
        <v>3100</v>
      </c>
      <c r="Y344" s="11">
        <f>tbl_EcommerceSales[[#This Row],[Net_Revenue]]-tbl_EcommerceSales[[#This Row],[Total_Cost]]</f>
        <v>1398.1999999999998</v>
      </c>
      <c r="Z344" s="9">
        <f>IFERROR(#REF!/tbl_EcommerceSales[[#This Row],[Total_Cost]], 0)</f>
        <v>0</v>
      </c>
      <c r="AA344" t="str">
        <f>TEXT(tbl_EcommerceSales[[#This Row],[Order_Date]],"mmm")</f>
        <v>Feb</v>
      </c>
      <c r="AB344">
        <f>YEAR(tbl_EcommerceSales[[#This Row],[Order_Date]])</f>
        <v>2025</v>
      </c>
      <c r="AC344" t="str">
        <f>IF(tbl_EcommerceSales[[#This Row],[Age]]&lt;18,"Under 18",IF(tbl_EcommerceSales[[#This Row],[Age]]&lt;=25,"18-25",IF(tbl_EcommerceSales[[#This Row],[Age]]&lt;=35,"26-35",IF(tbl_EcommerceSales[[#This Row],[Age]]&lt;=45,"36-45",IF(tbl_EcommerceSales[[#This Row],[Age]]&lt;=55,"46-55","56+")))))</f>
        <v>26-35</v>
      </c>
    </row>
    <row r="345" spans="1:29" x14ac:dyDescent="0.35">
      <c r="A345" t="s">
        <v>838</v>
      </c>
      <c r="B345" s="7">
        <v>45696</v>
      </c>
      <c r="C345" t="s">
        <v>839</v>
      </c>
      <c r="D345" t="s">
        <v>37</v>
      </c>
      <c r="E345" t="s">
        <v>48</v>
      </c>
      <c r="F345">
        <v>30</v>
      </c>
      <c r="G345" t="s">
        <v>122</v>
      </c>
      <c r="H345" t="s">
        <v>72</v>
      </c>
      <c r="I345" t="s">
        <v>349</v>
      </c>
      <c r="J345" t="s">
        <v>350</v>
      </c>
      <c r="K345" t="s">
        <v>82</v>
      </c>
      <c r="L345" t="s">
        <v>238</v>
      </c>
      <c r="M345">
        <v>1</v>
      </c>
      <c r="N345" s="2">
        <v>1599</v>
      </c>
      <c r="O345" s="3">
        <v>0.15</v>
      </c>
      <c r="P345" s="2">
        <v>920</v>
      </c>
      <c r="Q345" t="s">
        <v>32</v>
      </c>
      <c r="R345" t="s">
        <v>33</v>
      </c>
      <c r="S345" t="s">
        <v>34</v>
      </c>
      <c r="T345" s="4">
        <v>5</v>
      </c>
      <c r="U345" s="11">
        <f t="shared" si="5"/>
        <v>1599</v>
      </c>
      <c r="V345" s="11">
        <f>tbl_EcommerceSales[[#This Row],[Gross_Sales]]*tbl_EcommerceSales[[#This Row],[Discount]]</f>
        <v>239.85</v>
      </c>
      <c r="W345" s="11">
        <f>tbl_EcommerceSales[[#This Row],[Gross_Sales]]-tbl_EcommerceSales[[#This Row],[Discount_Amount]]</f>
        <v>1359.15</v>
      </c>
      <c r="X345" s="11">
        <f>tbl_EcommerceSales[[#This Row],[Quantity]] * _xlfn.XLOOKUP(tbl_EcommerceSales[[#This Row],[Product_ID]], Product_Master!A:A, Product_Master!F:F)</f>
        <v>920</v>
      </c>
      <c r="Y345" s="11">
        <f>tbl_EcommerceSales[[#This Row],[Net_Revenue]]-tbl_EcommerceSales[[#This Row],[Total_Cost]]</f>
        <v>439.15000000000009</v>
      </c>
      <c r="Z345" s="9">
        <f>IFERROR(#REF!/tbl_EcommerceSales[[#This Row],[Total_Cost]], 0)</f>
        <v>0</v>
      </c>
      <c r="AA345" t="str">
        <f>TEXT(tbl_EcommerceSales[[#This Row],[Order_Date]],"mmm")</f>
        <v>Feb</v>
      </c>
      <c r="AB345">
        <f>YEAR(tbl_EcommerceSales[[#This Row],[Order_Date]])</f>
        <v>2025</v>
      </c>
      <c r="AC345" t="str">
        <f>IF(tbl_EcommerceSales[[#This Row],[Age]]&lt;18,"Under 18",IF(tbl_EcommerceSales[[#This Row],[Age]]&lt;=25,"18-25",IF(tbl_EcommerceSales[[#This Row],[Age]]&lt;=35,"26-35",IF(tbl_EcommerceSales[[#This Row],[Age]]&lt;=45,"36-45",IF(tbl_EcommerceSales[[#This Row],[Age]]&lt;=55,"46-55","56+")))))</f>
        <v>26-35</v>
      </c>
    </row>
    <row r="346" spans="1:29" x14ac:dyDescent="0.35">
      <c r="A346" t="s">
        <v>840</v>
      </c>
      <c r="B346" s="7">
        <v>45696</v>
      </c>
      <c r="C346" t="s">
        <v>434</v>
      </c>
      <c r="D346" t="s">
        <v>269</v>
      </c>
      <c r="E346" t="s">
        <v>48</v>
      </c>
      <c r="F346">
        <v>34</v>
      </c>
      <c r="G346" t="s">
        <v>103</v>
      </c>
      <c r="H346" t="s">
        <v>27</v>
      </c>
      <c r="I346" t="s">
        <v>40</v>
      </c>
      <c r="J346" t="s">
        <v>41</v>
      </c>
      <c r="K346" t="s">
        <v>42</v>
      </c>
      <c r="L346" t="s">
        <v>43</v>
      </c>
      <c r="M346">
        <v>2</v>
      </c>
      <c r="N346" s="2">
        <v>699</v>
      </c>
      <c r="O346" s="3">
        <v>0.15</v>
      </c>
      <c r="P346" s="2">
        <v>620</v>
      </c>
      <c r="Q346" t="s">
        <v>44</v>
      </c>
      <c r="R346" t="s">
        <v>33</v>
      </c>
      <c r="S346" t="s">
        <v>57</v>
      </c>
      <c r="T346" s="4">
        <v>4</v>
      </c>
      <c r="U346" s="11">
        <f t="shared" si="5"/>
        <v>1398</v>
      </c>
      <c r="V346" s="11">
        <f>tbl_EcommerceSales[[#This Row],[Gross_Sales]]*tbl_EcommerceSales[[#This Row],[Discount]]</f>
        <v>209.7</v>
      </c>
      <c r="W346" s="11">
        <f>tbl_EcommerceSales[[#This Row],[Gross_Sales]]-tbl_EcommerceSales[[#This Row],[Discount_Amount]]</f>
        <v>1188.3</v>
      </c>
      <c r="X346" s="11">
        <f>tbl_EcommerceSales[[#This Row],[Quantity]] * _xlfn.XLOOKUP(tbl_EcommerceSales[[#This Row],[Product_ID]], Product_Master!A:A, Product_Master!F:F)</f>
        <v>620</v>
      </c>
      <c r="Y346" s="11">
        <f>tbl_EcommerceSales[[#This Row],[Net_Revenue]]-tbl_EcommerceSales[[#This Row],[Total_Cost]]</f>
        <v>568.29999999999995</v>
      </c>
      <c r="Z346" s="9">
        <f>IFERROR(#REF!/tbl_EcommerceSales[[#This Row],[Total_Cost]], 0)</f>
        <v>0</v>
      </c>
      <c r="AA346" t="str">
        <f>TEXT(tbl_EcommerceSales[[#This Row],[Order_Date]],"mmm")</f>
        <v>Feb</v>
      </c>
      <c r="AB346">
        <f>YEAR(tbl_EcommerceSales[[#This Row],[Order_Date]])</f>
        <v>2025</v>
      </c>
      <c r="AC346" t="str">
        <f>IF(tbl_EcommerceSales[[#This Row],[Age]]&lt;18,"Under 18",IF(tbl_EcommerceSales[[#This Row],[Age]]&lt;=25,"18-25",IF(tbl_EcommerceSales[[#This Row],[Age]]&lt;=35,"26-35",IF(tbl_EcommerceSales[[#This Row],[Age]]&lt;=45,"36-45",IF(tbl_EcommerceSales[[#This Row],[Age]]&lt;=55,"46-55","56+")))))</f>
        <v>26-35</v>
      </c>
    </row>
    <row r="347" spans="1:29" x14ac:dyDescent="0.35">
      <c r="A347" t="s">
        <v>841</v>
      </c>
      <c r="B347" s="7">
        <v>45696</v>
      </c>
      <c r="C347" t="s">
        <v>842</v>
      </c>
      <c r="D347" t="s">
        <v>312</v>
      </c>
      <c r="E347" t="s">
        <v>48</v>
      </c>
      <c r="F347">
        <v>39</v>
      </c>
      <c r="G347" t="s">
        <v>171</v>
      </c>
      <c r="H347" t="s">
        <v>39</v>
      </c>
      <c r="I347" t="s">
        <v>165</v>
      </c>
      <c r="J347" t="s">
        <v>166</v>
      </c>
      <c r="K347" t="s">
        <v>42</v>
      </c>
      <c r="L347" t="s">
        <v>167</v>
      </c>
      <c r="M347">
        <v>1</v>
      </c>
      <c r="N347" s="2">
        <v>1799</v>
      </c>
      <c r="O347" s="3">
        <v>0.25</v>
      </c>
      <c r="P347" s="2">
        <v>900</v>
      </c>
      <c r="Q347" t="s">
        <v>123</v>
      </c>
      <c r="R347" t="s">
        <v>33</v>
      </c>
      <c r="S347" t="s">
        <v>34</v>
      </c>
      <c r="T347" s="4">
        <v>3</v>
      </c>
      <c r="U347" s="11">
        <f t="shared" si="5"/>
        <v>1799</v>
      </c>
      <c r="V347" s="11">
        <f>tbl_EcommerceSales[[#This Row],[Gross_Sales]]*tbl_EcommerceSales[[#This Row],[Discount]]</f>
        <v>449.75</v>
      </c>
      <c r="W347" s="11">
        <f>tbl_EcommerceSales[[#This Row],[Gross_Sales]]-tbl_EcommerceSales[[#This Row],[Discount_Amount]]</f>
        <v>1349.25</v>
      </c>
      <c r="X347" s="11">
        <f>tbl_EcommerceSales[[#This Row],[Quantity]] * _xlfn.XLOOKUP(tbl_EcommerceSales[[#This Row],[Product_ID]], Product_Master!A:A, Product_Master!F:F)</f>
        <v>900</v>
      </c>
      <c r="Y347" s="11">
        <f>tbl_EcommerceSales[[#This Row],[Net_Revenue]]-tbl_EcommerceSales[[#This Row],[Total_Cost]]</f>
        <v>449.25</v>
      </c>
      <c r="Z347" s="9">
        <f>IFERROR(#REF!/tbl_EcommerceSales[[#This Row],[Total_Cost]], 0)</f>
        <v>0</v>
      </c>
      <c r="AA347" t="str">
        <f>TEXT(tbl_EcommerceSales[[#This Row],[Order_Date]],"mmm")</f>
        <v>Feb</v>
      </c>
      <c r="AB347">
        <f>YEAR(tbl_EcommerceSales[[#This Row],[Order_Date]])</f>
        <v>2025</v>
      </c>
      <c r="AC347" t="str">
        <f>IF(tbl_EcommerceSales[[#This Row],[Age]]&lt;18,"Under 18",IF(tbl_EcommerceSales[[#This Row],[Age]]&lt;=25,"18-25",IF(tbl_EcommerceSales[[#This Row],[Age]]&lt;=35,"26-35",IF(tbl_EcommerceSales[[#This Row],[Age]]&lt;=45,"36-45",IF(tbl_EcommerceSales[[#This Row],[Age]]&lt;=55,"46-55","56+")))))</f>
        <v>36-45</v>
      </c>
    </row>
    <row r="348" spans="1:29" x14ac:dyDescent="0.35">
      <c r="A348" t="s">
        <v>843</v>
      </c>
      <c r="B348" s="7">
        <v>45696</v>
      </c>
      <c r="C348" t="s">
        <v>844</v>
      </c>
      <c r="D348" t="s">
        <v>110</v>
      </c>
      <c r="E348" t="s">
        <v>25</v>
      </c>
      <c r="F348">
        <v>31</v>
      </c>
      <c r="G348" t="s">
        <v>174</v>
      </c>
      <c r="H348" t="s">
        <v>39</v>
      </c>
      <c r="I348" t="s">
        <v>40</v>
      </c>
      <c r="J348" t="s">
        <v>41</v>
      </c>
      <c r="K348" t="s">
        <v>42</v>
      </c>
      <c r="L348" t="s">
        <v>43</v>
      </c>
      <c r="M348">
        <v>1</v>
      </c>
      <c r="N348" s="2">
        <v>699</v>
      </c>
      <c r="O348" s="3">
        <v>0.05</v>
      </c>
      <c r="P348" s="2">
        <v>310</v>
      </c>
      <c r="Q348" t="s">
        <v>44</v>
      </c>
      <c r="R348" t="s">
        <v>33</v>
      </c>
      <c r="S348" t="s">
        <v>34</v>
      </c>
      <c r="T348" s="4">
        <v>4</v>
      </c>
      <c r="U348" s="11">
        <f t="shared" si="5"/>
        <v>699</v>
      </c>
      <c r="V348" s="11">
        <f>tbl_EcommerceSales[[#This Row],[Gross_Sales]]*tbl_EcommerceSales[[#This Row],[Discount]]</f>
        <v>34.950000000000003</v>
      </c>
      <c r="W348" s="11">
        <f>tbl_EcommerceSales[[#This Row],[Gross_Sales]]-tbl_EcommerceSales[[#This Row],[Discount_Amount]]</f>
        <v>664.05</v>
      </c>
      <c r="X348" s="11">
        <f>tbl_EcommerceSales[[#This Row],[Quantity]] * _xlfn.XLOOKUP(tbl_EcommerceSales[[#This Row],[Product_ID]], Product_Master!A:A, Product_Master!F:F)</f>
        <v>310</v>
      </c>
      <c r="Y348" s="11">
        <f>tbl_EcommerceSales[[#This Row],[Net_Revenue]]-tbl_EcommerceSales[[#This Row],[Total_Cost]]</f>
        <v>354.04999999999995</v>
      </c>
      <c r="Z348" s="9">
        <f>IFERROR(#REF!/tbl_EcommerceSales[[#This Row],[Total_Cost]], 0)</f>
        <v>0</v>
      </c>
      <c r="AA348" t="str">
        <f>TEXT(tbl_EcommerceSales[[#This Row],[Order_Date]],"mmm")</f>
        <v>Feb</v>
      </c>
      <c r="AB348">
        <f>YEAR(tbl_EcommerceSales[[#This Row],[Order_Date]])</f>
        <v>2025</v>
      </c>
      <c r="AC348" t="str">
        <f>IF(tbl_EcommerceSales[[#This Row],[Age]]&lt;18,"Under 18",IF(tbl_EcommerceSales[[#This Row],[Age]]&lt;=25,"18-25",IF(tbl_EcommerceSales[[#This Row],[Age]]&lt;=35,"26-35",IF(tbl_EcommerceSales[[#This Row],[Age]]&lt;=45,"36-45",IF(tbl_EcommerceSales[[#This Row],[Age]]&lt;=55,"46-55","56+")))))</f>
        <v>26-35</v>
      </c>
    </row>
    <row r="349" spans="1:29" x14ac:dyDescent="0.35">
      <c r="A349" t="s">
        <v>845</v>
      </c>
      <c r="B349" s="7">
        <v>45696</v>
      </c>
      <c r="C349" t="s">
        <v>469</v>
      </c>
      <c r="D349" t="s">
        <v>130</v>
      </c>
      <c r="E349" t="s">
        <v>48</v>
      </c>
      <c r="F349">
        <v>33</v>
      </c>
      <c r="G349" t="s">
        <v>71</v>
      </c>
      <c r="H349" t="s">
        <v>72</v>
      </c>
      <c r="I349" t="s">
        <v>67</v>
      </c>
      <c r="J349" t="s">
        <v>68</v>
      </c>
      <c r="K349" t="s">
        <v>42</v>
      </c>
      <c r="L349" t="s">
        <v>43</v>
      </c>
      <c r="M349">
        <v>1</v>
      </c>
      <c r="N349" s="2">
        <v>799</v>
      </c>
      <c r="O349" s="3">
        <v>0.15</v>
      </c>
      <c r="P349" s="2">
        <v>360</v>
      </c>
      <c r="Q349" t="s">
        <v>44</v>
      </c>
      <c r="R349" t="s">
        <v>33</v>
      </c>
      <c r="S349" t="s">
        <v>34</v>
      </c>
      <c r="T349" s="4">
        <v>3</v>
      </c>
      <c r="U349" s="11">
        <f t="shared" si="5"/>
        <v>799</v>
      </c>
      <c r="V349" s="11">
        <f>tbl_EcommerceSales[[#This Row],[Gross_Sales]]*tbl_EcommerceSales[[#This Row],[Discount]]</f>
        <v>119.85</v>
      </c>
      <c r="W349" s="11">
        <f>tbl_EcommerceSales[[#This Row],[Gross_Sales]]-tbl_EcommerceSales[[#This Row],[Discount_Amount]]</f>
        <v>679.15</v>
      </c>
      <c r="X349" s="11">
        <f>tbl_EcommerceSales[[#This Row],[Quantity]] * _xlfn.XLOOKUP(tbl_EcommerceSales[[#This Row],[Product_ID]], Product_Master!A:A, Product_Master!F:F)</f>
        <v>360</v>
      </c>
      <c r="Y349" s="11">
        <f>tbl_EcommerceSales[[#This Row],[Net_Revenue]]-tbl_EcommerceSales[[#This Row],[Total_Cost]]</f>
        <v>319.14999999999998</v>
      </c>
      <c r="Z349" s="9">
        <f>IFERROR(#REF!/tbl_EcommerceSales[[#This Row],[Total_Cost]], 0)</f>
        <v>0</v>
      </c>
      <c r="AA349" t="str">
        <f>TEXT(tbl_EcommerceSales[[#This Row],[Order_Date]],"mmm")</f>
        <v>Feb</v>
      </c>
      <c r="AB349">
        <f>YEAR(tbl_EcommerceSales[[#This Row],[Order_Date]])</f>
        <v>2025</v>
      </c>
      <c r="AC349" t="str">
        <f>IF(tbl_EcommerceSales[[#This Row],[Age]]&lt;18,"Under 18",IF(tbl_EcommerceSales[[#This Row],[Age]]&lt;=25,"18-25",IF(tbl_EcommerceSales[[#This Row],[Age]]&lt;=35,"26-35",IF(tbl_EcommerceSales[[#This Row],[Age]]&lt;=45,"36-45",IF(tbl_EcommerceSales[[#This Row],[Age]]&lt;=55,"46-55","56+")))))</f>
        <v>26-35</v>
      </c>
    </row>
    <row r="350" spans="1:29" x14ac:dyDescent="0.35">
      <c r="A350" t="s">
        <v>846</v>
      </c>
      <c r="B350" s="7">
        <v>45696</v>
      </c>
      <c r="C350" t="s">
        <v>847</v>
      </c>
      <c r="D350" t="s">
        <v>342</v>
      </c>
      <c r="E350" t="s">
        <v>48</v>
      </c>
      <c r="F350">
        <v>32</v>
      </c>
      <c r="G350" t="s">
        <v>142</v>
      </c>
      <c r="H350" t="s">
        <v>88</v>
      </c>
      <c r="I350" t="s">
        <v>28</v>
      </c>
      <c r="J350" t="s">
        <v>29</v>
      </c>
      <c r="K350" t="s">
        <v>30</v>
      </c>
      <c r="L350" t="s">
        <v>31</v>
      </c>
      <c r="M350">
        <v>4</v>
      </c>
      <c r="N350" s="2">
        <v>5999</v>
      </c>
      <c r="O350" s="3">
        <v>0.3</v>
      </c>
      <c r="P350" s="2">
        <v>15600</v>
      </c>
      <c r="Q350" t="s">
        <v>32</v>
      </c>
      <c r="R350" t="s">
        <v>33</v>
      </c>
      <c r="S350" t="s">
        <v>34</v>
      </c>
      <c r="T350" s="4">
        <v>5</v>
      </c>
      <c r="U350" s="11">
        <f t="shared" si="5"/>
        <v>23996</v>
      </c>
      <c r="V350" s="11">
        <f>tbl_EcommerceSales[[#This Row],[Gross_Sales]]*tbl_EcommerceSales[[#This Row],[Discount]]</f>
        <v>7198.8</v>
      </c>
      <c r="W350" s="11">
        <f>tbl_EcommerceSales[[#This Row],[Gross_Sales]]-tbl_EcommerceSales[[#This Row],[Discount_Amount]]</f>
        <v>16797.2</v>
      </c>
      <c r="X350" s="11">
        <f>tbl_EcommerceSales[[#This Row],[Quantity]] * _xlfn.XLOOKUP(tbl_EcommerceSales[[#This Row],[Product_ID]], Product_Master!A:A, Product_Master!F:F)</f>
        <v>15600</v>
      </c>
      <c r="Y350" s="11">
        <f>tbl_EcommerceSales[[#This Row],[Net_Revenue]]-tbl_EcommerceSales[[#This Row],[Total_Cost]]</f>
        <v>1197.2000000000007</v>
      </c>
      <c r="Z350" s="9">
        <f>IFERROR(#REF!/tbl_EcommerceSales[[#This Row],[Total_Cost]], 0)</f>
        <v>0</v>
      </c>
      <c r="AA350" t="str">
        <f>TEXT(tbl_EcommerceSales[[#This Row],[Order_Date]],"mmm")</f>
        <v>Feb</v>
      </c>
      <c r="AB350">
        <f>YEAR(tbl_EcommerceSales[[#This Row],[Order_Date]])</f>
        <v>2025</v>
      </c>
      <c r="AC350" t="str">
        <f>IF(tbl_EcommerceSales[[#This Row],[Age]]&lt;18,"Under 18",IF(tbl_EcommerceSales[[#This Row],[Age]]&lt;=25,"18-25",IF(tbl_EcommerceSales[[#This Row],[Age]]&lt;=35,"26-35",IF(tbl_EcommerceSales[[#This Row],[Age]]&lt;=45,"36-45",IF(tbl_EcommerceSales[[#This Row],[Age]]&lt;=55,"46-55","56+")))))</f>
        <v>26-35</v>
      </c>
    </row>
    <row r="351" spans="1:29" x14ac:dyDescent="0.35">
      <c r="A351" t="s">
        <v>848</v>
      </c>
      <c r="B351" s="7">
        <v>45696</v>
      </c>
      <c r="C351" t="s">
        <v>849</v>
      </c>
      <c r="D351" t="s">
        <v>151</v>
      </c>
      <c r="E351" t="s">
        <v>48</v>
      </c>
      <c r="F351">
        <v>25</v>
      </c>
      <c r="G351" t="s">
        <v>122</v>
      </c>
      <c r="H351" t="s">
        <v>72</v>
      </c>
      <c r="I351" t="s">
        <v>53</v>
      </c>
      <c r="J351" t="s">
        <v>54</v>
      </c>
      <c r="K351" t="s">
        <v>55</v>
      </c>
      <c r="L351" t="s">
        <v>56</v>
      </c>
      <c r="M351">
        <v>1</v>
      </c>
      <c r="N351" s="2">
        <v>799</v>
      </c>
      <c r="O351" s="3">
        <v>0.15</v>
      </c>
      <c r="P351" s="2">
        <v>390</v>
      </c>
      <c r="Q351" t="s">
        <v>44</v>
      </c>
      <c r="R351" t="s">
        <v>93</v>
      </c>
      <c r="S351" t="s">
        <v>34</v>
      </c>
      <c r="T351" s="4">
        <v>3</v>
      </c>
      <c r="U351" s="11">
        <f t="shared" si="5"/>
        <v>799</v>
      </c>
      <c r="V351" s="11">
        <f>tbl_EcommerceSales[[#This Row],[Gross_Sales]]*tbl_EcommerceSales[[#This Row],[Discount]]</f>
        <v>119.85</v>
      </c>
      <c r="W351" s="11">
        <f>tbl_EcommerceSales[[#This Row],[Gross_Sales]]-tbl_EcommerceSales[[#This Row],[Discount_Amount]]</f>
        <v>679.15</v>
      </c>
      <c r="X351" s="11">
        <f>tbl_EcommerceSales[[#This Row],[Quantity]] * _xlfn.XLOOKUP(tbl_EcommerceSales[[#This Row],[Product_ID]], Product_Master!A:A, Product_Master!F:F)</f>
        <v>390</v>
      </c>
      <c r="Y351" s="11">
        <f>tbl_EcommerceSales[[#This Row],[Net_Revenue]]-tbl_EcommerceSales[[#This Row],[Total_Cost]]</f>
        <v>289.14999999999998</v>
      </c>
      <c r="Z351" s="9">
        <f>IFERROR(#REF!/tbl_EcommerceSales[[#This Row],[Total_Cost]], 0)</f>
        <v>0</v>
      </c>
      <c r="AA351" t="str">
        <f>TEXT(tbl_EcommerceSales[[#This Row],[Order_Date]],"mmm")</f>
        <v>Feb</v>
      </c>
      <c r="AB351">
        <f>YEAR(tbl_EcommerceSales[[#This Row],[Order_Date]])</f>
        <v>2025</v>
      </c>
      <c r="AC351" t="str">
        <f>IF(tbl_EcommerceSales[[#This Row],[Age]]&lt;18,"Under 18",IF(tbl_EcommerceSales[[#This Row],[Age]]&lt;=25,"18-25",IF(tbl_EcommerceSales[[#This Row],[Age]]&lt;=35,"26-35",IF(tbl_EcommerceSales[[#This Row],[Age]]&lt;=45,"36-45",IF(tbl_EcommerceSales[[#This Row],[Age]]&lt;=55,"46-55","56+")))))</f>
        <v>18-25</v>
      </c>
    </row>
    <row r="352" spans="1:29" x14ac:dyDescent="0.35">
      <c r="A352" t="s">
        <v>850</v>
      </c>
      <c r="B352" s="7">
        <v>45696</v>
      </c>
      <c r="C352" t="s">
        <v>309</v>
      </c>
      <c r="D352" t="s">
        <v>189</v>
      </c>
      <c r="E352" t="s">
        <v>48</v>
      </c>
      <c r="F352">
        <v>41</v>
      </c>
      <c r="G352" t="s">
        <v>145</v>
      </c>
      <c r="H352" t="s">
        <v>39</v>
      </c>
      <c r="I352" t="s">
        <v>271</v>
      </c>
      <c r="J352" t="s">
        <v>272</v>
      </c>
      <c r="K352" t="s">
        <v>30</v>
      </c>
      <c r="L352" t="s">
        <v>273</v>
      </c>
      <c r="M352">
        <v>2</v>
      </c>
      <c r="N352" s="2">
        <v>4299</v>
      </c>
      <c r="O352" s="3">
        <v>0.05</v>
      </c>
      <c r="P352" s="2">
        <v>5400</v>
      </c>
      <c r="Q352" t="s">
        <v>123</v>
      </c>
      <c r="R352" t="s">
        <v>33</v>
      </c>
      <c r="S352" t="s">
        <v>57</v>
      </c>
      <c r="T352" s="4">
        <v>5</v>
      </c>
      <c r="U352" s="11">
        <f t="shared" si="5"/>
        <v>8598</v>
      </c>
      <c r="V352" s="11">
        <f>tbl_EcommerceSales[[#This Row],[Gross_Sales]]*tbl_EcommerceSales[[#This Row],[Discount]]</f>
        <v>429.90000000000003</v>
      </c>
      <c r="W352" s="11">
        <f>tbl_EcommerceSales[[#This Row],[Gross_Sales]]-tbl_EcommerceSales[[#This Row],[Discount_Amount]]</f>
        <v>8168.1</v>
      </c>
      <c r="X352" s="11">
        <f>tbl_EcommerceSales[[#This Row],[Quantity]] * _xlfn.XLOOKUP(tbl_EcommerceSales[[#This Row],[Product_ID]], Product_Master!A:A, Product_Master!F:F)</f>
        <v>5400</v>
      </c>
      <c r="Y352" s="11">
        <f>tbl_EcommerceSales[[#This Row],[Net_Revenue]]-tbl_EcommerceSales[[#This Row],[Total_Cost]]</f>
        <v>2768.1000000000004</v>
      </c>
      <c r="Z352" s="9">
        <f>IFERROR(#REF!/tbl_EcommerceSales[[#This Row],[Total_Cost]], 0)</f>
        <v>0</v>
      </c>
      <c r="AA352" t="str">
        <f>TEXT(tbl_EcommerceSales[[#This Row],[Order_Date]],"mmm")</f>
        <v>Feb</v>
      </c>
      <c r="AB352">
        <f>YEAR(tbl_EcommerceSales[[#This Row],[Order_Date]])</f>
        <v>2025</v>
      </c>
      <c r="AC352" t="str">
        <f>IF(tbl_EcommerceSales[[#This Row],[Age]]&lt;18,"Under 18",IF(tbl_EcommerceSales[[#This Row],[Age]]&lt;=25,"18-25",IF(tbl_EcommerceSales[[#This Row],[Age]]&lt;=35,"26-35",IF(tbl_EcommerceSales[[#This Row],[Age]]&lt;=45,"36-45",IF(tbl_EcommerceSales[[#This Row],[Age]]&lt;=55,"46-55","56+")))))</f>
        <v>36-45</v>
      </c>
    </row>
    <row r="353" spans="1:29" x14ac:dyDescent="0.35">
      <c r="A353" t="s">
        <v>851</v>
      </c>
      <c r="B353" s="7">
        <v>45697</v>
      </c>
      <c r="C353" t="s">
        <v>852</v>
      </c>
      <c r="D353" t="s">
        <v>305</v>
      </c>
      <c r="E353" t="s">
        <v>48</v>
      </c>
      <c r="F353">
        <v>29</v>
      </c>
      <c r="G353" t="s">
        <v>87</v>
      </c>
      <c r="H353" t="s">
        <v>88</v>
      </c>
      <c r="I353" t="s">
        <v>80</v>
      </c>
      <c r="J353" t="s">
        <v>81</v>
      </c>
      <c r="K353" t="s">
        <v>82</v>
      </c>
      <c r="L353" t="s">
        <v>83</v>
      </c>
      <c r="M353">
        <v>4</v>
      </c>
      <c r="N353" s="2">
        <v>2499</v>
      </c>
      <c r="O353" s="3">
        <v>0.05</v>
      </c>
      <c r="P353" s="2">
        <v>6200</v>
      </c>
      <c r="Q353" t="s">
        <v>76</v>
      </c>
      <c r="R353" t="s">
        <v>93</v>
      </c>
      <c r="S353" t="s">
        <v>34</v>
      </c>
      <c r="T353" s="4">
        <v>4</v>
      </c>
      <c r="U353" s="11">
        <f t="shared" si="5"/>
        <v>9996</v>
      </c>
      <c r="V353" s="11">
        <f>tbl_EcommerceSales[[#This Row],[Gross_Sales]]*tbl_EcommerceSales[[#This Row],[Discount]]</f>
        <v>499.8</v>
      </c>
      <c r="W353" s="11">
        <f>tbl_EcommerceSales[[#This Row],[Gross_Sales]]-tbl_EcommerceSales[[#This Row],[Discount_Amount]]</f>
        <v>9496.2000000000007</v>
      </c>
      <c r="X353" s="11">
        <f>tbl_EcommerceSales[[#This Row],[Quantity]] * _xlfn.XLOOKUP(tbl_EcommerceSales[[#This Row],[Product_ID]], Product_Master!A:A, Product_Master!F:F)</f>
        <v>6200</v>
      </c>
      <c r="Y353" s="11">
        <f>tbl_EcommerceSales[[#This Row],[Net_Revenue]]-tbl_EcommerceSales[[#This Row],[Total_Cost]]</f>
        <v>3296.2000000000007</v>
      </c>
      <c r="Z353" s="9">
        <f>IFERROR(#REF!/tbl_EcommerceSales[[#This Row],[Total_Cost]], 0)</f>
        <v>0</v>
      </c>
      <c r="AA353" t="str">
        <f>TEXT(tbl_EcommerceSales[[#This Row],[Order_Date]],"mmm")</f>
        <v>Feb</v>
      </c>
      <c r="AB353">
        <f>YEAR(tbl_EcommerceSales[[#This Row],[Order_Date]])</f>
        <v>2025</v>
      </c>
      <c r="AC353" t="str">
        <f>IF(tbl_EcommerceSales[[#This Row],[Age]]&lt;18,"Under 18",IF(tbl_EcommerceSales[[#This Row],[Age]]&lt;=25,"18-25",IF(tbl_EcommerceSales[[#This Row],[Age]]&lt;=35,"26-35",IF(tbl_EcommerceSales[[#This Row],[Age]]&lt;=45,"36-45",IF(tbl_EcommerceSales[[#This Row],[Age]]&lt;=55,"46-55","56+")))))</f>
        <v>26-35</v>
      </c>
    </row>
    <row r="354" spans="1:29" x14ac:dyDescent="0.35">
      <c r="A354" t="s">
        <v>853</v>
      </c>
      <c r="B354" s="7">
        <v>45697</v>
      </c>
      <c r="C354" t="s">
        <v>854</v>
      </c>
      <c r="D354" t="s">
        <v>110</v>
      </c>
      <c r="E354" t="s">
        <v>25</v>
      </c>
      <c r="F354">
        <v>38</v>
      </c>
      <c r="G354" t="s">
        <v>186</v>
      </c>
      <c r="H354" t="s">
        <v>72</v>
      </c>
      <c r="I354" t="s">
        <v>53</v>
      </c>
      <c r="J354" t="s">
        <v>54</v>
      </c>
      <c r="K354" t="s">
        <v>55</v>
      </c>
      <c r="L354" t="s">
        <v>56</v>
      </c>
      <c r="M354">
        <v>2</v>
      </c>
      <c r="N354" s="2">
        <v>799</v>
      </c>
      <c r="O354" s="3">
        <v>0.15</v>
      </c>
      <c r="P354" s="2">
        <v>780</v>
      </c>
      <c r="Q354" t="s">
        <v>123</v>
      </c>
      <c r="R354" t="s">
        <v>33</v>
      </c>
      <c r="S354" t="s">
        <v>34</v>
      </c>
      <c r="T354" s="4">
        <v>4</v>
      </c>
      <c r="U354" s="11">
        <f t="shared" si="5"/>
        <v>1598</v>
      </c>
      <c r="V354" s="11">
        <f>tbl_EcommerceSales[[#This Row],[Gross_Sales]]*tbl_EcommerceSales[[#This Row],[Discount]]</f>
        <v>239.7</v>
      </c>
      <c r="W354" s="11">
        <f>tbl_EcommerceSales[[#This Row],[Gross_Sales]]-tbl_EcommerceSales[[#This Row],[Discount_Amount]]</f>
        <v>1358.3</v>
      </c>
      <c r="X354" s="11">
        <f>tbl_EcommerceSales[[#This Row],[Quantity]] * _xlfn.XLOOKUP(tbl_EcommerceSales[[#This Row],[Product_ID]], Product_Master!A:A, Product_Master!F:F)</f>
        <v>780</v>
      </c>
      <c r="Y354" s="11">
        <f>tbl_EcommerceSales[[#This Row],[Net_Revenue]]-tbl_EcommerceSales[[#This Row],[Total_Cost]]</f>
        <v>578.29999999999995</v>
      </c>
      <c r="Z354" s="9">
        <f>IFERROR(#REF!/tbl_EcommerceSales[[#This Row],[Total_Cost]], 0)</f>
        <v>0</v>
      </c>
      <c r="AA354" t="str">
        <f>TEXT(tbl_EcommerceSales[[#This Row],[Order_Date]],"mmm")</f>
        <v>Feb</v>
      </c>
      <c r="AB354">
        <f>YEAR(tbl_EcommerceSales[[#This Row],[Order_Date]])</f>
        <v>2025</v>
      </c>
      <c r="AC354" t="str">
        <f>IF(tbl_EcommerceSales[[#This Row],[Age]]&lt;18,"Under 18",IF(tbl_EcommerceSales[[#This Row],[Age]]&lt;=25,"18-25",IF(tbl_EcommerceSales[[#This Row],[Age]]&lt;=35,"26-35",IF(tbl_EcommerceSales[[#This Row],[Age]]&lt;=45,"36-45",IF(tbl_EcommerceSales[[#This Row],[Age]]&lt;=55,"46-55","56+")))))</f>
        <v>36-45</v>
      </c>
    </row>
    <row r="355" spans="1:29" x14ac:dyDescent="0.35">
      <c r="A355" t="s">
        <v>855</v>
      </c>
      <c r="B355" s="7">
        <v>45697</v>
      </c>
      <c r="C355" t="s">
        <v>856</v>
      </c>
      <c r="D355" t="s">
        <v>47</v>
      </c>
      <c r="E355" t="s">
        <v>25</v>
      </c>
      <c r="F355">
        <v>23</v>
      </c>
      <c r="G355" t="s">
        <v>99</v>
      </c>
      <c r="H355" t="s">
        <v>88</v>
      </c>
      <c r="I355" t="s">
        <v>200</v>
      </c>
      <c r="J355" t="s">
        <v>201</v>
      </c>
      <c r="K355" t="s">
        <v>91</v>
      </c>
      <c r="L355" t="s">
        <v>202</v>
      </c>
      <c r="M355">
        <v>1</v>
      </c>
      <c r="N355" s="2">
        <v>899</v>
      </c>
      <c r="O355" s="3">
        <v>0</v>
      </c>
      <c r="P355" s="2">
        <v>420</v>
      </c>
      <c r="Q355" t="s">
        <v>32</v>
      </c>
      <c r="R355" t="s">
        <v>33</v>
      </c>
      <c r="S355" t="s">
        <v>34</v>
      </c>
      <c r="T355" s="4">
        <v>5</v>
      </c>
      <c r="U355" s="11">
        <f t="shared" si="5"/>
        <v>899</v>
      </c>
      <c r="V355" s="11">
        <f>tbl_EcommerceSales[[#This Row],[Gross_Sales]]*tbl_EcommerceSales[[#This Row],[Discount]]</f>
        <v>0</v>
      </c>
      <c r="W355" s="11">
        <f>tbl_EcommerceSales[[#This Row],[Gross_Sales]]-tbl_EcommerceSales[[#This Row],[Discount_Amount]]</f>
        <v>899</v>
      </c>
      <c r="X355" s="11">
        <f>tbl_EcommerceSales[[#This Row],[Quantity]] * _xlfn.XLOOKUP(tbl_EcommerceSales[[#This Row],[Product_ID]], Product_Master!A:A, Product_Master!F:F)</f>
        <v>420</v>
      </c>
      <c r="Y355" s="11">
        <f>tbl_EcommerceSales[[#This Row],[Net_Revenue]]-tbl_EcommerceSales[[#This Row],[Total_Cost]]</f>
        <v>479</v>
      </c>
      <c r="Z355" s="9">
        <f>IFERROR(#REF!/tbl_EcommerceSales[[#This Row],[Total_Cost]], 0)</f>
        <v>0</v>
      </c>
      <c r="AA355" t="str">
        <f>TEXT(tbl_EcommerceSales[[#This Row],[Order_Date]],"mmm")</f>
        <v>Feb</v>
      </c>
      <c r="AB355">
        <f>YEAR(tbl_EcommerceSales[[#This Row],[Order_Date]])</f>
        <v>2025</v>
      </c>
      <c r="AC355" t="str">
        <f>IF(tbl_EcommerceSales[[#This Row],[Age]]&lt;18,"Under 18",IF(tbl_EcommerceSales[[#This Row],[Age]]&lt;=25,"18-25",IF(tbl_EcommerceSales[[#This Row],[Age]]&lt;=35,"26-35",IF(tbl_EcommerceSales[[#This Row],[Age]]&lt;=45,"36-45",IF(tbl_EcommerceSales[[#This Row],[Age]]&lt;=55,"46-55","56+")))))</f>
        <v>18-25</v>
      </c>
    </row>
    <row r="356" spans="1:29" x14ac:dyDescent="0.35">
      <c r="A356" t="s">
        <v>857</v>
      </c>
      <c r="B356" s="7">
        <v>45697</v>
      </c>
      <c r="C356" t="s">
        <v>858</v>
      </c>
      <c r="D356" t="s">
        <v>139</v>
      </c>
      <c r="E356" t="s">
        <v>48</v>
      </c>
      <c r="F356">
        <v>32</v>
      </c>
      <c r="G356" t="s">
        <v>52</v>
      </c>
      <c r="H356" t="s">
        <v>27</v>
      </c>
      <c r="I356" t="s">
        <v>80</v>
      </c>
      <c r="J356" t="s">
        <v>81</v>
      </c>
      <c r="K356" t="s">
        <v>82</v>
      </c>
      <c r="L356" t="s">
        <v>83</v>
      </c>
      <c r="M356">
        <v>1</v>
      </c>
      <c r="N356" s="2">
        <v>2499</v>
      </c>
      <c r="O356" s="3">
        <v>0.05</v>
      </c>
      <c r="P356" s="2">
        <v>1550</v>
      </c>
      <c r="Q356" t="s">
        <v>156</v>
      </c>
      <c r="R356" t="s">
        <v>33</v>
      </c>
      <c r="S356" t="s">
        <v>57</v>
      </c>
      <c r="T356" s="4">
        <v>4</v>
      </c>
      <c r="U356" s="11">
        <f t="shared" si="5"/>
        <v>2499</v>
      </c>
      <c r="V356" s="11">
        <f>tbl_EcommerceSales[[#This Row],[Gross_Sales]]*tbl_EcommerceSales[[#This Row],[Discount]]</f>
        <v>124.95</v>
      </c>
      <c r="W356" s="11">
        <f>tbl_EcommerceSales[[#This Row],[Gross_Sales]]-tbl_EcommerceSales[[#This Row],[Discount_Amount]]</f>
        <v>2374.0500000000002</v>
      </c>
      <c r="X356" s="11">
        <f>tbl_EcommerceSales[[#This Row],[Quantity]] * _xlfn.XLOOKUP(tbl_EcommerceSales[[#This Row],[Product_ID]], Product_Master!A:A, Product_Master!F:F)</f>
        <v>1550</v>
      </c>
      <c r="Y356" s="11">
        <f>tbl_EcommerceSales[[#This Row],[Net_Revenue]]-tbl_EcommerceSales[[#This Row],[Total_Cost]]</f>
        <v>824.05000000000018</v>
      </c>
      <c r="Z356" s="9">
        <f>IFERROR(#REF!/tbl_EcommerceSales[[#This Row],[Total_Cost]], 0)</f>
        <v>0</v>
      </c>
      <c r="AA356" t="str">
        <f>TEXT(tbl_EcommerceSales[[#This Row],[Order_Date]],"mmm")</f>
        <v>Feb</v>
      </c>
      <c r="AB356">
        <f>YEAR(tbl_EcommerceSales[[#This Row],[Order_Date]])</f>
        <v>2025</v>
      </c>
      <c r="AC356" t="str">
        <f>IF(tbl_EcommerceSales[[#This Row],[Age]]&lt;18,"Under 18",IF(tbl_EcommerceSales[[#This Row],[Age]]&lt;=25,"18-25",IF(tbl_EcommerceSales[[#This Row],[Age]]&lt;=35,"26-35",IF(tbl_EcommerceSales[[#This Row],[Age]]&lt;=45,"36-45",IF(tbl_EcommerceSales[[#This Row],[Age]]&lt;=55,"46-55","56+")))))</f>
        <v>26-35</v>
      </c>
    </row>
    <row r="357" spans="1:29" x14ac:dyDescent="0.35">
      <c r="A357" t="s">
        <v>859</v>
      </c>
      <c r="B357" s="7">
        <v>45697</v>
      </c>
      <c r="C357" t="s">
        <v>717</v>
      </c>
      <c r="D357" t="s">
        <v>342</v>
      </c>
      <c r="E357" t="s">
        <v>48</v>
      </c>
      <c r="F357">
        <v>35</v>
      </c>
      <c r="G357" t="s">
        <v>26</v>
      </c>
      <c r="H357" t="s">
        <v>27</v>
      </c>
      <c r="I357" t="s">
        <v>241</v>
      </c>
      <c r="J357" t="s">
        <v>242</v>
      </c>
      <c r="K357" t="s">
        <v>42</v>
      </c>
      <c r="L357" t="s">
        <v>243</v>
      </c>
      <c r="M357">
        <v>1</v>
      </c>
      <c r="N357" s="2">
        <v>649</v>
      </c>
      <c r="O357" s="3">
        <v>0.1</v>
      </c>
      <c r="P357" s="2">
        <v>290</v>
      </c>
      <c r="Q357" t="s">
        <v>32</v>
      </c>
      <c r="R357" t="s">
        <v>33</v>
      </c>
      <c r="S357" t="s">
        <v>34</v>
      </c>
      <c r="T357" s="4">
        <v>5</v>
      </c>
      <c r="U357" s="11">
        <f t="shared" si="5"/>
        <v>649</v>
      </c>
      <c r="V357" s="11">
        <f>tbl_EcommerceSales[[#This Row],[Gross_Sales]]*tbl_EcommerceSales[[#This Row],[Discount]]</f>
        <v>64.900000000000006</v>
      </c>
      <c r="W357" s="11">
        <f>tbl_EcommerceSales[[#This Row],[Gross_Sales]]-tbl_EcommerceSales[[#This Row],[Discount_Amount]]</f>
        <v>584.1</v>
      </c>
      <c r="X357" s="11">
        <f>tbl_EcommerceSales[[#This Row],[Quantity]] * _xlfn.XLOOKUP(tbl_EcommerceSales[[#This Row],[Product_ID]], Product_Master!A:A, Product_Master!F:F)</f>
        <v>290</v>
      </c>
      <c r="Y357" s="11">
        <f>tbl_EcommerceSales[[#This Row],[Net_Revenue]]-tbl_EcommerceSales[[#This Row],[Total_Cost]]</f>
        <v>294.10000000000002</v>
      </c>
      <c r="Z357" s="9">
        <f>IFERROR(#REF!/tbl_EcommerceSales[[#This Row],[Total_Cost]], 0)</f>
        <v>0</v>
      </c>
      <c r="AA357" t="str">
        <f>TEXT(tbl_EcommerceSales[[#This Row],[Order_Date]],"mmm")</f>
        <v>Feb</v>
      </c>
      <c r="AB357">
        <f>YEAR(tbl_EcommerceSales[[#This Row],[Order_Date]])</f>
        <v>2025</v>
      </c>
      <c r="AC357" t="str">
        <f>IF(tbl_EcommerceSales[[#This Row],[Age]]&lt;18,"Under 18",IF(tbl_EcommerceSales[[#This Row],[Age]]&lt;=25,"18-25",IF(tbl_EcommerceSales[[#This Row],[Age]]&lt;=35,"26-35",IF(tbl_EcommerceSales[[#This Row],[Age]]&lt;=45,"36-45",IF(tbl_EcommerceSales[[#This Row],[Age]]&lt;=55,"46-55","56+")))))</f>
        <v>26-35</v>
      </c>
    </row>
    <row r="358" spans="1:29" x14ac:dyDescent="0.35">
      <c r="A358" t="s">
        <v>860</v>
      </c>
      <c r="B358" s="7">
        <v>45697</v>
      </c>
      <c r="C358" t="s">
        <v>790</v>
      </c>
      <c r="D358" t="s">
        <v>312</v>
      </c>
      <c r="E358" t="s">
        <v>48</v>
      </c>
      <c r="F358">
        <v>28</v>
      </c>
      <c r="G358" t="s">
        <v>211</v>
      </c>
      <c r="H358" t="s">
        <v>72</v>
      </c>
      <c r="I358" t="s">
        <v>131</v>
      </c>
      <c r="J358" t="s">
        <v>132</v>
      </c>
      <c r="K358" t="s">
        <v>91</v>
      </c>
      <c r="L358" t="s">
        <v>133</v>
      </c>
      <c r="M358">
        <v>1</v>
      </c>
      <c r="N358" s="2">
        <v>1299</v>
      </c>
      <c r="O358" s="3">
        <v>0.15</v>
      </c>
      <c r="P358" s="2">
        <v>610</v>
      </c>
      <c r="Q358" t="s">
        <v>44</v>
      </c>
      <c r="R358" t="s">
        <v>162</v>
      </c>
      <c r="S358" t="s">
        <v>57</v>
      </c>
      <c r="T358" s="4"/>
      <c r="U358" s="11">
        <f t="shared" si="5"/>
        <v>1299</v>
      </c>
      <c r="V358" s="11">
        <f>tbl_EcommerceSales[[#This Row],[Gross_Sales]]*tbl_EcommerceSales[[#This Row],[Discount]]</f>
        <v>194.85</v>
      </c>
      <c r="W358" s="11">
        <f>tbl_EcommerceSales[[#This Row],[Gross_Sales]]-tbl_EcommerceSales[[#This Row],[Discount_Amount]]</f>
        <v>1104.1500000000001</v>
      </c>
      <c r="X358" s="11">
        <f>tbl_EcommerceSales[[#This Row],[Quantity]] * _xlfn.XLOOKUP(tbl_EcommerceSales[[#This Row],[Product_ID]], Product_Master!A:A, Product_Master!F:F)</f>
        <v>610</v>
      </c>
      <c r="Y358" s="11">
        <f>tbl_EcommerceSales[[#This Row],[Net_Revenue]]-tbl_EcommerceSales[[#This Row],[Total_Cost]]</f>
        <v>494.15000000000009</v>
      </c>
      <c r="Z358" s="9">
        <f>IFERROR(#REF!/tbl_EcommerceSales[[#This Row],[Total_Cost]], 0)</f>
        <v>0</v>
      </c>
      <c r="AA358" t="str">
        <f>TEXT(tbl_EcommerceSales[[#This Row],[Order_Date]],"mmm")</f>
        <v>Feb</v>
      </c>
      <c r="AB358">
        <f>YEAR(tbl_EcommerceSales[[#This Row],[Order_Date]])</f>
        <v>2025</v>
      </c>
      <c r="AC358" t="str">
        <f>IF(tbl_EcommerceSales[[#This Row],[Age]]&lt;18,"Under 18",IF(tbl_EcommerceSales[[#This Row],[Age]]&lt;=25,"18-25",IF(tbl_EcommerceSales[[#This Row],[Age]]&lt;=35,"26-35",IF(tbl_EcommerceSales[[#This Row],[Age]]&lt;=45,"36-45",IF(tbl_EcommerceSales[[#This Row],[Age]]&lt;=55,"46-55","56+")))))</f>
        <v>26-35</v>
      </c>
    </row>
    <row r="359" spans="1:29" x14ac:dyDescent="0.35">
      <c r="A359" t="s">
        <v>861</v>
      </c>
      <c r="B359" s="7">
        <v>45697</v>
      </c>
      <c r="C359" t="s">
        <v>862</v>
      </c>
      <c r="D359" t="s">
        <v>79</v>
      </c>
      <c r="E359" t="s">
        <v>48</v>
      </c>
      <c r="F359">
        <v>31</v>
      </c>
      <c r="G359" t="s">
        <v>174</v>
      </c>
      <c r="H359" t="s">
        <v>39</v>
      </c>
      <c r="I359" t="s">
        <v>338</v>
      </c>
      <c r="J359" t="s">
        <v>339</v>
      </c>
      <c r="K359" t="s">
        <v>55</v>
      </c>
      <c r="L359" t="s">
        <v>56</v>
      </c>
      <c r="M359">
        <v>1</v>
      </c>
      <c r="N359" s="2">
        <v>1499</v>
      </c>
      <c r="O359" s="3">
        <v>0.2</v>
      </c>
      <c r="P359" s="2">
        <v>780</v>
      </c>
      <c r="Q359" t="s">
        <v>123</v>
      </c>
      <c r="R359" t="s">
        <v>33</v>
      </c>
      <c r="S359" t="s">
        <v>34</v>
      </c>
      <c r="T359" s="4">
        <v>4</v>
      </c>
      <c r="U359" s="11">
        <f t="shared" si="5"/>
        <v>1499</v>
      </c>
      <c r="V359" s="11">
        <f>tbl_EcommerceSales[[#This Row],[Gross_Sales]]*tbl_EcommerceSales[[#This Row],[Discount]]</f>
        <v>299.8</v>
      </c>
      <c r="W359" s="11">
        <f>tbl_EcommerceSales[[#This Row],[Gross_Sales]]-tbl_EcommerceSales[[#This Row],[Discount_Amount]]</f>
        <v>1199.2</v>
      </c>
      <c r="X359" s="11">
        <f>tbl_EcommerceSales[[#This Row],[Quantity]] * _xlfn.XLOOKUP(tbl_EcommerceSales[[#This Row],[Product_ID]], Product_Master!A:A, Product_Master!F:F)</f>
        <v>780</v>
      </c>
      <c r="Y359" s="11">
        <f>tbl_EcommerceSales[[#This Row],[Net_Revenue]]-tbl_EcommerceSales[[#This Row],[Total_Cost]]</f>
        <v>419.20000000000005</v>
      </c>
      <c r="Z359" s="9">
        <f>IFERROR(#REF!/tbl_EcommerceSales[[#This Row],[Total_Cost]], 0)</f>
        <v>0</v>
      </c>
      <c r="AA359" t="str">
        <f>TEXT(tbl_EcommerceSales[[#This Row],[Order_Date]],"mmm")</f>
        <v>Feb</v>
      </c>
      <c r="AB359">
        <f>YEAR(tbl_EcommerceSales[[#This Row],[Order_Date]])</f>
        <v>2025</v>
      </c>
      <c r="AC359" t="str">
        <f>IF(tbl_EcommerceSales[[#This Row],[Age]]&lt;18,"Under 18",IF(tbl_EcommerceSales[[#This Row],[Age]]&lt;=25,"18-25",IF(tbl_EcommerceSales[[#This Row],[Age]]&lt;=35,"26-35",IF(tbl_EcommerceSales[[#This Row],[Age]]&lt;=45,"36-45",IF(tbl_EcommerceSales[[#This Row],[Age]]&lt;=55,"46-55","56+")))))</f>
        <v>26-35</v>
      </c>
    </row>
    <row r="360" spans="1:29" x14ac:dyDescent="0.35">
      <c r="A360" t="s">
        <v>863</v>
      </c>
      <c r="B360" s="7">
        <v>45697</v>
      </c>
      <c r="C360" t="s">
        <v>864</v>
      </c>
      <c r="D360" t="s">
        <v>130</v>
      </c>
      <c r="E360" t="s">
        <v>48</v>
      </c>
      <c r="F360">
        <v>28</v>
      </c>
      <c r="G360" t="s">
        <v>155</v>
      </c>
      <c r="H360" t="s">
        <v>88</v>
      </c>
      <c r="I360" t="s">
        <v>160</v>
      </c>
      <c r="J360" t="s">
        <v>161</v>
      </c>
      <c r="K360" t="s">
        <v>91</v>
      </c>
      <c r="L360" t="s">
        <v>133</v>
      </c>
      <c r="M360">
        <v>1</v>
      </c>
      <c r="N360" s="2">
        <v>1099</v>
      </c>
      <c r="O360" s="3">
        <v>0</v>
      </c>
      <c r="P360" s="2">
        <v>520</v>
      </c>
      <c r="Q360" t="s">
        <v>32</v>
      </c>
      <c r="R360" t="s">
        <v>33</v>
      </c>
      <c r="S360" t="s">
        <v>34</v>
      </c>
      <c r="T360" s="4">
        <v>4</v>
      </c>
      <c r="U360" s="11">
        <f t="shared" si="5"/>
        <v>1099</v>
      </c>
      <c r="V360" s="11">
        <f>tbl_EcommerceSales[[#This Row],[Gross_Sales]]*tbl_EcommerceSales[[#This Row],[Discount]]</f>
        <v>0</v>
      </c>
      <c r="W360" s="11">
        <f>tbl_EcommerceSales[[#This Row],[Gross_Sales]]-tbl_EcommerceSales[[#This Row],[Discount_Amount]]</f>
        <v>1099</v>
      </c>
      <c r="X360" s="11">
        <f>tbl_EcommerceSales[[#This Row],[Quantity]] * _xlfn.XLOOKUP(tbl_EcommerceSales[[#This Row],[Product_ID]], Product_Master!A:A, Product_Master!F:F)</f>
        <v>520</v>
      </c>
      <c r="Y360" s="11">
        <f>tbl_EcommerceSales[[#This Row],[Net_Revenue]]-tbl_EcommerceSales[[#This Row],[Total_Cost]]</f>
        <v>579</v>
      </c>
      <c r="Z360" s="9">
        <f>IFERROR(#REF!/tbl_EcommerceSales[[#This Row],[Total_Cost]], 0)</f>
        <v>0</v>
      </c>
      <c r="AA360" t="str">
        <f>TEXT(tbl_EcommerceSales[[#This Row],[Order_Date]],"mmm")</f>
        <v>Feb</v>
      </c>
      <c r="AB360">
        <f>YEAR(tbl_EcommerceSales[[#This Row],[Order_Date]])</f>
        <v>2025</v>
      </c>
      <c r="AC360" t="str">
        <f>IF(tbl_EcommerceSales[[#This Row],[Age]]&lt;18,"Under 18",IF(tbl_EcommerceSales[[#This Row],[Age]]&lt;=25,"18-25",IF(tbl_EcommerceSales[[#This Row],[Age]]&lt;=35,"26-35",IF(tbl_EcommerceSales[[#This Row],[Age]]&lt;=45,"36-45",IF(tbl_EcommerceSales[[#This Row],[Age]]&lt;=55,"46-55","56+")))))</f>
        <v>26-35</v>
      </c>
    </row>
    <row r="361" spans="1:29" x14ac:dyDescent="0.35">
      <c r="A361" t="s">
        <v>865</v>
      </c>
      <c r="B361" s="7">
        <v>45697</v>
      </c>
      <c r="C361" t="s">
        <v>866</v>
      </c>
      <c r="D361" t="s">
        <v>312</v>
      </c>
      <c r="E361" t="s">
        <v>25</v>
      </c>
      <c r="F361">
        <v>31</v>
      </c>
      <c r="G361" t="s">
        <v>145</v>
      </c>
      <c r="H361" t="s">
        <v>39</v>
      </c>
      <c r="I361" t="s">
        <v>221</v>
      </c>
      <c r="J361" t="s">
        <v>222</v>
      </c>
      <c r="K361" t="s">
        <v>177</v>
      </c>
      <c r="L361" t="s">
        <v>208</v>
      </c>
      <c r="M361">
        <v>1</v>
      </c>
      <c r="N361" s="2">
        <v>1499</v>
      </c>
      <c r="O361" s="3">
        <v>0</v>
      </c>
      <c r="P361" s="2">
        <v>800</v>
      </c>
      <c r="Q361" t="s">
        <v>32</v>
      </c>
      <c r="R361" t="s">
        <v>33</v>
      </c>
      <c r="S361" t="s">
        <v>34</v>
      </c>
      <c r="T361" s="4">
        <v>4</v>
      </c>
      <c r="U361" s="11">
        <f t="shared" si="5"/>
        <v>1499</v>
      </c>
      <c r="V361" s="11">
        <f>tbl_EcommerceSales[[#This Row],[Gross_Sales]]*tbl_EcommerceSales[[#This Row],[Discount]]</f>
        <v>0</v>
      </c>
      <c r="W361" s="11">
        <f>tbl_EcommerceSales[[#This Row],[Gross_Sales]]-tbl_EcommerceSales[[#This Row],[Discount_Amount]]</f>
        <v>1499</v>
      </c>
      <c r="X361" s="11">
        <f>tbl_EcommerceSales[[#This Row],[Quantity]] * _xlfn.XLOOKUP(tbl_EcommerceSales[[#This Row],[Product_ID]], Product_Master!A:A, Product_Master!F:F)</f>
        <v>800</v>
      </c>
      <c r="Y361" s="11">
        <f>tbl_EcommerceSales[[#This Row],[Net_Revenue]]-tbl_EcommerceSales[[#This Row],[Total_Cost]]</f>
        <v>699</v>
      </c>
      <c r="Z361" s="9">
        <f>IFERROR(#REF!/tbl_EcommerceSales[[#This Row],[Total_Cost]], 0)</f>
        <v>0</v>
      </c>
      <c r="AA361" t="str">
        <f>TEXT(tbl_EcommerceSales[[#This Row],[Order_Date]],"mmm")</f>
        <v>Feb</v>
      </c>
      <c r="AB361">
        <f>YEAR(tbl_EcommerceSales[[#This Row],[Order_Date]])</f>
        <v>2025</v>
      </c>
      <c r="AC361" t="str">
        <f>IF(tbl_EcommerceSales[[#This Row],[Age]]&lt;18,"Under 18",IF(tbl_EcommerceSales[[#This Row],[Age]]&lt;=25,"18-25",IF(tbl_EcommerceSales[[#This Row],[Age]]&lt;=35,"26-35",IF(tbl_EcommerceSales[[#This Row],[Age]]&lt;=45,"36-45",IF(tbl_EcommerceSales[[#This Row],[Age]]&lt;=55,"46-55","56+")))))</f>
        <v>26-35</v>
      </c>
    </row>
    <row r="362" spans="1:29" x14ac:dyDescent="0.35">
      <c r="A362" t="s">
        <v>867</v>
      </c>
      <c r="B362" s="7">
        <v>45697</v>
      </c>
      <c r="C362" t="s">
        <v>868</v>
      </c>
      <c r="D362" t="s">
        <v>235</v>
      </c>
      <c r="E362" t="s">
        <v>48</v>
      </c>
      <c r="F362">
        <v>24</v>
      </c>
      <c r="G362" t="s">
        <v>107</v>
      </c>
      <c r="H362" t="s">
        <v>39</v>
      </c>
      <c r="I362" t="s">
        <v>338</v>
      </c>
      <c r="J362" t="s">
        <v>339</v>
      </c>
      <c r="K362" t="s">
        <v>55</v>
      </c>
      <c r="L362" t="s">
        <v>56</v>
      </c>
      <c r="M362">
        <v>1</v>
      </c>
      <c r="N362" s="2">
        <v>1499</v>
      </c>
      <c r="O362" s="3">
        <v>0.1</v>
      </c>
      <c r="P362" s="2">
        <v>780</v>
      </c>
      <c r="Q362" t="s">
        <v>32</v>
      </c>
      <c r="R362" t="s">
        <v>33</v>
      </c>
      <c r="S362" t="s">
        <v>34</v>
      </c>
      <c r="T362" s="4">
        <v>2</v>
      </c>
      <c r="U362" s="11">
        <f t="shared" si="5"/>
        <v>1499</v>
      </c>
      <c r="V362" s="11">
        <f>tbl_EcommerceSales[[#This Row],[Gross_Sales]]*tbl_EcommerceSales[[#This Row],[Discount]]</f>
        <v>149.9</v>
      </c>
      <c r="W362" s="11">
        <f>tbl_EcommerceSales[[#This Row],[Gross_Sales]]-tbl_EcommerceSales[[#This Row],[Discount_Amount]]</f>
        <v>1349.1</v>
      </c>
      <c r="X362" s="11">
        <f>tbl_EcommerceSales[[#This Row],[Quantity]] * _xlfn.XLOOKUP(tbl_EcommerceSales[[#This Row],[Product_ID]], Product_Master!A:A, Product_Master!F:F)</f>
        <v>780</v>
      </c>
      <c r="Y362" s="11">
        <f>tbl_EcommerceSales[[#This Row],[Net_Revenue]]-tbl_EcommerceSales[[#This Row],[Total_Cost]]</f>
        <v>569.09999999999991</v>
      </c>
      <c r="Z362" s="9">
        <f>IFERROR(#REF!/tbl_EcommerceSales[[#This Row],[Total_Cost]], 0)</f>
        <v>0</v>
      </c>
      <c r="AA362" t="str">
        <f>TEXT(tbl_EcommerceSales[[#This Row],[Order_Date]],"mmm")</f>
        <v>Feb</v>
      </c>
      <c r="AB362">
        <f>YEAR(tbl_EcommerceSales[[#This Row],[Order_Date]])</f>
        <v>2025</v>
      </c>
      <c r="AC362" t="str">
        <f>IF(tbl_EcommerceSales[[#This Row],[Age]]&lt;18,"Under 18",IF(tbl_EcommerceSales[[#This Row],[Age]]&lt;=25,"18-25",IF(tbl_EcommerceSales[[#This Row],[Age]]&lt;=35,"26-35",IF(tbl_EcommerceSales[[#This Row],[Age]]&lt;=45,"36-45",IF(tbl_EcommerceSales[[#This Row],[Age]]&lt;=55,"46-55","56+")))))</f>
        <v>18-25</v>
      </c>
    </row>
    <row r="363" spans="1:29" x14ac:dyDescent="0.35">
      <c r="A363" t="s">
        <v>869</v>
      </c>
      <c r="B363" s="7">
        <v>45698</v>
      </c>
      <c r="C363" t="s">
        <v>870</v>
      </c>
      <c r="D363" t="s">
        <v>216</v>
      </c>
      <c r="E363" t="s">
        <v>48</v>
      </c>
      <c r="F363">
        <v>27</v>
      </c>
      <c r="G363" t="s">
        <v>52</v>
      </c>
      <c r="H363" t="s">
        <v>27</v>
      </c>
      <c r="I363" t="s">
        <v>53</v>
      </c>
      <c r="J363" t="s">
        <v>54</v>
      </c>
      <c r="K363" t="s">
        <v>55</v>
      </c>
      <c r="L363" t="s">
        <v>56</v>
      </c>
      <c r="M363">
        <v>1</v>
      </c>
      <c r="N363" s="2">
        <v>799</v>
      </c>
      <c r="O363" s="3">
        <v>0.15</v>
      </c>
      <c r="P363" s="2">
        <v>390</v>
      </c>
      <c r="Q363" t="s">
        <v>123</v>
      </c>
      <c r="R363" t="s">
        <v>93</v>
      </c>
      <c r="S363" t="s">
        <v>34</v>
      </c>
      <c r="T363" s="4">
        <v>5</v>
      </c>
      <c r="U363" s="11">
        <f t="shared" si="5"/>
        <v>799</v>
      </c>
      <c r="V363" s="11">
        <f>tbl_EcommerceSales[[#This Row],[Gross_Sales]]*tbl_EcommerceSales[[#This Row],[Discount]]</f>
        <v>119.85</v>
      </c>
      <c r="W363" s="11">
        <f>tbl_EcommerceSales[[#This Row],[Gross_Sales]]-tbl_EcommerceSales[[#This Row],[Discount_Amount]]</f>
        <v>679.15</v>
      </c>
      <c r="X363" s="11">
        <f>tbl_EcommerceSales[[#This Row],[Quantity]] * _xlfn.XLOOKUP(tbl_EcommerceSales[[#This Row],[Product_ID]], Product_Master!A:A, Product_Master!F:F)</f>
        <v>390</v>
      </c>
      <c r="Y363" s="11">
        <f>tbl_EcommerceSales[[#This Row],[Net_Revenue]]-tbl_EcommerceSales[[#This Row],[Total_Cost]]</f>
        <v>289.14999999999998</v>
      </c>
      <c r="Z363" s="9">
        <f>IFERROR(#REF!/tbl_EcommerceSales[[#This Row],[Total_Cost]], 0)</f>
        <v>0</v>
      </c>
      <c r="AA363" t="str">
        <f>TEXT(tbl_EcommerceSales[[#This Row],[Order_Date]],"mmm")</f>
        <v>Feb</v>
      </c>
      <c r="AB363">
        <f>YEAR(tbl_EcommerceSales[[#This Row],[Order_Date]])</f>
        <v>2025</v>
      </c>
      <c r="AC363" t="str">
        <f>IF(tbl_EcommerceSales[[#This Row],[Age]]&lt;18,"Under 18",IF(tbl_EcommerceSales[[#This Row],[Age]]&lt;=25,"18-25",IF(tbl_EcommerceSales[[#This Row],[Age]]&lt;=35,"26-35",IF(tbl_EcommerceSales[[#This Row],[Age]]&lt;=45,"36-45",IF(tbl_EcommerceSales[[#This Row],[Age]]&lt;=55,"46-55","56+")))))</f>
        <v>26-35</v>
      </c>
    </row>
    <row r="364" spans="1:29" x14ac:dyDescent="0.35">
      <c r="A364" t="s">
        <v>871</v>
      </c>
      <c r="B364" s="7">
        <v>45698</v>
      </c>
      <c r="C364" t="s">
        <v>872</v>
      </c>
      <c r="D364" t="s">
        <v>342</v>
      </c>
      <c r="E364" t="s">
        <v>48</v>
      </c>
      <c r="F364">
        <v>36</v>
      </c>
      <c r="G364" t="s">
        <v>136</v>
      </c>
      <c r="H364" t="s">
        <v>88</v>
      </c>
      <c r="I364" t="s">
        <v>294</v>
      </c>
      <c r="J364" t="s">
        <v>295</v>
      </c>
      <c r="K364" t="s">
        <v>91</v>
      </c>
      <c r="L364" t="s">
        <v>296</v>
      </c>
      <c r="M364">
        <v>2</v>
      </c>
      <c r="N364" s="2">
        <v>699</v>
      </c>
      <c r="O364" s="3">
        <v>0.2</v>
      </c>
      <c r="P364" s="2">
        <v>600</v>
      </c>
      <c r="Q364" t="s">
        <v>76</v>
      </c>
      <c r="R364" t="s">
        <v>33</v>
      </c>
      <c r="S364" t="s">
        <v>34</v>
      </c>
      <c r="T364" s="4">
        <v>4</v>
      </c>
      <c r="U364" s="11">
        <f t="shared" si="5"/>
        <v>1398</v>
      </c>
      <c r="V364" s="11">
        <f>tbl_EcommerceSales[[#This Row],[Gross_Sales]]*tbl_EcommerceSales[[#This Row],[Discount]]</f>
        <v>279.60000000000002</v>
      </c>
      <c r="W364" s="11">
        <f>tbl_EcommerceSales[[#This Row],[Gross_Sales]]-tbl_EcommerceSales[[#This Row],[Discount_Amount]]</f>
        <v>1118.4000000000001</v>
      </c>
      <c r="X364" s="11">
        <f>tbl_EcommerceSales[[#This Row],[Quantity]] * _xlfn.XLOOKUP(tbl_EcommerceSales[[#This Row],[Product_ID]], Product_Master!A:A, Product_Master!F:F)</f>
        <v>600</v>
      </c>
      <c r="Y364" s="11">
        <f>tbl_EcommerceSales[[#This Row],[Net_Revenue]]-tbl_EcommerceSales[[#This Row],[Total_Cost]]</f>
        <v>518.40000000000009</v>
      </c>
      <c r="Z364" s="9">
        <f>IFERROR(#REF!/tbl_EcommerceSales[[#This Row],[Total_Cost]], 0)</f>
        <v>0</v>
      </c>
      <c r="AA364" t="str">
        <f>TEXT(tbl_EcommerceSales[[#This Row],[Order_Date]],"mmm")</f>
        <v>Feb</v>
      </c>
      <c r="AB364">
        <f>YEAR(tbl_EcommerceSales[[#This Row],[Order_Date]])</f>
        <v>2025</v>
      </c>
      <c r="AC364" t="str">
        <f>IF(tbl_EcommerceSales[[#This Row],[Age]]&lt;18,"Under 18",IF(tbl_EcommerceSales[[#This Row],[Age]]&lt;=25,"18-25",IF(tbl_EcommerceSales[[#This Row],[Age]]&lt;=35,"26-35",IF(tbl_EcommerceSales[[#This Row],[Age]]&lt;=45,"36-45",IF(tbl_EcommerceSales[[#This Row],[Age]]&lt;=55,"46-55","56+")))))</f>
        <v>36-45</v>
      </c>
    </row>
    <row r="365" spans="1:29" x14ac:dyDescent="0.35">
      <c r="A365" t="s">
        <v>873</v>
      </c>
      <c r="B365" s="7">
        <v>45698</v>
      </c>
      <c r="C365" t="s">
        <v>874</v>
      </c>
      <c r="D365" t="s">
        <v>116</v>
      </c>
      <c r="E365" t="s">
        <v>48</v>
      </c>
      <c r="F365">
        <v>47</v>
      </c>
      <c r="G365" t="s">
        <v>171</v>
      </c>
      <c r="H365" t="s">
        <v>39</v>
      </c>
      <c r="I365" t="s">
        <v>175</v>
      </c>
      <c r="J365" t="s">
        <v>176</v>
      </c>
      <c r="K365" t="s">
        <v>177</v>
      </c>
      <c r="L365" t="s">
        <v>178</v>
      </c>
      <c r="M365">
        <v>1</v>
      </c>
      <c r="N365" s="2">
        <v>699</v>
      </c>
      <c r="O365" s="3">
        <v>0.1</v>
      </c>
      <c r="P365" s="2">
        <v>320</v>
      </c>
      <c r="Q365" t="s">
        <v>156</v>
      </c>
      <c r="R365" t="s">
        <v>33</v>
      </c>
      <c r="S365" t="s">
        <v>34</v>
      </c>
      <c r="T365" s="4">
        <v>5</v>
      </c>
      <c r="U365" s="11">
        <f t="shared" si="5"/>
        <v>699</v>
      </c>
      <c r="V365" s="11">
        <f>tbl_EcommerceSales[[#This Row],[Gross_Sales]]*tbl_EcommerceSales[[#This Row],[Discount]]</f>
        <v>69.900000000000006</v>
      </c>
      <c r="W365" s="11">
        <f>tbl_EcommerceSales[[#This Row],[Gross_Sales]]-tbl_EcommerceSales[[#This Row],[Discount_Amount]]</f>
        <v>629.1</v>
      </c>
      <c r="X365" s="11">
        <f>tbl_EcommerceSales[[#This Row],[Quantity]] * _xlfn.XLOOKUP(tbl_EcommerceSales[[#This Row],[Product_ID]], Product_Master!A:A, Product_Master!F:F)</f>
        <v>320</v>
      </c>
      <c r="Y365" s="11">
        <f>tbl_EcommerceSales[[#This Row],[Net_Revenue]]-tbl_EcommerceSales[[#This Row],[Total_Cost]]</f>
        <v>309.10000000000002</v>
      </c>
      <c r="Z365" s="9">
        <f>IFERROR(#REF!/tbl_EcommerceSales[[#This Row],[Total_Cost]], 0)</f>
        <v>0</v>
      </c>
      <c r="AA365" t="str">
        <f>TEXT(tbl_EcommerceSales[[#This Row],[Order_Date]],"mmm")</f>
        <v>Feb</v>
      </c>
      <c r="AB365">
        <f>YEAR(tbl_EcommerceSales[[#This Row],[Order_Date]])</f>
        <v>2025</v>
      </c>
      <c r="AC365" t="str">
        <f>IF(tbl_EcommerceSales[[#This Row],[Age]]&lt;18,"Under 18",IF(tbl_EcommerceSales[[#This Row],[Age]]&lt;=25,"18-25",IF(tbl_EcommerceSales[[#This Row],[Age]]&lt;=35,"26-35",IF(tbl_EcommerceSales[[#This Row],[Age]]&lt;=45,"36-45",IF(tbl_EcommerceSales[[#This Row],[Age]]&lt;=55,"46-55","56+")))))</f>
        <v>46-55</v>
      </c>
    </row>
    <row r="366" spans="1:29" x14ac:dyDescent="0.35">
      <c r="A366" t="s">
        <v>875</v>
      </c>
      <c r="B366" s="7">
        <v>45698</v>
      </c>
      <c r="C366" t="s">
        <v>876</v>
      </c>
      <c r="D366" t="s">
        <v>116</v>
      </c>
      <c r="E366" t="s">
        <v>25</v>
      </c>
      <c r="F366">
        <v>26</v>
      </c>
      <c r="G366" t="s">
        <v>270</v>
      </c>
      <c r="H366" t="s">
        <v>72</v>
      </c>
      <c r="I366" t="s">
        <v>62</v>
      </c>
      <c r="J366" t="s">
        <v>63</v>
      </c>
      <c r="K366" t="s">
        <v>42</v>
      </c>
      <c r="L366" t="s">
        <v>43</v>
      </c>
      <c r="M366">
        <v>1</v>
      </c>
      <c r="N366" s="2">
        <v>499</v>
      </c>
      <c r="O366" s="3">
        <v>0.05</v>
      </c>
      <c r="P366" s="2">
        <v>220</v>
      </c>
      <c r="Q366" t="s">
        <v>123</v>
      </c>
      <c r="R366" t="s">
        <v>162</v>
      </c>
      <c r="S366" t="s">
        <v>34</v>
      </c>
      <c r="T366" s="4"/>
      <c r="U366" s="11">
        <f t="shared" si="5"/>
        <v>499</v>
      </c>
      <c r="V366" s="11">
        <f>tbl_EcommerceSales[[#This Row],[Gross_Sales]]*tbl_EcommerceSales[[#This Row],[Discount]]</f>
        <v>24.950000000000003</v>
      </c>
      <c r="W366" s="11">
        <f>tbl_EcommerceSales[[#This Row],[Gross_Sales]]-tbl_EcommerceSales[[#This Row],[Discount_Amount]]</f>
        <v>474.05</v>
      </c>
      <c r="X366" s="11">
        <f>tbl_EcommerceSales[[#This Row],[Quantity]] * _xlfn.XLOOKUP(tbl_EcommerceSales[[#This Row],[Product_ID]], Product_Master!A:A, Product_Master!F:F)</f>
        <v>220</v>
      </c>
      <c r="Y366" s="11">
        <f>tbl_EcommerceSales[[#This Row],[Net_Revenue]]-tbl_EcommerceSales[[#This Row],[Total_Cost]]</f>
        <v>254.05</v>
      </c>
      <c r="Z366" s="9">
        <f>IFERROR(#REF!/tbl_EcommerceSales[[#This Row],[Total_Cost]], 0)</f>
        <v>0</v>
      </c>
      <c r="AA366" t="str">
        <f>TEXT(tbl_EcommerceSales[[#This Row],[Order_Date]],"mmm")</f>
        <v>Feb</v>
      </c>
      <c r="AB366">
        <f>YEAR(tbl_EcommerceSales[[#This Row],[Order_Date]])</f>
        <v>2025</v>
      </c>
      <c r="AC366" t="str">
        <f>IF(tbl_EcommerceSales[[#This Row],[Age]]&lt;18,"Under 18",IF(tbl_EcommerceSales[[#This Row],[Age]]&lt;=25,"18-25",IF(tbl_EcommerceSales[[#This Row],[Age]]&lt;=35,"26-35",IF(tbl_EcommerceSales[[#This Row],[Age]]&lt;=45,"36-45",IF(tbl_EcommerceSales[[#This Row],[Age]]&lt;=55,"46-55","56+")))))</f>
        <v>26-35</v>
      </c>
    </row>
    <row r="367" spans="1:29" x14ac:dyDescent="0.35">
      <c r="A367" t="s">
        <v>877</v>
      </c>
      <c r="B367" s="7">
        <v>45698</v>
      </c>
      <c r="C367" t="s">
        <v>878</v>
      </c>
      <c r="D367" t="s">
        <v>181</v>
      </c>
      <c r="E367" t="s">
        <v>25</v>
      </c>
      <c r="F367">
        <v>35</v>
      </c>
      <c r="G367" t="s">
        <v>103</v>
      </c>
      <c r="H367" t="s">
        <v>27</v>
      </c>
      <c r="I367" t="s">
        <v>131</v>
      </c>
      <c r="J367" t="s">
        <v>132</v>
      </c>
      <c r="K367" t="s">
        <v>91</v>
      </c>
      <c r="L367" t="s">
        <v>133</v>
      </c>
      <c r="M367">
        <v>1</v>
      </c>
      <c r="N367" s="2">
        <v>1299</v>
      </c>
      <c r="O367" s="3">
        <v>0.15</v>
      </c>
      <c r="P367" s="2">
        <v>610</v>
      </c>
      <c r="Q367" t="s">
        <v>44</v>
      </c>
      <c r="R367" t="s">
        <v>33</v>
      </c>
      <c r="S367" t="s">
        <v>34</v>
      </c>
      <c r="T367" s="4">
        <v>4</v>
      </c>
      <c r="U367" s="11">
        <f t="shared" si="5"/>
        <v>1299</v>
      </c>
      <c r="V367" s="11">
        <f>tbl_EcommerceSales[[#This Row],[Gross_Sales]]*tbl_EcommerceSales[[#This Row],[Discount]]</f>
        <v>194.85</v>
      </c>
      <c r="W367" s="11">
        <f>tbl_EcommerceSales[[#This Row],[Gross_Sales]]-tbl_EcommerceSales[[#This Row],[Discount_Amount]]</f>
        <v>1104.1500000000001</v>
      </c>
      <c r="X367" s="11">
        <f>tbl_EcommerceSales[[#This Row],[Quantity]] * _xlfn.XLOOKUP(tbl_EcommerceSales[[#This Row],[Product_ID]], Product_Master!A:A, Product_Master!F:F)</f>
        <v>610</v>
      </c>
      <c r="Y367" s="11">
        <f>tbl_EcommerceSales[[#This Row],[Net_Revenue]]-tbl_EcommerceSales[[#This Row],[Total_Cost]]</f>
        <v>494.15000000000009</v>
      </c>
      <c r="Z367" s="9">
        <f>IFERROR(#REF!/tbl_EcommerceSales[[#This Row],[Total_Cost]], 0)</f>
        <v>0</v>
      </c>
      <c r="AA367" t="str">
        <f>TEXT(tbl_EcommerceSales[[#This Row],[Order_Date]],"mmm")</f>
        <v>Feb</v>
      </c>
      <c r="AB367">
        <f>YEAR(tbl_EcommerceSales[[#This Row],[Order_Date]])</f>
        <v>2025</v>
      </c>
      <c r="AC367" t="str">
        <f>IF(tbl_EcommerceSales[[#This Row],[Age]]&lt;18,"Under 18",IF(tbl_EcommerceSales[[#This Row],[Age]]&lt;=25,"18-25",IF(tbl_EcommerceSales[[#This Row],[Age]]&lt;=35,"26-35",IF(tbl_EcommerceSales[[#This Row],[Age]]&lt;=45,"36-45",IF(tbl_EcommerceSales[[#This Row],[Age]]&lt;=55,"46-55","56+")))))</f>
        <v>26-35</v>
      </c>
    </row>
    <row r="368" spans="1:29" x14ac:dyDescent="0.35">
      <c r="A368" t="s">
        <v>879</v>
      </c>
      <c r="B368" s="7">
        <v>45698</v>
      </c>
      <c r="C368" t="s">
        <v>880</v>
      </c>
      <c r="D368" t="s">
        <v>269</v>
      </c>
      <c r="E368" t="s">
        <v>48</v>
      </c>
      <c r="F368">
        <v>34</v>
      </c>
      <c r="G368" t="s">
        <v>107</v>
      </c>
      <c r="H368" t="s">
        <v>39</v>
      </c>
      <c r="I368" t="s">
        <v>236</v>
      </c>
      <c r="J368" t="s">
        <v>237</v>
      </c>
      <c r="K368" t="s">
        <v>82</v>
      </c>
      <c r="L368" t="s">
        <v>238</v>
      </c>
      <c r="M368">
        <v>4</v>
      </c>
      <c r="N368" s="2">
        <v>899</v>
      </c>
      <c r="O368" s="3">
        <v>0.15</v>
      </c>
      <c r="P368" s="2">
        <v>1920</v>
      </c>
      <c r="Q368" t="s">
        <v>32</v>
      </c>
      <c r="R368" t="s">
        <v>93</v>
      </c>
      <c r="S368" t="s">
        <v>34</v>
      </c>
      <c r="T368" s="4">
        <v>5</v>
      </c>
      <c r="U368" s="11">
        <f t="shared" si="5"/>
        <v>3596</v>
      </c>
      <c r="V368" s="11">
        <f>tbl_EcommerceSales[[#This Row],[Gross_Sales]]*tbl_EcommerceSales[[#This Row],[Discount]]</f>
        <v>539.4</v>
      </c>
      <c r="W368" s="11">
        <f>tbl_EcommerceSales[[#This Row],[Gross_Sales]]-tbl_EcommerceSales[[#This Row],[Discount_Amount]]</f>
        <v>3056.6</v>
      </c>
      <c r="X368" s="11">
        <f>tbl_EcommerceSales[[#This Row],[Quantity]] * _xlfn.XLOOKUP(tbl_EcommerceSales[[#This Row],[Product_ID]], Product_Master!A:A, Product_Master!F:F)</f>
        <v>1920</v>
      </c>
      <c r="Y368" s="11">
        <f>tbl_EcommerceSales[[#This Row],[Net_Revenue]]-tbl_EcommerceSales[[#This Row],[Total_Cost]]</f>
        <v>1136.5999999999999</v>
      </c>
      <c r="Z368" s="9">
        <f>IFERROR(#REF!/tbl_EcommerceSales[[#This Row],[Total_Cost]], 0)</f>
        <v>0</v>
      </c>
      <c r="AA368" t="str">
        <f>TEXT(tbl_EcommerceSales[[#This Row],[Order_Date]],"mmm")</f>
        <v>Feb</v>
      </c>
      <c r="AB368">
        <f>YEAR(tbl_EcommerceSales[[#This Row],[Order_Date]])</f>
        <v>2025</v>
      </c>
      <c r="AC368" t="str">
        <f>IF(tbl_EcommerceSales[[#This Row],[Age]]&lt;18,"Under 18",IF(tbl_EcommerceSales[[#This Row],[Age]]&lt;=25,"18-25",IF(tbl_EcommerceSales[[#This Row],[Age]]&lt;=35,"26-35",IF(tbl_EcommerceSales[[#This Row],[Age]]&lt;=45,"36-45",IF(tbl_EcommerceSales[[#This Row],[Age]]&lt;=55,"46-55","56+")))))</f>
        <v>26-35</v>
      </c>
    </row>
    <row r="369" spans="1:29" x14ac:dyDescent="0.35">
      <c r="A369" t="s">
        <v>881</v>
      </c>
      <c r="B369" s="7">
        <v>45698</v>
      </c>
      <c r="C369" t="s">
        <v>882</v>
      </c>
      <c r="D369" t="s">
        <v>159</v>
      </c>
      <c r="E369" t="s">
        <v>25</v>
      </c>
      <c r="F369">
        <v>27</v>
      </c>
      <c r="G369" t="s">
        <v>270</v>
      </c>
      <c r="H369" t="s">
        <v>72</v>
      </c>
      <c r="I369" t="s">
        <v>131</v>
      </c>
      <c r="J369" t="s">
        <v>132</v>
      </c>
      <c r="K369" t="s">
        <v>91</v>
      </c>
      <c r="L369" t="s">
        <v>133</v>
      </c>
      <c r="M369">
        <v>2</v>
      </c>
      <c r="N369" s="2">
        <v>1299</v>
      </c>
      <c r="O369" s="3">
        <v>0</v>
      </c>
      <c r="P369" s="2">
        <v>1220</v>
      </c>
      <c r="Q369" t="s">
        <v>32</v>
      </c>
      <c r="R369" t="s">
        <v>33</v>
      </c>
      <c r="S369" t="s">
        <v>34</v>
      </c>
      <c r="T369" s="4">
        <v>5</v>
      </c>
      <c r="U369" s="11">
        <f t="shared" si="5"/>
        <v>2598</v>
      </c>
      <c r="V369" s="11">
        <f>tbl_EcommerceSales[[#This Row],[Gross_Sales]]*tbl_EcommerceSales[[#This Row],[Discount]]</f>
        <v>0</v>
      </c>
      <c r="W369" s="11">
        <f>tbl_EcommerceSales[[#This Row],[Gross_Sales]]-tbl_EcommerceSales[[#This Row],[Discount_Amount]]</f>
        <v>2598</v>
      </c>
      <c r="X369" s="11">
        <f>tbl_EcommerceSales[[#This Row],[Quantity]] * _xlfn.XLOOKUP(tbl_EcommerceSales[[#This Row],[Product_ID]], Product_Master!A:A, Product_Master!F:F)</f>
        <v>1220</v>
      </c>
      <c r="Y369" s="11">
        <f>tbl_EcommerceSales[[#This Row],[Net_Revenue]]-tbl_EcommerceSales[[#This Row],[Total_Cost]]</f>
        <v>1378</v>
      </c>
      <c r="Z369" s="9">
        <f>IFERROR(#REF!/tbl_EcommerceSales[[#This Row],[Total_Cost]], 0)</f>
        <v>0</v>
      </c>
      <c r="AA369" t="str">
        <f>TEXT(tbl_EcommerceSales[[#This Row],[Order_Date]],"mmm")</f>
        <v>Feb</v>
      </c>
      <c r="AB369">
        <f>YEAR(tbl_EcommerceSales[[#This Row],[Order_Date]])</f>
        <v>2025</v>
      </c>
      <c r="AC369" t="str">
        <f>IF(tbl_EcommerceSales[[#This Row],[Age]]&lt;18,"Under 18",IF(tbl_EcommerceSales[[#This Row],[Age]]&lt;=25,"18-25",IF(tbl_EcommerceSales[[#This Row],[Age]]&lt;=35,"26-35",IF(tbl_EcommerceSales[[#This Row],[Age]]&lt;=45,"36-45",IF(tbl_EcommerceSales[[#This Row],[Age]]&lt;=55,"46-55","56+")))))</f>
        <v>26-35</v>
      </c>
    </row>
    <row r="370" spans="1:29" x14ac:dyDescent="0.35">
      <c r="A370" t="s">
        <v>883</v>
      </c>
      <c r="B370" s="7">
        <v>45698</v>
      </c>
      <c r="C370" t="s">
        <v>884</v>
      </c>
      <c r="D370" t="s">
        <v>235</v>
      </c>
      <c r="E370" t="s">
        <v>48</v>
      </c>
      <c r="F370">
        <v>38</v>
      </c>
      <c r="G370" t="s">
        <v>71</v>
      </c>
      <c r="H370" t="s">
        <v>72</v>
      </c>
      <c r="I370" t="s">
        <v>271</v>
      </c>
      <c r="J370" t="s">
        <v>272</v>
      </c>
      <c r="K370" t="s">
        <v>30</v>
      </c>
      <c r="L370" t="s">
        <v>273</v>
      </c>
      <c r="M370">
        <v>3</v>
      </c>
      <c r="N370" s="2">
        <v>4299</v>
      </c>
      <c r="O370" s="3">
        <v>0</v>
      </c>
      <c r="P370" s="2">
        <v>8100</v>
      </c>
      <c r="Q370" t="s">
        <v>32</v>
      </c>
      <c r="R370" t="s">
        <v>33</v>
      </c>
      <c r="S370" t="s">
        <v>57</v>
      </c>
      <c r="T370" s="4">
        <v>5</v>
      </c>
      <c r="U370" s="11">
        <f t="shared" si="5"/>
        <v>12897</v>
      </c>
      <c r="V370" s="11">
        <f>tbl_EcommerceSales[[#This Row],[Gross_Sales]]*tbl_EcommerceSales[[#This Row],[Discount]]</f>
        <v>0</v>
      </c>
      <c r="W370" s="11">
        <f>tbl_EcommerceSales[[#This Row],[Gross_Sales]]-tbl_EcommerceSales[[#This Row],[Discount_Amount]]</f>
        <v>12897</v>
      </c>
      <c r="X370" s="11">
        <f>tbl_EcommerceSales[[#This Row],[Quantity]] * _xlfn.XLOOKUP(tbl_EcommerceSales[[#This Row],[Product_ID]], Product_Master!A:A, Product_Master!F:F)</f>
        <v>8100</v>
      </c>
      <c r="Y370" s="11">
        <f>tbl_EcommerceSales[[#This Row],[Net_Revenue]]-tbl_EcommerceSales[[#This Row],[Total_Cost]]</f>
        <v>4797</v>
      </c>
      <c r="Z370" s="9">
        <f>IFERROR(#REF!/tbl_EcommerceSales[[#This Row],[Total_Cost]], 0)</f>
        <v>0</v>
      </c>
      <c r="AA370" t="str">
        <f>TEXT(tbl_EcommerceSales[[#This Row],[Order_Date]],"mmm")</f>
        <v>Feb</v>
      </c>
      <c r="AB370">
        <f>YEAR(tbl_EcommerceSales[[#This Row],[Order_Date]])</f>
        <v>2025</v>
      </c>
      <c r="AC370" t="str">
        <f>IF(tbl_EcommerceSales[[#This Row],[Age]]&lt;18,"Under 18",IF(tbl_EcommerceSales[[#This Row],[Age]]&lt;=25,"18-25",IF(tbl_EcommerceSales[[#This Row],[Age]]&lt;=35,"26-35",IF(tbl_EcommerceSales[[#This Row],[Age]]&lt;=45,"36-45",IF(tbl_EcommerceSales[[#This Row],[Age]]&lt;=55,"46-55","56+")))))</f>
        <v>36-45</v>
      </c>
    </row>
    <row r="371" spans="1:29" x14ac:dyDescent="0.35">
      <c r="A371" t="s">
        <v>885</v>
      </c>
      <c r="B371" s="7">
        <v>45698</v>
      </c>
      <c r="C371" t="s">
        <v>886</v>
      </c>
      <c r="D371" t="s">
        <v>139</v>
      </c>
      <c r="E371" t="s">
        <v>25</v>
      </c>
      <c r="F371">
        <v>20</v>
      </c>
      <c r="G371" t="s">
        <v>87</v>
      </c>
      <c r="H371" t="s">
        <v>88</v>
      </c>
      <c r="I371" t="s">
        <v>117</v>
      </c>
      <c r="J371" t="s">
        <v>118</v>
      </c>
      <c r="K371" t="s">
        <v>82</v>
      </c>
      <c r="L371" t="s">
        <v>119</v>
      </c>
      <c r="M371">
        <v>2</v>
      </c>
      <c r="N371" s="2">
        <v>3299</v>
      </c>
      <c r="O371" s="3">
        <v>0.1</v>
      </c>
      <c r="P371" s="2">
        <v>4200</v>
      </c>
      <c r="Q371" t="s">
        <v>44</v>
      </c>
      <c r="R371" t="s">
        <v>33</v>
      </c>
      <c r="S371" t="s">
        <v>57</v>
      </c>
      <c r="T371" s="4">
        <v>4</v>
      </c>
      <c r="U371" s="11">
        <f t="shared" si="5"/>
        <v>6598</v>
      </c>
      <c r="V371" s="11">
        <f>tbl_EcommerceSales[[#This Row],[Gross_Sales]]*tbl_EcommerceSales[[#This Row],[Discount]]</f>
        <v>659.80000000000007</v>
      </c>
      <c r="W371" s="11">
        <f>tbl_EcommerceSales[[#This Row],[Gross_Sales]]-tbl_EcommerceSales[[#This Row],[Discount_Amount]]</f>
        <v>5938.2</v>
      </c>
      <c r="X371" s="11">
        <f>tbl_EcommerceSales[[#This Row],[Quantity]] * _xlfn.XLOOKUP(tbl_EcommerceSales[[#This Row],[Product_ID]], Product_Master!A:A, Product_Master!F:F)</f>
        <v>4200</v>
      </c>
      <c r="Y371" s="11">
        <f>tbl_EcommerceSales[[#This Row],[Net_Revenue]]-tbl_EcommerceSales[[#This Row],[Total_Cost]]</f>
        <v>1738.1999999999998</v>
      </c>
      <c r="Z371" s="9">
        <f>IFERROR(#REF!/tbl_EcommerceSales[[#This Row],[Total_Cost]], 0)</f>
        <v>0</v>
      </c>
      <c r="AA371" t="str">
        <f>TEXT(tbl_EcommerceSales[[#This Row],[Order_Date]],"mmm")</f>
        <v>Feb</v>
      </c>
      <c r="AB371">
        <f>YEAR(tbl_EcommerceSales[[#This Row],[Order_Date]])</f>
        <v>2025</v>
      </c>
      <c r="AC371" t="str">
        <f>IF(tbl_EcommerceSales[[#This Row],[Age]]&lt;18,"Under 18",IF(tbl_EcommerceSales[[#This Row],[Age]]&lt;=25,"18-25",IF(tbl_EcommerceSales[[#This Row],[Age]]&lt;=35,"26-35",IF(tbl_EcommerceSales[[#This Row],[Age]]&lt;=45,"36-45",IF(tbl_EcommerceSales[[#This Row],[Age]]&lt;=55,"46-55","56+")))))</f>
        <v>18-25</v>
      </c>
    </row>
    <row r="372" spans="1:29" x14ac:dyDescent="0.35">
      <c r="A372" t="s">
        <v>887</v>
      </c>
      <c r="B372" s="7">
        <v>45698</v>
      </c>
      <c r="C372" t="s">
        <v>563</v>
      </c>
      <c r="D372" t="s">
        <v>205</v>
      </c>
      <c r="E372" t="s">
        <v>25</v>
      </c>
      <c r="F372">
        <v>28</v>
      </c>
      <c r="G372" t="s">
        <v>155</v>
      </c>
      <c r="H372" t="s">
        <v>88</v>
      </c>
      <c r="I372" t="s">
        <v>80</v>
      </c>
      <c r="J372" t="s">
        <v>81</v>
      </c>
      <c r="K372" t="s">
        <v>82</v>
      </c>
      <c r="L372" t="s">
        <v>83</v>
      </c>
      <c r="M372">
        <v>4</v>
      </c>
      <c r="N372" s="2">
        <v>2499</v>
      </c>
      <c r="O372" s="3">
        <v>0.1</v>
      </c>
      <c r="P372" s="2">
        <v>6200</v>
      </c>
      <c r="Q372" t="s">
        <v>32</v>
      </c>
      <c r="R372" t="s">
        <v>33</v>
      </c>
      <c r="S372" t="s">
        <v>57</v>
      </c>
      <c r="T372" s="4">
        <v>5</v>
      </c>
      <c r="U372" s="11">
        <f t="shared" si="5"/>
        <v>9996</v>
      </c>
      <c r="V372" s="11">
        <f>tbl_EcommerceSales[[#This Row],[Gross_Sales]]*tbl_EcommerceSales[[#This Row],[Discount]]</f>
        <v>999.6</v>
      </c>
      <c r="W372" s="11">
        <f>tbl_EcommerceSales[[#This Row],[Gross_Sales]]-tbl_EcommerceSales[[#This Row],[Discount_Amount]]</f>
        <v>8996.4</v>
      </c>
      <c r="X372" s="11">
        <f>tbl_EcommerceSales[[#This Row],[Quantity]] * _xlfn.XLOOKUP(tbl_EcommerceSales[[#This Row],[Product_ID]], Product_Master!A:A, Product_Master!F:F)</f>
        <v>6200</v>
      </c>
      <c r="Y372" s="11">
        <f>tbl_EcommerceSales[[#This Row],[Net_Revenue]]-tbl_EcommerceSales[[#This Row],[Total_Cost]]</f>
        <v>2796.3999999999996</v>
      </c>
      <c r="Z372" s="9">
        <f>IFERROR(#REF!/tbl_EcommerceSales[[#This Row],[Total_Cost]], 0)</f>
        <v>0</v>
      </c>
      <c r="AA372" t="str">
        <f>TEXT(tbl_EcommerceSales[[#This Row],[Order_Date]],"mmm")</f>
        <v>Feb</v>
      </c>
      <c r="AB372">
        <f>YEAR(tbl_EcommerceSales[[#This Row],[Order_Date]])</f>
        <v>2025</v>
      </c>
      <c r="AC372" t="str">
        <f>IF(tbl_EcommerceSales[[#This Row],[Age]]&lt;18,"Under 18",IF(tbl_EcommerceSales[[#This Row],[Age]]&lt;=25,"18-25",IF(tbl_EcommerceSales[[#This Row],[Age]]&lt;=35,"26-35",IF(tbl_EcommerceSales[[#This Row],[Age]]&lt;=45,"36-45",IF(tbl_EcommerceSales[[#This Row],[Age]]&lt;=55,"46-55","56+")))))</f>
        <v>26-35</v>
      </c>
    </row>
    <row r="373" spans="1:29" x14ac:dyDescent="0.35">
      <c r="A373" t="s">
        <v>888</v>
      </c>
      <c r="B373" s="7">
        <v>45698</v>
      </c>
      <c r="C373" t="s">
        <v>889</v>
      </c>
      <c r="D373" t="s">
        <v>47</v>
      </c>
      <c r="E373" t="s">
        <v>48</v>
      </c>
      <c r="F373">
        <v>18</v>
      </c>
      <c r="G373" t="s">
        <v>99</v>
      </c>
      <c r="H373" t="s">
        <v>88</v>
      </c>
      <c r="I373" t="s">
        <v>200</v>
      </c>
      <c r="J373" t="s">
        <v>201</v>
      </c>
      <c r="K373" t="s">
        <v>91</v>
      </c>
      <c r="L373" t="s">
        <v>202</v>
      </c>
      <c r="M373">
        <v>2</v>
      </c>
      <c r="N373" s="2">
        <v>899</v>
      </c>
      <c r="O373" s="3">
        <v>0.1</v>
      </c>
      <c r="P373" s="2">
        <v>840</v>
      </c>
      <c r="Q373" t="s">
        <v>76</v>
      </c>
      <c r="R373" t="s">
        <v>33</v>
      </c>
      <c r="S373" t="s">
        <v>34</v>
      </c>
      <c r="T373" s="4">
        <v>4</v>
      </c>
      <c r="U373" s="11">
        <f t="shared" si="5"/>
        <v>1798</v>
      </c>
      <c r="V373" s="11">
        <f>tbl_EcommerceSales[[#This Row],[Gross_Sales]]*tbl_EcommerceSales[[#This Row],[Discount]]</f>
        <v>179.8</v>
      </c>
      <c r="W373" s="11">
        <f>tbl_EcommerceSales[[#This Row],[Gross_Sales]]-tbl_EcommerceSales[[#This Row],[Discount_Amount]]</f>
        <v>1618.2</v>
      </c>
      <c r="X373" s="11">
        <f>tbl_EcommerceSales[[#This Row],[Quantity]] * _xlfn.XLOOKUP(tbl_EcommerceSales[[#This Row],[Product_ID]], Product_Master!A:A, Product_Master!F:F)</f>
        <v>840</v>
      </c>
      <c r="Y373" s="11">
        <f>tbl_EcommerceSales[[#This Row],[Net_Revenue]]-tbl_EcommerceSales[[#This Row],[Total_Cost]]</f>
        <v>778.2</v>
      </c>
      <c r="Z373" s="9">
        <f>IFERROR(#REF!/tbl_EcommerceSales[[#This Row],[Total_Cost]], 0)</f>
        <v>0</v>
      </c>
      <c r="AA373" t="str">
        <f>TEXT(tbl_EcommerceSales[[#This Row],[Order_Date]],"mmm")</f>
        <v>Feb</v>
      </c>
      <c r="AB373">
        <f>YEAR(tbl_EcommerceSales[[#This Row],[Order_Date]])</f>
        <v>2025</v>
      </c>
      <c r="AC373" t="str">
        <f>IF(tbl_EcommerceSales[[#This Row],[Age]]&lt;18,"Under 18",IF(tbl_EcommerceSales[[#This Row],[Age]]&lt;=25,"18-25",IF(tbl_EcommerceSales[[#This Row],[Age]]&lt;=35,"26-35",IF(tbl_EcommerceSales[[#This Row],[Age]]&lt;=45,"36-45",IF(tbl_EcommerceSales[[#This Row],[Age]]&lt;=55,"46-55","56+")))))</f>
        <v>18-25</v>
      </c>
    </row>
    <row r="374" spans="1:29" x14ac:dyDescent="0.35">
      <c r="A374" t="s">
        <v>890</v>
      </c>
      <c r="B374" s="7">
        <v>45699</v>
      </c>
      <c r="C374" t="s">
        <v>534</v>
      </c>
      <c r="D374" t="s">
        <v>110</v>
      </c>
      <c r="E374" t="s">
        <v>48</v>
      </c>
      <c r="F374">
        <v>22</v>
      </c>
      <c r="G374" t="s">
        <v>38</v>
      </c>
      <c r="H374" t="s">
        <v>39</v>
      </c>
      <c r="I374" t="s">
        <v>131</v>
      </c>
      <c r="J374" t="s">
        <v>132</v>
      </c>
      <c r="K374" t="s">
        <v>91</v>
      </c>
      <c r="L374" t="s">
        <v>133</v>
      </c>
      <c r="M374">
        <v>2</v>
      </c>
      <c r="N374" s="2">
        <v>1299</v>
      </c>
      <c r="O374" s="3">
        <v>0.05</v>
      </c>
      <c r="P374" s="2">
        <v>1220</v>
      </c>
      <c r="Q374" t="s">
        <v>156</v>
      </c>
      <c r="R374" t="s">
        <v>33</v>
      </c>
      <c r="S374" t="s">
        <v>34</v>
      </c>
      <c r="T374" s="4">
        <v>4</v>
      </c>
      <c r="U374" s="11">
        <f t="shared" si="5"/>
        <v>2598</v>
      </c>
      <c r="V374" s="11">
        <f>tbl_EcommerceSales[[#This Row],[Gross_Sales]]*tbl_EcommerceSales[[#This Row],[Discount]]</f>
        <v>129.9</v>
      </c>
      <c r="W374" s="11">
        <f>tbl_EcommerceSales[[#This Row],[Gross_Sales]]-tbl_EcommerceSales[[#This Row],[Discount_Amount]]</f>
        <v>2468.1</v>
      </c>
      <c r="X374" s="11">
        <f>tbl_EcommerceSales[[#This Row],[Quantity]] * _xlfn.XLOOKUP(tbl_EcommerceSales[[#This Row],[Product_ID]], Product_Master!A:A, Product_Master!F:F)</f>
        <v>1220</v>
      </c>
      <c r="Y374" s="11">
        <f>tbl_EcommerceSales[[#This Row],[Net_Revenue]]-tbl_EcommerceSales[[#This Row],[Total_Cost]]</f>
        <v>1248.0999999999999</v>
      </c>
      <c r="Z374" s="9">
        <f>IFERROR(#REF!/tbl_EcommerceSales[[#This Row],[Total_Cost]], 0)</f>
        <v>0</v>
      </c>
      <c r="AA374" t="str">
        <f>TEXT(tbl_EcommerceSales[[#This Row],[Order_Date]],"mmm")</f>
        <v>Feb</v>
      </c>
      <c r="AB374">
        <f>YEAR(tbl_EcommerceSales[[#This Row],[Order_Date]])</f>
        <v>2025</v>
      </c>
      <c r="AC374" t="str">
        <f>IF(tbl_EcommerceSales[[#This Row],[Age]]&lt;18,"Under 18",IF(tbl_EcommerceSales[[#This Row],[Age]]&lt;=25,"18-25",IF(tbl_EcommerceSales[[#This Row],[Age]]&lt;=35,"26-35",IF(tbl_EcommerceSales[[#This Row],[Age]]&lt;=45,"36-45",IF(tbl_EcommerceSales[[#This Row],[Age]]&lt;=55,"46-55","56+")))))</f>
        <v>18-25</v>
      </c>
    </row>
    <row r="375" spans="1:29" x14ac:dyDescent="0.35">
      <c r="A375" t="s">
        <v>891</v>
      </c>
      <c r="B375" s="7">
        <v>45699</v>
      </c>
      <c r="C375" t="s">
        <v>892</v>
      </c>
      <c r="D375" t="s">
        <v>24</v>
      </c>
      <c r="E375" t="s">
        <v>48</v>
      </c>
      <c r="F375">
        <v>18</v>
      </c>
      <c r="G375" t="s">
        <v>186</v>
      </c>
      <c r="H375" t="s">
        <v>72</v>
      </c>
      <c r="I375" t="s">
        <v>126</v>
      </c>
      <c r="J375" t="s">
        <v>127</v>
      </c>
      <c r="K375" t="s">
        <v>82</v>
      </c>
      <c r="L375" t="s">
        <v>83</v>
      </c>
      <c r="M375">
        <v>1</v>
      </c>
      <c r="N375" s="2">
        <v>1899</v>
      </c>
      <c r="O375" s="3">
        <v>0.15</v>
      </c>
      <c r="P375" s="2">
        <v>1120</v>
      </c>
      <c r="Q375" t="s">
        <v>44</v>
      </c>
      <c r="R375" t="s">
        <v>33</v>
      </c>
      <c r="S375" t="s">
        <v>57</v>
      </c>
      <c r="T375" s="4">
        <v>5</v>
      </c>
      <c r="U375" s="11">
        <f t="shared" si="5"/>
        <v>1899</v>
      </c>
      <c r="V375" s="11">
        <f>tbl_EcommerceSales[[#This Row],[Gross_Sales]]*tbl_EcommerceSales[[#This Row],[Discount]]</f>
        <v>284.84999999999997</v>
      </c>
      <c r="W375" s="11">
        <f>tbl_EcommerceSales[[#This Row],[Gross_Sales]]-tbl_EcommerceSales[[#This Row],[Discount_Amount]]</f>
        <v>1614.15</v>
      </c>
      <c r="X375" s="11">
        <f>tbl_EcommerceSales[[#This Row],[Quantity]] * _xlfn.XLOOKUP(tbl_EcommerceSales[[#This Row],[Product_ID]], Product_Master!A:A, Product_Master!F:F)</f>
        <v>1120</v>
      </c>
      <c r="Y375" s="11">
        <f>tbl_EcommerceSales[[#This Row],[Net_Revenue]]-tbl_EcommerceSales[[#This Row],[Total_Cost]]</f>
        <v>494.15000000000009</v>
      </c>
      <c r="Z375" s="9">
        <f>IFERROR(#REF!/tbl_EcommerceSales[[#This Row],[Total_Cost]], 0)</f>
        <v>0</v>
      </c>
      <c r="AA375" t="str">
        <f>TEXT(tbl_EcommerceSales[[#This Row],[Order_Date]],"mmm")</f>
        <v>Feb</v>
      </c>
      <c r="AB375">
        <f>YEAR(tbl_EcommerceSales[[#This Row],[Order_Date]])</f>
        <v>2025</v>
      </c>
      <c r="AC375" t="str">
        <f>IF(tbl_EcommerceSales[[#This Row],[Age]]&lt;18,"Under 18",IF(tbl_EcommerceSales[[#This Row],[Age]]&lt;=25,"18-25",IF(tbl_EcommerceSales[[#This Row],[Age]]&lt;=35,"26-35",IF(tbl_EcommerceSales[[#This Row],[Age]]&lt;=45,"36-45",IF(tbl_EcommerceSales[[#This Row],[Age]]&lt;=55,"46-55","56+")))))</f>
        <v>18-25</v>
      </c>
    </row>
    <row r="376" spans="1:29" x14ac:dyDescent="0.35">
      <c r="A376" t="s">
        <v>893</v>
      </c>
      <c r="B376" s="7">
        <v>45699</v>
      </c>
      <c r="C376" t="s">
        <v>226</v>
      </c>
      <c r="D376" t="s">
        <v>227</v>
      </c>
      <c r="E376" t="s">
        <v>48</v>
      </c>
      <c r="F376">
        <v>29</v>
      </c>
      <c r="G376" t="s">
        <v>211</v>
      </c>
      <c r="H376" t="s">
        <v>72</v>
      </c>
      <c r="I376" t="s">
        <v>236</v>
      </c>
      <c r="J376" t="s">
        <v>237</v>
      </c>
      <c r="K376" t="s">
        <v>82</v>
      </c>
      <c r="L376" t="s">
        <v>238</v>
      </c>
      <c r="M376">
        <v>2</v>
      </c>
      <c r="N376" s="2">
        <v>899</v>
      </c>
      <c r="O376" s="3">
        <v>0.05</v>
      </c>
      <c r="P376" s="2">
        <v>960</v>
      </c>
      <c r="Q376" t="s">
        <v>123</v>
      </c>
      <c r="R376" t="s">
        <v>33</v>
      </c>
      <c r="S376" t="s">
        <v>34</v>
      </c>
      <c r="T376" s="4">
        <v>5</v>
      </c>
      <c r="U376" s="11">
        <f t="shared" si="5"/>
        <v>1798</v>
      </c>
      <c r="V376" s="11">
        <f>tbl_EcommerceSales[[#This Row],[Gross_Sales]]*tbl_EcommerceSales[[#This Row],[Discount]]</f>
        <v>89.9</v>
      </c>
      <c r="W376" s="11">
        <f>tbl_EcommerceSales[[#This Row],[Gross_Sales]]-tbl_EcommerceSales[[#This Row],[Discount_Amount]]</f>
        <v>1708.1</v>
      </c>
      <c r="X376" s="11">
        <f>tbl_EcommerceSales[[#This Row],[Quantity]] * _xlfn.XLOOKUP(tbl_EcommerceSales[[#This Row],[Product_ID]], Product_Master!A:A, Product_Master!F:F)</f>
        <v>960</v>
      </c>
      <c r="Y376" s="11">
        <f>tbl_EcommerceSales[[#This Row],[Net_Revenue]]-tbl_EcommerceSales[[#This Row],[Total_Cost]]</f>
        <v>748.09999999999991</v>
      </c>
      <c r="Z376" s="9">
        <f>IFERROR(#REF!/tbl_EcommerceSales[[#This Row],[Total_Cost]], 0)</f>
        <v>0</v>
      </c>
      <c r="AA376" t="str">
        <f>TEXT(tbl_EcommerceSales[[#This Row],[Order_Date]],"mmm")</f>
        <v>Feb</v>
      </c>
      <c r="AB376">
        <f>YEAR(tbl_EcommerceSales[[#This Row],[Order_Date]])</f>
        <v>2025</v>
      </c>
      <c r="AC376" t="str">
        <f>IF(tbl_EcommerceSales[[#This Row],[Age]]&lt;18,"Under 18",IF(tbl_EcommerceSales[[#This Row],[Age]]&lt;=25,"18-25",IF(tbl_EcommerceSales[[#This Row],[Age]]&lt;=35,"26-35",IF(tbl_EcommerceSales[[#This Row],[Age]]&lt;=45,"36-45",IF(tbl_EcommerceSales[[#This Row],[Age]]&lt;=55,"46-55","56+")))))</f>
        <v>26-35</v>
      </c>
    </row>
    <row r="377" spans="1:29" x14ac:dyDescent="0.35">
      <c r="A377" t="s">
        <v>894</v>
      </c>
      <c r="B377" s="7">
        <v>45699</v>
      </c>
      <c r="C377" t="s">
        <v>895</v>
      </c>
      <c r="D377" t="s">
        <v>159</v>
      </c>
      <c r="E377" t="s">
        <v>25</v>
      </c>
      <c r="F377">
        <v>44</v>
      </c>
      <c r="G377" t="s">
        <v>87</v>
      </c>
      <c r="H377" t="s">
        <v>88</v>
      </c>
      <c r="I377" t="s">
        <v>73</v>
      </c>
      <c r="J377" t="s">
        <v>74</v>
      </c>
      <c r="K377" t="s">
        <v>55</v>
      </c>
      <c r="L377" t="s">
        <v>75</v>
      </c>
      <c r="M377">
        <v>2</v>
      </c>
      <c r="N377" s="2">
        <v>2899</v>
      </c>
      <c r="O377" s="3">
        <v>0</v>
      </c>
      <c r="P377" s="2">
        <v>3400</v>
      </c>
      <c r="Q377" t="s">
        <v>44</v>
      </c>
      <c r="R377" t="s">
        <v>33</v>
      </c>
      <c r="S377" t="s">
        <v>57</v>
      </c>
      <c r="T377" s="4">
        <v>5</v>
      </c>
      <c r="U377" s="11">
        <f t="shared" si="5"/>
        <v>5798</v>
      </c>
      <c r="V377" s="11">
        <f>tbl_EcommerceSales[[#This Row],[Gross_Sales]]*tbl_EcommerceSales[[#This Row],[Discount]]</f>
        <v>0</v>
      </c>
      <c r="W377" s="11">
        <f>tbl_EcommerceSales[[#This Row],[Gross_Sales]]-tbl_EcommerceSales[[#This Row],[Discount_Amount]]</f>
        <v>5798</v>
      </c>
      <c r="X377" s="11">
        <f>tbl_EcommerceSales[[#This Row],[Quantity]] * _xlfn.XLOOKUP(tbl_EcommerceSales[[#This Row],[Product_ID]], Product_Master!A:A, Product_Master!F:F)</f>
        <v>3400</v>
      </c>
      <c r="Y377" s="11">
        <f>tbl_EcommerceSales[[#This Row],[Net_Revenue]]-tbl_EcommerceSales[[#This Row],[Total_Cost]]</f>
        <v>2398</v>
      </c>
      <c r="Z377" s="9">
        <f>IFERROR(#REF!/tbl_EcommerceSales[[#This Row],[Total_Cost]], 0)</f>
        <v>0</v>
      </c>
      <c r="AA377" t="str">
        <f>TEXT(tbl_EcommerceSales[[#This Row],[Order_Date]],"mmm")</f>
        <v>Feb</v>
      </c>
      <c r="AB377">
        <f>YEAR(tbl_EcommerceSales[[#This Row],[Order_Date]])</f>
        <v>2025</v>
      </c>
      <c r="AC377" t="str">
        <f>IF(tbl_EcommerceSales[[#This Row],[Age]]&lt;18,"Under 18",IF(tbl_EcommerceSales[[#This Row],[Age]]&lt;=25,"18-25",IF(tbl_EcommerceSales[[#This Row],[Age]]&lt;=35,"26-35",IF(tbl_EcommerceSales[[#This Row],[Age]]&lt;=45,"36-45",IF(tbl_EcommerceSales[[#This Row],[Age]]&lt;=55,"46-55","56+")))))</f>
        <v>36-45</v>
      </c>
    </row>
    <row r="378" spans="1:29" x14ac:dyDescent="0.35">
      <c r="A378" t="s">
        <v>896</v>
      </c>
      <c r="B378" s="7">
        <v>45699</v>
      </c>
      <c r="C378" t="s">
        <v>897</v>
      </c>
      <c r="D378" t="s">
        <v>254</v>
      </c>
      <c r="E378" t="s">
        <v>48</v>
      </c>
      <c r="F378">
        <v>30</v>
      </c>
      <c r="G378" t="s">
        <v>155</v>
      </c>
      <c r="H378" t="s">
        <v>88</v>
      </c>
      <c r="I378" t="s">
        <v>241</v>
      </c>
      <c r="J378" t="s">
        <v>242</v>
      </c>
      <c r="K378" t="s">
        <v>42</v>
      </c>
      <c r="L378" t="s">
        <v>243</v>
      </c>
      <c r="M378">
        <v>5</v>
      </c>
      <c r="N378" s="2">
        <v>649</v>
      </c>
      <c r="O378" s="3">
        <v>0.1</v>
      </c>
      <c r="P378" s="2">
        <v>1450</v>
      </c>
      <c r="Q378" t="s">
        <v>32</v>
      </c>
      <c r="R378" t="s">
        <v>33</v>
      </c>
      <c r="S378" t="s">
        <v>34</v>
      </c>
      <c r="T378" s="4">
        <v>3</v>
      </c>
      <c r="U378" s="11">
        <f t="shared" si="5"/>
        <v>3245</v>
      </c>
      <c r="V378" s="11">
        <f>tbl_EcommerceSales[[#This Row],[Gross_Sales]]*tbl_EcommerceSales[[#This Row],[Discount]]</f>
        <v>324.5</v>
      </c>
      <c r="W378" s="11">
        <f>tbl_EcommerceSales[[#This Row],[Gross_Sales]]-tbl_EcommerceSales[[#This Row],[Discount_Amount]]</f>
        <v>2920.5</v>
      </c>
      <c r="X378" s="11">
        <f>tbl_EcommerceSales[[#This Row],[Quantity]] * _xlfn.XLOOKUP(tbl_EcommerceSales[[#This Row],[Product_ID]], Product_Master!A:A, Product_Master!F:F)</f>
        <v>1450</v>
      </c>
      <c r="Y378" s="11">
        <f>tbl_EcommerceSales[[#This Row],[Net_Revenue]]-tbl_EcommerceSales[[#This Row],[Total_Cost]]</f>
        <v>1470.5</v>
      </c>
      <c r="Z378" s="9">
        <f>IFERROR(#REF!/tbl_EcommerceSales[[#This Row],[Total_Cost]], 0)</f>
        <v>0</v>
      </c>
      <c r="AA378" t="str">
        <f>TEXT(tbl_EcommerceSales[[#This Row],[Order_Date]],"mmm")</f>
        <v>Feb</v>
      </c>
      <c r="AB378">
        <f>YEAR(tbl_EcommerceSales[[#This Row],[Order_Date]])</f>
        <v>2025</v>
      </c>
      <c r="AC378" t="str">
        <f>IF(tbl_EcommerceSales[[#This Row],[Age]]&lt;18,"Under 18",IF(tbl_EcommerceSales[[#This Row],[Age]]&lt;=25,"18-25",IF(tbl_EcommerceSales[[#This Row],[Age]]&lt;=35,"26-35",IF(tbl_EcommerceSales[[#This Row],[Age]]&lt;=45,"36-45",IF(tbl_EcommerceSales[[#This Row],[Age]]&lt;=55,"46-55","56+")))))</f>
        <v>26-35</v>
      </c>
    </row>
    <row r="379" spans="1:29" x14ac:dyDescent="0.35">
      <c r="A379" t="s">
        <v>898</v>
      </c>
      <c r="B379" s="7">
        <v>45699</v>
      </c>
      <c r="C379" t="s">
        <v>899</v>
      </c>
      <c r="D379" t="s">
        <v>205</v>
      </c>
      <c r="E379" t="s">
        <v>48</v>
      </c>
      <c r="F379">
        <v>41</v>
      </c>
      <c r="G379" t="s">
        <v>103</v>
      </c>
      <c r="H379" t="s">
        <v>27</v>
      </c>
      <c r="I379" t="s">
        <v>517</v>
      </c>
      <c r="J379" t="s">
        <v>518</v>
      </c>
      <c r="K379" t="s">
        <v>30</v>
      </c>
      <c r="L379" t="s">
        <v>278</v>
      </c>
      <c r="M379">
        <v>2</v>
      </c>
      <c r="N379" s="2">
        <v>1299</v>
      </c>
      <c r="O379" s="3">
        <v>0</v>
      </c>
      <c r="P379" s="2">
        <v>1380</v>
      </c>
      <c r="Q379" t="s">
        <v>76</v>
      </c>
      <c r="R379" t="s">
        <v>33</v>
      </c>
      <c r="S379" t="s">
        <v>57</v>
      </c>
      <c r="T379" s="4">
        <v>5</v>
      </c>
      <c r="U379" s="11">
        <f t="shared" si="5"/>
        <v>2598</v>
      </c>
      <c r="V379" s="11">
        <f>tbl_EcommerceSales[[#This Row],[Gross_Sales]]*tbl_EcommerceSales[[#This Row],[Discount]]</f>
        <v>0</v>
      </c>
      <c r="W379" s="11">
        <f>tbl_EcommerceSales[[#This Row],[Gross_Sales]]-tbl_EcommerceSales[[#This Row],[Discount_Amount]]</f>
        <v>2598</v>
      </c>
      <c r="X379" s="11">
        <f>tbl_EcommerceSales[[#This Row],[Quantity]] * _xlfn.XLOOKUP(tbl_EcommerceSales[[#This Row],[Product_ID]], Product_Master!A:A, Product_Master!F:F)</f>
        <v>1380</v>
      </c>
      <c r="Y379" s="11">
        <f>tbl_EcommerceSales[[#This Row],[Net_Revenue]]-tbl_EcommerceSales[[#This Row],[Total_Cost]]</f>
        <v>1218</v>
      </c>
      <c r="Z379" s="9">
        <f>IFERROR(#REF!/tbl_EcommerceSales[[#This Row],[Total_Cost]], 0)</f>
        <v>0</v>
      </c>
      <c r="AA379" t="str">
        <f>TEXT(tbl_EcommerceSales[[#This Row],[Order_Date]],"mmm")</f>
        <v>Feb</v>
      </c>
      <c r="AB379">
        <f>YEAR(tbl_EcommerceSales[[#This Row],[Order_Date]])</f>
        <v>2025</v>
      </c>
      <c r="AC379" t="str">
        <f>IF(tbl_EcommerceSales[[#This Row],[Age]]&lt;18,"Under 18",IF(tbl_EcommerceSales[[#This Row],[Age]]&lt;=25,"18-25",IF(tbl_EcommerceSales[[#This Row],[Age]]&lt;=35,"26-35",IF(tbl_EcommerceSales[[#This Row],[Age]]&lt;=45,"36-45",IF(tbl_EcommerceSales[[#This Row],[Age]]&lt;=55,"46-55","56+")))))</f>
        <v>36-45</v>
      </c>
    </row>
    <row r="380" spans="1:29" x14ac:dyDescent="0.35">
      <c r="A380" t="s">
        <v>900</v>
      </c>
      <c r="B380" s="7">
        <v>45699</v>
      </c>
      <c r="C380" t="s">
        <v>776</v>
      </c>
      <c r="D380" t="s">
        <v>79</v>
      </c>
      <c r="E380" t="s">
        <v>48</v>
      </c>
      <c r="F380">
        <v>40</v>
      </c>
      <c r="G380" t="s">
        <v>38</v>
      </c>
      <c r="H380" t="s">
        <v>39</v>
      </c>
      <c r="I380" t="s">
        <v>89</v>
      </c>
      <c r="J380" t="s">
        <v>90</v>
      </c>
      <c r="K380" t="s">
        <v>91</v>
      </c>
      <c r="L380" t="s">
        <v>92</v>
      </c>
      <c r="M380">
        <v>2</v>
      </c>
      <c r="N380" s="2">
        <v>599</v>
      </c>
      <c r="O380" s="3">
        <v>0</v>
      </c>
      <c r="P380" s="2">
        <v>520</v>
      </c>
      <c r="Q380" t="s">
        <v>156</v>
      </c>
      <c r="R380" t="s">
        <v>33</v>
      </c>
      <c r="S380" t="s">
        <v>34</v>
      </c>
      <c r="T380" s="4">
        <v>5</v>
      </c>
      <c r="U380" s="11">
        <f t="shared" si="5"/>
        <v>1198</v>
      </c>
      <c r="V380" s="11">
        <f>tbl_EcommerceSales[[#This Row],[Gross_Sales]]*tbl_EcommerceSales[[#This Row],[Discount]]</f>
        <v>0</v>
      </c>
      <c r="W380" s="11">
        <f>tbl_EcommerceSales[[#This Row],[Gross_Sales]]-tbl_EcommerceSales[[#This Row],[Discount_Amount]]</f>
        <v>1198</v>
      </c>
      <c r="X380" s="11">
        <f>tbl_EcommerceSales[[#This Row],[Quantity]] * _xlfn.XLOOKUP(tbl_EcommerceSales[[#This Row],[Product_ID]], Product_Master!A:A, Product_Master!F:F)</f>
        <v>520</v>
      </c>
      <c r="Y380" s="11">
        <f>tbl_EcommerceSales[[#This Row],[Net_Revenue]]-tbl_EcommerceSales[[#This Row],[Total_Cost]]</f>
        <v>678</v>
      </c>
      <c r="Z380" s="9">
        <f>IFERROR(#REF!/tbl_EcommerceSales[[#This Row],[Total_Cost]], 0)</f>
        <v>0</v>
      </c>
      <c r="AA380" t="str">
        <f>TEXT(tbl_EcommerceSales[[#This Row],[Order_Date]],"mmm")</f>
        <v>Feb</v>
      </c>
      <c r="AB380">
        <f>YEAR(tbl_EcommerceSales[[#This Row],[Order_Date]])</f>
        <v>2025</v>
      </c>
      <c r="AC380" t="str">
        <f>IF(tbl_EcommerceSales[[#This Row],[Age]]&lt;18,"Under 18",IF(tbl_EcommerceSales[[#This Row],[Age]]&lt;=25,"18-25",IF(tbl_EcommerceSales[[#This Row],[Age]]&lt;=35,"26-35",IF(tbl_EcommerceSales[[#This Row],[Age]]&lt;=45,"36-45",IF(tbl_EcommerceSales[[#This Row],[Age]]&lt;=55,"46-55","56+")))))</f>
        <v>36-45</v>
      </c>
    </row>
    <row r="381" spans="1:29" x14ac:dyDescent="0.35">
      <c r="A381" t="s">
        <v>901</v>
      </c>
      <c r="B381" s="7">
        <v>45699</v>
      </c>
      <c r="C381" t="s">
        <v>226</v>
      </c>
      <c r="D381" t="s">
        <v>227</v>
      </c>
      <c r="E381" t="s">
        <v>25</v>
      </c>
      <c r="F381">
        <v>41</v>
      </c>
      <c r="G381" t="s">
        <v>38</v>
      </c>
      <c r="H381" t="s">
        <v>39</v>
      </c>
      <c r="I381" t="s">
        <v>160</v>
      </c>
      <c r="J381" t="s">
        <v>161</v>
      </c>
      <c r="K381" t="s">
        <v>91</v>
      </c>
      <c r="L381" t="s">
        <v>133</v>
      </c>
      <c r="M381">
        <v>1</v>
      </c>
      <c r="N381" s="2">
        <v>1099</v>
      </c>
      <c r="O381" s="3">
        <v>0.15</v>
      </c>
      <c r="P381" s="2">
        <v>520</v>
      </c>
      <c r="Q381" t="s">
        <v>156</v>
      </c>
      <c r="R381" t="s">
        <v>33</v>
      </c>
      <c r="S381" t="s">
        <v>34</v>
      </c>
      <c r="T381" s="4">
        <v>1</v>
      </c>
      <c r="U381" s="11">
        <f t="shared" si="5"/>
        <v>1099</v>
      </c>
      <c r="V381" s="11">
        <f>tbl_EcommerceSales[[#This Row],[Gross_Sales]]*tbl_EcommerceSales[[#This Row],[Discount]]</f>
        <v>164.85</v>
      </c>
      <c r="W381" s="11">
        <f>tbl_EcommerceSales[[#This Row],[Gross_Sales]]-tbl_EcommerceSales[[#This Row],[Discount_Amount]]</f>
        <v>934.15</v>
      </c>
      <c r="X381" s="11">
        <f>tbl_EcommerceSales[[#This Row],[Quantity]] * _xlfn.XLOOKUP(tbl_EcommerceSales[[#This Row],[Product_ID]], Product_Master!A:A, Product_Master!F:F)</f>
        <v>520</v>
      </c>
      <c r="Y381" s="11">
        <f>tbl_EcommerceSales[[#This Row],[Net_Revenue]]-tbl_EcommerceSales[[#This Row],[Total_Cost]]</f>
        <v>414.15</v>
      </c>
      <c r="Z381" s="9">
        <f>IFERROR(#REF!/tbl_EcommerceSales[[#This Row],[Total_Cost]], 0)</f>
        <v>0</v>
      </c>
      <c r="AA381" t="str">
        <f>TEXT(tbl_EcommerceSales[[#This Row],[Order_Date]],"mmm")</f>
        <v>Feb</v>
      </c>
      <c r="AB381">
        <f>YEAR(tbl_EcommerceSales[[#This Row],[Order_Date]])</f>
        <v>2025</v>
      </c>
      <c r="AC381" t="str">
        <f>IF(tbl_EcommerceSales[[#This Row],[Age]]&lt;18,"Under 18",IF(tbl_EcommerceSales[[#This Row],[Age]]&lt;=25,"18-25",IF(tbl_EcommerceSales[[#This Row],[Age]]&lt;=35,"26-35",IF(tbl_EcommerceSales[[#This Row],[Age]]&lt;=45,"36-45",IF(tbl_EcommerceSales[[#This Row],[Age]]&lt;=55,"46-55","56+")))))</f>
        <v>36-45</v>
      </c>
    </row>
    <row r="382" spans="1:29" x14ac:dyDescent="0.35">
      <c r="A382" t="s">
        <v>902</v>
      </c>
      <c r="B382" s="7">
        <v>45700</v>
      </c>
      <c r="C382" t="s">
        <v>903</v>
      </c>
      <c r="D382" t="s">
        <v>195</v>
      </c>
      <c r="E382" t="s">
        <v>25</v>
      </c>
      <c r="F382">
        <v>33</v>
      </c>
      <c r="G382" t="s">
        <v>211</v>
      </c>
      <c r="H382" t="s">
        <v>72</v>
      </c>
      <c r="I382" t="s">
        <v>73</v>
      </c>
      <c r="J382" t="s">
        <v>74</v>
      </c>
      <c r="K382" t="s">
        <v>55</v>
      </c>
      <c r="L382" t="s">
        <v>75</v>
      </c>
      <c r="M382">
        <v>2</v>
      </c>
      <c r="N382" s="2">
        <v>2899</v>
      </c>
      <c r="O382" s="3">
        <v>0.05</v>
      </c>
      <c r="P382" s="2">
        <v>3400</v>
      </c>
      <c r="Q382" t="s">
        <v>32</v>
      </c>
      <c r="R382" t="s">
        <v>33</v>
      </c>
      <c r="S382" t="s">
        <v>34</v>
      </c>
      <c r="T382" s="4">
        <v>4</v>
      </c>
      <c r="U382" s="11">
        <f t="shared" si="5"/>
        <v>5798</v>
      </c>
      <c r="V382" s="11">
        <f>tbl_EcommerceSales[[#This Row],[Gross_Sales]]*tbl_EcommerceSales[[#This Row],[Discount]]</f>
        <v>289.90000000000003</v>
      </c>
      <c r="W382" s="11">
        <f>tbl_EcommerceSales[[#This Row],[Gross_Sales]]-tbl_EcommerceSales[[#This Row],[Discount_Amount]]</f>
        <v>5508.1</v>
      </c>
      <c r="X382" s="11">
        <f>tbl_EcommerceSales[[#This Row],[Quantity]] * _xlfn.XLOOKUP(tbl_EcommerceSales[[#This Row],[Product_ID]], Product_Master!A:A, Product_Master!F:F)</f>
        <v>3400</v>
      </c>
      <c r="Y382" s="11">
        <f>tbl_EcommerceSales[[#This Row],[Net_Revenue]]-tbl_EcommerceSales[[#This Row],[Total_Cost]]</f>
        <v>2108.1000000000004</v>
      </c>
      <c r="Z382" s="9">
        <f>IFERROR(#REF!/tbl_EcommerceSales[[#This Row],[Total_Cost]], 0)</f>
        <v>0</v>
      </c>
      <c r="AA382" t="str">
        <f>TEXT(tbl_EcommerceSales[[#This Row],[Order_Date]],"mmm")</f>
        <v>Feb</v>
      </c>
      <c r="AB382">
        <f>YEAR(tbl_EcommerceSales[[#This Row],[Order_Date]])</f>
        <v>2025</v>
      </c>
      <c r="AC382" t="str">
        <f>IF(tbl_EcommerceSales[[#This Row],[Age]]&lt;18,"Under 18",IF(tbl_EcommerceSales[[#This Row],[Age]]&lt;=25,"18-25",IF(tbl_EcommerceSales[[#This Row],[Age]]&lt;=35,"26-35",IF(tbl_EcommerceSales[[#This Row],[Age]]&lt;=45,"36-45",IF(tbl_EcommerceSales[[#This Row],[Age]]&lt;=55,"46-55","56+")))))</f>
        <v>26-35</v>
      </c>
    </row>
    <row r="383" spans="1:29" x14ac:dyDescent="0.35">
      <c r="A383" t="s">
        <v>904</v>
      </c>
      <c r="B383" s="7">
        <v>45700</v>
      </c>
      <c r="C383" t="s">
        <v>905</v>
      </c>
      <c r="D383" t="s">
        <v>130</v>
      </c>
      <c r="E383" t="s">
        <v>48</v>
      </c>
      <c r="F383">
        <v>31</v>
      </c>
      <c r="G383" t="s">
        <v>52</v>
      </c>
      <c r="H383" t="s">
        <v>27</v>
      </c>
      <c r="I383" t="s">
        <v>73</v>
      </c>
      <c r="J383" t="s">
        <v>74</v>
      </c>
      <c r="K383" t="s">
        <v>55</v>
      </c>
      <c r="L383" t="s">
        <v>75</v>
      </c>
      <c r="M383">
        <v>2</v>
      </c>
      <c r="N383" s="2">
        <v>2899</v>
      </c>
      <c r="O383" s="3">
        <v>0.05</v>
      </c>
      <c r="P383" s="2">
        <v>3400</v>
      </c>
      <c r="Q383" t="s">
        <v>76</v>
      </c>
      <c r="R383" t="s">
        <v>33</v>
      </c>
      <c r="S383" t="s">
        <v>34</v>
      </c>
      <c r="T383" s="4">
        <v>4</v>
      </c>
      <c r="U383" s="11">
        <f t="shared" si="5"/>
        <v>5798</v>
      </c>
      <c r="V383" s="11">
        <f>tbl_EcommerceSales[[#This Row],[Gross_Sales]]*tbl_EcommerceSales[[#This Row],[Discount]]</f>
        <v>289.90000000000003</v>
      </c>
      <c r="W383" s="11">
        <f>tbl_EcommerceSales[[#This Row],[Gross_Sales]]-tbl_EcommerceSales[[#This Row],[Discount_Amount]]</f>
        <v>5508.1</v>
      </c>
      <c r="X383" s="11">
        <f>tbl_EcommerceSales[[#This Row],[Quantity]] * _xlfn.XLOOKUP(tbl_EcommerceSales[[#This Row],[Product_ID]], Product_Master!A:A, Product_Master!F:F)</f>
        <v>3400</v>
      </c>
      <c r="Y383" s="11">
        <f>tbl_EcommerceSales[[#This Row],[Net_Revenue]]-tbl_EcommerceSales[[#This Row],[Total_Cost]]</f>
        <v>2108.1000000000004</v>
      </c>
      <c r="Z383" s="9">
        <f>IFERROR(#REF!/tbl_EcommerceSales[[#This Row],[Total_Cost]], 0)</f>
        <v>0</v>
      </c>
      <c r="AA383" t="str">
        <f>TEXT(tbl_EcommerceSales[[#This Row],[Order_Date]],"mmm")</f>
        <v>Feb</v>
      </c>
      <c r="AB383">
        <f>YEAR(tbl_EcommerceSales[[#This Row],[Order_Date]])</f>
        <v>2025</v>
      </c>
      <c r="AC383" t="str">
        <f>IF(tbl_EcommerceSales[[#This Row],[Age]]&lt;18,"Under 18",IF(tbl_EcommerceSales[[#This Row],[Age]]&lt;=25,"18-25",IF(tbl_EcommerceSales[[#This Row],[Age]]&lt;=35,"26-35",IF(tbl_EcommerceSales[[#This Row],[Age]]&lt;=45,"36-45",IF(tbl_EcommerceSales[[#This Row],[Age]]&lt;=55,"46-55","56+")))))</f>
        <v>26-35</v>
      </c>
    </row>
    <row r="384" spans="1:29" x14ac:dyDescent="0.35">
      <c r="A384" t="s">
        <v>906</v>
      </c>
      <c r="B384" s="7">
        <v>45700</v>
      </c>
      <c r="C384" t="s">
        <v>907</v>
      </c>
      <c r="D384" t="s">
        <v>130</v>
      </c>
      <c r="E384" t="s">
        <v>25</v>
      </c>
      <c r="F384">
        <v>22</v>
      </c>
      <c r="G384" t="s">
        <v>211</v>
      </c>
      <c r="H384" t="s">
        <v>72</v>
      </c>
      <c r="I384" t="s">
        <v>200</v>
      </c>
      <c r="J384" t="s">
        <v>201</v>
      </c>
      <c r="K384" t="s">
        <v>91</v>
      </c>
      <c r="L384" t="s">
        <v>202</v>
      </c>
      <c r="M384">
        <v>1</v>
      </c>
      <c r="N384" s="2">
        <v>899</v>
      </c>
      <c r="O384" s="3">
        <v>0.15</v>
      </c>
      <c r="P384" s="2">
        <v>420</v>
      </c>
      <c r="Q384" t="s">
        <v>32</v>
      </c>
      <c r="R384" t="s">
        <v>33</v>
      </c>
      <c r="S384" t="s">
        <v>34</v>
      </c>
      <c r="T384" s="4">
        <v>5</v>
      </c>
      <c r="U384" s="11">
        <f t="shared" si="5"/>
        <v>899</v>
      </c>
      <c r="V384" s="11">
        <f>tbl_EcommerceSales[[#This Row],[Gross_Sales]]*tbl_EcommerceSales[[#This Row],[Discount]]</f>
        <v>134.85</v>
      </c>
      <c r="W384" s="11">
        <f>tbl_EcommerceSales[[#This Row],[Gross_Sales]]-tbl_EcommerceSales[[#This Row],[Discount_Amount]]</f>
        <v>764.15</v>
      </c>
      <c r="X384" s="11">
        <f>tbl_EcommerceSales[[#This Row],[Quantity]] * _xlfn.XLOOKUP(tbl_EcommerceSales[[#This Row],[Product_ID]], Product_Master!A:A, Product_Master!F:F)</f>
        <v>420</v>
      </c>
      <c r="Y384" s="11">
        <f>tbl_EcommerceSales[[#This Row],[Net_Revenue]]-tbl_EcommerceSales[[#This Row],[Total_Cost]]</f>
        <v>344.15</v>
      </c>
      <c r="Z384" s="9">
        <f>IFERROR(#REF!/tbl_EcommerceSales[[#This Row],[Total_Cost]], 0)</f>
        <v>0</v>
      </c>
      <c r="AA384" t="str">
        <f>TEXT(tbl_EcommerceSales[[#This Row],[Order_Date]],"mmm")</f>
        <v>Feb</v>
      </c>
      <c r="AB384">
        <f>YEAR(tbl_EcommerceSales[[#This Row],[Order_Date]])</f>
        <v>2025</v>
      </c>
      <c r="AC384" t="str">
        <f>IF(tbl_EcommerceSales[[#This Row],[Age]]&lt;18,"Under 18",IF(tbl_EcommerceSales[[#This Row],[Age]]&lt;=25,"18-25",IF(tbl_EcommerceSales[[#This Row],[Age]]&lt;=35,"26-35",IF(tbl_EcommerceSales[[#This Row],[Age]]&lt;=45,"36-45",IF(tbl_EcommerceSales[[#This Row],[Age]]&lt;=55,"46-55","56+")))))</f>
        <v>18-25</v>
      </c>
    </row>
    <row r="385" spans="1:29" x14ac:dyDescent="0.35">
      <c r="A385" t="s">
        <v>908</v>
      </c>
      <c r="B385" s="7">
        <v>45700</v>
      </c>
      <c r="C385" t="s">
        <v>909</v>
      </c>
      <c r="D385" t="s">
        <v>24</v>
      </c>
      <c r="E385" t="s">
        <v>25</v>
      </c>
      <c r="F385">
        <v>29</v>
      </c>
      <c r="G385" t="s">
        <v>152</v>
      </c>
      <c r="H385" t="s">
        <v>72</v>
      </c>
      <c r="I385" t="s">
        <v>117</v>
      </c>
      <c r="J385" t="s">
        <v>118</v>
      </c>
      <c r="K385" t="s">
        <v>82</v>
      </c>
      <c r="L385" t="s">
        <v>119</v>
      </c>
      <c r="M385">
        <v>3</v>
      </c>
      <c r="N385" s="2">
        <v>3299</v>
      </c>
      <c r="O385" s="3">
        <v>0.2</v>
      </c>
      <c r="P385" s="2">
        <v>6300</v>
      </c>
      <c r="Q385" t="s">
        <v>44</v>
      </c>
      <c r="R385" t="s">
        <v>33</v>
      </c>
      <c r="S385" t="s">
        <v>34</v>
      </c>
      <c r="T385" s="4">
        <v>5</v>
      </c>
      <c r="U385" s="11">
        <f t="shared" si="5"/>
        <v>9897</v>
      </c>
      <c r="V385" s="11">
        <f>tbl_EcommerceSales[[#This Row],[Gross_Sales]]*tbl_EcommerceSales[[#This Row],[Discount]]</f>
        <v>1979.4</v>
      </c>
      <c r="W385" s="11">
        <f>tbl_EcommerceSales[[#This Row],[Gross_Sales]]-tbl_EcommerceSales[[#This Row],[Discount_Amount]]</f>
        <v>7917.6</v>
      </c>
      <c r="X385" s="11">
        <f>tbl_EcommerceSales[[#This Row],[Quantity]] * _xlfn.XLOOKUP(tbl_EcommerceSales[[#This Row],[Product_ID]], Product_Master!A:A, Product_Master!F:F)</f>
        <v>6300</v>
      </c>
      <c r="Y385" s="11">
        <f>tbl_EcommerceSales[[#This Row],[Net_Revenue]]-tbl_EcommerceSales[[#This Row],[Total_Cost]]</f>
        <v>1617.6000000000004</v>
      </c>
      <c r="Z385" s="9">
        <f>IFERROR(#REF!/tbl_EcommerceSales[[#This Row],[Total_Cost]], 0)</f>
        <v>0</v>
      </c>
      <c r="AA385" t="str">
        <f>TEXT(tbl_EcommerceSales[[#This Row],[Order_Date]],"mmm")</f>
        <v>Feb</v>
      </c>
      <c r="AB385">
        <f>YEAR(tbl_EcommerceSales[[#This Row],[Order_Date]])</f>
        <v>2025</v>
      </c>
      <c r="AC385" t="str">
        <f>IF(tbl_EcommerceSales[[#This Row],[Age]]&lt;18,"Under 18",IF(tbl_EcommerceSales[[#This Row],[Age]]&lt;=25,"18-25",IF(tbl_EcommerceSales[[#This Row],[Age]]&lt;=35,"26-35",IF(tbl_EcommerceSales[[#This Row],[Age]]&lt;=45,"36-45",IF(tbl_EcommerceSales[[#This Row],[Age]]&lt;=55,"46-55","56+")))))</f>
        <v>26-35</v>
      </c>
    </row>
    <row r="386" spans="1:29" x14ac:dyDescent="0.35">
      <c r="A386" t="s">
        <v>910</v>
      </c>
      <c r="B386" s="7">
        <v>45700</v>
      </c>
      <c r="C386" t="s">
        <v>911</v>
      </c>
      <c r="D386" t="s">
        <v>342</v>
      </c>
      <c r="E386" t="s">
        <v>25</v>
      </c>
      <c r="F386">
        <v>31</v>
      </c>
      <c r="G386" t="s">
        <v>71</v>
      </c>
      <c r="H386" t="s">
        <v>72</v>
      </c>
      <c r="I386" t="s">
        <v>212</v>
      </c>
      <c r="J386" t="s">
        <v>213</v>
      </c>
      <c r="K386" t="s">
        <v>177</v>
      </c>
      <c r="L386" t="s">
        <v>178</v>
      </c>
      <c r="M386">
        <v>1</v>
      </c>
      <c r="N386" s="2">
        <v>2499</v>
      </c>
      <c r="O386" s="3">
        <v>0.25</v>
      </c>
      <c r="P386" s="2">
        <v>1450</v>
      </c>
      <c r="Q386" t="s">
        <v>123</v>
      </c>
      <c r="R386" t="s">
        <v>33</v>
      </c>
      <c r="S386" t="s">
        <v>57</v>
      </c>
      <c r="T386" s="4">
        <v>5</v>
      </c>
      <c r="U386" s="11">
        <f t="shared" ref="U386:U449" si="6">M386*N386</f>
        <v>2499</v>
      </c>
      <c r="V386" s="11">
        <f>tbl_EcommerceSales[[#This Row],[Gross_Sales]]*tbl_EcommerceSales[[#This Row],[Discount]]</f>
        <v>624.75</v>
      </c>
      <c r="W386" s="11">
        <f>tbl_EcommerceSales[[#This Row],[Gross_Sales]]-tbl_EcommerceSales[[#This Row],[Discount_Amount]]</f>
        <v>1874.25</v>
      </c>
      <c r="X386" s="11">
        <f>tbl_EcommerceSales[[#This Row],[Quantity]] * _xlfn.XLOOKUP(tbl_EcommerceSales[[#This Row],[Product_ID]], Product_Master!A:A, Product_Master!F:F)</f>
        <v>1450</v>
      </c>
      <c r="Y386" s="11">
        <f>tbl_EcommerceSales[[#This Row],[Net_Revenue]]-tbl_EcommerceSales[[#This Row],[Total_Cost]]</f>
        <v>424.25</v>
      </c>
      <c r="Z386" s="9">
        <f>IFERROR(#REF!/tbl_EcommerceSales[[#This Row],[Total_Cost]], 0)</f>
        <v>0</v>
      </c>
      <c r="AA386" t="str">
        <f>TEXT(tbl_EcommerceSales[[#This Row],[Order_Date]],"mmm")</f>
        <v>Feb</v>
      </c>
      <c r="AB386">
        <f>YEAR(tbl_EcommerceSales[[#This Row],[Order_Date]])</f>
        <v>2025</v>
      </c>
      <c r="AC386" t="str">
        <f>IF(tbl_EcommerceSales[[#This Row],[Age]]&lt;18,"Under 18",IF(tbl_EcommerceSales[[#This Row],[Age]]&lt;=25,"18-25",IF(tbl_EcommerceSales[[#This Row],[Age]]&lt;=35,"26-35",IF(tbl_EcommerceSales[[#This Row],[Age]]&lt;=45,"36-45",IF(tbl_EcommerceSales[[#This Row],[Age]]&lt;=55,"46-55","56+")))))</f>
        <v>26-35</v>
      </c>
    </row>
    <row r="387" spans="1:29" x14ac:dyDescent="0.35">
      <c r="A387" t="s">
        <v>912</v>
      </c>
      <c r="B387" s="7">
        <v>45700</v>
      </c>
      <c r="C387" t="s">
        <v>913</v>
      </c>
      <c r="D387" t="s">
        <v>148</v>
      </c>
      <c r="E387" t="s">
        <v>48</v>
      </c>
      <c r="F387">
        <v>39</v>
      </c>
      <c r="G387" t="s">
        <v>142</v>
      </c>
      <c r="H387" t="s">
        <v>88</v>
      </c>
      <c r="I387" t="s">
        <v>517</v>
      </c>
      <c r="J387" t="s">
        <v>518</v>
      </c>
      <c r="K387" t="s">
        <v>30</v>
      </c>
      <c r="L387" t="s">
        <v>278</v>
      </c>
      <c r="M387">
        <v>1</v>
      </c>
      <c r="N387" s="2">
        <v>1299</v>
      </c>
      <c r="O387" s="3">
        <v>0.1</v>
      </c>
      <c r="P387" s="2">
        <v>690</v>
      </c>
      <c r="Q387" t="s">
        <v>32</v>
      </c>
      <c r="R387" t="s">
        <v>33</v>
      </c>
      <c r="S387" t="s">
        <v>34</v>
      </c>
      <c r="T387" s="4">
        <v>3</v>
      </c>
      <c r="U387" s="11">
        <f t="shared" si="6"/>
        <v>1299</v>
      </c>
      <c r="V387" s="11">
        <f>tbl_EcommerceSales[[#This Row],[Gross_Sales]]*tbl_EcommerceSales[[#This Row],[Discount]]</f>
        <v>129.9</v>
      </c>
      <c r="W387" s="11">
        <f>tbl_EcommerceSales[[#This Row],[Gross_Sales]]-tbl_EcommerceSales[[#This Row],[Discount_Amount]]</f>
        <v>1169.0999999999999</v>
      </c>
      <c r="X387" s="11">
        <f>tbl_EcommerceSales[[#This Row],[Quantity]] * _xlfn.XLOOKUP(tbl_EcommerceSales[[#This Row],[Product_ID]], Product_Master!A:A, Product_Master!F:F)</f>
        <v>690</v>
      </c>
      <c r="Y387" s="11">
        <f>tbl_EcommerceSales[[#This Row],[Net_Revenue]]-tbl_EcommerceSales[[#This Row],[Total_Cost]]</f>
        <v>479.09999999999991</v>
      </c>
      <c r="Z387" s="9">
        <f>IFERROR(#REF!/tbl_EcommerceSales[[#This Row],[Total_Cost]], 0)</f>
        <v>0</v>
      </c>
      <c r="AA387" t="str">
        <f>TEXT(tbl_EcommerceSales[[#This Row],[Order_Date]],"mmm")</f>
        <v>Feb</v>
      </c>
      <c r="AB387">
        <f>YEAR(tbl_EcommerceSales[[#This Row],[Order_Date]])</f>
        <v>2025</v>
      </c>
      <c r="AC387" t="str">
        <f>IF(tbl_EcommerceSales[[#This Row],[Age]]&lt;18,"Under 18",IF(tbl_EcommerceSales[[#This Row],[Age]]&lt;=25,"18-25",IF(tbl_EcommerceSales[[#This Row],[Age]]&lt;=35,"26-35",IF(tbl_EcommerceSales[[#This Row],[Age]]&lt;=45,"36-45",IF(tbl_EcommerceSales[[#This Row],[Age]]&lt;=55,"46-55","56+")))))</f>
        <v>36-45</v>
      </c>
    </row>
    <row r="388" spans="1:29" x14ac:dyDescent="0.35">
      <c r="A388" t="s">
        <v>914</v>
      </c>
      <c r="B388" s="7">
        <v>45700</v>
      </c>
      <c r="C388" t="s">
        <v>915</v>
      </c>
      <c r="D388" t="s">
        <v>47</v>
      </c>
      <c r="E388" t="s">
        <v>48</v>
      </c>
      <c r="F388">
        <v>39</v>
      </c>
      <c r="G388" t="s">
        <v>87</v>
      </c>
      <c r="H388" t="s">
        <v>88</v>
      </c>
      <c r="I388" t="s">
        <v>40</v>
      </c>
      <c r="J388" t="s">
        <v>41</v>
      </c>
      <c r="K388" t="s">
        <v>42</v>
      </c>
      <c r="L388" t="s">
        <v>43</v>
      </c>
      <c r="M388">
        <v>4</v>
      </c>
      <c r="N388" s="2">
        <v>699</v>
      </c>
      <c r="O388" s="3">
        <v>0.15</v>
      </c>
      <c r="P388" s="2">
        <v>1240</v>
      </c>
      <c r="Q388" t="s">
        <v>44</v>
      </c>
      <c r="R388" t="s">
        <v>33</v>
      </c>
      <c r="S388" t="s">
        <v>34</v>
      </c>
      <c r="T388" s="4">
        <v>4</v>
      </c>
      <c r="U388" s="11">
        <f t="shared" si="6"/>
        <v>2796</v>
      </c>
      <c r="V388" s="11">
        <f>tbl_EcommerceSales[[#This Row],[Gross_Sales]]*tbl_EcommerceSales[[#This Row],[Discount]]</f>
        <v>419.4</v>
      </c>
      <c r="W388" s="11">
        <f>tbl_EcommerceSales[[#This Row],[Gross_Sales]]-tbl_EcommerceSales[[#This Row],[Discount_Amount]]</f>
        <v>2376.6</v>
      </c>
      <c r="X388" s="11">
        <f>tbl_EcommerceSales[[#This Row],[Quantity]] * _xlfn.XLOOKUP(tbl_EcommerceSales[[#This Row],[Product_ID]], Product_Master!A:A, Product_Master!F:F)</f>
        <v>1240</v>
      </c>
      <c r="Y388" s="11">
        <f>tbl_EcommerceSales[[#This Row],[Net_Revenue]]-tbl_EcommerceSales[[#This Row],[Total_Cost]]</f>
        <v>1136.5999999999999</v>
      </c>
      <c r="Z388" s="9">
        <f>IFERROR(#REF!/tbl_EcommerceSales[[#This Row],[Total_Cost]], 0)</f>
        <v>0</v>
      </c>
      <c r="AA388" t="str">
        <f>TEXT(tbl_EcommerceSales[[#This Row],[Order_Date]],"mmm")</f>
        <v>Feb</v>
      </c>
      <c r="AB388">
        <f>YEAR(tbl_EcommerceSales[[#This Row],[Order_Date]])</f>
        <v>2025</v>
      </c>
      <c r="AC388" t="str">
        <f>IF(tbl_EcommerceSales[[#This Row],[Age]]&lt;18,"Under 18",IF(tbl_EcommerceSales[[#This Row],[Age]]&lt;=25,"18-25",IF(tbl_EcommerceSales[[#This Row],[Age]]&lt;=35,"26-35",IF(tbl_EcommerceSales[[#This Row],[Age]]&lt;=45,"36-45",IF(tbl_EcommerceSales[[#This Row],[Age]]&lt;=55,"46-55","56+")))))</f>
        <v>36-45</v>
      </c>
    </row>
    <row r="389" spans="1:29" x14ac:dyDescent="0.35">
      <c r="A389" t="s">
        <v>916</v>
      </c>
      <c r="B389" s="7">
        <v>45700</v>
      </c>
      <c r="C389" t="s">
        <v>917</v>
      </c>
      <c r="D389" t="s">
        <v>86</v>
      </c>
      <c r="E389" t="s">
        <v>48</v>
      </c>
      <c r="F389">
        <v>47</v>
      </c>
      <c r="G389" t="s">
        <v>38</v>
      </c>
      <c r="H389" t="s">
        <v>39</v>
      </c>
      <c r="I389" t="s">
        <v>53</v>
      </c>
      <c r="J389" t="s">
        <v>54</v>
      </c>
      <c r="K389" t="s">
        <v>55</v>
      </c>
      <c r="L389" t="s">
        <v>56</v>
      </c>
      <c r="M389">
        <v>1</v>
      </c>
      <c r="N389" s="2">
        <v>799</v>
      </c>
      <c r="O389" s="3">
        <v>0.05</v>
      </c>
      <c r="P389" s="2">
        <v>390</v>
      </c>
      <c r="Q389" t="s">
        <v>44</v>
      </c>
      <c r="R389" t="s">
        <v>33</v>
      </c>
      <c r="S389" t="s">
        <v>34</v>
      </c>
      <c r="T389" s="4">
        <v>4</v>
      </c>
      <c r="U389" s="11">
        <f t="shared" si="6"/>
        <v>799</v>
      </c>
      <c r="V389" s="11">
        <f>tbl_EcommerceSales[[#This Row],[Gross_Sales]]*tbl_EcommerceSales[[#This Row],[Discount]]</f>
        <v>39.950000000000003</v>
      </c>
      <c r="W389" s="11">
        <f>tbl_EcommerceSales[[#This Row],[Gross_Sales]]-tbl_EcommerceSales[[#This Row],[Discount_Amount]]</f>
        <v>759.05</v>
      </c>
      <c r="X389" s="11">
        <f>tbl_EcommerceSales[[#This Row],[Quantity]] * _xlfn.XLOOKUP(tbl_EcommerceSales[[#This Row],[Product_ID]], Product_Master!A:A, Product_Master!F:F)</f>
        <v>390</v>
      </c>
      <c r="Y389" s="11">
        <f>tbl_EcommerceSales[[#This Row],[Net_Revenue]]-tbl_EcommerceSales[[#This Row],[Total_Cost]]</f>
        <v>369.04999999999995</v>
      </c>
      <c r="Z389" s="9">
        <f>IFERROR(#REF!/tbl_EcommerceSales[[#This Row],[Total_Cost]], 0)</f>
        <v>0</v>
      </c>
      <c r="AA389" t="str">
        <f>TEXT(tbl_EcommerceSales[[#This Row],[Order_Date]],"mmm")</f>
        <v>Feb</v>
      </c>
      <c r="AB389">
        <f>YEAR(tbl_EcommerceSales[[#This Row],[Order_Date]])</f>
        <v>2025</v>
      </c>
      <c r="AC389" t="str">
        <f>IF(tbl_EcommerceSales[[#This Row],[Age]]&lt;18,"Under 18",IF(tbl_EcommerceSales[[#This Row],[Age]]&lt;=25,"18-25",IF(tbl_EcommerceSales[[#This Row],[Age]]&lt;=35,"26-35",IF(tbl_EcommerceSales[[#This Row],[Age]]&lt;=45,"36-45",IF(tbl_EcommerceSales[[#This Row],[Age]]&lt;=55,"46-55","56+")))))</f>
        <v>46-55</v>
      </c>
    </row>
    <row r="390" spans="1:29" x14ac:dyDescent="0.35">
      <c r="A390" t="s">
        <v>918</v>
      </c>
      <c r="B390" s="7">
        <v>45700</v>
      </c>
      <c r="C390" t="s">
        <v>919</v>
      </c>
      <c r="D390" t="s">
        <v>254</v>
      </c>
      <c r="E390" t="s">
        <v>25</v>
      </c>
      <c r="F390">
        <v>21</v>
      </c>
      <c r="G390" t="s">
        <v>142</v>
      </c>
      <c r="H390" t="s">
        <v>88</v>
      </c>
      <c r="I390" t="s">
        <v>276</v>
      </c>
      <c r="J390" t="s">
        <v>277</v>
      </c>
      <c r="K390" t="s">
        <v>30</v>
      </c>
      <c r="L390" t="s">
        <v>278</v>
      </c>
      <c r="M390">
        <v>3</v>
      </c>
      <c r="N390" s="2">
        <v>1599</v>
      </c>
      <c r="O390" s="3">
        <v>0.05</v>
      </c>
      <c r="P390" s="2">
        <v>2550</v>
      </c>
      <c r="Q390" t="s">
        <v>76</v>
      </c>
      <c r="R390" t="s">
        <v>33</v>
      </c>
      <c r="S390" t="s">
        <v>34</v>
      </c>
      <c r="T390" s="4">
        <v>4</v>
      </c>
      <c r="U390" s="11">
        <f t="shared" si="6"/>
        <v>4797</v>
      </c>
      <c r="V390" s="11">
        <f>tbl_EcommerceSales[[#This Row],[Gross_Sales]]*tbl_EcommerceSales[[#This Row],[Discount]]</f>
        <v>239.85000000000002</v>
      </c>
      <c r="W390" s="11">
        <f>tbl_EcommerceSales[[#This Row],[Gross_Sales]]-tbl_EcommerceSales[[#This Row],[Discount_Amount]]</f>
        <v>4557.1499999999996</v>
      </c>
      <c r="X390" s="11">
        <f>tbl_EcommerceSales[[#This Row],[Quantity]] * _xlfn.XLOOKUP(tbl_EcommerceSales[[#This Row],[Product_ID]], Product_Master!A:A, Product_Master!F:F)</f>
        <v>2550</v>
      </c>
      <c r="Y390" s="11">
        <f>tbl_EcommerceSales[[#This Row],[Net_Revenue]]-tbl_EcommerceSales[[#This Row],[Total_Cost]]</f>
        <v>2007.1499999999996</v>
      </c>
      <c r="Z390" s="9">
        <f>IFERROR(#REF!/tbl_EcommerceSales[[#This Row],[Total_Cost]], 0)</f>
        <v>0</v>
      </c>
      <c r="AA390" t="str">
        <f>TEXT(tbl_EcommerceSales[[#This Row],[Order_Date]],"mmm")</f>
        <v>Feb</v>
      </c>
      <c r="AB390">
        <f>YEAR(tbl_EcommerceSales[[#This Row],[Order_Date]])</f>
        <v>2025</v>
      </c>
      <c r="AC390" t="str">
        <f>IF(tbl_EcommerceSales[[#This Row],[Age]]&lt;18,"Under 18",IF(tbl_EcommerceSales[[#This Row],[Age]]&lt;=25,"18-25",IF(tbl_EcommerceSales[[#This Row],[Age]]&lt;=35,"26-35",IF(tbl_EcommerceSales[[#This Row],[Age]]&lt;=45,"36-45",IF(tbl_EcommerceSales[[#This Row],[Age]]&lt;=55,"46-55","56+")))))</f>
        <v>18-25</v>
      </c>
    </row>
    <row r="391" spans="1:29" x14ac:dyDescent="0.35">
      <c r="A391" t="s">
        <v>920</v>
      </c>
      <c r="B391" s="7">
        <v>45700</v>
      </c>
      <c r="C391" t="s">
        <v>921</v>
      </c>
      <c r="D391" t="s">
        <v>312</v>
      </c>
      <c r="E391" t="s">
        <v>25</v>
      </c>
      <c r="F391">
        <v>35</v>
      </c>
      <c r="G391" t="s">
        <v>246</v>
      </c>
      <c r="H391" t="s">
        <v>27</v>
      </c>
      <c r="I391" t="s">
        <v>111</v>
      </c>
      <c r="J391" t="s">
        <v>112</v>
      </c>
      <c r="K391" t="s">
        <v>55</v>
      </c>
      <c r="L391" t="s">
        <v>113</v>
      </c>
      <c r="M391">
        <v>1</v>
      </c>
      <c r="N391" s="2">
        <v>1799</v>
      </c>
      <c r="O391" s="3">
        <v>0.1</v>
      </c>
      <c r="P391" s="2">
        <v>950</v>
      </c>
      <c r="Q391" t="s">
        <v>32</v>
      </c>
      <c r="R391" t="s">
        <v>33</v>
      </c>
      <c r="S391" t="s">
        <v>34</v>
      </c>
      <c r="T391" s="4">
        <v>3</v>
      </c>
      <c r="U391" s="11">
        <f t="shared" si="6"/>
        <v>1799</v>
      </c>
      <c r="V391" s="11">
        <f>tbl_EcommerceSales[[#This Row],[Gross_Sales]]*tbl_EcommerceSales[[#This Row],[Discount]]</f>
        <v>179.9</v>
      </c>
      <c r="W391" s="11">
        <f>tbl_EcommerceSales[[#This Row],[Gross_Sales]]-tbl_EcommerceSales[[#This Row],[Discount_Amount]]</f>
        <v>1619.1</v>
      </c>
      <c r="X391" s="11">
        <f>tbl_EcommerceSales[[#This Row],[Quantity]] * _xlfn.XLOOKUP(tbl_EcommerceSales[[#This Row],[Product_ID]], Product_Master!A:A, Product_Master!F:F)</f>
        <v>950</v>
      </c>
      <c r="Y391" s="11">
        <f>tbl_EcommerceSales[[#This Row],[Net_Revenue]]-tbl_EcommerceSales[[#This Row],[Total_Cost]]</f>
        <v>669.09999999999991</v>
      </c>
      <c r="Z391" s="9">
        <f>IFERROR(#REF!/tbl_EcommerceSales[[#This Row],[Total_Cost]], 0)</f>
        <v>0</v>
      </c>
      <c r="AA391" t="str">
        <f>TEXT(tbl_EcommerceSales[[#This Row],[Order_Date]],"mmm")</f>
        <v>Feb</v>
      </c>
      <c r="AB391">
        <f>YEAR(tbl_EcommerceSales[[#This Row],[Order_Date]])</f>
        <v>2025</v>
      </c>
      <c r="AC391" t="str">
        <f>IF(tbl_EcommerceSales[[#This Row],[Age]]&lt;18,"Under 18",IF(tbl_EcommerceSales[[#This Row],[Age]]&lt;=25,"18-25",IF(tbl_EcommerceSales[[#This Row],[Age]]&lt;=35,"26-35",IF(tbl_EcommerceSales[[#This Row],[Age]]&lt;=45,"36-45",IF(tbl_EcommerceSales[[#This Row],[Age]]&lt;=55,"46-55","56+")))))</f>
        <v>26-35</v>
      </c>
    </row>
    <row r="392" spans="1:29" x14ac:dyDescent="0.35">
      <c r="A392" t="s">
        <v>922</v>
      </c>
      <c r="B392" s="7">
        <v>45700</v>
      </c>
      <c r="C392" t="s">
        <v>923</v>
      </c>
      <c r="D392" t="s">
        <v>60</v>
      </c>
      <c r="E392" t="s">
        <v>48</v>
      </c>
      <c r="F392">
        <v>18</v>
      </c>
      <c r="G392" t="s">
        <v>246</v>
      </c>
      <c r="H392" t="s">
        <v>27</v>
      </c>
      <c r="I392" t="s">
        <v>200</v>
      </c>
      <c r="J392" t="s">
        <v>201</v>
      </c>
      <c r="K392" t="s">
        <v>91</v>
      </c>
      <c r="L392" t="s">
        <v>202</v>
      </c>
      <c r="M392">
        <v>1</v>
      </c>
      <c r="N392" s="2">
        <v>899</v>
      </c>
      <c r="O392" s="3">
        <v>0</v>
      </c>
      <c r="P392" s="2">
        <v>420</v>
      </c>
      <c r="Q392" t="s">
        <v>44</v>
      </c>
      <c r="R392" t="s">
        <v>33</v>
      </c>
      <c r="S392" t="s">
        <v>57</v>
      </c>
      <c r="T392" s="4">
        <v>4</v>
      </c>
      <c r="U392" s="11">
        <f t="shared" si="6"/>
        <v>899</v>
      </c>
      <c r="V392" s="11">
        <f>tbl_EcommerceSales[[#This Row],[Gross_Sales]]*tbl_EcommerceSales[[#This Row],[Discount]]</f>
        <v>0</v>
      </c>
      <c r="W392" s="11">
        <f>tbl_EcommerceSales[[#This Row],[Gross_Sales]]-tbl_EcommerceSales[[#This Row],[Discount_Amount]]</f>
        <v>899</v>
      </c>
      <c r="X392" s="11">
        <f>tbl_EcommerceSales[[#This Row],[Quantity]] * _xlfn.XLOOKUP(tbl_EcommerceSales[[#This Row],[Product_ID]], Product_Master!A:A, Product_Master!F:F)</f>
        <v>420</v>
      </c>
      <c r="Y392" s="11">
        <f>tbl_EcommerceSales[[#This Row],[Net_Revenue]]-tbl_EcommerceSales[[#This Row],[Total_Cost]]</f>
        <v>479</v>
      </c>
      <c r="Z392" s="9">
        <f>IFERROR(#REF!/tbl_EcommerceSales[[#This Row],[Total_Cost]], 0)</f>
        <v>0</v>
      </c>
      <c r="AA392" t="str">
        <f>TEXT(tbl_EcommerceSales[[#This Row],[Order_Date]],"mmm")</f>
        <v>Feb</v>
      </c>
      <c r="AB392">
        <f>YEAR(tbl_EcommerceSales[[#This Row],[Order_Date]])</f>
        <v>2025</v>
      </c>
      <c r="AC392" t="str">
        <f>IF(tbl_EcommerceSales[[#This Row],[Age]]&lt;18,"Under 18",IF(tbl_EcommerceSales[[#This Row],[Age]]&lt;=25,"18-25",IF(tbl_EcommerceSales[[#This Row],[Age]]&lt;=35,"26-35",IF(tbl_EcommerceSales[[#This Row],[Age]]&lt;=45,"36-45",IF(tbl_EcommerceSales[[#This Row],[Age]]&lt;=55,"46-55","56+")))))</f>
        <v>18-25</v>
      </c>
    </row>
    <row r="393" spans="1:29" x14ac:dyDescent="0.35">
      <c r="A393" t="s">
        <v>924</v>
      </c>
      <c r="B393" s="7">
        <v>45701</v>
      </c>
      <c r="C393" t="s">
        <v>925</v>
      </c>
      <c r="D393" t="s">
        <v>189</v>
      </c>
      <c r="E393" t="s">
        <v>48</v>
      </c>
      <c r="F393">
        <v>25</v>
      </c>
      <c r="G393" t="s">
        <v>186</v>
      </c>
      <c r="H393" t="s">
        <v>72</v>
      </c>
      <c r="I393" t="s">
        <v>62</v>
      </c>
      <c r="J393" t="s">
        <v>63</v>
      </c>
      <c r="K393" t="s">
        <v>42</v>
      </c>
      <c r="L393" t="s">
        <v>43</v>
      </c>
      <c r="M393">
        <v>3</v>
      </c>
      <c r="N393" s="2">
        <v>499</v>
      </c>
      <c r="O393" s="3">
        <v>0.1</v>
      </c>
      <c r="P393" s="2">
        <v>660</v>
      </c>
      <c r="Q393" t="s">
        <v>123</v>
      </c>
      <c r="R393" t="s">
        <v>33</v>
      </c>
      <c r="S393" t="s">
        <v>57</v>
      </c>
      <c r="T393" s="4">
        <v>2</v>
      </c>
      <c r="U393" s="11">
        <f t="shared" si="6"/>
        <v>1497</v>
      </c>
      <c r="V393" s="11">
        <f>tbl_EcommerceSales[[#This Row],[Gross_Sales]]*tbl_EcommerceSales[[#This Row],[Discount]]</f>
        <v>149.70000000000002</v>
      </c>
      <c r="W393" s="11">
        <f>tbl_EcommerceSales[[#This Row],[Gross_Sales]]-tbl_EcommerceSales[[#This Row],[Discount_Amount]]</f>
        <v>1347.3</v>
      </c>
      <c r="X393" s="11">
        <f>tbl_EcommerceSales[[#This Row],[Quantity]] * _xlfn.XLOOKUP(tbl_EcommerceSales[[#This Row],[Product_ID]], Product_Master!A:A, Product_Master!F:F)</f>
        <v>660</v>
      </c>
      <c r="Y393" s="11">
        <f>tbl_EcommerceSales[[#This Row],[Net_Revenue]]-tbl_EcommerceSales[[#This Row],[Total_Cost]]</f>
        <v>687.3</v>
      </c>
      <c r="Z393" s="9">
        <f>IFERROR(#REF!/tbl_EcommerceSales[[#This Row],[Total_Cost]], 0)</f>
        <v>0</v>
      </c>
      <c r="AA393" t="str">
        <f>TEXT(tbl_EcommerceSales[[#This Row],[Order_Date]],"mmm")</f>
        <v>Feb</v>
      </c>
      <c r="AB393">
        <f>YEAR(tbl_EcommerceSales[[#This Row],[Order_Date]])</f>
        <v>2025</v>
      </c>
      <c r="AC393" t="str">
        <f>IF(tbl_EcommerceSales[[#This Row],[Age]]&lt;18,"Under 18",IF(tbl_EcommerceSales[[#This Row],[Age]]&lt;=25,"18-25",IF(tbl_EcommerceSales[[#This Row],[Age]]&lt;=35,"26-35",IF(tbl_EcommerceSales[[#This Row],[Age]]&lt;=45,"36-45",IF(tbl_EcommerceSales[[#This Row],[Age]]&lt;=55,"46-55","56+")))))</f>
        <v>18-25</v>
      </c>
    </row>
    <row r="394" spans="1:29" x14ac:dyDescent="0.35">
      <c r="A394" t="s">
        <v>926</v>
      </c>
      <c r="B394" s="7">
        <v>45701</v>
      </c>
      <c r="C394" t="s">
        <v>927</v>
      </c>
      <c r="D394" t="s">
        <v>251</v>
      </c>
      <c r="E394" t="s">
        <v>25</v>
      </c>
      <c r="F394">
        <v>31</v>
      </c>
      <c r="G394" t="s">
        <v>122</v>
      </c>
      <c r="H394" t="s">
        <v>72</v>
      </c>
      <c r="I394" t="s">
        <v>357</v>
      </c>
      <c r="J394" t="s">
        <v>358</v>
      </c>
      <c r="K394" t="s">
        <v>177</v>
      </c>
      <c r="L394" t="s">
        <v>178</v>
      </c>
      <c r="M394">
        <v>1</v>
      </c>
      <c r="N394" s="2">
        <v>999</v>
      </c>
      <c r="O394" s="3">
        <v>0.05</v>
      </c>
      <c r="P394" s="2">
        <v>520</v>
      </c>
      <c r="Q394" t="s">
        <v>32</v>
      </c>
      <c r="R394" t="s">
        <v>33</v>
      </c>
      <c r="S394" t="s">
        <v>57</v>
      </c>
      <c r="T394" s="4">
        <v>4</v>
      </c>
      <c r="U394" s="11">
        <f t="shared" si="6"/>
        <v>999</v>
      </c>
      <c r="V394" s="11">
        <f>tbl_EcommerceSales[[#This Row],[Gross_Sales]]*tbl_EcommerceSales[[#This Row],[Discount]]</f>
        <v>49.95</v>
      </c>
      <c r="W394" s="11">
        <f>tbl_EcommerceSales[[#This Row],[Gross_Sales]]-tbl_EcommerceSales[[#This Row],[Discount_Amount]]</f>
        <v>949.05</v>
      </c>
      <c r="X394" s="11">
        <f>tbl_EcommerceSales[[#This Row],[Quantity]] * _xlfn.XLOOKUP(tbl_EcommerceSales[[#This Row],[Product_ID]], Product_Master!A:A, Product_Master!F:F)</f>
        <v>520</v>
      </c>
      <c r="Y394" s="11">
        <f>tbl_EcommerceSales[[#This Row],[Net_Revenue]]-tbl_EcommerceSales[[#This Row],[Total_Cost]]</f>
        <v>429.04999999999995</v>
      </c>
      <c r="Z394" s="9">
        <f>IFERROR(#REF!/tbl_EcommerceSales[[#This Row],[Total_Cost]], 0)</f>
        <v>0</v>
      </c>
      <c r="AA394" t="str">
        <f>TEXT(tbl_EcommerceSales[[#This Row],[Order_Date]],"mmm")</f>
        <v>Feb</v>
      </c>
      <c r="AB394">
        <f>YEAR(tbl_EcommerceSales[[#This Row],[Order_Date]])</f>
        <v>2025</v>
      </c>
      <c r="AC394" t="str">
        <f>IF(tbl_EcommerceSales[[#This Row],[Age]]&lt;18,"Under 18",IF(tbl_EcommerceSales[[#This Row],[Age]]&lt;=25,"18-25",IF(tbl_EcommerceSales[[#This Row],[Age]]&lt;=35,"26-35",IF(tbl_EcommerceSales[[#This Row],[Age]]&lt;=45,"36-45",IF(tbl_EcommerceSales[[#This Row],[Age]]&lt;=55,"46-55","56+")))))</f>
        <v>26-35</v>
      </c>
    </row>
    <row r="395" spans="1:29" x14ac:dyDescent="0.35">
      <c r="A395" t="s">
        <v>928</v>
      </c>
      <c r="B395" s="7">
        <v>45701</v>
      </c>
      <c r="C395" t="s">
        <v>929</v>
      </c>
      <c r="D395" t="s">
        <v>130</v>
      </c>
      <c r="E395" t="s">
        <v>48</v>
      </c>
      <c r="F395">
        <v>31</v>
      </c>
      <c r="G395" t="s">
        <v>155</v>
      </c>
      <c r="H395" t="s">
        <v>88</v>
      </c>
      <c r="I395" t="s">
        <v>517</v>
      </c>
      <c r="J395" t="s">
        <v>518</v>
      </c>
      <c r="K395" t="s">
        <v>30</v>
      </c>
      <c r="L395" t="s">
        <v>278</v>
      </c>
      <c r="M395">
        <v>2</v>
      </c>
      <c r="N395" s="2">
        <v>1299</v>
      </c>
      <c r="O395" s="3">
        <v>0.15</v>
      </c>
      <c r="P395" s="2">
        <v>1380</v>
      </c>
      <c r="Q395" t="s">
        <v>32</v>
      </c>
      <c r="R395" t="s">
        <v>33</v>
      </c>
      <c r="S395" t="s">
        <v>34</v>
      </c>
      <c r="T395" s="4">
        <v>4</v>
      </c>
      <c r="U395" s="11">
        <f t="shared" si="6"/>
        <v>2598</v>
      </c>
      <c r="V395" s="11">
        <f>tbl_EcommerceSales[[#This Row],[Gross_Sales]]*tbl_EcommerceSales[[#This Row],[Discount]]</f>
        <v>389.7</v>
      </c>
      <c r="W395" s="11">
        <f>tbl_EcommerceSales[[#This Row],[Gross_Sales]]-tbl_EcommerceSales[[#This Row],[Discount_Amount]]</f>
        <v>2208.3000000000002</v>
      </c>
      <c r="X395" s="11">
        <f>tbl_EcommerceSales[[#This Row],[Quantity]] * _xlfn.XLOOKUP(tbl_EcommerceSales[[#This Row],[Product_ID]], Product_Master!A:A, Product_Master!F:F)</f>
        <v>1380</v>
      </c>
      <c r="Y395" s="11">
        <f>tbl_EcommerceSales[[#This Row],[Net_Revenue]]-tbl_EcommerceSales[[#This Row],[Total_Cost]]</f>
        <v>828.30000000000018</v>
      </c>
      <c r="Z395" s="9">
        <f>IFERROR(#REF!/tbl_EcommerceSales[[#This Row],[Total_Cost]], 0)</f>
        <v>0</v>
      </c>
      <c r="AA395" t="str">
        <f>TEXT(tbl_EcommerceSales[[#This Row],[Order_Date]],"mmm")</f>
        <v>Feb</v>
      </c>
      <c r="AB395">
        <f>YEAR(tbl_EcommerceSales[[#This Row],[Order_Date]])</f>
        <v>2025</v>
      </c>
      <c r="AC395" t="str">
        <f>IF(tbl_EcommerceSales[[#This Row],[Age]]&lt;18,"Under 18",IF(tbl_EcommerceSales[[#This Row],[Age]]&lt;=25,"18-25",IF(tbl_EcommerceSales[[#This Row],[Age]]&lt;=35,"26-35",IF(tbl_EcommerceSales[[#This Row],[Age]]&lt;=45,"36-45",IF(tbl_EcommerceSales[[#This Row],[Age]]&lt;=55,"46-55","56+")))))</f>
        <v>26-35</v>
      </c>
    </row>
    <row r="396" spans="1:29" x14ac:dyDescent="0.35">
      <c r="A396" t="s">
        <v>930</v>
      </c>
      <c r="B396" s="7">
        <v>45701</v>
      </c>
      <c r="C396" t="s">
        <v>931</v>
      </c>
      <c r="D396" t="s">
        <v>110</v>
      </c>
      <c r="E396" t="s">
        <v>25</v>
      </c>
      <c r="F396">
        <v>44</v>
      </c>
      <c r="G396" t="s">
        <v>211</v>
      </c>
      <c r="H396" t="s">
        <v>72</v>
      </c>
      <c r="I396" t="s">
        <v>241</v>
      </c>
      <c r="J396" t="s">
        <v>242</v>
      </c>
      <c r="K396" t="s">
        <v>42</v>
      </c>
      <c r="L396" t="s">
        <v>243</v>
      </c>
      <c r="M396">
        <v>1</v>
      </c>
      <c r="N396" s="2">
        <v>649</v>
      </c>
      <c r="O396" s="3">
        <v>0.15</v>
      </c>
      <c r="P396" s="2">
        <v>290</v>
      </c>
      <c r="Q396" t="s">
        <v>32</v>
      </c>
      <c r="R396" t="s">
        <v>33</v>
      </c>
      <c r="S396" t="s">
        <v>34</v>
      </c>
      <c r="T396" s="4">
        <v>5</v>
      </c>
      <c r="U396" s="11">
        <f t="shared" si="6"/>
        <v>649</v>
      </c>
      <c r="V396" s="11">
        <f>tbl_EcommerceSales[[#This Row],[Gross_Sales]]*tbl_EcommerceSales[[#This Row],[Discount]]</f>
        <v>97.35</v>
      </c>
      <c r="W396" s="11">
        <f>tbl_EcommerceSales[[#This Row],[Gross_Sales]]-tbl_EcommerceSales[[#This Row],[Discount_Amount]]</f>
        <v>551.65</v>
      </c>
      <c r="X396" s="11">
        <f>tbl_EcommerceSales[[#This Row],[Quantity]] * _xlfn.XLOOKUP(tbl_EcommerceSales[[#This Row],[Product_ID]], Product_Master!A:A, Product_Master!F:F)</f>
        <v>290</v>
      </c>
      <c r="Y396" s="11">
        <f>tbl_EcommerceSales[[#This Row],[Net_Revenue]]-tbl_EcommerceSales[[#This Row],[Total_Cost]]</f>
        <v>261.64999999999998</v>
      </c>
      <c r="Z396" s="9">
        <f>IFERROR(#REF!/tbl_EcommerceSales[[#This Row],[Total_Cost]], 0)</f>
        <v>0</v>
      </c>
      <c r="AA396" t="str">
        <f>TEXT(tbl_EcommerceSales[[#This Row],[Order_Date]],"mmm")</f>
        <v>Feb</v>
      </c>
      <c r="AB396">
        <f>YEAR(tbl_EcommerceSales[[#This Row],[Order_Date]])</f>
        <v>2025</v>
      </c>
      <c r="AC396" t="str">
        <f>IF(tbl_EcommerceSales[[#This Row],[Age]]&lt;18,"Under 18",IF(tbl_EcommerceSales[[#This Row],[Age]]&lt;=25,"18-25",IF(tbl_EcommerceSales[[#This Row],[Age]]&lt;=35,"26-35",IF(tbl_EcommerceSales[[#This Row],[Age]]&lt;=45,"36-45",IF(tbl_EcommerceSales[[#This Row],[Age]]&lt;=55,"46-55","56+")))))</f>
        <v>36-45</v>
      </c>
    </row>
    <row r="397" spans="1:29" x14ac:dyDescent="0.35">
      <c r="A397" t="s">
        <v>932</v>
      </c>
      <c r="B397" s="7">
        <v>45701</v>
      </c>
      <c r="C397" t="s">
        <v>262</v>
      </c>
      <c r="D397" t="s">
        <v>106</v>
      </c>
      <c r="E397" t="s">
        <v>48</v>
      </c>
      <c r="F397">
        <v>26</v>
      </c>
      <c r="G397" t="s">
        <v>87</v>
      </c>
      <c r="H397" t="s">
        <v>88</v>
      </c>
      <c r="I397" t="s">
        <v>126</v>
      </c>
      <c r="J397" t="s">
        <v>127</v>
      </c>
      <c r="K397" t="s">
        <v>82</v>
      </c>
      <c r="L397" t="s">
        <v>83</v>
      </c>
      <c r="M397">
        <v>3</v>
      </c>
      <c r="N397" s="2">
        <v>1899</v>
      </c>
      <c r="O397" s="3">
        <v>0.25</v>
      </c>
      <c r="P397" s="2">
        <v>3360</v>
      </c>
      <c r="Q397" t="s">
        <v>156</v>
      </c>
      <c r="R397" t="s">
        <v>33</v>
      </c>
      <c r="S397" t="s">
        <v>34</v>
      </c>
      <c r="T397" s="4">
        <v>5</v>
      </c>
      <c r="U397" s="11">
        <f t="shared" si="6"/>
        <v>5697</v>
      </c>
      <c r="V397" s="11">
        <f>tbl_EcommerceSales[[#This Row],[Gross_Sales]]*tbl_EcommerceSales[[#This Row],[Discount]]</f>
        <v>1424.25</v>
      </c>
      <c r="W397" s="11">
        <f>tbl_EcommerceSales[[#This Row],[Gross_Sales]]-tbl_EcommerceSales[[#This Row],[Discount_Amount]]</f>
        <v>4272.75</v>
      </c>
      <c r="X397" s="11">
        <f>tbl_EcommerceSales[[#This Row],[Quantity]] * _xlfn.XLOOKUP(tbl_EcommerceSales[[#This Row],[Product_ID]], Product_Master!A:A, Product_Master!F:F)</f>
        <v>3360</v>
      </c>
      <c r="Y397" s="11">
        <f>tbl_EcommerceSales[[#This Row],[Net_Revenue]]-tbl_EcommerceSales[[#This Row],[Total_Cost]]</f>
        <v>912.75</v>
      </c>
      <c r="Z397" s="9">
        <f>IFERROR(#REF!/tbl_EcommerceSales[[#This Row],[Total_Cost]], 0)</f>
        <v>0</v>
      </c>
      <c r="AA397" t="str">
        <f>TEXT(tbl_EcommerceSales[[#This Row],[Order_Date]],"mmm")</f>
        <v>Feb</v>
      </c>
      <c r="AB397">
        <f>YEAR(tbl_EcommerceSales[[#This Row],[Order_Date]])</f>
        <v>2025</v>
      </c>
      <c r="AC397" t="str">
        <f>IF(tbl_EcommerceSales[[#This Row],[Age]]&lt;18,"Under 18",IF(tbl_EcommerceSales[[#This Row],[Age]]&lt;=25,"18-25",IF(tbl_EcommerceSales[[#This Row],[Age]]&lt;=35,"26-35",IF(tbl_EcommerceSales[[#This Row],[Age]]&lt;=45,"36-45",IF(tbl_EcommerceSales[[#This Row],[Age]]&lt;=55,"46-55","56+")))))</f>
        <v>26-35</v>
      </c>
    </row>
    <row r="398" spans="1:29" x14ac:dyDescent="0.35">
      <c r="A398" t="s">
        <v>933</v>
      </c>
      <c r="B398" s="7">
        <v>45701</v>
      </c>
      <c r="C398" t="s">
        <v>934</v>
      </c>
      <c r="D398" t="s">
        <v>51</v>
      </c>
      <c r="E398" t="s">
        <v>48</v>
      </c>
      <c r="F398">
        <v>39</v>
      </c>
      <c r="G398" t="s">
        <v>145</v>
      </c>
      <c r="H398" t="s">
        <v>39</v>
      </c>
      <c r="I398" t="s">
        <v>338</v>
      </c>
      <c r="J398" t="s">
        <v>339</v>
      </c>
      <c r="K398" t="s">
        <v>55</v>
      </c>
      <c r="L398" t="s">
        <v>56</v>
      </c>
      <c r="M398">
        <v>1</v>
      </c>
      <c r="N398" s="2">
        <v>1499</v>
      </c>
      <c r="O398" s="3">
        <v>0.1</v>
      </c>
      <c r="P398" s="2">
        <v>780</v>
      </c>
      <c r="Q398" t="s">
        <v>32</v>
      </c>
      <c r="R398" t="s">
        <v>162</v>
      </c>
      <c r="S398" t="s">
        <v>34</v>
      </c>
      <c r="T398" s="4"/>
      <c r="U398" s="11">
        <f t="shared" si="6"/>
        <v>1499</v>
      </c>
      <c r="V398" s="11">
        <f>tbl_EcommerceSales[[#This Row],[Gross_Sales]]*tbl_EcommerceSales[[#This Row],[Discount]]</f>
        <v>149.9</v>
      </c>
      <c r="W398" s="11">
        <f>tbl_EcommerceSales[[#This Row],[Gross_Sales]]-tbl_EcommerceSales[[#This Row],[Discount_Amount]]</f>
        <v>1349.1</v>
      </c>
      <c r="X398" s="11">
        <f>tbl_EcommerceSales[[#This Row],[Quantity]] * _xlfn.XLOOKUP(tbl_EcommerceSales[[#This Row],[Product_ID]], Product_Master!A:A, Product_Master!F:F)</f>
        <v>780</v>
      </c>
      <c r="Y398" s="11">
        <f>tbl_EcommerceSales[[#This Row],[Net_Revenue]]-tbl_EcommerceSales[[#This Row],[Total_Cost]]</f>
        <v>569.09999999999991</v>
      </c>
      <c r="Z398" s="9">
        <f>IFERROR(#REF!/tbl_EcommerceSales[[#This Row],[Total_Cost]], 0)</f>
        <v>0</v>
      </c>
      <c r="AA398" t="str">
        <f>TEXT(tbl_EcommerceSales[[#This Row],[Order_Date]],"mmm")</f>
        <v>Feb</v>
      </c>
      <c r="AB398">
        <f>YEAR(tbl_EcommerceSales[[#This Row],[Order_Date]])</f>
        <v>2025</v>
      </c>
      <c r="AC398" t="str">
        <f>IF(tbl_EcommerceSales[[#This Row],[Age]]&lt;18,"Under 18",IF(tbl_EcommerceSales[[#This Row],[Age]]&lt;=25,"18-25",IF(tbl_EcommerceSales[[#This Row],[Age]]&lt;=35,"26-35",IF(tbl_EcommerceSales[[#This Row],[Age]]&lt;=45,"36-45",IF(tbl_EcommerceSales[[#This Row],[Age]]&lt;=55,"46-55","56+")))))</f>
        <v>36-45</v>
      </c>
    </row>
    <row r="399" spans="1:29" x14ac:dyDescent="0.35">
      <c r="A399" t="s">
        <v>935</v>
      </c>
      <c r="B399" s="7">
        <v>45701</v>
      </c>
      <c r="C399" t="s">
        <v>936</v>
      </c>
      <c r="D399" t="s">
        <v>60</v>
      </c>
      <c r="E399" t="s">
        <v>25</v>
      </c>
      <c r="F399">
        <v>19</v>
      </c>
      <c r="G399" t="s">
        <v>270</v>
      </c>
      <c r="H399" t="s">
        <v>72</v>
      </c>
      <c r="I399" t="s">
        <v>200</v>
      </c>
      <c r="J399" t="s">
        <v>201</v>
      </c>
      <c r="K399" t="s">
        <v>91</v>
      </c>
      <c r="L399" t="s">
        <v>202</v>
      </c>
      <c r="M399">
        <v>1</v>
      </c>
      <c r="N399" s="2">
        <v>899</v>
      </c>
      <c r="O399" s="3">
        <v>0.1</v>
      </c>
      <c r="P399" s="2">
        <v>420</v>
      </c>
      <c r="Q399" t="s">
        <v>44</v>
      </c>
      <c r="R399" t="s">
        <v>33</v>
      </c>
      <c r="S399" t="s">
        <v>34</v>
      </c>
      <c r="T399" s="4">
        <v>5</v>
      </c>
      <c r="U399" s="11">
        <f t="shared" si="6"/>
        <v>899</v>
      </c>
      <c r="V399" s="11">
        <f>tbl_EcommerceSales[[#This Row],[Gross_Sales]]*tbl_EcommerceSales[[#This Row],[Discount]]</f>
        <v>89.9</v>
      </c>
      <c r="W399" s="11">
        <f>tbl_EcommerceSales[[#This Row],[Gross_Sales]]-tbl_EcommerceSales[[#This Row],[Discount_Amount]]</f>
        <v>809.1</v>
      </c>
      <c r="X399" s="11">
        <f>tbl_EcommerceSales[[#This Row],[Quantity]] * _xlfn.XLOOKUP(tbl_EcommerceSales[[#This Row],[Product_ID]], Product_Master!A:A, Product_Master!F:F)</f>
        <v>420</v>
      </c>
      <c r="Y399" s="11">
        <f>tbl_EcommerceSales[[#This Row],[Net_Revenue]]-tbl_EcommerceSales[[#This Row],[Total_Cost]]</f>
        <v>389.1</v>
      </c>
      <c r="Z399" s="9">
        <f>IFERROR(#REF!/tbl_EcommerceSales[[#This Row],[Total_Cost]], 0)</f>
        <v>0</v>
      </c>
      <c r="AA399" t="str">
        <f>TEXT(tbl_EcommerceSales[[#This Row],[Order_Date]],"mmm")</f>
        <v>Feb</v>
      </c>
      <c r="AB399">
        <f>YEAR(tbl_EcommerceSales[[#This Row],[Order_Date]])</f>
        <v>2025</v>
      </c>
      <c r="AC399" t="str">
        <f>IF(tbl_EcommerceSales[[#This Row],[Age]]&lt;18,"Under 18",IF(tbl_EcommerceSales[[#This Row],[Age]]&lt;=25,"18-25",IF(tbl_EcommerceSales[[#This Row],[Age]]&lt;=35,"26-35",IF(tbl_EcommerceSales[[#This Row],[Age]]&lt;=45,"36-45",IF(tbl_EcommerceSales[[#This Row],[Age]]&lt;=55,"46-55","56+")))))</f>
        <v>18-25</v>
      </c>
    </row>
    <row r="400" spans="1:29" x14ac:dyDescent="0.35">
      <c r="A400" t="s">
        <v>937</v>
      </c>
      <c r="B400" s="7">
        <v>45701</v>
      </c>
      <c r="C400" t="s">
        <v>938</v>
      </c>
      <c r="D400" t="s">
        <v>254</v>
      </c>
      <c r="E400" t="s">
        <v>48</v>
      </c>
      <c r="F400">
        <v>33</v>
      </c>
      <c r="G400" t="s">
        <v>289</v>
      </c>
      <c r="H400" t="s">
        <v>88</v>
      </c>
      <c r="I400" t="s">
        <v>73</v>
      </c>
      <c r="J400" t="s">
        <v>74</v>
      </c>
      <c r="K400" t="s">
        <v>55</v>
      </c>
      <c r="L400" t="s">
        <v>75</v>
      </c>
      <c r="M400">
        <v>1</v>
      </c>
      <c r="N400" s="2">
        <v>2899</v>
      </c>
      <c r="O400" s="3">
        <v>0</v>
      </c>
      <c r="P400" s="2">
        <v>1700</v>
      </c>
      <c r="Q400" t="s">
        <v>123</v>
      </c>
      <c r="R400" t="s">
        <v>33</v>
      </c>
      <c r="S400" t="s">
        <v>57</v>
      </c>
      <c r="T400" s="4">
        <v>5</v>
      </c>
      <c r="U400" s="11">
        <f t="shared" si="6"/>
        <v>2899</v>
      </c>
      <c r="V400" s="11">
        <f>tbl_EcommerceSales[[#This Row],[Gross_Sales]]*tbl_EcommerceSales[[#This Row],[Discount]]</f>
        <v>0</v>
      </c>
      <c r="W400" s="11">
        <f>tbl_EcommerceSales[[#This Row],[Gross_Sales]]-tbl_EcommerceSales[[#This Row],[Discount_Amount]]</f>
        <v>2899</v>
      </c>
      <c r="X400" s="11">
        <f>tbl_EcommerceSales[[#This Row],[Quantity]] * _xlfn.XLOOKUP(tbl_EcommerceSales[[#This Row],[Product_ID]], Product_Master!A:A, Product_Master!F:F)</f>
        <v>1700</v>
      </c>
      <c r="Y400" s="11">
        <f>tbl_EcommerceSales[[#This Row],[Net_Revenue]]-tbl_EcommerceSales[[#This Row],[Total_Cost]]</f>
        <v>1199</v>
      </c>
      <c r="Z400" s="9">
        <f>IFERROR(#REF!/tbl_EcommerceSales[[#This Row],[Total_Cost]], 0)</f>
        <v>0</v>
      </c>
      <c r="AA400" t="str">
        <f>TEXT(tbl_EcommerceSales[[#This Row],[Order_Date]],"mmm")</f>
        <v>Feb</v>
      </c>
      <c r="AB400">
        <f>YEAR(tbl_EcommerceSales[[#This Row],[Order_Date]])</f>
        <v>2025</v>
      </c>
      <c r="AC400" t="str">
        <f>IF(tbl_EcommerceSales[[#This Row],[Age]]&lt;18,"Under 18",IF(tbl_EcommerceSales[[#This Row],[Age]]&lt;=25,"18-25",IF(tbl_EcommerceSales[[#This Row],[Age]]&lt;=35,"26-35",IF(tbl_EcommerceSales[[#This Row],[Age]]&lt;=45,"36-45",IF(tbl_EcommerceSales[[#This Row],[Age]]&lt;=55,"46-55","56+")))))</f>
        <v>26-35</v>
      </c>
    </row>
    <row r="401" spans="1:29" x14ac:dyDescent="0.35">
      <c r="A401" t="s">
        <v>939</v>
      </c>
      <c r="B401" s="7">
        <v>45701</v>
      </c>
      <c r="C401" t="s">
        <v>940</v>
      </c>
      <c r="D401" t="s">
        <v>170</v>
      </c>
      <c r="E401" t="s">
        <v>25</v>
      </c>
      <c r="F401">
        <v>19</v>
      </c>
      <c r="G401" t="s">
        <v>26</v>
      </c>
      <c r="H401" t="s">
        <v>27</v>
      </c>
      <c r="I401" t="s">
        <v>221</v>
      </c>
      <c r="J401" t="s">
        <v>222</v>
      </c>
      <c r="K401" t="s">
        <v>177</v>
      </c>
      <c r="L401" t="s">
        <v>208</v>
      </c>
      <c r="M401">
        <v>2</v>
      </c>
      <c r="N401" s="2">
        <v>1499</v>
      </c>
      <c r="O401" s="3">
        <v>0.15</v>
      </c>
      <c r="P401" s="2">
        <v>1600</v>
      </c>
      <c r="Q401" t="s">
        <v>123</v>
      </c>
      <c r="R401" t="s">
        <v>33</v>
      </c>
      <c r="S401" t="s">
        <v>57</v>
      </c>
      <c r="T401" s="4">
        <v>5</v>
      </c>
      <c r="U401" s="11">
        <f t="shared" si="6"/>
        <v>2998</v>
      </c>
      <c r="V401" s="11">
        <f>tbl_EcommerceSales[[#This Row],[Gross_Sales]]*tbl_EcommerceSales[[#This Row],[Discount]]</f>
        <v>449.7</v>
      </c>
      <c r="W401" s="11">
        <f>tbl_EcommerceSales[[#This Row],[Gross_Sales]]-tbl_EcommerceSales[[#This Row],[Discount_Amount]]</f>
        <v>2548.3000000000002</v>
      </c>
      <c r="X401" s="11">
        <f>tbl_EcommerceSales[[#This Row],[Quantity]] * _xlfn.XLOOKUP(tbl_EcommerceSales[[#This Row],[Product_ID]], Product_Master!A:A, Product_Master!F:F)</f>
        <v>1600</v>
      </c>
      <c r="Y401" s="11">
        <f>tbl_EcommerceSales[[#This Row],[Net_Revenue]]-tbl_EcommerceSales[[#This Row],[Total_Cost]]</f>
        <v>948.30000000000018</v>
      </c>
      <c r="Z401" s="9">
        <f>IFERROR(#REF!/tbl_EcommerceSales[[#This Row],[Total_Cost]], 0)</f>
        <v>0</v>
      </c>
      <c r="AA401" t="str">
        <f>TEXT(tbl_EcommerceSales[[#This Row],[Order_Date]],"mmm")</f>
        <v>Feb</v>
      </c>
      <c r="AB401">
        <f>YEAR(tbl_EcommerceSales[[#This Row],[Order_Date]])</f>
        <v>2025</v>
      </c>
      <c r="AC401" t="str">
        <f>IF(tbl_EcommerceSales[[#This Row],[Age]]&lt;18,"Under 18",IF(tbl_EcommerceSales[[#This Row],[Age]]&lt;=25,"18-25",IF(tbl_EcommerceSales[[#This Row],[Age]]&lt;=35,"26-35",IF(tbl_EcommerceSales[[#This Row],[Age]]&lt;=45,"36-45",IF(tbl_EcommerceSales[[#This Row],[Age]]&lt;=55,"46-55","56+")))))</f>
        <v>18-25</v>
      </c>
    </row>
    <row r="402" spans="1:29" x14ac:dyDescent="0.35">
      <c r="A402" t="s">
        <v>941</v>
      </c>
      <c r="B402" s="7">
        <v>45702</v>
      </c>
      <c r="C402" t="s">
        <v>942</v>
      </c>
      <c r="D402" t="s">
        <v>47</v>
      </c>
      <c r="E402" t="s">
        <v>25</v>
      </c>
      <c r="F402">
        <v>37</v>
      </c>
      <c r="G402" t="s">
        <v>107</v>
      </c>
      <c r="H402" t="s">
        <v>39</v>
      </c>
      <c r="I402" t="s">
        <v>294</v>
      </c>
      <c r="J402" t="s">
        <v>295</v>
      </c>
      <c r="K402" t="s">
        <v>91</v>
      </c>
      <c r="L402" t="s">
        <v>296</v>
      </c>
      <c r="M402">
        <v>1</v>
      </c>
      <c r="N402" s="2">
        <v>699</v>
      </c>
      <c r="O402" s="3">
        <v>0</v>
      </c>
      <c r="P402" s="2">
        <v>300</v>
      </c>
      <c r="Q402" t="s">
        <v>32</v>
      </c>
      <c r="R402" t="s">
        <v>33</v>
      </c>
      <c r="S402" t="s">
        <v>34</v>
      </c>
      <c r="T402" s="4">
        <v>5</v>
      </c>
      <c r="U402" s="11">
        <f t="shared" si="6"/>
        <v>699</v>
      </c>
      <c r="V402" s="11">
        <f>tbl_EcommerceSales[[#This Row],[Gross_Sales]]*tbl_EcommerceSales[[#This Row],[Discount]]</f>
        <v>0</v>
      </c>
      <c r="W402" s="11">
        <f>tbl_EcommerceSales[[#This Row],[Gross_Sales]]-tbl_EcommerceSales[[#This Row],[Discount_Amount]]</f>
        <v>699</v>
      </c>
      <c r="X402" s="11">
        <f>tbl_EcommerceSales[[#This Row],[Quantity]] * _xlfn.XLOOKUP(tbl_EcommerceSales[[#This Row],[Product_ID]], Product_Master!A:A, Product_Master!F:F)</f>
        <v>300</v>
      </c>
      <c r="Y402" s="11">
        <f>tbl_EcommerceSales[[#This Row],[Net_Revenue]]-tbl_EcommerceSales[[#This Row],[Total_Cost]]</f>
        <v>399</v>
      </c>
      <c r="Z402" s="9">
        <f>IFERROR(#REF!/tbl_EcommerceSales[[#This Row],[Total_Cost]], 0)</f>
        <v>0</v>
      </c>
      <c r="AA402" t="str">
        <f>TEXT(tbl_EcommerceSales[[#This Row],[Order_Date]],"mmm")</f>
        <v>Feb</v>
      </c>
      <c r="AB402">
        <f>YEAR(tbl_EcommerceSales[[#This Row],[Order_Date]])</f>
        <v>2025</v>
      </c>
      <c r="AC402" t="str">
        <f>IF(tbl_EcommerceSales[[#This Row],[Age]]&lt;18,"Under 18",IF(tbl_EcommerceSales[[#This Row],[Age]]&lt;=25,"18-25",IF(tbl_EcommerceSales[[#This Row],[Age]]&lt;=35,"26-35",IF(tbl_EcommerceSales[[#This Row],[Age]]&lt;=45,"36-45",IF(tbl_EcommerceSales[[#This Row],[Age]]&lt;=55,"46-55","56+")))))</f>
        <v>36-45</v>
      </c>
    </row>
    <row r="403" spans="1:29" x14ac:dyDescent="0.35">
      <c r="A403" t="s">
        <v>943</v>
      </c>
      <c r="B403" s="7">
        <v>45702</v>
      </c>
      <c r="C403" t="s">
        <v>944</v>
      </c>
      <c r="D403" t="s">
        <v>106</v>
      </c>
      <c r="E403" t="s">
        <v>25</v>
      </c>
      <c r="F403">
        <v>22</v>
      </c>
      <c r="G403" t="s">
        <v>136</v>
      </c>
      <c r="H403" t="s">
        <v>88</v>
      </c>
      <c r="I403" t="s">
        <v>80</v>
      </c>
      <c r="J403" t="s">
        <v>81</v>
      </c>
      <c r="K403" t="s">
        <v>82</v>
      </c>
      <c r="L403" t="s">
        <v>83</v>
      </c>
      <c r="M403">
        <v>1</v>
      </c>
      <c r="N403" s="2">
        <v>2499</v>
      </c>
      <c r="O403" s="3">
        <v>0.15</v>
      </c>
      <c r="P403" s="2">
        <v>1550</v>
      </c>
      <c r="Q403" t="s">
        <v>156</v>
      </c>
      <c r="R403" t="s">
        <v>33</v>
      </c>
      <c r="S403" t="s">
        <v>57</v>
      </c>
      <c r="T403" s="4">
        <v>3</v>
      </c>
      <c r="U403" s="11">
        <f t="shared" si="6"/>
        <v>2499</v>
      </c>
      <c r="V403" s="11">
        <f>tbl_EcommerceSales[[#This Row],[Gross_Sales]]*tbl_EcommerceSales[[#This Row],[Discount]]</f>
        <v>374.84999999999997</v>
      </c>
      <c r="W403" s="11">
        <f>tbl_EcommerceSales[[#This Row],[Gross_Sales]]-tbl_EcommerceSales[[#This Row],[Discount_Amount]]</f>
        <v>2124.15</v>
      </c>
      <c r="X403" s="11">
        <f>tbl_EcommerceSales[[#This Row],[Quantity]] * _xlfn.XLOOKUP(tbl_EcommerceSales[[#This Row],[Product_ID]], Product_Master!A:A, Product_Master!F:F)</f>
        <v>1550</v>
      </c>
      <c r="Y403" s="11">
        <f>tbl_EcommerceSales[[#This Row],[Net_Revenue]]-tbl_EcommerceSales[[#This Row],[Total_Cost]]</f>
        <v>574.15000000000009</v>
      </c>
      <c r="Z403" s="9">
        <f>IFERROR(#REF!/tbl_EcommerceSales[[#This Row],[Total_Cost]], 0)</f>
        <v>0</v>
      </c>
      <c r="AA403" t="str">
        <f>TEXT(tbl_EcommerceSales[[#This Row],[Order_Date]],"mmm")</f>
        <v>Feb</v>
      </c>
      <c r="AB403">
        <f>YEAR(tbl_EcommerceSales[[#This Row],[Order_Date]])</f>
        <v>2025</v>
      </c>
      <c r="AC403" t="str">
        <f>IF(tbl_EcommerceSales[[#This Row],[Age]]&lt;18,"Under 18",IF(tbl_EcommerceSales[[#This Row],[Age]]&lt;=25,"18-25",IF(tbl_EcommerceSales[[#This Row],[Age]]&lt;=35,"26-35",IF(tbl_EcommerceSales[[#This Row],[Age]]&lt;=45,"36-45",IF(tbl_EcommerceSales[[#This Row],[Age]]&lt;=55,"46-55","56+")))))</f>
        <v>18-25</v>
      </c>
    </row>
    <row r="404" spans="1:29" x14ac:dyDescent="0.35">
      <c r="A404" t="s">
        <v>945</v>
      </c>
      <c r="B404" s="7">
        <v>45702</v>
      </c>
      <c r="C404" t="s">
        <v>946</v>
      </c>
      <c r="D404" t="s">
        <v>106</v>
      </c>
      <c r="E404" t="s">
        <v>48</v>
      </c>
      <c r="F404">
        <v>36</v>
      </c>
      <c r="G404" t="s">
        <v>174</v>
      </c>
      <c r="H404" t="s">
        <v>39</v>
      </c>
      <c r="I404" t="s">
        <v>357</v>
      </c>
      <c r="J404" t="s">
        <v>358</v>
      </c>
      <c r="K404" t="s">
        <v>177</v>
      </c>
      <c r="L404" t="s">
        <v>178</v>
      </c>
      <c r="M404">
        <v>1</v>
      </c>
      <c r="N404" s="2">
        <v>999</v>
      </c>
      <c r="O404" s="3">
        <v>0.1</v>
      </c>
      <c r="P404" s="2">
        <v>520</v>
      </c>
      <c r="Q404" t="s">
        <v>44</v>
      </c>
      <c r="R404" t="s">
        <v>33</v>
      </c>
      <c r="S404" t="s">
        <v>57</v>
      </c>
      <c r="T404" s="4">
        <v>4</v>
      </c>
      <c r="U404" s="11">
        <f t="shared" si="6"/>
        <v>999</v>
      </c>
      <c r="V404" s="11">
        <f>tbl_EcommerceSales[[#This Row],[Gross_Sales]]*tbl_EcommerceSales[[#This Row],[Discount]]</f>
        <v>99.9</v>
      </c>
      <c r="W404" s="11">
        <f>tbl_EcommerceSales[[#This Row],[Gross_Sales]]-tbl_EcommerceSales[[#This Row],[Discount_Amount]]</f>
        <v>899.1</v>
      </c>
      <c r="X404" s="11">
        <f>tbl_EcommerceSales[[#This Row],[Quantity]] * _xlfn.XLOOKUP(tbl_EcommerceSales[[#This Row],[Product_ID]], Product_Master!A:A, Product_Master!F:F)</f>
        <v>520</v>
      </c>
      <c r="Y404" s="11">
        <f>tbl_EcommerceSales[[#This Row],[Net_Revenue]]-tbl_EcommerceSales[[#This Row],[Total_Cost]]</f>
        <v>379.1</v>
      </c>
      <c r="Z404" s="9">
        <f>IFERROR(#REF!/tbl_EcommerceSales[[#This Row],[Total_Cost]], 0)</f>
        <v>0</v>
      </c>
      <c r="AA404" t="str">
        <f>TEXT(tbl_EcommerceSales[[#This Row],[Order_Date]],"mmm")</f>
        <v>Feb</v>
      </c>
      <c r="AB404">
        <f>YEAR(tbl_EcommerceSales[[#This Row],[Order_Date]])</f>
        <v>2025</v>
      </c>
      <c r="AC404" t="str">
        <f>IF(tbl_EcommerceSales[[#This Row],[Age]]&lt;18,"Under 18",IF(tbl_EcommerceSales[[#This Row],[Age]]&lt;=25,"18-25",IF(tbl_EcommerceSales[[#This Row],[Age]]&lt;=35,"26-35",IF(tbl_EcommerceSales[[#This Row],[Age]]&lt;=45,"36-45",IF(tbl_EcommerceSales[[#This Row],[Age]]&lt;=55,"46-55","56+")))))</f>
        <v>36-45</v>
      </c>
    </row>
    <row r="405" spans="1:29" x14ac:dyDescent="0.35">
      <c r="A405" t="s">
        <v>947</v>
      </c>
      <c r="B405" s="7">
        <v>45702</v>
      </c>
      <c r="C405" t="s">
        <v>948</v>
      </c>
      <c r="D405" t="s">
        <v>251</v>
      </c>
      <c r="E405" t="s">
        <v>48</v>
      </c>
      <c r="F405">
        <v>41</v>
      </c>
      <c r="G405" t="s">
        <v>26</v>
      </c>
      <c r="H405" t="s">
        <v>27</v>
      </c>
      <c r="I405" t="s">
        <v>236</v>
      </c>
      <c r="J405" t="s">
        <v>237</v>
      </c>
      <c r="K405" t="s">
        <v>82</v>
      </c>
      <c r="L405" t="s">
        <v>238</v>
      </c>
      <c r="M405">
        <v>3</v>
      </c>
      <c r="N405" s="2">
        <v>899</v>
      </c>
      <c r="O405" s="3">
        <v>0.15</v>
      </c>
      <c r="P405" s="2">
        <v>1440</v>
      </c>
      <c r="Q405" t="s">
        <v>123</v>
      </c>
      <c r="R405" t="s">
        <v>33</v>
      </c>
      <c r="S405" t="s">
        <v>34</v>
      </c>
      <c r="T405" s="4">
        <v>4</v>
      </c>
      <c r="U405" s="11">
        <f t="shared" si="6"/>
        <v>2697</v>
      </c>
      <c r="V405" s="11">
        <f>tbl_EcommerceSales[[#This Row],[Gross_Sales]]*tbl_EcommerceSales[[#This Row],[Discount]]</f>
        <v>404.55</v>
      </c>
      <c r="W405" s="11">
        <f>tbl_EcommerceSales[[#This Row],[Gross_Sales]]-tbl_EcommerceSales[[#This Row],[Discount_Amount]]</f>
        <v>2292.4499999999998</v>
      </c>
      <c r="X405" s="11">
        <f>tbl_EcommerceSales[[#This Row],[Quantity]] * _xlfn.XLOOKUP(tbl_EcommerceSales[[#This Row],[Product_ID]], Product_Master!A:A, Product_Master!F:F)</f>
        <v>1440</v>
      </c>
      <c r="Y405" s="11">
        <f>tbl_EcommerceSales[[#This Row],[Net_Revenue]]-tbl_EcommerceSales[[#This Row],[Total_Cost]]</f>
        <v>852.44999999999982</v>
      </c>
      <c r="Z405" s="9">
        <f>IFERROR(#REF!/tbl_EcommerceSales[[#This Row],[Total_Cost]], 0)</f>
        <v>0</v>
      </c>
      <c r="AA405" t="str">
        <f>TEXT(tbl_EcommerceSales[[#This Row],[Order_Date]],"mmm")</f>
        <v>Feb</v>
      </c>
      <c r="AB405">
        <f>YEAR(tbl_EcommerceSales[[#This Row],[Order_Date]])</f>
        <v>2025</v>
      </c>
      <c r="AC405" t="str">
        <f>IF(tbl_EcommerceSales[[#This Row],[Age]]&lt;18,"Under 18",IF(tbl_EcommerceSales[[#This Row],[Age]]&lt;=25,"18-25",IF(tbl_EcommerceSales[[#This Row],[Age]]&lt;=35,"26-35",IF(tbl_EcommerceSales[[#This Row],[Age]]&lt;=45,"36-45",IF(tbl_EcommerceSales[[#This Row],[Age]]&lt;=55,"46-55","56+")))))</f>
        <v>36-45</v>
      </c>
    </row>
    <row r="406" spans="1:29" x14ac:dyDescent="0.35">
      <c r="A406" t="s">
        <v>949</v>
      </c>
      <c r="B406" s="7">
        <v>45702</v>
      </c>
      <c r="C406" t="s">
        <v>950</v>
      </c>
      <c r="D406" t="s">
        <v>139</v>
      </c>
      <c r="E406" t="s">
        <v>48</v>
      </c>
      <c r="F406">
        <v>32</v>
      </c>
      <c r="G406" t="s">
        <v>211</v>
      </c>
      <c r="H406" t="s">
        <v>72</v>
      </c>
      <c r="I406" t="s">
        <v>62</v>
      </c>
      <c r="J406" t="s">
        <v>63</v>
      </c>
      <c r="K406" t="s">
        <v>42</v>
      </c>
      <c r="L406" t="s">
        <v>43</v>
      </c>
      <c r="M406">
        <v>1</v>
      </c>
      <c r="N406" s="2">
        <v>499</v>
      </c>
      <c r="O406" s="3">
        <v>0.25</v>
      </c>
      <c r="P406" s="2">
        <v>220</v>
      </c>
      <c r="Q406" t="s">
        <v>32</v>
      </c>
      <c r="R406" t="s">
        <v>33</v>
      </c>
      <c r="S406" t="s">
        <v>34</v>
      </c>
      <c r="T406" s="4">
        <v>4</v>
      </c>
      <c r="U406" s="11">
        <f t="shared" si="6"/>
        <v>499</v>
      </c>
      <c r="V406" s="11">
        <f>tbl_EcommerceSales[[#This Row],[Gross_Sales]]*tbl_EcommerceSales[[#This Row],[Discount]]</f>
        <v>124.75</v>
      </c>
      <c r="W406" s="11">
        <f>tbl_EcommerceSales[[#This Row],[Gross_Sales]]-tbl_EcommerceSales[[#This Row],[Discount_Amount]]</f>
        <v>374.25</v>
      </c>
      <c r="X406" s="11">
        <f>tbl_EcommerceSales[[#This Row],[Quantity]] * _xlfn.XLOOKUP(tbl_EcommerceSales[[#This Row],[Product_ID]], Product_Master!A:A, Product_Master!F:F)</f>
        <v>220</v>
      </c>
      <c r="Y406" s="11">
        <f>tbl_EcommerceSales[[#This Row],[Net_Revenue]]-tbl_EcommerceSales[[#This Row],[Total_Cost]]</f>
        <v>154.25</v>
      </c>
      <c r="Z406" s="9">
        <f>IFERROR(#REF!/tbl_EcommerceSales[[#This Row],[Total_Cost]], 0)</f>
        <v>0</v>
      </c>
      <c r="AA406" t="str">
        <f>TEXT(tbl_EcommerceSales[[#This Row],[Order_Date]],"mmm")</f>
        <v>Feb</v>
      </c>
      <c r="AB406">
        <f>YEAR(tbl_EcommerceSales[[#This Row],[Order_Date]])</f>
        <v>2025</v>
      </c>
      <c r="AC406" t="str">
        <f>IF(tbl_EcommerceSales[[#This Row],[Age]]&lt;18,"Under 18",IF(tbl_EcommerceSales[[#This Row],[Age]]&lt;=25,"18-25",IF(tbl_EcommerceSales[[#This Row],[Age]]&lt;=35,"26-35",IF(tbl_EcommerceSales[[#This Row],[Age]]&lt;=45,"36-45",IF(tbl_EcommerceSales[[#This Row],[Age]]&lt;=55,"46-55","56+")))))</f>
        <v>26-35</v>
      </c>
    </row>
    <row r="407" spans="1:29" x14ac:dyDescent="0.35">
      <c r="A407" t="s">
        <v>951</v>
      </c>
      <c r="B407" s="7">
        <v>45702</v>
      </c>
      <c r="C407" t="s">
        <v>948</v>
      </c>
      <c r="D407" t="s">
        <v>251</v>
      </c>
      <c r="E407" t="s">
        <v>25</v>
      </c>
      <c r="F407">
        <v>24</v>
      </c>
      <c r="G407" t="s">
        <v>107</v>
      </c>
      <c r="H407" t="s">
        <v>39</v>
      </c>
      <c r="I407" t="s">
        <v>200</v>
      </c>
      <c r="J407" t="s">
        <v>201</v>
      </c>
      <c r="K407" t="s">
        <v>91</v>
      </c>
      <c r="L407" t="s">
        <v>202</v>
      </c>
      <c r="M407">
        <v>2</v>
      </c>
      <c r="N407" s="2">
        <v>899</v>
      </c>
      <c r="O407" s="3">
        <v>0.25</v>
      </c>
      <c r="P407" s="2">
        <v>840</v>
      </c>
      <c r="Q407" t="s">
        <v>156</v>
      </c>
      <c r="R407" t="s">
        <v>33</v>
      </c>
      <c r="S407" t="s">
        <v>34</v>
      </c>
      <c r="T407" s="4">
        <v>4</v>
      </c>
      <c r="U407" s="11">
        <f t="shared" si="6"/>
        <v>1798</v>
      </c>
      <c r="V407" s="11">
        <f>tbl_EcommerceSales[[#This Row],[Gross_Sales]]*tbl_EcommerceSales[[#This Row],[Discount]]</f>
        <v>449.5</v>
      </c>
      <c r="W407" s="11">
        <f>tbl_EcommerceSales[[#This Row],[Gross_Sales]]-tbl_EcommerceSales[[#This Row],[Discount_Amount]]</f>
        <v>1348.5</v>
      </c>
      <c r="X407" s="11">
        <f>tbl_EcommerceSales[[#This Row],[Quantity]] * _xlfn.XLOOKUP(tbl_EcommerceSales[[#This Row],[Product_ID]], Product_Master!A:A, Product_Master!F:F)</f>
        <v>840</v>
      </c>
      <c r="Y407" s="11">
        <f>tbl_EcommerceSales[[#This Row],[Net_Revenue]]-tbl_EcommerceSales[[#This Row],[Total_Cost]]</f>
        <v>508.5</v>
      </c>
      <c r="Z407" s="9">
        <f>IFERROR(#REF!/tbl_EcommerceSales[[#This Row],[Total_Cost]], 0)</f>
        <v>0</v>
      </c>
      <c r="AA407" t="str">
        <f>TEXT(tbl_EcommerceSales[[#This Row],[Order_Date]],"mmm")</f>
        <v>Feb</v>
      </c>
      <c r="AB407">
        <f>YEAR(tbl_EcommerceSales[[#This Row],[Order_Date]])</f>
        <v>2025</v>
      </c>
      <c r="AC407" t="str">
        <f>IF(tbl_EcommerceSales[[#This Row],[Age]]&lt;18,"Under 18",IF(tbl_EcommerceSales[[#This Row],[Age]]&lt;=25,"18-25",IF(tbl_EcommerceSales[[#This Row],[Age]]&lt;=35,"26-35",IF(tbl_EcommerceSales[[#This Row],[Age]]&lt;=45,"36-45",IF(tbl_EcommerceSales[[#This Row],[Age]]&lt;=55,"46-55","56+")))))</f>
        <v>18-25</v>
      </c>
    </row>
    <row r="408" spans="1:29" x14ac:dyDescent="0.35">
      <c r="A408" t="s">
        <v>952</v>
      </c>
      <c r="B408" s="7">
        <v>45703</v>
      </c>
      <c r="C408" t="s">
        <v>953</v>
      </c>
      <c r="D408" t="s">
        <v>60</v>
      </c>
      <c r="E408" t="s">
        <v>48</v>
      </c>
      <c r="F408">
        <v>29</v>
      </c>
      <c r="G408" t="s">
        <v>174</v>
      </c>
      <c r="H408" t="s">
        <v>39</v>
      </c>
      <c r="I408" t="s">
        <v>89</v>
      </c>
      <c r="J408" t="s">
        <v>90</v>
      </c>
      <c r="K408" t="s">
        <v>91</v>
      </c>
      <c r="L408" t="s">
        <v>92</v>
      </c>
      <c r="M408">
        <v>5</v>
      </c>
      <c r="N408" s="2">
        <v>599</v>
      </c>
      <c r="O408" s="3">
        <v>0.1</v>
      </c>
      <c r="P408" s="2">
        <v>1300</v>
      </c>
      <c r="Q408" t="s">
        <v>123</v>
      </c>
      <c r="R408" t="s">
        <v>33</v>
      </c>
      <c r="S408" t="s">
        <v>57</v>
      </c>
      <c r="T408" s="4">
        <v>5</v>
      </c>
      <c r="U408" s="11">
        <f t="shared" si="6"/>
        <v>2995</v>
      </c>
      <c r="V408" s="11">
        <f>tbl_EcommerceSales[[#This Row],[Gross_Sales]]*tbl_EcommerceSales[[#This Row],[Discount]]</f>
        <v>299.5</v>
      </c>
      <c r="W408" s="11">
        <f>tbl_EcommerceSales[[#This Row],[Gross_Sales]]-tbl_EcommerceSales[[#This Row],[Discount_Amount]]</f>
        <v>2695.5</v>
      </c>
      <c r="X408" s="11">
        <f>tbl_EcommerceSales[[#This Row],[Quantity]] * _xlfn.XLOOKUP(tbl_EcommerceSales[[#This Row],[Product_ID]], Product_Master!A:A, Product_Master!F:F)</f>
        <v>1300</v>
      </c>
      <c r="Y408" s="11">
        <f>tbl_EcommerceSales[[#This Row],[Net_Revenue]]-tbl_EcommerceSales[[#This Row],[Total_Cost]]</f>
        <v>1395.5</v>
      </c>
      <c r="Z408" s="9">
        <f>IFERROR(#REF!/tbl_EcommerceSales[[#This Row],[Total_Cost]], 0)</f>
        <v>0</v>
      </c>
      <c r="AA408" t="str">
        <f>TEXT(tbl_EcommerceSales[[#This Row],[Order_Date]],"mmm")</f>
        <v>Feb</v>
      </c>
      <c r="AB408">
        <f>YEAR(tbl_EcommerceSales[[#This Row],[Order_Date]])</f>
        <v>2025</v>
      </c>
      <c r="AC408" t="str">
        <f>IF(tbl_EcommerceSales[[#This Row],[Age]]&lt;18,"Under 18",IF(tbl_EcommerceSales[[#This Row],[Age]]&lt;=25,"18-25",IF(tbl_EcommerceSales[[#This Row],[Age]]&lt;=35,"26-35",IF(tbl_EcommerceSales[[#This Row],[Age]]&lt;=45,"36-45",IF(tbl_EcommerceSales[[#This Row],[Age]]&lt;=55,"46-55","56+")))))</f>
        <v>26-35</v>
      </c>
    </row>
    <row r="409" spans="1:29" x14ac:dyDescent="0.35">
      <c r="A409" t="s">
        <v>954</v>
      </c>
      <c r="B409" s="7">
        <v>45703</v>
      </c>
      <c r="C409" t="s">
        <v>955</v>
      </c>
      <c r="D409" t="s">
        <v>269</v>
      </c>
      <c r="E409" t="s">
        <v>48</v>
      </c>
      <c r="F409">
        <v>24</v>
      </c>
      <c r="G409" t="s">
        <v>107</v>
      </c>
      <c r="H409" t="s">
        <v>39</v>
      </c>
      <c r="I409" t="s">
        <v>53</v>
      </c>
      <c r="J409" t="s">
        <v>54</v>
      </c>
      <c r="K409" t="s">
        <v>55</v>
      </c>
      <c r="L409" t="s">
        <v>56</v>
      </c>
      <c r="M409">
        <v>1</v>
      </c>
      <c r="N409" s="2">
        <v>799</v>
      </c>
      <c r="O409" s="3">
        <v>0.2</v>
      </c>
      <c r="P409" s="2">
        <v>390</v>
      </c>
      <c r="Q409" t="s">
        <v>319</v>
      </c>
      <c r="R409" t="s">
        <v>93</v>
      </c>
      <c r="S409" t="s">
        <v>34</v>
      </c>
      <c r="T409" s="4">
        <v>3</v>
      </c>
      <c r="U409" s="11">
        <f t="shared" si="6"/>
        <v>799</v>
      </c>
      <c r="V409" s="11">
        <f>tbl_EcommerceSales[[#This Row],[Gross_Sales]]*tbl_EcommerceSales[[#This Row],[Discount]]</f>
        <v>159.80000000000001</v>
      </c>
      <c r="W409" s="11">
        <f>tbl_EcommerceSales[[#This Row],[Gross_Sales]]-tbl_EcommerceSales[[#This Row],[Discount_Amount]]</f>
        <v>639.20000000000005</v>
      </c>
      <c r="X409" s="11">
        <f>tbl_EcommerceSales[[#This Row],[Quantity]] * _xlfn.XLOOKUP(tbl_EcommerceSales[[#This Row],[Product_ID]], Product_Master!A:A, Product_Master!F:F)</f>
        <v>390</v>
      </c>
      <c r="Y409" s="11">
        <f>tbl_EcommerceSales[[#This Row],[Net_Revenue]]-tbl_EcommerceSales[[#This Row],[Total_Cost]]</f>
        <v>249.20000000000005</v>
      </c>
      <c r="Z409" s="9">
        <f>IFERROR(#REF!/tbl_EcommerceSales[[#This Row],[Total_Cost]], 0)</f>
        <v>0</v>
      </c>
      <c r="AA409" t="str">
        <f>TEXT(tbl_EcommerceSales[[#This Row],[Order_Date]],"mmm")</f>
        <v>Feb</v>
      </c>
      <c r="AB409">
        <f>YEAR(tbl_EcommerceSales[[#This Row],[Order_Date]])</f>
        <v>2025</v>
      </c>
      <c r="AC409" t="str">
        <f>IF(tbl_EcommerceSales[[#This Row],[Age]]&lt;18,"Under 18",IF(tbl_EcommerceSales[[#This Row],[Age]]&lt;=25,"18-25",IF(tbl_EcommerceSales[[#This Row],[Age]]&lt;=35,"26-35",IF(tbl_EcommerceSales[[#This Row],[Age]]&lt;=45,"36-45",IF(tbl_EcommerceSales[[#This Row],[Age]]&lt;=55,"46-55","56+")))))</f>
        <v>18-25</v>
      </c>
    </row>
    <row r="410" spans="1:29" x14ac:dyDescent="0.35">
      <c r="A410" t="s">
        <v>956</v>
      </c>
      <c r="B410" s="7">
        <v>45703</v>
      </c>
      <c r="C410" t="s">
        <v>957</v>
      </c>
      <c r="D410" t="s">
        <v>79</v>
      </c>
      <c r="E410" t="s">
        <v>25</v>
      </c>
      <c r="F410">
        <v>37</v>
      </c>
      <c r="G410" t="s">
        <v>142</v>
      </c>
      <c r="H410" t="s">
        <v>88</v>
      </c>
      <c r="I410" t="s">
        <v>357</v>
      </c>
      <c r="J410" t="s">
        <v>358</v>
      </c>
      <c r="K410" t="s">
        <v>177</v>
      </c>
      <c r="L410" t="s">
        <v>178</v>
      </c>
      <c r="M410">
        <v>1</v>
      </c>
      <c r="N410" s="2">
        <v>999</v>
      </c>
      <c r="O410" s="3">
        <v>0.1</v>
      </c>
      <c r="P410" s="2">
        <v>520</v>
      </c>
      <c r="Q410" t="s">
        <v>32</v>
      </c>
      <c r="R410" t="s">
        <v>33</v>
      </c>
      <c r="S410" t="s">
        <v>57</v>
      </c>
      <c r="T410" s="4">
        <v>4</v>
      </c>
      <c r="U410" s="11">
        <f t="shared" si="6"/>
        <v>999</v>
      </c>
      <c r="V410" s="11">
        <f>tbl_EcommerceSales[[#This Row],[Gross_Sales]]*tbl_EcommerceSales[[#This Row],[Discount]]</f>
        <v>99.9</v>
      </c>
      <c r="W410" s="11">
        <f>tbl_EcommerceSales[[#This Row],[Gross_Sales]]-tbl_EcommerceSales[[#This Row],[Discount_Amount]]</f>
        <v>899.1</v>
      </c>
      <c r="X410" s="11">
        <f>tbl_EcommerceSales[[#This Row],[Quantity]] * _xlfn.XLOOKUP(tbl_EcommerceSales[[#This Row],[Product_ID]], Product_Master!A:A, Product_Master!F:F)</f>
        <v>520</v>
      </c>
      <c r="Y410" s="11">
        <f>tbl_EcommerceSales[[#This Row],[Net_Revenue]]-tbl_EcommerceSales[[#This Row],[Total_Cost]]</f>
        <v>379.1</v>
      </c>
      <c r="Z410" s="9">
        <f>IFERROR(#REF!/tbl_EcommerceSales[[#This Row],[Total_Cost]], 0)</f>
        <v>0</v>
      </c>
      <c r="AA410" t="str">
        <f>TEXT(tbl_EcommerceSales[[#This Row],[Order_Date]],"mmm")</f>
        <v>Feb</v>
      </c>
      <c r="AB410">
        <f>YEAR(tbl_EcommerceSales[[#This Row],[Order_Date]])</f>
        <v>2025</v>
      </c>
      <c r="AC410" t="str">
        <f>IF(tbl_EcommerceSales[[#This Row],[Age]]&lt;18,"Under 18",IF(tbl_EcommerceSales[[#This Row],[Age]]&lt;=25,"18-25",IF(tbl_EcommerceSales[[#This Row],[Age]]&lt;=35,"26-35",IF(tbl_EcommerceSales[[#This Row],[Age]]&lt;=45,"36-45",IF(tbl_EcommerceSales[[#This Row],[Age]]&lt;=55,"46-55","56+")))))</f>
        <v>36-45</v>
      </c>
    </row>
    <row r="411" spans="1:29" x14ac:dyDescent="0.35">
      <c r="A411" t="s">
        <v>958</v>
      </c>
      <c r="B411" s="7">
        <v>45703</v>
      </c>
      <c r="C411" t="s">
        <v>959</v>
      </c>
      <c r="D411" t="s">
        <v>170</v>
      </c>
      <c r="E411" t="s">
        <v>48</v>
      </c>
      <c r="F411">
        <v>29</v>
      </c>
      <c r="G411" t="s">
        <v>192</v>
      </c>
      <c r="H411" t="s">
        <v>27</v>
      </c>
      <c r="I411" t="s">
        <v>73</v>
      </c>
      <c r="J411" t="s">
        <v>74</v>
      </c>
      <c r="K411" t="s">
        <v>55</v>
      </c>
      <c r="L411" t="s">
        <v>75</v>
      </c>
      <c r="M411">
        <v>1</v>
      </c>
      <c r="N411" s="2">
        <v>2899</v>
      </c>
      <c r="O411" s="3">
        <v>0.25</v>
      </c>
      <c r="P411" s="2">
        <v>1700</v>
      </c>
      <c r="Q411" t="s">
        <v>319</v>
      </c>
      <c r="R411" t="s">
        <v>93</v>
      </c>
      <c r="S411" t="s">
        <v>57</v>
      </c>
      <c r="T411" s="4">
        <v>5</v>
      </c>
      <c r="U411" s="11">
        <f t="shared" si="6"/>
        <v>2899</v>
      </c>
      <c r="V411" s="11">
        <f>tbl_EcommerceSales[[#This Row],[Gross_Sales]]*tbl_EcommerceSales[[#This Row],[Discount]]</f>
        <v>724.75</v>
      </c>
      <c r="W411" s="11">
        <f>tbl_EcommerceSales[[#This Row],[Gross_Sales]]-tbl_EcommerceSales[[#This Row],[Discount_Amount]]</f>
        <v>2174.25</v>
      </c>
      <c r="X411" s="11">
        <f>tbl_EcommerceSales[[#This Row],[Quantity]] * _xlfn.XLOOKUP(tbl_EcommerceSales[[#This Row],[Product_ID]], Product_Master!A:A, Product_Master!F:F)</f>
        <v>1700</v>
      </c>
      <c r="Y411" s="11">
        <f>tbl_EcommerceSales[[#This Row],[Net_Revenue]]-tbl_EcommerceSales[[#This Row],[Total_Cost]]</f>
        <v>474.25</v>
      </c>
      <c r="Z411" s="9">
        <f>IFERROR(#REF!/tbl_EcommerceSales[[#This Row],[Total_Cost]], 0)</f>
        <v>0</v>
      </c>
      <c r="AA411" t="str">
        <f>TEXT(tbl_EcommerceSales[[#This Row],[Order_Date]],"mmm")</f>
        <v>Feb</v>
      </c>
      <c r="AB411">
        <f>YEAR(tbl_EcommerceSales[[#This Row],[Order_Date]])</f>
        <v>2025</v>
      </c>
      <c r="AC411" t="str">
        <f>IF(tbl_EcommerceSales[[#This Row],[Age]]&lt;18,"Under 18",IF(tbl_EcommerceSales[[#This Row],[Age]]&lt;=25,"18-25",IF(tbl_EcommerceSales[[#This Row],[Age]]&lt;=35,"26-35",IF(tbl_EcommerceSales[[#This Row],[Age]]&lt;=45,"36-45",IF(tbl_EcommerceSales[[#This Row],[Age]]&lt;=55,"46-55","56+")))))</f>
        <v>26-35</v>
      </c>
    </row>
    <row r="412" spans="1:29" x14ac:dyDescent="0.35">
      <c r="A412" t="s">
        <v>960</v>
      </c>
      <c r="B412" s="7">
        <v>45703</v>
      </c>
      <c r="C412" t="s">
        <v>961</v>
      </c>
      <c r="D412" t="s">
        <v>227</v>
      </c>
      <c r="E412" t="s">
        <v>25</v>
      </c>
      <c r="F412">
        <v>33</v>
      </c>
      <c r="G412" t="s">
        <v>270</v>
      </c>
      <c r="H412" t="s">
        <v>72</v>
      </c>
      <c r="I412" t="s">
        <v>212</v>
      </c>
      <c r="J412" t="s">
        <v>213</v>
      </c>
      <c r="K412" t="s">
        <v>177</v>
      </c>
      <c r="L412" t="s">
        <v>178</v>
      </c>
      <c r="M412">
        <v>1</v>
      </c>
      <c r="N412" s="2">
        <v>2499</v>
      </c>
      <c r="O412" s="3">
        <v>0.15</v>
      </c>
      <c r="P412" s="2">
        <v>1450</v>
      </c>
      <c r="Q412" t="s">
        <v>156</v>
      </c>
      <c r="R412" t="s">
        <v>33</v>
      </c>
      <c r="S412" t="s">
        <v>57</v>
      </c>
      <c r="T412" s="4">
        <v>4</v>
      </c>
      <c r="U412" s="11">
        <f t="shared" si="6"/>
        <v>2499</v>
      </c>
      <c r="V412" s="11">
        <f>tbl_EcommerceSales[[#This Row],[Gross_Sales]]*tbl_EcommerceSales[[#This Row],[Discount]]</f>
        <v>374.84999999999997</v>
      </c>
      <c r="W412" s="11">
        <f>tbl_EcommerceSales[[#This Row],[Gross_Sales]]-tbl_EcommerceSales[[#This Row],[Discount_Amount]]</f>
        <v>2124.15</v>
      </c>
      <c r="X412" s="11">
        <f>tbl_EcommerceSales[[#This Row],[Quantity]] * _xlfn.XLOOKUP(tbl_EcommerceSales[[#This Row],[Product_ID]], Product_Master!A:A, Product_Master!F:F)</f>
        <v>1450</v>
      </c>
      <c r="Y412" s="11">
        <f>tbl_EcommerceSales[[#This Row],[Net_Revenue]]-tbl_EcommerceSales[[#This Row],[Total_Cost]]</f>
        <v>674.15000000000009</v>
      </c>
      <c r="Z412" s="9">
        <f>IFERROR(#REF!/tbl_EcommerceSales[[#This Row],[Total_Cost]], 0)</f>
        <v>0</v>
      </c>
      <c r="AA412" t="str">
        <f>TEXT(tbl_EcommerceSales[[#This Row],[Order_Date]],"mmm")</f>
        <v>Feb</v>
      </c>
      <c r="AB412">
        <f>YEAR(tbl_EcommerceSales[[#This Row],[Order_Date]])</f>
        <v>2025</v>
      </c>
      <c r="AC412" t="str">
        <f>IF(tbl_EcommerceSales[[#This Row],[Age]]&lt;18,"Under 18",IF(tbl_EcommerceSales[[#This Row],[Age]]&lt;=25,"18-25",IF(tbl_EcommerceSales[[#This Row],[Age]]&lt;=35,"26-35",IF(tbl_EcommerceSales[[#This Row],[Age]]&lt;=45,"36-45",IF(tbl_EcommerceSales[[#This Row],[Age]]&lt;=55,"46-55","56+")))))</f>
        <v>26-35</v>
      </c>
    </row>
    <row r="413" spans="1:29" x14ac:dyDescent="0.35">
      <c r="A413" t="s">
        <v>962</v>
      </c>
      <c r="B413" s="7">
        <v>45703</v>
      </c>
      <c r="C413" t="s">
        <v>963</v>
      </c>
      <c r="D413" t="s">
        <v>79</v>
      </c>
      <c r="E413" t="s">
        <v>48</v>
      </c>
      <c r="F413">
        <v>22</v>
      </c>
      <c r="G413" t="s">
        <v>155</v>
      </c>
      <c r="H413" t="s">
        <v>88</v>
      </c>
      <c r="I413" t="s">
        <v>126</v>
      </c>
      <c r="J413" t="s">
        <v>127</v>
      </c>
      <c r="K413" t="s">
        <v>82</v>
      </c>
      <c r="L413" t="s">
        <v>83</v>
      </c>
      <c r="M413">
        <v>4</v>
      </c>
      <c r="N413" s="2">
        <v>1899</v>
      </c>
      <c r="O413" s="3">
        <v>0.1</v>
      </c>
      <c r="P413" s="2">
        <v>4480</v>
      </c>
      <c r="Q413" t="s">
        <v>123</v>
      </c>
      <c r="R413" t="s">
        <v>33</v>
      </c>
      <c r="S413" t="s">
        <v>34</v>
      </c>
      <c r="T413" s="4">
        <v>2</v>
      </c>
      <c r="U413" s="11">
        <f t="shared" si="6"/>
        <v>7596</v>
      </c>
      <c r="V413" s="11">
        <f>tbl_EcommerceSales[[#This Row],[Gross_Sales]]*tbl_EcommerceSales[[#This Row],[Discount]]</f>
        <v>759.6</v>
      </c>
      <c r="W413" s="11">
        <f>tbl_EcommerceSales[[#This Row],[Gross_Sales]]-tbl_EcommerceSales[[#This Row],[Discount_Amount]]</f>
        <v>6836.4</v>
      </c>
      <c r="X413" s="11">
        <f>tbl_EcommerceSales[[#This Row],[Quantity]] * _xlfn.XLOOKUP(tbl_EcommerceSales[[#This Row],[Product_ID]], Product_Master!A:A, Product_Master!F:F)</f>
        <v>4480</v>
      </c>
      <c r="Y413" s="11">
        <f>tbl_EcommerceSales[[#This Row],[Net_Revenue]]-tbl_EcommerceSales[[#This Row],[Total_Cost]]</f>
        <v>2356.3999999999996</v>
      </c>
      <c r="Z413" s="9">
        <f>IFERROR(#REF!/tbl_EcommerceSales[[#This Row],[Total_Cost]], 0)</f>
        <v>0</v>
      </c>
      <c r="AA413" t="str">
        <f>TEXT(tbl_EcommerceSales[[#This Row],[Order_Date]],"mmm")</f>
        <v>Feb</v>
      </c>
      <c r="AB413">
        <f>YEAR(tbl_EcommerceSales[[#This Row],[Order_Date]])</f>
        <v>2025</v>
      </c>
      <c r="AC413" t="str">
        <f>IF(tbl_EcommerceSales[[#This Row],[Age]]&lt;18,"Under 18",IF(tbl_EcommerceSales[[#This Row],[Age]]&lt;=25,"18-25",IF(tbl_EcommerceSales[[#This Row],[Age]]&lt;=35,"26-35",IF(tbl_EcommerceSales[[#This Row],[Age]]&lt;=45,"36-45",IF(tbl_EcommerceSales[[#This Row],[Age]]&lt;=55,"46-55","56+")))))</f>
        <v>18-25</v>
      </c>
    </row>
    <row r="414" spans="1:29" x14ac:dyDescent="0.35">
      <c r="A414" t="s">
        <v>964</v>
      </c>
      <c r="B414" s="7">
        <v>45704</v>
      </c>
      <c r="C414" t="s">
        <v>965</v>
      </c>
      <c r="D414" t="s">
        <v>181</v>
      </c>
      <c r="E414" t="s">
        <v>25</v>
      </c>
      <c r="F414">
        <v>25</v>
      </c>
      <c r="G414" t="s">
        <v>270</v>
      </c>
      <c r="H414" t="s">
        <v>72</v>
      </c>
      <c r="I414" t="s">
        <v>62</v>
      </c>
      <c r="J414" t="s">
        <v>63</v>
      </c>
      <c r="K414" t="s">
        <v>42</v>
      </c>
      <c r="L414" t="s">
        <v>43</v>
      </c>
      <c r="M414">
        <v>5</v>
      </c>
      <c r="N414" s="2">
        <v>499</v>
      </c>
      <c r="O414" s="3">
        <v>0.25</v>
      </c>
      <c r="P414" s="2">
        <v>1100</v>
      </c>
      <c r="Q414" t="s">
        <v>32</v>
      </c>
      <c r="R414" t="s">
        <v>33</v>
      </c>
      <c r="S414" t="s">
        <v>57</v>
      </c>
      <c r="T414" s="4">
        <v>5</v>
      </c>
      <c r="U414" s="11">
        <f t="shared" si="6"/>
        <v>2495</v>
      </c>
      <c r="V414" s="11">
        <f>tbl_EcommerceSales[[#This Row],[Gross_Sales]]*tbl_EcommerceSales[[#This Row],[Discount]]</f>
        <v>623.75</v>
      </c>
      <c r="W414" s="11">
        <f>tbl_EcommerceSales[[#This Row],[Gross_Sales]]-tbl_EcommerceSales[[#This Row],[Discount_Amount]]</f>
        <v>1871.25</v>
      </c>
      <c r="X414" s="11">
        <f>tbl_EcommerceSales[[#This Row],[Quantity]] * _xlfn.XLOOKUP(tbl_EcommerceSales[[#This Row],[Product_ID]], Product_Master!A:A, Product_Master!F:F)</f>
        <v>1100</v>
      </c>
      <c r="Y414" s="11">
        <f>tbl_EcommerceSales[[#This Row],[Net_Revenue]]-tbl_EcommerceSales[[#This Row],[Total_Cost]]</f>
        <v>771.25</v>
      </c>
      <c r="Z414" s="9">
        <f>IFERROR(#REF!/tbl_EcommerceSales[[#This Row],[Total_Cost]], 0)</f>
        <v>0</v>
      </c>
      <c r="AA414" t="str">
        <f>TEXT(tbl_EcommerceSales[[#This Row],[Order_Date]],"mmm")</f>
        <v>Feb</v>
      </c>
      <c r="AB414">
        <f>YEAR(tbl_EcommerceSales[[#This Row],[Order_Date]])</f>
        <v>2025</v>
      </c>
      <c r="AC414" t="str">
        <f>IF(tbl_EcommerceSales[[#This Row],[Age]]&lt;18,"Under 18",IF(tbl_EcommerceSales[[#This Row],[Age]]&lt;=25,"18-25",IF(tbl_EcommerceSales[[#This Row],[Age]]&lt;=35,"26-35",IF(tbl_EcommerceSales[[#This Row],[Age]]&lt;=45,"36-45",IF(tbl_EcommerceSales[[#This Row],[Age]]&lt;=55,"46-55","56+")))))</f>
        <v>18-25</v>
      </c>
    </row>
    <row r="415" spans="1:29" x14ac:dyDescent="0.35">
      <c r="A415" t="s">
        <v>966</v>
      </c>
      <c r="B415" s="7">
        <v>45704</v>
      </c>
      <c r="C415" t="s">
        <v>967</v>
      </c>
      <c r="D415" t="s">
        <v>235</v>
      </c>
      <c r="E415" t="s">
        <v>25</v>
      </c>
      <c r="F415">
        <v>32</v>
      </c>
      <c r="G415" t="s">
        <v>246</v>
      </c>
      <c r="H415" t="s">
        <v>27</v>
      </c>
      <c r="I415" t="s">
        <v>221</v>
      </c>
      <c r="J415" t="s">
        <v>222</v>
      </c>
      <c r="K415" t="s">
        <v>177</v>
      </c>
      <c r="L415" t="s">
        <v>208</v>
      </c>
      <c r="M415">
        <v>3</v>
      </c>
      <c r="N415" s="2">
        <v>1499</v>
      </c>
      <c r="O415" s="3">
        <v>0.1</v>
      </c>
      <c r="P415" s="2">
        <v>2400</v>
      </c>
      <c r="Q415" t="s">
        <v>32</v>
      </c>
      <c r="R415" t="s">
        <v>33</v>
      </c>
      <c r="S415" t="s">
        <v>57</v>
      </c>
      <c r="T415" s="4">
        <v>5</v>
      </c>
      <c r="U415" s="11">
        <f t="shared" si="6"/>
        <v>4497</v>
      </c>
      <c r="V415" s="11">
        <f>tbl_EcommerceSales[[#This Row],[Gross_Sales]]*tbl_EcommerceSales[[#This Row],[Discount]]</f>
        <v>449.70000000000005</v>
      </c>
      <c r="W415" s="11">
        <f>tbl_EcommerceSales[[#This Row],[Gross_Sales]]-tbl_EcommerceSales[[#This Row],[Discount_Amount]]</f>
        <v>4047.3</v>
      </c>
      <c r="X415" s="11">
        <f>tbl_EcommerceSales[[#This Row],[Quantity]] * _xlfn.XLOOKUP(tbl_EcommerceSales[[#This Row],[Product_ID]], Product_Master!A:A, Product_Master!F:F)</f>
        <v>2400</v>
      </c>
      <c r="Y415" s="11">
        <f>tbl_EcommerceSales[[#This Row],[Net_Revenue]]-tbl_EcommerceSales[[#This Row],[Total_Cost]]</f>
        <v>1647.3000000000002</v>
      </c>
      <c r="Z415" s="9">
        <f>IFERROR(#REF!/tbl_EcommerceSales[[#This Row],[Total_Cost]], 0)</f>
        <v>0</v>
      </c>
      <c r="AA415" t="str">
        <f>TEXT(tbl_EcommerceSales[[#This Row],[Order_Date]],"mmm")</f>
        <v>Feb</v>
      </c>
      <c r="AB415">
        <f>YEAR(tbl_EcommerceSales[[#This Row],[Order_Date]])</f>
        <v>2025</v>
      </c>
      <c r="AC415" t="str">
        <f>IF(tbl_EcommerceSales[[#This Row],[Age]]&lt;18,"Under 18",IF(tbl_EcommerceSales[[#This Row],[Age]]&lt;=25,"18-25",IF(tbl_EcommerceSales[[#This Row],[Age]]&lt;=35,"26-35",IF(tbl_EcommerceSales[[#This Row],[Age]]&lt;=45,"36-45",IF(tbl_EcommerceSales[[#This Row],[Age]]&lt;=55,"46-55","56+")))))</f>
        <v>26-35</v>
      </c>
    </row>
    <row r="416" spans="1:29" x14ac:dyDescent="0.35">
      <c r="A416" t="s">
        <v>968</v>
      </c>
      <c r="B416" s="7">
        <v>45704</v>
      </c>
      <c r="C416" t="s">
        <v>969</v>
      </c>
      <c r="D416" t="s">
        <v>151</v>
      </c>
      <c r="E416" t="s">
        <v>48</v>
      </c>
      <c r="F416">
        <v>18</v>
      </c>
      <c r="G416" t="s">
        <v>171</v>
      </c>
      <c r="H416" t="s">
        <v>39</v>
      </c>
      <c r="I416" t="s">
        <v>126</v>
      </c>
      <c r="J416" t="s">
        <v>127</v>
      </c>
      <c r="K416" t="s">
        <v>82</v>
      </c>
      <c r="L416" t="s">
        <v>83</v>
      </c>
      <c r="M416">
        <v>1</v>
      </c>
      <c r="N416" s="2">
        <v>1899</v>
      </c>
      <c r="O416" s="3">
        <v>0.15</v>
      </c>
      <c r="P416" s="2">
        <v>1120</v>
      </c>
      <c r="Q416" t="s">
        <v>319</v>
      </c>
      <c r="R416" t="s">
        <v>33</v>
      </c>
      <c r="S416" t="s">
        <v>57</v>
      </c>
      <c r="T416" s="4">
        <v>4</v>
      </c>
      <c r="U416" s="11">
        <f t="shared" si="6"/>
        <v>1899</v>
      </c>
      <c r="V416" s="11">
        <f>tbl_EcommerceSales[[#This Row],[Gross_Sales]]*tbl_EcommerceSales[[#This Row],[Discount]]</f>
        <v>284.84999999999997</v>
      </c>
      <c r="W416" s="11">
        <f>tbl_EcommerceSales[[#This Row],[Gross_Sales]]-tbl_EcommerceSales[[#This Row],[Discount_Amount]]</f>
        <v>1614.15</v>
      </c>
      <c r="X416" s="11">
        <f>tbl_EcommerceSales[[#This Row],[Quantity]] * _xlfn.XLOOKUP(tbl_EcommerceSales[[#This Row],[Product_ID]], Product_Master!A:A, Product_Master!F:F)</f>
        <v>1120</v>
      </c>
      <c r="Y416" s="11">
        <f>tbl_EcommerceSales[[#This Row],[Net_Revenue]]-tbl_EcommerceSales[[#This Row],[Total_Cost]]</f>
        <v>494.15000000000009</v>
      </c>
      <c r="Z416" s="9">
        <f>IFERROR(#REF!/tbl_EcommerceSales[[#This Row],[Total_Cost]], 0)</f>
        <v>0</v>
      </c>
      <c r="AA416" t="str">
        <f>TEXT(tbl_EcommerceSales[[#This Row],[Order_Date]],"mmm")</f>
        <v>Feb</v>
      </c>
      <c r="AB416">
        <f>YEAR(tbl_EcommerceSales[[#This Row],[Order_Date]])</f>
        <v>2025</v>
      </c>
      <c r="AC416" t="str">
        <f>IF(tbl_EcommerceSales[[#This Row],[Age]]&lt;18,"Under 18",IF(tbl_EcommerceSales[[#This Row],[Age]]&lt;=25,"18-25",IF(tbl_EcommerceSales[[#This Row],[Age]]&lt;=35,"26-35",IF(tbl_EcommerceSales[[#This Row],[Age]]&lt;=45,"36-45",IF(tbl_EcommerceSales[[#This Row],[Age]]&lt;=55,"46-55","56+")))))</f>
        <v>18-25</v>
      </c>
    </row>
    <row r="417" spans="1:29" x14ac:dyDescent="0.35">
      <c r="A417" t="s">
        <v>970</v>
      </c>
      <c r="B417" s="7">
        <v>45704</v>
      </c>
      <c r="C417" t="s">
        <v>971</v>
      </c>
      <c r="D417" t="s">
        <v>305</v>
      </c>
      <c r="E417" t="s">
        <v>48</v>
      </c>
      <c r="F417">
        <v>34</v>
      </c>
      <c r="G417" t="s">
        <v>107</v>
      </c>
      <c r="H417" t="s">
        <v>39</v>
      </c>
      <c r="I417" t="s">
        <v>62</v>
      </c>
      <c r="J417" t="s">
        <v>63</v>
      </c>
      <c r="K417" t="s">
        <v>42</v>
      </c>
      <c r="L417" t="s">
        <v>43</v>
      </c>
      <c r="M417">
        <v>1</v>
      </c>
      <c r="N417" s="2">
        <v>499</v>
      </c>
      <c r="O417" s="3">
        <v>0.05</v>
      </c>
      <c r="P417" s="2">
        <v>220</v>
      </c>
      <c r="Q417" t="s">
        <v>76</v>
      </c>
      <c r="R417" t="s">
        <v>162</v>
      </c>
      <c r="S417" t="s">
        <v>34</v>
      </c>
      <c r="T417" s="4"/>
      <c r="U417" s="11">
        <f t="shared" si="6"/>
        <v>499</v>
      </c>
      <c r="V417" s="11">
        <f>tbl_EcommerceSales[[#This Row],[Gross_Sales]]*tbl_EcommerceSales[[#This Row],[Discount]]</f>
        <v>24.950000000000003</v>
      </c>
      <c r="W417" s="11">
        <f>tbl_EcommerceSales[[#This Row],[Gross_Sales]]-tbl_EcommerceSales[[#This Row],[Discount_Amount]]</f>
        <v>474.05</v>
      </c>
      <c r="X417" s="11">
        <f>tbl_EcommerceSales[[#This Row],[Quantity]] * _xlfn.XLOOKUP(tbl_EcommerceSales[[#This Row],[Product_ID]], Product_Master!A:A, Product_Master!F:F)</f>
        <v>220</v>
      </c>
      <c r="Y417" s="11">
        <f>tbl_EcommerceSales[[#This Row],[Net_Revenue]]-tbl_EcommerceSales[[#This Row],[Total_Cost]]</f>
        <v>254.05</v>
      </c>
      <c r="Z417" s="9">
        <f>IFERROR(#REF!/tbl_EcommerceSales[[#This Row],[Total_Cost]], 0)</f>
        <v>0</v>
      </c>
      <c r="AA417" t="str">
        <f>TEXT(tbl_EcommerceSales[[#This Row],[Order_Date]],"mmm")</f>
        <v>Feb</v>
      </c>
      <c r="AB417">
        <f>YEAR(tbl_EcommerceSales[[#This Row],[Order_Date]])</f>
        <v>2025</v>
      </c>
      <c r="AC417" t="str">
        <f>IF(tbl_EcommerceSales[[#This Row],[Age]]&lt;18,"Under 18",IF(tbl_EcommerceSales[[#This Row],[Age]]&lt;=25,"18-25",IF(tbl_EcommerceSales[[#This Row],[Age]]&lt;=35,"26-35",IF(tbl_EcommerceSales[[#This Row],[Age]]&lt;=45,"36-45",IF(tbl_EcommerceSales[[#This Row],[Age]]&lt;=55,"46-55","56+")))))</f>
        <v>26-35</v>
      </c>
    </row>
    <row r="418" spans="1:29" x14ac:dyDescent="0.35">
      <c r="A418" t="s">
        <v>972</v>
      </c>
      <c r="B418" s="7">
        <v>45704</v>
      </c>
      <c r="C418" t="s">
        <v>973</v>
      </c>
      <c r="D418" t="s">
        <v>269</v>
      </c>
      <c r="E418" t="s">
        <v>25</v>
      </c>
      <c r="F418">
        <v>37</v>
      </c>
      <c r="G418" t="s">
        <v>155</v>
      </c>
      <c r="H418" t="s">
        <v>88</v>
      </c>
      <c r="I418" t="s">
        <v>517</v>
      </c>
      <c r="J418" t="s">
        <v>518</v>
      </c>
      <c r="K418" t="s">
        <v>30</v>
      </c>
      <c r="L418" t="s">
        <v>278</v>
      </c>
      <c r="M418">
        <v>3</v>
      </c>
      <c r="N418" s="2">
        <v>1299</v>
      </c>
      <c r="O418" s="3">
        <v>0.05</v>
      </c>
      <c r="P418" s="2">
        <v>2070</v>
      </c>
      <c r="Q418" t="s">
        <v>76</v>
      </c>
      <c r="R418" t="s">
        <v>33</v>
      </c>
      <c r="S418" t="s">
        <v>57</v>
      </c>
      <c r="T418" s="4">
        <v>1</v>
      </c>
      <c r="U418" s="11">
        <f t="shared" si="6"/>
        <v>3897</v>
      </c>
      <c r="V418" s="11">
        <f>tbl_EcommerceSales[[#This Row],[Gross_Sales]]*tbl_EcommerceSales[[#This Row],[Discount]]</f>
        <v>194.85000000000002</v>
      </c>
      <c r="W418" s="11">
        <f>tbl_EcommerceSales[[#This Row],[Gross_Sales]]-tbl_EcommerceSales[[#This Row],[Discount_Amount]]</f>
        <v>3702.15</v>
      </c>
      <c r="X418" s="11">
        <f>tbl_EcommerceSales[[#This Row],[Quantity]] * _xlfn.XLOOKUP(tbl_EcommerceSales[[#This Row],[Product_ID]], Product_Master!A:A, Product_Master!F:F)</f>
        <v>2070</v>
      </c>
      <c r="Y418" s="11">
        <f>tbl_EcommerceSales[[#This Row],[Net_Revenue]]-tbl_EcommerceSales[[#This Row],[Total_Cost]]</f>
        <v>1632.15</v>
      </c>
      <c r="Z418" s="9">
        <f>IFERROR(#REF!/tbl_EcommerceSales[[#This Row],[Total_Cost]], 0)</f>
        <v>0</v>
      </c>
      <c r="AA418" t="str">
        <f>TEXT(tbl_EcommerceSales[[#This Row],[Order_Date]],"mmm")</f>
        <v>Feb</v>
      </c>
      <c r="AB418">
        <f>YEAR(tbl_EcommerceSales[[#This Row],[Order_Date]])</f>
        <v>2025</v>
      </c>
      <c r="AC418" t="str">
        <f>IF(tbl_EcommerceSales[[#This Row],[Age]]&lt;18,"Under 18",IF(tbl_EcommerceSales[[#This Row],[Age]]&lt;=25,"18-25",IF(tbl_EcommerceSales[[#This Row],[Age]]&lt;=35,"26-35",IF(tbl_EcommerceSales[[#This Row],[Age]]&lt;=45,"36-45",IF(tbl_EcommerceSales[[#This Row],[Age]]&lt;=55,"46-55","56+")))))</f>
        <v>36-45</v>
      </c>
    </row>
    <row r="419" spans="1:29" x14ac:dyDescent="0.35">
      <c r="A419" t="s">
        <v>974</v>
      </c>
      <c r="B419" s="7">
        <v>45704</v>
      </c>
      <c r="C419" t="s">
        <v>975</v>
      </c>
      <c r="D419" t="s">
        <v>269</v>
      </c>
      <c r="E419" t="s">
        <v>48</v>
      </c>
      <c r="F419">
        <v>39</v>
      </c>
      <c r="G419" t="s">
        <v>103</v>
      </c>
      <c r="H419" t="s">
        <v>27</v>
      </c>
      <c r="I419" t="s">
        <v>206</v>
      </c>
      <c r="J419" t="s">
        <v>207</v>
      </c>
      <c r="K419" t="s">
        <v>177</v>
      </c>
      <c r="L419" t="s">
        <v>208</v>
      </c>
      <c r="M419">
        <v>2</v>
      </c>
      <c r="N419" s="2">
        <v>2199</v>
      </c>
      <c r="O419" s="3">
        <v>0.15</v>
      </c>
      <c r="P419" s="2">
        <v>2500</v>
      </c>
      <c r="Q419" t="s">
        <v>156</v>
      </c>
      <c r="R419" t="s">
        <v>93</v>
      </c>
      <c r="S419" t="s">
        <v>57</v>
      </c>
      <c r="T419" s="4">
        <v>4</v>
      </c>
      <c r="U419" s="11">
        <f t="shared" si="6"/>
        <v>4398</v>
      </c>
      <c r="V419" s="11">
        <f>tbl_EcommerceSales[[#This Row],[Gross_Sales]]*tbl_EcommerceSales[[#This Row],[Discount]]</f>
        <v>659.69999999999993</v>
      </c>
      <c r="W419" s="11">
        <f>tbl_EcommerceSales[[#This Row],[Gross_Sales]]-tbl_EcommerceSales[[#This Row],[Discount_Amount]]</f>
        <v>3738.3</v>
      </c>
      <c r="X419" s="11">
        <f>tbl_EcommerceSales[[#This Row],[Quantity]] * _xlfn.XLOOKUP(tbl_EcommerceSales[[#This Row],[Product_ID]], Product_Master!A:A, Product_Master!F:F)</f>
        <v>2500</v>
      </c>
      <c r="Y419" s="11">
        <f>tbl_EcommerceSales[[#This Row],[Net_Revenue]]-tbl_EcommerceSales[[#This Row],[Total_Cost]]</f>
        <v>1238.3000000000002</v>
      </c>
      <c r="Z419" s="9">
        <f>IFERROR(#REF!/tbl_EcommerceSales[[#This Row],[Total_Cost]], 0)</f>
        <v>0</v>
      </c>
      <c r="AA419" t="str">
        <f>TEXT(tbl_EcommerceSales[[#This Row],[Order_Date]],"mmm")</f>
        <v>Feb</v>
      </c>
      <c r="AB419">
        <f>YEAR(tbl_EcommerceSales[[#This Row],[Order_Date]])</f>
        <v>2025</v>
      </c>
      <c r="AC419" t="str">
        <f>IF(tbl_EcommerceSales[[#This Row],[Age]]&lt;18,"Under 18",IF(tbl_EcommerceSales[[#This Row],[Age]]&lt;=25,"18-25",IF(tbl_EcommerceSales[[#This Row],[Age]]&lt;=35,"26-35",IF(tbl_EcommerceSales[[#This Row],[Age]]&lt;=45,"36-45",IF(tbl_EcommerceSales[[#This Row],[Age]]&lt;=55,"46-55","56+")))))</f>
        <v>36-45</v>
      </c>
    </row>
    <row r="420" spans="1:29" x14ac:dyDescent="0.35">
      <c r="A420" t="s">
        <v>976</v>
      </c>
      <c r="B420" s="7">
        <v>45704</v>
      </c>
      <c r="C420" t="s">
        <v>977</v>
      </c>
      <c r="D420" t="s">
        <v>189</v>
      </c>
      <c r="E420" t="s">
        <v>48</v>
      </c>
      <c r="F420">
        <v>26</v>
      </c>
      <c r="G420" t="s">
        <v>96</v>
      </c>
      <c r="H420" t="s">
        <v>39</v>
      </c>
      <c r="I420" t="s">
        <v>357</v>
      </c>
      <c r="J420" t="s">
        <v>358</v>
      </c>
      <c r="K420" t="s">
        <v>177</v>
      </c>
      <c r="L420" t="s">
        <v>178</v>
      </c>
      <c r="M420">
        <v>3</v>
      </c>
      <c r="N420" s="2">
        <v>999</v>
      </c>
      <c r="O420" s="3">
        <v>0.1</v>
      </c>
      <c r="P420" s="2">
        <v>1560</v>
      </c>
      <c r="Q420" t="s">
        <v>156</v>
      </c>
      <c r="R420" t="s">
        <v>33</v>
      </c>
      <c r="S420" t="s">
        <v>34</v>
      </c>
      <c r="T420" s="4">
        <v>5</v>
      </c>
      <c r="U420" s="11">
        <f t="shared" si="6"/>
        <v>2997</v>
      </c>
      <c r="V420" s="11">
        <f>tbl_EcommerceSales[[#This Row],[Gross_Sales]]*tbl_EcommerceSales[[#This Row],[Discount]]</f>
        <v>299.7</v>
      </c>
      <c r="W420" s="11">
        <f>tbl_EcommerceSales[[#This Row],[Gross_Sales]]-tbl_EcommerceSales[[#This Row],[Discount_Amount]]</f>
        <v>2697.3</v>
      </c>
      <c r="X420" s="11">
        <f>tbl_EcommerceSales[[#This Row],[Quantity]] * _xlfn.XLOOKUP(tbl_EcommerceSales[[#This Row],[Product_ID]], Product_Master!A:A, Product_Master!F:F)</f>
        <v>1560</v>
      </c>
      <c r="Y420" s="11">
        <f>tbl_EcommerceSales[[#This Row],[Net_Revenue]]-tbl_EcommerceSales[[#This Row],[Total_Cost]]</f>
        <v>1137.3000000000002</v>
      </c>
      <c r="Z420" s="9">
        <f>IFERROR(#REF!/tbl_EcommerceSales[[#This Row],[Total_Cost]], 0)</f>
        <v>0</v>
      </c>
      <c r="AA420" t="str">
        <f>TEXT(tbl_EcommerceSales[[#This Row],[Order_Date]],"mmm")</f>
        <v>Feb</v>
      </c>
      <c r="AB420">
        <f>YEAR(tbl_EcommerceSales[[#This Row],[Order_Date]])</f>
        <v>2025</v>
      </c>
      <c r="AC420" t="str">
        <f>IF(tbl_EcommerceSales[[#This Row],[Age]]&lt;18,"Under 18",IF(tbl_EcommerceSales[[#This Row],[Age]]&lt;=25,"18-25",IF(tbl_EcommerceSales[[#This Row],[Age]]&lt;=35,"26-35",IF(tbl_EcommerceSales[[#This Row],[Age]]&lt;=45,"36-45",IF(tbl_EcommerceSales[[#This Row],[Age]]&lt;=55,"46-55","56+")))))</f>
        <v>26-35</v>
      </c>
    </row>
    <row r="421" spans="1:29" x14ac:dyDescent="0.35">
      <c r="A421" t="s">
        <v>978</v>
      </c>
      <c r="B421" s="7">
        <v>45704</v>
      </c>
      <c r="C421" t="s">
        <v>979</v>
      </c>
      <c r="D421" t="s">
        <v>148</v>
      </c>
      <c r="E421" t="s">
        <v>25</v>
      </c>
      <c r="F421">
        <v>29</v>
      </c>
      <c r="G421" t="s">
        <v>122</v>
      </c>
      <c r="H421" t="s">
        <v>72</v>
      </c>
      <c r="I421" t="s">
        <v>73</v>
      </c>
      <c r="J421" t="s">
        <v>74</v>
      </c>
      <c r="K421" t="s">
        <v>55</v>
      </c>
      <c r="L421" t="s">
        <v>75</v>
      </c>
      <c r="M421">
        <v>1</v>
      </c>
      <c r="N421" s="2">
        <v>2899</v>
      </c>
      <c r="O421" s="3">
        <v>0.1</v>
      </c>
      <c r="P421" s="2">
        <v>1700</v>
      </c>
      <c r="Q421" t="s">
        <v>32</v>
      </c>
      <c r="R421" t="s">
        <v>33</v>
      </c>
      <c r="S421" t="s">
        <v>57</v>
      </c>
      <c r="T421" s="4">
        <v>5</v>
      </c>
      <c r="U421" s="11">
        <f t="shared" si="6"/>
        <v>2899</v>
      </c>
      <c r="V421" s="11">
        <f>tbl_EcommerceSales[[#This Row],[Gross_Sales]]*tbl_EcommerceSales[[#This Row],[Discount]]</f>
        <v>289.90000000000003</v>
      </c>
      <c r="W421" s="11">
        <f>tbl_EcommerceSales[[#This Row],[Gross_Sales]]-tbl_EcommerceSales[[#This Row],[Discount_Amount]]</f>
        <v>2609.1</v>
      </c>
      <c r="X421" s="11">
        <f>tbl_EcommerceSales[[#This Row],[Quantity]] * _xlfn.XLOOKUP(tbl_EcommerceSales[[#This Row],[Product_ID]], Product_Master!A:A, Product_Master!F:F)</f>
        <v>1700</v>
      </c>
      <c r="Y421" s="11">
        <f>tbl_EcommerceSales[[#This Row],[Net_Revenue]]-tbl_EcommerceSales[[#This Row],[Total_Cost]]</f>
        <v>909.09999999999991</v>
      </c>
      <c r="Z421" s="9">
        <f>IFERROR(#REF!/tbl_EcommerceSales[[#This Row],[Total_Cost]], 0)</f>
        <v>0</v>
      </c>
      <c r="AA421" t="str">
        <f>TEXT(tbl_EcommerceSales[[#This Row],[Order_Date]],"mmm")</f>
        <v>Feb</v>
      </c>
      <c r="AB421">
        <f>YEAR(tbl_EcommerceSales[[#This Row],[Order_Date]])</f>
        <v>2025</v>
      </c>
      <c r="AC421" t="str">
        <f>IF(tbl_EcommerceSales[[#This Row],[Age]]&lt;18,"Under 18",IF(tbl_EcommerceSales[[#This Row],[Age]]&lt;=25,"18-25",IF(tbl_EcommerceSales[[#This Row],[Age]]&lt;=35,"26-35",IF(tbl_EcommerceSales[[#This Row],[Age]]&lt;=45,"36-45",IF(tbl_EcommerceSales[[#This Row],[Age]]&lt;=55,"46-55","56+")))))</f>
        <v>26-35</v>
      </c>
    </row>
    <row r="422" spans="1:29" x14ac:dyDescent="0.35">
      <c r="A422" t="s">
        <v>980</v>
      </c>
      <c r="B422" s="7">
        <v>45704</v>
      </c>
      <c r="C422" t="s">
        <v>773</v>
      </c>
      <c r="D422" t="s">
        <v>189</v>
      </c>
      <c r="E422" t="s">
        <v>25</v>
      </c>
      <c r="F422">
        <v>29</v>
      </c>
      <c r="G422" t="s">
        <v>38</v>
      </c>
      <c r="H422" t="s">
        <v>39</v>
      </c>
      <c r="I422" t="s">
        <v>117</v>
      </c>
      <c r="J422" t="s">
        <v>118</v>
      </c>
      <c r="K422" t="s">
        <v>82</v>
      </c>
      <c r="L422" t="s">
        <v>119</v>
      </c>
      <c r="M422">
        <v>1</v>
      </c>
      <c r="N422" s="2">
        <v>3299</v>
      </c>
      <c r="O422" s="3">
        <v>0.2</v>
      </c>
      <c r="P422" s="2">
        <v>2100</v>
      </c>
      <c r="Q422" t="s">
        <v>123</v>
      </c>
      <c r="R422" t="s">
        <v>33</v>
      </c>
      <c r="S422" t="s">
        <v>57</v>
      </c>
      <c r="T422" s="4">
        <v>5</v>
      </c>
      <c r="U422" s="11">
        <f t="shared" si="6"/>
        <v>3299</v>
      </c>
      <c r="V422" s="11">
        <f>tbl_EcommerceSales[[#This Row],[Gross_Sales]]*tbl_EcommerceSales[[#This Row],[Discount]]</f>
        <v>659.80000000000007</v>
      </c>
      <c r="W422" s="11">
        <f>tbl_EcommerceSales[[#This Row],[Gross_Sales]]-tbl_EcommerceSales[[#This Row],[Discount_Amount]]</f>
        <v>2639.2</v>
      </c>
      <c r="X422" s="11">
        <f>tbl_EcommerceSales[[#This Row],[Quantity]] * _xlfn.XLOOKUP(tbl_EcommerceSales[[#This Row],[Product_ID]], Product_Master!A:A, Product_Master!F:F)</f>
        <v>2100</v>
      </c>
      <c r="Y422" s="11">
        <f>tbl_EcommerceSales[[#This Row],[Net_Revenue]]-tbl_EcommerceSales[[#This Row],[Total_Cost]]</f>
        <v>539.19999999999982</v>
      </c>
      <c r="Z422" s="9">
        <f>IFERROR(#REF!/tbl_EcommerceSales[[#This Row],[Total_Cost]], 0)</f>
        <v>0</v>
      </c>
      <c r="AA422" t="str">
        <f>TEXT(tbl_EcommerceSales[[#This Row],[Order_Date]],"mmm")</f>
        <v>Feb</v>
      </c>
      <c r="AB422">
        <f>YEAR(tbl_EcommerceSales[[#This Row],[Order_Date]])</f>
        <v>2025</v>
      </c>
      <c r="AC422" t="str">
        <f>IF(tbl_EcommerceSales[[#This Row],[Age]]&lt;18,"Under 18",IF(tbl_EcommerceSales[[#This Row],[Age]]&lt;=25,"18-25",IF(tbl_EcommerceSales[[#This Row],[Age]]&lt;=35,"26-35",IF(tbl_EcommerceSales[[#This Row],[Age]]&lt;=45,"36-45",IF(tbl_EcommerceSales[[#This Row],[Age]]&lt;=55,"46-55","56+")))))</f>
        <v>26-35</v>
      </c>
    </row>
    <row r="423" spans="1:29" x14ac:dyDescent="0.35">
      <c r="A423" t="s">
        <v>981</v>
      </c>
      <c r="B423" s="7">
        <v>45704</v>
      </c>
      <c r="C423" t="s">
        <v>982</v>
      </c>
      <c r="D423" t="s">
        <v>232</v>
      </c>
      <c r="E423" t="s">
        <v>25</v>
      </c>
      <c r="F423">
        <v>37</v>
      </c>
      <c r="G423" t="s">
        <v>289</v>
      </c>
      <c r="H423" t="s">
        <v>88</v>
      </c>
      <c r="I423" t="s">
        <v>160</v>
      </c>
      <c r="J423" t="s">
        <v>161</v>
      </c>
      <c r="K423" t="s">
        <v>91</v>
      </c>
      <c r="L423" t="s">
        <v>133</v>
      </c>
      <c r="M423">
        <v>3</v>
      </c>
      <c r="N423" s="2">
        <v>1099</v>
      </c>
      <c r="O423" s="3">
        <v>0.1</v>
      </c>
      <c r="P423" s="2">
        <v>1560</v>
      </c>
      <c r="Q423" t="s">
        <v>44</v>
      </c>
      <c r="R423" t="s">
        <v>33</v>
      </c>
      <c r="S423" t="s">
        <v>57</v>
      </c>
      <c r="T423" s="4">
        <v>5</v>
      </c>
      <c r="U423" s="11">
        <f t="shared" si="6"/>
        <v>3297</v>
      </c>
      <c r="V423" s="11">
        <f>tbl_EcommerceSales[[#This Row],[Gross_Sales]]*tbl_EcommerceSales[[#This Row],[Discount]]</f>
        <v>329.70000000000005</v>
      </c>
      <c r="W423" s="11">
        <f>tbl_EcommerceSales[[#This Row],[Gross_Sales]]-tbl_EcommerceSales[[#This Row],[Discount_Amount]]</f>
        <v>2967.3</v>
      </c>
      <c r="X423" s="11">
        <f>tbl_EcommerceSales[[#This Row],[Quantity]] * _xlfn.XLOOKUP(tbl_EcommerceSales[[#This Row],[Product_ID]], Product_Master!A:A, Product_Master!F:F)</f>
        <v>1560</v>
      </c>
      <c r="Y423" s="11">
        <f>tbl_EcommerceSales[[#This Row],[Net_Revenue]]-tbl_EcommerceSales[[#This Row],[Total_Cost]]</f>
        <v>1407.3000000000002</v>
      </c>
      <c r="Z423" s="9">
        <f>IFERROR(#REF!/tbl_EcommerceSales[[#This Row],[Total_Cost]], 0)</f>
        <v>0</v>
      </c>
      <c r="AA423" t="str">
        <f>TEXT(tbl_EcommerceSales[[#This Row],[Order_Date]],"mmm")</f>
        <v>Feb</v>
      </c>
      <c r="AB423">
        <f>YEAR(tbl_EcommerceSales[[#This Row],[Order_Date]])</f>
        <v>2025</v>
      </c>
      <c r="AC423" t="str">
        <f>IF(tbl_EcommerceSales[[#This Row],[Age]]&lt;18,"Under 18",IF(tbl_EcommerceSales[[#This Row],[Age]]&lt;=25,"18-25",IF(tbl_EcommerceSales[[#This Row],[Age]]&lt;=35,"26-35",IF(tbl_EcommerceSales[[#This Row],[Age]]&lt;=45,"36-45",IF(tbl_EcommerceSales[[#This Row],[Age]]&lt;=55,"46-55","56+")))))</f>
        <v>36-45</v>
      </c>
    </row>
    <row r="424" spans="1:29" x14ac:dyDescent="0.35">
      <c r="A424" t="s">
        <v>983</v>
      </c>
      <c r="B424" s="7">
        <v>45704</v>
      </c>
      <c r="C424" t="s">
        <v>984</v>
      </c>
      <c r="D424" t="s">
        <v>312</v>
      </c>
      <c r="E424" t="s">
        <v>48</v>
      </c>
      <c r="F424">
        <v>39</v>
      </c>
      <c r="G424" t="s">
        <v>155</v>
      </c>
      <c r="H424" t="s">
        <v>88</v>
      </c>
      <c r="I424" t="s">
        <v>338</v>
      </c>
      <c r="J424" t="s">
        <v>339</v>
      </c>
      <c r="K424" t="s">
        <v>55</v>
      </c>
      <c r="L424" t="s">
        <v>56</v>
      </c>
      <c r="M424">
        <v>3</v>
      </c>
      <c r="N424" s="2">
        <v>1499</v>
      </c>
      <c r="O424" s="3">
        <v>0</v>
      </c>
      <c r="P424" s="2">
        <v>2340</v>
      </c>
      <c r="Q424" t="s">
        <v>32</v>
      </c>
      <c r="R424" t="s">
        <v>162</v>
      </c>
      <c r="S424" t="s">
        <v>34</v>
      </c>
      <c r="T424" s="4"/>
      <c r="U424" s="11">
        <f t="shared" si="6"/>
        <v>4497</v>
      </c>
      <c r="V424" s="11">
        <f>tbl_EcommerceSales[[#This Row],[Gross_Sales]]*tbl_EcommerceSales[[#This Row],[Discount]]</f>
        <v>0</v>
      </c>
      <c r="W424" s="11">
        <f>tbl_EcommerceSales[[#This Row],[Gross_Sales]]-tbl_EcommerceSales[[#This Row],[Discount_Amount]]</f>
        <v>4497</v>
      </c>
      <c r="X424" s="11">
        <f>tbl_EcommerceSales[[#This Row],[Quantity]] * _xlfn.XLOOKUP(tbl_EcommerceSales[[#This Row],[Product_ID]], Product_Master!A:A, Product_Master!F:F)</f>
        <v>2340</v>
      </c>
      <c r="Y424" s="11">
        <f>tbl_EcommerceSales[[#This Row],[Net_Revenue]]-tbl_EcommerceSales[[#This Row],[Total_Cost]]</f>
        <v>2157</v>
      </c>
      <c r="Z424" s="9">
        <f>IFERROR(#REF!/tbl_EcommerceSales[[#This Row],[Total_Cost]], 0)</f>
        <v>0</v>
      </c>
      <c r="AA424" t="str">
        <f>TEXT(tbl_EcommerceSales[[#This Row],[Order_Date]],"mmm")</f>
        <v>Feb</v>
      </c>
      <c r="AB424">
        <f>YEAR(tbl_EcommerceSales[[#This Row],[Order_Date]])</f>
        <v>2025</v>
      </c>
      <c r="AC424" t="str">
        <f>IF(tbl_EcommerceSales[[#This Row],[Age]]&lt;18,"Under 18",IF(tbl_EcommerceSales[[#This Row],[Age]]&lt;=25,"18-25",IF(tbl_EcommerceSales[[#This Row],[Age]]&lt;=35,"26-35",IF(tbl_EcommerceSales[[#This Row],[Age]]&lt;=45,"36-45",IF(tbl_EcommerceSales[[#This Row],[Age]]&lt;=55,"46-55","56+")))))</f>
        <v>36-45</v>
      </c>
    </row>
    <row r="425" spans="1:29" x14ac:dyDescent="0.35">
      <c r="A425" t="s">
        <v>985</v>
      </c>
      <c r="B425" s="7">
        <v>45704</v>
      </c>
      <c r="C425" t="s">
        <v>986</v>
      </c>
      <c r="D425" t="s">
        <v>66</v>
      </c>
      <c r="E425" t="s">
        <v>48</v>
      </c>
      <c r="F425">
        <v>18</v>
      </c>
      <c r="G425" t="s">
        <v>145</v>
      </c>
      <c r="H425" t="s">
        <v>39</v>
      </c>
      <c r="I425" t="s">
        <v>40</v>
      </c>
      <c r="J425" t="s">
        <v>41</v>
      </c>
      <c r="K425" t="s">
        <v>42</v>
      </c>
      <c r="L425" t="s">
        <v>43</v>
      </c>
      <c r="M425">
        <v>1</v>
      </c>
      <c r="N425" s="2">
        <v>699</v>
      </c>
      <c r="O425" s="3">
        <v>0.15</v>
      </c>
      <c r="P425" s="2">
        <v>310</v>
      </c>
      <c r="Q425" t="s">
        <v>32</v>
      </c>
      <c r="R425" t="s">
        <v>33</v>
      </c>
      <c r="S425" t="s">
        <v>57</v>
      </c>
      <c r="T425" s="4">
        <v>4</v>
      </c>
      <c r="U425" s="11">
        <f t="shared" si="6"/>
        <v>699</v>
      </c>
      <c r="V425" s="11">
        <f>tbl_EcommerceSales[[#This Row],[Gross_Sales]]*tbl_EcommerceSales[[#This Row],[Discount]]</f>
        <v>104.85</v>
      </c>
      <c r="W425" s="11">
        <f>tbl_EcommerceSales[[#This Row],[Gross_Sales]]-tbl_EcommerceSales[[#This Row],[Discount_Amount]]</f>
        <v>594.15</v>
      </c>
      <c r="X425" s="11">
        <f>tbl_EcommerceSales[[#This Row],[Quantity]] * _xlfn.XLOOKUP(tbl_EcommerceSales[[#This Row],[Product_ID]], Product_Master!A:A, Product_Master!F:F)</f>
        <v>310</v>
      </c>
      <c r="Y425" s="11">
        <f>tbl_EcommerceSales[[#This Row],[Net_Revenue]]-tbl_EcommerceSales[[#This Row],[Total_Cost]]</f>
        <v>284.14999999999998</v>
      </c>
      <c r="Z425" s="9">
        <f>IFERROR(#REF!/tbl_EcommerceSales[[#This Row],[Total_Cost]], 0)</f>
        <v>0</v>
      </c>
      <c r="AA425" t="str">
        <f>TEXT(tbl_EcommerceSales[[#This Row],[Order_Date]],"mmm")</f>
        <v>Feb</v>
      </c>
      <c r="AB425">
        <f>YEAR(tbl_EcommerceSales[[#This Row],[Order_Date]])</f>
        <v>2025</v>
      </c>
      <c r="AC425" t="str">
        <f>IF(tbl_EcommerceSales[[#This Row],[Age]]&lt;18,"Under 18",IF(tbl_EcommerceSales[[#This Row],[Age]]&lt;=25,"18-25",IF(tbl_EcommerceSales[[#This Row],[Age]]&lt;=35,"26-35",IF(tbl_EcommerceSales[[#This Row],[Age]]&lt;=45,"36-45",IF(tbl_EcommerceSales[[#This Row],[Age]]&lt;=55,"46-55","56+")))))</f>
        <v>18-25</v>
      </c>
    </row>
    <row r="426" spans="1:29" x14ac:dyDescent="0.35">
      <c r="A426" t="s">
        <v>987</v>
      </c>
      <c r="B426" s="7">
        <v>45705</v>
      </c>
      <c r="C426" t="s">
        <v>250</v>
      </c>
      <c r="D426" t="s">
        <v>251</v>
      </c>
      <c r="E426" t="s">
        <v>48</v>
      </c>
      <c r="F426">
        <v>50</v>
      </c>
      <c r="G426" t="s">
        <v>152</v>
      </c>
      <c r="H426" t="s">
        <v>72</v>
      </c>
      <c r="I426" t="s">
        <v>126</v>
      </c>
      <c r="J426" t="s">
        <v>127</v>
      </c>
      <c r="K426" t="s">
        <v>82</v>
      </c>
      <c r="L426" t="s">
        <v>83</v>
      </c>
      <c r="M426">
        <v>1</v>
      </c>
      <c r="N426" s="2">
        <v>1899</v>
      </c>
      <c r="O426" s="3">
        <v>0.1</v>
      </c>
      <c r="P426" s="2">
        <v>1120</v>
      </c>
      <c r="Q426" t="s">
        <v>32</v>
      </c>
      <c r="R426" t="s">
        <v>33</v>
      </c>
      <c r="S426" t="s">
        <v>34</v>
      </c>
      <c r="T426" s="4">
        <v>4</v>
      </c>
      <c r="U426" s="11">
        <f t="shared" si="6"/>
        <v>1899</v>
      </c>
      <c r="V426" s="11">
        <f>tbl_EcommerceSales[[#This Row],[Gross_Sales]]*tbl_EcommerceSales[[#This Row],[Discount]]</f>
        <v>189.9</v>
      </c>
      <c r="W426" s="11">
        <f>tbl_EcommerceSales[[#This Row],[Gross_Sales]]-tbl_EcommerceSales[[#This Row],[Discount_Amount]]</f>
        <v>1709.1</v>
      </c>
      <c r="X426" s="11">
        <f>tbl_EcommerceSales[[#This Row],[Quantity]] * _xlfn.XLOOKUP(tbl_EcommerceSales[[#This Row],[Product_ID]], Product_Master!A:A, Product_Master!F:F)</f>
        <v>1120</v>
      </c>
      <c r="Y426" s="11">
        <f>tbl_EcommerceSales[[#This Row],[Net_Revenue]]-tbl_EcommerceSales[[#This Row],[Total_Cost]]</f>
        <v>589.09999999999991</v>
      </c>
      <c r="Z426" s="9">
        <f>IFERROR(#REF!/tbl_EcommerceSales[[#This Row],[Total_Cost]], 0)</f>
        <v>0</v>
      </c>
      <c r="AA426" t="str">
        <f>TEXT(tbl_EcommerceSales[[#This Row],[Order_Date]],"mmm")</f>
        <v>Feb</v>
      </c>
      <c r="AB426">
        <f>YEAR(tbl_EcommerceSales[[#This Row],[Order_Date]])</f>
        <v>2025</v>
      </c>
      <c r="AC426" t="str">
        <f>IF(tbl_EcommerceSales[[#This Row],[Age]]&lt;18,"Under 18",IF(tbl_EcommerceSales[[#This Row],[Age]]&lt;=25,"18-25",IF(tbl_EcommerceSales[[#This Row],[Age]]&lt;=35,"26-35",IF(tbl_EcommerceSales[[#This Row],[Age]]&lt;=45,"36-45",IF(tbl_EcommerceSales[[#This Row],[Age]]&lt;=55,"46-55","56+")))))</f>
        <v>46-55</v>
      </c>
    </row>
    <row r="427" spans="1:29" x14ac:dyDescent="0.35">
      <c r="A427" t="s">
        <v>988</v>
      </c>
      <c r="B427" s="7">
        <v>45705</v>
      </c>
      <c r="C427" t="s">
        <v>321</v>
      </c>
      <c r="D427" t="s">
        <v>235</v>
      </c>
      <c r="E427" t="s">
        <v>25</v>
      </c>
      <c r="F427">
        <v>23</v>
      </c>
      <c r="G427" t="s">
        <v>103</v>
      </c>
      <c r="H427" t="s">
        <v>27</v>
      </c>
      <c r="I427" t="s">
        <v>212</v>
      </c>
      <c r="J427" t="s">
        <v>213</v>
      </c>
      <c r="K427" t="s">
        <v>177</v>
      </c>
      <c r="L427" t="s">
        <v>178</v>
      </c>
      <c r="M427">
        <v>2</v>
      </c>
      <c r="N427" s="2">
        <v>2499</v>
      </c>
      <c r="O427" s="3">
        <v>0.25</v>
      </c>
      <c r="P427" s="2">
        <v>2900</v>
      </c>
      <c r="Q427" t="s">
        <v>44</v>
      </c>
      <c r="R427" t="s">
        <v>33</v>
      </c>
      <c r="S427" t="s">
        <v>34</v>
      </c>
      <c r="T427" s="4">
        <v>5</v>
      </c>
      <c r="U427" s="11">
        <f t="shared" si="6"/>
        <v>4998</v>
      </c>
      <c r="V427" s="11">
        <f>tbl_EcommerceSales[[#This Row],[Gross_Sales]]*tbl_EcommerceSales[[#This Row],[Discount]]</f>
        <v>1249.5</v>
      </c>
      <c r="W427" s="11">
        <f>tbl_EcommerceSales[[#This Row],[Gross_Sales]]-tbl_EcommerceSales[[#This Row],[Discount_Amount]]</f>
        <v>3748.5</v>
      </c>
      <c r="X427" s="11">
        <f>tbl_EcommerceSales[[#This Row],[Quantity]] * _xlfn.XLOOKUP(tbl_EcommerceSales[[#This Row],[Product_ID]], Product_Master!A:A, Product_Master!F:F)</f>
        <v>2900</v>
      </c>
      <c r="Y427" s="11">
        <f>tbl_EcommerceSales[[#This Row],[Net_Revenue]]-tbl_EcommerceSales[[#This Row],[Total_Cost]]</f>
        <v>848.5</v>
      </c>
      <c r="Z427" s="9">
        <f>IFERROR(#REF!/tbl_EcommerceSales[[#This Row],[Total_Cost]], 0)</f>
        <v>0</v>
      </c>
      <c r="AA427" t="str">
        <f>TEXT(tbl_EcommerceSales[[#This Row],[Order_Date]],"mmm")</f>
        <v>Feb</v>
      </c>
      <c r="AB427">
        <f>YEAR(tbl_EcommerceSales[[#This Row],[Order_Date]])</f>
        <v>2025</v>
      </c>
      <c r="AC427" t="str">
        <f>IF(tbl_EcommerceSales[[#This Row],[Age]]&lt;18,"Under 18",IF(tbl_EcommerceSales[[#This Row],[Age]]&lt;=25,"18-25",IF(tbl_EcommerceSales[[#This Row],[Age]]&lt;=35,"26-35",IF(tbl_EcommerceSales[[#This Row],[Age]]&lt;=45,"36-45",IF(tbl_EcommerceSales[[#This Row],[Age]]&lt;=55,"46-55","56+")))))</f>
        <v>18-25</v>
      </c>
    </row>
    <row r="428" spans="1:29" x14ac:dyDescent="0.35">
      <c r="A428" t="s">
        <v>989</v>
      </c>
      <c r="B428" s="7">
        <v>45705</v>
      </c>
      <c r="C428" t="s">
        <v>990</v>
      </c>
      <c r="D428" t="s">
        <v>254</v>
      </c>
      <c r="E428" t="s">
        <v>25</v>
      </c>
      <c r="F428">
        <v>22</v>
      </c>
      <c r="G428" t="s">
        <v>52</v>
      </c>
      <c r="H428" t="s">
        <v>27</v>
      </c>
      <c r="I428" t="s">
        <v>126</v>
      </c>
      <c r="J428" t="s">
        <v>127</v>
      </c>
      <c r="K428" t="s">
        <v>82</v>
      </c>
      <c r="L428" t="s">
        <v>83</v>
      </c>
      <c r="M428">
        <v>1</v>
      </c>
      <c r="N428" s="2">
        <v>1899</v>
      </c>
      <c r="O428" s="3">
        <v>0.15</v>
      </c>
      <c r="P428" s="2">
        <v>1120</v>
      </c>
      <c r="Q428" t="s">
        <v>76</v>
      </c>
      <c r="R428" t="s">
        <v>33</v>
      </c>
      <c r="S428" t="s">
        <v>34</v>
      </c>
      <c r="T428" s="4">
        <v>5</v>
      </c>
      <c r="U428" s="11">
        <f t="shared" si="6"/>
        <v>1899</v>
      </c>
      <c r="V428" s="11">
        <f>tbl_EcommerceSales[[#This Row],[Gross_Sales]]*tbl_EcommerceSales[[#This Row],[Discount]]</f>
        <v>284.84999999999997</v>
      </c>
      <c r="W428" s="11">
        <f>tbl_EcommerceSales[[#This Row],[Gross_Sales]]-tbl_EcommerceSales[[#This Row],[Discount_Amount]]</f>
        <v>1614.15</v>
      </c>
      <c r="X428" s="11">
        <f>tbl_EcommerceSales[[#This Row],[Quantity]] * _xlfn.XLOOKUP(tbl_EcommerceSales[[#This Row],[Product_ID]], Product_Master!A:A, Product_Master!F:F)</f>
        <v>1120</v>
      </c>
      <c r="Y428" s="11">
        <f>tbl_EcommerceSales[[#This Row],[Net_Revenue]]-tbl_EcommerceSales[[#This Row],[Total_Cost]]</f>
        <v>494.15000000000009</v>
      </c>
      <c r="Z428" s="9">
        <f>IFERROR(#REF!/tbl_EcommerceSales[[#This Row],[Total_Cost]], 0)</f>
        <v>0</v>
      </c>
      <c r="AA428" t="str">
        <f>TEXT(tbl_EcommerceSales[[#This Row],[Order_Date]],"mmm")</f>
        <v>Feb</v>
      </c>
      <c r="AB428">
        <f>YEAR(tbl_EcommerceSales[[#This Row],[Order_Date]])</f>
        <v>2025</v>
      </c>
      <c r="AC428" t="str">
        <f>IF(tbl_EcommerceSales[[#This Row],[Age]]&lt;18,"Under 18",IF(tbl_EcommerceSales[[#This Row],[Age]]&lt;=25,"18-25",IF(tbl_EcommerceSales[[#This Row],[Age]]&lt;=35,"26-35",IF(tbl_EcommerceSales[[#This Row],[Age]]&lt;=45,"36-45",IF(tbl_EcommerceSales[[#This Row],[Age]]&lt;=55,"46-55","56+")))))</f>
        <v>18-25</v>
      </c>
    </row>
    <row r="429" spans="1:29" x14ac:dyDescent="0.35">
      <c r="A429" t="s">
        <v>991</v>
      </c>
      <c r="B429" s="7">
        <v>45705</v>
      </c>
      <c r="C429" t="s">
        <v>992</v>
      </c>
      <c r="D429" t="s">
        <v>110</v>
      </c>
      <c r="E429" t="s">
        <v>48</v>
      </c>
      <c r="F429">
        <v>19</v>
      </c>
      <c r="G429" t="s">
        <v>71</v>
      </c>
      <c r="H429" t="s">
        <v>72</v>
      </c>
      <c r="I429" t="s">
        <v>117</v>
      </c>
      <c r="J429" t="s">
        <v>118</v>
      </c>
      <c r="K429" t="s">
        <v>82</v>
      </c>
      <c r="L429" t="s">
        <v>119</v>
      </c>
      <c r="M429">
        <v>1</v>
      </c>
      <c r="N429" s="2">
        <v>3299</v>
      </c>
      <c r="O429" s="3">
        <v>0.1</v>
      </c>
      <c r="P429" s="2">
        <v>2100</v>
      </c>
      <c r="Q429" t="s">
        <v>76</v>
      </c>
      <c r="R429" t="s">
        <v>33</v>
      </c>
      <c r="S429" t="s">
        <v>34</v>
      </c>
      <c r="T429" s="4">
        <v>5</v>
      </c>
      <c r="U429" s="11">
        <f t="shared" si="6"/>
        <v>3299</v>
      </c>
      <c r="V429" s="11">
        <f>tbl_EcommerceSales[[#This Row],[Gross_Sales]]*tbl_EcommerceSales[[#This Row],[Discount]]</f>
        <v>329.90000000000003</v>
      </c>
      <c r="W429" s="11">
        <f>tbl_EcommerceSales[[#This Row],[Gross_Sales]]-tbl_EcommerceSales[[#This Row],[Discount_Amount]]</f>
        <v>2969.1</v>
      </c>
      <c r="X429" s="11">
        <f>tbl_EcommerceSales[[#This Row],[Quantity]] * _xlfn.XLOOKUP(tbl_EcommerceSales[[#This Row],[Product_ID]], Product_Master!A:A, Product_Master!F:F)</f>
        <v>2100</v>
      </c>
      <c r="Y429" s="11">
        <f>tbl_EcommerceSales[[#This Row],[Net_Revenue]]-tbl_EcommerceSales[[#This Row],[Total_Cost]]</f>
        <v>869.09999999999991</v>
      </c>
      <c r="Z429" s="9">
        <f>IFERROR(#REF!/tbl_EcommerceSales[[#This Row],[Total_Cost]], 0)</f>
        <v>0</v>
      </c>
      <c r="AA429" t="str">
        <f>TEXT(tbl_EcommerceSales[[#This Row],[Order_Date]],"mmm")</f>
        <v>Feb</v>
      </c>
      <c r="AB429">
        <f>YEAR(tbl_EcommerceSales[[#This Row],[Order_Date]])</f>
        <v>2025</v>
      </c>
      <c r="AC429" t="str">
        <f>IF(tbl_EcommerceSales[[#This Row],[Age]]&lt;18,"Under 18",IF(tbl_EcommerceSales[[#This Row],[Age]]&lt;=25,"18-25",IF(tbl_EcommerceSales[[#This Row],[Age]]&lt;=35,"26-35",IF(tbl_EcommerceSales[[#This Row],[Age]]&lt;=45,"36-45",IF(tbl_EcommerceSales[[#This Row],[Age]]&lt;=55,"46-55","56+")))))</f>
        <v>18-25</v>
      </c>
    </row>
    <row r="430" spans="1:29" x14ac:dyDescent="0.35">
      <c r="A430" t="s">
        <v>993</v>
      </c>
      <c r="B430" s="7">
        <v>45705</v>
      </c>
      <c r="C430" t="s">
        <v>994</v>
      </c>
      <c r="D430" t="s">
        <v>106</v>
      </c>
      <c r="E430" t="s">
        <v>48</v>
      </c>
      <c r="F430">
        <v>28</v>
      </c>
      <c r="G430" t="s">
        <v>171</v>
      </c>
      <c r="H430" t="s">
        <v>39</v>
      </c>
      <c r="I430" t="s">
        <v>221</v>
      </c>
      <c r="J430" t="s">
        <v>222</v>
      </c>
      <c r="K430" t="s">
        <v>177</v>
      </c>
      <c r="L430" t="s">
        <v>208</v>
      </c>
      <c r="M430">
        <v>2</v>
      </c>
      <c r="N430" s="2">
        <v>1499</v>
      </c>
      <c r="O430" s="3">
        <v>0.25</v>
      </c>
      <c r="P430" s="2">
        <v>1600</v>
      </c>
      <c r="Q430" t="s">
        <v>32</v>
      </c>
      <c r="R430" t="s">
        <v>33</v>
      </c>
      <c r="S430" t="s">
        <v>34</v>
      </c>
      <c r="T430" s="4">
        <v>4</v>
      </c>
      <c r="U430" s="11">
        <f t="shared" si="6"/>
        <v>2998</v>
      </c>
      <c r="V430" s="11">
        <f>tbl_EcommerceSales[[#This Row],[Gross_Sales]]*tbl_EcommerceSales[[#This Row],[Discount]]</f>
        <v>749.5</v>
      </c>
      <c r="W430" s="11">
        <f>tbl_EcommerceSales[[#This Row],[Gross_Sales]]-tbl_EcommerceSales[[#This Row],[Discount_Amount]]</f>
        <v>2248.5</v>
      </c>
      <c r="X430" s="11">
        <f>tbl_EcommerceSales[[#This Row],[Quantity]] * _xlfn.XLOOKUP(tbl_EcommerceSales[[#This Row],[Product_ID]], Product_Master!A:A, Product_Master!F:F)</f>
        <v>1600</v>
      </c>
      <c r="Y430" s="11">
        <f>tbl_EcommerceSales[[#This Row],[Net_Revenue]]-tbl_EcommerceSales[[#This Row],[Total_Cost]]</f>
        <v>648.5</v>
      </c>
      <c r="Z430" s="9">
        <f>IFERROR(#REF!/tbl_EcommerceSales[[#This Row],[Total_Cost]], 0)</f>
        <v>0</v>
      </c>
      <c r="AA430" t="str">
        <f>TEXT(tbl_EcommerceSales[[#This Row],[Order_Date]],"mmm")</f>
        <v>Feb</v>
      </c>
      <c r="AB430">
        <f>YEAR(tbl_EcommerceSales[[#This Row],[Order_Date]])</f>
        <v>2025</v>
      </c>
      <c r="AC430" t="str">
        <f>IF(tbl_EcommerceSales[[#This Row],[Age]]&lt;18,"Under 18",IF(tbl_EcommerceSales[[#This Row],[Age]]&lt;=25,"18-25",IF(tbl_EcommerceSales[[#This Row],[Age]]&lt;=35,"26-35",IF(tbl_EcommerceSales[[#This Row],[Age]]&lt;=45,"36-45",IF(tbl_EcommerceSales[[#This Row],[Age]]&lt;=55,"46-55","56+")))))</f>
        <v>26-35</v>
      </c>
    </row>
    <row r="431" spans="1:29" x14ac:dyDescent="0.35">
      <c r="A431" t="s">
        <v>995</v>
      </c>
      <c r="B431" s="7">
        <v>45705</v>
      </c>
      <c r="C431" t="s">
        <v>996</v>
      </c>
      <c r="D431" t="s">
        <v>227</v>
      </c>
      <c r="E431" t="s">
        <v>25</v>
      </c>
      <c r="F431">
        <v>33</v>
      </c>
      <c r="G431" t="s">
        <v>87</v>
      </c>
      <c r="H431" t="s">
        <v>88</v>
      </c>
      <c r="I431" t="s">
        <v>73</v>
      </c>
      <c r="J431" t="s">
        <v>74</v>
      </c>
      <c r="K431" t="s">
        <v>55</v>
      </c>
      <c r="L431" t="s">
        <v>75</v>
      </c>
      <c r="M431">
        <v>2</v>
      </c>
      <c r="N431" s="2">
        <v>2899</v>
      </c>
      <c r="O431" s="3">
        <v>0.1</v>
      </c>
      <c r="P431" s="2">
        <v>3400</v>
      </c>
      <c r="Q431" t="s">
        <v>32</v>
      </c>
      <c r="R431" t="s">
        <v>33</v>
      </c>
      <c r="S431" t="s">
        <v>57</v>
      </c>
      <c r="T431" s="4">
        <v>3</v>
      </c>
      <c r="U431" s="11">
        <f t="shared" si="6"/>
        <v>5798</v>
      </c>
      <c r="V431" s="11">
        <f>tbl_EcommerceSales[[#This Row],[Gross_Sales]]*tbl_EcommerceSales[[#This Row],[Discount]]</f>
        <v>579.80000000000007</v>
      </c>
      <c r="W431" s="11">
        <f>tbl_EcommerceSales[[#This Row],[Gross_Sales]]-tbl_EcommerceSales[[#This Row],[Discount_Amount]]</f>
        <v>5218.2</v>
      </c>
      <c r="X431" s="11">
        <f>tbl_EcommerceSales[[#This Row],[Quantity]] * _xlfn.XLOOKUP(tbl_EcommerceSales[[#This Row],[Product_ID]], Product_Master!A:A, Product_Master!F:F)</f>
        <v>3400</v>
      </c>
      <c r="Y431" s="11">
        <f>tbl_EcommerceSales[[#This Row],[Net_Revenue]]-tbl_EcommerceSales[[#This Row],[Total_Cost]]</f>
        <v>1818.1999999999998</v>
      </c>
      <c r="Z431" s="9">
        <f>IFERROR(#REF!/tbl_EcommerceSales[[#This Row],[Total_Cost]], 0)</f>
        <v>0</v>
      </c>
      <c r="AA431" t="str">
        <f>TEXT(tbl_EcommerceSales[[#This Row],[Order_Date]],"mmm")</f>
        <v>Feb</v>
      </c>
      <c r="AB431">
        <f>YEAR(tbl_EcommerceSales[[#This Row],[Order_Date]])</f>
        <v>2025</v>
      </c>
      <c r="AC431" t="str">
        <f>IF(tbl_EcommerceSales[[#This Row],[Age]]&lt;18,"Under 18",IF(tbl_EcommerceSales[[#This Row],[Age]]&lt;=25,"18-25",IF(tbl_EcommerceSales[[#This Row],[Age]]&lt;=35,"26-35",IF(tbl_EcommerceSales[[#This Row],[Age]]&lt;=45,"36-45",IF(tbl_EcommerceSales[[#This Row],[Age]]&lt;=55,"46-55","56+")))))</f>
        <v>26-35</v>
      </c>
    </row>
    <row r="432" spans="1:29" x14ac:dyDescent="0.35">
      <c r="A432" t="s">
        <v>997</v>
      </c>
      <c r="B432" s="7">
        <v>45705</v>
      </c>
      <c r="C432" t="s">
        <v>998</v>
      </c>
      <c r="D432" t="s">
        <v>139</v>
      </c>
      <c r="E432" t="s">
        <v>25</v>
      </c>
      <c r="F432">
        <v>29</v>
      </c>
      <c r="G432" t="s">
        <v>211</v>
      </c>
      <c r="H432" t="s">
        <v>72</v>
      </c>
      <c r="I432" t="s">
        <v>294</v>
      </c>
      <c r="J432" t="s">
        <v>295</v>
      </c>
      <c r="K432" t="s">
        <v>91</v>
      </c>
      <c r="L432" t="s">
        <v>296</v>
      </c>
      <c r="M432">
        <v>1</v>
      </c>
      <c r="N432" s="2">
        <v>699</v>
      </c>
      <c r="O432" s="3">
        <v>0.2</v>
      </c>
      <c r="P432" s="2">
        <v>300</v>
      </c>
      <c r="Q432" t="s">
        <v>76</v>
      </c>
      <c r="R432" t="s">
        <v>33</v>
      </c>
      <c r="S432" t="s">
        <v>34</v>
      </c>
      <c r="T432" s="4">
        <v>3</v>
      </c>
      <c r="U432" s="11">
        <f t="shared" si="6"/>
        <v>699</v>
      </c>
      <c r="V432" s="11">
        <f>tbl_EcommerceSales[[#This Row],[Gross_Sales]]*tbl_EcommerceSales[[#This Row],[Discount]]</f>
        <v>139.80000000000001</v>
      </c>
      <c r="W432" s="11">
        <f>tbl_EcommerceSales[[#This Row],[Gross_Sales]]-tbl_EcommerceSales[[#This Row],[Discount_Amount]]</f>
        <v>559.20000000000005</v>
      </c>
      <c r="X432" s="11">
        <f>tbl_EcommerceSales[[#This Row],[Quantity]] * _xlfn.XLOOKUP(tbl_EcommerceSales[[#This Row],[Product_ID]], Product_Master!A:A, Product_Master!F:F)</f>
        <v>300</v>
      </c>
      <c r="Y432" s="11">
        <f>tbl_EcommerceSales[[#This Row],[Net_Revenue]]-tbl_EcommerceSales[[#This Row],[Total_Cost]]</f>
        <v>259.20000000000005</v>
      </c>
      <c r="Z432" s="9">
        <f>IFERROR(#REF!/tbl_EcommerceSales[[#This Row],[Total_Cost]], 0)</f>
        <v>0</v>
      </c>
      <c r="AA432" t="str">
        <f>TEXT(tbl_EcommerceSales[[#This Row],[Order_Date]],"mmm")</f>
        <v>Feb</v>
      </c>
      <c r="AB432">
        <f>YEAR(tbl_EcommerceSales[[#This Row],[Order_Date]])</f>
        <v>2025</v>
      </c>
      <c r="AC432" t="str">
        <f>IF(tbl_EcommerceSales[[#This Row],[Age]]&lt;18,"Under 18",IF(tbl_EcommerceSales[[#This Row],[Age]]&lt;=25,"18-25",IF(tbl_EcommerceSales[[#This Row],[Age]]&lt;=35,"26-35",IF(tbl_EcommerceSales[[#This Row],[Age]]&lt;=45,"36-45",IF(tbl_EcommerceSales[[#This Row],[Age]]&lt;=55,"46-55","56+")))))</f>
        <v>26-35</v>
      </c>
    </row>
    <row r="433" spans="1:29" x14ac:dyDescent="0.35">
      <c r="A433" t="s">
        <v>999</v>
      </c>
      <c r="B433" s="7">
        <v>45705</v>
      </c>
      <c r="C433" t="s">
        <v>1000</v>
      </c>
      <c r="D433" t="s">
        <v>312</v>
      </c>
      <c r="E433" t="s">
        <v>25</v>
      </c>
      <c r="F433">
        <v>23</v>
      </c>
      <c r="G433" t="s">
        <v>192</v>
      </c>
      <c r="H433" t="s">
        <v>27</v>
      </c>
      <c r="I433" t="s">
        <v>160</v>
      </c>
      <c r="J433" t="s">
        <v>161</v>
      </c>
      <c r="K433" t="s">
        <v>91</v>
      </c>
      <c r="L433" t="s">
        <v>133</v>
      </c>
      <c r="M433">
        <v>1</v>
      </c>
      <c r="N433" s="2">
        <v>1099</v>
      </c>
      <c r="O433" s="3">
        <v>0.05</v>
      </c>
      <c r="P433" s="2">
        <v>520</v>
      </c>
      <c r="Q433" t="s">
        <v>32</v>
      </c>
      <c r="R433" t="s">
        <v>33</v>
      </c>
      <c r="S433" t="s">
        <v>57</v>
      </c>
      <c r="T433" s="4">
        <v>4</v>
      </c>
      <c r="U433" s="11">
        <f t="shared" si="6"/>
        <v>1099</v>
      </c>
      <c r="V433" s="11">
        <f>tbl_EcommerceSales[[#This Row],[Gross_Sales]]*tbl_EcommerceSales[[#This Row],[Discount]]</f>
        <v>54.95</v>
      </c>
      <c r="W433" s="11">
        <f>tbl_EcommerceSales[[#This Row],[Gross_Sales]]-tbl_EcommerceSales[[#This Row],[Discount_Amount]]</f>
        <v>1044.05</v>
      </c>
      <c r="X433" s="11">
        <f>tbl_EcommerceSales[[#This Row],[Quantity]] * _xlfn.XLOOKUP(tbl_EcommerceSales[[#This Row],[Product_ID]], Product_Master!A:A, Product_Master!F:F)</f>
        <v>520</v>
      </c>
      <c r="Y433" s="11">
        <f>tbl_EcommerceSales[[#This Row],[Net_Revenue]]-tbl_EcommerceSales[[#This Row],[Total_Cost]]</f>
        <v>524.04999999999995</v>
      </c>
      <c r="Z433" s="9">
        <f>IFERROR(#REF!/tbl_EcommerceSales[[#This Row],[Total_Cost]], 0)</f>
        <v>0</v>
      </c>
      <c r="AA433" t="str">
        <f>TEXT(tbl_EcommerceSales[[#This Row],[Order_Date]],"mmm")</f>
        <v>Feb</v>
      </c>
      <c r="AB433">
        <f>YEAR(tbl_EcommerceSales[[#This Row],[Order_Date]])</f>
        <v>2025</v>
      </c>
      <c r="AC433" t="str">
        <f>IF(tbl_EcommerceSales[[#This Row],[Age]]&lt;18,"Under 18",IF(tbl_EcommerceSales[[#This Row],[Age]]&lt;=25,"18-25",IF(tbl_EcommerceSales[[#This Row],[Age]]&lt;=35,"26-35",IF(tbl_EcommerceSales[[#This Row],[Age]]&lt;=45,"36-45",IF(tbl_EcommerceSales[[#This Row],[Age]]&lt;=55,"46-55","56+")))))</f>
        <v>18-25</v>
      </c>
    </row>
    <row r="434" spans="1:29" x14ac:dyDescent="0.35">
      <c r="A434" t="s">
        <v>1001</v>
      </c>
      <c r="B434" s="7">
        <v>45706</v>
      </c>
      <c r="C434" t="s">
        <v>1002</v>
      </c>
      <c r="D434" t="s">
        <v>139</v>
      </c>
      <c r="E434" t="s">
        <v>48</v>
      </c>
      <c r="F434">
        <v>46</v>
      </c>
      <c r="G434" t="s">
        <v>142</v>
      </c>
      <c r="H434" t="s">
        <v>88</v>
      </c>
      <c r="I434" t="s">
        <v>290</v>
      </c>
      <c r="J434" t="s">
        <v>291</v>
      </c>
      <c r="K434" t="s">
        <v>30</v>
      </c>
      <c r="L434" t="s">
        <v>31</v>
      </c>
      <c r="M434">
        <v>1</v>
      </c>
      <c r="N434" s="2">
        <v>3499</v>
      </c>
      <c r="O434" s="3">
        <v>0.05</v>
      </c>
      <c r="P434" s="2">
        <v>2250</v>
      </c>
      <c r="Q434" t="s">
        <v>123</v>
      </c>
      <c r="R434" t="s">
        <v>33</v>
      </c>
      <c r="S434" t="s">
        <v>34</v>
      </c>
      <c r="T434" s="4">
        <v>2</v>
      </c>
      <c r="U434" s="11">
        <f t="shared" si="6"/>
        <v>3499</v>
      </c>
      <c r="V434" s="11">
        <f>tbl_EcommerceSales[[#This Row],[Gross_Sales]]*tbl_EcommerceSales[[#This Row],[Discount]]</f>
        <v>174.95000000000002</v>
      </c>
      <c r="W434" s="11">
        <f>tbl_EcommerceSales[[#This Row],[Gross_Sales]]-tbl_EcommerceSales[[#This Row],[Discount_Amount]]</f>
        <v>3324.05</v>
      </c>
      <c r="X434" s="11">
        <f>tbl_EcommerceSales[[#This Row],[Quantity]] * _xlfn.XLOOKUP(tbl_EcommerceSales[[#This Row],[Product_ID]], Product_Master!A:A, Product_Master!F:F)</f>
        <v>2250</v>
      </c>
      <c r="Y434" s="11">
        <f>tbl_EcommerceSales[[#This Row],[Net_Revenue]]-tbl_EcommerceSales[[#This Row],[Total_Cost]]</f>
        <v>1074.0500000000002</v>
      </c>
      <c r="Z434" s="9">
        <f>IFERROR(#REF!/tbl_EcommerceSales[[#This Row],[Total_Cost]], 0)</f>
        <v>0</v>
      </c>
      <c r="AA434" t="str">
        <f>TEXT(tbl_EcommerceSales[[#This Row],[Order_Date]],"mmm")</f>
        <v>Feb</v>
      </c>
      <c r="AB434">
        <f>YEAR(tbl_EcommerceSales[[#This Row],[Order_Date]])</f>
        <v>2025</v>
      </c>
      <c r="AC434" t="str">
        <f>IF(tbl_EcommerceSales[[#This Row],[Age]]&lt;18,"Under 18",IF(tbl_EcommerceSales[[#This Row],[Age]]&lt;=25,"18-25",IF(tbl_EcommerceSales[[#This Row],[Age]]&lt;=35,"26-35",IF(tbl_EcommerceSales[[#This Row],[Age]]&lt;=45,"36-45",IF(tbl_EcommerceSales[[#This Row],[Age]]&lt;=55,"46-55","56+")))))</f>
        <v>46-55</v>
      </c>
    </row>
    <row r="435" spans="1:29" x14ac:dyDescent="0.35">
      <c r="A435" t="s">
        <v>1003</v>
      </c>
      <c r="B435" s="7">
        <v>45706</v>
      </c>
      <c r="C435" t="s">
        <v>1004</v>
      </c>
      <c r="D435" t="s">
        <v>251</v>
      </c>
      <c r="E435" t="s">
        <v>48</v>
      </c>
      <c r="F435">
        <v>34</v>
      </c>
      <c r="G435" t="s">
        <v>211</v>
      </c>
      <c r="H435" t="s">
        <v>72</v>
      </c>
      <c r="I435" t="s">
        <v>160</v>
      </c>
      <c r="J435" t="s">
        <v>161</v>
      </c>
      <c r="K435" t="s">
        <v>91</v>
      </c>
      <c r="L435" t="s">
        <v>133</v>
      </c>
      <c r="M435">
        <v>1</v>
      </c>
      <c r="N435" s="2">
        <v>1099</v>
      </c>
      <c r="O435" s="3">
        <v>0.25</v>
      </c>
      <c r="P435" s="2">
        <v>520</v>
      </c>
      <c r="Q435" t="s">
        <v>319</v>
      </c>
      <c r="R435" t="s">
        <v>33</v>
      </c>
      <c r="S435" t="s">
        <v>57</v>
      </c>
      <c r="T435" s="4">
        <v>5</v>
      </c>
      <c r="U435" s="11">
        <f t="shared" si="6"/>
        <v>1099</v>
      </c>
      <c r="V435" s="11">
        <f>tbl_EcommerceSales[[#This Row],[Gross_Sales]]*tbl_EcommerceSales[[#This Row],[Discount]]</f>
        <v>274.75</v>
      </c>
      <c r="W435" s="11">
        <f>tbl_EcommerceSales[[#This Row],[Gross_Sales]]-tbl_EcommerceSales[[#This Row],[Discount_Amount]]</f>
        <v>824.25</v>
      </c>
      <c r="X435" s="11">
        <f>tbl_EcommerceSales[[#This Row],[Quantity]] * _xlfn.XLOOKUP(tbl_EcommerceSales[[#This Row],[Product_ID]], Product_Master!A:A, Product_Master!F:F)</f>
        <v>520</v>
      </c>
      <c r="Y435" s="11">
        <f>tbl_EcommerceSales[[#This Row],[Net_Revenue]]-tbl_EcommerceSales[[#This Row],[Total_Cost]]</f>
        <v>304.25</v>
      </c>
      <c r="Z435" s="9">
        <f>IFERROR(#REF!/tbl_EcommerceSales[[#This Row],[Total_Cost]], 0)</f>
        <v>0</v>
      </c>
      <c r="AA435" t="str">
        <f>TEXT(tbl_EcommerceSales[[#This Row],[Order_Date]],"mmm")</f>
        <v>Feb</v>
      </c>
      <c r="AB435">
        <f>YEAR(tbl_EcommerceSales[[#This Row],[Order_Date]])</f>
        <v>2025</v>
      </c>
      <c r="AC435" t="str">
        <f>IF(tbl_EcommerceSales[[#This Row],[Age]]&lt;18,"Under 18",IF(tbl_EcommerceSales[[#This Row],[Age]]&lt;=25,"18-25",IF(tbl_EcommerceSales[[#This Row],[Age]]&lt;=35,"26-35",IF(tbl_EcommerceSales[[#This Row],[Age]]&lt;=45,"36-45",IF(tbl_EcommerceSales[[#This Row],[Age]]&lt;=55,"46-55","56+")))))</f>
        <v>26-35</v>
      </c>
    </row>
    <row r="436" spans="1:29" x14ac:dyDescent="0.35">
      <c r="A436" t="s">
        <v>1005</v>
      </c>
      <c r="B436" s="7">
        <v>45706</v>
      </c>
      <c r="C436" t="s">
        <v>1006</v>
      </c>
      <c r="D436" t="s">
        <v>235</v>
      </c>
      <c r="E436" t="s">
        <v>25</v>
      </c>
      <c r="F436">
        <v>31</v>
      </c>
      <c r="G436" t="s">
        <v>155</v>
      </c>
      <c r="H436" t="s">
        <v>88</v>
      </c>
      <c r="I436" t="s">
        <v>357</v>
      </c>
      <c r="J436" t="s">
        <v>358</v>
      </c>
      <c r="K436" t="s">
        <v>177</v>
      </c>
      <c r="L436" t="s">
        <v>178</v>
      </c>
      <c r="M436">
        <v>1</v>
      </c>
      <c r="N436" s="2">
        <v>999</v>
      </c>
      <c r="O436" s="3">
        <v>0.2</v>
      </c>
      <c r="P436" s="2">
        <v>520</v>
      </c>
      <c r="Q436" t="s">
        <v>32</v>
      </c>
      <c r="R436" t="s">
        <v>33</v>
      </c>
      <c r="S436" t="s">
        <v>34</v>
      </c>
      <c r="T436" s="4">
        <v>5</v>
      </c>
      <c r="U436" s="11">
        <f t="shared" si="6"/>
        <v>999</v>
      </c>
      <c r="V436" s="11">
        <f>tbl_EcommerceSales[[#This Row],[Gross_Sales]]*tbl_EcommerceSales[[#This Row],[Discount]]</f>
        <v>199.8</v>
      </c>
      <c r="W436" s="11">
        <f>tbl_EcommerceSales[[#This Row],[Gross_Sales]]-tbl_EcommerceSales[[#This Row],[Discount_Amount]]</f>
        <v>799.2</v>
      </c>
      <c r="X436" s="11">
        <f>tbl_EcommerceSales[[#This Row],[Quantity]] * _xlfn.XLOOKUP(tbl_EcommerceSales[[#This Row],[Product_ID]], Product_Master!A:A, Product_Master!F:F)</f>
        <v>520</v>
      </c>
      <c r="Y436" s="11">
        <f>tbl_EcommerceSales[[#This Row],[Net_Revenue]]-tbl_EcommerceSales[[#This Row],[Total_Cost]]</f>
        <v>279.20000000000005</v>
      </c>
      <c r="Z436" s="9">
        <f>IFERROR(#REF!/tbl_EcommerceSales[[#This Row],[Total_Cost]], 0)</f>
        <v>0</v>
      </c>
      <c r="AA436" t="str">
        <f>TEXT(tbl_EcommerceSales[[#This Row],[Order_Date]],"mmm")</f>
        <v>Feb</v>
      </c>
      <c r="AB436">
        <f>YEAR(tbl_EcommerceSales[[#This Row],[Order_Date]])</f>
        <v>2025</v>
      </c>
      <c r="AC436" t="str">
        <f>IF(tbl_EcommerceSales[[#This Row],[Age]]&lt;18,"Under 18",IF(tbl_EcommerceSales[[#This Row],[Age]]&lt;=25,"18-25",IF(tbl_EcommerceSales[[#This Row],[Age]]&lt;=35,"26-35",IF(tbl_EcommerceSales[[#This Row],[Age]]&lt;=45,"36-45",IF(tbl_EcommerceSales[[#This Row],[Age]]&lt;=55,"46-55","56+")))))</f>
        <v>26-35</v>
      </c>
    </row>
    <row r="437" spans="1:29" x14ac:dyDescent="0.35">
      <c r="A437" t="s">
        <v>1007</v>
      </c>
      <c r="B437" s="7">
        <v>45706</v>
      </c>
      <c r="C437" t="s">
        <v>1008</v>
      </c>
      <c r="D437" t="s">
        <v>216</v>
      </c>
      <c r="E437" t="s">
        <v>48</v>
      </c>
      <c r="F437">
        <v>18</v>
      </c>
      <c r="G437" t="s">
        <v>87</v>
      </c>
      <c r="H437" t="s">
        <v>88</v>
      </c>
      <c r="I437" t="s">
        <v>175</v>
      </c>
      <c r="J437" t="s">
        <v>176</v>
      </c>
      <c r="K437" t="s">
        <v>177</v>
      </c>
      <c r="L437" t="s">
        <v>178</v>
      </c>
      <c r="M437">
        <v>2</v>
      </c>
      <c r="N437" s="2">
        <v>699</v>
      </c>
      <c r="O437" s="3">
        <v>0.1</v>
      </c>
      <c r="P437" s="2">
        <v>640</v>
      </c>
      <c r="Q437" t="s">
        <v>123</v>
      </c>
      <c r="R437" t="s">
        <v>33</v>
      </c>
      <c r="S437" t="s">
        <v>57</v>
      </c>
      <c r="T437" s="4">
        <v>4</v>
      </c>
      <c r="U437" s="11">
        <f t="shared" si="6"/>
        <v>1398</v>
      </c>
      <c r="V437" s="11">
        <f>tbl_EcommerceSales[[#This Row],[Gross_Sales]]*tbl_EcommerceSales[[#This Row],[Discount]]</f>
        <v>139.80000000000001</v>
      </c>
      <c r="W437" s="11">
        <f>tbl_EcommerceSales[[#This Row],[Gross_Sales]]-tbl_EcommerceSales[[#This Row],[Discount_Amount]]</f>
        <v>1258.2</v>
      </c>
      <c r="X437" s="11">
        <f>tbl_EcommerceSales[[#This Row],[Quantity]] * _xlfn.XLOOKUP(tbl_EcommerceSales[[#This Row],[Product_ID]], Product_Master!A:A, Product_Master!F:F)</f>
        <v>640</v>
      </c>
      <c r="Y437" s="11">
        <f>tbl_EcommerceSales[[#This Row],[Net_Revenue]]-tbl_EcommerceSales[[#This Row],[Total_Cost]]</f>
        <v>618.20000000000005</v>
      </c>
      <c r="Z437" s="9">
        <f>IFERROR(#REF!/tbl_EcommerceSales[[#This Row],[Total_Cost]], 0)</f>
        <v>0</v>
      </c>
      <c r="AA437" t="str">
        <f>TEXT(tbl_EcommerceSales[[#This Row],[Order_Date]],"mmm")</f>
        <v>Feb</v>
      </c>
      <c r="AB437">
        <f>YEAR(tbl_EcommerceSales[[#This Row],[Order_Date]])</f>
        <v>2025</v>
      </c>
      <c r="AC437" t="str">
        <f>IF(tbl_EcommerceSales[[#This Row],[Age]]&lt;18,"Under 18",IF(tbl_EcommerceSales[[#This Row],[Age]]&lt;=25,"18-25",IF(tbl_EcommerceSales[[#This Row],[Age]]&lt;=35,"26-35",IF(tbl_EcommerceSales[[#This Row],[Age]]&lt;=45,"36-45",IF(tbl_EcommerceSales[[#This Row],[Age]]&lt;=55,"46-55","56+")))))</f>
        <v>18-25</v>
      </c>
    </row>
    <row r="438" spans="1:29" x14ac:dyDescent="0.35">
      <c r="A438" t="s">
        <v>1009</v>
      </c>
      <c r="B438" s="7">
        <v>45706</v>
      </c>
      <c r="C438" t="s">
        <v>1010</v>
      </c>
      <c r="D438" t="s">
        <v>269</v>
      </c>
      <c r="E438" t="s">
        <v>25</v>
      </c>
      <c r="F438">
        <v>21</v>
      </c>
      <c r="G438" t="s">
        <v>186</v>
      </c>
      <c r="H438" t="s">
        <v>72</v>
      </c>
      <c r="I438" t="s">
        <v>165</v>
      </c>
      <c r="J438" t="s">
        <v>166</v>
      </c>
      <c r="K438" t="s">
        <v>42</v>
      </c>
      <c r="L438" t="s">
        <v>167</v>
      </c>
      <c r="M438">
        <v>1</v>
      </c>
      <c r="N438" s="2">
        <v>1799</v>
      </c>
      <c r="O438" s="3">
        <v>0</v>
      </c>
      <c r="P438" s="2">
        <v>900</v>
      </c>
      <c r="Q438" t="s">
        <v>32</v>
      </c>
      <c r="R438" t="s">
        <v>33</v>
      </c>
      <c r="S438" t="s">
        <v>57</v>
      </c>
      <c r="T438" s="4">
        <v>4</v>
      </c>
      <c r="U438" s="11">
        <f t="shared" si="6"/>
        <v>1799</v>
      </c>
      <c r="V438" s="11">
        <f>tbl_EcommerceSales[[#This Row],[Gross_Sales]]*tbl_EcommerceSales[[#This Row],[Discount]]</f>
        <v>0</v>
      </c>
      <c r="W438" s="11">
        <f>tbl_EcommerceSales[[#This Row],[Gross_Sales]]-tbl_EcommerceSales[[#This Row],[Discount_Amount]]</f>
        <v>1799</v>
      </c>
      <c r="X438" s="11">
        <f>tbl_EcommerceSales[[#This Row],[Quantity]] * _xlfn.XLOOKUP(tbl_EcommerceSales[[#This Row],[Product_ID]], Product_Master!A:A, Product_Master!F:F)</f>
        <v>900</v>
      </c>
      <c r="Y438" s="11">
        <f>tbl_EcommerceSales[[#This Row],[Net_Revenue]]-tbl_EcommerceSales[[#This Row],[Total_Cost]]</f>
        <v>899</v>
      </c>
      <c r="Z438" s="9">
        <f>IFERROR(#REF!/tbl_EcommerceSales[[#This Row],[Total_Cost]], 0)</f>
        <v>0</v>
      </c>
      <c r="AA438" t="str">
        <f>TEXT(tbl_EcommerceSales[[#This Row],[Order_Date]],"mmm")</f>
        <v>Feb</v>
      </c>
      <c r="AB438">
        <f>YEAR(tbl_EcommerceSales[[#This Row],[Order_Date]])</f>
        <v>2025</v>
      </c>
      <c r="AC438" t="str">
        <f>IF(tbl_EcommerceSales[[#This Row],[Age]]&lt;18,"Under 18",IF(tbl_EcommerceSales[[#This Row],[Age]]&lt;=25,"18-25",IF(tbl_EcommerceSales[[#This Row],[Age]]&lt;=35,"26-35",IF(tbl_EcommerceSales[[#This Row],[Age]]&lt;=45,"36-45",IF(tbl_EcommerceSales[[#This Row],[Age]]&lt;=55,"46-55","56+")))))</f>
        <v>18-25</v>
      </c>
    </row>
    <row r="439" spans="1:29" x14ac:dyDescent="0.35">
      <c r="A439" t="s">
        <v>1011</v>
      </c>
      <c r="B439" s="7">
        <v>45706</v>
      </c>
      <c r="C439" t="s">
        <v>1012</v>
      </c>
      <c r="D439" t="s">
        <v>170</v>
      </c>
      <c r="E439" t="s">
        <v>48</v>
      </c>
      <c r="F439">
        <v>18</v>
      </c>
      <c r="G439" t="s">
        <v>99</v>
      </c>
      <c r="H439" t="s">
        <v>88</v>
      </c>
      <c r="I439" t="s">
        <v>290</v>
      </c>
      <c r="J439" t="s">
        <v>291</v>
      </c>
      <c r="K439" t="s">
        <v>30</v>
      </c>
      <c r="L439" t="s">
        <v>31</v>
      </c>
      <c r="M439">
        <v>1</v>
      </c>
      <c r="N439" s="2">
        <v>3499</v>
      </c>
      <c r="O439" s="3">
        <v>0</v>
      </c>
      <c r="P439" s="2">
        <v>2250</v>
      </c>
      <c r="Q439" t="s">
        <v>123</v>
      </c>
      <c r="R439" t="s">
        <v>33</v>
      </c>
      <c r="S439" t="s">
        <v>57</v>
      </c>
      <c r="T439" s="4">
        <v>5</v>
      </c>
      <c r="U439" s="11">
        <f t="shared" si="6"/>
        <v>3499</v>
      </c>
      <c r="V439" s="11">
        <f>tbl_EcommerceSales[[#This Row],[Gross_Sales]]*tbl_EcommerceSales[[#This Row],[Discount]]</f>
        <v>0</v>
      </c>
      <c r="W439" s="11">
        <f>tbl_EcommerceSales[[#This Row],[Gross_Sales]]-tbl_EcommerceSales[[#This Row],[Discount_Amount]]</f>
        <v>3499</v>
      </c>
      <c r="X439" s="11">
        <f>tbl_EcommerceSales[[#This Row],[Quantity]] * _xlfn.XLOOKUP(tbl_EcommerceSales[[#This Row],[Product_ID]], Product_Master!A:A, Product_Master!F:F)</f>
        <v>2250</v>
      </c>
      <c r="Y439" s="11">
        <f>tbl_EcommerceSales[[#This Row],[Net_Revenue]]-tbl_EcommerceSales[[#This Row],[Total_Cost]]</f>
        <v>1249</v>
      </c>
      <c r="Z439" s="9">
        <f>IFERROR(#REF!/tbl_EcommerceSales[[#This Row],[Total_Cost]], 0)</f>
        <v>0</v>
      </c>
      <c r="AA439" t="str">
        <f>TEXT(tbl_EcommerceSales[[#This Row],[Order_Date]],"mmm")</f>
        <v>Feb</v>
      </c>
      <c r="AB439">
        <f>YEAR(tbl_EcommerceSales[[#This Row],[Order_Date]])</f>
        <v>2025</v>
      </c>
      <c r="AC439" t="str">
        <f>IF(tbl_EcommerceSales[[#This Row],[Age]]&lt;18,"Under 18",IF(tbl_EcommerceSales[[#This Row],[Age]]&lt;=25,"18-25",IF(tbl_EcommerceSales[[#This Row],[Age]]&lt;=35,"26-35",IF(tbl_EcommerceSales[[#This Row],[Age]]&lt;=45,"36-45",IF(tbl_EcommerceSales[[#This Row],[Age]]&lt;=55,"46-55","56+")))))</f>
        <v>18-25</v>
      </c>
    </row>
    <row r="440" spans="1:29" x14ac:dyDescent="0.35">
      <c r="A440" t="s">
        <v>1013</v>
      </c>
      <c r="B440" s="7">
        <v>45706</v>
      </c>
      <c r="C440" t="s">
        <v>1014</v>
      </c>
      <c r="D440" t="s">
        <v>106</v>
      </c>
      <c r="E440" t="s">
        <v>48</v>
      </c>
      <c r="F440">
        <v>18</v>
      </c>
      <c r="G440" t="s">
        <v>103</v>
      </c>
      <c r="H440" t="s">
        <v>27</v>
      </c>
      <c r="I440" t="s">
        <v>517</v>
      </c>
      <c r="J440" t="s">
        <v>518</v>
      </c>
      <c r="K440" t="s">
        <v>30</v>
      </c>
      <c r="L440" t="s">
        <v>278</v>
      </c>
      <c r="M440">
        <v>4</v>
      </c>
      <c r="N440" s="2">
        <v>1299</v>
      </c>
      <c r="O440" s="3">
        <v>0.15</v>
      </c>
      <c r="P440" s="2">
        <v>2760</v>
      </c>
      <c r="Q440" t="s">
        <v>76</v>
      </c>
      <c r="R440" t="s">
        <v>33</v>
      </c>
      <c r="S440" t="s">
        <v>57</v>
      </c>
      <c r="T440" s="4">
        <v>1</v>
      </c>
      <c r="U440" s="11">
        <f t="shared" si="6"/>
        <v>5196</v>
      </c>
      <c r="V440" s="11">
        <f>tbl_EcommerceSales[[#This Row],[Gross_Sales]]*tbl_EcommerceSales[[#This Row],[Discount]]</f>
        <v>779.4</v>
      </c>
      <c r="W440" s="11">
        <f>tbl_EcommerceSales[[#This Row],[Gross_Sales]]-tbl_EcommerceSales[[#This Row],[Discount_Amount]]</f>
        <v>4416.6000000000004</v>
      </c>
      <c r="X440" s="11">
        <f>tbl_EcommerceSales[[#This Row],[Quantity]] * _xlfn.XLOOKUP(tbl_EcommerceSales[[#This Row],[Product_ID]], Product_Master!A:A, Product_Master!F:F)</f>
        <v>2760</v>
      </c>
      <c r="Y440" s="11">
        <f>tbl_EcommerceSales[[#This Row],[Net_Revenue]]-tbl_EcommerceSales[[#This Row],[Total_Cost]]</f>
        <v>1656.6000000000004</v>
      </c>
      <c r="Z440" s="9">
        <f>IFERROR(#REF!/tbl_EcommerceSales[[#This Row],[Total_Cost]], 0)</f>
        <v>0</v>
      </c>
      <c r="AA440" t="str">
        <f>TEXT(tbl_EcommerceSales[[#This Row],[Order_Date]],"mmm")</f>
        <v>Feb</v>
      </c>
      <c r="AB440">
        <f>YEAR(tbl_EcommerceSales[[#This Row],[Order_Date]])</f>
        <v>2025</v>
      </c>
      <c r="AC440" t="str">
        <f>IF(tbl_EcommerceSales[[#This Row],[Age]]&lt;18,"Under 18",IF(tbl_EcommerceSales[[#This Row],[Age]]&lt;=25,"18-25",IF(tbl_EcommerceSales[[#This Row],[Age]]&lt;=35,"26-35",IF(tbl_EcommerceSales[[#This Row],[Age]]&lt;=45,"36-45",IF(tbl_EcommerceSales[[#This Row],[Age]]&lt;=55,"46-55","56+")))))</f>
        <v>18-25</v>
      </c>
    </row>
    <row r="441" spans="1:29" x14ac:dyDescent="0.35">
      <c r="A441" t="s">
        <v>1015</v>
      </c>
      <c r="B441" s="7">
        <v>45706</v>
      </c>
      <c r="C441" t="s">
        <v>1016</v>
      </c>
      <c r="D441" t="s">
        <v>24</v>
      </c>
      <c r="E441" t="s">
        <v>25</v>
      </c>
      <c r="F441">
        <v>53</v>
      </c>
      <c r="G441" t="s">
        <v>87</v>
      </c>
      <c r="H441" t="s">
        <v>88</v>
      </c>
      <c r="I441" t="s">
        <v>276</v>
      </c>
      <c r="J441" t="s">
        <v>277</v>
      </c>
      <c r="K441" t="s">
        <v>30</v>
      </c>
      <c r="L441" t="s">
        <v>278</v>
      </c>
      <c r="M441">
        <v>1</v>
      </c>
      <c r="N441" s="2">
        <v>1599</v>
      </c>
      <c r="O441" s="3">
        <v>0.2</v>
      </c>
      <c r="P441" s="2">
        <v>850</v>
      </c>
      <c r="Q441" t="s">
        <v>32</v>
      </c>
      <c r="R441" t="s">
        <v>33</v>
      </c>
      <c r="S441" t="s">
        <v>57</v>
      </c>
      <c r="T441" s="4">
        <v>5</v>
      </c>
      <c r="U441" s="11">
        <f t="shared" si="6"/>
        <v>1599</v>
      </c>
      <c r="V441" s="11">
        <f>tbl_EcommerceSales[[#This Row],[Gross_Sales]]*tbl_EcommerceSales[[#This Row],[Discount]]</f>
        <v>319.8</v>
      </c>
      <c r="W441" s="11">
        <f>tbl_EcommerceSales[[#This Row],[Gross_Sales]]-tbl_EcommerceSales[[#This Row],[Discount_Amount]]</f>
        <v>1279.2</v>
      </c>
      <c r="X441" s="11">
        <f>tbl_EcommerceSales[[#This Row],[Quantity]] * _xlfn.XLOOKUP(tbl_EcommerceSales[[#This Row],[Product_ID]], Product_Master!A:A, Product_Master!F:F)</f>
        <v>850</v>
      </c>
      <c r="Y441" s="11">
        <f>tbl_EcommerceSales[[#This Row],[Net_Revenue]]-tbl_EcommerceSales[[#This Row],[Total_Cost]]</f>
        <v>429.20000000000005</v>
      </c>
      <c r="Z441" s="9">
        <f>IFERROR(#REF!/tbl_EcommerceSales[[#This Row],[Total_Cost]], 0)</f>
        <v>0</v>
      </c>
      <c r="AA441" t="str">
        <f>TEXT(tbl_EcommerceSales[[#This Row],[Order_Date]],"mmm")</f>
        <v>Feb</v>
      </c>
      <c r="AB441">
        <f>YEAR(tbl_EcommerceSales[[#This Row],[Order_Date]])</f>
        <v>2025</v>
      </c>
      <c r="AC441" t="str">
        <f>IF(tbl_EcommerceSales[[#This Row],[Age]]&lt;18,"Under 18",IF(tbl_EcommerceSales[[#This Row],[Age]]&lt;=25,"18-25",IF(tbl_EcommerceSales[[#This Row],[Age]]&lt;=35,"26-35",IF(tbl_EcommerceSales[[#This Row],[Age]]&lt;=45,"36-45",IF(tbl_EcommerceSales[[#This Row],[Age]]&lt;=55,"46-55","56+")))))</f>
        <v>46-55</v>
      </c>
    </row>
    <row r="442" spans="1:29" x14ac:dyDescent="0.35">
      <c r="A442" t="s">
        <v>1017</v>
      </c>
      <c r="B442" s="7">
        <v>45706</v>
      </c>
      <c r="C442" t="s">
        <v>1018</v>
      </c>
      <c r="D442" t="s">
        <v>106</v>
      </c>
      <c r="E442" t="s">
        <v>48</v>
      </c>
      <c r="F442">
        <v>23</v>
      </c>
      <c r="G442" t="s">
        <v>136</v>
      </c>
      <c r="H442" t="s">
        <v>88</v>
      </c>
      <c r="I442" t="s">
        <v>62</v>
      </c>
      <c r="J442" t="s">
        <v>63</v>
      </c>
      <c r="K442" t="s">
        <v>42</v>
      </c>
      <c r="L442" t="s">
        <v>43</v>
      </c>
      <c r="M442">
        <v>1</v>
      </c>
      <c r="N442" s="2">
        <v>499</v>
      </c>
      <c r="O442" s="3">
        <v>0.15</v>
      </c>
      <c r="P442" s="2">
        <v>220</v>
      </c>
      <c r="Q442" t="s">
        <v>32</v>
      </c>
      <c r="R442" t="s">
        <v>33</v>
      </c>
      <c r="S442" t="s">
        <v>34</v>
      </c>
      <c r="T442" s="4">
        <v>4</v>
      </c>
      <c r="U442" s="11">
        <f t="shared" si="6"/>
        <v>499</v>
      </c>
      <c r="V442" s="11">
        <f>tbl_EcommerceSales[[#This Row],[Gross_Sales]]*tbl_EcommerceSales[[#This Row],[Discount]]</f>
        <v>74.849999999999994</v>
      </c>
      <c r="W442" s="11">
        <f>tbl_EcommerceSales[[#This Row],[Gross_Sales]]-tbl_EcommerceSales[[#This Row],[Discount_Amount]]</f>
        <v>424.15</v>
      </c>
      <c r="X442" s="11">
        <f>tbl_EcommerceSales[[#This Row],[Quantity]] * _xlfn.XLOOKUP(tbl_EcommerceSales[[#This Row],[Product_ID]], Product_Master!A:A, Product_Master!F:F)</f>
        <v>220</v>
      </c>
      <c r="Y442" s="11">
        <f>tbl_EcommerceSales[[#This Row],[Net_Revenue]]-tbl_EcommerceSales[[#This Row],[Total_Cost]]</f>
        <v>204.14999999999998</v>
      </c>
      <c r="Z442" s="9">
        <f>IFERROR(#REF!/tbl_EcommerceSales[[#This Row],[Total_Cost]], 0)</f>
        <v>0</v>
      </c>
      <c r="AA442" t="str">
        <f>TEXT(tbl_EcommerceSales[[#This Row],[Order_Date]],"mmm")</f>
        <v>Feb</v>
      </c>
      <c r="AB442">
        <f>YEAR(tbl_EcommerceSales[[#This Row],[Order_Date]])</f>
        <v>2025</v>
      </c>
      <c r="AC442" t="str">
        <f>IF(tbl_EcommerceSales[[#This Row],[Age]]&lt;18,"Under 18",IF(tbl_EcommerceSales[[#This Row],[Age]]&lt;=25,"18-25",IF(tbl_EcommerceSales[[#This Row],[Age]]&lt;=35,"26-35",IF(tbl_EcommerceSales[[#This Row],[Age]]&lt;=45,"36-45",IF(tbl_EcommerceSales[[#This Row],[Age]]&lt;=55,"46-55","56+")))))</f>
        <v>18-25</v>
      </c>
    </row>
    <row r="443" spans="1:29" x14ac:dyDescent="0.35">
      <c r="A443" t="s">
        <v>1019</v>
      </c>
      <c r="B443" s="7">
        <v>45706</v>
      </c>
      <c r="C443" t="s">
        <v>1020</v>
      </c>
      <c r="D443" t="s">
        <v>130</v>
      </c>
      <c r="E443" t="s">
        <v>48</v>
      </c>
      <c r="F443">
        <v>26</v>
      </c>
      <c r="G443" t="s">
        <v>26</v>
      </c>
      <c r="H443" t="s">
        <v>27</v>
      </c>
      <c r="I443" t="s">
        <v>294</v>
      </c>
      <c r="J443" t="s">
        <v>295</v>
      </c>
      <c r="K443" t="s">
        <v>91</v>
      </c>
      <c r="L443" t="s">
        <v>296</v>
      </c>
      <c r="M443">
        <v>3</v>
      </c>
      <c r="N443" s="2">
        <v>699</v>
      </c>
      <c r="O443" s="3">
        <v>0.15</v>
      </c>
      <c r="P443" s="2">
        <v>900</v>
      </c>
      <c r="Q443" t="s">
        <v>123</v>
      </c>
      <c r="R443" t="s">
        <v>33</v>
      </c>
      <c r="S443" t="s">
        <v>34</v>
      </c>
      <c r="T443" s="4">
        <v>3</v>
      </c>
      <c r="U443" s="11">
        <f t="shared" si="6"/>
        <v>2097</v>
      </c>
      <c r="V443" s="11">
        <f>tbl_EcommerceSales[[#This Row],[Gross_Sales]]*tbl_EcommerceSales[[#This Row],[Discount]]</f>
        <v>314.55</v>
      </c>
      <c r="W443" s="11">
        <f>tbl_EcommerceSales[[#This Row],[Gross_Sales]]-tbl_EcommerceSales[[#This Row],[Discount_Amount]]</f>
        <v>1782.45</v>
      </c>
      <c r="X443" s="11">
        <f>tbl_EcommerceSales[[#This Row],[Quantity]] * _xlfn.XLOOKUP(tbl_EcommerceSales[[#This Row],[Product_ID]], Product_Master!A:A, Product_Master!F:F)</f>
        <v>900</v>
      </c>
      <c r="Y443" s="11">
        <f>tbl_EcommerceSales[[#This Row],[Net_Revenue]]-tbl_EcommerceSales[[#This Row],[Total_Cost]]</f>
        <v>882.45</v>
      </c>
      <c r="Z443" s="9">
        <f>IFERROR(#REF!/tbl_EcommerceSales[[#This Row],[Total_Cost]], 0)</f>
        <v>0</v>
      </c>
      <c r="AA443" t="str">
        <f>TEXT(tbl_EcommerceSales[[#This Row],[Order_Date]],"mmm")</f>
        <v>Feb</v>
      </c>
      <c r="AB443">
        <f>YEAR(tbl_EcommerceSales[[#This Row],[Order_Date]])</f>
        <v>2025</v>
      </c>
      <c r="AC443" t="str">
        <f>IF(tbl_EcommerceSales[[#This Row],[Age]]&lt;18,"Under 18",IF(tbl_EcommerceSales[[#This Row],[Age]]&lt;=25,"18-25",IF(tbl_EcommerceSales[[#This Row],[Age]]&lt;=35,"26-35",IF(tbl_EcommerceSales[[#This Row],[Age]]&lt;=45,"36-45",IF(tbl_EcommerceSales[[#This Row],[Age]]&lt;=55,"46-55","56+")))))</f>
        <v>26-35</v>
      </c>
    </row>
    <row r="444" spans="1:29" x14ac:dyDescent="0.35">
      <c r="A444" t="s">
        <v>1021</v>
      </c>
      <c r="B444" s="7">
        <v>45707</v>
      </c>
      <c r="C444" t="s">
        <v>1022</v>
      </c>
      <c r="D444" t="s">
        <v>37</v>
      </c>
      <c r="E444" t="s">
        <v>25</v>
      </c>
      <c r="F444">
        <v>29</v>
      </c>
      <c r="G444" t="s">
        <v>270</v>
      </c>
      <c r="H444" t="s">
        <v>72</v>
      </c>
      <c r="I444" t="s">
        <v>160</v>
      </c>
      <c r="J444" t="s">
        <v>161</v>
      </c>
      <c r="K444" t="s">
        <v>91</v>
      </c>
      <c r="L444" t="s">
        <v>133</v>
      </c>
      <c r="M444">
        <v>2</v>
      </c>
      <c r="N444" s="2">
        <v>1099</v>
      </c>
      <c r="O444" s="3">
        <v>0.1</v>
      </c>
      <c r="P444" s="2">
        <v>1040</v>
      </c>
      <c r="Q444" t="s">
        <v>76</v>
      </c>
      <c r="R444" t="s">
        <v>33</v>
      </c>
      <c r="S444" t="s">
        <v>34</v>
      </c>
      <c r="T444" s="4">
        <v>5</v>
      </c>
      <c r="U444" s="11">
        <f t="shared" si="6"/>
        <v>2198</v>
      </c>
      <c r="V444" s="11">
        <f>tbl_EcommerceSales[[#This Row],[Gross_Sales]]*tbl_EcommerceSales[[#This Row],[Discount]]</f>
        <v>219.8</v>
      </c>
      <c r="W444" s="11">
        <f>tbl_EcommerceSales[[#This Row],[Gross_Sales]]-tbl_EcommerceSales[[#This Row],[Discount_Amount]]</f>
        <v>1978.2</v>
      </c>
      <c r="X444" s="11">
        <f>tbl_EcommerceSales[[#This Row],[Quantity]] * _xlfn.XLOOKUP(tbl_EcommerceSales[[#This Row],[Product_ID]], Product_Master!A:A, Product_Master!F:F)</f>
        <v>1040</v>
      </c>
      <c r="Y444" s="11">
        <f>tbl_EcommerceSales[[#This Row],[Net_Revenue]]-tbl_EcommerceSales[[#This Row],[Total_Cost]]</f>
        <v>938.2</v>
      </c>
      <c r="Z444" s="9">
        <f>IFERROR(#REF!/tbl_EcommerceSales[[#This Row],[Total_Cost]], 0)</f>
        <v>0</v>
      </c>
      <c r="AA444" t="str">
        <f>TEXT(tbl_EcommerceSales[[#This Row],[Order_Date]],"mmm")</f>
        <v>Feb</v>
      </c>
      <c r="AB444">
        <f>YEAR(tbl_EcommerceSales[[#This Row],[Order_Date]])</f>
        <v>2025</v>
      </c>
      <c r="AC444" t="str">
        <f>IF(tbl_EcommerceSales[[#This Row],[Age]]&lt;18,"Under 18",IF(tbl_EcommerceSales[[#This Row],[Age]]&lt;=25,"18-25",IF(tbl_EcommerceSales[[#This Row],[Age]]&lt;=35,"26-35",IF(tbl_EcommerceSales[[#This Row],[Age]]&lt;=45,"36-45",IF(tbl_EcommerceSales[[#This Row],[Age]]&lt;=55,"46-55","56+")))))</f>
        <v>26-35</v>
      </c>
    </row>
    <row r="445" spans="1:29" x14ac:dyDescent="0.35">
      <c r="A445" t="s">
        <v>1023</v>
      </c>
      <c r="B445" s="7">
        <v>45707</v>
      </c>
      <c r="C445" t="s">
        <v>1024</v>
      </c>
      <c r="D445" t="s">
        <v>106</v>
      </c>
      <c r="E445" t="s">
        <v>25</v>
      </c>
      <c r="F445">
        <v>33</v>
      </c>
      <c r="G445" t="s">
        <v>192</v>
      </c>
      <c r="H445" t="s">
        <v>27</v>
      </c>
      <c r="I445" t="s">
        <v>62</v>
      </c>
      <c r="J445" t="s">
        <v>63</v>
      </c>
      <c r="K445" t="s">
        <v>42</v>
      </c>
      <c r="L445" t="s">
        <v>43</v>
      </c>
      <c r="M445">
        <v>3</v>
      </c>
      <c r="N445" s="2">
        <v>499</v>
      </c>
      <c r="O445" s="3">
        <v>0.1</v>
      </c>
      <c r="P445" s="2">
        <v>660</v>
      </c>
      <c r="Q445" t="s">
        <v>123</v>
      </c>
      <c r="R445" t="s">
        <v>33</v>
      </c>
      <c r="S445" t="s">
        <v>34</v>
      </c>
      <c r="T445" s="4">
        <v>4</v>
      </c>
      <c r="U445" s="11">
        <f t="shared" si="6"/>
        <v>1497</v>
      </c>
      <c r="V445" s="11">
        <f>tbl_EcommerceSales[[#This Row],[Gross_Sales]]*tbl_EcommerceSales[[#This Row],[Discount]]</f>
        <v>149.70000000000002</v>
      </c>
      <c r="W445" s="11">
        <f>tbl_EcommerceSales[[#This Row],[Gross_Sales]]-tbl_EcommerceSales[[#This Row],[Discount_Amount]]</f>
        <v>1347.3</v>
      </c>
      <c r="X445" s="11">
        <f>tbl_EcommerceSales[[#This Row],[Quantity]] * _xlfn.XLOOKUP(tbl_EcommerceSales[[#This Row],[Product_ID]], Product_Master!A:A, Product_Master!F:F)</f>
        <v>660</v>
      </c>
      <c r="Y445" s="11">
        <f>tbl_EcommerceSales[[#This Row],[Net_Revenue]]-tbl_EcommerceSales[[#This Row],[Total_Cost]]</f>
        <v>687.3</v>
      </c>
      <c r="Z445" s="9">
        <f>IFERROR(#REF!/tbl_EcommerceSales[[#This Row],[Total_Cost]], 0)</f>
        <v>0</v>
      </c>
      <c r="AA445" t="str">
        <f>TEXT(tbl_EcommerceSales[[#This Row],[Order_Date]],"mmm")</f>
        <v>Feb</v>
      </c>
      <c r="AB445">
        <f>YEAR(tbl_EcommerceSales[[#This Row],[Order_Date]])</f>
        <v>2025</v>
      </c>
      <c r="AC445" t="str">
        <f>IF(tbl_EcommerceSales[[#This Row],[Age]]&lt;18,"Under 18",IF(tbl_EcommerceSales[[#This Row],[Age]]&lt;=25,"18-25",IF(tbl_EcommerceSales[[#This Row],[Age]]&lt;=35,"26-35",IF(tbl_EcommerceSales[[#This Row],[Age]]&lt;=45,"36-45",IF(tbl_EcommerceSales[[#This Row],[Age]]&lt;=55,"46-55","56+")))))</f>
        <v>26-35</v>
      </c>
    </row>
    <row r="446" spans="1:29" x14ac:dyDescent="0.35">
      <c r="A446" t="s">
        <v>1025</v>
      </c>
      <c r="B446" s="7">
        <v>45707</v>
      </c>
      <c r="C446" t="s">
        <v>1026</v>
      </c>
      <c r="D446" t="s">
        <v>139</v>
      </c>
      <c r="E446" t="s">
        <v>48</v>
      </c>
      <c r="F446">
        <v>26</v>
      </c>
      <c r="G446" t="s">
        <v>38</v>
      </c>
      <c r="H446" t="s">
        <v>39</v>
      </c>
      <c r="I446" t="s">
        <v>200</v>
      </c>
      <c r="J446" t="s">
        <v>201</v>
      </c>
      <c r="K446" t="s">
        <v>91</v>
      </c>
      <c r="L446" t="s">
        <v>202</v>
      </c>
      <c r="M446">
        <v>1</v>
      </c>
      <c r="N446" s="2">
        <v>899</v>
      </c>
      <c r="O446" s="3">
        <v>0.15</v>
      </c>
      <c r="P446" s="2">
        <v>420</v>
      </c>
      <c r="Q446" t="s">
        <v>32</v>
      </c>
      <c r="R446" t="s">
        <v>33</v>
      </c>
      <c r="S446" t="s">
        <v>34</v>
      </c>
      <c r="T446" s="4">
        <v>4</v>
      </c>
      <c r="U446" s="11">
        <f t="shared" si="6"/>
        <v>899</v>
      </c>
      <c r="V446" s="11">
        <f>tbl_EcommerceSales[[#This Row],[Gross_Sales]]*tbl_EcommerceSales[[#This Row],[Discount]]</f>
        <v>134.85</v>
      </c>
      <c r="W446" s="11">
        <f>tbl_EcommerceSales[[#This Row],[Gross_Sales]]-tbl_EcommerceSales[[#This Row],[Discount_Amount]]</f>
        <v>764.15</v>
      </c>
      <c r="X446" s="11">
        <f>tbl_EcommerceSales[[#This Row],[Quantity]] * _xlfn.XLOOKUP(tbl_EcommerceSales[[#This Row],[Product_ID]], Product_Master!A:A, Product_Master!F:F)</f>
        <v>420</v>
      </c>
      <c r="Y446" s="11">
        <f>tbl_EcommerceSales[[#This Row],[Net_Revenue]]-tbl_EcommerceSales[[#This Row],[Total_Cost]]</f>
        <v>344.15</v>
      </c>
      <c r="Z446" s="9">
        <f>IFERROR(#REF!/tbl_EcommerceSales[[#This Row],[Total_Cost]], 0)</f>
        <v>0</v>
      </c>
      <c r="AA446" t="str">
        <f>TEXT(tbl_EcommerceSales[[#This Row],[Order_Date]],"mmm")</f>
        <v>Feb</v>
      </c>
      <c r="AB446">
        <f>YEAR(tbl_EcommerceSales[[#This Row],[Order_Date]])</f>
        <v>2025</v>
      </c>
      <c r="AC446" t="str">
        <f>IF(tbl_EcommerceSales[[#This Row],[Age]]&lt;18,"Under 18",IF(tbl_EcommerceSales[[#This Row],[Age]]&lt;=25,"18-25",IF(tbl_EcommerceSales[[#This Row],[Age]]&lt;=35,"26-35",IF(tbl_EcommerceSales[[#This Row],[Age]]&lt;=45,"36-45",IF(tbl_EcommerceSales[[#This Row],[Age]]&lt;=55,"46-55","56+")))))</f>
        <v>26-35</v>
      </c>
    </row>
    <row r="447" spans="1:29" x14ac:dyDescent="0.35">
      <c r="A447" t="s">
        <v>1027</v>
      </c>
      <c r="B447" s="7">
        <v>45707</v>
      </c>
      <c r="C447" t="s">
        <v>1028</v>
      </c>
      <c r="D447" t="s">
        <v>254</v>
      </c>
      <c r="E447" t="s">
        <v>25</v>
      </c>
      <c r="F447">
        <v>18</v>
      </c>
      <c r="G447" t="s">
        <v>152</v>
      </c>
      <c r="H447" t="s">
        <v>72</v>
      </c>
      <c r="I447" t="s">
        <v>206</v>
      </c>
      <c r="J447" t="s">
        <v>207</v>
      </c>
      <c r="K447" t="s">
        <v>177</v>
      </c>
      <c r="L447" t="s">
        <v>208</v>
      </c>
      <c r="M447">
        <v>2</v>
      </c>
      <c r="N447" s="2">
        <v>2199</v>
      </c>
      <c r="O447" s="3">
        <v>0.25</v>
      </c>
      <c r="P447" s="2">
        <v>2500</v>
      </c>
      <c r="Q447" t="s">
        <v>44</v>
      </c>
      <c r="R447" t="s">
        <v>33</v>
      </c>
      <c r="S447" t="s">
        <v>34</v>
      </c>
      <c r="T447" s="4">
        <v>4</v>
      </c>
      <c r="U447" s="11">
        <f t="shared" si="6"/>
        <v>4398</v>
      </c>
      <c r="V447" s="11">
        <f>tbl_EcommerceSales[[#This Row],[Gross_Sales]]*tbl_EcommerceSales[[#This Row],[Discount]]</f>
        <v>1099.5</v>
      </c>
      <c r="W447" s="11">
        <f>tbl_EcommerceSales[[#This Row],[Gross_Sales]]-tbl_EcommerceSales[[#This Row],[Discount_Amount]]</f>
        <v>3298.5</v>
      </c>
      <c r="X447" s="11">
        <f>tbl_EcommerceSales[[#This Row],[Quantity]] * _xlfn.XLOOKUP(tbl_EcommerceSales[[#This Row],[Product_ID]], Product_Master!A:A, Product_Master!F:F)</f>
        <v>2500</v>
      </c>
      <c r="Y447" s="11">
        <f>tbl_EcommerceSales[[#This Row],[Net_Revenue]]-tbl_EcommerceSales[[#This Row],[Total_Cost]]</f>
        <v>798.5</v>
      </c>
      <c r="Z447" s="9">
        <f>IFERROR(#REF!/tbl_EcommerceSales[[#This Row],[Total_Cost]], 0)</f>
        <v>0</v>
      </c>
      <c r="AA447" t="str">
        <f>TEXT(tbl_EcommerceSales[[#This Row],[Order_Date]],"mmm")</f>
        <v>Feb</v>
      </c>
      <c r="AB447">
        <f>YEAR(tbl_EcommerceSales[[#This Row],[Order_Date]])</f>
        <v>2025</v>
      </c>
      <c r="AC447" t="str">
        <f>IF(tbl_EcommerceSales[[#This Row],[Age]]&lt;18,"Under 18",IF(tbl_EcommerceSales[[#This Row],[Age]]&lt;=25,"18-25",IF(tbl_EcommerceSales[[#This Row],[Age]]&lt;=35,"26-35",IF(tbl_EcommerceSales[[#This Row],[Age]]&lt;=45,"36-45",IF(tbl_EcommerceSales[[#This Row],[Age]]&lt;=55,"46-55","56+")))))</f>
        <v>18-25</v>
      </c>
    </row>
    <row r="448" spans="1:29" x14ac:dyDescent="0.35">
      <c r="A448" t="s">
        <v>1029</v>
      </c>
      <c r="B448" s="7">
        <v>45707</v>
      </c>
      <c r="C448" t="s">
        <v>1030</v>
      </c>
      <c r="D448" t="s">
        <v>24</v>
      </c>
      <c r="E448" t="s">
        <v>25</v>
      </c>
      <c r="F448">
        <v>20</v>
      </c>
      <c r="G448" t="s">
        <v>270</v>
      </c>
      <c r="H448" t="s">
        <v>72</v>
      </c>
      <c r="I448" t="s">
        <v>338</v>
      </c>
      <c r="J448" t="s">
        <v>339</v>
      </c>
      <c r="K448" t="s">
        <v>55</v>
      </c>
      <c r="L448" t="s">
        <v>56</v>
      </c>
      <c r="M448">
        <v>1</v>
      </c>
      <c r="N448" s="2">
        <v>1499</v>
      </c>
      <c r="O448" s="3">
        <v>0.2</v>
      </c>
      <c r="P448" s="2">
        <v>780</v>
      </c>
      <c r="Q448" t="s">
        <v>123</v>
      </c>
      <c r="R448" t="s">
        <v>33</v>
      </c>
      <c r="S448" t="s">
        <v>57</v>
      </c>
      <c r="T448" s="4">
        <v>4</v>
      </c>
      <c r="U448" s="11">
        <f t="shared" si="6"/>
        <v>1499</v>
      </c>
      <c r="V448" s="11">
        <f>tbl_EcommerceSales[[#This Row],[Gross_Sales]]*tbl_EcommerceSales[[#This Row],[Discount]]</f>
        <v>299.8</v>
      </c>
      <c r="W448" s="11">
        <f>tbl_EcommerceSales[[#This Row],[Gross_Sales]]-tbl_EcommerceSales[[#This Row],[Discount_Amount]]</f>
        <v>1199.2</v>
      </c>
      <c r="X448" s="11">
        <f>tbl_EcommerceSales[[#This Row],[Quantity]] * _xlfn.XLOOKUP(tbl_EcommerceSales[[#This Row],[Product_ID]], Product_Master!A:A, Product_Master!F:F)</f>
        <v>780</v>
      </c>
      <c r="Y448" s="11">
        <f>tbl_EcommerceSales[[#This Row],[Net_Revenue]]-tbl_EcommerceSales[[#This Row],[Total_Cost]]</f>
        <v>419.20000000000005</v>
      </c>
      <c r="Z448" s="9">
        <f>IFERROR(#REF!/tbl_EcommerceSales[[#This Row],[Total_Cost]], 0)</f>
        <v>0</v>
      </c>
      <c r="AA448" t="str">
        <f>TEXT(tbl_EcommerceSales[[#This Row],[Order_Date]],"mmm")</f>
        <v>Feb</v>
      </c>
      <c r="AB448">
        <f>YEAR(tbl_EcommerceSales[[#This Row],[Order_Date]])</f>
        <v>2025</v>
      </c>
      <c r="AC448" t="str">
        <f>IF(tbl_EcommerceSales[[#This Row],[Age]]&lt;18,"Under 18",IF(tbl_EcommerceSales[[#This Row],[Age]]&lt;=25,"18-25",IF(tbl_EcommerceSales[[#This Row],[Age]]&lt;=35,"26-35",IF(tbl_EcommerceSales[[#This Row],[Age]]&lt;=45,"36-45",IF(tbl_EcommerceSales[[#This Row],[Age]]&lt;=55,"46-55","56+")))))</f>
        <v>18-25</v>
      </c>
    </row>
    <row r="449" spans="1:29" x14ac:dyDescent="0.35">
      <c r="A449" t="s">
        <v>1031</v>
      </c>
      <c r="B449" s="7">
        <v>45707</v>
      </c>
      <c r="C449" t="s">
        <v>1032</v>
      </c>
      <c r="D449" t="s">
        <v>130</v>
      </c>
      <c r="E449" t="s">
        <v>48</v>
      </c>
      <c r="F449">
        <v>28</v>
      </c>
      <c r="G449" t="s">
        <v>38</v>
      </c>
      <c r="H449" t="s">
        <v>39</v>
      </c>
      <c r="I449" t="s">
        <v>276</v>
      </c>
      <c r="J449" t="s">
        <v>277</v>
      </c>
      <c r="K449" t="s">
        <v>30</v>
      </c>
      <c r="L449" t="s">
        <v>278</v>
      </c>
      <c r="M449">
        <v>1</v>
      </c>
      <c r="N449" s="2">
        <v>1599</v>
      </c>
      <c r="O449" s="3">
        <v>0.15</v>
      </c>
      <c r="P449" s="2">
        <v>850</v>
      </c>
      <c r="Q449" t="s">
        <v>32</v>
      </c>
      <c r="R449" t="s">
        <v>33</v>
      </c>
      <c r="S449" t="s">
        <v>34</v>
      </c>
      <c r="T449" s="4">
        <v>1</v>
      </c>
      <c r="U449" s="11">
        <f t="shared" si="6"/>
        <v>1599</v>
      </c>
      <c r="V449" s="11">
        <f>tbl_EcommerceSales[[#This Row],[Gross_Sales]]*tbl_EcommerceSales[[#This Row],[Discount]]</f>
        <v>239.85</v>
      </c>
      <c r="W449" s="11">
        <f>tbl_EcommerceSales[[#This Row],[Gross_Sales]]-tbl_EcommerceSales[[#This Row],[Discount_Amount]]</f>
        <v>1359.15</v>
      </c>
      <c r="X449" s="11">
        <f>tbl_EcommerceSales[[#This Row],[Quantity]] * _xlfn.XLOOKUP(tbl_EcommerceSales[[#This Row],[Product_ID]], Product_Master!A:A, Product_Master!F:F)</f>
        <v>850</v>
      </c>
      <c r="Y449" s="11">
        <f>tbl_EcommerceSales[[#This Row],[Net_Revenue]]-tbl_EcommerceSales[[#This Row],[Total_Cost]]</f>
        <v>509.15000000000009</v>
      </c>
      <c r="Z449" s="9">
        <f>IFERROR(#REF!/tbl_EcommerceSales[[#This Row],[Total_Cost]], 0)</f>
        <v>0</v>
      </c>
      <c r="AA449" t="str">
        <f>TEXT(tbl_EcommerceSales[[#This Row],[Order_Date]],"mmm")</f>
        <v>Feb</v>
      </c>
      <c r="AB449">
        <f>YEAR(tbl_EcommerceSales[[#This Row],[Order_Date]])</f>
        <v>2025</v>
      </c>
      <c r="AC449" t="str">
        <f>IF(tbl_EcommerceSales[[#This Row],[Age]]&lt;18,"Under 18",IF(tbl_EcommerceSales[[#This Row],[Age]]&lt;=25,"18-25",IF(tbl_EcommerceSales[[#This Row],[Age]]&lt;=35,"26-35",IF(tbl_EcommerceSales[[#This Row],[Age]]&lt;=45,"36-45",IF(tbl_EcommerceSales[[#This Row],[Age]]&lt;=55,"46-55","56+")))))</f>
        <v>26-35</v>
      </c>
    </row>
    <row r="450" spans="1:29" x14ac:dyDescent="0.35">
      <c r="A450" t="s">
        <v>1033</v>
      </c>
      <c r="B450" s="7">
        <v>45707</v>
      </c>
      <c r="C450" t="s">
        <v>1034</v>
      </c>
      <c r="D450" t="s">
        <v>312</v>
      </c>
      <c r="E450" t="s">
        <v>25</v>
      </c>
      <c r="F450">
        <v>30</v>
      </c>
      <c r="G450" t="s">
        <v>246</v>
      </c>
      <c r="H450" t="s">
        <v>27</v>
      </c>
      <c r="I450" t="s">
        <v>80</v>
      </c>
      <c r="J450" t="s">
        <v>81</v>
      </c>
      <c r="K450" t="s">
        <v>82</v>
      </c>
      <c r="L450" t="s">
        <v>83</v>
      </c>
      <c r="M450">
        <v>2</v>
      </c>
      <c r="N450" s="2">
        <v>2499</v>
      </c>
      <c r="O450" s="3">
        <v>0.25</v>
      </c>
      <c r="P450" s="2">
        <v>3100</v>
      </c>
      <c r="Q450" t="s">
        <v>123</v>
      </c>
      <c r="R450" t="s">
        <v>33</v>
      </c>
      <c r="S450" t="s">
        <v>57</v>
      </c>
      <c r="T450" s="4">
        <v>5</v>
      </c>
      <c r="U450" s="11">
        <f t="shared" ref="U450:U513" si="7">M450*N450</f>
        <v>4998</v>
      </c>
      <c r="V450" s="11">
        <f>tbl_EcommerceSales[[#This Row],[Gross_Sales]]*tbl_EcommerceSales[[#This Row],[Discount]]</f>
        <v>1249.5</v>
      </c>
      <c r="W450" s="11">
        <f>tbl_EcommerceSales[[#This Row],[Gross_Sales]]-tbl_EcommerceSales[[#This Row],[Discount_Amount]]</f>
        <v>3748.5</v>
      </c>
      <c r="X450" s="11">
        <f>tbl_EcommerceSales[[#This Row],[Quantity]] * _xlfn.XLOOKUP(tbl_EcommerceSales[[#This Row],[Product_ID]], Product_Master!A:A, Product_Master!F:F)</f>
        <v>3100</v>
      </c>
      <c r="Y450" s="11">
        <f>tbl_EcommerceSales[[#This Row],[Net_Revenue]]-tbl_EcommerceSales[[#This Row],[Total_Cost]]</f>
        <v>648.5</v>
      </c>
      <c r="Z450" s="9">
        <f>IFERROR(#REF!/tbl_EcommerceSales[[#This Row],[Total_Cost]], 0)</f>
        <v>0</v>
      </c>
      <c r="AA450" t="str">
        <f>TEXT(tbl_EcommerceSales[[#This Row],[Order_Date]],"mmm")</f>
        <v>Feb</v>
      </c>
      <c r="AB450">
        <f>YEAR(tbl_EcommerceSales[[#This Row],[Order_Date]])</f>
        <v>2025</v>
      </c>
      <c r="AC450" t="str">
        <f>IF(tbl_EcommerceSales[[#This Row],[Age]]&lt;18,"Under 18",IF(tbl_EcommerceSales[[#This Row],[Age]]&lt;=25,"18-25",IF(tbl_EcommerceSales[[#This Row],[Age]]&lt;=35,"26-35",IF(tbl_EcommerceSales[[#This Row],[Age]]&lt;=45,"36-45",IF(tbl_EcommerceSales[[#This Row],[Age]]&lt;=55,"46-55","56+")))))</f>
        <v>26-35</v>
      </c>
    </row>
    <row r="451" spans="1:29" x14ac:dyDescent="0.35">
      <c r="A451" t="s">
        <v>1035</v>
      </c>
      <c r="B451" s="7">
        <v>45707</v>
      </c>
      <c r="C451" t="s">
        <v>1036</v>
      </c>
      <c r="D451" t="s">
        <v>195</v>
      </c>
      <c r="E451" t="s">
        <v>48</v>
      </c>
      <c r="F451">
        <v>33</v>
      </c>
      <c r="G451" t="s">
        <v>122</v>
      </c>
      <c r="H451" t="s">
        <v>72</v>
      </c>
      <c r="I451" t="s">
        <v>294</v>
      </c>
      <c r="J451" t="s">
        <v>295</v>
      </c>
      <c r="K451" t="s">
        <v>91</v>
      </c>
      <c r="L451" t="s">
        <v>296</v>
      </c>
      <c r="M451">
        <v>3</v>
      </c>
      <c r="N451" s="2">
        <v>699</v>
      </c>
      <c r="O451" s="3">
        <v>0.05</v>
      </c>
      <c r="P451" s="2">
        <v>900</v>
      </c>
      <c r="Q451" t="s">
        <v>123</v>
      </c>
      <c r="R451" t="s">
        <v>33</v>
      </c>
      <c r="S451" t="s">
        <v>34</v>
      </c>
      <c r="T451" s="4">
        <v>4</v>
      </c>
      <c r="U451" s="11">
        <f t="shared" si="7"/>
        <v>2097</v>
      </c>
      <c r="V451" s="11">
        <f>tbl_EcommerceSales[[#This Row],[Gross_Sales]]*tbl_EcommerceSales[[#This Row],[Discount]]</f>
        <v>104.85000000000001</v>
      </c>
      <c r="W451" s="11">
        <f>tbl_EcommerceSales[[#This Row],[Gross_Sales]]-tbl_EcommerceSales[[#This Row],[Discount_Amount]]</f>
        <v>1992.15</v>
      </c>
      <c r="X451" s="11">
        <f>tbl_EcommerceSales[[#This Row],[Quantity]] * _xlfn.XLOOKUP(tbl_EcommerceSales[[#This Row],[Product_ID]], Product_Master!A:A, Product_Master!F:F)</f>
        <v>900</v>
      </c>
      <c r="Y451" s="11">
        <f>tbl_EcommerceSales[[#This Row],[Net_Revenue]]-tbl_EcommerceSales[[#This Row],[Total_Cost]]</f>
        <v>1092.1500000000001</v>
      </c>
      <c r="Z451" s="9">
        <f>IFERROR(#REF!/tbl_EcommerceSales[[#This Row],[Total_Cost]], 0)</f>
        <v>0</v>
      </c>
      <c r="AA451" t="str">
        <f>TEXT(tbl_EcommerceSales[[#This Row],[Order_Date]],"mmm")</f>
        <v>Feb</v>
      </c>
      <c r="AB451">
        <f>YEAR(tbl_EcommerceSales[[#This Row],[Order_Date]])</f>
        <v>2025</v>
      </c>
      <c r="AC451" t="str">
        <f>IF(tbl_EcommerceSales[[#This Row],[Age]]&lt;18,"Under 18",IF(tbl_EcommerceSales[[#This Row],[Age]]&lt;=25,"18-25",IF(tbl_EcommerceSales[[#This Row],[Age]]&lt;=35,"26-35",IF(tbl_EcommerceSales[[#This Row],[Age]]&lt;=45,"36-45",IF(tbl_EcommerceSales[[#This Row],[Age]]&lt;=55,"46-55","56+")))))</f>
        <v>26-35</v>
      </c>
    </row>
    <row r="452" spans="1:29" x14ac:dyDescent="0.35">
      <c r="A452" t="s">
        <v>1037</v>
      </c>
      <c r="B452" s="7">
        <v>45707</v>
      </c>
      <c r="C452" t="s">
        <v>1038</v>
      </c>
      <c r="D452" t="s">
        <v>269</v>
      </c>
      <c r="E452" t="s">
        <v>48</v>
      </c>
      <c r="F452">
        <v>47</v>
      </c>
      <c r="G452" t="s">
        <v>152</v>
      </c>
      <c r="H452" t="s">
        <v>72</v>
      </c>
      <c r="I452" t="s">
        <v>212</v>
      </c>
      <c r="J452" t="s">
        <v>213</v>
      </c>
      <c r="K452" t="s">
        <v>177</v>
      </c>
      <c r="L452" t="s">
        <v>178</v>
      </c>
      <c r="M452">
        <v>1</v>
      </c>
      <c r="N452" s="2">
        <v>2499</v>
      </c>
      <c r="O452" s="3">
        <v>0.1</v>
      </c>
      <c r="P452" s="2">
        <v>1450</v>
      </c>
      <c r="Q452" t="s">
        <v>44</v>
      </c>
      <c r="R452" t="s">
        <v>33</v>
      </c>
      <c r="S452" t="s">
        <v>57</v>
      </c>
      <c r="T452" s="4">
        <v>2</v>
      </c>
      <c r="U452" s="11">
        <f t="shared" si="7"/>
        <v>2499</v>
      </c>
      <c r="V452" s="11">
        <f>tbl_EcommerceSales[[#This Row],[Gross_Sales]]*tbl_EcommerceSales[[#This Row],[Discount]]</f>
        <v>249.9</v>
      </c>
      <c r="W452" s="11">
        <f>tbl_EcommerceSales[[#This Row],[Gross_Sales]]-tbl_EcommerceSales[[#This Row],[Discount_Amount]]</f>
        <v>2249.1</v>
      </c>
      <c r="X452" s="11">
        <f>tbl_EcommerceSales[[#This Row],[Quantity]] * _xlfn.XLOOKUP(tbl_EcommerceSales[[#This Row],[Product_ID]], Product_Master!A:A, Product_Master!F:F)</f>
        <v>1450</v>
      </c>
      <c r="Y452" s="11">
        <f>tbl_EcommerceSales[[#This Row],[Net_Revenue]]-tbl_EcommerceSales[[#This Row],[Total_Cost]]</f>
        <v>799.09999999999991</v>
      </c>
      <c r="Z452" s="9">
        <f>IFERROR(#REF!/tbl_EcommerceSales[[#This Row],[Total_Cost]], 0)</f>
        <v>0</v>
      </c>
      <c r="AA452" t="str">
        <f>TEXT(tbl_EcommerceSales[[#This Row],[Order_Date]],"mmm")</f>
        <v>Feb</v>
      </c>
      <c r="AB452">
        <f>YEAR(tbl_EcommerceSales[[#This Row],[Order_Date]])</f>
        <v>2025</v>
      </c>
      <c r="AC452" t="str">
        <f>IF(tbl_EcommerceSales[[#This Row],[Age]]&lt;18,"Under 18",IF(tbl_EcommerceSales[[#This Row],[Age]]&lt;=25,"18-25",IF(tbl_EcommerceSales[[#This Row],[Age]]&lt;=35,"26-35",IF(tbl_EcommerceSales[[#This Row],[Age]]&lt;=45,"36-45",IF(tbl_EcommerceSales[[#This Row],[Age]]&lt;=55,"46-55","56+")))))</f>
        <v>46-55</v>
      </c>
    </row>
    <row r="453" spans="1:29" x14ac:dyDescent="0.35">
      <c r="A453" t="s">
        <v>1039</v>
      </c>
      <c r="B453" s="7">
        <v>45708</v>
      </c>
      <c r="C453" t="s">
        <v>1040</v>
      </c>
      <c r="D453" t="s">
        <v>86</v>
      </c>
      <c r="E453" t="s">
        <v>25</v>
      </c>
      <c r="F453">
        <v>37</v>
      </c>
      <c r="G453" t="s">
        <v>38</v>
      </c>
      <c r="H453" t="s">
        <v>39</v>
      </c>
      <c r="I453" t="s">
        <v>338</v>
      </c>
      <c r="J453" t="s">
        <v>339</v>
      </c>
      <c r="K453" t="s">
        <v>55</v>
      </c>
      <c r="L453" t="s">
        <v>56</v>
      </c>
      <c r="M453">
        <v>1</v>
      </c>
      <c r="N453" s="2">
        <v>1499</v>
      </c>
      <c r="O453" s="3">
        <v>0.2</v>
      </c>
      <c r="P453" s="2">
        <v>780</v>
      </c>
      <c r="Q453" t="s">
        <v>44</v>
      </c>
      <c r="R453" t="s">
        <v>33</v>
      </c>
      <c r="S453" t="s">
        <v>34</v>
      </c>
      <c r="T453" s="4">
        <v>3</v>
      </c>
      <c r="U453" s="11">
        <f t="shared" si="7"/>
        <v>1499</v>
      </c>
      <c r="V453" s="11">
        <f>tbl_EcommerceSales[[#This Row],[Gross_Sales]]*tbl_EcommerceSales[[#This Row],[Discount]]</f>
        <v>299.8</v>
      </c>
      <c r="W453" s="11">
        <f>tbl_EcommerceSales[[#This Row],[Gross_Sales]]-tbl_EcommerceSales[[#This Row],[Discount_Amount]]</f>
        <v>1199.2</v>
      </c>
      <c r="X453" s="11">
        <f>tbl_EcommerceSales[[#This Row],[Quantity]] * _xlfn.XLOOKUP(tbl_EcommerceSales[[#This Row],[Product_ID]], Product_Master!A:A, Product_Master!F:F)</f>
        <v>780</v>
      </c>
      <c r="Y453" s="11">
        <f>tbl_EcommerceSales[[#This Row],[Net_Revenue]]-tbl_EcommerceSales[[#This Row],[Total_Cost]]</f>
        <v>419.20000000000005</v>
      </c>
      <c r="Z453" s="9">
        <f>IFERROR(#REF!/tbl_EcommerceSales[[#This Row],[Total_Cost]], 0)</f>
        <v>0</v>
      </c>
      <c r="AA453" t="str">
        <f>TEXT(tbl_EcommerceSales[[#This Row],[Order_Date]],"mmm")</f>
        <v>Feb</v>
      </c>
      <c r="AB453">
        <f>YEAR(tbl_EcommerceSales[[#This Row],[Order_Date]])</f>
        <v>2025</v>
      </c>
      <c r="AC453" t="str">
        <f>IF(tbl_EcommerceSales[[#This Row],[Age]]&lt;18,"Under 18",IF(tbl_EcommerceSales[[#This Row],[Age]]&lt;=25,"18-25",IF(tbl_EcommerceSales[[#This Row],[Age]]&lt;=35,"26-35",IF(tbl_EcommerceSales[[#This Row],[Age]]&lt;=45,"36-45",IF(tbl_EcommerceSales[[#This Row],[Age]]&lt;=55,"46-55","56+")))))</f>
        <v>36-45</v>
      </c>
    </row>
    <row r="454" spans="1:29" x14ac:dyDescent="0.35">
      <c r="A454" t="s">
        <v>1041</v>
      </c>
      <c r="B454" s="7">
        <v>45708</v>
      </c>
      <c r="C454" t="s">
        <v>1042</v>
      </c>
      <c r="D454" t="s">
        <v>254</v>
      </c>
      <c r="E454" t="s">
        <v>48</v>
      </c>
      <c r="F454">
        <v>40</v>
      </c>
      <c r="G454" t="s">
        <v>99</v>
      </c>
      <c r="H454" t="s">
        <v>88</v>
      </c>
      <c r="I454" t="s">
        <v>271</v>
      </c>
      <c r="J454" t="s">
        <v>272</v>
      </c>
      <c r="K454" t="s">
        <v>30</v>
      </c>
      <c r="L454" t="s">
        <v>273</v>
      </c>
      <c r="M454">
        <v>1</v>
      </c>
      <c r="N454" s="2">
        <v>4299</v>
      </c>
      <c r="O454" s="3">
        <v>0.1</v>
      </c>
      <c r="P454" s="2">
        <v>2700</v>
      </c>
      <c r="Q454" t="s">
        <v>32</v>
      </c>
      <c r="R454" t="s">
        <v>33</v>
      </c>
      <c r="S454" t="s">
        <v>57</v>
      </c>
      <c r="T454" s="4">
        <v>5</v>
      </c>
      <c r="U454" s="11">
        <f t="shared" si="7"/>
        <v>4299</v>
      </c>
      <c r="V454" s="11">
        <f>tbl_EcommerceSales[[#This Row],[Gross_Sales]]*tbl_EcommerceSales[[#This Row],[Discount]]</f>
        <v>429.90000000000003</v>
      </c>
      <c r="W454" s="11">
        <f>tbl_EcommerceSales[[#This Row],[Gross_Sales]]-tbl_EcommerceSales[[#This Row],[Discount_Amount]]</f>
        <v>3869.1</v>
      </c>
      <c r="X454" s="11">
        <f>tbl_EcommerceSales[[#This Row],[Quantity]] * _xlfn.XLOOKUP(tbl_EcommerceSales[[#This Row],[Product_ID]], Product_Master!A:A, Product_Master!F:F)</f>
        <v>2700</v>
      </c>
      <c r="Y454" s="11">
        <f>tbl_EcommerceSales[[#This Row],[Net_Revenue]]-tbl_EcommerceSales[[#This Row],[Total_Cost]]</f>
        <v>1169.0999999999999</v>
      </c>
      <c r="Z454" s="9">
        <f>IFERROR(#REF!/tbl_EcommerceSales[[#This Row],[Total_Cost]], 0)</f>
        <v>0</v>
      </c>
      <c r="AA454" t="str">
        <f>TEXT(tbl_EcommerceSales[[#This Row],[Order_Date]],"mmm")</f>
        <v>Feb</v>
      </c>
      <c r="AB454">
        <f>YEAR(tbl_EcommerceSales[[#This Row],[Order_Date]])</f>
        <v>2025</v>
      </c>
      <c r="AC454" t="str">
        <f>IF(tbl_EcommerceSales[[#This Row],[Age]]&lt;18,"Under 18",IF(tbl_EcommerceSales[[#This Row],[Age]]&lt;=25,"18-25",IF(tbl_EcommerceSales[[#This Row],[Age]]&lt;=35,"26-35",IF(tbl_EcommerceSales[[#This Row],[Age]]&lt;=45,"36-45",IF(tbl_EcommerceSales[[#This Row],[Age]]&lt;=55,"46-55","56+")))))</f>
        <v>36-45</v>
      </c>
    </row>
    <row r="455" spans="1:29" x14ac:dyDescent="0.35">
      <c r="A455" t="s">
        <v>1043</v>
      </c>
      <c r="B455" s="7">
        <v>45708</v>
      </c>
      <c r="C455" t="s">
        <v>1044</v>
      </c>
      <c r="D455" t="s">
        <v>47</v>
      </c>
      <c r="E455" t="s">
        <v>25</v>
      </c>
      <c r="F455">
        <v>21</v>
      </c>
      <c r="G455" t="s">
        <v>171</v>
      </c>
      <c r="H455" t="s">
        <v>39</v>
      </c>
      <c r="I455" t="s">
        <v>80</v>
      </c>
      <c r="J455" t="s">
        <v>81</v>
      </c>
      <c r="K455" t="s">
        <v>82</v>
      </c>
      <c r="L455" t="s">
        <v>83</v>
      </c>
      <c r="M455">
        <v>2</v>
      </c>
      <c r="N455" s="2">
        <v>2499</v>
      </c>
      <c r="O455" s="3">
        <v>0.1</v>
      </c>
      <c r="P455" s="2">
        <v>3100</v>
      </c>
      <c r="Q455" t="s">
        <v>76</v>
      </c>
      <c r="R455" t="s">
        <v>33</v>
      </c>
      <c r="S455" t="s">
        <v>57</v>
      </c>
      <c r="T455" s="4">
        <v>5</v>
      </c>
      <c r="U455" s="11">
        <f t="shared" si="7"/>
        <v>4998</v>
      </c>
      <c r="V455" s="11">
        <f>tbl_EcommerceSales[[#This Row],[Gross_Sales]]*tbl_EcommerceSales[[#This Row],[Discount]]</f>
        <v>499.8</v>
      </c>
      <c r="W455" s="11">
        <f>tbl_EcommerceSales[[#This Row],[Gross_Sales]]-tbl_EcommerceSales[[#This Row],[Discount_Amount]]</f>
        <v>4498.2</v>
      </c>
      <c r="X455" s="11">
        <f>tbl_EcommerceSales[[#This Row],[Quantity]] * _xlfn.XLOOKUP(tbl_EcommerceSales[[#This Row],[Product_ID]], Product_Master!A:A, Product_Master!F:F)</f>
        <v>3100</v>
      </c>
      <c r="Y455" s="11">
        <f>tbl_EcommerceSales[[#This Row],[Net_Revenue]]-tbl_EcommerceSales[[#This Row],[Total_Cost]]</f>
        <v>1398.1999999999998</v>
      </c>
      <c r="Z455" s="9">
        <f>IFERROR(#REF!/tbl_EcommerceSales[[#This Row],[Total_Cost]], 0)</f>
        <v>0</v>
      </c>
      <c r="AA455" t="str">
        <f>TEXT(tbl_EcommerceSales[[#This Row],[Order_Date]],"mmm")</f>
        <v>Feb</v>
      </c>
      <c r="AB455">
        <f>YEAR(tbl_EcommerceSales[[#This Row],[Order_Date]])</f>
        <v>2025</v>
      </c>
      <c r="AC455" t="str">
        <f>IF(tbl_EcommerceSales[[#This Row],[Age]]&lt;18,"Under 18",IF(tbl_EcommerceSales[[#This Row],[Age]]&lt;=25,"18-25",IF(tbl_EcommerceSales[[#This Row],[Age]]&lt;=35,"26-35",IF(tbl_EcommerceSales[[#This Row],[Age]]&lt;=45,"36-45",IF(tbl_EcommerceSales[[#This Row],[Age]]&lt;=55,"46-55","56+")))))</f>
        <v>18-25</v>
      </c>
    </row>
    <row r="456" spans="1:29" x14ac:dyDescent="0.35">
      <c r="A456" t="s">
        <v>1045</v>
      </c>
      <c r="B456" s="7">
        <v>45708</v>
      </c>
      <c r="C456" t="s">
        <v>1046</v>
      </c>
      <c r="D456" t="s">
        <v>159</v>
      </c>
      <c r="E456" t="s">
        <v>48</v>
      </c>
      <c r="F456">
        <v>32</v>
      </c>
      <c r="G456" t="s">
        <v>96</v>
      </c>
      <c r="H456" t="s">
        <v>39</v>
      </c>
      <c r="I456" t="s">
        <v>357</v>
      </c>
      <c r="J456" t="s">
        <v>358</v>
      </c>
      <c r="K456" t="s">
        <v>177</v>
      </c>
      <c r="L456" t="s">
        <v>178</v>
      </c>
      <c r="M456">
        <v>1</v>
      </c>
      <c r="N456" s="2">
        <v>999</v>
      </c>
      <c r="O456" s="3">
        <v>0.1</v>
      </c>
      <c r="P456" s="2">
        <v>520</v>
      </c>
      <c r="Q456" t="s">
        <v>32</v>
      </c>
      <c r="R456" t="s">
        <v>33</v>
      </c>
      <c r="S456" t="s">
        <v>57</v>
      </c>
      <c r="T456" s="4">
        <v>4</v>
      </c>
      <c r="U456" s="11">
        <f t="shared" si="7"/>
        <v>999</v>
      </c>
      <c r="V456" s="11">
        <f>tbl_EcommerceSales[[#This Row],[Gross_Sales]]*tbl_EcommerceSales[[#This Row],[Discount]]</f>
        <v>99.9</v>
      </c>
      <c r="W456" s="11">
        <f>tbl_EcommerceSales[[#This Row],[Gross_Sales]]-tbl_EcommerceSales[[#This Row],[Discount_Amount]]</f>
        <v>899.1</v>
      </c>
      <c r="X456" s="11">
        <f>tbl_EcommerceSales[[#This Row],[Quantity]] * _xlfn.XLOOKUP(tbl_EcommerceSales[[#This Row],[Product_ID]], Product_Master!A:A, Product_Master!F:F)</f>
        <v>520</v>
      </c>
      <c r="Y456" s="11">
        <f>tbl_EcommerceSales[[#This Row],[Net_Revenue]]-tbl_EcommerceSales[[#This Row],[Total_Cost]]</f>
        <v>379.1</v>
      </c>
      <c r="Z456" s="9">
        <f>IFERROR(#REF!/tbl_EcommerceSales[[#This Row],[Total_Cost]], 0)</f>
        <v>0</v>
      </c>
      <c r="AA456" t="str">
        <f>TEXT(tbl_EcommerceSales[[#This Row],[Order_Date]],"mmm")</f>
        <v>Feb</v>
      </c>
      <c r="AB456">
        <f>YEAR(tbl_EcommerceSales[[#This Row],[Order_Date]])</f>
        <v>2025</v>
      </c>
      <c r="AC456" t="str">
        <f>IF(tbl_EcommerceSales[[#This Row],[Age]]&lt;18,"Under 18",IF(tbl_EcommerceSales[[#This Row],[Age]]&lt;=25,"18-25",IF(tbl_EcommerceSales[[#This Row],[Age]]&lt;=35,"26-35",IF(tbl_EcommerceSales[[#This Row],[Age]]&lt;=45,"36-45",IF(tbl_EcommerceSales[[#This Row],[Age]]&lt;=55,"46-55","56+")))))</f>
        <v>26-35</v>
      </c>
    </row>
    <row r="457" spans="1:29" x14ac:dyDescent="0.35">
      <c r="A457" t="s">
        <v>1047</v>
      </c>
      <c r="B457" s="7">
        <v>45708</v>
      </c>
      <c r="C457" t="s">
        <v>1048</v>
      </c>
      <c r="D457" t="s">
        <v>106</v>
      </c>
      <c r="E457" t="s">
        <v>48</v>
      </c>
      <c r="F457">
        <v>34</v>
      </c>
      <c r="G457" t="s">
        <v>142</v>
      </c>
      <c r="H457" t="s">
        <v>88</v>
      </c>
      <c r="I457" t="s">
        <v>290</v>
      </c>
      <c r="J457" t="s">
        <v>291</v>
      </c>
      <c r="K457" t="s">
        <v>30</v>
      </c>
      <c r="L457" t="s">
        <v>31</v>
      </c>
      <c r="M457">
        <v>1</v>
      </c>
      <c r="N457" s="2">
        <v>3499</v>
      </c>
      <c r="O457" s="3">
        <v>0.1</v>
      </c>
      <c r="P457" s="2">
        <v>2250</v>
      </c>
      <c r="Q457" t="s">
        <v>32</v>
      </c>
      <c r="R457" t="s">
        <v>33</v>
      </c>
      <c r="S457" t="s">
        <v>34</v>
      </c>
      <c r="T457" s="4">
        <v>5</v>
      </c>
      <c r="U457" s="11">
        <f t="shared" si="7"/>
        <v>3499</v>
      </c>
      <c r="V457" s="11">
        <f>tbl_EcommerceSales[[#This Row],[Gross_Sales]]*tbl_EcommerceSales[[#This Row],[Discount]]</f>
        <v>349.90000000000003</v>
      </c>
      <c r="W457" s="11">
        <f>tbl_EcommerceSales[[#This Row],[Gross_Sales]]-tbl_EcommerceSales[[#This Row],[Discount_Amount]]</f>
        <v>3149.1</v>
      </c>
      <c r="X457" s="11">
        <f>tbl_EcommerceSales[[#This Row],[Quantity]] * _xlfn.XLOOKUP(tbl_EcommerceSales[[#This Row],[Product_ID]], Product_Master!A:A, Product_Master!F:F)</f>
        <v>2250</v>
      </c>
      <c r="Y457" s="11">
        <f>tbl_EcommerceSales[[#This Row],[Net_Revenue]]-tbl_EcommerceSales[[#This Row],[Total_Cost]]</f>
        <v>899.09999999999991</v>
      </c>
      <c r="Z457" s="9">
        <f>IFERROR(#REF!/tbl_EcommerceSales[[#This Row],[Total_Cost]], 0)</f>
        <v>0</v>
      </c>
      <c r="AA457" t="str">
        <f>TEXT(tbl_EcommerceSales[[#This Row],[Order_Date]],"mmm")</f>
        <v>Feb</v>
      </c>
      <c r="AB457">
        <f>YEAR(tbl_EcommerceSales[[#This Row],[Order_Date]])</f>
        <v>2025</v>
      </c>
      <c r="AC457" t="str">
        <f>IF(tbl_EcommerceSales[[#This Row],[Age]]&lt;18,"Under 18",IF(tbl_EcommerceSales[[#This Row],[Age]]&lt;=25,"18-25",IF(tbl_EcommerceSales[[#This Row],[Age]]&lt;=35,"26-35",IF(tbl_EcommerceSales[[#This Row],[Age]]&lt;=45,"36-45",IF(tbl_EcommerceSales[[#This Row],[Age]]&lt;=55,"46-55","56+")))))</f>
        <v>26-35</v>
      </c>
    </row>
    <row r="458" spans="1:29" x14ac:dyDescent="0.35">
      <c r="A458" t="s">
        <v>1049</v>
      </c>
      <c r="B458" s="7">
        <v>45708</v>
      </c>
      <c r="C458" t="s">
        <v>979</v>
      </c>
      <c r="D458" t="s">
        <v>148</v>
      </c>
      <c r="E458" t="s">
        <v>48</v>
      </c>
      <c r="F458">
        <v>46</v>
      </c>
      <c r="G458" t="s">
        <v>246</v>
      </c>
      <c r="H458" t="s">
        <v>27</v>
      </c>
      <c r="I458" t="s">
        <v>165</v>
      </c>
      <c r="J458" t="s">
        <v>166</v>
      </c>
      <c r="K458" t="s">
        <v>42</v>
      </c>
      <c r="L458" t="s">
        <v>167</v>
      </c>
      <c r="M458">
        <v>3</v>
      </c>
      <c r="N458" s="2">
        <v>1799</v>
      </c>
      <c r="O458" s="3">
        <v>0.2</v>
      </c>
      <c r="P458" s="2">
        <v>2700</v>
      </c>
      <c r="Q458" t="s">
        <v>319</v>
      </c>
      <c r="R458" t="s">
        <v>33</v>
      </c>
      <c r="S458" t="s">
        <v>34</v>
      </c>
      <c r="T458" s="4">
        <v>4</v>
      </c>
      <c r="U458" s="11">
        <f t="shared" si="7"/>
        <v>5397</v>
      </c>
      <c r="V458" s="11">
        <f>tbl_EcommerceSales[[#This Row],[Gross_Sales]]*tbl_EcommerceSales[[#This Row],[Discount]]</f>
        <v>1079.4000000000001</v>
      </c>
      <c r="W458" s="11">
        <f>tbl_EcommerceSales[[#This Row],[Gross_Sales]]-tbl_EcommerceSales[[#This Row],[Discount_Amount]]</f>
        <v>4317.6000000000004</v>
      </c>
      <c r="X458" s="11">
        <f>tbl_EcommerceSales[[#This Row],[Quantity]] * _xlfn.XLOOKUP(tbl_EcommerceSales[[#This Row],[Product_ID]], Product_Master!A:A, Product_Master!F:F)</f>
        <v>2700</v>
      </c>
      <c r="Y458" s="11">
        <f>tbl_EcommerceSales[[#This Row],[Net_Revenue]]-tbl_EcommerceSales[[#This Row],[Total_Cost]]</f>
        <v>1617.6000000000004</v>
      </c>
      <c r="Z458" s="9">
        <f>IFERROR(#REF!/tbl_EcommerceSales[[#This Row],[Total_Cost]], 0)</f>
        <v>0</v>
      </c>
      <c r="AA458" t="str">
        <f>TEXT(tbl_EcommerceSales[[#This Row],[Order_Date]],"mmm")</f>
        <v>Feb</v>
      </c>
      <c r="AB458">
        <f>YEAR(tbl_EcommerceSales[[#This Row],[Order_Date]])</f>
        <v>2025</v>
      </c>
      <c r="AC458" t="str">
        <f>IF(tbl_EcommerceSales[[#This Row],[Age]]&lt;18,"Under 18",IF(tbl_EcommerceSales[[#This Row],[Age]]&lt;=25,"18-25",IF(tbl_EcommerceSales[[#This Row],[Age]]&lt;=35,"26-35",IF(tbl_EcommerceSales[[#This Row],[Age]]&lt;=45,"36-45",IF(tbl_EcommerceSales[[#This Row],[Age]]&lt;=55,"46-55","56+")))))</f>
        <v>46-55</v>
      </c>
    </row>
    <row r="459" spans="1:29" x14ac:dyDescent="0.35">
      <c r="A459" t="s">
        <v>1050</v>
      </c>
      <c r="B459" s="7">
        <v>45709</v>
      </c>
      <c r="C459" t="s">
        <v>1051</v>
      </c>
      <c r="D459" t="s">
        <v>116</v>
      </c>
      <c r="E459" t="s">
        <v>25</v>
      </c>
      <c r="F459">
        <v>22</v>
      </c>
      <c r="G459" t="s">
        <v>145</v>
      </c>
      <c r="H459" t="s">
        <v>39</v>
      </c>
      <c r="I459" t="s">
        <v>160</v>
      </c>
      <c r="J459" t="s">
        <v>161</v>
      </c>
      <c r="K459" t="s">
        <v>91</v>
      </c>
      <c r="L459" t="s">
        <v>133</v>
      </c>
      <c r="M459">
        <v>1</v>
      </c>
      <c r="N459" s="2">
        <v>1099</v>
      </c>
      <c r="O459" s="3">
        <v>0.1</v>
      </c>
      <c r="P459" s="2">
        <v>520</v>
      </c>
      <c r="Q459" t="s">
        <v>32</v>
      </c>
      <c r="R459" t="s">
        <v>33</v>
      </c>
      <c r="S459" t="s">
        <v>57</v>
      </c>
      <c r="T459" s="4">
        <v>5</v>
      </c>
      <c r="U459" s="11">
        <f t="shared" si="7"/>
        <v>1099</v>
      </c>
      <c r="V459" s="11">
        <f>tbl_EcommerceSales[[#This Row],[Gross_Sales]]*tbl_EcommerceSales[[#This Row],[Discount]]</f>
        <v>109.9</v>
      </c>
      <c r="W459" s="11">
        <f>tbl_EcommerceSales[[#This Row],[Gross_Sales]]-tbl_EcommerceSales[[#This Row],[Discount_Amount]]</f>
        <v>989.1</v>
      </c>
      <c r="X459" s="11">
        <f>tbl_EcommerceSales[[#This Row],[Quantity]] * _xlfn.XLOOKUP(tbl_EcommerceSales[[#This Row],[Product_ID]], Product_Master!A:A, Product_Master!F:F)</f>
        <v>520</v>
      </c>
      <c r="Y459" s="11">
        <f>tbl_EcommerceSales[[#This Row],[Net_Revenue]]-tbl_EcommerceSales[[#This Row],[Total_Cost]]</f>
        <v>469.1</v>
      </c>
      <c r="Z459" s="9">
        <f>IFERROR(#REF!/tbl_EcommerceSales[[#This Row],[Total_Cost]], 0)</f>
        <v>0</v>
      </c>
      <c r="AA459" t="str">
        <f>TEXT(tbl_EcommerceSales[[#This Row],[Order_Date]],"mmm")</f>
        <v>Feb</v>
      </c>
      <c r="AB459">
        <f>YEAR(tbl_EcommerceSales[[#This Row],[Order_Date]])</f>
        <v>2025</v>
      </c>
      <c r="AC459" t="str">
        <f>IF(tbl_EcommerceSales[[#This Row],[Age]]&lt;18,"Under 18",IF(tbl_EcommerceSales[[#This Row],[Age]]&lt;=25,"18-25",IF(tbl_EcommerceSales[[#This Row],[Age]]&lt;=35,"26-35",IF(tbl_EcommerceSales[[#This Row],[Age]]&lt;=45,"36-45",IF(tbl_EcommerceSales[[#This Row],[Age]]&lt;=55,"46-55","56+")))))</f>
        <v>18-25</v>
      </c>
    </row>
    <row r="460" spans="1:29" x14ac:dyDescent="0.35">
      <c r="A460" t="s">
        <v>1052</v>
      </c>
      <c r="B460" s="7">
        <v>45709</v>
      </c>
      <c r="C460" t="s">
        <v>1053</v>
      </c>
      <c r="D460" t="s">
        <v>37</v>
      </c>
      <c r="E460" t="s">
        <v>25</v>
      </c>
      <c r="F460">
        <v>35</v>
      </c>
      <c r="G460" t="s">
        <v>152</v>
      </c>
      <c r="H460" t="s">
        <v>72</v>
      </c>
      <c r="I460" t="s">
        <v>73</v>
      </c>
      <c r="J460" t="s">
        <v>74</v>
      </c>
      <c r="K460" t="s">
        <v>55</v>
      </c>
      <c r="L460" t="s">
        <v>75</v>
      </c>
      <c r="M460">
        <v>1</v>
      </c>
      <c r="N460" s="2">
        <v>2899</v>
      </c>
      <c r="O460" s="3">
        <v>0</v>
      </c>
      <c r="P460" s="2">
        <v>1700</v>
      </c>
      <c r="Q460" t="s">
        <v>32</v>
      </c>
      <c r="R460" t="s">
        <v>33</v>
      </c>
      <c r="S460" t="s">
        <v>57</v>
      </c>
      <c r="T460" s="4">
        <v>3</v>
      </c>
      <c r="U460" s="11">
        <f t="shared" si="7"/>
        <v>2899</v>
      </c>
      <c r="V460" s="11">
        <f>tbl_EcommerceSales[[#This Row],[Gross_Sales]]*tbl_EcommerceSales[[#This Row],[Discount]]</f>
        <v>0</v>
      </c>
      <c r="W460" s="11">
        <f>tbl_EcommerceSales[[#This Row],[Gross_Sales]]-tbl_EcommerceSales[[#This Row],[Discount_Amount]]</f>
        <v>2899</v>
      </c>
      <c r="X460" s="11">
        <f>tbl_EcommerceSales[[#This Row],[Quantity]] * _xlfn.XLOOKUP(tbl_EcommerceSales[[#This Row],[Product_ID]], Product_Master!A:A, Product_Master!F:F)</f>
        <v>1700</v>
      </c>
      <c r="Y460" s="11">
        <f>tbl_EcommerceSales[[#This Row],[Net_Revenue]]-tbl_EcommerceSales[[#This Row],[Total_Cost]]</f>
        <v>1199</v>
      </c>
      <c r="Z460" s="9">
        <f>IFERROR(#REF!/tbl_EcommerceSales[[#This Row],[Total_Cost]], 0)</f>
        <v>0</v>
      </c>
      <c r="AA460" t="str">
        <f>TEXT(tbl_EcommerceSales[[#This Row],[Order_Date]],"mmm")</f>
        <v>Feb</v>
      </c>
      <c r="AB460">
        <f>YEAR(tbl_EcommerceSales[[#This Row],[Order_Date]])</f>
        <v>2025</v>
      </c>
      <c r="AC460" t="str">
        <f>IF(tbl_EcommerceSales[[#This Row],[Age]]&lt;18,"Under 18",IF(tbl_EcommerceSales[[#This Row],[Age]]&lt;=25,"18-25",IF(tbl_EcommerceSales[[#This Row],[Age]]&lt;=35,"26-35",IF(tbl_EcommerceSales[[#This Row],[Age]]&lt;=45,"36-45",IF(tbl_EcommerceSales[[#This Row],[Age]]&lt;=55,"46-55","56+")))))</f>
        <v>26-35</v>
      </c>
    </row>
    <row r="461" spans="1:29" x14ac:dyDescent="0.35">
      <c r="A461" t="s">
        <v>1054</v>
      </c>
      <c r="B461" s="7">
        <v>45709</v>
      </c>
      <c r="C461" t="s">
        <v>1055</v>
      </c>
      <c r="D461" t="s">
        <v>254</v>
      </c>
      <c r="E461" t="s">
        <v>25</v>
      </c>
      <c r="F461">
        <v>29</v>
      </c>
      <c r="G461" t="s">
        <v>38</v>
      </c>
      <c r="H461" t="s">
        <v>39</v>
      </c>
      <c r="I461" t="s">
        <v>131</v>
      </c>
      <c r="J461" t="s">
        <v>132</v>
      </c>
      <c r="K461" t="s">
        <v>91</v>
      </c>
      <c r="L461" t="s">
        <v>133</v>
      </c>
      <c r="M461">
        <v>4</v>
      </c>
      <c r="N461" s="2">
        <v>1299</v>
      </c>
      <c r="O461" s="3">
        <v>0.05</v>
      </c>
      <c r="P461" s="2">
        <v>2440</v>
      </c>
      <c r="Q461" t="s">
        <v>319</v>
      </c>
      <c r="R461" t="s">
        <v>33</v>
      </c>
      <c r="S461" t="s">
        <v>57</v>
      </c>
      <c r="T461" s="4">
        <v>4</v>
      </c>
      <c r="U461" s="11">
        <f t="shared" si="7"/>
        <v>5196</v>
      </c>
      <c r="V461" s="11">
        <f>tbl_EcommerceSales[[#This Row],[Gross_Sales]]*tbl_EcommerceSales[[#This Row],[Discount]]</f>
        <v>259.8</v>
      </c>
      <c r="W461" s="11">
        <f>tbl_EcommerceSales[[#This Row],[Gross_Sales]]-tbl_EcommerceSales[[#This Row],[Discount_Amount]]</f>
        <v>4936.2</v>
      </c>
      <c r="X461" s="11">
        <f>tbl_EcommerceSales[[#This Row],[Quantity]] * _xlfn.XLOOKUP(tbl_EcommerceSales[[#This Row],[Product_ID]], Product_Master!A:A, Product_Master!F:F)</f>
        <v>2440</v>
      </c>
      <c r="Y461" s="11">
        <f>tbl_EcommerceSales[[#This Row],[Net_Revenue]]-tbl_EcommerceSales[[#This Row],[Total_Cost]]</f>
        <v>2496.1999999999998</v>
      </c>
      <c r="Z461" s="9">
        <f>IFERROR(#REF!/tbl_EcommerceSales[[#This Row],[Total_Cost]], 0)</f>
        <v>0</v>
      </c>
      <c r="AA461" t="str">
        <f>TEXT(tbl_EcommerceSales[[#This Row],[Order_Date]],"mmm")</f>
        <v>Feb</v>
      </c>
      <c r="AB461">
        <f>YEAR(tbl_EcommerceSales[[#This Row],[Order_Date]])</f>
        <v>2025</v>
      </c>
      <c r="AC461" t="str">
        <f>IF(tbl_EcommerceSales[[#This Row],[Age]]&lt;18,"Under 18",IF(tbl_EcommerceSales[[#This Row],[Age]]&lt;=25,"18-25",IF(tbl_EcommerceSales[[#This Row],[Age]]&lt;=35,"26-35",IF(tbl_EcommerceSales[[#This Row],[Age]]&lt;=45,"36-45",IF(tbl_EcommerceSales[[#This Row],[Age]]&lt;=55,"46-55","56+")))))</f>
        <v>26-35</v>
      </c>
    </row>
    <row r="462" spans="1:29" x14ac:dyDescent="0.35">
      <c r="A462" t="s">
        <v>1056</v>
      </c>
      <c r="B462" s="7">
        <v>45710</v>
      </c>
      <c r="C462" t="s">
        <v>1057</v>
      </c>
      <c r="D462" t="s">
        <v>189</v>
      </c>
      <c r="E462" t="s">
        <v>25</v>
      </c>
      <c r="F462">
        <v>33</v>
      </c>
      <c r="G462" t="s">
        <v>152</v>
      </c>
      <c r="H462" t="s">
        <v>72</v>
      </c>
      <c r="I462" t="s">
        <v>357</v>
      </c>
      <c r="J462" t="s">
        <v>358</v>
      </c>
      <c r="K462" t="s">
        <v>177</v>
      </c>
      <c r="L462" t="s">
        <v>178</v>
      </c>
      <c r="M462">
        <v>1</v>
      </c>
      <c r="N462" s="2">
        <v>999</v>
      </c>
      <c r="O462" s="3">
        <v>0.2</v>
      </c>
      <c r="P462" s="2">
        <v>520</v>
      </c>
      <c r="Q462" t="s">
        <v>32</v>
      </c>
      <c r="R462" t="s">
        <v>33</v>
      </c>
      <c r="S462" t="s">
        <v>34</v>
      </c>
      <c r="T462" s="4">
        <v>3</v>
      </c>
      <c r="U462" s="11">
        <f t="shared" si="7"/>
        <v>999</v>
      </c>
      <c r="V462" s="11">
        <f>tbl_EcommerceSales[[#This Row],[Gross_Sales]]*tbl_EcommerceSales[[#This Row],[Discount]]</f>
        <v>199.8</v>
      </c>
      <c r="W462" s="11">
        <f>tbl_EcommerceSales[[#This Row],[Gross_Sales]]-tbl_EcommerceSales[[#This Row],[Discount_Amount]]</f>
        <v>799.2</v>
      </c>
      <c r="X462" s="11">
        <f>tbl_EcommerceSales[[#This Row],[Quantity]] * _xlfn.XLOOKUP(tbl_EcommerceSales[[#This Row],[Product_ID]], Product_Master!A:A, Product_Master!F:F)</f>
        <v>520</v>
      </c>
      <c r="Y462" s="11">
        <f>tbl_EcommerceSales[[#This Row],[Net_Revenue]]-tbl_EcommerceSales[[#This Row],[Total_Cost]]</f>
        <v>279.20000000000005</v>
      </c>
      <c r="Z462" s="9">
        <f>IFERROR(#REF!/tbl_EcommerceSales[[#This Row],[Total_Cost]], 0)</f>
        <v>0</v>
      </c>
      <c r="AA462" t="str">
        <f>TEXT(tbl_EcommerceSales[[#This Row],[Order_Date]],"mmm")</f>
        <v>Feb</v>
      </c>
      <c r="AB462">
        <f>YEAR(tbl_EcommerceSales[[#This Row],[Order_Date]])</f>
        <v>2025</v>
      </c>
      <c r="AC462" t="str">
        <f>IF(tbl_EcommerceSales[[#This Row],[Age]]&lt;18,"Under 18",IF(tbl_EcommerceSales[[#This Row],[Age]]&lt;=25,"18-25",IF(tbl_EcommerceSales[[#This Row],[Age]]&lt;=35,"26-35",IF(tbl_EcommerceSales[[#This Row],[Age]]&lt;=45,"36-45",IF(tbl_EcommerceSales[[#This Row],[Age]]&lt;=55,"46-55","56+")))))</f>
        <v>26-35</v>
      </c>
    </row>
    <row r="463" spans="1:29" x14ac:dyDescent="0.35">
      <c r="A463" t="s">
        <v>1058</v>
      </c>
      <c r="B463" s="7">
        <v>45710</v>
      </c>
      <c r="C463" t="s">
        <v>385</v>
      </c>
      <c r="D463" t="s">
        <v>106</v>
      </c>
      <c r="E463" t="s">
        <v>25</v>
      </c>
      <c r="F463">
        <v>30</v>
      </c>
      <c r="G463" t="s">
        <v>122</v>
      </c>
      <c r="H463" t="s">
        <v>72</v>
      </c>
      <c r="I463" t="s">
        <v>80</v>
      </c>
      <c r="J463" t="s">
        <v>81</v>
      </c>
      <c r="K463" t="s">
        <v>82</v>
      </c>
      <c r="L463" t="s">
        <v>83</v>
      </c>
      <c r="M463">
        <v>1</v>
      </c>
      <c r="N463" s="2">
        <v>2499</v>
      </c>
      <c r="O463" s="3">
        <v>0.1</v>
      </c>
      <c r="P463" s="2">
        <v>1550</v>
      </c>
      <c r="Q463" t="s">
        <v>123</v>
      </c>
      <c r="R463" t="s">
        <v>33</v>
      </c>
      <c r="S463" t="s">
        <v>57</v>
      </c>
      <c r="T463" s="4">
        <v>4</v>
      </c>
      <c r="U463" s="11">
        <f t="shared" si="7"/>
        <v>2499</v>
      </c>
      <c r="V463" s="11">
        <f>tbl_EcommerceSales[[#This Row],[Gross_Sales]]*tbl_EcommerceSales[[#This Row],[Discount]]</f>
        <v>249.9</v>
      </c>
      <c r="W463" s="11">
        <f>tbl_EcommerceSales[[#This Row],[Gross_Sales]]-tbl_EcommerceSales[[#This Row],[Discount_Amount]]</f>
        <v>2249.1</v>
      </c>
      <c r="X463" s="11">
        <f>tbl_EcommerceSales[[#This Row],[Quantity]] * _xlfn.XLOOKUP(tbl_EcommerceSales[[#This Row],[Product_ID]], Product_Master!A:A, Product_Master!F:F)</f>
        <v>1550</v>
      </c>
      <c r="Y463" s="11">
        <f>tbl_EcommerceSales[[#This Row],[Net_Revenue]]-tbl_EcommerceSales[[#This Row],[Total_Cost]]</f>
        <v>699.09999999999991</v>
      </c>
      <c r="Z463" s="9">
        <f>IFERROR(#REF!/tbl_EcommerceSales[[#This Row],[Total_Cost]], 0)</f>
        <v>0</v>
      </c>
      <c r="AA463" t="str">
        <f>TEXT(tbl_EcommerceSales[[#This Row],[Order_Date]],"mmm")</f>
        <v>Feb</v>
      </c>
      <c r="AB463">
        <f>YEAR(tbl_EcommerceSales[[#This Row],[Order_Date]])</f>
        <v>2025</v>
      </c>
      <c r="AC463" t="str">
        <f>IF(tbl_EcommerceSales[[#This Row],[Age]]&lt;18,"Under 18",IF(tbl_EcommerceSales[[#This Row],[Age]]&lt;=25,"18-25",IF(tbl_EcommerceSales[[#This Row],[Age]]&lt;=35,"26-35",IF(tbl_EcommerceSales[[#This Row],[Age]]&lt;=45,"36-45",IF(tbl_EcommerceSales[[#This Row],[Age]]&lt;=55,"46-55","56+")))))</f>
        <v>26-35</v>
      </c>
    </row>
    <row r="464" spans="1:29" x14ac:dyDescent="0.35">
      <c r="A464" t="s">
        <v>1059</v>
      </c>
      <c r="B464" s="7">
        <v>45710</v>
      </c>
      <c r="C464" t="s">
        <v>1060</v>
      </c>
      <c r="D464" t="s">
        <v>60</v>
      </c>
      <c r="E464" t="s">
        <v>25</v>
      </c>
      <c r="F464">
        <v>27</v>
      </c>
      <c r="G464" t="s">
        <v>174</v>
      </c>
      <c r="H464" t="s">
        <v>39</v>
      </c>
      <c r="I464" t="s">
        <v>290</v>
      </c>
      <c r="J464" t="s">
        <v>291</v>
      </c>
      <c r="K464" t="s">
        <v>30</v>
      </c>
      <c r="L464" t="s">
        <v>31</v>
      </c>
      <c r="M464">
        <v>2</v>
      </c>
      <c r="N464" s="2">
        <v>3499</v>
      </c>
      <c r="O464" s="3">
        <v>0.25</v>
      </c>
      <c r="P464" s="2">
        <v>4500</v>
      </c>
      <c r="Q464" t="s">
        <v>32</v>
      </c>
      <c r="R464" t="s">
        <v>33</v>
      </c>
      <c r="S464" t="s">
        <v>34</v>
      </c>
      <c r="T464" s="4">
        <v>4</v>
      </c>
      <c r="U464" s="11">
        <f t="shared" si="7"/>
        <v>6998</v>
      </c>
      <c r="V464" s="11">
        <f>tbl_EcommerceSales[[#This Row],[Gross_Sales]]*tbl_EcommerceSales[[#This Row],[Discount]]</f>
        <v>1749.5</v>
      </c>
      <c r="W464" s="11">
        <f>tbl_EcommerceSales[[#This Row],[Gross_Sales]]-tbl_EcommerceSales[[#This Row],[Discount_Amount]]</f>
        <v>5248.5</v>
      </c>
      <c r="X464" s="11">
        <f>tbl_EcommerceSales[[#This Row],[Quantity]] * _xlfn.XLOOKUP(tbl_EcommerceSales[[#This Row],[Product_ID]], Product_Master!A:A, Product_Master!F:F)</f>
        <v>4500</v>
      </c>
      <c r="Y464" s="11">
        <f>tbl_EcommerceSales[[#This Row],[Net_Revenue]]-tbl_EcommerceSales[[#This Row],[Total_Cost]]</f>
        <v>748.5</v>
      </c>
      <c r="Z464" s="9">
        <f>IFERROR(#REF!/tbl_EcommerceSales[[#This Row],[Total_Cost]], 0)</f>
        <v>0</v>
      </c>
      <c r="AA464" t="str">
        <f>TEXT(tbl_EcommerceSales[[#This Row],[Order_Date]],"mmm")</f>
        <v>Feb</v>
      </c>
      <c r="AB464">
        <f>YEAR(tbl_EcommerceSales[[#This Row],[Order_Date]])</f>
        <v>2025</v>
      </c>
      <c r="AC464" t="str">
        <f>IF(tbl_EcommerceSales[[#This Row],[Age]]&lt;18,"Under 18",IF(tbl_EcommerceSales[[#This Row],[Age]]&lt;=25,"18-25",IF(tbl_EcommerceSales[[#This Row],[Age]]&lt;=35,"26-35",IF(tbl_EcommerceSales[[#This Row],[Age]]&lt;=45,"36-45",IF(tbl_EcommerceSales[[#This Row],[Age]]&lt;=55,"46-55","56+")))))</f>
        <v>26-35</v>
      </c>
    </row>
    <row r="465" spans="1:29" x14ac:dyDescent="0.35">
      <c r="A465" t="s">
        <v>1061</v>
      </c>
      <c r="B465" s="7">
        <v>45710</v>
      </c>
      <c r="C465" t="s">
        <v>597</v>
      </c>
      <c r="D465" t="s">
        <v>232</v>
      </c>
      <c r="E465" t="s">
        <v>48</v>
      </c>
      <c r="F465">
        <v>48</v>
      </c>
      <c r="G465" t="s">
        <v>87</v>
      </c>
      <c r="H465" t="s">
        <v>88</v>
      </c>
      <c r="I465" t="s">
        <v>338</v>
      </c>
      <c r="J465" t="s">
        <v>339</v>
      </c>
      <c r="K465" t="s">
        <v>55</v>
      </c>
      <c r="L465" t="s">
        <v>56</v>
      </c>
      <c r="M465">
        <v>4</v>
      </c>
      <c r="N465" s="2">
        <v>1499</v>
      </c>
      <c r="O465" s="3">
        <v>0.05</v>
      </c>
      <c r="P465" s="2">
        <v>3120</v>
      </c>
      <c r="Q465" t="s">
        <v>156</v>
      </c>
      <c r="R465" t="s">
        <v>33</v>
      </c>
      <c r="S465" t="s">
        <v>57</v>
      </c>
      <c r="T465" s="4">
        <v>3</v>
      </c>
      <c r="U465" s="11">
        <f t="shared" si="7"/>
        <v>5996</v>
      </c>
      <c r="V465" s="11">
        <f>tbl_EcommerceSales[[#This Row],[Gross_Sales]]*tbl_EcommerceSales[[#This Row],[Discount]]</f>
        <v>299.8</v>
      </c>
      <c r="W465" s="11">
        <f>tbl_EcommerceSales[[#This Row],[Gross_Sales]]-tbl_EcommerceSales[[#This Row],[Discount_Amount]]</f>
        <v>5696.2</v>
      </c>
      <c r="X465" s="11">
        <f>tbl_EcommerceSales[[#This Row],[Quantity]] * _xlfn.XLOOKUP(tbl_EcommerceSales[[#This Row],[Product_ID]], Product_Master!A:A, Product_Master!F:F)</f>
        <v>3120</v>
      </c>
      <c r="Y465" s="11">
        <f>tbl_EcommerceSales[[#This Row],[Net_Revenue]]-tbl_EcommerceSales[[#This Row],[Total_Cost]]</f>
        <v>2576.1999999999998</v>
      </c>
      <c r="Z465" s="9">
        <f>IFERROR(#REF!/tbl_EcommerceSales[[#This Row],[Total_Cost]], 0)</f>
        <v>0</v>
      </c>
      <c r="AA465" t="str">
        <f>TEXT(tbl_EcommerceSales[[#This Row],[Order_Date]],"mmm")</f>
        <v>Feb</v>
      </c>
      <c r="AB465">
        <f>YEAR(tbl_EcommerceSales[[#This Row],[Order_Date]])</f>
        <v>2025</v>
      </c>
      <c r="AC465" t="str">
        <f>IF(tbl_EcommerceSales[[#This Row],[Age]]&lt;18,"Under 18",IF(tbl_EcommerceSales[[#This Row],[Age]]&lt;=25,"18-25",IF(tbl_EcommerceSales[[#This Row],[Age]]&lt;=35,"26-35",IF(tbl_EcommerceSales[[#This Row],[Age]]&lt;=45,"36-45",IF(tbl_EcommerceSales[[#This Row],[Age]]&lt;=55,"46-55","56+")))))</f>
        <v>46-55</v>
      </c>
    </row>
    <row r="466" spans="1:29" x14ac:dyDescent="0.35">
      <c r="A466" t="s">
        <v>1062</v>
      </c>
      <c r="B466" s="7">
        <v>45710</v>
      </c>
      <c r="C466" t="s">
        <v>1063</v>
      </c>
      <c r="D466" t="s">
        <v>106</v>
      </c>
      <c r="E466" t="s">
        <v>48</v>
      </c>
      <c r="F466">
        <v>18</v>
      </c>
      <c r="G466" t="s">
        <v>155</v>
      </c>
      <c r="H466" t="s">
        <v>88</v>
      </c>
      <c r="I466" t="s">
        <v>80</v>
      </c>
      <c r="J466" t="s">
        <v>81</v>
      </c>
      <c r="K466" t="s">
        <v>82</v>
      </c>
      <c r="L466" t="s">
        <v>83</v>
      </c>
      <c r="M466">
        <v>1</v>
      </c>
      <c r="N466" s="2">
        <v>2499</v>
      </c>
      <c r="O466" s="3">
        <v>0.1</v>
      </c>
      <c r="P466" s="2">
        <v>1550</v>
      </c>
      <c r="Q466" t="s">
        <v>32</v>
      </c>
      <c r="R466" t="s">
        <v>33</v>
      </c>
      <c r="S466" t="s">
        <v>57</v>
      </c>
      <c r="T466" s="4">
        <v>5</v>
      </c>
      <c r="U466" s="11">
        <f t="shared" si="7"/>
        <v>2499</v>
      </c>
      <c r="V466" s="11">
        <f>tbl_EcommerceSales[[#This Row],[Gross_Sales]]*tbl_EcommerceSales[[#This Row],[Discount]]</f>
        <v>249.9</v>
      </c>
      <c r="W466" s="11">
        <f>tbl_EcommerceSales[[#This Row],[Gross_Sales]]-tbl_EcommerceSales[[#This Row],[Discount_Amount]]</f>
        <v>2249.1</v>
      </c>
      <c r="X466" s="11">
        <f>tbl_EcommerceSales[[#This Row],[Quantity]] * _xlfn.XLOOKUP(tbl_EcommerceSales[[#This Row],[Product_ID]], Product_Master!A:A, Product_Master!F:F)</f>
        <v>1550</v>
      </c>
      <c r="Y466" s="11">
        <f>tbl_EcommerceSales[[#This Row],[Net_Revenue]]-tbl_EcommerceSales[[#This Row],[Total_Cost]]</f>
        <v>699.09999999999991</v>
      </c>
      <c r="Z466" s="9">
        <f>IFERROR(#REF!/tbl_EcommerceSales[[#This Row],[Total_Cost]], 0)</f>
        <v>0</v>
      </c>
      <c r="AA466" t="str">
        <f>TEXT(tbl_EcommerceSales[[#This Row],[Order_Date]],"mmm")</f>
        <v>Feb</v>
      </c>
      <c r="AB466">
        <f>YEAR(tbl_EcommerceSales[[#This Row],[Order_Date]])</f>
        <v>2025</v>
      </c>
      <c r="AC466" t="str">
        <f>IF(tbl_EcommerceSales[[#This Row],[Age]]&lt;18,"Under 18",IF(tbl_EcommerceSales[[#This Row],[Age]]&lt;=25,"18-25",IF(tbl_EcommerceSales[[#This Row],[Age]]&lt;=35,"26-35",IF(tbl_EcommerceSales[[#This Row],[Age]]&lt;=45,"36-45",IF(tbl_EcommerceSales[[#This Row],[Age]]&lt;=55,"46-55","56+")))))</f>
        <v>18-25</v>
      </c>
    </row>
    <row r="467" spans="1:29" x14ac:dyDescent="0.35">
      <c r="A467" t="s">
        <v>1064</v>
      </c>
      <c r="B467" s="7">
        <v>45710</v>
      </c>
      <c r="C467" t="s">
        <v>1065</v>
      </c>
      <c r="D467" t="s">
        <v>305</v>
      </c>
      <c r="E467" t="s">
        <v>25</v>
      </c>
      <c r="F467">
        <v>43</v>
      </c>
      <c r="G467" t="s">
        <v>96</v>
      </c>
      <c r="H467" t="s">
        <v>39</v>
      </c>
      <c r="I467" t="s">
        <v>73</v>
      </c>
      <c r="J467" t="s">
        <v>74</v>
      </c>
      <c r="K467" t="s">
        <v>55</v>
      </c>
      <c r="L467" t="s">
        <v>75</v>
      </c>
      <c r="M467">
        <v>2</v>
      </c>
      <c r="N467" s="2">
        <v>2899</v>
      </c>
      <c r="O467" s="3">
        <v>0.05</v>
      </c>
      <c r="P467" s="2">
        <v>3400</v>
      </c>
      <c r="Q467" t="s">
        <v>32</v>
      </c>
      <c r="R467" t="s">
        <v>33</v>
      </c>
      <c r="S467" t="s">
        <v>57</v>
      </c>
      <c r="T467" s="4">
        <v>5</v>
      </c>
      <c r="U467" s="11">
        <f t="shared" si="7"/>
        <v>5798</v>
      </c>
      <c r="V467" s="11">
        <f>tbl_EcommerceSales[[#This Row],[Gross_Sales]]*tbl_EcommerceSales[[#This Row],[Discount]]</f>
        <v>289.90000000000003</v>
      </c>
      <c r="W467" s="11">
        <f>tbl_EcommerceSales[[#This Row],[Gross_Sales]]-tbl_EcommerceSales[[#This Row],[Discount_Amount]]</f>
        <v>5508.1</v>
      </c>
      <c r="X467" s="11">
        <f>tbl_EcommerceSales[[#This Row],[Quantity]] * _xlfn.XLOOKUP(tbl_EcommerceSales[[#This Row],[Product_ID]], Product_Master!A:A, Product_Master!F:F)</f>
        <v>3400</v>
      </c>
      <c r="Y467" s="11">
        <f>tbl_EcommerceSales[[#This Row],[Net_Revenue]]-tbl_EcommerceSales[[#This Row],[Total_Cost]]</f>
        <v>2108.1000000000004</v>
      </c>
      <c r="Z467" s="9">
        <f>IFERROR(#REF!/tbl_EcommerceSales[[#This Row],[Total_Cost]], 0)</f>
        <v>0</v>
      </c>
      <c r="AA467" t="str">
        <f>TEXT(tbl_EcommerceSales[[#This Row],[Order_Date]],"mmm")</f>
        <v>Feb</v>
      </c>
      <c r="AB467">
        <f>YEAR(tbl_EcommerceSales[[#This Row],[Order_Date]])</f>
        <v>2025</v>
      </c>
      <c r="AC467" t="str">
        <f>IF(tbl_EcommerceSales[[#This Row],[Age]]&lt;18,"Under 18",IF(tbl_EcommerceSales[[#This Row],[Age]]&lt;=25,"18-25",IF(tbl_EcommerceSales[[#This Row],[Age]]&lt;=35,"26-35",IF(tbl_EcommerceSales[[#This Row],[Age]]&lt;=45,"36-45",IF(tbl_EcommerceSales[[#This Row],[Age]]&lt;=55,"46-55","56+")))))</f>
        <v>36-45</v>
      </c>
    </row>
    <row r="468" spans="1:29" x14ac:dyDescent="0.35">
      <c r="A468" t="s">
        <v>1066</v>
      </c>
      <c r="B468" s="7">
        <v>45710</v>
      </c>
      <c r="C468" t="s">
        <v>1067</v>
      </c>
      <c r="D468" t="s">
        <v>195</v>
      </c>
      <c r="E468" t="s">
        <v>25</v>
      </c>
      <c r="F468">
        <v>24</v>
      </c>
      <c r="G468" t="s">
        <v>246</v>
      </c>
      <c r="H468" t="s">
        <v>27</v>
      </c>
      <c r="I468" t="s">
        <v>349</v>
      </c>
      <c r="J468" t="s">
        <v>350</v>
      </c>
      <c r="K468" t="s">
        <v>82</v>
      </c>
      <c r="L468" t="s">
        <v>238</v>
      </c>
      <c r="M468">
        <v>2</v>
      </c>
      <c r="N468" s="2">
        <v>1599</v>
      </c>
      <c r="O468" s="3">
        <v>0.1</v>
      </c>
      <c r="P468" s="2">
        <v>1840</v>
      </c>
      <c r="Q468" t="s">
        <v>156</v>
      </c>
      <c r="R468" t="s">
        <v>33</v>
      </c>
      <c r="S468" t="s">
        <v>34</v>
      </c>
      <c r="T468" s="4">
        <v>4</v>
      </c>
      <c r="U468" s="11">
        <f t="shared" si="7"/>
        <v>3198</v>
      </c>
      <c r="V468" s="11">
        <f>tbl_EcommerceSales[[#This Row],[Gross_Sales]]*tbl_EcommerceSales[[#This Row],[Discount]]</f>
        <v>319.8</v>
      </c>
      <c r="W468" s="11">
        <f>tbl_EcommerceSales[[#This Row],[Gross_Sales]]-tbl_EcommerceSales[[#This Row],[Discount_Amount]]</f>
        <v>2878.2</v>
      </c>
      <c r="X468" s="11">
        <f>tbl_EcommerceSales[[#This Row],[Quantity]] * _xlfn.XLOOKUP(tbl_EcommerceSales[[#This Row],[Product_ID]], Product_Master!A:A, Product_Master!F:F)</f>
        <v>1840</v>
      </c>
      <c r="Y468" s="11">
        <f>tbl_EcommerceSales[[#This Row],[Net_Revenue]]-tbl_EcommerceSales[[#This Row],[Total_Cost]]</f>
        <v>1038.1999999999998</v>
      </c>
      <c r="Z468" s="9">
        <f>IFERROR(#REF!/tbl_EcommerceSales[[#This Row],[Total_Cost]], 0)</f>
        <v>0</v>
      </c>
      <c r="AA468" t="str">
        <f>TEXT(tbl_EcommerceSales[[#This Row],[Order_Date]],"mmm")</f>
        <v>Feb</v>
      </c>
      <c r="AB468">
        <f>YEAR(tbl_EcommerceSales[[#This Row],[Order_Date]])</f>
        <v>2025</v>
      </c>
      <c r="AC468" t="str">
        <f>IF(tbl_EcommerceSales[[#This Row],[Age]]&lt;18,"Under 18",IF(tbl_EcommerceSales[[#This Row],[Age]]&lt;=25,"18-25",IF(tbl_EcommerceSales[[#This Row],[Age]]&lt;=35,"26-35",IF(tbl_EcommerceSales[[#This Row],[Age]]&lt;=45,"36-45",IF(tbl_EcommerceSales[[#This Row],[Age]]&lt;=55,"46-55","56+")))))</f>
        <v>18-25</v>
      </c>
    </row>
    <row r="469" spans="1:29" x14ac:dyDescent="0.35">
      <c r="A469" t="s">
        <v>1068</v>
      </c>
      <c r="B469" s="7">
        <v>45710</v>
      </c>
      <c r="C469" t="s">
        <v>1069</v>
      </c>
      <c r="D469" t="s">
        <v>159</v>
      </c>
      <c r="E469" t="s">
        <v>25</v>
      </c>
      <c r="F469">
        <v>27</v>
      </c>
      <c r="G469" t="s">
        <v>270</v>
      </c>
      <c r="H469" t="s">
        <v>72</v>
      </c>
      <c r="I469" t="s">
        <v>200</v>
      </c>
      <c r="J469" t="s">
        <v>201</v>
      </c>
      <c r="K469" t="s">
        <v>91</v>
      </c>
      <c r="L469" t="s">
        <v>202</v>
      </c>
      <c r="M469">
        <v>2</v>
      </c>
      <c r="N469" s="2">
        <v>899</v>
      </c>
      <c r="O469" s="3">
        <v>0</v>
      </c>
      <c r="P469" s="2">
        <v>840</v>
      </c>
      <c r="Q469" t="s">
        <v>32</v>
      </c>
      <c r="R469" t="s">
        <v>93</v>
      </c>
      <c r="S469" t="s">
        <v>57</v>
      </c>
      <c r="T469" s="4">
        <v>5</v>
      </c>
      <c r="U469" s="11">
        <f t="shared" si="7"/>
        <v>1798</v>
      </c>
      <c r="V469" s="11">
        <f>tbl_EcommerceSales[[#This Row],[Gross_Sales]]*tbl_EcommerceSales[[#This Row],[Discount]]</f>
        <v>0</v>
      </c>
      <c r="W469" s="11">
        <f>tbl_EcommerceSales[[#This Row],[Gross_Sales]]-tbl_EcommerceSales[[#This Row],[Discount_Amount]]</f>
        <v>1798</v>
      </c>
      <c r="X469" s="11">
        <f>tbl_EcommerceSales[[#This Row],[Quantity]] * _xlfn.XLOOKUP(tbl_EcommerceSales[[#This Row],[Product_ID]], Product_Master!A:A, Product_Master!F:F)</f>
        <v>840</v>
      </c>
      <c r="Y469" s="11">
        <f>tbl_EcommerceSales[[#This Row],[Net_Revenue]]-tbl_EcommerceSales[[#This Row],[Total_Cost]]</f>
        <v>958</v>
      </c>
      <c r="Z469" s="9">
        <f>IFERROR(#REF!/tbl_EcommerceSales[[#This Row],[Total_Cost]], 0)</f>
        <v>0</v>
      </c>
      <c r="AA469" t="str">
        <f>TEXT(tbl_EcommerceSales[[#This Row],[Order_Date]],"mmm")</f>
        <v>Feb</v>
      </c>
      <c r="AB469">
        <f>YEAR(tbl_EcommerceSales[[#This Row],[Order_Date]])</f>
        <v>2025</v>
      </c>
      <c r="AC469" t="str">
        <f>IF(tbl_EcommerceSales[[#This Row],[Age]]&lt;18,"Under 18",IF(tbl_EcommerceSales[[#This Row],[Age]]&lt;=25,"18-25",IF(tbl_EcommerceSales[[#This Row],[Age]]&lt;=35,"26-35",IF(tbl_EcommerceSales[[#This Row],[Age]]&lt;=45,"36-45",IF(tbl_EcommerceSales[[#This Row],[Age]]&lt;=55,"46-55","56+")))))</f>
        <v>26-35</v>
      </c>
    </row>
    <row r="470" spans="1:29" x14ac:dyDescent="0.35">
      <c r="A470" t="s">
        <v>1070</v>
      </c>
      <c r="B470" s="7">
        <v>45710</v>
      </c>
      <c r="C470" t="s">
        <v>1071</v>
      </c>
      <c r="D470" t="s">
        <v>116</v>
      </c>
      <c r="E470" t="s">
        <v>25</v>
      </c>
      <c r="F470">
        <v>24</v>
      </c>
      <c r="G470" t="s">
        <v>174</v>
      </c>
      <c r="H470" t="s">
        <v>39</v>
      </c>
      <c r="I470" t="s">
        <v>62</v>
      </c>
      <c r="J470" t="s">
        <v>63</v>
      </c>
      <c r="K470" t="s">
        <v>42</v>
      </c>
      <c r="L470" t="s">
        <v>43</v>
      </c>
      <c r="M470">
        <v>2</v>
      </c>
      <c r="N470" s="2">
        <v>499</v>
      </c>
      <c r="O470" s="3">
        <v>0.1</v>
      </c>
      <c r="P470" s="2">
        <v>440</v>
      </c>
      <c r="Q470" t="s">
        <v>156</v>
      </c>
      <c r="R470" t="s">
        <v>33</v>
      </c>
      <c r="S470" t="s">
        <v>34</v>
      </c>
      <c r="T470" s="4">
        <v>4</v>
      </c>
      <c r="U470" s="11">
        <f t="shared" si="7"/>
        <v>998</v>
      </c>
      <c r="V470" s="11">
        <f>tbl_EcommerceSales[[#This Row],[Gross_Sales]]*tbl_EcommerceSales[[#This Row],[Discount]]</f>
        <v>99.800000000000011</v>
      </c>
      <c r="W470" s="11">
        <f>tbl_EcommerceSales[[#This Row],[Gross_Sales]]-tbl_EcommerceSales[[#This Row],[Discount_Amount]]</f>
        <v>898.2</v>
      </c>
      <c r="X470" s="11">
        <f>tbl_EcommerceSales[[#This Row],[Quantity]] * _xlfn.XLOOKUP(tbl_EcommerceSales[[#This Row],[Product_ID]], Product_Master!A:A, Product_Master!F:F)</f>
        <v>440</v>
      </c>
      <c r="Y470" s="11">
        <f>tbl_EcommerceSales[[#This Row],[Net_Revenue]]-tbl_EcommerceSales[[#This Row],[Total_Cost]]</f>
        <v>458.20000000000005</v>
      </c>
      <c r="Z470" s="9">
        <f>IFERROR(#REF!/tbl_EcommerceSales[[#This Row],[Total_Cost]], 0)</f>
        <v>0</v>
      </c>
      <c r="AA470" t="str">
        <f>TEXT(tbl_EcommerceSales[[#This Row],[Order_Date]],"mmm")</f>
        <v>Feb</v>
      </c>
      <c r="AB470">
        <f>YEAR(tbl_EcommerceSales[[#This Row],[Order_Date]])</f>
        <v>2025</v>
      </c>
      <c r="AC470" t="str">
        <f>IF(tbl_EcommerceSales[[#This Row],[Age]]&lt;18,"Under 18",IF(tbl_EcommerceSales[[#This Row],[Age]]&lt;=25,"18-25",IF(tbl_EcommerceSales[[#This Row],[Age]]&lt;=35,"26-35",IF(tbl_EcommerceSales[[#This Row],[Age]]&lt;=45,"36-45",IF(tbl_EcommerceSales[[#This Row],[Age]]&lt;=55,"46-55","56+")))))</f>
        <v>18-25</v>
      </c>
    </row>
    <row r="471" spans="1:29" x14ac:dyDescent="0.35">
      <c r="A471" t="s">
        <v>1072</v>
      </c>
      <c r="B471" s="7">
        <v>45710</v>
      </c>
      <c r="C471" t="s">
        <v>1073</v>
      </c>
      <c r="D471" t="s">
        <v>251</v>
      </c>
      <c r="E471" t="s">
        <v>25</v>
      </c>
      <c r="F471">
        <v>36</v>
      </c>
      <c r="G471" t="s">
        <v>152</v>
      </c>
      <c r="H471" t="s">
        <v>72</v>
      </c>
      <c r="I471" t="s">
        <v>80</v>
      </c>
      <c r="J471" t="s">
        <v>81</v>
      </c>
      <c r="K471" t="s">
        <v>82</v>
      </c>
      <c r="L471" t="s">
        <v>83</v>
      </c>
      <c r="M471">
        <v>1</v>
      </c>
      <c r="N471" s="2">
        <v>2499</v>
      </c>
      <c r="O471" s="3">
        <v>0.15</v>
      </c>
      <c r="P471" s="2">
        <v>1550</v>
      </c>
      <c r="Q471" t="s">
        <v>32</v>
      </c>
      <c r="R471" t="s">
        <v>33</v>
      </c>
      <c r="S471" t="s">
        <v>34</v>
      </c>
      <c r="T471" s="4">
        <v>5</v>
      </c>
      <c r="U471" s="11">
        <f t="shared" si="7"/>
        <v>2499</v>
      </c>
      <c r="V471" s="11">
        <f>tbl_EcommerceSales[[#This Row],[Gross_Sales]]*tbl_EcommerceSales[[#This Row],[Discount]]</f>
        <v>374.84999999999997</v>
      </c>
      <c r="W471" s="11">
        <f>tbl_EcommerceSales[[#This Row],[Gross_Sales]]-tbl_EcommerceSales[[#This Row],[Discount_Amount]]</f>
        <v>2124.15</v>
      </c>
      <c r="X471" s="11">
        <f>tbl_EcommerceSales[[#This Row],[Quantity]] * _xlfn.XLOOKUP(tbl_EcommerceSales[[#This Row],[Product_ID]], Product_Master!A:A, Product_Master!F:F)</f>
        <v>1550</v>
      </c>
      <c r="Y471" s="11">
        <f>tbl_EcommerceSales[[#This Row],[Net_Revenue]]-tbl_EcommerceSales[[#This Row],[Total_Cost]]</f>
        <v>574.15000000000009</v>
      </c>
      <c r="Z471" s="9">
        <f>IFERROR(#REF!/tbl_EcommerceSales[[#This Row],[Total_Cost]], 0)</f>
        <v>0</v>
      </c>
      <c r="AA471" t="str">
        <f>TEXT(tbl_EcommerceSales[[#This Row],[Order_Date]],"mmm")</f>
        <v>Feb</v>
      </c>
      <c r="AB471">
        <f>YEAR(tbl_EcommerceSales[[#This Row],[Order_Date]])</f>
        <v>2025</v>
      </c>
      <c r="AC471" t="str">
        <f>IF(tbl_EcommerceSales[[#This Row],[Age]]&lt;18,"Under 18",IF(tbl_EcommerceSales[[#This Row],[Age]]&lt;=25,"18-25",IF(tbl_EcommerceSales[[#This Row],[Age]]&lt;=35,"26-35",IF(tbl_EcommerceSales[[#This Row],[Age]]&lt;=45,"36-45",IF(tbl_EcommerceSales[[#This Row],[Age]]&lt;=55,"46-55","56+")))))</f>
        <v>36-45</v>
      </c>
    </row>
    <row r="472" spans="1:29" x14ac:dyDescent="0.35">
      <c r="A472" t="s">
        <v>1074</v>
      </c>
      <c r="B472" s="7">
        <v>45710</v>
      </c>
      <c r="C472" t="s">
        <v>1075</v>
      </c>
      <c r="D472" t="s">
        <v>269</v>
      </c>
      <c r="E472" t="s">
        <v>48</v>
      </c>
      <c r="F472">
        <v>18</v>
      </c>
      <c r="G472" t="s">
        <v>38</v>
      </c>
      <c r="H472" t="s">
        <v>39</v>
      </c>
      <c r="I472" t="s">
        <v>290</v>
      </c>
      <c r="J472" t="s">
        <v>291</v>
      </c>
      <c r="K472" t="s">
        <v>30</v>
      </c>
      <c r="L472" t="s">
        <v>31</v>
      </c>
      <c r="M472">
        <v>3</v>
      </c>
      <c r="N472" s="2">
        <v>3499</v>
      </c>
      <c r="O472" s="3">
        <v>0.1</v>
      </c>
      <c r="P472" s="2">
        <v>6750</v>
      </c>
      <c r="Q472" t="s">
        <v>44</v>
      </c>
      <c r="R472" t="s">
        <v>33</v>
      </c>
      <c r="S472" t="s">
        <v>34</v>
      </c>
      <c r="T472" s="4">
        <v>5</v>
      </c>
      <c r="U472" s="11">
        <f t="shared" si="7"/>
        <v>10497</v>
      </c>
      <c r="V472" s="11">
        <f>tbl_EcommerceSales[[#This Row],[Gross_Sales]]*tbl_EcommerceSales[[#This Row],[Discount]]</f>
        <v>1049.7</v>
      </c>
      <c r="W472" s="11">
        <f>tbl_EcommerceSales[[#This Row],[Gross_Sales]]-tbl_EcommerceSales[[#This Row],[Discount_Amount]]</f>
        <v>9447.2999999999993</v>
      </c>
      <c r="X472" s="11">
        <f>tbl_EcommerceSales[[#This Row],[Quantity]] * _xlfn.XLOOKUP(tbl_EcommerceSales[[#This Row],[Product_ID]], Product_Master!A:A, Product_Master!F:F)</f>
        <v>6750</v>
      </c>
      <c r="Y472" s="11">
        <f>tbl_EcommerceSales[[#This Row],[Net_Revenue]]-tbl_EcommerceSales[[#This Row],[Total_Cost]]</f>
        <v>2697.2999999999993</v>
      </c>
      <c r="Z472" s="9">
        <f>IFERROR(#REF!/tbl_EcommerceSales[[#This Row],[Total_Cost]], 0)</f>
        <v>0</v>
      </c>
      <c r="AA472" t="str">
        <f>TEXT(tbl_EcommerceSales[[#This Row],[Order_Date]],"mmm")</f>
        <v>Feb</v>
      </c>
      <c r="AB472">
        <f>YEAR(tbl_EcommerceSales[[#This Row],[Order_Date]])</f>
        <v>2025</v>
      </c>
      <c r="AC472" t="str">
        <f>IF(tbl_EcommerceSales[[#This Row],[Age]]&lt;18,"Under 18",IF(tbl_EcommerceSales[[#This Row],[Age]]&lt;=25,"18-25",IF(tbl_EcommerceSales[[#This Row],[Age]]&lt;=35,"26-35",IF(tbl_EcommerceSales[[#This Row],[Age]]&lt;=45,"36-45",IF(tbl_EcommerceSales[[#This Row],[Age]]&lt;=55,"46-55","56+")))))</f>
        <v>18-25</v>
      </c>
    </row>
    <row r="473" spans="1:29" x14ac:dyDescent="0.35">
      <c r="A473" t="s">
        <v>1076</v>
      </c>
      <c r="B473" s="7">
        <v>45711</v>
      </c>
      <c r="C473" t="s">
        <v>1077</v>
      </c>
      <c r="D473" t="s">
        <v>232</v>
      </c>
      <c r="E473" t="s">
        <v>48</v>
      </c>
      <c r="F473">
        <v>46</v>
      </c>
      <c r="G473" t="s">
        <v>192</v>
      </c>
      <c r="H473" t="s">
        <v>27</v>
      </c>
      <c r="I473" t="s">
        <v>73</v>
      </c>
      <c r="J473" t="s">
        <v>74</v>
      </c>
      <c r="K473" t="s">
        <v>55</v>
      </c>
      <c r="L473" t="s">
        <v>75</v>
      </c>
      <c r="M473">
        <v>1</v>
      </c>
      <c r="N473" s="2">
        <v>2899</v>
      </c>
      <c r="O473" s="3">
        <v>0</v>
      </c>
      <c r="P473" s="2">
        <v>1700</v>
      </c>
      <c r="Q473" t="s">
        <v>76</v>
      </c>
      <c r="R473" t="s">
        <v>33</v>
      </c>
      <c r="S473" t="s">
        <v>34</v>
      </c>
      <c r="T473" s="4">
        <v>3</v>
      </c>
      <c r="U473" s="11">
        <f t="shared" si="7"/>
        <v>2899</v>
      </c>
      <c r="V473" s="11">
        <f>tbl_EcommerceSales[[#This Row],[Gross_Sales]]*tbl_EcommerceSales[[#This Row],[Discount]]</f>
        <v>0</v>
      </c>
      <c r="W473" s="11">
        <f>tbl_EcommerceSales[[#This Row],[Gross_Sales]]-tbl_EcommerceSales[[#This Row],[Discount_Amount]]</f>
        <v>2899</v>
      </c>
      <c r="X473" s="11">
        <f>tbl_EcommerceSales[[#This Row],[Quantity]] * _xlfn.XLOOKUP(tbl_EcommerceSales[[#This Row],[Product_ID]], Product_Master!A:A, Product_Master!F:F)</f>
        <v>1700</v>
      </c>
      <c r="Y473" s="11">
        <f>tbl_EcommerceSales[[#This Row],[Net_Revenue]]-tbl_EcommerceSales[[#This Row],[Total_Cost]]</f>
        <v>1199</v>
      </c>
      <c r="Z473" s="9">
        <f>IFERROR(#REF!/tbl_EcommerceSales[[#This Row],[Total_Cost]], 0)</f>
        <v>0</v>
      </c>
      <c r="AA473" t="str">
        <f>TEXT(tbl_EcommerceSales[[#This Row],[Order_Date]],"mmm")</f>
        <v>Feb</v>
      </c>
      <c r="AB473">
        <f>YEAR(tbl_EcommerceSales[[#This Row],[Order_Date]])</f>
        <v>2025</v>
      </c>
      <c r="AC473" t="str">
        <f>IF(tbl_EcommerceSales[[#This Row],[Age]]&lt;18,"Under 18",IF(tbl_EcommerceSales[[#This Row],[Age]]&lt;=25,"18-25",IF(tbl_EcommerceSales[[#This Row],[Age]]&lt;=35,"26-35",IF(tbl_EcommerceSales[[#This Row],[Age]]&lt;=45,"36-45",IF(tbl_EcommerceSales[[#This Row],[Age]]&lt;=55,"46-55","56+")))))</f>
        <v>46-55</v>
      </c>
    </row>
    <row r="474" spans="1:29" x14ac:dyDescent="0.35">
      <c r="A474" t="s">
        <v>1078</v>
      </c>
      <c r="B474" s="7">
        <v>45711</v>
      </c>
      <c r="C474" t="s">
        <v>1079</v>
      </c>
      <c r="D474" t="s">
        <v>181</v>
      </c>
      <c r="E474" t="s">
        <v>48</v>
      </c>
      <c r="F474">
        <v>27</v>
      </c>
      <c r="G474" t="s">
        <v>96</v>
      </c>
      <c r="H474" t="s">
        <v>39</v>
      </c>
      <c r="I474" t="s">
        <v>338</v>
      </c>
      <c r="J474" t="s">
        <v>339</v>
      </c>
      <c r="K474" t="s">
        <v>55</v>
      </c>
      <c r="L474" t="s">
        <v>56</v>
      </c>
      <c r="M474">
        <v>1</v>
      </c>
      <c r="N474" s="2">
        <v>1499</v>
      </c>
      <c r="O474" s="3">
        <v>0.2</v>
      </c>
      <c r="P474" s="2">
        <v>780</v>
      </c>
      <c r="Q474" t="s">
        <v>32</v>
      </c>
      <c r="R474" t="s">
        <v>33</v>
      </c>
      <c r="S474" t="s">
        <v>34</v>
      </c>
      <c r="T474" s="4">
        <v>3</v>
      </c>
      <c r="U474" s="11">
        <f t="shared" si="7"/>
        <v>1499</v>
      </c>
      <c r="V474" s="11">
        <f>tbl_EcommerceSales[[#This Row],[Gross_Sales]]*tbl_EcommerceSales[[#This Row],[Discount]]</f>
        <v>299.8</v>
      </c>
      <c r="W474" s="11">
        <f>tbl_EcommerceSales[[#This Row],[Gross_Sales]]-tbl_EcommerceSales[[#This Row],[Discount_Amount]]</f>
        <v>1199.2</v>
      </c>
      <c r="X474" s="11">
        <f>tbl_EcommerceSales[[#This Row],[Quantity]] * _xlfn.XLOOKUP(tbl_EcommerceSales[[#This Row],[Product_ID]], Product_Master!A:A, Product_Master!F:F)</f>
        <v>780</v>
      </c>
      <c r="Y474" s="11">
        <f>tbl_EcommerceSales[[#This Row],[Net_Revenue]]-tbl_EcommerceSales[[#This Row],[Total_Cost]]</f>
        <v>419.20000000000005</v>
      </c>
      <c r="Z474" s="9">
        <f>IFERROR(#REF!/tbl_EcommerceSales[[#This Row],[Total_Cost]], 0)</f>
        <v>0</v>
      </c>
      <c r="AA474" t="str">
        <f>TEXT(tbl_EcommerceSales[[#This Row],[Order_Date]],"mmm")</f>
        <v>Feb</v>
      </c>
      <c r="AB474">
        <f>YEAR(tbl_EcommerceSales[[#This Row],[Order_Date]])</f>
        <v>2025</v>
      </c>
      <c r="AC474" t="str">
        <f>IF(tbl_EcommerceSales[[#This Row],[Age]]&lt;18,"Under 18",IF(tbl_EcommerceSales[[#This Row],[Age]]&lt;=25,"18-25",IF(tbl_EcommerceSales[[#This Row],[Age]]&lt;=35,"26-35",IF(tbl_EcommerceSales[[#This Row],[Age]]&lt;=45,"36-45",IF(tbl_EcommerceSales[[#This Row],[Age]]&lt;=55,"46-55","56+")))))</f>
        <v>26-35</v>
      </c>
    </row>
    <row r="475" spans="1:29" x14ac:dyDescent="0.35">
      <c r="A475" t="s">
        <v>1080</v>
      </c>
      <c r="B475" s="7">
        <v>45711</v>
      </c>
      <c r="C475" t="s">
        <v>534</v>
      </c>
      <c r="D475" t="s">
        <v>110</v>
      </c>
      <c r="E475" t="s">
        <v>48</v>
      </c>
      <c r="F475">
        <v>45</v>
      </c>
      <c r="G475" t="s">
        <v>61</v>
      </c>
      <c r="H475" t="s">
        <v>27</v>
      </c>
      <c r="I475" t="s">
        <v>276</v>
      </c>
      <c r="J475" t="s">
        <v>277</v>
      </c>
      <c r="K475" t="s">
        <v>30</v>
      </c>
      <c r="L475" t="s">
        <v>278</v>
      </c>
      <c r="M475">
        <v>1</v>
      </c>
      <c r="N475" s="2">
        <v>1599</v>
      </c>
      <c r="O475" s="3">
        <v>0.15</v>
      </c>
      <c r="P475" s="2">
        <v>850</v>
      </c>
      <c r="Q475" t="s">
        <v>32</v>
      </c>
      <c r="R475" t="s">
        <v>33</v>
      </c>
      <c r="S475" t="s">
        <v>57</v>
      </c>
      <c r="T475" s="4">
        <v>5</v>
      </c>
      <c r="U475" s="11">
        <f t="shared" si="7"/>
        <v>1599</v>
      </c>
      <c r="V475" s="11">
        <f>tbl_EcommerceSales[[#This Row],[Gross_Sales]]*tbl_EcommerceSales[[#This Row],[Discount]]</f>
        <v>239.85</v>
      </c>
      <c r="W475" s="11">
        <f>tbl_EcommerceSales[[#This Row],[Gross_Sales]]-tbl_EcommerceSales[[#This Row],[Discount_Amount]]</f>
        <v>1359.15</v>
      </c>
      <c r="X475" s="11">
        <f>tbl_EcommerceSales[[#This Row],[Quantity]] * _xlfn.XLOOKUP(tbl_EcommerceSales[[#This Row],[Product_ID]], Product_Master!A:A, Product_Master!F:F)</f>
        <v>850</v>
      </c>
      <c r="Y475" s="11">
        <f>tbl_EcommerceSales[[#This Row],[Net_Revenue]]-tbl_EcommerceSales[[#This Row],[Total_Cost]]</f>
        <v>509.15000000000009</v>
      </c>
      <c r="Z475" s="9">
        <f>IFERROR(#REF!/tbl_EcommerceSales[[#This Row],[Total_Cost]], 0)</f>
        <v>0</v>
      </c>
      <c r="AA475" t="str">
        <f>TEXT(tbl_EcommerceSales[[#This Row],[Order_Date]],"mmm")</f>
        <v>Feb</v>
      </c>
      <c r="AB475">
        <f>YEAR(tbl_EcommerceSales[[#This Row],[Order_Date]])</f>
        <v>2025</v>
      </c>
      <c r="AC475" t="str">
        <f>IF(tbl_EcommerceSales[[#This Row],[Age]]&lt;18,"Under 18",IF(tbl_EcommerceSales[[#This Row],[Age]]&lt;=25,"18-25",IF(tbl_EcommerceSales[[#This Row],[Age]]&lt;=35,"26-35",IF(tbl_EcommerceSales[[#This Row],[Age]]&lt;=45,"36-45",IF(tbl_EcommerceSales[[#This Row],[Age]]&lt;=55,"46-55","56+")))))</f>
        <v>36-45</v>
      </c>
    </row>
    <row r="476" spans="1:29" x14ac:dyDescent="0.35">
      <c r="A476" t="s">
        <v>1081</v>
      </c>
      <c r="B476" s="7">
        <v>45711</v>
      </c>
      <c r="C476" t="s">
        <v>1082</v>
      </c>
      <c r="D476" t="s">
        <v>205</v>
      </c>
      <c r="E476" t="s">
        <v>25</v>
      </c>
      <c r="F476">
        <v>45</v>
      </c>
      <c r="G476" t="s">
        <v>289</v>
      </c>
      <c r="H476" t="s">
        <v>88</v>
      </c>
      <c r="I476" t="s">
        <v>276</v>
      </c>
      <c r="J476" t="s">
        <v>277</v>
      </c>
      <c r="K476" t="s">
        <v>30</v>
      </c>
      <c r="L476" t="s">
        <v>278</v>
      </c>
      <c r="M476">
        <v>4</v>
      </c>
      <c r="N476" s="2">
        <v>1599</v>
      </c>
      <c r="O476" s="3">
        <v>0.15</v>
      </c>
      <c r="P476" s="2">
        <v>3400</v>
      </c>
      <c r="Q476" t="s">
        <v>123</v>
      </c>
      <c r="R476" t="s">
        <v>33</v>
      </c>
      <c r="S476" t="s">
        <v>34</v>
      </c>
      <c r="T476" s="4">
        <v>2</v>
      </c>
      <c r="U476" s="11">
        <f t="shared" si="7"/>
        <v>6396</v>
      </c>
      <c r="V476" s="11">
        <f>tbl_EcommerceSales[[#This Row],[Gross_Sales]]*tbl_EcommerceSales[[#This Row],[Discount]]</f>
        <v>959.4</v>
      </c>
      <c r="W476" s="11">
        <f>tbl_EcommerceSales[[#This Row],[Gross_Sales]]-tbl_EcommerceSales[[#This Row],[Discount_Amount]]</f>
        <v>5436.6</v>
      </c>
      <c r="X476" s="11">
        <f>tbl_EcommerceSales[[#This Row],[Quantity]] * _xlfn.XLOOKUP(tbl_EcommerceSales[[#This Row],[Product_ID]], Product_Master!A:A, Product_Master!F:F)</f>
        <v>3400</v>
      </c>
      <c r="Y476" s="11">
        <f>tbl_EcommerceSales[[#This Row],[Net_Revenue]]-tbl_EcommerceSales[[#This Row],[Total_Cost]]</f>
        <v>2036.6000000000004</v>
      </c>
      <c r="Z476" s="9">
        <f>IFERROR(#REF!/tbl_EcommerceSales[[#This Row],[Total_Cost]], 0)</f>
        <v>0</v>
      </c>
      <c r="AA476" t="str">
        <f>TEXT(tbl_EcommerceSales[[#This Row],[Order_Date]],"mmm")</f>
        <v>Feb</v>
      </c>
      <c r="AB476">
        <f>YEAR(tbl_EcommerceSales[[#This Row],[Order_Date]])</f>
        <v>2025</v>
      </c>
      <c r="AC476" t="str">
        <f>IF(tbl_EcommerceSales[[#This Row],[Age]]&lt;18,"Under 18",IF(tbl_EcommerceSales[[#This Row],[Age]]&lt;=25,"18-25",IF(tbl_EcommerceSales[[#This Row],[Age]]&lt;=35,"26-35",IF(tbl_EcommerceSales[[#This Row],[Age]]&lt;=45,"36-45",IF(tbl_EcommerceSales[[#This Row],[Age]]&lt;=55,"46-55","56+")))))</f>
        <v>36-45</v>
      </c>
    </row>
    <row r="477" spans="1:29" x14ac:dyDescent="0.35">
      <c r="A477" t="s">
        <v>1083</v>
      </c>
      <c r="B477" s="7">
        <v>45711</v>
      </c>
      <c r="C477" t="s">
        <v>1084</v>
      </c>
      <c r="D477" t="s">
        <v>181</v>
      </c>
      <c r="E477" t="s">
        <v>48</v>
      </c>
      <c r="F477">
        <v>48</v>
      </c>
      <c r="G477" t="s">
        <v>152</v>
      </c>
      <c r="H477" t="s">
        <v>72</v>
      </c>
      <c r="I477" t="s">
        <v>89</v>
      </c>
      <c r="J477" t="s">
        <v>90</v>
      </c>
      <c r="K477" t="s">
        <v>91</v>
      </c>
      <c r="L477" t="s">
        <v>92</v>
      </c>
      <c r="M477">
        <v>5</v>
      </c>
      <c r="N477" s="2">
        <v>599</v>
      </c>
      <c r="O477" s="3">
        <v>0.25</v>
      </c>
      <c r="P477" s="2">
        <v>1300</v>
      </c>
      <c r="Q477" t="s">
        <v>76</v>
      </c>
      <c r="R477" t="s">
        <v>162</v>
      </c>
      <c r="S477" t="s">
        <v>57</v>
      </c>
      <c r="T477" s="4"/>
      <c r="U477" s="11">
        <f t="shared" si="7"/>
        <v>2995</v>
      </c>
      <c r="V477" s="11">
        <f>tbl_EcommerceSales[[#This Row],[Gross_Sales]]*tbl_EcommerceSales[[#This Row],[Discount]]</f>
        <v>748.75</v>
      </c>
      <c r="W477" s="11">
        <f>tbl_EcommerceSales[[#This Row],[Gross_Sales]]-tbl_EcommerceSales[[#This Row],[Discount_Amount]]</f>
        <v>2246.25</v>
      </c>
      <c r="X477" s="11">
        <f>tbl_EcommerceSales[[#This Row],[Quantity]] * _xlfn.XLOOKUP(tbl_EcommerceSales[[#This Row],[Product_ID]], Product_Master!A:A, Product_Master!F:F)</f>
        <v>1300</v>
      </c>
      <c r="Y477" s="11">
        <f>tbl_EcommerceSales[[#This Row],[Net_Revenue]]-tbl_EcommerceSales[[#This Row],[Total_Cost]]</f>
        <v>946.25</v>
      </c>
      <c r="Z477" s="9">
        <f>IFERROR(#REF!/tbl_EcommerceSales[[#This Row],[Total_Cost]], 0)</f>
        <v>0</v>
      </c>
      <c r="AA477" t="str">
        <f>TEXT(tbl_EcommerceSales[[#This Row],[Order_Date]],"mmm")</f>
        <v>Feb</v>
      </c>
      <c r="AB477">
        <f>YEAR(tbl_EcommerceSales[[#This Row],[Order_Date]])</f>
        <v>2025</v>
      </c>
      <c r="AC477" t="str">
        <f>IF(tbl_EcommerceSales[[#This Row],[Age]]&lt;18,"Under 18",IF(tbl_EcommerceSales[[#This Row],[Age]]&lt;=25,"18-25",IF(tbl_EcommerceSales[[#This Row],[Age]]&lt;=35,"26-35",IF(tbl_EcommerceSales[[#This Row],[Age]]&lt;=45,"36-45",IF(tbl_EcommerceSales[[#This Row],[Age]]&lt;=55,"46-55","56+")))))</f>
        <v>46-55</v>
      </c>
    </row>
    <row r="478" spans="1:29" x14ac:dyDescent="0.35">
      <c r="A478" t="s">
        <v>1085</v>
      </c>
      <c r="B478" s="7">
        <v>45711</v>
      </c>
      <c r="C478" t="s">
        <v>1086</v>
      </c>
      <c r="D478" t="s">
        <v>151</v>
      </c>
      <c r="E478" t="s">
        <v>48</v>
      </c>
      <c r="F478">
        <v>42</v>
      </c>
      <c r="G478" t="s">
        <v>107</v>
      </c>
      <c r="H478" t="s">
        <v>39</v>
      </c>
      <c r="I478" t="s">
        <v>160</v>
      </c>
      <c r="J478" t="s">
        <v>161</v>
      </c>
      <c r="K478" t="s">
        <v>91</v>
      </c>
      <c r="L478" t="s">
        <v>133</v>
      </c>
      <c r="M478">
        <v>1</v>
      </c>
      <c r="N478" s="2">
        <v>1099</v>
      </c>
      <c r="O478" s="3">
        <v>0.15</v>
      </c>
      <c r="P478" s="2">
        <v>520</v>
      </c>
      <c r="Q478" t="s">
        <v>44</v>
      </c>
      <c r="R478" t="s">
        <v>33</v>
      </c>
      <c r="S478" t="s">
        <v>34</v>
      </c>
      <c r="T478" s="4">
        <v>5</v>
      </c>
      <c r="U478" s="11">
        <f t="shared" si="7"/>
        <v>1099</v>
      </c>
      <c r="V478" s="11">
        <f>tbl_EcommerceSales[[#This Row],[Gross_Sales]]*tbl_EcommerceSales[[#This Row],[Discount]]</f>
        <v>164.85</v>
      </c>
      <c r="W478" s="11">
        <f>tbl_EcommerceSales[[#This Row],[Gross_Sales]]-tbl_EcommerceSales[[#This Row],[Discount_Amount]]</f>
        <v>934.15</v>
      </c>
      <c r="X478" s="11">
        <f>tbl_EcommerceSales[[#This Row],[Quantity]] * _xlfn.XLOOKUP(tbl_EcommerceSales[[#This Row],[Product_ID]], Product_Master!A:A, Product_Master!F:F)</f>
        <v>520</v>
      </c>
      <c r="Y478" s="11">
        <f>tbl_EcommerceSales[[#This Row],[Net_Revenue]]-tbl_EcommerceSales[[#This Row],[Total_Cost]]</f>
        <v>414.15</v>
      </c>
      <c r="Z478" s="9">
        <f>IFERROR(#REF!/tbl_EcommerceSales[[#This Row],[Total_Cost]], 0)</f>
        <v>0</v>
      </c>
      <c r="AA478" t="str">
        <f>TEXT(tbl_EcommerceSales[[#This Row],[Order_Date]],"mmm")</f>
        <v>Feb</v>
      </c>
      <c r="AB478">
        <f>YEAR(tbl_EcommerceSales[[#This Row],[Order_Date]])</f>
        <v>2025</v>
      </c>
      <c r="AC478" t="str">
        <f>IF(tbl_EcommerceSales[[#This Row],[Age]]&lt;18,"Under 18",IF(tbl_EcommerceSales[[#This Row],[Age]]&lt;=25,"18-25",IF(tbl_EcommerceSales[[#This Row],[Age]]&lt;=35,"26-35",IF(tbl_EcommerceSales[[#This Row],[Age]]&lt;=45,"36-45",IF(tbl_EcommerceSales[[#This Row],[Age]]&lt;=55,"46-55","56+")))))</f>
        <v>36-45</v>
      </c>
    </row>
    <row r="479" spans="1:29" x14ac:dyDescent="0.35">
      <c r="A479" t="s">
        <v>1087</v>
      </c>
      <c r="B479" s="7">
        <v>45711</v>
      </c>
      <c r="C479" t="s">
        <v>1088</v>
      </c>
      <c r="D479" t="s">
        <v>342</v>
      </c>
      <c r="E479" t="s">
        <v>25</v>
      </c>
      <c r="F479">
        <v>37</v>
      </c>
      <c r="G479" t="s">
        <v>174</v>
      </c>
      <c r="H479" t="s">
        <v>39</v>
      </c>
      <c r="I479" t="s">
        <v>200</v>
      </c>
      <c r="J479" t="s">
        <v>201</v>
      </c>
      <c r="K479" t="s">
        <v>91</v>
      </c>
      <c r="L479" t="s">
        <v>202</v>
      </c>
      <c r="M479">
        <v>1</v>
      </c>
      <c r="N479" s="2">
        <v>899</v>
      </c>
      <c r="O479" s="3">
        <v>0.15</v>
      </c>
      <c r="P479" s="2">
        <v>420</v>
      </c>
      <c r="Q479" t="s">
        <v>156</v>
      </c>
      <c r="R479" t="s">
        <v>33</v>
      </c>
      <c r="S479" t="s">
        <v>57</v>
      </c>
      <c r="T479" s="4">
        <v>5</v>
      </c>
      <c r="U479" s="11">
        <f t="shared" si="7"/>
        <v>899</v>
      </c>
      <c r="V479" s="11">
        <f>tbl_EcommerceSales[[#This Row],[Gross_Sales]]*tbl_EcommerceSales[[#This Row],[Discount]]</f>
        <v>134.85</v>
      </c>
      <c r="W479" s="11">
        <f>tbl_EcommerceSales[[#This Row],[Gross_Sales]]-tbl_EcommerceSales[[#This Row],[Discount_Amount]]</f>
        <v>764.15</v>
      </c>
      <c r="X479" s="11">
        <f>tbl_EcommerceSales[[#This Row],[Quantity]] * _xlfn.XLOOKUP(tbl_EcommerceSales[[#This Row],[Product_ID]], Product_Master!A:A, Product_Master!F:F)</f>
        <v>420</v>
      </c>
      <c r="Y479" s="11">
        <f>tbl_EcommerceSales[[#This Row],[Net_Revenue]]-tbl_EcommerceSales[[#This Row],[Total_Cost]]</f>
        <v>344.15</v>
      </c>
      <c r="Z479" s="9">
        <f>IFERROR(#REF!/tbl_EcommerceSales[[#This Row],[Total_Cost]], 0)</f>
        <v>0</v>
      </c>
      <c r="AA479" t="str">
        <f>TEXT(tbl_EcommerceSales[[#This Row],[Order_Date]],"mmm")</f>
        <v>Feb</v>
      </c>
      <c r="AB479">
        <f>YEAR(tbl_EcommerceSales[[#This Row],[Order_Date]])</f>
        <v>2025</v>
      </c>
      <c r="AC479" t="str">
        <f>IF(tbl_EcommerceSales[[#This Row],[Age]]&lt;18,"Under 18",IF(tbl_EcommerceSales[[#This Row],[Age]]&lt;=25,"18-25",IF(tbl_EcommerceSales[[#This Row],[Age]]&lt;=35,"26-35",IF(tbl_EcommerceSales[[#This Row],[Age]]&lt;=45,"36-45",IF(tbl_EcommerceSales[[#This Row],[Age]]&lt;=55,"46-55","56+")))))</f>
        <v>36-45</v>
      </c>
    </row>
    <row r="480" spans="1:29" x14ac:dyDescent="0.35">
      <c r="A480" t="s">
        <v>1089</v>
      </c>
      <c r="B480" s="7">
        <v>45711</v>
      </c>
      <c r="C480" t="s">
        <v>1090</v>
      </c>
      <c r="D480" t="s">
        <v>51</v>
      </c>
      <c r="E480" t="s">
        <v>25</v>
      </c>
      <c r="F480">
        <v>21</v>
      </c>
      <c r="G480" t="s">
        <v>99</v>
      </c>
      <c r="H480" t="s">
        <v>88</v>
      </c>
      <c r="I480" t="s">
        <v>160</v>
      </c>
      <c r="J480" t="s">
        <v>161</v>
      </c>
      <c r="K480" t="s">
        <v>91</v>
      </c>
      <c r="L480" t="s">
        <v>133</v>
      </c>
      <c r="M480">
        <v>4</v>
      </c>
      <c r="N480" s="2">
        <v>1099</v>
      </c>
      <c r="O480" s="3">
        <v>0.05</v>
      </c>
      <c r="P480" s="2">
        <v>2080</v>
      </c>
      <c r="Q480" t="s">
        <v>32</v>
      </c>
      <c r="R480" t="s">
        <v>33</v>
      </c>
      <c r="S480" t="s">
        <v>34</v>
      </c>
      <c r="T480" s="4">
        <v>5</v>
      </c>
      <c r="U480" s="11">
        <f t="shared" si="7"/>
        <v>4396</v>
      </c>
      <c r="V480" s="11">
        <f>tbl_EcommerceSales[[#This Row],[Gross_Sales]]*tbl_EcommerceSales[[#This Row],[Discount]]</f>
        <v>219.8</v>
      </c>
      <c r="W480" s="11">
        <f>tbl_EcommerceSales[[#This Row],[Gross_Sales]]-tbl_EcommerceSales[[#This Row],[Discount_Amount]]</f>
        <v>4176.2</v>
      </c>
      <c r="X480" s="11">
        <f>tbl_EcommerceSales[[#This Row],[Quantity]] * _xlfn.XLOOKUP(tbl_EcommerceSales[[#This Row],[Product_ID]], Product_Master!A:A, Product_Master!F:F)</f>
        <v>2080</v>
      </c>
      <c r="Y480" s="11">
        <f>tbl_EcommerceSales[[#This Row],[Net_Revenue]]-tbl_EcommerceSales[[#This Row],[Total_Cost]]</f>
        <v>2096.1999999999998</v>
      </c>
      <c r="Z480" s="9">
        <f>IFERROR(#REF!/tbl_EcommerceSales[[#This Row],[Total_Cost]], 0)</f>
        <v>0</v>
      </c>
      <c r="AA480" t="str">
        <f>TEXT(tbl_EcommerceSales[[#This Row],[Order_Date]],"mmm")</f>
        <v>Feb</v>
      </c>
      <c r="AB480">
        <f>YEAR(tbl_EcommerceSales[[#This Row],[Order_Date]])</f>
        <v>2025</v>
      </c>
      <c r="AC480" t="str">
        <f>IF(tbl_EcommerceSales[[#This Row],[Age]]&lt;18,"Under 18",IF(tbl_EcommerceSales[[#This Row],[Age]]&lt;=25,"18-25",IF(tbl_EcommerceSales[[#This Row],[Age]]&lt;=35,"26-35",IF(tbl_EcommerceSales[[#This Row],[Age]]&lt;=45,"36-45",IF(tbl_EcommerceSales[[#This Row],[Age]]&lt;=55,"46-55","56+")))))</f>
        <v>18-25</v>
      </c>
    </row>
    <row r="481" spans="1:29" x14ac:dyDescent="0.35">
      <c r="A481" t="s">
        <v>1091</v>
      </c>
      <c r="B481" s="7">
        <v>45711</v>
      </c>
      <c r="C481" t="s">
        <v>1092</v>
      </c>
      <c r="D481" t="s">
        <v>24</v>
      </c>
      <c r="E481" t="s">
        <v>48</v>
      </c>
      <c r="F481">
        <v>31</v>
      </c>
      <c r="G481" t="s">
        <v>270</v>
      </c>
      <c r="H481" t="s">
        <v>72</v>
      </c>
      <c r="I481" t="s">
        <v>290</v>
      </c>
      <c r="J481" t="s">
        <v>291</v>
      </c>
      <c r="K481" t="s">
        <v>30</v>
      </c>
      <c r="L481" t="s">
        <v>31</v>
      </c>
      <c r="M481">
        <v>2</v>
      </c>
      <c r="N481" s="2">
        <v>3499</v>
      </c>
      <c r="O481" s="3">
        <v>0.15</v>
      </c>
      <c r="P481" s="2">
        <v>4500</v>
      </c>
      <c r="Q481" t="s">
        <v>32</v>
      </c>
      <c r="R481" t="s">
        <v>33</v>
      </c>
      <c r="S481" t="s">
        <v>34</v>
      </c>
      <c r="T481" s="4">
        <v>5</v>
      </c>
      <c r="U481" s="11">
        <f t="shared" si="7"/>
        <v>6998</v>
      </c>
      <c r="V481" s="11">
        <f>tbl_EcommerceSales[[#This Row],[Gross_Sales]]*tbl_EcommerceSales[[#This Row],[Discount]]</f>
        <v>1049.7</v>
      </c>
      <c r="W481" s="11">
        <f>tbl_EcommerceSales[[#This Row],[Gross_Sales]]-tbl_EcommerceSales[[#This Row],[Discount_Amount]]</f>
        <v>5948.3</v>
      </c>
      <c r="X481" s="11">
        <f>tbl_EcommerceSales[[#This Row],[Quantity]] * _xlfn.XLOOKUP(tbl_EcommerceSales[[#This Row],[Product_ID]], Product_Master!A:A, Product_Master!F:F)</f>
        <v>4500</v>
      </c>
      <c r="Y481" s="11">
        <f>tbl_EcommerceSales[[#This Row],[Net_Revenue]]-tbl_EcommerceSales[[#This Row],[Total_Cost]]</f>
        <v>1448.3000000000002</v>
      </c>
      <c r="Z481" s="9">
        <f>IFERROR(#REF!/tbl_EcommerceSales[[#This Row],[Total_Cost]], 0)</f>
        <v>0</v>
      </c>
      <c r="AA481" t="str">
        <f>TEXT(tbl_EcommerceSales[[#This Row],[Order_Date]],"mmm")</f>
        <v>Feb</v>
      </c>
      <c r="AB481">
        <f>YEAR(tbl_EcommerceSales[[#This Row],[Order_Date]])</f>
        <v>2025</v>
      </c>
      <c r="AC481" t="str">
        <f>IF(tbl_EcommerceSales[[#This Row],[Age]]&lt;18,"Under 18",IF(tbl_EcommerceSales[[#This Row],[Age]]&lt;=25,"18-25",IF(tbl_EcommerceSales[[#This Row],[Age]]&lt;=35,"26-35",IF(tbl_EcommerceSales[[#This Row],[Age]]&lt;=45,"36-45",IF(tbl_EcommerceSales[[#This Row],[Age]]&lt;=55,"46-55","56+")))))</f>
        <v>26-35</v>
      </c>
    </row>
    <row r="482" spans="1:29" x14ac:dyDescent="0.35">
      <c r="A482" t="s">
        <v>1093</v>
      </c>
      <c r="B482" s="7">
        <v>45711</v>
      </c>
      <c r="C482" t="s">
        <v>1094</v>
      </c>
      <c r="D482" t="s">
        <v>51</v>
      </c>
      <c r="E482" t="s">
        <v>25</v>
      </c>
      <c r="F482">
        <v>22</v>
      </c>
      <c r="G482" t="s">
        <v>87</v>
      </c>
      <c r="H482" t="s">
        <v>88</v>
      </c>
      <c r="I482" t="s">
        <v>80</v>
      </c>
      <c r="J482" t="s">
        <v>81</v>
      </c>
      <c r="K482" t="s">
        <v>82</v>
      </c>
      <c r="L482" t="s">
        <v>83</v>
      </c>
      <c r="M482">
        <v>4</v>
      </c>
      <c r="N482" s="2">
        <v>2499</v>
      </c>
      <c r="O482" s="3">
        <v>0</v>
      </c>
      <c r="P482" s="2">
        <v>6200</v>
      </c>
      <c r="Q482" t="s">
        <v>44</v>
      </c>
      <c r="R482" t="s">
        <v>33</v>
      </c>
      <c r="S482" t="s">
        <v>57</v>
      </c>
      <c r="T482" s="4">
        <v>5</v>
      </c>
      <c r="U482" s="11">
        <f t="shared" si="7"/>
        <v>9996</v>
      </c>
      <c r="V482" s="11">
        <f>tbl_EcommerceSales[[#This Row],[Gross_Sales]]*tbl_EcommerceSales[[#This Row],[Discount]]</f>
        <v>0</v>
      </c>
      <c r="W482" s="11">
        <f>tbl_EcommerceSales[[#This Row],[Gross_Sales]]-tbl_EcommerceSales[[#This Row],[Discount_Amount]]</f>
        <v>9996</v>
      </c>
      <c r="X482" s="11">
        <f>tbl_EcommerceSales[[#This Row],[Quantity]] * _xlfn.XLOOKUP(tbl_EcommerceSales[[#This Row],[Product_ID]], Product_Master!A:A, Product_Master!F:F)</f>
        <v>6200</v>
      </c>
      <c r="Y482" s="11">
        <f>tbl_EcommerceSales[[#This Row],[Net_Revenue]]-tbl_EcommerceSales[[#This Row],[Total_Cost]]</f>
        <v>3796</v>
      </c>
      <c r="Z482" s="9">
        <f>IFERROR(#REF!/tbl_EcommerceSales[[#This Row],[Total_Cost]], 0)</f>
        <v>0</v>
      </c>
      <c r="AA482" t="str">
        <f>TEXT(tbl_EcommerceSales[[#This Row],[Order_Date]],"mmm")</f>
        <v>Feb</v>
      </c>
      <c r="AB482">
        <f>YEAR(tbl_EcommerceSales[[#This Row],[Order_Date]])</f>
        <v>2025</v>
      </c>
      <c r="AC482" t="str">
        <f>IF(tbl_EcommerceSales[[#This Row],[Age]]&lt;18,"Under 18",IF(tbl_EcommerceSales[[#This Row],[Age]]&lt;=25,"18-25",IF(tbl_EcommerceSales[[#This Row],[Age]]&lt;=35,"26-35",IF(tbl_EcommerceSales[[#This Row],[Age]]&lt;=45,"36-45",IF(tbl_EcommerceSales[[#This Row],[Age]]&lt;=55,"46-55","56+")))))</f>
        <v>18-25</v>
      </c>
    </row>
    <row r="483" spans="1:29" x14ac:dyDescent="0.35">
      <c r="A483" t="s">
        <v>1095</v>
      </c>
      <c r="B483" s="7">
        <v>45711</v>
      </c>
      <c r="C483" t="s">
        <v>1096</v>
      </c>
      <c r="D483" t="s">
        <v>148</v>
      </c>
      <c r="E483" t="s">
        <v>48</v>
      </c>
      <c r="F483">
        <v>24</v>
      </c>
      <c r="G483" t="s">
        <v>152</v>
      </c>
      <c r="H483" t="s">
        <v>72</v>
      </c>
      <c r="I483" t="s">
        <v>80</v>
      </c>
      <c r="J483" t="s">
        <v>81</v>
      </c>
      <c r="K483" t="s">
        <v>82</v>
      </c>
      <c r="L483" t="s">
        <v>83</v>
      </c>
      <c r="M483">
        <v>2</v>
      </c>
      <c r="N483" s="2">
        <v>2499</v>
      </c>
      <c r="O483" s="3">
        <v>0.1</v>
      </c>
      <c r="P483" s="2">
        <v>3100</v>
      </c>
      <c r="Q483" t="s">
        <v>319</v>
      </c>
      <c r="R483" t="s">
        <v>33</v>
      </c>
      <c r="S483" t="s">
        <v>34</v>
      </c>
      <c r="T483" s="4">
        <v>5</v>
      </c>
      <c r="U483" s="11">
        <f t="shared" si="7"/>
        <v>4998</v>
      </c>
      <c r="V483" s="11">
        <f>tbl_EcommerceSales[[#This Row],[Gross_Sales]]*tbl_EcommerceSales[[#This Row],[Discount]]</f>
        <v>499.8</v>
      </c>
      <c r="W483" s="11">
        <f>tbl_EcommerceSales[[#This Row],[Gross_Sales]]-tbl_EcommerceSales[[#This Row],[Discount_Amount]]</f>
        <v>4498.2</v>
      </c>
      <c r="X483" s="11">
        <f>tbl_EcommerceSales[[#This Row],[Quantity]] * _xlfn.XLOOKUP(tbl_EcommerceSales[[#This Row],[Product_ID]], Product_Master!A:A, Product_Master!F:F)</f>
        <v>3100</v>
      </c>
      <c r="Y483" s="11">
        <f>tbl_EcommerceSales[[#This Row],[Net_Revenue]]-tbl_EcommerceSales[[#This Row],[Total_Cost]]</f>
        <v>1398.1999999999998</v>
      </c>
      <c r="Z483" s="9">
        <f>IFERROR(#REF!/tbl_EcommerceSales[[#This Row],[Total_Cost]], 0)</f>
        <v>0</v>
      </c>
      <c r="AA483" t="str">
        <f>TEXT(tbl_EcommerceSales[[#This Row],[Order_Date]],"mmm")</f>
        <v>Feb</v>
      </c>
      <c r="AB483">
        <f>YEAR(tbl_EcommerceSales[[#This Row],[Order_Date]])</f>
        <v>2025</v>
      </c>
      <c r="AC483" t="str">
        <f>IF(tbl_EcommerceSales[[#This Row],[Age]]&lt;18,"Under 18",IF(tbl_EcommerceSales[[#This Row],[Age]]&lt;=25,"18-25",IF(tbl_EcommerceSales[[#This Row],[Age]]&lt;=35,"26-35",IF(tbl_EcommerceSales[[#This Row],[Age]]&lt;=45,"36-45",IF(tbl_EcommerceSales[[#This Row],[Age]]&lt;=55,"46-55","56+")))))</f>
        <v>18-25</v>
      </c>
    </row>
    <row r="484" spans="1:29" x14ac:dyDescent="0.35">
      <c r="A484" t="s">
        <v>1097</v>
      </c>
      <c r="B484" s="7">
        <v>45712</v>
      </c>
      <c r="C484" t="s">
        <v>1098</v>
      </c>
      <c r="D484" t="s">
        <v>139</v>
      </c>
      <c r="E484" t="s">
        <v>25</v>
      </c>
      <c r="F484">
        <v>23</v>
      </c>
      <c r="G484" t="s">
        <v>61</v>
      </c>
      <c r="H484" t="s">
        <v>27</v>
      </c>
      <c r="I484" t="s">
        <v>517</v>
      </c>
      <c r="J484" t="s">
        <v>518</v>
      </c>
      <c r="K484" t="s">
        <v>30</v>
      </c>
      <c r="L484" t="s">
        <v>278</v>
      </c>
      <c r="M484">
        <v>1</v>
      </c>
      <c r="N484" s="2">
        <v>1299</v>
      </c>
      <c r="O484" s="3">
        <v>0.1</v>
      </c>
      <c r="P484" s="2">
        <v>690</v>
      </c>
      <c r="Q484" t="s">
        <v>123</v>
      </c>
      <c r="R484" t="s">
        <v>33</v>
      </c>
      <c r="S484" t="s">
        <v>34</v>
      </c>
      <c r="T484" s="4">
        <v>5</v>
      </c>
      <c r="U484" s="11">
        <f t="shared" si="7"/>
        <v>1299</v>
      </c>
      <c r="V484" s="11">
        <f>tbl_EcommerceSales[[#This Row],[Gross_Sales]]*tbl_EcommerceSales[[#This Row],[Discount]]</f>
        <v>129.9</v>
      </c>
      <c r="W484" s="11">
        <f>tbl_EcommerceSales[[#This Row],[Gross_Sales]]-tbl_EcommerceSales[[#This Row],[Discount_Amount]]</f>
        <v>1169.0999999999999</v>
      </c>
      <c r="X484" s="11">
        <f>tbl_EcommerceSales[[#This Row],[Quantity]] * _xlfn.XLOOKUP(tbl_EcommerceSales[[#This Row],[Product_ID]], Product_Master!A:A, Product_Master!F:F)</f>
        <v>690</v>
      </c>
      <c r="Y484" s="11">
        <f>tbl_EcommerceSales[[#This Row],[Net_Revenue]]-tbl_EcommerceSales[[#This Row],[Total_Cost]]</f>
        <v>479.09999999999991</v>
      </c>
      <c r="Z484" s="9">
        <f>IFERROR(#REF!/tbl_EcommerceSales[[#This Row],[Total_Cost]], 0)</f>
        <v>0</v>
      </c>
      <c r="AA484" t="str">
        <f>TEXT(tbl_EcommerceSales[[#This Row],[Order_Date]],"mmm")</f>
        <v>Feb</v>
      </c>
      <c r="AB484">
        <f>YEAR(tbl_EcommerceSales[[#This Row],[Order_Date]])</f>
        <v>2025</v>
      </c>
      <c r="AC484" t="str">
        <f>IF(tbl_EcommerceSales[[#This Row],[Age]]&lt;18,"Under 18",IF(tbl_EcommerceSales[[#This Row],[Age]]&lt;=25,"18-25",IF(tbl_EcommerceSales[[#This Row],[Age]]&lt;=35,"26-35",IF(tbl_EcommerceSales[[#This Row],[Age]]&lt;=45,"36-45",IF(tbl_EcommerceSales[[#This Row],[Age]]&lt;=55,"46-55","56+")))))</f>
        <v>18-25</v>
      </c>
    </row>
    <row r="485" spans="1:29" x14ac:dyDescent="0.35">
      <c r="A485" t="s">
        <v>1099</v>
      </c>
      <c r="B485" s="7">
        <v>45712</v>
      </c>
      <c r="C485" t="s">
        <v>734</v>
      </c>
      <c r="D485" t="s">
        <v>60</v>
      </c>
      <c r="E485" t="s">
        <v>25</v>
      </c>
      <c r="F485">
        <v>46</v>
      </c>
      <c r="G485" t="s">
        <v>99</v>
      </c>
      <c r="H485" t="s">
        <v>88</v>
      </c>
      <c r="I485" t="s">
        <v>212</v>
      </c>
      <c r="J485" t="s">
        <v>213</v>
      </c>
      <c r="K485" t="s">
        <v>177</v>
      </c>
      <c r="L485" t="s">
        <v>178</v>
      </c>
      <c r="M485">
        <v>5</v>
      </c>
      <c r="N485" s="2">
        <v>2499</v>
      </c>
      <c r="O485" s="3">
        <v>0.2</v>
      </c>
      <c r="P485" s="2">
        <v>7250</v>
      </c>
      <c r="Q485" t="s">
        <v>319</v>
      </c>
      <c r="R485" t="s">
        <v>33</v>
      </c>
      <c r="S485" t="s">
        <v>57</v>
      </c>
      <c r="T485" s="4">
        <v>2</v>
      </c>
      <c r="U485" s="11">
        <f t="shared" si="7"/>
        <v>12495</v>
      </c>
      <c r="V485" s="11">
        <f>tbl_EcommerceSales[[#This Row],[Gross_Sales]]*tbl_EcommerceSales[[#This Row],[Discount]]</f>
        <v>2499</v>
      </c>
      <c r="W485" s="11">
        <f>tbl_EcommerceSales[[#This Row],[Gross_Sales]]-tbl_EcommerceSales[[#This Row],[Discount_Amount]]</f>
        <v>9996</v>
      </c>
      <c r="X485" s="11">
        <f>tbl_EcommerceSales[[#This Row],[Quantity]] * _xlfn.XLOOKUP(tbl_EcommerceSales[[#This Row],[Product_ID]], Product_Master!A:A, Product_Master!F:F)</f>
        <v>7250</v>
      </c>
      <c r="Y485" s="11">
        <f>tbl_EcommerceSales[[#This Row],[Net_Revenue]]-tbl_EcommerceSales[[#This Row],[Total_Cost]]</f>
        <v>2746</v>
      </c>
      <c r="Z485" s="9">
        <f>IFERROR(#REF!/tbl_EcommerceSales[[#This Row],[Total_Cost]], 0)</f>
        <v>0</v>
      </c>
      <c r="AA485" t="str">
        <f>TEXT(tbl_EcommerceSales[[#This Row],[Order_Date]],"mmm")</f>
        <v>Feb</v>
      </c>
      <c r="AB485">
        <f>YEAR(tbl_EcommerceSales[[#This Row],[Order_Date]])</f>
        <v>2025</v>
      </c>
      <c r="AC485" t="str">
        <f>IF(tbl_EcommerceSales[[#This Row],[Age]]&lt;18,"Under 18",IF(tbl_EcommerceSales[[#This Row],[Age]]&lt;=25,"18-25",IF(tbl_EcommerceSales[[#This Row],[Age]]&lt;=35,"26-35",IF(tbl_EcommerceSales[[#This Row],[Age]]&lt;=45,"36-45",IF(tbl_EcommerceSales[[#This Row],[Age]]&lt;=55,"46-55","56+")))))</f>
        <v>46-55</v>
      </c>
    </row>
    <row r="486" spans="1:29" x14ac:dyDescent="0.35">
      <c r="A486" t="s">
        <v>1100</v>
      </c>
      <c r="B486" s="7">
        <v>45712</v>
      </c>
      <c r="C486" t="s">
        <v>1101</v>
      </c>
      <c r="D486" t="s">
        <v>159</v>
      </c>
      <c r="E486" t="s">
        <v>48</v>
      </c>
      <c r="F486">
        <v>26</v>
      </c>
      <c r="G486" t="s">
        <v>270</v>
      </c>
      <c r="H486" t="s">
        <v>72</v>
      </c>
      <c r="I486" t="s">
        <v>236</v>
      </c>
      <c r="J486" t="s">
        <v>237</v>
      </c>
      <c r="K486" t="s">
        <v>82</v>
      </c>
      <c r="L486" t="s">
        <v>238</v>
      </c>
      <c r="M486">
        <v>3</v>
      </c>
      <c r="N486" s="2">
        <v>899</v>
      </c>
      <c r="O486" s="3">
        <v>0.15</v>
      </c>
      <c r="P486" s="2">
        <v>1440</v>
      </c>
      <c r="Q486" t="s">
        <v>156</v>
      </c>
      <c r="R486" t="s">
        <v>33</v>
      </c>
      <c r="S486" t="s">
        <v>34</v>
      </c>
      <c r="T486" s="4">
        <v>5</v>
      </c>
      <c r="U486" s="11">
        <f t="shared" si="7"/>
        <v>2697</v>
      </c>
      <c r="V486" s="11">
        <f>tbl_EcommerceSales[[#This Row],[Gross_Sales]]*tbl_EcommerceSales[[#This Row],[Discount]]</f>
        <v>404.55</v>
      </c>
      <c r="W486" s="11">
        <f>tbl_EcommerceSales[[#This Row],[Gross_Sales]]-tbl_EcommerceSales[[#This Row],[Discount_Amount]]</f>
        <v>2292.4499999999998</v>
      </c>
      <c r="X486" s="11">
        <f>tbl_EcommerceSales[[#This Row],[Quantity]] * _xlfn.XLOOKUP(tbl_EcommerceSales[[#This Row],[Product_ID]], Product_Master!A:A, Product_Master!F:F)</f>
        <v>1440</v>
      </c>
      <c r="Y486" s="11">
        <f>tbl_EcommerceSales[[#This Row],[Net_Revenue]]-tbl_EcommerceSales[[#This Row],[Total_Cost]]</f>
        <v>852.44999999999982</v>
      </c>
      <c r="Z486" s="9">
        <f>IFERROR(#REF!/tbl_EcommerceSales[[#This Row],[Total_Cost]], 0)</f>
        <v>0</v>
      </c>
      <c r="AA486" t="str">
        <f>TEXT(tbl_EcommerceSales[[#This Row],[Order_Date]],"mmm")</f>
        <v>Feb</v>
      </c>
      <c r="AB486">
        <f>YEAR(tbl_EcommerceSales[[#This Row],[Order_Date]])</f>
        <v>2025</v>
      </c>
      <c r="AC486" t="str">
        <f>IF(tbl_EcommerceSales[[#This Row],[Age]]&lt;18,"Under 18",IF(tbl_EcommerceSales[[#This Row],[Age]]&lt;=25,"18-25",IF(tbl_EcommerceSales[[#This Row],[Age]]&lt;=35,"26-35",IF(tbl_EcommerceSales[[#This Row],[Age]]&lt;=45,"36-45",IF(tbl_EcommerceSales[[#This Row],[Age]]&lt;=55,"46-55","56+")))))</f>
        <v>26-35</v>
      </c>
    </row>
    <row r="487" spans="1:29" x14ac:dyDescent="0.35">
      <c r="A487" t="s">
        <v>1102</v>
      </c>
      <c r="B487" s="7">
        <v>45712</v>
      </c>
      <c r="C487" t="s">
        <v>1103</v>
      </c>
      <c r="D487" t="s">
        <v>151</v>
      </c>
      <c r="E487" t="s">
        <v>48</v>
      </c>
      <c r="F487">
        <v>26</v>
      </c>
      <c r="G487" t="s">
        <v>136</v>
      </c>
      <c r="H487" t="s">
        <v>88</v>
      </c>
      <c r="I487" t="s">
        <v>28</v>
      </c>
      <c r="J487" t="s">
        <v>29</v>
      </c>
      <c r="K487" t="s">
        <v>30</v>
      </c>
      <c r="L487" t="s">
        <v>31</v>
      </c>
      <c r="M487">
        <v>1</v>
      </c>
      <c r="N487" s="2">
        <v>5999</v>
      </c>
      <c r="O487" s="3">
        <v>0.2</v>
      </c>
      <c r="P487" s="2">
        <v>3900</v>
      </c>
      <c r="Q487" t="s">
        <v>156</v>
      </c>
      <c r="R487" t="s">
        <v>33</v>
      </c>
      <c r="S487" t="s">
        <v>57</v>
      </c>
      <c r="T487" s="4">
        <v>1</v>
      </c>
      <c r="U487" s="11">
        <f t="shared" si="7"/>
        <v>5999</v>
      </c>
      <c r="V487" s="11">
        <f>tbl_EcommerceSales[[#This Row],[Gross_Sales]]*tbl_EcommerceSales[[#This Row],[Discount]]</f>
        <v>1199.8</v>
      </c>
      <c r="W487" s="11">
        <f>tbl_EcommerceSales[[#This Row],[Gross_Sales]]-tbl_EcommerceSales[[#This Row],[Discount_Amount]]</f>
        <v>4799.2</v>
      </c>
      <c r="X487" s="11">
        <f>tbl_EcommerceSales[[#This Row],[Quantity]] * _xlfn.XLOOKUP(tbl_EcommerceSales[[#This Row],[Product_ID]], Product_Master!A:A, Product_Master!F:F)</f>
        <v>3900</v>
      </c>
      <c r="Y487" s="11">
        <f>tbl_EcommerceSales[[#This Row],[Net_Revenue]]-tbl_EcommerceSales[[#This Row],[Total_Cost]]</f>
        <v>899.19999999999982</v>
      </c>
      <c r="Z487" s="9">
        <f>IFERROR(#REF!/tbl_EcommerceSales[[#This Row],[Total_Cost]], 0)</f>
        <v>0</v>
      </c>
      <c r="AA487" t="str">
        <f>TEXT(tbl_EcommerceSales[[#This Row],[Order_Date]],"mmm")</f>
        <v>Feb</v>
      </c>
      <c r="AB487">
        <f>YEAR(tbl_EcommerceSales[[#This Row],[Order_Date]])</f>
        <v>2025</v>
      </c>
      <c r="AC487" t="str">
        <f>IF(tbl_EcommerceSales[[#This Row],[Age]]&lt;18,"Under 18",IF(tbl_EcommerceSales[[#This Row],[Age]]&lt;=25,"18-25",IF(tbl_EcommerceSales[[#This Row],[Age]]&lt;=35,"26-35",IF(tbl_EcommerceSales[[#This Row],[Age]]&lt;=45,"36-45",IF(tbl_EcommerceSales[[#This Row],[Age]]&lt;=55,"46-55","56+")))))</f>
        <v>26-35</v>
      </c>
    </row>
    <row r="488" spans="1:29" x14ac:dyDescent="0.35">
      <c r="A488" t="s">
        <v>1104</v>
      </c>
      <c r="B488" s="7">
        <v>45712</v>
      </c>
      <c r="C488" t="s">
        <v>1105</v>
      </c>
      <c r="D488" t="s">
        <v>189</v>
      </c>
      <c r="E488" t="s">
        <v>25</v>
      </c>
      <c r="F488">
        <v>44</v>
      </c>
      <c r="G488" t="s">
        <v>211</v>
      </c>
      <c r="H488" t="s">
        <v>72</v>
      </c>
      <c r="I488" t="s">
        <v>111</v>
      </c>
      <c r="J488" t="s">
        <v>112</v>
      </c>
      <c r="K488" t="s">
        <v>55</v>
      </c>
      <c r="L488" t="s">
        <v>113</v>
      </c>
      <c r="M488">
        <v>2</v>
      </c>
      <c r="N488" s="2">
        <v>1799</v>
      </c>
      <c r="O488" s="3">
        <v>0.1</v>
      </c>
      <c r="P488" s="2">
        <v>1900</v>
      </c>
      <c r="Q488" t="s">
        <v>123</v>
      </c>
      <c r="R488" t="s">
        <v>33</v>
      </c>
      <c r="S488" t="s">
        <v>34</v>
      </c>
      <c r="T488" s="4">
        <v>4</v>
      </c>
      <c r="U488" s="11">
        <f t="shared" si="7"/>
        <v>3598</v>
      </c>
      <c r="V488" s="11">
        <f>tbl_EcommerceSales[[#This Row],[Gross_Sales]]*tbl_EcommerceSales[[#This Row],[Discount]]</f>
        <v>359.8</v>
      </c>
      <c r="W488" s="11">
        <f>tbl_EcommerceSales[[#This Row],[Gross_Sales]]-tbl_EcommerceSales[[#This Row],[Discount_Amount]]</f>
        <v>3238.2</v>
      </c>
      <c r="X488" s="11">
        <f>tbl_EcommerceSales[[#This Row],[Quantity]] * _xlfn.XLOOKUP(tbl_EcommerceSales[[#This Row],[Product_ID]], Product_Master!A:A, Product_Master!F:F)</f>
        <v>1900</v>
      </c>
      <c r="Y488" s="11">
        <f>tbl_EcommerceSales[[#This Row],[Net_Revenue]]-tbl_EcommerceSales[[#This Row],[Total_Cost]]</f>
        <v>1338.1999999999998</v>
      </c>
      <c r="Z488" s="9">
        <f>IFERROR(#REF!/tbl_EcommerceSales[[#This Row],[Total_Cost]], 0)</f>
        <v>0</v>
      </c>
      <c r="AA488" t="str">
        <f>TEXT(tbl_EcommerceSales[[#This Row],[Order_Date]],"mmm")</f>
        <v>Feb</v>
      </c>
      <c r="AB488">
        <f>YEAR(tbl_EcommerceSales[[#This Row],[Order_Date]])</f>
        <v>2025</v>
      </c>
      <c r="AC488" t="str">
        <f>IF(tbl_EcommerceSales[[#This Row],[Age]]&lt;18,"Under 18",IF(tbl_EcommerceSales[[#This Row],[Age]]&lt;=25,"18-25",IF(tbl_EcommerceSales[[#This Row],[Age]]&lt;=35,"26-35",IF(tbl_EcommerceSales[[#This Row],[Age]]&lt;=45,"36-45",IF(tbl_EcommerceSales[[#This Row],[Age]]&lt;=55,"46-55","56+")))))</f>
        <v>36-45</v>
      </c>
    </row>
    <row r="489" spans="1:29" x14ac:dyDescent="0.35">
      <c r="A489" t="s">
        <v>1106</v>
      </c>
      <c r="B489" s="7">
        <v>45712</v>
      </c>
      <c r="C489" t="s">
        <v>1107</v>
      </c>
      <c r="D489" t="s">
        <v>116</v>
      </c>
      <c r="E489" t="s">
        <v>48</v>
      </c>
      <c r="F489">
        <v>36</v>
      </c>
      <c r="G489" t="s">
        <v>289</v>
      </c>
      <c r="H489" t="s">
        <v>88</v>
      </c>
      <c r="I489" t="s">
        <v>73</v>
      </c>
      <c r="J489" t="s">
        <v>74</v>
      </c>
      <c r="K489" t="s">
        <v>55</v>
      </c>
      <c r="L489" t="s">
        <v>75</v>
      </c>
      <c r="M489">
        <v>1</v>
      </c>
      <c r="N489" s="2">
        <v>2899</v>
      </c>
      <c r="O489" s="3">
        <v>0.15</v>
      </c>
      <c r="P489" s="2">
        <v>1700</v>
      </c>
      <c r="Q489" t="s">
        <v>123</v>
      </c>
      <c r="R489" t="s">
        <v>33</v>
      </c>
      <c r="S489" t="s">
        <v>57</v>
      </c>
      <c r="T489" s="4">
        <v>5</v>
      </c>
      <c r="U489" s="11">
        <f t="shared" si="7"/>
        <v>2899</v>
      </c>
      <c r="V489" s="11">
        <f>tbl_EcommerceSales[[#This Row],[Gross_Sales]]*tbl_EcommerceSales[[#This Row],[Discount]]</f>
        <v>434.84999999999997</v>
      </c>
      <c r="W489" s="11">
        <f>tbl_EcommerceSales[[#This Row],[Gross_Sales]]-tbl_EcommerceSales[[#This Row],[Discount_Amount]]</f>
        <v>2464.15</v>
      </c>
      <c r="X489" s="11">
        <f>tbl_EcommerceSales[[#This Row],[Quantity]] * _xlfn.XLOOKUP(tbl_EcommerceSales[[#This Row],[Product_ID]], Product_Master!A:A, Product_Master!F:F)</f>
        <v>1700</v>
      </c>
      <c r="Y489" s="11">
        <f>tbl_EcommerceSales[[#This Row],[Net_Revenue]]-tbl_EcommerceSales[[#This Row],[Total_Cost]]</f>
        <v>764.15000000000009</v>
      </c>
      <c r="Z489" s="9">
        <f>IFERROR(#REF!/tbl_EcommerceSales[[#This Row],[Total_Cost]], 0)</f>
        <v>0</v>
      </c>
      <c r="AA489" t="str">
        <f>TEXT(tbl_EcommerceSales[[#This Row],[Order_Date]],"mmm")</f>
        <v>Feb</v>
      </c>
      <c r="AB489">
        <f>YEAR(tbl_EcommerceSales[[#This Row],[Order_Date]])</f>
        <v>2025</v>
      </c>
      <c r="AC489" t="str">
        <f>IF(tbl_EcommerceSales[[#This Row],[Age]]&lt;18,"Under 18",IF(tbl_EcommerceSales[[#This Row],[Age]]&lt;=25,"18-25",IF(tbl_EcommerceSales[[#This Row],[Age]]&lt;=35,"26-35",IF(tbl_EcommerceSales[[#This Row],[Age]]&lt;=45,"36-45",IF(tbl_EcommerceSales[[#This Row],[Age]]&lt;=55,"46-55","56+")))))</f>
        <v>36-45</v>
      </c>
    </row>
    <row r="490" spans="1:29" x14ac:dyDescent="0.35">
      <c r="A490" t="s">
        <v>1108</v>
      </c>
      <c r="B490" s="7">
        <v>45713</v>
      </c>
      <c r="C490" t="s">
        <v>1109</v>
      </c>
      <c r="D490" t="s">
        <v>181</v>
      </c>
      <c r="E490" t="s">
        <v>48</v>
      </c>
      <c r="F490">
        <v>32</v>
      </c>
      <c r="G490" t="s">
        <v>122</v>
      </c>
      <c r="H490" t="s">
        <v>72</v>
      </c>
      <c r="I490" t="s">
        <v>80</v>
      </c>
      <c r="J490" t="s">
        <v>81</v>
      </c>
      <c r="K490" t="s">
        <v>82</v>
      </c>
      <c r="L490" t="s">
        <v>83</v>
      </c>
      <c r="M490">
        <v>4</v>
      </c>
      <c r="N490" s="2">
        <v>2499</v>
      </c>
      <c r="O490" s="3">
        <v>0.2</v>
      </c>
      <c r="P490" s="2">
        <v>6200</v>
      </c>
      <c r="Q490" t="s">
        <v>319</v>
      </c>
      <c r="R490" t="s">
        <v>33</v>
      </c>
      <c r="S490" t="s">
        <v>57</v>
      </c>
      <c r="T490" s="4">
        <v>4</v>
      </c>
      <c r="U490" s="11">
        <f t="shared" si="7"/>
        <v>9996</v>
      </c>
      <c r="V490" s="11">
        <f>tbl_EcommerceSales[[#This Row],[Gross_Sales]]*tbl_EcommerceSales[[#This Row],[Discount]]</f>
        <v>1999.2</v>
      </c>
      <c r="W490" s="11">
        <f>tbl_EcommerceSales[[#This Row],[Gross_Sales]]-tbl_EcommerceSales[[#This Row],[Discount_Amount]]</f>
        <v>7996.8</v>
      </c>
      <c r="X490" s="11">
        <f>tbl_EcommerceSales[[#This Row],[Quantity]] * _xlfn.XLOOKUP(tbl_EcommerceSales[[#This Row],[Product_ID]], Product_Master!A:A, Product_Master!F:F)</f>
        <v>6200</v>
      </c>
      <c r="Y490" s="11">
        <f>tbl_EcommerceSales[[#This Row],[Net_Revenue]]-tbl_EcommerceSales[[#This Row],[Total_Cost]]</f>
        <v>1796.8000000000002</v>
      </c>
      <c r="Z490" s="9">
        <f>IFERROR(#REF!/tbl_EcommerceSales[[#This Row],[Total_Cost]], 0)</f>
        <v>0</v>
      </c>
      <c r="AA490" t="str">
        <f>TEXT(tbl_EcommerceSales[[#This Row],[Order_Date]],"mmm")</f>
        <v>Feb</v>
      </c>
      <c r="AB490">
        <f>YEAR(tbl_EcommerceSales[[#This Row],[Order_Date]])</f>
        <v>2025</v>
      </c>
      <c r="AC490" t="str">
        <f>IF(tbl_EcommerceSales[[#This Row],[Age]]&lt;18,"Under 18",IF(tbl_EcommerceSales[[#This Row],[Age]]&lt;=25,"18-25",IF(tbl_EcommerceSales[[#This Row],[Age]]&lt;=35,"26-35",IF(tbl_EcommerceSales[[#This Row],[Age]]&lt;=45,"36-45",IF(tbl_EcommerceSales[[#This Row],[Age]]&lt;=55,"46-55","56+")))))</f>
        <v>26-35</v>
      </c>
    </row>
    <row r="491" spans="1:29" x14ac:dyDescent="0.35">
      <c r="A491" t="s">
        <v>1110</v>
      </c>
      <c r="B491" s="7">
        <v>45713</v>
      </c>
      <c r="C491" t="s">
        <v>1111</v>
      </c>
      <c r="D491" t="s">
        <v>106</v>
      </c>
      <c r="E491" t="s">
        <v>25</v>
      </c>
      <c r="F491">
        <v>44</v>
      </c>
      <c r="G491" t="s">
        <v>152</v>
      </c>
      <c r="H491" t="s">
        <v>72</v>
      </c>
      <c r="I491" t="s">
        <v>73</v>
      </c>
      <c r="J491" t="s">
        <v>74</v>
      </c>
      <c r="K491" t="s">
        <v>55</v>
      </c>
      <c r="L491" t="s">
        <v>75</v>
      </c>
      <c r="M491">
        <v>2</v>
      </c>
      <c r="N491" s="2">
        <v>2899</v>
      </c>
      <c r="O491" s="3">
        <v>0.1</v>
      </c>
      <c r="P491" s="2">
        <v>3400</v>
      </c>
      <c r="Q491" t="s">
        <v>44</v>
      </c>
      <c r="R491" t="s">
        <v>33</v>
      </c>
      <c r="S491" t="s">
        <v>57</v>
      </c>
      <c r="T491" s="4">
        <v>2</v>
      </c>
      <c r="U491" s="11">
        <f t="shared" si="7"/>
        <v>5798</v>
      </c>
      <c r="V491" s="11">
        <f>tbl_EcommerceSales[[#This Row],[Gross_Sales]]*tbl_EcommerceSales[[#This Row],[Discount]]</f>
        <v>579.80000000000007</v>
      </c>
      <c r="W491" s="11">
        <f>tbl_EcommerceSales[[#This Row],[Gross_Sales]]-tbl_EcommerceSales[[#This Row],[Discount_Amount]]</f>
        <v>5218.2</v>
      </c>
      <c r="X491" s="11">
        <f>tbl_EcommerceSales[[#This Row],[Quantity]] * _xlfn.XLOOKUP(tbl_EcommerceSales[[#This Row],[Product_ID]], Product_Master!A:A, Product_Master!F:F)</f>
        <v>3400</v>
      </c>
      <c r="Y491" s="11">
        <f>tbl_EcommerceSales[[#This Row],[Net_Revenue]]-tbl_EcommerceSales[[#This Row],[Total_Cost]]</f>
        <v>1818.1999999999998</v>
      </c>
      <c r="Z491" s="9">
        <f>IFERROR(#REF!/tbl_EcommerceSales[[#This Row],[Total_Cost]], 0)</f>
        <v>0</v>
      </c>
      <c r="AA491" t="str">
        <f>TEXT(tbl_EcommerceSales[[#This Row],[Order_Date]],"mmm")</f>
        <v>Feb</v>
      </c>
      <c r="AB491">
        <f>YEAR(tbl_EcommerceSales[[#This Row],[Order_Date]])</f>
        <v>2025</v>
      </c>
      <c r="AC491" t="str">
        <f>IF(tbl_EcommerceSales[[#This Row],[Age]]&lt;18,"Under 18",IF(tbl_EcommerceSales[[#This Row],[Age]]&lt;=25,"18-25",IF(tbl_EcommerceSales[[#This Row],[Age]]&lt;=35,"26-35",IF(tbl_EcommerceSales[[#This Row],[Age]]&lt;=45,"36-45",IF(tbl_EcommerceSales[[#This Row],[Age]]&lt;=55,"46-55","56+")))))</f>
        <v>36-45</v>
      </c>
    </row>
    <row r="492" spans="1:29" x14ac:dyDescent="0.35">
      <c r="A492" t="s">
        <v>1112</v>
      </c>
      <c r="B492" s="7">
        <v>45713</v>
      </c>
      <c r="C492" t="s">
        <v>982</v>
      </c>
      <c r="D492" t="s">
        <v>232</v>
      </c>
      <c r="E492" t="s">
        <v>48</v>
      </c>
      <c r="F492">
        <v>23</v>
      </c>
      <c r="G492" t="s">
        <v>155</v>
      </c>
      <c r="H492" t="s">
        <v>88</v>
      </c>
      <c r="I492" t="s">
        <v>126</v>
      </c>
      <c r="J492" t="s">
        <v>127</v>
      </c>
      <c r="K492" t="s">
        <v>82</v>
      </c>
      <c r="L492" t="s">
        <v>83</v>
      </c>
      <c r="M492">
        <v>3</v>
      </c>
      <c r="N492" s="2">
        <v>1899</v>
      </c>
      <c r="O492" s="3">
        <v>0.05</v>
      </c>
      <c r="P492" s="2">
        <v>3360</v>
      </c>
      <c r="Q492" t="s">
        <v>156</v>
      </c>
      <c r="R492" t="s">
        <v>33</v>
      </c>
      <c r="S492" t="s">
        <v>34</v>
      </c>
      <c r="T492" s="4">
        <v>5</v>
      </c>
      <c r="U492" s="11">
        <f t="shared" si="7"/>
        <v>5697</v>
      </c>
      <c r="V492" s="11">
        <f>tbl_EcommerceSales[[#This Row],[Gross_Sales]]*tbl_EcommerceSales[[#This Row],[Discount]]</f>
        <v>284.85000000000002</v>
      </c>
      <c r="W492" s="11">
        <f>tbl_EcommerceSales[[#This Row],[Gross_Sales]]-tbl_EcommerceSales[[#This Row],[Discount_Amount]]</f>
        <v>5412.15</v>
      </c>
      <c r="X492" s="11">
        <f>tbl_EcommerceSales[[#This Row],[Quantity]] * _xlfn.XLOOKUP(tbl_EcommerceSales[[#This Row],[Product_ID]], Product_Master!A:A, Product_Master!F:F)</f>
        <v>3360</v>
      </c>
      <c r="Y492" s="11">
        <f>tbl_EcommerceSales[[#This Row],[Net_Revenue]]-tbl_EcommerceSales[[#This Row],[Total_Cost]]</f>
        <v>2052.1499999999996</v>
      </c>
      <c r="Z492" s="9">
        <f>IFERROR(#REF!/tbl_EcommerceSales[[#This Row],[Total_Cost]], 0)</f>
        <v>0</v>
      </c>
      <c r="AA492" t="str">
        <f>TEXT(tbl_EcommerceSales[[#This Row],[Order_Date]],"mmm")</f>
        <v>Feb</v>
      </c>
      <c r="AB492">
        <f>YEAR(tbl_EcommerceSales[[#This Row],[Order_Date]])</f>
        <v>2025</v>
      </c>
      <c r="AC492" t="str">
        <f>IF(tbl_EcommerceSales[[#This Row],[Age]]&lt;18,"Under 18",IF(tbl_EcommerceSales[[#This Row],[Age]]&lt;=25,"18-25",IF(tbl_EcommerceSales[[#This Row],[Age]]&lt;=35,"26-35",IF(tbl_EcommerceSales[[#This Row],[Age]]&lt;=45,"36-45",IF(tbl_EcommerceSales[[#This Row],[Age]]&lt;=55,"46-55","56+")))))</f>
        <v>18-25</v>
      </c>
    </row>
    <row r="493" spans="1:29" x14ac:dyDescent="0.35">
      <c r="A493" t="s">
        <v>1113</v>
      </c>
      <c r="B493" s="7">
        <v>45713</v>
      </c>
      <c r="C493" t="s">
        <v>748</v>
      </c>
      <c r="D493" t="s">
        <v>130</v>
      </c>
      <c r="E493" t="s">
        <v>48</v>
      </c>
      <c r="F493">
        <v>24</v>
      </c>
      <c r="G493" t="s">
        <v>289</v>
      </c>
      <c r="H493" t="s">
        <v>88</v>
      </c>
      <c r="I493" t="s">
        <v>117</v>
      </c>
      <c r="J493" t="s">
        <v>118</v>
      </c>
      <c r="K493" t="s">
        <v>82</v>
      </c>
      <c r="L493" t="s">
        <v>119</v>
      </c>
      <c r="M493">
        <v>1</v>
      </c>
      <c r="N493" s="2">
        <v>3299</v>
      </c>
      <c r="O493" s="3">
        <v>0.05</v>
      </c>
      <c r="P493" s="2">
        <v>2100</v>
      </c>
      <c r="Q493" t="s">
        <v>76</v>
      </c>
      <c r="R493" t="s">
        <v>33</v>
      </c>
      <c r="S493" t="s">
        <v>34</v>
      </c>
      <c r="T493" s="4">
        <v>5</v>
      </c>
      <c r="U493" s="11">
        <f t="shared" si="7"/>
        <v>3299</v>
      </c>
      <c r="V493" s="11">
        <f>tbl_EcommerceSales[[#This Row],[Gross_Sales]]*tbl_EcommerceSales[[#This Row],[Discount]]</f>
        <v>164.95000000000002</v>
      </c>
      <c r="W493" s="11">
        <f>tbl_EcommerceSales[[#This Row],[Gross_Sales]]-tbl_EcommerceSales[[#This Row],[Discount_Amount]]</f>
        <v>3134.05</v>
      </c>
      <c r="X493" s="11">
        <f>tbl_EcommerceSales[[#This Row],[Quantity]] * _xlfn.XLOOKUP(tbl_EcommerceSales[[#This Row],[Product_ID]], Product_Master!A:A, Product_Master!F:F)</f>
        <v>2100</v>
      </c>
      <c r="Y493" s="11">
        <f>tbl_EcommerceSales[[#This Row],[Net_Revenue]]-tbl_EcommerceSales[[#This Row],[Total_Cost]]</f>
        <v>1034.0500000000002</v>
      </c>
      <c r="Z493" s="9">
        <f>IFERROR(#REF!/tbl_EcommerceSales[[#This Row],[Total_Cost]], 0)</f>
        <v>0</v>
      </c>
      <c r="AA493" t="str">
        <f>TEXT(tbl_EcommerceSales[[#This Row],[Order_Date]],"mmm")</f>
        <v>Feb</v>
      </c>
      <c r="AB493">
        <f>YEAR(tbl_EcommerceSales[[#This Row],[Order_Date]])</f>
        <v>2025</v>
      </c>
      <c r="AC493" t="str">
        <f>IF(tbl_EcommerceSales[[#This Row],[Age]]&lt;18,"Under 18",IF(tbl_EcommerceSales[[#This Row],[Age]]&lt;=25,"18-25",IF(tbl_EcommerceSales[[#This Row],[Age]]&lt;=35,"26-35",IF(tbl_EcommerceSales[[#This Row],[Age]]&lt;=45,"36-45",IF(tbl_EcommerceSales[[#This Row],[Age]]&lt;=55,"46-55","56+")))))</f>
        <v>18-25</v>
      </c>
    </row>
    <row r="494" spans="1:29" x14ac:dyDescent="0.35">
      <c r="A494" t="s">
        <v>1114</v>
      </c>
      <c r="B494" s="7">
        <v>45713</v>
      </c>
      <c r="C494" t="s">
        <v>1115</v>
      </c>
      <c r="D494" t="s">
        <v>305</v>
      </c>
      <c r="E494" t="s">
        <v>25</v>
      </c>
      <c r="F494">
        <v>33</v>
      </c>
      <c r="G494" t="s">
        <v>136</v>
      </c>
      <c r="H494" t="s">
        <v>88</v>
      </c>
      <c r="I494" t="s">
        <v>221</v>
      </c>
      <c r="J494" t="s">
        <v>222</v>
      </c>
      <c r="K494" t="s">
        <v>177</v>
      </c>
      <c r="L494" t="s">
        <v>208</v>
      </c>
      <c r="M494">
        <v>1</v>
      </c>
      <c r="N494" s="2">
        <v>1499</v>
      </c>
      <c r="O494" s="3">
        <v>0.1</v>
      </c>
      <c r="P494" s="2">
        <v>800</v>
      </c>
      <c r="Q494" t="s">
        <v>44</v>
      </c>
      <c r="R494" t="s">
        <v>33</v>
      </c>
      <c r="S494" t="s">
        <v>57</v>
      </c>
      <c r="T494" s="4">
        <v>4</v>
      </c>
      <c r="U494" s="11">
        <f t="shared" si="7"/>
        <v>1499</v>
      </c>
      <c r="V494" s="11">
        <f>tbl_EcommerceSales[[#This Row],[Gross_Sales]]*tbl_EcommerceSales[[#This Row],[Discount]]</f>
        <v>149.9</v>
      </c>
      <c r="W494" s="11">
        <f>tbl_EcommerceSales[[#This Row],[Gross_Sales]]-tbl_EcommerceSales[[#This Row],[Discount_Amount]]</f>
        <v>1349.1</v>
      </c>
      <c r="X494" s="11">
        <f>tbl_EcommerceSales[[#This Row],[Quantity]] * _xlfn.XLOOKUP(tbl_EcommerceSales[[#This Row],[Product_ID]], Product_Master!A:A, Product_Master!F:F)</f>
        <v>800</v>
      </c>
      <c r="Y494" s="11">
        <f>tbl_EcommerceSales[[#This Row],[Net_Revenue]]-tbl_EcommerceSales[[#This Row],[Total_Cost]]</f>
        <v>549.09999999999991</v>
      </c>
      <c r="Z494" s="9">
        <f>IFERROR(#REF!/tbl_EcommerceSales[[#This Row],[Total_Cost]], 0)</f>
        <v>0</v>
      </c>
      <c r="AA494" t="str">
        <f>TEXT(tbl_EcommerceSales[[#This Row],[Order_Date]],"mmm")</f>
        <v>Feb</v>
      </c>
      <c r="AB494">
        <f>YEAR(tbl_EcommerceSales[[#This Row],[Order_Date]])</f>
        <v>2025</v>
      </c>
      <c r="AC494" t="str">
        <f>IF(tbl_EcommerceSales[[#This Row],[Age]]&lt;18,"Under 18",IF(tbl_EcommerceSales[[#This Row],[Age]]&lt;=25,"18-25",IF(tbl_EcommerceSales[[#This Row],[Age]]&lt;=35,"26-35",IF(tbl_EcommerceSales[[#This Row],[Age]]&lt;=45,"36-45",IF(tbl_EcommerceSales[[#This Row],[Age]]&lt;=55,"46-55","56+")))))</f>
        <v>26-35</v>
      </c>
    </row>
    <row r="495" spans="1:29" x14ac:dyDescent="0.35">
      <c r="A495" t="s">
        <v>1116</v>
      </c>
      <c r="B495" s="7">
        <v>45713</v>
      </c>
      <c r="C495" t="s">
        <v>1117</v>
      </c>
      <c r="D495" t="s">
        <v>342</v>
      </c>
      <c r="E495" t="s">
        <v>48</v>
      </c>
      <c r="F495">
        <v>40</v>
      </c>
      <c r="G495" t="s">
        <v>96</v>
      </c>
      <c r="H495" t="s">
        <v>39</v>
      </c>
      <c r="I495" t="s">
        <v>117</v>
      </c>
      <c r="J495" t="s">
        <v>118</v>
      </c>
      <c r="K495" t="s">
        <v>82</v>
      </c>
      <c r="L495" t="s">
        <v>119</v>
      </c>
      <c r="M495">
        <v>1</v>
      </c>
      <c r="N495" s="2">
        <v>3299</v>
      </c>
      <c r="O495" s="3">
        <v>0.1</v>
      </c>
      <c r="P495" s="2">
        <v>2100</v>
      </c>
      <c r="Q495" t="s">
        <v>44</v>
      </c>
      <c r="R495" t="s">
        <v>33</v>
      </c>
      <c r="S495" t="s">
        <v>34</v>
      </c>
      <c r="T495" s="4">
        <v>5</v>
      </c>
      <c r="U495" s="11">
        <f t="shared" si="7"/>
        <v>3299</v>
      </c>
      <c r="V495" s="11">
        <f>tbl_EcommerceSales[[#This Row],[Gross_Sales]]*tbl_EcommerceSales[[#This Row],[Discount]]</f>
        <v>329.90000000000003</v>
      </c>
      <c r="W495" s="11">
        <f>tbl_EcommerceSales[[#This Row],[Gross_Sales]]-tbl_EcommerceSales[[#This Row],[Discount_Amount]]</f>
        <v>2969.1</v>
      </c>
      <c r="X495" s="11">
        <f>tbl_EcommerceSales[[#This Row],[Quantity]] * _xlfn.XLOOKUP(tbl_EcommerceSales[[#This Row],[Product_ID]], Product_Master!A:A, Product_Master!F:F)</f>
        <v>2100</v>
      </c>
      <c r="Y495" s="11">
        <f>tbl_EcommerceSales[[#This Row],[Net_Revenue]]-tbl_EcommerceSales[[#This Row],[Total_Cost]]</f>
        <v>869.09999999999991</v>
      </c>
      <c r="Z495" s="9">
        <f>IFERROR(#REF!/tbl_EcommerceSales[[#This Row],[Total_Cost]], 0)</f>
        <v>0</v>
      </c>
      <c r="AA495" t="str">
        <f>TEXT(tbl_EcommerceSales[[#This Row],[Order_Date]],"mmm")</f>
        <v>Feb</v>
      </c>
      <c r="AB495">
        <f>YEAR(tbl_EcommerceSales[[#This Row],[Order_Date]])</f>
        <v>2025</v>
      </c>
      <c r="AC495" t="str">
        <f>IF(tbl_EcommerceSales[[#This Row],[Age]]&lt;18,"Under 18",IF(tbl_EcommerceSales[[#This Row],[Age]]&lt;=25,"18-25",IF(tbl_EcommerceSales[[#This Row],[Age]]&lt;=35,"26-35",IF(tbl_EcommerceSales[[#This Row],[Age]]&lt;=45,"36-45",IF(tbl_EcommerceSales[[#This Row],[Age]]&lt;=55,"46-55","56+")))))</f>
        <v>36-45</v>
      </c>
    </row>
    <row r="496" spans="1:29" x14ac:dyDescent="0.35">
      <c r="A496" t="s">
        <v>1118</v>
      </c>
      <c r="B496" s="7">
        <v>45713</v>
      </c>
      <c r="C496" t="s">
        <v>1119</v>
      </c>
      <c r="D496" t="s">
        <v>305</v>
      </c>
      <c r="E496" t="s">
        <v>48</v>
      </c>
      <c r="F496">
        <v>18</v>
      </c>
      <c r="G496" t="s">
        <v>107</v>
      </c>
      <c r="H496" t="s">
        <v>39</v>
      </c>
      <c r="I496" t="s">
        <v>200</v>
      </c>
      <c r="J496" t="s">
        <v>201</v>
      </c>
      <c r="K496" t="s">
        <v>91</v>
      </c>
      <c r="L496" t="s">
        <v>202</v>
      </c>
      <c r="M496">
        <v>5</v>
      </c>
      <c r="N496" s="2">
        <v>899</v>
      </c>
      <c r="O496" s="3">
        <v>0.2</v>
      </c>
      <c r="P496" s="2">
        <v>2100</v>
      </c>
      <c r="Q496" t="s">
        <v>123</v>
      </c>
      <c r="R496" t="s">
        <v>33</v>
      </c>
      <c r="S496" t="s">
        <v>34</v>
      </c>
      <c r="T496" s="4">
        <v>5</v>
      </c>
      <c r="U496" s="11">
        <f t="shared" si="7"/>
        <v>4495</v>
      </c>
      <c r="V496" s="11">
        <f>tbl_EcommerceSales[[#This Row],[Gross_Sales]]*tbl_EcommerceSales[[#This Row],[Discount]]</f>
        <v>899</v>
      </c>
      <c r="W496" s="11">
        <f>tbl_EcommerceSales[[#This Row],[Gross_Sales]]-tbl_EcommerceSales[[#This Row],[Discount_Amount]]</f>
        <v>3596</v>
      </c>
      <c r="X496" s="11">
        <f>tbl_EcommerceSales[[#This Row],[Quantity]] * _xlfn.XLOOKUP(tbl_EcommerceSales[[#This Row],[Product_ID]], Product_Master!A:A, Product_Master!F:F)</f>
        <v>2100</v>
      </c>
      <c r="Y496" s="11">
        <f>tbl_EcommerceSales[[#This Row],[Net_Revenue]]-tbl_EcommerceSales[[#This Row],[Total_Cost]]</f>
        <v>1496</v>
      </c>
      <c r="Z496" s="9">
        <f>IFERROR(#REF!/tbl_EcommerceSales[[#This Row],[Total_Cost]], 0)</f>
        <v>0</v>
      </c>
      <c r="AA496" t="str">
        <f>TEXT(tbl_EcommerceSales[[#This Row],[Order_Date]],"mmm")</f>
        <v>Feb</v>
      </c>
      <c r="AB496">
        <f>YEAR(tbl_EcommerceSales[[#This Row],[Order_Date]])</f>
        <v>2025</v>
      </c>
      <c r="AC496" t="str">
        <f>IF(tbl_EcommerceSales[[#This Row],[Age]]&lt;18,"Under 18",IF(tbl_EcommerceSales[[#This Row],[Age]]&lt;=25,"18-25",IF(tbl_EcommerceSales[[#This Row],[Age]]&lt;=35,"26-35",IF(tbl_EcommerceSales[[#This Row],[Age]]&lt;=45,"36-45",IF(tbl_EcommerceSales[[#This Row],[Age]]&lt;=55,"46-55","56+")))))</f>
        <v>18-25</v>
      </c>
    </row>
    <row r="497" spans="1:29" x14ac:dyDescent="0.35">
      <c r="A497" t="s">
        <v>1120</v>
      </c>
      <c r="B497" s="7">
        <v>45713</v>
      </c>
      <c r="C497" t="s">
        <v>1121</v>
      </c>
      <c r="D497" t="s">
        <v>66</v>
      </c>
      <c r="E497" t="s">
        <v>48</v>
      </c>
      <c r="F497">
        <v>39</v>
      </c>
      <c r="G497" t="s">
        <v>61</v>
      </c>
      <c r="H497" t="s">
        <v>27</v>
      </c>
      <c r="I497" t="s">
        <v>62</v>
      </c>
      <c r="J497" t="s">
        <v>63</v>
      </c>
      <c r="K497" t="s">
        <v>42</v>
      </c>
      <c r="L497" t="s">
        <v>43</v>
      </c>
      <c r="M497">
        <v>1</v>
      </c>
      <c r="N497" s="2">
        <v>499</v>
      </c>
      <c r="O497" s="3">
        <v>0</v>
      </c>
      <c r="P497" s="2">
        <v>220</v>
      </c>
      <c r="Q497" t="s">
        <v>76</v>
      </c>
      <c r="R497" t="s">
        <v>33</v>
      </c>
      <c r="S497" t="s">
        <v>34</v>
      </c>
      <c r="T497" s="4">
        <v>5</v>
      </c>
      <c r="U497" s="11">
        <f t="shared" si="7"/>
        <v>499</v>
      </c>
      <c r="V497" s="11">
        <f>tbl_EcommerceSales[[#This Row],[Gross_Sales]]*tbl_EcommerceSales[[#This Row],[Discount]]</f>
        <v>0</v>
      </c>
      <c r="W497" s="11">
        <f>tbl_EcommerceSales[[#This Row],[Gross_Sales]]-tbl_EcommerceSales[[#This Row],[Discount_Amount]]</f>
        <v>499</v>
      </c>
      <c r="X497" s="11">
        <f>tbl_EcommerceSales[[#This Row],[Quantity]] * _xlfn.XLOOKUP(tbl_EcommerceSales[[#This Row],[Product_ID]], Product_Master!A:A, Product_Master!F:F)</f>
        <v>220</v>
      </c>
      <c r="Y497" s="11">
        <f>tbl_EcommerceSales[[#This Row],[Net_Revenue]]-tbl_EcommerceSales[[#This Row],[Total_Cost]]</f>
        <v>279</v>
      </c>
      <c r="Z497" s="9">
        <f>IFERROR(#REF!/tbl_EcommerceSales[[#This Row],[Total_Cost]], 0)</f>
        <v>0</v>
      </c>
      <c r="AA497" t="str">
        <f>TEXT(tbl_EcommerceSales[[#This Row],[Order_Date]],"mmm")</f>
        <v>Feb</v>
      </c>
      <c r="AB497">
        <f>YEAR(tbl_EcommerceSales[[#This Row],[Order_Date]])</f>
        <v>2025</v>
      </c>
      <c r="AC497" t="str">
        <f>IF(tbl_EcommerceSales[[#This Row],[Age]]&lt;18,"Under 18",IF(tbl_EcommerceSales[[#This Row],[Age]]&lt;=25,"18-25",IF(tbl_EcommerceSales[[#This Row],[Age]]&lt;=35,"26-35",IF(tbl_EcommerceSales[[#This Row],[Age]]&lt;=45,"36-45",IF(tbl_EcommerceSales[[#This Row],[Age]]&lt;=55,"46-55","56+")))))</f>
        <v>36-45</v>
      </c>
    </row>
    <row r="498" spans="1:29" x14ac:dyDescent="0.35">
      <c r="A498" t="s">
        <v>1122</v>
      </c>
      <c r="B498" s="7">
        <v>45714</v>
      </c>
      <c r="C498" t="s">
        <v>1123</v>
      </c>
      <c r="D498" t="s">
        <v>170</v>
      </c>
      <c r="E498" t="s">
        <v>25</v>
      </c>
      <c r="F498">
        <v>23</v>
      </c>
      <c r="G498" t="s">
        <v>26</v>
      </c>
      <c r="H498" t="s">
        <v>27</v>
      </c>
      <c r="I498" t="s">
        <v>126</v>
      </c>
      <c r="J498" t="s">
        <v>127</v>
      </c>
      <c r="K498" t="s">
        <v>82</v>
      </c>
      <c r="L498" t="s">
        <v>83</v>
      </c>
      <c r="M498">
        <v>2</v>
      </c>
      <c r="N498" s="2">
        <v>1899</v>
      </c>
      <c r="O498" s="3">
        <v>0.2</v>
      </c>
      <c r="P498" s="2">
        <v>2240</v>
      </c>
      <c r="Q498" t="s">
        <v>156</v>
      </c>
      <c r="R498" t="s">
        <v>33</v>
      </c>
      <c r="S498" t="s">
        <v>34</v>
      </c>
      <c r="T498" s="4">
        <v>5</v>
      </c>
      <c r="U498" s="11">
        <f t="shared" si="7"/>
        <v>3798</v>
      </c>
      <c r="V498" s="11">
        <f>tbl_EcommerceSales[[#This Row],[Gross_Sales]]*tbl_EcommerceSales[[#This Row],[Discount]]</f>
        <v>759.6</v>
      </c>
      <c r="W498" s="11">
        <f>tbl_EcommerceSales[[#This Row],[Gross_Sales]]-tbl_EcommerceSales[[#This Row],[Discount_Amount]]</f>
        <v>3038.4</v>
      </c>
      <c r="X498" s="11">
        <f>tbl_EcommerceSales[[#This Row],[Quantity]] * _xlfn.XLOOKUP(tbl_EcommerceSales[[#This Row],[Product_ID]], Product_Master!A:A, Product_Master!F:F)</f>
        <v>2240</v>
      </c>
      <c r="Y498" s="11">
        <f>tbl_EcommerceSales[[#This Row],[Net_Revenue]]-tbl_EcommerceSales[[#This Row],[Total_Cost]]</f>
        <v>798.40000000000009</v>
      </c>
      <c r="Z498" s="9">
        <f>IFERROR(#REF!/tbl_EcommerceSales[[#This Row],[Total_Cost]], 0)</f>
        <v>0</v>
      </c>
      <c r="AA498" t="str">
        <f>TEXT(tbl_EcommerceSales[[#This Row],[Order_Date]],"mmm")</f>
        <v>Feb</v>
      </c>
      <c r="AB498">
        <f>YEAR(tbl_EcommerceSales[[#This Row],[Order_Date]])</f>
        <v>2025</v>
      </c>
      <c r="AC498" t="str">
        <f>IF(tbl_EcommerceSales[[#This Row],[Age]]&lt;18,"Under 18",IF(tbl_EcommerceSales[[#This Row],[Age]]&lt;=25,"18-25",IF(tbl_EcommerceSales[[#This Row],[Age]]&lt;=35,"26-35",IF(tbl_EcommerceSales[[#This Row],[Age]]&lt;=45,"36-45",IF(tbl_EcommerceSales[[#This Row],[Age]]&lt;=55,"46-55","56+")))))</f>
        <v>18-25</v>
      </c>
    </row>
    <row r="499" spans="1:29" x14ac:dyDescent="0.35">
      <c r="A499" t="s">
        <v>1124</v>
      </c>
      <c r="B499" s="7">
        <v>45714</v>
      </c>
      <c r="C499" t="s">
        <v>1125</v>
      </c>
      <c r="D499" t="s">
        <v>216</v>
      </c>
      <c r="E499" t="s">
        <v>25</v>
      </c>
      <c r="F499">
        <v>28</v>
      </c>
      <c r="G499" t="s">
        <v>174</v>
      </c>
      <c r="H499" t="s">
        <v>39</v>
      </c>
      <c r="I499" t="s">
        <v>62</v>
      </c>
      <c r="J499" t="s">
        <v>63</v>
      </c>
      <c r="K499" t="s">
        <v>42</v>
      </c>
      <c r="L499" t="s">
        <v>43</v>
      </c>
      <c r="M499">
        <v>1</v>
      </c>
      <c r="N499" s="2">
        <v>499</v>
      </c>
      <c r="O499" s="3">
        <v>0.15</v>
      </c>
      <c r="P499" s="2">
        <v>220</v>
      </c>
      <c r="Q499" t="s">
        <v>32</v>
      </c>
      <c r="R499" t="s">
        <v>33</v>
      </c>
      <c r="S499" t="s">
        <v>34</v>
      </c>
      <c r="T499" s="4">
        <v>5</v>
      </c>
      <c r="U499" s="11">
        <f t="shared" si="7"/>
        <v>499</v>
      </c>
      <c r="V499" s="11">
        <f>tbl_EcommerceSales[[#This Row],[Gross_Sales]]*tbl_EcommerceSales[[#This Row],[Discount]]</f>
        <v>74.849999999999994</v>
      </c>
      <c r="W499" s="11">
        <f>tbl_EcommerceSales[[#This Row],[Gross_Sales]]-tbl_EcommerceSales[[#This Row],[Discount_Amount]]</f>
        <v>424.15</v>
      </c>
      <c r="X499" s="11">
        <f>tbl_EcommerceSales[[#This Row],[Quantity]] * _xlfn.XLOOKUP(tbl_EcommerceSales[[#This Row],[Product_ID]], Product_Master!A:A, Product_Master!F:F)</f>
        <v>220</v>
      </c>
      <c r="Y499" s="11">
        <f>tbl_EcommerceSales[[#This Row],[Net_Revenue]]-tbl_EcommerceSales[[#This Row],[Total_Cost]]</f>
        <v>204.14999999999998</v>
      </c>
      <c r="Z499" s="9">
        <f>IFERROR(#REF!/tbl_EcommerceSales[[#This Row],[Total_Cost]], 0)</f>
        <v>0</v>
      </c>
      <c r="AA499" t="str">
        <f>TEXT(tbl_EcommerceSales[[#This Row],[Order_Date]],"mmm")</f>
        <v>Feb</v>
      </c>
      <c r="AB499">
        <f>YEAR(tbl_EcommerceSales[[#This Row],[Order_Date]])</f>
        <v>2025</v>
      </c>
      <c r="AC499" t="str">
        <f>IF(tbl_EcommerceSales[[#This Row],[Age]]&lt;18,"Under 18",IF(tbl_EcommerceSales[[#This Row],[Age]]&lt;=25,"18-25",IF(tbl_EcommerceSales[[#This Row],[Age]]&lt;=35,"26-35",IF(tbl_EcommerceSales[[#This Row],[Age]]&lt;=45,"36-45",IF(tbl_EcommerceSales[[#This Row],[Age]]&lt;=55,"46-55","56+")))))</f>
        <v>26-35</v>
      </c>
    </row>
    <row r="500" spans="1:29" x14ac:dyDescent="0.35">
      <c r="A500" t="s">
        <v>1126</v>
      </c>
      <c r="B500" s="7">
        <v>45714</v>
      </c>
      <c r="C500" t="s">
        <v>1127</v>
      </c>
      <c r="D500" t="s">
        <v>342</v>
      </c>
      <c r="E500" t="s">
        <v>48</v>
      </c>
      <c r="F500">
        <v>30</v>
      </c>
      <c r="G500" t="s">
        <v>211</v>
      </c>
      <c r="H500" t="s">
        <v>72</v>
      </c>
      <c r="I500" t="s">
        <v>62</v>
      </c>
      <c r="J500" t="s">
        <v>63</v>
      </c>
      <c r="K500" t="s">
        <v>42</v>
      </c>
      <c r="L500" t="s">
        <v>43</v>
      </c>
      <c r="M500">
        <v>1</v>
      </c>
      <c r="N500" s="2">
        <v>499</v>
      </c>
      <c r="O500" s="3">
        <v>0.15</v>
      </c>
      <c r="P500" s="2">
        <v>220</v>
      </c>
      <c r="Q500" t="s">
        <v>156</v>
      </c>
      <c r="R500" t="s">
        <v>33</v>
      </c>
      <c r="S500" t="s">
        <v>34</v>
      </c>
      <c r="T500" s="4">
        <v>5</v>
      </c>
      <c r="U500" s="11">
        <f t="shared" si="7"/>
        <v>499</v>
      </c>
      <c r="V500" s="11">
        <f>tbl_EcommerceSales[[#This Row],[Gross_Sales]]*tbl_EcommerceSales[[#This Row],[Discount]]</f>
        <v>74.849999999999994</v>
      </c>
      <c r="W500" s="11">
        <f>tbl_EcommerceSales[[#This Row],[Gross_Sales]]-tbl_EcommerceSales[[#This Row],[Discount_Amount]]</f>
        <v>424.15</v>
      </c>
      <c r="X500" s="11">
        <f>tbl_EcommerceSales[[#This Row],[Quantity]] * _xlfn.XLOOKUP(tbl_EcommerceSales[[#This Row],[Product_ID]], Product_Master!A:A, Product_Master!F:F)</f>
        <v>220</v>
      </c>
      <c r="Y500" s="11">
        <f>tbl_EcommerceSales[[#This Row],[Net_Revenue]]-tbl_EcommerceSales[[#This Row],[Total_Cost]]</f>
        <v>204.14999999999998</v>
      </c>
      <c r="Z500" s="9">
        <f>IFERROR(#REF!/tbl_EcommerceSales[[#This Row],[Total_Cost]], 0)</f>
        <v>0</v>
      </c>
      <c r="AA500" t="str">
        <f>TEXT(tbl_EcommerceSales[[#This Row],[Order_Date]],"mmm")</f>
        <v>Feb</v>
      </c>
      <c r="AB500">
        <f>YEAR(tbl_EcommerceSales[[#This Row],[Order_Date]])</f>
        <v>2025</v>
      </c>
      <c r="AC500" t="str">
        <f>IF(tbl_EcommerceSales[[#This Row],[Age]]&lt;18,"Under 18",IF(tbl_EcommerceSales[[#This Row],[Age]]&lt;=25,"18-25",IF(tbl_EcommerceSales[[#This Row],[Age]]&lt;=35,"26-35",IF(tbl_EcommerceSales[[#This Row],[Age]]&lt;=45,"36-45",IF(tbl_EcommerceSales[[#This Row],[Age]]&lt;=55,"46-55","56+")))))</f>
        <v>26-35</v>
      </c>
    </row>
    <row r="501" spans="1:29" x14ac:dyDescent="0.35">
      <c r="A501" t="s">
        <v>1128</v>
      </c>
      <c r="B501" s="7">
        <v>45714</v>
      </c>
      <c r="C501" t="s">
        <v>919</v>
      </c>
      <c r="D501" t="s">
        <v>254</v>
      </c>
      <c r="E501" t="s">
        <v>25</v>
      </c>
      <c r="F501">
        <v>40</v>
      </c>
      <c r="G501" t="s">
        <v>211</v>
      </c>
      <c r="H501" t="s">
        <v>72</v>
      </c>
      <c r="I501" t="s">
        <v>111</v>
      </c>
      <c r="J501" t="s">
        <v>112</v>
      </c>
      <c r="K501" t="s">
        <v>55</v>
      </c>
      <c r="L501" t="s">
        <v>113</v>
      </c>
      <c r="M501">
        <v>1</v>
      </c>
      <c r="N501" s="2">
        <v>1799</v>
      </c>
      <c r="O501" s="3">
        <v>0.05</v>
      </c>
      <c r="P501" s="2">
        <v>950</v>
      </c>
      <c r="Q501" t="s">
        <v>123</v>
      </c>
      <c r="R501" t="s">
        <v>33</v>
      </c>
      <c r="S501" t="s">
        <v>34</v>
      </c>
      <c r="T501" s="4">
        <v>4</v>
      </c>
      <c r="U501" s="11">
        <f t="shared" si="7"/>
        <v>1799</v>
      </c>
      <c r="V501" s="11">
        <f>tbl_EcommerceSales[[#This Row],[Gross_Sales]]*tbl_EcommerceSales[[#This Row],[Discount]]</f>
        <v>89.95</v>
      </c>
      <c r="W501" s="11">
        <f>tbl_EcommerceSales[[#This Row],[Gross_Sales]]-tbl_EcommerceSales[[#This Row],[Discount_Amount]]</f>
        <v>1709.05</v>
      </c>
      <c r="X501" s="11">
        <f>tbl_EcommerceSales[[#This Row],[Quantity]] * _xlfn.XLOOKUP(tbl_EcommerceSales[[#This Row],[Product_ID]], Product_Master!A:A, Product_Master!F:F)</f>
        <v>950</v>
      </c>
      <c r="Y501" s="11">
        <f>tbl_EcommerceSales[[#This Row],[Net_Revenue]]-tbl_EcommerceSales[[#This Row],[Total_Cost]]</f>
        <v>759.05</v>
      </c>
      <c r="Z501" s="9">
        <f>IFERROR(#REF!/tbl_EcommerceSales[[#This Row],[Total_Cost]], 0)</f>
        <v>0</v>
      </c>
      <c r="AA501" t="str">
        <f>TEXT(tbl_EcommerceSales[[#This Row],[Order_Date]],"mmm")</f>
        <v>Feb</v>
      </c>
      <c r="AB501">
        <f>YEAR(tbl_EcommerceSales[[#This Row],[Order_Date]])</f>
        <v>2025</v>
      </c>
      <c r="AC501" t="str">
        <f>IF(tbl_EcommerceSales[[#This Row],[Age]]&lt;18,"Under 18",IF(tbl_EcommerceSales[[#This Row],[Age]]&lt;=25,"18-25",IF(tbl_EcommerceSales[[#This Row],[Age]]&lt;=35,"26-35",IF(tbl_EcommerceSales[[#This Row],[Age]]&lt;=45,"36-45",IF(tbl_EcommerceSales[[#This Row],[Age]]&lt;=55,"46-55","56+")))))</f>
        <v>36-45</v>
      </c>
    </row>
    <row r="502" spans="1:29" x14ac:dyDescent="0.35">
      <c r="A502" t="s">
        <v>1129</v>
      </c>
      <c r="B502" s="7">
        <v>45715</v>
      </c>
      <c r="C502" t="s">
        <v>1130</v>
      </c>
      <c r="D502" t="s">
        <v>227</v>
      </c>
      <c r="E502" t="s">
        <v>25</v>
      </c>
      <c r="F502">
        <v>30</v>
      </c>
      <c r="G502" t="s">
        <v>211</v>
      </c>
      <c r="H502" t="s">
        <v>72</v>
      </c>
      <c r="I502" t="s">
        <v>212</v>
      </c>
      <c r="J502" t="s">
        <v>213</v>
      </c>
      <c r="K502" t="s">
        <v>177</v>
      </c>
      <c r="L502" t="s">
        <v>178</v>
      </c>
      <c r="M502">
        <v>1</v>
      </c>
      <c r="N502" s="2">
        <v>2499</v>
      </c>
      <c r="O502" s="3">
        <v>0.2</v>
      </c>
      <c r="P502" s="2">
        <v>1450</v>
      </c>
      <c r="Q502" t="s">
        <v>156</v>
      </c>
      <c r="R502" t="s">
        <v>33</v>
      </c>
      <c r="S502" t="s">
        <v>34</v>
      </c>
      <c r="T502" s="4">
        <v>4</v>
      </c>
      <c r="U502" s="11">
        <f t="shared" si="7"/>
        <v>2499</v>
      </c>
      <c r="V502" s="11">
        <f>tbl_EcommerceSales[[#This Row],[Gross_Sales]]*tbl_EcommerceSales[[#This Row],[Discount]]</f>
        <v>499.8</v>
      </c>
      <c r="W502" s="11">
        <f>tbl_EcommerceSales[[#This Row],[Gross_Sales]]-tbl_EcommerceSales[[#This Row],[Discount_Amount]]</f>
        <v>1999.2</v>
      </c>
      <c r="X502" s="11">
        <f>tbl_EcommerceSales[[#This Row],[Quantity]] * _xlfn.XLOOKUP(tbl_EcommerceSales[[#This Row],[Product_ID]], Product_Master!A:A, Product_Master!F:F)</f>
        <v>1450</v>
      </c>
      <c r="Y502" s="11">
        <f>tbl_EcommerceSales[[#This Row],[Net_Revenue]]-tbl_EcommerceSales[[#This Row],[Total_Cost]]</f>
        <v>549.20000000000005</v>
      </c>
      <c r="Z502" s="9">
        <f>IFERROR(#REF!/tbl_EcommerceSales[[#This Row],[Total_Cost]], 0)</f>
        <v>0</v>
      </c>
      <c r="AA502" t="str">
        <f>TEXT(tbl_EcommerceSales[[#This Row],[Order_Date]],"mmm")</f>
        <v>Feb</v>
      </c>
      <c r="AB502">
        <f>YEAR(tbl_EcommerceSales[[#This Row],[Order_Date]])</f>
        <v>2025</v>
      </c>
      <c r="AC502" t="str">
        <f>IF(tbl_EcommerceSales[[#This Row],[Age]]&lt;18,"Under 18",IF(tbl_EcommerceSales[[#This Row],[Age]]&lt;=25,"18-25",IF(tbl_EcommerceSales[[#This Row],[Age]]&lt;=35,"26-35",IF(tbl_EcommerceSales[[#This Row],[Age]]&lt;=45,"36-45",IF(tbl_EcommerceSales[[#This Row],[Age]]&lt;=55,"46-55","56+")))))</f>
        <v>26-35</v>
      </c>
    </row>
    <row r="503" spans="1:29" x14ac:dyDescent="0.35">
      <c r="A503" t="s">
        <v>1131</v>
      </c>
      <c r="B503" s="7">
        <v>45715</v>
      </c>
      <c r="C503" t="s">
        <v>1132</v>
      </c>
      <c r="D503" t="s">
        <v>305</v>
      </c>
      <c r="E503" t="s">
        <v>25</v>
      </c>
      <c r="F503">
        <v>44</v>
      </c>
      <c r="G503" t="s">
        <v>211</v>
      </c>
      <c r="H503" t="s">
        <v>72</v>
      </c>
      <c r="I503" t="s">
        <v>294</v>
      </c>
      <c r="J503" t="s">
        <v>295</v>
      </c>
      <c r="K503" t="s">
        <v>91</v>
      </c>
      <c r="L503" t="s">
        <v>296</v>
      </c>
      <c r="M503">
        <v>1</v>
      </c>
      <c r="N503" s="2">
        <v>699</v>
      </c>
      <c r="O503" s="3">
        <v>0.2</v>
      </c>
      <c r="P503" s="2">
        <v>300</v>
      </c>
      <c r="Q503" t="s">
        <v>123</v>
      </c>
      <c r="R503" t="s">
        <v>33</v>
      </c>
      <c r="S503" t="s">
        <v>34</v>
      </c>
      <c r="T503" s="4">
        <v>5</v>
      </c>
      <c r="U503" s="11">
        <f t="shared" si="7"/>
        <v>699</v>
      </c>
      <c r="V503" s="11">
        <f>tbl_EcommerceSales[[#This Row],[Gross_Sales]]*tbl_EcommerceSales[[#This Row],[Discount]]</f>
        <v>139.80000000000001</v>
      </c>
      <c r="W503" s="11">
        <f>tbl_EcommerceSales[[#This Row],[Gross_Sales]]-tbl_EcommerceSales[[#This Row],[Discount_Amount]]</f>
        <v>559.20000000000005</v>
      </c>
      <c r="X503" s="11">
        <f>tbl_EcommerceSales[[#This Row],[Quantity]] * _xlfn.XLOOKUP(tbl_EcommerceSales[[#This Row],[Product_ID]], Product_Master!A:A, Product_Master!F:F)</f>
        <v>300</v>
      </c>
      <c r="Y503" s="11">
        <f>tbl_EcommerceSales[[#This Row],[Net_Revenue]]-tbl_EcommerceSales[[#This Row],[Total_Cost]]</f>
        <v>259.20000000000005</v>
      </c>
      <c r="Z503" s="9">
        <f>IFERROR(#REF!/tbl_EcommerceSales[[#This Row],[Total_Cost]], 0)</f>
        <v>0</v>
      </c>
      <c r="AA503" t="str">
        <f>TEXT(tbl_EcommerceSales[[#This Row],[Order_Date]],"mmm")</f>
        <v>Feb</v>
      </c>
      <c r="AB503">
        <f>YEAR(tbl_EcommerceSales[[#This Row],[Order_Date]])</f>
        <v>2025</v>
      </c>
      <c r="AC503" t="str">
        <f>IF(tbl_EcommerceSales[[#This Row],[Age]]&lt;18,"Under 18",IF(tbl_EcommerceSales[[#This Row],[Age]]&lt;=25,"18-25",IF(tbl_EcommerceSales[[#This Row],[Age]]&lt;=35,"26-35",IF(tbl_EcommerceSales[[#This Row],[Age]]&lt;=45,"36-45",IF(tbl_EcommerceSales[[#This Row],[Age]]&lt;=55,"46-55","56+")))))</f>
        <v>36-45</v>
      </c>
    </row>
    <row r="504" spans="1:29" x14ac:dyDescent="0.35">
      <c r="A504" t="s">
        <v>1133</v>
      </c>
      <c r="B504" s="7">
        <v>45715</v>
      </c>
      <c r="C504" t="s">
        <v>1134</v>
      </c>
      <c r="D504" t="s">
        <v>227</v>
      </c>
      <c r="E504" t="s">
        <v>48</v>
      </c>
      <c r="F504">
        <v>23</v>
      </c>
      <c r="G504" t="s">
        <v>192</v>
      </c>
      <c r="H504" t="s">
        <v>27</v>
      </c>
      <c r="I504" t="s">
        <v>73</v>
      </c>
      <c r="J504" t="s">
        <v>74</v>
      </c>
      <c r="K504" t="s">
        <v>55</v>
      </c>
      <c r="L504" t="s">
        <v>75</v>
      </c>
      <c r="M504">
        <v>1</v>
      </c>
      <c r="N504" s="2">
        <v>2899</v>
      </c>
      <c r="O504" s="3">
        <v>0.1</v>
      </c>
      <c r="P504" s="2">
        <v>1700</v>
      </c>
      <c r="Q504" t="s">
        <v>123</v>
      </c>
      <c r="R504" t="s">
        <v>33</v>
      </c>
      <c r="S504" t="s">
        <v>34</v>
      </c>
      <c r="T504" s="4">
        <v>5</v>
      </c>
      <c r="U504" s="11">
        <f t="shared" si="7"/>
        <v>2899</v>
      </c>
      <c r="V504" s="11">
        <f>tbl_EcommerceSales[[#This Row],[Gross_Sales]]*tbl_EcommerceSales[[#This Row],[Discount]]</f>
        <v>289.90000000000003</v>
      </c>
      <c r="W504" s="11">
        <f>tbl_EcommerceSales[[#This Row],[Gross_Sales]]-tbl_EcommerceSales[[#This Row],[Discount_Amount]]</f>
        <v>2609.1</v>
      </c>
      <c r="X504" s="11">
        <f>tbl_EcommerceSales[[#This Row],[Quantity]] * _xlfn.XLOOKUP(tbl_EcommerceSales[[#This Row],[Product_ID]], Product_Master!A:A, Product_Master!F:F)</f>
        <v>1700</v>
      </c>
      <c r="Y504" s="11">
        <f>tbl_EcommerceSales[[#This Row],[Net_Revenue]]-tbl_EcommerceSales[[#This Row],[Total_Cost]]</f>
        <v>909.09999999999991</v>
      </c>
      <c r="Z504" s="9">
        <f>IFERROR(#REF!/tbl_EcommerceSales[[#This Row],[Total_Cost]], 0)</f>
        <v>0</v>
      </c>
      <c r="AA504" t="str">
        <f>TEXT(tbl_EcommerceSales[[#This Row],[Order_Date]],"mmm")</f>
        <v>Feb</v>
      </c>
      <c r="AB504">
        <f>YEAR(tbl_EcommerceSales[[#This Row],[Order_Date]])</f>
        <v>2025</v>
      </c>
      <c r="AC504" t="str">
        <f>IF(tbl_EcommerceSales[[#This Row],[Age]]&lt;18,"Under 18",IF(tbl_EcommerceSales[[#This Row],[Age]]&lt;=25,"18-25",IF(tbl_EcommerceSales[[#This Row],[Age]]&lt;=35,"26-35",IF(tbl_EcommerceSales[[#This Row],[Age]]&lt;=45,"36-45",IF(tbl_EcommerceSales[[#This Row],[Age]]&lt;=55,"46-55","56+")))))</f>
        <v>18-25</v>
      </c>
    </row>
    <row r="505" spans="1:29" x14ac:dyDescent="0.35">
      <c r="A505" t="s">
        <v>1135</v>
      </c>
      <c r="B505" s="7">
        <v>45715</v>
      </c>
      <c r="C505" t="s">
        <v>1136</v>
      </c>
      <c r="D505" t="s">
        <v>24</v>
      </c>
      <c r="E505" t="s">
        <v>25</v>
      </c>
      <c r="F505">
        <v>35</v>
      </c>
      <c r="G505" t="s">
        <v>152</v>
      </c>
      <c r="H505" t="s">
        <v>72</v>
      </c>
      <c r="I505" t="s">
        <v>257</v>
      </c>
      <c r="J505" t="s">
        <v>258</v>
      </c>
      <c r="K505" t="s">
        <v>55</v>
      </c>
      <c r="L505" t="s">
        <v>56</v>
      </c>
      <c r="M505">
        <v>3</v>
      </c>
      <c r="N505" s="2">
        <v>1999</v>
      </c>
      <c r="O505" s="3">
        <v>0.1</v>
      </c>
      <c r="P505" s="2">
        <v>3150</v>
      </c>
      <c r="Q505" t="s">
        <v>123</v>
      </c>
      <c r="R505" t="s">
        <v>33</v>
      </c>
      <c r="S505" t="s">
        <v>57</v>
      </c>
      <c r="T505" s="4">
        <v>4</v>
      </c>
      <c r="U505" s="11">
        <f t="shared" si="7"/>
        <v>5997</v>
      </c>
      <c r="V505" s="11">
        <f>tbl_EcommerceSales[[#This Row],[Gross_Sales]]*tbl_EcommerceSales[[#This Row],[Discount]]</f>
        <v>599.70000000000005</v>
      </c>
      <c r="W505" s="11">
        <f>tbl_EcommerceSales[[#This Row],[Gross_Sales]]-tbl_EcommerceSales[[#This Row],[Discount_Amount]]</f>
        <v>5397.3</v>
      </c>
      <c r="X505" s="11">
        <f>tbl_EcommerceSales[[#This Row],[Quantity]] * _xlfn.XLOOKUP(tbl_EcommerceSales[[#This Row],[Product_ID]], Product_Master!A:A, Product_Master!F:F)</f>
        <v>3150</v>
      </c>
      <c r="Y505" s="11">
        <f>tbl_EcommerceSales[[#This Row],[Net_Revenue]]-tbl_EcommerceSales[[#This Row],[Total_Cost]]</f>
        <v>2247.3000000000002</v>
      </c>
      <c r="Z505" s="9">
        <f>IFERROR(#REF!/tbl_EcommerceSales[[#This Row],[Total_Cost]], 0)</f>
        <v>0</v>
      </c>
      <c r="AA505" t="str">
        <f>TEXT(tbl_EcommerceSales[[#This Row],[Order_Date]],"mmm")</f>
        <v>Feb</v>
      </c>
      <c r="AB505">
        <f>YEAR(tbl_EcommerceSales[[#This Row],[Order_Date]])</f>
        <v>2025</v>
      </c>
      <c r="AC505" t="str">
        <f>IF(tbl_EcommerceSales[[#This Row],[Age]]&lt;18,"Under 18",IF(tbl_EcommerceSales[[#This Row],[Age]]&lt;=25,"18-25",IF(tbl_EcommerceSales[[#This Row],[Age]]&lt;=35,"26-35",IF(tbl_EcommerceSales[[#This Row],[Age]]&lt;=45,"36-45",IF(tbl_EcommerceSales[[#This Row],[Age]]&lt;=55,"46-55","56+")))))</f>
        <v>26-35</v>
      </c>
    </row>
    <row r="506" spans="1:29" x14ac:dyDescent="0.35">
      <c r="A506" t="s">
        <v>1137</v>
      </c>
      <c r="B506" s="7">
        <v>45715</v>
      </c>
      <c r="C506" t="s">
        <v>1138</v>
      </c>
      <c r="D506" t="s">
        <v>148</v>
      </c>
      <c r="E506" t="s">
        <v>25</v>
      </c>
      <c r="F506">
        <v>31</v>
      </c>
      <c r="G506" t="s">
        <v>26</v>
      </c>
      <c r="H506" t="s">
        <v>27</v>
      </c>
      <c r="I506" t="s">
        <v>53</v>
      </c>
      <c r="J506" t="s">
        <v>54</v>
      </c>
      <c r="K506" t="s">
        <v>55</v>
      </c>
      <c r="L506" t="s">
        <v>56</v>
      </c>
      <c r="M506">
        <v>3</v>
      </c>
      <c r="N506" s="2">
        <v>799</v>
      </c>
      <c r="O506" s="3">
        <v>0</v>
      </c>
      <c r="P506" s="2">
        <v>1170</v>
      </c>
      <c r="Q506" t="s">
        <v>76</v>
      </c>
      <c r="R506" t="s">
        <v>33</v>
      </c>
      <c r="S506" t="s">
        <v>57</v>
      </c>
      <c r="T506" s="4">
        <v>4</v>
      </c>
      <c r="U506" s="11">
        <f t="shared" si="7"/>
        <v>2397</v>
      </c>
      <c r="V506" s="11">
        <f>tbl_EcommerceSales[[#This Row],[Gross_Sales]]*tbl_EcommerceSales[[#This Row],[Discount]]</f>
        <v>0</v>
      </c>
      <c r="W506" s="11">
        <f>tbl_EcommerceSales[[#This Row],[Gross_Sales]]-tbl_EcommerceSales[[#This Row],[Discount_Amount]]</f>
        <v>2397</v>
      </c>
      <c r="X506" s="11">
        <f>tbl_EcommerceSales[[#This Row],[Quantity]] * _xlfn.XLOOKUP(tbl_EcommerceSales[[#This Row],[Product_ID]], Product_Master!A:A, Product_Master!F:F)</f>
        <v>1170</v>
      </c>
      <c r="Y506" s="11">
        <f>tbl_EcommerceSales[[#This Row],[Net_Revenue]]-tbl_EcommerceSales[[#This Row],[Total_Cost]]</f>
        <v>1227</v>
      </c>
      <c r="Z506" s="9">
        <f>IFERROR(#REF!/tbl_EcommerceSales[[#This Row],[Total_Cost]], 0)</f>
        <v>0</v>
      </c>
      <c r="AA506" t="str">
        <f>TEXT(tbl_EcommerceSales[[#This Row],[Order_Date]],"mmm")</f>
        <v>Feb</v>
      </c>
      <c r="AB506">
        <f>YEAR(tbl_EcommerceSales[[#This Row],[Order_Date]])</f>
        <v>2025</v>
      </c>
      <c r="AC506" t="str">
        <f>IF(tbl_EcommerceSales[[#This Row],[Age]]&lt;18,"Under 18",IF(tbl_EcommerceSales[[#This Row],[Age]]&lt;=25,"18-25",IF(tbl_EcommerceSales[[#This Row],[Age]]&lt;=35,"26-35",IF(tbl_EcommerceSales[[#This Row],[Age]]&lt;=45,"36-45",IF(tbl_EcommerceSales[[#This Row],[Age]]&lt;=55,"46-55","56+")))))</f>
        <v>26-35</v>
      </c>
    </row>
    <row r="507" spans="1:29" x14ac:dyDescent="0.35">
      <c r="A507" t="s">
        <v>1139</v>
      </c>
      <c r="B507" s="7">
        <v>45715</v>
      </c>
      <c r="C507" t="s">
        <v>318</v>
      </c>
      <c r="D507" t="s">
        <v>269</v>
      </c>
      <c r="E507" t="s">
        <v>48</v>
      </c>
      <c r="F507">
        <v>40</v>
      </c>
      <c r="G507" t="s">
        <v>289</v>
      </c>
      <c r="H507" t="s">
        <v>88</v>
      </c>
      <c r="I507" t="s">
        <v>271</v>
      </c>
      <c r="J507" t="s">
        <v>272</v>
      </c>
      <c r="K507" t="s">
        <v>30</v>
      </c>
      <c r="L507" t="s">
        <v>273</v>
      </c>
      <c r="M507">
        <v>1</v>
      </c>
      <c r="N507" s="2">
        <v>4299</v>
      </c>
      <c r="O507" s="3">
        <v>0.05</v>
      </c>
      <c r="P507" s="2">
        <v>2700</v>
      </c>
      <c r="Q507" t="s">
        <v>156</v>
      </c>
      <c r="R507" t="s">
        <v>33</v>
      </c>
      <c r="S507" t="s">
        <v>57</v>
      </c>
      <c r="T507" s="4">
        <v>3</v>
      </c>
      <c r="U507" s="11">
        <f t="shared" si="7"/>
        <v>4299</v>
      </c>
      <c r="V507" s="11">
        <f>tbl_EcommerceSales[[#This Row],[Gross_Sales]]*tbl_EcommerceSales[[#This Row],[Discount]]</f>
        <v>214.95000000000002</v>
      </c>
      <c r="W507" s="11">
        <f>tbl_EcommerceSales[[#This Row],[Gross_Sales]]-tbl_EcommerceSales[[#This Row],[Discount_Amount]]</f>
        <v>4084.05</v>
      </c>
      <c r="X507" s="11">
        <f>tbl_EcommerceSales[[#This Row],[Quantity]] * _xlfn.XLOOKUP(tbl_EcommerceSales[[#This Row],[Product_ID]], Product_Master!A:A, Product_Master!F:F)</f>
        <v>2700</v>
      </c>
      <c r="Y507" s="11">
        <f>tbl_EcommerceSales[[#This Row],[Net_Revenue]]-tbl_EcommerceSales[[#This Row],[Total_Cost]]</f>
        <v>1384.0500000000002</v>
      </c>
      <c r="Z507" s="9">
        <f>IFERROR(#REF!/tbl_EcommerceSales[[#This Row],[Total_Cost]], 0)</f>
        <v>0</v>
      </c>
      <c r="AA507" t="str">
        <f>TEXT(tbl_EcommerceSales[[#This Row],[Order_Date]],"mmm")</f>
        <v>Feb</v>
      </c>
      <c r="AB507">
        <f>YEAR(tbl_EcommerceSales[[#This Row],[Order_Date]])</f>
        <v>2025</v>
      </c>
      <c r="AC507" t="str">
        <f>IF(tbl_EcommerceSales[[#This Row],[Age]]&lt;18,"Under 18",IF(tbl_EcommerceSales[[#This Row],[Age]]&lt;=25,"18-25",IF(tbl_EcommerceSales[[#This Row],[Age]]&lt;=35,"26-35",IF(tbl_EcommerceSales[[#This Row],[Age]]&lt;=45,"36-45",IF(tbl_EcommerceSales[[#This Row],[Age]]&lt;=55,"46-55","56+")))))</f>
        <v>36-45</v>
      </c>
    </row>
    <row r="508" spans="1:29" x14ac:dyDescent="0.35">
      <c r="A508" t="s">
        <v>1140</v>
      </c>
      <c r="B508" s="7">
        <v>45715</v>
      </c>
      <c r="C508" t="s">
        <v>1141</v>
      </c>
      <c r="D508" t="s">
        <v>79</v>
      </c>
      <c r="E508" t="s">
        <v>48</v>
      </c>
      <c r="F508">
        <v>28</v>
      </c>
      <c r="G508" t="s">
        <v>145</v>
      </c>
      <c r="H508" t="s">
        <v>39</v>
      </c>
      <c r="I508" t="s">
        <v>117</v>
      </c>
      <c r="J508" t="s">
        <v>118</v>
      </c>
      <c r="K508" t="s">
        <v>82</v>
      </c>
      <c r="L508" t="s">
        <v>119</v>
      </c>
      <c r="M508">
        <v>3</v>
      </c>
      <c r="N508" s="2">
        <v>3299</v>
      </c>
      <c r="O508" s="3">
        <v>0.1</v>
      </c>
      <c r="P508" s="2">
        <v>6300</v>
      </c>
      <c r="Q508" t="s">
        <v>32</v>
      </c>
      <c r="R508" t="s">
        <v>33</v>
      </c>
      <c r="S508" t="s">
        <v>34</v>
      </c>
      <c r="T508" s="4">
        <v>2</v>
      </c>
      <c r="U508" s="11">
        <f t="shared" si="7"/>
        <v>9897</v>
      </c>
      <c r="V508" s="11">
        <f>tbl_EcommerceSales[[#This Row],[Gross_Sales]]*tbl_EcommerceSales[[#This Row],[Discount]]</f>
        <v>989.7</v>
      </c>
      <c r="W508" s="11">
        <f>tbl_EcommerceSales[[#This Row],[Gross_Sales]]-tbl_EcommerceSales[[#This Row],[Discount_Amount]]</f>
        <v>8907.2999999999993</v>
      </c>
      <c r="X508" s="11">
        <f>tbl_EcommerceSales[[#This Row],[Quantity]] * _xlfn.XLOOKUP(tbl_EcommerceSales[[#This Row],[Product_ID]], Product_Master!A:A, Product_Master!F:F)</f>
        <v>6300</v>
      </c>
      <c r="Y508" s="11">
        <f>tbl_EcommerceSales[[#This Row],[Net_Revenue]]-tbl_EcommerceSales[[#This Row],[Total_Cost]]</f>
        <v>2607.2999999999993</v>
      </c>
      <c r="Z508" s="9">
        <f>IFERROR(#REF!/tbl_EcommerceSales[[#This Row],[Total_Cost]], 0)</f>
        <v>0</v>
      </c>
      <c r="AA508" t="str">
        <f>TEXT(tbl_EcommerceSales[[#This Row],[Order_Date]],"mmm")</f>
        <v>Feb</v>
      </c>
      <c r="AB508">
        <f>YEAR(tbl_EcommerceSales[[#This Row],[Order_Date]])</f>
        <v>2025</v>
      </c>
      <c r="AC508" t="str">
        <f>IF(tbl_EcommerceSales[[#This Row],[Age]]&lt;18,"Under 18",IF(tbl_EcommerceSales[[#This Row],[Age]]&lt;=25,"18-25",IF(tbl_EcommerceSales[[#This Row],[Age]]&lt;=35,"26-35",IF(tbl_EcommerceSales[[#This Row],[Age]]&lt;=45,"36-45",IF(tbl_EcommerceSales[[#This Row],[Age]]&lt;=55,"46-55","56+")))))</f>
        <v>26-35</v>
      </c>
    </row>
    <row r="509" spans="1:29" x14ac:dyDescent="0.35">
      <c r="A509" t="s">
        <v>1142</v>
      </c>
      <c r="B509" s="7">
        <v>45715</v>
      </c>
      <c r="C509" t="s">
        <v>1143</v>
      </c>
      <c r="D509" t="s">
        <v>216</v>
      </c>
      <c r="E509" t="s">
        <v>25</v>
      </c>
      <c r="F509">
        <v>28</v>
      </c>
      <c r="G509" t="s">
        <v>246</v>
      </c>
      <c r="H509" t="s">
        <v>27</v>
      </c>
      <c r="I509" t="s">
        <v>160</v>
      </c>
      <c r="J509" t="s">
        <v>161</v>
      </c>
      <c r="K509" t="s">
        <v>91</v>
      </c>
      <c r="L509" t="s">
        <v>133</v>
      </c>
      <c r="M509">
        <v>1</v>
      </c>
      <c r="N509" s="2">
        <v>1099</v>
      </c>
      <c r="O509" s="3">
        <v>0</v>
      </c>
      <c r="P509" s="2">
        <v>520</v>
      </c>
      <c r="Q509" t="s">
        <v>32</v>
      </c>
      <c r="R509" t="s">
        <v>33</v>
      </c>
      <c r="S509" t="s">
        <v>57</v>
      </c>
      <c r="T509" s="4">
        <v>4</v>
      </c>
      <c r="U509" s="11">
        <f t="shared" si="7"/>
        <v>1099</v>
      </c>
      <c r="V509" s="11">
        <f>tbl_EcommerceSales[[#This Row],[Gross_Sales]]*tbl_EcommerceSales[[#This Row],[Discount]]</f>
        <v>0</v>
      </c>
      <c r="W509" s="11">
        <f>tbl_EcommerceSales[[#This Row],[Gross_Sales]]-tbl_EcommerceSales[[#This Row],[Discount_Amount]]</f>
        <v>1099</v>
      </c>
      <c r="X509" s="11">
        <f>tbl_EcommerceSales[[#This Row],[Quantity]] * _xlfn.XLOOKUP(tbl_EcommerceSales[[#This Row],[Product_ID]], Product_Master!A:A, Product_Master!F:F)</f>
        <v>520</v>
      </c>
      <c r="Y509" s="11">
        <f>tbl_EcommerceSales[[#This Row],[Net_Revenue]]-tbl_EcommerceSales[[#This Row],[Total_Cost]]</f>
        <v>579</v>
      </c>
      <c r="Z509" s="9">
        <f>IFERROR(#REF!/tbl_EcommerceSales[[#This Row],[Total_Cost]], 0)</f>
        <v>0</v>
      </c>
      <c r="AA509" t="str">
        <f>TEXT(tbl_EcommerceSales[[#This Row],[Order_Date]],"mmm")</f>
        <v>Feb</v>
      </c>
      <c r="AB509">
        <f>YEAR(tbl_EcommerceSales[[#This Row],[Order_Date]])</f>
        <v>2025</v>
      </c>
      <c r="AC509" t="str">
        <f>IF(tbl_EcommerceSales[[#This Row],[Age]]&lt;18,"Under 18",IF(tbl_EcommerceSales[[#This Row],[Age]]&lt;=25,"18-25",IF(tbl_EcommerceSales[[#This Row],[Age]]&lt;=35,"26-35",IF(tbl_EcommerceSales[[#This Row],[Age]]&lt;=45,"36-45",IF(tbl_EcommerceSales[[#This Row],[Age]]&lt;=55,"46-55","56+")))))</f>
        <v>26-35</v>
      </c>
    </row>
    <row r="510" spans="1:29" x14ac:dyDescent="0.35">
      <c r="A510" t="s">
        <v>1144</v>
      </c>
      <c r="B510" s="7">
        <v>45715</v>
      </c>
      <c r="C510" t="s">
        <v>1145</v>
      </c>
      <c r="D510" t="s">
        <v>170</v>
      </c>
      <c r="E510" t="s">
        <v>48</v>
      </c>
      <c r="F510">
        <v>39</v>
      </c>
      <c r="G510" t="s">
        <v>87</v>
      </c>
      <c r="H510" t="s">
        <v>88</v>
      </c>
      <c r="I510" t="s">
        <v>40</v>
      </c>
      <c r="J510" t="s">
        <v>41</v>
      </c>
      <c r="K510" t="s">
        <v>42</v>
      </c>
      <c r="L510" t="s">
        <v>43</v>
      </c>
      <c r="M510">
        <v>2</v>
      </c>
      <c r="N510" s="2">
        <v>699</v>
      </c>
      <c r="O510" s="3">
        <v>0.2</v>
      </c>
      <c r="P510" s="2">
        <v>620</v>
      </c>
      <c r="Q510" t="s">
        <v>123</v>
      </c>
      <c r="R510" t="s">
        <v>33</v>
      </c>
      <c r="S510" t="s">
        <v>57</v>
      </c>
      <c r="T510" s="4">
        <v>5</v>
      </c>
      <c r="U510" s="11">
        <f t="shared" si="7"/>
        <v>1398</v>
      </c>
      <c r="V510" s="11">
        <f>tbl_EcommerceSales[[#This Row],[Gross_Sales]]*tbl_EcommerceSales[[#This Row],[Discount]]</f>
        <v>279.60000000000002</v>
      </c>
      <c r="W510" s="11">
        <f>tbl_EcommerceSales[[#This Row],[Gross_Sales]]-tbl_EcommerceSales[[#This Row],[Discount_Amount]]</f>
        <v>1118.4000000000001</v>
      </c>
      <c r="X510" s="11">
        <f>tbl_EcommerceSales[[#This Row],[Quantity]] * _xlfn.XLOOKUP(tbl_EcommerceSales[[#This Row],[Product_ID]], Product_Master!A:A, Product_Master!F:F)</f>
        <v>620</v>
      </c>
      <c r="Y510" s="11">
        <f>tbl_EcommerceSales[[#This Row],[Net_Revenue]]-tbl_EcommerceSales[[#This Row],[Total_Cost]]</f>
        <v>498.40000000000009</v>
      </c>
      <c r="Z510" s="9">
        <f>IFERROR(#REF!/tbl_EcommerceSales[[#This Row],[Total_Cost]], 0)</f>
        <v>0</v>
      </c>
      <c r="AA510" t="str">
        <f>TEXT(tbl_EcommerceSales[[#This Row],[Order_Date]],"mmm")</f>
        <v>Feb</v>
      </c>
      <c r="AB510">
        <f>YEAR(tbl_EcommerceSales[[#This Row],[Order_Date]])</f>
        <v>2025</v>
      </c>
      <c r="AC510" t="str">
        <f>IF(tbl_EcommerceSales[[#This Row],[Age]]&lt;18,"Under 18",IF(tbl_EcommerceSales[[#This Row],[Age]]&lt;=25,"18-25",IF(tbl_EcommerceSales[[#This Row],[Age]]&lt;=35,"26-35",IF(tbl_EcommerceSales[[#This Row],[Age]]&lt;=45,"36-45",IF(tbl_EcommerceSales[[#This Row],[Age]]&lt;=55,"46-55","56+")))))</f>
        <v>36-45</v>
      </c>
    </row>
    <row r="511" spans="1:29" x14ac:dyDescent="0.35">
      <c r="A511" t="s">
        <v>1146</v>
      </c>
      <c r="B511" s="7">
        <v>45715</v>
      </c>
      <c r="C511" t="s">
        <v>1147</v>
      </c>
      <c r="D511" t="s">
        <v>116</v>
      </c>
      <c r="E511" t="s">
        <v>48</v>
      </c>
      <c r="F511">
        <v>25</v>
      </c>
      <c r="G511" t="s">
        <v>26</v>
      </c>
      <c r="H511" t="s">
        <v>27</v>
      </c>
      <c r="I511" t="s">
        <v>271</v>
      </c>
      <c r="J511" t="s">
        <v>272</v>
      </c>
      <c r="K511" t="s">
        <v>30</v>
      </c>
      <c r="L511" t="s">
        <v>273</v>
      </c>
      <c r="M511">
        <v>2</v>
      </c>
      <c r="N511" s="2">
        <v>4299</v>
      </c>
      <c r="O511" s="3">
        <v>0.25</v>
      </c>
      <c r="P511" s="2">
        <v>5400</v>
      </c>
      <c r="Q511" t="s">
        <v>32</v>
      </c>
      <c r="R511" t="s">
        <v>33</v>
      </c>
      <c r="S511" t="s">
        <v>34</v>
      </c>
      <c r="T511" s="4">
        <v>3</v>
      </c>
      <c r="U511" s="11">
        <f t="shared" si="7"/>
        <v>8598</v>
      </c>
      <c r="V511" s="11">
        <f>tbl_EcommerceSales[[#This Row],[Gross_Sales]]*tbl_EcommerceSales[[#This Row],[Discount]]</f>
        <v>2149.5</v>
      </c>
      <c r="W511" s="11">
        <f>tbl_EcommerceSales[[#This Row],[Gross_Sales]]-tbl_EcommerceSales[[#This Row],[Discount_Amount]]</f>
        <v>6448.5</v>
      </c>
      <c r="X511" s="11">
        <f>tbl_EcommerceSales[[#This Row],[Quantity]] * _xlfn.XLOOKUP(tbl_EcommerceSales[[#This Row],[Product_ID]], Product_Master!A:A, Product_Master!F:F)</f>
        <v>5400</v>
      </c>
      <c r="Y511" s="11">
        <f>tbl_EcommerceSales[[#This Row],[Net_Revenue]]-tbl_EcommerceSales[[#This Row],[Total_Cost]]</f>
        <v>1048.5</v>
      </c>
      <c r="Z511" s="9">
        <f>IFERROR(#REF!/tbl_EcommerceSales[[#This Row],[Total_Cost]], 0)</f>
        <v>0</v>
      </c>
      <c r="AA511" t="str">
        <f>TEXT(tbl_EcommerceSales[[#This Row],[Order_Date]],"mmm")</f>
        <v>Feb</v>
      </c>
      <c r="AB511">
        <f>YEAR(tbl_EcommerceSales[[#This Row],[Order_Date]])</f>
        <v>2025</v>
      </c>
      <c r="AC511" t="str">
        <f>IF(tbl_EcommerceSales[[#This Row],[Age]]&lt;18,"Under 18",IF(tbl_EcommerceSales[[#This Row],[Age]]&lt;=25,"18-25",IF(tbl_EcommerceSales[[#This Row],[Age]]&lt;=35,"26-35",IF(tbl_EcommerceSales[[#This Row],[Age]]&lt;=45,"36-45",IF(tbl_EcommerceSales[[#This Row],[Age]]&lt;=55,"46-55","56+")))))</f>
        <v>18-25</v>
      </c>
    </row>
    <row r="512" spans="1:29" x14ac:dyDescent="0.35">
      <c r="A512" t="s">
        <v>1148</v>
      </c>
      <c r="B512" s="7">
        <v>45715</v>
      </c>
      <c r="C512" t="s">
        <v>1149</v>
      </c>
      <c r="D512" t="s">
        <v>102</v>
      </c>
      <c r="E512" t="s">
        <v>48</v>
      </c>
      <c r="F512">
        <v>41</v>
      </c>
      <c r="G512" t="s">
        <v>99</v>
      </c>
      <c r="H512" t="s">
        <v>88</v>
      </c>
      <c r="I512" t="s">
        <v>175</v>
      </c>
      <c r="J512" t="s">
        <v>176</v>
      </c>
      <c r="K512" t="s">
        <v>177</v>
      </c>
      <c r="L512" t="s">
        <v>178</v>
      </c>
      <c r="M512">
        <v>1</v>
      </c>
      <c r="N512" s="2">
        <v>699</v>
      </c>
      <c r="O512" s="3">
        <v>0</v>
      </c>
      <c r="P512" s="2">
        <v>320</v>
      </c>
      <c r="Q512" t="s">
        <v>44</v>
      </c>
      <c r="R512" t="s">
        <v>33</v>
      </c>
      <c r="S512" t="s">
        <v>34</v>
      </c>
      <c r="T512" s="4">
        <v>3</v>
      </c>
      <c r="U512" s="11">
        <f t="shared" si="7"/>
        <v>699</v>
      </c>
      <c r="V512" s="11">
        <f>tbl_EcommerceSales[[#This Row],[Gross_Sales]]*tbl_EcommerceSales[[#This Row],[Discount]]</f>
        <v>0</v>
      </c>
      <c r="W512" s="11">
        <f>tbl_EcommerceSales[[#This Row],[Gross_Sales]]-tbl_EcommerceSales[[#This Row],[Discount_Amount]]</f>
        <v>699</v>
      </c>
      <c r="X512" s="11">
        <f>tbl_EcommerceSales[[#This Row],[Quantity]] * _xlfn.XLOOKUP(tbl_EcommerceSales[[#This Row],[Product_ID]], Product_Master!A:A, Product_Master!F:F)</f>
        <v>320</v>
      </c>
      <c r="Y512" s="11">
        <f>tbl_EcommerceSales[[#This Row],[Net_Revenue]]-tbl_EcommerceSales[[#This Row],[Total_Cost]]</f>
        <v>379</v>
      </c>
      <c r="Z512" s="9">
        <f>IFERROR(#REF!/tbl_EcommerceSales[[#This Row],[Total_Cost]], 0)</f>
        <v>0</v>
      </c>
      <c r="AA512" t="str">
        <f>TEXT(tbl_EcommerceSales[[#This Row],[Order_Date]],"mmm")</f>
        <v>Feb</v>
      </c>
      <c r="AB512">
        <f>YEAR(tbl_EcommerceSales[[#This Row],[Order_Date]])</f>
        <v>2025</v>
      </c>
      <c r="AC512" t="str">
        <f>IF(tbl_EcommerceSales[[#This Row],[Age]]&lt;18,"Under 18",IF(tbl_EcommerceSales[[#This Row],[Age]]&lt;=25,"18-25",IF(tbl_EcommerceSales[[#This Row],[Age]]&lt;=35,"26-35",IF(tbl_EcommerceSales[[#This Row],[Age]]&lt;=45,"36-45",IF(tbl_EcommerceSales[[#This Row],[Age]]&lt;=55,"46-55","56+")))))</f>
        <v>36-45</v>
      </c>
    </row>
    <row r="513" spans="1:29" x14ac:dyDescent="0.35">
      <c r="A513" t="s">
        <v>1150</v>
      </c>
      <c r="B513" s="7">
        <v>45716</v>
      </c>
      <c r="C513" t="s">
        <v>1151</v>
      </c>
      <c r="D513" t="s">
        <v>79</v>
      </c>
      <c r="E513" t="s">
        <v>48</v>
      </c>
      <c r="F513">
        <v>36</v>
      </c>
      <c r="G513" t="s">
        <v>270</v>
      </c>
      <c r="H513" t="s">
        <v>72</v>
      </c>
      <c r="I513" t="s">
        <v>349</v>
      </c>
      <c r="J513" t="s">
        <v>350</v>
      </c>
      <c r="K513" t="s">
        <v>82</v>
      </c>
      <c r="L513" t="s">
        <v>238</v>
      </c>
      <c r="M513">
        <v>1</v>
      </c>
      <c r="N513" s="2">
        <v>1599</v>
      </c>
      <c r="O513" s="3">
        <v>0</v>
      </c>
      <c r="P513" s="2">
        <v>920</v>
      </c>
      <c r="Q513" t="s">
        <v>76</v>
      </c>
      <c r="R513" t="s">
        <v>33</v>
      </c>
      <c r="S513" t="s">
        <v>57</v>
      </c>
      <c r="T513" s="4">
        <v>5</v>
      </c>
      <c r="U513" s="11">
        <f t="shared" si="7"/>
        <v>1599</v>
      </c>
      <c r="V513" s="11">
        <f>tbl_EcommerceSales[[#This Row],[Gross_Sales]]*tbl_EcommerceSales[[#This Row],[Discount]]</f>
        <v>0</v>
      </c>
      <c r="W513" s="11">
        <f>tbl_EcommerceSales[[#This Row],[Gross_Sales]]-tbl_EcommerceSales[[#This Row],[Discount_Amount]]</f>
        <v>1599</v>
      </c>
      <c r="X513" s="11">
        <f>tbl_EcommerceSales[[#This Row],[Quantity]] * _xlfn.XLOOKUP(tbl_EcommerceSales[[#This Row],[Product_ID]], Product_Master!A:A, Product_Master!F:F)</f>
        <v>920</v>
      </c>
      <c r="Y513" s="11">
        <f>tbl_EcommerceSales[[#This Row],[Net_Revenue]]-tbl_EcommerceSales[[#This Row],[Total_Cost]]</f>
        <v>679</v>
      </c>
      <c r="Z513" s="9">
        <f>IFERROR(#REF!/tbl_EcommerceSales[[#This Row],[Total_Cost]], 0)</f>
        <v>0</v>
      </c>
      <c r="AA513" t="str">
        <f>TEXT(tbl_EcommerceSales[[#This Row],[Order_Date]],"mmm")</f>
        <v>Feb</v>
      </c>
      <c r="AB513">
        <f>YEAR(tbl_EcommerceSales[[#This Row],[Order_Date]])</f>
        <v>2025</v>
      </c>
      <c r="AC513" t="str">
        <f>IF(tbl_EcommerceSales[[#This Row],[Age]]&lt;18,"Under 18",IF(tbl_EcommerceSales[[#This Row],[Age]]&lt;=25,"18-25",IF(tbl_EcommerceSales[[#This Row],[Age]]&lt;=35,"26-35",IF(tbl_EcommerceSales[[#This Row],[Age]]&lt;=45,"36-45",IF(tbl_EcommerceSales[[#This Row],[Age]]&lt;=55,"46-55","56+")))))</f>
        <v>36-45</v>
      </c>
    </row>
    <row r="514" spans="1:29" x14ac:dyDescent="0.35">
      <c r="A514" t="s">
        <v>1152</v>
      </c>
      <c r="B514" s="7">
        <v>45716</v>
      </c>
      <c r="C514" t="s">
        <v>1153</v>
      </c>
      <c r="D514" t="s">
        <v>227</v>
      </c>
      <c r="E514" t="s">
        <v>25</v>
      </c>
      <c r="F514">
        <v>39</v>
      </c>
      <c r="G514" t="s">
        <v>136</v>
      </c>
      <c r="H514" t="s">
        <v>88</v>
      </c>
      <c r="I514" t="s">
        <v>290</v>
      </c>
      <c r="J514" t="s">
        <v>291</v>
      </c>
      <c r="K514" t="s">
        <v>30</v>
      </c>
      <c r="L514" t="s">
        <v>31</v>
      </c>
      <c r="M514">
        <v>2</v>
      </c>
      <c r="N514" s="2">
        <v>3499</v>
      </c>
      <c r="O514" s="3">
        <v>0.1</v>
      </c>
      <c r="P514" s="2">
        <v>4500</v>
      </c>
      <c r="Q514" t="s">
        <v>44</v>
      </c>
      <c r="R514" t="s">
        <v>33</v>
      </c>
      <c r="S514" t="s">
        <v>57</v>
      </c>
      <c r="T514" s="4">
        <v>4</v>
      </c>
      <c r="U514" s="11">
        <f t="shared" ref="U514:U577" si="8">M514*N514</f>
        <v>6998</v>
      </c>
      <c r="V514" s="11">
        <f>tbl_EcommerceSales[[#This Row],[Gross_Sales]]*tbl_EcommerceSales[[#This Row],[Discount]]</f>
        <v>699.80000000000007</v>
      </c>
      <c r="W514" s="11">
        <f>tbl_EcommerceSales[[#This Row],[Gross_Sales]]-tbl_EcommerceSales[[#This Row],[Discount_Amount]]</f>
        <v>6298.2</v>
      </c>
      <c r="X514" s="11">
        <f>tbl_EcommerceSales[[#This Row],[Quantity]] * _xlfn.XLOOKUP(tbl_EcommerceSales[[#This Row],[Product_ID]], Product_Master!A:A, Product_Master!F:F)</f>
        <v>4500</v>
      </c>
      <c r="Y514" s="11">
        <f>tbl_EcommerceSales[[#This Row],[Net_Revenue]]-tbl_EcommerceSales[[#This Row],[Total_Cost]]</f>
        <v>1798.1999999999998</v>
      </c>
      <c r="Z514" s="9">
        <f>IFERROR(#REF!/tbl_EcommerceSales[[#This Row],[Total_Cost]], 0)</f>
        <v>0</v>
      </c>
      <c r="AA514" t="str">
        <f>TEXT(tbl_EcommerceSales[[#This Row],[Order_Date]],"mmm")</f>
        <v>Feb</v>
      </c>
      <c r="AB514">
        <f>YEAR(tbl_EcommerceSales[[#This Row],[Order_Date]])</f>
        <v>2025</v>
      </c>
      <c r="AC514" t="str">
        <f>IF(tbl_EcommerceSales[[#This Row],[Age]]&lt;18,"Under 18",IF(tbl_EcommerceSales[[#This Row],[Age]]&lt;=25,"18-25",IF(tbl_EcommerceSales[[#This Row],[Age]]&lt;=35,"26-35",IF(tbl_EcommerceSales[[#This Row],[Age]]&lt;=45,"36-45",IF(tbl_EcommerceSales[[#This Row],[Age]]&lt;=55,"46-55","56+")))))</f>
        <v>36-45</v>
      </c>
    </row>
    <row r="515" spans="1:29" x14ac:dyDescent="0.35">
      <c r="A515" t="s">
        <v>1154</v>
      </c>
      <c r="B515" s="7">
        <v>45716</v>
      </c>
      <c r="C515" t="s">
        <v>1155</v>
      </c>
      <c r="D515" t="s">
        <v>106</v>
      </c>
      <c r="E515" t="s">
        <v>48</v>
      </c>
      <c r="F515">
        <v>29</v>
      </c>
      <c r="G515" t="s">
        <v>61</v>
      </c>
      <c r="H515" t="s">
        <v>27</v>
      </c>
      <c r="I515" t="s">
        <v>175</v>
      </c>
      <c r="J515" t="s">
        <v>176</v>
      </c>
      <c r="K515" t="s">
        <v>177</v>
      </c>
      <c r="L515" t="s">
        <v>178</v>
      </c>
      <c r="M515">
        <v>4</v>
      </c>
      <c r="N515" s="2">
        <v>699</v>
      </c>
      <c r="O515" s="3">
        <v>0</v>
      </c>
      <c r="P515" s="2">
        <v>1280</v>
      </c>
      <c r="Q515" t="s">
        <v>76</v>
      </c>
      <c r="R515" t="s">
        <v>33</v>
      </c>
      <c r="S515" t="s">
        <v>57</v>
      </c>
      <c r="T515" s="4">
        <v>5</v>
      </c>
      <c r="U515" s="11">
        <f t="shared" si="8"/>
        <v>2796</v>
      </c>
      <c r="V515" s="11">
        <f>tbl_EcommerceSales[[#This Row],[Gross_Sales]]*tbl_EcommerceSales[[#This Row],[Discount]]</f>
        <v>0</v>
      </c>
      <c r="W515" s="11">
        <f>tbl_EcommerceSales[[#This Row],[Gross_Sales]]-tbl_EcommerceSales[[#This Row],[Discount_Amount]]</f>
        <v>2796</v>
      </c>
      <c r="X515" s="11">
        <f>tbl_EcommerceSales[[#This Row],[Quantity]] * _xlfn.XLOOKUP(tbl_EcommerceSales[[#This Row],[Product_ID]], Product_Master!A:A, Product_Master!F:F)</f>
        <v>1280</v>
      </c>
      <c r="Y515" s="11">
        <f>tbl_EcommerceSales[[#This Row],[Net_Revenue]]-tbl_EcommerceSales[[#This Row],[Total_Cost]]</f>
        <v>1516</v>
      </c>
      <c r="Z515" s="9">
        <f>IFERROR(#REF!/tbl_EcommerceSales[[#This Row],[Total_Cost]], 0)</f>
        <v>0</v>
      </c>
      <c r="AA515" t="str">
        <f>TEXT(tbl_EcommerceSales[[#This Row],[Order_Date]],"mmm")</f>
        <v>Feb</v>
      </c>
      <c r="AB515">
        <f>YEAR(tbl_EcommerceSales[[#This Row],[Order_Date]])</f>
        <v>2025</v>
      </c>
      <c r="AC515" t="str">
        <f>IF(tbl_EcommerceSales[[#This Row],[Age]]&lt;18,"Under 18",IF(tbl_EcommerceSales[[#This Row],[Age]]&lt;=25,"18-25",IF(tbl_EcommerceSales[[#This Row],[Age]]&lt;=35,"26-35",IF(tbl_EcommerceSales[[#This Row],[Age]]&lt;=45,"36-45",IF(tbl_EcommerceSales[[#This Row],[Age]]&lt;=55,"46-55","56+")))))</f>
        <v>26-35</v>
      </c>
    </row>
    <row r="516" spans="1:29" x14ac:dyDescent="0.35">
      <c r="A516" t="s">
        <v>1156</v>
      </c>
      <c r="B516" s="7">
        <v>45716</v>
      </c>
      <c r="C516" t="s">
        <v>1157</v>
      </c>
      <c r="D516" t="s">
        <v>254</v>
      </c>
      <c r="E516" t="s">
        <v>25</v>
      </c>
      <c r="F516">
        <v>30</v>
      </c>
      <c r="G516" t="s">
        <v>122</v>
      </c>
      <c r="H516" t="s">
        <v>72</v>
      </c>
      <c r="I516" t="s">
        <v>111</v>
      </c>
      <c r="J516" t="s">
        <v>112</v>
      </c>
      <c r="K516" t="s">
        <v>55</v>
      </c>
      <c r="L516" t="s">
        <v>113</v>
      </c>
      <c r="M516">
        <v>2</v>
      </c>
      <c r="N516" s="2">
        <v>1799</v>
      </c>
      <c r="O516" s="3">
        <v>0.1</v>
      </c>
      <c r="P516" s="2">
        <v>1900</v>
      </c>
      <c r="Q516" t="s">
        <v>32</v>
      </c>
      <c r="R516" t="s">
        <v>33</v>
      </c>
      <c r="S516" t="s">
        <v>34</v>
      </c>
      <c r="T516" s="4">
        <v>3</v>
      </c>
      <c r="U516" s="11">
        <f t="shared" si="8"/>
        <v>3598</v>
      </c>
      <c r="V516" s="11">
        <f>tbl_EcommerceSales[[#This Row],[Gross_Sales]]*tbl_EcommerceSales[[#This Row],[Discount]]</f>
        <v>359.8</v>
      </c>
      <c r="W516" s="11">
        <f>tbl_EcommerceSales[[#This Row],[Gross_Sales]]-tbl_EcommerceSales[[#This Row],[Discount_Amount]]</f>
        <v>3238.2</v>
      </c>
      <c r="X516" s="11">
        <f>tbl_EcommerceSales[[#This Row],[Quantity]] * _xlfn.XLOOKUP(tbl_EcommerceSales[[#This Row],[Product_ID]], Product_Master!A:A, Product_Master!F:F)</f>
        <v>1900</v>
      </c>
      <c r="Y516" s="11">
        <f>tbl_EcommerceSales[[#This Row],[Net_Revenue]]-tbl_EcommerceSales[[#This Row],[Total_Cost]]</f>
        <v>1338.1999999999998</v>
      </c>
      <c r="Z516" s="9">
        <f>IFERROR(#REF!/tbl_EcommerceSales[[#This Row],[Total_Cost]], 0)</f>
        <v>0</v>
      </c>
      <c r="AA516" t="str">
        <f>TEXT(tbl_EcommerceSales[[#This Row],[Order_Date]],"mmm")</f>
        <v>Feb</v>
      </c>
      <c r="AB516">
        <f>YEAR(tbl_EcommerceSales[[#This Row],[Order_Date]])</f>
        <v>2025</v>
      </c>
      <c r="AC516" t="str">
        <f>IF(tbl_EcommerceSales[[#This Row],[Age]]&lt;18,"Under 18",IF(tbl_EcommerceSales[[#This Row],[Age]]&lt;=25,"18-25",IF(tbl_EcommerceSales[[#This Row],[Age]]&lt;=35,"26-35",IF(tbl_EcommerceSales[[#This Row],[Age]]&lt;=45,"36-45",IF(tbl_EcommerceSales[[#This Row],[Age]]&lt;=55,"46-55","56+")))))</f>
        <v>26-35</v>
      </c>
    </row>
    <row r="517" spans="1:29" x14ac:dyDescent="0.35">
      <c r="A517" t="s">
        <v>1158</v>
      </c>
      <c r="B517" s="7">
        <v>45716</v>
      </c>
      <c r="C517" t="s">
        <v>1159</v>
      </c>
      <c r="D517" t="s">
        <v>106</v>
      </c>
      <c r="E517" t="s">
        <v>25</v>
      </c>
      <c r="F517">
        <v>28</v>
      </c>
      <c r="G517" t="s">
        <v>270</v>
      </c>
      <c r="H517" t="s">
        <v>72</v>
      </c>
      <c r="I517" t="s">
        <v>89</v>
      </c>
      <c r="J517" t="s">
        <v>90</v>
      </c>
      <c r="K517" t="s">
        <v>91</v>
      </c>
      <c r="L517" t="s">
        <v>92</v>
      </c>
      <c r="M517">
        <v>3</v>
      </c>
      <c r="N517" s="2">
        <v>599</v>
      </c>
      <c r="O517" s="3">
        <v>0.15</v>
      </c>
      <c r="P517" s="2">
        <v>780</v>
      </c>
      <c r="Q517" t="s">
        <v>32</v>
      </c>
      <c r="R517" t="s">
        <v>33</v>
      </c>
      <c r="S517" t="s">
        <v>34</v>
      </c>
      <c r="T517" s="4">
        <v>4</v>
      </c>
      <c r="U517" s="11">
        <f t="shared" si="8"/>
        <v>1797</v>
      </c>
      <c r="V517" s="11">
        <f>tbl_EcommerceSales[[#This Row],[Gross_Sales]]*tbl_EcommerceSales[[#This Row],[Discount]]</f>
        <v>269.55</v>
      </c>
      <c r="W517" s="11">
        <f>tbl_EcommerceSales[[#This Row],[Gross_Sales]]-tbl_EcommerceSales[[#This Row],[Discount_Amount]]</f>
        <v>1527.45</v>
      </c>
      <c r="X517" s="11">
        <f>tbl_EcommerceSales[[#This Row],[Quantity]] * _xlfn.XLOOKUP(tbl_EcommerceSales[[#This Row],[Product_ID]], Product_Master!A:A, Product_Master!F:F)</f>
        <v>780</v>
      </c>
      <c r="Y517" s="11">
        <f>tbl_EcommerceSales[[#This Row],[Net_Revenue]]-tbl_EcommerceSales[[#This Row],[Total_Cost]]</f>
        <v>747.45</v>
      </c>
      <c r="Z517" s="9">
        <f>IFERROR(#REF!/tbl_EcommerceSales[[#This Row],[Total_Cost]], 0)</f>
        <v>0</v>
      </c>
      <c r="AA517" t="str">
        <f>TEXT(tbl_EcommerceSales[[#This Row],[Order_Date]],"mmm")</f>
        <v>Feb</v>
      </c>
      <c r="AB517">
        <f>YEAR(tbl_EcommerceSales[[#This Row],[Order_Date]])</f>
        <v>2025</v>
      </c>
      <c r="AC517" t="str">
        <f>IF(tbl_EcommerceSales[[#This Row],[Age]]&lt;18,"Under 18",IF(tbl_EcommerceSales[[#This Row],[Age]]&lt;=25,"18-25",IF(tbl_EcommerceSales[[#This Row],[Age]]&lt;=35,"26-35",IF(tbl_EcommerceSales[[#This Row],[Age]]&lt;=45,"36-45",IF(tbl_EcommerceSales[[#This Row],[Age]]&lt;=55,"46-55","56+")))))</f>
        <v>26-35</v>
      </c>
    </row>
    <row r="518" spans="1:29" x14ac:dyDescent="0.35">
      <c r="A518" t="s">
        <v>1160</v>
      </c>
      <c r="B518" s="7">
        <v>45716</v>
      </c>
      <c r="C518" t="s">
        <v>1161</v>
      </c>
      <c r="D518" t="s">
        <v>342</v>
      </c>
      <c r="E518" t="s">
        <v>48</v>
      </c>
      <c r="F518">
        <v>50</v>
      </c>
      <c r="G518" t="s">
        <v>246</v>
      </c>
      <c r="H518" t="s">
        <v>27</v>
      </c>
      <c r="I518" t="s">
        <v>80</v>
      </c>
      <c r="J518" t="s">
        <v>81</v>
      </c>
      <c r="K518" t="s">
        <v>82</v>
      </c>
      <c r="L518" t="s">
        <v>83</v>
      </c>
      <c r="M518">
        <v>1</v>
      </c>
      <c r="N518" s="2">
        <v>2499</v>
      </c>
      <c r="O518" s="3">
        <v>0.25</v>
      </c>
      <c r="P518" s="2">
        <v>1550</v>
      </c>
      <c r="Q518" t="s">
        <v>32</v>
      </c>
      <c r="R518" t="s">
        <v>33</v>
      </c>
      <c r="S518" t="s">
        <v>34</v>
      </c>
      <c r="T518" s="4">
        <v>4</v>
      </c>
      <c r="U518" s="11">
        <f t="shared" si="8"/>
        <v>2499</v>
      </c>
      <c r="V518" s="11">
        <f>tbl_EcommerceSales[[#This Row],[Gross_Sales]]*tbl_EcommerceSales[[#This Row],[Discount]]</f>
        <v>624.75</v>
      </c>
      <c r="W518" s="11">
        <f>tbl_EcommerceSales[[#This Row],[Gross_Sales]]-tbl_EcommerceSales[[#This Row],[Discount_Amount]]</f>
        <v>1874.25</v>
      </c>
      <c r="X518" s="11">
        <f>tbl_EcommerceSales[[#This Row],[Quantity]] * _xlfn.XLOOKUP(tbl_EcommerceSales[[#This Row],[Product_ID]], Product_Master!A:A, Product_Master!F:F)</f>
        <v>1550</v>
      </c>
      <c r="Y518" s="11">
        <f>tbl_EcommerceSales[[#This Row],[Net_Revenue]]-tbl_EcommerceSales[[#This Row],[Total_Cost]]</f>
        <v>324.25</v>
      </c>
      <c r="Z518" s="9">
        <f>IFERROR(#REF!/tbl_EcommerceSales[[#This Row],[Total_Cost]], 0)</f>
        <v>0</v>
      </c>
      <c r="AA518" t="str">
        <f>TEXT(tbl_EcommerceSales[[#This Row],[Order_Date]],"mmm")</f>
        <v>Feb</v>
      </c>
      <c r="AB518">
        <f>YEAR(tbl_EcommerceSales[[#This Row],[Order_Date]])</f>
        <v>2025</v>
      </c>
      <c r="AC518" t="str">
        <f>IF(tbl_EcommerceSales[[#This Row],[Age]]&lt;18,"Under 18",IF(tbl_EcommerceSales[[#This Row],[Age]]&lt;=25,"18-25",IF(tbl_EcommerceSales[[#This Row],[Age]]&lt;=35,"26-35",IF(tbl_EcommerceSales[[#This Row],[Age]]&lt;=45,"36-45",IF(tbl_EcommerceSales[[#This Row],[Age]]&lt;=55,"46-55","56+")))))</f>
        <v>46-55</v>
      </c>
    </row>
    <row r="519" spans="1:29" x14ac:dyDescent="0.35">
      <c r="A519" t="s">
        <v>1162</v>
      </c>
      <c r="B519" s="7">
        <v>45716</v>
      </c>
      <c r="C519" t="s">
        <v>1163</v>
      </c>
      <c r="D519" t="s">
        <v>148</v>
      </c>
      <c r="E519" t="s">
        <v>25</v>
      </c>
      <c r="F519">
        <v>49</v>
      </c>
      <c r="G519" t="s">
        <v>174</v>
      </c>
      <c r="H519" t="s">
        <v>39</v>
      </c>
      <c r="I519" t="s">
        <v>80</v>
      </c>
      <c r="J519" t="s">
        <v>81</v>
      </c>
      <c r="K519" t="s">
        <v>82</v>
      </c>
      <c r="L519" t="s">
        <v>83</v>
      </c>
      <c r="M519">
        <v>1</v>
      </c>
      <c r="N519" s="2">
        <v>2499</v>
      </c>
      <c r="O519" s="3">
        <v>0.1</v>
      </c>
      <c r="P519" s="2">
        <v>1550</v>
      </c>
      <c r="Q519" t="s">
        <v>123</v>
      </c>
      <c r="R519" t="s">
        <v>33</v>
      </c>
      <c r="S519" t="s">
        <v>57</v>
      </c>
      <c r="T519" s="4">
        <v>5</v>
      </c>
      <c r="U519" s="11">
        <f t="shared" si="8"/>
        <v>2499</v>
      </c>
      <c r="V519" s="11">
        <f>tbl_EcommerceSales[[#This Row],[Gross_Sales]]*tbl_EcommerceSales[[#This Row],[Discount]]</f>
        <v>249.9</v>
      </c>
      <c r="W519" s="11">
        <f>tbl_EcommerceSales[[#This Row],[Gross_Sales]]-tbl_EcommerceSales[[#This Row],[Discount_Amount]]</f>
        <v>2249.1</v>
      </c>
      <c r="X519" s="11">
        <f>tbl_EcommerceSales[[#This Row],[Quantity]] * _xlfn.XLOOKUP(tbl_EcommerceSales[[#This Row],[Product_ID]], Product_Master!A:A, Product_Master!F:F)</f>
        <v>1550</v>
      </c>
      <c r="Y519" s="11">
        <f>tbl_EcommerceSales[[#This Row],[Net_Revenue]]-tbl_EcommerceSales[[#This Row],[Total_Cost]]</f>
        <v>699.09999999999991</v>
      </c>
      <c r="Z519" s="9">
        <f>IFERROR(#REF!/tbl_EcommerceSales[[#This Row],[Total_Cost]], 0)</f>
        <v>0</v>
      </c>
      <c r="AA519" t="str">
        <f>TEXT(tbl_EcommerceSales[[#This Row],[Order_Date]],"mmm")</f>
        <v>Feb</v>
      </c>
      <c r="AB519">
        <f>YEAR(tbl_EcommerceSales[[#This Row],[Order_Date]])</f>
        <v>2025</v>
      </c>
      <c r="AC519" t="str">
        <f>IF(tbl_EcommerceSales[[#This Row],[Age]]&lt;18,"Under 18",IF(tbl_EcommerceSales[[#This Row],[Age]]&lt;=25,"18-25",IF(tbl_EcommerceSales[[#This Row],[Age]]&lt;=35,"26-35",IF(tbl_EcommerceSales[[#This Row],[Age]]&lt;=45,"36-45",IF(tbl_EcommerceSales[[#This Row],[Age]]&lt;=55,"46-55","56+")))))</f>
        <v>46-55</v>
      </c>
    </row>
    <row r="520" spans="1:29" x14ac:dyDescent="0.35">
      <c r="A520" t="s">
        <v>1164</v>
      </c>
      <c r="B520" s="7">
        <v>45716</v>
      </c>
      <c r="C520" t="s">
        <v>527</v>
      </c>
      <c r="D520" t="s">
        <v>227</v>
      </c>
      <c r="E520" t="s">
        <v>48</v>
      </c>
      <c r="F520">
        <v>18</v>
      </c>
      <c r="G520" t="s">
        <v>246</v>
      </c>
      <c r="H520" t="s">
        <v>27</v>
      </c>
      <c r="I520" t="s">
        <v>62</v>
      </c>
      <c r="J520" t="s">
        <v>63</v>
      </c>
      <c r="K520" t="s">
        <v>42</v>
      </c>
      <c r="L520" t="s">
        <v>43</v>
      </c>
      <c r="M520">
        <v>1</v>
      </c>
      <c r="N520" s="2">
        <v>499</v>
      </c>
      <c r="O520" s="3">
        <v>0.1</v>
      </c>
      <c r="P520" s="2">
        <v>220</v>
      </c>
      <c r="Q520" t="s">
        <v>44</v>
      </c>
      <c r="R520" t="s">
        <v>162</v>
      </c>
      <c r="S520" t="s">
        <v>57</v>
      </c>
      <c r="T520" s="4"/>
      <c r="U520" s="11">
        <f t="shared" si="8"/>
        <v>499</v>
      </c>
      <c r="V520" s="11">
        <f>tbl_EcommerceSales[[#This Row],[Gross_Sales]]*tbl_EcommerceSales[[#This Row],[Discount]]</f>
        <v>49.900000000000006</v>
      </c>
      <c r="W520" s="11">
        <f>tbl_EcommerceSales[[#This Row],[Gross_Sales]]-tbl_EcommerceSales[[#This Row],[Discount_Amount]]</f>
        <v>449.1</v>
      </c>
      <c r="X520" s="11">
        <f>tbl_EcommerceSales[[#This Row],[Quantity]] * _xlfn.XLOOKUP(tbl_EcommerceSales[[#This Row],[Product_ID]], Product_Master!A:A, Product_Master!F:F)</f>
        <v>220</v>
      </c>
      <c r="Y520" s="11">
        <f>tbl_EcommerceSales[[#This Row],[Net_Revenue]]-tbl_EcommerceSales[[#This Row],[Total_Cost]]</f>
        <v>229.10000000000002</v>
      </c>
      <c r="Z520" s="9">
        <f>IFERROR(#REF!/tbl_EcommerceSales[[#This Row],[Total_Cost]], 0)</f>
        <v>0</v>
      </c>
      <c r="AA520" t="str">
        <f>TEXT(tbl_EcommerceSales[[#This Row],[Order_Date]],"mmm")</f>
        <v>Feb</v>
      </c>
      <c r="AB520">
        <f>YEAR(tbl_EcommerceSales[[#This Row],[Order_Date]])</f>
        <v>2025</v>
      </c>
      <c r="AC520" t="str">
        <f>IF(tbl_EcommerceSales[[#This Row],[Age]]&lt;18,"Under 18",IF(tbl_EcommerceSales[[#This Row],[Age]]&lt;=25,"18-25",IF(tbl_EcommerceSales[[#This Row],[Age]]&lt;=35,"26-35",IF(tbl_EcommerceSales[[#This Row],[Age]]&lt;=45,"36-45",IF(tbl_EcommerceSales[[#This Row],[Age]]&lt;=55,"46-55","56+")))))</f>
        <v>18-25</v>
      </c>
    </row>
    <row r="521" spans="1:29" x14ac:dyDescent="0.35">
      <c r="A521" t="s">
        <v>1165</v>
      </c>
      <c r="B521" s="7">
        <v>45716</v>
      </c>
      <c r="C521" t="s">
        <v>1166</v>
      </c>
      <c r="D521" t="s">
        <v>130</v>
      </c>
      <c r="E521" t="s">
        <v>48</v>
      </c>
      <c r="F521">
        <v>45</v>
      </c>
      <c r="G521" t="s">
        <v>61</v>
      </c>
      <c r="H521" t="s">
        <v>27</v>
      </c>
      <c r="I521" t="s">
        <v>357</v>
      </c>
      <c r="J521" t="s">
        <v>358</v>
      </c>
      <c r="K521" t="s">
        <v>177</v>
      </c>
      <c r="L521" t="s">
        <v>178</v>
      </c>
      <c r="M521">
        <v>1</v>
      </c>
      <c r="N521" s="2">
        <v>999</v>
      </c>
      <c r="O521" s="3">
        <v>0.1</v>
      </c>
      <c r="P521" s="2">
        <v>520</v>
      </c>
      <c r="Q521" t="s">
        <v>319</v>
      </c>
      <c r="R521" t="s">
        <v>33</v>
      </c>
      <c r="S521" t="s">
        <v>34</v>
      </c>
      <c r="T521" s="4">
        <v>4</v>
      </c>
      <c r="U521" s="11">
        <f t="shared" si="8"/>
        <v>999</v>
      </c>
      <c r="V521" s="11">
        <f>tbl_EcommerceSales[[#This Row],[Gross_Sales]]*tbl_EcommerceSales[[#This Row],[Discount]]</f>
        <v>99.9</v>
      </c>
      <c r="W521" s="11">
        <f>tbl_EcommerceSales[[#This Row],[Gross_Sales]]-tbl_EcommerceSales[[#This Row],[Discount_Amount]]</f>
        <v>899.1</v>
      </c>
      <c r="X521" s="11">
        <f>tbl_EcommerceSales[[#This Row],[Quantity]] * _xlfn.XLOOKUP(tbl_EcommerceSales[[#This Row],[Product_ID]], Product_Master!A:A, Product_Master!F:F)</f>
        <v>520</v>
      </c>
      <c r="Y521" s="11">
        <f>tbl_EcommerceSales[[#This Row],[Net_Revenue]]-tbl_EcommerceSales[[#This Row],[Total_Cost]]</f>
        <v>379.1</v>
      </c>
      <c r="Z521" s="9">
        <f>IFERROR(#REF!/tbl_EcommerceSales[[#This Row],[Total_Cost]], 0)</f>
        <v>0</v>
      </c>
      <c r="AA521" t="str">
        <f>TEXT(tbl_EcommerceSales[[#This Row],[Order_Date]],"mmm")</f>
        <v>Feb</v>
      </c>
      <c r="AB521">
        <f>YEAR(tbl_EcommerceSales[[#This Row],[Order_Date]])</f>
        <v>2025</v>
      </c>
      <c r="AC521" t="str">
        <f>IF(tbl_EcommerceSales[[#This Row],[Age]]&lt;18,"Under 18",IF(tbl_EcommerceSales[[#This Row],[Age]]&lt;=25,"18-25",IF(tbl_EcommerceSales[[#This Row],[Age]]&lt;=35,"26-35",IF(tbl_EcommerceSales[[#This Row],[Age]]&lt;=45,"36-45",IF(tbl_EcommerceSales[[#This Row],[Age]]&lt;=55,"46-55","56+")))))</f>
        <v>36-45</v>
      </c>
    </row>
    <row r="522" spans="1:29" x14ac:dyDescent="0.35">
      <c r="A522" t="s">
        <v>1167</v>
      </c>
      <c r="B522" s="7">
        <v>45716</v>
      </c>
      <c r="C522" t="s">
        <v>1168</v>
      </c>
      <c r="D522" t="s">
        <v>235</v>
      </c>
      <c r="E522" t="s">
        <v>48</v>
      </c>
      <c r="F522">
        <v>35</v>
      </c>
      <c r="G522" t="s">
        <v>103</v>
      </c>
      <c r="H522" t="s">
        <v>27</v>
      </c>
      <c r="I522" t="s">
        <v>53</v>
      </c>
      <c r="J522" t="s">
        <v>54</v>
      </c>
      <c r="K522" t="s">
        <v>55</v>
      </c>
      <c r="L522" t="s">
        <v>56</v>
      </c>
      <c r="M522">
        <v>4</v>
      </c>
      <c r="N522" s="2">
        <v>799</v>
      </c>
      <c r="O522" s="3">
        <v>0.1</v>
      </c>
      <c r="P522" s="2">
        <v>1560</v>
      </c>
      <c r="Q522" t="s">
        <v>123</v>
      </c>
      <c r="R522" t="s">
        <v>162</v>
      </c>
      <c r="S522" t="s">
        <v>34</v>
      </c>
      <c r="T522" s="4"/>
      <c r="U522" s="11">
        <f t="shared" si="8"/>
        <v>3196</v>
      </c>
      <c r="V522" s="11">
        <f>tbl_EcommerceSales[[#This Row],[Gross_Sales]]*tbl_EcommerceSales[[#This Row],[Discount]]</f>
        <v>319.60000000000002</v>
      </c>
      <c r="W522" s="11">
        <f>tbl_EcommerceSales[[#This Row],[Gross_Sales]]-tbl_EcommerceSales[[#This Row],[Discount_Amount]]</f>
        <v>2876.4</v>
      </c>
      <c r="X522" s="11">
        <f>tbl_EcommerceSales[[#This Row],[Quantity]] * _xlfn.XLOOKUP(tbl_EcommerceSales[[#This Row],[Product_ID]], Product_Master!A:A, Product_Master!F:F)</f>
        <v>1560</v>
      </c>
      <c r="Y522" s="11">
        <f>tbl_EcommerceSales[[#This Row],[Net_Revenue]]-tbl_EcommerceSales[[#This Row],[Total_Cost]]</f>
        <v>1316.4</v>
      </c>
      <c r="Z522" s="9">
        <f>IFERROR(#REF!/tbl_EcommerceSales[[#This Row],[Total_Cost]], 0)</f>
        <v>0</v>
      </c>
      <c r="AA522" t="str">
        <f>TEXT(tbl_EcommerceSales[[#This Row],[Order_Date]],"mmm")</f>
        <v>Feb</v>
      </c>
      <c r="AB522">
        <f>YEAR(tbl_EcommerceSales[[#This Row],[Order_Date]])</f>
        <v>2025</v>
      </c>
      <c r="AC522" t="str">
        <f>IF(tbl_EcommerceSales[[#This Row],[Age]]&lt;18,"Under 18",IF(tbl_EcommerceSales[[#This Row],[Age]]&lt;=25,"18-25",IF(tbl_EcommerceSales[[#This Row],[Age]]&lt;=35,"26-35",IF(tbl_EcommerceSales[[#This Row],[Age]]&lt;=45,"36-45",IF(tbl_EcommerceSales[[#This Row],[Age]]&lt;=55,"46-55","56+")))))</f>
        <v>26-35</v>
      </c>
    </row>
    <row r="523" spans="1:29" x14ac:dyDescent="0.35">
      <c r="A523" t="s">
        <v>1169</v>
      </c>
      <c r="B523" s="7">
        <v>45716</v>
      </c>
      <c r="C523" t="s">
        <v>1170</v>
      </c>
      <c r="D523" t="s">
        <v>205</v>
      </c>
      <c r="E523" t="s">
        <v>48</v>
      </c>
      <c r="F523">
        <v>30</v>
      </c>
      <c r="G523" t="s">
        <v>122</v>
      </c>
      <c r="H523" t="s">
        <v>72</v>
      </c>
      <c r="I523" t="s">
        <v>53</v>
      </c>
      <c r="J523" t="s">
        <v>54</v>
      </c>
      <c r="K523" t="s">
        <v>55</v>
      </c>
      <c r="L523" t="s">
        <v>56</v>
      </c>
      <c r="M523">
        <v>2</v>
      </c>
      <c r="N523" s="2">
        <v>799</v>
      </c>
      <c r="O523" s="3">
        <v>0.3</v>
      </c>
      <c r="P523" s="2">
        <v>780</v>
      </c>
      <c r="Q523" t="s">
        <v>44</v>
      </c>
      <c r="R523" t="s">
        <v>33</v>
      </c>
      <c r="S523" t="s">
        <v>34</v>
      </c>
      <c r="T523" s="4">
        <v>4</v>
      </c>
      <c r="U523" s="11">
        <f t="shared" si="8"/>
        <v>1598</v>
      </c>
      <c r="V523" s="11">
        <f>tbl_EcommerceSales[[#This Row],[Gross_Sales]]*tbl_EcommerceSales[[#This Row],[Discount]]</f>
        <v>479.4</v>
      </c>
      <c r="W523" s="11">
        <f>tbl_EcommerceSales[[#This Row],[Gross_Sales]]-tbl_EcommerceSales[[#This Row],[Discount_Amount]]</f>
        <v>1118.5999999999999</v>
      </c>
      <c r="X523" s="11">
        <f>tbl_EcommerceSales[[#This Row],[Quantity]] * _xlfn.XLOOKUP(tbl_EcommerceSales[[#This Row],[Product_ID]], Product_Master!A:A, Product_Master!F:F)</f>
        <v>780</v>
      </c>
      <c r="Y523" s="11">
        <f>tbl_EcommerceSales[[#This Row],[Net_Revenue]]-tbl_EcommerceSales[[#This Row],[Total_Cost]]</f>
        <v>338.59999999999991</v>
      </c>
      <c r="Z523" s="9">
        <f>IFERROR(#REF!/tbl_EcommerceSales[[#This Row],[Total_Cost]], 0)</f>
        <v>0</v>
      </c>
      <c r="AA523" t="str">
        <f>TEXT(tbl_EcommerceSales[[#This Row],[Order_Date]],"mmm")</f>
        <v>Feb</v>
      </c>
      <c r="AB523">
        <f>YEAR(tbl_EcommerceSales[[#This Row],[Order_Date]])</f>
        <v>2025</v>
      </c>
      <c r="AC523" t="str">
        <f>IF(tbl_EcommerceSales[[#This Row],[Age]]&lt;18,"Under 18",IF(tbl_EcommerceSales[[#This Row],[Age]]&lt;=25,"18-25",IF(tbl_EcommerceSales[[#This Row],[Age]]&lt;=35,"26-35",IF(tbl_EcommerceSales[[#This Row],[Age]]&lt;=45,"36-45",IF(tbl_EcommerceSales[[#This Row],[Age]]&lt;=55,"46-55","56+")))))</f>
        <v>26-35</v>
      </c>
    </row>
    <row r="524" spans="1:29" x14ac:dyDescent="0.35">
      <c r="A524" t="s">
        <v>1171</v>
      </c>
      <c r="B524" s="7">
        <v>45716</v>
      </c>
      <c r="C524" t="s">
        <v>1172</v>
      </c>
      <c r="D524" t="s">
        <v>66</v>
      </c>
      <c r="E524" t="s">
        <v>48</v>
      </c>
      <c r="F524">
        <v>41</v>
      </c>
      <c r="G524" t="s">
        <v>61</v>
      </c>
      <c r="H524" t="s">
        <v>27</v>
      </c>
      <c r="I524" t="s">
        <v>357</v>
      </c>
      <c r="J524" t="s">
        <v>358</v>
      </c>
      <c r="K524" t="s">
        <v>177</v>
      </c>
      <c r="L524" t="s">
        <v>178</v>
      </c>
      <c r="M524">
        <v>3</v>
      </c>
      <c r="N524" s="2">
        <v>999</v>
      </c>
      <c r="O524" s="3">
        <v>0.2</v>
      </c>
      <c r="P524" s="2">
        <v>1560</v>
      </c>
      <c r="Q524" t="s">
        <v>76</v>
      </c>
      <c r="R524" t="s">
        <v>33</v>
      </c>
      <c r="S524" t="s">
        <v>57</v>
      </c>
      <c r="T524" s="4">
        <v>2</v>
      </c>
      <c r="U524" s="11">
        <f t="shared" si="8"/>
        <v>2997</v>
      </c>
      <c r="V524" s="11">
        <f>tbl_EcommerceSales[[#This Row],[Gross_Sales]]*tbl_EcommerceSales[[#This Row],[Discount]]</f>
        <v>599.4</v>
      </c>
      <c r="W524" s="11">
        <f>tbl_EcommerceSales[[#This Row],[Gross_Sales]]-tbl_EcommerceSales[[#This Row],[Discount_Amount]]</f>
        <v>2397.6</v>
      </c>
      <c r="X524" s="11">
        <f>tbl_EcommerceSales[[#This Row],[Quantity]] * _xlfn.XLOOKUP(tbl_EcommerceSales[[#This Row],[Product_ID]], Product_Master!A:A, Product_Master!F:F)</f>
        <v>1560</v>
      </c>
      <c r="Y524" s="11">
        <f>tbl_EcommerceSales[[#This Row],[Net_Revenue]]-tbl_EcommerceSales[[#This Row],[Total_Cost]]</f>
        <v>837.59999999999991</v>
      </c>
      <c r="Z524" s="9">
        <f>IFERROR(#REF!/tbl_EcommerceSales[[#This Row],[Total_Cost]], 0)</f>
        <v>0</v>
      </c>
      <c r="AA524" t="str">
        <f>TEXT(tbl_EcommerceSales[[#This Row],[Order_Date]],"mmm")</f>
        <v>Feb</v>
      </c>
      <c r="AB524">
        <f>YEAR(tbl_EcommerceSales[[#This Row],[Order_Date]])</f>
        <v>2025</v>
      </c>
      <c r="AC524" t="str">
        <f>IF(tbl_EcommerceSales[[#This Row],[Age]]&lt;18,"Under 18",IF(tbl_EcommerceSales[[#This Row],[Age]]&lt;=25,"18-25",IF(tbl_EcommerceSales[[#This Row],[Age]]&lt;=35,"26-35",IF(tbl_EcommerceSales[[#This Row],[Age]]&lt;=45,"36-45",IF(tbl_EcommerceSales[[#This Row],[Age]]&lt;=55,"46-55","56+")))))</f>
        <v>36-45</v>
      </c>
    </row>
    <row r="525" spans="1:29" x14ac:dyDescent="0.35">
      <c r="A525" t="s">
        <v>1173</v>
      </c>
      <c r="B525" s="7">
        <v>45716</v>
      </c>
      <c r="C525" t="s">
        <v>1174</v>
      </c>
      <c r="D525" t="s">
        <v>195</v>
      </c>
      <c r="E525" t="s">
        <v>48</v>
      </c>
      <c r="F525">
        <v>34</v>
      </c>
      <c r="G525" t="s">
        <v>142</v>
      </c>
      <c r="H525" t="s">
        <v>88</v>
      </c>
      <c r="I525" t="s">
        <v>126</v>
      </c>
      <c r="J525" t="s">
        <v>127</v>
      </c>
      <c r="K525" t="s">
        <v>82</v>
      </c>
      <c r="L525" t="s">
        <v>83</v>
      </c>
      <c r="M525">
        <v>1</v>
      </c>
      <c r="N525" s="2">
        <v>1899</v>
      </c>
      <c r="O525" s="3">
        <v>0</v>
      </c>
      <c r="P525" s="2">
        <v>1120</v>
      </c>
      <c r="Q525" t="s">
        <v>123</v>
      </c>
      <c r="R525" t="s">
        <v>33</v>
      </c>
      <c r="S525" t="s">
        <v>34</v>
      </c>
      <c r="T525" s="4">
        <v>5</v>
      </c>
      <c r="U525" s="11">
        <f t="shared" si="8"/>
        <v>1899</v>
      </c>
      <c r="V525" s="11">
        <f>tbl_EcommerceSales[[#This Row],[Gross_Sales]]*tbl_EcommerceSales[[#This Row],[Discount]]</f>
        <v>0</v>
      </c>
      <c r="W525" s="11">
        <f>tbl_EcommerceSales[[#This Row],[Gross_Sales]]-tbl_EcommerceSales[[#This Row],[Discount_Amount]]</f>
        <v>1899</v>
      </c>
      <c r="X525" s="11">
        <f>tbl_EcommerceSales[[#This Row],[Quantity]] * _xlfn.XLOOKUP(tbl_EcommerceSales[[#This Row],[Product_ID]], Product_Master!A:A, Product_Master!F:F)</f>
        <v>1120</v>
      </c>
      <c r="Y525" s="11">
        <f>tbl_EcommerceSales[[#This Row],[Net_Revenue]]-tbl_EcommerceSales[[#This Row],[Total_Cost]]</f>
        <v>779</v>
      </c>
      <c r="Z525" s="9">
        <f>IFERROR(#REF!/tbl_EcommerceSales[[#This Row],[Total_Cost]], 0)</f>
        <v>0</v>
      </c>
      <c r="AA525" t="str">
        <f>TEXT(tbl_EcommerceSales[[#This Row],[Order_Date]],"mmm")</f>
        <v>Feb</v>
      </c>
      <c r="AB525">
        <f>YEAR(tbl_EcommerceSales[[#This Row],[Order_Date]])</f>
        <v>2025</v>
      </c>
      <c r="AC525" t="str">
        <f>IF(tbl_EcommerceSales[[#This Row],[Age]]&lt;18,"Under 18",IF(tbl_EcommerceSales[[#This Row],[Age]]&lt;=25,"18-25",IF(tbl_EcommerceSales[[#This Row],[Age]]&lt;=35,"26-35",IF(tbl_EcommerceSales[[#This Row],[Age]]&lt;=45,"36-45",IF(tbl_EcommerceSales[[#This Row],[Age]]&lt;=55,"46-55","56+")))))</f>
        <v>26-35</v>
      </c>
    </row>
    <row r="526" spans="1:29" x14ac:dyDescent="0.35">
      <c r="A526" t="s">
        <v>1175</v>
      </c>
      <c r="B526" s="7">
        <v>45716</v>
      </c>
      <c r="C526" t="s">
        <v>344</v>
      </c>
      <c r="D526" t="s">
        <v>148</v>
      </c>
      <c r="E526" t="s">
        <v>48</v>
      </c>
      <c r="F526">
        <v>30</v>
      </c>
      <c r="G526" t="s">
        <v>26</v>
      </c>
      <c r="H526" t="s">
        <v>27</v>
      </c>
      <c r="I526" t="s">
        <v>175</v>
      </c>
      <c r="J526" t="s">
        <v>176</v>
      </c>
      <c r="K526" t="s">
        <v>177</v>
      </c>
      <c r="L526" t="s">
        <v>178</v>
      </c>
      <c r="M526">
        <v>1</v>
      </c>
      <c r="N526" s="2">
        <v>699</v>
      </c>
      <c r="O526" s="3">
        <v>0.15</v>
      </c>
      <c r="P526" s="2">
        <v>320</v>
      </c>
      <c r="Q526" t="s">
        <v>123</v>
      </c>
      <c r="R526" t="s">
        <v>33</v>
      </c>
      <c r="S526" t="s">
        <v>57</v>
      </c>
      <c r="T526" s="4">
        <v>5</v>
      </c>
      <c r="U526" s="11">
        <f t="shared" si="8"/>
        <v>699</v>
      </c>
      <c r="V526" s="11">
        <f>tbl_EcommerceSales[[#This Row],[Gross_Sales]]*tbl_EcommerceSales[[#This Row],[Discount]]</f>
        <v>104.85</v>
      </c>
      <c r="W526" s="11">
        <f>tbl_EcommerceSales[[#This Row],[Gross_Sales]]-tbl_EcommerceSales[[#This Row],[Discount_Amount]]</f>
        <v>594.15</v>
      </c>
      <c r="X526" s="11">
        <f>tbl_EcommerceSales[[#This Row],[Quantity]] * _xlfn.XLOOKUP(tbl_EcommerceSales[[#This Row],[Product_ID]], Product_Master!A:A, Product_Master!F:F)</f>
        <v>320</v>
      </c>
      <c r="Y526" s="11">
        <f>tbl_EcommerceSales[[#This Row],[Net_Revenue]]-tbl_EcommerceSales[[#This Row],[Total_Cost]]</f>
        <v>274.14999999999998</v>
      </c>
      <c r="Z526" s="9">
        <f>IFERROR(#REF!/tbl_EcommerceSales[[#This Row],[Total_Cost]], 0)</f>
        <v>0</v>
      </c>
      <c r="AA526" t="str">
        <f>TEXT(tbl_EcommerceSales[[#This Row],[Order_Date]],"mmm")</f>
        <v>Feb</v>
      </c>
      <c r="AB526">
        <f>YEAR(tbl_EcommerceSales[[#This Row],[Order_Date]])</f>
        <v>2025</v>
      </c>
      <c r="AC526" t="str">
        <f>IF(tbl_EcommerceSales[[#This Row],[Age]]&lt;18,"Under 18",IF(tbl_EcommerceSales[[#This Row],[Age]]&lt;=25,"18-25",IF(tbl_EcommerceSales[[#This Row],[Age]]&lt;=35,"26-35",IF(tbl_EcommerceSales[[#This Row],[Age]]&lt;=45,"36-45",IF(tbl_EcommerceSales[[#This Row],[Age]]&lt;=55,"46-55","56+")))))</f>
        <v>26-35</v>
      </c>
    </row>
    <row r="527" spans="1:29" x14ac:dyDescent="0.35">
      <c r="A527" t="s">
        <v>1176</v>
      </c>
      <c r="B527" s="7">
        <v>45717</v>
      </c>
      <c r="C527" t="s">
        <v>1177</v>
      </c>
      <c r="D527" t="s">
        <v>232</v>
      </c>
      <c r="E527" t="s">
        <v>48</v>
      </c>
      <c r="F527">
        <v>29</v>
      </c>
      <c r="G527" t="s">
        <v>71</v>
      </c>
      <c r="H527" t="s">
        <v>72</v>
      </c>
      <c r="I527" t="s">
        <v>290</v>
      </c>
      <c r="J527" t="s">
        <v>291</v>
      </c>
      <c r="K527" t="s">
        <v>30</v>
      </c>
      <c r="L527" t="s">
        <v>31</v>
      </c>
      <c r="M527">
        <v>1</v>
      </c>
      <c r="N527" s="2">
        <v>3499</v>
      </c>
      <c r="O527" s="3">
        <v>0</v>
      </c>
      <c r="P527" s="2">
        <v>2250</v>
      </c>
      <c r="Q527" t="s">
        <v>123</v>
      </c>
      <c r="R527" t="s">
        <v>33</v>
      </c>
      <c r="S527" t="s">
        <v>34</v>
      </c>
      <c r="T527" s="4">
        <v>4</v>
      </c>
      <c r="U527" s="11">
        <f t="shared" si="8"/>
        <v>3499</v>
      </c>
      <c r="V527" s="11">
        <f>tbl_EcommerceSales[[#This Row],[Gross_Sales]]*tbl_EcommerceSales[[#This Row],[Discount]]</f>
        <v>0</v>
      </c>
      <c r="W527" s="11">
        <f>tbl_EcommerceSales[[#This Row],[Gross_Sales]]-tbl_EcommerceSales[[#This Row],[Discount_Amount]]</f>
        <v>3499</v>
      </c>
      <c r="X527" s="11">
        <f>tbl_EcommerceSales[[#This Row],[Quantity]] * _xlfn.XLOOKUP(tbl_EcommerceSales[[#This Row],[Product_ID]], Product_Master!A:A, Product_Master!F:F)</f>
        <v>2250</v>
      </c>
      <c r="Y527" s="11">
        <f>tbl_EcommerceSales[[#This Row],[Net_Revenue]]-tbl_EcommerceSales[[#This Row],[Total_Cost]]</f>
        <v>1249</v>
      </c>
      <c r="Z527" s="9">
        <f>IFERROR(#REF!/tbl_EcommerceSales[[#This Row],[Total_Cost]], 0)</f>
        <v>0</v>
      </c>
      <c r="AA527" t="str">
        <f>TEXT(tbl_EcommerceSales[[#This Row],[Order_Date]],"mmm")</f>
        <v>Mar</v>
      </c>
      <c r="AB527">
        <f>YEAR(tbl_EcommerceSales[[#This Row],[Order_Date]])</f>
        <v>2025</v>
      </c>
      <c r="AC527" t="str">
        <f>IF(tbl_EcommerceSales[[#This Row],[Age]]&lt;18,"Under 18",IF(tbl_EcommerceSales[[#This Row],[Age]]&lt;=25,"18-25",IF(tbl_EcommerceSales[[#This Row],[Age]]&lt;=35,"26-35",IF(tbl_EcommerceSales[[#This Row],[Age]]&lt;=45,"36-45",IF(tbl_EcommerceSales[[#This Row],[Age]]&lt;=55,"46-55","56+")))))</f>
        <v>26-35</v>
      </c>
    </row>
    <row r="528" spans="1:29" x14ac:dyDescent="0.35">
      <c r="A528" t="s">
        <v>1178</v>
      </c>
      <c r="B528" s="7">
        <v>45717</v>
      </c>
      <c r="C528" t="s">
        <v>1179</v>
      </c>
      <c r="D528" t="s">
        <v>110</v>
      </c>
      <c r="E528" t="s">
        <v>25</v>
      </c>
      <c r="F528">
        <v>30</v>
      </c>
      <c r="G528" t="s">
        <v>52</v>
      </c>
      <c r="H528" t="s">
        <v>27</v>
      </c>
      <c r="I528" t="s">
        <v>111</v>
      </c>
      <c r="J528" t="s">
        <v>112</v>
      </c>
      <c r="K528" t="s">
        <v>55</v>
      </c>
      <c r="L528" t="s">
        <v>113</v>
      </c>
      <c r="M528">
        <v>2</v>
      </c>
      <c r="N528" s="2">
        <v>1799</v>
      </c>
      <c r="O528" s="3">
        <v>0.1</v>
      </c>
      <c r="P528" s="2">
        <v>1900</v>
      </c>
      <c r="Q528" t="s">
        <v>44</v>
      </c>
      <c r="R528" t="s">
        <v>33</v>
      </c>
      <c r="S528" t="s">
        <v>57</v>
      </c>
      <c r="T528" s="4">
        <v>4</v>
      </c>
      <c r="U528" s="11">
        <f t="shared" si="8"/>
        <v>3598</v>
      </c>
      <c r="V528" s="11">
        <f>tbl_EcommerceSales[[#This Row],[Gross_Sales]]*tbl_EcommerceSales[[#This Row],[Discount]]</f>
        <v>359.8</v>
      </c>
      <c r="W528" s="11">
        <f>tbl_EcommerceSales[[#This Row],[Gross_Sales]]-tbl_EcommerceSales[[#This Row],[Discount_Amount]]</f>
        <v>3238.2</v>
      </c>
      <c r="X528" s="11">
        <f>tbl_EcommerceSales[[#This Row],[Quantity]] * _xlfn.XLOOKUP(tbl_EcommerceSales[[#This Row],[Product_ID]], Product_Master!A:A, Product_Master!F:F)</f>
        <v>1900</v>
      </c>
      <c r="Y528" s="11">
        <f>tbl_EcommerceSales[[#This Row],[Net_Revenue]]-tbl_EcommerceSales[[#This Row],[Total_Cost]]</f>
        <v>1338.1999999999998</v>
      </c>
      <c r="Z528" s="9">
        <f>IFERROR(#REF!/tbl_EcommerceSales[[#This Row],[Total_Cost]], 0)</f>
        <v>0</v>
      </c>
      <c r="AA528" t="str">
        <f>TEXT(tbl_EcommerceSales[[#This Row],[Order_Date]],"mmm")</f>
        <v>Mar</v>
      </c>
      <c r="AB528">
        <f>YEAR(tbl_EcommerceSales[[#This Row],[Order_Date]])</f>
        <v>2025</v>
      </c>
      <c r="AC528" t="str">
        <f>IF(tbl_EcommerceSales[[#This Row],[Age]]&lt;18,"Under 18",IF(tbl_EcommerceSales[[#This Row],[Age]]&lt;=25,"18-25",IF(tbl_EcommerceSales[[#This Row],[Age]]&lt;=35,"26-35",IF(tbl_EcommerceSales[[#This Row],[Age]]&lt;=45,"36-45",IF(tbl_EcommerceSales[[#This Row],[Age]]&lt;=55,"46-55","56+")))))</f>
        <v>26-35</v>
      </c>
    </row>
    <row r="529" spans="1:29" x14ac:dyDescent="0.35">
      <c r="A529" t="s">
        <v>1180</v>
      </c>
      <c r="B529" s="7">
        <v>45717</v>
      </c>
      <c r="C529" t="s">
        <v>1181</v>
      </c>
      <c r="D529" t="s">
        <v>47</v>
      </c>
      <c r="E529" t="s">
        <v>25</v>
      </c>
      <c r="F529">
        <v>43</v>
      </c>
      <c r="G529" t="s">
        <v>270</v>
      </c>
      <c r="H529" t="s">
        <v>72</v>
      </c>
      <c r="I529" t="s">
        <v>62</v>
      </c>
      <c r="J529" t="s">
        <v>63</v>
      </c>
      <c r="K529" t="s">
        <v>42</v>
      </c>
      <c r="L529" t="s">
        <v>43</v>
      </c>
      <c r="M529">
        <v>3</v>
      </c>
      <c r="N529" s="2">
        <v>499</v>
      </c>
      <c r="O529" s="3">
        <v>0.05</v>
      </c>
      <c r="P529" s="2">
        <v>660</v>
      </c>
      <c r="Q529" t="s">
        <v>123</v>
      </c>
      <c r="R529" t="s">
        <v>162</v>
      </c>
      <c r="S529" t="s">
        <v>57</v>
      </c>
      <c r="T529" s="4"/>
      <c r="U529" s="11">
        <f t="shared" si="8"/>
        <v>1497</v>
      </c>
      <c r="V529" s="11">
        <f>tbl_EcommerceSales[[#This Row],[Gross_Sales]]*tbl_EcommerceSales[[#This Row],[Discount]]</f>
        <v>74.850000000000009</v>
      </c>
      <c r="W529" s="11">
        <f>tbl_EcommerceSales[[#This Row],[Gross_Sales]]-tbl_EcommerceSales[[#This Row],[Discount_Amount]]</f>
        <v>1422.15</v>
      </c>
      <c r="X529" s="11">
        <f>tbl_EcommerceSales[[#This Row],[Quantity]] * _xlfn.XLOOKUP(tbl_EcommerceSales[[#This Row],[Product_ID]], Product_Master!A:A, Product_Master!F:F)</f>
        <v>660</v>
      </c>
      <c r="Y529" s="11">
        <f>tbl_EcommerceSales[[#This Row],[Net_Revenue]]-tbl_EcommerceSales[[#This Row],[Total_Cost]]</f>
        <v>762.15000000000009</v>
      </c>
      <c r="Z529" s="9">
        <f>IFERROR(#REF!/tbl_EcommerceSales[[#This Row],[Total_Cost]], 0)</f>
        <v>0</v>
      </c>
      <c r="AA529" t="str">
        <f>TEXT(tbl_EcommerceSales[[#This Row],[Order_Date]],"mmm")</f>
        <v>Mar</v>
      </c>
      <c r="AB529">
        <f>YEAR(tbl_EcommerceSales[[#This Row],[Order_Date]])</f>
        <v>2025</v>
      </c>
      <c r="AC529" t="str">
        <f>IF(tbl_EcommerceSales[[#This Row],[Age]]&lt;18,"Under 18",IF(tbl_EcommerceSales[[#This Row],[Age]]&lt;=25,"18-25",IF(tbl_EcommerceSales[[#This Row],[Age]]&lt;=35,"26-35",IF(tbl_EcommerceSales[[#This Row],[Age]]&lt;=45,"36-45",IF(tbl_EcommerceSales[[#This Row],[Age]]&lt;=55,"46-55","56+")))))</f>
        <v>36-45</v>
      </c>
    </row>
    <row r="530" spans="1:29" x14ac:dyDescent="0.35">
      <c r="A530" t="s">
        <v>1182</v>
      </c>
      <c r="B530" s="7">
        <v>45717</v>
      </c>
      <c r="C530" t="s">
        <v>1183</v>
      </c>
      <c r="D530" t="s">
        <v>24</v>
      </c>
      <c r="E530" t="s">
        <v>25</v>
      </c>
      <c r="F530">
        <v>24</v>
      </c>
      <c r="G530" t="s">
        <v>96</v>
      </c>
      <c r="H530" t="s">
        <v>39</v>
      </c>
      <c r="I530" t="s">
        <v>160</v>
      </c>
      <c r="J530" t="s">
        <v>161</v>
      </c>
      <c r="K530" t="s">
        <v>91</v>
      </c>
      <c r="L530" t="s">
        <v>133</v>
      </c>
      <c r="M530">
        <v>3</v>
      </c>
      <c r="N530" s="2">
        <v>1099</v>
      </c>
      <c r="O530" s="3">
        <v>0.05</v>
      </c>
      <c r="P530" s="2">
        <v>1560</v>
      </c>
      <c r="Q530" t="s">
        <v>76</v>
      </c>
      <c r="R530" t="s">
        <v>33</v>
      </c>
      <c r="S530" t="s">
        <v>57</v>
      </c>
      <c r="T530" s="4">
        <v>4</v>
      </c>
      <c r="U530" s="11">
        <f t="shared" si="8"/>
        <v>3297</v>
      </c>
      <c r="V530" s="11">
        <f>tbl_EcommerceSales[[#This Row],[Gross_Sales]]*tbl_EcommerceSales[[#This Row],[Discount]]</f>
        <v>164.85000000000002</v>
      </c>
      <c r="W530" s="11">
        <f>tbl_EcommerceSales[[#This Row],[Gross_Sales]]-tbl_EcommerceSales[[#This Row],[Discount_Amount]]</f>
        <v>3132.15</v>
      </c>
      <c r="X530" s="11">
        <f>tbl_EcommerceSales[[#This Row],[Quantity]] * _xlfn.XLOOKUP(tbl_EcommerceSales[[#This Row],[Product_ID]], Product_Master!A:A, Product_Master!F:F)</f>
        <v>1560</v>
      </c>
      <c r="Y530" s="11">
        <f>tbl_EcommerceSales[[#This Row],[Net_Revenue]]-tbl_EcommerceSales[[#This Row],[Total_Cost]]</f>
        <v>1572.15</v>
      </c>
      <c r="Z530" s="9">
        <f>IFERROR(#REF!/tbl_EcommerceSales[[#This Row],[Total_Cost]], 0)</f>
        <v>0</v>
      </c>
      <c r="AA530" t="str">
        <f>TEXT(tbl_EcommerceSales[[#This Row],[Order_Date]],"mmm")</f>
        <v>Mar</v>
      </c>
      <c r="AB530">
        <f>YEAR(tbl_EcommerceSales[[#This Row],[Order_Date]])</f>
        <v>2025</v>
      </c>
      <c r="AC530" t="str">
        <f>IF(tbl_EcommerceSales[[#This Row],[Age]]&lt;18,"Under 18",IF(tbl_EcommerceSales[[#This Row],[Age]]&lt;=25,"18-25",IF(tbl_EcommerceSales[[#This Row],[Age]]&lt;=35,"26-35",IF(tbl_EcommerceSales[[#This Row],[Age]]&lt;=45,"36-45",IF(tbl_EcommerceSales[[#This Row],[Age]]&lt;=55,"46-55","56+")))))</f>
        <v>18-25</v>
      </c>
    </row>
    <row r="531" spans="1:29" x14ac:dyDescent="0.35">
      <c r="A531" t="s">
        <v>1184</v>
      </c>
      <c r="B531" s="7">
        <v>45717</v>
      </c>
      <c r="C531" t="s">
        <v>936</v>
      </c>
      <c r="D531" t="s">
        <v>60</v>
      </c>
      <c r="E531" t="s">
        <v>25</v>
      </c>
      <c r="F531">
        <v>42</v>
      </c>
      <c r="G531" t="s">
        <v>26</v>
      </c>
      <c r="H531" t="s">
        <v>27</v>
      </c>
      <c r="I531" t="s">
        <v>89</v>
      </c>
      <c r="J531" t="s">
        <v>90</v>
      </c>
      <c r="K531" t="s">
        <v>91</v>
      </c>
      <c r="L531" t="s">
        <v>92</v>
      </c>
      <c r="M531">
        <v>2</v>
      </c>
      <c r="N531" s="2">
        <v>599</v>
      </c>
      <c r="O531" s="3">
        <v>0.1</v>
      </c>
      <c r="P531" s="2">
        <v>520</v>
      </c>
      <c r="Q531" t="s">
        <v>123</v>
      </c>
      <c r="R531" t="s">
        <v>33</v>
      </c>
      <c r="S531" t="s">
        <v>57</v>
      </c>
      <c r="T531" s="4">
        <v>4</v>
      </c>
      <c r="U531" s="11">
        <f t="shared" si="8"/>
        <v>1198</v>
      </c>
      <c r="V531" s="11">
        <f>tbl_EcommerceSales[[#This Row],[Gross_Sales]]*tbl_EcommerceSales[[#This Row],[Discount]]</f>
        <v>119.80000000000001</v>
      </c>
      <c r="W531" s="11">
        <f>tbl_EcommerceSales[[#This Row],[Gross_Sales]]-tbl_EcommerceSales[[#This Row],[Discount_Amount]]</f>
        <v>1078.2</v>
      </c>
      <c r="X531" s="11">
        <f>tbl_EcommerceSales[[#This Row],[Quantity]] * _xlfn.XLOOKUP(tbl_EcommerceSales[[#This Row],[Product_ID]], Product_Master!A:A, Product_Master!F:F)</f>
        <v>520</v>
      </c>
      <c r="Y531" s="11">
        <f>tbl_EcommerceSales[[#This Row],[Net_Revenue]]-tbl_EcommerceSales[[#This Row],[Total_Cost]]</f>
        <v>558.20000000000005</v>
      </c>
      <c r="Z531" s="9">
        <f>IFERROR(#REF!/tbl_EcommerceSales[[#This Row],[Total_Cost]], 0)</f>
        <v>0</v>
      </c>
      <c r="AA531" t="str">
        <f>TEXT(tbl_EcommerceSales[[#This Row],[Order_Date]],"mmm")</f>
        <v>Mar</v>
      </c>
      <c r="AB531">
        <f>YEAR(tbl_EcommerceSales[[#This Row],[Order_Date]])</f>
        <v>2025</v>
      </c>
      <c r="AC531" t="str">
        <f>IF(tbl_EcommerceSales[[#This Row],[Age]]&lt;18,"Under 18",IF(tbl_EcommerceSales[[#This Row],[Age]]&lt;=25,"18-25",IF(tbl_EcommerceSales[[#This Row],[Age]]&lt;=35,"26-35",IF(tbl_EcommerceSales[[#This Row],[Age]]&lt;=45,"36-45",IF(tbl_EcommerceSales[[#This Row],[Age]]&lt;=55,"46-55","56+")))))</f>
        <v>36-45</v>
      </c>
    </row>
    <row r="532" spans="1:29" x14ac:dyDescent="0.35">
      <c r="A532" t="s">
        <v>1185</v>
      </c>
      <c r="B532" s="7">
        <v>45717</v>
      </c>
      <c r="C532" t="s">
        <v>1186</v>
      </c>
      <c r="D532" t="s">
        <v>37</v>
      </c>
      <c r="E532" t="s">
        <v>48</v>
      </c>
      <c r="F532">
        <v>18</v>
      </c>
      <c r="G532" t="s">
        <v>96</v>
      </c>
      <c r="H532" t="s">
        <v>39</v>
      </c>
      <c r="I532" t="s">
        <v>294</v>
      </c>
      <c r="J532" t="s">
        <v>295</v>
      </c>
      <c r="K532" t="s">
        <v>91</v>
      </c>
      <c r="L532" t="s">
        <v>296</v>
      </c>
      <c r="M532">
        <v>2</v>
      </c>
      <c r="N532" s="2">
        <v>699</v>
      </c>
      <c r="O532" s="3">
        <v>0.05</v>
      </c>
      <c r="P532" s="2">
        <v>600</v>
      </c>
      <c r="Q532" t="s">
        <v>156</v>
      </c>
      <c r="R532" t="s">
        <v>33</v>
      </c>
      <c r="S532" t="s">
        <v>34</v>
      </c>
      <c r="T532" s="4">
        <v>5</v>
      </c>
      <c r="U532" s="11">
        <f t="shared" si="8"/>
        <v>1398</v>
      </c>
      <c r="V532" s="11">
        <f>tbl_EcommerceSales[[#This Row],[Gross_Sales]]*tbl_EcommerceSales[[#This Row],[Discount]]</f>
        <v>69.900000000000006</v>
      </c>
      <c r="W532" s="11">
        <f>tbl_EcommerceSales[[#This Row],[Gross_Sales]]-tbl_EcommerceSales[[#This Row],[Discount_Amount]]</f>
        <v>1328.1</v>
      </c>
      <c r="X532" s="11">
        <f>tbl_EcommerceSales[[#This Row],[Quantity]] * _xlfn.XLOOKUP(tbl_EcommerceSales[[#This Row],[Product_ID]], Product_Master!A:A, Product_Master!F:F)</f>
        <v>600</v>
      </c>
      <c r="Y532" s="11">
        <f>tbl_EcommerceSales[[#This Row],[Net_Revenue]]-tbl_EcommerceSales[[#This Row],[Total_Cost]]</f>
        <v>728.09999999999991</v>
      </c>
      <c r="Z532" s="9">
        <f>IFERROR(#REF!/tbl_EcommerceSales[[#This Row],[Total_Cost]], 0)</f>
        <v>0</v>
      </c>
      <c r="AA532" t="str">
        <f>TEXT(tbl_EcommerceSales[[#This Row],[Order_Date]],"mmm")</f>
        <v>Mar</v>
      </c>
      <c r="AB532">
        <f>YEAR(tbl_EcommerceSales[[#This Row],[Order_Date]])</f>
        <v>2025</v>
      </c>
      <c r="AC532" t="str">
        <f>IF(tbl_EcommerceSales[[#This Row],[Age]]&lt;18,"Under 18",IF(tbl_EcommerceSales[[#This Row],[Age]]&lt;=25,"18-25",IF(tbl_EcommerceSales[[#This Row],[Age]]&lt;=35,"26-35",IF(tbl_EcommerceSales[[#This Row],[Age]]&lt;=45,"36-45",IF(tbl_EcommerceSales[[#This Row],[Age]]&lt;=55,"46-55","56+")))))</f>
        <v>18-25</v>
      </c>
    </row>
    <row r="533" spans="1:29" x14ac:dyDescent="0.35">
      <c r="A533" t="s">
        <v>1187</v>
      </c>
      <c r="B533" s="7">
        <v>45717</v>
      </c>
      <c r="C533" t="s">
        <v>1188</v>
      </c>
      <c r="D533" t="s">
        <v>60</v>
      </c>
      <c r="E533" t="s">
        <v>48</v>
      </c>
      <c r="F533">
        <v>22</v>
      </c>
      <c r="G533" t="s">
        <v>152</v>
      </c>
      <c r="H533" t="s">
        <v>72</v>
      </c>
      <c r="I533" t="s">
        <v>175</v>
      </c>
      <c r="J533" t="s">
        <v>176</v>
      </c>
      <c r="K533" t="s">
        <v>177</v>
      </c>
      <c r="L533" t="s">
        <v>178</v>
      </c>
      <c r="M533">
        <v>1</v>
      </c>
      <c r="N533" s="2">
        <v>699</v>
      </c>
      <c r="O533" s="3">
        <v>0.1</v>
      </c>
      <c r="P533" s="2">
        <v>320</v>
      </c>
      <c r="Q533" t="s">
        <v>32</v>
      </c>
      <c r="R533" t="s">
        <v>33</v>
      </c>
      <c r="S533" t="s">
        <v>34</v>
      </c>
      <c r="T533" s="4">
        <v>4</v>
      </c>
      <c r="U533" s="11">
        <f t="shared" si="8"/>
        <v>699</v>
      </c>
      <c r="V533" s="11">
        <f>tbl_EcommerceSales[[#This Row],[Gross_Sales]]*tbl_EcommerceSales[[#This Row],[Discount]]</f>
        <v>69.900000000000006</v>
      </c>
      <c r="W533" s="11">
        <f>tbl_EcommerceSales[[#This Row],[Gross_Sales]]-tbl_EcommerceSales[[#This Row],[Discount_Amount]]</f>
        <v>629.1</v>
      </c>
      <c r="X533" s="11">
        <f>tbl_EcommerceSales[[#This Row],[Quantity]] * _xlfn.XLOOKUP(tbl_EcommerceSales[[#This Row],[Product_ID]], Product_Master!A:A, Product_Master!F:F)</f>
        <v>320</v>
      </c>
      <c r="Y533" s="11">
        <f>tbl_EcommerceSales[[#This Row],[Net_Revenue]]-tbl_EcommerceSales[[#This Row],[Total_Cost]]</f>
        <v>309.10000000000002</v>
      </c>
      <c r="Z533" s="9">
        <f>IFERROR(#REF!/tbl_EcommerceSales[[#This Row],[Total_Cost]], 0)</f>
        <v>0</v>
      </c>
      <c r="AA533" t="str">
        <f>TEXT(tbl_EcommerceSales[[#This Row],[Order_Date]],"mmm")</f>
        <v>Mar</v>
      </c>
      <c r="AB533">
        <f>YEAR(tbl_EcommerceSales[[#This Row],[Order_Date]])</f>
        <v>2025</v>
      </c>
      <c r="AC533" t="str">
        <f>IF(tbl_EcommerceSales[[#This Row],[Age]]&lt;18,"Under 18",IF(tbl_EcommerceSales[[#This Row],[Age]]&lt;=25,"18-25",IF(tbl_EcommerceSales[[#This Row],[Age]]&lt;=35,"26-35",IF(tbl_EcommerceSales[[#This Row],[Age]]&lt;=45,"36-45",IF(tbl_EcommerceSales[[#This Row],[Age]]&lt;=55,"46-55","56+")))))</f>
        <v>18-25</v>
      </c>
    </row>
    <row r="534" spans="1:29" x14ac:dyDescent="0.35">
      <c r="A534" t="s">
        <v>1189</v>
      </c>
      <c r="B534" s="7">
        <v>45718</v>
      </c>
      <c r="C534" t="s">
        <v>101</v>
      </c>
      <c r="D534" t="s">
        <v>102</v>
      </c>
      <c r="E534" t="s">
        <v>48</v>
      </c>
      <c r="F534">
        <v>27</v>
      </c>
      <c r="G534" t="s">
        <v>152</v>
      </c>
      <c r="H534" t="s">
        <v>72</v>
      </c>
      <c r="I534" t="s">
        <v>175</v>
      </c>
      <c r="J534" t="s">
        <v>176</v>
      </c>
      <c r="K534" t="s">
        <v>177</v>
      </c>
      <c r="L534" t="s">
        <v>178</v>
      </c>
      <c r="M534">
        <v>2</v>
      </c>
      <c r="N534" s="2">
        <v>699</v>
      </c>
      <c r="O534" s="3">
        <v>0</v>
      </c>
      <c r="P534" s="2">
        <v>640</v>
      </c>
      <c r="Q534" t="s">
        <v>32</v>
      </c>
      <c r="R534" t="s">
        <v>33</v>
      </c>
      <c r="S534" t="s">
        <v>57</v>
      </c>
      <c r="T534" s="4">
        <v>1</v>
      </c>
      <c r="U534" s="11">
        <f t="shared" si="8"/>
        <v>1398</v>
      </c>
      <c r="V534" s="11">
        <f>tbl_EcommerceSales[[#This Row],[Gross_Sales]]*tbl_EcommerceSales[[#This Row],[Discount]]</f>
        <v>0</v>
      </c>
      <c r="W534" s="11">
        <f>tbl_EcommerceSales[[#This Row],[Gross_Sales]]-tbl_EcommerceSales[[#This Row],[Discount_Amount]]</f>
        <v>1398</v>
      </c>
      <c r="X534" s="11">
        <f>tbl_EcommerceSales[[#This Row],[Quantity]] * _xlfn.XLOOKUP(tbl_EcommerceSales[[#This Row],[Product_ID]], Product_Master!A:A, Product_Master!F:F)</f>
        <v>640</v>
      </c>
      <c r="Y534" s="11">
        <f>tbl_EcommerceSales[[#This Row],[Net_Revenue]]-tbl_EcommerceSales[[#This Row],[Total_Cost]]</f>
        <v>758</v>
      </c>
      <c r="Z534" s="9">
        <f>IFERROR(#REF!/tbl_EcommerceSales[[#This Row],[Total_Cost]], 0)</f>
        <v>0</v>
      </c>
      <c r="AA534" t="str">
        <f>TEXT(tbl_EcommerceSales[[#This Row],[Order_Date]],"mmm")</f>
        <v>Mar</v>
      </c>
      <c r="AB534">
        <f>YEAR(tbl_EcommerceSales[[#This Row],[Order_Date]])</f>
        <v>2025</v>
      </c>
      <c r="AC534" t="str">
        <f>IF(tbl_EcommerceSales[[#This Row],[Age]]&lt;18,"Under 18",IF(tbl_EcommerceSales[[#This Row],[Age]]&lt;=25,"18-25",IF(tbl_EcommerceSales[[#This Row],[Age]]&lt;=35,"26-35",IF(tbl_EcommerceSales[[#This Row],[Age]]&lt;=45,"36-45",IF(tbl_EcommerceSales[[#This Row],[Age]]&lt;=55,"46-55","56+")))))</f>
        <v>26-35</v>
      </c>
    </row>
    <row r="535" spans="1:29" x14ac:dyDescent="0.35">
      <c r="A535" t="s">
        <v>1190</v>
      </c>
      <c r="B535" s="7">
        <v>45718</v>
      </c>
      <c r="C535" t="s">
        <v>650</v>
      </c>
      <c r="D535" t="s">
        <v>170</v>
      </c>
      <c r="E535" t="s">
        <v>48</v>
      </c>
      <c r="F535">
        <v>34</v>
      </c>
      <c r="G535" t="s">
        <v>71</v>
      </c>
      <c r="H535" t="s">
        <v>72</v>
      </c>
      <c r="I535" t="s">
        <v>257</v>
      </c>
      <c r="J535" t="s">
        <v>258</v>
      </c>
      <c r="K535" t="s">
        <v>55</v>
      </c>
      <c r="L535" t="s">
        <v>56</v>
      </c>
      <c r="M535">
        <v>2</v>
      </c>
      <c r="N535" s="2">
        <v>1999</v>
      </c>
      <c r="O535" s="3">
        <v>0.1</v>
      </c>
      <c r="P535" s="2">
        <v>2100</v>
      </c>
      <c r="Q535" t="s">
        <v>76</v>
      </c>
      <c r="R535" t="s">
        <v>33</v>
      </c>
      <c r="S535" t="s">
        <v>34</v>
      </c>
      <c r="T535" s="4">
        <v>5</v>
      </c>
      <c r="U535" s="11">
        <f t="shared" si="8"/>
        <v>3998</v>
      </c>
      <c r="V535" s="11">
        <f>tbl_EcommerceSales[[#This Row],[Gross_Sales]]*tbl_EcommerceSales[[#This Row],[Discount]]</f>
        <v>399.8</v>
      </c>
      <c r="W535" s="11">
        <f>tbl_EcommerceSales[[#This Row],[Gross_Sales]]-tbl_EcommerceSales[[#This Row],[Discount_Amount]]</f>
        <v>3598.2</v>
      </c>
      <c r="X535" s="11">
        <f>tbl_EcommerceSales[[#This Row],[Quantity]] * _xlfn.XLOOKUP(tbl_EcommerceSales[[#This Row],[Product_ID]], Product_Master!A:A, Product_Master!F:F)</f>
        <v>2100</v>
      </c>
      <c r="Y535" s="11">
        <f>tbl_EcommerceSales[[#This Row],[Net_Revenue]]-tbl_EcommerceSales[[#This Row],[Total_Cost]]</f>
        <v>1498.1999999999998</v>
      </c>
      <c r="Z535" s="9">
        <f>IFERROR(#REF!/tbl_EcommerceSales[[#This Row],[Total_Cost]], 0)</f>
        <v>0</v>
      </c>
      <c r="AA535" t="str">
        <f>TEXT(tbl_EcommerceSales[[#This Row],[Order_Date]],"mmm")</f>
        <v>Mar</v>
      </c>
      <c r="AB535">
        <f>YEAR(tbl_EcommerceSales[[#This Row],[Order_Date]])</f>
        <v>2025</v>
      </c>
      <c r="AC535" t="str">
        <f>IF(tbl_EcommerceSales[[#This Row],[Age]]&lt;18,"Under 18",IF(tbl_EcommerceSales[[#This Row],[Age]]&lt;=25,"18-25",IF(tbl_EcommerceSales[[#This Row],[Age]]&lt;=35,"26-35",IF(tbl_EcommerceSales[[#This Row],[Age]]&lt;=45,"36-45",IF(tbl_EcommerceSales[[#This Row],[Age]]&lt;=55,"46-55","56+")))))</f>
        <v>26-35</v>
      </c>
    </row>
    <row r="536" spans="1:29" x14ac:dyDescent="0.35">
      <c r="A536" t="s">
        <v>1191</v>
      </c>
      <c r="B536" s="7">
        <v>45718</v>
      </c>
      <c r="C536" t="s">
        <v>1192</v>
      </c>
      <c r="D536" t="s">
        <v>312</v>
      </c>
      <c r="E536" t="s">
        <v>25</v>
      </c>
      <c r="F536">
        <v>35</v>
      </c>
      <c r="G536" t="s">
        <v>270</v>
      </c>
      <c r="H536" t="s">
        <v>72</v>
      </c>
      <c r="I536" t="s">
        <v>236</v>
      </c>
      <c r="J536" t="s">
        <v>237</v>
      </c>
      <c r="K536" t="s">
        <v>82</v>
      </c>
      <c r="L536" t="s">
        <v>238</v>
      </c>
      <c r="M536">
        <v>1</v>
      </c>
      <c r="N536" s="2">
        <v>899</v>
      </c>
      <c r="O536" s="3">
        <v>0.1</v>
      </c>
      <c r="P536" s="2">
        <v>480</v>
      </c>
      <c r="Q536" t="s">
        <v>156</v>
      </c>
      <c r="R536" t="s">
        <v>33</v>
      </c>
      <c r="S536" t="s">
        <v>34</v>
      </c>
      <c r="T536" s="4">
        <v>4</v>
      </c>
      <c r="U536" s="11">
        <f t="shared" si="8"/>
        <v>899</v>
      </c>
      <c r="V536" s="11">
        <f>tbl_EcommerceSales[[#This Row],[Gross_Sales]]*tbl_EcommerceSales[[#This Row],[Discount]]</f>
        <v>89.9</v>
      </c>
      <c r="W536" s="11">
        <f>tbl_EcommerceSales[[#This Row],[Gross_Sales]]-tbl_EcommerceSales[[#This Row],[Discount_Amount]]</f>
        <v>809.1</v>
      </c>
      <c r="X536" s="11">
        <f>tbl_EcommerceSales[[#This Row],[Quantity]] * _xlfn.XLOOKUP(tbl_EcommerceSales[[#This Row],[Product_ID]], Product_Master!A:A, Product_Master!F:F)</f>
        <v>480</v>
      </c>
      <c r="Y536" s="11">
        <f>tbl_EcommerceSales[[#This Row],[Net_Revenue]]-tbl_EcommerceSales[[#This Row],[Total_Cost]]</f>
        <v>329.1</v>
      </c>
      <c r="Z536" s="9">
        <f>IFERROR(#REF!/tbl_EcommerceSales[[#This Row],[Total_Cost]], 0)</f>
        <v>0</v>
      </c>
      <c r="AA536" t="str">
        <f>TEXT(tbl_EcommerceSales[[#This Row],[Order_Date]],"mmm")</f>
        <v>Mar</v>
      </c>
      <c r="AB536">
        <f>YEAR(tbl_EcommerceSales[[#This Row],[Order_Date]])</f>
        <v>2025</v>
      </c>
      <c r="AC536" t="str">
        <f>IF(tbl_EcommerceSales[[#This Row],[Age]]&lt;18,"Under 18",IF(tbl_EcommerceSales[[#This Row],[Age]]&lt;=25,"18-25",IF(tbl_EcommerceSales[[#This Row],[Age]]&lt;=35,"26-35",IF(tbl_EcommerceSales[[#This Row],[Age]]&lt;=45,"36-45",IF(tbl_EcommerceSales[[#This Row],[Age]]&lt;=55,"46-55","56+")))))</f>
        <v>26-35</v>
      </c>
    </row>
    <row r="537" spans="1:29" x14ac:dyDescent="0.35">
      <c r="A537" t="s">
        <v>1193</v>
      </c>
      <c r="B537" s="7">
        <v>45718</v>
      </c>
      <c r="C537" t="s">
        <v>1194</v>
      </c>
      <c r="D537" t="s">
        <v>37</v>
      </c>
      <c r="E537" t="s">
        <v>48</v>
      </c>
      <c r="F537">
        <v>42</v>
      </c>
      <c r="G537" t="s">
        <v>289</v>
      </c>
      <c r="H537" t="s">
        <v>88</v>
      </c>
      <c r="I537" t="s">
        <v>28</v>
      </c>
      <c r="J537" t="s">
        <v>29</v>
      </c>
      <c r="K537" t="s">
        <v>30</v>
      </c>
      <c r="L537" t="s">
        <v>31</v>
      </c>
      <c r="M537">
        <v>1</v>
      </c>
      <c r="N537" s="2">
        <v>5999</v>
      </c>
      <c r="O537" s="3">
        <v>0.1</v>
      </c>
      <c r="P537" s="2">
        <v>3900</v>
      </c>
      <c r="Q537" t="s">
        <v>319</v>
      </c>
      <c r="R537" t="s">
        <v>33</v>
      </c>
      <c r="S537" t="s">
        <v>34</v>
      </c>
      <c r="T537" s="4">
        <v>3</v>
      </c>
      <c r="U537" s="11">
        <f t="shared" si="8"/>
        <v>5999</v>
      </c>
      <c r="V537" s="11">
        <f>tbl_EcommerceSales[[#This Row],[Gross_Sales]]*tbl_EcommerceSales[[#This Row],[Discount]]</f>
        <v>599.9</v>
      </c>
      <c r="W537" s="11">
        <f>tbl_EcommerceSales[[#This Row],[Gross_Sales]]-tbl_EcommerceSales[[#This Row],[Discount_Amount]]</f>
        <v>5399.1</v>
      </c>
      <c r="X537" s="11">
        <f>tbl_EcommerceSales[[#This Row],[Quantity]] * _xlfn.XLOOKUP(tbl_EcommerceSales[[#This Row],[Product_ID]], Product_Master!A:A, Product_Master!F:F)</f>
        <v>3900</v>
      </c>
      <c r="Y537" s="11">
        <f>tbl_EcommerceSales[[#This Row],[Net_Revenue]]-tbl_EcommerceSales[[#This Row],[Total_Cost]]</f>
        <v>1499.1000000000004</v>
      </c>
      <c r="Z537" s="9">
        <f>IFERROR(#REF!/tbl_EcommerceSales[[#This Row],[Total_Cost]], 0)</f>
        <v>0</v>
      </c>
      <c r="AA537" t="str">
        <f>TEXT(tbl_EcommerceSales[[#This Row],[Order_Date]],"mmm")</f>
        <v>Mar</v>
      </c>
      <c r="AB537">
        <f>YEAR(tbl_EcommerceSales[[#This Row],[Order_Date]])</f>
        <v>2025</v>
      </c>
      <c r="AC537" t="str">
        <f>IF(tbl_EcommerceSales[[#This Row],[Age]]&lt;18,"Under 18",IF(tbl_EcommerceSales[[#This Row],[Age]]&lt;=25,"18-25",IF(tbl_EcommerceSales[[#This Row],[Age]]&lt;=35,"26-35",IF(tbl_EcommerceSales[[#This Row],[Age]]&lt;=45,"36-45",IF(tbl_EcommerceSales[[#This Row],[Age]]&lt;=55,"46-55","56+")))))</f>
        <v>36-45</v>
      </c>
    </row>
    <row r="538" spans="1:29" x14ac:dyDescent="0.35">
      <c r="A538" t="s">
        <v>1195</v>
      </c>
      <c r="B538" s="7">
        <v>45718</v>
      </c>
      <c r="C538" t="s">
        <v>1196</v>
      </c>
      <c r="D538" t="s">
        <v>116</v>
      </c>
      <c r="E538" t="s">
        <v>48</v>
      </c>
      <c r="F538">
        <v>40</v>
      </c>
      <c r="G538" t="s">
        <v>186</v>
      </c>
      <c r="H538" t="s">
        <v>72</v>
      </c>
      <c r="I538" t="s">
        <v>257</v>
      </c>
      <c r="J538" t="s">
        <v>258</v>
      </c>
      <c r="K538" t="s">
        <v>55</v>
      </c>
      <c r="L538" t="s">
        <v>56</v>
      </c>
      <c r="M538">
        <v>1</v>
      </c>
      <c r="N538" s="2">
        <v>1999</v>
      </c>
      <c r="O538" s="3">
        <v>0.25</v>
      </c>
      <c r="P538" s="2">
        <v>1050</v>
      </c>
      <c r="Q538" t="s">
        <v>44</v>
      </c>
      <c r="R538" t="s">
        <v>33</v>
      </c>
      <c r="S538" t="s">
        <v>34</v>
      </c>
      <c r="T538" s="4">
        <v>5</v>
      </c>
      <c r="U538" s="11">
        <f t="shared" si="8"/>
        <v>1999</v>
      </c>
      <c r="V538" s="11">
        <f>tbl_EcommerceSales[[#This Row],[Gross_Sales]]*tbl_EcommerceSales[[#This Row],[Discount]]</f>
        <v>499.75</v>
      </c>
      <c r="W538" s="11">
        <f>tbl_EcommerceSales[[#This Row],[Gross_Sales]]-tbl_EcommerceSales[[#This Row],[Discount_Amount]]</f>
        <v>1499.25</v>
      </c>
      <c r="X538" s="11">
        <f>tbl_EcommerceSales[[#This Row],[Quantity]] * _xlfn.XLOOKUP(tbl_EcommerceSales[[#This Row],[Product_ID]], Product_Master!A:A, Product_Master!F:F)</f>
        <v>1050</v>
      </c>
      <c r="Y538" s="11">
        <f>tbl_EcommerceSales[[#This Row],[Net_Revenue]]-tbl_EcommerceSales[[#This Row],[Total_Cost]]</f>
        <v>449.25</v>
      </c>
      <c r="Z538" s="9">
        <f>IFERROR(#REF!/tbl_EcommerceSales[[#This Row],[Total_Cost]], 0)</f>
        <v>0</v>
      </c>
      <c r="AA538" t="str">
        <f>TEXT(tbl_EcommerceSales[[#This Row],[Order_Date]],"mmm")</f>
        <v>Mar</v>
      </c>
      <c r="AB538">
        <f>YEAR(tbl_EcommerceSales[[#This Row],[Order_Date]])</f>
        <v>2025</v>
      </c>
      <c r="AC538" t="str">
        <f>IF(tbl_EcommerceSales[[#This Row],[Age]]&lt;18,"Under 18",IF(tbl_EcommerceSales[[#This Row],[Age]]&lt;=25,"18-25",IF(tbl_EcommerceSales[[#This Row],[Age]]&lt;=35,"26-35",IF(tbl_EcommerceSales[[#This Row],[Age]]&lt;=45,"36-45",IF(tbl_EcommerceSales[[#This Row],[Age]]&lt;=55,"46-55","56+")))))</f>
        <v>36-45</v>
      </c>
    </row>
    <row r="539" spans="1:29" x14ac:dyDescent="0.35">
      <c r="A539" t="s">
        <v>1197</v>
      </c>
      <c r="B539" s="7">
        <v>45718</v>
      </c>
      <c r="C539" t="s">
        <v>1198</v>
      </c>
      <c r="D539" t="s">
        <v>130</v>
      </c>
      <c r="E539" t="s">
        <v>48</v>
      </c>
      <c r="F539">
        <v>38</v>
      </c>
      <c r="G539" t="s">
        <v>87</v>
      </c>
      <c r="H539" t="s">
        <v>88</v>
      </c>
      <c r="I539" t="s">
        <v>257</v>
      </c>
      <c r="J539" t="s">
        <v>258</v>
      </c>
      <c r="K539" t="s">
        <v>55</v>
      </c>
      <c r="L539" t="s">
        <v>56</v>
      </c>
      <c r="M539">
        <v>2</v>
      </c>
      <c r="N539" s="2">
        <v>1999</v>
      </c>
      <c r="O539" s="3">
        <v>0</v>
      </c>
      <c r="P539" s="2">
        <v>2100</v>
      </c>
      <c r="Q539" t="s">
        <v>319</v>
      </c>
      <c r="R539" t="s">
        <v>33</v>
      </c>
      <c r="S539" t="s">
        <v>57</v>
      </c>
      <c r="T539" s="4">
        <v>5</v>
      </c>
      <c r="U539" s="11">
        <f t="shared" si="8"/>
        <v>3998</v>
      </c>
      <c r="V539" s="11">
        <f>tbl_EcommerceSales[[#This Row],[Gross_Sales]]*tbl_EcommerceSales[[#This Row],[Discount]]</f>
        <v>0</v>
      </c>
      <c r="W539" s="11">
        <f>tbl_EcommerceSales[[#This Row],[Gross_Sales]]-tbl_EcommerceSales[[#This Row],[Discount_Amount]]</f>
        <v>3998</v>
      </c>
      <c r="X539" s="11">
        <f>tbl_EcommerceSales[[#This Row],[Quantity]] * _xlfn.XLOOKUP(tbl_EcommerceSales[[#This Row],[Product_ID]], Product_Master!A:A, Product_Master!F:F)</f>
        <v>2100</v>
      </c>
      <c r="Y539" s="11">
        <f>tbl_EcommerceSales[[#This Row],[Net_Revenue]]-tbl_EcommerceSales[[#This Row],[Total_Cost]]</f>
        <v>1898</v>
      </c>
      <c r="Z539" s="9">
        <f>IFERROR(#REF!/tbl_EcommerceSales[[#This Row],[Total_Cost]], 0)</f>
        <v>0</v>
      </c>
      <c r="AA539" t="str">
        <f>TEXT(tbl_EcommerceSales[[#This Row],[Order_Date]],"mmm")</f>
        <v>Mar</v>
      </c>
      <c r="AB539">
        <f>YEAR(tbl_EcommerceSales[[#This Row],[Order_Date]])</f>
        <v>2025</v>
      </c>
      <c r="AC539" t="str">
        <f>IF(tbl_EcommerceSales[[#This Row],[Age]]&lt;18,"Under 18",IF(tbl_EcommerceSales[[#This Row],[Age]]&lt;=25,"18-25",IF(tbl_EcommerceSales[[#This Row],[Age]]&lt;=35,"26-35",IF(tbl_EcommerceSales[[#This Row],[Age]]&lt;=45,"36-45",IF(tbl_EcommerceSales[[#This Row],[Age]]&lt;=55,"46-55","56+")))))</f>
        <v>36-45</v>
      </c>
    </row>
    <row r="540" spans="1:29" x14ac:dyDescent="0.35">
      <c r="A540" t="s">
        <v>1199</v>
      </c>
      <c r="B540" s="7">
        <v>45719</v>
      </c>
      <c r="C540" t="s">
        <v>1200</v>
      </c>
      <c r="D540" t="s">
        <v>130</v>
      </c>
      <c r="E540" t="s">
        <v>25</v>
      </c>
      <c r="F540">
        <v>27</v>
      </c>
      <c r="G540" t="s">
        <v>38</v>
      </c>
      <c r="H540" t="s">
        <v>39</v>
      </c>
      <c r="I540" t="s">
        <v>131</v>
      </c>
      <c r="J540" t="s">
        <v>132</v>
      </c>
      <c r="K540" t="s">
        <v>91</v>
      </c>
      <c r="L540" t="s">
        <v>133</v>
      </c>
      <c r="M540">
        <v>2</v>
      </c>
      <c r="N540" s="2">
        <v>1299</v>
      </c>
      <c r="O540" s="3">
        <v>0.1</v>
      </c>
      <c r="P540" s="2">
        <v>1220</v>
      </c>
      <c r="Q540" t="s">
        <v>32</v>
      </c>
      <c r="R540" t="s">
        <v>33</v>
      </c>
      <c r="S540" t="s">
        <v>57</v>
      </c>
      <c r="T540" s="4">
        <v>5</v>
      </c>
      <c r="U540" s="11">
        <f t="shared" si="8"/>
        <v>2598</v>
      </c>
      <c r="V540" s="11">
        <f>tbl_EcommerceSales[[#This Row],[Gross_Sales]]*tbl_EcommerceSales[[#This Row],[Discount]]</f>
        <v>259.8</v>
      </c>
      <c r="W540" s="11">
        <f>tbl_EcommerceSales[[#This Row],[Gross_Sales]]-tbl_EcommerceSales[[#This Row],[Discount_Amount]]</f>
        <v>2338.1999999999998</v>
      </c>
      <c r="X540" s="11">
        <f>tbl_EcommerceSales[[#This Row],[Quantity]] * _xlfn.XLOOKUP(tbl_EcommerceSales[[#This Row],[Product_ID]], Product_Master!A:A, Product_Master!F:F)</f>
        <v>1220</v>
      </c>
      <c r="Y540" s="11">
        <f>tbl_EcommerceSales[[#This Row],[Net_Revenue]]-tbl_EcommerceSales[[#This Row],[Total_Cost]]</f>
        <v>1118.1999999999998</v>
      </c>
      <c r="Z540" s="9">
        <f>IFERROR(#REF!/tbl_EcommerceSales[[#This Row],[Total_Cost]], 0)</f>
        <v>0</v>
      </c>
      <c r="AA540" t="str">
        <f>TEXT(tbl_EcommerceSales[[#This Row],[Order_Date]],"mmm")</f>
        <v>Mar</v>
      </c>
      <c r="AB540">
        <f>YEAR(tbl_EcommerceSales[[#This Row],[Order_Date]])</f>
        <v>2025</v>
      </c>
      <c r="AC540" t="str">
        <f>IF(tbl_EcommerceSales[[#This Row],[Age]]&lt;18,"Under 18",IF(tbl_EcommerceSales[[#This Row],[Age]]&lt;=25,"18-25",IF(tbl_EcommerceSales[[#This Row],[Age]]&lt;=35,"26-35",IF(tbl_EcommerceSales[[#This Row],[Age]]&lt;=45,"36-45",IF(tbl_EcommerceSales[[#This Row],[Age]]&lt;=55,"46-55","56+")))))</f>
        <v>26-35</v>
      </c>
    </row>
    <row r="541" spans="1:29" x14ac:dyDescent="0.35">
      <c r="A541" t="s">
        <v>1201</v>
      </c>
      <c r="B541" s="7">
        <v>45719</v>
      </c>
      <c r="C541" t="s">
        <v>1202</v>
      </c>
      <c r="D541" t="s">
        <v>102</v>
      </c>
      <c r="E541" t="s">
        <v>25</v>
      </c>
      <c r="F541">
        <v>33</v>
      </c>
      <c r="G541" t="s">
        <v>152</v>
      </c>
      <c r="H541" t="s">
        <v>72</v>
      </c>
      <c r="I541" t="s">
        <v>89</v>
      </c>
      <c r="J541" t="s">
        <v>90</v>
      </c>
      <c r="K541" t="s">
        <v>91</v>
      </c>
      <c r="L541" t="s">
        <v>92</v>
      </c>
      <c r="M541">
        <v>1</v>
      </c>
      <c r="N541" s="2">
        <v>599</v>
      </c>
      <c r="O541" s="3">
        <v>0.1</v>
      </c>
      <c r="P541" s="2">
        <v>260</v>
      </c>
      <c r="Q541" t="s">
        <v>123</v>
      </c>
      <c r="R541" t="s">
        <v>33</v>
      </c>
      <c r="S541" t="s">
        <v>34</v>
      </c>
      <c r="T541" s="4">
        <v>1</v>
      </c>
      <c r="U541" s="11">
        <f t="shared" si="8"/>
        <v>599</v>
      </c>
      <c r="V541" s="11">
        <f>tbl_EcommerceSales[[#This Row],[Gross_Sales]]*tbl_EcommerceSales[[#This Row],[Discount]]</f>
        <v>59.900000000000006</v>
      </c>
      <c r="W541" s="11">
        <f>tbl_EcommerceSales[[#This Row],[Gross_Sales]]-tbl_EcommerceSales[[#This Row],[Discount_Amount]]</f>
        <v>539.1</v>
      </c>
      <c r="X541" s="11">
        <f>tbl_EcommerceSales[[#This Row],[Quantity]] * _xlfn.XLOOKUP(tbl_EcommerceSales[[#This Row],[Product_ID]], Product_Master!A:A, Product_Master!F:F)</f>
        <v>260</v>
      </c>
      <c r="Y541" s="11">
        <f>tbl_EcommerceSales[[#This Row],[Net_Revenue]]-tbl_EcommerceSales[[#This Row],[Total_Cost]]</f>
        <v>279.10000000000002</v>
      </c>
      <c r="Z541" s="9">
        <f>IFERROR(#REF!/tbl_EcommerceSales[[#This Row],[Total_Cost]], 0)</f>
        <v>0</v>
      </c>
      <c r="AA541" t="str">
        <f>TEXT(tbl_EcommerceSales[[#This Row],[Order_Date]],"mmm")</f>
        <v>Mar</v>
      </c>
      <c r="AB541">
        <f>YEAR(tbl_EcommerceSales[[#This Row],[Order_Date]])</f>
        <v>2025</v>
      </c>
      <c r="AC541" t="str">
        <f>IF(tbl_EcommerceSales[[#This Row],[Age]]&lt;18,"Under 18",IF(tbl_EcommerceSales[[#This Row],[Age]]&lt;=25,"18-25",IF(tbl_EcommerceSales[[#This Row],[Age]]&lt;=35,"26-35",IF(tbl_EcommerceSales[[#This Row],[Age]]&lt;=45,"36-45",IF(tbl_EcommerceSales[[#This Row],[Age]]&lt;=55,"46-55","56+")))))</f>
        <v>26-35</v>
      </c>
    </row>
    <row r="542" spans="1:29" x14ac:dyDescent="0.35">
      <c r="A542" t="s">
        <v>1203</v>
      </c>
      <c r="B542" s="7">
        <v>45719</v>
      </c>
      <c r="C542" t="s">
        <v>1204</v>
      </c>
      <c r="D542" t="s">
        <v>216</v>
      </c>
      <c r="E542" t="s">
        <v>48</v>
      </c>
      <c r="F542">
        <v>23</v>
      </c>
      <c r="G542" t="s">
        <v>26</v>
      </c>
      <c r="H542" t="s">
        <v>27</v>
      </c>
      <c r="I542" t="s">
        <v>357</v>
      </c>
      <c r="J542" t="s">
        <v>358</v>
      </c>
      <c r="K542" t="s">
        <v>177</v>
      </c>
      <c r="L542" t="s">
        <v>178</v>
      </c>
      <c r="M542">
        <v>3</v>
      </c>
      <c r="N542" s="2">
        <v>999</v>
      </c>
      <c r="O542" s="3">
        <v>0.1</v>
      </c>
      <c r="P542" s="2">
        <v>1560</v>
      </c>
      <c r="Q542" t="s">
        <v>32</v>
      </c>
      <c r="R542" t="s">
        <v>33</v>
      </c>
      <c r="S542" t="s">
        <v>57</v>
      </c>
      <c r="T542" s="4">
        <v>2</v>
      </c>
      <c r="U542" s="11">
        <f t="shared" si="8"/>
        <v>2997</v>
      </c>
      <c r="V542" s="11">
        <f>tbl_EcommerceSales[[#This Row],[Gross_Sales]]*tbl_EcommerceSales[[#This Row],[Discount]]</f>
        <v>299.7</v>
      </c>
      <c r="W542" s="11">
        <f>tbl_EcommerceSales[[#This Row],[Gross_Sales]]-tbl_EcommerceSales[[#This Row],[Discount_Amount]]</f>
        <v>2697.3</v>
      </c>
      <c r="X542" s="11">
        <f>tbl_EcommerceSales[[#This Row],[Quantity]] * _xlfn.XLOOKUP(tbl_EcommerceSales[[#This Row],[Product_ID]], Product_Master!A:A, Product_Master!F:F)</f>
        <v>1560</v>
      </c>
      <c r="Y542" s="11">
        <f>tbl_EcommerceSales[[#This Row],[Net_Revenue]]-tbl_EcommerceSales[[#This Row],[Total_Cost]]</f>
        <v>1137.3000000000002</v>
      </c>
      <c r="Z542" s="9">
        <f>IFERROR(#REF!/tbl_EcommerceSales[[#This Row],[Total_Cost]], 0)</f>
        <v>0</v>
      </c>
      <c r="AA542" t="str">
        <f>TEXT(tbl_EcommerceSales[[#This Row],[Order_Date]],"mmm")</f>
        <v>Mar</v>
      </c>
      <c r="AB542">
        <f>YEAR(tbl_EcommerceSales[[#This Row],[Order_Date]])</f>
        <v>2025</v>
      </c>
      <c r="AC542" t="str">
        <f>IF(tbl_EcommerceSales[[#This Row],[Age]]&lt;18,"Under 18",IF(tbl_EcommerceSales[[#This Row],[Age]]&lt;=25,"18-25",IF(tbl_EcommerceSales[[#This Row],[Age]]&lt;=35,"26-35",IF(tbl_EcommerceSales[[#This Row],[Age]]&lt;=45,"36-45",IF(tbl_EcommerceSales[[#This Row],[Age]]&lt;=55,"46-55","56+")))))</f>
        <v>18-25</v>
      </c>
    </row>
    <row r="543" spans="1:29" x14ac:dyDescent="0.35">
      <c r="A543" t="s">
        <v>1205</v>
      </c>
      <c r="B543" s="7">
        <v>45719</v>
      </c>
      <c r="C543" t="s">
        <v>750</v>
      </c>
      <c r="D543" t="s">
        <v>37</v>
      </c>
      <c r="E543" t="s">
        <v>25</v>
      </c>
      <c r="F543">
        <v>20</v>
      </c>
      <c r="G543" t="s">
        <v>103</v>
      </c>
      <c r="H543" t="s">
        <v>27</v>
      </c>
      <c r="I543" t="s">
        <v>241</v>
      </c>
      <c r="J543" t="s">
        <v>242</v>
      </c>
      <c r="K543" t="s">
        <v>42</v>
      </c>
      <c r="L543" t="s">
        <v>243</v>
      </c>
      <c r="M543">
        <v>1</v>
      </c>
      <c r="N543" s="2">
        <v>649</v>
      </c>
      <c r="O543" s="3">
        <v>0</v>
      </c>
      <c r="P543" s="2">
        <v>290</v>
      </c>
      <c r="Q543" t="s">
        <v>32</v>
      </c>
      <c r="R543" t="s">
        <v>162</v>
      </c>
      <c r="S543" t="s">
        <v>34</v>
      </c>
      <c r="T543" s="4"/>
      <c r="U543" s="11">
        <f t="shared" si="8"/>
        <v>649</v>
      </c>
      <c r="V543" s="11">
        <f>tbl_EcommerceSales[[#This Row],[Gross_Sales]]*tbl_EcommerceSales[[#This Row],[Discount]]</f>
        <v>0</v>
      </c>
      <c r="W543" s="11">
        <f>tbl_EcommerceSales[[#This Row],[Gross_Sales]]-tbl_EcommerceSales[[#This Row],[Discount_Amount]]</f>
        <v>649</v>
      </c>
      <c r="X543" s="11">
        <f>tbl_EcommerceSales[[#This Row],[Quantity]] * _xlfn.XLOOKUP(tbl_EcommerceSales[[#This Row],[Product_ID]], Product_Master!A:A, Product_Master!F:F)</f>
        <v>290</v>
      </c>
      <c r="Y543" s="11">
        <f>tbl_EcommerceSales[[#This Row],[Net_Revenue]]-tbl_EcommerceSales[[#This Row],[Total_Cost]]</f>
        <v>359</v>
      </c>
      <c r="Z543" s="9">
        <f>IFERROR(#REF!/tbl_EcommerceSales[[#This Row],[Total_Cost]], 0)</f>
        <v>0</v>
      </c>
      <c r="AA543" t="str">
        <f>TEXT(tbl_EcommerceSales[[#This Row],[Order_Date]],"mmm")</f>
        <v>Mar</v>
      </c>
      <c r="AB543">
        <f>YEAR(tbl_EcommerceSales[[#This Row],[Order_Date]])</f>
        <v>2025</v>
      </c>
      <c r="AC543" t="str">
        <f>IF(tbl_EcommerceSales[[#This Row],[Age]]&lt;18,"Under 18",IF(tbl_EcommerceSales[[#This Row],[Age]]&lt;=25,"18-25",IF(tbl_EcommerceSales[[#This Row],[Age]]&lt;=35,"26-35",IF(tbl_EcommerceSales[[#This Row],[Age]]&lt;=45,"36-45",IF(tbl_EcommerceSales[[#This Row],[Age]]&lt;=55,"46-55","56+")))))</f>
        <v>18-25</v>
      </c>
    </row>
    <row r="544" spans="1:29" x14ac:dyDescent="0.35">
      <c r="A544" t="s">
        <v>1206</v>
      </c>
      <c r="B544" s="7">
        <v>45719</v>
      </c>
      <c r="C544" t="s">
        <v>1207</v>
      </c>
      <c r="D544" t="s">
        <v>148</v>
      </c>
      <c r="E544" t="s">
        <v>48</v>
      </c>
      <c r="F544">
        <v>22</v>
      </c>
      <c r="G544" t="s">
        <v>155</v>
      </c>
      <c r="H544" t="s">
        <v>88</v>
      </c>
      <c r="I544" t="s">
        <v>80</v>
      </c>
      <c r="J544" t="s">
        <v>81</v>
      </c>
      <c r="K544" t="s">
        <v>82</v>
      </c>
      <c r="L544" t="s">
        <v>83</v>
      </c>
      <c r="M544">
        <v>2</v>
      </c>
      <c r="N544" s="2">
        <v>2499</v>
      </c>
      <c r="O544" s="3">
        <v>0</v>
      </c>
      <c r="P544" s="2">
        <v>3100</v>
      </c>
      <c r="Q544" t="s">
        <v>44</v>
      </c>
      <c r="R544" t="s">
        <v>33</v>
      </c>
      <c r="S544" t="s">
        <v>57</v>
      </c>
      <c r="T544" s="4">
        <v>4</v>
      </c>
      <c r="U544" s="11">
        <f t="shared" si="8"/>
        <v>4998</v>
      </c>
      <c r="V544" s="11">
        <f>tbl_EcommerceSales[[#This Row],[Gross_Sales]]*tbl_EcommerceSales[[#This Row],[Discount]]</f>
        <v>0</v>
      </c>
      <c r="W544" s="11">
        <f>tbl_EcommerceSales[[#This Row],[Gross_Sales]]-tbl_EcommerceSales[[#This Row],[Discount_Amount]]</f>
        <v>4998</v>
      </c>
      <c r="X544" s="11">
        <f>tbl_EcommerceSales[[#This Row],[Quantity]] * _xlfn.XLOOKUP(tbl_EcommerceSales[[#This Row],[Product_ID]], Product_Master!A:A, Product_Master!F:F)</f>
        <v>3100</v>
      </c>
      <c r="Y544" s="11">
        <f>tbl_EcommerceSales[[#This Row],[Net_Revenue]]-tbl_EcommerceSales[[#This Row],[Total_Cost]]</f>
        <v>1898</v>
      </c>
      <c r="Z544" s="9">
        <f>IFERROR(#REF!/tbl_EcommerceSales[[#This Row],[Total_Cost]], 0)</f>
        <v>0</v>
      </c>
      <c r="AA544" t="str">
        <f>TEXT(tbl_EcommerceSales[[#This Row],[Order_Date]],"mmm")</f>
        <v>Mar</v>
      </c>
      <c r="AB544">
        <f>YEAR(tbl_EcommerceSales[[#This Row],[Order_Date]])</f>
        <v>2025</v>
      </c>
      <c r="AC544" t="str">
        <f>IF(tbl_EcommerceSales[[#This Row],[Age]]&lt;18,"Under 18",IF(tbl_EcommerceSales[[#This Row],[Age]]&lt;=25,"18-25",IF(tbl_EcommerceSales[[#This Row],[Age]]&lt;=35,"26-35",IF(tbl_EcommerceSales[[#This Row],[Age]]&lt;=45,"36-45",IF(tbl_EcommerceSales[[#This Row],[Age]]&lt;=55,"46-55","56+")))))</f>
        <v>18-25</v>
      </c>
    </row>
    <row r="545" spans="1:29" x14ac:dyDescent="0.35">
      <c r="A545" t="s">
        <v>1208</v>
      </c>
      <c r="B545" s="7">
        <v>45719</v>
      </c>
      <c r="C545" t="s">
        <v>1209</v>
      </c>
      <c r="D545" t="s">
        <v>269</v>
      </c>
      <c r="E545" t="s">
        <v>48</v>
      </c>
      <c r="F545">
        <v>25</v>
      </c>
      <c r="G545" t="s">
        <v>246</v>
      </c>
      <c r="H545" t="s">
        <v>27</v>
      </c>
      <c r="I545" t="s">
        <v>349</v>
      </c>
      <c r="J545" t="s">
        <v>350</v>
      </c>
      <c r="K545" t="s">
        <v>82</v>
      </c>
      <c r="L545" t="s">
        <v>238</v>
      </c>
      <c r="M545">
        <v>1</v>
      </c>
      <c r="N545" s="2">
        <v>1599</v>
      </c>
      <c r="O545" s="3">
        <v>0.15</v>
      </c>
      <c r="P545" s="2">
        <v>920</v>
      </c>
      <c r="Q545" t="s">
        <v>123</v>
      </c>
      <c r="R545" t="s">
        <v>33</v>
      </c>
      <c r="S545" t="s">
        <v>34</v>
      </c>
      <c r="T545" s="4">
        <v>5</v>
      </c>
      <c r="U545" s="11">
        <f t="shared" si="8"/>
        <v>1599</v>
      </c>
      <c r="V545" s="11">
        <f>tbl_EcommerceSales[[#This Row],[Gross_Sales]]*tbl_EcommerceSales[[#This Row],[Discount]]</f>
        <v>239.85</v>
      </c>
      <c r="W545" s="11">
        <f>tbl_EcommerceSales[[#This Row],[Gross_Sales]]-tbl_EcommerceSales[[#This Row],[Discount_Amount]]</f>
        <v>1359.15</v>
      </c>
      <c r="X545" s="11">
        <f>tbl_EcommerceSales[[#This Row],[Quantity]] * _xlfn.XLOOKUP(tbl_EcommerceSales[[#This Row],[Product_ID]], Product_Master!A:A, Product_Master!F:F)</f>
        <v>920</v>
      </c>
      <c r="Y545" s="11">
        <f>tbl_EcommerceSales[[#This Row],[Net_Revenue]]-tbl_EcommerceSales[[#This Row],[Total_Cost]]</f>
        <v>439.15000000000009</v>
      </c>
      <c r="Z545" s="9">
        <f>IFERROR(#REF!/tbl_EcommerceSales[[#This Row],[Total_Cost]], 0)</f>
        <v>0</v>
      </c>
      <c r="AA545" t="str">
        <f>TEXT(tbl_EcommerceSales[[#This Row],[Order_Date]],"mmm")</f>
        <v>Mar</v>
      </c>
      <c r="AB545">
        <f>YEAR(tbl_EcommerceSales[[#This Row],[Order_Date]])</f>
        <v>2025</v>
      </c>
      <c r="AC545" t="str">
        <f>IF(tbl_EcommerceSales[[#This Row],[Age]]&lt;18,"Under 18",IF(tbl_EcommerceSales[[#This Row],[Age]]&lt;=25,"18-25",IF(tbl_EcommerceSales[[#This Row],[Age]]&lt;=35,"26-35",IF(tbl_EcommerceSales[[#This Row],[Age]]&lt;=45,"36-45",IF(tbl_EcommerceSales[[#This Row],[Age]]&lt;=55,"46-55","56+")))))</f>
        <v>18-25</v>
      </c>
    </row>
    <row r="546" spans="1:29" x14ac:dyDescent="0.35">
      <c r="A546" t="s">
        <v>1210</v>
      </c>
      <c r="B546" s="7">
        <v>45720</v>
      </c>
      <c r="C546" t="s">
        <v>1211</v>
      </c>
      <c r="D546" t="s">
        <v>148</v>
      </c>
      <c r="E546" t="s">
        <v>48</v>
      </c>
      <c r="F546">
        <v>30</v>
      </c>
      <c r="G546" t="s">
        <v>152</v>
      </c>
      <c r="H546" t="s">
        <v>72</v>
      </c>
      <c r="I546" t="s">
        <v>80</v>
      </c>
      <c r="J546" t="s">
        <v>81</v>
      </c>
      <c r="K546" t="s">
        <v>82</v>
      </c>
      <c r="L546" t="s">
        <v>83</v>
      </c>
      <c r="M546">
        <v>3</v>
      </c>
      <c r="N546" s="2">
        <v>2499</v>
      </c>
      <c r="O546" s="3">
        <v>0.05</v>
      </c>
      <c r="P546" s="2">
        <v>4650</v>
      </c>
      <c r="Q546" t="s">
        <v>32</v>
      </c>
      <c r="R546" t="s">
        <v>33</v>
      </c>
      <c r="S546" t="s">
        <v>34</v>
      </c>
      <c r="T546" s="4">
        <v>2</v>
      </c>
      <c r="U546" s="11">
        <f t="shared" si="8"/>
        <v>7497</v>
      </c>
      <c r="V546" s="11">
        <f>tbl_EcommerceSales[[#This Row],[Gross_Sales]]*tbl_EcommerceSales[[#This Row],[Discount]]</f>
        <v>374.85</v>
      </c>
      <c r="W546" s="11">
        <f>tbl_EcommerceSales[[#This Row],[Gross_Sales]]-tbl_EcommerceSales[[#This Row],[Discount_Amount]]</f>
        <v>7122.15</v>
      </c>
      <c r="X546" s="11">
        <f>tbl_EcommerceSales[[#This Row],[Quantity]] * _xlfn.XLOOKUP(tbl_EcommerceSales[[#This Row],[Product_ID]], Product_Master!A:A, Product_Master!F:F)</f>
        <v>4650</v>
      </c>
      <c r="Y546" s="11">
        <f>tbl_EcommerceSales[[#This Row],[Net_Revenue]]-tbl_EcommerceSales[[#This Row],[Total_Cost]]</f>
        <v>2472.1499999999996</v>
      </c>
      <c r="Z546" s="9">
        <f>IFERROR(#REF!/tbl_EcommerceSales[[#This Row],[Total_Cost]], 0)</f>
        <v>0</v>
      </c>
      <c r="AA546" t="str">
        <f>TEXT(tbl_EcommerceSales[[#This Row],[Order_Date]],"mmm")</f>
        <v>Mar</v>
      </c>
      <c r="AB546">
        <f>YEAR(tbl_EcommerceSales[[#This Row],[Order_Date]])</f>
        <v>2025</v>
      </c>
      <c r="AC546" t="str">
        <f>IF(tbl_EcommerceSales[[#This Row],[Age]]&lt;18,"Under 18",IF(tbl_EcommerceSales[[#This Row],[Age]]&lt;=25,"18-25",IF(tbl_EcommerceSales[[#This Row],[Age]]&lt;=35,"26-35",IF(tbl_EcommerceSales[[#This Row],[Age]]&lt;=45,"36-45",IF(tbl_EcommerceSales[[#This Row],[Age]]&lt;=55,"46-55","56+")))))</f>
        <v>26-35</v>
      </c>
    </row>
    <row r="547" spans="1:29" x14ac:dyDescent="0.35">
      <c r="A547" t="s">
        <v>1212</v>
      </c>
      <c r="B547" s="7">
        <v>45720</v>
      </c>
      <c r="C547" t="s">
        <v>1213</v>
      </c>
      <c r="D547" t="s">
        <v>130</v>
      </c>
      <c r="E547" t="s">
        <v>48</v>
      </c>
      <c r="F547">
        <v>29</v>
      </c>
      <c r="G547" t="s">
        <v>289</v>
      </c>
      <c r="H547" t="s">
        <v>88</v>
      </c>
      <c r="I547" t="s">
        <v>111</v>
      </c>
      <c r="J547" t="s">
        <v>112</v>
      </c>
      <c r="K547" t="s">
        <v>55</v>
      </c>
      <c r="L547" t="s">
        <v>113</v>
      </c>
      <c r="M547">
        <v>1</v>
      </c>
      <c r="N547" s="2">
        <v>1799</v>
      </c>
      <c r="O547" s="3">
        <v>0</v>
      </c>
      <c r="P547" s="2">
        <v>950</v>
      </c>
      <c r="Q547" t="s">
        <v>76</v>
      </c>
      <c r="R547" t="s">
        <v>33</v>
      </c>
      <c r="S547" t="s">
        <v>34</v>
      </c>
      <c r="T547" s="4">
        <v>5</v>
      </c>
      <c r="U547" s="11">
        <f t="shared" si="8"/>
        <v>1799</v>
      </c>
      <c r="V547" s="11">
        <f>tbl_EcommerceSales[[#This Row],[Gross_Sales]]*tbl_EcommerceSales[[#This Row],[Discount]]</f>
        <v>0</v>
      </c>
      <c r="W547" s="11">
        <f>tbl_EcommerceSales[[#This Row],[Gross_Sales]]-tbl_EcommerceSales[[#This Row],[Discount_Amount]]</f>
        <v>1799</v>
      </c>
      <c r="X547" s="11">
        <f>tbl_EcommerceSales[[#This Row],[Quantity]] * _xlfn.XLOOKUP(tbl_EcommerceSales[[#This Row],[Product_ID]], Product_Master!A:A, Product_Master!F:F)</f>
        <v>950</v>
      </c>
      <c r="Y547" s="11">
        <f>tbl_EcommerceSales[[#This Row],[Net_Revenue]]-tbl_EcommerceSales[[#This Row],[Total_Cost]]</f>
        <v>849</v>
      </c>
      <c r="Z547" s="9">
        <f>IFERROR(#REF!/tbl_EcommerceSales[[#This Row],[Total_Cost]], 0)</f>
        <v>0</v>
      </c>
      <c r="AA547" t="str">
        <f>TEXT(tbl_EcommerceSales[[#This Row],[Order_Date]],"mmm")</f>
        <v>Mar</v>
      </c>
      <c r="AB547">
        <f>YEAR(tbl_EcommerceSales[[#This Row],[Order_Date]])</f>
        <v>2025</v>
      </c>
      <c r="AC547" t="str">
        <f>IF(tbl_EcommerceSales[[#This Row],[Age]]&lt;18,"Under 18",IF(tbl_EcommerceSales[[#This Row],[Age]]&lt;=25,"18-25",IF(tbl_EcommerceSales[[#This Row],[Age]]&lt;=35,"26-35",IF(tbl_EcommerceSales[[#This Row],[Age]]&lt;=45,"36-45",IF(tbl_EcommerceSales[[#This Row],[Age]]&lt;=55,"46-55","56+")))))</f>
        <v>26-35</v>
      </c>
    </row>
    <row r="548" spans="1:29" x14ac:dyDescent="0.35">
      <c r="A548" t="s">
        <v>1214</v>
      </c>
      <c r="B548" s="7">
        <v>45720</v>
      </c>
      <c r="C548" t="s">
        <v>1215</v>
      </c>
      <c r="D548" t="s">
        <v>148</v>
      </c>
      <c r="E548" t="s">
        <v>48</v>
      </c>
      <c r="F548">
        <v>35</v>
      </c>
      <c r="G548" t="s">
        <v>171</v>
      </c>
      <c r="H548" t="s">
        <v>39</v>
      </c>
      <c r="I548" t="s">
        <v>62</v>
      </c>
      <c r="J548" t="s">
        <v>63</v>
      </c>
      <c r="K548" t="s">
        <v>42</v>
      </c>
      <c r="L548" t="s">
        <v>43</v>
      </c>
      <c r="M548">
        <v>2</v>
      </c>
      <c r="N548" s="2">
        <v>499</v>
      </c>
      <c r="O548" s="3">
        <v>0</v>
      </c>
      <c r="P548" s="2">
        <v>440</v>
      </c>
      <c r="Q548" t="s">
        <v>44</v>
      </c>
      <c r="R548" t="s">
        <v>33</v>
      </c>
      <c r="S548" t="s">
        <v>57</v>
      </c>
      <c r="T548" s="4">
        <v>5</v>
      </c>
      <c r="U548" s="11">
        <f t="shared" si="8"/>
        <v>998</v>
      </c>
      <c r="V548" s="11">
        <f>tbl_EcommerceSales[[#This Row],[Gross_Sales]]*tbl_EcommerceSales[[#This Row],[Discount]]</f>
        <v>0</v>
      </c>
      <c r="W548" s="11">
        <f>tbl_EcommerceSales[[#This Row],[Gross_Sales]]-tbl_EcommerceSales[[#This Row],[Discount_Amount]]</f>
        <v>998</v>
      </c>
      <c r="X548" s="11">
        <f>tbl_EcommerceSales[[#This Row],[Quantity]] * _xlfn.XLOOKUP(tbl_EcommerceSales[[#This Row],[Product_ID]], Product_Master!A:A, Product_Master!F:F)</f>
        <v>440</v>
      </c>
      <c r="Y548" s="11">
        <f>tbl_EcommerceSales[[#This Row],[Net_Revenue]]-tbl_EcommerceSales[[#This Row],[Total_Cost]]</f>
        <v>558</v>
      </c>
      <c r="Z548" s="9">
        <f>IFERROR(#REF!/tbl_EcommerceSales[[#This Row],[Total_Cost]], 0)</f>
        <v>0</v>
      </c>
      <c r="AA548" t="str">
        <f>TEXT(tbl_EcommerceSales[[#This Row],[Order_Date]],"mmm")</f>
        <v>Mar</v>
      </c>
      <c r="AB548">
        <f>YEAR(tbl_EcommerceSales[[#This Row],[Order_Date]])</f>
        <v>2025</v>
      </c>
      <c r="AC548" t="str">
        <f>IF(tbl_EcommerceSales[[#This Row],[Age]]&lt;18,"Under 18",IF(tbl_EcommerceSales[[#This Row],[Age]]&lt;=25,"18-25",IF(tbl_EcommerceSales[[#This Row],[Age]]&lt;=35,"26-35",IF(tbl_EcommerceSales[[#This Row],[Age]]&lt;=45,"36-45",IF(tbl_EcommerceSales[[#This Row],[Age]]&lt;=55,"46-55","56+")))))</f>
        <v>26-35</v>
      </c>
    </row>
    <row r="549" spans="1:29" x14ac:dyDescent="0.35">
      <c r="A549" t="s">
        <v>1216</v>
      </c>
      <c r="B549" s="7">
        <v>45720</v>
      </c>
      <c r="C549" t="s">
        <v>1217</v>
      </c>
      <c r="D549" t="s">
        <v>170</v>
      </c>
      <c r="E549" t="s">
        <v>25</v>
      </c>
      <c r="F549">
        <v>33</v>
      </c>
      <c r="G549" t="s">
        <v>155</v>
      </c>
      <c r="H549" t="s">
        <v>88</v>
      </c>
      <c r="I549" t="s">
        <v>257</v>
      </c>
      <c r="J549" t="s">
        <v>258</v>
      </c>
      <c r="K549" t="s">
        <v>55</v>
      </c>
      <c r="L549" t="s">
        <v>56</v>
      </c>
      <c r="M549">
        <v>2</v>
      </c>
      <c r="N549" s="2">
        <v>1999</v>
      </c>
      <c r="O549" s="3">
        <v>0.1</v>
      </c>
      <c r="P549" s="2">
        <v>2100</v>
      </c>
      <c r="Q549" t="s">
        <v>44</v>
      </c>
      <c r="R549" t="s">
        <v>33</v>
      </c>
      <c r="S549" t="s">
        <v>57</v>
      </c>
      <c r="T549" s="4">
        <v>5</v>
      </c>
      <c r="U549" s="11">
        <f t="shared" si="8"/>
        <v>3998</v>
      </c>
      <c r="V549" s="11">
        <f>tbl_EcommerceSales[[#This Row],[Gross_Sales]]*tbl_EcommerceSales[[#This Row],[Discount]]</f>
        <v>399.8</v>
      </c>
      <c r="W549" s="11">
        <f>tbl_EcommerceSales[[#This Row],[Gross_Sales]]-tbl_EcommerceSales[[#This Row],[Discount_Amount]]</f>
        <v>3598.2</v>
      </c>
      <c r="X549" s="11">
        <f>tbl_EcommerceSales[[#This Row],[Quantity]] * _xlfn.XLOOKUP(tbl_EcommerceSales[[#This Row],[Product_ID]], Product_Master!A:A, Product_Master!F:F)</f>
        <v>2100</v>
      </c>
      <c r="Y549" s="11">
        <f>tbl_EcommerceSales[[#This Row],[Net_Revenue]]-tbl_EcommerceSales[[#This Row],[Total_Cost]]</f>
        <v>1498.1999999999998</v>
      </c>
      <c r="Z549" s="9">
        <f>IFERROR(#REF!/tbl_EcommerceSales[[#This Row],[Total_Cost]], 0)</f>
        <v>0</v>
      </c>
      <c r="AA549" t="str">
        <f>TEXT(tbl_EcommerceSales[[#This Row],[Order_Date]],"mmm")</f>
        <v>Mar</v>
      </c>
      <c r="AB549">
        <f>YEAR(tbl_EcommerceSales[[#This Row],[Order_Date]])</f>
        <v>2025</v>
      </c>
      <c r="AC549" t="str">
        <f>IF(tbl_EcommerceSales[[#This Row],[Age]]&lt;18,"Under 18",IF(tbl_EcommerceSales[[#This Row],[Age]]&lt;=25,"18-25",IF(tbl_EcommerceSales[[#This Row],[Age]]&lt;=35,"26-35",IF(tbl_EcommerceSales[[#This Row],[Age]]&lt;=45,"36-45",IF(tbl_EcommerceSales[[#This Row],[Age]]&lt;=55,"46-55","56+")))))</f>
        <v>26-35</v>
      </c>
    </row>
    <row r="550" spans="1:29" x14ac:dyDescent="0.35">
      <c r="A550" t="s">
        <v>1218</v>
      </c>
      <c r="B550" s="7">
        <v>45720</v>
      </c>
      <c r="C550" t="s">
        <v>1219</v>
      </c>
      <c r="D550" t="s">
        <v>227</v>
      </c>
      <c r="E550" t="s">
        <v>25</v>
      </c>
      <c r="F550">
        <v>35</v>
      </c>
      <c r="G550" t="s">
        <v>136</v>
      </c>
      <c r="H550" t="s">
        <v>88</v>
      </c>
      <c r="I550" t="s">
        <v>131</v>
      </c>
      <c r="J550" t="s">
        <v>132</v>
      </c>
      <c r="K550" t="s">
        <v>91</v>
      </c>
      <c r="L550" t="s">
        <v>133</v>
      </c>
      <c r="M550">
        <v>1</v>
      </c>
      <c r="N550" s="2">
        <v>1299</v>
      </c>
      <c r="O550" s="3">
        <v>0.15</v>
      </c>
      <c r="P550" s="2">
        <v>610</v>
      </c>
      <c r="Q550" t="s">
        <v>44</v>
      </c>
      <c r="R550" t="s">
        <v>33</v>
      </c>
      <c r="S550" t="s">
        <v>34</v>
      </c>
      <c r="T550" s="4">
        <v>3</v>
      </c>
      <c r="U550" s="11">
        <f t="shared" si="8"/>
        <v>1299</v>
      </c>
      <c r="V550" s="11">
        <f>tbl_EcommerceSales[[#This Row],[Gross_Sales]]*tbl_EcommerceSales[[#This Row],[Discount]]</f>
        <v>194.85</v>
      </c>
      <c r="W550" s="11">
        <f>tbl_EcommerceSales[[#This Row],[Gross_Sales]]-tbl_EcommerceSales[[#This Row],[Discount_Amount]]</f>
        <v>1104.1500000000001</v>
      </c>
      <c r="X550" s="11">
        <f>tbl_EcommerceSales[[#This Row],[Quantity]] * _xlfn.XLOOKUP(tbl_EcommerceSales[[#This Row],[Product_ID]], Product_Master!A:A, Product_Master!F:F)</f>
        <v>610</v>
      </c>
      <c r="Y550" s="11">
        <f>tbl_EcommerceSales[[#This Row],[Net_Revenue]]-tbl_EcommerceSales[[#This Row],[Total_Cost]]</f>
        <v>494.15000000000009</v>
      </c>
      <c r="Z550" s="9">
        <f>IFERROR(#REF!/tbl_EcommerceSales[[#This Row],[Total_Cost]], 0)</f>
        <v>0</v>
      </c>
      <c r="AA550" t="str">
        <f>TEXT(tbl_EcommerceSales[[#This Row],[Order_Date]],"mmm")</f>
        <v>Mar</v>
      </c>
      <c r="AB550">
        <f>YEAR(tbl_EcommerceSales[[#This Row],[Order_Date]])</f>
        <v>2025</v>
      </c>
      <c r="AC550" t="str">
        <f>IF(tbl_EcommerceSales[[#This Row],[Age]]&lt;18,"Under 18",IF(tbl_EcommerceSales[[#This Row],[Age]]&lt;=25,"18-25",IF(tbl_EcommerceSales[[#This Row],[Age]]&lt;=35,"26-35",IF(tbl_EcommerceSales[[#This Row],[Age]]&lt;=45,"36-45",IF(tbl_EcommerceSales[[#This Row],[Age]]&lt;=55,"46-55","56+")))))</f>
        <v>26-35</v>
      </c>
    </row>
    <row r="551" spans="1:29" x14ac:dyDescent="0.35">
      <c r="A551" t="s">
        <v>1220</v>
      </c>
      <c r="B551" s="7">
        <v>45720</v>
      </c>
      <c r="C551" t="s">
        <v>1221</v>
      </c>
      <c r="D551" t="s">
        <v>51</v>
      </c>
      <c r="E551" t="s">
        <v>48</v>
      </c>
      <c r="F551">
        <v>30</v>
      </c>
      <c r="G551" t="s">
        <v>52</v>
      </c>
      <c r="H551" t="s">
        <v>27</v>
      </c>
      <c r="I551" t="s">
        <v>126</v>
      </c>
      <c r="J551" t="s">
        <v>127</v>
      </c>
      <c r="K551" t="s">
        <v>82</v>
      </c>
      <c r="L551" t="s">
        <v>83</v>
      </c>
      <c r="M551">
        <v>3</v>
      </c>
      <c r="N551" s="2">
        <v>1899</v>
      </c>
      <c r="O551" s="3">
        <v>0.3</v>
      </c>
      <c r="P551" s="2">
        <v>3360</v>
      </c>
      <c r="Q551" t="s">
        <v>156</v>
      </c>
      <c r="R551" t="s">
        <v>33</v>
      </c>
      <c r="S551" t="s">
        <v>34</v>
      </c>
      <c r="T551" s="4">
        <v>5</v>
      </c>
      <c r="U551" s="11">
        <f t="shared" si="8"/>
        <v>5697</v>
      </c>
      <c r="V551" s="11">
        <f>tbl_EcommerceSales[[#This Row],[Gross_Sales]]*tbl_EcommerceSales[[#This Row],[Discount]]</f>
        <v>1709.1</v>
      </c>
      <c r="W551" s="11">
        <f>tbl_EcommerceSales[[#This Row],[Gross_Sales]]-tbl_EcommerceSales[[#This Row],[Discount_Amount]]</f>
        <v>3987.9</v>
      </c>
      <c r="X551" s="11">
        <f>tbl_EcommerceSales[[#This Row],[Quantity]] * _xlfn.XLOOKUP(tbl_EcommerceSales[[#This Row],[Product_ID]], Product_Master!A:A, Product_Master!F:F)</f>
        <v>3360</v>
      </c>
      <c r="Y551" s="11">
        <f>tbl_EcommerceSales[[#This Row],[Net_Revenue]]-tbl_EcommerceSales[[#This Row],[Total_Cost]]</f>
        <v>627.90000000000009</v>
      </c>
      <c r="Z551" s="9">
        <f>IFERROR(#REF!/tbl_EcommerceSales[[#This Row],[Total_Cost]], 0)</f>
        <v>0</v>
      </c>
      <c r="AA551" t="str">
        <f>TEXT(tbl_EcommerceSales[[#This Row],[Order_Date]],"mmm")</f>
        <v>Mar</v>
      </c>
      <c r="AB551">
        <f>YEAR(tbl_EcommerceSales[[#This Row],[Order_Date]])</f>
        <v>2025</v>
      </c>
      <c r="AC551" t="str">
        <f>IF(tbl_EcommerceSales[[#This Row],[Age]]&lt;18,"Under 18",IF(tbl_EcommerceSales[[#This Row],[Age]]&lt;=25,"18-25",IF(tbl_EcommerceSales[[#This Row],[Age]]&lt;=35,"26-35",IF(tbl_EcommerceSales[[#This Row],[Age]]&lt;=45,"36-45",IF(tbl_EcommerceSales[[#This Row],[Age]]&lt;=55,"46-55","56+")))))</f>
        <v>26-35</v>
      </c>
    </row>
    <row r="552" spans="1:29" x14ac:dyDescent="0.35">
      <c r="A552" t="s">
        <v>1222</v>
      </c>
      <c r="B552" s="7">
        <v>45720</v>
      </c>
      <c r="C552" t="s">
        <v>1223</v>
      </c>
      <c r="D552" t="s">
        <v>189</v>
      </c>
      <c r="E552" t="s">
        <v>48</v>
      </c>
      <c r="F552">
        <v>31</v>
      </c>
      <c r="G552" t="s">
        <v>136</v>
      </c>
      <c r="H552" t="s">
        <v>88</v>
      </c>
      <c r="I552" t="s">
        <v>131</v>
      </c>
      <c r="J552" t="s">
        <v>132</v>
      </c>
      <c r="K552" t="s">
        <v>91</v>
      </c>
      <c r="L552" t="s">
        <v>133</v>
      </c>
      <c r="M552">
        <v>1</v>
      </c>
      <c r="N552" s="2">
        <v>1299</v>
      </c>
      <c r="O552" s="3">
        <v>0.2</v>
      </c>
      <c r="P552" s="2">
        <v>610</v>
      </c>
      <c r="Q552" t="s">
        <v>32</v>
      </c>
      <c r="R552" t="s">
        <v>33</v>
      </c>
      <c r="S552" t="s">
        <v>34</v>
      </c>
      <c r="T552" s="4">
        <v>4</v>
      </c>
      <c r="U552" s="11">
        <f t="shared" si="8"/>
        <v>1299</v>
      </c>
      <c r="V552" s="11">
        <f>tbl_EcommerceSales[[#This Row],[Gross_Sales]]*tbl_EcommerceSales[[#This Row],[Discount]]</f>
        <v>259.8</v>
      </c>
      <c r="W552" s="11">
        <f>tbl_EcommerceSales[[#This Row],[Gross_Sales]]-tbl_EcommerceSales[[#This Row],[Discount_Amount]]</f>
        <v>1039.2</v>
      </c>
      <c r="X552" s="11">
        <f>tbl_EcommerceSales[[#This Row],[Quantity]] * _xlfn.XLOOKUP(tbl_EcommerceSales[[#This Row],[Product_ID]], Product_Master!A:A, Product_Master!F:F)</f>
        <v>610</v>
      </c>
      <c r="Y552" s="11">
        <f>tbl_EcommerceSales[[#This Row],[Net_Revenue]]-tbl_EcommerceSales[[#This Row],[Total_Cost]]</f>
        <v>429.20000000000005</v>
      </c>
      <c r="Z552" s="9">
        <f>IFERROR(#REF!/tbl_EcommerceSales[[#This Row],[Total_Cost]], 0)</f>
        <v>0</v>
      </c>
      <c r="AA552" t="str">
        <f>TEXT(tbl_EcommerceSales[[#This Row],[Order_Date]],"mmm")</f>
        <v>Mar</v>
      </c>
      <c r="AB552">
        <f>YEAR(tbl_EcommerceSales[[#This Row],[Order_Date]])</f>
        <v>2025</v>
      </c>
      <c r="AC552" t="str">
        <f>IF(tbl_EcommerceSales[[#This Row],[Age]]&lt;18,"Under 18",IF(tbl_EcommerceSales[[#This Row],[Age]]&lt;=25,"18-25",IF(tbl_EcommerceSales[[#This Row],[Age]]&lt;=35,"26-35",IF(tbl_EcommerceSales[[#This Row],[Age]]&lt;=45,"36-45",IF(tbl_EcommerceSales[[#This Row],[Age]]&lt;=55,"46-55","56+")))))</f>
        <v>26-35</v>
      </c>
    </row>
    <row r="553" spans="1:29" x14ac:dyDescent="0.35">
      <c r="A553" t="s">
        <v>1224</v>
      </c>
      <c r="B553" s="7">
        <v>45720</v>
      </c>
      <c r="C553" t="s">
        <v>1225</v>
      </c>
      <c r="D553" t="s">
        <v>170</v>
      </c>
      <c r="E553" t="s">
        <v>48</v>
      </c>
      <c r="F553">
        <v>18</v>
      </c>
      <c r="G553" t="s">
        <v>289</v>
      </c>
      <c r="H553" t="s">
        <v>88</v>
      </c>
      <c r="I553" t="s">
        <v>241</v>
      </c>
      <c r="J553" t="s">
        <v>242</v>
      </c>
      <c r="K553" t="s">
        <v>42</v>
      </c>
      <c r="L553" t="s">
        <v>243</v>
      </c>
      <c r="M553">
        <v>2</v>
      </c>
      <c r="N553" s="2">
        <v>649</v>
      </c>
      <c r="O553" s="3">
        <v>0.2</v>
      </c>
      <c r="P553" s="2">
        <v>580</v>
      </c>
      <c r="Q553" t="s">
        <v>156</v>
      </c>
      <c r="R553" t="s">
        <v>93</v>
      </c>
      <c r="S553" t="s">
        <v>34</v>
      </c>
      <c r="T553" s="4">
        <v>4</v>
      </c>
      <c r="U553" s="11">
        <f t="shared" si="8"/>
        <v>1298</v>
      </c>
      <c r="V553" s="11">
        <f>tbl_EcommerceSales[[#This Row],[Gross_Sales]]*tbl_EcommerceSales[[#This Row],[Discount]]</f>
        <v>259.60000000000002</v>
      </c>
      <c r="W553" s="11">
        <f>tbl_EcommerceSales[[#This Row],[Gross_Sales]]-tbl_EcommerceSales[[#This Row],[Discount_Amount]]</f>
        <v>1038.4000000000001</v>
      </c>
      <c r="X553" s="11">
        <f>tbl_EcommerceSales[[#This Row],[Quantity]] * _xlfn.XLOOKUP(tbl_EcommerceSales[[#This Row],[Product_ID]], Product_Master!A:A, Product_Master!F:F)</f>
        <v>580</v>
      </c>
      <c r="Y553" s="11">
        <f>tbl_EcommerceSales[[#This Row],[Net_Revenue]]-tbl_EcommerceSales[[#This Row],[Total_Cost]]</f>
        <v>458.40000000000009</v>
      </c>
      <c r="Z553" s="9">
        <f>IFERROR(#REF!/tbl_EcommerceSales[[#This Row],[Total_Cost]], 0)</f>
        <v>0</v>
      </c>
      <c r="AA553" t="str">
        <f>TEXT(tbl_EcommerceSales[[#This Row],[Order_Date]],"mmm")</f>
        <v>Mar</v>
      </c>
      <c r="AB553">
        <f>YEAR(tbl_EcommerceSales[[#This Row],[Order_Date]])</f>
        <v>2025</v>
      </c>
      <c r="AC553" t="str">
        <f>IF(tbl_EcommerceSales[[#This Row],[Age]]&lt;18,"Under 18",IF(tbl_EcommerceSales[[#This Row],[Age]]&lt;=25,"18-25",IF(tbl_EcommerceSales[[#This Row],[Age]]&lt;=35,"26-35",IF(tbl_EcommerceSales[[#This Row],[Age]]&lt;=45,"36-45",IF(tbl_EcommerceSales[[#This Row],[Age]]&lt;=55,"46-55","56+")))))</f>
        <v>18-25</v>
      </c>
    </row>
    <row r="554" spans="1:29" x14ac:dyDescent="0.35">
      <c r="A554" t="s">
        <v>1226</v>
      </c>
      <c r="B554" s="7">
        <v>45720</v>
      </c>
      <c r="C554" t="s">
        <v>1227</v>
      </c>
      <c r="D554" t="s">
        <v>51</v>
      </c>
      <c r="E554" t="s">
        <v>48</v>
      </c>
      <c r="F554">
        <v>37</v>
      </c>
      <c r="G554" t="s">
        <v>107</v>
      </c>
      <c r="H554" t="s">
        <v>39</v>
      </c>
      <c r="I554" t="s">
        <v>241</v>
      </c>
      <c r="J554" t="s">
        <v>242</v>
      </c>
      <c r="K554" t="s">
        <v>42</v>
      </c>
      <c r="L554" t="s">
        <v>243</v>
      </c>
      <c r="M554">
        <v>1</v>
      </c>
      <c r="N554" s="2">
        <v>649</v>
      </c>
      <c r="O554" s="3">
        <v>0.1</v>
      </c>
      <c r="P554" s="2">
        <v>290</v>
      </c>
      <c r="Q554" t="s">
        <v>123</v>
      </c>
      <c r="R554" t="s">
        <v>33</v>
      </c>
      <c r="S554" t="s">
        <v>34</v>
      </c>
      <c r="T554" s="4">
        <v>3</v>
      </c>
      <c r="U554" s="11">
        <f t="shared" si="8"/>
        <v>649</v>
      </c>
      <c r="V554" s="11">
        <f>tbl_EcommerceSales[[#This Row],[Gross_Sales]]*tbl_EcommerceSales[[#This Row],[Discount]]</f>
        <v>64.900000000000006</v>
      </c>
      <c r="W554" s="11">
        <f>tbl_EcommerceSales[[#This Row],[Gross_Sales]]-tbl_EcommerceSales[[#This Row],[Discount_Amount]]</f>
        <v>584.1</v>
      </c>
      <c r="X554" s="11">
        <f>tbl_EcommerceSales[[#This Row],[Quantity]] * _xlfn.XLOOKUP(tbl_EcommerceSales[[#This Row],[Product_ID]], Product_Master!A:A, Product_Master!F:F)</f>
        <v>290</v>
      </c>
      <c r="Y554" s="11">
        <f>tbl_EcommerceSales[[#This Row],[Net_Revenue]]-tbl_EcommerceSales[[#This Row],[Total_Cost]]</f>
        <v>294.10000000000002</v>
      </c>
      <c r="Z554" s="9">
        <f>IFERROR(#REF!/tbl_EcommerceSales[[#This Row],[Total_Cost]], 0)</f>
        <v>0</v>
      </c>
      <c r="AA554" t="str">
        <f>TEXT(tbl_EcommerceSales[[#This Row],[Order_Date]],"mmm")</f>
        <v>Mar</v>
      </c>
      <c r="AB554">
        <f>YEAR(tbl_EcommerceSales[[#This Row],[Order_Date]])</f>
        <v>2025</v>
      </c>
      <c r="AC554" t="str">
        <f>IF(tbl_EcommerceSales[[#This Row],[Age]]&lt;18,"Under 18",IF(tbl_EcommerceSales[[#This Row],[Age]]&lt;=25,"18-25",IF(tbl_EcommerceSales[[#This Row],[Age]]&lt;=35,"26-35",IF(tbl_EcommerceSales[[#This Row],[Age]]&lt;=45,"36-45",IF(tbl_EcommerceSales[[#This Row],[Age]]&lt;=55,"46-55","56+")))))</f>
        <v>36-45</v>
      </c>
    </row>
    <row r="555" spans="1:29" x14ac:dyDescent="0.35">
      <c r="A555" t="s">
        <v>1228</v>
      </c>
      <c r="B555" s="7">
        <v>45720</v>
      </c>
      <c r="C555" t="s">
        <v>1229</v>
      </c>
      <c r="D555" t="s">
        <v>79</v>
      </c>
      <c r="E555" t="s">
        <v>25</v>
      </c>
      <c r="F555">
        <v>37</v>
      </c>
      <c r="G555" t="s">
        <v>289</v>
      </c>
      <c r="H555" t="s">
        <v>88</v>
      </c>
      <c r="I555" t="s">
        <v>67</v>
      </c>
      <c r="J555" t="s">
        <v>68</v>
      </c>
      <c r="K555" t="s">
        <v>42</v>
      </c>
      <c r="L555" t="s">
        <v>43</v>
      </c>
      <c r="M555">
        <v>2</v>
      </c>
      <c r="N555" s="2">
        <v>799</v>
      </c>
      <c r="O555" s="3">
        <v>0.15</v>
      </c>
      <c r="P555" s="2">
        <v>720</v>
      </c>
      <c r="Q555" t="s">
        <v>123</v>
      </c>
      <c r="R555" t="s">
        <v>93</v>
      </c>
      <c r="S555" t="s">
        <v>34</v>
      </c>
      <c r="T555" s="4">
        <v>4</v>
      </c>
      <c r="U555" s="11">
        <f t="shared" si="8"/>
        <v>1598</v>
      </c>
      <c r="V555" s="11">
        <f>tbl_EcommerceSales[[#This Row],[Gross_Sales]]*tbl_EcommerceSales[[#This Row],[Discount]]</f>
        <v>239.7</v>
      </c>
      <c r="W555" s="11">
        <f>tbl_EcommerceSales[[#This Row],[Gross_Sales]]-tbl_EcommerceSales[[#This Row],[Discount_Amount]]</f>
        <v>1358.3</v>
      </c>
      <c r="X555" s="11">
        <f>tbl_EcommerceSales[[#This Row],[Quantity]] * _xlfn.XLOOKUP(tbl_EcommerceSales[[#This Row],[Product_ID]], Product_Master!A:A, Product_Master!F:F)</f>
        <v>720</v>
      </c>
      <c r="Y555" s="11">
        <f>tbl_EcommerceSales[[#This Row],[Net_Revenue]]-tbl_EcommerceSales[[#This Row],[Total_Cost]]</f>
        <v>638.29999999999995</v>
      </c>
      <c r="Z555" s="9">
        <f>IFERROR(#REF!/tbl_EcommerceSales[[#This Row],[Total_Cost]], 0)</f>
        <v>0</v>
      </c>
      <c r="AA555" t="str">
        <f>TEXT(tbl_EcommerceSales[[#This Row],[Order_Date]],"mmm")</f>
        <v>Mar</v>
      </c>
      <c r="AB555">
        <f>YEAR(tbl_EcommerceSales[[#This Row],[Order_Date]])</f>
        <v>2025</v>
      </c>
      <c r="AC555" t="str">
        <f>IF(tbl_EcommerceSales[[#This Row],[Age]]&lt;18,"Under 18",IF(tbl_EcommerceSales[[#This Row],[Age]]&lt;=25,"18-25",IF(tbl_EcommerceSales[[#This Row],[Age]]&lt;=35,"26-35",IF(tbl_EcommerceSales[[#This Row],[Age]]&lt;=45,"36-45",IF(tbl_EcommerceSales[[#This Row],[Age]]&lt;=55,"46-55","56+")))))</f>
        <v>36-45</v>
      </c>
    </row>
    <row r="556" spans="1:29" x14ac:dyDescent="0.35">
      <c r="A556" t="s">
        <v>1230</v>
      </c>
      <c r="B556" s="7">
        <v>45721</v>
      </c>
      <c r="C556" t="s">
        <v>1231</v>
      </c>
      <c r="D556" t="s">
        <v>195</v>
      </c>
      <c r="E556" t="s">
        <v>25</v>
      </c>
      <c r="F556">
        <v>32</v>
      </c>
      <c r="G556" t="s">
        <v>152</v>
      </c>
      <c r="H556" t="s">
        <v>72</v>
      </c>
      <c r="I556" t="s">
        <v>62</v>
      </c>
      <c r="J556" t="s">
        <v>63</v>
      </c>
      <c r="K556" t="s">
        <v>42</v>
      </c>
      <c r="L556" t="s">
        <v>43</v>
      </c>
      <c r="M556">
        <v>3</v>
      </c>
      <c r="N556" s="2">
        <v>499</v>
      </c>
      <c r="O556" s="3">
        <v>0.1</v>
      </c>
      <c r="P556" s="2">
        <v>660</v>
      </c>
      <c r="Q556" t="s">
        <v>156</v>
      </c>
      <c r="R556" t="s">
        <v>33</v>
      </c>
      <c r="S556" t="s">
        <v>34</v>
      </c>
      <c r="T556" s="4">
        <v>3</v>
      </c>
      <c r="U556" s="11">
        <f t="shared" si="8"/>
        <v>1497</v>
      </c>
      <c r="V556" s="11">
        <f>tbl_EcommerceSales[[#This Row],[Gross_Sales]]*tbl_EcommerceSales[[#This Row],[Discount]]</f>
        <v>149.70000000000002</v>
      </c>
      <c r="W556" s="11">
        <f>tbl_EcommerceSales[[#This Row],[Gross_Sales]]-tbl_EcommerceSales[[#This Row],[Discount_Amount]]</f>
        <v>1347.3</v>
      </c>
      <c r="X556" s="11">
        <f>tbl_EcommerceSales[[#This Row],[Quantity]] * _xlfn.XLOOKUP(tbl_EcommerceSales[[#This Row],[Product_ID]], Product_Master!A:A, Product_Master!F:F)</f>
        <v>660</v>
      </c>
      <c r="Y556" s="11">
        <f>tbl_EcommerceSales[[#This Row],[Net_Revenue]]-tbl_EcommerceSales[[#This Row],[Total_Cost]]</f>
        <v>687.3</v>
      </c>
      <c r="Z556" s="9">
        <f>IFERROR(#REF!/tbl_EcommerceSales[[#This Row],[Total_Cost]], 0)</f>
        <v>0</v>
      </c>
      <c r="AA556" t="str">
        <f>TEXT(tbl_EcommerceSales[[#This Row],[Order_Date]],"mmm")</f>
        <v>Mar</v>
      </c>
      <c r="AB556">
        <f>YEAR(tbl_EcommerceSales[[#This Row],[Order_Date]])</f>
        <v>2025</v>
      </c>
      <c r="AC556" t="str">
        <f>IF(tbl_EcommerceSales[[#This Row],[Age]]&lt;18,"Under 18",IF(tbl_EcommerceSales[[#This Row],[Age]]&lt;=25,"18-25",IF(tbl_EcommerceSales[[#This Row],[Age]]&lt;=35,"26-35",IF(tbl_EcommerceSales[[#This Row],[Age]]&lt;=45,"36-45",IF(tbl_EcommerceSales[[#This Row],[Age]]&lt;=55,"46-55","56+")))))</f>
        <v>26-35</v>
      </c>
    </row>
    <row r="557" spans="1:29" x14ac:dyDescent="0.35">
      <c r="A557" t="s">
        <v>1232</v>
      </c>
      <c r="B557" s="7">
        <v>45721</v>
      </c>
      <c r="C557" t="s">
        <v>1233</v>
      </c>
      <c r="D557" t="s">
        <v>170</v>
      </c>
      <c r="E557" t="s">
        <v>48</v>
      </c>
      <c r="F557">
        <v>33</v>
      </c>
      <c r="G557" t="s">
        <v>61</v>
      </c>
      <c r="H557" t="s">
        <v>27</v>
      </c>
      <c r="I557" t="s">
        <v>175</v>
      </c>
      <c r="J557" t="s">
        <v>176</v>
      </c>
      <c r="K557" t="s">
        <v>177</v>
      </c>
      <c r="L557" t="s">
        <v>178</v>
      </c>
      <c r="M557">
        <v>1</v>
      </c>
      <c r="N557" s="2">
        <v>699</v>
      </c>
      <c r="O557" s="3">
        <v>0.15</v>
      </c>
      <c r="P557" s="2">
        <v>320</v>
      </c>
      <c r="Q557" t="s">
        <v>32</v>
      </c>
      <c r="R557" t="s">
        <v>33</v>
      </c>
      <c r="S557" t="s">
        <v>34</v>
      </c>
      <c r="T557" s="4">
        <v>5</v>
      </c>
      <c r="U557" s="11">
        <f t="shared" si="8"/>
        <v>699</v>
      </c>
      <c r="V557" s="11">
        <f>tbl_EcommerceSales[[#This Row],[Gross_Sales]]*tbl_EcommerceSales[[#This Row],[Discount]]</f>
        <v>104.85</v>
      </c>
      <c r="W557" s="11">
        <f>tbl_EcommerceSales[[#This Row],[Gross_Sales]]-tbl_EcommerceSales[[#This Row],[Discount_Amount]]</f>
        <v>594.15</v>
      </c>
      <c r="X557" s="11">
        <f>tbl_EcommerceSales[[#This Row],[Quantity]] * _xlfn.XLOOKUP(tbl_EcommerceSales[[#This Row],[Product_ID]], Product_Master!A:A, Product_Master!F:F)</f>
        <v>320</v>
      </c>
      <c r="Y557" s="11">
        <f>tbl_EcommerceSales[[#This Row],[Net_Revenue]]-tbl_EcommerceSales[[#This Row],[Total_Cost]]</f>
        <v>274.14999999999998</v>
      </c>
      <c r="Z557" s="9">
        <f>IFERROR(#REF!/tbl_EcommerceSales[[#This Row],[Total_Cost]], 0)</f>
        <v>0</v>
      </c>
      <c r="AA557" t="str">
        <f>TEXT(tbl_EcommerceSales[[#This Row],[Order_Date]],"mmm")</f>
        <v>Mar</v>
      </c>
      <c r="AB557">
        <f>YEAR(tbl_EcommerceSales[[#This Row],[Order_Date]])</f>
        <v>2025</v>
      </c>
      <c r="AC557" t="str">
        <f>IF(tbl_EcommerceSales[[#This Row],[Age]]&lt;18,"Under 18",IF(tbl_EcommerceSales[[#This Row],[Age]]&lt;=25,"18-25",IF(tbl_EcommerceSales[[#This Row],[Age]]&lt;=35,"26-35",IF(tbl_EcommerceSales[[#This Row],[Age]]&lt;=45,"36-45",IF(tbl_EcommerceSales[[#This Row],[Age]]&lt;=55,"46-55","56+")))))</f>
        <v>26-35</v>
      </c>
    </row>
    <row r="558" spans="1:29" x14ac:dyDescent="0.35">
      <c r="A558" t="s">
        <v>1234</v>
      </c>
      <c r="B558" s="7">
        <v>45721</v>
      </c>
      <c r="C558" t="s">
        <v>548</v>
      </c>
      <c r="D558" t="s">
        <v>305</v>
      </c>
      <c r="E558" t="s">
        <v>48</v>
      </c>
      <c r="F558">
        <v>37</v>
      </c>
      <c r="G558" t="s">
        <v>96</v>
      </c>
      <c r="H558" t="s">
        <v>39</v>
      </c>
      <c r="I558" t="s">
        <v>338</v>
      </c>
      <c r="J558" t="s">
        <v>339</v>
      </c>
      <c r="K558" t="s">
        <v>55</v>
      </c>
      <c r="L558" t="s">
        <v>56</v>
      </c>
      <c r="M558">
        <v>1</v>
      </c>
      <c r="N558" s="2">
        <v>1499</v>
      </c>
      <c r="O558" s="3">
        <v>0.1</v>
      </c>
      <c r="P558" s="2">
        <v>780</v>
      </c>
      <c r="Q558" t="s">
        <v>123</v>
      </c>
      <c r="R558" t="s">
        <v>33</v>
      </c>
      <c r="S558" t="s">
        <v>57</v>
      </c>
      <c r="T558" s="4">
        <v>4</v>
      </c>
      <c r="U558" s="11">
        <f t="shared" si="8"/>
        <v>1499</v>
      </c>
      <c r="V558" s="11">
        <f>tbl_EcommerceSales[[#This Row],[Gross_Sales]]*tbl_EcommerceSales[[#This Row],[Discount]]</f>
        <v>149.9</v>
      </c>
      <c r="W558" s="11">
        <f>tbl_EcommerceSales[[#This Row],[Gross_Sales]]-tbl_EcommerceSales[[#This Row],[Discount_Amount]]</f>
        <v>1349.1</v>
      </c>
      <c r="X558" s="11">
        <f>tbl_EcommerceSales[[#This Row],[Quantity]] * _xlfn.XLOOKUP(tbl_EcommerceSales[[#This Row],[Product_ID]], Product_Master!A:A, Product_Master!F:F)</f>
        <v>780</v>
      </c>
      <c r="Y558" s="11">
        <f>tbl_EcommerceSales[[#This Row],[Net_Revenue]]-tbl_EcommerceSales[[#This Row],[Total_Cost]]</f>
        <v>569.09999999999991</v>
      </c>
      <c r="Z558" s="9">
        <f>IFERROR(#REF!/tbl_EcommerceSales[[#This Row],[Total_Cost]], 0)</f>
        <v>0</v>
      </c>
      <c r="AA558" t="str">
        <f>TEXT(tbl_EcommerceSales[[#This Row],[Order_Date]],"mmm")</f>
        <v>Mar</v>
      </c>
      <c r="AB558">
        <f>YEAR(tbl_EcommerceSales[[#This Row],[Order_Date]])</f>
        <v>2025</v>
      </c>
      <c r="AC558" t="str">
        <f>IF(tbl_EcommerceSales[[#This Row],[Age]]&lt;18,"Under 18",IF(tbl_EcommerceSales[[#This Row],[Age]]&lt;=25,"18-25",IF(tbl_EcommerceSales[[#This Row],[Age]]&lt;=35,"26-35",IF(tbl_EcommerceSales[[#This Row],[Age]]&lt;=45,"36-45",IF(tbl_EcommerceSales[[#This Row],[Age]]&lt;=55,"46-55","56+")))))</f>
        <v>36-45</v>
      </c>
    </row>
    <row r="559" spans="1:29" x14ac:dyDescent="0.35">
      <c r="A559" t="s">
        <v>1235</v>
      </c>
      <c r="B559" s="7">
        <v>45721</v>
      </c>
      <c r="C559" t="s">
        <v>1236</v>
      </c>
      <c r="D559" t="s">
        <v>110</v>
      </c>
      <c r="E559" t="s">
        <v>25</v>
      </c>
      <c r="F559">
        <v>37</v>
      </c>
      <c r="G559" t="s">
        <v>87</v>
      </c>
      <c r="H559" t="s">
        <v>88</v>
      </c>
      <c r="I559" t="s">
        <v>160</v>
      </c>
      <c r="J559" t="s">
        <v>161</v>
      </c>
      <c r="K559" t="s">
        <v>91</v>
      </c>
      <c r="L559" t="s">
        <v>133</v>
      </c>
      <c r="M559">
        <v>3</v>
      </c>
      <c r="N559" s="2">
        <v>1099</v>
      </c>
      <c r="O559" s="3">
        <v>0.05</v>
      </c>
      <c r="P559" s="2">
        <v>1560</v>
      </c>
      <c r="Q559" t="s">
        <v>32</v>
      </c>
      <c r="R559" t="s">
        <v>33</v>
      </c>
      <c r="S559" t="s">
        <v>57</v>
      </c>
      <c r="T559" s="4">
        <v>5</v>
      </c>
      <c r="U559" s="11">
        <f t="shared" si="8"/>
        <v>3297</v>
      </c>
      <c r="V559" s="11">
        <f>tbl_EcommerceSales[[#This Row],[Gross_Sales]]*tbl_EcommerceSales[[#This Row],[Discount]]</f>
        <v>164.85000000000002</v>
      </c>
      <c r="W559" s="11">
        <f>tbl_EcommerceSales[[#This Row],[Gross_Sales]]-tbl_EcommerceSales[[#This Row],[Discount_Amount]]</f>
        <v>3132.15</v>
      </c>
      <c r="X559" s="11">
        <f>tbl_EcommerceSales[[#This Row],[Quantity]] * _xlfn.XLOOKUP(tbl_EcommerceSales[[#This Row],[Product_ID]], Product_Master!A:A, Product_Master!F:F)</f>
        <v>1560</v>
      </c>
      <c r="Y559" s="11">
        <f>tbl_EcommerceSales[[#This Row],[Net_Revenue]]-tbl_EcommerceSales[[#This Row],[Total_Cost]]</f>
        <v>1572.15</v>
      </c>
      <c r="Z559" s="9">
        <f>IFERROR(#REF!/tbl_EcommerceSales[[#This Row],[Total_Cost]], 0)</f>
        <v>0</v>
      </c>
      <c r="AA559" t="str">
        <f>TEXT(tbl_EcommerceSales[[#This Row],[Order_Date]],"mmm")</f>
        <v>Mar</v>
      </c>
      <c r="AB559">
        <f>YEAR(tbl_EcommerceSales[[#This Row],[Order_Date]])</f>
        <v>2025</v>
      </c>
      <c r="AC559" t="str">
        <f>IF(tbl_EcommerceSales[[#This Row],[Age]]&lt;18,"Under 18",IF(tbl_EcommerceSales[[#This Row],[Age]]&lt;=25,"18-25",IF(tbl_EcommerceSales[[#This Row],[Age]]&lt;=35,"26-35",IF(tbl_EcommerceSales[[#This Row],[Age]]&lt;=45,"36-45",IF(tbl_EcommerceSales[[#This Row],[Age]]&lt;=55,"46-55","56+")))))</f>
        <v>36-45</v>
      </c>
    </row>
    <row r="560" spans="1:29" x14ac:dyDescent="0.35">
      <c r="A560" t="s">
        <v>1237</v>
      </c>
      <c r="B560" s="7">
        <v>45721</v>
      </c>
      <c r="C560" t="s">
        <v>556</v>
      </c>
      <c r="D560" t="s">
        <v>342</v>
      </c>
      <c r="E560" t="s">
        <v>25</v>
      </c>
      <c r="F560">
        <v>36</v>
      </c>
      <c r="G560" t="s">
        <v>152</v>
      </c>
      <c r="H560" t="s">
        <v>72</v>
      </c>
      <c r="I560" t="s">
        <v>165</v>
      </c>
      <c r="J560" t="s">
        <v>166</v>
      </c>
      <c r="K560" t="s">
        <v>42</v>
      </c>
      <c r="L560" t="s">
        <v>167</v>
      </c>
      <c r="M560">
        <v>2</v>
      </c>
      <c r="N560" s="2">
        <v>1799</v>
      </c>
      <c r="O560" s="3">
        <v>0.1</v>
      </c>
      <c r="P560" s="2">
        <v>1800</v>
      </c>
      <c r="Q560" t="s">
        <v>32</v>
      </c>
      <c r="R560" t="s">
        <v>33</v>
      </c>
      <c r="S560" t="s">
        <v>34</v>
      </c>
      <c r="T560" s="4">
        <v>5</v>
      </c>
      <c r="U560" s="11">
        <f t="shared" si="8"/>
        <v>3598</v>
      </c>
      <c r="V560" s="11">
        <f>tbl_EcommerceSales[[#This Row],[Gross_Sales]]*tbl_EcommerceSales[[#This Row],[Discount]]</f>
        <v>359.8</v>
      </c>
      <c r="W560" s="11">
        <f>tbl_EcommerceSales[[#This Row],[Gross_Sales]]-tbl_EcommerceSales[[#This Row],[Discount_Amount]]</f>
        <v>3238.2</v>
      </c>
      <c r="X560" s="11">
        <f>tbl_EcommerceSales[[#This Row],[Quantity]] * _xlfn.XLOOKUP(tbl_EcommerceSales[[#This Row],[Product_ID]], Product_Master!A:A, Product_Master!F:F)</f>
        <v>1800</v>
      </c>
      <c r="Y560" s="11">
        <f>tbl_EcommerceSales[[#This Row],[Net_Revenue]]-tbl_EcommerceSales[[#This Row],[Total_Cost]]</f>
        <v>1438.1999999999998</v>
      </c>
      <c r="Z560" s="9">
        <f>IFERROR(#REF!/tbl_EcommerceSales[[#This Row],[Total_Cost]], 0)</f>
        <v>0</v>
      </c>
      <c r="AA560" t="str">
        <f>TEXT(tbl_EcommerceSales[[#This Row],[Order_Date]],"mmm")</f>
        <v>Mar</v>
      </c>
      <c r="AB560">
        <f>YEAR(tbl_EcommerceSales[[#This Row],[Order_Date]])</f>
        <v>2025</v>
      </c>
      <c r="AC560" t="str">
        <f>IF(tbl_EcommerceSales[[#This Row],[Age]]&lt;18,"Under 18",IF(tbl_EcommerceSales[[#This Row],[Age]]&lt;=25,"18-25",IF(tbl_EcommerceSales[[#This Row],[Age]]&lt;=35,"26-35",IF(tbl_EcommerceSales[[#This Row],[Age]]&lt;=45,"36-45",IF(tbl_EcommerceSales[[#This Row],[Age]]&lt;=55,"46-55","56+")))))</f>
        <v>36-45</v>
      </c>
    </row>
    <row r="561" spans="1:29" x14ac:dyDescent="0.35">
      <c r="A561" t="s">
        <v>1238</v>
      </c>
      <c r="B561" s="7">
        <v>45721</v>
      </c>
      <c r="C561" t="s">
        <v>1239</v>
      </c>
      <c r="D561" t="s">
        <v>148</v>
      </c>
      <c r="E561" t="s">
        <v>48</v>
      </c>
      <c r="F561">
        <v>19</v>
      </c>
      <c r="G561" t="s">
        <v>246</v>
      </c>
      <c r="H561" t="s">
        <v>27</v>
      </c>
      <c r="I561" t="s">
        <v>80</v>
      </c>
      <c r="J561" t="s">
        <v>81</v>
      </c>
      <c r="K561" t="s">
        <v>82</v>
      </c>
      <c r="L561" t="s">
        <v>83</v>
      </c>
      <c r="M561">
        <v>2</v>
      </c>
      <c r="N561" s="2">
        <v>2499</v>
      </c>
      <c r="O561" s="3">
        <v>0.05</v>
      </c>
      <c r="P561" s="2">
        <v>3100</v>
      </c>
      <c r="Q561" t="s">
        <v>319</v>
      </c>
      <c r="R561" t="s">
        <v>33</v>
      </c>
      <c r="S561" t="s">
        <v>57</v>
      </c>
      <c r="T561" s="4">
        <v>4</v>
      </c>
      <c r="U561" s="11">
        <f t="shared" si="8"/>
        <v>4998</v>
      </c>
      <c r="V561" s="11">
        <f>tbl_EcommerceSales[[#This Row],[Gross_Sales]]*tbl_EcommerceSales[[#This Row],[Discount]]</f>
        <v>249.9</v>
      </c>
      <c r="W561" s="11">
        <f>tbl_EcommerceSales[[#This Row],[Gross_Sales]]-tbl_EcommerceSales[[#This Row],[Discount_Amount]]</f>
        <v>4748.1000000000004</v>
      </c>
      <c r="X561" s="11">
        <f>tbl_EcommerceSales[[#This Row],[Quantity]] * _xlfn.XLOOKUP(tbl_EcommerceSales[[#This Row],[Product_ID]], Product_Master!A:A, Product_Master!F:F)</f>
        <v>3100</v>
      </c>
      <c r="Y561" s="11">
        <f>tbl_EcommerceSales[[#This Row],[Net_Revenue]]-tbl_EcommerceSales[[#This Row],[Total_Cost]]</f>
        <v>1648.1000000000004</v>
      </c>
      <c r="Z561" s="9">
        <f>IFERROR(#REF!/tbl_EcommerceSales[[#This Row],[Total_Cost]], 0)</f>
        <v>0</v>
      </c>
      <c r="AA561" t="str">
        <f>TEXT(tbl_EcommerceSales[[#This Row],[Order_Date]],"mmm")</f>
        <v>Mar</v>
      </c>
      <c r="AB561">
        <f>YEAR(tbl_EcommerceSales[[#This Row],[Order_Date]])</f>
        <v>2025</v>
      </c>
      <c r="AC561" t="str">
        <f>IF(tbl_EcommerceSales[[#This Row],[Age]]&lt;18,"Under 18",IF(tbl_EcommerceSales[[#This Row],[Age]]&lt;=25,"18-25",IF(tbl_EcommerceSales[[#This Row],[Age]]&lt;=35,"26-35",IF(tbl_EcommerceSales[[#This Row],[Age]]&lt;=45,"36-45",IF(tbl_EcommerceSales[[#This Row],[Age]]&lt;=55,"46-55","56+")))))</f>
        <v>18-25</v>
      </c>
    </row>
    <row r="562" spans="1:29" x14ac:dyDescent="0.35">
      <c r="A562" t="s">
        <v>1240</v>
      </c>
      <c r="B562" s="7">
        <v>45722</v>
      </c>
      <c r="C562" t="s">
        <v>1060</v>
      </c>
      <c r="D562" t="s">
        <v>60</v>
      </c>
      <c r="E562" t="s">
        <v>25</v>
      </c>
      <c r="F562">
        <v>37</v>
      </c>
      <c r="G562" t="s">
        <v>38</v>
      </c>
      <c r="H562" t="s">
        <v>39</v>
      </c>
      <c r="I562" t="s">
        <v>357</v>
      </c>
      <c r="J562" t="s">
        <v>358</v>
      </c>
      <c r="K562" t="s">
        <v>177</v>
      </c>
      <c r="L562" t="s">
        <v>178</v>
      </c>
      <c r="M562">
        <v>1</v>
      </c>
      <c r="N562" s="2">
        <v>999</v>
      </c>
      <c r="O562" s="3">
        <v>0.2</v>
      </c>
      <c r="P562" s="2">
        <v>520</v>
      </c>
      <c r="Q562" t="s">
        <v>76</v>
      </c>
      <c r="R562" t="s">
        <v>33</v>
      </c>
      <c r="S562" t="s">
        <v>34</v>
      </c>
      <c r="T562" s="4">
        <v>1</v>
      </c>
      <c r="U562" s="11">
        <f t="shared" si="8"/>
        <v>999</v>
      </c>
      <c r="V562" s="11">
        <f>tbl_EcommerceSales[[#This Row],[Gross_Sales]]*tbl_EcommerceSales[[#This Row],[Discount]]</f>
        <v>199.8</v>
      </c>
      <c r="W562" s="11">
        <f>tbl_EcommerceSales[[#This Row],[Gross_Sales]]-tbl_EcommerceSales[[#This Row],[Discount_Amount]]</f>
        <v>799.2</v>
      </c>
      <c r="X562" s="11">
        <f>tbl_EcommerceSales[[#This Row],[Quantity]] * _xlfn.XLOOKUP(tbl_EcommerceSales[[#This Row],[Product_ID]], Product_Master!A:A, Product_Master!F:F)</f>
        <v>520</v>
      </c>
      <c r="Y562" s="11">
        <f>tbl_EcommerceSales[[#This Row],[Net_Revenue]]-tbl_EcommerceSales[[#This Row],[Total_Cost]]</f>
        <v>279.20000000000005</v>
      </c>
      <c r="Z562" s="9">
        <f>IFERROR(#REF!/tbl_EcommerceSales[[#This Row],[Total_Cost]], 0)</f>
        <v>0</v>
      </c>
      <c r="AA562" t="str">
        <f>TEXT(tbl_EcommerceSales[[#This Row],[Order_Date]],"mmm")</f>
        <v>Mar</v>
      </c>
      <c r="AB562">
        <f>YEAR(tbl_EcommerceSales[[#This Row],[Order_Date]])</f>
        <v>2025</v>
      </c>
      <c r="AC562" t="str">
        <f>IF(tbl_EcommerceSales[[#This Row],[Age]]&lt;18,"Under 18",IF(tbl_EcommerceSales[[#This Row],[Age]]&lt;=25,"18-25",IF(tbl_EcommerceSales[[#This Row],[Age]]&lt;=35,"26-35",IF(tbl_EcommerceSales[[#This Row],[Age]]&lt;=45,"36-45",IF(tbl_EcommerceSales[[#This Row],[Age]]&lt;=55,"46-55","56+")))))</f>
        <v>36-45</v>
      </c>
    </row>
    <row r="563" spans="1:29" x14ac:dyDescent="0.35">
      <c r="A563" t="s">
        <v>1241</v>
      </c>
      <c r="B563" s="7">
        <v>45722</v>
      </c>
      <c r="C563" t="s">
        <v>1242</v>
      </c>
      <c r="D563" t="s">
        <v>235</v>
      </c>
      <c r="E563" t="s">
        <v>48</v>
      </c>
      <c r="F563">
        <v>37</v>
      </c>
      <c r="G563" t="s">
        <v>145</v>
      </c>
      <c r="H563" t="s">
        <v>39</v>
      </c>
      <c r="I563" t="s">
        <v>131</v>
      </c>
      <c r="J563" t="s">
        <v>132</v>
      </c>
      <c r="K563" t="s">
        <v>91</v>
      </c>
      <c r="L563" t="s">
        <v>133</v>
      </c>
      <c r="M563">
        <v>2</v>
      </c>
      <c r="N563" s="2">
        <v>1299</v>
      </c>
      <c r="O563" s="3">
        <v>0.3</v>
      </c>
      <c r="P563" s="2">
        <v>1220</v>
      </c>
      <c r="Q563" t="s">
        <v>319</v>
      </c>
      <c r="R563" t="s">
        <v>33</v>
      </c>
      <c r="S563" t="s">
        <v>57</v>
      </c>
      <c r="T563" s="4">
        <v>4</v>
      </c>
      <c r="U563" s="11">
        <f t="shared" si="8"/>
        <v>2598</v>
      </c>
      <c r="V563" s="11">
        <f>tbl_EcommerceSales[[#This Row],[Gross_Sales]]*tbl_EcommerceSales[[#This Row],[Discount]]</f>
        <v>779.4</v>
      </c>
      <c r="W563" s="11">
        <f>tbl_EcommerceSales[[#This Row],[Gross_Sales]]-tbl_EcommerceSales[[#This Row],[Discount_Amount]]</f>
        <v>1818.6</v>
      </c>
      <c r="X563" s="11">
        <f>tbl_EcommerceSales[[#This Row],[Quantity]] * _xlfn.XLOOKUP(tbl_EcommerceSales[[#This Row],[Product_ID]], Product_Master!A:A, Product_Master!F:F)</f>
        <v>1220</v>
      </c>
      <c r="Y563" s="11">
        <f>tbl_EcommerceSales[[#This Row],[Net_Revenue]]-tbl_EcommerceSales[[#This Row],[Total_Cost]]</f>
        <v>598.59999999999991</v>
      </c>
      <c r="Z563" s="9">
        <f>IFERROR(#REF!/tbl_EcommerceSales[[#This Row],[Total_Cost]], 0)</f>
        <v>0</v>
      </c>
      <c r="AA563" t="str">
        <f>TEXT(tbl_EcommerceSales[[#This Row],[Order_Date]],"mmm")</f>
        <v>Mar</v>
      </c>
      <c r="AB563">
        <f>YEAR(tbl_EcommerceSales[[#This Row],[Order_Date]])</f>
        <v>2025</v>
      </c>
      <c r="AC563" t="str">
        <f>IF(tbl_EcommerceSales[[#This Row],[Age]]&lt;18,"Under 18",IF(tbl_EcommerceSales[[#This Row],[Age]]&lt;=25,"18-25",IF(tbl_EcommerceSales[[#This Row],[Age]]&lt;=35,"26-35",IF(tbl_EcommerceSales[[#This Row],[Age]]&lt;=45,"36-45",IF(tbl_EcommerceSales[[#This Row],[Age]]&lt;=55,"46-55","56+")))))</f>
        <v>36-45</v>
      </c>
    </row>
    <row r="564" spans="1:29" x14ac:dyDescent="0.35">
      <c r="A564" t="s">
        <v>1243</v>
      </c>
      <c r="B564" s="7">
        <v>45722</v>
      </c>
      <c r="C564" t="s">
        <v>1244</v>
      </c>
      <c r="D564" t="s">
        <v>342</v>
      </c>
      <c r="E564" t="s">
        <v>48</v>
      </c>
      <c r="F564">
        <v>40</v>
      </c>
      <c r="G564" t="s">
        <v>103</v>
      </c>
      <c r="H564" t="s">
        <v>27</v>
      </c>
      <c r="I564" t="s">
        <v>175</v>
      </c>
      <c r="J564" t="s">
        <v>176</v>
      </c>
      <c r="K564" t="s">
        <v>177</v>
      </c>
      <c r="L564" t="s">
        <v>178</v>
      </c>
      <c r="M564">
        <v>2</v>
      </c>
      <c r="N564" s="2">
        <v>699</v>
      </c>
      <c r="O564" s="3">
        <v>0.15</v>
      </c>
      <c r="P564" s="2">
        <v>640</v>
      </c>
      <c r="Q564" t="s">
        <v>32</v>
      </c>
      <c r="R564" t="s">
        <v>33</v>
      </c>
      <c r="S564" t="s">
        <v>57</v>
      </c>
      <c r="T564" s="4">
        <v>5</v>
      </c>
      <c r="U564" s="11">
        <f t="shared" si="8"/>
        <v>1398</v>
      </c>
      <c r="V564" s="11">
        <f>tbl_EcommerceSales[[#This Row],[Gross_Sales]]*tbl_EcommerceSales[[#This Row],[Discount]]</f>
        <v>209.7</v>
      </c>
      <c r="W564" s="11">
        <f>tbl_EcommerceSales[[#This Row],[Gross_Sales]]-tbl_EcommerceSales[[#This Row],[Discount_Amount]]</f>
        <v>1188.3</v>
      </c>
      <c r="X564" s="11">
        <f>tbl_EcommerceSales[[#This Row],[Quantity]] * _xlfn.XLOOKUP(tbl_EcommerceSales[[#This Row],[Product_ID]], Product_Master!A:A, Product_Master!F:F)</f>
        <v>640</v>
      </c>
      <c r="Y564" s="11">
        <f>tbl_EcommerceSales[[#This Row],[Net_Revenue]]-tbl_EcommerceSales[[#This Row],[Total_Cost]]</f>
        <v>548.29999999999995</v>
      </c>
      <c r="Z564" s="9">
        <f>IFERROR(#REF!/tbl_EcommerceSales[[#This Row],[Total_Cost]], 0)</f>
        <v>0</v>
      </c>
      <c r="AA564" t="str">
        <f>TEXT(tbl_EcommerceSales[[#This Row],[Order_Date]],"mmm")</f>
        <v>Mar</v>
      </c>
      <c r="AB564">
        <f>YEAR(tbl_EcommerceSales[[#This Row],[Order_Date]])</f>
        <v>2025</v>
      </c>
      <c r="AC564" t="str">
        <f>IF(tbl_EcommerceSales[[#This Row],[Age]]&lt;18,"Under 18",IF(tbl_EcommerceSales[[#This Row],[Age]]&lt;=25,"18-25",IF(tbl_EcommerceSales[[#This Row],[Age]]&lt;=35,"26-35",IF(tbl_EcommerceSales[[#This Row],[Age]]&lt;=45,"36-45",IF(tbl_EcommerceSales[[#This Row],[Age]]&lt;=55,"46-55","56+")))))</f>
        <v>36-45</v>
      </c>
    </row>
    <row r="565" spans="1:29" x14ac:dyDescent="0.35">
      <c r="A565" t="s">
        <v>1245</v>
      </c>
      <c r="B565" s="7">
        <v>45722</v>
      </c>
      <c r="C565" t="s">
        <v>685</v>
      </c>
      <c r="D565" t="s">
        <v>151</v>
      </c>
      <c r="E565" t="s">
        <v>25</v>
      </c>
      <c r="F565">
        <v>20</v>
      </c>
      <c r="G565" t="s">
        <v>142</v>
      </c>
      <c r="H565" t="s">
        <v>88</v>
      </c>
      <c r="I565" t="s">
        <v>111</v>
      </c>
      <c r="J565" t="s">
        <v>112</v>
      </c>
      <c r="K565" t="s">
        <v>55</v>
      </c>
      <c r="L565" t="s">
        <v>113</v>
      </c>
      <c r="M565">
        <v>2</v>
      </c>
      <c r="N565" s="2">
        <v>1799</v>
      </c>
      <c r="O565" s="3">
        <v>0</v>
      </c>
      <c r="P565" s="2">
        <v>1900</v>
      </c>
      <c r="Q565" t="s">
        <v>32</v>
      </c>
      <c r="R565" t="s">
        <v>33</v>
      </c>
      <c r="S565" t="s">
        <v>57</v>
      </c>
      <c r="T565" s="4">
        <v>4</v>
      </c>
      <c r="U565" s="11">
        <f t="shared" si="8"/>
        <v>3598</v>
      </c>
      <c r="V565" s="11">
        <f>tbl_EcommerceSales[[#This Row],[Gross_Sales]]*tbl_EcommerceSales[[#This Row],[Discount]]</f>
        <v>0</v>
      </c>
      <c r="W565" s="11">
        <f>tbl_EcommerceSales[[#This Row],[Gross_Sales]]-tbl_EcommerceSales[[#This Row],[Discount_Amount]]</f>
        <v>3598</v>
      </c>
      <c r="X565" s="11">
        <f>tbl_EcommerceSales[[#This Row],[Quantity]] * _xlfn.XLOOKUP(tbl_EcommerceSales[[#This Row],[Product_ID]], Product_Master!A:A, Product_Master!F:F)</f>
        <v>1900</v>
      </c>
      <c r="Y565" s="11">
        <f>tbl_EcommerceSales[[#This Row],[Net_Revenue]]-tbl_EcommerceSales[[#This Row],[Total_Cost]]</f>
        <v>1698</v>
      </c>
      <c r="Z565" s="9">
        <f>IFERROR(#REF!/tbl_EcommerceSales[[#This Row],[Total_Cost]], 0)</f>
        <v>0</v>
      </c>
      <c r="AA565" t="str">
        <f>TEXT(tbl_EcommerceSales[[#This Row],[Order_Date]],"mmm")</f>
        <v>Mar</v>
      </c>
      <c r="AB565">
        <f>YEAR(tbl_EcommerceSales[[#This Row],[Order_Date]])</f>
        <v>2025</v>
      </c>
      <c r="AC565" t="str">
        <f>IF(tbl_EcommerceSales[[#This Row],[Age]]&lt;18,"Under 18",IF(tbl_EcommerceSales[[#This Row],[Age]]&lt;=25,"18-25",IF(tbl_EcommerceSales[[#This Row],[Age]]&lt;=35,"26-35",IF(tbl_EcommerceSales[[#This Row],[Age]]&lt;=45,"36-45",IF(tbl_EcommerceSales[[#This Row],[Age]]&lt;=55,"46-55","56+")))))</f>
        <v>18-25</v>
      </c>
    </row>
    <row r="566" spans="1:29" x14ac:dyDescent="0.35">
      <c r="A566" t="s">
        <v>1246</v>
      </c>
      <c r="B566" s="7">
        <v>45722</v>
      </c>
      <c r="C566" t="s">
        <v>1247</v>
      </c>
      <c r="D566" t="s">
        <v>51</v>
      </c>
      <c r="E566" t="s">
        <v>25</v>
      </c>
      <c r="F566">
        <v>31</v>
      </c>
      <c r="G566" t="s">
        <v>136</v>
      </c>
      <c r="H566" t="s">
        <v>88</v>
      </c>
      <c r="I566" t="s">
        <v>206</v>
      </c>
      <c r="J566" t="s">
        <v>207</v>
      </c>
      <c r="K566" t="s">
        <v>177</v>
      </c>
      <c r="L566" t="s">
        <v>208</v>
      </c>
      <c r="M566">
        <v>2</v>
      </c>
      <c r="N566" s="2">
        <v>2199</v>
      </c>
      <c r="O566" s="3">
        <v>0.3</v>
      </c>
      <c r="P566" s="2">
        <v>2500</v>
      </c>
      <c r="Q566" t="s">
        <v>156</v>
      </c>
      <c r="R566" t="s">
        <v>33</v>
      </c>
      <c r="S566" t="s">
        <v>34</v>
      </c>
      <c r="T566" s="4">
        <v>5</v>
      </c>
      <c r="U566" s="11">
        <f t="shared" si="8"/>
        <v>4398</v>
      </c>
      <c r="V566" s="11">
        <f>tbl_EcommerceSales[[#This Row],[Gross_Sales]]*tbl_EcommerceSales[[#This Row],[Discount]]</f>
        <v>1319.3999999999999</v>
      </c>
      <c r="W566" s="11">
        <f>tbl_EcommerceSales[[#This Row],[Gross_Sales]]-tbl_EcommerceSales[[#This Row],[Discount_Amount]]</f>
        <v>3078.6000000000004</v>
      </c>
      <c r="X566" s="11">
        <f>tbl_EcommerceSales[[#This Row],[Quantity]] * _xlfn.XLOOKUP(tbl_EcommerceSales[[#This Row],[Product_ID]], Product_Master!A:A, Product_Master!F:F)</f>
        <v>2500</v>
      </c>
      <c r="Y566" s="11">
        <f>tbl_EcommerceSales[[#This Row],[Net_Revenue]]-tbl_EcommerceSales[[#This Row],[Total_Cost]]</f>
        <v>578.60000000000036</v>
      </c>
      <c r="Z566" s="9">
        <f>IFERROR(#REF!/tbl_EcommerceSales[[#This Row],[Total_Cost]], 0)</f>
        <v>0</v>
      </c>
      <c r="AA566" t="str">
        <f>TEXT(tbl_EcommerceSales[[#This Row],[Order_Date]],"mmm")</f>
        <v>Mar</v>
      </c>
      <c r="AB566">
        <f>YEAR(tbl_EcommerceSales[[#This Row],[Order_Date]])</f>
        <v>2025</v>
      </c>
      <c r="AC566" t="str">
        <f>IF(tbl_EcommerceSales[[#This Row],[Age]]&lt;18,"Under 18",IF(tbl_EcommerceSales[[#This Row],[Age]]&lt;=25,"18-25",IF(tbl_EcommerceSales[[#This Row],[Age]]&lt;=35,"26-35",IF(tbl_EcommerceSales[[#This Row],[Age]]&lt;=45,"36-45",IF(tbl_EcommerceSales[[#This Row],[Age]]&lt;=55,"46-55","56+")))))</f>
        <v>26-35</v>
      </c>
    </row>
    <row r="567" spans="1:29" x14ac:dyDescent="0.35">
      <c r="A567" t="s">
        <v>1248</v>
      </c>
      <c r="B567" s="7">
        <v>45722</v>
      </c>
      <c r="C567" t="s">
        <v>1249</v>
      </c>
      <c r="D567" t="s">
        <v>227</v>
      </c>
      <c r="E567" t="s">
        <v>48</v>
      </c>
      <c r="F567">
        <v>18</v>
      </c>
      <c r="G567" t="s">
        <v>145</v>
      </c>
      <c r="H567" t="s">
        <v>39</v>
      </c>
      <c r="I567" t="s">
        <v>338</v>
      </c>
      <c r="J567" t="s">
        <v>339</v>
      </c>
      <c r="K567" t="s">
        <v>55</v>
      </c>
      <c r="L567" t="s">
        <v>56</v>
      </c>
      <c r="M567">
        <v>1</v>
      </c>
      <c r="N567" s="2">
        <v>1499</v>
      </c>
      <c r="O567" s="3">
        <v>0.15</v>
      </c>
      <c r="P567" s="2">
        <v>780</v>
      </c>
      <c r="Q567" t="s">
        <v>319</v>
      </c>
      <c r="R567" t="s">
        <v>33</v>
      </c>
      <c r="S567" t="s">
        <v>57</v>
      </c>
      <c r="T567" s="4">
        <v>4</v>
      </c>
      <c r="U567" s="11">
        <f t="shared" si="8"/>
        <v>1499</v>
      </c>
      <c r="V567" s="11">
        <f>tbl_EcommerceSales[[#This Row],[Gross_Sales]]*tbl_EcommerceSales[[#This Row],[Discount]]</f>
        <v>224.85</v>
      </c>
      <c r="W567" s="11">
        <f>tbl_EcommerceSales[[#This Row],[Gross_Sales]]-tbl_EcommerceSales[[#This Row],[Discount_Amount]]</f>
        <v>1274.1500000000001</v>
      </c>
      <c r="X567" s="11">
        <f>tbl_EcommerceSales[[#This Row],[Quantity]] * _xlfn.XLOOKUP(tbl_EcommerceSales[[#This Row],[Product_ID]], Product_Master!A:A, Product_Master!F:F)</f>
        <v>780</v>
      </c>
      <c r="Y567" s="11">
        <f>tbl_EcommerceSales[[#This Row],[Net_Revenue]]-tbl_EcommerceSales[[#This Row],[Total_Cost]]</f>
        <v>494.15000000000009</v>
      </c>
      <c r="Z567" s="9">
        <f>IFERROR(#REF!/tbl_EcommerceSales[[#This Row],[Total_Cost]], 0)</f>
        <v>0</v>
      </c>
      <c r="AA567" t="str">
        <f>TEXT(tbl_EcommerceSales[[#This Row],[Order_Date]],"mmm")</f>
        <v>Mar</v>
      </c>
      <c r="AB567">
        <f>YEAR(tbl_EcommerceSales[[#This Row],[Order_Date]])</f>
        <v>2025</v>
      </c>
      <c r="AC567" t="str">
        <f>IF(tbl_EcommerceSales[[#This Row],[Age]]&lt;18,"Under 18",IF(tbl_EcommerceSales[[#This Row],[Age]]&lt;=25,"18-25",IF(tbl_EcommerceSales[[#This Row],[Age]]&lt;=35,"26-35",IF(tbl_EcommerceSales[[#This Row],[Age]]&lt;=45,"36-45",IF(tbl_EcommerceSales[[#This Row],[Age]]&lt;=55,"46-55","56+")))))</f>
        <v>18-25</v>
      </c>
    </row>
    <row r="568" spans="1:29" x14ac:dyDescent="0.35">
      <c r="A568" t="s">
        <v>1250</v>
      </c>
      <c r="B568" s="7">
        <v>45722</v>
      </c>
      <c r="C568" t="s">
        <v>1251</v>
      </c>
      <c r="D568" t="s">
        <v>139</v>
      </c>
      <c r="E568" t="s">
        <v>48</v>
      </c>
      <c r="F568">
        <v>45</v>
      </c>
      <c r="G568" t="s">
        <v>71</v>
      </c>
      <c r="H568" t="s">
        <v>72</v>
      </c>
      <c r="I568" t="s">
        <v>40</v>
      </c>
      <c r="J568" t="s">
        <v>41</v>
      </c>
      <c r="K568" t="s">
        <v>42</v>
      </c>
      <c r="L568" t="s">
        <v>43</v>
      </c>
      <c r="M568">
        <v>1</v>
      </c>
      <c r="N568" s="2">
        <v>699</v>
      </c>
      <c r="O568" s="3">
        <v>0.2</v>
      </c>
      <c r="P568" s="2">
        <v>310</v>
      </c>
      <c r="Q568" t="s">
        <v>319</v>
      </c>
      <c r="R568" t="s">
        <v>33</v>
      </c>
      <c r="S568" t="s">
        <v>34</v>
      </c>
      <c r="T568" s="4">
        <v>3</v>
      </c>
      <c r="U568" s="11">
        <f t="shared" si="8"/>
        <v>699</v>
      </c>
      <c r="V568" s="11">
        <f>tbl_EcommerceSales[[#This Row],[Gross_Sales]]*tbl_EcommerceSales[[#This Row],[Discount]]</f>
        <v>139.80000000000001</v>
      </c>
      <c r="W568" s="11">
        <f>tbl_EcommerceSales[[#This Row],[Gross_Sales]]-tbl_EcommerceSales[[#This Row],[Discount_Amount]]</f>
        <v>559.20000000000005</v>
      </c>
      <c r="X568" s="11">
        <f>tbl_EcommerceSales[[#This Row],[Quantity]] * _xlfn.XLOOKUP(tbl_EcommerceSales[[#This Row],[Product_ID]], Product_Master!A:A, Product_Master!F:F)</f>
        <v>310</v>
      </c>
      <c r="Y568" s="11">
        <f>tbl_EcommerceSales[[#This Row],[Net_Revenue]]-tbl_EcommerceSales[[#This Row],[Total_Cost]]</f>
        <v>249.20000000000005</v>
      </c>
      <c r="Z568" s="9">
        <f>IFERROR(#REF!/tbl_EcommerceSales[[#This Row],[Total_Cost]], 0)</f>
        <v>0</v>
      </c>
      <c r="AA568" t="str">
        <f>TEXT(tbl_EcommerceSales[[#This Row],[Order_Date]],"mmm")</f>
        <v>Mar</v>
      </c>
      <c r="AB568">
        <f>YEAR(tbl_EcommerceSales[[#This Row],[Order_Date]])</f>
        <v>2025</v>
      </c>
      <c r="AC568" t="str">
        <f>IF(tbl_EcommerceSales[[#This Row],[Age]]&lt;18,"Under 18",IF(tbl_EcommerceSales[[#This Row],[Age]]&lt;=25,"18-25",IF(tbl_EcommerceSales[[#This Row],[Age]]&lt;=35,"26-35",IF(tbl_EcommerceSales[[#This Row],[Age]]&lt;=45,"36-45",IF(tbl_EcommerceSales[[#This Row],[Age]]&lt;=55,"46-55","56+")))))</f>
        <v>36-45</v>
      </c>
    </row>
    <row r="569" spans="1:29" x14ac:dyDescent="0.35">
      <c r="A569" t="s">
        <v>1252</v>
      </c>
      <c r="B569" s="7">
        <v>45722</v>
      </c>
      <c r="C569" t="s">
        <v>1253</v>
      </c>
      <c r="D569" t="s">
        <v>312</v>
      </c>
      <c r="E569" t="s">
        <v>25</v>
      </c>
      <c r="F569">
        <v>41</v>
      </c>
      <c r="G569" t="s">
        <v>211</v>
      </c>
      <c r="H569" t="s">
        <v>72</v>
      </c>
      <c r="I569" t="s">
        <v>73</v>
      </c>
      <c r="J569" t="s">
        <v>74</v>
      </c>
      <c r="K569" t="s">
        <v>55</v>
      </c>
      <c r="L569" t="s">
        <v>75</v>
      </c>
      <c r="M569">
        <v>4</v>
      </c>
      <c r="N569" s="2">
        <v>2899</v>
      </c>
      <c r="O569" s="3">
        <v>0.15</v>
      </c>
      <c r="P569" s="2">
        <v>6800</v>
      </c>
      <c r="Q569" t="s">
        <v>32</v>
      </c>
      <c r="R569" t="s">
        <v>33</v>
      </c>
      <c r="S569" t="s">
        <v>57</v>
      </c>
      <c r="T569" s="4">
        <v>5</v>
      </c>
      <c r="U569" s="11">
        <f t="shared" si="8"/>
        <v>11596</v>
      </c>
      <c r="V569" s="11">
        <f>tbl_EcommerceSales[[#This Row],[Gross_Sales]]*tbl_EcommerceSales[[#This Row],[Discount]]</f>
        <v>1739.3999999999999</v>
      </c>
      <c r="W569" s="11">
        <f>tbl_EcommerceSales[[#This Row],[Gross_Sales]]-tbl_EcommerceSales[[#This Row],[Discount_Amount]]</f>
        <v>9856.6</v>
      </c>
      <c r="X569" s="11">
        <f>tbl_EcommerceSales[[#This Row],[Quantity]] * _xlfn.XLOOKUP(tbl_EcommerceSales[[#This Row],[Product_ID]], Product_Master!A:A, Product_Master!F:F)</f>
        <v>6800</v>
      </c>
      <c r="Y569" s="11">
        <f>tbl_EcommerceSales[[#This Row],[Net_Revenue]]-tbl_EcommerceSales[[#This Row],[Total_Cost]]</f>
        <v>3056.6000000000004</v>
      </c>
      <c r="Z569" s="9">
        <f>IFERROR(#REF!/tbl_EcommerceSales[[#This Row],[Total_Cost]], 0)</f>
        <v>0</v>
      </c>
      <c r="AA569" t="str">
        <f>TEXT(tbl_EcommerceSales[[#This Row],[Order_Date]],"mmm")</f>
        <v>Mar</v>
      </c>
      <c r="AB569">
        <f>YEAR(tbl_EcommerceSales[[#This Row],[Order_Date]])</f>
        <v>2025</v>
      </c>
      <c r="AC569" t="str">
        <f>IF(tbl_EcommerceSales[[#This Row],[Age]]&lt;18,"Under 18",IF(tbl_EcommerceSales[[#This Row],[Age]]&lt;=25,"18-25",IF(tbl_EcommerceSales[[#This Row],[Age]]&lt;=35,"26-35",IF(tbl_EcommerceSales[[#This Row],[Age]]&lt;=45,"36-45",IF(tbl_EcommerceSales[[#This Row],[Age]]&lt;=55,"46-55","56+")))))</f>
        <v>36-45</v>
      </c>
    </row>
    <row r="570" spans="1:29" x14ac:dyDescent="0.35">
      <c r="A570" t="s">
        <v>1254</v>
      </c>
      <c r="B570" s="7">
        <v>45722</v>
      </c>
      <c r="C570" t="s">
        <v>1255</v>
      </c>
      <c r="D570" t="s">
        <v>79</v>
      </c>
      <c r="E570" t="s">
        <v>48</v>
      </c>
      <c r="F570">
        <v>26</v>
      </c>
      <c r="G570" t="s">
        <v>87</v>
      </c>
      <c r="H570" t="s">
        <v>88</v>
      </c>
      <c r="I570" t="s">
        <v>73</v>
      </c>
      <c r="J570" t="s">
        <v>74</v>
      </c>
      <c r="K570" t="s">
        <v>55</v>
      </c>
      <c r="L570" t="s">
        <v>75</v>
      </c>
      <c r="M570">
        <v>1</v>
      </c>
      <c r="N570" s="2">
        <v>2899</v>
      </c>
      <c r="O570" s="3">
        <v>0.2</v>
      </c>
      <c r="P570" s="2">
        <v>1700</v>
      </c>
      <c r="Q570" t="s">
        <v>123</v>
      </c>
      <c r="R570" t="s">
        <v>33</v>
      </c>
      <c r="S570" t="s">
        <v>34</v>
      </c>
      <c r="T570" s="4">
        <v>4</v>
      </c>
      <c r="U570" s="11">
        <f t="shared" si="8"/>
        <v>2899</v>
      </c>
      <c r="V570" s="11">
        <f>tbl_EcommerceSales[[#This Row],[Gross_Sales]]*tbl_EcommerceSales[[#This Row],[Discount]]</f>
        <v>579.80000000000007</v>
      </c>
      <c r="W570" s="11">
        <f>tbl_EcommerceSales[[#This Row],[Gross_Sales]]-tbl_EcommerceSales[[#This Row],[Discount_Amount]]</f>
        <v>2319.1999999999998</v>
      </c>
      <c r="X570" s="11">
        <f>tbl_EcommerceSales[[#This Row],[Quantity]] * _xlfn.XLOOKUP(tbl_EcommerceSales[[#This Row],[Product_ID]], Product_Master!A:A, Product_Master!F:F)</f>
        <v>1700</v>
      </c>
      <c r="Y570" s="11">
        <f>tbl_EcommerceSales[[#This Row],[Net_Revenue]]-tbl_EcommerceSales[[#This Row],[Total_Cost]]</f>
        <v>619.19999999999982</v>
      </c>
      <c r="Z570" s="9">
        <f>IFERROR(#REF!/tbl_EcommerceSales[[#This Row],[Total_Cost]], 0)</f>
        <v>0</v>
      </c>
      <c r="AA570" t="str">
        <f>TEXT(tbl_EcommerceSales[[#This Row],[Order_Date]],"mmm")</f>
        <v>Mar</v>
      </c>
      <c r="AB570">
        <f>YEAR(tbl_EcommerceSales[[#This Row],[Order_Date]])</f>
        <v>2025</v>
      </c>
      <c r="AC570" t="str">
        <f>IF(tbl_EcommerceSales[[#This Row],[Age]]&lt;18,"Under 18",IF(tbl_EcommerceSales[[#This Row],[Age]]&lt;=25,"18-25",IF(tbl_EcommerceSales[[#This Row],[Age]]&lt;=35,"26-35",IF(tbl_EcommerceSales[[#This Row],[Age]]&lt;=45,"36-45",IF(tbl_EcommerceSales[[#This Row],[Age]]&lt;=55,"46-55","56+")))))</f>
        <v>26-35</v>
      </c>
    </row>
    <row r="571" spans="1:29" x14ac:dyDescent="0.35">
      <c r="A571" t="s">
        <v>1256</v>
      </c>
      <c r="B571" s="7">
        <v>45722</v>
      </c>
      <c r="C571" t="s">
        <v>591</v>
      </c>
      <c r="D571" t="s">
        <v>151</v>
      </c>
      <c r="E571" t="s">
        <v>48</v>
      </c>
      <c r="F571">
        <v>23</v>
      </c>
      <c r="G571" t="s">
        <v>152</v>
      </c>
      <c r="H571" t="s">
        <v>72</v>
      </c>
      <c r="I571" t="s">
        <v>67</v>
      </c>
      <c r="J571" t="s">
        <v>68</v>
      </c>
      <c r="K571" t="s">
        <v>42</v>
      </c>
      <c r="L571" t="s">
        <v>43</v>
      </c>
      <c r="M571">
        <v>1</v>
      </c>
      <c r="N571" s="2">
        <v>799</v>
      </c>
      <c r="O571" s="3">
        <v>0.05</v>
      </c>
      <c r="P571" s="2">
        <v>360</v>
      </c>
      <c r="Q571" t="s">
        <v>123</v>
      </c>
      <c r="R571" t="s">
        <v>33</v>
      </c>
      <c r="S571" t="s">
        <v>34</v>
      </c>
      <c r="T571" s="4">
        <v>1</v>
      </c>
      <c r="U571" s="11">
        <f t="shared" si="8"/>
        <v>799</v>
      </c>
      <c r="V571" s="11">
        <f>tbl_EcommerceSales[[#This Row],[Gross_Sales]]*tbl_EcommerceSales[[#This Row],[Discount]]</f>
        <v>39.950000000000003</v>
      </c>
      <c r="W571" s="11">
        <f>tbl_EcommerceSales[[#This Row],[Gross_Sales]]-tbl_EcommerceSales[[#This Row],[Discount_Amount]]</f>
        <v>759.05</v>
      </c>
      <c r="X571" s="11">
        <f>tbl_EcommerceSales[[#This Row],[Quantity]] * _xlfn.XLOOKUP(tbl_EcommerceSales[[#This Row],[Product_ID]], Product_Master!A:A, Product_Master!F:F)</f>
        <v>360</v>
      </c>
      <c r="Y571" s="11">
        <f>tbl_EcommerceSales[[#This Row],[Net_Revenue]]-tbl_EcommerceSales[[#This Row],[Total_Cost]]</f>
        <v>399.04999999999995</v>
      </c>
      <c r="Z571" s="9">
        <f>IFERROR(#REF!/tbl_EcommerceSales[[#This Row],[Total_Cost]], 0)</f>
        <v>0</v>
      </c>
      <c r="AA571" t="str">
        <f>TEXT(tbl_EcommerceSales[[#This Row],[Order_Date]],"mmm")</f>
        <v>Mar</v>
      </c>
      <c r="AB571">
        <f>YEAR(tbl_EcommerceSales[[#This Row],[Order_Date]])</f>
        <v>2025</v>
      </c>
      <c r="AC571" t="str">
        <f>IF(tbl_EcommerceSales[[#This Row],[Age]]&lt;18,"Under 18",IF(tbl_EcommerceSales[[#This Row],[Age]]&lt;=25,"18-25",IF(tbl_EcommerceSales[[#This Row],[Age]]&lt;=35,"26-35",IF(tbl_EcommerceSales[[#This Row],[Age]]&lt;=45,"36-45",IF(tbl_EcommerceSales[[#This Row],[Age]]&lt;=55,"46-55","56+")))))</f>
        <v>18-25</v>
      </c>
    </row>
    <row r="572" spans="1:29" x14ac:dyDescent="0.35">
      <c r="A572" t="s">
        <v>1257</v>
      </c>
      <c r="B572" s="7">
        <v>45722</v>
      </c>
      <c r="C572" t="s">
        <v>788</v>
      </c>
      <c r="D572" t="s">
        <v>235</v>
      </c>
      <c r="E572" t="s">
        <v>25</v>
      </c>
      <c r="F572">
        <v>26</v>
      </c>
      <c r="G572" t="s">
        <v>122</v>
      </c>
      <c r="H572" t="s">
        <v>72</v>
      </c>
      <c r="I572" t="s">
        <v>349</v>
      </c>
      <c r="J572" t="s">
        <v>350</v>
      </c>
      <c r="K572" t="s">
        <v>82</v>
      </c>
      <c r="L572" t="s">
        <v>238</v>
      </c>
      <c r="M572">
        <v>3</v>
      </c>
      <c r="N572" s="2">
        <v>1599</v>
      </c>
      <c r="O572" s="3">
        <v>0</v>
      </c>
      <c r="P572" s="2">
        <v>2760</v>
      </c>
      <c r="Q572" t="s">
        <v>123</v>
      </c>
      <c r="R572" t="s">
        <v>33</v>
      </c>
      <c r="S572" t="s">
        <v>34</v>
      </c>
      <c r="T572" s="4">
        <v>5</v>
      </c>
      <c r="U572" s="11">
        <f t="shared" si="8"/>
        <v>4797</v>
      </c>
      <c r="V572" s="11">
        <f>tbl_EcommerceSales[[#This Row],[Gross_Sales]]*tbl_EcommerceSales[[#This Row],[Discount]]</f>
        <v>0</v>
      </c>
      <c r="W572" s="11">
        <f>tbl_EcommerceSales[[#This Row],[Gross_Sales]]-tbl_EcommerceSales[[#This Row],[Discount_Amount]]</f>
        <v>4797</v>
      </c>
      <c r="X572" s="11">
        <f>tbl_EcommerceSales[[#This Row],[Quantity]] * _xlfn.XLOOKUP(tbl_EcommerceSales[[#This Row],[Product_ID]], Product_Master!A:A, Product_Master!F:F)</f>
        <v>2760</v>
      </c>
      <c r="Y572" s="11">
        <f>tbl_EcommerceSales[[#This Row],[Net_Revenue]]-tbl_EcommerceSales[[#This Row],[Total_Cost]]</f>
        <v>2037</v>
      </c>
      <c r="Z572" s="9">
        <f>IFERROR(#REF!/tbl_EcommerceSales[[#This Row],[Total_Cost]], 0)</f>
        <v>0</v>
      </c>
      <c r="AA572" t="str">
        <f>TEXT(tbl_EcommerceSales[[#This Row],[Order_Date]],"mmm")</f>
        <v>Mar</v>
      </c>
      <c r="AB572">
        <f>YEAR(tbl_EcommerceSales[[#This Row],[Order_Date]])</f>
        <v>2025</v>
      </c>
      <c r="AC572" t="str">
        <f>IF(tbl_EcommerceSales[[#This Row],[Age]]&lt;18,"Under 18",IF(tbl_EcommerceSales[[#This Row],[Age]]&lt;=25,"18-25",IF(tbl_EcommerceSales[[#This Row],[Age]]&lt;=35,"26-35",IF(tbl_EcommerceSales[[#This Row],[Age]]&lt;=45,"36-45",IF(tbl_EcommerceSales[[#This Row],[Age]]&lt;=55,"46-55","56+")))))</f>
        <v>26-35</v>
      </c>
    </row>
    <row r="573" spans="1:29" x14ac:dyDescent="0.35">
      <c r="A573" t="s">
        <v>1258</v>
      </c>
      <c r="B573" s="7">
        <v>45722</v>
      </c>
      <c r="C573" t="s">
        <v>1259</v>
      </c>
      <c r="D573" t="s">
        <v>251</v>
      </c>
      <c r="E573" t="s">
        <v>48</v>
      </c>
      <c r="F573">
        <v>37</v>
      </c>
      <c r="G573" t="s">
        <v>142</v>
      </c>
      <c r="H573" t="s">
        <v>88</v>
      </c>
      <c r="I573" t="s">
        <v>349</v>
      </c>
      <c r="J573" t="s">
        <v>350</v>
      </c>
      <c r="K573" t="s">
        <v>82</v>
      </c>
      <c r="L573" t="s">
        <v>238</v>
      </c>
      <c r="M573">
        <v>2</v>
      </c>
      <c r="N573" s="2">
        <v>1599</v>
      </c>
      <c r="O573" s="3">
        <v>0.15</v>
      </c>
      <c r="P573" s="2">
        <v>1840</v>
      </c>
      <c r="Q573" t="s">
        <v>32</v>
      </c>
      <c r="R573" t="s">
        <v>33</v>
      </c>
      <c r="S573" t="s">
        <v>34</v>
      </c>
      <c r="T573" s="4">
        <v>5</v>
      </c>
      <c r="U573" s="11">
        <f t="shared" si="8"/>
        <v>3198</v>
      </c>
      <c r="V573" s="11">
        <f>tbl_EcommerceSales[[#This Row],[Gross_Sales]]*tbl_EcommerceSales[[#This Row],[Discount]]</f>
        <v>479.7</v>
      </c>
      <c r="W573" s="11">
        <f>tbl_EcommerceSales[[#This Row],[Gross_Sales]]-tbl_EcommerceSales[[#This Row],[Discount_Amount]]</f>
        <v>2718.3</v>
      </c>
      <c r="X573" s="11">
        <f>tbl_EcommerceSales[[#This Row],[Quantity]] * _xlfn.XLOOKUP(tbl_EcommerceSales[[#This Row],[Product_ID]], Product_Master!A:A, Product_Master!F:F)</f>
        <v>1840</v>
      </c>
      <c r="Y573" s="11">
        <f>tbl_EcommerceSales[[#This Row],[Net_Revenue]]-tbl_EcommerceSales[[#This Row],[Total_Cost]]</f>
        <v>878.30000000000018</v>
      </c>
      <c r="Z573" s="9">
        <f>IFERROR(#REF!/tbl_EcommerceSales[[#This Row],[Total_Cost]], 0)</f>
        <v>0</v>
      </c>
      <c r="AA573" t="str">
        <f>TEXT(tbl_EcommerceSales[[#This Row],[Order_Date]],"mmm")</f>
        <v>Mar</v>
      </c>
      <c r="AB573">
        <f>YEAR(tbl_EcommerceSales[[#This Row],[Order_Date]])</f>
        <v>2025</v>
      </c>
      <c r="AC573" t="str">
        <f>IF(tbl_EcommerceSales[[#This Row],[Age]]&lt;18,"Under 18",IF(tbl_EcommerceSales[[#This Row],[Age]]&lt;=25,"18-25",IF(tbl_EcommerceSales[[#This Row],[Age]]&lt;=35,"26-35",IF(tbl_EcommerceSales[[#This Row],[Age]]&lt;=45,"36-45",IF(tbl_EcommerceSales[[#This Row],[Age]]&lt;=55,"46-55","56+")))))</f>
        <v>36-45</v>
      </c>
    </row>
    <row r="574" spans="1:29" x14ac:dyDescent="0.35">
      <c r="A574" t="s">
        <v>1260</v>
      </c>
      <c r="B574" s="7">
        <v>45723</v>
      </c>
      <c r="C574" t="s">
        <v>1261</v>
      </c>
      <c r="D574" t="s">
        <v>60</v>
      </c>
      <c r="E574" t="s">
        <v>25</v>
      </c>
      <c r="F574">
        <v>34</v>
      </c>
      <c r="G574" t="s">
        <v>99</v>
      </c>
      <c r="H574" t="s">
        <v>88</v>
      </c>
      <c r="I574" t="s">
        <v>160</v>
      </c>
      <c r="J574" t="s">
        <v>161</v>
      </c>
      <c r="K574" t="s">
        <v>91</v>
      </c>
      <c r="L574" t="s">
        <v>133</v>
      </c>
      <c r="M574">
        <v>1</v>
      </c>
      <c r="N574" s="2">
        <v>1099</v>
      </c>
      <c r="O574" s="3">
        <v>0.15</v>
      </c>
      <c r="P574" s="2">
        <v>520</v>
      </c>
      <c r="Q574" t="s">
        <v>44</v>
      </c>
      <c r="R574" t="s">
        <v>33</v>
      </c>
      <c r="S574" t="s">
        <v>34</v>
      </c>
      <c r="T574" s="4">
        <v>2</v>
      </c>
      <c r="U574" s="11">
        <f t="shared" si="8"/>
        <v>1099</v>
      </c>
      <c r="V574" s="11">
        <f>tbl_EcommerceSales[[#This Row],[Gross_Sales]]*tbl_EcommerceSales[[#This Row],[Discount]]</f>
        <v>164.85</v>
      </c>
      <c r="W574" s="11">
        <f>tbl_EcommerceSales[[#This Row],[Gross_Sales]]-tbl_EcommerceSales[[#This Row],[Discount_Amount]]</f>
        <v>934.15</v>
      </c>
      <c r="X574" s="11">
        <f>tbl_EcommerceSales[[#This Row],[Quantity]] * _xlfn.XLOOKUP(tbl_EcommerceSales[[#This Row],[Product_ID]], Product_Master!A:A, Product_Master!F:F)</f>
        <v>520</v>
      </c>
      <c r="Y574" s="11">
        <f>tbl_EcommerceSales[[#This Row],[Net_Revenue]]-tbl_EcommerceSales[[#This Row],[Total_Cost]]</f>
        <v>414.15</v>
      </c>
      <c r="Z574" s="9">
        <f>IFERROR(#REF!/tbl_EcommerceSales[[#This Row],[Total_Cost]], 0)</f>
        <v>0</v>
      </c>
      <c r="AA574" t="str">
        <f>TEXT(tbl_EcommerceSales[[#This Row],[Order_Date]],"mmm")</f>
        <v>Mar</v>
      </c>
      <c r="AB574">
        <f>YEAR(tbl_EcommerceSales[[#This Row],[Order_Date]])</f>
        <v>2025</v>
      </c>
      <c r="AC574" t="str">
        <f>IF(tbl_EcommerceSales[[#This Row],[Age]]&lt;18,"Under 18",IF(tbl_EcommerceSales[[#This Row],[Age]]&lt;=25,"18-25",IF(tbl_EcommerceSales[[#This Row],[Age]]&lt;=35,"26-35",IF(tbl_EcommerceSales[[#This Row],[Age]]&lt;=45,"36-45",IF(tbl_EcommerceSales[[#This Row],[Age]]&lt;=55,"46-55","56+")))))</f>
        <v>26-35</v>
      </c>
    </row>
    <row r="575" spans="1:29" x14ac:dyDescent="0.35">
      <c r="A575" t="s">
        <v>1262</v>
      </c>
      <c r="B575" s="7">
        <v>45723</v>
      </c>
      <c r="C575" t="s">
        <v>1263</v>
      </c>
      <c r="D575" t="s">
        <v>181</v>
      </c>
      <c r="E575" t="s">
        <v>48</v>
      </c>
      <c r="F575">
        <v>27</v>
      </c>
      <c r="G575" t="s">
        <v>246</v>
      </c>
      <c r="H575" t="s">
        <v>27</v>
      </c>
      <c r="I575" t="s">
        <v>294</v>
      </c>
      <c r="J575" t="s">
        <v>295</v>
      </c>
      <c r="K575" t="s">
        <v>91</v>
      </c>
      <c r="L575" t="s">
        <v>296</v>
      </c>
      <c r="M575">
        <v>2</v>
      </c>
      <c r="N575" s="2">
        <v>699</v>
      </c>
      <c r="O575" s="3">
        <v>0.05</v>
      </c>
      <c r="P575" s="2">
        <v>600</v>
      </c>
      <c r="Q575" t="s">
        <v>156</v>
      </c>
      <c r="R575" t="s">
        <v>33</v>
      </c>
      <c r="S575" t="s">
        <v>34</v>
      </c>
      <c r="T575" s="4">
        <v>4</v>
      </c>
      <c r="U575" s="11">
        <f t="shared" si="8"/>
        <v>1398</v>
      </c>
      <c r="V575" s="11">
        <f>tbl_EcommerceSales[[#This Row],[Gross_Sales]]*tbl_EcommerceSales[[#This Row],[Discount]]</f>
        <v>69.900000000000006</v>
      </c>
      <c r="W575" s="11">
        <f>tbl_EcommerceSales[[#This Row],[Gross_Sales]]-tbl_EcommerceSales[[#This Row],[Discount_Amount]]</f>
        <v>1328.1</v>
      </c>
      <c r="X575" s="11">
        <f>tbl_EcommerceSales[[#This Row],[Quantity]] * _xlfn.XLOOKUP(tbl_EcommerceSales[[#This Row],[Product_ID]], Product_Master!A:A, Product_Master!F:F)</f>
        <v>600</v>
      </c>
      <c r="Y575" s="11">
        <f>tbl_EcommerceSales[[#This Row],[Net_Revenue]]-tbl_EcommerceSales[[#This Row],[Total_Cost]]</f>
        <v>728.09999999999991</v>
      </c>
      <c r="Z575" s="9">
        <f>IFERROR(#REF!/tbl_EcommerceSales[[#This Row],[Total_Cost]], 0)</f>
        <v>0</v>
      </c>
      <c r="AA575" t="str">
        <f>TEXT(tbl_EcommerceSales[[#This Row],[Order_Date]],"mmm")</f>
        <v>Mar</v>
      </c>
      <c r="AB575">
        <f>YEAR(tbl_EcommerceSales[[#This Row],[Order_Date]])</f>
        <v>2025</v>
      </c>
      <c r="AC575" t="str">
        <f>IF(tbl_EcommerceSales[[#This Row],[Age]]&lt;18,"Under 18",IF(tbl_EcommerceSales[[#This Row],[Age]]&lt;=25,"18-25",IF(tbl_EcommerceSales[[#This Row],[Age]]&lt;=35,"26-35",IF(tbl_EcommerceSales[[#This Row],[Age]]&lt;=45,"36-45",IF(tbl_EcommerceSales[[#This Row],[Age]]&lt;=55,"46-55","56+")))))</f>
        <v>26-35</v>
      </c>
    </row>
    <row r="576" spans="1:29" x14ac:dyDescent="0.35">
      <c r="A576" t="s">
        <v>1264</v>
      </c>
      <c r="B576" s="7">
        <v>45723</v>
      </c>
      <c r="C576" t="s">
        <v>1265</v>
      </c>
      <c r="D576" t="s">
        <v>51</v>
      </c>
      <c r="E576" t="s">
        <v>48</v>
      </c>
      <c r="F576">
        <v>39</v>
      </c>
      <c r="G576" t="s">
        <v>107</v>
      </c>
      <c r="H576" t="s">
        <v>39</v>
      </c>
      <c r="I576" t="s">
        <v>212</v>
      </c>
      <c r="J576" t="s">
        <v>213</v>
      </c>
      <c r="K576" t="s">
        <v>177</v>
      </c>
      <c r="L576" t="s">
        <v>178</v>
      </c>
      <c r="M576">
        <v>1</v>
      </c>
      <c r="N576" s="2">
        <v>2499</v>
      </c>
      <c r="O576" s="3">
        <v>0.1</v>
      </c>
      <c r="P576" s="2">
        <v>1450</v>
      </c>
      <c r="Q576" t="s">
        <v>156</v>
      </c>
      <c r="R576" t="s">
        <v>33</v>
      </c>
      <c r="S576" t="s">
        <v>34</v>
      </c>
      <c r="T576" s="4">
        <v>3</v>
      </c>
      <c r="U576" s="11">
        <f t="shared" si="8"/>
        <v>2499</v>
      </c>
      <c r="V576" s="11">
        <f>tbl_EcommerceSales[[#This Row],[Gross_Sales]]*tbl_EcommerceSales[[#This Row],[Discount]]</f>
        <v>249.9</v>
      </c>
      <c r="W576" s="11">
        <f>tbl_EcommerceSales[[#This Row],[Gross_Sales]]-tbl_EcommerceSales[[#This Row],[Discount_Amount]]</f>
        <v>2249.1</v>
      </c>
      <c r="X576" s="11">
        <f>tbl_EcommerceSales[[#This Row],[Quantity]] * _xlfn.XLOOKUP(tbl_EcommerceSales[[#This Row],[Product_ID]], Product_Master!A:A, Product_Master!F:F)</f>
        <v>1450</v>
      </c>
      <c r="Y576" s="11">
        <f>tbl_EcommerceSales[[#This Row],[Net_Revenue]]-tbl_EcommerceSales[[#This Row],[Total_Cost]]</f>
        <v>799.09999999999991</v>
      </c>
      <c r="Z576" s="9">
        <f>IFERROR(#REF!/tbl_EcommerceSales[[#This Row],[Total_Cost]], 0)</f>
        <v>0</v>
      </c>
      <c r="AA576" t="str">
        <f>TEXT(tbl_EcommerceSales[[#This Row],[Order_Date]],"mmm")</f>
        <v>Mar</v>
      </c>
      <c r="AB576">
        <f>YEAR(tbl_EcommerceSales[[#This Row],[Order_Date]])</f>
        <v>2025</v>
      </c>
      <c r="AC576" t="str">
        <f>IF(tbl_EcommerceSales[[#This Row],[Age]]&lt;18,"Under 18",IF(tbl_EcommerceSales[[#This Row],[Age]]&lt;=25,"18-25",IF(tbl_EcommerceSales[[#This Row],[Age]]&lt;=35,"26-35",IF(tbl_EcommerceSales[[#This Row],[Age]]&lt;=45,"36-45",IF(tbl_EcommerceSales[[#This Row],[Age]]&lt;=55,"46-55","56+")))))</f>
        <v>36-45</v>
      </c>
    </row>
    <row r="577" spans="1:29" x14ac:dyDescent="0.35">
      <c r="A577" t="s">
        <v>1266</v>
      </c>
      <c r="B577" s="7">
        <v>45723</v>
      </c>
      <c r="C577" t="s">
        <v>1267</v>
      </c>
      <c r="D577" t="s">
        <v>37</v>
      </c>
      <c r="E577" t="s">
        <v>48</v>
      </c>
      <c r="F577">
        <v>33</v>
      </c>
      <c r="G577" t="s">
        <v>52</v>
      </c>
      <c r="H577" t="s">
        <v>27</v>
      </c>
      <c r="I577" t="s">
        <v>111</v>
      </c>
      <c r="J577" t="s">
        <v>112</v>
      </c>
      <c r="K577" t="s">
        <v>55</v>
      </c>
      <c r="L577" t="s">
        <v>113</v>
      </c>
      <c r="M577">
        <v>4</v>
      </c>
      <c r="N577" s="2">
        <v>1799</v>
      </c>
      <c r="O577" s="3">
        <v>0.1</v>
      </c>
      <c r="P577" s="2">
        <v>3800</v>
      </c>
      <c r="Q577" t="s">
        <v>123</v>
      </c>
      <c r="R577" t="s">
        <v>33</v>
      </c>
      <c r="S577" t="s">
        <v>57</v>
      </c>
      <c r="T577" s="4">
        <v>5</v>
      </c>
      <c r="U577" s="11">
        <f t="shared" si="8"/>
        <v>7196</v>
      </c>
      <c r="V577" s="11">
        <f>tbl_EcommerceSales[[#This Row],[Gross_Sales]]*tbl_EcommerceSales[[#This Row],[Discount]]</f>
        <v>719.6</v>
      </c>
      <c r="W577" s="11">
        <f>tbl_EcommerceSales[[#This Row],[Gross_Sales]]-tbl_EcommerceSales[[#This Row],[Discount_Amount]]</f>
        <v>6476.4</v>
      </c>
      <c r="X577" s="11">
        <f>tbl_EcommerceSales[[#This Row],[Quantity]] * _xlfn.XLOOKUP(tbl_EcommerceSales[[#This Row],[Product_ID]], Product_Master!A:A, Product_Master!F:F)</f>
        <v>3800</v>
      </c>
      <c r="Y577" s="11">
        <f>tbl_EcommerceSales[[#This Row],[Net_Revenue]]-tbl_EcommerceSales[[#This Row],[Total_Cost]]</f>
        <v>2676.3999999999996</v>
      </c>
      <c r="Z577" s="9">
        <f>IFERROR(#REF!/tbl_EcommerceSales[[#This Row],[Total_Cost]], 0)</f>
        <v>0</v>
      </c>
      <c r="AA577" t="str">
        <f>TEXT(tbl_EcommerceSales[[#This Row],[Order_Date]],"mmm")</f>
        <v>Mar</v>
      </c>
      <c r="AB577">
        <f>YEAR(tbl_EcommerceSales[[#This Row],[Order_Date]])</f>
        <v>2025</v>
      </c>
      <c r="AC577" t="str">
        <f>IF(tbl_EcommerceSales[[#This Row],[Age]]&lt;18,"Under 18",IF(tbl_EcommerceSales[[#This Row],[Age]]&lt;=25,"18-25",IF(tbl_EcommerceSales[[#This Row],[Age]]&lt;=35,"26-35",IF(tbl_EcommerceSales[[#This Row],[Age]]&lt;=45,"36-45",IF(tbl_EcommerceSales[[#This Row],[Age]]&lt;=55,"46-55","56+")))))</f>
        <v>26-35</v>
      </c>
    </row>
    <row r="578" spans="1:29" x14ac:dyDescent="0.35">
      <c r="A578" t="s">
        <v>1268</v>
      </c>
      <c r="B578" s="7">
        <v>45723</v>
      </c>
      <c r="C578" t="s">
        <v>1269</v>
      </c>
      <c r="D578" t="s">
        <v>102</v>
      </c>
      <c r="E578" t="s">
        <v>48</v>
      </c>
      <c r="F578">
        <v>38</v>
      </c>
      <c r="G578" t="s">
        <v>171</v>
      </c>
      <c r="H578" t="s">
        <v>39</v>
      </c>
      <c r="I578" t="s">
        <v>131</v>
      </c>
      <c r="J578" t="s">
        <v>132</v>
      </c>
      <c r="K578" t="s">
        <v>91</v>
      </c>
      <c r="L578" t="s">
        <v>133</v>
      </c>
      <c r="M578">
        <v>1</v>
      </c>
      <c r="N578" s="2">
        <v>1299</v>
      </c>
      <c r="O578" s="3">
        <v>0.1</v>
      </c>
      <c r="P578" s="2">
        <v>610</v>
      </c>
      <c r="Q578" t="s">
        <v>319</v>
      </c>
      <c r="R578" t="s">
        <v>33</v>
      </c>
      <c r="S578" t="s">
        <v>34</v>
      </c>
      <c r="T578" s="4">
        <v>5</v>
      </c>
      <c r="U578" s="11">
        <f t="shared" ref="U578:U641" si="9">M578*N578</f>
        <v>1299</v>
      </c>
      <c r="V578" s="11">
        <f>tbl_EcommerceSales[[#This Row],[Gross_Sales]]*tbl_EcommerceSales[[#This Row],[Discount]]</f>
        <v>129.9</v>
      </c>
      <c r="W578" s="11">
        <f>tbl_EcommerceSales[[#This Row],[Gross_Sales]]-tbl_EcommerceSales[[#This Row],[Discount_Amount]]</f>
        <v>1169.0999999999999</v>
      </c>
      <c r="X578" s="11">
        <f>tbl_EcommerceSales[[#This Row],[Quantity]] * _xlfn.XLOOKUP(tbl_EcommerceSales[[#This Row],[Product_ID]], Product_Master!A:A, Product_Master!F:F)</f>
        <v>610</v>
      </c>
      <c r="Y578" s="11">
        <f>tbl_EcommerceSales[[#This Row],[Net_Revenue]]-tbl_EcommerceSales[[#This Row],[Total_Cost]]</f>
        <v>559.09999999999991</v>
      </c>
      <c r="Z578" s="9">
        <f>IFERROR(#REF!/tbl_EcommerceSales[[#This Row],[Total_Cost]], 0)</f>
        <v>0</v>
      </c>
      <c r="AA578" t="str">
        <f>TEXT(tbl_EcommerceSales[[#This Row],[Order_Date]],"mmm")</f>
        <v>Mar</v>
      </c>
      <c r="AB578">
        <f>YEAR(tbl_EcommerceSales[[#This Row],[Order_Date]])</f>
        <v>2025</v>
      </c>
      <c r="AC578" t="str">
        <f>IF(tbl_EcommerceSales[[#This Row],[Age]]&lt;18,"Under 18",IF(tbl_EcommerceSales[[#This Row],[Age]]&lt;=25,"18-25",IF(tbl_EcommerceSales[[#This Row],[Age]]&lt;=35,"26-35",IF(tbl_EcommerceSales[[#This Row],[Age]]&lt;=45,"36-45",IF(tbl_EcommerceSales[[#This Row],[Age]]&lt;=55,"46-55","56+")))))</f>
        <v>36-45</v>
      </c>
    </row>
    <row r="579" spans="1:29" x14ac:dyDescent="0.35">
      <c r="A579" t="s">
        <v>1270</v>
      </c>
      <c r="B579" s="7">
        <v>45723</v>
      </c>
      <c r="C579" t="s">
        <v>1271</v>
      </c>
      <c r="D579" t="s">
        <v>232</v>
      </c>
      <c r="E579" t="s">
        <v>48</v>
      </c>
      <c r="F579">
        <v>24</v>
      </c>
      <c r="G579" t="s">
        <v>71</v>
      </c>
      <c r="H579" t="s">
        <v>72</v>
      </c>
      <c r="I579" t="s">
        <v>117</v>
      </c>
      <c r="J579" t="s">
        <v>118</v>
      </c>
      <c r="K579" t="s">
        <v>82</v>
      </c>
      <c r="L579" t="s">
        <v>119</v>
      </c>
      <c r="M579">
        <v>3</v>
      </c>
      <c r="N579" s="2">
        <v>3299</v>
      </c>
      <c r="O579" s="3">
        <v>0.3</v>
      </c>
      <c r="P579" s="2">
        <v>6300</v>
      </c>
      <c r="Q579" t="s">
        <v>44</v>
      </c>
      <c r="R579" t="s">
        <v>33</v>
      </c>
      <c r="S579" t="s">
        <v>57</v>
      </c>
      <c r="T579" s="4">
        <v>5</v>
      </c>
      <c r="U579" s="11">
        <f t="shared" si="9"/>
        <v>9897</v>
      </c>
      <c r="V579" s="11">
        <f>tbl_EcommerceSales[[#This Row],[Gross_Sales]]*tbl_EcommerceSales[[#This Row],[Discount]]</f>
        <v>2969.1</v>
      </c>
      <c r="W579" s="11">
        <f>tbl_EcommerceSales[[#This Row],[Gross_Sales]]-tbl_EcommerceSales[[#This Row],[Discount_Amount]]</f>
        <v>6927.9</v>
      </c>
      <c r="X579" s="11">
        <f>tbl_EcommerceSales[[#This Row],[Quantity]] * _xlfn.XLOOKUP(tbl_EcommerceSales[[#This Row],[Product_ID]], Product_Master!A:A, Product_Master!F:F)</f>
        <v>6300</v>
      </c>
      <c r="Y579" s="11">
        <f>tbl_EcommerceSales[[#This Row],[Net_Revenue]]-tbl_EcommerceSales[[#This Row],[Total_Cost]]</f>
        <v>627.89999999999964</v>
      </c>
      <c r="Z579" s="9">
        <f>IFERROR(#REF!/tbl_EcommerceSales[[#This Row],[Total_Cost]], 0)</f>
        <v>0</v>
      </c>
      <c r="AA579" t="str">
        <f>TEXT(tbl_EcommerceSales[[#This Row],[Order_Date]],"mmm")</f>
        <v>Mar</v>
      </c>
      <c r="AB579">
        <f>YEAR(tbl_EcommerceSales[[#This Row],[Order_Date]])</f>
        <v>2025</v>
      </c>
      <c r="AC579" t="str">
        <f>IF(tbl_EcommerceSales[[#This Row],[Age]]&lt;18,"Under 18",IF(tbl_EcommerceSales[[#This Row],[Age]]&lt;=25,"18-25",IF(tbl_EcommerceSales[[#This Row],[Age]]&lt;=35,"26-35",IF(tbl_EcommerceSales[[#This Row],[Age]]&lt;=45,"36-45",IF(tbl_EcommerceSales[[#This Row],[Age]]&lt;=55,"46-55","56+")))))</f>
        <v>18-25</v>
      </c>
    </row>
    <row r="580" spans="1:29" x14ac:dyDescent="0.35">
      <c r="A580" t="s">
        <v>1272</v>
      </c>
      <c r="B580" s="7">
        <v>45723</v>
      </c>
      <c r="C580" t="s">
        <v>1273</v>
      </c>
      <c r="D580" t="s">
        <v>37</v>
      </c>
      <c r="E580" t="s">
        <v>48</v>
      </c>
      <c r="F580">
        <v>34</v>
      </c>
      <c r="G580" t="s">
        <v>142</v>
      </c>
      <c r="H580" t="s">
        <v>88</v>
      </c>
      <c r="I580" t="s">
        <v>67</v>
      </c>
      <c r="J580" t="s">
        <v>68</v>
      </c>
      <c r="K580" t="s">
        <v>42</v>
      </c>
      <c r="L580" t="s">
        <v>43</v>
      </c>
      <c r="M580">
        <v>2</v>
      </c>
      <c r="N580" s="2">
        <v>799</v>
      </c>
      <c r="O580" s="3">
        <v>0.1</v>
      </c>
      <c r="P580" s="2">
        <v>720</v>
      </c>
      <c r="Q580" t="s">
        <v>32</v>
      </c>
      <c r="R580" t="s">
        <v>33</v>
      </c>
      <c r="S580" t="s">
        <v>57</v>
      </c>
      <c r="T580" s="4">
        <v>4</v>
      </c>
      <c r="U580" s="11">
        <f t="shared" si="9"/>
        <v>1598</v>
      </c>
      <c r="V580" s="11">
        <f>tbl_EcommerceSales[[#This Row],[Gross_Sales]]*tbl_EcommerceSales[[#This Row],[Discount]]</f>
        <v>159.80000000000001</v>
      </c>
      <c r="W580" s="11">
        <f>tbl_EcommerceSales[[#This Row],[Gross_Sales]]-tbl_EcommerceSales[[#This Row],[Discount_Amount]]</f>
        <v>1438.2</v>
      </c>
      <c r="X580" s="11">
        <f>tbl_EcommerceSales[[#This Row],[Quantity]] * _xlfn.XLOOKUP(tbl_EcommerceSales[[#This Row],[Product_ID]], Product_Master!A:A, Product_Master!F:F)</f>
        <v>720</v>
      </c>
      <c r="Y580" s="11">
        <f>tbl_EcommerceSales[[#This Row],[Net_Revenue]]-tbl_EcommerceSales[[#This Row],[Total_Cost]]</f>
        <v>718.2</v>
      </c>
      <c r="Z580" s="9">
        <f>IFERROR(#REF!/tbl_EcommerceSales[[#This Row],[Total_Cost]], 0)</f>
        <v>0</v>
      </c>
      <c r="AA580" t="str">
        <f>TEXT(tbl_EcommerceSales[[#This Row],[Order_Date]],"mmm")</f>
        <v>Mar</v>
      </c>
      <c r="AB580">
        <f>YEAR(tbl_EcommerceSales[[#This Row],[Order_Date]])</f>
        <v>2025</v>
      </c>
      <c r="AC580" t="str">
        <f>IF(tbl_EcommerceSales[[#This Row],[Age]]&lt;18,"Under 18",IF(tbl_EcommerceSales[[#This Row],[Age]]&lt;=25,"18-25",IF(tbl_EcommerceSales[[#This Row],[Age]]&lt;=35,"26-35",IF(tbl_EcommerceSales[[#This Row],[Age]]&lt;=45,"36-45",IF(tbl_EcommerceSales[[#This Row],[Age]]&lt;=55,"46-55","56+")))))</f>
        <v>26-35</v>
      </c>
    </row>
    <row r="581" spans="1:29" x14ac:dyDescent="0.35">
      <c r="A581" t="s">
        <v>1274</v>
      </c>
      <c r="B581" s="7">
        <v>45723</v>
      </c>
      <c r="C581" t="s">
        <v>1275</v>
      </c>
      <c r="D581" t="s">
        <v>195</v>
      </c>
      <c r="E581" t="s">
        <v>25</v>
      </c>
      <c r="F581">
        <v>43</v>
      </c>
      <c r="G581" t="s">
        <v>96</v>
      </c>
      <c r="H581" t="s">
        <v>39</v>
      </c>
      <c r="I581" t="s">
        <v>236</v>
      </c>
      <c r="J581" t="s">
        <v>237</v>
      </c>
      <c r="K581" t="s">
        <v>82</v>
      </c>
      <c r="L581" t="s">
        <v>238</v>
      </c>
      <c r="M581">
        <v>1</v>
      </c>
      <c r="N581" s="2">
        <v>899</v>
      </c>
      <c r="O581" s="3">
        <v>0</v>
      </c>
      <c r="P581" s="2">
        <v>480</v>
      </c>
      <c r="Q581" t="s">
        <v>32</v>
      </c>
      <c r="R581" t="s">
        <v>93</v>
      </c>
      <c r="S581" t="s">
        <v>34</v>
      </c>
      <c r="T581" s="4">
        <v>3</v>
      </c>
      <c r="U581" s="11">
        <f t="shared" si="9"/>
        <v>899</v>
      </c>
      <c r="V581" s="11">
        <f>tbl_EcommerceSales[[#This Row],[Gross_Sales]]*tbl_EcommerceSales[[#This Row],[Discount]]</f>
        <v>0</v>
      </c>
      <c r="W581" s="11">
        <f>tbl_EcommerceSales[[#This Row],[Gross_Sales]]-tbl_EcommerceSales[[#This Row],[Discount_Amount]]</f>
        <v>899</v>
      </c>
      <c r="X581" s="11">
        <f>tbl_EcommerceSales[[#This Row],[Quantity]] * _xlfn.XLOOKUP(tbl_EcommerceSales[[#This Row],[Product_ID]], Product_Master!A:A, Product_Master!F:F)</f>
        <v>480</v>
      </c>
      <c r="Y581" s="11">
        <f>tbl_EcommerceSales[[#This Row],[Net_Revenue]]-tbl_EcommerceSales[[#This Row],[Total_Cost]]</f>
        <v>419</v>
      </c>
      <c r="Z581" s="9">
        <f>IFERROR(#REF!/tbl_EcommerceSales[[#This Row],[Total_Cost]], 0)</f>
        <v>0</v>
      </c>
      <c r="AA581" t="str">
        <f>TEXT(tbl_EcommerceSales[[#This Row],[Order_Date]],"mmm")</f>
        <v>Mar</v>
      </c>
      <c r="AB581">
        <f>YEAR(tbl_EcommerceSales[[#This Row],[Order_Date]])</f>
        <v>2025</v>
      </c>
      <c r="AC581" t="str">
        <f>IF(tbl_EcommerceSales[[#This Row],[Age]]&lt;18,"Under 18",IF(tbl_EcommerceSales[[#This Row],[Age]]&lt;=25,"18-25",IF(tbl_EcommerceSales[[#This Row],[Age]]&lt;=35,"26-35",IF(tbl_EcommerceSales[[#This Row],[Age]]&lt;=45,"36-45",IF(tbl_EcommerceSales[[#This Row],[Age]]&lt;=55,"46-55","56+")))))</f>
        <v>36-45</v>
      </c>
    </row>
    <row r="582" spans="1:29" x14ac:dyDescent="0.35">
      <c r="A582" t="s">
        <v>1276</v>
      </c>
      <c r="B582" s="7">
        <v>45724</v>
      </c>
      <c r="C582" t="s">
        <v>1277</v>
      </c>
      <c r="D582" t="s">
        <v>195</v>
      </c>
      <c r="E582" t="s">
        <v>25</v>
      </c>
      <c r="F582">
        <v>41</v>
      </c>
      <c r="G582" t="s">
        <v>174</v>
      </c>
      <c r="H582" t="s">
        <v>39</v>
      </c>
      <c r="I582" t="s">
        <v>165</v>
      </c>
      <c r="J582" t="s">
        <v>166</v>
      </c>
      <c r="K582" t="s">
        <v>42</v>
      </c>
      <c r="L582" t="s">
        <v>167</v>
      </c>
      <c r="M582">
        <v>3</v>
      </c>
      <c r="N582" s="2">
        <v>1799</v>
      </c>
      <c r="O582" s="3">
        <v>0.15</v>
      </c>
      <c r="P582" s="2">
        <v>2700</v>
      </c>
      <c r="Q582" t="s">
        <v>319</v>
      </c>
      <c r="R582" t="s">
        <v>162</v>
      </c>
      <c r="S582" t="s">
        <v>34</v>
      </c>
      <c r="T582" s="4"/>
      <c r="U582" s="11">
        <f t="shared" si="9"/>
        <v>5397</v>
      </c>
      <c r="V582" s="11">
        <f>tbl_EcommerceSales[[#This Row],[Gross_Sales]]*tbl_EcommerceSales[[#This Row],[Discount]]</f>
        <v>809.55</v>
      </c>
      <c r="W582" s="11">
        <f>tbl_EcommerceSales[[#This Row],[Gross_Sales]]-tbl_EcommerceSales[[#This Row],[Discount_Amount]]</f>
        <v>4587.45</v>
      </c>
      <c r="X582" s="11">
        <f>tbl_EcommerceSales[[#This Row],[Quantity]] * _xlfn.XLOOKUP(tbl_EcommerceSales[[#This Row],[Product_ID]], Product_Master!A:A, Product_Master!F:F)</f>
        <v>2700</v>
      </c>
      <c r="Y582" s="11">
        <f>tbl_EcommerceSales[[#This Row],[Net_Revenue]]-tbl_EcommerceSales[[#This Row],[Total_Cost]]</f>
        <v>1887.4499999999998</v>
      </c>
      <c r="Z582" s="9">
        <f>IFERROR(#REF!/tbl_EcommerceSales[[#This Row],[Total_Cost]], 0)</f>
        <v>0</v>
      </c>
      <c r="AA582" t="str">
        <f>TEXT(tbl_EcommerceSales[[#This Row],[Order_Date]],"mmm")</f>
        <v>Mar</v>
      </c>
      <c r="AB582">
        <f>YEAR(tbl_EcommerceSales[[#This Row],[Order_Date]])</f>
        <v>2025</v>
      </c>
      <c r="AC582" t="str">
        <f>IF(tbl_EcommerceSales[[#This Row],[Age]]&lt;18,"Under 18",IF(tbl_EcommerceSales[[#This Row],[Age]]&lt;=25,"18-25",IF(tbl_EcommerceSales[[#This Row],[Age]]&lt;=35,"26-35",IF(tbl_EcommerceSales[[#This Row],[Age]]&lt;=45,"36-45",IF(tbl_EcommerceSales[[#This Row],[Age]]&lt;=55,"46-55","56+")))))</f>
        <v>36-45</v>
      </c>
    </row>
    <row r="583" spans="1:29" x14ac:dyDescent="0.35">
      <c r="A583" t="s">
        <v>1278</v>
      </c>
      <c r="B583" s="7">
        <v>45724</v>
      </c>
      <c r="C583" t="s">
        <v>1279</v>
      </c>
      <c r="D583" t="s">
        <v>106</v>
      </c>
      <c r="E583" t="s">
        <v>25</v>
      </c>
      <c r="F583">
        <v>22</v>
      </c>
      <c r="G583" t="s">
        <v>26</v>
      </c>
      <c r="H583" t="s">
        <v>27</v>
      </c>
      <c r="I583" t="s">
        <v>290</v>
      </c>
      <c r="J583" t="s">
        <v>291</v>
      </c>
      <c r="K583" t="s">
        <v>30</v>
      </c>
      <c r="L583" t="s">
        <v>31</v>
      </c>
      <c r="M583">
        <v>1</v>
      </c>
      <c r="N583" s="2">
        <v>3499</v>
      </c>
      <c r="O583" s="3">
        <v>0.2</v>
      </c>
      <c r="P583" s="2">
        <v>2250</v>
      </c>
      <c r="Q583" t="s">
        <v>44</v>
      </c>
      <c r="R583" t="s">
        <v>33</v>
      </c>
      <c r="S583" t="s">
        <v>57</v>
      </c>
      <c r="T583" s="4">
        <v>5</v>
      </c>
      <c r="U583" s="11">
        <f t="shared" si="9"/>
        <v>3499</v>
      </c>
      <c r="V583" s="11">
        <f>tbl_EcommerceSales[[#This Row],[Gross_Sales]]*tbl_EcommerceSales[[#This Row],[Discount]]</f>
        <v>699.80000000000007</v>
      </c>
      <c r="W583" s="11">
        <f>tbl_EcommerceSales[[#This Row],[Gross_Sales]]-tbl_EcommerceSales[[#This Row],[Discount_Amount]]</f>
        <v>2799.2</v>
      </c>
      <c r="X583" s="11">
        <f>tbl_EcommerceSales[[#This Row],[Quantity]] * _xlfn.XLOOKUP(tbl_EcommerceSales[[#This Row],[Product_ID]], Product_Master!A:A, Product_Master!F:F)</f>
        <v>2250</v>
      </c>
      <c r="Y583" s="11">
        <f>tbl_EcommerceSales[[#This Row],[Net_Revenue]]-tbl_EcommerceSales[[#This Row],[Total_Cost]]</f>
        <v>549.19999999999982</v>
      </c>
      <c r="Z583" s="9">
        <f>IFERROR(#REF!/tbl_EcommerceSales[[#This Row],[Total_Cost]], 0)</f>
        <v>0</v>
      </c>
      <c r="AA583" t="str">
        <f>TEXT(tbl_EcommerceSales[[#This Row],[Order_Date]],"mmm")</f>
        <v>Mar</v>
      </c>
      <c r="AB583">
        <f>YEAR(tbl_EcommerceSales[[#This Row],[Order_Date]])</f>
        <v>2025</v>
      </c>
      <c r="AC583" t="str">
        <f>IF(tbl_EcommerceSales[[#This Row],[Age]]&lt;18,"Under 18",IF(tbl_EcommerceSales[[#This Row],[Age]]&lt;=25,"18-25",IF(tbl_EcommerceSales[[#This Row],[Age]]&lt;=35,"26-35",IF(tbl_EcommerceSales[[#This Row],[Age]]&lt;=45,"36-45",IF(tbl_EcommerceSales[[#This Row],[Age]]&lt;=55,"46-55","56+")))))</f>
        <v>18-25</v>
      </c>
    </row>
    <row r="584" spans="1:29" x14ac:dyDescent="0.35">
      <c r="A584" t="s">
        <v>1280</v>
      </c>
      <c r="B584" s="7">
        <v>45724</v>
      </c>
      <c r="C584" t="s">
        <v>369</v>
      </c>
      <c r="D584" t="s">
        <v>216</v>
      </c>
      <c r="E584" t="s">
        <v>48</v>
      </c>
      <c r="F584">
        <v>33</v>
      </c>
      <c r="G584" t="s">
        <v>192</v>
      </c>
      <c r="H584" t="s">
        <v>27</v>
      </c>
      <c r="I584" t="s">
        <v>62</v>
      </c>
      <c r="J584" t="s">
        <v>63</v>
      </c>
      <c r="K584" t="s">
        <v>42</v>
      </c>
      <c r="L584" t="s">
        <v>43</v>
      </c>
      <c r="M584">
        <v>3</v>
      </c>
      <c r="N584" s="2">
        <v>499</v>
      </c>
      <c r="O584" s="3">
        <v>0.15</v>
      </c>
      <c r="P584" s="2">
        <v>660</v>
      </c>
      <c r="Q584" t="s">
        <v>32</v>
      </c>
      <c r="R584" t="s">
        <v>33</v>
      </c>
      <c r="S584" t="s">
        <v>34</v>
      </c>
      <c r="T584" s="4">
        <v>5</v>
      </c>
      <c r="U584" s="11">
        <f t="shared" si="9"/>
        <v>1497</v>
      </c>
      <c r="V584" s="11">
        <f>tbl_EcommerceSales[[#This Row],[Gross_Sales]]*tbl_EcommerceSales[[#This Row],[Discount]]</f>
        <v>224.54999999999998</v>
      </c>
      <c r="W584" s="11">
        <f>tbl_EcommerceSales[[#This Row],[Gross_Sales]]-tbl_EcommerceSales[[#This Row],[Discount_Amount]]</f>
        <v>1272.45</v>
      </c>
      <c r="X584" s="11">
        <f>tbl_EcommerceSales[[#This Row],[Quantity]] * _xlfn.XLOOKUP(tbl_EcommerceSales[[#This Row],[Product_ID]], Product_Master!A:A, Product_Master!F:F)</f>
        <v>660</v>
      </c>
      <c r="Y584" s="11">
        <f>tbl_EcommerceSales[[#This Row],[Net_Revenue]]-tbl_EcommerceSales[[#This Row],[Total_Cost]]</f>
        <v>612.45000000000005</v>
      </c>
      <c r="Z584" s="9">
        <f>IFERROR(#REF!/tbl_EcommerceSales[[#This Row],[Total_Cost]], 0)</f>
        <v>0</v>
      </c>
      <c r="AA584" t="str">
        <f>TEXT(tbl_EcommerceSales[[#This Row],[Order_Date]],"mmm")</f>
        <v>Mar</v>
      </c>
      <c r="AB584">
        <f>YEAR(tbl_EcommerceSales[[#This Row],[Order_Date]])</f>
        <v>2025</v>
      </c>
      <c r="AC584" t="str">
        <f>IF(tbl_EcommerceSales[[#This Row],[Age]]&lt;18,"Under 18",IF(tbl_EcommerceSales[[#This Row],[Age]]&lt;=25,"18-25",IF(tbl_EcommerceSales[[#This Row],[Age]]&lt;=35,"26-35",IF(tbl_EcommerceSales[[#This Row],[Age]]&lt;=45,"36-45",IF(tbl_EcommerceSales[[#This Row],[Age]]&lt;=55,"46-55","56+")))))</f>
        <v>26-35</v>
      </c>
    </row>
    <row r="585" spans="1:29" x14ac:dyDescent="0.35">
      <c r="A585" t="s">
        <v>1281</v>
      </c>
      <c r="B585" s="7">
        <v>45724</v>
      </c>
      <c r="C585" t="s">
        <v>1282</v>
      </c>
      <c r="D585" t="s">
        <v>47</v>
      </c>
      <c r="E585" t="s">
        <v>48</v>
      </c>
      <c r="F585">
        <v>41</v>
      </c>
      <c r="G585" t="s">
        <v>38</v>
      </c>
      <c r="H585" t="s">
        <v>39</v>
      </c>
      <c r="I585" t="s">
        <v>67</v>
      </c>
      <c r="J585" t="s">
        <v>68</v>
      </c>
      <c r="K585" t="s">
        <v>42</v>
      </c>
      <c r="L585" t="s">
        <v>43</v>
      </c>
      <c r="M585">
        <v>1</v>
      </c>
      <c r="N585" s="2">
        <v>799</v>
      </c>
      <c r="O585" s="3">
        <v>0.2</v>
      </c>
      <c r="P585" s="2">
        <v>360</v>
      </c>
      <c r="Q585" t="s">
        <v>44</v>
      </c>
      <c r="R585" t="s">
        <v>33</v>
      </c>
      <c r="S585" t="s">
        <v>57</v>
      </c>
      <c r="T585" s="4">
        <v>5</v>
      </c>
      <c r="U585" s="11">
        <f t="shared" si="9"/>
        <v>799</v>
      </c>
      <c r="V585" s="11">
        <f>tbl_EcommerceSales[[#This Row],[Gross_Sales]]*tbl_EcommerceSales[[#This Row],[Discount]]</f>
        <v>159.80000000000001</v>
      </c>
      <c r="W585" s="11">
        <f>tbl_EcommerceSales[[#This Row],[Gross_Sales]]-tbl_EcommerceSales[[#This Row],[Discount_Amount]]</f>
        <v>639.20000000000005</v>
      </c>
      <c r="X585" s="11">
        <f>tbl_EcommerceSales[[#This Row],[Quantity]] * _xlfn.XLOOKUP(tbl_EcommerceSales[[#This Row],[Product_ID]], Product_Master!A:A, Product_Master!F:F)</f>
        <v>360</v>
      </c>
      <c r="Y585" s="11">
        <f>tbl_EcommerceSales[[#This Row],[Net_Revenue]]-tbl_EcommerceSales[[#This Row],[Total_Cost]]</f>
        <v>279.20000000000005</v>
      </c>
      <c r="Z585" s="9">
        <f>IFERROR(#REF!/tbl_EcommerceSales[[#This Row],[Total_Cost]], 0)</f>
        <v>0</v>
      </c>
      <c r="AA585" t="str">
        <f>TEXT(tbl_EcommerceSales[[#This Row],[Order_Date]],"mmm")</f>
        <v>Mar</v>
      </c>
      <c r="AB585">
        <f>YEAR(tbl_EcommerceSales[[#This Row],[Order_Date]])</f>
        <v>2025</v>
      </c>
      <c r="AC585" t="str">
        <f>IF(tbl_EcommerceSales[[#This Row],[Age]]&lt;18,"Under 18",IF(tbl_EcommerceSales[[#This Row],[Age]]&lt;=25,"18-25",IF(tbl_EcommerceSales[[#This Row],[Age]]&lt;=35,"26-35",IF(tbl_EcommerceSales[[#This Row],[Age]]&lt;=45,"36-45",IF(tbl_EcommerceSales[[#This Row],[Age]]&lt;=55,"46-55","56+")))))</f>
        <v>36-45</v>
      </c>
    </row>
    <row r="586" spans="1:29" x14ac:dyDescent="0.35">
      <c r="A586" t="s">
        <v>1283</v>
      </c>
      <c r="B586" s="7">
        <v>45724</v>
      </c>
      <c r="C586" t="s">
        <v>1284</v>
      </c>
      <c r="D586" t="s">
        <v>342</v>
      </c>
      <c r="E586" t="s">
        <v>25</v>
      </c>
      <c r="F586">
        <v>26</v>
      </c>
      <c r="G586" t="s">
        <v>61</v>
      </c>
      <c r="H586" t="s">
        <v>27</v>
      </c>
      <c r="I586" t="s">
        <v>206</v>
      </c>
      <c r="J586" t="s">
        <v>207</v>
      </c>
      <c r="K586" t="s">
        <v>177</v>
      </c>
      <c r="L586" t="s">
        <v>208</v>
      </c>
      <c r="M586">
        <v>1</v>
      </c>
      <c r="N586" s="2">
        <v>2199</v>
      </c>
      <c r="O586" s="3">
        <v>0.1</v>
      </c>
      <c r="P586" s="2">
        <v>1250</v>
      </c>
      <c r="Q586" t="s">
        <v>76</v>
      </c>
      <c r="R586" t="s">
        <v>33</v>
      </c>
      <c r="S586" t="s">
        <v>34</v>
      </c>
      <c r="T586" s="4">
        <v>5</v>
      </c>
      <c r="U586" s="11">
        <f t="shared" si="9"/>
        <v>2199</v>
      </c>
      <c r="V586" s="11">
        <f>tbl_EcommerceSales[[#This Row],[Gross_Sales]]*tbl_EcommerceSales[[#This Row],[Discount]]</f>
        <v>219.9</v>
      </c>
      <c r="W586" s="11">
        <f>tbl_EcommerceSales[[#This Row],[Gross_Sales]]-tbl_EcommerceSales[[#This Row],[Discount_Amount]]</f>
        <v>1979.1</v>
      </c>
      <c r="X586" s="11">
        <f>tbl_EcommerceSales[[#This Row],[Quantity]] * _xlfn.XLOOKUP(tbl_EcommerceSales[[#This Row],[Product_ID]], Product_Master!A:A, Product_Master!F:F)</f>
        <v>1250</v>
      </c>
      <c r="Y586" s="11">
        <f>tbl_EcommerceSales[[#This Row],[Net_Revenue]]-tbl_EcommerceSales[[#This Row],[Total_Cost]]</f>
        <v>729.09999999999991</v>
      </c>
      <c r="Z586" s="9">
        <f>IFERROR(#REF!/tbl_EcommerceSales[[#This Row],[Total_Cost]], 0)</f>
        <v>0</v>
      </c>
      <c r="AA586" t="str">
        <f>TEXT(tbl_EcommerceSales[[#This Row],[Order_Date]],"mmm")</f>
        <v>Mar</v>
      </c>
      <c r="AB586">
        <f>YEAR(tbl_EcommerceSales[[#This Row],[Order_Date]])</f>
        <v>2025</v>
      </c>
      <c r="AC586" t="str">
        <f>IF(tbl_EcommerceSales[[#This Row],[Age]]&lt;18,"Under 18",IF(tbl_EcommerceSales[[#This Row],[Age]]&lt;=25,"18-25",IF(tbl_EcommerceSales[[#This Row],[Age]]&lt;=35,"26-35",IF(tbl_EcommerceSales[[#This Row],[Age]]&lt;=45,"36-45",IF(tbl_EcommerceSales[[#This Row],[Age]]&lt;=55,"46-55","56+")))))</f>
        <v>26-35</v>
      </c>
    </row>
    <row r="587" spans="1:29" x14ac:dyDescent="0.35">
      <c r="A587" t="s">
        <v>1285</v>
      </c>
      <c r="B587" s="7">
        <v>45725</v>
      </c>
      <c r="C587" t="s">
        <v>1286</v>
      </c>
      <c r="D587" t="s">
        <v>251</v>
      </c>
      <c r="E587" t="s">
        <v>25</v>
      </c>
      <c r="F587">
        <v>24</v>
      </c>
      <c r="G587" t="s">
        <v>270</v>
      </c>
      <c r="H587" t="s">
        <v>72</v>
      </c>
      <c r="I587" t="s">
        <v>80</v>
      </c>
      <c r="J587" t="s">
        <v>81</v>
      </c>
      <c r="K587" t="s">
        <v>82</v>
      </c>
      <c r="L587" t="s">
        <v>83</v>
      </c>
      <c r="M587">
        <v>2</v>
      </c>
      <c r="N587" s="2">
        <v>2499</v>
      </c>
      <c r="O587" s="3">
        <v>0.05</v>
      </c>
      <c r="P587" s="2">
        <v>3100</v>
      </c>
      <c r="Q587" t="s">
        <v>32</v>
      </c>
      <c r="R587" t="s">
        <v>33</v>
      </c>
      <c r="S587" t="s">
        <v>57</v>
      </c>
      <c r="T587" s="4">
        <v>5</v>
      </c>
      <c r="U587" s="11">
        <f t="shared" si="9"/>
        <v>4998</v>
      </c>
      <c r="V587" s="11">
        <f>tbl_EcommerceSales[[#This Row],[Gross_Sales]]*tbl_EcommerceSales[[#This Row],[Discount]]</f>
        <v>249.9</v>
      </c>
      <c r="W587" s="11">
        <f>tbl_EcommerceSales[[#This Row],[Gross_Sales]]-tbl_EcommerceSales[[#This Row],[Discount_Amount]]</f>
        <v>4748.1000000000004</v>
      </c>
      <c r="X587" s="11">
        <f>tbl_EcommerceSales[[#This Row],[Quantity]] * _xlfn.XLOOKUP(tbl_EcommerceSales[[#This Row],[Product_ID]], Product_Master!A:A, Product_Master!F:F)</f>
        <v>3100</v>
      </c>
      <c r="Y587" s="11">
        <f>tbl_EcommerceSales[[#This Row],[Net_Revenue]]-tbl_EcommerceSales[[#This Row],[Total_Cost]]</f>
        <v>1648.1000000000004</v>
      </c>
      <c r="Z587" s="9">
        <f>IFERROR(#REF!/tbl_EcommerceSales[[#This Row],[Total_Cost]], 0)</f>
        <v>0</v>
      </c>
      <c r="AA587" t="str">
        <f>TEXT(tbl_EcommerceSales[[#This Row],[Order_Date]],"mmm")</f>
        <v>Mar</v>
      </c>
      <c r="AB587">
        <f>YEAR(tbl_EcommerceSales[[#This Row],[Order_Date]])</f>
        <v>2025</v>
      </c>
      <c r="AC587" t="str">
        <f>IF(tbl_EcommerceSales[[#This Row],[Age]]&lt;18,"Under 18",IF(tbl_EcommerceSales[[#This Row],[Age]]&lt;=25,"18-25",IF(tbl_EcommerceSales[[#This Row],[Age]]&lt;=35,"26-35",IF(tbl_EcommerceSales[[#This Row],[Age]]&lt;=45,"36-45",IF(tbl_EcommerceSales[[#This Row],[Age]]&lt;=55,"46-55","56+")))))</f>
        <v>18-25</v>
      </c>
    </row>
    <row r="588" spans="1:29" x14ac:dyDescent="0.35">
      <c r="A588" t="s">
        <v>1287</v>
      </c>
      <c r="B588" s="7">
        <v>45725</v>
      </c>
      <c r="C588" t="s">
        <v>1288</v>
      </c>
      <c r="D588" t="s">
        <v>195</v>
      </c>
      <c r="E588" t="s">
        <v>25</v>
      </c>
      <c r="F588">
        <v>30</v>
      </c>
      <c r="G588" t="s">
        <v>145</v>
      </c>
      <c r="H588" t="s">
        <v>39</v>
      </c>
      <c r="I588" t="s">
        <v>53</v>
      </c>
      <c r="J588" t="s">
        <v>54</v>
      </c>
      <c r="K588" t="s">
        <v>55</v>
      </c>
      <c r="L588" t="s">
        <v>56</v>
      </c>
      <c r="M588">
        <v>2</v>
      </c>
      <c r="N588" s="2">
        <v>799</v>
      </c>
      <c r="O588" s="3">
        <v>0.1</v>
      </c>
      <c r="P588" s="2">
        <v>780</v>
      </c>
      <c r="Q588" t="s">
        <v>319</v>
      </c>
      <c r="R588" t="s">
        <v>33</v>
      </c>
      <c r="S588" t="s">
        <v>57</v>
      </c>
      <c r="T588" s="4">
        <v>4</v>
      </c>
      <c r="U588" s="11">
        <f t="shared" si="9"/>
        <v>1598</v>
      </c>
      <c r="V588" s="11">
        <f>tbl_EcommerceSales[[#This Row],[Gross_Sales]]*tbl_EcommerceSales[[#This Row],[Discount]]</f>
        <v>159.80000000000001</v>
      </c>
      <c r="W588" s="11">
        <f>tbl_EcommerceSales[[#This Row],[Gross_Sales]]-tbl_EcommerceSales[[#This Row],[Discount_Amount]]</f>
        <v>1438.2</v>
      </c>
      <c r="X588" s="11">
        <f>tbl_EcommerceSales[[#This Row],[Quantity]] * _xlfn.XLOOKUP(tbl_EcommerceSales[[#This Row],[Product_ID]], Product_Master!A:A, Product_Master!F:F)</f>
        <v>780</v>
      </c>
      <c r="Y588" s="11">
        <f>tbl_EcommerceSales[[#This Row],[Net_Revenue]]-tbl_EcommerceSales[[#This Row],[Total_Cost]]</f>
        <v>658.2</v>
      </c>
      <c r="Z588" s="9">
        <f>IFERROR(#REF!/tbl_EcommerceSales[[#This Row],[Total_Cost]], 0)</f>
        <v>0</v>
      </c>
      <c r="AA588" t="str">
        <f>TEXT(tbl_EcommerceSales[[#This Row],[Order_Date]],"mmm")</f>
        <v>Mar</v>
      </c>
      <c r="AB588">
        <f>YEAR(tbl_EcommerceSales[[#This Row],[Order_Date]])</f>
        <v>2025</v>
      </c>
      <c r="AC588" t="str">
        <f>IF(tbl_EcommerceSales[[#This Row],[Age]]&lt;18,"Under 18",IF(tbl_EcommerceSales[[#This Row],[Age]]&lt;=25,"18-25",IF(tbl_EcommerceSales[[#This Row],[Age]]&lt;=35,"26-35",IF(tbl_EcommerceSales[[#This Row],[Age]]&lt;=45,"36-45",IF(tbl_EcommerceSales[[#This Row],[Age]]&lt;=55,"46-55","56+")))))</f>
        <v>26-35</v>
      </c>
    </row>
    <row r="589" spans="1:29" x14ac:dyDescent="0.35">
      <c r="A589" t="s">
        <v>1289</v>
      </c>
      <c r="B589" s="7">
        <v>45725</v>
      </c>
      <c r="C589" t="s">
        <v>1290</v>
      </c>
      <c r="D589" t="s">
        <v>189</v>
      </c>
      <c r="E589" t="s">
        <v>25</v>
      </c>
      <c r="F589">
        <v>30</v>
      </c>
      <c r="G589" t="s">
        <v>152</v>
      </c>
      <c r="H589" t="s">
        <v>72</v>
      </c>
      <c r="I589" t="s">
        <v>89</v>
      </c>
      <c r="J589" t="s">
        <v>90</v>
      </c>
      <c r="K589" t="s">
        <v>91</v>
      </c>
      <c r="L589" t="s">
        <v>92</v>
      </c>
      <c r="M589">
        <v>1</v>
      </c>
      <c r="N589" s="2">
        <v>599</v>
      </c>
      <c r="O589" s="3">
        <v>0.05</v>
      </c>
      <c r="P589" s="2">
        <v>260</v>
      </c>
      <c r="Q589" t="s">
        <v>32</v>
      </c>
      <c r="R589" t="s">
        <v>33</v>
      </c>
      <c r="S589" t="s">
        <v>34</v>
      </c>
      <c r="T589" s="4">
        <v>5</v>
      </c>
      <c r="U589" s="11">
        <f t="shared" si="9"/>
        <v>599</v>
      </c>
      <c r="V589" s="11">
        <f>tbl_EcommerceSales[[#This Row],[Gross_Sales]]*tbl_EcommerceSales[[#This Row],[Discount]]</f>
        <v>29.950000000000003</v>
      </c>
      <c r="W589" s="11">
        <f>tbl_EcommerceSales[[#This Row],[Gross_Sales]]-tbl_EcommerceSales[[#This Row],[Discount_Amount]]</f>
        <v>569.04999999999995</v>
      </c>
      <c r="X589" s="11">
        <f>tbl_EcommerceSales[[#This Row],[Quantity]] * _xlfn.XLOOKUP(tbl_EcommerceSales[[#This Row],[Product_ID]], Product_Master!A:A, Product_Master!F:F)</f>
        <v>260</v>
      </c>
      <c r="Y589" s="11">
        <f>tbl_EcommerceSales[[#This Row],[Net_Revenue]]-tbl_EcommerceSales[[#This Row],[Total_Cost]]</f>
        <v>309.04999999999995</v>
      </c>
      <c r="Z589" s="9">
        <f>IFERROR(#REF!/tbl_EcommerceSales[[#This Row],[Total_Cost]], 0)</f>
        <v>0</v>
      </c>
      <c r="AA589" t="str">
        <f>TEXT(tbl_EcommerceSales[[#This Row],[Order_Date]],"mmm")</f>
        <v>Mar</v>
      </c>
      <c r="AB589">
        <f>YEAR(tbl_EcommerceSales[[#This Row],[Order_Date]])</f>
        <v>2025</v>
      </c>
      <c r="AC589" t="str">
        <f>IF(tbl_EcommerceSales[[#This Row],[Age]]&lt;18,"Under 18",IF(tbl_EcommerceSales[[#This Row],[Age]]&lt;=25,"18-25",IF(tbl_EcommerceSales[[#This Row],[Age]]&lt;=35,"26-35",IF(tbl_EcommerceSales[[#This Row],[Age]]&lt;=45,"36-45",IF(tbl_EcommerceSales[[#This Row],[Age]]&lt;=55,"46-55","56+")))))</f>
        <v>26-35</v>
      </c>
    </row>
    <row r="590" spans="1:29" x14ac:dyDescent="0.35">
      <c r="A590" t="s">
        <v>1291</v>
      </c>
      <c r="B590" s="7">
        <v>45725</v>
      </c>
      <c r="C590" t="s">
        <v>489</v>
      </c>
      <c r="D590" t="s">
        <v>251</v>
      </c>
      <c r="E590" t="s">
        <v>25</v>
      </c>
      <c r="F590">
        <v>23</v>
      </c>
      <c r="G590" t="s">
        <v>270</v>
      </c>
      <c r="H590" t="s">
        <v>72</v>
      </c>
      <c r="I590" t="s">
        <v>175</v>
      </c>
      <c r="J590" t="s">
        <v>176</v>
      </c>
      <c r="K590" t="s">
        <v>177</v>
      </c>
      <c r="L590" t="s">
        <v>178</v>
      </c>
      <c r="M590">
        <v>4</v>
      </c>
      <c r="N590" s="2">
        <v>699</v>
      </c>
      <c r="O590" s="3">
        <v>0.05</v>
      </c>
      <c r="P590" s="2">
        <v>1280</v>
      </c>
      <c r="Q590" t="s">
        <v>32</v>
      </c>
      <c r="R590" t="s">
        <v>33</v>
      </c>
      <c r="S590" t="s">
        <v>57</v>
      </c>
      <c r="T590" s="4">
        <v>4</v>
      </c>
      <c r="U590" s="11">
        <f t="shared" si="9"/>
        <v>2796</v>
      </c>
      <c r="V590" s="11">
        <f>tbl_EcommerceSales[[#This Row],[Gross_Sales]]*tbl_EcommerceSales[[#This Row],[Discount]]</f>
        <v>139.80000000000001</v>
      </c>
      <c r="W590" s="11">
        <f>tbl_EcommerceSales[[#This Row],[Gross_Sales]]-tbl_EcommerceSales[[#This Row],[Discount_Amount]]</f>
        <v>2656.2</v>
      </c>
      <c r="X590" s="11">
        <f>tbl_EcommerceSales[[#This Row],[Quantity]] * _xlfn.XLOOKUP(tbl_EcommerceSales[[#This Row],[Product_ID]], Product_Master!A:A, Product_Master!F:F)</f>
        <v>1280</v>
      </c>
      <c r="Y590" s="11">
        <f>tbl_EcommerceSales[[#This Row],[Net_Revenue]]-tbl_EcommerceSales[[#This Row],[Total_Cost]]</f>
        <v>1376.1999999999998</v>
      </c>
      <c r="Z590" s="9">
        <f>IFERROR(#REF!/tbl_EcommerceSales[[#This Row],[Total_Cost]], 0)</f>
        <v>0</v>
      </c>
      <c r="AA590" t="str">
        <f>TEXT(tbl_EcommerceSales[[#This Row],[Order_Date]],"mmm")</f>
        <v>Mar</v>
      </c>
      <c r="AB590">
        <f>YEAR(tbl_EcommerceSales[[#This Row],[Order_Date]])</f>
        <v>2025</v>
      </c>
      <c r="AC590" t="str">
        <f>IF(tbl_EcommerceSales[[#This Row],[Age]]&lt;18,"Under 18",IF(tbl_EcommerceSales[[#This Row],[Age]]&lt;=25,"18-25",IF(tbl_EcommerceSales[[#This Row],[Age]]&lt;=35,"26-35",IF(tbl_EcommerceSales[[#This Row],[Age]]&lt;=45,"36-45",IF(tbl_EcommerceSales[[#This Row],[Age]]&lt;=55,"46-55","56+")))))</f>
        <v>18-25</v>
      </c>
    </row>
    <row r="591" spans="1:29" x14ac:dyDescent="0.35">
      <c r="A591" t="s">
        <v>1292</v>
      </c>
      <c r="B591" s="7">
        <v>45725</v>
      </c>
      <c r="C591" t="s">
        <v>1293</v>
      </c>
      <c r="D591" t="s">
        <v>181</v>
      </c>
      <c r="E591" t="s">
        <v>25</v>
      </c>
      <c r="F591">
        <v>20</v>
      </c>
      <c r="G591" t="s">
        <v>26</v>
      </c>
      <c r="H591" t="s">
        <v>27</v>
      </c>
      <c r="I591" t="s">
        <v>290</v>
      </c>
      <c r="J591" t="s">
        <v>291</v>
      </c>
      <c r="K591" t="s">
        <v>30</v>
      </c>
      <c r="L591" t="s">
        <v>31</v>
      </c>
      <c r="M591">
        <v>3</v>
      </c>
      <c r="N591" s="2">
        <v>3499</v>
      </c>
      <c r="O591" s="3">
        <v>0.3</v>
      </c>
      <c r="P591" s="2">
        <v>6750</v>
      </c>
      <c r="Q591" t="s">
        <v>156</v>
      </c>
      <c r="R591" t="s">
        <v>33</v>
      </c>
      <c r="S591" t="s">
        <v>34</v>
      </c>
      <c r="T591" s="4">
        <v>4</v>
      </c>
      <c r="U591" s="11">
        <f t="shared" si="9"/>
        <v>10497</v>
      </c>
      <c r="V591" s="11">
        <f>tbl_EcommerceSales[[#This Row],[Gross_Sales]]*tbl_EcommerceSales[[#This Row],[Discount]]</f>
        <v>3149.1</v>
      </c>
      <c r="W591" s="11">
        <f>tbl_EcommerceSales[[#This Row],[Gross_Sales]]-tbl_EcommerceSales[[#This Row],[Discount_Amount]]</f>
        <v>7347.9</v>
      </c>
      <c r="X591" s="11">
        <f>tbl_EcommerceSales[[#This Row],[Quantity]] * _xlfn.XLOOKUP(tbl_EcommerceSales[[#This Row],[Product_ID]], Product_Master!A:A, Product_Master!F:F)</f>
        <v>6750</v>
      </c>
      <c r="Y591" s="11">
        <f>tbl_EcommerceSales[[#This Row],[Net_Revenue]]-tbl_EcommerceSales[[#This Row],[Total_Cost]]</f>
        <v>597.89999999999964</v>
      </c>
      <c r="Z591" s="9">
        <f>IFERROR(#REF!/tbl_EcommerceSales[[#This Row],[Total_Cost]], 0)</f>
        <v>0</v>
      </c>
      <c r="AA591" t="str">
        <f>TEXT(tbl_EcommerceSales[[#This Row],[Order_Date]],"mmm")</f>
        <v>Mar</v>
      </c>
      <c r="AB591">
        <f>YEAR(tbl_EcommerceSales[[#This Row],[Order_Date]])</f>
        <v>2025</v>
      </c>
      <c r="AC591" t="str">
        <f>IF(tbl_EcommerceSales[[#This Row],[Age]]&lt;18,"Under 18",IF(tbl_EcommerceSales[[#This Row],[Age]]&lt;=25,"18-25",IF(tbl_EcommerceSales[[#This Row],[Age]]&lt;=35,"26-35",IF(tbl_EcommerceSales[[#This Row],[Age]]&lt;=45,"36-45",IF(tbl_EcommerceSales[[#This Row],[Age]]&lt;=55,"46-55","56+")))))</f>
        <v>18-25</v>
      </c>
    </row>
    <row r="592" spans="1:29" x14ac:dyDescent="0.35">
      <c r="A592" t="s">
        <v>1294</v>
      </c>
      <c r="B592" s="7">
        <v>45725</v>
      </c>
      <c r="C592" t="s">
        <v>1295</v>
      </c>
      <c r="D592" t="s">
        <v>66</v>
      </c>
      <c r="E592" t="s">
        <v>48</v>
      </c>
      <c r="F592">
        <v>28</v>
      </c>
      <c r="G592" t="s">
        <v>211</v>
      </c>
      <c r="H592" t="s">
        <v>72</v>
      </c>
      <c r="I592" t="s">
        <v>111</v>
      </c>
      <c r="J592" t="s">
        <v>112</v>
      </c>
      <c r="K592" t="s">
        <v>55</v>
      </c>
      <c r="L592" t="s">
        <v>113</v>
      </c>
      <c r="M592">
        <v>4</v>
      </c>
      <c r="N592" s="2">
        <v>1799</v>
      </c>
      <c r="O592" s="3">
        <v>0.1</v>
      </c>
      <c r="P592" s="2">
        <v>3800</v>
      </c>
      <c r="Q592" t="s">
        <v>123</v>
      </c>
      <c r="R592" t="s">
        <v>33</v>
      </c>
      <c r="S592" t="s">
        <v>57</v>
      </c>
      <c r="T592" s="4">
        <v>4</v>
      </c>
      <c r="U592" s="11">
        <f t="shared" si="9"/>
        <v>7196</v>
      </c>
      <c r="V592" s="11">
        <f>tbl_EcommerceSales[[#This Row],[Gross_Sales]]*tbl_EcommerceSales[[#This Row],[Discount]]</f>
        <v>719.6</v>
      </c>
      <c r="W592" s="11">
        <f>tbl_EcommerceSales[[#This Row],[Gross_Sales]]-tbl_EcommerceSales[[#This Row],[Discount_Amount]]</f>
        <v>6476.4</v>
      </c>
      <c r="X592" s="11">
        <f>tbl_EcommerceSales[[#This Row],[Quantity]] * _xlfn.XLOOKUP(tbl_EcommerceSales[[#This Row],[Product_ID]], Product_Master!A:A, Product_Master!F:F)</f>
        <v>3800</v>
      </c>
      <c r="Y592" s="11">
        <f>tbl_EcommerceSales[[#This Row],[Net_Revenue]]-tbl_EcommerceSales[[#This Row],[Total_Cost]]</f>
        <v>2676.3999999999996</v>
      </c>
      <c r="Z592" s="9">
        <f>IFERROR(#REF!/tbl_EcommerceSales[[#This Row],[Total_Cost]], 0)</f>
        <v>0</v>
      </c>
      <c r="AA592" t="str">
        <f>TEXT(tbl_EcommerceSales[[#This Row],[Order_Date]],"mmm")</f>
        <v>Mar</v>
      </c>
      <c r="AB592">
        <f>YEAR(tbl_EcommerceSales[[#This Row],[Order_Date]])</f>
        <v>2025</v>
      </c>
      <c r="AC592" t="str">
        <f>IF(tbl_EcommerceSales[[#This Row],[Age]]&lt;18,"Under 18",IF(tbl_EcommerceSales[[#This Row],[Age]]&lt;=25,"18-25",IF(tbl_EcommerceSales[[#This Row],[Age]]&lt;=35,"26-35",IF(tbl_EcommerceSales[[#This Row],[Age]]&lt;=45,"36-45",IF(tbl_EcommerceSales[[#This Row],[Age]]&lt;=55,"46-55","56+")))))</f>
        <v>26-35</v>
      </c>
    </row>
    <row r="593" spans="1:29" x14ac:dyDescent="0.35">
      <c r="A593" t="s">
        <v>1296</v>
      </c>
      <c r="B593" s="7">
        <v>45725</v>
      </c>
      <c r="C593" t="s">
        <v>1297</v>
      </c>
      <c r="D593" t="s">
        <v>195</v>
      </c>
      <c r="E593" t="s">
        <v>25</v>
      </c>
      <c r="F593">
        <v>33</v>
      </c>
      <c r="G593" t="s">
        <v>38</v>
      </c>
      <c r="H593" t="s">
        <v>39</v>
      </c>
      <c r="I593" t="s">
        <v>290</v>
      </c>
      <c r="J593" t="s">
        <v>291</v>
      </c>
      <c r="K593" t="s">
        <v>30</v>
      </c>
      <c r="L593" t="s">
        <v>31</v>
      </c>
      <c r="M593">
        <v>2</v>
      </c>
      <c r="N593" s="2">
        <v>3499</v>
      </c>
      <c r="O593" s="3">
        <v>0.1</v>
      </c>
      <c r="P593" s="2">
        <v>4500</v>
      </c>
      <c r="Q593" t="s">
        <v>123</v>
      </c>
      <c r="R593" t="s">
        <v>33</v>
      </c>
      <c r="S593" t="s">
        <v>57</v>
      </c>
      <c r="T593" s="4">
        <v>4</v>
      </c>
      <c r="U593" s="11">
        <f t="shared" si="9"/>
        <v>6998</v>
      </c>
      <c r="V593" s="11">
        <f>tbl_EcommerceSales[[#This Row],[Gross_Sales]]*tbl_EcommerceSales[[#This Row],[Discount]]</f>
        <v>699.80000000000007</v>
      </c>
      <c r="W593" s="11">
        <f>tbl_EcommerceSales[[#This Row],[Gross_Sales]]-tbl_EcommerceSales[[#This Row],[Discount_Amount]]</f>
        <v>6298.2</v>
      </c>
      <c r="X593" s="11">
        <f>tbl_EcommerceSales[[#This Row],[Quantity]] * _xlfn.XLOOKUP(tbl_EcommerceSales[[#This Row],[Product_ID]], Product_Master!A:A, Product_Master!F:F)</f>
        <v>4500</v>
      </c>
      <c r="Y593" s="11">
        <f>tbl_EcommerceSales[[#This Row],[Net_Revenue]]-tbl_EcommerceSales[[#This Row],[Total_Cost]]</f>
        <v>1798.1999999999998</v>
      </c>
      <c r="Z593" s="9">
        <f>IFERROR(#REF!/tbl_EcommerceSales[[#This Row],[Total_Cost]], 0)</f>
        <v>0</v>
      </c>
      <c r="AA593" t="str">
        <f>TEXT(tbl_EcommerceSales[[#This Row],[Order_Date]],"mmm")</f>
        <v>Mar</v>
      </c>
      <c r="AB593">
        <f>YEAR(tbl_EcommerceSales[[#This Row],[Order_Date]])</f>
        <v>2025</v>
      </c>
      <c r="AC593" t="str">
        <f>IF(tbl_EcommerceSales[[#This Row],[Age]]&lt;18,"Under 18",IF(tbl_EcommerceSales[[#This Row],[Age]]&lt;=25,"18-25",IF(tbl_EcommerceSales[[#This Row],[Age]]&lt;=35,"26-35",IF(tbl_EcommerceSales[[#This Row],[Age]]&lt;=45,"36-45",IF(tbl_EcommerceSales[[#This Row],[Age]]&lt;=55,"46-55","56+")))))</f>
        <v>26-35</v>
      </c>
    </row>
    <row r="594" spans="1:29" x14ac:dyDescent="0.35">
      <c r="A594" t="s">
        <v>1298</v>
      </c>
      <c r="B594" s="7">
        <v>45726</v>
      </c>
      <c r="C594" t="s">
        <v>1299</v>
      </c>
      <c r="D594" t="s">
        <v>139</v>
      </c>
      <c r="E594" t="s">
        <v>48</v>
      </c>
      <c r="F594">
        <v>25</v>
      </c>
      <c r="G594" t="s">
        <v>171</v>
      </c>
      <c r="H594" t="s">
        <v>39</v>
      </c>
      <c r="I594" t="s">
        <v>126</v>
      </c>
      <c r="J594" t="s">
        <v>127</v>
      </c>
      <c r="K594" t="s">
        <v>82</v>
      </c>
      <c r="L594" t="s">
        <v>83</v>
      </c>
      <c r="M594">
        <v>2</v>
      </c>
      <c r="N594" s="2">
        <v>1899</v>
      </c>
      <c r="O594" s="3">
        <v>0.15</v>
      </c>
      <c r="P594" s="2">
        <v>2240</v>
      </c>
      <c r="Q594" t="s">
        <v>32</v>
      </c>
      <c r="R594" t="s">
        <v>33</v>
      </c>
      <c r="S594" t="s">
        <v>34</v>
      </c>
      <c r="T594" s="4">
        <v>5</v>
      </c>
      <c r="U594" s="11">
        <f t="shared" si="9"/>
        <v>3798</v>
      </c>
      <c r="V594" s="11">
        <f>tbl_EcommerceSales[[#This Row],[Gross_Sales]]*tbl_EcommerceSales[[#This Row],[Discount]]</f>
        <v>569.69999999999993</v>
      </c>
      <c r="W594" s="11">
        <f>tbl_EcommerceSales[[#This Row],[Gross_Sales]]-tbl_EcommerceSales[[#This Row],[Discount_Amount]]</f>
        <v>3228.3</v>
      </c>
      <c r="X594" s="11">
        <f>tbl_EcommerceSales[[#This Row],[Quantity]] * _xlfn.XLOOKUP(tbl_EcommerceSales[[#This Row],[Product_ID]], Product_Master!A:A, Product_Master!F:F)</f>
        <v>2240</v>
      </c>
      <c r="Y594" s="11">
        <f>tbl_EcommerceSales[[#This Row],[Net_Revenue]]-tbl_EcommerceSales[[#This Row],[Total_Cost]]</f>
        <v>988.30000000000018</v>
      </c>
      <c r="Z594" s="9">
        <f>IFERROR(#REF!/tbl_EcommerceSales[[#This Row],[Total_Cost]], 0)</f>
        <v>0</v>
      </c>
      <c r="AA594" t="str">
        <f>TEXT(tbl_EcommerceSales[[#This Row],[Order_Date]],"mmm")</f>
        <v>Mar</v>
      </c>
      <c r="AB594">
        <f>YEAR(tbl_EcommerceSales[[#This Row],[Order_Date]])</f>
        <v>2025</v>
      </c>
      <c r="AC594" t="str">
        <f>IF(tbl_EcommerceSales[[#This Row],[Age]]&lt;18,"Under 18",IF(tbl_EcommerceSales[[#This Row],[Age]]&lt;=25,"18-25",IF(tbl_EcommerceSales[[#This Row],[Age]]&lt;=35,"26-35",IF(tbl_EcommerceSales[[#This Row],[Age]]&lt;=45,"36-45",IF(tbl_EcommerceSales[[#This Row],[Age]]&lt;=55,"46-55","56+")))))</f>
        <v>18-25</v>
      </c>
    </row>
    <row r="595" spans="1:29" x14ac:dyDescent="0.35">
      <c r="A595" t="s">
        <v>1300</v>
      </c>
      <c r="B595" s="7">
        <v>45726</v>
      </c>
      <c r="C595" t="s">
        <v>1301</v>
      </c>
      <c r="D595" t="s">
        <v>86</v>
      </c>
      <c r="E595" t="s">
        <v>25</v>
      </c>
      <c r="F595">
        <v>32</v>
      </c>
      <c r="G595" t="s">
        <v>99</v>
      </c>
      <c r="H595" t="s">
        <v>88</v>
      </c>
      <c r="I595" t="s">
        <v>160</v>
      </c>
      <c r="J595" t="s">
        <v>161</v>
      </c>
      <c r="K595" t="s">
        <v>91</v>
      </c>
      <c r="L595" t="s">
        <v>133</v>
      </c>
      <c r="M595">
        <v>2</v>
      </c>
      <c r="N595" s="2">
        <v>1099</v>
      </c>
      <c r="O595" s="3">
        <v>0.15</v>
      </c>
      <c r="P595" s="2">
        <v>1040</v>
      </c>
      <c r="Q595" t="s">
        <v>123</v>
      </c>
      <c r="R595" t="s">
        <v>33</v>
      </c>
      <c r="S595" t="s">
        <v>34</v>
      </c>
      <c r="T595" s="4">
        <v>5</v>
      </c>
      <c r="U595" s="11">
        <f t="shared" si="9"/>
        <v>2198</v>
      </c>
      <c r="V595" s="11">
        <f>tbl_EcommerceSales[[#This Row],[Gross_Sales]]*tbl_EcommerceSales[[#This Row],[Discount]]</f>
        <v>329.7</v>
      </c>
      <c r="W595" s="11">
        <f>tbl_EcommerceSales[[#This Row],[Gross_Sales]]-tbl_EcommerceSales[[#This Row],[Discount_Amount]]</f>
        <v>1868.3</v>
      </c>
      <c r="X595" s="11">
        <f>tbl_EcommerceSales[[#This Row],[Quantity]] * _xlfn.XLOOKUP(tbl_EcommerceSales[[#This Row],[Product_ID]], Product_Master!A:A, Product_Master!F:F)</f>
        <v>1040</v>
      </c>
      <c r="Y595" s="11">
        <f>tbl_EcommerceSales[[#This Row],[Net_Revenue]]-tbl_EcommerceSales[[#This Row],[Total_Cost]]</f>
        <v>828.3</v>
      </c>
      <c r="Z595" s="9">
        <f>IFERROR(#REF!/tbl_EcommerceSales[[#This Row],[Total_Cost]], 0)</f>
        <v>0</v>
      </c>
      <c r="AA595" t="str">
        <f>TEXT(tbl_EcommerceSales[[#This Row],[Order_Date]],"mmm")</f>
        <v>Mar</v>
      </c>
      <c r="AB595">
        <f>YEAR(tbl_EcommerceSales[[#This Row],[Order_Date]])</f>
        <v>2025</v>
      </c>
      <c r="AC595" t="str">
        <f>IF(tbl_EcommerceSales[[#This Row],[Age]]&lt;18,"Under 18",IF(tbl_EcommerceSales[[#This Row],[Age]]&lt;=25,"18-25",IF(tbl_EcommerceSales[[#This Row],[Age]]&lt;=35,"26-35",IF(tbl_EcommerceSales[[#This Row],[Age]]&lt;=45,"36-45",IF(tbl_EcommerceSales[[#This Row],[Age]]&lt;=55,"46-55","56+")))))</f>
        <v>26-35</v>
      </c>
    </row>
    <row r="596" spans="1:29" x14ac:dyDescent="0.35">
      <c r="A596" t="s">
        <v>1302</v>
      </c>
      <c r="B596" s="7">
        <v>45726</v>
      </c>
      <c r="C596" t="s">
        <v>1303</v>
      </c>
      <c r="D596" t="s">
        <v>60</v>
      </c>
      <c r="E596" t="s">
        <v>48</v>
      </c>
      <c r="F596">
        <v>18</v>
      </c>
      <c r="G596" t="s">
        <v>71</v>
      </c>
      <c r="H596" t="s">
        <v>72</v>
      </c>
      <c r="I596" t="s">
        <v>62</v>
      </c>
      <c r="J596" t="s">
        <v>63</v>
      </c>
      <c r="K596" t="s">
        <v>42</v>
      </c>
      <c r="L596" t="s">
        <v>43</v>
      </c>
      <c r="M596">
        <v>1</v>
      </c>
      <c r="N596" s="2">
        <v>499</v>
      </c>
      <c r="O596" s="3">
        <v>0.15</v>
      </c>
      <c r="P596" s="2">
        <v>220</v>
      </c>
      <c r="Q596" t="s">
        <v>123</v>
      </c>
      <c r="R596" t="s">
        <v>33</v>
      </c>
      <c r="S596" t="s">
        <v>34</v>
      </c>
      <c r="T596" s="4">
        <v>5</v>
      </c>
      <c r="U596" s="11">
        <f t="shared" si="9"/>
        <v>499</v>
      </c>
      <c r="V596" s="11">
        <f>tbl_EcommerceSales[[#This Row],[Gross_Sales]]*tbl_EcommerceSales[[#This Row],[Discount]]</f>
        <v>74.849999999999994</v>
      </c>
      <c r="W596" s="11">
        <f>tbl_EcommerceSales[[#This Row],[Gross_Sales]]-tbl_EcommerceSales[[#This Row],[Discount_Amount]]</f>
        <v>424.15</v>
      </c>
      <c r="X596" s="11">
        <f>tbl_EcommerceSales[[#This Row],[Quantity]] * _xlfn.XLOOKUP(tbl_EcommerceSales[[#This Row],[Product_ID]], Product_Master!A:A, Product_Master!F:F)</f>
        <v>220</v>
      </c>
      <c r="Y596" s="11">
        <f>tbl_EcommerceSales[[#This Row],[Net_Revenue]]-tbl_EcommerceSales[[#This Row],[Total_Cost]]</f>
        <v>204.14999999999998</v>
      </c>
      <c r="Z596" s="9">
        <f>IFERROR(#REF!/tbl_EcommerceSales[[#This Row],[Total_Cost]], 0)</f>
        <v>0</v>
      </c>
      <c r="AA596" t="str">
        <f>TEXT(tbl_EcommerceSales[[#This Row],[Order_Date]],"mmm")</f>
        <v>Mar</v>
      </c>
      <c r="AB596">
        <f>YEAR(tbl_EcommerceSales[[#This Row],[Order_Date]])</f>
        <v>2025</v>
      </c>
      <c r="AC596" t="str">
        <f>IF(tbl_EcommerceSales[[#This Row],[Age]]&lt;18,"Under 18",IF(tbl_EcommerceSales[[#This Row],[Age]]&lt;=25,"18-25",IF(tbl_EcommerceSales[[#This Row],[Age]]&lt;=35,"26-35",IF(tbl_EcommerceSales[[#This Row],[Age]]&lt;=45,"36-45",IF(tbl_EcommerceSales[[#This Row],[Age]]&lt;=55,"46-55","56+")))))</f>
        <v>18-25</v>
      </c>
    </row>
    <row r="597" spans="1:29" x14ac:dyDescent="0.35">
      <c r="A597" t="s">
        <v>1304</v>
      </c>
      <c r="B597" s="7">
        <v>45726</v>
      </c>
      <c r="C597" t="s">
        <v>1305</v>
      </c>
      <c r="D597" t="s">
        <v>216</v>
      </c>
      <c r="E597" t="s">
        <v>25</v>
      </c>
      <c r="F597">
        <v>20</v>
      </c>
      <c r="G597" t="s">
        <v>171</v>
      </c>
      <c r="H597" t="s">
        <v>39</v>
      </c>
      <c r="I597" t="s">
        <v>62</v>
      </c>
      <c r="J597" t="s">
        <v>63</v>
      </c>
      <c r="K597" t="s">
        <v>42</v>
      </c>
      <c r="L597" t="s">
        <v>43</v>
      </c>
      <c r="M597">
        <v>1</v>
      </c>
      <c r="N597" s="2">
        <v>499</v>
      </c>
      <c r="O597" s="3">
        <v>0.1</v>
      </c>
      <c r="P597" s="2">
        <v>220</v>
      </c>
      <c r="Q597" t="s">
        <v>32</v>
      </c>
      <c r="R597" t="s">
        <v>33</v>
      </c>
      <c r="S597" t="s">
        <v>57</v>
      </c>
      <c r="T597" s="4">
        <v>3</v>
      </c>
      <c r="U597" s="11">
        <f t="shared" si="9"/>
        <v>499</v>
      </c>
      <c r="V597" s="11">
        <f>tbl_EcommerceSales[[#This Row],[Gross_Sales]]*tbl_EcommerceSales[[#This Row],[Discount]]</f>
        <v>49.900000000000006</v>
      </c>
      <c r="W597" s="11">
        <f>tbl_EcommerceSales[[#This Row],[Gross_Sales]]-tbl_EcommerceSales[[#This Row],[Discount_Amount]]</f>
        <v>449.1</v>
      </c>
      <c r="X597" s="11">
        <f>tbl_EcommerceSales[[#This Row],[Quantity]] * _xlfn.XLOOKUP(tbl_EcommerceSales[[#This Row],[Product_ID]], Product_Master!A:A, Product_Master!F:F)</f>
        <v>220</v>
      </c>
      <c r="Y597" s="11">
        <f>tbl_EcommerceSales[[#This Row],[Net_Revenue]]-tbl_EcommerceSales[[#This Row],[Total_Cost]]</f>
        <v>229.10000000000002</v>
      </c>
      <c r="Z597" s="9">
        <f>IFERROR(#REF!/tbl_EcommerceSales[[#This Row],[Total_Cost]], 0)</f>
        <v>0</v>
      </c>
      <c r="AA597" t="str">
        <f>TEXT(tbl_EcommerceSales[[#This Row],[Order_Date]],"mmm")</f>
        <v>Mar</v>
      </c>
      <c r="AB597">
        <f>YEAR(tbl_EcommerceSales[[#This Row],[Order_Date]])</f>
        <v>2025</v>
      </c>
      <c r="AC597" t="str">
        <f>IF(tbl_EcommerceSales[[#This Row],[Age]]&lt;18,"Under 18",IF(tbl_EcommerceSales[[#This Row],[Age]]&lt;=25,"18-25",IF(tbl_EcommerceSales[[#This Row],[Age]]&lt;=35,"26-35",IF(tbl_EcommerceSales[[#This Row],[Age]]&lt;=45,"36-45",IF(tbl_EcommerceSales[[#This Row],[Age]]&lt;=55,"46-55","56+")))))</f>
        <v>18-25</v>
      </c>
    </row>
    <row r="598" spans="1:29" x14ac:dyDescent="0.35">
      <c r="A598" t="s">
        <v>1306</v>
      </c>
      <c r="B598" s="7">
        <v>45726</v>
      </c>
      <c r="C598" t="s">
        <v>1307</v>
      </c>
      <c r="D598" t="s">
        <v>37</v>
      </c>
      <c r="E598" t="s">
        <v>48</v>
      </c>
      <c r="F598">
        <v>37</v>
      </c>
      <c r="G598" t="s">
        <v>71</v>
      </c>
      <c r="H598" t="s">
        <v>72</v>
      </c>
      <c r="I598" t="s">
        <v>53</v>
      </c>
      <c r="J598" t="s">
        <v>54</v>
      </c>
      <c r="K598" t="s">
        <v>55</v>
      </c>
      <c r="L598" t="s">
        <v>56</v>
      </c>
      <c r="M598">
        <v>5</v>
      </c>
      <c r="N598" s="2">
        <v>799</v>
      </c>
      <c r="O598" s="3">
        <v>0.05</v>
      </c>
      <c r="P598" s="2">
        <v>1950</v>
      </c>
      <c r="Q598" t="s">
        <v>32</v>
      </c>
      <c r="R598" t="s">
        <v>33</v>
      </c>
      <c r="S598" t="s">
        <v>57</v>
      </c>
      <c r="T598" s="4">
        <v>3</v>
      </c>
      <c r="U598" s="11">
        <f t="shared" si="9"/>
        <v>3995</v>
      </c>
      <c r="V598" s="11">
        <f>tbl_EcommerceSales[[#This Row],[Gross_Sales]]*tbl_EcommerceSales[[#This Row],[Discount]]</f>
        <v>199.75</v>
      </c>
      <c r="W598" s="11">
        <f>tbl_EcommerceSales[[#This Row],[Gross_Sales]]-tbl_EcommerceSales[[#This Row],[Discount_Amount]]</f>
        <v>3795.25</v>
      </c>
      <c r="X598" s="11">
        <f>tbl_EcommerceSales[[#This Row],[Quantity]] * _xlfn.XLOOKUP(tbl_EcommerceSales[[#This Row],[Product_ID]], Product_Master!A:A, Product_Master!F:F)</f>
        <v>1950</v>
      </c>
      <c r="Y598" s="11">
        <f>tbl_EcommerceSales[[#This Row],[Net_Revenue]]-tbl_EcommerceSales[[#This Row],[Total_Cost]]</f>
        <v>1845.25</v>
      </c>
      <c r="Z598" s="9">
        <f>IFERROR(#REF!/tbl_EcommerceSales[[#This Row],[Total_Cost]], 0)</f>
        <v>0</v>
      </c>
      <c r="AA598" t="str">
        <f>TEXT(tbl_EcommerceSales[[#This Row],[Order_Date]],"mmm")</f>
        <v>Mar</v>
      </c>
      <c r="AB598">
        <f>YEAR(tbl_EcommerceSales[[#This Row],[Order_Date]])</f>
        <v>2025</v>
      </c>
      <c r="AC598" t="str">
        <f>IF(tbl_EcommerceSales[[#This Row],[Age]]&lt;18,"Under 18",IF(tbl_EcommerceSales[[#This Row],[Age]]&lt;=25,"18-25",IF(tbl_EcommerceSales[[#This Row],[Age]]&lt;=35,"26-35",IF(tbl_EcommerceSales[[#This Row],[Age]]&lt;=45,"36-45",IF(tbl_EcommerceSales[[#This Row],[Age]]&lt;=55,"46-55","56+")))))</f>
        <v>36-45</v>
      </c>
    </row>
    <row r="599" spans="1:29" x14ac:dyDescent="0.35">
      <c r="A599" t="s">
        <v>1308</v>
      </c>
      <c r="B599" s="7">
        <v>45726</v>
      </c>
      <c r="C599" t="s">
        <v>1309</v>
      </c>
      <c r="D599" t="s">
        <v>251</v>
      </c>
      <c r="E599" t="s">
        <v>48</v>
      </c>
      <c r="F599">
        <v>33</v>
      </c>
      <c r="G599" t="s">
        <v>26</v>
      </c>
      <c r="H599" t="s">
        <v>27</v>
      </c>
      <c r="I599" t="s">
        <v>160</v>
      </c>
      <c r="J599" t="s">
        <v>161</v>
      </c>
      <c r="K599" t="s">
        <v>91</v>
      </c>
      <c r="L599" t="s">
        <v>133</v>
      </c>
      <c r="M599">
        <v>3</v>
      </c>
      <c r="N599" s="2">
        <v>1099</v>
      </c>
      <c r="O599" s="3">
        <v>0.05</v>
      </c>
      <c r="P599" s="2">
        <v>1560</v>
      </c>
      <c r="Q599" t="s">
        <v>32</v>
      </c>
      <c r="R599" t="s">
        <v>33</v>
      </c>
      <c r="S599" t="s">
        <v>57</v>
      </c>
      <c r="T599" s="4">
        <v>5</v>
      </c>
      <c r="U599" s="11">
        <f t="shared" si="9"/>
        <v>3297</v>
      </c>
      <c r="V599" s="11">
        <f>tbl_EcommerceSales[[#This Row],[Gross_Sales]]*tbl_EcommerceSales[[#This Row],[Discount]]</f>
        <v>164.85000000000002</v>
      </c>
      <c r="W599" s="11">
        <f>tbl_EcommerceSales[[#This Row],[Gross_Sales]]-tbl_EcommerceSales[[#This Row],[Discount_Amount]]</f>
        <v>3132.15</v>
      </c>
      <c r="X599" s="11">
        <f>tbl_EcommerceSales[[#This Row],[Quantity]] * _xlfn.XLOOKUP(tbl_EcommerceSales[[#This Row],[Product_ID]], Product_Master!A:A, Product_Master!F:F)</f>
        <v>1560</v>
      </c>
      <c r="Y599" s="11">
        <f>tbl_EcommerceSales[[#This Row],[Net_Revenue]]-tbl_EcommerceSales[[#This Row],[Total_Cost]]</f>
        <v>1572.15</v>
      </c>
      <c r="Z599" s="9">
        <f>IFERROR(#REF!/tbl_EcommerceSales[[#This Row],[Total_Cost]], 0)</f>
        <v>0</v>
      </c>
      <c r="AA599" t="str">
        <f>TEXT(tbl_EcommerceSales[[#This Row],[Order_Date]],"mmm")</f>
        <v>Mar</v>
      </c>
      <c r="AB599">
        <f>YEAR(tbl_EcommerceSales[[#This Row],[Order_Date]])</f>
        <v>2025</v>
      </c>
      <c r="AC599" t="str">
        <f>IF(tbl_EcommerceSales[[#This Row],[Age]]&lt;18,"Under 18",IF(tbl_EcommerceSales[[#This Row],[Age]]&lt;=25,"18-25",IF(tbl_EcommerceSales[[#This Row],[Age]]&lt;=35,"26-35",IF(tbl_EcommerceSales[[#This Row],[Age]]&lt;=45,"36-45",IF(tbl_EcommerceSales[[#This Row],[Age]]&lt;=55,"46-55","56+")))))</f>
        <v>26-35</v>
      </c>
    </row>
    <row r="600" spans="1:29" x14ac:dyDescent="0.35">
      <c r="A600" t="s">
        <v>1310</v>
      </c>
      <c r="B600" s="7">
        <v>45726</v>
      </c>
      <c r="C600" t="s">
        <v>1311</v>
      </c>
      <c r="D600" t="s">
        <v>47</v>
      </c>
      <c r="E600" t="s">
        <v>25</v>
      </c>
      <c r="F600">
        <v>24</v>
      </c>
      <c r="G600" t="s">
        <v>107</v>
      </c>
      <c r="H600" t="s">
        <v>39</v>
      </c>
      <c r="I600" t="s">
        <v>212</v>
      </c>
      <c r="J600" t="s">
        <v>213</v>
      </c>
      <c r="K600" t="s">
        <v>177</v>
      </c>
      <c r="L600" t="s">
        <v>178</v>
      </c>
      <c r="M600">
        <v>1</v>
      </c>
      <c r="N600" s="2">
        <v>2499</v>
      </c>
      <c r="O600" s="3">
        <v>0.05</v>
      </c>
      <c r="P600" s="2">
        <v>1450</v>
      </c>
      <c r="Q600" t="s">
        <v>123</v>
      </c>
      <c r="R600" t="s">
        <v>33</v>
      </c>
      <c r="S600" t="s">
        <v>57</v>
      </c>
      <c r="T600" s="4">
        <v>4</v>
      </c>
      <c r="U600" s="11">
        <f t="shared" si="9"/>
        <v>2499</v>
      </c>
      <c r="V600" s="11">
        <f>tbl_EcommerceSales[[#This Row],[Gross_Sales]]*tbl_EcommerceSales[[#This Row],[Discount]]</f>
        <v>124.95</v>
      </c>
      <c r="W600" s="11">
        <f>tbl_EcommerceSales[[#This Row],[Gross_Sales]]-tbl_EcommerceSales[[#This Row],[Discount_Amount]]</f>
        <v>2374.0500000000002</v>
      </c>
      <c r="X600" s="11">
        <f>tbl_EcommerceSales[[#This Row],[Quantity]] * _xlfn.XLOOKUP(tbl_EcommerceSales[[#This Row],[Product_ID]], Product_Master!A:A, Product_Master!F:F)</f>
        <v>1450</v>
      </c>
      <c r="Y600" s="11">
        <f>tbl_EcommerceSales[[#This Row],[Net_Revenue]]-tbl_EcommerceSales[[#This Row],[Total_Cost]]</f>
        <v>924.05000000000018</v>
      </c>
      <c r="Z600" s="9">
        <f>IFERROR(#REF!/tbl_EcommerceSales[[#This Row],[Total_Cost]], 0)</f>
        <v>0</v>
      </c>
      <c r="AA600" t="str">
        <f>TEXT(tbl_EcommerceSales[[#This Row],[Order_Date]],"mmm")</f>
        <v>Mar</v>
      </c>
      <c r="AB600">
        <f>YEAR(tbl_EcommerceSales[[#This Row],[Order_Date]])</f>
        <v>2025</v>
      </c>
      <c r="AC600" t="str">
        <f>IF(tbl_EcommerceSales[[#This Row],[Age]]&lt;18,"Under 18",IF(tbl_EcommerceSales[[#This Row],[Age]]&lt;=25,"18-25",IF(tbl_EcommerceSales[[#This Row],[Age]]&lt;=35,"26-35",IF(tbl_EcommerceSales[[#This Row],[Age]]&lt;=45,"36-45",IF(tbl_EcommerceSales[[#This Row],[Age]]&lt;=55,"46-55","56+")))))</f>
        <v>18-25</v>
      </c>
    </row>
    <row r="601" spans="1:29" x14ac:dyDescent="0.35">
      <c r="A601" t="s">
        <v>1312</v>
      </c>
      <c r="B601" s="7">
        <v>45726</v>
      </c>
      <c r="C601" t="s">
        <v>250</v>
      </c>
      <c r="D601" t="s">
        <v>251</v>
      </c>
      <c r="E601" t="s">
        <v>48</v>
      </c>
      <c r="F601">
        <v>36</v>
      </c>
      <c r="G601" t="s">
        <v>52</v>
      </c>
      <c r="H601" t="s">
        <v>27</v>
      </c>
      <c r="I601" t="s">
        <v>67</v>
      </c>
      <c r="J601" t="s">
        <v>68</v>
      </c>
      <c r="K601" t="s">
        <v>42</v>
      </c>
      <c r="L601" t="s">
        <v>43</v>
      </c>
      <c r="M601">
        <v>4</v>
      </c>
      <c r="N601" s="2">
        <v>799</v>
      </c>
      <c r="O601" s="3">
        <v>0.2</v>
      </c>
      <c r="P601" s="2">
        <v>1440</v>
      </c>
      <c r="Q601" t="s">
        <v>32</v>
      </c>
      <c r="R601" t="s">
        <v>162</v>
      </c>
      <c r="S601" t="s">
        <v>57</v>
      </c>
      <c r="T601" s="4"/>
      <c r="U601" s="11">
        <f t="shared" si="9"/>
        <v>3196</v>
      </c>
      <c r="V601" s="11">
        <f>tbl_EcommerceSales[[#This Row],[Gross_Sales]]*tbl_EcommerceSales[[#This Row],[Discount]]</f>
        <v>639.20000000000005</v>
      </c>
      <c r="W601" s="11">
        <f>tbl_EcommerceSales[[#This Row],[Gross_Sales]]-tbl_EcommerceSales[[#This Row],[Discount_Amount]]</f>
        <v>2556.8000000000002</v>
      </c>
      <c r="X601" s="11">
        <f>tbl_EcommerceSales[[#This Row],[Quantity]] * _xlfn.XLOOKUP(tbl_EcommerceSales[[#This Row],[Product_ID]], Product_Master!A:A, Product_Master!F:F)</f>
        <v>1440</v>
      </c>
      <c r="Y601" s="11">
        <f>tbl_EcommerceSales[[#This Row],[Net_Revenue]]-tbl_EcommerceSales[[#This Row],[Total_Cost]]</f>
        <v>1116.8000000000002</v>
      </c>
      <c r="Z601" s="9">
        <f>IFERROR(#REF!/tbl_EcommerceSales[[#This Row],[Total_Cost]], 0)</f>
        <v>0</v>
      </c>
      <c r="AA601" t="str">
        <f>TEXT(tbl_EcommerceSales[[#This Row],[Order_Date]],"mmm")</f>
        <v>Mar</v>
      </c>
      <c r="AB601">
        <f>YEAR(tbl_EcommerceSales[[#This Row],[Order_Date]])</f>
        <v>2025</v>
      </c>
      <c r="AC601" t="str">
        <f>IF(tbl_EcommerceSales[[#This Row],[Age]]&lt;18,"Under 18",IF(tbl_EcommerceSales[[#This Row],[Age]]&lt;=25,"18-25",IF(tbl_EcommerceSales[[#This Row],[Age]]&lt;=35,"26-35",IF(tbl_EcommerceSales[[#This Row],[Age]]&lt;=45,"36-45",IF(tbl_EcommerceSales[[#This Row],[Age]]&lt;=55,"46-55","56+")))))</f>
        <v>36-45</v>
      </c>
    </row>
    <row r="602" spans="1:29" x14ac:dyDescent="0.35">
      <c r="A602" t="s">
        <v>1313</v>
      </c>
      <c r="B602" s="7">
        <v>45726</v>
      </c>
      <c r="C602" t="s">
        <v>1314</v>
      </c>
      <c r="D602" t="s">
        <v>170</v>
      </c>
      <c r="E602" t="s">
        <v>48</v>
      </c>
      <c r="F602">
        <v>41</v>
      </c>
      <c r="G602" t="s">
        <v>192</v>
      </c>
      <c r="H602" t="s">
        <v>27</v>
      </c>
      <c r="I602" t="s">
        <v>40</v>
      </c>
      <c r="J602" t="s">
        <v>41</v>
      </c>
      <c r="K602" t="s">
        <v>42</v>
      </c>
      <c r="L602" t="s">
        <v>43</v>
      </c>
      <c r="M602">
        <v>1</v>
      </c>
      <c r="N602" s="2">
        <v>699</v>
      </c>
      <c r="O602" s="3">
        <v>0.15</v>
      </c>
      <c r="P602" s="2">
        <v>310</v>
      </c>
      <c r="Q602" t="s">
        <v>123</v>
      </c>
      <c r="R602" t="s">
        <v>33</v>
      </c>
      <c r="S602" t="s">
        <v>34</v>
      </c>
      <c r="T602" s="4">
        <v>5</v>
      </c>
      <c r="U602" s="11">
        <f t="shared" si="9"/>
        <v>699</v>
      </c>
      <c r="V602" s="11">
        <f>tbl_EcommerceSales[[#This Row],[Gross_Sales]]*tbl_EcommerceSales[[#This Row],[Discount]]</f>
        <v>104.85</v>
      </c>
      <c r="W602" s="11">
        <f>tbl_EcommerceSales[[#This Row],[Gross_Sales]]-tbl_EcommerceSales[[#This Row],[Discount_Amount]]</f>
        <v>594.15</v>
      </c>
      <c r="X602" s="11">
        <f>tbl_EcommerceSales[[#This Row],[Quantity]] * _xlfn.XLOOKUP(tbl_EcommerceSales[[#This Row],[Product_ID]], Product_Master!A:A, Product_Master!F:F)</f>
        <v>310</v>
      </c>
      <c r="Y602" s="11">
        <f>tbl_EcommerceSales[[#This Row],[Net_Revenue]]-tbl_EcommerceSales[[#This Row],[Total_Cost]]</f>
        <v>284.14999999999998</v>
      </c>
      <c r="Z602" s="9">
        <f>IFERROR(#REF!/tbl_EcommerceSales[[#This Row],[Total_Cost]], 0)</f>
        <v>0</v>
      </c>
      <c r="AA602" t="str">
        <f>TEXT(tbl_EcommerceSales[[#This Row],[Order_Date]],"mmm")</f>
        <v>Mar</v>
      </c>
      <c r="AB602">
        <f>YEAR(tbl_EcommerceSales[[#This Row],[Order_Date]])</f>
        <v>2025</v>
      </c>
      <c r="AC602" t="str">
        <f>IF(tbl_EcommerceSales[[#This Row],[Age]]&lt;18,"Under 18",IF(tbl_EcommerceSales[[#This Row],[Age]]&lt;=25,"18-25",IF(tbl_EcommerceSales[[#This Row],[Age]]&lt;=35,"26-35",IF(tbl_EcommerceSales[[#This Row],[Age]]&lt;=45,"36-45",IF(tbl_EcommerceSales[[#This Row],[Age]]&lt;=55,"46-55","56+")))))</f>
        <v>36-45</v>
      </c>
    </row>
    <row r="603" spans="1:29" x14ac:dyDescent="0.35">
      <c r="A603" t="s">
        <v>1315</v>
      </c>
      <c r="B603" s="7">
        <v>45726</v>
      </c>
      <c r="C603" t="s">
        <v>1316</v>
      </c>
      <c r="D603" t="s">
        <v>51</v>
      </c>
      <c r="E603" t="s">
        <v>48</v>
      </c>
      <c r="F603">
        <v>41</v>
      </c>
      <c r="G603" t="s">
        <v>171</v>
      </c>
      <c r="H603" t="s">
        <v>39</v>
      </c>
      <c r="I603" t="s">
        <v>80</v>
      </c>
      <c r="J603" t="s">
        <v>81</v>
      </c>
      <c r="K603" t="s">
        <v>82</v>
      </c>
      <c r="L603" t="s">
        <v>83</v>
      </c>
      <c r="M603">
        <v>5</v>
      </c>
      <c r="N603" s="2">
        <v>2499</v>
      </c>
      <c r="O603" s="3">
        <v>0.05</v>
      </c>
      <c r="P603" s="2">
        <v>7750</v>
      </c>
      <c r="Q603" t="s">
        <v>123</v>
      </c>
      <c r="R603" t="s">
        <v>33</v>
      </c>
      <c r="S603" t="s">
        <v>57</v>
      </c>
      <c r="T603" s="4">
        <v>4</v>
      </c>
      <c r="U603" s="11">
        <f t="shared" si="9"/>
        <v>12495</v>
      </c>
      <c r="V603" s="11">
        <f>tbl_EcommerceSales[[#This Row],[Gross_Sales]]*tbl_EcommerceSales[[#This Row],[Discount]]</f>
        <v>624.75</v>
      </c>
      <c r="W603" s="11">
        <f>tbl_EcommerceSales[[#This Row],[Gross_Sales]]-tbl_EcommerceSales[[#This Row],[Discount_Amount]]</f>
        <v>11870.25</v>
      </c>
      <c r="X603" s="11">
        <f>tbl_EcommerceSales[[#This Row],[Quantity]] * _xlfn.XLOOKUP(tbl_EcommerceSales[[#This Row],[Product_ID]], Product_Master!A:A, Product_Master!F:F)</f>
        <v>7750</v>
      </c>
      <c r="Y603" s="11">
        <f>tbl_EcommerceSales[[#This Row],[Net_Revenue]]-tbl_EcommerceSales[[#This Row],[Total_Cost]]</f>
        <v>4120.25</v>
      </c>
      <c r="Z603" s="9">
        <f>IFERROR(#REF!/tbl_EcommerceSales[[#This Row],[Total_Cost]], 0)</f>
        <v>0</v>
      </c>
      <c r="AA603" t="str">
        <f>TEXT(tbl_EcommerceSales[[#This Row],[Order_Date]],"mmm")</f>
        <v>Mar</v>
      </c>
      <c r="AB603">
        <f>YEAR(tbl_EcommerceSales[[#This Row],[Order_Date]])</f>
        <v>2025</v>
      </c>
      <c r="AC603" t="str">
        <f>IF(tbl_EcommerceSales[[#This Row],[Age]]&lt;18,"Under 18",IF(tbl_EcommerceSales[[#This Row],[Age]]&lt;=25,"18-25",IF(tbl_EcommerceSales[[#This Row],[Age]]&lt;=35,"26-35",IF(tbl_EcommerceSales[[#This Row],[Age]]&lt;=45,"36-45",IF(tbl_EcommerceSales[[#This Row],[Age]]&lt;=55,"46-55","56+")))))</f>
        <v>36-45</v>
      </c>
    </row>
    <row r="604" spans="1:29" x14ac:dyDescent="0.35">
      <c r="A604" t="s">
        <v>1317</v>
      </c>
      <c r="B604" s="7">
        <v>45726</v>
      </c>
      <c r="C604" t="s">
        <v>1318</v>
      </c>
      <c r="D604" t="s">
        <v>116</v>
      </c>
      <c r="E604" t="s">
        <v>25</v>
      </c>
      <c r="F604">
        <v>35</v>
      </c>
      <c r="G604" t="s">
        <v>71</v>
      </c>
      <c r="H604" t="s">
        <v>72</v>
      </c>
      <c r="I604" t="s">
        <v>80</v>
      </c>
      <c r="J604" t="s">
        <v>81</v>
      </c>
      <c r="K604" t="s">
        <v>82</v>
      </c>
      <c r="L604" t="s">
        <v>83</v>
      </c>
      <c r="M604">
        <v>1</v>
      </c>
      <c r="N604" s="2">
        <v>2499</v>
      </c>
      <c r="O604" s="3">
        <v>0</v>
      </c>
      <c r="P604" s="2">
        <v>1550</v>
      </c>
      <c r="Q604" t="s">
        <v>44</v>
      </c>
      <c r="R604" t="s">
        <v>93</v>
      </c>
      <c r="S604" t="s">
        <v>34</v>
      </c>
      <c r="T604" s="4">
        <v>4</v>
      </c>
      <c r="U604" s="11">
        <f t="shared" si="9"/>
        <v>2499</v>
      </c>
      <c r="V604" s="11">
        <f>tbl_EcommerceSales[[#This Row],[Gross_Sales]]*tbl_EcommerceSales[[#This Row],[Discount]]</f>
        <v>0</v>
      </c>
      <c r="W604" s="11">
        <f>tbl_EcommerceSales[[#This Row],[Gross_Sales]]-tbl_EcommerceSales[[#This Row],[Discount_Amount]]</f>
        <v>2499</v>
      </c>
      <c r="X604" s="11">
        <f>tbl_EcommerceSales[[#This Row],[Quantity]] * _xlfn.XLOOKUP(tbl_EcommerceSales[[#This Row],[Product_ID]], Product_Master!A:A, Product_Master!F:F)</f>
        <v>1550</v>
      </c>
      <c r="Y604" s="11">
        <f>tbl_EcommerceSales[[#This Row],[Net_Revenue]]-tbl_EcommerceSales[[#This Row],[Total_Cost]]</f>
        <v>949</v>
      </c>
      <c r="Z604" s="9">
        <f>IFERROR(#REF!/tbl_EcommerceSales[[#This Row],[Total_Cost]], 0)</f>
        <v>0</v>
      </c>
      <c r="AA604" t="str">
        <f>TEXT(tbl_EcommerceSales[[#This Row],[Order_Date]],"mmm")</f>
        <v>Mar</v>
      </c>
      <c r="AB604">
        <f>YEAR(tbl_EcommerceSales[[#This Row],[Order_Date]])</f>
        <v>2025</v>
      </c>
      <c r="AC604" t="str">
        <f>IF(tbl_EcommerceSales[[#This Row],[Age]]&lt;18,"Under 18",IF(tbl_EcommerceSales[[#This Row],[Age]]&lt;=25,"18-25",IF(tbl_EcommerceSales[[#This Row],[Age]]&lt;=35,"26-35",IF(tbl_EcommerceSales[[#This Row],[Age]]&lt;=45,"36-45",IF(tbl_EcommerceSales[[#This Row],[Age]]&lt;=55,"46-55","56+")))))</f>
        <v>26-35</v>
      </c>
    </row>
    <row r="605" spans="1:29" x14ac:dyDescent="0.35">
      <c r="A605" t="s">
        <v>1319</v>
      </c>
      <c r="B605" s="7">
        <v>45726</v>
      </c>
      <c r="C605" t="s">
        <v>660</v>
      </c>
      <c r="D605" t="s">
        <v>116</v>
      </c>
      <c r="E605" t="s">
        <v>25</v>
      </c>
      <c r="F605">
        <v>43</v>
      </c>
      <c r="G605" t="s">
        <v>103</v>
      </c>
      <c r="H605" t="s">
        <v>27</v>
      </c>
      <c r="I605" t="s">
        <v>67</v>
      </c>
      <c r="J605" t="s">
        <v>68</v>
      </c>
      <c r="K605" t="s">
        <v>42</v>
      </c>
      <c r="L605" t="s">
        <v>43</v>
      </c>
      <c r="M605">
        <v>1</v>
      </c>
      <c r="N605" s="2">
        <v>799</v>
      </c>
      <c r="O605" s="3">
        <v>0</v>
      </c>
      <c r="P605" s="2">
        <v>360</v>
      </c>
      <c r="Q605" t="s">
        <v>123</v>
      </c>
      <c r="R605" t="s">
        <v>33</v>
      </c>
      <c r="S605" t="s">
        <v>34</v>
      </c>
      <c r="T605" s="4">
        <v>3</v>
      </c>
      <c r="U605" s="11">
        <f t="shared" si="9"/>
        <v>799</v>
      </c>
      <c r="V605" s="11">
        <f>tbl_EcommerceSales[[#This Row],[Gross_Sales]]*tbl_EcommerceSales[[#This Row],[Discount]]</f>
        <v>0</v>
      </c>
      <c r="W605" s="11">
        <f>tbl_EcommerceSales[[#This Row],[Gross_Sales]]-tbl_EcommerceSales[[#This Row],[Discount_Amount]]</f>
        <v>799</v>
      </c>
      <c r="X605" s="11">
        <f>tbl_EcommerceSales[[#This Row],[Quantity]] * _xlfn.XLOOKUP(tbl_EcommerceSales[[#This Row],[Product_ID]], Product_Master!A:A, Product_Master!F:F)</f>
        <v>360</v>
      </c>
      <c r="Y605" s="11">
        <f>tbl_EcommerceSales[[#This Row],[Net_Revenue]]-tbl_EcommerceSales[[#This Row],[Total_Cost]]</f>
        <v>439</v>
      </c>
      <c r="Z605" s="9">
        <f>IFERROR(#REF!/tbl_EcommerceSales[[#This Row],[Total_Cost]], 0)</f>
        <v>0</v>
      </c>
      <c r="AA605" t="str">
        <f>TEXT(tbl_EcommerceSales[[#This Row],[Order_Date]],"mmm")</f>
        <v>Mar</v>
      </c>
      <c r="AB605">
        <f>YEAR(tbl_EcommerceSales[[#This Row],[Order_Date]])</f>
        <v>2025</v>
      </c>
      <c r="AC605" t="str">
        <f>IF(tbl_EcommerceSales[[#This Row],[Age]]&lt;18,"Under 18",IF(tbl_EcommerceSales[[#This Row],[Age]]&lt;=25,"18-25",IF(tbl_EcommerceSales[[#This Row],[Age]]&lt;=35,"26-35",IF(tbl_EcommerceSales[[#This Row],[Age]]&lt;=45,"36-45",IF(tbl_EcommerceSales[[#This Row],[Age]]&lt;=55,"46-55","56+")))))</f>
        <v>36-45</v>
      </c>
    </row>
    <row r="606" spans="1:29" x14ac:dyDescent="0.35">
      <c r="A606" t="s">
        <v>1320</v>
      </c>
      <c r="B606" s="7">
        <v>45726</v>
      </c>
      <c r="C606" t="s">
        <v>1321</v>
      </c>
      <c r="D606" t="s">
        <v>116</v>
      </c>
      <c r="E606" t="s">
        <v>48</v>
      </c>
      <c r="F606">
        <v>36</v>
      </c>
      <c r="G606" t="s">
        <v>289</v>
      </c>
      <c r="H606" t="s">
        <v>88</v>
      </c>
      <c r="I606" t="s">
        <v>89</v>
      </c>
      <c r="J606" t="s">
        <v>90</v>
      </c>
      <c r="K606" t="s">
        <v>91</v>
      </c>
      <c r="L606" t="s">
        <v>92</v>
      </c>
      <c r="M606">
        <v>2</v>
      </c>
      <c r="N606" s="2">
        <v>599</v>
      </c>
      <c r="O606" s="3">
        <v>0.1</v>
      </c>
      <c r="P606" s="2">
        <v>520</v>
      </c>
      <c r="Q606" t="s">
        <v>123</v>
      </c>
      <c r="R606" t="s">
        <v>33</v>
      </c>
      <c r="S606" t="s">
        <v>34</v>
      </c>
      <c r="T606" s="4">
        <v>5</v>
      </c>
      <c r="U606" s="11">
        <f t="shared" si="9"/>
        <v>1198</v>
      </c>
      <c r="V606" s="11">
        <f>tbl_EcommerceSales[[#This Row],[Gross_Sales]]*tbl_EcommerceSales[[#This Row],[Discount]]</f>
        <v>119.80000000000001</v>
      </c>
      <c r="W606" s="11">
        <f>tbl_EcommerceSales[[#This Row],[Gross_Sales]]-tbl_EcommerceSales[[#This Row],[Discount_Amount]]</f>
        <v>1078.2</v>
      </c>
      <c r="X606" s="11">
        <f>tbl_EcommerceSales[[#This Row],[Quantity]] * _xlfn.XLOOKUP(tbl_EcommerceSales[[#This Row],[Product_ID]], Product_Master!A:A, Product_Master!F:F)</f>
        <v>520</v>
      </c>
      <c r="Y606" s="11">
        <f>tbl_EcommerceSales[[#This Row],[Net_Revenue]]-tbl_EcommerceSales[[#This Row],[Total_Cost]]</f>
        <v>558.20000000000005</v>
      </c>
      <c r="Z606" s="9">
        <f>IFERROR(#REF!/tbl_EcommerceSales[[#This Row],[Total_Cost]], 0)</f>
        <v>0</v>
      </c>
      <c r="AA606" t="str">
        <f>TEXT(tbl_EcommerceSales[[#This Row],[Order_Date]],"mmm")</f>
        <v>Mar</v>
      </c>
      <c r="AB606">
        <f>YEAR(tbl_EcommerceSales[[#This Row],[Order_Date]])</f>
        <v>2025</v>
      </c>
      <c r="AC606" t="str">
        <f>IF(tbl_EcommerceSales[[#This Row],[Age]]&lt;18,"Under 18",IF(tbl_EcommerceSales[[#This Row],[Age]]&lt;=25,"18-25",IF(tbl_EcommerceSales[[#This Row],[Age]]&lt;=35,"26-35",IF(tbl_EcommerceSales[[#This Row],[Age]]&lt;=45,"36-45",IF(tbl_EcommerceSales[[#This Row],[Age]]&lt;=55,"46-55","56+")))))</f>
        <v>36-45</v>
      </c>
    </row>
    <row r="607" spans="1:29" x14ac:dyDescent="0.35">
      <c r="A607" t="s">
        <v>1322</v>
      </c>
      <c r="B607" s="7">
        <v>45727</v>
      </c>
      <c r="C607" t="s">
        <v>1323</v>
      </c>
      <c r="D607" t="s">
        <v>106</v>
      </c>
      <c r="E607" t="s">
        <v>48</v>
      </c>
      <c r="F607">
        <v>47</v>
      </c>
      <c r="G607" t="s">
        <v>174</v>
      </c>
      <c r="H607" t="s">
        <v>39</v>
      </c>
      <c r="I607" t="s">
        <v>62</v>
      </c>
      <c r="J607" t="s">
        <v>63</v>
      </c>
      <c r="K607" t="s">
        <v>42</v>
      </c>
      <c r="L607" t="s">
        <v>43</v>
      </c>
      <c r="M607">
        <v>1</v>
      </c>
      <c r="N607" s="2">
        <v>499</v>
      </c>
      <c r="O607" s="3">
        <v>0.05</v>
      </c>
      <c r="P607" s="2">
        <v>220</v>
      </c>
      <c r="Q607" t="s">
        <v>44</v>
      </c>
      <c r="R607" t="s">
        <v>33</v>
      </c>
      <c r="S607" t="s">
        <v>34</v>
      </c>
      <c r="T607" s="4">
        <v>3</v>
      </c>
      <c r="U607" s="11">
        <f t="shared" si="9"/>
        <v>499</v>
      </c>
      <c r="V607" s="11">
        <f>tbl_EcommerceSales[[#This Row],[Gross_Sales]]*tbl_EcommerceSales[[#This Row],[Discount]]</f>
        <v>24.950000000000003</v>
      </c>
      <c r="W607" s="11">
        <f>tbl_EcommerceSales[[#This Row],[Gross_Sales]]-tbl_EcommerceSales[[#This Row],[Discount_Amount]]</f>
        <v>474.05</v>
      </c>
      <c r="X607" s="11">
        <f>tbl_EcommerceSales[[#This Row],[Quantity]] * _xlfn.XLOOKUP(tbl_EcommerceSales[[#This Row],[Product_ID]], Product_Master!A:A, Product_Master!F:F)</f>
        <v>220</v>
      </c>
      <c r="Y607" s="11">
        <f>tbl_EcommerceSales[[#This Row],[Net_Revenue]]-tbl_EcommerceSales[[#This Row],[Total_Cost]]</f>
        <v>254.05</v>
      </c>
      <c r="Z607" s="9">
        <f>IFERROR(#REF!/tbl_EcommerceSales[[#This Row],[Total_Cost]], 0)</f>
        <v>0</v>
      </c>
      <c r="AA607" t="str">
        <f>TEXT(tbl_EcommerceSales[[#This Row],[Order_Date]],"mmm")</f>
        <v>Mar</v>
      </c>
      <c r="AB607">
        <f>YEAR(tbl_EcommerceSales[[#This Row],[Order_Date]])</f>
        <v>2025</v>
      </c>
      <c r="AC607" t="str">
        <f>IF(tbl_EcommerceSales[[#This Row],[Age]]&lt;18,"Under 18",IF(tbl_EcommerceSales[[#This Row],[Age]]&lt;=25,"18-25",IF(tbl_EcommerceSales[[#This Row],[Age]]&lt;=35,"26-35",IF(tbl_EcommerceSales[[#This Row],[Age]]&lt;=45,"36-45",IF(tbl_EcommerceSales[[#This Row],[Age]]&lt;=55,"46-55","56+")))))</f>
        <v>46-55</v>
      </c>
    </row>
    <row r="608" spans="1:29" x14ac:dyDescent="0.35">
      <c r="A608" t="s">
        <v>1324</v>
      </c>
      <c r="B608" s="7">
        <v>45727</v>
      </c>
      <c r="C608" t="s">
        <v>1325</v>
      </c>
      <c r="D608" t="s">
        <v>102</v>
      </c>
      <c r="E608" t="s">
        <v>25</v>
      </c>
      <c r="F608">
        <v>30</v>
      </c>
      <c r="G608" t="s">
        <v>96</v>
      </c>
      <c r="H608" t="s">
        <v>39</v>
      </c>
      <c r="I608" t="s">
        <v>212</v>
      </c>
      <c r="J608" t="s">
        <v>213</v>
      </c>
      <c r="K608" t="s">
        <v>177</v>
      </c>
      <c r="L608" t="s">
        <v>178</v>
      </c>
      <c r="M608">
        <v>1</v>
      </c>
      <c r="N608" s="2">
        <v>2499</v>
      </c>
      <c r="O608" s="3">
        <v>0</v>
      </c>
      <c r="P608" s="2">
        <v>1450</v>
      </c>
      <c r="Q608" t="s">
        <v>44</v>
      </c>
      <c r="R608" t="s">
        <v>33</v>
      </c>
      <c r="S608" t="s">
        <v>34</v>
      </c>
      <c r="T608" s="4">
        <v>3</v>
      </c>
      <c r="U608" s="11">
        <f t="shared" si="9"/>
        <v>2499</v>
      </c>
      <c r="V608" s="11">
        <f>tbl_EcommerceSales[[#This Row],[Gross_Sales]]*tbl_EcommerceSales[[#This Row],[Discount]]</f>
        <v>0</v>
      </c>
      <c r="W608" s="11">
        <f>tbl_EcommerceSales[[#This Row],[Gross_Sales]]-tbl_EcommerceSales[[#This Row],[Discount_Amount]]</f>
        <v>2499</v>
      </c>
      <c r="X608" s="11">
        <f>tbl_EcommerceSales[[#This Row],[Quantity]] * _xlfn.XLOOKUP(tbl_EcommerceSales[[#This Row],[Product_ID]], Product_Master!A:A, Product_Master!F:F)</f>
        <v>1450</v>
      </c>
      <c r="Y608" s="11">
        <f>tbl_EcommerceSales[[#This Row],[Net_Revenue]]-tbl_EcommerceSales[[#This Row],[Total_Cost]]</f>
        <v>1049</v>
      </c>
      <c r="Z608" s="9">
        <f>IFERROR(#REF!/tbl_EcommerceSales[[#This Row],[Total_Cost]], 0)</f>
        <v>0</v>
      </c>
      <c r="AA608" t="str">
        <f>TEXT(tbl_EcommerceSales[[#This Row],[Order_Date]],"mmm")</f>
        <v>Mar</v>
      </c>
      <c r="AB608">
        <f>YEAR(tbl_EcommerceSales[[#This Row],[Order_Date]])</f>
        <v>2025</v>
      </c>
      <c r="AC608" t="str">
        <f>IF(tbl_EcommerceSales[[#This Row],[Age]]&lt;18,"Under 18",IF(tbl_EcommerceSales[[#This Row],[Age]]&lt;=25,"18-25",IF(tbl_EcommerceSales[[#This Row],[Age]]&lt;=35,"26-35",IF(tbl_EcommerceSales[[#This Row],[Age]]&lt;=45,"36-45",IF(tbl_EcommerceSales[[#This Row],[Age]]&lt;=55,"46-55","56+")))))</f>
        <v>26-35</v>
      </c>
    </row>
    <row r="609" spans="1:29" x14ac:dyDescent="0.35">
      <c r="A609" t="s">
        <v>1326</v>
      </c>
      <c r="B609" s="7">
        <v>45727</v>
      </c>
      <c r="C609" t="s">
        <v>548</v>
      </c>
      <c r="D609" t="s">
        <v>305</v>
      </c>
      <c r="E609" t="s">
        <v>48</v>
      </c>
      <c r="F609">
        <v>28</v>
      </c>
      <c r="G609" t="s">
        <v>155</v>
      </c>
      <c r="H609" t="s">
        <v>88</v>
      </c>
      <c r="I609" t="s">
        <v>221</v>
      </c>
      <c r="J609" t="s">
        <v>222</v>
      </c>
      <c r="K609" t="s">
        <v>177</v>
      </c>
      <c r="L609" t="s">
        <v>208</v>
      </c>
      <c r="M609">
        <v>1</v>
      </c>
      <c r="N609" s="2">
        <v>1499</v>
      </c>
      <c r="O609" s="3">
        <v>0.2</v>
      </c>
      <c r="P609" s="2">
        <v>800</v>
      </c>
      <c r="Q609" t="s">
        <v>123</v>
      </c>
      <c r="R609" t="s">
        <v>33</v>
      </c>
      <c r="S609" t="s">
        <v>34</v>
      </c>
      <c r="T609" s="4">
        <v>5</v>
      </c>
      <c r="U609" s="11">
        <f t="shared" si="9"/>
        <v>1499</v>
      </c>
      <c r="V609" s="11">
        <f>tbl_EcommerceSales[[#This Row],[Gross_Sales]]*tbl_EcommerceSales[[#This Row],[Discount]]</f>
        <v>299.8</v>
      </c>
      <c r="W609" s="11">
        <f>tbl_EcommerceSales[[#This Row],[Gross_Sales]]-tbl_EcommerceSales[[#This Row],[Discount_Amount]]</f>
        <v>1199.2</v>
      </c>
      <c r="X609" s="11">
        <f>tbl_EcommerceSales[[#This Row],[Quantity]] * _xlfn.XLOOKUP(tbl_EcommerceSales[[#This Row],[Product_ID]], Product_Master!A:A, Product_Master!F:F)</f>
        <v>800</v>
      </c>
      <c r="Y609" s="11">
        <f>tbl_EcommerceSales[[#This Row],[Net_Revenue]]-tbl_EcommerceSales[[#This Row],[Total_Cost]]</f>
        <v>399.20000000000005</v>
      </c>
      <c r="Z609" s="9">
        <f>IFERROR(#REF!/tbl_EcommerceSales[[#This Row],[Total_Cost]], 0)</f>
        <v>0</v>
      </c>
      <c r="AA609" t="str">
        <f>TEXT(tbl_EcommerceSales[[#This Row],[Order_Date]],"mmm")</f>
        <v>Mar</v>
      </c>
      <c r="AB609">
        <f>YEAR(tbl_EcommerceSales[[#This Row],[Order_Date]])</f>
        <v>2025</v>
      </c>
      <c r="AC609" t="str">
        <f>IF(tbl_EcommerceSales[[#This Row],[Age]]&lt;18,"Under 18",IF(tbl_EcommerceSales[[#This Row],[Age]]&lt;=25,"18-25",IF(tbl_EcommerceSales[[#This Row],[Age]]&lt;=35,"26-35",IF(tbl_EcommerceSales[[#This Row],[Age]]&lt;=45,"36-45",IF(tbl_EcommerceSales[[#This Row],[Age]]&lt;=55,"46-55","56+")))))</f>
        <v>26-35</v>
      </c>
    </row>
    <row r="610" spans="1:29" x14ac:dyDescent="0.35">
      <c r="A610" t="s">
        <v>1327</v>
      </c>
      <c r="B610" s="7">
        <v>45727</v>
      </c>
      <c r="C610" t="s">
        <v>1328</v>
      </c>
      <c r="D610" t="s">
        <v>24</v>
      </c>
      <c r="E610" t="s">
        <v>25</v>
      </c>
      <c r="F610">
        <v>32</v>
      </c>
      <c r="G610" t="s">
        <v>136</v>
      </c>
      <c r="H610" t="s">
        <v>88</v>
      </c>
      <c r="I610" t="s">
        <v>294</v>
      </c>
      <c r="J610" t="s">
        <v>295</v>
      </c>
      <c r="K610" t="s">
        <v>91</v>
      </c>
      <c r="L610" t="s">
        <v>296</v>
      </c>
      <c r="M610">
        <v>1</v>
      </c>
      <c r="N610" s="2">
        <v>699</v>
      </c>
      <c r="O610" s="3">
        <v>0.05</v>
      </c>
      <c r="P610" s="2">
        <v>300</v>
      </c>
      <c r="Q610" t="s">
        <v>32</v>
      </c>
      <c r="R610" t="s">
        <v>33</v>
      </c>
      <c r="S610" t="s">
        <v>34</v>
      </c>
      <c r="T610" s="4">
        <v>5</v>
      </c>
      <c r="U610" s="11">
        <f t="shared" si="9"/>
        <v>699</v>
      </c>
      <c r="V610" s="11">
        <f>tbl_EcommerceSales[[#This Row],[Gross_Sales]]*tbl_EcommerceSales[[#This Row],[Discount]]</f>
        <v>34.950000000000003</v>
      </c>
      <c r="W610" s="11">
        <f>tbl_EcommerceSales[[#This Row],[Gross_Sales]]-tbl_EcommerceSales[[#This Row],[Discount_Amount]]</f>
        <v>664.05</v>
      </c>
      <c r="X610" s="11">
        <f>tbl_EcommerceSales[[#This Row],[Quantity]] * _xlfn.XLOOKUP(tbl_EcommerceSales[[#This Row],[Product_ID]], Product_Master!A:A, Product_Master!F:F)</f>
        <v>300</v>
      </c>
      <c r="Y610" s="11">
        <f>tbl_EcommerceSales[[#This Row],[Net_Revenue]]-tbl_EcommerceSales[[#This Row],[Total_Cost]]</f>
        <v>364.04999999999995</v>
      </c>
      <c r="Z610" s="9">
        <f>IFERROR(#REF!/tbl_EcommerceSales[[#This Row],[Total_Cost]], 0)</f>
        <v>0</v>
      </c>
      <c r="AA610" t="str">
        <f>TEXT(tbl_EcommerceSales[[#This Row],[Order_Date]],"mmm")</f>
        <v>Mar</v>
      </c>
      <c r="AB610">
        <f>YEAR(tbl_EcommerceSales[[#This Row],[Order_Date]])</f>
        <v>2025</v>
      </c>
      <c r="AC610" t="str">
        <f>IF(tbl_EcommerceSales[[#This Row],[Age]]&lt;18,"Under 18",IF(tbl_EcommerceSales[[#This Row],[Age]]&lt;=25,"18-25",IF(tbl_EcommerceSales[[#This Row],[Age]]&lt;=35,"26-35",IF(tbl_EcommerceSales[[#This Row],[Age]]&lt;=45,"36-45",IF(tbl_EcommerceSales[[#This Row],[Age]]&lt;=55,"46-55","56+")))))</f>
        <v>26-35</v>
      </c>
    </row>
    <row r="611" spans="1:29" x14ac:dyDescent="0.35">
      <c r="A611" t="s">
        <v>1329</v>
      </c>
      <c r="B611" s="7">
        <v>45727</v>
      </c>
      <c r="C611" t="s">
        <v>550</v>
      </c>
      <c r="D611" t="s">
        <v>86</v>
      </c>
      <c r="E611" t="s">
        <v>48</v>
      </c>
      <c r="F611">
        <v>18</v>
      </c>
      <c r="G611" t="s">
        <v>71</v>
      </c>
      <c r="H611" t="s">
        <v>72</v>
      </c>
      <c r="I611" t="s">
        <v>131</v>
      </c>
      <c r="J611" t="s">
        <v>132</v>
      </c>
      <c r="K611" t="s">
        <v>91</v>
      </c>
      <c r="L611" t="s">
        <v>133</v>
      </c>
      <c r="M611">
        <v>1</v>
      </c>
      <c r="N611" s="2">
        <v>1299</v>
      </c>
      <c r="O611" s="3">
        <v>0.15</v>
      </c>
      <c r="P611" s="2">
        <v>610</v>
      </c>
      <c r="Q611" t="s">
        <v>123</v>
      </c>
      <c r="R611" t="s">
        <v>33</v>
      </c>
      <c r="S611" t="s">
        <v>34</v>
      </c>
      <c r="T611" s="4">
        <v>1</v>
      </c>
      <c r="U611" s="11">
        <f t="shared" si="9"/>
        <v>1299</v>
      </c>
      <c r="V611" s="11">
        <f>tbl_EcommerceSales[[#This Row],[Gross_Sales]]*tbl_EcommerceSales[[#This Row],[Discount]]</f>
        <v>194.85</v>
      </c>
      <c r="W611" s="11">
        <f>tbl_EcommerceSales[[#This Row],[Gross_Sales]]-tbl_EcommerceSales[[#This Row],[Discount_Amount]]</f>
        <v>1104.1500000000001</v>
      </c>
      <c r="X611" s="11">
        <f>tbl_EcommerceSales[[#This Row],[Quantity]] * _xlfn.XLOOKUP(tbl_EcommerceSales[[#This Row],[Product_ID]], Product_Master!A:A, Product_Master!F:F)</f>
        <v>610</v>
      </c>
      <c r="Y611" s="11">
        <f>tbl_EcommerceSales[[#This Row],[Net_Revenue]]-tbl_EcommerceSales[[#This Row],[Total_Cost]]</f>
        <v>494.15000000000009</v>
      </c>
      <c r="Z611" s="9">
        <f>IFERROR(#REF!/tbl_EcommerceSales[[#This Row],[Total_Cost]], 0)</f>
        <v>0</v>
      </c>
      <c r="AA611" t="str">
        <f>TEXT(tbl_EcommerceSales[[#This Row],[Order_Date]],"mmm")</f>
        <v>Mar</v>
      </c>
      <c r="AB611">
        <f>YEAR(tbl_EcommerceSales[[#This Row],[Order_Date]])</f>
        <v>2025</v>
      </c>
      <c r="AC611" t="str">
        <f>IF(tbl_EcommerceSales[[#This Row],[Age]]&lt;18,"Under 18",IF(tbl_EcommerceSales[[#This Row],[Age]]&lt;=25,"18-25",IF(tbl_EcommerceSales[[#This Row],[Age]]&lt;=35,"26-35",IF(tbl_EcommerceSales[[#This Row],[Age]]&lt;=45,"36-45",IF(tbl_EcommerceSales[[#This Row],[Age]]&lt;=55,"46-55","56+")))))</f>
        <v>18-25</v>
      </c>
    </row>
    <row r="612" spans="1:29" x14ac:dyDescent="0.35">
      <c r="A612" t="s">
        <v>1330</v>
      </c>
      <c r="B612" s="7">
        <v>45727</v>
      </c>
      <c r="C612" t="s">
        <v>1331</v>
      </c>
      <c r="D612" t="s">
        <v>47</v>
      </c>
      <c r="E612" t="s">
        <v>25</v>
      </c>
      <c r="F612">
        <v>31</v>
      </c>
      <c r="G612" t="s">
        <v>38</v>
      </c>
      <c r="H612" t="s">
        <v>39</v>
      </c>
      <c r="I612" t="s">
        <v>290</v>
      </c>
      <c r="J612" t="s">
        <v>291</v>
      </c>
      <c r="K612" t="s">
        <v>30</v>
      </c>
      <c r="L612" t="s">
        <v>31</v>
      </c>
      <c r="M612">
        <v>2</v>
      </c>
      <c r="N612" s="2">
        <v>3499</v>
      </c>
      <c r="O612" s="3">
        <v>0.1</v>
      </c>
      <c r="P612" s="2">
        <v>4500</v>
      </c>
      <c r="Q612" t="s">
        <v>123</v>
      </c>
      <c r="R612" t="s">
        <v>33</v>
      </c>
      <c r="S612" t="s">
        <v>34</v>
      </c>
      <c r="T612" s="4">
        <v>3</v>
      </c>
      <c r="U612" s="11">
        <f t="shared" si="9"/>
        <v>6998</v>
      </c>
      <c r="V612" s="11">
        <f>tbl_EcommerceSales[[#This Row],[Gross_Sales]]*tbl_EcommerceSales[[#This Row],[Discount]]</f>
        <v>699.80000000000007</v>
      </c>
      <c r="W612" s="11">
        <f>tbl_EcommerceSales[[#This Row],[Gross_Sales]]-tbl_EcommerceSales[[#This Row],[Discount_Amount]]</f>
        <v>6298.2</v>
      </c>
      <c r="X612" s="11">
        <f>tbl_EcommerceSales[[#This Row],[Quantity]] * _xlfn.XLOOKUP(tbl_EcommerceSales[[#This Row],[Product_ID]], Product_Master!A:A, Product_Master!F:F)</f>
        <v>4500</v>
      </c>
      <c r="Y612" s="11">
        <f>tbl_EcommerceSales[[#This Row],[Net_Revenue]]-tbl_EcommerceSales[[#This Row],[Total_Cost]]</f>
        <v>1798.1999999999998</v>
      </c>
      <c r="Z612" s="9">
        <f>IFERROR(#REF!/tbl_EcommerceSales[[#This Row],[Total_Cost]], 0)</f>
        <v>0</v>
      </c>
      <c r="AA612" t="str">
        <f>TEXT(tbl_EcommerceSales[[#This Row],[Order_Date]],"mmm")</f>
        <v>Mar</v>
      </c>
      <c r="AB612">
        <f>YEAR(tbl_EcommerceSales[[#This Row],[Order_Date]])</f>
        <v>2025</v>
      </c>
      <c r="AC612" t="str">
        <f>IF(tbl_EcommerceSales[[#This Row],[Age]]&lt;18,"Under 18",IF(tbl_EcommerceSales[[#This Row],[Age]]&lt;=25,"18-25",IF(tbl_EcommerceSales[[#This Row],[Age]]&lt;=35,"26-35",IF(tbl_EcommerceSales[[#This Row],[Age]]&lt;=45,"36-45",IF(tbl_EcommerceSales[[#This Row],[Age]]&lt;=55,"46-55","56+")))))</f>
        <v>26-35</v>
      </c>
    </row>
    <row r="613" spans="1:29" x14ac:dyDescent="0.35">
      <c r="A613" t="s">
        <v>1332</v>
      </c>
      <c r="B613" s="7">
        <v>45727</v>
      </c>
      <c r="C613" t="s">
        <v>1333</v>
      </c>
      <c r="D613" t="s">
        <v>24</v>
      </c>
      <c r="E613" t="s">
        <v>25</v>
      </c>
      <c r="F613">
        <v>48</v>
      </c>
      <c r="G613" t="s">
        <v>246</v>
      </c>
      <c r="H613" t="s">
        <v>27</v>
      </c>
      <c r="I613" t="s">
        <v>241</v>
      </c>
      <c r="J613" t="s">
        <v>242</v>
      </c>
      <c r="K613" t="s">
        <v>42</v>
      </c>
      <c r="L613" t="s">
        <v>243</v>
      </c>
      <c r="M613">
        <v>1</v>
      </c>
      <c r="N613" s="2">
        <v>649</v>
      </c>
      <c r="O613" s="3">
        <v>0.2</v>
      </c>
      <c r="P613" s="2">
        <v>290</v>
      </c>
      <c r="Q613" t="s">
        <v>123</v>
      </c>
      <c r="R613" t="s">
        <v>33</v>
      </c>
      <c r="S613" t="s">
        <v>34</v>
      </c>
      <c r="T613" s="4">
        <v>5</v>
      </c>
      <c r="U613" s="11">
        <f t="shared" si="9"/>
        <v>649</v>
      </c>
      <c r="V613" s="11">
        <f>tbl_EcommerceSales[[#This Row],[Gross_Sales]]*tbl_EcommerceSales[[#This Row],[Discount]]</f>
        <v>129.80000000000001</v>
      </c>
      <c r="W613" s="11">
        <f>tbl_EcommerceSales[[#This Row],[Gross_Sales]]-tbl_EcommerceSales[[#This Row],[Discount_Amount]]</f>
        <v>519.20000000000005</v>
      </c>
      <c r="X613" s="11">
        <f>tbl_EcommerceSales[[#This Row],[Quantity]] * _xlfn.XLOOKUP(tbl_EcommerceSales[[#This Row],[Product_ID]], Product_Master!A:A, Product_Master!F:F)</f>
        <v>290</v>
      </c>
      <c r="Y613" s="11">
        <f>tbl_EcommerceSales[[#This Row],[Net_Revenue]]-tbl_EcommerceSales[[#This Row],[Total_Cost]]</f>
        <v>229.20000000000005</v>
      </c>
      <c r="Z613" s="9">
        <f>IFERROR(#REF!/tbl_EcommerceSales[[#This Row],[Total_Cost]], 0)</f>
        <v>0</v>
      </c>
      <c r="AA613" t="str">
        <f>TEXT(tbl_EcommerceSales[[#This Row],[Order_Date]],"mmm")</f>
        <v>Mar</v>
      </c>
      <c r="AB613">
        <f>YEAR(tbl_EcommerceSales[[#This Row],[Order_Date]])</f>
        <v>2025</v>
      </c>
      <c r="AC613" t="str">
        <f>IF(tbl_EcommerceSales[[#This Row],[Age]]&lt;18,"Under 18",IF(tbl_EcommerceSales[[#This Row],[Age]]&lt;=25,"18-25",IF(tbl_EcommerceSales[[#This Row],[Age]]&lt;=35,"26-35",IF(tbl_EcommerceSales[[#This Row],[Age]]&lt;=45,"36-45",IF(tbl_EcommerceSales[[#This Row],[Age]]&lt;=55,"46-55","56+")))))</f>
        <v>46-55</v>
      </c>
    </row>
    <row r="614" spans="1:29" x14ac:dyDescent="0.35">
      <c r="A614" t="s">
        <v>1334</v>
      </c>
      <c r="B614" s="7">
        <v>45728</v>
      </c>
      <c r="C614" t="s">
        <v>1335</v>
      </c>
      <c r="D614" t="s">
        <v>227</v>
      </c>
      <c r="E614" t="s">
        <v>25</v>
      </c>
      <c r="F614">
        <v>30</v>
      </c>
      <c r="G614" t="s">
        <v>192</v>
      </c>
      <c r="H614" t="s">
        <v>27</v>
      </c>
      <c r="I614" t="s">
        <v>126</v>
      </c>
      <c r="J614" t="s">
        <v>127</v>
      </c>
      <c r="K614" t="s">
        <v>82</v>
      </c>
      <c r="L614" t="s">
        <v>83</v>
      </c>
      <c r="M614">
        <v>2</v>
      </c>
      <c r="N614" s="2">
        <v>1899</v>
      </c>
      <c r="O614" s="3">
        <v>0</v>
      </c>
      <c r="P614" s="2">
        <v>2240</v>
      </c>
      <c r="Q614" t="s">
        <v>32</v>
      </c>
      <c r="R614" t="s">
        <v>33</v>
      </c>
      <c r="S614" t="s">
        <v>57</v>
      </c>
      <c r="T614" s="4">
        <v>4</v>
      </c>
      <c r="U614" s="11">
        <f t="shared" si="9"/>
        <v>3798</v>
      </c>
      <c r="V614" s="11">
        <f>tbl_EcommerceSales[[#This Row],[Gross_Sales]]*tbl_EcommerceSales[[#This Row],[Discount]]</f>
        <v>0</v>
      </c>
      <c r="W614" s="11">
        <f>tbl_EcommerceSales[[#This Row],[Gross_Sales]]-tbl_EcommerceSales[[#This Row],[Discount_Amount]]</f>
        <v>3798</v>
      </c>
      <c r="X614" s="11">
        <f>tbl_EcommerceSales[[#This Row],[Quantity]] * _xlfn.XLOOKUP(tbl_EcommerceSales[[#This Row],[Product_ID]], Product_Master!A:A, Product_Master!F:F)</f>
        <v>2240</v>
      </c>
      <c r="Y614" s="11">
        <f>tbl_EcommerceSales[[#This Row],[Net_Revenue]]-tbl_EcommerceSales[[#This Row],[Total_Cost]]</f>
        <v>1558</v>
      </c>
      <c r="Z614" s="9">
        <f>IFERROR(#REF!/tbl_EcommerceSales[[#This Row],[Total_Cost]], 0)</f>
        <v>0</v>
      </c>
      <c r="AA614" t="str">
        <f>TEXT(tbl_EcommerceSales[[#This Row],[Order_Date]],"mmm")</f>
        <v>Mar</v>
      </c>
      <c r="AB614">
        <f>YEAR(tbl_EcommerceSales[[#This Row],[Order_Date]])</f>
        <v>2025</v>
      </c>
      <c r="AC614" t="str">
        <f>IF(tbl_EcommerceSales[[#This Row],[Age]]&lt;18,"Under 18",IF(tbl_EcommerceSales[[#This Row],[Age]]&lt;=25,"18-25",IF(tbl_EcommerceSales[[#This Row],[Age]]&lt;=35,"26-35",IF(tbl_EcommerceSales[[#This Row],[Age]]&lt;=45,"36-45",IF(tbl_EcommerceSales[[#This Row],[Age]]&lt;=55,"46-55","56+")))))</f>
        <v>26-35</v>
      </c>
    </row>
    <row r="615" spans="1:29" x14ac:dyDescent="0.35">
      <c r="A615" t="s">
        <v>1336</v>
      </c>
      <c r="B615" s="7">
        <v>45728</v>
      </c>
      <c r="C615" t="s">
        <v>1337</v>
      </c>
      <c r="D615" t="s">
        <v>342</v>
      </c>
      <c r="E615" t="s">
        <v>48</v>
      </c>
      <c r="F615">
        <v>32</v>
      </c>
      <c r="G615" t="s">
        <v>186</v>
      </c>
      <c r="H615" t="s">
        <v>72</v>
      </c>
      <c r="I615" t="s">
        <v>28</v>
      </c>
      <c r="J615" t="s">
        <v>29</v>
      </c>
      <c r="K615" t="s">
        <v>30</v>
      </c>
      <c r="L615" t="s">
        <v>31</v>
      </c>
      <c r="M615">
        <v>1</v>
      </c>
      <c r="N615" s="2">
        <v>5999</v>
      </c>
      <c r="O615" s="3">
        <v>0.1</v>
      </c>
      <c r="P615" s="2">
        <v>3900</v>
      </c>
      <c r="Q615" t="s">
        <v>156</v>
      </c>
      <c r="R615" t="s">
        <v>33</v>
      </c>
      <c r="S615" t="s">
        <v>57</v>
      </c>
      <c r="T615" s="4">
        <v>4</v>
      </c>
      <c r="U615" s="11">
        <f t="shared" si="9"/>
        <v>5999</v>
      </c>
      <c r="V615" s="11">
        <f>tbl_EcommerceSales[[#This Row],[Gross_Sales]]*tbl_EcommerceSales[[#This Row],[Discount]]</f>
        <v>599.9</v>
      </c>
      <c r="W615" s="11">
        <f>tbl_EcommerceSales[[#This Row],[Gross_Sales]]-tbl_EcommerceSales[[#This Row],[Discount_Amount]]</f>
        <v>5399.1</v>
      </c>
      <c r="X615" s="11">
        <f>tbl_EcommerceSales[[#This Row],[Quantity]] * _xlfn.XLOOKUP(tbl_EcommerceSales[[#This Row],[Product_ID]], Product_Master!A:A, Product_Master!F:F)</f>
        <v>3900</v>
      </c>
      <c r="Y615" s="11">
        <f>tbl_EcommerceSales[[#This Row],[Net_Revenue]]-tbl_EcommerceSales[[#This Row],[Total_Cost]]</f>
        <v>1499.1000000000004</v>
      </c>
      <c r="Z615" s="9">
        <f>IFERROR(#REF!/tbl_EcommerceSales[[#This Row],[Total_Cost]], 0)</f>
        <v>0</v>
      </c>
      <c r="AA615" t="str">
        <f>TEXT(tbl_EcommerceSales[[#This Row],[Order_Date]],"mmm")</f>
        <v>Mar</v>
      </c>
      <c r="AB615">
        <f>YEAR(tbl_EcommerceSales[[#This Row],[Order_Date]])</f>
        <v>2025</v>
      </c>
      <c r="AC615" t="str">
        <f>IF(tbl_EcommerceSales[[#This Row],[Age]]&lt;18,"Under 18",IF(tbl_EcommerceSales[[#This Row],[Age]]&lt;=25,"18-25",IF(tbl_EcommerceSales[[#This Row],[Age]]&lt;=35,"26-35",IF(tbl_EcommerceSales[[#This Row],[Age]]&lt;=45,"36-45",IF(tbl_EcommerceSales[[#This Row],[Age]]&lt;=55,"46-55","56+")))))</f>
        <v>26-35</v>
      </c>
    </row>
    <row r="616" spans="1:29" x14ac:dyDescent="0.35">
      <c r="A616" t="s">
        <v>1338</v>
      </c>
      <c r="B616" s="7">
        <v>45728</v>
      </c>
      <c r="C616" t="s">
        <v>1339</v>
      </c>
      <c r="D616" t="s">
        <v>227</v>
      </c>
      <c r="E616" t="s">
        <v>25</v>
      </c>
      <c r="F616">
        <v>41</v>
      </c>
      <c r="G616" t="s">
        <v>270</v>
      </c>
      <c r="H616" t="s">
        <v>72</v>
      </c>
      <c r="I616" t="s">
        <v>89</v>
      </c>
      <c r="J616" t="s">
        <v>90</v>
      </c>
      <c r="K616" t="s">
        <v>91</v>
      </c>
      <c r="L616" t="s">
        <v>92</v>
      </c>
      <c r="M616">
        <v>1</v>
      </c>
      <c r="N616" s="2">
        <v>599</v>
      </c>
      <c r="O616" s="3">
        <v>0.05</v>
      </c>
      <c r="P616" s="2">
        <v>260</v>
      </c>
      <c r="Q616" t="s">
        <v>32</v>
      </c>
      <c r="R616" t="s">
        <v>33</v>
      </c>
      <c r="S616" t="s">
        <v>57</v>
      </c>
      <c r="T616" s="4">
        <v>5</v>
      </c>
      <c r="U616" s="11">
        <f t="shared" si="9"/>
        <v>599</v>
      </c>
      <c r="V616" s="11">
        <f>tbl_EcommerceSales[[#This Row],[Gross_Sales]]*tbl_EcommerceSales[[#This Row],[Discount]]</f>
        <v>29.950000000000003</v>
      </c>
      <c r="W616" s="11">
        <f>tbl_EcommerceSales[[#This Row],[Gross_Sales]]-tbl_EcommerceSales[[#This Row],[Discount_Amount]]</f>
        <v>569.04999999999995</v>
      </c>
      <c r="X616" s="11">
        <f>tbl_EcommerceSales[[#This Row],[Quantity]] * _xlfn.XLOOKUP(tbl_EcommerceSales[[#This Row],[Product_ID]], Product_Master!A:A, Product_Master!F:F)</f>
        <v>260</v>
      </c>
      <c r="Y616" s="11">
        <f>tbl_EcommerceSales[[#This Row],[Net_Revenue]]-tbl_EcommerceSales[[#This Row],[Total_Cost]]</f>
        <v>309.04999999999995</v>
      </c>
      <c r="Z616" s="9">
        <f>IFERROR(#REF!/tbl_EcommerceSales[[#This Row],[Total_Cost]], 0)</f>
        <v>0</v>
      </c>
      <c r="AA616" t="str">
        <f>TEXT(tbl_EcommerceSales[[#This Row],[Order_Date]],"mmm")</f>
        <v>Mar</v>
      </c>
      <c r="AB616">
        <f>YEAR(tbl_EcommerceSales[[#This Row],[Order_Date]])</f>
        <v>2025</v>
      </c>
      <c r="AC616" t="str">
        <f>IF(tbl_EcommerceSales[[#This Row],[Age]]&lt;18,"Under 18",IF(tbl_EcommerceSales[[#This Row],[Age]]&lt;=25,"18-25",IF(tbl_EcommerceSales[[#This Row],[Age]]&lt;=35,"26-35",IF(tbl_EcommerceSales[[#This Row],[Age]]&lt;=45,"36-45",IF(tbl_EcommerceSales[[#This Row],[Age]]&lt;=55,"46-55","56+")))))</f>
        <v>36-45</v>
      </c>
    </row>
    <row r="617" spans="1:29" x14ac:dyDescent="0.35">
      <c r="A617" t="s">
        <v>1340</v>
      </c>
      <c r="B617" s="7">
        <v>45728</v>
      </c>
      <c r="C617" t="s">
        <v>1341</v>
      </c>
      <c r="D617" t="s">
        <v>51</v>
      </c>
      <c r="E617" t="s">
        <v>48</v>
      </c>
      <c r="F617">
        <v>40</v>
      </c>
      <c r="G617" t="s">
        <v>192</v>
      </c>
      <c r="H617" t="s">
        <v>27</v>
      </c>
      <c r="I617" t="s">
        <v>131</v>
      </c>
      <c r="J617" t="s">
        <v>132</v>
      </c>
      <c r="K617" t="s">
        <v>91</v>
      </c>
      <c r="L617" t="s">
        <v>133</v>
      </c>
      <c r="M617">
        <v>3</v>
      </c>
      <c r="N617" s="2">
        <v>1299</v>
      </c>
      <c r="O617" s="3">
        <v>0.15</v>
      </c>
      <c r="P617" s="2">
        <v>1830</v>
      </c>
      <c r="Q617" t="s">
        <v>44</v>
      </c>
      <c r="R617" t="s">
        <v>33</v>
      </c>
      <c r="S617" t="s">
        <v>34</v>
      </c>
      <c r="T617" s="4">
        <v>4</v>
      </c>
      <c r="U617" s="11">
        <f t="shared" si="9"/>
        <v>3897</v>
      </c>
      <c r="V617" s="11">
        <f>tbl_EcommerceSales[[#This Row],[Gross_Sales]]*tbl_EcommerceSales[[#This Row],[Discount]]</f>
        <v>584.54999999999995</v>
      </c>
      <c r="W617" s="11">
        <f>tbl_EcommerceSales[[#This Row],[Gross_Sales]]-tbl_EcommerceSales[[#This Row],[Discount_Amount]]</f>
        <v>3312.45</v>
      </c>
      <c r="X617" s="11">
        <f>tbl_EcommerceSales[[#This Row],[Quantity]] * _xlfn.XLOOKUP(tbl_EcommerceSales[[#This Row],[Product_ID]], Product_Master!A:A, Product_Master!F:F)</f>
        <v>1830</v>
      </c>
      <c r="Y617" s="11">
        <f>tbl_EcommerceSales[[#This Row],[Net_Revenue]]-tbl_EcommerceSales[[#This Row],[Total_Cost]]</f>
        <v>1482.4499999999998</v>
      </c>
      <c r="Z617" s="9">
        <f>IFERROR(#REF!/tbl_EcommerceSales[[#This Row],[Total_Cost]], 0)</f>
        <v>0</v>
      </c>
      <c r="AA617" t="str">
        <f>TEXT(tbl_EcommerceSales[[#This Row],[Order_Date]],"mmm")</f>
        <v>Mar</v>
      </c>
      <c r="AB617">
        <f>YEAR(tbl_EcommerceSales[[#This Row],[Order_Date]])</f>
        <v>2025</v>
      </c>
      <c r="AC617" t="str">
        <f>IF(tbl_EcommerceSales[[#This Row],[Age]]&lt;18,"Under 18",IF(tbl_EcommerceSales[[#This Row],[Age]]&lt;=25,"18-25",IF(tbl_EcommerceSales[[#This Row],[Age]]&lt;=35,"26-35",IF(tbl_EcommerceSales[[#This Row],[Age]]&lt;=45,"36-45",IF(tbl_EcommerceSales[[#This Row],[Age]]&lt;=55,"46-55","56+")))))</f>
        <v>36-45</v>
      </c>
    </row>
    <row r="618" spans="1:29" x14ac:dyDescent="0.35">
      <c r="A618" t="s">
        <v>1342</v>
      </c>
      <c r="B618" s="7">
        <v>45728</v>
      </c>
      <c r="C618" t="s">
        <v>1343</v>
      </c>
      <c r="D618" t="s">
        <v>342</v>
      </c>
      <c r="E618" t="s">
        <v>25</v>
      </c>
      <c r="F618">
        <v>37</v>
      </c>
      <c r="G618" t="s">
        <v>152</v>
      </c>
      <c r="H618" t="s">
        <v>72</v>
      </c>
      <c r="I618" t="s">
        <v>212</v>
      </c>
      <c r="J618" t="s">
        <v>213</v>
      </c>
      <c r="K618" t="s">
        <v>177</v>
      </c>
      <c r="L618" t="s">
        <v>178</v>
      </c>
      <c r="M618">
        <v>1</v>
      </c>
      <c r="N618" s="2">
        <v>2499</v>
      </c>
      <c r="O618" s="3">
        <v>0.3</v>
      </c>
      <c r="P618" s="2">
        <v>1450</v>
      </c>
      <c r="Q618" t="s">
        <v>32</v>
      </c>
      <c r="R618" t="s">
        <v>33</v>
      </c>
      <c r="S618" t="s">
        <v>34</v>
      </c>
      <c r="T618" s="4">
        <v>5</v>
      </c>
      <c r="U618" s="11">
        <f t="shared" si="9"/>
        <v>2499</v>
      </c>
      <c r="V618" s="11">
        <f>tbl_EcommerceSales[[#This Row],[Gross_Sales]]*tbl_EcommerceSales[[#This Row],[Discount]]</f>
        <v>749.69999999999993</v>
      </c>
      <c r="W618" s="11">
        <f>tbl_EcommerceSales[[#This Row],[Gross_Sales]]-tbl_EcommerceSales[[#This Row],[Discount_Amount]]</f>
        <v>1749.3000000000002</v>
      </c>
      <c r="X618" s="11">
        <f>tbl_EcommerceSales[[#This Row],[Quantity]] * _xlfn.XLOOKUP(tbl_EcommerceSales[[#This Row],[Product_ID]], Product_Master!A:A, Product_Master!F:F)</f>
        <v>1450</v>
      </c>
      <c r="Y618" s="11">
        <f>tbl_EcommerceSales[[#This Row],[Net_Revenue]]-tbl_EcommerceSales[[#This Row],[Total_Cost]]</f>
        <v>299.30000000000018</v>
      </c>
      <c r="Z618" s="9">
        <f>IFERROR(#REF!/tbl_EcommerceSales[[#This Row],[Total_Cost]], 0)</f>
        <v>0</v>
      </c>
      <c r="AA618" t="str">
        <f>TEXT(tbl_EcommerceSales[[#This Row],[Order_Date]],"mmm")</f>
        <v>Mar</v>
      </c>
      <c r="AB618">
        <f>YEAR(tbl_EcommerceSales[[#This Row],[Order_Date]])</f>
        <v>2025</v>
      </c>
      <c r="AC618" t="str">
        <f>IF(tbl_EcommerceSales[[#This Row],[Age]]&lt;18,"Under 18",IF(tbl_EcommerceSales[[#This Row],[Age]]&lt;=25,"18-25",IF(tbl_EcommerceSales[[#This Row],[Age]]&lt;=35,"26-35",IF(tbl_EcommerceSales[[#This Row],[Age]]&lt;=45,"36-45",IF(tbl_EcommerceSales[[#This Row],[Age]]&lt;=55,"46-55","56+")))))</f>
        <v>36-45</v>
      </c>
    </row>
    <row r="619" spans="1:29" x14ac:dyDescent="0.35">
      <c r="A619" t="s">
        <v>1344</v>
      </c>
      <c r="B619" s="7">
        <v>45729</v>
      </c>
      <c r="C619" t="s">
        <v>1345</v>
      </c>
      <c r="D619" t="s">
        <v>305</v>
      </c>
      <c r="E619" t="s">
        <v>48</v>
      </c>
      <c r="F619">
        <v>38</v>
      </c>
      <c r="G619" t="s">
        <v>171</v>
      </c>
      <c r="H619" t="s">
        <v>39</v>
      </c>
      <c r="I619" t="s">
        <v>257</v>
      </c>
      <c r="J619" t="s">
        <v>258</v>
      </c>
      <c r="K619" t="s">
        <v>55</v>
      </c>
      <c r="L619" t="s">
        <v>56</v>
      </c>
      <c r="M619">
        <v>2</v>
      </c>
      <c r="N619" s="2">
        <v>1999</v>
      </c>
      <c r="O619" s="3">
        <v>0.05</v>
      </c>
      <c r="P619" s="2">
        <v>2100</v>
      </c>
      <c r="Q619" t="s">
        <v>76</v>
      </c>
      <c r="R619" t="s">
        <v>33</v>
      </c>
      <c r="S619" t="s">
        <v>34</v>
      </c>
      <c r="T619" s="4">
        <v>3</v>
      </c>
      <c r="U619" s="11">
        <f t="shared" si="9"/>
        <v>3998</v>
      </c>
      <c r="V619" s="11">
        <f>tbl_EcommerceSales[[#This Row],[Gross_Sales]]*tbl_EcommerceSales[[#This Row],[Discount]]</f>
        <v>199.9</v>
      </c>
      <c r="W619" s="11">
        <f>tbl_EcommerceSales[[#This Row],[Gross_Sales]]-tbl_EcommerceSales[[#This Row],[Discount_Amount]]</f>
        <v>3798.1</v>
      </c>
      <c r="X619" s="11">
        <f>tbl_EcommerceSales[[#This Row],[Quantity]] * _xlfn.XLOOKUP(tbl_EcommerceSales[[#This Row],[Product_ID]], Product_Master!A:A, Product_Master!F:F)</f>
        <v>2100</v>
      </c>
      <c r="Y619" s="11">
        <f>tbl_EcommerceSales[[#This Row],[Net_Revenue]]-tbl_EcommerceSales[[#This Row],[Total_Cost]]</f>
        <v>1698.1</v>
      </c>
      <c r="Z619" s="9">
        <f>IFERROR(#REF!/tbl_EcommerceSales[[#This Row],[Total_Cost]], 0)</f>
        <v>0</v>
      </c>
      <c r="AA619" t="str">
        <f>TEXT(tbl_EcommerceSales[[#This Row],[Order_Date]],"mmm")</f>
        <v>Mar</v>
      </c>
      <c r="AB619">
        <f>YEAR(tbl_EcommerceSales[[#This Row],[Order_Date]])</f>
        <v>2025</v>
      </c>
      <c r="AC619" t="str">
        <f>IF(tbl_EcommerceSales[[#This Row],[Age]]&lt;18,"Under 18",IF(tbl_EcommerceSales[[#This Row],[Age]]&lt;=25,"18-25",IF(tbl_EcommerceSales[[#This Row],[Age]]&lt;=35,"26-35",IF(tbl_EcommerceSales[[#This Row],[Age]]&lt;=45,"36-45",IF(tbl_EcommerceSales[[#This Row],[Age]]&lt;=55,"46-55","56+")))))</f>
        <v>36-45</v>
      </c>
    </row>
    <row r="620" spans="1:29" x14ac:dyDescent="0.35">
      <c r="A620" t="s">
        <v>1346</v>
      </c>
      <c r="B620" s="7">
        <v>45729</v>
      </c>
      <c r="C620" t="s">
        <v>1347</v>
      </c>
      <c r="D620" t="s">
        <v>130</v>
      </c>
      <c r="E620" t="s">
        <v>25</v>
      </c>
      <c r="F620">
        <v>28</v>
      </c>
      <c r="G620" t="s">
        <v>270</v>
      </c>
      <c r="H620" t="s">
        <v>72</v>
      </c>
      <c r="I620" t="s">
        <v>257</v>
      </c>
      <c r="J620" t="s">
        <v>258</v>
      </c>
      <c r="K620" t="s">
        <v>55</v>
      </c>
      <c r="L620" t="s">
        <v>56</v>
      </c>
      <c r="M620">
        <v>4</v>
      </c>
      <c r="N620" s="2">
        <v>1999</v>
      </c>
      <c r="O620" s="3">
        <v>0.05</v>
      </c>
      <c r="P620" s="2">
        <v>4200</v>
      </c>
      <c r="Q620" t="s">
        <v>156</v>
      </c>
      <c r="R620" t="s">
        <v>33</v>
      </c>
      <c r="S620" t="s">
        <v>57</v>
      </c>
      <c r="T620" s="4">
        <v>4</v>
      </c>
      <c r="U620" s="11">
        <f t="shared" si="9"/>
        <v>7996</v>
      </c>
      <c r="V620" s="11">
        <f>tbl_EcommerceSales[[#This Row],[Gross_Sales]]*tbl_EcommerceSales[[#This Row],[Discount]]</f>
        <v>399.8</v>
      </c>
      <c r="W620" s="11">
        <f>tbl_EcommerceSales[[#This Row],[Gross_Sales]]-tbl_EcommerceSales[[#This Row],[Discount_Amount]]</f>
        <v>7596.2</v>
      </c>
      <c r="X620" s="11">
        <f>tbl_EcommerceSales[[#This Row],[Quantity]] * _xlfn.XLOOKUP(tbl_EcommerceSales[[#This Row],[Product_ID]], Product_Master!A:A, Product_Master!F:F)</f>
        <v>4200</v>
      </c>
      <c r="Y620" s="11">
        <f>tbl_EcommerceSales[[#This Row],[Net_Revenue]]-tbl_EcommerceSales[[#This Row],[Total_Cost]]</f>
        <v>3396.2</v>
      </c>
      <c r="Z620" s="9">
        <f>IFERROR(#REF!/tbl_EcommerceSales[[#This Row],[Total_Cost]], 0)</f>
        <v>0</v>
      </c>
      <c r="AA620" t="str">
        <f>TEXT(tbl_EcommerceSales[[#This Row],[Order_Date]],"mmm")</f>
        <v>Mar</v>
      </c>
      <c r="AB620">
        <f>YEAR(tbl_EcommerceSales[[#This Row],[Order_Date]])</f>
        <v>2025</v>
      </c>
      <c r="AC620" t="str">
        <f>IF(tbl_EcommerceSales[[#This Row],[Age]]&lt;18,"Under 18",IF(tbl_EcommerceSales[[#This Row],[Age]]&lt;=25,"18-25",IF(tbl_EcommerceSales[[#This Row],[Age]]&lt;=35,"26-35",IF(tbl_EcommerceSales[[#This Row],[Age]]&lt;=45,"36-45",IF(tbl_EcommerceSales[[#This Row],[Age]]&lt;=55,"46-55","56+")))))</f>
        <v>26-35</v>
      </c>
    </row>
    <row r="621" spans="1:29" x14ac:dyDescent="0.35">
      <c r="A621" t="s">
        <v>1348</v>
      </c>
      <c r="B621" s="7">
        <v>45729</v>
      </c>
      <c r="C621" t="s">
        <v>1349</v>
      </c>
      <c r="D621" t="s">
        <v>47</v>
      </c>
      <c r="E621" t="s">
        <v>48</v>
      </c>
      <c r="F621">
        <v>37</v>
      </c>
      <c r="G621" t="s">
        <v>186</v>
      </c>
      <c r="H621" t="s">
        <v>72</v>
      </c>
      <c r="I621" t="s">
        <v>67</v>
      </c>
      <c r="J621" t="s">
        <v>68</v>
      </c>
      <c r="K621" t="s">
        <v>42</v>
      </c>
      <c r="L621" t="s">
        <v>43</v>
      </c>
      <c r="M621">
        <v>2</v>
      </c>
      <c r="N621" s="2">
        <v>799</v>
      </c>
      <c r="O621" s="3">
        <v>0.25</v>
      </c>
      <c r="P621" s="2">
        <v>720</v>
      </c>
      <c r="Q621" t="s">
        <v>123</v>
      </c>
      <c r="R621" t="s">
        <v>33</v>
      </c>
      <c r="S621" t="s">
        <v>57</v>
      </c>
      <c r="T621" s="4">
        <v>3</v>
      </c>
      <c r="U621" s="11">
        <f t="shared" si="9"/>
        <v>1598</v>
      </c>
      <c r="V621" s="11">
        <f>tbl_EcommerceSales[[#This Row],[Gross_Sales]]*tbl_EcommerceSales[[#This Row],[Discount]]</f>
        <v>399.5</v>
      </c>
      <c r="W621" s="11">
        <f>tbl_EcommerceSales[[#This Row],[Gross_Sales]]-tbl_EcommerceSales[[#This Row],[Discount_Amount]]</f>
        <v>1198.5</v>
      </c>
      <c r="X621" s="11">
        <f>tbl_EcommerceSales[[#This Row],[Quantity]] * _xlfn.XLOOKUP(tbl_EcommerceSales[[#This Row],[Product_ID]], Product_Master!A:A, Product_Master!F:F)</f>
        <v>720</v>
      </c>
      <c r="Y621" s="11">
        <f>tbl_EcommerceSales[[#This Row],[Net_Revenue]]-tbl_EcommerceSales[[#This Row],[Total_Cost]]</f>
        <v>478.5</v>
      </c>
      <c r="Z621" s="9">
        <f>IFERROR(#REF!/tbl_EcommerceSales[[#This Row],[Total_Cost]], 0)</f>
        <v>0</v>
      </c>
      <c r="AA621" t="str">
        <f>TEXT(tbl_EcommerceSales[[#This Row],[Order_Date]],"mmm")</f>
        <v>Mar</v>
      </c>
      <c r="AB621">
        <f>YEAR(tbl_EcommerceSales[[#This Row],[Order_Date]])</f>
        <v>2025</v>
      </c>
      <c r="AC621" t="str">
        <f>IF(tbl_EcommerceSales[[#This Row],[Age]]&lt;18,"Under 18",IF(tbl_EcommerceSales[[#This Row],[Age]]&lt;=25,"18-25",IF(tbl_EcommerceSales[[#This Row],[Age]]&lt;=35,"26-35",IF(tbl_EcommerceSales[[#This Row],[Age]]&lt;=45,"36-45",IF(tbl_EcommerceSales[[#This Row],[Age]]&lt;=55,"46-55","56+")))))</f>
        <v>36-45</v>
      </c>
    </row>
    <row r="622" spans="1:29" x14ac:dyDescent="0.35">
      <c r="A622" t="s">
        <v>1350</v>
      </c>
      <c r="B622" s="7">
        <v>45729</v>
      </c>
      <c r="C622" t="s">
        <v>975</v>
      </c>
      <c r="D622" t="s">
        <v>269</v>
      </c>
      <c r="E622" t="s">
        <v>48</v>
      </c>
      <c r="F622">
        <v>27</v>
      </c>
      <c r="G622" t="s">
        <v>103</v>
      </c>
      <c r="H622" t="s">
        <v>27</v>
      </c>
      <c r="I622" t="s">
        <v>175</v>
      </c>
      <c r="J622" t="s">
        <v>176</v>
      </c>
      <c r="K622" t="s">
        <v>177</v>
      </c>
      <c r="L622" t="s">
        <v>178</v>
      </c>
      <c r="M622">
        <v>2</v>
      </c>
      <c r="N622" s="2">
        <v>699</v>
      </c>
      <c r="O622" s="3">
        <v>0.1</v>
      </c>
      <c r="P622" s="2">
        <v>640</v>
      </c>
      <c r="Q622" t="s">
        <v>32</v>
      </c>
      <c r="R622" t="s">
        <v>33</v>
      </c>
      <c r="S622" t="s">
        <v>57</v>
      </c>
      <c r="T622" s="4">
        <v>5</v>
      </c>
      <c r="U622" s="11">
        <f t="shared" si="9"/>
        <v>1398</v>
      </c>
      <c r="V622" s="11">
        <f>tbl_EcommerceSales[[#This Row],[Gross_Sales]]*tbl_EcommerceSales[[#This Row],[Discount]]</f>
        <v>139.80000000000001</v>
      </c>
      <c r="W622" s="11">
        <f>tbl_EcommerceSales[[#This Row],[Gross_Sales]]-tbl_EcommerceSales[[#This Row],[Discount_Amount]]</f>
        <v>1258.2</v>
      </c>
      <c r="X622" s="11">
        <f>tbl_EcommerceSales[[#This Row],[Quantity]] * _xlfn.XLOOKUP(tbl_EcommerceSales[[#This Row],[Product_ID]], Product_Master!A:A, Product_Master!F:F)</f>
        <v>640</v>
      </c>
      <c r="Y622" s="11">
        <f>tbl_EcommerceSales[[#This Row],[Net_Revenue]]-tbl_EcommerceSales[[#This Row],[Total_Cost]]</f>
        <v>618.20000000000005</v>
      </c>
      <c r="Z622" s="9">
        <f>IFERROR(#REF!/tbl_EcommerceSales[[#This Row],[Total_Cost]], 0)</f>
        <v>0</v>
      </c>
      <c r="AA622" t="str">
        <f>TEXT(tbl_EcommerceSales[[#This Row],[Order_Date]],"mmm")</f>
        <v>Mar</v>
      </c>
      <c r="AB622">
        <f>YEAR(tbl_EcommerceSales[[#This Row],[Order_Date]])</f>
        <v>2025</v>
      </c>
      <c r="AC622" t="str">
        <f>IF(tbl_EcommerceSales[[#This Row],[Age]]&lt;18,"Under 18",IF(tbl_EcommerceSales[[#This Row],[Age]]&lt;=25,"18-25",IF(tbl_EcommerceSales[[#This Row],[Age]]&lt;=35,"26-35",IF(tbl_EcommerceSales[[#This Row],[Age]]&lt;=45,"36-45",IF(tbl_EcommerceSales[[#This Row],[Age]]&lt;=55,"46-55","56+")))))</f>
        <v>26-35</v>
      </c>
    </row>
    <row r="623" spans="1:29" x14ac:dyDescent="0.35">
      <c r="A623" t="s">
        <v>1351</v>
      </c>
      <c r="B623" s="7">
        <v>45729</v>
      </c>
      <c r="C623" t="s">
        <v>389</v>
      </c>
      <c r="D623" t="s">
        <v>47</v>
      </c>
      <c r="E623" t="s">
        <v>48</v>
      </c>
      <c r="F623">
        <v>34</v>
      </c>
      <c r="G623" t="s">
        <v>87</v>
      </c>
      <c r="H623" t="s">
        <v>88</v>
      </c>
      <c r="I623" t="s">
        <v>73</v>
      </c>
      <c r="J623" t="s">
        <v>74</v>
      </c>
      <c r="K623" t="s">
        <v>55</v>
      </c>
      <c r="L623" t="s">
        <v>75</v>
      </c>
      <c r="M623">
        <v>1</v>
      </c>
      <c r="N623" s="2">
        <v>2899</v>
      </c>
      <c r="O623" s="3">
        <v>0.05</v>
      </c>
      <c r="P623" s="2">
        <v>1700</v>
      </c>
      <c r="Q623" t="s">
        <v>123</v>
      </c>
      <c r="R623" t="s">
        <v>33</v>
      </c>
      <c r="S623" t="s">
        <v>34</v>
      </c>
      <c r="T623" s="4">
        <v>5</v>
      </c>
      <c r="U623" s="11">
        <f t="shared" si="9"/>
        <v>2899</v>
      </c>
      <c r="V623" s="11">
        <f>tbl_EcommerceSales[[#This Row],[Gross_Sales]]*tbl_EcommerceSales[[#This Row],[Discount]]</f>
        <v>144.95000000000002</v>
      </c>
      <c r="W623" s="11">
        <f>tbl_EcommerceSales[[#This Row],[Gross_Sales]]-tbl_EcommerceSales[[#This Row],[Discount_Amount]]</f>
        <v>2754.05</v>
      </c>
      <c r="X623" s="11">
        <f>tbl_EcommerceSales[[#This Row],[Quantity]] * _xlfn.XLOOKUP(tbl_EcommerceSales[[#This Row],[Product_ID]], Product_Master!A:A, Product_Master!F:F)</f>
        <v>1700</v>
      </c>
      <c r="Y623" s="11">
        <f>tbl_EcommerceSales[[#This Row],[Net_Revenue]]-tbl_EcommerceSales[[#This Row],[Total_Cost]]</f>
        <v>1054.0500000000002</v>
      </c>
      <c r="Z623" s="9">
        <f>IFERROR(#REF!/tbl_EcommerceSales[[#This Row],[Total_Cost]], 0)</f>
        <v>0</v>
      </c>
      <c r="AA623" t="str">
        <f>TEXT(tbl_EcommerceSales[[#This Row],[Order_Date]],"mmm")</f>
        <v>Mar</v>
      </c>
      <c r="AB623">
        <f>YEAR(tbl_EcommerceSales[[#This Row],[Order_Date]])</f>
        <v>2025</v>
      </c>
      <c r="AC623" t="str">
        <f>IF(tbl_EcommerceSales[[#This Row],[Age]]&lt;18,"Under 18",IF(tbl_EcommerceSales[[#This Row],[Age]]&lt;=25,"18-25",IF(tbl_EcommerceSales[[#This Row],[Age]]&lt;=35,"26-35",IF(tbl_EcommerceSales[[#This Row],[Age]]&lt;=45,"36-45",IF(tbl_EcommerceSales[[#This Row],[Age]]&lt;=55,"46-55","56+")))))</f>
        <v>26-35</v>
      </c>
    </row>
    <row r="624" spans="1:29" x14ac:dyDescent="0.35">
      <c r="A624" t="s">
        <v>1352</v>
      </c>
      <c r="B624" s="7">
        <v>45729</v>
      </c>
      <c r="C624" t="s">
        <v>550</v>
      </c>
      <c r="D624" t="s">
        <v>86</v>
      </c>
      <c r="E624" t="s">
        <v>25</v>
      </c>
      <c r="F624">
        <v>21</v>
      </c>
      <c r="G624" t="s">
        <v>26</v>
      </c>
      <c r="H624" t="s">
        <v>27</v>
      </c>
      <c r="I624" t="s">
        <v>241</v>
      </c>
      <c r="J624" t="s">
        <v>242</v>
      </c>
      <c r="K624" t="s">
        <v>42</v>
      </c>
      <c r="L624" t="s">
        <v>243</v>
      </c>
      <c r="M624">
        <v>1</v>
      </c>
      <c r="N624" s="2">
        <v>649</v>
      </c>
      <c r="O624" s="3">
        <v>0</v>
      </c>
      <c r="P624" s="2">
        <v>290</v>
      </c>
      <c r="Q624" t="s">
        <v>32</v>
      </c>
      <c r="R624" t="s">
        <v>33</v>
      </c>
      <c r="S624" t="s">
        <v>34</v>
      </c>
      <c r="T624" s="4">
        <v>4</v>
      </c>
      <c r="U624" s="11">
        <f t="shared" si="9"/>
        <v>649</v>
      </c>
      <c r="V624" s="11">
        <f>tbl_EcommerceSales[[#This Row],[Gross_Sales]]*tbl_EcommerceSales[[#This Row],[Discount]]</f>
        <v>0</v>
      </c>
      <c r="W624" s="11">
        <f>tbl_EcommerceSales[[#This Row],[Gross_Sales]]-tbl_EcommerceSales[[#This Row],[Discount_Amount]]</f>
        <v>649</v>
      </c>
      <c r="X624" s="11">
        <f>tbl_EcommerceSales[[#This Row],[Quantity]] * _xlfn.XLOOKUP(tbl_EcommerceSales[[#This Row],[Product_ID]], Product_Master!A:A, Product_Master!F:F)</f>
        <v>290</v>
      </c>
      <c r="Y624" s="11">
        <f>tbl_EcommerceSales[[#This Row],[Net_Revenue]]-tbl_EcommerceSales[[#This Row],[Total_Cost]]</f>
        <v>359</v>
      </c>
      <c r="Z624" s="9">
        <f>IFERROR(#REF!/tbl_EcommerceSales[[#This Row],[Total_Cost]], 0)</f>
        <v>0</v>
      </c>
      <c r="AA624" t="str">
        <f>TEXT(tbl_EcommerceSales[[#This Row],[Order_Date]],"mmm")</f>
        <v>Mar</v>
      </c>
      <c r="AB624">
        <f>YEAR(tbl_EcommerceSales[[#This Row],[Order_Date]])</f>
        <v>2025</v>
      </c>
      <c r="AC624" t="str">
        <f>IF(tbl_EcommerceSales[[#This Row],[Age]]&lt;18,"Under 18",IF(tbl_EcommerceSales[[#This Row],[Age]]&lt;=25,"18-25",IF(tbl_EcommerceSales[[#This Row],[Age]]&lt;=35,"26-35",IF(tbl_EcommerceSales[[#This Row],[Age]]&lt;=45,"36-45",IF(tbl_EcommerceSales[[#This Row],[Age]]&lt;=55,"46-55","56+")))))</f>
        <v>18-25</v>
      </c>
    </row>
    <row r="625" spans="1:29" x14ac:dyDescent="0.35">
      <c r="A625" t="s">
        <v>1353</v>
      </c>
      <c r="B625" s="7">
        <v>45729</v>
      </c>
      <c r="C625" t="s">
        <v>1284</v>
      </c>
      <c r="D625" t="s">
        <v>342</v>
      </c>
      <c r="E625" t="s">
        <v>25</v>
      </c>
      <c r="F625">
        <v>22</v>
      </c>
      <c r="G625" t="s">
        <v>103</v>
      </c>
      <c r="H625" t="s">
        <v>27</v>
      </c>
      <c r="I625" t="s">
        <v>236</v>
      </c>
      <c r="J625" t="s">
        <v>237</v>
      </c>
      <c r="K625" t="s">
        <v>82</v>
      </c>
      <c r="L625" t="s">
        <v>238</v>
      </c>
      <c r="M625">
        <v>2</v>
      </c>
      <c r="N625" s="2">
        <v>899</v>
      </c>
      <c r="O625" s="3">
        <v>0.2</v>
      </c>
      <c r="P625" s="2">
        <v>960</v>
      </c>
      <c r="Q625" t="s">
        <v>44</v>
      </c>
      <c r="R625" t="s">
        <v>33</v>
      </c>
      <c r="S625" t="s">
        <v>57</v>
      </c>
      <c r="T625" s="4">
        <v>3</v>
      </c>
      <c r="U625" s="11">
        <f t="shared" si="9"/>
        <v>1798</v>
      </c>
      <c r="V625" s="11">
        <f>tbl_EcommerceSales[[#This Row],[Gross_Sales]]*tbl_EcommerceSales[[#This Row],[Discount]]</f>
        <v>359.6</v>
      </c>
      <c r="W625" s="11">
        <f>tbl_EcommerceSales[[#This Row],[Gross_Sales]]-tbl_EcommerceSales[[#This Row],[Discount_Amount]]</f>
        <v>1438.4</v>
      </c>
      <c r="X625" s="11">
        <f>tbl_EcommerceSales[[#This Row],[Quantity]] * _xlfn.XLOOKUP(tbl_EcommerceSales[[#This Row],[Product_ID]], Product_Master!A:A, Product_Master!F:F)</f>
        <v>960</v>
      </c>
      <c r="Y625" s="11">
        <f>tbl_EcommerceSales[[#This Row],[Net_Revenue]]-tbl_EcommerceSales[[#This Row],[Total_Cost]]</f>
        <v>478.40000000000009</v>
      </c>
      <c r="Z625" s="9">
        <f>IFERROR(#REF!/tbl_EcommerceSales[[#This Row],[Total_Cost]], 0)</f>
        <v>0</v>
      </c>
      <c r="AA625" t="str">
        <f>TEXT(tbl_EcommerceSales[[#This Row],[Order_Date]],"mmm")</f>
        <v>Mar</v>
      </c>
      <c r="AB625">
        <f>YEAR(tbl_EcommerceSales[[#This Row],[Order_Date]])</f>
        <v>2025</v>
      </c>
      <c r="AC625" t="str">
        <f>IF(tbl_EcommerceSales[[#This Row],[Age]]&lt;18,"Under 18",IF(tbl_EcommerceSales[[#This Row],[Age]]&lt;=25,"18-25",IF(tbl_EcommerceSales[[#This Row],[Age]]&lt;=35,"26-35",IF(tbl_EcommerceSales[[#This Row],[Age]]&lt;=45,"36-45",IF(tbl_EcommerceSales[[#This Row],[Age]]&lt;=55,"46-55","56+")))))</f>
        <v>18-25</v>
      </c>
    </row>
    <row r="626" spans="1:29" x14ac:dyDescent="0.35">
      <c r="A626" t="s">
        <v>1354</v>
      </c>
      <c r="B626" s="7">
        <v>45729</v>
      </c>
      <c r="C626" t="s">
        <v>1355</v>
      </c>
      <c r="D626" t="s">
        <v>60</v>
      </c>
      <c r="E626" t="s">
        <v>25</v>
      </c>
      <c r="F626">
        <v>34</v>
      </c>
      <c r="G626" t="s">
        <v>96</v>
      </c>
      <c r="H626" t="s">
        <v>39</v>
      </c>
      <c r="I626" t="s">
        <v>349</v>
      </c>
      <c r="J626" t="s">
        <v>350</v>
      </c>
      <c r="K626" t="s">
        <v>82</v>
      </c>
      <c r="L626" t="s">
        <v>238</v>
      </c>
      <c r="M626">
        <v>1</v>
      </c>
      <c r="N626" s="2">
        <v>1599</v>
      </c>
      <c r="O626" s="3">
        <v>0.1</v>
      </c>
      <c r="P626" s="2">
        <v>920</v>
      </c>
      <c r="Q626" t="s">
        <v>44</v>
      </c>
      <c r="R626" t="s">
        <v>162</v>
      </c>
      <c r="S626" t="s">
        <v>57</v>
      </c>
      <c r="T626" s="4"/>
      <c r="U626" s="11">
        <f t="shared" si="9"/>
        <v>1599</v>
      </c>
      <c r="V626" s="11">
        <f>tbl_EcommerceSales[[#This Row],[Gross_Sales]]*tbl_EcommerceSales[[#This Row],[Discount]]</f>
        <v>159.9</v>
      </c>
      <c r="W626" s="11">
        <f>tbl_EcommerceSales[[#This Row],[Gross_Sales]]-tbl_EcommerceSales[[#This Row],[Discount_Amount]]</f>
        <v>1439.1</v>
      </c>
      <c r="X626" s="11">
        <f>tbl_EcommerceSales[[#This Row],[Quantity]] * _xlfn.XLOOKUP(tbl_EcommerceSales[[#This Row],[Product_ID]], Product_Master!A:A, Product_Master!F:F)</f>
        <v>920</v>
      </c>
      <c r="Y626" s="11">
        <f>tbl_EcommerceSales[[#This Row],[Net_Revenue]]-tbl_EcommerceSales[[#This Row],[Total_Cost]]</f>
        <v>519.09999999999991</v>
      </c>
      <c r="Z626" s="9">
        <f>IFERROR(#REF!/tbl_EcommerceSales[[#This Row],[Total_Cost]], 0)</f>
        <v>0</v>
      </c>
      <c r="AA626" t="str">
        <f>TEXT(tbl_EcommerceSales[[#This Row],[Order_Date]],"mmm")</f>
        <v>Mar</v>
      </c>
      <c r="AB626">
        <f>YEAR(tbl_EcommerceSales[[#This Row],[Order_Date]])</f>
        <v>2025</v>
      </c>
      <c r="AC626" t="str">
        <f>IF(tbl_EcommerceSales[[#This Row],[Age]]&lt;18,"Under 18",IF(tbl_EcommerceSales[[#This Row],[Age]]&lt;=25,"18-25",IF(tbl_EcommerceSales[[#This Row],[Age]]&lt;=35,"26-35",IF(tbl_EcommerceSales[[#This Row],[Age]]&lt;=45,"36-45",IF(tbl_EcommerceSales[[#This Row],[Age]]&lt;=55,"46-55","56+")))))</f>
        <v>26-35</v>
      </c>
    </row>
    <row r="627" spans="1:29" x14ac:dyDescent="0.35">
      <c r="A627" t="s">
        <v>1356</v>
      </c>
      <c r="B627" s="7">
        <v>45729</v>
      </c>
      <c r="C627" t="s">
        <v>1357</v>
      </c>
      <c r="D627" t="s">
        <v>305</v>
      </c>
      <c r="E627" t="s">
        <v>48</v>
      </c>
      <c r="F627">
        <v>37</v>
      </c>
      <c r="G627" t="s">
        <v>26</v>
      </c>
      <c r="H627" t="s">
        <v>27</v>
      </c>
      <c r="I627" t="s">
        <v>73</v>
      </c>
      <c r="J627" t="s">
        <v>74</v>
      </c>
      <c r="K627" t="s">
        <v>55</v>
      </c>
      <c r="L627" t="s">
        <v>75</v>
      </c>
      <c r="M627">
        <v>1</v>
      </c>
      <c r="N627" s="2">
        <v>2899</v>
      </c>
      <c r="O627" s="3">
        <v>0</v>
      </c>
      <c r="P627" s="2">
        <v>1700</v>
      </c>
      <c r="Q627" t="s">
        <v>123</v>
      </c>
      <c r="R627" t="s">
        <v>33</v>
      </c>
      <c r="S627" t="s">
        <v>57</v>
      </c>
      <c r="T627" s="4">
        <v>4</v>
      </c>
      <c r="U627" s="11">
        <f t="shared" si="9"/>
        <v>2899</v>
      </c>
      <c r="V627" s="11">
        <f>tbl_EcommerceSales[[#This Row],[Gross_Sales]]*tbl_EcommerceSales[[#This Row],[Discount]]</f>
        <v>0</v>
      </c>
      <c r="W627" s="11">
        <f>tbl_EcommerceSales[[#This Row],[Gross_Sales]]-tbl_EcommerceSales[[#This Row],[Discount_Amount]]</f>
        <v>2899</v>
      </c>
      <c r="X627" s="11">
        <f>tbl_EcommerceSales[[#This Row],[Quantity]] * _xlfn.XLOOKUP(tbl_EcommerceSales[[#This Row],[Product_ID]], Product_Master!A:A, Product_Master!F:F)</f>
        <v>1700</v>
      </c>
      <c r="Y627" s="11">
        <f>tbl_EcommerceSales[[#This Row],[Net_Revenue]]-tbl_EcommerceSales[[#This Row],[Total_Cost]]</f>
        <v>1199</v>
      </c>
      <c r="Z627" s="9">
        <f>IFERROR(#REF!/tbl_EcommerceSales[[#This Row],[Total_Cost]], 0)</f>
        <v>0</v>
      </c>
      <c r="AA627" t="str">
        <f>TEXT(tbl_EcommerceSales[[#This Row],[Order_Date]],"mmm")</f>
        <v>Mar</v>
      </c>
      <c r="AB627">
        <f>YEAR(tbl_EcommerceSales[[#This Row],[Order_Date]])</f>
        <v>2025</v>
      </c>
      <c r="AC627" t="str">
        <f>IF(tbl_EcommerceSales[[#This Row],[Age]]&lt;18,"Under 18",IF(tbl_EcommerceSales[[#This Row],[Age]]&lt;=25,"18-25",IF(tbl_EcommerceSales[[#This Row],[Age]]&lt;=35,"26-35",IF(tbl_EcommerceSales[[#This Row],[Age]]&lt;=45,"36-45",IF(tbl_EcommerceSales[[#This Row],[Age]]&lt;=55,"46-55","56+")))))</f>
        <v>36-45</v>
      </c>
    </row>
    <row r="628" spans="1:29" x14ac:dyDescent="0.35">
      <c r="A628" t="s">
        <v>1358</v>
      </c>
      <c r="B628" s="7">
        <v>45729</v>
      </c>
      <c r="C628" t="s">
        <v>975</v>
      </c>
      <c r="D628" t="s">
        <v>269</v>
      </c>
      <c r="E628" t="s">
        <v>25</v>
      </c>
      <c r="F628">
        <v>28</v>
      </c>
      <c r="G628" t="s">
        <v>155</v>
      </c>
      <c r="H628" t="s">
        <v>88</v>
      </c>
      <c r="I628" t="s">
        <v>126</v>
      </c>
      <c r="J628" t="s">
        <v>127</v>
      </c>
      <c r="K628" t="s">
        <v>82</v>
      </c>
      <c r="L628" t="s">
        <v>83</v>
      </c>
      <c r="M628">
        <v>2</v>
      </c>
      <c r="N628" s="2">
        <v>1899</v>
      </c>
      <c r="O628" s="3">
        <v>0.1</v>
      </c>
      <c r="P628" s="2">
        <v>2240</v>
      </c>
      <c r="Q628" t="s">
        <v>32</v>
      </c>
      <c r="R628" t="s">
        <v>33</v>
      </c>
      <c r="S628" t="s">
        <v>57</v>
      </c>
      <c r="T628" s="4">
        <v>4</v>
      </c>
      <c r="U628" s="11">
        <f t="shared" si="9"/>
        <v>3798</v>
      </c>
      <c r="V628" s="11">
        <f>tbl_EcommerceSales[[#This Row],[Gross_Sales]]*tbl_EcommerceSales[[#This Row],[Discount]]</f>
        <v>379.8</v>
      </c>
      <c r="W628" s="11">
        <f>tbl_EcommerceSales[[#This Row],[Gross_Sales]]-tbl_EcommerceSales[[#This Row],[Discount_Amount]]</f>
        <v>3418.2</v>
      </c>
      <c r="X628" s="11">
        <f>tbl_EcommerceSales[[#This Row],[Quantity]] * _xlfn.XLOOKUP(tbl_EcommerceSales[[#This Row],[Product_ID]], Product_Master!A:A, Product_Master!F:F)</f>
        <v>2240</v>
      </c>
      <c r="Y628" s="11">
        <f>tbl_EcommerceSales[[#This Row],[Net_Revenue]]-tbl_EcommerceSales[[#This Row],[Total_Cost]]</f>
        <v>1178.1999999999998</v>
      </c>
      <c r="Z628" s="9">
        <f>IFERROR(#REF!/tbl_EcommerceSales[[#This Row],[Total_Cost]], 0)</f>
        <v>0</v>
      </c>
      <c r="AA628" t="str">
        <f>TEXT(tbl_EcommerceSales[[#This Row],[Order_Date]],"mmm")</f>
        <v>Mar</v>
      </c>
      <c r="AB628">
        <f>YEAR(tbl_EcommerceSales[[#This Row],[Order_Date]])</f>
        <v>2025</v>
      </c>
      <c r="AC628" t="str">
        <f>IF(tbl_EcommerceSales[[#This Row],[Age]]&lt;18,"Under 18",IF(tbl_EcommerceSales[[#This Row],[Age]]&lt;=25,"18-25",IF(tbl_EcommerceSales[[#This Row],[Age]]&lt;=35,"26-35",IF(tbl_EcommerceSales[[#This Row],[Age]]&lt;=45,"36-45",IF(tbl_EcommerceSales[[#This Row],[Age]]&lt;=55,"46-55","56+")))))</f>
        <v>26-35</v>
      </c>
    </row>
    <row r="629" spans="1:29" x14ac:dyDescent="0.35">
      <c r="A629" t="s">
        <v>1359</v>
      </c>
      <c r="B629" s="7">
        <v>45730</v>
      </c>
      <c r="C629" t="s">
        <v>644</v>
      </c>
      <c r="D629" t="s">
        <v>159</v>
      </c>
      <c r="E629" t="s">
        <v>48</v>
      </c>
      <c r="F629">
        <v>20</v>
      </c>
      <c r="G629" t="s">
        <v>174</v>
      </c>
      <c r="H629" t="s">
        <v>39</v>
      </c>
      <c r="I629" t="s">
        <v>200</v>
      </c>
      <c r="J629" t="s">
        <v>201</v>
      </c>
      <c r="K629" t="s">
        <v>91</v>
      </c>
      <c r="L629" t="s">
        <v>202</v>
      </c>
      <c r="M629">
        <v>2</v>
      </c>
      <c r="N629" s="2">
        <v>899</v>
      </c>
      <c r="O629" s="3">
        <v>0.15</v>
      </c>
      <c r="P629" s="2">
        <v>840</v>
      </c>
      <c r="Q629" t="s">
        <v>32</v>
      </c>
      <c r="R629" t="s">
        <v>33</v>
      </c>
      <c r="S629" t="s">
        <v>57</v>
      </c>
      <c r="T629" s="4">
        <v>5</v>
      </c>
      <c r="U629" s="11">
        <f t="shared" si="9"/>
        <v>1798</v>
      </c>
      <c r="V629" s="11">
        <f>tbl_EcommerceSales[[#This Row],[Gross_Sales]]*tbl_EcommerceSales[[#This Row],[Discount]]</f>
        <v>269.7</v>
      </c>
      <c r="W629" s="11">
        <f>tbl_EcommerceSales[[#This Row],[Gross_Sales]]-tbl_EcommerceSales[[#This Row],[Discount_Amount]]</f>
        <v>1528.3</v>
      </c>
      <c r="X629" s="11">
        <f>tbl_EcommerceSales[[#This Row],[Quantity]] * _xlfn.XLOOKUP(tbl_EcommerceSales[[#This Row],[Product_ID]], Product_Master!A:A, Product_Master!F:F)</f>
        <v>840</v>
      </c>
      <c r="Y629" s="11">
        <f>tbl_EcommerceSales[[#This Row],[Net_Revenue]]-tbl_EcommerceSales[[#This Row],[Total_Cost]]</f>
        <v>688.3</v>
      </c>
      <c r="Z629" s="9">
        <f>IFERROR(#REF!/tbl_EcommerceSales[[#This Row],[Total_Cost]], 0)</f>
        <v>0</v>
      </c>
      <c r="AA629" t="str">
        <f>TEXT(tbl_EcommerceSales[[#This Row],[Order_Date]],"mmm")</f>
        <v>Mar</v>
      </c>
      <c r="AB629">
        <f>YEAR(tbl_EcommerceSales[[#This Row],[Order_Date]])</f>
        <v>2025</v>
      </c>
      <c r="AC629" t="str">
        <f>IF(tbl_EcommerceSales[[#This Row],[Age]]&lt;18,"Under 18",IF(tbl_EcommerceSales[[#This Row],[Age]]&lt;=25,"18-25",IF(tbl_EcommerceSales[[#This Row],[Age]]&lt;=35,"26-35",IF(tbl_EcommerceSales[[#This Row],[Age]]&lt;=45,"36-45",IF(tbl_EcommerceSales[[#This Row],[Age]]&lt;=55,"46-55","56+")))))</f>
        <v>18-25</v>
      </c>
    </row>
    <row r="630" spans="1:29" x14ac:dyDescent="0.35">
      <c r="A630" t="s">
        <v>1360</v>
      </c>
      <c r="B630" s="7">
        <v>45730</v>
      </c>
      <c r="C630" t="s">
        <v>1361</v>
      </c>
      <c r="D630" t="s">
        <v>116</v>
      </c>
      <c r="E630" t="s">
        <v>48</v>
      </c>
      <c r="F630">
        <v>24</v>
      </c>
      <c r="G630" t="s">
        <v>107</v>
      </c>
      <c r="H630" t="s">
        <v>39</v>
      </c>
      <c r="I630" t="s">
        <v>160</v>
      </c>
      <c r="J630" t="s">
        <v>161</v>
      </c>
      <c r="K630" t="s">
        <v>91</v>
      </c>
      <c r="L630" t="s">
        <v>133</v>
      </c>
      <c r="M630">
        <v>2</v>
      </c>
      <c r="N630" s="2">
        <v>1099</v>
      </c>
      <c r="O630" s="3">
        <v>0.15</v>
      </c>
      <c r="P630" s="2">
        <v>1040</v>
      </c>
      <c r="Q630" t="s">
        <v>32</v>
      </c>
      <c r="R630" t="s">
        <v>33</v>
      </c>
      <c r="S630" t="s">
        <v>34</v>
      </c>
      <c r="T630" s="4">
        <v>4</v>
      </c>
      <c r="U630" s="11">
        <f t="shared" si="9"/>
        <v>2198</v>
      </c>
      <c r="V630" s="11">
        <f>tbl_EcommerceSales[[#This Row],[Gross_Sales]]*tbl_EcommerceSales[[#This Row],[Discount]]</f>
        <v>329.7</v>
      </c>
      <c r="W630" s="11">
        <f>tbl_EcommerceSales[[#This Row],[Gross_Sales]]-tbl_EcommerceSales[[#This Row],[Discount_Amount]]</f>
        <v>1868.3</v>
      </c>
      <c r="X630" s="11">
        <f>tbl_EcommerceSales[[#This Row],[Quantity]] * _xlfn.XLOOKUP(tbl_EcommerceSales[[#This Row],[Product_ID]], Product_Master!A:A, Product_Master!F:F)</f>
        <v>1040</v>
      </c>
      <c r="Y630" s="11">
        <f>tbl_EcommerceSales[[#This Row],[Net_Revenue]]-tbl_EcommerceSales[[#This Row],[Total_Cost]]</f>
        <v>828.3</v>
      </c>
      <c r="Z630" s="9">
        <f>IFERROR(#REF!/tbl_EcommerceSales[[#This Row],[Total_Cost]], 0)</f>
        <v>0</v>
      </c>
      <c r="AA630" t="str">
        <f>TEXT(tbl_EcommerceSales[[#This Row],[Order_Date]],"mmm")</f>
        <v>Mar</v>
      </c>
      <c r="AB630">
        <f>YEAR(tbl_EcommerceSales[[#This Row],[Order_Date]])</f>
        <v>2025</v>
      </c>
      <c r="AC630" t="str">
        <f>IF(tbl_EcommerceSales[[#This Row],[Age]]&lt;18,"Under 18",IF(tbl_EcommerceSales[[#This Row],[Age]]&lt;=25,"18-25",IF(tbl_EcommerceSales[[#This Row],[Age]]&lt;=35,"26-35",IF(tbl_EcommerceSales[[#This Row],[Age]]&lt;=45,"36-45",IF(tbl_EcommerceSales[[#This Row],[Age]]&lt;=55,"46-55","56+")))))</f>
        <v>18-25</v>
      </c>
    </row>
    <row r="631" spans="1:29" x14ac:dyDescent="0.35">
      <c r="A631" t="s">
        <v>1362</v>
      </c>
      <c r="B631" s="7">
        <v>45730</v>
      </c>
      <c r="C631" t="s">
        <v>1363</v>
      </c>
      <c r="D631" t="s">
        <v>79</v>
      </c>
      <c r="E631" t="s">
        <v>25</v>
      </c>
      <c r="F631">
        <v>28</v>
      </c>
      <c r="G631" t="s">
        <v>99</v>
      </c>
      <c r="H631" t="s">
        <v>88</v>
      </c>
      <c r="I631" t="s">
        <v>80</v>
      </c>
      <c r="J631" t="s">
        <v>81</v>
      </c>
      <c r="K631" t="s">
        <v>82</v>
      </c>
      <c r="L631" t="s">
        <v>83</v>
      </c>
      <c r="M631">
        <v>2</v>
      </c>
      <c r="N631" s="2">
        <v>2499</v>
      </c>
      <c r="O631" s="3">
        <v>0.05</v>
      </c>
      <c r="P631" s="2">
        <v>3100</v>
      </c>
      <c r="Q631" t="s">
        <v>156</v>
      </c>
      <c r="R631" t="s">
        <v>93</v>
      </c>
      <c r="S631" t="s">
        <v>34</v>
      </c>
      <c r="T631" s="4">
        <v>5</v>
      </c>
      <c r="U631" s="11">
        <f t="shared" si="9"/>
        <v>4998</v>
      </c>
      <c r="V631" s="11">
        <f>tbl_EcommerceSales[[#This Row],[Gross_Sales]]*tbl_EcommerceSales[[#This Row],[Discount]]</f>
        <v>249.9</v>
      </c>
      <c r="W631" s="11">
        <f>tbl_EcommerceSales[[#This Row],[Gross_Sales]]-tbl_EcommerceSales[[#This Row],[Discount_Amount]]</f>
        <v>4748.1000000000004</v>
      </c>
      <c r="X631" s="11">
        <f>tbl_EcommerceSales[[#This Row],[Quantity]] * _xlfn.XLOOKUP(tbl_EcommerceSales[[#This Row],[Product_ID]], Product_Master!A:A, Product_Master!F:F)</f>
        <v>3100</v>
      </c>
      <c r="Y631" s="11">
        <f>tbl_EcommerceSales[[#This Row],[Net_Revenue]]-tbl_EcommerceSales[[#This Row],[Total_Cost]]</f>
        <v>1648.1000000000004</v>
      </c>
      <c r="Z631" s="9">
        <f>IFERROR(#REF!/tbl_EcommerceSales[[#This Row],[Total_Cost]], 0)</f>
        <v>0</v>
      </c>
      <c r="AA631" t="str">
        <f>TEXT(tbl_EcommerceSales[[#This Row],[Order_Date]],"mmm")</f>
        <v>Mar</v>
      </c>
      <c r="AB631">
        <f>YEAR(tbl_EcommerceSales[[#This Row],[Order_Date]])</f>
        <v>2025</v>
      </c>
      <c r="AC631" t="str">
        <f>IF(tbl_EcommerceSales[[#This Row],[Age]]&lt;18,"Under 18",IF(tbl_EcommerceSales[[#This Row],[Age]]&lt;=25,"18-25",IF(tbl_EcommerceSales[[#This Row],[Age]]&lt;=35,"26-35",IF(tbl_EcommerceSales[[#This Row],[Age]]&lt;=45,"36-45",IF(tbl_EcommerceSales[[#This Row],[Age]]&lt;=55,"46-55","56+")))))</f>
        <v>26-35</v>
      </c>
    </row>
    <row r="632" spans="1:29" x14ac:dyDescent="0.35">
      <c r="A632" t="s">
        <v>1364</v>
      </c>
      <c r="B632" s="7">
        <v>45730</v>
      </c>
      <c r="C632" t="s">
        <v>1365</v>
      </c>
      <c r="D632" t="s">
        <v>116</v>
      </c>
      <c r="E632" t="s">
        <v>48</v>
      </c>
      <c r="F632">
        <v>24</v>
      </c>
      <c r="G632" t="s">
        <v>145</v>
      </c>
      <c r="H632" t="s">
        <v>39</v>
      </c>
      <c r="I632" t="s">
        <v>276</v>
      </c>
      <c r="J632" t="s">
        <v>277</v>
      </c>
      <c r="K632" t="s">
        <v>30</v>
      </c>
      <c r="L632" t="s">
        <v>278</v>
      </c>
      <c r="M632">
        <v>1</v>
      </c>
      <c r="N632" s="2">
        <v>1599</v>
      </c>
      <c r="O632" s="3">
        <v>0.25</v>
      </c>
      <c r="P632" s="2">
        <v>850</v>
      </c>
      <c r="Q632" t="s">
        <v>32</v>
      </c>
      <c r="R632" t="s">
        <v>93</v>
      </c>
      <c r="S632" t="s">
        <v>57</v>
      </c>
      <c r="T632" s="4">
        <v>4</v>
      </c>
      <c r="U632" s="11">
        <f t="shared" si="9"/>
        <v>1599</v>
      </c>
      <c r="V632" s="11">
        <f>tbl_EcommerceSales[[#This Row],[Gross_Sales]]*tbl_EcommerceSales[[#This Row],[Discount]]</f>
        <v>399.75</v>
      </c>
      <c r="W632" s="11">
        <f>tbl_EcommerceSales[[#This Row],[Gross_Sales]]-tbl_EcommerceSales[[#This Row],[Discount_Amount]]</f>
        <v>1199.25</v>
      </c>
      <c r="X632" s="11">
        <f>tbl_EcommerceSales[[#This Row],[Quantity]] * _xlfn.XLOOKUP(tbl_EcommerceSales[[#This Row],[Product_ID]], Product_Master!A:A, Product_Master!F:F)</f>
        <v>850</v>
      </c>
      <c r="Y632" s="11">
        <f>tbl_EcommerceSales[[#This Row],[Net_Revenue]]-tbl_EcommerceSales[[#This Row],[Total_Cost]]</f>
        <v>349.25</v>
      </c>
      <c r="Z632" s="9">
        <f>IFERROR(#REF!/tbl_EcommerceSales[[#This Row],[Total_Cost]], 0)</f>
        <v>0</v>
      </c>
      <c r="AA632" t="str">
        <f>TEXT(tbl_EcommerceSales[[#This Row],[Order_Date]],"mmm")</f>
        <v>Mar</v>
      </c>
      <c r="AB632">
        <f>YEAR(tbl_EcommerceSales[[#This Row],[Order_Date]])</f>
        <v>2025</v>
      </c>
      <c r="AC632" t="str">
        <f>IF(tbl_EcommerceSales[[#This Row],[Age]]&lt;18,"Under 18",IF(tbl_EcommerceSales[[#This Row],[Age]]&lt;=25,"18-25",IF(tbl_EcommerceSales[[#This Row],[Age]]&lt;=35,"26-35",IF(tbl_EcommerceSales[[#This Row],[Age]]&lt;=45,"36-45",IF(tbl_EcommerceSales[[#This Row],[Age]]&lt;=55,"46-55","56+")))))</f>
        <v>18-25</v>
      </c>
    </row>
    <row r="633" spans="1:29" x14ac:dyDescent="0.35">
      <c r="A633" t="s">
        <v>1366</v>
      </c>
      <c r="B633" s="7">
        <v>45730</v>
      </c>
      <c r="C633" t="s">
        <v>1367</v>
      </c>
      <c r="D633" t="s">
        <v>139</v>
      </c>
      <c r="E633" t="s">
        <v>48</v>
      </c>
      <c r="F633">
        <v>32</v>
      </c>
      <c r="G633" t="s">
        <v>136</v>
      </c>
      <c r="H633" t="s">
        <v>88</v>
      </c>
      <c r="I633" t="s">
        <v>257</v>
      </c>
      <c r="J633" t="s">
        <v>258</v>
      </c>
      <c r="K633" t="s">
        <v>55</v>
      </c>
      <c r="L633" t="s">
        <v>56</v>
      </c>
      <c r="M633">
        <v>2</v>
      </c>
      <c r="N633" s="2">
        <v>1999</v>
      </c>
      <c r="O633" s="3">
        <v>0.1</v>
      </c>
      <c r="P633" s="2">
        <v>2100</v>
      </c>
      <c r="Q633" t="s">
        <v>76</v>
      </c>
      <c r="R633" t="s">
        <v>33</v>
      </c>
      <c r="S633" t="s">
        <v>34</v>
      </c>
      <c r="T633" s="4">
        <v>4</v>
      </c>
      <c r="U633" s="11">
        <f t="shared" si="9"/>
        <v>3998</v>
      </c>
      <c r="V633" s="11">
        <f>tbl_EcommerceSales[[#This Row],[Gross_Sales]]*tbl_EcommerceSales[[#This Row],[Discount]]</f>
        <v>399.8</v>
      </c>
      <c r="W633" s="11">
        <f>tbl_EcommerceSales[[#This Row],[Gross_Sales]]-tbl_EcommerceSales[[#This Row],[Discount_Amount]]</f>
        <v>3598.2</v>
      </c>
      <c r="X633" s="11">
        <f>tbl_EcommerceSales[[#This Row],[Quantity]] * _xlfn.XLOOKUP(tbl_EcommerceSales[[#This Row],[Product_ID]], Product_Master!A:A, Product_Master!F:F)</f>
        <v>2100</v>
      </c>
      <c r="Y633" s="11">
        <f>tbl_EcommerceSales[[#This Row],[Net_Revenue]]-tbl_EcommerceSales[[#This Row],[Total_Cost]]</f>
        <v>1498.1999999999998</v>
      </c>
      <c r="Z633" s="9">
        <f>IFERROR(#REF!/tbl_EcommerceSales[[#This Row],[Total_Cost]], 0)</f>
        <v>0</v>
      </c>
      <c r="AA633" t="str">
        <f>TEXT(tbl_EcommerceSales[[#This Row],[Order_Date]],"mmm")</f>
        <v>Mar</v>
      </c>
      <c r="AB633">
        <f>YEAR(tbl_EcommerceSales[[#This Row],[Order_Date]])</f>
        <v>2025</v>
      </c>
      <c r="AC633" t="str">
        <f>IF(tbl_EcommerceSales[[#This Row],[Age]]&lt;18,"Under 18",IF(tbl_EcommerceSales[[#This Row],[Age]]&lt;=25,"18-25",IF(tbl_EcommerceSales[[#This Row],[Age]]&lt;=35,"26-35",IF(tbl_EcommerceSales[[#This Row],[Age]]&lt;=45,"36-45",IF(tbl_EcommerceSales[[#This Row],[Age]]&lt;=55,"46-55","56+")))))</f>
        <v>26-35</v>
      </c>
    </row>
    <row r="634" spans="1:29" x14ac:dyDescent="0.35">
      <c r="A634" t="s">
        <v>1368</v>
      </c>
      <c r="B634" s="7">
        <v>45730</v>
      </c>
      <c r="C634" t="s">
        <v>1369</v>
      </c>
      <c r="D634" t="s">
        <v>24</v>
      </c>
      <c r="E634" t="s">
        <v>48</v>
      </c>
      <c r="F634">
        <v>41</v>
      </c>
      <c r="G634" t="s">
        <v>289</v>
      </c>
      <c r="H634" t="s">
        <v>88</v>
      </c>
      <c r="I634" t="s">
        <v>357</v>
      </c>
      <c r="J634" t="s">
        <v>358</v>
      </c>
      <c r="K634" t="s">
        <v>177</v>
      </c>
      <c r="L634" t="s">
        <v>178</v>
      </c>
      <c r="M634">
        <v>1</v>
      </c>
      <c r="N634" s="2">
        <v>999</v>
      </c>
      <c r="O634" s="3">
        <v>0.2</v>
      </c>
      <c r="P634" s="2">
        <v>520</v>
      </c>
      <c r="Q634" t="s">
        <v>44</v>
      </c>
      <c r="R634" t="s">
        <v>33</v>
      </c>
      <c r="S634" t="s">
        <v>34</v>
      </c>
      <c r="T634" s="4">
        <v>4</v>
      </c>
      <c r="U634" s="11">
        <f t="shared" si="9"/>
        <v>999</v>
      </c>
      <c r="V634" s="11">
        <f>tbl_EcommerceSales[[#This Row],[Gross_Sales]]*tbl_EcommerceSales[[#This Row],[Discount]]</f>
        <v>199.8</v>
      </c>
      <c r="W634" s="11">
        <f>tbl_EcommerceSales[[#This Row],[Gross_Sales]]-tbl_EcommerceSales[[#This Row],[Discount_Amount]]</f>
        <v>799.2</v>
      </c>
      <c r="X634" s="11">
        <f>tbl_EcommerceSales[[#This Row],[Quantity]] * _xlfn.XLOOKUP(tbl_EcommerceSales[[#This Row],[Product_ID]], Product_Master!A:A, Product_Master!F:F)</f>
        <v>520</v>
      </c>
      <c r="Y634" s="11">
        <f>tbl_EcommerceSales[[#This Row],[Net_Revenue]]-tbl_EcommerceSales[[#This Row],[Total_Cost]]</f>
        <v>279.20000000000005</v>
      </c>
      <c r="Z634" s="9">
        <f>IFERROR(#REF!/tbl_EcommerceSales[[#This Row],[Total_Cost]], 0)</f>
        <v>0</v>
      </c>
      <c r="AA634" t="str">
        <f>TEXT(tbl_EcommerceSales[[#This Row],[Order_Date]],"mmm")</f>
        <v>Mar</v>
      </c>
      <c r="AB634">
        <f>YEAR(tbl_EcommerceSales[[#This Row],[Order_Date]])</f>
        <v>2025</v>
      </c>
      <c r="AC634" t="str">
        <f>IF(tbl_EcommerceSales[[#This Row],[Age]]&lt;18,"Under 18",IF(tbl_EcommerceSales[[#This Row],[Age]]&lt;=25,"18-25",IF(tbl_EcommerceSales[[#This Row],[Age]]&lt;=35,"26-35",IF(tbl_EcommerceSales[[#This Row],[Age]]&lt;=45,"36-45",IF(tbl_EcommerceSales[[#This Row],[Age]]&lt;=55,"46-55","56+")))))</f>
        <v>36-45</v>
      </c>
    </row>
    <row r="635" spans="1:29" x14ac:dyDescent="0.35">
      <c r="A635" t="s">
        <v>1370</v>
      </c>
      <c r="B635" s="7">
        <v>45730</v>
      </c>
      <c r="C635" t="s">
        <v>1371</v>
      </c>
      <c r="D635" t="s">
        <v>232</v>
      </c>
      <c r="E635" t="s">
        <v>48</v>
      </c>
      <c r="F635">
        <v>31</v>
      </c>
      <c r="G635" t="s">
        <v>270</v>
      </c>
      <c r="H635" t="s">
        <v>72</v>
      </c>
      <c r="I635" t="s">
        <v>117</v>
      </c>
      <c r="J635" t="s">
        <v>118</v>
      </c>
      <c r="K635" t="s">
        <v>82</v>
      </c>
      <c r="L635" t="s">
        <v>119</v>
      </c>
      <c r="M635">
        <v>3</v>
      </c>
      <c r="N635" s="2">
        <v>3299</v>
      </c>
      <c r="O635" s="3">
        <v>0.3</v>
      </c>
      <c r="P635" s="2">
        <v>6300</v>
      </c>
      <c r="Q635" t="s">
        <v>32</v>
      </c>
      <c r="R635" t="s">
        <v>33</v>
      </c>
      <c r="S635" t="s">
        <v>34</v>
      </c>
      <c r="T635" s="4">
        <v>4</v>
      </c>
      <c r="U635" s="11">
        <f t="shared" si="9"/>
        <v>9897</v>
      </c>
      <c r="V635" s="11">
        <f>tbl_EcommerceSales[[#This Row],[Gross_Sales]]*tbl_EcommerceSales[[#This Row],[Discount]]</f>
        <v>2969.1</v>
      </c>
      <c r="W635" s="11">
        <f>tbl_EcommerceSales[[#This Row],[Gross_Sales]]-tbl_EcommerceSales[[#This Row],[Discount_Amount]]</f>
        <v>6927.9</v>
      </c>
      <c r="X635" s="11">
        <f>tbl_EcommerceSales[[#This Row],[Quantity]] * _xlfn.XLOOKUP(tbl_EcommerceSales[[#This Row],[Product_ID]], Product_Master!A:A, Product_Master!F:F)</f>
        <v>6300</v>
      </c>
      <c r="Y635" s="11">
        <f>tbl_EcommerceSales[[#This Row],[Net_Revenue]]-tbl_EcommerceSales[[#This Row],[Total_Cost]]</f>
        <v>627.89999999999964</v>
      </c>
      <c r="Z635" s="9">
        <f>IFERROR(#REF!/tbl_EcommerceSales[[#This Row],[Total_Cost]], 0)</f>
        <v>0</v>
      </c>
      <c r="AA635" t="str">
        <f>TEXT(tbl_EcommerceSales[[#This Row],[Order_Date]],"mmm")</f>
        <v>Mar</v>
      </c>
      <c r="AB635">
        <f>YEAR(tbl_EcommerceSales[[#This Row],[Order_Date]])</f>
        <v>2025</v>
      </c>
      <c r="AC635" t="str">
        <f>IF(tbl_EcommerceSales[[#This Row],[Age]]&lt;18,"Under 18",IF(tbl_EcommerceSales[[#This Row],[Age]]&lt;=25,"18-25",IF(tbl_EcommerceSales[[#This Row],[Age]]&lt;=35,"26-35",IF(tbl_EcommerceSales[[#This Row],[Age]]&lt;=45,"36-45",IF(tbl_EcommerceSales[[#This Row],[Age]]&lt;=55,"46-55","56+")))))</f>
        <v>26-35</v>
      </c>
    </row>
    <row r="636" spans="1:29" x14ac:dyDescent="0.35">
      <c r="A636" t="s">
        <v>1372</v>
      </c>
      <c r="B636" s="7">
        <v>45730</v>
      </c>
      <c r="C636" t="s">
        <v>1373</v>
      </c>
      <c r="D636" t="s">
        <v>24</v>
      </c>
      <c r="E636" t="s">
        <v>25</v>
      </c>
      <c r="F636">
        <v>38</v>
      </c>
      <c r="G636" t="s">
        <v>136</v>
      </c>
      <c r="H636" t="s">
        <v>88</v>
      </c>
      <c r="I636" t="s">
        <v>117</v>
      </c>
      <c r="J636" t="s">
        <v>118</v>
      </c>
      <c r="K636" t="s">
        <v>82</v>
      </c>
      <c r="L636" t="s">
        <v>119</v>
      </c>
      <c r="M636">
        <v>5</v>
      </c>
      <c r="N636" s="2">
        <v>3299</v>
      </c>
      <c r="O636" s="3">
        <v>0.2</v>
      </c>
      <c r="P636" s="2">
        <v>10500</v>
      </c>
      <c r="Q636" t="s">
        <v>123</v>
      </c>
      <c r="R636" t="s">
        <v>93</v>
      </c>
      <c r="S636" t="s">
        <v>57</v>
      </c>
      <c r="T636" s="4">
        <v>4</v>
      </c>
      <c r="U636" s="11">
        <f t="shared" si="9"/>
        <v>16495</v>
      </c>
      <c r="V636" s="11">
        <f>tbl_EcommerceSales[[#This Row],[Gross_Sales]]*tbl_EcommerceSales[[#This Row],[Discount]]</f>
        <v>3299</v>
      </c>
      <c r="W636" s="11">
        <f>tbl_EcommerceSales[[#This Row],[Gross_Sales]]-tbl_EcommerceSales[[#This Row],[Discount_Amount]]</f>
        <v>13196</v>
      </c>
      <c r="X636" s="11">
        <f>tbl_EcommerceSales[[#This Row],[Quantity]] * _xlfn.XLOOKUP(tbl_EcommerceSales[[#This Row],[Product_ID]], Product_Master!A:A, Product_Master!F:F)</f>
        <v>10500</v>
      </c>
      <c r="Y636" s="11">
        <f>tbl_EcommerceSales[[#This Row],[Net_Revenue]]-tbl_EcommerceSales[[#This Row],[Total_Cost]]</f>
        <v>2696</v>
      </c>
      <c r="Z636" s="9">
        <f>IFERROR(#REF!/tbl_EcommerceSales[[#This Row],[Total_Cost]], 0)</f>
        <v>0</v>
      </c>
      <c r="AA636" t="str">
        <f>TEXT(tbl_EcommerceSales[[#This Row],[Order_Date]],"mmm")</f>
        <v>Mar</v>
      </c>
      <c r="AB636">
        <f>YEAR(tbl_EcommerceSales[[#This Row],[Order_Date]])</f>
        <v>2025</v>
      </c>
      <c r="AC636" t="str">
        <f>IF(tbl_EcommerceSales[[#This Row],[Age]]&lt;18,"Under 18",IF(tbl_EcommerceSales[[#This Row],[Age]]&lt;=25,"18-25",IF(tbl_EcommerceSales[[#This Row],[Age]]&lt;=35,"26-35",IF(tbl_EcommerceSales[[#This Row],[Age]]&lt;=45,"36-45",IF(tbl_EcommerceSales[[#This Row],[Age]]&lt;=55,"46-55","56+")))))</f>
        <v>36-45</v>
      </c>
    </row>
    <row r="637" spans="1:29" x14ac:dyDescent="0.35">
      <c r="A637" t="s">
        <v>1374</v>
      </c>
      <c r="B637" s="7">
        <v>45730</v>
      </c>
      <c r="C637" t="s">
        <v>1375</v>
      </c>
      <c r="D637" t="s">
        <v>60</v>
      </c>
      <c r="E637" t="s">
        <v>25</v>
      </c>
      <c r="F637">
        <v>44</v>
      </c>
      <c r="G637" t="s">
        <v>103</v>
      </c>
      <c r="H637" t="s">
        <v>27</v>
      </c>
      <c r="I637" t="s">
        <v>165</v>
      </c>
      <c r="J637" t="s">
        <v>166</v>
      </c>
      <c r="K637" t="s">
        <v>42</v>
      </c>
      <c r="L637" t="s">
        <v>167</v>
      </c>
      <c r="M637">
        <v>2</v>
      </c>
      <c r="N637" s="2">
        <v>1799</v>
      </c>
      <c r="O637" s="3">
        <v>0.1</v>
      </c>
      <c r="P637" s="2">
        <v>1800</v>
      </c>
      <c r="Q637" t="s">
        <v>76</v>
      </c>
      <c r="R637" t="s">
        <v>33</v>
      </c>
      <c r="S637" t="s">
        <v>57</v>
      </c>
      <c r="T637" s="4">
        <v>5</v>
      </c>
      <c r="U637" s="11">
        <f t="shared" si="9"/>
        <v>3598</v>
      </c>
      <c r="V637" s="11">
        <f>tbl_EcommerceSales[[#This Row],[Gross_Sales]]*tbl_EcommerceSales[[#This Row],[Discount]]</f>
        <v>359.8</v>
      </c>
      <c r="W637" s="11">
        <f>tbl_EcommerceSales[[#This Row],[Gross_Sales]]-tbl_EcommerceSales[[#This Row],[Discount_Amount]]</f>
        <v>3238.2</v>
      </c>
      <c r="X637" s="11">
        <f>tbl_EcommerceSales[[#This Row],[Quantity]] * _xlfn.XLOOKUP(tbl_EcommerceSales[[#This Row],[Product_ID]], Product_Master!A:A, Product_Master!F:F)</f>
        <v>1800</v>
      </c>
      <c r="Y637" s="11">
        <f>tbl_EcommerceSales[[#This Row],[Net_Revenue]]-tbl_EcommerceSales[[#This Row],[Total_Cost]]</f>
        <v>1438.1999999999998</v>
      </c>
      <c r="Z637" s="9">
        <f>IFERROR(#REF!/tbl_EcommerceSales[[#This Row],[Total_Cost]], 0)</f>
        <v>0</v>
      </c>
      <c r="AA637" t="str">
        <f>TEXT(tbl_EcommerceSales[[#This Row],[Order_Date]],"mmm")</f>
        <v>Mar</v>
      </c>
      <c r="AB637">
        <f>YEAR(tbl_EcommerceSales[[#This Row],[Order_Date]])</f>
        <v>2025</v>
      </c>
      <c r="AC637" t="str">
        <f>IF(tbl_EcommerceSales[[#This Row],[Age]]&lt;18,"Under 18",IF(tbl_EcommerceSales[[#This Row],[Age]]&lt;=25,"18-25",IF(tbl_EcommerceSales[[#This Row],[Age]]&lt;=35,"26-35",IF(tbl_EcommerceSales[[#This Row],[Age]]&lt;=45,"36-45",IF(tbl_EcommerceSales[[#This Row],[Age]]&lt;=55,"46-55","56+")))))</f>
        <v>36-45</v>
      </c>
    </row>
    <row r="638" spans="1:29" x14ac:dyDescent="0.35">
      <c r="A638" t="s">
        <v>1376</v>
      </c>
      <c r="B638" s="7">
        <v>45730</v>
      </c>
      <c r="C638" t="s">
        <v>1075</v>
      </c>
      <c r="D638" t="s">
        <v>269</v>
      </c>
      <c r="E638" t="s">
        <v>25</v>
      </c>
      <c r="F638">
        <v>38</v>
      </c>
      <c r="G638" t="s">
        <v>142</v>
      </c>
      <c r="H638" t="s">
        <v>88</v>
      </c>
      <c r="I638" t="s">
        <v>111</v>
      </c>
      <c r="J638" t="s">
        <v>112</v>
      </c>
      <c r="K638" t="s">
        <v>55</v>
      </c>
      <c r="L638" t="s">
        <v>113</v>
      </c>
      <c r="M638">
        <v>3</v>
      </c>
      <c r="N638" s="2">
        <v>1799</v>
      </c>
      <c r="O638" s="3">
        <v>0.1</v>
      </c>
      <c r="P638" s="2">
        <v>2850</v>
      </c>
      <c r="Q638" t="s">
        <v>76</v>
      </c>
      <c r="R638" t="s">
        <v>33</v>
      </c>
      <c r="S638" t="s">
        <v>34</v>
      </c>
      <c r="T638" s="4">
        <v>5</v>
      </c>
      <c r="U638" s="11">
        <f t="shared" si="9"/>
        <v>5397</v>
      </c>
      <c r="V638" s="11">
        <f>tbl_EcommerceSales[[#This Row],[Gross_Sales]]*tbl_EcommerceSales[[#This Row],[Discount]]</f>
        <v>539.70000000000005</v>
      </c>
      <c r="W638" s="11">
        <f>tbl_EcommerceSales[[#This Row],[Gross_Sales]]-tbl_EcommerceSales[[#This Row],[Discount_Amount]]</f>
        <v>4857.3</v>
      </c>
      <c r="X638" s="11">
        <f>tbl_EcommerceSales[[#This Row],[Quantity]] * _xlfn.XLOOKUP(tbl_EcommerceSales[[#This Row],[Product_ID]], Product_Master!A:A, Product_Master!F:F)</f>
        <v>2850</v>
      </c>
      <c r="Y638" s="11">
        <f>tbl_EcommerceSales[[#This Row],[Net_Revenue]]-tbl_EcommerceSales[[#This Row],[Total_Cost]]</f>
        <v>2007.3000000000002</v>
      </c>
      <c r="Z638" s="9">
        <f>IFERROR(#REF!/tbl_EcommerceSales[[#This Row],[Total_Cost]], 0)</f>
        <v>0</v>
      </c>
      <c r="AA638" t="str">
        <f>TEXT(tbl_EcommerceSales[[#This Row],[Order_Date]],"mmm")</f>
        <v>Mar</v>
      </c>
      <c r="AB638">
        <f>YEAR(tbl_EcommerceSales[[#This Row],[Order_Date]])</f>
        <v>2025</v>
      </c>
      <c r="AC638" t="str">
        <f>IF(tbl_EcommerceSales[[#This Row],[Age]]&lt;18,"Under 18",IF(tbl_EcommerceSales[[#This Row],[Age]]&lt;=25,"18-25",IF(tbl_EcommerceSales[[#This Row],[Age]]&lt;=35,"26-35",IF(tbl_EcommerceSales[[#This Row],[Age]]&lt;=45,"36-45",IF(tbl_EcommerceSales[[#This Row],[Age]]&lt;=55,"46-55","56+")))))</f>
        <v>36-45</v>
      </c>
    </row>
    <row r="639" spans="1:29" x14ac:dyDescent="0.35">
      <c r="A639" t="s">
        <v>1377</v>
      </c>
      <c r="B639" s="7">
        <v>45730</v>
      </c>
      <c r="C639" t="s">
        <v>1378</v>
      </c>
      <c r="D639" t="s">
        <v>37</v>
      </c>
      <c r="E639" t="s">
        <v>48</v>
      </c>
      <c r="F639">
        <v>36</v>
      </c>
      <c r="G639" t="s">
        <v>171</v>
      </c>
      <c r="H639" t="s">
        <v>39</v>
      </c>
      <c r="I639" t="s">
        <v>160</v>
      </c>
      <c r="J639" t="s">
        <v>161</v>
      </c>
      <c r="K639" t="s">
        <v>91</v>
      </c>
      <c r="L639" t="s">
        <v>133</v>
      </c>
      <c r="M639">
        <v>1</v>
      </c>
      <c r="N639" s="2">
        <v>1099</v>
      </c>
      <c r="O639" s="3">
        <v>0.1</v>
      </c>
      <c r="P639" s="2">
        <v>520</v>
      </c>
      <c r="Q639" t="s">
        <v>44</v>
      </c>
      <c r="R639" t="s">
        <v>162</v>
      </c>
      <c r="S639" t="s">
        <v>57</v>
      </c>
      <c r="T639" s="4"/>
      <c r="U639" s="11">
        <f t="shared" si="9"/>
        <v>1099</v>
      </c>
      <c r="V639" s="11">
        <f>tbl_EcommerceSales[[#This Row],[Gross_Sales]]*tbl_EcommerceSales[[#This Row],[Discount]]</f>
        <v>109.9</v>
      </c>
      <c r="W639" s="11">
        <f>tbl_EcommerceSales[[#This Row],[Gross_Sales]]-tbl_EcommerceSales[[#This Row],[Discount_Amount]]</f>
        <v>989.1</v>
      </c>
      <c r="X639" s="11">
        <f>tbl_EcommerceSales[[#This Row],[Quantity]] * _xlfn.XLOOKUP(tbl_EcommerceSales[[#This Row],[Product_ID]], Product_Master!A:A, Product_Master!F:F)</f>
        <v>520</v>
      </c>
      <c r="Y639" s="11">
        <f>tbl_EcommerceSales[[#This Row],[Net_Revenue]]-tbl_EcommerceSales[[#This Row],[Total_Cost]]</f>
        <v>469.1</v>
      </c>
      <c r="Z639" s="9">
        <f>IFERROR(#REF!/tbl_EcommerceSales[[#This Row],[Total_Cost]], 0)</f>
        <v>0</v>
      </c>
      <c r="AA639" t="str">
        <f>TEXT(tbl_EcommerceSales[[#This Row],[Order_Date]],"mmm")</f>
        <v>Mar</v>
      </c>
      <c r="AB639">
        <f>YEAR(tbl_EcommerceSales[[#This Row],[Order_Date]])</f>
        <v>2025</v>
      </c>
      <c r="AC639" t="str">
        <f>IF(tbl_EcommerceSales[[#This Row],[Age]]&lt;18,"Under 18",IF(tbl_EcommerceSales[[#This Row],[Age]]&lt;=25,"18-25",IF(tbl_EcommerceSales[[#This Row],[Age]]&lt;=35,"26-35",IF(tbl_EcommerceSales[[#This Row],[Age]]&lt;=45,"36-45",IF(tbl_EcommerceSales[[#This Row],[Age]]&lt;=55,"46-55","56+")))))</f>
        <v>36-45</v>
      </c>
    </row>
    <row r="640" spans="1:29" x14ac:dyDescent="0.35">
      <c r="A640" t="s">
        <v>1379</v>
      </c>
      <c r="B640" s="7">
        <v>45730</v>
      </c>
      <c r="C640" t="s">
        <v>1303</v>
      </c>
      <c r="D640" t="s">
        <v>60</v>
      </c>
      <c r="E640" t="s">
        <v>48</v>
      </c>
      <c r="F640">
        <v>48</v>
      </c>
      <c r="G640" t="s">
        <v>142</v>
      </c>
      <c r="H640" t="s">
        <v>88</v>
      </c>
      <c r="I640" t="s">
        <v>111</v>
      </c>
      <c r="J640" t="s">
        <v>112</v>
      </c>
      <c r="K640" t="s">
        <v>55</v>
      </c>
      <c r="L640" t="s">
        <v>113</v>
      </c>
      <c r="M640">
        <v>5</v>
      </c>
      <c r="N640" s="2">
        <v>1799</v>
      </c>
      <c r="O640" s="3">
        <v>0</v>
      </c>
      <c r="P640" s="2">
        <v>4750</v>
      </c>
      <c r="Q640" t="s">
        <v>123</v>
      </c>
      <c r="R640" t="s">
        <v>33</v>
      </c>
      <c r="S640" t="s">
        <v>57</v>
      </c>
      <c r="T640" s="4">
        <v>5</v>
      </c>
      <c r="U640" s="11">
        <f t="shared" si="9"/>
        <v>8995</v>
      </c>
      <c r="V640" s="11">
        <f>tbl_EcommerceSales[[#This Row],[Gross_Sales]]*tbl_EcommerceSales[[#This Row],[Discount]]</f>
        <v>0</v>
      </c>
      <c r="W640" s="11">
        <f>tbl_EcommerceSales[[#This Row],[Gross_Sales]]-tbl_EcommerceSales[[#This Row],[Discount_Amount]]</f>
        <v>8995</v>
      </c>
      <c r="X640" s="11">
        <f>tbl_EcommerceSales[[#This Row],[Quantity]] * _xlfn.XLOOKUP(tbl_EcommerceSales[[#This Row],[Product_ID]], Product_Master!A:A, Product_Master!F:F)</f>
        <v>4750</v>
      </c>
      <c r="Y640" s="11">
        <f>tbl_EcommerceSales[[#This Row],[Net_Revenue]]-tbl_EcommerceSales[[#This Row],[Total_Cost]]</f>
        <v>4245</v>
      </c>
      <c r="Z640" s="9">
        <f>IFERROR(#REF!/tbl_EcommerceSales[[#This Row],[Total_Cost]], 0)</f>
        <v>0</v>
      </c>
      <c r="AA640" t="str">
        <f>TEXT(tbl_EcommerceSales[[#This Row],[Order_Date]],"mmm")</f>
        <v>Mar</v>
      </c>
      <c r="AB640">
        <f>YEAR(tbl_EcommerceSales[[#This Row],[Order_Date]])</f>
        <v>2025</v>
      </c>
      <c r="AC640" t="str">
        <f>IF(tbl_EcommerceSales[[#This Row],[Age]]&lt;18,"Under 18",IF(tbl_EcommerceSales[[#This Row],[Age]]&lt;=25,"18-25",IF(tbl_EcommerceSales[[#This Row],[Age]]&lt;=35,"26-35",IF(tbl_EcommerceSales[[#This Row],[Age]]&lt;=45,"36-45",IF(tbl_EcommerceSales[[#This Row],[Age]]&lt;=55,"46-55","56+")))))</f>
        <v>46-55</v>
      </c>
    </row>
    <row r="641" spans="1:29" x14ac:dyDescent="0.35">
      <c r="A641" t="s">
        <v>1380</v>
      </c>
      <c r="B641" s="7">
        <v>45730</v>
      </c>
      <c r="C641" t="s">
        <v>387</v>
      </c>
      <c r="D641" t="s">
        <v>116</v>
      </c>
      <c r="E641" t="s">
        <v>48</v>
      </c>
      <c r="F641">
        <v>36</v>
      </c>
      <c r="G641" t="s">
        <v>107</v>
      </c>
      <c r="H641" t="s">
        <v>39</v>
      </c>
      <c r="I641" t="s">
        <v>28</v>
      </c>
      <c r="J641" t="s">
        <v>29</v>
      </c>
      <c r="K641" t="s">
        <v>30</v>
      </c>
      <c r="L641" t="s">
        <v>31</v>
      </c>
      <c r="M641">
        <v>1</v>
      </c>
      <c r="N641" s="2">
        <v>5999</v>
      </c>
      <c r="O641" s="3">
        <v>0.1</v>
      </c>
      <c r="P641" s="2">
        <v>3900</v>
      </c>
      <c r="Q641" t="s">
        <v>32</v>
      </c>
      <c r="R641" t="s">
        <v>33</v>
      </c>
      <c r="S641" t="s">
        <v>34</v>
      </c>
      <c r="T641" s="4">
        <v>5</v>
      </c>
      <c r="U641" s="11">
        <f t="shared" si="9"/>
        <v>5999</v>
      </c>
      <c r="V641" s="11">
        <f>tbl_EcommerceSales[[#This Row],[Gross_Sales]]*tbl_EcommerceSales[[#This Row],[Discount]]</f>
        <v>599.9</v>
      </c>
      <c r="W641" s="11">
        <f>tbl_EcommerceSales[[#This Row],[Gross_Sales]]-tbl_EcommerceSales[[#This Row],[Discount_Amount]]</f>
        <v>5399.1</v>
      </c>
      <c r="X641" s="11">
        <f>tbl_EcommerceSales[[#This Row],[Quantity]] * _xlfn.XLOOKUP(tbl_EcommerceSales[[#This Row],[Product_ID]], Product_Master!A:A, Product_Master!F:F)</f>
        <v>3900</v>
      </c>
      <c r="Y641" s="11">
        <f>tbl_EcommerceSales[[#This Row],[Net_Revenue]]-tbl_EcommerceSales[[#This Row],[Total_Cost]]</f>
        <v>1499.1000000000004</v>
      </c>
      <c r="Z641" s="9">
        <f>IFERROR(#REF!/tbl_EcommerceSales[[#This Row],[Total_Cost]], 0)</f>
        <v>0</v>
      </c>
      <c r="AA641" t="str">
        <f>TEXT(tbl_EcommerceSales[[#This Row],[Order_Date]],"mmm")</f>
        <v>Mar</v>
      </c>
      <c r="AB641">
        <f>YEAR(tbl_EcommerceSales[[#This Row],[Order_Date]])</f>
        <v>2025</v>
      </c>
      <c r="AC641" t="str">
        <f>IF(tbl_EcommerceSales[[#This Row],[Age]]&lt;18,"Under 18",IF(tbl_EcommerceSales[[#This Row],[Age]]&lt;=25,"18-25",IF(tbl_EcommerceSales[[#This Row],[Age]]&lt;=35,"26-35",IF(tbl_EcommerceSales[[#This Row],[Age]]&lt;=45,"36-45",IF(tbl_EcommerceSales[[#This Row],[Age]]&lt;=55,"46-55","56+")))))</f>
        <v>36-45</v>
      </c>
    </row>
    <row r="642" spans="1:29" x14ac:dyDescent="0.35">
      <c r="A642" t="s">
        <v>1381</v>
      </c>
      <c r="B642" s="7">
        <v>45730</v>
      </c>
      <c r="C642" t="s">
        <v>1382</v>
      </c>
      <c r="D642" t="s">
        <v>205</v>
      </c>
      <c r="E642" t="s">
        <v>48</v>
      </c>
      <c r="F642">
        <v>28</v>
      </c>
      <c r="G642" t="s">
        <v>38</v>
      </c>
      <c r="H642" t="s">
        <v>39</v>
      </c>
      <c r="I642" t="s">
        <v>206</v>
      </c>
      <c r="J642" t="s">
        <v>207</v>
      </c>
      <c r="K642" t="s">
        <v>177</v>
      </c>
      <c r="L642" t="s">
        <v>208</v>
      </c>
      <c r="M642">
        <v>2</v>
      </c>
      <c r="N642" s="2">
        <v>2199</v>
      </c>
      <c r="O642" s="3">
        <v>0.15</v>
      </c>
      <c r="P642" s="2">
        <v>2500</v>
      </c>
      <c r="Q642" t="s">
        <v>319</v>
      </c>
      <c r="R642" t="s">
        <v>33</v>
      </c>
      <c r="S642" t="s">
        <v>34</v>
      </c>
      <c r="T642" s="4">
        <v>5</v>
      </c>
      <c r="U642" s="11">
        <f t="shared" ref="U642:U705" si="10">M642*N642</f>
        <v>4398</v>
      </c>
      <c r="V642" s="11">
        <f>tbl_EcommerceSales[[#This Row],[Gross_Sales]]*tbl_EcommerceSales[[#This Row],[Discount]]</f>
        <v>659.69999999999993</v>
      </c>
      <c r="W642" s="11">
        <f>tbl_EcommerceSales[[#This Row],[Gross_Sales]]-tbl_EcommerceSales[[#This Row],[Discount_Amount]]</f>
        <v>3738.3</v>
      </c>
      <c r="X642" s="11">
        <f>tbl_EcommerceSales[[#This Row],[Quantity]] * _xlfn.XLOOKUP(tbl_EcommerceSales[[#This Row],[Product_ID]], Product_Master!A:A, Product_Master!F:F)</f>
        <v>2500</v>
      </c>
      <c r="Y642" s="11">
        <f>tbl_EcommerceSales[[#This Row],[Net_Revenue]]-tbl_EcommerceSales[[#This Row],[Total_Cost]]</f>
        <v>1238.3000000000002</v>
      </c>
      <c r="Z642" s="9">
        <f>IFERROR(#REF!/tbl_EcommerceSales[[#This Row],[Total_Cost]], 0)</f>
        <v>0</v>
      </c>
      <c r="AA642" t="str">
        <f>TEXT(tbl_EcommerceSales[[#This Row],[Order_Date]],"mmm")</f>
        <v>Mar</v>
      </c>
      <c r="AB642">
        <f>YEAR(tbl_EcommerceSales[[#This Row],[Order_Date]])</f>
        <v>2025</v>
      </c>
      <c r="AC642" t="str">
        <f>IF(tbl_EcommerceSales[[#This Row],[Age]]&lt;18,"Under 18",IF(tbl_EcommerceSales[[#This Row],[Age]]&lt;=25,"18-25",IF(tbl_EcommerceSales[[#This Row],[Age]]&lt;=35,"26-35",IF(tbl_EcommerceSales[[#This Row],[Age]]&lt;=45,"36-45",IF(tbl_EcommerceSales[[#This Row],[Age]]&lt;=55,"46-55","56+")))))</f>
        <v>26-35</v>
      </c>
    </row>
    <row r="643" spans="1:29" x14ac:dyDescent="0.35">
      <c r="A643" t="s">
        <v>1383</v>
      </c>
      <c r="B643" s="7">
        <v>45730</v>
      </c>
      <c r="C643" t="s">
        <v>1384</v>
      </c>
      <c r="D643" t="s">
        <v>86</v>
      </c>
      <c r="E643" t="s">
        <v>48</v>
      </c>
      <c r="F643">
        <v>36</v>
      </c>
      <c r="G643" t="s">
        <v>270</v>
      </c>
      <c r="H643" t="s">
        <v>72</v>
      </c>
      <c r="I643" t="s">
        <v>117</v>
      </c>
      <c r="J643" t="s">
        <v>118</v>
      </c>
      <c r="K643" t="s">
        <v>82</v>
      </c>
      <c r="L643" t="s">
        <v>119</v>
      </c>
      <c r="M643">
        <v>1</v>
      </c>
      <c r="N643" s="2">
        <v>3299</v>
      </c>
      <c r="O643" s="3">
        <v>0.25</v>
      </c>
      <c r="P643" s="2">
        <v>2100</v>
      </c>
      <c r="Q643" t="s">
        <v>76</v>
      </c>
      <c r="R643" t="s">
        <v>33</v>
      </c>
      <c r="S643" t="s">
        <v>57</v>
      </c>
      <c r="T643" s="4">
        <v>4</v>
      </c>
      <c r="U643" s="11">
        <f t="shared" si="10"/>
        <v>3299</v>
      </c>
      <c r="V643" s="11">
        <f>tbl_EcommerceSales[[#This Row],[Gross_Sales]]*tbl_EcommerceSales[[#This Row],[Discount]]</f>
        <v>824.75</v>
      </c>
      <c r="W643" s="11">
        <f>tbl_EcommerceSales[[#This Row],[Gross_Sales]]-tbl_EcommerceSales[[#This Row],[Discount_Amount]]</f>
        <v>2474.25</v>
      </c>
      <c r="X643" s="11">
        <f>tbl_EcommerceSales[[#This Row],[Quantity]] * _xlfn.XLOOKUP(tbl_EcommerceSales[[#This Row],[Product_ID]], Product_Master!A:A, Product_Master!F:F)</f>
        <v>2100</v>
      </c>
      <c r="Y643" s="11">
        <f>tbl_EcommerceSales[[#This Row],[Net_Revenue]]-tbl_EcommerceSales[[#This Row],[Total_Cost]]</f>
        <v>374.25</v>
      </c>
      <c r="Z643" s="9">
        <f>IFERROR(#REF!/tbl_EcommerceSales[[#This Row],[Total_Cost]], 0)</f>
        <v>0</v>
      </c>
      <c r="AA643" t="str">
        <f>TEXT(tbl_EcommerceSales[[#This Row],[Order_Date]],"mmm")</f>
        <v>Mar</v>
      </c>
      <c r="AB643">
        <f>YEAR(tbl_EcommerceSales[[#This Row],[Order_Date]])</f>
        <v>2025</v>
      </c>
      <c r="AC643" t="str">
        <f>IF(tbl_EcommerceSales[[#This Row],[Age]]&lt;18,"Under 18",IF(tbl_EcommerceSales[[#This Row],[Age]]&lt;=25,"18-25",IF(tbl_EcommerceSales[[#This Row],[Age]]&lt;=35,"26-35",IF(tbl_EcommerceSales[[#This Row],[Age]]&lt;=45,"36-45",IF(tbl_EcommerceSales[[#This Row],[Age]]&lt;=55,"46-55","56+")))))</f>
        <v>36-45</v>
      </c>
    </row>
    <row r="644" spans="1:29" x14ac:dyDescent="0.35">
      <c r="A644" t="s">
        <v>1385</v>
      </c>
      <c r="B644" s="7">
        <v>45730</v>
      </c>
      <c r="C644" t="s">
        <v>415</v>
      </c>
      <c r="D644" t="s">
        <v>251</v>
      </c>
      <c r="E644" t="s">
        <v>48</v>
      </c>
      <c r="F644">
        <v>38</v>
      </c>
      <c r="G644" t="s">
        <v>142</v>
      </c>
      <c r="H644" t="s">
        <v>88</v>
      </c>
      <c r="I644" t="s">
        <v>53</v>
      </c>
      <c r="J644" t="s">
        <v>54</v>
      </c>
      <c r="K644" t="s">
        <v>55</v>
      </c>
      <c r="L644" t="s">
        <v>56</v>
      </c>
      <c r="M644">
        <v>1</v>
      </c>
      <c r="N644" s="2">
        <v>799</v>
      </c>
      <c r="O644" s="3">
        <v>0.05</v>
      </c>
      <c r="P644" s="2">
        <v>390</v>
      </c>
      <c r="Q644" t="s">
        <v>156</v>
      </c>
      <c r="R644" t="s">
        <v>33</v>
      </c>
      <c r="S644" t="s">
        <v>57</v>
      </c>
      <c r="T644" s="4">
        <v>4</v>
      </c>
      <c r="U644" s="11">
        <f t="shared" si="10"/>
        <v>799</v>
      </c>
      <c r="V644" s="11">
        <f>tbl_EcommerceSales[[#This Row],[Gross_Sales]]*tbl_EcommerceSales[[#This Row],[Discount]]</f>
        <v>39.950000000000003</v>
      </c>
      <c r="W644" s="11">
        <f>tbl_EcommerceSales[[#This Row],[Gross_Sales]]-tbl_EcommerceSales[[#This Row],[Discount_Amount]]</f>
        <v>759.05</v>
      </c>
      <c r="X644" s="11">
        <f>tbl_EcommerceSales[[#This Row],[Quantity]] * _xlfn.XLOOKUP(tbl_EcommerceSales[[#This Row],[Product_ID]], Product_Master!A:A, Product_Master!F:F)</f>
        <v>390</v>
      </c>
      <c r="Y644" s="11">
        <f>tbl_EcommerceSales[[#This Row],[Net_Revenue]]-tbl_EcommerceSales[[#This Row],[Total_Cost]]</f>
        <v>369.04999999999995</v>
      </c>
      <c r="Z644" s="9">
        <f>IFERROR(#REF!/tbl_EcommerceSales[[#This Row],[Total_Cost]], 0)</f>
        <v>0</v>
      </c>
      <c r="AA644" t="str">
        <f>TEXT(tbl_EcommerceSales[[#This Row],[Order_Date]],"mmm")</f>
        <v>Mar</v>
      </c>
      <c r="AB644">
        <f>YEAR(tbl_EcommerceSales[[#This Row],[Order_Date]])</f>
        <v>2025</v>
      </c>
      <c r="AC644" t="str">
        <f>IF(tbl_EcommerceSales[[#This Row],[Age]]&lt;18,"Under 18",IF(tbl_EcommerceSales[[#This Row],[Age]]&lt;=25,"18-25",IF(tbl_EcommerceSales[[#This Row],[Age]]&lt;=35,"26-35",IF(tbl_EcommerceSales[[#This Row],[Age]]&lt;=45,"36-45",IF(tbl_EcommerceSales[[#This Row],[Age]]&lt;=55,"46-55","56+")))))</f>
        <v>36-45</v>
      </c>
    </row>
    <row r="645" spans="1:29" x14ac:dyDescent="0.35">
      <c r="A645" t="s">
        <v>1386</v>
      </c>
      <c r="B645" s="7">
        <v>45730</v>
      </c>
      <c r="C645" t="s">
        <v>1387</v>
      </c>
      <c r="D645" t="s">
        <v>181</v>
      </c>
      <c r="E645" t="s">
        <v>25</v>
      </c>
      <c r="F645">
        <v>36</v>
      </c>
      <c r="G645" t="s">
        <v>246</v>
      </c>
      <c r="H645" t="s">
        <v>27</v>
      </c>
      <c r="I645" t="s">
        <v>160</v>
      </c>
      <c r="J645" t="s">
        <v>161</v>
      </c>
      <c r="K645" t="s">
        <v>91</v>
      </c>
      <c r="L645" t="s">
        <v>133</v>
      </c>
      <c r="M645">
        <v>1</v>
      </c>
      <c r="N645" s="2">
        <v>1099</v>
      </c>
      <c r="O645" s="3">
        <v>0.25</v>
      </c>
      <c r="P645" s="2">
        <v>520</v>
      </c>
      <c r="Q645" t="s">
        <v>123</v>
      </c>
      <c r="R645" t="s">
        <v>162</v>
      </c>
      <c r="S645" t="s">
        <v>34</v>
      </c>
      <c r="T645" s="4"/>
      <c r="U645" s="11">
        <f t="shared" si="10"/>
        <v>1099</v>
      </c>
      <c r="V645" s="11">
        <f>tbl_EcommerceSales[[#This Row],[Gross_Sales]]*tbl_EcommerceSales[[#This Row],[Discount]]</f>
        <v>274.75</v>
      </c>
      <c r="W645" s="11">
        <f>tbl_EcommerceSales[[#This Row],[Gross_Sales]]-tbl_EcommerceSales[[#This Row],[Discount_Amount]]</f>
        <v>824.25</v>
      </c>
      <c r="X645" s="11">
        <f>tbl_EcommerceSales[[#This Row],[Quantity]] * _xlfn.XLOOKUP(tbl_EcommerceSales[[#This Row],[Product_ID]], Product_Master!A:A, Product_Master!F:F)</f>
        <v>520</v>
      </c>
      <c r="Y645" s="11">
        <f>tbl_EcommerceSales[[#This Row],[Net_Revenue]]-tbl_EcommerceSales[[#This Row],[Total_Cost]]</f>
        <v>304.25</v>
      </c>
      <c r="Z645" s="9">
        <f>IFERROR(#REF!/tbl_EcommerceSales[[#This Row],[Total_Cost]], 0)</f>
        <v>0</v>
      </c>
      <c r="AA645" t="str">
        <f>TEXT(tbl_EcommerceSales[[#This Row],[Order_Date]],"mmm")</f>
        <v>Mar</v>
      </c>
      <c r="AB645">
        <f>YEAR(tbl_EcommerceSales[[#This Row],[Order_Date]])</f>
        <v>2025</v>
      </c>
      <c r="AC645" t="str">
        <f>IF(tbl_EcommerceSales[[#This Row],[Age]]&lt;18,"Under 18",IF(tbl_EcommerceSales[[#This Row],[Age]]&lt;=25,"18-25",IF(tbl_EcommerceSales[[#This Row],[Age]]&lt;=35,"26-35",IF(tbl_EcommerceSales[[#This Row],[Age]]&lt;=45,"36-45",IF(tbl_EcommerceSales[[#This Row],[Age]]&lt;=55,"46-55","56+")))))</f>
        <v>36-45</v>
      </c>
    </row>
    <row r="646" spans="1:29" x14ac:dyDescent="0.35">
      <c r="A646" t="s">
        <v>1388</v>
      </c>
      <c r="B646" s="7">
        <v>45730</v>
      </c>
      <c r="C646" t="s">
        <v>1389</v>
      </c>
      <c r="D646" t="s">
        <v>60</v>
      </c>
      <c r="E646" t="s">
        <v>48</v>
      </c>
      <c r="F646">
        <v>42</v>
      </c>
      <c r="G646" t="s">
        <v>152</v>
      </c>
      <c r="H646" t="s">
        <v>72</v>
      </c>
      <c r="I646" t="s">
        <v>349</v>
      </c>
      <c r="J646" t="s">
        <v>350</v>
      </c>
      <c r="K646" t="s">
        <v>82</v>
      </c>
      <c r="L646" t="s">
        <v>238</v>
      </c>
      <c r="M646">
        <v>1</v>
      </c>
      <c r="N646" s="2">
        <v>1599</v>
      </c>
      <c r="O646" s="3">
        <v>0.1</v>
      </c>
      <c r="P646" s="2">
        <v>920</v>
      </c>
      <c r="Q646" t="s">
        <v>123</v>
      </c>
      <c r="R646" t="s">
        <v>33</v>
      </c>
      <c r="S646" t="s">
        <v>34</v>
      </c>
      <c r="T646" s="4">
        <v>5</v>
      </c>
      <c r="U646" s="11">
        <f t="shared" si="10"/>
        <v>1599</v>
      </c>
      <c r="V646" s="11">
        <f>tbl_EcommerceSales[[#This Row],[Gross_Sales]]*tbl_EcommerceSales[[#This Row],[Discount]]</f>
        <v>159.9</v>
      </c>
      <c r="W646" s="11">
        <f>tbl_EcommerceSales[[#This Row],[Gross_Sales]]-tbl_EcommerceSales[[#This Row],[Discount_Amount]]</f>
        <v>1439.1</v>
      </c>
      <c r="X646" s="11">
        <f>tbl_EcommerceSales[[#This Row],[Quantity]] * _xlfn.XLOOKUP(tbl_EcommerceSales[[#This Row],[Product_ID]], Product_Master!A:A, Product_Master!F:F)</f>
        <v>920</v>
      </c>
      <c r="Y646" s="11">
        <f>tbl_EcommerceSales[[#This Row],[Net_Revenue]]-tbl_EcommerceSales[[#This Row],[Total_Cost]]</f>
        <v>519.09999999999991</v>
      </c>
      <c r="Z646" s="9">
        <f>IFERROR(#REF!/tbl_EcommerceSales[[#This Row],[Total_Cost]], 0)</f>
        <v>0</v>
      </c>
      <c r="AA646" t="str">
        <f>TEXT(tbl_EcommerceSales[[#This Row],[Order_Date]],"mmm")</f>
        <v>Mar</v>
      </c>
      <c r="AB646">
        <f>YEAR(tbl_EcommerceSales[[#This Row],[Order_Date]])</f>
        <v>2025</v>
      </c>
      <c r="AC646" t="str">
        <f>IF(tbl_EcommerceSales[[#This Row],[Age]]&lt;18,"Under 18",IF(tbl_EcommerceSales[[#This Row],[Age]]&lt;=25,"18-25",IF(tbl_EcommerceSales[[#This Row],[Age]]&lt;=35,"26-35",IF(tbl_EcommerceSales[[#This Row],[Age]]&lt;=45,"36-45",IF(tbl_EcommerceSales[[#This Row],[Age]]&lt;=55,"46-55","56+")))))</f>
        <v>36-45</v>
      </c>
    </row>
    <row r="647" spans="1:29" x14ac:dyDescent="0.35">
      <c r="A647" t="s">
        <v>1390</v>
      </c>
      <c r="B647" s="7">
        <v>45731</v>
      </c>
      <c r="C647" t="s">
        <v>828</v>
      </c>
      <c r="D647" t="s">
        <v>269</v>
      </c>
      <c r="E647" t="s">
        <v>25</v>
      </c>
      <c r="F647">
        <v>28</v>
      </c>
      <c r="G647" t="s">
        <v>246</v>
      </c>
      <c r="H647" t="s">
        <v>27</v>
      </c>
      <c r="I647" t="s">
        <v>290</v>
      </c>
      <c r="J647" t="s">
        <v>291</v>
      </c>
      <c r="K647" t="s">
        <v>30</v>
      </c>
      <c r="L647" t="s">
        <v>31</v>
      </c>
      <c r="M647">
        <v>1</v>
      </c>
      <c r="N647" s="2">
        <v>3499</v>
      </c>
      <c r="O647" s="3">
        <v>0</v>
      </c>
      <c r="P647" s="2">
        <v>2250</v>
      </c>
      <c r="Q647" t="s">
        <v>123</v>
      </c>
      <c r="R647" t="s">
        <v>33</v>
      </c>
      <c r="S647" t="s">
        <v>34</v>
      </c>
      <c r="T647" s="4">
        <v>5</v>
      </c>
      <c r="U647" s="11">
        <f t="shared" si="10"/>
        <v>3499</v>
      </c>
      <c r="V647" s="11">
        <f>tbl_EcommerceSales[[#This Row],[Gross_Sales]]*tbl_EcommerceSales[[#This Row],[Discount]]</f>
        <v>0</v>
      </c>
      <c r="W647" s="11">
        <f>tbl_EcommerceSales[[#This Row],[Gross_Sales]]-tbl_EcommerceSales[[#This Row],[Discount_Amount]]</f>
        <v>3499</v>
      </c>
      <c r="X647" s="11">
        <f>tbl_EcommerceSales[[#This Row],[Quantity]] * _xlfn.XLOOKUP(tbl_EcommerceSales[[#This Row],[Product_ID]], Product_Master!A:A, Product_Master!F:F)</f>
        <v>2250</v>
      </c>
      <c r="Y647" s="11">
        <f>tbl_EcommerceSales[[#This Row],[Net_Revenue]]-tbl_EcommerceSales[[#This Row],[Total_Cost]]</f>
        <v>1249</v>
      </c>
      <c r="Z647" s="9">
        <f>IFERROR(#REF!/tbl_EcommerceSales[[#This Row],[Total_Cost]], 0)</f>
        <v>0</v>
      </c>
      <c r="AA647" t="str">
        <f>TEXT(tbl_EcommerceSales[[#This Row],[Order_Date]],"mmm")</f>
        <v>Mar</v>
      </c>
      <c r="AB647">
        <f>YEAR(tbl_EcommerceSales[[#This Row],[Order_Date]])</f>
        <v>2025</v>
      </c>
      <c r="AC647" t="str">
        <f>IF(tbl_EcommerceSales[[#This Row],[Age]]&lt;18,"Under 18",IF(tbl_EcommerceSales[[#This Row],[Age]]&lt;=25,"18-25",IF(tbl_EcommerceSales[[#This Row],[Age]]&lt;=35,"26-35",IF(tbl_EcommerceSales[[#This Row],[Age]]&lt;=45,"36-45",IF(tbl_EcommerceSales[[#This Row],[Age]]&lt;=55,"46-55","56+")))))</f>
        <v>26-35</v>
      </c>
    </row>
    <row r="648" spans="1:29" x14ac:dyDescent="0.35">
      <c r="A648" t="s">
        <v>1391</v>
      </c>
      <c r="B648" s="7">
        <v>45731</v>
      </c>
      <c r="C648" t="s">
        <v>1392</v>
      </c>
      <c r="D648" t="s">
        <v>139</v>
      </c>
      <c r="E648" t="s">
        <v>25</v>
      </c>
      <c r="F648">
        <v>23</v>
      </c>
      <c r="G648" t="s">
        <v>96</v>
      </c>
      <c r="H648" t="s">
        <v>39</v>
      </c>
      <c r="I648" t="s">
        <v>89</v>
      </c>
      <c r="J648" t="s">
        <v>90</v>
      </c>
      <c r="K648" t="s">
        <v>91</v>
      </c>
      <c r="L648" t="s">
        <v>92</v>
      </c>
      <c r="M648">
        <v>1</v>
      </c>
      <c r="N648" s="2">
        <v>599</v>
      </c>
      <c r="O648" s="3">
        <v>0.2</v>
      </c>
      <c r="P648" s="2">
        <v>260</v>
      </c>
      <c r="Q648" t="s">
        <v>32</v>
      </c>
      <c r="R648" t="s">
        <v>33</v>
      </c>
      <c r="S648" t="s">
        <v>34</v>
      </c>
      <c r="T648" s="4">
        <v>2</v>
      </c>
      <c r="U648" s="11">
        <f t="shared" si="10"/>
        <v>599</v>
      </c>
      <c r="V648" s="11">
        <f>tbl_EcommerceSales[[#This Row],[Gross_Sales]]*tbl_EcommerceSales[[#This Row],[Discount]]</f>
        <v>119.80000000000001</v>
      </c>
      <c r="W648" s="11">
        <f>tbl_EcommerceSales[[#This Row],[Gross_Sales]]-tbl_EcommerceSales[[#This Row],[Discount_Amount]]</f>
        <v>479.2</v>
      </c>
      <c r="X648" s="11">
        <f>tbl_EcommerceSales[[#This Row],[Quantity]] * _xlfn.XLOOKUP(tbl_EcommerceSales[[#This Row],[Product_ID]], Product_Master!A:A, Product_Master!F:F)</f>
        <v>260</v>
      </c>
      <c r="Y648" s="11">
        <f>tbl_EcommerceSales[[#This Row],[Net_Revenue]]-tbl_EcommerceSales[[#This Row],[Total_Cost]]</f>
        <v>219.2</v>
      </c>
      <c r="Z648" s="9">
        <f>IFERROR(#REF!/tbl_EcommerceSales[[#This Row],[Total_Cost]], 0)</f>
        <v>0</v>
      </c>
      <c r="AA648" t="str">
        <f>TEXT(tbl_EcommerceSales[[#This Row],[Order_Date]],"mmm")</f>
        <v>Mar</v>
      </c>
      <c r="AB648">
        <f>YEAR(tbl_EcommerceSales[[#This Row],[Order_Date]])</f>
        <v>2025</v>
      </c>
      <c r="AC648" t="str">
        <f>IF(tbl_EcommerceSales[[#This Row],[Age]]&lt;18,"Under 18",IF(tbl_EcommerceSales[[#This Row],[Age]]&lt;=25,"18-25",IF(tbl_EcommerceSales[[#This Row],[Age]]&lt;=35,"26-35",IF(tbl_EcommerceSales[[#This Row],[Age]]&lt;=45,"36-45",IF(tbl_EcommerceSales[[#This Row],[Age]]&lt;=55,"46-55","56+")))))</f>
        <v>18-25</v>
      </c>
    </row>
    <row r="649" spans="1:29" x14ac:dyDescent="0.35">
      <c r="A649" t="s">
        <v>1393</v>
      </c>
      <c r="B649" s="7">
        <v>45731</v>
      </c>
      <c r="C649" t="s">
        <v>1394</v>
      </c>
      <c r="D649" t="s">
        <v>79</v>
      </c>
      <c r="E649" t="s">
        <v>48</v>
      </c>
      <c r="F649">
        <v>28</v>
      </c>
      <c r="G649" t="s">
        <v>155</v>
      </c>
      <c r="H649" t="s">
        <v>88</v>
      </c>
      <c r="I649" t="s">
        <v>67</v>
      </c>
      <c r="J649" t="s">
        <v>68</v>
      </c>
      <c r="K649" t="s">
        <v>42</v>
      </c>
      <c r="L649" t="s">
        <v>43</v>
      </c>
      <c r="M649">
        <v>2</v>
      </c>
      <c r="N649" s="2">
        <v>799</v>
      </c>
      <c r="O649" s="3">
        <v>0.15</v>
      </c>
      <c r="P649" s="2">
        <v>720</v>
      </c>
      <c r="Q649" t="s">
        <v>44</v>
      </c>
      <c r="R649" t="s">
        <v>33</v>
      </c>
      <c r="S649" t="s">
        <v>57</v>
      </c>
      <c r="T649" s="4">
        <v>3</v>
      </c>
      <c r="U649" s="11">
        <f t="shared" si="10"/>
        <v>1598</v>
      </c>
      <c r="V649" s="11">
        <f>tbl_EcommerceSales[[#This Row],[Gross_Sales]]*tbl_EcommerceSales[[#This Row],[Discount]]</f>
        <v>239.7</v>
      </c>
      <c r="W649" s="11">
        <f>tbl_EcommerceSales[[#This Row],[Gross_Sales]]-tbl_EcommerceSales[[#This Row],[Discount_Amount]]</f>
        <v>1358.3</v>
      </c>
      <c r="X649" s="11">
        <f>tbl_EcommerceSales[[#This Row],[Quantity]] * _xlfn.XLOOKUP(tbl_EcommerceSales[[#This Row],[Product_ID]], Product_Master!A:A, Product_Master!F:F)</f>
        <v>720</v>
      </c>
      <c r="Y649" s="11">
        <f>tbl_EcommerceSales[[#This Row],[Net_Revenue]]-tbl_EcommerceSales[[#This Row],[Total_Cost]]</f>
        <v>638.29999999999995</v>
      </c>
      <c r="Z649" s="9">
        <f>IFERROR(#REF!/tbl_EcommerceSales[[#This Row],[Total_Cost]], 0)</f>
        <v>0</v>
      </c>
      <c r="AA649" t="str">
        <f>TEXT(tbl_EcommerceSales[[#This Row],[Order_Date]],"mmm")</f>
        <v>Mar</v>
      </c>
      <c r="AB649">
        <f>YEAR(tbl_EcommerceSales[[#This Row],[Order_Date]])</f>
        <v>2025</v>
      </c>
      <c r="AC649" t="str">
        <f>IF(tbl_EcommerceSales[[#This Row],[Age]]&lt;18,"Under 18",IF(tbl_EcommerceSales[[#This Row],[Age]]&lt;=25,"18-25",IF(tbl_EcommerceSales[[#This Row],[Age]]&lt;=35,"26-35",IF(tbl_EcommerceSales[[#This Row],[Age]]&lt;=45,"36-45",IF(tbl_EcommerceSales[[#This Row],[Age]]&lt;=55,"46-55","56+")))))</f>
        <v>26-35</v>
      </c>
    </row>
    <row r="650" spans="1:29" x14ac:dyDescent="0.35">
      <c r="A650" t="s">
        <v>1395</v>
      </c>
      <c r="B650" s="7">
        <v>45731</v>
      </c>
      <c r="C650" t="s">
        <v>1396</v>
      </c>
      <c r="D650" t="s">
        <v>181</v>
      </c>
      <c r="E650" t="s">
        <v>48</v>
      </c>
      <c r="F650">
        <v>34</v>
      </c>
      <c r="G650" t="s">
        <v>26</v>
      </c>
      <c r="H650" t="s">
        <v>27</v>
      </c>
      <c r="I650" t="s">
        <v>40</v>
      </c>
      <c r="J650" t="s">
        <v>41</v>
      </c>
      <c r="K650" t="s">
        <v>42</v>
      </c>
      <c r="L650" t="s">
        <v>43</v>
      </c>
      <c r="M650">
        <v>3</v>
      </c>
      <c r="N650" s="2">
        <v>699</v>
      </c>
      <c r="O650" s="3">
        <v>0.1</v>
      </c>
      <c r="P650" s="2">
        <v>930</v>
      </c>
      <c r="Q650" t="s">
        <v>32</v>
      </c>
      <c r="R650" t="s">
        <v>33</v>
      </c>
      <c r="S650" t="s">
        <v>34</v>
      </c>
      <c r="T650" s="4">
        <v>4</v>
      </c>
      <c r="U650" s="11">
        <f t="shared" si="10"/>
        <v>2097</v>
      </c>
      <c r="V650" s="11">
        <f>tbl_EcommerceSales[[#This Row],[Gross_Sales]]*tbl_EcommerceSales[[#This Row],[Discount]]</f>
        <v>209.70000000000002</v>
      </c>
      <c r="W650" s="11">
        <f>tbl_EcommerceSales[[#This Row],[Gross_Sales]]-tbl_EcommerceSales[[#This Row],[Discount_Amount]]</f>
        <v>1887.3</v>
      </c>
      <c r="X650" s="11">
        <f>tbl_EcommerceSales[[#This Row],[Quantity]] * _xlfn.XLOOKUP(tbl_EcommerceSales[[#This Row],[Product_ID]], Product_Master!A:A, Product_Master!F:F)</f>
        <v>930</v>
      </c>
      <c r="Y650" s="11">
        <f>tbl_EcommerceSales[[#This Row],[Net_Revenue]]-tbl_EcommerceSales[[#This Row],[Total_Cost]]</f>
        <v>957.3</v>
      </c>
      <c r="Z650" s="9">
        <f>IFERROR(#REF!/tbl_EcommerceSales[[#This Row],[Total_Cost]], 0)</f>
        <v>0</v>
      </c>
      <c r="AA650" t="str">
        <f>TEXT(tbl_EcommerceSales[[#This Row],[Order_Date]],"mmm")</f>
        <v>Mar</v>
      </c>
      <c r="AB650">
        <f>YEAR(tbl_EcommerceSales[[#This Row],[Order_Date]])</f>
        <v>2025</v>
      </c>
      <c r="AC650" t="str">
        <f>IF(tbl_EcommerceSales[[#This Row],[Age]]&lt;18,"Under 18",IF(tbl_EcommerceSales[[#This Row],[Age]]&lt;=25,"18-25",IF(tbl_EcommerceSales[[#This Row],[Age]]&lt;=35,"26-35",IF(tbl_EcommerceSales[[#This Row],[Age]]&lt;=45,"36-45",IF(tbl_EcommerceSales[[#This Row],[Age]]&lt;=55,"46-55","56+")))))</f>
        <v>26-35</v>
      </c>
    </row>
    <row r="651" spans="1:29" x14ac:dyDescent="0.35">
      <c r="A651" t="s">
        <v>1397</v>
      </c>
      <c r="B651" s="7">
        <v>45731</v>
      </c>
      <c r="C651" t="s">
        <v>1398</v>
      </c>
      <c r="D651" t="s">
        <v>51</v>
      </c>
      <c r="E651" t="s">
        <v>48</v>
      </c>
      <c r="F651">
        <v>18</v>
      </c>
      <c r="G651" t="s">
        <v>145</v>
      </c>
      <c r="H651" t="s">
        <v>39</v>
      </c>
      <c r="I651" t="s">
        <v>290</v>
      </c>
      <c r="J651" t="s">
        <v>291</v>
      </c>
      <c r="K651" t="s">
        <v>30</v>
      </c>
      <c r="L651" t="s">
        <v>31</v>
      </c>
      <c r="M651">
        <v>2</v>
      </c>
      <c r="N651" s="2">
        <v>3499</v>
      </c>
      <c r="O651" s="3">
        <v>0.05</v>
      </c>
      <c r="P651" s="2">
        <v>4500</v>
      </c>
      <c r="Q651" t="s">
        <v>123</v>
      </c>
      <c r="R651" t="s">
        <v>33</v>
      </c>
      <c r="S651" t="s">
        <v>34</v>
      </c>
      <c r="T651" s="4">
        <v>5</v>
      </c>
      <c r="U651" s="11">
        <f t="shared" si="10"/>
        <v>6998</v>
      </c>
      <c r="V651" s="11">
        <f>tbl_EcommerceSales[[#This Row],[Gross_Sales]]*tbl_EcommerceSales[[#This Row],[Discount]]</f>
        <v>349.90000000000003</v>
      </c>
      <c r="W651" s="11">
        <f>tbl_EcommerceSales[[#This Row],[Gross_Sales]]-tbl_EcommerceSales[[#This Row],[Discount_Amount]]</f>
        <v>6648.1</v>
      </c>
      <c r="X651" s="11">
        <f>tbl_EcommerceSales[[#This Row],[Quantity]] * _xlfn.XLOOKUP(tbl_EcommerceSales[[#This Row],[Product_ID]], Product_Master!A:A, Product_Master!F:F)</f>
        <v>4500</v>
      </c>
      <c r="Y651" s="11">
        <f>tbl_EcommerceSales[[#This Row],[Net_Revenue]]-tbl_EcommerceSales[[#This Row],[Total_Cost]]</f>
        <v>2148.1000000000004</v>
      </c>
      <c r="Z651" s="9">
        <f>IFERROR(#REF!/tbl_EcommerceSales[[#This Row],[Total_Cost]], 0)</f>
        <v>0</v>
      </c>
      <c r="AA651" t="str">
        <f>TEXT(tbl_EcommerceSales[[#This Row],[Order_Date]],"mmm")</f>
        <v>Mar</v>
      </c>
      <c r="AB651">
        <f>YEAR(tbl_EcommerceSales[[#This Row],[Order_Date]])</f>
        <v>2025</v>
      </c>
      <c r="AC651" t="str">
        <f>IF(tbl_EcommerceSales[[#This Row],[Age]]&lt;18,"Under 18",IF(tbl_EcommerceSales[[#This Row],[Age]]&lt;=25,"18-25",IF(tbl_EcommerceSales[[#This Row],[Age]]&lt;=35,"26-35",IF(tbl_EcommerceSales[[#This Row],[Age]]&lt;=45,"36-45",IF(tbl_EcommerceSales[[#This Row],[Age]]&lt;=55,"46-55","56+")))))</f>
        <v>18-25</v>
      </c>
    </row>
    <row r="652" spans="1:29" x14ac:dyDescent="0.35">
      <c r="A652" t="s">
        <v>1399</v>
      </c>
      <c r="B652" s="7">
        <v>45731</v>
      </c>
      <c r="C652" t="s">
        <v>1400</v>
      </c>
      <c r="D652" t="s">
        <v>139</v>
      </c>
      <c r="E652" t="s">
        <v>25</v>
      </c>
      <c r="F652">
        <v>29</v>
      </c>
      <c r="G652" t="s">
        <v>61</v>
      </c>
      <c r="H652" t="s">
        <v>27</v>
      </c>
      <c r="I652" t="s">
        <v>117</v>
      </c>
      <c r="J652" t="s">
        <v>118</v>
      </c>
      <c r="K652" t="s">
        <v>82</v>
      </c>
      <c r="L652" t="s">
        <v>119</v>
      </c>
      <c r="M652">
        <v>1</v>
      </c>
      <c r="N652" s="2">
        <v>3299</v>
      </c>
      <c r="O652" s="3">
        <v>0.1</v>
      </c>
      <c r="P652" s="2">
        <v>2100</v>
      </c>
      <c r="Q652" t="s">
        <v>44</v>
      </c>
      <c r="R652" t="s">
        <v>33</v>
      </c>
      <c r="S652" t="s">
        <v>57</v>
      </c>
      <c r="T652" s="4">
        <v>5</v>
      </c>
      <c r="U652" s="11">
        <f t="shared" si="10"/>
        <v>3299</v>
      </c>
      <c r="V652" s="11">
        <f>tbl_EcommerceSales[[#This Row],[Gross_Sales]]*tbl_EcommerceSales[[#This Row],[Discount]]</f>
        <v>329.90000000000003</v>
      </c>
      <c r="W652" s="11">
        <f>tbl_EcommerceSales[[#This Row],[Gross_Sales]]-tbl_EcommerceSales[[#This Row],[Discount_Amount]]</f>
        <v>2969.1</v>
      </c>
      <c r="X652" s="11">
        <f>tbl_EcommerceSales[[#This Row],[Quantity]] * _xlfn.XLOOKUP(tbl_EcommerceSales[[#This Row],[Product_ID]], Product_Master!A:A, Product_Master!F:F)</f>
        <v>2100</v>
      </c>
      <c r="Y652" s="11">
        <f>tbl_EcommerceSales[[#This Row],[Net_Revenue]]-tbl_EcommerceSales[[#This Row],[Total_Cost]]</f>
        <v>869.09999999999991</v>
      </c>
      <c r="Z652" s="9">
        <f>IFERROR(#REF!/tbl_EcommerceSales[[#This Row],[Total_Cost]], 0)</f>
        <v>0</v>
      </c>
      <c r="AA652" t="str">
        <f>TEXT(tbl_EcommerceSales[[#This Row],[Order_Date]],"mmm")</f>
        <v>Mar</v>
      </c>
      <c r="AB652">
        <f>YEAR(tbl_EcommerceSales[[#This Row],[Order_Date]])</f>
        <v>2025</v>
      </c>
      <c r="AC652" t="str">
        <f>IF(tbl_EcommerceSales[[#This Row],[Age]]&lt;18,"Under 18",IF(tbl_EcommerceSales[[#This Row],[Age]]&lt;=25,"18-25",IF(tbl_EcommerceSales[[#This Row],[Age]]&lt;=35,"26-35",IF(tbl_EcommerceSales[[#This Row],[Age]]&lt;=45,"36-45",IF(tbl_EcommerceSales[[#This Row],[Age]]&lt;=55,"46-55","56+")))))</f>
        <v>26-35</v>
      </c>
    </row>
    <row r="653" spans="1:29" x14ac:dyDescent="0.35">
      <c r="A653" t="s">
        <v>1401</v>
      </c>
      <c r="B653" s="7">
        <v>45732</v>
      </c>
      <c r="C653" t="s">
        <v>1192</v>
      </c>
      <c r="D653" t="s">
        <v>312</v>
      </c>
      <c r="E653" t="s">
        <v>48</v>
      </c>
      <c r="F653">
        <v>35</v>
      </c>
      <c r="G653" t="s">
        <v>289</v>
      </c>
      <c r="H653" t="s">
        <v>88</v>
      </c>
      <c r="I653" t="s">
        <v>276</v>
      </c>
      <c r="J653" t="s">
        <v>277</v>
      </c>
      <c r="K653" t="s">
        <v>30</v>
      </c>
      <c r="L653" t="s">
        <v>278</v>
      </c>
      <c r="M653">
        <v>1</v>
      </c>
      <c r="N653" s="2">
        <v>1599</v>
      </c>
      <c r="O653" s="3">
        <v>0.05</v>
      </c>
      <c r="P653" s="2">
        <v>850</v>
      </c>
      <c r="Q653" t="s">
        <v>123</v>
      </c>
      <c r="R653" t="s">
        <v>33</v>
      </c>
      <c r="S653" t="s">
        <v>34</v>
      </c>
      <c r="T653" s="4">
        <v>5</v>
      </c>
      <c r="U653" s="11">
        <f t="shared" si="10"/>
        <v>1599</v>
      </c>
      <c r="V653" s="11">
        <f>tbl_EcommerceSales[[#This Row],[Gross_Sales]]*tbl_EcommerceSales[[#This Row],[Discount]]</f>
        <v>79.95</v>
      </c>
      <c r="W653" s="11">
        <f>tbl_EcommerceSales[[#This Row],[Gross_Sales]]-tbl_EcommerceSales[[#This Row],[Discount_Amount]]</f>
        <v>1519.05</v>
      </c>
      <c r="X653" s="11">
        <f>tbl_EcommerceSales[[#This Row],[Quantity]] * _xlfn.XLOOKUP(tbl_EcommerceSales[[#This Row],[Product_ID]], Product_Master!A:A, Product_Master!F:F)</f>
        <v>850</v>
      </c>
      <c r="Y653" s="11">
        <f>tbl_EcommerceSales[[#This Row],[Net_Revenue]]-tbl_EcommerceSales[[#This Row],[Total_Cost]]</f>
        <v>669.05</v>
      </c>
      <c r="Z653" s="9">
        <f>IFERROR(#REF!/tbl_EcommerceSales[[#This Row],[Total_Cost]], 0)</f>
        <v>0</v>
      </c>
      <c r="AA653" t="str">
        <f>TEXT(tbl_EcommerceSales[[#This Row],[Order_Date]],"mmm")</f>
        <v>Mar</v>
      </c>
      <c r="AB653">
        <f>YEAR(tbl_EcommerceSales[[#This Row],[Order_Date]])</f>
        <v>2025</v>
      </c>
      <c r="AC653" t="str">
        <f>IF(tbl_EcommerceSales[[#This Row],[Age]]&lt;18,"Under 18",IF(tbl_EcommerceSales[[#This Row],[Age]]&lt;=25,"18-25",IF(tbl_EcommerceSales[[#This Row],[Age]]&lt;=35,"26-35",IF(tbl_EcommerceSales[[#This Row],[Age]]&lt;=45,"36-45",IF(tbl_EcommerceSales[[#This Row],[Age]]&lt;=55,"46-55","56+")))))</f>
        <v>26-35</v>
      </c>
    </row>
    <row r="654" spans="1:29" x14ac:dyDescent="0.35">
      <c r="A654" t="s">
        <v>1402</v>
      </c>
      <c r="B654" s="7">
        <v>45732</v>
      </c>
      <c r="C654" t="s">
        <v>1403</v>
      </c>
      <c r="D654" t="s">
        <v>181</v>
      </c>
      <c r="E654" t="s">
        <v>48</v>
      </c>
      <c r="F654">
        <v>43</v>
      </c>
      <c r="G654" t="s">
        <v>96</v>
      </c>
      <c r="H654" t="s">
        <v>39</v>
      </c>
      <c r="I654" t="s">
        <v>357</v>
      </c>
      <c r="J654" t="s">
        <v>358</v>
      </c>
      <c r="K654" t="s">
        <v>177</v>
      </c>
      <c r="L654" t="s">
        <v>178</v>
      </c>
      <c r="M654">
        <v>1</v>
      </c>
      <c r="N654" s="2">
        <v>999</v>
      </c>
      <c r="O654" s="3">
        <v>0.15</v>
      </c>
      <c r="P654" s="2">
        <v>520</v>
      </c>
      <c r="Q654" t="s">
        <v>32</v>
      </c>
      <c r="R654" t="s">
        <v>33</v>
      </c>
      <c r="S654" t="s">
        <v>34</v>
      </c>
      <c r="T654" s="4">
        <v>4</v>
      </c>
      <c r="U654" s="11">
        <f t="shared" si="10"/>
        <v>999</v>
      </c>
      <c r="V654" s="11">
        <f>tbl_EcommerceSales[[#This Row],[Gross_Sales]]*tbl_EcommerceSales[[#This Row],[Discount]]</f>
        <v>149.85</v>
      </c>
      <c r="W654" s="11">
        <f>tbl_EcommerceSales[[#This Row],[Gross_Sales]]-tbl_EcommerceSales[[#This Row],[Discount_Amount]]</f>
        <v>849.15</v>
      </c>
      <c r="X654" s="11">
        <f>tbl_EcommerceSales[[#This Row],[Quantity]] * _xlfn.XLOOKUP(tbl_EcommerceSales[[#This Row],[Product_ID]], Product_Master!A:A, Product_Master!F:F)</f>
        <v>520</v>
      </c>
      <c r="Y654" s="11">
        <f>tbl_EcommerceSales[[#This Row],[Net_Revenue]]-tbl_EcommerceSales[[#This Row],[Total_Cost]]</f>
        <v>329.15</v>
      </c>
      <c r="Z654" s="9">
        <f>IFERROR(#REF!/tbl_EcommerceSales[[#This Row],[Total_Cost]], 0)</f>
        <v>0</v>
      </c>
      <c r="AA654" t="str">
        <f>TEXT(tbl_EcommerceSales[[#This Row],[Order_Date]],"mmm")</f>
        <v>Mar</v>
      </c>
      <c r="AB654">
        <f>YEAR(tbl_EcommerceSales[[#This Row],[Order_Date]])</f>
        <v>2025</v>
      </c>
      <c r="AC654" t="str">
        <f>IF(tbl_EcommerceSales[[#This Row],[Age]]&lt;18,"Under 18",IF(tbl_EcommerceSales[[#This Row],[Age]]&lt;=25,"18-25",IF(tbl_EcommerceSales[[#This Row],[Age]]&lt;=35,"26-35",IF(tbl_EcommerceSales[[#This Row],[Age]]&lt;=45,"36-45",IF(tbl_EcommerceSales[[#This Row],[Age]]&lt;=55,"46-55","56+")))))</f>
        <v>36-45</v>
      </c>
    </row>
    <row r="655" spans="1:29" x14ac:dyDescent="0.35">
      <c r="A655" t="s">
        <v>1404</v>
      </c>
      <c r="B655" s="7">
        <v>45732</v>
      </c>
      <c r="C655" t="s">
        <v>1405</v>
      </c>
      <c r="D655" t="s">
        <v>235</v>
      </c>
      <c r="E655" t="s">
        <v>25</v>
      </c>
      <c r="F655">
        <v>29</v>
      </c>
      <c r="G655" t="s">
        <v>211</v>
      </c>
      <c r="H655" t="s">
        <v>72</v>
      </c>
      <c r="I655" t="s">
        <v>294</v>
      </c>
      <c r="J655" t="s">
        <v>295</v>
      </c>
      <c r="K655" t="s">
        <v>91</v>
      </c>
      <c r="L655" t="s">
        <v>296</v>
      </c>
      <c r="M655">
        <v>4</v>
      </c>
      <c r="N655" s="2">
        <v>699</v>
      </c>
      <c r="O655" s="3">
        <v>0.15</v>
      </c>
      <c r="P655" s="2">
        <v>1200</v>
      </c>
      <c r="Q655" t="s">
        <v>156</v>
      </c>
      <c r="R655" t="s">
        <v>33</v>
      </c>
      <c r="S655" t="s">
        <v>57</v>
      </c>
      <c r="T655" s="4">
        <v>3</v>
      </c>
      <c r="U655" s="11">
        <f t="shared" si="10"/>
        <v>2796</v>
      </c>
      <c r="V655" s="11">
        <f>tbl_EcommerceSales[[#This Row],[Gross_Sales]]*tbl_EcommerceSales[[#This Row],[Discount]]</f>
        <v>419.4</v>
      </c>
      <c r="W655" s="11">
        <f>tbl_EcommerceSales[[#This Row],[Gross_Sales]]-tbl_EcommerceSales[[#This Row],[Discount_Amount]]</f>
        <v>2376.6</v>
      </c>
      <c r="X655" s="11">
        <f>tbl_EcommerceSales[[#This Row],[Quantity]] * _xlfn.XLOOKUP(tbl_EcommerceSales[[#This Row],[Product_ID]], Product_Master!A:A, Product_Master!F:F)</f>
        <v>1200</v>
      </c>
      <c r="Y655" s="11">
        <f>tbl_EcommerceSales[[#This Row],[Net_Revenue]]-tbl_EcommerceSales[[#This Row],[Total_Cost]]</f>
        <v>1176.5999999999999</v>
      </c>
      <c r="Z655" s="9">
        <f>IFERROR(#REF!/tbl_EcommerceSales[[#This Row],[Total_Cost]], 0)</f>
        <v>0</v>
      </c>
      <c r="AA655" t="str">
        <f>TEXT(tbl_EcommerceSales[[#This Row],[Order_Date]],"mmm")</f>
        <v>Mar</v>
      </c>
      <c r="AB655">
        <f>YEAR(tbl_EcommerceSales[[#This Row],[Order_Date]])</f>
        <v>2025</v>
      </c>
      <c r="AC655" t="str">
        <f>IF(tbl_EcommerceSales[[#This Row],[Age]]&lt;18,"Under 18",IF(tbl_EcommerceSales[[#This Row],[Age]]&lt;=25,"18-25",IF(tbl_EcommerceSales[[#This Row],[Age]]&lt;=35,"26-35",IF(tbl_EcommerceSales[[#This Row],[Age]]&lt;=45,"36-45",IF(tbl_EcommerceSales[[#This Row],[Age]]&lt;=55,"46-55","56+")))))</f>
        <v>26-35</v>
      </c>
    </row>
    <row r="656" spans="1:29" x14ac:dyDescent="0.35">
      <c r="A656" t="s">
        <v>1406</v>
      </c>
      <c r="B656" s="7">
        <v>45732</v>
      </c>
      <c r="C656" t="s">
        <v>341</v>
      </c>
      <c r="D656" t="s">
        <v>342</v>
      </c>
      <c r="E656" t="s">
        <v>48</v>
      </c>
      <c r="F656">
        <v>43</v>
      </c>
      <c r="G656" t="s">
        <v>52</v>
      </c>
      <c r="H656" t="s">
        <v>27</v>
      </c>
      <c r="I656" t="s">
        <v>257</v>
      </c>
      <c r="J656" t="s">
        <v>258</v>
      </c>
      <c r="K656" t="s">
        <v>55</v>
      </c>
      <c r="L656" t="s">
        <v>56</v>
      </c>
      <c r="M656">
        <v>2</v>
      </c>
      <c r="N656" s="2">
        <v>1999</v>
      </c>
      <c r="O656" s="3">
        <v>0.1</v>
      </c>
      <c r="P656" s="2">
        <v>2100</v>
      </c>
      <c r="Q656" t="s">
        <v>156</v>
      </c>
      <c r="R656" t="s">
        <v>33</v>
      </c>
      <c r="S656" t="s">
        <v>34</v>
      </c>
      <c r="T656" s="4">
        <v>5</v>
      </c>
      <c r="U656" s="11">
        <f t="shared" si="10"/>
        <v>3998</v>
      </c>
      <c r="V656" s="11">
        <f>tbl_EcommerceSales[[#This Row],[Gross_Sales]]*tbl_EcommerceSales[[#This Row],[Discount]]</f>
        <v>399.8</v>
      </c>
      <c r="W656" s="11">
        <f>tbl_EcommerceSales[[#This Row],[Gross_Sales]]-tbl_EcommerceSales[[#This Row],[Discount_Amount]]</f>
        <v>3598.2</v>
      </c>
      <c r="X656" s="11">
        <f>tbl_EcommerceSales[[#This Row],[Quantity]] * _xlfn.XLOOKUP(tbl_EcommerceSales[[#This Row],[Product_ID]], Product_Master!A:A, Product_Master!F:F)</f>
        <v>2100</v>
      </c>
      <c r="Y656" s="11">
        <f>tbl_EcommerceSales[[#This Row],[Net_Revenue]]-tbl_EcommerceSales[[#This Row],[Total_Cost]]</f>
        <v>1498.1999999999998</v>
      </c>
      <c r="Z656" s="9">
        <f>IFERROR(#REF!/tbl_EcommerceSales[[#This Row],[Total_Cost]], 0)</f>
        <v>0</v>
      </c>
      <c r="AA656" t="str">
        <f>TEXT(tbl_EcommerceSales[[#This Row],[Order_Date]],"mmm")</f>
        <v>Mar</v>
      </c>
      <c r="AB656">
        <f>YEAR(tbl_EcommerceSales[[#This Row],[Order_Date]])</f>
        <v>2025</v>
      </c>
      <c r="AC656" t="str">
        <f>IF(tbl_EcommerceSales[[#This Row],[Age]]&lt;18,"Under 18",IF(tbl_EcommerceSales[[#This Row],[Age]]&lt;=25,"18-25",IF(tbl_EcommerceSales[[#This Row],[Age]]&lt;=35,"26-35",IF(tbl_EcommerceSales[[#This Row],[Age]]&lt;=45,"36-45",IF(tbl_EcommerceSales[[#This Row],[Age]]&lt;=55,"46-55","56+")))))</f>
        <v>36-45</v>
      </c>
    </row>
    <row r="657" spans="1:29" x14ac:dyDescent="0.35">
      <c r="A657" t="s">
        <v>1407</v>
      </c>
      <c r="B657" s="7">
        <v>45732</v>
      </c>
      <c r="C657" t="s">
        <v>1408</v>
      </c>
      <c r="D657" t="s">
        <v>110</v>
      </c>
      <c r="E657" t="s">
        <v>48</v>
      </c>
      <c r="F657">
        <v>29</v>
      </c>
      <c r="G657" t="s">
        <v>61</v>
      </c>
      <c r="H657" t="s">
        <v>27</v>
      </c>
      <c r="I657" t="s">
        <v>73</v>
      </c>
      <c r="J657" t="s">
        <v>74</v>
      </c>
      <c r="K657" t="s">
        <v>55</v>
      </c>
      <c r="L657" t="s">
        <v>75</v>
      </c>
      <c r="M657">
        <v>1</v>
      </c>
      <c r="N657" s="2">
        <v>2899</v>
      </c>
      <c r="O657" s="3">
        <v>0.1</v>
      </c>
      <c r="P657" s="2">
        <v>1700</v>
      </c>
      <c r="Q657" t="s">
        <v>44</v>
      </c>
      <c r="R657" t="s">
        <v>33</v>
      </c>
      <c r="S657" t="s">
        <v>57</v>
      </c>
      <c r="T657" s="4">
        <v>3</v>
      </c>
      <c r="U657" s="11">
        <f t="shared" si="10"/>
        <v>2899</v>
      </c>
      <c r="V657" s="11">
        <f>tbl_EcommerceSales[[#This Row],[Gross_Sales]]*tbl_EcommerceSales[[#This Row],[Discount]]</f>
        <v>289.90000000000003</v>
      </c>
      <c r="W657" s="11">
        <f>tbl_EcommerceSales[[#This Row],[Gross_Sales]]-tbl_EcommerceSales[[#This Row],[Discount_Amount]]</f>
        <v>2609.1</v>
      </c>
      <c r="X657" s="11">
        <f>tbl_EcommerceSales[[#This Row],[Quantity]] * _xlfn.XLOOKUP(tbl_EcommerceSales[[#This Row],[Product_ID]], Product_Master!A:A, Product_Master!F:F)</f>
        <v>1700</v>
      </c>
      <c r="Y657" s="11">
        <f>tbl_EcommerceSales[[#This Row],[Net_Revenue]]-tbl_EcommerceSales[[#This Row],[Total_Cost]]</f>
        <v>909.09999999999991</v>
      </c>
      <c r="Z657" s="9">
        <f>IFERROR(#REF!/tbl_EcommerceSales[[#This Row],[Total_Cost]], 0)</f>
        <v>0</v>
      </c>
      <c r="AA657" t="str">
        <f>TEXT(tbl_EcommerceSales[[#This Row],[Order_Date]],"mmm")</f>
        <v>Mar</v>
      </c>
      <c r="AB657">
        <f>YEAR(tbl_EcommerceSales[[#This Row],[Order_Date]])</f>
        <v>2025</v>
      </c>
      <c r="AC657" t="str">
        <f>IF(tbl_EcommerceSales[[#This Row],[Age]]&lt;18,"Under 18",IF(tbl_EcommerceSales[[#This Row],[Age]]&lt;=25,"18-25",IF(tbl_EcommerceSales[[#This Row],[Age]]&lt;=35,"26-35",IF(tbl_EcommerceSales[[#This Row],[Age]]&lt;=45,"36-45",IF(tbl_EcommerceSales[[#This Row],[Age]]&lt;=55,"46-55","56+")))))</f>
        <v>26-35</v>
      </c>
    </row>
    <row r="658" spans="1:29" x14ac:dyDescent="0.35">
      <c r="A658" t="s">
        <v>1409</v>
      </c>
      <c r="B658" s="7">
        <v>45732</v>
      </c>
      <c r="C658" t="s">
        <v>963</v>
      </c>
      <c r="D658" t="s">
        <v>79</v>
      </c>
      <c r="E658" t="s">
        <v>48</v>
      </c>
      <c r="F658">
        <v>23</v>
      </c>
      <c r="G658" t="s">
        <v>71</v>
      </c>
      <c r="H658" t="s">
        <v>72</v>
      </c>
      <c r="I658" t="s">
        <v>349</v>
      </c>
      <c r="J658" t="s">
        <v>350</v>
      </c>
      <c r="K658" t="s">
        <v>82</v>
      </c>
      <c r="L658" t="s">
        <v>238</v>
      </c>
      <c r="M658">
        <v>2</v>
      </c>
      <c r="N658" s="2">
        <v>1599</v>
      </c>
      <c r="O658" s="3">
        <v>0.1</v>
      </c>
      <c r="P658" s="2">
        <v>1840</v>
      </c>
      <c r="Q658" t="s">
        <v>319</v>
      </c>
      <c r="R658" t="s">
        <v>33</v>
      </c>
      <c r="S658" t="s">
        <v>34</v>
      </c>
      <c r="T658" s="4">
        <v>5</v>
      </c>
      <c r="U658" s="11">
        <f t="shared" si="10"/>
        <v>3198</v>
      </c>
      <c r="V658" s="11">
        <f>tbl_EcommerceSales[[#This Row],[Gross_Sales]]*tbl_EcommerceSales[[#This Row],[Discount]]</f>
        <v>319.8</v>
      </c>
      <c r="W658" s="11">
        <f>tbl_EcommerceSales[[#This Row],[Gross_Sales]]-tbl_EcommerceSales[[#This Row],[Discount_Amount]]</f>
        <v>2878.2</v>
      </c>
      <c r="X658" s="11">
        <f>tbl_EcommerceSales[[#This Row],[Quantity]] * _xlfn.XLOOKUP(tbl_EcommerceSales[[#This Row],[Product_ID]], Product_Master!A:A, Product_Master!F:F)</f>
        <v>1840</v>
      </c>
      <c r="Y658" s="11">
        <f>tbl_EcommerceSales[[#This Row],[Net_Revenue]]-tbl_EcommerceSales[[#This Row],[Total_Cost]]</f>
        <v>1038.1999999999998</v>
      </c>
      <c r="Z658" s="9">
        <f>IFERROR(#REF!/tbl_EcommerceSales[[#This Row],[Total_Cost]], 0)</f>
        <v>0</v>
      </c>
      <c r="AA658" t="str">
        <f>TEXT(tbl_EcommerceSales[[#This Row],[Order_Date]],"mmm")</f>
        <v>Mar</v>
      </c>
      <c r="AB658">
        <f>YEAR(tbl_EcommerceSales[[#This Row],[Order_Date]])</f>
        <v>2025</v>
      </c>
      <c r="AC658" t="str">
        <f>IF(tbl_EcommerceSales[[#This Row],[Age]]&lt;18,"Under 18",IF(tbl_EcommerceSales[[#This Row],[Age]]&lt;=25,"18-25",IF(tbl_EcommerceSales[[#This Row],[Age]]&lt;=35,"26-35",IF(tbl_EcommerceSales[[#This Row],[Age]]&lt;=45,"36-45",IF(tbl_EcommerceSales[[#This Row],[Age]]&lt;=55,"46-55","56+")))))</f>
        <v>18-25</v>
      </c>
    </row>
    <row r="659" spans="1:29" x14ac:dyDescent="0.35">
      <c r="A659" t="s">
        <v>1410</v>
      </c>
      <c r="B659" s="7">
        <v>45732</v>
      </c>
      <c r="C659" t="s">
        <v>1411</v>
      </c>
      <c r="D659" t="s">
        <v>110</v>
      </c>
      <c r="E659" t="s">
        <v>25</v>
      </c>
      <c r="F659">
        <v>28</v>
      </c>
      <c r="G659" t="s">
        <v>186</v>
      </c>
      <c r="H659" t="s">
        <v>72</v>
      </c>
      <c r="I659" t="s">
        <v>276</v>
      </c>
      <c r="J659" t="s">
        <v>277</v>
      </c>
      <c r="K659" t="s">
        <v>30</v>
      </c>
      <c r="L659" t="s">
        <v>278</v>
      </c>
      <c r="M659">
        <v>2</v>
      </c>
      <c r="N659" s="2">
        <v>1599</v>
      </c>
      <c r="O659" s="3">
        <v>0</v>
      </c>
      <c r="P659" s="2">
        <v>1700</v>
      </c>
      <c r="Q659" t="s">
        <v>32</v>
      </c>
      <c r="R659" t="s">
        <v>33</v>
      </c>
      <c r="S659" t="s">
        <v>34</v>
      </c>
      <c r="T659" s="4">
        <v>5</v>
      </c>
      <c r="U659" s="11">
        <f t="shared" si="10"/>
        <v>3198</v>
      </c>
      <c r="V659" s="11">
        <f>tbl_EcommerceSales[[#This Row],[Gross_Sales]]*tbl_EcommerceSales[[#This Row],[Discount]]</f>
        <v>0</v>
      </c>
      <c r="W659" s="11">
        <f>tbl_EcommerceSales[[#This Row],[Gross_Sales]]-tbl_EcommerceSales[[#This Row],[Discount_Amount]]</f>
        <v>3198</v>
      </c>
      <c r="X659" s="11">
        <f>tbl_EcommerceSales[[#This Row],[Quantity]] * _xlfn.XLOOKUP(tbl_EcommerceSales[[#This Row],[Product_ID]], Product_Master!A:A, Product_Master!F:F)</f>
        <v>1700</v>
      </c>
      <c r="Y659" s="11">
        <f>tbl_EcommerceSales[[#This Row],[Net_Revenue]]-tbl_EcommerceSales[[#This Row],[Total_Cost]]</f>
        <v>1498</v>
      </c>
      <c r="Z659" s="9">
        <f>IFERROR(#REF!/tbl_EcommerceSales[[#This Row],[Total_Cost]], 0)</f>
        <v>0</v>
      </c>
      <c r="AA659" t="str">
        <f>TEXT(tbl_EcommerceSales[[#This Row],[Order_Date]],"mmm")</f>
        <v>Mar</v>
      </c>
      <c r="AB659">
        <f>YEAR(tbl_EcommerceSales[[#This Row],[Order_Date]])</f>
        <v>2025</v>
      </c>
      <c r="AC659" t="str">
        <f>IF(tbl_EcommerceSales[[#This Row],[Age]]&lt;18,"Under 18",IF(tbl_EcommerceSales[[#This Row],[Age]]&lt;=25,"18-25",IF(tbl_EcommerceSales[[#This Row],[Age]]&lt;=35,"26-35",IF(tbl_EcommerceSales[[#This Row],[Age]]&lt;=45,"36-45",IF(tbl_EcommerceSales[[#This Row],[Age]]&lt;=55,"46-55","56+")))))</f>
        <v>26-35</v>
      </c>
    </row>
    <row r="660" spans="1:29" x14ac:dyDescent="0.35">
      <c r="A660" t="s">
        <v>1412</v>
      </c>
      <c r="B660" s="7">
        <v>45732</v>
      </c>
      <c r="C660" t="s">
        <v>1094</v>
      </c>
      <c r="D660" t="s">
        <v>51</v>
      </c>
      <c r="E660" t="s">
        <v>48</v>
      </c>
      <c r="F660">
        <v>31</v>
      </c>
      <c r="G660" t="s">
        <v>71</v>
      </c>
      <c r="H660" t="s">
        <v>72</v>
      </c>
      <c r="I660" t="s">
        <v>338</v>
      </c>
      <c r="J660" t="s">
        <v>339</v>
      </c>
      <c r="K660" t="s">
        <v>55</v>
      </c>
      <c r="L660" t="s">
        <v>56</v>
      </c>
      <c r="M660">
        <v>3</v>
      </c>
      <c r="N660" s="2">
        <v>1499</v>
      </c>
      <c r="O660" s="3">
        <v>0.05</v>
      </c>
      <c r="P660" s="2">
        <v>2340</v>
      </c>
      <c r="Q660" t="s">
        <v>32</v>
      </c>
      <c r="R660" t="s">
        <v>33</v>
      </c>
      <c r="S660" t="s">
        <v>34</v>
      </c>
      <c r="T660" s="4">
        <v>5</v>
      </c>
      <c r="U660" s="11">
        <f t="shared" si="10"/>
        <v>4497</v>
      </c>
      <c r="V660" s="11">
        <f>tbl_EcommerceSales[[#This Row],[Gross_Sales]]*tbl_EcommerceSales[[#This Row],[Discount]]</f>
        <v>224.85000000000002</v>
      </c>
      <c r="W660" s="11">
        <f>tbl_EcommerceSales[[#This Row],[Gross_Sales]]-tbl_EcommerceSales[[#This Row],[Discount_Amount]]</f>
        <v>4272.1499999999996</v>
      </c>
      <c r="X660" s="11">
        <f>tbl_EcommerceSales[[#This Row],[Quantity]] * _xlfn.XLOOKUP(tbl_EcommerceSales[[#This Row],[Product_ID]], Product_Master!A:A, Product_Master!F:F)</f>
        <v>2340</v>
      </c>
      <c r="Y660" s="11">
        <f>tbl_EcommerceSales[[#This Row],[Net_Revenue]]-tbl_EcommerceSales[[#This Row],[Total_Cost]]</f>
        <v>1932.1499999999996</v>
      </c>
      <c r="Z660" s="9">
        <f>IFERROR(#REF!/tbl_EcommerceSales[[#This Row],[Total_Cost]], 0)</f>
        <v>0</v>
      </c>
      <c r="AA660" t="str">
        <f>TEXT(tbl_EcommerceSales[[#This Row],[Order_Date]],"mmm")</f>
        <v>Mar</v>
      </c>
      <c r="AB660">
        <f>YEAR(tbl_EcommerceSales[[#This Row],[Order_Date]])</f>
        <v>2025</v>
      </c>
      <c r="AC660" t="str">
        <f>IF(tbl_EcommerceSales[[#This Row],[Age]]&lt;18,"Under 18",IF(tbl_EcommerceSales[[#This Row],[Age]]&lt;=25,"18-25",IF(tbl_EcommerceSales[[#This Row],[Age]]&lt;=35,"26-35",IF(tbl_EcommerceSales[[#This Row],[Age]]&lt;=45,"36-45",IF(tbl_EcommerceSales[[#This Row],[Age]]&lt;=55,"46-55","56+")))))</f>
        <v>26-35</v>
      </c>
    </row>
    <row r="661" spans="1:29" x14ac:dyDescent="0.35">
      <c r="A661" t="s">
        <v>1413</v>
      </c>
      <c r="B661" s="7">
        <v>45732</v>
      </c>
      <c r="C661" t="s">
        <v>969</v>
      </c>
      <c r="D661" t="s">
        <v>151</v>
      </c>
      <c r="E661" t="s">
        <v>25</v>
      </c>
      <c r="F661">
        <v>29</v>
      </c>
      <c r="G661" t="s">
        <v>87</v>
      </c>
      <c r="H661" t="s">
        <v>88</v>
      </c>
      <c r="I661" t="s">
        <v>236</v>
      </c>
      <c r="J661" t="s">
        <v>237</v>
      </c>
      <c r="K661" t="s">
        <v>82</v>
      </c>
      <c r="L661" t="s">
        <v>238</v>
      </c>
      <c r="M661">
        <v>1</v>
      </c>
      <c r="N661" s="2">
        <v>899</v>
      </c>
      <c r="O661" s="3">
        <v>0.15</v>
      </c>
      <c r="P661" s="2">
        <v>480</v>
      </c>
      <c r="Q661" t="s">
        <v>32</v>
      </c>
      <c r="R661" t="s">
        <v>162</v>
      </c>
      <c r="S661" t="s">
        <v>34</v>
      </c>
      <c r="T661" s="4"/>
      <c r="U661" s="11">
        <f t="shared" si="10"/>
        <v>899</v>
      </c>
      <c r="V661" s="11">
        <f>tbl_EcommerceSales[[#This Row],[Gross_Sales]]*tbl_EcommerceSales[[#This Row],[Discount]]</f>
        <v>134.85</v>
      </c>
      <c r="W661" s="11">
        <f>tbl_EcommerceSales[[#This Row],[Gross_Sales]]-tbl_EcommerceSales[[#This Row],[Discount_Amount]]</f>
        <v>764.15</v>
      </c>
      <c r="X661" s="11">
        <f>tbl_EcommerceSales[[#This Row],[Quantity]] * _xlfn.XLOOKUP(tbl_EcommerceSales[[#This Row],[Product_ID]], Product_Master!A:A, Product_Master!F:F)</f>
        <v>480</v>
      </c>
      <c r="Y661" s="11">
        <f>tbl_EcommerceSales[[#This Row],[Net_Revenue]]-tbl_EcommerceSales[[#This Row],[Total_Cost]]</f>
        <v>284.14999999999998</v>
      </c>
      <c r="Z661" s="9">
        <f>IFERROR(#REF!/tbl_EcommerceSales[[#This Row],[Total_Cost]], 0)</f>
        <v>0</v>
      </c>
      <c r="AA661" t="str">
        <f>TEXT(tbl_EcommerceSales[[#This Row],[Order_Date]],"mmm")</f>
        <v>Mar</v>
      </c>
      <c r="AB661">
        <f>YEAR(tbl_EcommerceSales[[#This Row],[Order_Date]])</f>
        <v>2025</v>
      </c>
      <c r="AC661" t="str">
        <f>IF(tbl_EcommerceSales[[#This Row],[Age]]&lt;18,"Under 18",IF(tbl_EcommerceSales[[#This Row],[Age]]&lt;=25,"18-25",IF(tbl_EcommerceSales[[#This Row],[Age]]&lt;=35,"26-35",IF(tbl_EcommerceSales[[#This Row],[Age]]&lt;=45,"36-45",IF(tbl_EcommerceSales[[#This Row],[Age]]&lt;=55,"46-55","56+")))))</f>
        <v>26-35</v>
      </c>
    </row>
    <row r="662" spans="1:29" x14ac:dyDescent="0.35">
      <c r="A662" t="s">
        <v>1414</v>
      </c>
      <c r="B662" s="7">
        <v>45732</v>
      </c>
      <c r="C662" t="s">
        <v>1415</v>
      </c>
      <c r="D662" t="s">
        <v>232</v>
      </c>
      <c r="E662" t="s">
        <v>25</v>
      </c>
      <c r="F662">
        <v>37</v>
      </c>
      <c r="G662" t="s">
        <v>155</v>
      </c>
      <c r="H662" t="s">
        <v>88</v>
      </c>
      <c r="I662" t="s">
        <v>28</v>
      </c>
      <c r="J662" t="s">
        <v>29</v>
      </c>
      <c r="K662" t="s">
        <v>30</v>
      </c>
      <c r="L662" t="s">
        <v>31</v>
      </c>
      <c r="M662">
        <v>1</v>
      </c>
      <c r="N662" s="2">
        <v>5999</v>
      </c>
      <c r="O662" s="3">
        <v>0.05</v>
      </c>
      <c r="P662" s="2">
        <v>3900</v>
      </c>
      <c r="Q662" t="s">
        <v>76</v>
      </c>
      <c r="R662" t="s">
        <v>33</v>
      </c>
      <c r="S662" t="s">
        <v>34</v>
      </c>
      <c r="T662" s="4">
        <v>4</v>
      </c>
      <c r="U662" s="11">
        <f t="shared" si="10"/>
        <v>5999</v>
      </c>
      <c r="V662" s="11">
        <f>tbl_EcommerceSales[[#This Row],[Gross_Sales]]*tbl_EcommerceSales[[#This Row],[Discount]]</f>
        <v>299.95</v>
      </c>
      <c r="W662" s="11">
        <f>tbl_EcommerceSales[[#This Row],[Gross_Sales]]-tbl_EcommerceSales[[#This Row],[Discount_Amount]]</f>
        <v>5699.05</v>
      </c>
      <c r="X662" s="11">
        <f>tbl_EcommerceSales[[#This Row],[Quantity]] * _xlfn.XLOOKUP(tbl_EcommerceSales[[#This Row],[Product_ID]], Product_Master!A:A, Product_Master!F:F)</f>
        <v>3900</v>
      </c>
      <c r="Y662" s="11">
        <f>tbl_EcommerceSales[[#This Row],[Net_Revenue]]-tbl_EcommerceSales[[#This Row],[Total_Cost]]</f>
        <v>1799.0500000000002</v>
      </c>
      <c r="Z662" s="9">
        <f>IFERROR(#REF!/tbl_EcommerceSales[[#This Row],[Total_Cost]], 0)</f>
        <v>0</v>
      </c>
      <c r="AA662" t="str">
        <f>TEXT(tbl_EcommerceSales[[#This Row],[Order_Date]],"mmm")</f>
        <v>Mar</v>
      </c>
      <c r="AB662">
        <f>YEAR(tbl_EcommerceSales[[#This Row],[Order_Date]])</f>
        <v>2025</v>
      </c>
      <c r="AC662" t="str">
        <f>IF(tbl_EcommerceSales[[#This Row],[Age]]&lt;18,"Under 18",IF(tbl_EcommerceSales[[#This Row],[Age]]&lt;=25,"18-25",IF(tbl_EcommerceSales[[#This Row],[Age]]&lt;=35,"26-35",IF(tbl_EcommerceSales[[#This Row],[Age]]&lt;=45,"36-45",IF(tbl_EcommerceSales[[#This Row],[Age]]&lt;=55,"46-55","56+")))))</f>
        <v>36-45</v>
      </c>
    </row>
    <row r="663" spans="1:29" x14ac:dyDescent="0.35">
      <c r="A663" t="s">
        <v>1416</v>
      </c>
      <c r="B663" s="7">
        <v>45732</v>
      </c>
      <c r="C663" t="s">
        <v>1417</v>
      </c>
      <c r="D663" t="s">
        <v>342</v>
      </c>
      <c r="E663" t="s">
        <v>48</v>
      </c>
      <c r="F663">
        <v>38</v>
      </c>
      <c r="G663" t="s">
        <v>96</v>
      </c>
      <c r="H663" t="s">
        <v>39</v>
      </c>
      <c r="I663" t="s">
        <v>271</v>
      </c>
      <c r="J663" t="s">
        <v>272</v>
      </c>
      <c r="K663" t="s">
        <v>30</v>
      </c>
      <c r="L663" t="s">
        <v>273</v>
      </c>
      <c r="M663">
        <v>1</v>
      </c>
      <c r="N663" s="2">
        <v>4299</v>
      </c>
      <c r="O663" s="3">
        <v>0.2</v>
      </c>
      <c r="P663" s="2">
        <v>2700</v>
      </c>
      <c r="Q663" t="s">
        <v>76</v>
      </c>
      <c r="R663" t="s">
        <v>33</v>
      </c>
      <c r="S663" t="s">
        <v>57</v>
      </c>
      <c r="T663" s="4">
        <v>5</v>
      </c>
      <c r="U663" s="11">
        <f t="shared" si="10"/>
        <v>4299</v>
      </c>
      <c r="V663" s="11">
        <f>tbl_EcommerceSales[[#This Row],[Gross_Sales]]*tbl_EcommerceSales[[#This Row],[Discount]]</f>
        <v>859.80000000000007</v>
      </c>
      <c r="W663" s="11">
        <f>tbl_EcommerceSales[[#This Row],[Gross_Sales]]-tbl_EcommerceSales[[#This Row],[Discount_Amount]]</f>
        <v>3439.2</v>
      </c>
      <c r="X663" s="11">
        <f>tbl_EcommerceSales[[#This Row],[Quantity]] * _xlfn.XLOOKUP(tbl_EcommerceSales[[#This Row],[Product_ID]], Product_Master!A:A, Product_Master!F:F)</f>
        <v>2700</v>
      </c>
      <c r="Y663" s="11">
        <f>tbl_EcommerceSales[[#This Row],[Net_Revenue]]-tbl_EcommerceSales[[#This Row],[Total_Cost]]</f>
        <v>739.19999999999982</v>
      </c>
      <c r="Z663" s="9">
        <f>IFERROR(#REF!/tbl_EcommerceSales[[#This Row],[Total_Cost]], 0)</f>
        <v>0</v>
      </c>
      <c r="AA663" t="str">
        <f>TEXT(tbl_EcommerceSales[[#This Row],[Order_Date]],"mmm")</f>
        <v>Mar</v>
      </c>
      <c r="AB663">
        <f>YEAR(tbl_EcommerceSales[[#This Row],[Order_Date]])</f>
        <v>2025</v>
      </c>
      <c r="AC663" t="str">
        <f>IF(tbl_EcommerceSales[[#This Row],[Age]]&lt;18,"Under 18",IF(tbl_EcommerceSales[[#This Row],[Age]]&lt;=25,"18-25",IF(tbl_EcommerceSales[[#This Row],[Age]]&lt;=35,"26-35",IF(tbl_EcommerceSales[[#This Row],[Age]]&lt;=45,"36-45",IF(tbl_EcommerceSales[[#This Row],[Age]]&lt;=55,"46-55","56+")))))</f>
        <v>36-45</v>
      </c>
    </row>
    <row r="664" spans="1:29" x14ac:dyDescent="0.35">
      <c r="A664" t="s">
        <v>1418</v>
      </c>
      <c r="B664" s="7">
        <v>45732</v>
      </c>
      <c r="C664" t="s">
        <v>826</v>
      </c>
      <c r="D664" t="s">
        <v>110</v>
      </c>
      <c r="E664" t="s">
        <v>48</v>
      </c>
      <c r="F664">
        <v>30</v>
      </c>
      <c r="G664" t="s">
        <v>289</v>
      </c>
      <c r="H664" t="s">
        <v>88</v>
      </c>
      <c r="I664" t="s">
        <v>67</v>
      </c>
      <c r="J664" t="s">
        <v>68</v>
      </c>
      <c r="K664" t="s">
        <v>42</v>
      </c>
      <c r="L664" t="s">
        <v>43</v>
      </c>
      <c r="M664">
        <v>1</v>
      </c>
      <c r="N664" s="2">
        <v>799</v>
      </c>
      <c r="O664" s="3">
        <v>0.3</v>
      </c>
      <c r="P664" s="2">
        <v>360</v>
      </c>
      <c r="Q664" t="s">
        <v>123</v>
      </c>
      <c r="R664" t="s">
        <v>33</v>
      </c>
      <c r="S664" t="s">
        <v>57</v>
      </c>
      <c r="T664" s="4">
        <v>4</v>
      </c>
      <c r="U664" s="11">
        <f t="shared" si="10"/>
        <v>799</v>
      </c>
      <c r="V664" s="11">
        <f>tbl_EcommerceSales[[#This Row],[Gross_Sales]]*tbl_EcommerceSales[[#This Row],[Discount]]</f>
        <v>239.7</v>
      </c>
      <c r="W664" s="11">
        <f>tbl_EcommerceSales[[#This Row],[Gross_Sales]]-tbl_EcommerceSales[[#This Row],[Discount_Amount]]</f>
        <v>559.29999999999995</v>
      </c>
      <c r="X664" s="11">
        <f>tbl_EcommerceSales[[#This Row],[Quantity]] * _xlfn.XLOOKUP(tbl_EcommerceSales[[#This Row],[Product_ID]], Product_Master!A:A, Product_Master!F:F)</f>
        <v>360</v>
      </c>
      <c r="Y664" s="11">
        <f>tbl_EcommerceSales[[#This Row],[Net_Revenue]]-tbl_EcommerceSales[[#This Row],[Total_Cost]]</f>
        <v>199.29999999999995</v>
      </c>
      <c r="Z664" s="9">
        <f>IFERROR(#REF!/tbl_EcommerceSales[[#This Row],[Total_Cost]], 0)</f>
        <v>0</v>
      </c>
      <c r="AA664" t="str">
        <f>TEXT(tbl_EcommerceSales[[#This Row],[Order_Date]],"mmm")</f>
        <v>Mar</v>
      </c>
      <c r="AB664">
        <f>YEAR(tbl_EcommerceSales[[#This Row],[Order_Date]])</f>
        <v>2025</v>
      </c>
      <c r="AC664" t="str">
        <f>IF(tbl_EcommerceSales[[#This Row],[Age]]&lt;18,"Under 18",IF(tbl_EcommerceSales[[#This Row],[Age]]&lt;=25,"18-25",IF(tbl_EcommerceSales[[#This Row],[Age]]&lt;=35,"26-35",IF(tbl_EcommerceSales[[#This Row],[Age]]&lt;=45,"36-45",IF(tbl_EcommerceSales[[#This Row],[Age]]&lt;=55,"46-55","56+")))))</f>
        <v>26-35</v>
      </c>
    </row>
    <row r="665" spans="1:29" x14ac:dyDescent="0.35">
      <c r="A665" t="s">
        <v>1419</v>
      </c>
      <c r="B665" s="7">
        <v>45732</v>
      </c>
      <c r="C665" t="s">
        <v>1420</v>
      </c>
      <c r="D665" t="s">
        <v>181</v>
      </c>
      <c r="E665" t="s">
        <v>48</v>
      </c>
      <c r="F665">
        <v>48</v>
      </c>
      <c r="G665" t="s">
        <v>174</v>
      </c>
      <c r="H665" t="s">
        <v>39</v>
      </c>
      <c r="I665" t="s">
        <v>290</v>
      </c>
      <c r="J665" t="s">
        <v>291</v>
      </c>
      <c r="K665" t="s">
        <v>30</v>
      </c>
      <c r="L665" t="s">
        <v>31</v>
      </c>
      <c r="M665">
        <v>1</v>
      </c>
      <c r="N665" s="2">
        <v>3499</v>
      </c>
      <c r="O665" s="3">
        <v>0.1</v>
      </c>
      <c r="P665" s="2">
        <v>2250</v>
      </c>
      <c r="Q665" t="s">
        <v>76</v>
      </c>
      <c r="R665" t="s">
        <v>33</v>
      </c>
      <c r="S665" t="s">
        <v>34</v>
      </c>
      <c r="T665" s="4">
        <v>4</v>
      </c>
      <c r="U665" s="11">
        <f t="shared" si="10"/>
        <v>3499</v>
      </c>
      <c r="V665" s="11">
        <f>tbl_EcommerceSales[[#This Row],[Gross_Sales]]*tbl_EcommerceSales[[#This Row],[Discount]]</f>
        <v>349.90000000000003</v>
      </c>
      <c r="W665" s="11">
        <f>tbl_EcommerceSales[[#This Row],[Gross_Sales]]-tbl_EcommerceSales[[#This Row],[Discount_Amount]]</f>
        <v>3149.1</v>
      </c>
      <c r="X665" s="11">
        <f>tbl_EcommerceSales[[#This Row],[Quantity]] * _xlfn.XLOOKUP(tbl_EcommerceSales[[#This Row],[Product_ID]], Product_Master!A:A, Product_Master!F:F)</f>
        <v>2250</v>
      </c>
      <c r="Y665" s="11">
        <f>tbl_EcommerceSales[[#This Row],[Net_Revenue]]-tbl_EcommerceSales[[#This Row],[Total_Cost]]</f>
        <v>899.09999999999991</v>
      </c>
      <c r="Z665" s="9">
        <f>IFERROR(#REF!/tbl_EcommerceSales[[#This Row],[Total_Cost]], 0)</f>
        <v>0</v>
      </c>
      <c r="AA665" t="str">
        <f>TEXT(tbl_EcommerceSales[[#This Row],[Order_Date]],"mmm")</f>
        <v>Mar</v>
      </c>
      <c r="AB665">
        <f>YEAR(tbl_EcommerceSales[[#This Row],[Order_Date]])</f>
        <v>2025</v>
      </c>
      <c r="AC665" t="str">
        <f>IF(tbl_EcommerceSales[[#This Row],[Age]]&lt;18,"Under 18",IF(tbl_EcommerceSales[[#This Row],[Age]]&lt;=25,"18-25",IF(tbl_EcommerceSales[[#This Row],[Age]]&lt;=35,"26-35",IF(tbl_EcommerceSales[[#This Row],[Age]]&lt;=45,"36-45",IF(tbl_EcommerceSales[[#This Row],[Age]]&lt;=55,"46-55","56+")))))</f>
        <v>46-55</v>
      </c>
    </row>
    <row r="666" spans="1:29" x14ac:dyDescent="0.35">
      <c r="A666" t="s">
        <v>1421</v>
      </c>
      <c r="B666" s="7">
        <v>45732</v>
      </c>
      <c r="C666" t="s">
        <v>1422</v>
      </c>
      <c r="D666" t="s">
        <v>342</v>
      </c>
      <c r="E666" t="s">
        <v>25</v>
      </c>
      <c r="F666">
        <v>32</v>
      </c>
      <c r="G666" t="s">
        <v>122</v>
      </c>
      <c r="H666" t="s">
        <v>72</v>
      </c>
      <c r="I666" t="s">
        <v>160</v>
      </c>
      <c r="J666" t="s">
        <v>161</v>
      </c>
      <c r="K666" t="s">
        <v>91</v>
      </c>
      <c r="L666" t="s">
        <v>133</v>
      </c>
      <c r="M666">
        <v>4</v>
      </c>
      <c r="N666" s="2">
        <v>1099</v>
      </c>
      <c r="O666" s="3">
        <v>0.25</v>
      </c>
      <c r="P666" s="2">
        <v>2080</v>
      </c>
      <c r="Q666" t="s">
        <v>44</v>
      </c>
      <c r="R666" t="s">
        <v>33</v>
      </c>
      <c r="S666" t="s">
        <v>34</v>
      </c>
      <c r="T666" s="4">
        <v>3</v>
      </c>
      <c r="U666" s="11">
        <f t="shared" si="10"/>
        <v>4396</v>
      </c>
      <c r="V666" s="11">
        <f>tbl_EcommerceSales[[#This Row],[Gross_Sales]]*tbl_EcommerceSales[[#This Row],[Discount]]</f>
        <v>1099</v>
      </c>
      <c r="W666" s="11">
        <f>tbl_EcommerceSales[[#This Row],[Gross_Sales]]-tbl_EcommerceSales[[#This Row],[Discount_Amount]]</f>
        <v>3297</v>
      </c>
      <c r="X666" s="11">
        <f>tbl_EcommerceSales[[#This Row],[Quantity]] * _xlfn.XLOOKUP(tbl_EcommerceSales[[#This Row],[Product_ID]], Product_Master!A:A, Product_Master!F:F)</f>
        <v>2080</v>
      </c>
      <c r="Y666" s="11">
        <f>tbl_EcommerceSales[[#This Row],[Net_Revenue]]-tbl_EcommerceSales[[#This Row],[Total_Cost]]</f>
        <v>1217</v>
      </c>
      <c r="Z666" s="9">
        <f>IFERROR(#REF!/tbl_EcommerceSales[[#This Row],[Total_Cost]], 0)</f>
        <v>0</v>
      </c>
      <c r="AA666" t="str">
        <f>TEXT(tbl_EcommerceSales[[#This Row],[Order_Date]],"mmm")</f>
        <v>Mar</v>
      </c>
      <c r="AB666">
        <f>YEAR(tbl_EcommerceSales[[#This Row],[Order_Date]])</f>
        <v>2025</v>
      </c>
      <c r="AC666" t="str">
        <f>IF(tbl_EcommerceSales[[#This Row],[Age]]&lt;18,"Under 18",IF(tbl_EcommerceSales[[#This Row],[Age]]&lt;=25,"18-25",IF(tbl_EcommerceSales[[#This Row],[Age]]&lt;=35,"26-35",IF(tbl_EcommerceSales[[#This Row],[Age]]&lt;=45,"36-45",IF(tbl_EcommerceSales[[#This Row],[Age]]&lt;=55,"46-55","56+")))))</f>
        <v>26-35</v>
      </c>
    </row>
    <row r="667" spans="1:29" x14ac:dyDescent="0.35">
      <c r="A667" t="s">
        <v>1423</v>
      </c>
      <c r="B667" s="7">
        <v>45732</v>
      </c>
      <c r="C667" t="s">
        <v>1279</v>
      </c>
      <c r="D667" t="s">
        <v>106</v>
      </c>
      <c r="E667" t="s">
        <v>48</v>
      </c>
      <c r="F667">
        <v>28</v>
      </c>
      <c r="G667" t="s">
        <v>71</v>
      </c>
      <c r="H667" t="s">
        <v>72</v>
      </c>
      <c r="I667" t="s">
        <v>165</v>
      </c>
      <c r="J667" t="s">
        <v>166</v>
      </c>
      <c r="K667" t="s">
        <v>42</v>
      </c>
      <c r="L667" t="s">
        <v>167</v>
      </c>
      <c r="M667">
        <v>2</v>
      </c>
      <c r="N667" s="2">
        <v>1799</v>
      </c>
      <c r="O667" s="3">
        <v>0.2</v>
      </c>
      <c r="P667" s="2">
        <v>1800</v>
      </c>
      <c r="Q667" t="s">
        <v>32</v>
      </c>
      <c r="R667" t="s">
        <v>33</v>
      </c>
      <c r="S667" t="s">
        <v>34</v>
      </c>
      <c r="T667" s="4">
        <v>4</v>
      </c>
      <c r="U667" s="11">
        <f t="shared" si="10"/>
        <v>3598</v>
      </c>
      <c r="V667" s="11">
        <f>tbl_EcommerceSales[[#This Row],[Gross_Sales]]*tbl_EcommerceSales[[#This Row],[Discount]]</f>
        <v>719.6</v>
      </c>
      <c r="W667" s="11">
        <f>tbl_EcommerceSales[[#This Row],[Gross_Sales]]-tbl_EcommerceSales[[#This Row],[Discount_Amount]]</f>
        <v>2878.4</v>
      </c>
      <c r="X667" s="11">
        <f>tbl_EcommerceSales[[#This Row],[Quantity]] * _xlfn.XLOOKUP(tbl_EcommerceSales[[#This Row],[Product_ID]], Product_Master!A:A, Product_Master!F:F)</f>
        <v>1800</v>
      </c>
      <c r="Y667" s="11">
        <f>tbl_EcommerceSales[[#This Row],[Net_Revenue]]-tbl_EcommerceSales[[#This Row],[Total_Cost]]</f>
        <v>1078.4000000000001</v>
      </c>
      <c r="Z667" s="9">
        <f>IFERROR(#REF!/tbl_EcommerceSales[[#This Row],[Total_Cost]], 0)</f>
        <v>0</v>
      </c>
      <c r="AA667" t="str">
        <f>TEXT(tbl_EcommerceSales[[#This Row],[Order_Date]],"mmm")</f>
        <v>Mar</v>
      </c>
      <c r="AB667">
        <f>YEAR(tbl_EcommerceSales[[#This Row],[Order_Date]])</f>
        <v>2025</v>
      </c>
      <c r="AC667" t="str">
        <f>IF(tbl_EcommerceSales[[#This Row],[Age]]&lt;18,"Under 18",IF(tbl_EcommerceSales[[#This Row],[Age]]&lt;=25,"18-25",IF(tbl_EcommerceSales[[#This Row],[Age]]&lt;=35,"26-35",IF(tbl_EcommerceSales[[#This Row],[Age]]&lt;=45,"36-45",IF(tbl_EcommerceSales[[#This Row],[Age]]&lt;=55,"46-55","56+")))))</f>
        <v>26-35</v>
      </c>
    </row>
    <row r="668" spans="1:29" x14ac:dyDescent="0.35">
      <c r="A668" t="s">
        <v>1424</v>
      </c>
      <c r="B668" s="7">
        <v>45732</v>
      </c>
      <c r="C668" t="s">
        <v>1136</v>
      </c>
      <c r="D668" t="s">
        <v>24</v>
      </c>
      <c r="E668" t="s">
        <v>48</v>
      </c>
      <c r="F668">
        <v>26</v>
      </c>
      <c r="G668" t="s">
        <v>99</v>
      </c>
      <c r="H668" t="s">
        <v>88</v>
      </c>
      <c r="I668" t="s">
        <v>80</v>
      </c>
      <c r="J668" t="s">
        <v>81</v>
      </c>
      <c r="K668" t="s">
        <v>82</v>
      </c>
      <c r="L668" t="s">
        <v>83</v>
      </c>
      <c r="M668">
        <v>1</v>
      </c>
      <c r="N668" s="2">
        <v>2499</v>
      </c>
      <c r="O668" s="3">
        <v>0</v>
      </c>
      <c r="P668" s="2">
        <v>1550</v>
      </c>
      <c r="Q668" t="s">
        <v>156</v>
      </c>
      <c r="R668" t="s">
        <v>33</v>
      </c>
      <c r="S668" t="s">
        <v>34</v>
      </c>
      <c r="T668" s="4">
        <v>4</v>
      </c>
      <c r="U668" s="11">
        <f t="shared" si="10"/>
        <v>2499</v>
      </c>
      <c r="V668" s="11">
        <f>tbl_EcommerceSales[[#This Row],[Gross_Sales]]*tbl_EcommerceSales[[#This Row],[Discount]]</f>
        <v>0</v>
      </c>
      <c r="W668" s="11">
        <f>tbl_EcommerceSales[[#This Row],[Gross_Sales]]-tbl_EcommerceSales[[#This Row],[Discount_Amount]]</f>
        <v>2499</v>
      </c>
      <c r="X668" s="11">
        <f>tbl_EcommerceSales[[#This Row],[Quantity]] * _xlfn.XLOOKUP(tbl_EcommerceSales[[#This Row],[Product_ID]], Product_Master!A:A, Product_Master!F:F)</f>
        <v>1550</v>
      </c>
      <c r="Y668" s="11">
        <f>tbl_EcommerceSales[[#This Row],[Net_Revenue]]-tbl_EcommerceSales[[#This Row],[Total_Cost]]</f>
        <v>949</v>
      </c>
      <c r="Z668" s="9">
        <f>IFERROR(#REF!/tbl_EcommerceSales[[#This Row],[Total_Cost]], 0)</f>
        <v>0</v>
      </c>
      <c r="AA668" t="str">
        <f>TEXT(tbl_EcommerceSales[[#This Row],[Order_Date]],"mmm")</f>
        <v>Mar</v>
      </c>
      <c r="AB668">
        <f>YEAR(tbl_EcommerceSales[[#This Row],[Order_Date]])</f>
        <v>2025</v>
      </c>
      <c r="AC668" t="str">
        <f>IF(tbl_EcommerceSales[[#This Row],[Age]]&lt;18,"Under 18",IF(tbl_EcommerceSales[[#This Row],[Age]]&lt;=25,"18-25",IF(tbl_EcommerceSales[[#This Row],[Age]]&lt;=35,"26-35",IF(tbl_EcommerceSales[[#This Row],[Age]]&lt;=45,"36-45",IF(tbl_EcommerceSales[[#This Row],[Age]]&lt;=55,"46-55","56+")))))</f>
        <v>26-35</v>
      </c>
    </row>
    <row r="669" spans="1:29" x14ac:dyDescent="0.35">
      <c r="A669" t="s">
        <v>1425</v>
      </c>
      <c r="B669" s="7">
        <v>45733</v>
      </c>
      <c r="C669" t="s">
        <v>1426</v>
      </c>
      <c r="D669" t="s">
        <v>232</v>
      </c>
      <c r="E669" t="s">
        <v>25</v>
      </c>
      <c r="F669">
        <v>18</v>
      </c>
      <c r="G669" t="s">
        <v>122</v>
      </c>
      <c r="H669" t="s">
        <v>72</v>
      </c>
      <c r="I669" t="s">
        <v>290</v>
      </c>
      <c r="J669" t="s">
        <v>291</v>
      </c>
      <c r="K669" t="s">
        <v>30</v>
      </c>
      <c r="L669" t="s">
        <v>31</v>
      </c>
      <c r="M669">
        <v>1</v>
      </c>
      <c r="N669" s="2">
        <v>3499</v>
      </c>
      <c r="O669" s="3">
        <v>0.1</v>
      </c>
      <c r="P669" s="2">
        <v>2250</v>
      </c>
      <c r="Q669" t="s">
        <v>123</v>
      </c>
      <c r="R669" t="s">
        <v>33</v>
      </c>
      <c r="S669" t="s">
        <v>57</v>
      </c>
      <c r="T669" s="4">
        <v>4</v>
      </c>
      <c r="U669" s="11">
        <f t="shared" si="10"/>
        <v>3499</v>
      </c>
      <c r="V669" s="11">
        <f>tbl_EcommerceSales[[#This Row],[Gross_Sales]]*tbl_EcommerceSales[[#This Row],[Discount]]</f>
        <v>349.90000000000003</v>
      </c>
      <c r="W669" s="11">
        <f>tbl_EcommerceSales[[#This Row],[Gross_Sales]]-tbl_EcommerceSales[[#This Row],[Discount_Amount]]</f>
        <v>3149.1</v>
      </c>
      <c r="X669" s="11">
        <f>tbl_EcommerceSales[[#This Row],[Quantity]] * _xlfn.XLOOKUP(tbl_EcommerceSales[[#This Row],[Product_ID]], Product_Master!A:A, Product_Master!F:F)</f>
        <v>2250</v>
      </c>
      <c r="Y669" s="11">
        <f>tbl_EcommerceSales[[#This Row],[Net_Revenue]]-tbl_EcommerceSales[[#This Row],[Total_Cost]]</f>
        <v>899.09999999999991</v>
      </c>
      <c r="Z669" s="9">
        <f>IFERROR(#REF!/tbl_EcommerceSales[[#This Row],[Total_Cost]], 0)</f>
        <v>0</v>
      </c>
      <c r="AA669" t="str">
        <f>TEXT(tbl_EcommerceSales[[#This Row],[Order_Date]],"mmm")</f>
        <v>Mar</v>
      </c>
      <c r="AB669">
        <f>YEAR(tbl_EcommerceSales[[#This Row],[Order_Date]])</f>
        <v>2025</v>
      </c>
      <c r="AC669" t="str">
        <f>IF(tbl_EcommerceSales[[#This Row],[Age]]&lt;18,"Under 18",IF(tbl_EcommerceSales[[#This Row],[Age]]&lt;=25,"18-25",IF(tbl_EcommerceSales[[#This Row],[Age]]&lt;=35,"26-35",IF(tbl_EcommerceSales[[#This Row],[Age]]&lt;=45,"36-45",IF(tbl_EcommerceSales[[#This Row],[Age]]&lt;=55,"46-55","56+")))))</f>
        <v>18-25</v>
      </c>
    </row>
    <row r="670" spans="1:29" x14ac:dyDescent="0.35">
      <c r="A670" t="s">
        <v>1427</v>
      </c>
      <c r="B670" s="7">
        <v>45733</v>
      </c>
      <c r="C670" t="s">
        <v>383</v>
      </c>
      <c r="D670" t="s">
        <v>47</v>
      </c>
      <c r="E670" t="s">
        <v>48</v>
      </c>
      <c r="F670">
        <v>32</v>
      </c>
      <c r="G670" t="s">
        <v>26</v>
      </c>
      <c r="H670" t="s">
        <v>27</v>
      </c>
      <c r="I670" t="s">
        <v>111</v>
      </c>
      <c r="J670" t="s">
        <v>112</v>
      </c>
      <c r="K670" t="s">
        <v>55</v>
      </c>
      <c r="L670" t="s">
        <v>113</v>
      </c>
      <c r="M670">
        <v>1</v>
      </c>
      <c r="N670" s="2">
        <v>1799</v>
      </c>
      <c r="O670" s="3">
        <v>0.15</v>
      </c>
      <c r="P670" s="2">
        <v>950</v>
      </c>
      <c r="Q670" t="s">
        <v>32</v>
      </c>
      <c r="R670" t="s">
        <v>93</v>
      </c>
      <c r="S670" t="s">
        <v>34</v>
      </c>
      <c r="T670" s="4">
        <v>4</v>
      </c>
      <c r="U670" s="11">
        <f t="shared" si="10"/>
        <v>1799</v>
      </c>
      <c r="V670" s="11">
        <f>tbl_EcommerceSales[[#This Row],[Gross_Sales]]*tbl_EcommerceSales[[#This Row],[Discount]]</f>
        <v>269.84999999999997</v>
      </c>
      <c r="W670" s="11">
        <f>tbl_EcommerceSales[[#This Row],[Gross_Sales]]-tbl_EcommerceSales[[#This Row],[Discount_Amount]]</f>
        <v>1529.15</v>
      </c>
      <c r="X670" s="11">
        <f>tbl_EcommerceSales[[#This Row],[Quantity]] * _xlfn.XLOOKUP(tbl_EcommerceSales[[#This Row],[Product_ID]], Product_Master!A:A, Product_Master!F:F)</f>
        <v>950</v>
      </c>
      <c r="Y670" s="11">
        <f>tbl_EcommerceSales[[#This Row],[Net_Revenue]]-tbl_EcommerceSales[[#This Row],[Total_Cost]]</f>
        <v>579.15000000000009</v>
      </c>
      <c r="Z670" s="9">
        <f>IFERROR(#REF!/tbl_EcommerceSales[[#This Row],[Total_Cost]], 0)</f>
        <v>0</v>
      </c>
      <c r="AA670" t="str">
        <f>TEXT(tbl_EcommerceSales[[#This Row],[Order_Date]],"mmm")</f>
        <v>Mar</v>
      </c>
      <c r="AB670">
        <f>YEAR(tbl_EcommerceSales[[#This Row],[Order_Date]])</f>
        <v>2025</v>
      </c>
      <c r="AC670" t="str">
        <f>IF(tbl_EcommerceSales[[#This Row],[Age]]&lt;18,"Under 18",IF(tbl_EcommerceSales[[#This Row],[Age]]&lt;=25,"18-25",IF(tbl_EcommerceSales[[#This Row],[Age]]&lt;=35,"26-35",IF(tbl_EcommerceSales[[#This Row],[Age]]&lt;=45,"36-45",IF(tbl_EcommerceSales[[#This Row],[Age]]&lt;=55,"46-55","56+")))))</f>
        <v>26-35</v>
      </c>
    </row>
    <row r="671" spans="1:29" x14ac:dyDescent="0.35">
      <c r="A671" t="s">
        <v>1428</v>
      </c>
      <c r="B671" s="7">
        <v>45733</v>
      </c>
      <c r="C671" t="s">
        <v>1429</v>
      </c>
      <c r="D671" t="s">
        <v>86</v>
      </c>
      <c r="E671" t="s">
        <v>25</v>
      </c>
      <c r="F671">
        <v>32</v>
      </c>
      <c r="G671" t="s">
        <v>171</v>
      </c>
      <c r="H671" t="s">
        <v>39</v>
      </c>
      <c r="I671" t="s">
        <v>200</v>
      </c>
      <c r="J671" t="s">
        <v>201</v>
      </c>
      <c r="K671" t="s">
        <v>91</v>
      </c>
      <c r="L671" t="s">
        <v>202</v>
      </c>
      <c r="M671">
        <v>2</v>
      </c>
      <c r="N671" s="2">
        <v>899</v>
      </c>
      <c r="O671" s="3">
        <v>0.1</v>
      </c>
      <c r="P671" s="2">
        <v>840</v>
      </c>
      <c r="Q671" t="s">
        <v>123</v>
      </c>
      <c r="R671" t="s">
        <v>33</v>
      </c>
      <c r="S671" t="s">
        <v>34</v>
      </c>
      <c r="T671" s="4">
        <v>5</v>
      </c>
      <c r="U671" s="11">
        <f t="shared" si="10"/>
        <v>1798</v>
      </c>
      <c r="V671" s="11">
        <f>tbl_EcommerceSales[[#This Row],[Gross_Sales]]*tbl_EcommerceSales[[#This Row],[Discount]]</f>
        <v>179.8</v>
      </c>
      <c r="W671" s="11">
        <f>tbl_EcommerceSales[[#This Row],[Gross_Sales]]-tbl_EcommerceSales[[#This Row],[Discount_Amount]]</f>
        <v>1618.2</v>
      </c>
      <c r="X671" s="11">
        <f>tbl_EcommerceSales[[#This Row],[Quantity]] * _xlfn.XLOOKUP(tbl_EcommerceSales[[#This Row],[Product_ID]], Product_Master!A:A, Product_Master!F:F)</f>
        <v>840</v>
      </c>
      <c r="Y671" s="11">
        <f>tbl_EcommerceSales[[#This Row],[Net_Revenue]]-tbl_EcommerceSales[[#This Row],[Total_Cost]]</f>
        <v>778.2</v>
      </c>
      <c r="Z671" s="9">
        <f>IFERROR(#REF!/tbl_EcommerceSales[[#This Row],[Total_Cost]], 0)</f>
        <v>0</v>
      </c>
      <c r="AA671" t="str">
        <f>TEXT(tbl_EcommerceSales[[#This Row],[Order_Date]],"mmm")</f>
        <v>Mar</v>
      </c>
      <c r="AB671">
        <f>YEAR(tbl_EcommerceSales[[#This Row],[Order_Date]])</f>
        <v>2025</v>
      </c>
      <c r="AC671" t="str">
        <f>IF(tbl_EcommerceSales[[#This Row],[Age]]&lt;18,"Under 18",IF(tbl_EcommerceSales[[#This Row],[Age]]&lt;=25,"18-25",IF(tbl_EcommerceSales[[#This Row],[Age]]&lt;=35,"26-35",IF(tbl_EcommerceSales[[#This Row],[Age]]&lt;=45,"36-45",IF(tbl_EcommerceSales[[#This Row],[Age]]&lt;=55,"46-55","56+")))))</f>
        <v>26-35</v>
      </c>
    </row>
    <row r="672" spans="1:29" x14ac:dyDescent="0.35">
      <c r="A672" t="s">
        <v>1430</v>
      </c>
      <c r="B672" s="7">
        <v>45733</v>
      </c>
      <c r="C672" t="s">
        <v>1431</v>
      </c>
      <c r="D672" t="s">
        <v>342</v>
      </c>
      <c r="E672" t="s">
        <v>48</v>
      </c>
      <c r="F672">
        <v>19</v>
      </c>
      <c r="G672" t="s">
        <v>192</v>
      </c>
      <c r="H672" t="s">
        <v>27</v>
      </c>
      <c r="I672" t="s">
        <v>40</v>
      </c>
      <c r="J672" t="s">
        <v>41</v>
      </c>
      <c r="K672" t="s">
        <v>42</v>
      </c>
      <c r="L672" t="s">
        <v>43</v>
      </c>
      <c r="M672">
        <v>2</v>
      </c>
      <c r="N672" s="2">
        <v>699</v>
      </c>
      <c r="O672" s="3">
        <v>0.15</v>
      </c>
      <c r="P672" s="2">
        <v>620</v>
      </c>
      <c r="Q672" t="s">
        <v>123</v>
      </c>
      <c r="R672" t="s">
        <v>33</v>
      </c>
      <c r="S672" t="s">
        <v>57</v>
      </c>
      <c r="T672" s="4">
        <v>3</v>
      </c>
      <c r="U672" s="11">
        <f t="shared" si="10"/>
        <v>1398</v>
      </c>
      <c r="V672" s="11">
        <f>tbl_EcommerceSales[[#This Row],[Gross_Sales]]*tbl_EcommerceSales[[#This Row],[Discount]]</f>
        <v>209.7</v>
      </c>
      <c r="W672" s="11">
        <f>tbl_EcommerceSales[[#This Row],[Gross_Sales]]-tbl_EcommerceSales[[#This Row],[Discount_Amount]]</f>
        <v>1188.3</v>
      </c>
      <c r="X672" s="11">
        <f>tbl_EcommerceSales[[#This Row],[Quantity]] * _xlfn.XLOOKUP(tbl_EcommerceSales[[#This Row],[Product_ID]], Product_Master!A:A, Product_Master!F:F)</f>
        <v>620</v>
      </c>
      <c r="Y672" s="11">
        <f>tbl_EcommerceSales[[#This Row],[Net_Revenue]]-tbl_EcommerceSales[[#This Row],[Total_Cost]]</f>
        <v>568.29999999999995</v>
      </c>
      <c r="Z672" s="9">
        <f>IFERROR(#REF!/tbl_EcommerceSales[[#This Row],[Total_Cost]], 0)</f>
        <v>0</v>
      </c>
      <c r="AA672" t="str">
        <f>TEXT(tbl_EcommerceSales[[#This Row],[Order_Date]],"mmm")</f>
        <v>Mar</v>
      </c>
      <c r="AB672">
        <f>YEAR(tbl_EcommerceSales[[#This Row],[Order_Date]])</f>
        <v>2025</v>
      </c>
      <c r="AC672" t="str">
        <f>IF(tbl_EcommerceSales[[#This Row],[Age]]&lt;18,"Under 18",IF(tbl_EcommerceSales[[#This Row],[Age]]&lt;=25,"18-25",IF(tbl_EcommerceSales[[#This Row],[Age]]&lt;=35,"26-35",IF(tbl_EcommerceSales[[#This Row],[Age]]&lt;=45,"36-45",IF(tbl_EcommerceSales[[#This Row],[Age]]&lt;=55,"46-55","56+")))))</f>
        <v>18-25</v>
      </c>
    </row>
    <row r="673" spans="1:29" x14ac:dyDescent="0.35">
      <c r="A673" t="s">
        <v>1432</v>
      </c>
      <c r="B673" s="7">
        <v>45733</v>
      </c>
      <c r="C673" t="s">
        <v>1051</v>
      </c>
      <c r="D673" t="s">
        <v>116</v>
      </c>
      <c r="E673" t="s">
        <v>48</v>
      </c>
      <c r="F673">
        <v>38</v>
      </c>
      <c r="G673" t="s">
        <v>103</v>
      </c>
      <c r="H673" t="s">
        <v>27</v>
      </c>
      <c r="I673" t="s">
        <v>338</v>
      </c>
      <c r="J673" t="s">
        <v>339</v>
      </c>
      <c r="K673" t="s">
        <v>55</v>
      </c>
      <c r="L673" t="s">
        <v>56</v>
      </c>
      <c r="M673">
        <v>1</v>
      </c>
      <c r="N673" s="2">
        <v>1499</v>
      </c>
      <c r="O673" s="3">
        <v>0.1</v>
      </c>
      <c r="P673" s="2">
        <v>780</v>
      </c>
      <c r="Q673" t="s">
        <v>76</v>
      </c>
      <c r="R673" t="s">
        <v>33</v>
      </c>
      <c r="S673" t="s">
        <v>34</v>
      </c>
      <c r="T673" s="4">
        <v>4</v>
      </c>
      <c r="U673" s="11">
        <f t="shared" si="10"/>
        <v>1499</v>
      </c>
      <c r="V673" s="11">
        <f>tbl_EcommerceSales[[#This Row],[Gross_Sales]]*tbl_EcommerceSales[[#This Row],[Discount]]</f>
        <v>149.9</v>
      </c>
      <c r="W673" s="11">
        <f>tbl_EcommerceSales[[#This Row],[Gross_Sales]]-tbl_EcommerceSales[[#This Row],[Discount_Amount]]</f>
        <v>1349.1</v>
      </c>
      <c r="X673" s="11">
        <f>tbl_EcommerceSales[[#This Row],[Quantity]] * _xlfn.XLOOKUP(tbl_EcommerceSales[[#This Row],[Product_ID]], Product_Master!A:A, Product_Master!F:F)</f>
        <v>780</v>
      </c>
      <c r="Y673" s="11">
        <f>tbl_EcommerceSales[[#This Row],[Net_Revenue]]-tbl_EcommerceSales[[#This Row],[Total_Cost]]</f>
        <v>569.09999999999991</v>
      </c>
      <c r="Z673" s="9">
        <f>IFERROR(#REF!/tbl_EcommerceSales[[#This Row],[Total_Cost]], 0)</f>
        <v>0</v>
      </c>
      <c r="AA673" t="str">
        <f>TEXT(tbl_EcommerceSales[[#This Row],[Order_Date]],"mmm")</f>
        <v>Mar</v>
      </c>
      <c r="AB673">
        <f>YEAR(tbl_EcommerceSales[[#This Row],[Order_Date]])</f>
        <v>2025</v>
      </c>
      <c r="AC673" t="str">
        <f>IF(tbl_EcommerceSales[[#This Row],[Age]]&lt;18,"Under 18",IF(tbl_EcommerceSales[[#This Row],[Age]]&lt;=25,"18-25",IF(tbl_EcommerceSales[[#This Row],[Age]]&lt;=35,"26-35",IF(tbl_EcommerceSales[[#This Row],[Age]]&lt;=45,"36-45",IF(tbl_EcommerceSales[[#This Row],[Age]]&lt;=55,"46-55","56+")))))</f>
        <v>36-45</v>
      </c>
    </row>
    <row r="674" spans="1:29" x14ac:dyDescent="0.35">
      <c r="A674" t="s">
        <v>1433</v>
      </c>
      <c r="B674" s="7">
        <v>45733</v>
      </c>
      <c r="C674" t="s">
        <v>144</v>
      </c>
      <c r="D674" t="s">
        <v>139</v>
      </c>
      <c r="E674" t="s">
        <v>48</v>
      </c>
      <c r="F674">
        <v>27</v>
      </c>
      <c r="G674" t="s">
        <v>186</v>
      </c>
      <c r="H674" t="s">
        <v>72</v>
      </c>
      <c r="I674" t="s">
        <v>241</v>
      </c>
      <c r="J674" t="s">
        <v>242</v>
      </c>
      <c r="K674" t="s">
        <v>42</v>
      </c>
      <c r="L674" t="s">
        <v>243</v>
      </c>
      <c r="M674">
        <v>2</v>
      </c>
      <c r="N674" s="2">
        <v>649</v>
      </c>
      <c r="O674" s="3">
        <v>0.05</v>
      </c>
      <c r="P674" s="2">
        <v>580</v>
      </c>
      <c r="Q674" t="s">
        <v>32</v>
      </c>
      <c r="R674" t="s">
        <v>93</v>
      </c>
      <c r="S674" t="s">
        <v>57</v>
      </c>
      <c r="T674" s="4">
        <v>3</v>
      </c>
      <c r="U674" s="11">
        <f t="shared" si="10"/>
        <v>1298</v>
      </c>
      <c r="V674" s="11">
        <f>tbl_EcommerceSales[[#This Row],[Gross_Sales]]*tbl_EcommerceSales[[#This Row],[Discount]]</f>
        <v>64.900000000000006</v>
      </c>
      <c r="W674" s="11">
        <f>tbl_EcommerceSales[[#This Row],[Gross_Sales]]-tbl_EcommerceSales[[#This Row],[Discount_Amount]]</f>
        <v>1233.0999999999999</v>
      </c>
      <c r="X674" s="11">
        <f>tbl_EcommerceSales[[#This Row],[Quantity]] * _xlfn.XLOOKUP(tbl_EcommerceSales[[#This Row],[Product_ID]], Product_Master!A:A, Product_Master!F:F)</f>
        <v>580</v>
      </c>
      <c r="Y674" s="11">
        <f>tbl_EcommerceSales[[#This Row],[Net_Revenue]]-tbl_EcommerceSales[[#This Row],[Total_Cost]]</f>
        <v>653.09999999999991</v>
      </c>
      <c r="Z674" s="9">
        <f>IFERROR(#REF!/tbl_EcommerceSales[[#This Row],[Total_Cost]], 0)</f>
        <v>0</v>
      </c>
      <c r="AA674" t="str">
        <f>TEXT(tbl_EcommerceSales[[#This Row],[Order_Date]],"mmm")</f>
        <v>Mar</v>
      </c>
      <c r="AB674">
        <f>YEAR(tbl_EcommerceSales[[#This Row],[Order_Date]])</f>
        <v>2025</v>
      </c>
      <c r="AC674" t="str">
        <f>IF(tbl_EcommerceSales[[#This Row],[Age]]&lt;18,"Under 18",IF(tbl_EcommerceSales[[#This Row],[Age]]&lt;=25,"18-25",IF(tbl_EcommerceSales[[#This Row],[Age]]&lt;=35,"26-35",IF(tbl_EcommerceSales[[#This Row],[Age]]&lt;=45,"36-45",IF(tbl_EcommerceSales[[#This Row],[Age]]&lt;=55,"46-55","56+")))))</f>
        <v>26-35</v>
      </c>
    </row>
    <row r="675" spans="1:29" x14ac:dyDescent="0.35">
      <c r="A675" t="s">
        <v>1434</v>
      </c>
      <c r="B675" s="7">
        <v>45733</v>
      </c>
      <c r="C675" t="s">
        <v>1435</v>
      </c>
      <c r="D675" t="s">
        <v>102</v>
      </c>
      <c r="E675" t="s">
        <v>48</v>
      </c>
      <c r="F675">
        <v>18</v>
      </c>
      <c r="G675" t="s">
        <v>107</v>
      </c>
      <c r="H675" t="s">
        <v>39</v>
      </c>
      <c r="I675" t="s">
        <v>117</v>
      </c>
      <c r="J675" t="s">
        <v>118</v>
      </c>
      <c r="K675" t="s">
        <v>82</v>
      </c>
      <c r="L675" t="s">
        <v>119</v>
      </c>
      <c r="M675">
        <v>3</v>
      </c>
      <c r="N675" s="2">
        <v>3299</v>
      </c>
      <c r="O675" s="3">
        <v>0.05</v>
      </c>
      <c r="P675" s="2">
        <v>6300</v>
      </c>
      <c r="Q675" t="s">
        <v>76</v>
      </c>
      <c r="R675" t="s">
        <v>33</v>
      </c>
      <c r="S675" t="s">
        <v>57</v>
      </c>
      <c r="T675" s="4">
        <v>4</v>
      </c>
      <c r="U675" s="11">
        <f t="shared" si="10"/>
        <v>9897</v>
      </c>
      <c r="V675" s="11">
        <f>tbl_EcommerceSales[[#This Row],[Gross_Sales]]*tbl_EcommerceSales[[#This Row],[Discount]]</f>
        <v>494.85</v>
      </c>
      <c r="W675" s="11">
        <f>tbl_EcommerceSales[[#This Row],[Gross_Sales]]-tbl_EcommerceSales[[#This Row],[Discount_Amount]]</f>
        <v>9402.15</v>
      </c>
      <c r="X675" s="11">
        <f>tbl_EcommerceSales[[#This Row],[Quantity]] * _xlfn.XLOOKUP(tbl_EcommerceSales[[#This Row],[Product_ID]], Product_Master!A:A, Product_Master!F:F)</f>
        <v>6300</v>
      </c>
      <c r="Y675" s="11">
        <f>tbl_EcommerceSales[[#This Row],[Net_Revenue]]-tbl_EcommerceSales[[#This Row],[Total_Cost]]</f>
        <v>3102.1499999999996</v>
      </c>
      <c r="Z675" s="9">
        <f>IFERROR(#REF!/tbl_EcommerceSales[[#This Row],[Total_Cost]], 0)</f>
        <v>0</v>
      </c>
      <c r="AA675" t="str">
        <f>TEXT(tbl_EcommerceSales[[#This Row],[Order_Date]],"mmm")</f>
        <v>Mar</v>
      </c>
      <c r="AB675">
        <f>YEAR(tbl_EcommerceSales[[#This Row],[Order_Date]])</f>
        <v>2025</v>
      </c>
      <c r="AC675" t="str">
        <f>IF(tbl_EcommerceSales[[#This Row],[Age]]&lt;18,"Under 18",IF(tbl_EcommerceSales[[#This Row],[Age]]&lt;=25,"18-25",IF(tbl_EcommerceSales[[#This Row],[Age]]&lt;=35,"26-35",IF(tbl_EcommerceSales[[#This Row],[Age]]&lt;=45,"36-45",IF(tbl_EcommerceSales[[#This Row],[Age]]&lt;=55,"46-55","56+")))))</f>
        <v>18-25</v>
      </c>
    </row>
    <row r="676" spans="1:29" x14ac:dyDescent="0.35">
      <c r="A676" t="s">
        <v>1436</v>
      </c>
      <c r="B676" s="7">
        <v>45733</v>
      </c>
      <c r="C676" t="s">
        <v>1437</v>
      </c>
      <c r="D676" t="s">
        <v>216</v>
      </c>
      <c r="E676" t="s">
        <v>25</v>
      </c>
      <c r="F676">
        <v>23</v>
      </c>
      <c r="G676" t="s">
        <v>155</v>
      </c>
      <c r="H676" t="s">
        <v>88</v>
      </c>
      <c r="I676" t="s">
        <v>212</v>
      </c>
      <c r="J676" t="s">
        <v>213</v>
      </c>
      <c r="K676" t="s">
        <v>177</v>
      </c>
      <c r="L676" t="s">
        <v>178</v>
      </c>
      <c r="M676">
        <v>2</v>
      </c>
      <c r="N676" s="2">
        <v>2499</v>
      </c>
      <c r="O676" s="3">
        <v>0.15</v>
      </c>
      <c r="P676" s="2">
        <v>2900</v>
      </c>
      <c r="Q676" t="s">
        <v>123</v>
      </c>
      <c r="R676" t="s">
        <v>33</v>
      </c>
      <c r="S676" t="s">
        <v>34</v>
      </c>
      <c r="T676" s="4">
        <v>4</v>
      </c>
      <c r="U676" s="11">
        <f t="shared" si="10"/>
        <v>4998</v>
      </c>
      <c r="V676" s="11">
        <f>tbl_EcommerceSales[[#This Row],[Gross_Sales]]*tbl_EcommerceSales[[#This Row],[Discount]]</f>
        <v>749.69999999999993</v>
      </c>
      <c r="W676" s="11">
        <f>tbl_EcommerceSales[[#This Row],[Gross_Sales]]-tbl_EcommerceSales[[#This Row],[Discount_Amount]]</f>
        <v>4248.3</v>
      </c>
      <c r="X676" s="11">
        <f>tbl_EcommerceSales[[#This Row],[Quantity]] * _xlfn.XLOOKUP(tbl_EcommerceSales[[#This Row],[Product_ID]], Product_Master!A:A, Product_Master!F:F)</f>
        <v>2900</v>
      </c>
      <c r="Y676" s="11">
        <f>tbl_EcommerceSales[[#This Row],[Net_Revenue]]-tbl_EcommerceSales[[#This Row],[Total_Cost]]</f>
        <v>1348.3000000000002</v>
      </c>
      <c r="Z676" s="9">
        <f>IFERROR(#REF!/tbl_EcommerceSales[[#This Row],[Total_Cost]], 0)</f>
        <v>0</v>
      </c>
      <c r="AA676" t="str">
        <f>TEXT(tbl_EcommerceSales[[#This Row],[Order_Date]],"mmm")</f>
        <v>Mar</v>
      </c>
      <c r="AB676">
        <f>YEAR(tbl_EcommerceSales[[#This Row],[Order_Date]])</f>
        <v>2025</v>
      </c>
      <c r="AC676" t="str">
        <f>IF(tbl_EcommerceSales[[#This Row],[Age]]&lt;18,"Under 18",IF(tbl_EcommerceSales[[#This Row],[Age]]&lt;=25,"18-25",IF(tbl_EcommerceSales[[#This Row],[Age]]&lt;=35,"26-35",IF(tbl_EcommerceSales[[#This Row],[Age]]&lt;=45,"36-45",IF(tbl_EcommerceSales[[#This Row],[Age]]&lt;=55,"46-55","56+")))))</f>
        <v>18-25</v>
      </c>
    </row>
    <row r="677" spans="1:29" x14ac:dyDescent="0.35">
      <c r="A677" t="s">
        <v>1438</v>
      </c>
      <c r="B677" s="7">
        <v>45733</v>
      </c>
      <c r="C677" t="s">
        <v>1439</v>
      </c>
      <c r="D677" t="s">
        <v>170</v>
      </c>
      <c r="E677" t="s">
        <v>48</v>
      </c>
      <c r="F677">
        <v>34</v>
      </c>
      <c r="G677" t="s">
        <v>192</v>
      </c>
      <c r="H677" t="s">
        <v>27</v>
      </c>
      <c r="I677" t="s">
        <v>517</v>
      </c>
      <c r="J677" t="s">
        <v>518</v>
      </c>
      <c r="K677" t="s">
        <v>30</v>
      </c>
      <c r="L677" t="s">
        <v>278</v>
      </c>
      <c r="M677">
        <v>1</v>
      </c>
      <c r="N677" s="2">
        <v>1299</v>
      </c>
      <c r="O677" s="3">
        <v>0.05</v>
      </c>
      <c r="P677" s="2">
        <v>690</v>
      </c>
      <c r="Q677" t="s">
        <v>32</v>
      </c>
      <c r="R677" t="s">
        <v>33</v>
      </c>
      <c r="S677" t="s">
        <v>57</v>
      </c>
      <c r="T677" s="4">
        <v>5</v>
      </c>
      <c r="U677" s="11">
        <f t="shared" si="10"/>
        <v>1299</v>
      </c>
      <c r="V677" s="11">
        <f>tbl_EcommerceSales[[#This Row],[Gross_Sales]]*tbl_EcommerceSales[[#This Row],[Discount]]</f>
        <v>64.95</v>
      </c>
      <c r="W677" s="11">
        <f>tbl_EcommerceSales[[#This Row],[Gross_Sales]]-tbl_EcommerceSales[[#This Row],[Discount_Amount]]</f>
        <v>1234.05</v>
      </c>
      <c r="X677" s="11">
        <f>tbl_EcommerceSales[[#This Row],[Quantity]] * _xlfn.XLOOKUP(tbl_EcommerceSales[[#This Row],[Product_ID]], Product_Master!A:A, Product_Master!F:F)</f>
        <v>690</v>
      </c>
      <c r="Y677" s="11">
        <f>tbl_EcommerceSales[[#This Row],[Net_Revenue]]-tbl_EcommerceSales[[#This Row],[Total_Cost]]</f>
        <v>544.04999999999995</v>
      </c>
      <c r="Z677" s="9">
        <f>IFERROR(#REF!/tbl_EcommerceSales[[#This Row],[Total_Cost]], 0)</f>
        <v>0</v>
      </c>
      <c r="AA677" t="str">
        <f>TEXT(tbl_EcommerceSales[[#This Row],[Order_Date]],"mmm")</f>
        <v>Mar</v>
      </c>
      <c r="AB677">
        <f>YEAR(tbl_EcommerceSales[[#This Row],[Order_Date]])</f>
        <v>2025</v>
      </c>
      <c r="AC677" t="str">
        <f>IF(tbl_EcommerceSales[[#This Row],[Age]]&lt;18,"Under 18",IF(tbl_EcommerceSales[[#This Row],[Age]]&lt;=25,"18-25",IF(tbl_EcommerceSales[[#This Row],[Age]]&lt;=35,"26-35",IF(tbl_EcommerceSales[[#This Row],[Age]]&lt;=45,"36-45",IF(tbl_EcommerceSales[[#This Row],[Age]]&lt;=55,"46-55","56+")))))</f>
        <v>26-35</v>
      </c>
    </row>
    <row r="678" spans="1:29" x14ac:dyDescent="0.35">
      <c r="A678" t="s">
        <v>1440</v>
      </c>
      <c r="B678" s="7">
        <v>45733</v>
      </c>
      <c r="C678" t="s">
        <v>1441</v>
      </c>
      <c r="D678" t="s">
        <v>195</v>
      </c>
      <c r="E678" t="s">
        <v>48</v>
      </c>
      <c r="F678">
        <v>33</v>
      </c>
      <c r="G678" t="s">
        <v>174</v>
      </c>
      <c r="H678" t="s">
        <v>39</v>
      </c>
      <c r="I678" t="s">
        <v>117</v>
      </c>
      <c r="J678" t="s">
        <v>118</v>
      </c>
      <c r="K678" t="s">
        <v>82</v>
      </c>
      <c r="L678" t="s">
        <v>119</v>
      </c>
      <c r="M678">
        <v>2</v>
      </c>
      <c r="N678" s="2">
        <v>3299</v>
      </c>
      <c r="O678" s="3">
        <v>0.1</v>
      </c>
      <c r="P678" s="2">
        <v>4200</v>
      </c>
      <c r="Q678" t="s">
        <v>32</v>
      </c>
      <c r="R678" t="s">
        <v>33</v>
      </c>
      <c r="S678" t="s">
        <v>34</v>
      </c>
      <c r="T678" s="4">
        <v>4</v>
      </c>
      <c r="U678" s="11">
        <f t="shared" si="10"/>
        <v>6598</v>
      </c>
      <c r="V678" s="11">
        <f>tbl_EcommerceSales[[#This Row],[Gross_Sales]]*tbl_EcommerceSales[[#This Row],[Discount]]</f>
        <v>659.80000000000007</v>
      </c>
      <c r="W678" s="11">
        <f>tbl_EcommerceSales[[#This Row],[Gross_Sales]]-tbl_EcommerceSales[[#This Row],[Discount_Amount]]</f>
        <v>5938.2</v>
      </c>
      <c r="X678" s="11">
        <f>tbl_EcommerceSales[[#This Row],[Quantity]] * _xlfn.XLOOKUP(tbl_EcommerceSales[[#This Row],[Product_ID]], Product_Master!A:A, Product_Master!F:F)</f>
        <v>4200</v>
      </c>
      <c r="Y678" s="11">
        <f>tbl_EcommerceSales[[#This Row],[Net_Revenue]]-tbl_EcommerceSales[[#This Row],[Total_Cost]]</f>
        <v>1738.1999999999998</v>
      </c>
      <c r="Z678" s="9">
        <f>IFERROR(#REF!/tbl_EcommerceSales[[#This Row],[Total_Cost]], 0)</f>
        <v>0</v>
      </c>
      <c r="AA678" t="str">
        <f>TEXT(tbl_EcommerceSales[[#This Row],[Order_Date]],"mmm")</f>
        <v>Mar</v>
      </c>
      <c r="AB678">
        <f>YEAR(tbl_EcommerceSales[[#This Row],[Order_Date]])</f>
        <v>2025</v>
      </c>
      <c r="AC678" t="str">
        <f>IF(tbl_EcommerceSales[[#This Row],[Age]]&lt;18,"Under 18",IF(tbl_EcommerceSales[[#This Row],[Age]]&lt;=25,"18-25",IF(tbl_EcommerceSales[[#This Row],[Age]]&lt;=35,"26-35",IF(tbl_EcommerceSales[[#This Row],[Age]]&lt;=45,"36-45",IF(tbl_EcommerceSales[[#This Row],[Age]]&lt;=55,"46-55","56+")))))</f>
        <v>26-35</v>
      </c>
    </row>
    <row r="679" spans="1:29" x14ac:dyDescent="0.35">
      <c r="A679" t="s">
        <v>1442</v>
      </c>
      <c r="B679" s="7">
        <v>45733</v>
      </c>
      <c r="C679" t="s">
        <v>1443</v>
      </c>
      <c r="D679" t="s">
        <v>312</v>
      </c>
      <c r="E679" t="s">
        <v>48</v>
      </c>
      <c r="F679">
        <v>28</v>
      </c>
      <c r="G679" t="s">
        <v>103</v>
      </c>
      <c r="H679" t="s">
        <v>27</v>
      </c>
      <c r="I679" t="s">
        <v>257</v>
      </c>
      <c r="J679" t="s">
        <v>258</v>
      </c>
      <c r="K679" t="s">
        <v>55</v>
      </c>
      <c r="L679" t="s">
        <v>56</v>
      </c>
      <c r="M679">
        <v>3</v>
      </c>
      <c r="N679" s="2">
        <v>1999</v>
      </c>
      <c r="O679" s="3">
        <v>0.2</v>
      </c>
      <c r="P679" s="2">
        <v>3150</v>
      </c>
      <c r="Q679" t="s">
        <v>44</v>
      </c>
      <c r="R679" t="s">
        <v>33</v>
      </c>
      <c r="S679" t="s">
        <v>34</v>
      </c>
      <c r="T679" s="4">
        <v>4</v>
      </c>
      <c r="U679" s="11">
        <f t="shared" si="10"/>
        <v>5997</v>
      </c>
      <c r="V679" s="11">
        <f>tbl_EcommerceSales[[#This Row],[Gross_Sales]]*tbl_EcommerceSales[[#This Row],[Discount]]</f>
        <v>1199.4000000000001</v>
      </c>
      <c r="W679" s="11">
        <f>tbl_EcommerceSales[[#This Row],[Gross_Sales]]-tbl_EcommerceSales[[#This Row],[Discount_Amount]]</f>
        <v>4797.6000000000004</v>
      </c>
      <c r="X679" s="11">
        <f>tbl_EcommerceSales[[#This Row],[Quantity]] * _xlfn.XLOOKUP(tbl_EcommerceSales[[#This Row],[Product_ID]], Product_Master!A:A, Product_Master!F:F)</f>
        <v>3150</v>
      </c>
      <c r="Y679" s="11">
        <f>tbl_EcommerceSales[[#This Row],[Net_Revenue]]-tbl_EcommerceSales[[#This Row],[Total_Cost]]</f>
        <v>1647.6000000000004</v>
      </c>
      <c r="Z679" s="9">
        <f>IFERROR(#REF!/tbl_EcommerceSales[[#This Row],[Total_Cost]], 0)</f>
        <v>0</v>
      </c>
      <c r="AA679" t="str">
        <f>TEXT(tbl_EcommerceSales[[#This Row],[Order_Date]],"mmm")</f>
        <v>Mar</v>
      </c>
      <c r="AB679">
        <f>YEAR(tbl_EcommerceSales[[#This Row],[Order_Date]])</f>
        <v>2025</v>
      </c>
      <c r="AC679" t="str">
        <f>IF(tbl_EcommerceSales[[#This Row],[Age]]&lt;18,"Under 18",IF(tbl_EcommerceSales[[#This Row],[Age]]&lt;=25,"18-25",IF(tbl_EcommerceSales[[#This Row],[Age]]&lt;=35,"26-35",IF(tbl_EcommerceSales[[#This Row],[Age]]&lt;=45,"36-45",IF(tbl_EcommerceSales[[#This Row],[Age]]&lt;=55,"46-55","56+")))))</f>
        <v>26-35</v>
      </c>
    </row>
    <row r="680" spans="1:29" x14ac:dyDescent="0.35">
      <c r="A680" t="s">
        <v>1444</v>
      </c>
      <c r="B680" s="7">
        <v>45733</v>
      </c>
      <c r="C680" t="s">
        <v>1445</v>
      </c>
      <c r="D680" t="s">
        <v>251</v>
      </c>
      <c r="E680" t="s">
        <v>25</v>
      </c>
      <c r="F680">
        <v>38</v>
      </c>
      <c r="G680" t="s">
        <v>192</v>
      </c>
      <c r="H680" t="s">
        <v>27</v>
      </c>
      <c r="I680" t="s">
        <v>175</v>
      </c>
      <c r="J680" t="s">
        <v>176</v>
      </c>
      <c r="K680" t="s">
        <v>177</v>
      </c>
      <c r="L680" t="s">
        <v>178</v>
      </c>
      <c r="M680">
        <v>3</v>
      </c>
      <c r="N680" s="2">
        <v>699</v>
      </c>
      <c r="O680" s="3">
        <v>0.15</v>
      </c>
      <c r="P680" s="2">
        <v>960</v>
      </c>
      <c r="Q680" t="s">
        <v>32</v>
      </c>
      <c r="R680" t="s">
        <v>33</v>
      </c>
      <c r="S680" t="s">
        <v>57</v>
      </c>
      <c r="T680" s="4">
        <v>5</v>
      </c>
      <c r="U680" s="11">
        <f t="shared" si="10"/>
        <v>2097</v>
      </c>
      <c r="V680" s="11">
        <f>tbl_EcommerceSales[[#This Row],[Gross_Sales]]*tbl_EcommerceSales[[#This Row],[Discount]]</f>
        <v>314.55</v>
      </c>
      <c r="W680" s="11">
        <f>tbl_EcommerceSales[[#This Row],[Gross_Sales]]-tbl_EcommerceSales[[#This Row],[Discount_Amount]]</f>
        <v>1782.45</v>
      </c>
      <c r="X680" s="11">
        <f>tbl_EcommerceSales[[#This Row],[Quantity]] * _xlfn.XLOOKUP(tbl_EcommerceSales[[#This Row],[Product_ID]], Product_Master!A:A, Product_Master!F:F)</f>
        <v>960</v>
      </c>
      <c r="Y680" s="11">
        <f>tbl_EcommerceSales[[#This Row],[Net_Revenue]]-tbl_EcommerceSales[[#This Row],[Total_Cost]]</f>
        <v>822.45</v>
      </c>
      <c r="Z680" s="9">
        <f>IFERROR(#REF!/tbl_EcommerceSales[[#This Row],[Total_Cost]], 0)</f>
        <v>0</v>
      </c>
      <c r="AA680" t="str">
        <f>TEXT(tbl_EcommerceSales[[#This Row],[Order_Date]],"mmm")</f>
        <v>Mar</v>
      </c>
      <c r="AB680">
        <f>YEAR(tbl_EcommerceSales[[#This Row],[Order_Date]])</f>
        <v>2025</v>
      </c>
      <c r="AC680" t="str">
        <f>IF(tbl_EcommerceSales[[#This Row],[Age]]&lt;18,"Under 18",IF(tbl_EcommerceSales[[#This Row],[Age]]&lt;=25,"18-25",IF(tbl_EcommerceSales[[#This Row],[Age]]&lt;=35,"26-35",IF(tbl_EcommerceSales[[#This Row],[Age]]&lt;=45,"36-45",IF(tbl_EcommerceSales[[#This Row],[Age]]&lt;=55,"46-55","56+")))))</f>
        <v>36-45</v>
      </c>
    </row>
    <row r="681" spans="1:29" x14ac:dyDescent="0.35">
      <c r="A681" t="s">
        <v>1446</v>
      </c>
      <c r="B681" s="7">
        <v>45734</v>
      </c>
      <c r="C681" t="s">
        <v>1447</v>
      </c>
      <c r="D681" t="s">
        <v>216</v>
      </c>
      <c r="E681" t="s">
        <v>48</v>
      </c>
      <c r="F681">
        <v>30</v>
      </c>
      <c r="G681" t="s">
        <v>71</v>
      </c>
      <c r="H681" t="s">
        <v>72</v>
      </c>
      <c r="I681" t="s">
        <v>160</v>
      </c>
      <c r="J681" t="s">
        <v>161</v>
      </c>
      <c r="K681" t="s">
        <v>91</v>
      </c>
      <c r="L681" t="s">
        <v>133</v>
      </c>
      <c r="M681">
        <v>1</v>
      </c>
      <c r="N681" s="2">
        <v>1099</v>
      </c>
      <c r="O681" s="3">
        <v>0</v>
      </c>
      <c r="P681" s="2">
        <v>520</v>
      </c>
      <c r="Q681" t="s">
        <v>44</v>
      </c>
      <c r="R681" t="s">
        <v>33</v>
      </c>
      <c r="S681" t="s">
        <v>34</v>
      </c>
      <c r="T681" s="4">
        <v>4</v>
      </c>
      <c r="U681" s="11">
        <f t="shared" si="10"/>
        <v>1099</v>
      </c>
      <c r="V681" s="11">
        <f>tbl_EcommerceSales[[#This Row],[Gross_Sales]]*tbl_EcommerceSales[[#This Row],[Discount]]</f>
        <v>0</v>
      </c>
      <c r="W681" s="11">
        <f>tbl_EcommerceSales[[#This Row],[Gross_Sales]]-tbl_EcommerceSales[[#This Row],[Discount_Amount]]</f>
        <v>1099</v>
      </c>
      <c r="X681" s="11">
        <f>tbl_EcommerceSales[[#This Row],[Quantity]] * _xlfn.XLOOKUP(tbl_EcommerceSales[[#This Row],[Product_ID]], Product_Master!A:A, Product_Master!F:F)</f>
        <v>520</v>
      </c>
      <c r="Y681" s="11">
        <f>tbl_EcommerceSales[[#This Row],[Net_Revenue]]-tbl_EcommerceSales[[#This Row],[Total_Cost]]</f>
        <v>579</v>
      </c>
      <c r="Z681" s="9">
        <f>IFERROR(#REF!/tbl_EcommerceSales[[#This Row],[Total_Cost]], 0)</f>
        <v>0</v>
      </c>
      <c r="AA681" t="str">
        <f>TEXT(tbl_EcommerceSales[[#This Row],[Order_Date]],"mmm")</f>
        <v>Mar</v>
      </c>
      <c r="AB681">
        <f>YEAR(tbl_EcommerceSales[[#This Row],[Order_Date]])</f>
        <v>2025</v>
      </c>
      <c r="AC681" t="str">
        <f>IF(tbl_EcommerceSales[[#This Row],[Age]]&lt;18,"Under 18",IF(tbl_EcommerceSales[[#This Row],[Age]]&lt;=25,"18-25",IF(tbl_EcommerceSales[[#This Row],[Age]]&lt;=35,"26-35",IF(tbl_EcommerceSales[[#This Row],[Age]]&lt;=45,"36-45",IF(tbl_EcommerceSales[[#This Row],[Age]]&lt;=55,"46-55","56+")))))</f>
        <v>26-35</v>
      </c>
    </row>
    <row r="682" spans="1:29" x14ac:dyDescent="0.35">
      <c r="A682" t="s">
        <v>1448</v>
      </c>
      <c r="B682" s="7">
        <v>45734</v>
      </c>
      <c r="C682" t="s">
        <v>915</v>
      </c>
      <c r="D682" t="s">
        <v>47</v>
      </c>
      <c r="E682" t="s">
        <v>25</v>
      </c>
      <c r="F682">
        <v>26</v>
      </c>
      <c r="G682" t="s">
        <v>155</v>
      </c>
      <c r="H682" t="s">
        <v>88</v>
      </c>
      <c r="I682" t="s">
        <v>206</v>
      </c>
      <c r="J682" t="s">
        <v>207</v>
      </c>
      <c r="K682" t="s">
        <v>177</v>
      </c>
      <c r="L682" t="s">
        <v>208</v>
      </c>
      <c r="M682">
        <v>5</v>
      </c>
      <c r="N682" s="2">
        <v>2199</v>
      </c>
      <c r="O682" s="3">
        <v>0.15</v>
      </c>
      <c r="P682" s="2">
        <v>6250</v>
      </c>
      <c r="Q682" t="s">
        <v>32</v>
      </c>
      <c r="R682" t="s">
        <v>33</v>
      </c>
      <c r="S682" t="s">
        <v>34</v>
      </c>
      <c r="T682" s="4">
        <v>4</v>
      </c>
      <c r="U682" s="11">
        <f t="shared" si="10"/>
        <v>10995</v>
      </c>
      <c r="V682" s="11">
        <f>tbl_EcommerceSales[[#This Row],[Gross_Sales]]*tbl_EcommerceSales[[#This Row],[Discount]]</f>
        <v>1649.25</v>
      </c>
      <c r="W682" s="11">
        <f>tbl_EcommerceSales[[#This Row],[Gross_Sales]]-tbl_EcommerceSales[[#This Row],[Discount_Amount]]</f>
        <v>9345.75</v>
      </c>
      <c r="X682" s="11">
        <f>tbl_EcommerceSales[[#This Row],[Quantity]] * _xlfn.XLOOKUP(tbl_EcommerceSales[[#This Row],[Product_ID]], Product_Master!A:A, Product_Master!F:F)</f>
        <v>6250</v>
      </c>
      <c r="Y682" s="11">
        <f>tbl_EcommerceSales[[#This Row],[Net_Revenue]]-tbl_EcommerceSales[[#This Row],[Total_Cost]]</f>
        <v>3095.75</v>
      </c>
      <c r="Z682" s="9">
        <f>IFERROR(#REF!/tbl_EcommerceSales[[#This Row],[Total_Cost]], 0)</f>
        <v>0</v>
      </c>
      <c r="AA682" t="str">
        <f>TEXT(tbl_EcommerceSales[[#This Row],[Order_Date]],"mmm")</f>
        <v>Mar</v>
      </c>
      <c r="AB682">
        <f>YEAR(tbl_EcommerceSales[[#This Row],[Order_Date]])</f>
        <v>2025</v>
      </c>
      <c r="AC682" t="str">
        <f>IF(tbl_EcommerceSales[[#This Row],[Age]]&lt;18,"Under 18",IF(tbl_EcommerceSales[[#This Row],[Age]]&lt;=25,"18-25",IF(tbl_EcommerceSales[[#This Row],[Age]]&lt;=35,"26-35",IF(tbl_EcommerceSales[[#This Row],[Age]]&lt;=45,"36-45",IF(tbl_EcommerceSales[[#This Row],[Age]]&lt;=55,"46-55","56+")))))</f>
        <v>26-35</v>
      </c>
    </row>
    <row r="683" spans="1:29" x14ac:dyDescent="0.35">
      <c r="A683" t="s">
        <v>1449</v>
      </c>
      <c r="B683" s="7">
        <v>45734</v>
      </c>
      <c r="C683" t="s">
        <v>1450</v>
      </c>
      <c r="D683" t="s">
        <v>195</v>
      </c>
      <c r="E683" t="s">
        <v>48</v>
      </c>
      <c r="F683">
        <v>31</v>
      </c>
      <c r="G683" t="s">
        <v>289</v>
      </c>
      <c r="H683" t="s">
        <v>88</v>
      </c>
      <c r="I683" t="s">
        <v>80</v>
      </c>
      <c r="J683" t="s">
        <v>81</v>
      </c>
      <c r="K683" t="s">
        <v>82</v>
      </c>
      <c r="L683" t="s">
        <v>83</v>
      </c>
      <c r="M683">
        <v>3</v>
      </c>
      <c r="N683" s="2">
        <v>2499</v>
      </c>
      <c r="O683" s="3">
        <v>0.05</v>
      </c>
      <c r="P683" s="2">
        <v>4650</v>
      </c>
      <c r="Q683" t="s">
        <v>32</v>
      </c>
      <c r="R683" t="s">
        <v>33</v>
      </c>
      <c r="S683" t="s">
        <v>57</v>
      </c>
      <c r="T683" s="4">
        <v>2</v>
      </c>
      <c r="U683" s="11">
        <f t="shared" si="10"/>
        <v>7497</v>
      </c>
      <c r="V683" s="11">
        <f>tbl_EcommerceSales[[#This Row],[Gross_Sales]]*tbl_EcommerceSales[[#This Row],[Discount]]</f>
        <v>374.85</v>
      </c>
      <c r="W683" s="11">
        <f>tbl_EcommerceSales[[#This Row],[Gross_Sales]]-tbl_EcommerceSales[[#This Row],[Discount_Amount]]</f>
        <v>7122.15</v>
      </c>
      <c r="X683" s="11">
        <f>tbl_EcommerceSales[[#This Row],[Quantity]] * _xlfn.XLOOKUP(tbl_EcommerceSales[[#This Row],[Product_ID]], Product_Master!A:A, Product_Master!F:F)</f>
        <v>4650</v>
      </c>
      <c r="Y683" s="11">
        <f>tbl_EcommerceSales[[#This Row],[Net_Revenue]]-tbl_EcommerceSales[[#This Row],[Total_Cost]]</f>
        <v>2472.1499999999996</v>
      </c>
      <c r="Z683" s="9">
        <f>IFERROR(#REF!/tbl_EcommerceSales[[#This Row],[Total_Cost]], 0)</f>
        <v>0</v>
      </c>
      <c r="AA683" t="str">
        <f>TEXT(tbl_EcommerceSales[[#This Row],[Order_Date]],"mmm")</f>
        <v>Mar</v>
      </c>
      <c r="AB683">
        <f>YEAR(tbl_EcommerceSales[[#This Row],[Order_Date]])</f>
        <v>2025</v>
      </c>
      <c r="AC683" t="str">
        <f>IF(tbl_EcommerceSales[[#This Row],[Age]]&lt;18,"Under 18",IF(tbl_EcommerceSales[[#This Row],[Age]]&lt;=25,"18-25",IF(tbl_EcommerceSales[[#This Row],[Age]]&lt;=35,"26-35",IF(tbl_EcommerceSales[[#This Row],[Age]]&lt;=45,"36-45",IF(tbl_EcommerceSales[[#This Row],[Age]]&lt;=55,"46-55","56+")))))</f>
        <v>26-35</v>
      </c>
    </row>
    <row r="684" spans="1:29" x14ac:dyDescent="0.35">
      <c r="A684" t="s">
        <v>1451</v>
      </c>
      <c r="B684" s="7">
        <v>45734</v>
      </c>
      <c r="C684" t="s">
        <v>1452</v>
      </c>
      <c r="D684" t="s">
        <v>305</v>
      </c>
      <c r="E684" t="s">
        <v>48</v>
      </c>
      <c r="F684">
        <v>50</v>
      </c>
      <c r="G684" t="s">
        <v>61</v>
      </c>
      <c r="H684" t="s">
        <v>27</v>
      </c>
      <c r="I684" t="s">
        <v>28</v>
      </c>
      <c r="J684" t="s">
        <v>29</v>
      </c>
      <c r="K684" t="s">
        <v>30</v>
      </c>
      <c r="L684" t="s">
        <v>31</v>
      </c>
      <c r="M684">
        <v>1</v>
      </c>
      <c r="N684" s="2">
        <v>5999</v>
      </c>
      <c r="O684" s="3">
        <v>0.05</v>
      </c>
      <c r="P684" s="2">
        <v>3900</v>
      </c>
      <c r="Q684" t="s">
        <v>123</v>
      </c>
      <c r="R684" t="s">
        <v>33</v>
      </c>
      <c r="S684" t="s">
        <v>34</v>
      </c>
      <c r="T684" s="4">
        <v>5</v>
      </c>
      <c r="U684" s="11">
        <f t="shared" si="10"/>
        <v>5999</v>
      </c>
      <c r="V684" s="11">
        <f>tbl_EcommerceSales[[#This Row],[Gross_Sales]]*tbl_EcommerceSales[[#This Row],[Discount]]</f>
        <v>299.95</v>
      </c>
      <c r="W684" s="11">
        <f>tbl_EcommerceSales[[#This Row],[Gross_Sales]]-tbl_EcommerceSales[[#This Row],[Discount_Amount]]</f>
        <v>5699.05</v>
      </c>
      <c r="X684" s="11">
        <f>tbl_EcommerceSales[[#This Row],[Quantity]] * _xlfn.XLOOKUP(tbl_EcommerceSales[[#This Row],[Product_ID]], Product_Master!A:A, Product_Master!F:F)</f>
        <v>3900</v>
      </c>
      <c r="Y684" s="11">
        <f>tbl_EcommerceSales[[#This Row],[Net_Revenue]]-tbl_EcommerceSales[[#This Row],[Total_Cost]]</f>
        <v>1799.0500000000002</v>
      </c>
      <c r="Z684" s="9">
        <f>IFERROR(#REF!/tbl_EcommerceSales[[#This Row],[Total_Cost]], 0)</f>
        <v>0</v>
      </c>
      <c r="AA684" t="str">
        <f>TEXT(tbl_EcommerceSales[[#This Row],[Order_Date]],"mmm")</f>
        <v>Mar</v>
      </c>
      <c r="AB684">
        <f>YEAR(tbl_EcommerceSales[[#This Row],[Order_Date]])</f>
        <v>2025</v>
      </c>
      <c r="AC684" t="str">
        <f>IF(tbl_EcommerceSales[[#This Row],[Age]]&lt;18,"Under 18",IF(tbl_EcommerceSales[[#This Row],[Age]]&lt;=25,"18-25",IF(tbl_EcommerceSales[[#This Row],[Age]]&lt;=35,"26-35",IF(tbl_EcommerceSales[[#This Row],[Age]]&lt;=45,"36-45",IF(tbl_EcommerceSales[[#This Row],[Age]]&lt;=55,"46-55","56+")))))</f>
        <v>46-55</v>
      </c>
    </row>
    <row r="685" spans="1:29" x14ac:dyDescent="0.35">
      <c r="A685" t="s">
        <v>1453</v>
      </c>
      <c r="B685" s="7">
        <v>45735</v>
      </c>
      <c r="C685" t="s">
        <v>1454</v>
      </c>
      <c r="D685" t="s">
        <v>66</v>
      </c>
      <c r="E685" t="s">
        <v>48</v>
      </c>
      <c r="F685">
        <v>25</v>
      </c>
      <c r="G685" t="s">
        <v>107</v>
      </c>
      <c r="H685" t="s">
        <v>39</v>
      </c>
      <c r="I685" t="s">
        <v>62</v>
      </c>
      <c r="J685" t="s">
        <v>63</v>
      </c>
      <c r="K685" t="s">
        <v>42</v>
      </c>
      <c r="L685" t="s">
        <v>43</v>
      </c>
      <c r="M685">
        <v>1</v>
      </c>
      <c r="N685" s="2">
        <v>499</v>
      </c>
      <c r="O685" s="3">
        <v>0.1</v>
      </c>
      <c r="P685" s="2">
        <v>220</v>
      </c>
      <c r="Q685" t="s">
        <v>32</v>
      </c>
      <c r="R685" t="s">
        <v>33</v>
      </c>
      <c r="S685" t="s">
        <v>34</v>
      </c>
      <c r="T685" s="4">
        <v>5</v>
      </c>
      <c r="U685" s="11">
        <f t="shared" si="10"/>
        <v>499</v>
      </c>
      <c r="V685" s="11">
        <f>tbl_EcommerceSales[[#This Row],[Gross_Sales]]*tbl_EcommerceSales[[#This Row],[Discount]]</f>
        <v>49.900000000000006</v>
      </c>
      <c r="W685" s="11">
        <f>tbl_EcommerceSales[[#This Row],[Gross_Sales]]-tbl_EcommerceSales[[#This Row],[Discount_Amount]]</f>
        <v>449.1</v>
      </c>
      <c r="X685" s="11">
        <f>tbl_EcommerceSales[[#This Row],[Quantity]] * _xlfn.XLOOKUP(tbl_EcommerceSales[[#This Row],[Product_ID]], Product_Master!A:A, Product_Master!F:F)</f>
        <v>220</v>
      </c>
      <c r="Y685" s="11">
        <f>tbl_EcommerceSales[[#This Row],[Net_Revenue]]-tbl_EcommerceSales[[#This Row],[Total_Cost]]</f>
        <v>229.10000000000002</v>
      </c>
      <c r="Z685" s="9">
        <f>IFERROR(#REF!/tbl_EcommerceSales[[#This Row],[Total_Cost]], 0)</f>
        <v>0</v>
      </c>
      <c r="AA685" t="str">
        <f>TEXT(tbl_EcommerceSales[[#This Row],[Order_Date]],"mmm")</f>
        <v>Mar</v>
      </c>
      <c r="AB685">
        <f>YEAR(tbl_EcommerceSales[[#This Row],[Order_Date]])</f>
        <v>2025</v>
      </c>
      <c r="AC685" t="str">
        <f>IF(tbl_EcommerceSales[[#This Row],[Age]]&lt;18,"Under 18",IF(tbl_EcommerceSales[[#This Row],[Age]]&lt;=25,"18-25",IF(tbl_EcommerceSales[[#This Row],[Age]]&lt;=35,"26-35",IF(tbl_EcommerceSales[[#This Row],[Age]]&lt;=45,"36-45",IF(tbl_EcommerceSales[[#This Row],[Age]]&lt;=55,"46-55","56+")))))</f>
        <v>18-25</v>
      </c>
    </row>
    <row r="686" spans="1:29" x14ac:dyDescent="0.35">
      <c r="A686" t="s">
        <v>1455</v>
      </c>
      <c r="B686" s="7">
        <v>45735</v>
      </c>
      <c r="C686" t="s">
        <v>1456</v>
      </c>
      <c r="D686" t="s">
        <v>116</v>
      </c>
      <c r="E686" t="s">
        <v>25</v>
      </c>
      <c r="F686">
        <v>21</v>
      </c>
      <c r="G686" t="s">
        <v>52</v>
      </c>
      <c r="H686" t="s">
        <v>27</v>
      </c>
      <c r="I686" t="s">
        <v>117</v>
      </c>
      <c r="J686" t="s">
        <v>118</v>
      </c>
      <c r="K686" t="s">
        <v>82</v>
      </c>
      <c r="L686" t="s">
        <v>119</v>
      </c>
      <c r="M686">
        <v>4</v>
      </c>
      <c r="N686" s="2">
        <v>3299</v>
      </c>
      <c r="O686" s="3">
        <v>0.1</v>
      </c>
      <c r="P686" s="2">
        <v>8400</v>
      </c>
      <c r="Q686" t="s">
        <v>32</v>
      </c>
      <c r="R686" t="s">
        <v>33</v>
      </c>
      <c r="S686" t="s">
        <v>57</v>
      </c>
      <c r="T686" s="4">
        <v>5</v>
      </c>
      <c r="U686" s="11">
        <f t="shared" si="10"/>
        <v>13196</v>
      </c>
      <c r="V686" s="11">
        <f>tbl_EcommerceSales[[#This Row],[Gross_Sales]]*tbl_EcommerceSales[[#This Row],[Discount]]</f>
        <v>1319.6000000000001</v>
      </c>
      <c r="W686" s="11">
        <f>tbl_EcommerceSales[[#This Row],[Gross_Sales]]-tbl_EcommerceSales[[#This Row],[Discount_Amount]]</f>
        <v>11876.4</v>
      </c>
      <c r="X686" s="11">
        <f>tbl_EcommerceSales[[#This Row],[Quantity]] * _xlfn.XLOOKUP(tbl_EcommerceSales[[#This Row],[Product_ID]], Product_Master!A:A, Product_Master!F:F)</f>
        <v>8400</v>
      </c>
      <c r="Y686" s="11">
        <f>tbl_EcommerceSales[[#This Row],[Net_Revenue]]-tbl_EcommerceSales[[#This Row],[Total_Cost]]</f>
        <v>3476.3999999999996</v>
      </c>
      <c r="Z686" s="9">
        <f>IFERROR(#REF!/tbl_EcommerceSales[[#This Row],[Total_Cost]], 0)</f>
        <v>0</v>
      </c>
      <c r="AA686" t="str">
        <f>TEXT(tbl_EcommerceSales[[#This Row],[Order_Date]],"mmm")</f>
        <v>Mar</v>
      </c>
      <c r="AB686">
        <f>YEAR(tbl_EcommerceSales[[#This Row],[Order_Date]])</f>
        <v>2025</v>
      </c>
      <c r="AC686" t="str">
        <f>IF(tbl_EcommerceSales[[#This Row],[Age]]&lt;18,"Under 18",IF(tbl_EcommerceSales[[#This Row],[Age]]&lt;=25,"18-25",IF(tbl_EcommerceSales[[#This Row],[Age]]&lt;=35,"26-35",IF(tbl_EcommerceSales[[#This Row],[Age]]&lt;=45,"36-45",IF(tbl_EcommerceSales[[#This Row],[Age]]&lt;=55,"46-55","56+")))))</f>
        <v>18-25</v>
      </c>
    </row>
    <row r="687" spans="1:29" x14ac:dyDescent="0.35">
      <c r="A687" t="s">
        <v>1457</v>
      </c>
      <c r="B687" s="7">
        <v>45735</v>
      </c>
      <c r="C687" t="s">
        <v>1458</v>
      </c>
      <c r="D687" t="s">
        <v>37</v>
      </c>
      <c r="E687" t="s">
        <v>25</v>
      </c>
      <c r="F687">
        <v>18</v>
      </c>
      <c r="G687" t="s">
        <v>192</v>
      </c>
      <c r="H687" t="s">
        <v>27</v>
      </c>
      <c r="I687" t="s">
        <v>53</v>
      </c>
      <c r="J687" t="s">
        <v>54</v>
      </c>
      <c r="K687" t="s">
        <v>55</v>
      </c>
      <c r="L687" t="s">
        <v>56</v>
      </c>
      <c r="M687">
        <v>1</v>
      </c>
      <c r="N687" s="2">
        <v>799</v>
      </c>
      <c r="O687" s="3">
        <v>0.15</v>
      </c>
      <c r="P687" s="2">
        <v>390</v>
      </c>
      <c r="Q687" t="s">
        <v>32</v>
      </c>
      <c r="R687" t="s">
        <v>33</v>
      </c>
      <c r="S687" t="s">
        <v>57</v>
      </c>
      <c r="T687" s="4">
        <v>3</v>
      </c>
      <c r="U687" s="11">
        <f t="shared" si="10"/>
        <v>799</v>
      </c>
      <c r="V687" s="11">
        <f>tbl_EcommerceSales[[#This Row],[Gross_Sales]]*tbl_EcommerceSales[[#This Row],[Discount]]</f>
        <v>119.85</v>
      </c>
      <c r="W687" s="11">
        <f>tbl_EcommerceSales[[#This Row],[Gross_Sales]]-tbl_EcommerceSales[[#This Row],[Discount_Amount]]</f>
        <v>679.15</v>
      </c>
      <c r="X687" s="11">
        <f>tbl_EcommerceSales[[#This Row],[Quantity]] * _xlfn.XLOOKUP(tbl_EcommerceSales[[#This Row],[Product_ID]], Product_Master!A:A, Product_Master!F:F)</f>
        <v>390</v>
      </c>
      <c r="Y687" s="11">
        <f>tbl_EcommerceSales[[#This Row],[Net_Revenue]]-tbl_EcommerceSales[[#This Row],[Total_Cost]]</f>
        <v>289.14999999999998</v>
      </c>
      <c r="Z687" s="9">
        <f>IFERROR(#REF!/tbl_EcommerceSales[[#This Row],[Total_Cost]], 0)</f>
        <v>0</v>
      </c>
      <c r="AA687" t="str">
        <f>TEXT(tbl_EcommerceSales[[#This Row],[Order_Date]],"mmm")</f>
        <v>Mar</v>
      </c>
      <c r="AB687">
        <f>YEAR(tbl_EcommerceSales[[#This Row],[Order_Date]])</f>
        <v>2025</v>
      </c>
      <c r="AC687" t="str">
        <f>IF(tbl_EcommerceSales[[#This Row],[Age]]&lt;18,"Under 18",IF(tbl_EcommerceSales[[#This Row],[Age]]&lt;=25,"18-25",IF(tbl_EcommerceSales[[#This Row],[Age]]&lt;=35,"26-35",IF(tbl_EcommerceSales[[#This Row],[Age]]&lt;=45,"36-45",IF(tbl_EcommerceSales[[#This Row],[Age]]&lt;=55,"46-55","56+")))))</f>
        <v>18-25</v>
      </c>
    </row>
    <row r="688" spans="1:29" x14ac:dyDescent="0.35">
      <c r="A688" t="s">
        <v>1459</v>
      </c>
      <c r="B688" s="7">
        <v>45735</v>
      </c>
      <c r="C688" t="s">
        <v>1460</v>
      </c>
      <c r="D688" t="s">
        <v>342</v>
      </c>
      <c r="E688" t="s">
        <v>25</v>
      </c>
      <c r="F688">
        <v>35</v>
      </c>
      <c r="G688" t="s">
        <v>155</v>
      </c>
      <c r="H688" t="s">
        <v>88</v>
      </c>
      <c r="I688" t="s">
        <v>200</v>
      </c>
      <c r="J688" t="s">
        <v>201</v>
      </c>
      <c r="K688" t="s">
        <v>91</v>
      </c>
      <c r="L688" t="s">
        <v>202</v>
      </c>
      <c r="M688">
        <v>1</v>
      </c>
      <c r="N688" s="2">
        <v>899</v>
      </c>
      <c r="O688" s="3">
        <v>0</v>
      </c>
      <c r="P688" s="2">
        <v>420</v>
      </c>
      <c r="Q688" t="s">
        <v>156</v>
      </c>
      <c r="R688" t="s">
        <v>33</v>
      </c>
      <c r="S688" t="s">
        <v>57</v>
      </c>
      <c r="T688" s="4">
        <v>5</v>
      </c>
      <c r="U688" s="11">
        <f t="shared" si="10"/>
        <v>899</v>
      </c>
      <c r="V688" s="11">
        <f>tbl_EcommerceSales[[#This Row],[Gross_Sales]]*tbl_EcommerceSales[[#This Row],[Discount]]</f>
        <v>0</v>
      </c>
      <c r="W688" s="11">
        <f>tbl_EcommerceSales[[#This Row],[Gross_Sales]]-tbl_EcommerceSales[[#This Row],[Discount_Amount]]</f>
        <v>899</v>
      </c>
      <c r="X688" s="11">
        <f>tbl_EcommerceSales[[#This Row],[Quantity]] * _xlfn.XLOOKUP(tbl_EcommerceSales[[#This Row],[Product_ID]], Product_Master!A:A, Product_Master!F:F)</f>
        <v>420</v>
      </c>
      <c r="Y688" s="11">
        <f>tbl_EcommerceSales[[#This Row],[Net_Revenue]]-tbl_EcommerceSales[[#This Row],[Total_Cost]]</f>
        <v>479</v>
      </c>
      <c r="Z688" s="9">
        <f>IFERROR(#REF!/tbl_EcommerceSales[[#This Row],[Total_Cost]], 0)</f>
        <v>0</v>
      </c>
      <c r="AA688" t="str">
        <f>TEXT(tbl_EcommerceSales[[#This Row],[Order_Date]],"mmm")</f>
        <v>Mar</v>
      </c>
      <c r="AB688">
        <f>YEAR(tbl_EcommerceSales[[#This Row],[Order_Date]])</f>
        <v>2025</v>
      </c>
      <c r="AC688" t="str">
        <f>IF(tbl_EcommerceSales[[#This Row],[Age]]&lt;18,"Under 18",IF(tbl_EcommerceSales[[#This Row],[Age]]&lt;=25,"18-25",IF(tbl_EcommerceSales[[#This Row],[Age]]&lt;=35,"26-35",IF(tbl_EcommerceSales[[#This Row],[Age]]&lt;=45,"36-45",IF(tbl_EcommerceSales[[#This Row],[Age]]&lt;=55,"46-55","56+")))))</f>
        <v>26-35</v>
      </c>
    </row>
    <row r="689" spans="1:29" x14ac:dyDescent="0.35">
      <c r="A689" t="s">
        <v>1461</v>
      </c>
      <c r="B689" s="7">
        <v>45735</v>
      </c>
      <c r="C689" t="s">
        <v>1462</v>
      </c>
      <c r="D689" t="s">
        <v>235</v>
      </c>
      <c r="E689" t="s">
        <v>48</v>
      </c>
      <c r="F689">
        <v>37</v>
      </c>
      <c r="G689" t="s">
        <v>174</v>
      </c>
      <c r="H689" t="s">
        <v>39</v>
      </c>
      <c r="I689" t="s">
        <v>212</v>
      </c>
      <c r="J689" t="s">
        <v>213</v>
      </c>
      <c r="K689" t="s">
        <v>177</v>
      </c>
      <c r="L689" t="s">
        <v>178</v>
      </c>
      <c r="M689">
        <v>1</v>
      </c>
      <c r="N689" s="2">
        <v>2499</v>
      </c>
      <c r="O689" s="3">
        <v>0</v>
      </c>
      <c r="P689" s="2">
        <v>1450</v>
      </c>
      <c r="Q689" t="s">
        <v>156</v>
      </c>
      <c r="R689" t="s">
        <v>33</v>
      </c>
      <c r="S689" t="s">
        <v>34</v>
      </c>
      <c r="T689" s="4">
        <v>4</v>
      </c>
      <c r="U689" s="11">
        <f t="shared" si="10"/>
        <v>2499</v>
      </c>
      <c r="V689" s="11">
        <f>tbl_EcommerceSales[[#This Row],[Gross_Sales]]*tbl_EcommerceSales[[#This Row],[Discount]]</f>
        <v>0</v>
      </c>
      <c r="W689" s="11">
        <f>tbl_EcommerceSales[[#This Row],[Gross_Sales]]-tbl_EcommerceSales[[#This Row],[Discount_Amount]]</f>
        <v>2499</v>
      </c>
      <c r="X689" s="11">
        <f>tbl_EcommerceSales[[#This Row],[Quantity]] * _xlfn.XLOOKUP(tbl_EcommerceSales[[#This Row],[Product_ID]], Product_Master!A:A, Product_Master!F:F)</f>
        <v>1450</v>
      </c>
      <c r="Y689" s="11">
        <f>tbl_EcommerceSales[[#This Row],[Net_Revenue]]-tbl_EcommerceSales[[#This Row],[Total_Cost]]</f>
        <v>1049</v>
      </c>
      <c r="Z689" s="9">
        <f>IFERROR(#REF!/tbl_EcommerceSales[[#This Row],[Total_Cost]], 0)</f>
        <v>0</v>
      </c>
      <c r="AA689" t="str">
        <f>TEXT(tbl_EcommerceSales[[#This Row],[Order_Date]],"mmm")</f>
        <v>Mar</v>
      </c>
      <c r="AB689">
        <f>YEAR(tbl_EcommerceSales[[#This Row],[Order_Date]])</f>
        <v>2025</v>
      </c>
      <c r="AC689" t="str">
        <f>IF(tbl_EcommerceSales[[#This Row],[Age]]&lt;18,"Under 18",IF(tbl_EcommerceSales[[#This Row],[Age]]&lt;=25,"18-25",IF(tbl_EcommerceSales[[#This Row],[Age]]&lt;=35,"26-35",IF(tbl_EcommerceSales[[#This Row],[Age]]&lt;=45,"36-45",IF(tbl_EcommerceSales[[#This Row],[Age]]&lt;=55,"46-55","56+")))))</f>
        <v>36-45</v>
      </c>
    </row>
    <row r="690" spans="1:29" x14ac:dyDescent="0.35">
      <c r="A690" t="s">
        <v>1463</v>
      </c>
      <c r="B690" s="7">
        <v>45735</v>
      </c>
      <c r="C690" t="s">
        <v>630</v>
      </c>
      <c r="D690" t="s">
        <v>79</v>
      </c>
      <c r="E690" t="s">
        <v>48</v>
      </c>
      <c r="F690">
        <v>30</v>
      </c>
      <c r="G690" t="s">
        <v>270</v>
      </c>
      <c r="H690" t="s">
        <v>72</v>
      </c>
      <c r="I690" t="s">
        <v>67</v>
      </c>
      <c r="J690" t="s">
        <v>68</v>
      </c>
      <c r="K690" t="s">
        <v>42</v>
      </c>
      <c r="L690" t="s">
        <v>43</v>
      </c>
      <c r="M690">
        <v>1</v>
      </c>
      <c r="N690" s="2">
        <v>799</v>
      </c>
      <c r="O690" s="3">
        <v>0.05</v>
      </c>
      <c r="P690" s="2">
        <v>360</v>
      </c>
      <c r="Q690" t="s">
        <v>32</v>
      </c>
      <c r="R690" t="s">
        <v>33</v>
      </c>
      <c r="S690" t="s">
        <v>34</v>
      </c>
      <c r="T690" s="4">
        <v>5</v>
      </c>
      <c r="U690" s="11">
        <f t="shared" si="10"/>
        <v>799</v>
      </c>
      <c r="V690" s="11">
        <f>tbl_EcommerceSales[[#This Row],[Gross_Sales]]*tbl_EcommerceSales[[#This Row],[Discount]]</f>
        <v>39.950000000000003</v>
      </c>
      <c r="W690" s="11">
        <f>tbl_EcommerceSales[[#This Row],[Gross_Sales]]-tbl_EcommerceSales[[#This Row],[Discount_Amount]]</f>
        <v>759.05</v>
      </c>
      <c r="X690" s="11">
        <f>tbl_EcommerceSales[[#This Row],[Quantity]] * _xlfn.XLOOKUP(tbl_EcommerceSales[[#This Row],[Product_ID]], Product_Master!A:A, Product_Master!F:F)</f>
        <v>360</v>
      </c>
      <c r="Y690" s="11">
        <f>tbl_EcommerceSales[[#This Row],[Net_Revenue]]-tbl_EcommerceSales[[#This Row],[Total_Cost]]</f>
        <v>399.04999999999995</v>
      </c>
      <c r="Z690" s="9">
        <f>IFERROR(#REF!/tbl_EcommerceSales[[#This Row],[Total_Cost]], 0)</f>
        <v>0</v>
      </c>
      <c r="AA690" t="str">
        <f>TEXT(tbl_EcommerceSales[[#This Row],[Order_Date]],"mmm")</f>
        <v>Mar</v>
      </c>
      <c r="AB690">
        <f>YEAR(tbl_EcommerceSales[[#This Row],[Order_Date]])</f>
        <v>2025</v>
      </c>
      <c r="AC690" t="str">
        <f>IF(tbl_EcommerceSales[[#This Row],[Age]]&lt;18,"Under 18",IF(tbl_EcommerceSales[[#This Row],[Age]]&lt;=25,"18-25",IF(tbl_EcommerceSales[[#This Row],[Age]]&lt;=35,"26-35",IF(tbl_EcommerceSales[[#This Row],[Age]]&lt;=45,"36-45",IF(tbl_EcommerceSales[[#This Row],[Age]]&lt;=55,"46-55","56+")))))</f>
        <v>26-35</v>
      </c>
    </row>
    <row r="691" spans="1:29" x14ac:dyDescent="0.35">
      <c r="A691" t="s">
        <v>1464</v>
      </c>
      <c r="B691" s="7">
        <v>45735</v>
      </c>
      <c r="C691" t="s">
        <v>220</v>
      </c>
      <c r="D691" t="s">
        <v>37</v>
      </c>
      <c r="E691" t="s">
        <v>48</v>
      </c>
      <c r="F691">
        <v>29</v>
      </c>
      <c r="G691" t="s">
        <v>38</v>
      </c>
      <c r="H691" t="s">
        <v>39</v>
      </c>
      <c r="I691" t="s">
        <v>276</v>
      </c>
      <c r="J691" t="s">
        <v>277</v>
      </c>
      <c r="K691" t="s">
        <v>30</v>
      </c>
      <c r="L691" t="s">
        <v>278</v>
      </c>
      <c r="M691">
        <v>2</v>
      </c>
      <c r="N691" s="2">
        <v>1599</v>
      </c>
      <c r="O691" s="3">
        <v>0.2</v>
      </c>
      <c r="P691" s="2">
        <v>1700</v>
      </c>
      <c r="Q691" t="s">
        <v>123</v>
      </c>
      <c r="R691" t="s">
        <v>33</v>
      </c>
      <c r="S691" t="s">
        <v>34</v>
      </c>
      <c r="T691" s="4">
        <v>4</v>
      </c>
      <c r="U691" s="11">
        <f t="shared" si="10"/>
        <v>3198</v>
      </c>
      <c r="V691" s="11">
        <f>tbl_EcommerceSales[[#This Row],[Gross_Sales]]*tbl_EcommerceSales[[#This Row],[Discount]]</f>
        <v>639.6</v>
      </c>
      <c r="W691" s="11">
        <f>tbl_EcommerceSales[[#This Row],[Gross_Sales]]-tbl_EcommerceSales[[#This Row],[Discount_Amount]]</f>
        <v>2558.4</v>
      </c>
      <c r="X691" s="11">
        <f>tbl_EcommerceSales[[#This Row],[Quantity]] * _xlfn.XLOOKUP(tbl_EcommerceSales[[#This Row],[Product_ID]], Product_Master!A:A, Product_Master!F:F)</f>
        <v>1700</v>
      </c>
      <c r="Y691" s="11">
        <f>tbl_EcommerceSales[[#This Row],[Net_Revenue]]-tbl_EcommerceSales[[#This Row],[Total_Cost]]</f>
        <v>858.40000000000009</v>
      </c>
      <c r="Z691" s="9">
        <f>IFERROR(#REF!/tbl_EcommerceSales[[#This Row],[Total_Cost]], 0)</f>
        <v>0</v>
      </c>
      <c r="AA691" t="str">
        <f>TEXT(tbl_EcommerceSales[[#This Row],[Order_Date]],"mmm")</f>
        <v>Mar</v>
      </c>
      <c r="AB691">
        <f>YEAR(tbl_EcommerceSales[[#This Row],[Order_Date]])</f>
        <v>2025</v>
      </c>
      <c r="AC691" t="str">
        <f>IF(tbl_EcommerceSales[[#This Row],[Age]]&lt;18,"Under 18",IF(tbl_EcommerceSales[[#This Row],[Age]]&lt;=25,"18-25",IF(tbl_EcommerceSales[[#This Row],[Age]]&lt;=35,"26-35",IF(tbl_EcommerceSales[[#This Row],[Age]]&lt;=45,"36-45",IF(tbl_EcommerceSales[[#This Row],[Age]]&lt;=55,"46-55","56+")))))</f>
        <v>26-35</v>
      </c>
    </row>
    <row r="692" spans="1:29" x14ac:dyDescent="0.35">
      <c r="A692" t="s">
        <v>1465</v>
      </c>
      <c r="B692" s="7">
        <v>45735</v>
      </c>
      <c r="C692" t="s">
        <v>1200</v>
      </c>
      <c r="D692" t="s">
        <v>130</v>
      </c>
      <c r="E692" t="s">
        <v>48</v>
      </c>
      <c r="F692">
        <v>21</v>
      </c>
      <c r="G692" t="s">
        <v>71</v>
      </c>
      <c r="H692" t="s">
        <v>72</v>
      </c>
      <c r="I692" t="s">
        <v>67</v>
      </c>
      <c r="J692" t="s">
        <v>68</v>
      </c>
      <c r="K692" t="s">
        <v>42</v>
      </c>
      <c r="L692" t="s">
        <v>43</v>
      </c>
      <c r="M692">
        <v>1</v>
      </c>
      <c r="N692" s="2">
        <v>799</v>
      </c>
      <c r="O692" s="3">
        <v>0.1</v>
      </c>
      <c r="P692" s="2">
        <v>360</v>
      </c>
      <c r="Q692" t="s">
        <v>319</v>
      </c>
      <c r="R692" t="s">
        <v>33</v>
      </c>
      <c r="S692" t="s">
        <v>57</v>
      </c>
      <c r="T692" s="4">
        <v>5</v>
      </c>
      <c r="U692" s="11">
        <f t="shared" si="10"/>
        <v>799</v>
      </c>
      <c r="V692" s="11">
        <f>tbl_EcommerceSales[[#This Row],[Gross_Sales]]*tbl_EcommerceSales[[#This Row],[Discount]]</f>
        <v>79.900000000000006</v>
      </c>
      <c r="W692" s="11">
        <f>tbl_EcommerceSales[[#This Row],[Gross_Sales]]-tbl_EcommerceSales[[#This Row],[Discount_Amount]]</f>
        <v>719.1</v>
      </c>
      <c r="X692" s="11">
        <f>tbl_EcommerceSales[[#This Row],[Quantity]] * _xlfn.XLOOKUP(tbl_EcommerceSales[[#This Row],[Product_ID]], Product_Master!A:A, Product_Master!F:F)</f>
        <v>360</v>
      </c>
      <c r="Y692" s="11">
        <f>tbl_EcommerceSales[[#This Row],[Net_Revenue]]-tbl_EcommerceSales[[#This Row],[Total_Cost]]</f>
        <v>359.1</v>
      </c>
      <c r="Z692" s="9">
        <f>IFERROR(#REF!/tbl_EcommerceSales[[#This Row],[Total_Cost]], 0)</f>
        <v>0</v>
      </c>
      <c r="AA692" t="str">
        <f>TEXT(tbl_EcommerceSales[[#This Row],[Order_Date]],"mmm")</f>
        <v>Mar</v>
      </c>
      <c r="AB692">
        <f>YEAR(tbl_EcommerceSales[[#This Row],[Order_Date]])</f>
        <v>2025</v>
      </c>
      <c r="AC692" t="str">
        <f>IF(tbl_EcommerceSales[[#This Row],[Age]]&lt;18,"Under 18",IF(tbl_EcommerceSales[[#This Row],[Age]]&lt;=25,"18-25",IF(tbl_EcommerceSales[[#This Row],[Age]]&lt;=35,"26-35",IF(tbl_EcommerceSales[[#This Row],[Age]]&lt;=45,"36-45",IF(tbl_EcommerceSales[[#This Row],[Age]]&lt;=55,"46-55","56+")))))</f>
        <v>18-25</v>
      </c>
    </row>
    <row r="693" spans="1:29" x14ac:dyDescent="0.35">
      <c r="A693" t="s">
        <v>1466</v>
      </c>
      <c r="B693" s="7">
        <v>45735</v>
      </c>
      <c r="C693" t="s">
        <v>554</v>
      </c>
      <c r="D693" t="s">
        <v>102</v>
      </c>
      <c r="E693" t="s">
        <v>25</v>
      </c>
      <c r="F693">
        <v>22</v>
      </c>
      <c r="G693" t="s">
        <v>270</v>
      </c>
      <c r="H693" t="s">
        <v>72</v>
      </c>
      <c r="I693" t="s">
        <v>357</v>
      </c>
      <c r="J693" t="s">
        <v>358</v>
      </c>
      <c r="K693" t="s">
        <v>177</v>
      </c>
      <c r="L693" t="s">
        <v>178</v>
      </c>
      <c r="M693">
        <v>3</v>
      </c>
      <c r="N693" s="2">
        <v>999</v>
      </c>
      <c r="O693" s="3">
        <v>0.1</v>
      </c>
      <c r="P693" s="2">
        <v>1560</v>
      </c>
      <c r="Q693" t="s">
        <v>319</v>
      </c>
      <c r="R693" t="s">
        <v>33</v>
      </c>
      <c r="S693" t="s">
        <v>57</v>
      </c>
      <c r="T693" s="4">
        <v>5</v>
      </c>
      <c r="U693" s="11">
        <f t="shared" si="10"/>
        <v>2997</v>
      </c>
      <c r="V693" s="11">
        <f>tbl_EcommerceSales[[#This Row],[Gross_Sales]]*tbl_EcommerceSales[[#This Row],[Discount]]</f>
        <v>299.7</v>
      </c>
      <c r="W693" s="11">
        <f>tbl_EcommerceSales[[#This Row],[Gross_Sales]]-tbl_EcommerceSales[[#This Row],[Discount_Amount]]</f>
        <v>2697.3</v>
      </c>
      <c r="X693" s="11">
        <f>tbl_EcommerceSales[[#This Row],[Quantity]] * _xlfn.XLOOKUP(tbl_EcommerceSales[[#This Row],[Product_ID]], Product_Master!A:A, Product_Master!F:F)</f>
        <v>1560</v>
      </c>
      <c r="Y693" s="11">
        <f>tbl_EcommerceSales[[#This Row],[Net_Revenue]]-tbl_EcommerceSales[[#This Row],[Total_Cost]]</f>
        <v>1137.3000000000002</v>
      </c>
      <c r="Z693" s="9">
        <f>IFERROR(#REF!/tbl_EcommerceSales[[#This Row],[Total_Cost]], 0)</f>
        <v>0</v>
      </c>
      <c r="AA693" t="str">
        <f>TEXT(tbl_EcommerceSales[[#This Row],[Order_Date]],"mmm")</f>
        <v>Mar</v>
      </c>
      <c r="AB693">
        <f>YEAR(tbl_EcommerceSales[[#This Row],[Order_Date]])</f>
        <v>2025</v>
      </c>
      <c r="AC693" t="str">
        <f>IF(tbl_EcommerceSales[[#This Row],[Age]]&lt;18,"Under 18",IF(tbl_EcommerceSales[[#This Row],[Age]]&lt;=25,"18-25",IF(tbl_EcommerceSales[[#This Row],[Age]]&lt;=35,"26-35",IF(tbl_EcommerceSales[[#This Row],[Age]]&lt;=45,"36-45",IF(tbl_EcommerceSales[[#This Row],[Age]]&lt;=55,"46-55","56+")))))</f>
        <v>18-25</v>
      </c>
    </row>
    <row r="694" spans="1:29" x14ac:dyDescent="0.35">
      <c r="A694" t="s">
        <v>1467</v>
      </c>
      <c r="B694" s="7">
        <v>45736</v>
      </c>
      <c r="C694" t="s">
        <v>1468</v>
      </c>
      <c r="D694" t="s">
        <v>181</v>
      </c>
      <c r="E694" t="s">
        <v>48</v>
      </c>
      <c r="F694">
        <v>39</v>
      </c>
      <c r="G694" t="s">
        <v>103</v>
      </c>
      <c r="H694" t="s">
        <v>27</v>
      </c>
      <c r="I694" t="s">
        <v>236</v>
      </c>
      <c r="J694" t="s">
        <v>237</v>
      </c>
      <c r="K694" t="s">
        <v>82</v>
      </c>
      <c r="L694" t="s">
        <v>238</v>
      </c>
      <c r="M694">
        <v>1</v>
      </c>
      <c r="N694" s="2">
        <v>899</v>
      </c>
      <c r="O694" s="3">
        <v>0.15</v>
      </c>
      <c r="P694" s="2">
        <v>480</v>
      </c>
      <c r="Q694" t="s">
        <v>44</v>
      </c>
      <c r="R694" t="s">
        <v>33</v>
      </c>
      <c r="S694" t="s">
        <v>34</v>
      </c>
      <c r="T694" s="4">
        <v>5</v>
      </c>
      <c r="U694" s="11">
        <f t="shared" si="10"/>
        <v>899</v>
      </c>
      <c r="V694" s="11">
        <f>tbl_EcommerceSales[[#This Row],[Gross_Sales]]*tbl_EcommerceSales[[#This Row],[Discount]]</f>
        <v>134.85</v>
      </c>
      <c r="W694" s="11">
        <f>tbl_EcommerceSales[[#This Row],[Gross_Sales]]-tbl_EcommerceSales[[#This Row],[Discount_Amount]]</f>
        <v>764.15</v>
      </c>
      <c r="X694" s="11">
        <f>tbl_EcommerceSales[[#This Row],[Quantity]] * _xlfn.XLOOKUP(tbl_EcommerceSales[[#This Row],[Product_ID]], Product_Master!A:A, Product_Master!F:F)</f>
        <v>480</v>
      </c>
      <c r="Y694" s="11">
        <f>tbl_EcommerceSales[[#This Row],[Net_Revenue]]-tbl_EcommerceSales[[#This Row],[Total_Cost]]</f>
        <v>284.14999999999998</v>
      </c>
      <c r="Z694" s="9">
        <f>IFERROR(#REF!/tbl_EcommerceSales[[#This Row],[Total_Cost]], 0)</f>
        <v>0</v>
      </c>
      <c r="AA694" t="str">
        <f>TEXT(tbl_EcommerceSales[[#This Row],[Order_Date]],"mmm")</f>
        <v>Mar</v>
      </c>
      <c r="AB694">
        <f>YEAR(tbl_EcommerceSales[[#This Row],[Order_Date]])</f>
        <v>2025</v>
      </c>
      <c r="AC694" t="str">
        <f>IF(tbl_EcommerceSales[[#This Row],[Age]]&lt;18,"Under 18",IF(tbl_EcommerceSales[[#This Row],[Age]]&lt;=25,"18-25",IF(tbl_EcommerceSales[[#This Row],[Age]]&lt;=35,"26-35",IF(tbl_EcommerceSales[[#This Row],[Age]]&lt;=45,"36-45",IF(tbl_EcommerceSales[[#This Row],[Age]]&lt;=55,"46-55","56+")))))</f>
        <v>36-45</v>
      </c>
    </row>
    <row r="695" spans="1:29" x14ac:dyDescent="0.35">
      <c r="A695" t="s">
        <v>1469</v>
      </c>
      <c r="B695" s="7">
        <v>45736</v>
      </c>
      <c r="C695" t="s">
        <v>1470</v>
      </c>
      <c r="D695" t="s">
        <v>102</v>
      </c>
      <c r="E695" t="s">
        <v>48</v>
      </c>
      <c r="F695">
        <v>33</v>
      </c>
      <c r="G695" t="s">
        <v>171</v>
      </c>
      <c r="H695" t="s">
        <v>39</v>
      </c>
      <c r="I695" t="s">
        <v>290</v>
      </c>
      <c r="J695" t="s">
        <v>291</v>
      </c>
      <c r="K695" t="s">
        <v>30</v>
      </c>
      <c r="L695" t="s">
        <v>31</v>
      </c>
      <c r="M695">
        <v>1</v>
      </c>
      <c r="N695" s="2">
        <v>3499</v>
      </c>
      <c r="O695" s="3">
        <v>0.1</v>
      </c>
      <c r="P695" s="2">
        <v>2250</v>
      </c>
      <c r="Q695" t="s">
        <v>32</v>
      </c>
      <c r="R695" t="s">
        <v>33</v>
      </c>
      <c r="S695" t="s">
        <v>34</v>
      </c>
      <c r="T695" s="4">
        <v>5</v>
      </c>
      <c r="U695" s="11">
        <f t="shared" si="10"/>
        <v>3499</v>
      </c>
      <c r="V695" s="11">
        <f>tbl_EcommerceSales[[#This Row],[Gross_Sales]]*tbl_EcommerceSales[[#This Row],[Discount]]</f>
        <v>349.90000000000003</v>
      </c>
      <c r="W695" s="11">
        <f>tbl_EcommerceSales[[#This Row],[Gross_Sales]]-tbl_EcommerceSales[[#This Row],[Discount_Amount]]</f>
        <v>3149.1</v>
      </c>
      <c r="X695" s="11">
        <f>tbl_EcommerceSales[[#This Row],[Quantity]] * _xlfn.XLOOKUP(tbl_EcommerceSales[[#This Row],[Product_ID]], Product_Master!A:A, Product_Master!F:F)</f>
        <v>2250</v>
      </c>
      <c r="Y695" s="11">
        <f>tbl_EcommerceSales[[#This Row],[Net_Revenue]]-tbl_EcommerceSales[[#This Row],[Total_Cost]]</f>
        <v>899.09999999999991</v>
      </c>
      <c r="Z695" s="9">
        <f>IFERROR(#REF!/tbl_EcommerceSales[[#This Row],[Total_Cost]], 0)</f>
        <v>0</v>
      </c>
      <c r="AA695" t="str">
        <f>TEXT(tbl_EcommerceSales[[#This Row],[Order_Date]],"mmm")</f>
        <v>Mar</v>
      </c>
      <c r="AB695">
        <f>YEAR(tbl_EcommerceSales[[#This Row],[Order_Date]])</f>
        <v>2025</v>
      </c>
      <c r="AC695" t="str">
        <f>IF(tbl_EcommerceSales[[#This Row],[Age]]&lt;18,"Under 18",IF(tbl_EcommerceSales[[#This Row],[Age]]&lt;=25,"18-25",IF(tbl_EcommerceSales[[#This Row],[Age]]&lt;=35,"26-35",IF(tbl_EcommerceSales[[#This Row],[Age]]&lt;=45,"36-45",IF(tbl_EcommerceSales[[#This Row],[Age]]&lt;=55,"46-55","56+")))))</f>
        <v>26-35</v>
      </c>
    </row>
    <row r="696" spans="1:29" x14ac:dyDescent="0.35">
      <c r="A696" t="s">
        <v>1471</v>
      </c>
      <c r="B696" s="7">
        <v>45736</v>
      </c>
      <c r="C696" t="s">
        <v>1472</v>
      </c>
      <c r="D696" t="s">
        <v>342</v>
      </c>
      <c r="E696" t="s">
        <v>25</v>
      </c>
      <c r="F696">
        <v>41</v>
      </c>
      <c r="G696" t="s">
        <v>211</v>
      </c>
      <c r="H696" t="s">
        <v>72</v>
      </c>
      <c r="I696" t="s">
        <v>271</v>
      </c>
      <c r="J696" t="s">
        <v>272</v>
      </c>
      <c r="K696" t="s">
        <v>30</v>
      </c>
      <c r="L696" t="s">
        <v>273</v>
      </c>
      <c r="M696">
        <v>4</v>
      </c>
      <c r="N696" s="2">
        <v>4299</v>
      </c>
      <c r="O696" s="3">
        <v>0</v>
      </c>
      <c r="P696" s="2">
        <v>10800</v>
      </c>
      <c r="Q696" t="s">
        <v>123</v>
      </c>
      <c r="R696" t="s">
        <v>33</v>
      </c>
      <c r="S696" t="s">
        <v>34</v>
      </c>
      <c r="T696" s="4">
        <v>5</v>
      </c>
      <c r="U696" s="11">
        <f t="shared" si="10"/>
        <v>17196</v>
      </c>
      <c r="V696" s="11">
        <f>tbl_EcommerceSales[[#This Row],[Gross_Sales]]*tbl_EcommerceSales[[#This Row],[Discount]]</f>
        <v>0</v>
      </c>
      <c r="W696" s="11">
        <f>tbl_EcommerceSales[[#This Row],[Gross_Sales]]-tbl_EcommerceSales[[#This Row],[Discount_Amount]]</f>
        <v>17196</v>
      </c>
      <c r="X696" s="11">
        <f>tbl_EcommerceSales[[#This Row],[Quantity]] * _xlfn.XLOOKUP(tbl_EcommerceSales[[#This Row],[Product_ID]], Product_Master!A:A, Product_Master!F:F)</f>
        <v>10800</v>
      </c>
      <c r="Y696" s="11">
        <f>tbl_EcommerceSales[[#This Row],[Net_Revenue]]-tbl_EcommerceSales[[#This Row],[Total_Cost]]</f>
        <v>6396</v>
      </c>
      <c r="Z696" s="9">
        <f>IFERROR(#REF!/tbl_EcommerceSales[[#This Row],[Total_Cost]], 0)</f>
        <v>0</v>
      </c>
      <c r="AA696" t="str">
        <f>TEXT(tbl_EcommerceSales[[#This Row],[Order_Date]],"mmm")</f>
        <v>Mar</v>
      </c>
      <c r="AB696">
        <f>YEAR(tbl_EcommerceSales[[#This Row],[Order_Date]])</f>
        <v>2025</v>
      </c>
      <c r="AC696" t="str">
        <f>IF(tbl_EcommerceSales[[#This Row],[Age]]&lt;18,"Under 18",IF(tbl_EcommerceSales[[#This Row],[Age]]&lt;=25,"18-25",IF(tbl_EcommerceSales[[#This Row],[Age]]&lt;=35,"26-35",IF(tbl_EcommerceSales[[#This Row],[Age]]&lt;=45,"36-45",IF(tbl_EcommerceSales[[#This Row],[Age]]&lt;=55,"46-55","56+")))))</f>
        <v>36-45</v>
      </c>
    </row>
    <row r="697" spans="1:29" x14ac:dyDescent="0.35">
      <c r="A697" t="s">
        <v>1473</v>
      </c>
      <c r="B697" s="7">
        <v>45736</v>
      </c>
      <c r="C697" t="s">
        <v>1153</v>
      </c>
      <c r="D697" t="s">
        <v>227</v>
      </c>
      <c r="E697" t="s">
        <v>25</v>
      </c>
      <c r="F697">
        <v>38</v>
      </c>
      <c r="G697" t="s">
        <v>87</v>
      </c>
      <c r="H697" t="s">
        <v>88</v>
      </c>
      <c r="I697" t="s">
        <v>338</v>
      </c>
      <c r="J697" t="s">
        <v>339</v>
      </c>
      <c r="K697" t="s">
        <v>55</v>
      </c>
      <c r="L697" t="s">
        <v>56</v>
      </c>
      <c r="M697">
        <v>1</v>
      </c>
      <c r="N697" s="2">
        <v>1499</v>
      </c>
      <c r="O697" s="3">
        <v>0.05</v>
      </c>
      <c r="P697" s="2">
        <v>780</v>
      </c>
      <c r="Q697" t="s">
        <v>123</v>
      </c>
      <c r="R697" t="s">
        <v>162</v>
      </c>
      <c r="S697" t="s">
        <v>34</v>
      </c>
      <c r="T697" s="4"/>
      <c r="U697" s="11">
        <f t="shared" si="10"/>
        <v>1499</v>
      </c>
      <c r="V697" s="11">
        <f>tbl_EcommerceSales[[#This Row],[Gross_Sales]]*tbl_EcommerceSales[[#This Row],[Discount]]</f>
        <v>74.95</v>
      </c>
      <c r="W697" s="11">
        <f>tbl_EcommerceSales[[#This Row],[Gross_Sales]]-tbl_EcommerceSales[[#This Row],[Discount_Amount]]</f>
        <v>1424.05</v>
      </c>
      <c r="X697" s="11">
        <f>tbl_EcommerceSales[[#This Row],[Quantity]] * _xlfn.XLOOKUP(tbl_EcommerceSales[[#This Row],[Product_ID]], Product_Master!A:A, Product_Master!F:F)</f>
        <v>780</v>
      </c>
      <c r="Y697" s="11">
        <f>tbl_EcommerceSales[[#This Row],[Net_Revenue]]-tbl_EcommerceSales[[#This Row],[Total_Cost]]</f>
        <v>644.04999999999995</v>
      </c>
      <c r="Z697" s="9">
        <f>IFERROR(#REF!/tbl_EcommerceSales[[#This Row],[Total_Cost]], 0)</f>
        <v>0</v>
      </c>
      <c r="AA697" t="str">
        <f>TEXT(tbl_EcommerceSales[[#This Row],[Order_Date]],"mmm")</f>
        <v>Mar</v>
      </c>
      <c r="AB697">
        <f>YEAR(tbl_EcommerceSales[[#This Row],[Order_Date]])</f>
        <v>2025</v>
      </c>
      <c r="AC697" t="str">
        <f>IF(tbl_EcommerceSales[[#This Row],[Age]]&lt;18,"Under 18",IF(tbl_EcommerceSales[[#This Row],[Age]]&lt;=25,"18-25",IF(tbl_EcommerceSales[[#This Row],[Age]]&lt;=35,"26-35",IF(tbl_EcommerceSales[[#This Row],[Age]]&lt;=45,"36-45",IF(tbl_EcommerceSales[[#This Row],[Age]]&lt;=55,"46-55","56+")))))</f>
        <v>36-45</v>
      </c>
    </row>
    <row r="698" spans="1:29" x14ac:dyDescent="0.35">
      <c r="A698" t="s">
        <v>1474</v>
      </c>
      <c r="B698" s="7">
        <v>45736</v>
      </c>
      <c r="C698" t="s">
        <v>1475</v>
      </c>
      <c r="D698" t="s">
        <v>37</v>
      </c>
      <c r="E698" t="s">
        <v>48</v>
      </c>
      <c r="F698">
        <v>30</v>
      </c>
      <c r="G698" t="s">
        <v>211</v>
      </c>
      <c r="H698" t="s">
        <v>72</v>
      </c>
      <c r="I698" t="s">
        <v>517</v>
      </c>
      <c r="J698" t="s">
        <v>518</v>
      </c>
      <c r="K698" t="s">
        <v>30</v>
      </c>
      <c r="L698" t="s">
        <v>278</v>
      </c>
      <c r="M698">
        <v>1</v>
      </c>
      <c r="N698" s="2">
        <v>1299</v>
      </c>
      <c r="O698" s="3">
        <v>0.05</v>
      </c>
      <c r="P698" s="2">
        <v>690</v>
      </c>
      <c r="Q698" t="s">
        <v>32</v>
      </c>
      <c r="R698" t="s">
        <v>33</v>
      </c>
      <c r="S698" t="s">
        <v>34</v>
      </c>
      <c r="T698" s="4">
        <v>5</v>
      </c>
      <c r="U698" s="11">
        <f t="shared" si="10"/>
        <v>1299</v>
      </c>
      <c r="V698" s="11">
        <f>tbl_EcommerceSales[[#This Row],[Gross_Sales]]*tbl_EcommerceSales[[#This Row],[Discount]]</f>
        <v>64.95</v>
      </c>
      <c r="W698" s="11">
        <f>tbl_EcommerceSales[[#This Row],[Gross_Sales]]-tbl_EcommerceSales[[#This Row],[Discount_Amount]]</f>
        <v>1234.05</v>
      </c>
      <c r="X698" s="11">
        <f>tbl_EcommerceSales[[#This Row],[Quantity]] * _xlfn.XLOOKUP(tbl_EcommerceSales[[#This Row],[Product_ID]], Product_Master!A:A, Product_Master!F:F)</f>
        <v>690</v>
      </c>
      <c r="Y698" s="11">
        <f>tbl_EcommerceSales[[#This Row],[Net_Revenue]]-tbl_EcommerceSales[[#This Row],[Total_Cost]]</f>
        <v>544.04999999999995</v>
      </c>
      <c r="Z698" s="9">
        <f>IFERROR(#REF!/tbl_EcommerceSales[[#This Row],[Total_Cost]], 0)</f>
        <v>0</v>
      </c>
      <c r="AA698" t="str">
        <f>TEXT(tbl_EcommerceSales[[#This Row],[Order_Date]],"mmm")</f>
        <v>Mar</v>
      </c>
      <c r="AB698">
        <f>YEAR(tbl_EcommerceSales[[#This Row],[Order_Date]])</f>
        <v>2025</v>
      </c>
      <c r="AC698" t="str">
        <f>IF(tbl_EcommerceSales[[#This Row],[Age]]&lt;18,"Under 18",IF(tbl_EcommerceSales[[#This Row],[Age]]&lt;=25,"18-25",IF(tbl_EcommerceSales[[#This Row],[Age]]&lt;=35,"26-35",IF(tbl_EcommerceSales[[#This Row],[Age]]&lt;=45,"36-45",IF(tbl_EcommerceSales[[#This Row],[Age]]&lt;=55,"46-55","56+")))))</f>
        <v>26-35</v>
      </c>
    </row>
    <row r="699" spans="1:29" x14ac:dyDescent="0.35">
      <c r="A699" t="s">
        <v>1476</v>
      </c>
      <c r="B699" s="7">
        <v>45736</v>
      </c>
      <c r="C699" t="s">
        <v>1477</v>
      </c>
      <c r="D699" t="s">
        <v>205</v>
      </c>
      <c r="E699" t="s">
        <v>48</v>
      </c>
      <c r="F699">
        <v>43</v>
      </c>
      <c r="G699" t="s">
        <v>61</v>
      </c>
      <c r="H699" t="s">
        <v>27</v>
      </c>
      <c r="I699" t="s">
        <v>517</v>
      </c>
      <c r="J699" t="s">
        <v>518</v>
      </c>
      <c r="K699" t="s">
        <v>30</v>
      </c>
      <c r="L699" t="s">
        <v>278</v>
      </c>
      <c r="M699">
        <v>3</v>
      </c>
      <c r="N699" s="2">
        <v>1299</v>
      </c>
      <c r="O699" s="3">
        <v>0.3</v>
      </c>
      <c r="P699" s="2">
        <v>2070</v>
      </c>
      <c r="Q699" t="s">
        <v>156</v>
      </c>
      <c r="R699" t="s">
        <v>33</v>
      </c>
      <c r="S699" t="s">
        <v>34</v>
      </c>
      <c r="T699" s="4">
        <v>3</v>
      </c>
      <c r="U699" s="11">
        <f t="shared" si="10"/>
        <v>3897</v>
      </c>
      <c r="V699" s="11">
        <f>tbl_EcommerceSales[[#This Row],[Gross_Sales]]*tbl_EcommerceSales[[#This Row],[Discount]]</f>
        <v>1169.0999999999999</v>
      </c>
      <c r="W699" s="11">
        <f>tbl_EcommerceSales[[#This Row],[Gross_Sales]]-tbl_EcommerceSales[[#This Row],[Discount_Amount]]</f>
        <v>2727.9</v>
      </c>
      <c r="X699" s="11">
        <f>tbl_EcommerceSales[[#This Row],[Quantity]] * _xlfn.XLOOKUP(tbl_EcommerceSales[[#This Row],[Product_ID]], Product_Master!A:A, Product_Master!F:F)</f>
        <v>2070</v>
      </c>
      <c r="Y699" s="11">
        <f>tbl_EcommerceSales[[#This Row],[Net_Revenue]]-tbl_EcommerceSales[[#This Row],[Total_Cost]]</f>
        <v>657.90000000000009</v>
      </c>
      <c r="Z699" s="9">
        <f>IFERROR(#REF!/tbl_EcommerceSales[[#This Row],[Total_Cost]], 0)</f>
        <v>0</v>
      </c>
      <c r="AA699" t="str">
        <f>TEXT(tbl_EcommerceSales[[#This Row],[Order_Date]],"mmm")</f>
        <v>Mar</v>
      </c>
      <c r="AB699">
        <f>YEAR(tbl_EcommerceSales[[#This Row],[Order_Date]])</f>
        <v>2025</v>
      </c>
      <c r="AC699" t="str">
        <f>IF(tbl_EcommerceSales[[#This Row],[Age]]&lt;18,"Under 18",IF(tbl_EcommerceSales[[#This Row],[Age]]&lt;=25,"18-25",IF(tbl_EcommerceSales[[#This Row],[Age]]&lt;=35,"26-35",IF(tbl_EcommerceSales[[#This Row],[Age]]&lt;=45,"36-45",IF(tbl_EcommerceSales[[#This Row],[Age]]&lt;=55,"46-55","56+")))))</f>
        <v>36-45</v>
      </c>
    </row>
    <row r="700" spans="1:29" x14ac:dyDescent="0.35">
      <c r="A700" t="s">
        <v>1478</v>
      </c>
      <c r="B700" s="7">
        <v>45736</v>
      </c>
      <c r="C700" t="s">
        <v>1479</v>
      </c>
      <c r="D700" t="s">
        <v>148</v>
      </c>
      <c r="E700" t="s">
        <v>48</v>
      </c>
      <c r="F700">
        <v>48</v>
      </c>
      <c r="G700" t="s">
        <v>211</v>
      </c>
      <c r="H700" t="s">
        <v>72</v>
      </c>
      <c r="I700" t="s">
        <v>257</v>
      </c>
      <c r="J700" t="s">
        <v>258</v>
      </c>
      <c r="K700" t="s">
        <v>55</v>
      </c>
      <c r="L700" t="s">
        <v>56</v>
      </c>
      <c r="M700">
        <v>5</v>
      </c>
      <c r="N700" s="2">
        <v>1999</v>
      </c>
      <c r="O700" s="3">
        <v>0</v>
      </c>
      <c r="P700" s="2">
        <v>5250</v>
      </c>
      <c r="Q700" t="s">
        <v>156</v>
      </c>
      <c r="R700" t="s">
        <v>33</v>
      </c>
      <c r="S700" t="s">
        <v>34</v>
      </c>
      <c r="T700" s="4">
        <v>5</v>
      </c>
      <c r="U700" s="11">
        <f t="shared" si="10"/>
        <v>9995</v>
      </c>
      <c r="V700" s="11">
        <f>tbl_EcommerceSales[[#This Row],[Gross_Sales]]*tbl_EcommerceSales[[#This Row],[Discount]]</f>
        <v>0</v>
      </c>
      <c r="W700" s="11">
        <f>tbl_EcommerceSales[[#This Row],[Gross_Sales]]-tbl_EcommerceSales[[#This Row],[Discount_Amount]]</f>
        <v>9995</v>
      </c>
      <c r="X700" s="11">
        <f>tbl_EcommerceSales[[#This Row],[Quantity]] * _xlfn.XLOOKUP(tbl_EcommerceSales[[#This Row],[Product_ID]], Product_Master!A:A, Product_Master!F:F)</f>
        <v>5250</v>
      </c>
      <c r="Y700" s="11">
        <f>tbl_EcommerceSales[[#This Row],[Net_Revenue]]-tbl_EcommerceSales[[#This Row],[Total_Cost]]</f>
        <v>4745</v>
      </c>
      <c r="Z700" s="9">
        <f>IFERROR(#REF!/tbl_EcommerceSales[[#This Row],[Total_Cost]], 0)</f>
        <v>0</v>
      </c>
      <c r="AA700" t="str">
        <f>TEXT(tbl_EcommerceSales[[#This Row],[Order_Date]],"mmm")</f>
        <v>Mar</v>
      </c>
      <c r="AB700">
        <f>YEAR(tbl_EcommerceSales[[#This Row],[Order_Date]])</f>
        <v>2025</v>
      </c>
      <c r="AC700" t="str">
        <f>IF(tbl_EcommerceSales[[#This Row],[Age]]&lt;18,"Under 18",IF(tbl_EcommerceSales[[#This Row],[Age]]&lt;=25,"18-25",IF(tbl_EcommerceSales[[#This Row],[Age]]&lt;=35,"26-35",IF(tbl_EcommerceSales[[#This Row],[Age]]&lt;=45,"36-45",IF(tbl_EcommerceSales[[#This Row],[Age]]&lt;=55,"46-55","56+")))))</f>
        <v>46-55</v>
      </c>
    </row>
    <row r="701" spans="1:29" x14ac:dyDescent="0.35">
      <c r="A701" t="s">
        <v>1480</v>
      </c>
      <c r="B701" s="7">
        <v>45736</v>
      </c>
      <c r="C701" t="s">
        <v>144</v>
      </c>
      <c r="D701" t="s">
        <v>139</v>
      </c>
      <c r="E701" t="s">
        <v>25</v>
      </c>
      <c r="F701">
        <v>26</v>
      </c>
      <c r="G701" t="s">
        <v>192</v>
      </c>
      <c r="H701" t="s">
        <v>27</v>
      </c>
      <c r="I701" t="s">
        <v>53</v>
      </c>
      <c r="J701" t="s">
        <v>54</v>
      </c>
      <c r="K701" t="s">
        <v>55</v>
      </c>
      <c r="L701" t="s">
        <v>56</v>
      </c>
      <c r="M701">
        <v>1</v>
      </c>
      <c r="N701" s="2">
        <v>799</v>
      </c>
      <c r="O701" s="3">
        <v>0.15</v>
      </c>
      <c r="P701" s="2">
        <v>390</v>
      </c>
      <c r="Q701" t="s">
        <v>123</v>
      </c>
      <c r="R701" t="s">
        <v>33</v>
      </c>
      <c r="S701" t="s">
        <v>57</v>
      </c>
      <c r="T701" s="4">
        <v>5</v>
      </c>
      <c r="U701" s="11">
        <f t="shared" si="10"/>
        <v>799</v>
      </c>
      <c r="V701" s="11">
        <f>tbl_EcommerceSales[[#This Row],[Gross_Sales]]*tbl_EcommerceSales[[#This Row],[Discount]]</f>
        <v>119.85</v>
      </c>
      <c r="W701" s="11">
        <f>tbl_EcommerceSales[[#This Row],[Gross_Sales]]-tbl_EcommerceSales[[#This Row],[Discount_Amount]]</f>
        <v>679.15</v>
      </c>
      <c r="X701" s="11">
        <f>tbl_EcommerceSales[[#This Row],[Quantity]] * _xlfn.XLOOKUP(tbl_EcommerceSales[[#This Row],[Product_ID]], Product_Master!A:A, Product_Master!F:F)</f>
        <v>390</v>
      </c>
      <c r="Y701" s="11">
        <f>tbl_EcommerceSales[[#This Row],[Net_Revenue]]-tbl_EcommerceSales[[#This Row],[Total_Cost]]</f>
        <v>289.14999999999998</v>
      </c>
      <c r="Z701" s="9">
        <f>IFERROR(#REF!/tbl_EcommerceSales[[#This Row],[Total_Cost]], 0)</f>
        <v>0</v>
      </c>
      <c r="AA701" t="str">
        <f>TEXT(tbl_EcommerceSales[[#This Row],[Order_Date]],"mmm")</f>
        <v>Mar</v>
      </c>
      <c r="AB701">
        <f>YEAR(tbl_EcommerceSales[[#This Row],[Order_Date]])</f>
        <v>2025</v>
      </c>
      <c r="AC701" t="str">
        <f>IF(tbl_EcommerceSales[[#This Row],[Age]]&lt;18,"Under 18",IF(tbl_EcommerceSales[[#This Row],[Age]]&lt;=25,"18-25",IF(tbl_EcommerceSales[[#This Row],[Age]]&lt;=35,"26-35",IF(tbl_EcommerceSales[[#This Row],[Age]]&lt;=45,"36-45",IF(tbl_EcommerceSales[[#This Row],[Age]]&lt;=55,"46-55","56+")))))</f>
        <v>26-35</v>
      </c>
    </row>
    <row r="702" spans="1:29" x14ac:dyDescent="0.35">
      <c r="A702" t="s">
        <v>1481</v>
      </c>
      <c r="B702" s="7">
        <v>45736</v>
      </c>
      <c r="C702" t="s">
        <v>833</v>
      </c>
      <c r="D702" t="s">
        <v>47</v>
      </c>
      <c r="E702" t="s">
        <v>25</v>
      </c>
      <c r="F702">
        <v>49</v>
      </c>
      <c r="G702" t="s">
        <v>142</v>
      </c>
      <c r="H702" t="s">
        <v>88</v>
      </c>
      <c r="I702" t="s">
        <v>357</v>
      </c>
      <c r="J702" t="s">
        <v>358</v>
      </c>
      <c r="K702" t="s">
        <v>177</v>
      </c>
      <c r="L702" t="s">
        <v>178</v>
      </c>
      <c r="M702">
        <v>2</v>
      </c>
      <c r="N702" s="2">
        <v>999</v>
      </c>
      <c r="O702" s="3">
        <v>0.15</v>
      </c>
      <c r="P702" s="2">
        <v>1040</v>
      </c>
      <c r="Q702" t="s">
        <v>32</v>
      </c>
      <c r="R702" t="s">
        <v>162</v>
      </c>
      <c r="S702" t="s">
        <v>34</v>
      </c>
      <c r="T702" s="4"/>
      <c r="U702" s="11">
        <f t="shared" si="10"/>
        <v>1998</v>
      </c>
      <c r="V702" s="11">
        <f>tbl_EcommerceSales[[#This Row],[Gross_Sales]]*tbl_EcommerceSales[[#This Row],[Discount]]</f>
        <v>299.7</v>
      </c>
      <c r="W702" s="11">
        <f>tbl_EcommerceSales[[#This Row],[Gross_Sales]]-tbl_EcommerceSales[[#This Row],[Discount_Amount]]</f>
        <v>1698.3</v>
      </c>
      <c r="X702" s="11">
        <f>tbl_EcommerceSales[[#This Row],[Quantity]] * _xlfn.XLOOKUP(tbl_EcommerceSales[[#This Row],[Product_ID]], Product_Master!A:A, Product_Master!F:F)</f>
        <v>1040</v>
      </c>
      <c r="Y702" s="11">
        <f>tbl_EcommerceSales[[#This Row],[Net_Revenue]]-tbl_EcommerceSales[[#This Row],[Total_Cost]]</f>
        <v>658.3</v>
      </c>
      <c r="Z702" s="9">
        <f>IFERROR(#REF!/tbl_EcommerceSales[[#This Row],[Total_Cost]], 0)</f>
        <v>0</v>
      </c>
      <c r="AA702" t="str">
        <f>TEXT(tbl_EcommerceSales[[#This Row],[Order_Date]],"mmm")</f>
        <v>Mar</v>
      </c>
      <c r="AB702">
        <f>YEAR(tbl_EcommerceSales[[#This Row],[Order_Date]])</f>
        <v>2025</v>
      </c>
      <c r="AC702" t="str">
        <f>IF(tbl_EcommerceSales[[#This Row],[Age]]&lt;18,"Under 18",IF(tbl_EcommerceSales[[#This Row],[Age]]&lt;=25,"18-25",IF(tbl_EcommerceSales[[#This Row],[Age]]&lt;=35,"26-35",IF(tbl_EcommerceSales[[#This Row],[Age]]&lt;=45,"36-45",IF(tbl_EcommerceSales[[#This Row],[Age]]&lt;=55,"46-55","56+")))))</f>
        <v>46-55</v>
      </c>
    </row>
    <row r="703" spans="1:29" x14ac:dyDescent="0.35">
      <c r="A703" t="s">
        <v>1482</v>
      </c>
      <c r="B703" s="7">
        <v>45736</v>
      </c>
      <c r="C703" t="s">
        <v>1483</v>
      </c>
      <c r="D703" t="s">
        <v>47</v>
      </c>
      <c r="E703" t="s">
        <v>48</v>
      </c>
      <c r="F703">
        <v>18</v>
      </c>
      <c r="G703" t="s">
        <v>136</v>
      </c>
      <c r="H703" t="s">
        <v>88</v>
      </c>
      <c r="I703" t="s">
        <v>221</v>
      </c>
      <c r="J703" t="s">
        <v>222</v>
      </c>
      <c r="K703" t="s">
        <v>177</v>
      </c>
      <c r="L703" t="s">
        <v>208</v>
      </c>
      <c r="M703">
        <v>1</v>
      </c>
      <c r="N703" s="2">
        <v>1499</v>
      </c>
      <c r="O703" s="3">
        <v>0</v>
      </c>
      <c r="P703" s="2">
        <v>800</v>
      </c>
      <c r="Q703" t="s">
        <v>319</v>
      </c>
      <c r="R703" t="s">
        <v>33</v>
      </c>
      <c r="S703" t="s">
        <v>57</v>
      </c>
      <c r="T703" s="4">
        <v>5</v>
      </c>
      <c r="U703" s="11">
        <f t="shared" si="10"/>
        <v>1499</v>
      </c>
      <c r="V703" s="11">
        <f>tbl_EcommerceSales[[#This Row],[Gross_Sales]]*tbl_EcommerceSales[[#This Row],[Discount]]</f>
        <v>0</v>
      </c>
      <c r="W703" s="11">
        <f>tbl_EcommerceSales[[#This Row],[Gross_Sales]]-tbl_EcommerceSales[[#This Row],[Discount_Amount]]</f>
        <v>1499</v>
      </c>
      <c r="X703" s="11">
        <f>tbl_EcommerceSales[[#This Row],[Quantity]] * _xlfn.XLOOKUP(tbl_EcommerceSales[[#This Row],[Product_ID]], Product_Master!A:A, Product_Master!F:F)</f>
        <v>800</v>
      </c>
      <c r="Y703" s="11">
        <f>tbl_EcommerceSales[[#This Row],[Net_Revenue]]-tbl_EcommerceSales[[#This Row],[Total_Cost]]</f>
        <v>699</v>
      </c>
      <c r="Z703" s="9">
        <f>IFERROR(#REF!/tbl_EcommerceSales[[#This Row],[Total_Cost]], 0)</f>
        <v>0</v>
      </c>
      <c r="AA703" t="str">
        <f>TEXT(tbl_EcommerceSales[[#This Row],[Order_Date]],"mmm")</f>
        <v>Mar</v>
      </c>
      <c r="AB703">
        <f>YEAR(tbl_EcommerceSales[[#This Row],[Order_Date]])</f>
        <v>2025</v>
      </c>
      <c r="AC703" t="str">
        <f>IF(tbl_EcommerceSales[[#This Row],[Age]]&lt;18,"Under 18",IF(tbl_EcommerceSales[[#This Row],[Age]]&lt;=25,"18-25",IF(tbl_EcommerceSales[[#This Row],[Age]]&lt;=35,"26-35",IF(tbl_EcommerceSales[[#This Row],[Age]]&lt;=45,"36-45",IF(tbl_EcommerceSales[[#This Row],[Age]]&lt;=55,"46-55","56+")))))</f>
        <v>18-25</v>
      </c>
    </row>
    <row r="704" spans="1:29" x14ac:dyDescent="0.35">
      <c r="A704" t="s">
        <v>1484</v>
      </c>
      <c r="B704" s="7">
        <v>45736</v>
      </c>
      <c r="C704" t="s">
        <v>1485</v>
      </c>
      <c r="D704" t="s">
        <v>66</v>
      </c>
      <c r="E704" t="s">
        <v>48</v>
      </c>
      <c r="F704">
        <v>42</v>
      </c>
      <c r="G704" t="s">
        <v>61</v>
      </c>
      <c r="H704" t="s">
        <v>27</v>
      </c>
      <c r="I704" t="s">
        <v>175</v>
      </c>
      <c r="J704" t="s">
        <v>176</v>
      </c>
      <c r="K704" t="s">
        <v>177</v>
      </c>
      <c r="L704" t="s">
        <v>178</v>
      </c>
      <c r="M704">
        <v>1</v>
      </c>
      <c r="N704" s="2">
        <v>699</v>
      </c>
      <c r="O704" s="3">
        <v>0.1</v>
      </c>
      <c r="P704" s="2">
        <v>320</v>
      </c>
      <c r="Q704" t="s">
        <v>32</v>
      </c>
      <c r="R704" t="s">
        <v>33</v>
      </c>
      <c r="S704" t="s">
        <v>57</v>
      </c>
      <c r="T704" s="4">
        <v>5</v>
      </c>
      <c r="U704" s="11">
        <f t="shared" si="10"/>
        <v>699</v>
      </c>
      <c r="V704" s="11">
        <f>tbl_EcommerceSales[[#This Row],[Gross_Sales]]*tbl_EcommerceSales[[#This Row],[Discount]]</f>
        <v>69.900000000000006</v>
      </c>
      <c r="W704" s="11">
        <f>tbl_EcommerceSales[[#This Row],[Gross_Sales]]-tbl_EcommerceSales[[#This Row],[Discount_Amount]]</f>
        <v>629.1</v>
      </c>
      <c r="X704" s="11">
        <f>tbl_EcommerceSales[[#This Row],[Quantity]] * _xlfn.XLOOKUP(tbl_EcommerceSales[[#This Row],[Product_ID]], Product_Master!A:A, Product_Master!F:F)</f>
        <v>320</v>
      </c>
      <c r="Y704" s="11">
        <f>tbl_EcommerceSales[[#This Row],[Net_Revenue]]-tbl_EcommerceSales[[#This Row],[Total_Cost]]</f>
        <v>309.10000000000002</v>
      </c>
      <c r="Z704" s="9">
        <f>IFERROR(#REF!/tbl_EcommerceSales[[#This Row],[Total_Cost]], 0)</f>
        <v>0</v>
      </c>
      <c r="AA704" t="str">
        <f>TEXT(tbl_EcommerceSales[[#This Row],[Order_Date]],"mmm")</f>
        <v>Mar</v>
      </c>
      <c r="AB704">
        <f>YEAR(tbl_EcommerceSales[[#This Row],[Order_Date]])</f>
        <v>2025</v>
      </c>
      <c r="AC704" t="str">
        <f>IF(tbl_EcommerceSales[[#This Row],[Age]]&lt;18,"Under 18",IF(tbl_EcommerceSales[[#This Row],[Age]]&lt;=25,"18-25",IF(tbl_EcommerceSales[[#This Row],[Age]]&lt;=35,"26-35",IF(tbl_EcommerceSales[[#This Row],[Age]]&lt;=45,"36-45",IF(tbl_EcommerceSales[[#This Row],[Age]]&lt;=55,"46-55","56+")))))</f>
        <v>36-45</v>
      </c>
    </row>
    <row r="705" spans="1:29" x14ac:dyDescent="0.35">
      <c r="A705" t="s">
        <v>1486</v>
      </c>
      <c r="B705" s="7">
        <v>45737</v>
      </c>
      <c r="C705" t="s">
        <v>1487</v>
      </c>
      <c r="D705" t="s">
        <v>170</v>
      </c>
      <c r="E705" t="s">
        <v>48</v>
      </c>
      <c r="F705">
        <v>33</v>
      </c>
      <c r="G705" t="s">
        <v>192</v>
      </c>
      <c r="H705" t="s">
        <v>27</v>
      </c>
      <c r="I705" t="s">
        <v>276</v>
      </c>
      <c r="J705" t="s">
        <v>277</v>
      </c>
      <c r="K705" t="s">
        <v>30</v>
      </c>
      <c r="L705" t="s">
        <v>278</v>
      </c>
      <c r="M705">
        <v>1</v>
      </c>
      <c r="N705" s="2">
        <v>1599</v>
      </c>
      <c r="O705" s="3">
        <v>0</v>
      </c>
      <c r="P705" s="2">
        <v>850</v>
      </c>
      <c r="Q705" t="s">
        <v>76</v>
      </c>
      <c r="R705" t="s">
        <v>93</v>
      </c>
      <c r="S705" t="s">
        <v>34</v>
      </c>
      <c r="T705" s="4">
        <v>5</v>
      </c>
      <c r="U705" s="11">
        <f t="shared" si="10"/>
        <v>1599</v>
      </c>
      <c r="V705" s="11">
        <f>tbl_EcommerceSales[[#This Row],[Gross_Sales]]*tbl_EcommerceSales[[#This Row],[Discount]]</f>
        <v>0</v>
      </c>
      <c r="W705" s="11">
        <f>tbl_EcommerceSales[[#This Row],[Gross_Sales]]-tbl_EcommerceSales[[#This Row],[Discount_Amount]]</f>
        <v>1599</v>
      </c>
      <c r="X705" s="11">
        <f>tbl_EcommerceSales[[#This Row],[Quantity]] * _xlfn.XLOOKUP(tbl_EcommerceSales[[#This Row],[Product_ID]], Product_Master!A:A, Product_Master!F:F)</f>
        <v>850</v>
      </c>
      <c r="Y705" s="11">
        <f>tbl_EcommerceSales[[#This Row],[Net_Revenue]]-tbl_EcommerceSales[[#This Row],[Total_Cost]]</f>
        <v>749</v>
      </c>
      <c r="Z705" s="9">
        <f>IFERROR(#REF!/tbl_EcommerceSales[[#This Row],[Total_Cost]], 0)</f>
        <v>0</v>
      </c>
      <c r="AA705" t="str">
        <f>TEXT(tbl_EcommerceSales[[#This Row],[Order_Date]],"mmm")</f>
        <v>Mar</v>
      </c>
      <c r="AB705">
        <f>YEAR(tbl_EcommerceSales[[#This Row],[Order_Date]])</f>
        <v>2025</v>
      </c>
      <c r="AC705" t="str">
        <f>IF(tbl_EcommerceSales[[#This Row],[Age]]&lt;18,"Under 18",IF(tbl_EcommerceSales[[#This Row],[Age]]&lt;=25,"18-25",IF(tbl_EcommerceSales[[#This Row],[Age]]&lt;=35,"26-35",IF(tbl_EcommerceSales[[#This Row],[Age]]&lt;=45,"36-45",IF(tbl_EcommerceSales[[#This Row],[Age]]&lt;=55,"46-55","56+")))))</f>
        <v>26-35</v>
      </c>
    </row>
    <row r="706" spans="1:29" x14ac:dyDescent="0.35">
      <c r="A706" t="s">
        <v>1488</v>
      </c>
      <c r="B706" s="7">
        <v>45737</v>
      </c>
      <c r="C706" t="s">
        <v>391</v>
      </c>
      <c r="D706" t="s">
        <v>148</v>
      </c>
      <c r="E706" t="s">
        <v>48</v>
      </c>
      <c r="F706">
        <v>30</v>
      </c>
      <c r="G706" t="s">
        <v>99</v>
      </c>
      <c r="H706" t="s">
        <v>88</v>
      </c>
      <c r="I706" t="s">
        <v>200</v>
      </c>
      <c r="J706" t="s">
        <v>201</v>
      </c>
      <c r="K706" t="s">
        <v>91</v>
      </c>
      <c r="L706" t="s">
        <v>202</v>
      </c>
      <c r="M706">
        <v>1</v>
      </c>
      <c r="N706" s="2">
        <v>899</v>
      </c>
      <c r="O706" s="3">
        <v>0.3</v>
      </c>
      <c r="P706" s="2">
        <v>420</v>
      </c>
      <c r="Q706" t="s">
        <v>44</v>
      </c>
      <c r="R706" t="s">
        <v>33</v>
      </c>
      <c r="S706" t="s">
        <v>34</v>
      </c>
      <c r="T706" s="4">
        <v>4</v>
      </c>
      <c r="U706" s="11">
        <f t="shared" ref="U706:U769" si="11">M706*N706</f>
        <v>899</v>
      </c>
      <c r="V706" s="11">
        <f>tbl_EcommerceSales[[#This Row],[Gross_Sales]]*tbl_EcommerceSales[[#This Row],[Discount]]</f>
        <v>269.7</v>
      </c>
      <c r="W706" s="11">
        <f>tbl_EcommerceSales[[#This Row],[Gross_Sales]]-tbl_EcommerceSales[[#This Row],[Discount_Amount]]</f>
        <v>629.29999999999995</v>
      </c>
      <c r="X706" s="11">
        <f>tbl_EcommerceSales[[#This Row],[Quantity]] * _xlfn.XLOOKUP(tbl_EcommerceSales[[#This Row],[Product_ID]], Product_Master!A:A, Product_Master!F:F)</f>
        <v>420</v>
      </c>
      <c r="Y706" s="11">
        <f>tbl_EcommerceSales[[#This Row],[Net_Revenue]]-tbl_EcommerceSales[[#This Row],[Total_Cost]]</f>
        <v>209.29999999999995</v>
      </c>
      <c r="Z706" s="9">
        <f>IFERROR(#REF!/tbl_EcommerceSales[[#This Row],[Total_Cost]], 0)</f>
        <v>0</v>
      </c>
      <c r="AA706" t="str">
        <f>TEXT(tbl_EcommerceSales[[#This Row],[Order_Date]],"mmm")</f>
        <v>Mar</v>
      </c>
      <c r="AB706">
        <f>YEAR(tbl_EcommerceSales[[#This Row],[Order_Date]])</f>
        <v>2025</v>
      </c>
      <c r="AC706" t="str">
        <f>IF(tbl_EcommerceSales[[#This Row],[Age]]&lt;18,"Under 18",IF(tbl_EcommerceSales[[#This Row],[Age]]&lt;=25,"18-25",IF(tbl_EcommerceSales[[#This Row],[Age]]&lt;=35,"26-35",IF(tbl_EcommerceSales[[#This Row],[Age]]&lt;=45,"36-45",IF(tbl_EcommerceSales[[#This Row],[Age]]&lt;=55,"46-55","56+")))))</f>
        <v>26-35</v>
      </c>
    </row>
    <row r="707" spans="1:29" x14ac:dyDescent="0.35">
      <c r="A707" t="s">
        <v>1489</v>
      </c>
      <c r="B707" s="7">
        <v>45738</v>
      </c>
      <c r="C707" t="s">
        <v>1490</v>
      </c>
      <c r="D707" t="s">
        <v>139</v>
      </c>
      <c r="E707" t="s">
        <v>25</v>
      </c>
      <c r="F707">
        <v>45</v>
      </c>
      <c r="G707" t="s">
        <v>192</v>
      </c>
      <c r="H707" t="s">
        <v>27</v>
      </c>
      <c r="I707" t="s">
        <v>62</v>
      </c>
      <c r="J707" t="s">
        <v>63</v>
      </c>
      <c r="K707" t="s">
        <v>42</v>
      </c>
      <c r="L707" t="s">
        <v>43</v>
      </c>
      <c r="M707">
        <v>3</v>
      </c>
      <c r="N707" s="2">
        <v>499</v>
      </c>
      <c r="O707" s="3">
        <v>0.25</v>
      </c>
      <c r="P707" s="2">
        <v>660</v>
      </c>
      <c r="Q707" t="s">
        <v>32</v>
      </c>
      <c r="R707" t="s">
        <v>33</v>
      </c>
      <c r="S707" t="s">
        <v>34</v>
      </c>
      <c r="T707" s="4">
        <v>3</v>
      </c>
      <c r="U707" s="11">
        <f t="shared" si="11"/>
        <v>1497</v>
      </c>
      <c r="V707" s="11">
        <f>tbl_EcommerceSales[[#This Row],[Gross_Sales]]*tbl_EcommerceSales[[#This Row],[Discount]]</f>
        <v>374.25</v>
      </c>
      <c r="W707" s="11">
        <f>tbl_EcommerceSales[[#This Row],[Gross_Sales]]-tbl_EcommerceSales[[#This Row],[Discount_Amount]]</f>
        <v>1122.75</v>
      </c>
      <c r="X707" s="11">
        <f>tbl_EcommerceSales[[#This Row],[Quantity]] * _xlfn.XLOOKUP(tbl_EcommerceSales[[#This Row],[Product_ID]], Product_Master!A:A, Product_Master!F:F)</f>
        <v>660</v>
      </c>
      <c r="Y707" s="11">
        <f>tbl_EcommerceSales[[#This Row],[Net_Revenue]]-tbl_EcommerceSales[[#This Row],[Total_Cost]]</f>
        <v>462.75</v>
      </c>
      <c r="Z707" s="9">
        <f>IFERROR(#REF!/tbl_EcommerceSales[[#This Row],[Total_Cost]], 0)</f>
        <v>0</v>
      </c>
      <c r="AA707" t="str">
        <f>TEXT(tbl_EcommerceSales[[#This Row],[Order_Date]],"mmm")</f>
        <v>Mar</v>
      </c>
      <c r="AB707">
        <f>YEAR(tbl_EcommerceSales[[#This Row],[Order_Date]])</f>
        <v>2025</v>
      </c>
      <c r="AC707" t="str">
        <f>IF(tbl_EcommerceSales[[#This Row],[Age]]&lt;18,"Under 18",IF(tbl_EcommerceSales[[#This Row],[Age]]&lt;=25,"18-25",IF(tbl_EcommerceSales[[#This Row],[Age]]&lt;=35,"26-35",IF(tbl_EcommerceSales[[#This Row],[Age]]&lt;=45,"36-45",IF(tbl_EcommerceSales[[#This Row],[Age]]&lt;=55,"46-55","56+")))))</f>
        <v>36-45</v>
      </c>
    </row>
    <row r="708" spans="1:29" x14ac:dyDescent="0.35">
      <c r="A708" t="s">
        <v>1491</v>
      </c>
      <c r="B708" s="7">
        <v>45738</v>
      </c>
      <c r="C708" t="s">
        <v>715</v>
      </c>
      <c r="D708" t="s">
        <v>305</v>
      </c>
      <c r="E708" t="s">
        <v>25</v>
      </c>
      <c r="F708">
        <v>26</v>
      </c>
      <c r="G708" t="s">
        <v>192</v>
      </c>
      <c r="H708" t="s">
        <v>27</v>
      </c>
      <c r="I708" t="s">
        <v>80</v>
      </c>
      <c r="J708" t="s">
        <v>81</v>
      </c>
      <c r="K708" t="s">
        <v>82</v>
      </c>
      <c r="L708" t="s">
        <v>83</v>
      </c>
      <c r="M708">
        <v>1</v>
      </c>
      <c r="N708" s="2">
        <v>2499</v>
      </c>
      <c r="O708" s="3">
        <v>0</v>
      </c>
      <c r="P708" s="2">
        <v>1550</v>
      </c>
      <c r="Q708" t="s">
        <v>44</v>
      </c>
      <c r="R708" t="s">
        <v>33</v>
      </c>
      <c r="S708" t="s">
        <v>34</v>
      </c>
      <c r="T708" s="4">
        <v>4</v>
      </c>
      <c r="U708" s="11">
        <f t="shared" si="11"/>
        <v>2499</v>
      </c>
      <c r="V708" s="11">
        <f>tbl_EcommerceSales[[#This Row],[Gross_Sales]]*tbl_EcommerceSales[[#This Row],[Discount]]</f>
        <v>0</v>
      </c>
      <c r="W708" s="11">
        <f>tbl_EcommerceSales[[#This Row],[Gross_Sales]]-tbl_EcommerceSales[[#This Row],[Discount_Amount]]</f>
        <v>2499</v>
      </c>
      <c r="X708" s="11">
        <f>tbl_EcommerceSales[[#This Row],[Quantity]] * _xlfn.XLOOKUP(tbl_EcommerceSales[[#This Row],[Product_ID]], Product_Master!A:A, Product_Master!F:F)</f>
        <v>1550</v>
      </c>
      <c r="Y708" s="11">
        <f>tbl_EcommerceSales[[#This Row],[Net_Revenue]]-tbl_EcommerceSales[[#This Row],[Total_Cost]]</f>
        <v>949</v>
      </c>
      <c r="Z708" s="9">
        <f>IFERROR(#REF!/tbl_EcommerceSales[[#This Row],[Total_Cost]], 0)</f>
        <v>0</v>
      </c>
      <c r="AA708" t="str">
        <f>TEXT(tbl_EcommerceSales[[#This Row],[Order_Date]],"mmm")</f>
        <v>Mar</v>
      </c>
      <c r="AB708">
        <f>YEAR(tbl_EcommerceSales[[#This Row],[Order_Date]])</f>
        <v>2025</v>
      </c>
      <c r="AC708" t="str">
        <f>IF(tbl_EcommerceSales[[#This Row],[Age]]&lt;18,"Under 18",IF(tbl_EcommerceSales[[#This Row],[Age]]&lt;=25,"18-25",IF(tbl_EcommerceSales[[#This Row],[Age]]&lt;=35,"26-35",IF(tbl_EcommerceSales[[#This Row],[Age]]&lt;=45,"36-45",IF(tbl_EcommerceSales[[#This Row],[Age]]&lt;=55,"46-55","56+")))))</f>
        <v>26-35</v>
      </c>
    </row>
    <row r="709" spans="1:29" x14ac:dyDescent="0.35">
      <c r="A709" t="s">
        <v>1492</v>
      </c>
      <c r="B709" s="7">
        <v>45738</v>
      </c>
      <c r="C709" t="s">
        <v>913</v>
      </c>
      <c r="D709" t="s">
        <v>148</v>
      </c>
      <c r="E709" t="s">
        <v>25</v>
      </c>
      <c r="F709">
        <v>28</v>
      </c>
      <c r="G709" t="s">
        <v>52</v>
      </c>
      <c r="H709" t="s">
        <v>27</v>
      </c>
      <c r="I709" t="s">
        <v>89</v>
      </c>
      <c r="J709" t="s">
        <v>90</v>
      </c>
      <c r="K709" t="s">
        <v>91</v>
      </c>
      <c r="L709" t="s">
        <v>92</v>
      </c>
      <c r="M709">
        <v>1</v>
      </c>
      <c r="N709" s="2">
        <v>599</v>
      </c>
      <c r="O709" s="3">
        <v>0.25</v>
      </c>
      <c r="P709" s="2">
        <v>260</v>
      </c>
      <c r="Q709" t="s">
        <v>76</v>
      </c>
      <c r="R709" t="s">
        <v>33</v>
      </c>
      <c r="S709" t="s">
        <v>34</v>
      </c>
      <c r="T709" s="4">
        <v>4</v>
      </c>
      <c r="U709" s="11">
        <f t="shared" si="11"/>
        <v>599</v>
      </c>
      <c r="V709" s="11">
        <f>tbl_EcommerceSales[[#This Row],[Gross_Sales]]*tbl_EcommerceSales[[#This Row],[Discount]]</f>
        <v>149.75</v>
      </c>
      <c r="W709" s="11">
        <f>tbl_EcommerceSales[[#This Row],[Gross_Sales]]-tbl_EcommerceSales[[#This Row],[Discount_Amount]]</f>
        <v>449.25</v>
      </c>
      <c r="X709" s="11">
        <f>tbl_EcommerceSales[[#This Row],[Quantity]] * _xlfn.XLOOKUP(tbl_EcommerceSales[[#This Row],[Product_ID]], Product_Master!A:A, Product_Master!F:F)</f>
        <v>260</v>
      </c>
      <c r="Y709" s="11">
        <f>tbl_EcommerceSales[[#This Row],[Net_Revenue]]-tbl_EcommerceSales[[#This Row],[Total_Cost]]</f>
        <v>189.25</v>
      </c>
      <c r="Z709" s="9">
        <f>IFERROR(#REF!/tbl_EcommerceSales[[#This Row],[Total_Cost]], 0)</f>
        <v>0</v>
      </c>
      <c r="AA709" t="str">
        <f>TEXT(tbl_EcommerceSales[[#This Row],[Order_Date]],"mmm")</f>
        <v>Mar</v>
      </c>
      <c r="AB709">
        <f>YEAR(tbl_EcommerceSales[[#This Row],[Order_Date]])</f>
        <v>2025</v>
      </c>
      <c r="AC709" t="str">
        <f>IF(tbl_EcommerceSales[[#This Row],[Age]]&lt;18,"Under 18",IF(tbl_EcommerceSales[[#This Row],[Age]]&lt;=25,"18-25",IF(tbl_EcommerceSales[[#This Row],[Age]]&lt;=35,"26-35",IF(tbl_EcommerceSales[[#This Row],[Age]]&lt;=45,"36-45",IF(tbl_EcommerceSales[[#This Row],[Age]]&lt;=55,"46-55","56+")))))</f>
        <v>26-35</v>
      </c>
    </row>
    <row r="710" spans="1:29" x14ac:dyDescent="0.35">
      <c r="A710" t="s">
        <v>1493</v>
      </c>
      <c r="B710" s="7">
        <v>45738</v>
      </c>
      <c r="C710" t="s">
        <v>1494</v>
      </c>
      <c r="D710" t="s">
        <v>37</v>
      </c>
      <c r="E710" t="s">
        <v>25</v>
      </c>
      <c r="F710">
        <v>36</v>
      </c>
      <c r="G710" t="s">
        <v>52</v>
      </c>
      <c r="H710" t="s">
        <v>27</v>
      </c>
      <c r="I710" t="s">
        <v>271</v>
      </c>
      <c r="J710" t="s">
        <v>272</v>
      </c>
      <c r="K710" t="s">
        <v>30</v>
      </c>
      <c r="L710" t="s">
        <v>273</v>
      </c>
      <c r="M710">
        <v>1</v>
      </c>
      <c r="N710" s="2">
        <v>4299</v>
      </c>
      <c r="O710" s="3">
        <v>0.15</v>
      </c>
      <c r="P710" s="2">
        <v>2700</v>
      </c>
      <c r="Q710" t="s">
        <v>32</v>
      </c>
      <c r="R710" t="s">
        <v>33</v>
      </c>
      <c r="S710" t="s">
        <v>34</v>
      </c>
      <c r="T710" s="4">
        <v>5</v>
      </c>
      <c r="U710" s="11">
        <f t="shared" si="11"/>
        <v>4299</v>
      </c>
      <c r="V710" s="11">
        <f>tbl_EcommerceSales[[#This Row],[Gross_Sales]]*tbl_EcommerceSales[[#This Row],[Discount]]</f>
        <v>644.85</v>
      </c>
      <c r="W710" s="11">
        <f>tbl_EcommerceSales[[#This Row],[Gross_Sales]]-tbl_EcommerceSales[[#This Row],[Discount_Amount]]</f>
        <v>3654.15</v>
      </c>
      <c r="X710" s="11">
        <f>tbl_EcommerceSales[[#This Row],[Quantity]] * _xlfn.XLOOKUP(tbl_EcommerceSales[[#This Row],[Product_ID]], Product_Master!A:A, Product_Master!F:F)</f>
        <v>2700</v>
      </c>
      <c r="Y710" s="11">
        <f>tbl_EcommerceSales[[#This Row],[Net_Revenue]]-tbl_EcommerceSales[[#This Row],[Total_Cost]]</f>
        <v>954.15000000000009</v>
      </c>
      <c r="Z710" s="9">
        <f>IFERROR(#REF!/tbl_EcommerceSales[[#This Row],[Total_Cost]], 0)</f>
        <v>0</v>
      </c>
      <c r="AA710" t="str">
        <f>TEXT(tbl_EcommerceSales[[#This Row],[Order_Date]],"mmm")</f>
        <v>Mar</v>
      </c>
      <c r="AB710">
        <f>YEAR(tbl_EcommerceSales[[#This Row],[Order_Date]])</f>
        <v>2025</v>
      </c>
      <c r="AC710" t="str">
        <f>IF(tbl_EcommerceSales[[#This Row],[Age]]&lt;18,"Under 18",IF(tbl_EcommerceSales[[#This Row],[Age]]&lt;=25,"18-25",IF(tbl_EcommerceSales[[#This Row],[Age]]&lt;=35,"26-35",IF(tbl_EcommerceSales[[#This Row],[Age]]&lt;=45,"36-45",IF(tbl_EcommerceSales[[#This Row],[Age]]&lt;=55,"46-55","56+")))))</f>
        <v>36-45</v>
      </c>
    </row>
    <row r="711" spans="1:29" x14ac:dyDescent="0.35">
      <c r="A711" t="s">
        <v>1495</v>
      </c>
      <c r="B711" s="7">
        <v>45738</v>
      </c>
      <c r="C711" t="s">
        <v>866</v>
      </c>
      <c r="D711" t="s">
        <v>312</v>
      </c>
      <c r="E711" t="s">
        <v>48</v>
      </c>
      <c r="F711">
        <v>33</v>
      </c>
      <c r="G711" t="s">
        <v>26</v>
      </c>
      <c r="H711" t="s">
        <v>27</v>
      </c>
      <c r="I711" t="s">
        <v>53</v>
      </c>
      <c r="J711" t="s">
        <v>54</v>
      </c>
      <c r="K711" t="s">
        <v>55</v>
      </c>
      <c r="L711" t="s">
        <v>56</v>
      </c>
      <c r="M711">
        <v>1</v>
      </c>
      <c r="N711" s="2">
        <v>799</v>
      </c>
      <c r="O711" s="3">
        <v>0.15</v>
      </c>
      <c r="P711" s="2">
        <v>390</v>
      </c>
      <c r="Q711" t="s">
        <v>123</v>
      </c>
      <c r="R711" t="s">
        <v>33</v>
      </c>
      <c r="S711" t="s">
        <v>57</v>
      </c>
      <c r="T711" s="4">
        <v>3</v>
      </c>
      <c r="U711" s="11">
        <f t="shared" si="11"/>
        <v>799</v>
      </c>
      <c r="V711" s="11">
        <f>tbl_EcommerceSales[[#This Row],[Gross_Sales]]*tbl_EcommerceSales[[#This Row],[Discount]]</f>
        <v>119.85</v>
      </c>
      <c r="W711" s="11">
        <f>tbl_EcommerceSales[[#This Row],[Gross_Sales]]-tbl_EcommerceSales[[#This Row],[Discount_Amount]]</f>
        <v>679.15</v>
      </c>
      <c r="X711" s="11">
        <f>tbl_EcommerceSales[[#This Row],[Quantity]] * _xlfn.XLOOKUP(tbl_EcommerceSales[[#This Row],[Product_ID]], Product_Master!A:A, Product_Master!F:F)</f>
        <v>390</v>
      </c>
      <c r="Y711" s="11">
        <f>tbl_EcommerceSales[[#This Row],[Net_Revenue]]-tbl_EcommerceSales[[#This Row],[Total_Cost]]</f>
        <v>289.14999999999998</v>
      </c>
      <c r="Z711" s="9">
        <f>IFERROR(#REF!/tbl_EcommerceSales[[#This Row],[Total_Cost]], 0)</f>
        <v>0</v>
      </c>
      <c r="AA711" t="str">
        <f>TEXT(tbl_EcommerceSales[[#This Row],[Order_Date]],"mmm")</f>
        <v>Mar</v>
      </c>
      <c r="AB711">
        <f>YEAR(tbl_EcommerceSales[[#This Row],[Order_Date]])</f>
        <v>2025</v>
      </c>
      <c r="AC711" t="str">
        <f>IF(tbl_EcommerceSales[[#This Row],[Age]]&lt;18,"Under 18",IF(tbl_EcommerceSales[[#This Row],[Age]]&lt;=25,"18-25",IF(tbl_EcommerceSales[[#This Row],[Age]]&lt;=35,"26-35",IF(tbl_EcommerceSales[[#This Row],[Age]]&lt;=45,"36-45",IF(tbl_EcommerceSales[[#This Row],[Age]]&lt;=55,"46-55","56+")))))</f>
        <v>26-35</v>
      </c>
    </row>
    <row r="712" spans="1:29" x14ac:dyDescent="0.35">
      <c r="A712" t="s">
        <v>1496</v>
      </c>
      <c r="B712" s="7">
        <v>45738</v>
      </c>
      <c r="C712" t="s">
        <v>1497</v>
      </c>
      <c r="D712" t="s">
        <v>305</v>
      </c>
      <c r="E712" t="s">
        <v>25</v>
      </c>
      <c r="F712">
        <v>29</v>
      </c>
      <c r="G712" t="s">
        <v>103</v>
      </c>
      <c r="H712" t="s">
        <v>27</v>
      </c>
      <c r="I712" t="s">
        <v>117</v>
      </c>
      <c r="J712" t="s">
        <v>118</v>
      </c>
      <c r="K712" t="s">
        <v>82</v>
      </c>
      <c r="L712" t="s">
        <v>119</v>
      </c>
      <c r="M712">
        <v>1</v>
      </c>
      <c r="N712" s="2">
        <v>3299</v>
      </c>
      <c r="O712" s="3">
        <v>0.05</v>
      </c>
      <c r="P712" s="2">
        <v>2100</v>
      </c>
      <c r="Q712" t="s">
        <v>44</v>
      </c>
      <c r="R712" t="s">
        <v>33</v>
      </c>
      <c r="S712" t="s">
        <v>34</v>
      </c>
      <c r="T712" s="4">
        <v>5</v>
      </c>
      <c r="U712" s="11">
        <f t="shared" si="11"/>
        <v>3299</v>
      </c>
      <c r="V712" s="11">
        <f>tbl_EcommerceSales[[#This Row],[Gross_Sales]]*tbl_EcommerceSales[[#This Row],[Discount]]</f>
        <v>164.95000000000002</v>
      </c>
      <c r="W712" s="11">
        <f>tbl_EcommerceSales[[#This Row],[Gross_Sales]]-tbl_EcommerceSales[[#This Row],[Discount_Amount]]</f>
        <v>3134.05</v>
      </c>
      <c r="X712" s="11">
        <f>tbl_EcommerceSales[[#This Row],[Quantity]] * _xlfn.XLOOKUP(tbl_EcommerceSales[[#This Row],[Product_ID]], Product_Master!A:A, Product_Master!F:F)</f>
        <v>2100</v>
      </c>
      <c r="Y712" s="11">
        <f>tbl_EcommerceSales[[#This Row],[Net_Revenue]]-tbl_EcommerceSales[[#This Row],[Total_Cost]]</f>
        <v>1034.0500000000002</v>
      </c>
      <c r="Z712" s="9">
        <f>IFERROR(#REF!/tbl_EcommerceSales[[#This Row],[Total_Cost]], 0)</f>
        <v>0</v>
      </c>
      <c r="AA712" t="str">
        <f>TEXT(tbl_EcommerceSales[[#This Row],[Order_Date]],"mmm")</f>
        <v>Mar</v>
      </c>
      <c r="AB712">
        <f>YEAR(tbl_EcommerceSales[[#This Row],[Order_Date]])</f>
        <v>2025</v>
      </c>
      <c r="AC712" t="str">
        <f>IF(tbl_EcommerceSales[[#This Row],[Age]]&lt;18,"Under 18",IF(tbl_EcommerceSales[[#This Row],[Age]]&lt;=25,"18-25",IF(tbl_EcommerceSales[[#This Row],[Age]]&lt;=35,"26-35",IF(tbl_EcommerceSales[[#This Row],[Age]]&lt;=45,"36-45",IF(tbl_EcommerceSales[[#This Row],[Age]]&lt;=55,"46-55","56+")))))</f>
        <v>26-35</v>
      </c>
    </row>
    <row r="713" spans="1:29" x14ac:dyDescent="0.35">
      <c r="A713" t="s">
        <v>1498</v>
      </c>
      <c r="B713" s="7">
        <v>45739</v>
      </c>
      <c r="C713" t="s">
        <v>1181</v>
      </c>
      <c r="D713" t="s">
        <v>47</v>
      </c>
      <c r="E713" t="s">
        <v>48</v>
      </c>
      <c r="F713">
        <v>30</v>
      </c>
      <c r="G713" t="s">
        <v>136</v>
      </c>
      <c r="H713" t="s">
        <v>88</v>
      </c>
      <c r="I713" t="s">
        <v>67</v>
      </c>
      <c r="J713" t="s">
        <v>68</v>
      </c>
      <c r="K713" t="s">
        <v>42</v>
      </c>
      <c r="L713" t="s">
        <v>43</v>
      </c>
      <c r="M713">
        <v>1</v>
      </c>
      <c r="N713" s="2">
        <v>799</v>
      </c>
      <c r="O713" s="3">
        <v>0.15</v>
      </c>
      <c r="P713" s="2">
        <v>360</v>
      </c>
      <c r="Q713" t="s">
        <v>156</v>
      </c>
      <c r="R713" t="s">
        <v>33</v>
      </c>
      <c r="S713" t="s">
        <v>57</v>
      </c>
      <c r="T713" s="4">
        <v>5</v>
      </c>
      <c r="U713" s="11">
        <f t="shared" si="11"/>
        <v>799</v>
      </c>
      <c r="V713" s="11">
        <f>tbl_EcommerceSales[[#This Row],[Gross_Sales]]*tbl_EcommerceSales[[#This Row],[Discount]]</f>
        <v>119.85</v>
      </c>
      <c r="W713" s="11">
        <f>tbl_EcommerceSales[[#This Row],[Gross_Sales]]-tbl_EcommerceSales[[#This Row],[Discount_Amount]]</f>
        <v>679.15</v>
      </c>
      <c r="X713" s="11">
        <f>tbl_EcommerceSales[[#This Row],[Quantity]] * _xlfn.XLOOKUP(tbl_EcommerceSales[[#This Row],[Product_ID]], Product_Master!A:A, Product_Master!F:F)</f>
        <v>360</v>
      </c>
      <c r="Y713" s="11">
        <f>tbl_EcommerceSales[[#This Row],[Net_Revenue]]-tbl_EcommerceSales[[#This Row],[Total_Cost]]</f>
        <v>319.14999999999998</v>
      </c>
      <c r="Z713" s="9">
        <f>IFERROR(#REF!/tbl_EcommerceSales[[#This Row],[Total_Cost]], 0)</f>
        <v>0</v>
      </c>
      <c r="AA713" t="str">
        <f>TEXT(tbl_EcommerceSales[[#This Row],[Order_Date]],"mmm")</f>
        <v>Mar</v>
      </c>
      <c r="AB713">
        <f>YEAR(tbl_EcommerceSales[[#This Row],[Order_Date]])</f>
        <v>2025</v>
      </c>
      <c r="AC713" t="str">
        <f>IF(tbl_EcommerceSales[[#This Row],[Age]]&lt;18,"Under 18",IF(tbl_EcommerceSales[[#This Row],[Age]]&lt;=25,"18-25",IF(tbl_EcommerceSales[[#This Row],[Age]]&lt;=35,"26-35",IF(tbl_EcommerceSales[[#This Row],[Age]]&lt;=45,"36-45",IF(tbl_EcommerceSales[[#This Row],[Age]]&lt;=55,"46-55","56+")))))</f>
        <v>26-35</v>
      </c>
    </row>
    <row r="714" spans="1:29" x14ac:dyDescent="0.35">
      <c r="A714" t="s">
        <v>1499</v>
      </c>
      <c r="B714" s="7">
        <v>45739</v>
      </c>
      <c r="C714" t="s">
        <v>1500</v>
      </c>
      <c r="D714" t="s">
        <v>51</v>
      </c>
      <c r="E714" t="s">
        <v>25</v>
      </c>
      <c r="F714">
        <v>28</v>
      </c>
      <c r="G714" t="s">
        <v>61</v>
      </c>
      <c r="H714" t="s">
        <v>27</v>
      </c>
      <c r="I714" t="s">
        <v>257</v>
      </c>
      <c r="J714" t="s">
        <v>258</v>
      </c>
      <c r="K714" t="s">
        <v>55</v>
      </c>
      <c r="L714" t="s">
        <v>56</v>
      </c>
      <c r="M714">
        <v>1</v>
      </c>
      <c r="N714" s="2">
        <v>1999</v>
      </c>
      <c r="O714" s="3">
        <v>0.05</v>
      </c>
      <c r="P714" s="2">
        <v>1050</v>
      </c>
      <c r="Q714" t="s">
        <v>123</v>
      </c>
      <c r="R714" t="s">
        <v>33</v>
      </c>
      <c r="S714" t="s">
        <v>34</v>
      </c>
      <c r="T714" s="4">
        <v>2</v>
      </c>
      <c r="U714" s="11">
        <f t="shared" si="11"/>
        <v>1999</v>
      </c>
      <c r="V714" s="11">
        <f>tbl_EcommerceSales[[#This Row],[Gross_Sales]]*tbl_EcommerceSales[[#This Row],[Discount]]</f>
        <v>99.95</v>
      </c>
      <c r="W714" s="11">
        <f>tbl_EcommerceSales[[#This Row],[Gross_Sales]]-tbl_EcommerceSales[[#This Row],[Discount_Amount]]</f>
        <v>1899.05</v>
      </c>
      <c r="X714" s="11">
        <f>tbl_EcommerceSales[[#This Row],[Quantity]] * _xlfn.XLOOKUP(tbl_EcommerceSales[[#This Row],[Product_ID]], Product_Master!A:A, Product_Master!F:F)</f>
        <v>1050</v>
      </c>
      <c r="Y714" s="11">
        <f>tbl_EcommerceSales[[#This Row],[Net_Revenue]]-tbl_EcommerceSales[[#This Row],[Total_Cost]]</f>
        <v>849.05</v>
      </c>
      <c r="Z714" s="9">
        <f>IFERROR(#REF!/tbl_EcommerceSales[[#This Row],[Total_Cost]], 0)</f>
        <v>0</v>
      </c>
      <c r="AA714" t="str">
        <f>TEXT(tbl_EcommerceSales[[#This Row],[Order_Date]],"mmm")</f>
        <v>Mar</v>
      </c>
      <c r="AB714">
        <f>YEAR(tbl_EcommerceSales[[#This Row],[Order_Date]])</f>
        <v>2025</v>
      </c>
      <c r="AC714" t="str">
        <f>IF(tbl_EcommerceSales[[#This Row],[Age]]&lt;18,"Under 18",IF(tbl_EcommerceSales[[#This Row],[Age]]&lt;=25,"18-25",IF(tbl_EcommerceSales[[#This Row],[Age]]&lt;=35,"26-35",IF(tbl_EcommerceSales[[#This Row],[Age]]&lt;=45,"36-45",IF(tbl_EcommerceSales[[#This Row],[Age]]&lt;=55,"46-55","56+")))))</f>
        <v>26-35</v>
      </c>
    </row>
    <row r="715" spans="1:29" x14ac:dyDescent="0.35">
      <c r="A715" t="s">
        <v>1501</v>
      </c>
      <c r="B715" s="7">
        <v>45739</v>
      </c>
      <c r="C715" t="s">
        <v>1502</v>
      </c>
      <c r="D715" t="s">
        <v>37</v>
      </c>
      <c r="E715" t="s">
        <v>48</v>
      </c>
      <c r="F715">
        <v>30</v>
      </c>
      <c r="G715" t="s">
        <v>152</v>
      </c>
      <c r="H715" t="s">
        <v>72</v>
      </c>
      <c r="I715" t="s">
        <v>40</v>
      </c>
      <c r="J715" t="s">
        <v>41</v>
      </c>
      <c r="K715" t="s">
        <v>42</v>
      </c>
      <c r="L715" t="s">
        <v>43</v>
      </c>
      <c r="M715">
        <v>2</v>
      </c>
      <c r="N715" s="2">
        <v>699</v>
      </c>
      <c r="O715" s="3">
        <v>0.15</v>
      </c>
      <c r="P715" s="2">
        <v>620</v>
      </c>
      <c r="Q715" t="s">
        <v>123</v>
      </c>
      <c r="R715" t="s">
        <v>33</v>
      </c>
      <c r="S715" t="s">
        <v>34</v>
      </c>
      <c r="T715" s="4">
        <v>3</v>
      </c>
      <c r="U715" s="11">
        <f t="shared" si="11"/>
        <v>1398</v>
      </c>
      <c r="V715" s="11">
        <f>tbl_EcommerceSales[[#This Row],[Gross_Sales]]*tbl_EcommerceSales[[#This Row],[Discount]]</f>
        <v>209.7</v>
      </c>
      <c r="W715" s="11">
        <f>tbl_EcommerceSales[[#This Row],[Gross_Sales]]-tbl_EcommerceSales[[#This Row],[Discount_Amount]]</f>
        <v>1188.3</v>
      </c>
      <c r="X715" s="11">
        <f>tbl_EcommerceSales[[#This Row],[Quantity]] * _xlfn.XLOOKUP(tbl_EcommerceSales[[#This Row],[Product_ID]], Product_Master!A:A, Product_Master!F:F)</f>
        <v>620</v>
      </c>
      <c r="Y715" s="11">
        <f>tbl_EcommerceSales[[#This Row],[Net_Revenue]]-tbl_EcommerceSales[[#This Row],[Total_Cost]]</f>
        <v>568.29999999999995</v>
      </c>
      <c r="Z715" s="9">
        <f>IFERROR(#REF!/tbl_EcommerceSales[[#This Row],[Total_Cost]], 0)</f>
        <v>0</v>
      </c>
      <c r="AA715" t="str">
        <f>TEXT(tbl_EcommerceSales[[#This Row],[Order_Date]],"mmm")</f>
        <v>Mar</v>
      </c>
      <c r="AB715">
        <f>YEAR(tbl_EcommerceSales[[#This Row],[Order_Date]])</f>
        <v>2025</v>
      </c>
      <c r="AC715" t="str">
        <f>IF(tbl_EcommerceSales[[#This Row],[Age]]&lt;18,"Under 18",IF(tbl_EcommerceSales[[#This Row],[Age]]&lt;=25,"18-25",IF(tbl_EcommerceSales[[#This Row],[Age]]&lt;=35,"26-35",IF(tbl_EcommerceSales[[#This Row],[Age]]&lt;=45,"36-45",IF(tbl_EcommerceSales[[#This Row],[Age]]&lt;=55,"46-55","56+")))))</f>
        <v>26-35</v>
      </c>
    </row>
    <row r="716" spans="1:29" x14ac:dyDescent="0.35">
      <c r="A716" t="s">
        <v>1503</v>
      </c>
      <c r="B716" s="7">
        <v>45739</v>
      </c>
      <c r="C716" t="s">
        <v>210</v>
      </c>
      <c r="D716" t="s">
        <v>130</v>
      </c>
      <c r="E716" t="s">
        <v>25</v>
      </c>
      <c r="F716">
        <v>32</v>
      </c>
      <c r="G716" t="s">
        <v>122</v>
      </c>
      <c r="H716" t="s">
        <v>72</v>
      </c>
      <c r="I716" t="s">
        <v>349</v>
      </c>
      <c r="J716" t="s">
        <v>350</v>
      </c>
      <c r="K716" t="s">
        <v>82</v>
      </c>
      <c r="L716" t="s">
        <v>238</v>
      </c>
      <c r="M716">
        <v>3</v>
      </c>
      <c r="N716" s="2">
        <v>1599</v>
      </c>
      <c r="O716" s="3">
        <v>0.15</v>
      </c>
      <c r="P716" s="2">
        <v>2760</v>
      </c>
      <c r="Q716" t="s">
        <v>76</v>
      </c>
      <c r="R716" t="s">
        <v>33</v>
      </c>
      <c r="S716" t="s">
        <v>57</v>
      </c>
      <c r="T716" s="4">
        <v>4</v>
      </c>
      <c r="U716" s="11">
        <f t="shared" si="11"/>
        <v>4797</v>
      </c>
      <c r="V716" s="11">
        <f>tbl_EcommerceSales[[#This Row],[Gross_Sales]]*tbl_EcommerceSales[[#This Row],[Discount]]</f>
        <v>719.55</v>
      </c>
      <c r="W716" s="11">
        <f>tbl_EcommerceSales[[#This Row],[Gross_Sales]]-tbl_EcommerceSales[[#This Row],[Discount_Amount]]</f>
        <v>4077.45</v>
      </c>
      <c r="X716" s="11">
        <f>tbl_EcommerceSales[[#This Row],[Quantity]] * _xlfn.XLOOKUP(tbl_EcommerceSales[[#This Row],[Product_ID]], Product_Master!A:A, Product_Master!F:F)</f>
        <v>2760</v>
      </c>
      <c r="Y716" s="11">
        <f>tbl_EcommerceSales[[#This Row],[Net_Revenue]]-tbl_EcommerceSales[[#This Row],[Total_Cost]]</f>
        <v>1317.4499999999998</v>
      </c>
      <c r="Z716" s="9">
        <f>IFERROR(#REF!/tbl_EcommerceSales[[#This Row],[Total_Cost]], 0)</f>
        <v>0</v>
      </c>
      <c r="AA716" t="str">
        <f>TEXT(tbl_EcommerceSales[[#This Row],[Order_Date]],"mmm")</f>
        <v>Mar</v>
      </c>
      <c r="AB716">
        <f>YEAR(tbl_EcommerceSales[[#This Row],[Order_Date]])</f>
        <v>2025</v>
      </c>
      <c r="AC716" t="str">
        <f>IF(tbl_EcommerceSales[[#This Row],[Age]]&lt;18,"Under 18",IF(tbl_EcommerceSales[[#This Row],[Age]]&lt;=25,"18-25",IF(tbl_EcommerceSales[[#This Row],[Age]]&lt;=35,"26-35",IF(tbl_EcommerceSales[[#This Row],[Age]]&lt;=45,"36-45",IF(tbl_EcommerceSales[[#This Row],[Age]]&lt;=55,"46-55","56+")))))</f>
        <v>26-35</v>
      </c>
    </row>
    <row r="717" spans="1:29" x14ac:dyDescent="0.35">
      <c r="A717" t="s">
        <v>1504</v>
      </c>
      <c r="B717" s="7">
        <v>45739</v>
      </c>
      <c r="C717" t="s">
        <v>1145</v>
      </c>
      <c r="D717" t="s">
        <v>170</v>
      </c>
      <c r="E717" t="s">
        <v>48</v>
      </c>
      <c r="F717">
        <v>26</v>
      </c>
      <c r="G717" t="s">
        <v>289</v>
      </c>
      <c r="H717" t="s">
        <v>88</v>
      </c>
      <c r="I717" t="s">
        <v>80</v>
      </c>
      <c r="J717" t="s">
        <v>81</v>
      </c>
      <c r="K717" t="s">
        <v>82</v>
      </c>
      <c r="L717" t="s">
        <v>83</v>
      </c>
      <c r="M717">
        <v>1</v>
      </c>
      <c r="N717" s="2">
        <v>2499</v>
      </c>
      <c r="O717" s="3">
        <v>0.05</v>
      </c>
      <c r="P717" s="2">
        <v>1550</v>
      </c>
      <c r="Q717" t="s">
        <v>123</v>
      </c>
      <c r="R717" t="s">
        <v>33</v>
      </c>
      <c r="S717" t="s">
        <v>57</v>
      </c>
      <c r="T717" s="4">
        <v>5</v>
      </c>
      <c r="U717" s="11">
        <f t="shared" si="11"/>
        <v>2499</v>
      </c>
      <c r="V717" s="11">
        <f>tbl_EcommerceSales[[#This Row],[Gross_Sales]]*tbl_EcommerceSales[[#This Row],[Discount]]</f>
        <v>124.95</v>
      </c>
      <c r="W717" s="11">
        <f>tbl_EcommerceSales[[#This Row],[Gross_Sales]]-tbl_EcommerceSales[[#This Row],[Discount_Amount]]</f>
        <v>2374.0500000000002</v>
      </c>
      <c r="X717" s="11">
        <f>tbl_EcommerceSales[[#This Row],[Quantity]] * _xlfn.XLOOKUP(tbl_EcommerceSales[[#This Row],[Product_ID]], Product_Master!A:A, Product_Master!F:F)</f>
        <v>1550</v>
      </c>
      <c r="Y717" s="11">
        <f>tbl_EcommerceSales[[#This Row],[Net_Revenue]]-tbl_EcommerceSales[[#This Row],[Total_Cost]]</f>
        <v>824.05000000000018</v>
      </c>
      <c r="Z717" s="9">
        <f>IFERROR(#REF!/tbl_EcommerceSales[[#This Row],[Total_Cost]], 0)</f>
        <v>0</v>
      </c>
      <c r="AA717" t="str">
        <f>TEXT(tbl_EcommerceSales[[#This Row],[Order_Date]],"mmm")</f>
        <v>Mar</v>
      </c>
      <c r="AB717">
        <f>YEAR(tbl_EcommerceSales[[#This Row],[Order_Date]])</f>
        <v>2025</v>
      </c>
      <c r="AC717" t="str">
        <f>IF(tbl_EcommerceSales[[#This Row],[Age]]&lt;18,"Under 18",IF(tbl_EcommerceSales[[#This Row],[Age]]&lt;=25,"18-25",IF(tbl_EcommerceSales[[#This Row],[Age]]&lt;=35,"26-35",IF(tbl_EcommerceSales[[#This Row],[Age]]&lt;=45,"36-45",IF(tbl_EcommerceSales[[#This Row],[Age]]&lt;=55,"46-55","56+")))))</f>
        <v>26-35</v>
      </c>
    </row>
    <row r="718" spans="1:29" x14ac:dyDescent="0.35">
      <c r="A718" t="s">
        <v>1505</v>
      </c>
      <c r="B718" s="7">
        <v>45739</v>
      </c>
      <c r="C718" t="s">
        <v>1506</v>
      </c>
      <c r="D718" t="s">
        <v>227</v>
      </c>
      <c r="E718" t="s">
        <v>25</v>
      </c>
      <c r="F718">
        <v>28</v>
      </c>
      <c r="G718" t="s">
        <v>270</v>
      </c>
      <c r="H718" t="s">
        <v>72</v>
      </c>
      <c r="I718" t="s">
        <v>175</v>
      </c>
      <c r="J718" t="s">
        <v>176</v>
      </c>
      <c r="K718" t="s">
        <v>177</v>
      </c>
      <c r="L718" t="s">
        <v>178</v>
      </c>
      <c r="M718">
        <v>2</v>
      </c>
      <c r="N718" s="2">
        <v>699</v>
      </c>
      <c r="O718" s="3">
        <v>0.15</v>
      </c>
      <c r="P718" s="2">
        <v>640</v>
      </c>
      <c r="Q718" t="s">
        <v>44</v>
      </c>
      <c r="R718" t="s">
        <v>33</v>
      </c>
      <c r="S718" t="s">
        <v>57</v>
      </c>
      <c r="T718" s="4">
        <v>3</v>
      </c>
      <c r="U718" s="11">
        <f t="shared" si="11"/>
        <v>1398</v>
      </c>
      <c r="V718" s="11">
        <f>tbl_EcommerceSales[[#This Row],[Gross_Sales]]*tbl_EcommerceSales[[#This Row],[Discount]]</f>
        <v>209.7</v>
      </c>
      <c r="W718" s="11">
        <f>tbl_EcommerceSales[[#This Row],[Gross_Sales]]-tbl_EcommerceSales[[#This Row],[Discount_Amount]]</f>
        <v>1188.3</v>
      </c>
      <c r="X718" s="11">
        <f>tbl_EcommerceSales[[#This Row],[Quantity]] * _xlfn.XLOOKUP(tbl_EcommerceSales[[#This Row],[Product_ID]], Product_Master!A:A, Product_Master!F:F)</f>
        <v>640</v>
      </c>
      <c r="Y718" s="11">
        <f>tbl_EcommerceSales[[#This Row],[Net_Revenue]]-tbl_EcommerceSales[[#This Row],[Total_Cost]]</f>
        <v>548.29999999999995</v>
      </c>
      <c r="Z718" s="9">
        <f>IFERROR(#REF!/tbl_EcommerceSales[[#This Row],[Total_Cost]], 0)</f>
        <v>0</v>
      </c>
      <c r="AA718" t="str">
        <f>TEXT(tbl_EcommerceSales[[#This Row],[Order_Date]],"mmm")</f>
        <v>Mar</v>
      </c>
      <c r="AB718">
        <f>YEAR(tbl_EcommerceSales[[#This Row],[Order_Date]])</f>
        <v>2025</v>
      </c>
      <c r="AC718" t="str">
        <f>IF(tbl_EcommerceSales[[#This Row],[Age]]&lt;18,"Under 18",IF(tbl_EcommerceSales[[#This Row],[Age]]&lt;=25,"18-25",IF(tbl_EcommerceSales[[#This Row],[Age]]&lt;=35,"26-35",IF(tbl_EcommerceSales[[#This Row],[Age]]&lt;=45,"36-45",IF(tbl_EcommerceSales[[#This Row],[Age]]&lt;=55,"46-55","56+")))))</f>
        <v>26-35</v>
      </c>
    </row>
    <row r="719" spans="1:29" x14ac:dyDescent="0.35">
      <c r="A719" t="s">
        <v>1507</v>
      </c>
      <c r="B719" s="7">
        <v>45739</v>
      </c>
      <c r="C719" t="s">
        <v>158</v>
      </c>
      <c r="D719" t="s">
        <v>159</v>
      </c>
      <c r="E719" t="s">
        <v>48</v>
      </c>
      <c r="F719">
        <v>18</v>
      </c>
      <c r="G719" t="s">
        <v>136</v>
      </c>
      <c r="H719" t="s">
        <v>88</v>
      </c>
      <c r="I719" t="s">
        <v>53</v>
      </c>
      <c r="J719" t="s">
        <v>54</v>
      </c>
      <c r="K719" t="s">
        <v>55</v>
      </c>
      <c r="L719" t="s">
        <v>56</v>
      </c>
      <c r="M719">
        <v>2</v>
      </c>
      <c r="N719" s="2">
        <v>799</v>
      </c>
      <c r="O719" s="3">
        <v>0.05</v>
      </c>
      <c r="P719" s="2">
        <v>780</v>
      </c>
      <c r="Q719" t="s">
        <v>156</v>
      </c>
      <c r="R719" t="s">
        <v>33</v>
      </c>
      <c r="S719" t="s">
        <v>34</v>
      </c>
      <c r="T719" s="4">
        <v>4</v>
      </c>
      <c r="U719" s="11">
        <f t="shared" si="11"/>
        <v>1598</v>
      </c>
      <c r="V719" s="11">
        <f>tbl_EcommerceSales[[#This Row],[Gross_Sales]]*tbl_EcommerceSales[[#This Row],[Discount]]</f>
        <v>79.900000000000006</v>
      </c>
      <c r="W719" s="11">
        <f>tbl_EcommerceSales[[#This Row],[Gross_Sales]]-tbl_EcommerceSales[[#This Row],[Discount_Amount]]</f>
        <v>1518.1</v>
      </c>
      <c r="X719" s="11">
        <f>tbl_EcommerceSales[[#This Row],[Quantity]] * _xlfn.XLOOKUP(tbl_EcommerceSales[[#This Row],[Product_ID]], Product_Master!A:A, Product_Master!F:F)</f>
        <v>780</v>
      </c>
      <c r="Y719" s="11">
        <f>tbl_EcommerceSales[[#This Row],[Net_Revenue]]-tbl_EcommerceSales[[#This Row],[Total_Cost]]</f>
        <v>738.09999999999991</v>
      </c>
      <c r="Z719" s="9">
        <f>IFERROR(#REF!/tbl_EcommerceSales[[#This Row],[Total_Cost]], 0)</f>
        <v>0</v>
      </c>
      <c r="AA719" t="str">
        <f>TEXT(tbl_EcommerceSales[[#This Row],[Order_Date]],"mmm")</f>
        <v>Mar</v>
      </c>
      <c r="AB719">
        <f>YEAR(tbl_EcommerceSales[[#This Row],[Order_Date]])</f>
        <v>2025</v>
      </c>
      <c r="AC719" t="str">
        <f>IF(tbl_EcommerceSales[[#This Row],[Age]]&lt;18,"Under 18",IF(tbl_EcommerceSales[[#This Row],[Age]]&lt;=25,"18-25",IF(tbl_EcommerceSales[[#This Row],[Age]]&lt;=35,"26-35",IF(tbl_EcommerceSales[[#This Row],[Age]]&lt;=45,"36-45",IF(tbl_EcommerceSales[[#This Row],[Age]]&lt;=55,"46-55","56+")))))</f>
        <v>18-25</v>
      </c>
    </row>
    <row r="720" spans="1:29" x14ac:dyDescent="0.35">
      <c r="A720" t="s">
        <v>1508</v>
      </c>
      <c r="B720" s="7">
        <v>45739</v>
      </c>
      <c r="C720" t="s">
        <v>500</v>
      </c>
      <c r="D720" t="s">
        <v>106</v>
      </c>
      <c r="E720" t="s">
        <v>48</v>
      </c>
      <c r="F720">
        <v>38</v>
      </c>
      <c r="G720" t="s">
        <v>96</v>
      </c>
      <c r="H720" t="s">
        <v>39</v>
      </c>
      <c r="I720" t="s">
        <v>349</v>
      </c>
      <c r="J720" t="s">
        <v>350</v>
      </c>
      <c r="K720" t="s">
        <v>82</v>
      </c>
      <c r="L720" t="s">
        <v>238</v>
      </c>
      <c r="M720">
        <v>1</v>
      </c>
      <c r="N720" s="2">
        <v>1599</v>
      </c>
      <c r="O720" s="3">
        <v>0.15</v>
      </c>
      <c r="P720" s="2">
        <v>920</v>
      </c>
      <c r="Q720" t="s">
        <v>123</v>
      </c>
      <c r="R720" t="s">
        <v>162</v>
      </c>
      <c r="S720" t="s">
        <v>34</v>
      </c>
      <c r="T720" s="4"/>
      <c r="U720" s="11">
        <f t="shared" si="11"/>
        <v>1599</v>
      </c>
      <c r="V720" s="11">
        <f>tbl_EcommerceSales[[#This Row],[Gross_Sales]]*tbl_EcommerceSales[[#This Row],[Discount]]</f>
        <v>239.85</v>
      </c>
      <c r="W720" s="11">
        <f>tbl_EcommerceSales[[#This Row],[Gross_Sales]]-tbl_EcommerceSales[[#This Row],[Discount_Amount]]</f>
        <v>1359.15</v>
      </c>
      <c r="X720" s="11">
        <f>tbl_EcommerceSales[[#This Row],[Quantity]] * _xlfn.XLOOKUP(tbl_EcommerceSales[[#This Row],[Product_ID]], Product_Master!A:A, Product_Master!F:F)</f>
        <v>920</v>
      </c>
      <c r="Y720" s="11">
        <f>tbl_EcommerceSales[[#This Row],[Net_Revenue]]-tbl_EcommerceSales[[#This Row],[Total_Cost]]</f>
        <v>439.15000000000009</v>
      </c>
      <c r="Z720" s="9">
        <f>IFERROR(#REF!/tbl_EcommerceSales[[#This Row],[Total_Cost]], 0)</f>
        <v>0</v>
      </c>
      <c r="AA720" t="str">
        <f>TEXT(tbl_EcommerceSales[[#This Row],[Order_Date]],"mmm")</f>
        <v>Mar</v>
      </c>
      <c r="AB720">
        <f>YEAR(tbl_EcommerceSales[[#This Row],[Order_Date]])</f>
        <v>2025</v>
      </c>
      <c r="AC720" t="str">
        <f>IF(tbl_EcommerceSales[[#This Row],[Age]]&lt;18,"Under 18",IF(tbl_EcommerceSales[[#This Row],[Age]]&lt;=25,"18-25",IF(tbl_EcommerceSales[[#This Row],[Age]]&lt;=35,"26-35",IF(tbl_EcommerceSales[[#This Row],[Age]]&lt;=45,"36-45",IF(tbl_EcommerceSales[[#This Row],[Age]]&lt;=55,"46-55","56+")))))</f>
        <v>36-45</v>
      </c>
    </row>
    <row r="721" spans="1:29" x14ac:dyDescent="0.35">
      <c r="A721" t="s">
        <v>1509</v>
      </c>
      <c r="B721" s="7">
        <v>45739</v>
      </c>
      <c r="C721" t="s">
        <v>1510</v>
      </c>
      <c r="D721" t="s">
        <v>251</v>
      </c>
      <c r="E721" t="s">
        <v>48</v>
      </c>
      <c r="F721">
        <v>42</v>
      </c>
      <c r="G721" t="s">
        <v>136</v>
      </c>
      <c r="H721" t="s">
        <v>88</v>
      </c>
      <c r="I721" t="s">
        <v>117</v>
      </c>
      <c r="J721" t="s">
        <v>118</v>
      </c>
      <c r="K721" t="s">
        <v>82</v>
      </c>
      <c r="L721" t="s">
        <v>119</v>
      </c>
      <c r="M721">
        <v>1</v>
      </c>
      <c r="N721" s="2">
        <v>3299</v>
      </c>
      <c r="O721" s="3">
        <v>0.05</v>
      </c>
      <c r="P721" s="2">
        <v>2100</v>
      </c>
      <c r="Q721" t="s">
        <v>44</v>
      </c>
      <c r="R721" t="s">
        <v>33</v>
      </c>
      <c r="S721" t="s">
        <v>57</v>
      </c>
      <c r="T721" s="4">
        <v>5</v>
      </c>
      <c r="U721" s="11">
        <f t="shared" si="11"/>
        <v>3299</v>
      </c>
      <c r="V721" s="11">
        <f>tbl_EcommerceSales[[#This Row],[Gross_Sales]]*tbl_EcommerceSales[[#This Row],[Discount]]</f>
        <v>164.95000000000002</v>
      </c>
      <c r="W721" s="11">
        <f>tbl_EcommerceSales[[#This Row],[Gross_Sales]]-tbl_EcommerceSales[[#This Row],[Discount_Amount]]</f>
        <v>3134.05</v>
      </c>
      <c r="X721" s="11">
        <f>tbl_EcommerceSales[[#This Row],[Quantity]] * _xlfn.XLOOKUP(tbl_EcommerceSales[[#This Row],[Product_ID]], Product_Master!A:A, Product_Master!F:F)</f>
        <v>2100</v>
      </c>
      <c r="Y721" s="11">
        <f>tbl_EcommerceSales[[#This Row],[Net_Revenue]]-tbl_EcommerceSales[[#This Row],[Total_Cost]]</f>
        <v>1034.0500000000002</v>
      </c>
      <c r="Z721" s="9">
        <f>IFERROR(#REF!/tbl_EcommerceSales[[#This Row],[Total_Cost]], 0)</f>
        <v>0</v>
      </c>
      <c r="AA721" t="str">
        <f>TEXT(tbl_EcommerceSales[[#This Row],[Order_Date]],"mmm")</f>
        <v>Mar</v>
      </c>
      <c r="AB721">
        <f>YEAR(tbl_EcommerceSales[[#This Row],[Order_Date]])</f>
        <v>2025</v>
      </c>
      <c r="AC721" t="str">
        <f>IF(tbl_EcommerceSales[[#This Row],[Age]]&lt;18,"Under 18",IF(tbl_EcommerceSales[[#This Row],[Age]]&lt;=25,"18-25",IF(tbl_EcommerceSales[[#This Row],[Age]]&lt;=35,"26-35",IF(tbl_EcommerceSales[[#This Row],[Age]]&lt;=45,"36-45",IF(tbl_EcommerceSales[[#This Row],[Age]]&lt;=55,"46-55","56+")))))</f>
        <v>36-45</v>
      </c>
    </row>
    <row r="722" spans="1:29" x14ac:dyDescent="0.35">
      <c r="A722" t="s">
        <v>1511</v>
      </c>
      <c r="B722" s="7">
        <v>45739</v>
      </c>
      <c r="C722" t="s">
        <v>1092</v>
      </c>
      <c r="D722" t="s">
        <v>24</v>
      </c>
      <c r="E722" t="s">
        <v>25</v>
      </c>
      <c r="F722">
        <v>25</v>
      </c>
      <c r="G722" t="s">
        <v>87</v>
      </c>
      <c r="H722" t="s">
        <v>88</v>
      </c>
      <c r="I722" t="s">
        <v>28</v>
      </c>
      <c r="J722" t="s">
        <v>29</v>
      </c>
      <c r="K722" t="s">
        <v>30</v>
      </c>
      <c r="L722" t="s">
        <v>31</v>
      </c>
      <c r="M722">
        <v>2</v>
      </c>
      <c r="N722" s="2">
        <v>5999</v>
      </c>
      <c r="O722" s="3">
        <v>0.25</v>
      </c>
      <c r="P722" s="2">
        <v>7800</v>
      </c>
      <c r="Q722" t="s">
        <v>32</v>
      </c>
      <c r="R722" t="s">
        <v>33</v>
      </c>
      <c r="S722" t="s">
        <v>57</v>
      </c>
      <c r="T722" s="4">
        <v>5</v>
      </c>
      <c r="U722" s="11">
        <f t="shared" si="11"/>
        <v>11998</v>
      </c>
      <c r="V722" s="11">
        <f>tbl_EcommerceSales[[#This Row],[Gross_Sales]]*tbl_EcommerceSales[[#This Row],[Discount]]</f>
        <v>2999.5</v>
      </c>
      <c r="W722" s="11">
        <f>tbl_EcommerceSales[[#This Row],[Gross_Sales]]-tbl_EcommerceSales[[#This Row],[Discount_Amount]]</f>
        <v>8998.5</v>
      </c>
      <c r="X722" s="11">
        <f>tbl_EcommerceSales[[#This Row],[Quantity]] * _xlfn.XLOOKUP(tbl_EcommerceSales[[#This Row],[Product_ID]], Product_Master!A:A, Product_Master!F:F)</f>
        <v>7800</v>
      </c>
      <c r="Y722" s="11">
        <f>tbl_EcommerceSales[[#This Row],[Net_Revenue]]-tbl_EcommerceSales[[#This Row],[Total_Cost]]</f>
        <v>1198.5</v>
      </c>
      <c r="Z722" s="9">
        <f>IFERROR(#REF!/tbl_EcommerceSales[[#This Row],[Total_Cost]], 0)</f>
        <v>0</v>
      </c>
      <c r="AA722" t="str">
        <f>TEXT(tbl_EcommerceSales[[#This Row],[Order_Date]],"mmm")</f>
        <v>Mar</v>
      </c>
      <c r="AB722">
        <f>YEAR(tbl_EcommerceSales[[#This Row],[Order_Date]])</f>
        <v>2025</v>
      </c>
      <c r="AC722" t="str">
        <f>IF(tbl_EcommerceSales[[#This Row],[Age]]&lt;18,"Under 18",IF(tbl_EcommerceSales[[#This Row],[Age]]&lt;=25,"18-25",IF(tbl_EcommerceSales[[#This Row],[Age]]&lt;=35,"26-35",IF(tbl_EcommerceSales[[#This Row],[Age]]&lt;=45,"36-45",IF(tbl_EcommerceSales[[#This Row],[Age]]&lt;=55,"46-55","56+")))))</f>
        <v>18-25</v>
      </c>
    </row>
    <row r="723" spans="1:29" x14ac:dyDescent="0.35">
      <c r="A723" t="s">
        <v>1512</v>
      </c>
      <c r="B723" s="7">
        <v>45740</v>
      </c>
      <c r="C723" t="s">
        <v>1513</v>
      </c>
      <c r="D723" t="s">
        <v>130</v>
      </c>
      <c r="E723" t="s">
        <v>25</v>
      </c>
      <c r="F723">
        <v>23</v>
      </c>
      <c r="G723" t="s">
        <v>186</v>
      </c>
      <c r="H723" t="s">
        <v>72</v>
      </c>
      <c r="I723" t="s">
        <v>117</v>
      </c>
      <c r="J723" t="s">
        <v>118</v>
      </c>
      <c r="K723" t="s">
        <v>82</v>
      </c>
      <c r="L723" t="s">
        <v>119</v>
      </c>
      <c r="M723">
        <v>3</v>
      </c>
      <c r="N723" s="2">
        <v>3299</v>
      </c>
      <c r="O723" s="3">
        <v>0.05</v>
      </c>
      <c r="P723" s="2">
        <v>6300</v>
      </c>
      <c r="Q723" t="s">
        <v>156</v>
      </c>
      <c r="R723" t="s">
        <v>33</v>
      </c>
      <c r="S723" t="s">
        <v>34</v>
      </c>
      <c r="T723" s="4">
        <v>3</v>
      </c>
      <c r="U723" s="11">
        <f t="shared" si="11"/>
        <v>9897</v>
      </c>
      <c r="V723" s="11">
        <f>tbl_EcommerceSales[[#This Row],[Gross_Sales]]*tbl_EcommerceSales[[#This Row],[Discount]]</f>
        <v>494.85</v>
      </c>
      <c r="W723" s="11">
        <f>tbl_EcommerceSales[[#This Row],[Gross_Sales]]-tbl_EcommerceSales[[#This Row],[Discount_Amount]]</f>
        <v>9402.15</v>
      </c>
      <c r="X723" s="11">
        <f>tbl_EcommerceSales[[#This Row],[Quantity]] * _xlfn.XLOOKUP(tbl_EcommerceSales[[#This Row],[Product_ID]], Product_Master!A:A, Product_Master!F:F)</f>
        <v>6300</v>
      </c>
      <c r="Y723" s="11">
        <f>tbl_EcommerceSales[[#This Row],[Net_Revenue]]-tbl_EcommerceSales[[#This Row],[Total_Cost]]</f>
        <v>3102.1499999999996</v>
      </c>
      <c r="Z723" s="9">
        <f>IFERROR(#REF!/tbl_EcommerceSales[[#This Row],[Total_Cost]], 0)</f>
        <v>0</v>
      </c>
      <c r="AA723" t="str">
        <f>TEXT(tbl_EcommerceSales[[#This Row],[Order_Date]],"mmm")</f>
        <v>Mar</v>
      </c>
      <c r="AB723">
        <f>YEAR(tbl_EcommerceSales[[#This Row],[Order_Date]])</f>
        <v>2025</v>
      </c>
      <c r="AC723" t="str">
        <f>IF(tbl_EcommerceSales[[#This Row],[Age]]&lt;18,"Under 18",IF(tbl_EcommerceSales[[#This Row],[Age]]&lt;=25,"18-25",IF(tbl_EcommerceSales[[#This Row],[Age]]&lt;=35,"26-35",IF(tbl_EcommerceSales[[#This Row],[Age]]&lt;=45,"36-45",IF(tbl_EcommerceSales[[#This Row],[Age]]&lt;=55,"46-55","56+")))))</f>
        <v>18-25</v>
      </c>
    </row>
    <row r="724" spans="1:29" x14ac:dyDescent="0.35">
      <c r="A724" t="s">
        <v>1514</v>
      </c>
      <c r="B724" s="7">
        <v>45740</v>
      </c>
      <c r="C724" t="s">
        <v>403</v>
      </c>
      <c r="D724" t="s">
        <v>269</v>
      </c>
      <c r="E724" t="s">
        <v>48</v>
      </c>
      <c r="F724">
        <v>28</v>
      </c>
      <c r="G724" t="s">
        <v>211</v>
      </c>
      <c r="H724" t="s">
        <v>72</v>
      </c>
      <c r="I724" t="s">
        <v>28</v>
      </c>
      <c r="J724" t="s">
        <v>29</v>
      </c>
      <c r="K724" t="s">
        <v>30</v>
      </c>
      <c r="L724" t="s">
        <v>31</v>
      </c>
      <c r="M724">
        <v>1</v>
      </c>
      <c r="N724" s="2">
        <v>5999</v>
      </c>
      <c r="O724" s="3">
        <v>0.05</v>
      </c>
      <c r="P724" s="2">
        <v>3900</v>
      </c>
      <c r="Q724" t="s">
        <v>32</v>
      </c>
      <c r="R724" t="s">
        <v>162</v>
      </c>
      <c r="S724" t="s">
        <v>34</v>
      </c>
      <c r="T724" s="4"/>
      <c r="U724" s="11">
        <f t="shared" si="11"/>
        <v>5999</v>
      </c>
      <c r="V724" s="11">
        <f>tbl_EcommerceSales[[#This Row],[Gross_Sales]]*tbl_EcommerceSales[[#This Row],[Discount]]</f>
        <v>299.95</v>
      </c>
      <c r="W724" s="11">
        <f>tbl_EcommerceSales[[#This Row],[Gross_Sales]]-tbl_EcommerceSales[[#This Row],[Discount_Amount]]</f>
        <v>5699.05</v>
      </c>
      <c r="X724" s="11">
        <f>tbl_EcommerceSales[[#This Row],[Quantity]] * _xlfn.XLOOKUP(tbl_EcommerceSales[[#This Row],[Product_ID]], Product_Master!A:A, Product_Master!F:F)</f>
        <v>3900</v>
      </c>
      <c r="Y724" s="11">
        <f>tbl_EcommerceSales[[#This Row],[Net_Revenue]]-tbl_EcommerceSales[[#This Row],[Total_Cost]]</f>
        <v>1799.0500000000002</v>
      </c>
      <c r="Z724" s="9">
        <f>IFERROR(#REF!/tbl_EcommerceSales[[#This Row],[Total_Cost]], 0)</f>
        <v>0</v>
      </c>
      <c r="AA724" t="str">
        <f>TEXT(tbl_EcommerceSales[[#This Row],[Order_Date]],"mmm")</f>
        <v>Mar</v>
      </c>
      <c r="AB724">
        <f>YEAR(tbl_EcommerceSales[[#This Row],[Order_Date]])</f>
        <v>2025</v>
      </c>
      <c r="AC724" t="str">
        <f>IF(tbl_EcommerceSales[[#This Row],[Age]]&lt;18,"Under 18",IF(tbl_EcommerceSales[[#This Row],[Age]]&lt;=25,"18-25",IF(tbl_EcommerceSales[[#This Row],[Age]]&lt;=35,"26-35",IF(tbl_EcommerceSales[[#This Row],[Age]]&lt;=45,"36-45",IF(tbl_EcommerceSales[[#This Row],[Age]]&lt;=55,"46-55","56+")))))</f>
        <v>26-35</v>
      </c>
    </row>
    <row r="725" spans="1:29" x14ac:dyDescent="0.35">
      <c r="A725" t="s">
        <v>1515</v>
      </c>
      <c r="B725" s="7">
        <v>45740</v>
      </c>
      <c r="C725" t="s">
        <v>1516</v>
      </c>
      <c r="D725" t="s">
        <v>86</v>
      </c>
      <c r="E725" t="s">
        <v>25</v>
      </c>
      <c r="F725">
        <v>20</v>
      </c>
      <c r="G725" t="s">
        <v>107</v>
      </c>
      <c r="H725" t="s">
        <v>39</v>
      </c>
      <c r="I725" t="s">
        <v>257</v>
      </c>
      <c r="J725" t="s">
        <v>258</v>
      </c>
      <c r="K725" t="s">
        <v>55</v>
      </c>
      <c r="L725" t="s">
        <v>56</v>
      </c>
      <c r="M725">
        <v>2</v>
      </c>
      <c r="N725" s="2">
        <v>1999</v>
      </c>
      <c r="O725" s="3">
        <v>0.15</v>
      </c>
      <c r="P725" s="2">
        <v>2100</v>
      </c>
      <c r="Q725" t="s">
        <v>44</v>
      </c>
      <c r="R725" t="s">
        <v>33</v>
      </c>
      <c r="S725" t="s">
        <v>34</v>
      </c>
      <c r="T725" s="4">
        <v>4</v>
      </c>
      <c r="U725" s="11">
        <f t="shared" si="11"/>
        <v>3998</v>
      </c>
      <c r="V725" s="11">
        <f>tbl_EcommerceSales[[#This Row],[Gross_Sales]]*tbl_EcommerceSales[[#This Row],[Discount]]</f>
        <v>599.69999999999993</v>
      </c>
      <c r="W725" s="11">
        <f>tbl_EcommerceSales[[#This Row],[Gross_Sales]]-tbl_EcommerceSales[[#This Row],[Discount_Amount]]</f>
        <v>3398.3</v>
      </c>
      <c r="X725" s="11">
        <f>tbl_EcommerceSales[[#This Row],[Quantity]] * _xlfn.XLOOKUP(tbl_EcommerceSales[[#This Row],[Product_ID]], Product_Master!A:A, Product_Master!F:F)</f>
        <v>2100</v>
      </c>
      <c r="Y725" s="11">
        <f>tbl_EcommerceSales[[#This Row],[Net_Revenue]]-tbl_EcommerceSales[[#This Row],[Total_Cost]]</f>
        <v>1298.3000000000002</v>
      </c>
      <c r="Z725" s="9">
        <f>IFERROR(#REF!/tbl_EcommerceSales[[#This Row],[Total_Cost]], 0)</f>
        <v>0</v>
      </c>
      <c r="AA725" t="str">
        <f>TEXT(tbl_EcommerceSales[[#This Row],[Order_Date]],"mmm")</f>
        <v>Mar</v>
      </c>
      <c r="AB725">
        <f>YEAR(tbl_EcommerceSales[[#This Row],[Order_Date]])</f>
        <v>2025</v>
      </c>
      <c r="AC725" t="str">
        <f>IF(tbl_EcommerceSales[[#This Row],[Age]]&lt;18,"Under 18",IF(tbl_EcommerceSales[[#This Row],[Age]]&lt;=25,"18-25",IF(tbl_EcommerceSales[[#This Row],[Age]]&lt;=35,"26-35",IF(tbl_EcommerceSales[[#This Row],[Age]]&lt;=45,"36-45",IF(tbl_EcommerceSales[[#This Row],[Age]]&lt;=55,"46-55","56+")))))</f>
        <v>18-25</v>
      </c>
    </row>
    <row r="726" spans="1:29" x14ac:dyDescent="0.35">
      <c r="A726" t="s">
        <v>1517</v>
      </c>
      <c r="B726" s="7">
        <v>45740</v>
      </c>
      <c r="C726" t="s">
        <v>591</v>
      </c>
      <c r="D726" t="s">
        <v>151</v>
      </c>
      <c r="E726" t="s">
        <v>48</v>
      </c>
      <c r="F726">
        <v>38</v>
      </c>
      <c r="G726" t="s">
        <v>211</v>
      </c>
      <c r="H726" t="s">
        <v>72</v>
      </c>
      <c r="I726" t="s">
        <v>200</v>
      </c>
      <c r="J726" t="s">
        <v>201</v>
      </c>
      <c r="K726" t="s">
        <v>91</v>
      </c>
      <c r="L726" t="s">
        <v>202</v>
      </c>
      <c r="M726">
        <v>3</v>
      </c>
      <c r="N726" s="2">
        <v>899</v>
      </c>
      <c r="O726" s="3">
        <v>0.2</v>
      </c>
      <c r="P726" s="2">
        <v>1260</v>
      </c>
      <c r="Q726" t="s">
        <v>32</v>
      </c>
      <c r="R726" t="s">
        <v>33</v>
      </c>
      <c r="S726" t="s">
        <v>57</v>
      </c>
      <c r="T726" s="4">
        <v>5</v>
      </c>
      <c r="U726" s="11">
        <f t="shared" si="11"/>
        <v>2697</v>
      </c>
      <c r="V726" s="11">
        <f>tbl_EcommerceSales[[#This Row],[Gross_Sales]]*tbl_EcommerceSales[[#This Row],[Discount]]</f>
        <v>539.4</v>
      </c>
      <c r="W726" s="11">
        <f>tbl_EcommerceSales[[#This Row],[Gross_Sales]]-tbl_EcommerceSales[[#This Row],[Discount_Amount]]</f>
        <v>2157.6</v>
      </c>
      <c r="X726" s="11">
        <f>tbl_EcommerceSales[[#This Row],[Quantity]] * _xlfn.XLOOKUP(tbl_EcommerceSales[[#This Row],[Product_ID]], Product_Master!A:A, Product_Master!F:F)</f>
        <v>1260</v>
      </c>
      <c r="Y726" s="11">
        <f>tbl_EcommerceSales[[#This Row],[Net_Revenue]]-tbl_EcommerceSales[[#This Row],[Total_Cost]]</f>
        <v>897.59999999999991</v>
      </c>
      <c r="Z726" s="9">
        <f>IFERROR(#REF!/tbl_EcommerceSales[[#This Row],[Total_Cost]], 0)</f>
        <v>0</v>
      </c>
      <c r="AA726" t="str">
        <f>TEXT(tbl_EcommerceSales[[#This Row],[Order_Date]],"mmm")</f>
        <v>Mar</v>
      </c>
      <c r="AB726">
        <f>YEAR(tbl_EcommerceSales[[#This Row],[Order_Date]])</f>
        <v>2025</v>
      </c>
      <c r="AC726" t="str">
        <f>IF(tbl_EcommerceSales[[#This Row],[Age]]&lt;18,"Under 18",IF(tbl_EcommerceSales[[#This Row],[Age]]&lt;=25,"18-25",IF(tbl_EcommerceSales[[#This Row],[Age]]&lt;=35,"26-35",IF(tbl_EcommerceSales[[#This Row],[Age]]&lt;=45,"36-45",IF(tbl_EcommerceSales[[#This Row],[Age]]&lt;=55,"46-55","56+")))))</f>
        <v>36-45</v>
      </c>
    </row>
    <row r="727" spans="1:29" x14ac:dyDescent="0.35">
      <c r="A727" t="s">
        <v>1518</v>
      </c>
      <c r="B727" s="7">
        <v>45740</v>
      </c>
      <c r="C727" t="s">
        <v>395</v>
      </c>
      <c r="D727" t="s">
        <v>66</v>
      </c>
      <c r="E727" t="s">
        <v>48</v>
      </c>
      <c r="F727">
        <v>32</v>
      </c>
      <c r="G727" t="s">
        <v>152</v>
      </c>
      <c r="H727" t="s">
        <v>72</v>
      </c>
      <c r="I727" t="s">
        <v>80</v>
      </c>
      <c r="J727" t="s">
        <v>81</v>
      </c>
      <c r="K727" t="s">
        <v>82</v>
      </c>
      <c r="L727" t="s">
        <v>83</v>
      </c>
      <c r="M727">
        <v>1</v>
      </c>
      <c r="N727" s="2">
        <v>2499</v>
      </c>
      <c r="O727" s="3">
        <v>0.05</v>
      </c>
      <c r="P727" s="2">
        <v>1550</v>
      </c>
      <c r="Q727" t="s">
        <v>76</v>
      </c>
      <c r="R727" t="s">
        <v>33</v>
      </c>
      <c r="S727" t="s">
        <v>57</v>
      </c>
      <c r="T727" s="4">
        <v>4</v>
      </c>
      <c r="U727" s="11">
        <f t="shared" si="11"/>
        <v>2499</v>
      </c>
      <c r="V727" s="11">
        <f>tbl_EcommerceSales[[#This Row],[Gross_Sales]]*tbl_EcommerceSales[[#This Row],[Discount]]</f>
        <v>124.95</v>
      </c>
      <c r="W727" s="11">
        <f>tbl_EcommerceSales[[#This Row],[Gross_Sales]]-tbl_EcommerceSales[[#This Row],[Discount_Amount]]</f>
        <v>2374.0500000000002</v>
      </c>
      <c r="X727" s="11">
        <f>tbl_EcommerceSales[[#This Row],[Quantity]] * _xlfn.XLOOKUP(tbl_EcommerceSales[[#This Row],[Product_ID]], Product_Master!A:A, Product_Master!F:F)</f>
        <v>1550</v>
      </c>
      <c r="Y727" s="11">
        <f>tbl_EcommerceSales[[#This Row],[Net_Revenue]]-tbl_EcommerceSales[[#This Row],[Total_Cost]]</f>
        <v>824.05000000000018</v>
      </c>
      <c r="Z727" s="9">
        <f>IFERROR(#REF!/tbl_EcommerceSales[[#This Row],[Total_Cost]], 0)</f>
        <v>0</v>
      </c>
      <c r="AA727" t="str">
        <f>TEXT(tbl_EcommerceSales[[#This Row],[Order_Date]],"mmm")</f>
        <v>Mar</v>
      </c>
      <c r="AB727">
        <f>YEAR(tbl_EcommerceSales[[#This Row],[Order_Date]])</f>
        <v>2025</v>
      </c>
      <c r="AC727" t="str">
        <f>IF(tbl_EcommerceSales[[#This Row],[Age]]&lt;18,"Under 18",IF(tbl_EcommerceSales[[#This Row],[Age]]&lt;=25,"18-25",IF(tbl_EcommerceSales[[#This Row],[Age]]&lt;=35,"26-35",IF(tbl_EcommerceSales[[#This Row],[Age]]&lt;=45,"36-45",IF(tbl_EcommerceSales[[#This Row],[Age]]&lt;=55,"46-55","56+")))))</f>
        <v>26-35</v>
      </c>
    </row>
    <row r="728" spans="1:29" x14ac:dyDescent="0.35">
      <c r="A728" t="s">
        <v>1519</v>
      </c>
      <c r="B728" s="7">
        <v>45740</v>
      </c>
      <c r="C728" t="s">
        <v>1520</v>
      </c>
      <c r="D728" t="s">
        <v>130</v>
      </c>
      <c r="E728" t="s">
        <v>48</v>
      </c>
      <c r="F728">
        <v>19</v>
      </c>
      <c r="G728" t="s">
        <v>186</v>
      </c>
      <c r="H728" t="s">
        <v>72</v>
      </c>
      <c r="I728" t="s">
        <v>131</v>
      </c>
      <c r="J728" t="s">
        <v>132</v>
      </c>
      <c r="K728" t="s">
        <v>91</v>
      </c>
      <c r="L728" t="s">
        <v>133</v>
      </c>
      <c r="M728">
        <v>3</v>
      </c>
      <c r="N728" s="2">
        <v>1299</v>
      </c>
      <c r="O728" s="3">
        <v>0.1</v>
      </c>
      <c r="P728" s="2">
        <v>1830</v>
      </c>
      <c r="Q728" t="s">
        <v>44</v>
      </c>
      <c r="R728" t="s">
        <v>162</v>
      </c>
      <c r="S728" t="s">
        <v>57</v>
      </c>
      <c r="T728" s="4"/>
      <c r="U728" s="11">
        <f t="shared" si="11"/>
        <v>3897</v>
      </c>
      <c r="V728" s="11">
        <f>tbl_EcommerceSales[[#This Row],[Gross_Sales]]*tbl_EcommerceSales[[#This Row],[Discount]]</f>
        <v>389.70000000000005</v>
      </c>
      <c r="W728" s="11">
        <f>tbl_EcommerceSales[[#This Row],[Gross_Sales]]-tbl_EcommerceSales[[#This Row],[Discount_Amount]]</f>
        <v>3507.3</v>
      </c>
      <c r="X728" s="11">
        <f>tbl_EcommerceSales[[#This Row],[Quantity]] * _xlfn.XLOOKUP(tbl_EcommerceSales[[#This Row],[Product_ID]], Product_Master!A:A, Product_Master!F:F)</f>
        <v>1830</v>
      </c>
      <c r="Y728" s="11">
        <f>tbl_EcommerceSales[[#This Row],[Net_Revenue]]-tbl_EcommerceSales[[#This Row],[Total_Cost]]</f>
        <v>1677.3000000000002</v>
      </c>
      <c r="Z728" s="9">
        <f>IFERROR(#REF!/tbl_EcommerceSales[[#This Row],[Total_Cost]], 0)</f>
        <v>0</v>
      </c>
      <c r="AA728" t="str">
        <f>TEXT(tbl_EcommerceSales[[#This Row],[Order_Date]],"mmm")</f>
        <v>Mar</v>
      </c>
      <c r="AB728">
        <f>YEAR(tbl_EcommerceSales[[#This Row],[Order_Date]])</f>
        <v>2025</v>
      </c>
      <c r="AC728" t="str">
        <f>IF(tbl_EcommerceSales[[#This Row],[Age]]&lt;18,"Under 18",IF(tbl_EcommerceSales[[#This Row],[Age]]&lt;=25,"18-25",IF(tbl_EcommerceSales[[#This Row],[Age]]&lt;=35,"26-35",IF(tbl_EcommerceSales[[#This Row],[Age]]&lt;=45,"36-45",IF(tbl_EcommerceSales[[#This Row],[Age]]&lt;=55,"46-55","56+")))))</f>
        <v>18-25</v>
      </c>
    </row>
    <row r="729" spans="1:29" x14ac:dyDescent="0.35">
      <c r="A729" t="s">
        <v>1521</v>
      </c>
      <c r="B729" s="7">
        <v>45740</v>
      </c>
      <c r="C729" t="s">
        <v>327</v>
      </c>
      <c r="D729" t="s">
        <v>251</v>
      </c>
      <c r="E729" t="s">
        <v>25</v>
      </c>
      <c r="F729">
        <v>24</v>
      </c>
      <c r="G729" t="s">
        <v>174</v>
      </c>
      <c r="H729" t="s">
        <v>39</v>
      </c>
      <c r="I729" t="s">
        <v>160</v>
      </c>
      <c r="J729" t="s">
        <v>161</v>
      </c>
      <c r="K729" t="s">
        <v>91</v>
      </c>
      <c r="L729" t="s">
        <v>133</v>
      </c>
      <c r="M729">
        <v>1</v>
      </c>
      <c r="N729" s="2">
        <v>1099</v>
      </c>
      <c r="O729" s="3">
        <v>0.1</v>
      </c>
      <c r="P729" s="2">
        <v>520</v>
      </c>
      <c r="Q729" t="s">
        <v>32</v>
      </c>
      <c r="R729" t="s">
        <v>33</v>
      </c>
      <c r="S729" t="s">
        <v>34</v>
      </c>
      <c r="T729" s="4">
        <v>5</v>
      </c>
      <c r="U729" s="11">
        <f t="shared" si="11"/>
        <v>1099</v>
      </c>
      <c r="V729" s="11">
        <f>tbl_EcommerceSales[[#This Row],[Gross_Sales]]*tbl_EcommerceSales[[#This Row],[Discount]]</f>
        <v>109.9</v>
      </c>
      <c r="W729" s="11">
        <f>tbl_EcommerceSales[[#This Row],[Gross_Sales]]-tbl_EcommerceSales[[#This Row],[Discount_Amount]]</f>
        <v>989.1</v>
      </c>
      <c r="X729" s="11">
        <f>tbl_EcommerceSales[[#This Row],[Quantity]] * _xlfn.XLOOKUP(tbl_EcommerceSales[[#This Row],[Product_ID]], Product_Master!A:A, Product_Master!F:F)</f>
        <v>520</v>
      </c>
      <c r="Y729" s="11">
        <f>tbl_EcommerceSales[[#This Row],[Net_Revenue]]-tbl_EcommerceSales[[#This Row],[Total_Cost]]</f>
        <v>469.1</v>
      </c>
      <c r="Z729" s="9">
        <f>IFERROR(#REF!/tbl_EcommerceSales[[#This Row],[Total_Cost]], 0)</f>
        <v>0</v>
      </c>
      <c r="AA729" t="str">
        <f>TEXT(tbl_EcommerceSales[[#This Row],[Order_Date]],"mmm")</f>
        <v>Mar</v>
      </c>
      <c r="AB729">
        <f>YEAR(tbl_EcommerceSales[[#This Row],[Order_Date]])</f>
        <v>2025</v>
      </c>
      <c r="AC729" t="str">
        <f>IF(tbl_EcommerceSales[[#This Row],[Age]]&lt;18,"Under 18",IF(tbl_EcommerceSales[[#This Row],[Age]]&lt;=25,"18-25",IF(tbl_EcommerceSales[[#This Row],[Age]]&lt;=35,"26-35",IF(tbl_EcommerceSales[[#This Row],[Age]]&lt;=45,"36-45",IF(tbl_EcommerceSales[[#This Row],[Age]]&lt;=55,"46-55","56+")))))</f>
        <v>18-25</v>
      </c>
    </row>
    <row r="730" spans="1:29" x14ac:dyDescent="0.35">
      <c r="A730" t="s">
        <v>1522</v>
      </c>
      <c r="B730" s="7">
        <v>45740</v>
      </c>
      <c r="C730" t="s">
        <v>1523</v>
      </c>
      <c r="D730" t="s">
        <v>251</v>
      </c>
      <c r="E730" t="s">
        <v>48</v>
      </c>
      <c r="F730">
        <v>40</v>
      </c>
      <c r="G730" t="s">
        <v>107</v>
      </c>
      <c r="H730" t="s">
        <v>39</v>
      </c>
      <c r="I730" t="s">
        <v>236</v>
      </c>
      <c r="J730" t="s">
        <v>237</v>
      </c>
      <c r="K730" t="s">
        <v>82</v>
      </c>
      <c r="L730" t="s">
        <v>238</v>
      </c>
      <c r="M730">
        <v>5</v>
      </c>
      <c r="N730" s="2">
        <v>899</v>
      </c>
      <c r="O730" s="3">
        <v>0.05</v>
      </c>
      <c r="P730" s="2">
        <v>2400</v>
      </c>
      <c r="Q730" t="s">
        <v>32</v>
      </c>
      <c r="R730" t="s">
        <v>162</v>
      </c>
      <c r="S730" t="s">
        <v>34</v>
      </c>
      <c r="T730" s="4"/>
      <c r="U730" s="11">
        <f t="shared" si="11"/>
        <v>4495</v>
      </c>
      <c r="V730" s="11">
        <f>tbl_EcommerceSales[[#This Row],[Gross_Sales]]*tbl_EcommerceSales[[#This Row],[Discount]]</f>
        <v>224.75</v>
      </c>
      <c r="W730" s="11">
        <f>tbl_EcommerceSales[[#This Row],[Gross_Sales]]-tbl_EcommerceSales[[#This Row],[Discount_Amount]]</f>
        <v>4270.25</v>
      </c>
      <c r="X730" s="11">
        <f>tbl_EcommerceSales[[#This Row],[Quantity]] * _xlfn.XLOOKUP(tbl_EcommerceSales[[#This Row],[Product_ID]], Product_Master!A:A, Product_Master!F:F)</f>
        <v>2400</v>
      </c>
      <c r="Y730" s="11">
        <f>tbl_EcommerceSales[[#This Row],[Net_Revenue]]-tbl_EcommerceSales[[#This Row],[Total_Cost]]</f>
        <v>1870.25</v>
      </c>
      <c r="Z730" s="9">
        <f>IFERROR(#REF!/tbl_EcommerceSales[[#This Row],[Total_Cost]], 0)</f>
        <v>0</v>
      </c>
      <c r="AA730" t="str">
        <f>TEXT(tbl_EcommerceSales[[#This Row],[Order_Date]],"mmm")</f>
        <v>Mar</v>
      </c>
      <c r="AB730">
        <f>YEAR(tbl_EcommerceSales[[#This Row],[Order_Date]])</f>
        <v>2025</v>
      </c>
      <c r="AC730" t="str">
        <f>IF(tbl_EcommerceSales[[#This Row],[Age]]&lt;18,"Under 18",IF(tbl_EcommerceSales[[#This Row],[Age]]&lt;=25,"18-25",IF(tbl_EcommerceSales[[#This Row],[Age]]&lt;=35,"26-35",IF(tbl_EcommerceSales[[#This Row],[Age]]&lt;=45,"36-45",IF(tbl_EcommerceSales[[#This Row],[Age]]&lt;=55,"46-55","56+")))))</f>
        <v>36-45</v>
      </c>
    </row>
    <row r="731" spans="1:29" x14ac:dyDescent="0.35">
      <c r="A731" t="s">
        <v>1524</v>
      </c>
      <c r="B731" s="7">
        <v>45740</v>
      </c>
      <c r="C731" t="s">
        <v>721</v>
      </c>
      <c r="D731" t="s">
        <v>37</v>
      </c>
      <c r="E731" t="s">
        <v>25</v>
      </c>
      <c r="F731">
        <v>25</v>
      </c>
      <c r="G731" t="s">
        <v>107</v>
      </c>
      <c r="H731" t="s">
        <v>39</v>
      </c>
      <c r="I731" t="s">
        <v>206</v>
      </c>
      <c r="J731" t="s">
        <v>207</v>
      </c>
      <c r="K731" t="s">
        <v>177</v>
      </c>
      <c r="L731" t="s">
        <v>208</v>
      </c>
      <c r="M731">
        <v>1</v>
      </c>
      <c r="N731" s="2">
        <v>2199</v>
      </c>
      <c r="O731" s="3">
        <v>0.05</v>
      </c>
      <c r="P731" s="2">
        <v>1250</v>
      </c>
      <c r="Q731" t="s">
        <v>123</v>
      </c>
      <c r="R731" t="s">
        <v>33</v>
      </c>
      <c r="S731" t="s">
        <v>57</v>
      </c>
      <c r="T731" s="4">
        <v>5</v>
      </c>
      <c r="U731" s="11">
        <f t="shared" si="11"/>
        <v>2199</v>
      </c>
      <c r="V731" s="11">
        <f>tbl_EcommerceSales[[#This Row],[Gross_Sales]]*tbl_EcommerceSales[[#This Row],[Discount]]</f>
        <v>109.95</v>
      </c>
      <c r="W731" s="11">
        <f>tbl_EcommerceSales[[#This Row],[Gross_Sales]]-tbl_EcommerceSales[[#This Row],[Discount_Amount]]</f>
        <v>2089.0500000000002</v>
      </c>
      <c r="X731" s="11">
        <f>tbl_EcommerceSales[[#This Row],[Quantity]] * _xlfn.XLOOKUP(tbl_EcommerceSales[[#This Row],[Product_ID]], Product_Master!A:A, Product_Master!F:F)</f>
        <v>1250</v>
      </c>
      <c r="Y731" s="11">
        <f>tbl_EcommerceSales[[#This Row],[Net_Revenue]]-tbl_EcommerceSales[[#This Row],[Total_Cost]]</f>
        <v>839.05000000000018</v>
      </c>
      <c r="Z731" s="9">
        <f>IFERROR(#REF!/tbl_EcommerceSales[[#This Row],[Total_Cost]], 0)</f>
        <v>0</v>
      </c>
      <c r="AA731" t="str">
        <f>TEXT(tbl_EcommerceSales[[#This Row],[Order_Date]],"mmm")</f>
        <v>Mar</v>
      </c>
      <c r="AB731">
        <f>YEAR(tbl_EcommerceSales[[#This Row],[Order_Date]])</f>
        <v>2025</v>
      </c>
      <c r="AC731" t="str">
        <f>IF(tbl_EcommerceSales[[#This Row],[Age]]&lt;18,"Under 18",IF(tbl_EcommerceSales[[#This Row],[Age]]&lt;=25,"18-25",IF(tbl_EcommerceSales[[#This Row],[Age]]&lt;=35,"26-35",IF(tbl_EcommerceSales[[#This Row],[Age]]&lt;=45,"36-45",IF(tbl_EcommerceSales[[#This Row],[Age]]&lt;=55,"46-55","56+")))))</f>
        <v>18-25</v>
      </c>
    </row>
    <row r="732" spans="1:29" x14ac:dyDescent="0.35">
      <c r="A732" t="s">
        <v>1525</v>
      </c>
      <c r="B732" s="7">
        <v>45741</v>
      </c>
      <c r="C732" t="s">
        <v>1526</v>
      </c>
      <c r="D732" t="s">
        <v>148</v>
      </c>
      <c r="E732" t="s">
        <v>48</v>
      </c>
      <c r="F732">
        <v>56</v>
      </c>
      <c r="G732" t="s">
        <v>136</v>
      </c>
      <c r="H732" t="s">
        <v>88</v>
      </c>
      <c r="I732" t="s">
        <v>206</v>
      </c>
      <c r="J732" t="s">
        <v>207</v>
      </c>
      <c r="K732" t="s">
        <v>177</v>
      </c>
      <c r="L732" t="s">
        <v>208</v>
      </c>
      <c r="M732">
        <v>1</v>
      </c>
      <c r="N732" s="2">
        <v>2199</v>
      </c>
      <c r="O732" s="3">
        <v>0.1</v>
      </c>
      <c r="P732" s="2">
        <v>1250</v>
      </c>
      <c r="Q732" t="s">
        <v>123</v>
      </c>
      <c r="R732" t="s">
        <v>33</v>
      </c>
      <c r="S732" t="s">
        <v>57</v>
      </c>
      <c r="T732" s="4">
        <v>4</v>
      </c>
      <c r="U732" s="11">
        <f t="shared" si="11"/>
        <v>2199</v>
      </c>
      <c r="V732" s="11">
        <f>tbl_EcommerceSales[[#This Row],[Gross_Sales]]*tbl_EcommerceSales[[#This Row],[Discount]]</f>
        <v>219.9</v>
      </c>
      <c r="W732" s="11">
        <f>tbl_EcommerceSales[[#This Row],[Gross_Sales]]-tbl_EcommerceSales[[#This Row],[Discount_Amount]]</f>
        <v>1979.1</v>
      </c>
      <c r="X732" s="11">
        <f>tbl_EcommerceSales[[#This Row],[Quantity]] * _xlfn.XLOOKUP(tbl_EcommerceSales[[#This Row],[Product_ID]], Product_Master!A:A, Product_Master!F:F)</f>
        <v>1250</v>
      </c>
      <c r="Y732" s="11">
        <f>tbl_EcommerceSales[[#This Row],[Net_Revenue]]-tbl_EcommerceSales[[#This Row],[Total_Cost]]</f>
        <v>729.09999999999991</v>
      </c>
      <c r="Z732" s="9">
        <f>IFERROR(#REF!/tbl_EcommerceSales[[#This Row],[Total_Cost]], 0)</f>
        <v>0</v>
      </c>
      <c r="AA732" t="str">
        <f>TEXT(tbl_EcommerceSales[[#This Row],[Order_Date]],"mmm")</f>
        <v>Mar</v>
      </c>
      <c r="AB732">
        <f>YEAR(tbl_EcommerceSales[[#This Row],[Order_Date]])</f>
        <v>2025</v>
      </c>
      <c r="AC732" t="str">
        <f>IF(tbl_EcommerceSales[[#This Row],[Age]]&lt;18,"Under 18",IF(tbl_EcommerceSales[[#This Row],[Age]]&lt;=25,"18-25",IF(tbl_EcommerceSales[[#This Row],[Age]]&lt;=35,"26-35",IF(tbl_EcommerceSales[[#This Row],[Age]]&lt;=45,"36-45",IF(tbl_EcommerceSales[[#This Row],[Age]]&lt;=55,"46-55","56+")))))</f>
        <v>56+</v>
      </c>
    </row>
    <row r="733" spans="1:29" x14ac:dyDescent="0.35">
      <c r="A733" t="s">
        <v>1527</v>
      </c>
      <c r="B733" s="7">
        <v>45741</v>
      </c>
      <c r="C733" t="s">
        <v>1528</v>
      </c>
      <c r="D733" t="s">
        <v>51</v>
      </c>
      <c r="E733" t="s">
        <v>25</v>
      </c>
      <c r="F733">
        <v>29</v>
      </c>
      <c r="G733" t="s">
        <v>103</v>
      </c>
      <c r="H733" t="s">
        <v>27</v>
      </c>
      <c r="I733" t="s">
        <v>111</v>
      </c>
      <c r="J733" t="s">
        <v>112</v>
      </c>
      <c r="K733" t="s">
        <v>55</v>
      </c>
      <c r="L733" t="s">
        <v>113</v>
      </c>
      <c r="M733">
        <v>1</v>
      </c>
      <c r="N733" s="2">
        <v>1799</v>
      </c>
      <c r="O733" s="3">
        <v>0.15</v>
      </c>
      <c r="P733" s="2">
        <v>950</v>
      </c>
      <c r="Q733" t="s">
        <v>32</v>
      </c>
      <c r="R733" t="s">
        <v>33</v>
      </c>
      <c r="S733" t="s">
        <v>57</v>
      </c>
      <c r="T733" s="4">
        <v>4</v>
      </c>
      <c r="U733" s="11">
        <f t="shared" si="11"/>
        <v>1799</v>
      </c>
      <c r="V733" s="11">
        <f>tbl_EcommerceSales[[#This Row],[Gross_Sales]]*tbl_EcommerceSales[[#This Row],[Discount]]</f>
        <v>269.84999999999997</v>
      </c>
      <c r="W733" s="11">
        <f>tbl_EcommerceSales[[#This Row],[Gross_Sales]]-tbl_EcommerceSales[[#This Row],[Discount_Amount]]</f>
        <v>1529.15</v>
      </c>
      <c r="X733" s="11">
        <f>tbl_EcommerceSales[[#This Row],[Quantity]] * _xlfn.XLOOKUP(tbl_EcommerceSales[[#This Row],[Product_ID]], Product_Master!A:A, Product_Master!F:F)</f>
        <v>950</v>
      </c>
      <c r="Y733" s="11">
        <f>tbl_EcommerceSales[[#This Row],[Net_Revenue]]-tbl_EcommerceSales[[#This Row],[Total_Cost]]</f>
        <v>579.15000000000009</v>
      </c>
      <c r="Z733" s="9">
        <f>IFERROR(#REF!/tbl_EcommerceSales[[#This Row],[Total_Cost]], 0)</f>
        <v>0</v>
      </c>
      <c r="AA733" t="str">
        <f>TEXT(tbl_EcommerceSales[[#This Row],[Order_Date]],"mmm")</f>
        <v>Mar</v>
      </c>
      <c r="AB733">
        <f>YEAR(tbl_EcommerceSales[[#This Row],[Order_Date]])</f>
        <v>2025</v>
      </c>
      <c r="AC733" t="str">
        <f>IF(tbl_EcommerceSales[[#This Row],[Age]]&lt;18,"Under 18",IF(tbl_EcommerceSales[[#This Row],[Age]]&lt;=25,"18-25",IF(tbl_EcommerceSales[[#This Row],[Age]]&lt;=35,"26-35",IF(tbl_EcommerceSales[[#This Row],[Age]]&lt;=45,"36-45",IF(tbl_EcommerceSales[[#This Row],[Age]]&lt;=55,"46-55","56+")))))</f>
        <v>26-35</v>
      </c>
    </row>
    <row r="734" spans="1:29" x14ac:dyDescent="0.35">
      <c r="A734" t="s">
        <v>1529</v>
      </c>
      <c r="B734" s="7">
        <v>45741</v>
      </c>
      <c r="C734" t="s">
        <v>1530</v>
      </c>
      <c r="D734" t="s">
        <v>312</v>
      </c>
      <c r="E734" t="s">
        <v>25</v>
      </c>
      <c r="F734">
        <v>44</v>
      </c>
      <c r="G734" t="s">
        <v>26</v>
      </c>
      <c r="H734" t="s">
        <v>27</v>
      </c>
      <c r="I734" t="s">
        <v>80</v>
      </c>
      <c r="J734" t="s">
        <v>81</v>
      </c>
      <c r="K734" t="s">
        <v>82</v>
      </c>
      <c r="L734" t="s">
        <v>83</v>
      </c>
      <c r="M734">
        <v>3</v>
      </c>
      <c r="N734" s="2">
        <v>2499</v>
      </c>
      <c r="O734" s="3">
        <v>0.15</v>
      </c>
      <c r="P734" s="2">
        <v>4650</v>
      </c>
      <c r="Q734" t="s">
        <v>123</v>
      </c>
      <c r="R734" t="s">
        <v>33</v>
      </c>
      <c r="S734" t="s">
        <v>57</v>
      </c>
      <c r="T734" s="4">
        <v>5</v>
      </c>
      <c r="U734" s="11">
        <f t="shared" si="11"/>
        <v>7497</v>
      </c>
      <c r="V734" s="11">
        <f>tbl_EcommerceSales[[#This Row],[Gross_Sales]]*tbl_EcommerceSales[[#This Row],[Discount]]</f>
        <v>1124.55</v>
      </c>
      <c r="W734" s="11">
        <f>tbl_EcommerceSales[[#This Row],[Gross_Sales]]-tbl_EcommerceSales[[#This Row],[Discount_Amount]]</f>
        <v>6372.45</v>
      </c>
      <c r="X734" s="11">
        <f>tbl_EcommerceSales[[#This Row],[Quantity]] * _xlfn.XLOOKUP(tbl_EcommerceSales[[#This Row],[Product_ID]], Product_Master!A:A, Product_Master!F:F)</f>
        <v>4650</v>
      </c>
      <c r="Y734" s="11">
        <f>tbl_EcommerceSales[[#This Row],[Net_Revenue]]-tbl_EcommerceSales[[#This Row],[Total_Cost]]</f>
        <v>1722.4499999999998</v>
      </c>
      <c r="Z734" s="9">
        <f>IFERROR(#REF!/tbl_EcommerceSales[[#This Row],[Total_Cost]], 0)</f>
        <v>0</v>
      </c>
      <c r="AA734" t="str">
        <f>TEXT(tbl_EcommerceSales[[#This Row],[Order_Date]],"mmm")</f>
        <v>Mar</v>
      </c>
      <c r="AB734">
        <f>YEAR(tbl_EcommerceSales[[#This Row],[Order_Date]])</f>
        <v>2025</v>
      </c>
      <c r="AC734" t="str">
        <f>IF(tbl_EcommerceSales[[#This Row],[Age]]&lt;18,"Under 18",IF(tbl_EcommerceSales[[#This Row],[Age]]&lt;=25,"18-25",IF(tbl_EcommerceSales[[#This Row],[Age]]&lt;=35,"26-35",IF(tbl_EcommerceSales[[#This Row],[Age]]&lt;=45,"36-45",IF(tbl_EcommerceSales[[#This Row],[Age]]&lt;=55,"46-55","56+")))))</f>
        <v>36-45</v>
      </c>
    </row>
    <row r="735" spans="1:29" x14ac:dyDescent="0.35">
      <c r="A735" t="s">
        <v>1531</v>
      </c>
      <c r="B735" s="7">
        <v>45741</v>
      </c>
      <c r="C735" t="s">
        <v>1532</v>
      </c>
      <c r="D735" t="s">
        <v>170</v>
      </c>
      <c r="E735" t="s">
        <v>25</v>
      </c>
      <c r="F735">
        <v>24</v>
      </c>
      <c r="G735" t="s">
        <v>289</v>
      </c>
      <c r="H735" t="s">
        <v>88</v>
      </c>
      <c r="I735" t="s">
        <v>257</v>
      </c>
      <c r="J735" t="s">
        <v>258</v>
      </c>
      <c r="K735" t="s">
        <v>55</v>
      </c>
      <c r="L735" t="s">
        <v>56</v>
      </c>
      <c r="M735">
        <v>1</v>
      </c>
      <c r="N735" s="2">
        <v>1999</v>
      </c>
      <c r="O735" s="3">
        <v>0.15</v>
      </c>
      <c r="P735" s="2">
        <v>1050</v>
      </c>
      <c r="Q735" t="s">
        <v>123</v>
      </c>
      <c r="R735" t="s">
        <v>33</v>
      </c>
      <c r="S735" t="s">
        <v>57</v>
      </c>
      <c r="T735" s="4">
        <v>4</v>
      </c>
      <c r="U735" s="11">
        <f t="shared" si="11"/>
        <v>1999</v>
      </c>
      <c r="V735" s="11">
        <f>tbl_EcommerceSales[[#This Row],[Gross_Sales]]*tbl_EcommerceSales[[#This Row],[Discount]]</f>
        <v>299.84999999999997</v>
      </c>
      <c r="W735" s="11">
        <f>tbl_EcommerceSales[[#This Row],[Gross_Sales]]-tbl_EcommerceSales[[#This Row],[Discount_Amount]]</f>
        <v>1699.15</v>
      </c>
      <c r="X735" s="11">
        <f>tbl_EcommerceSales[[#This Row],[Quantity]] * _xlfn.XLOOKUP(tbl_EcommerceSales[[#This Row],[Product_ID]], Product_Master!A:A, Product_Master!F:F)</f>
        <v>1050</v>
      </c>
      <c r="Y735" s="11">
        <f>tbl_EcommerceSales[[#This Row],[Net_Revenue]]-tbl_EcommerceSales[[#This Row],[Total_Cost]]</f>
        <v>649.15000000000009</v>
      </c>
      <c r="Z735" s="9">
        <f>IFERROR(#REF!/tbl_EcommerceSales[[#This Row],[Total_Cost]], 0)</f>
        <v>0</v>
      </c>
      <c r="AA735" t="str">
        <f>TEXT(tbl_EcommerceSales[[#This Row],[Order_Date]],"mmm")</f>
        <v>Mar</v>
      </c>
      <c r="AB735">
        <f>YEAR(tbl_EcommerceSales[[#This Row],[Order_Date]])</f>
        <v>2025</v>
      </c>
      <c r="AC735" t="str">
        <f>IF(tbl_EcommerceSales[[#This Row],[Age]]&lt;18,"Under 18",IF(tbl_EcommerceSales[[#This Row],[Age]]&lt;=25,"18-25",IF(tbl_EcommerceSales[[#This Row],[Age]]&lt;=35,"26-35",IF(tbl_EcommerceSales[[#This Row],[Age]]&lt;=45,"36-45",IF(tbl_EcommerceSales[[#This Row],[Age]]&lt;=55,"46-55","56+")))))</f>
        <v>18-25</v>
      </c>
    </row>
    <row r="736" spans="1:29" x14ac:dyDescent="0.35">
      <c r="A736" t="s">
        <v>1533</v>
      </c>
      <c r="B736" s="7">
        <v>45741</v>
      </c>
      <c r="C736" t="s">
        <v>530</v>
      </c>
      <c r="D736" t="s">
        <v>305</v>
      </c>
      <c r="E736" t="s">
        <v>25</v>
      </c>
      <c r="F736">
        <v>45</v>
      </c>
      <c r="G736" t="s">
        <v>142</v>
      </c>
      <c r="H736" t="s">
        <v>88</v>
      </c>
      <c r="I736" t="s">
        <v>111</v>
      </c>
      <c r="J736" t="s">
        <v>112</v>
      </c>
      <c r="K736" t="s">
        <v>55</v>
      </c>
      <c r="L736" t="s">
        <v>113</v>
      </c>
      <c r="M736">
        <v>1</v>
      </c>
      <c r="N736" s="2">
        <v>1799</v>
      </c>
      <c r="O736" s="3">
        <v>0.25</v>
      </c>
      <c r="P736" s="2">
        <v>950</v>
      </c>
      <c r="Q736" t="s">
        <v>76</v>
      </c>
      <c r="R736" t="s">
        <v>33</v>
      </c>
      <c r="S736" t="s">
        <v>34</v>
      </c>
      <c r="T736" s="4">
        <v>5</v>
      </c>
      <c r="U736" s="11">
        <f t="shared" si="11"/>
        <v>1799</v>
      </c>
      <c r="V736" s="11">
        <f>tbl_EcommerceSales[[#This Row],[Gross_Sales]]*tbl_EcommerceSales[[#This Row],[Discount]]</f>
        <v>449.75</v>
      </c>
      <c r="W736" s="11">
        <f>tbl_EcommerceSales[[#This Row],[Gross_Sales]]-tbl_EcommerceSales[[#This Row],[Discount_Amount]]</f>
        <v>1349.25</v>
      </c>
      <c r="X736" s="11">
        <f>tbl_EcommerceSales[[#This Row],[Quantity]] * _xlfn.XLOOKUP(tbl_EcommerceSales[[#This Row],[Product_ID]], Product_Master!A:A, Product_Master!F:F)</f>
        <v>950</v>
      </c>
      <c r="Y736" s="11">
        <f>tbl_EcommerceSales[[#This Row],[Net_Revenue]]-tbl_EcommerceSales[[#This Row],[Total_Cost]]</f>
        <v>399.25</v>
      </c>
      <c r="Z736" s="9">
        <f>IFERROR(#REF!/tbl_EcommerceSales[[#This Row],[Total_Cost]], 0)</f>
        <v>0</v>
      </c>
      <c r="AA736" t="str">
        <f>TEXT(tbl_EcommerceSales[[#This Row],[Order_Date]],"mmm")</f>
        <v>Mar</v>
      </c>
      <c r="AB736">
        <f>YEAR(tbl_EcommerceSales[[#This Row],[Order_Date]])</f>
        <v>2025</v>
      </c>
      <c r="AC736" t="str">
        <f>IF(tbl_EcommerceSales[[#This Row],[Age]]&lt;18,"Under 18",IF(tbl_EcommerceSales[[#This Row],[Age]]&lt;=25,"18-25",IF(tbl_EcommerceSales[[#This Row],[Age]]&lt;=35,"26-35",IF(tbl_EcommerceSales[[#This Row],[Age]]&lt;=45,"36-45",IF(tbl_EcommerceSales[[#This Row],[Age]]&lt;=55,"46-55","56+")))))</f>
        <v>36-45</v>
      </c>
    </row>
    <row r="737" spans="1:29" x14ac:dyDescent="0.35">
      <c r="A737" t="s">
        <v>1534</v>
      </c>
      <c r="B737" s="7">
        <v>45741</v>
      </c>
      <c r="C737" t="s">
        <v>1535</v>
      </c>
      <c r="D737" t="s">
        <v>110</v>
      </c>
      <c r="E737" t="s">
        <v>48</v>
      </c>
      <c r="F737">
        <v>27</v>
      </c>
      <c r="G737" t="s">
        <v>192</v>
      </c>
      <c r="H737" t="s">
        <v>27</v>
      </c>
      <c r="I737" t="s">
        <v>80</v>
      </c>
      <c r="J737" t="s">
        <v>81</v>
      </c>
      <c r="K737" t="s">
        <v>82</v>
      </c>
      <c r="L737" t="s">
        <v>83</v>
      </c>
      <c r="M737">
        <v>1</v>
      </c>
      <c r="N737" s="2">
        <v>2499</v>
      </c>
      <c r="O737" s="3">
        <v>0</v>
      </c>
      <c r="P737" s="2">
        <v>1550</v>
      </c>
      <c r="Q737" t="s">
        <v>32</v>
      </c>
      <c r="R737" t="s">
        <v>33</v>
      </c>
      <c r="S737" t="s">
        <v>34</v>
      </c>
      <c r="T737" s="4">
        <v>4</v>
      </c>
      <c r="U737" s="11">
        <f t="shared" si="11"/>
        <v>2499</v>
      </c>
      <c r="V737" s="11">
        <f>tbl_EcommerceSales[[#This Row],[Gross_Sales]]*tbl_EcommerceSales[[#This Row],[Discount]]</f>
        <v>0</v>
      </c>
      <c r="W737" s="11">
        <f>tbl_EcommerceSales[[#This Row],[Gross_Sales]]-tbl_EcommerceSales[[#This Row],[Discount_Amount]]</f>
        <v>2499</v>
      </c>
      <c r="X737" s="11">
        <f>tbl_EcommerceSales[[#This Row],[Quantity]] * _xlfn.XLOOKUP(tbl_EcommerceSales[[#This Row],[Product_ID]], Product_Master!A:A, Product_Master!F:F)</f>
        <v>1550</v>
      </c>
      <c r="Y737" s="11">
        <f>tbl_EcommerceSales[[#This Row],[Net_Revenue]]-tbl_EcommerceSales[[#This Row],[Total_Cost]]</f>
        <v>949</v>
      </c>
      <c r="Z737" s="9">
        <f>IFERROR(#REF!/tbl_EcommerceSales[[#This Row],[Total_Cost]], 0)</f>
        <v>0</v>
      </c>
      <c r="AA737" t="str">
        <f>TEXT(tbl_EcommerceSales[[#This Row],[Order_Date]],"mmm")</f>
        <v>Mar</v>
      </c>
      <c r="AB737">
        <f>YEAR(tbl_EcommerceSales[[#This Row],[Order_Date]])</f>
        <v>2025</v>
      </c>
      <c r="AC737" t="str">
        <f>IF(tbl_EcommerceSales[[#This Row],[Age]]&lt;18,"Under 18",IF(tbl_EcommerceSales[[#This Row],[Age]]&lt;=25,"18-25",IF(tbl_EcommerceSales[[#This Row],[Age]]&lt;=35,"26-35",IF(tbl_EcommerceSales[[#This Row],[Age]]&lt;=45,"36-45",IF(tbl_EcommerceSales[[#This Row],[Age]]&lt;=55,"46-55","56+")))))</f>
        <v>26-35</v>
      </c>
    </row>
    <row r="738" spans="1:29" x14ac:dyDescent="0.35">
      <c r="A738" t="s">
        <v>1536</v>
      </c>
      <c r="B738" s="7">
        <v>45741</v>
      </c>
      <c r="C738" t="s">
        <v>1172</v>
      </c>
      <c r="D738" t="s">
        <v>66</v>
      </c>
      <c r="E738" t="s">
        <v>25</v>
      </c>
      <c r="F738">
        <v>18</v>
      </c>
      <c r="G738" t="s">
        <v>87</v>
      </c>
      <c r="H738" t="s">
        <v>88</v>
      </c>
      <c r="I738" t="s">
        <v>117</v>
      </c>
      <c r="J738" t="s">
        <v>118</v>
      </c>
      <c r="K738" t="s">
        <v>82</v>
      </c>
      <c r="L738" t="s">
        <v>119</v>
      </c>
      <c r="M738">
        <v>3</v>
      </c>
      <c r="N738" s="2">
        <v>3299</v>
      </c>
      <c r="O738" s="3">
        <v>0.1</v>
      </c>
      <c r="P738" s="2">
        <v>6300</v>
      </c>
      <c r="Q738" t="s">
        <v>76</v>
      </c>
      <c r="R738" t="s">
        <v>33</v>
      </c>
      <c r="S738" t="s">
        <v>57</v>
      </c>
      <c r="T738" s="4">
        <v>4</v>
      </c>
      <c r="U738" s="11">
        <f t="shared" si="11"/>
        <v>9897</v>
      </c>
      <c r="V738" s="11">
        <f>tbl_EcommerceSales[[#This Row],[Gross_Sales]]*tbl_EcommerceSales[[#This Row],[Discount]]</f>
        <v>989.7</v>
      </c>
      <c r="W738" s="11">
        <f>tbl_EcommerceSales[[#This Row],[Gross_Sales]]-tbl_EcommerceSales[[#This Row],[Discount_Amount]]</f>
        <v>8907.2999999999993</v>
      </c>
      <c r="X738" s="11">
        <f>tbl_EcommerceSales[[#This Row],[Quantity]] * _xlfn.XLOOKUP(tbl_EcommerceSales[[#This Row],[Product_ID]], Product_Master!A:A, Product_Master!F:F)</f>
        <v>6300</v>
      </c>
      <c r="Y738" s="11">
        <f>tbl_EcommerceSales[[#This Row],[Net_Revenue]]-tbl_EcommerceSales[[#This Row],[Total_Cost]]</f>
        <v>2607.2999999999993</v>
      </c>
      <c r="Z738" s="9">
        <f>IFERROR(#REF!/tbl_EcommerceSales[[#This Row],[Total_Cost]], 0)</f>
        <v>0</v>
      </c>
      <c r="AA738" t="str">
        <f>TEXT(tbl_EcommerceSales[[#This Row],[Order_Date]],"mmm")</f>
        <v>Mar</v>
      </c>
      <c r="AB738">
        <f>YEAR(tbl_EcommerceSales[[#This Row],[Order_Date]])</f>
        <v>2025</v>
      </c>
      <c r="AC738" t="str">
        <f>IF(tbl_EcommerceSales[[#This Row],[Age]]&lt;18,"Under 18",IF(tbl_EcommerceSales[[#This Row],[Age]]&lt;=25,"18-25",IF(tbl_EcommerceSales[[#This Row],[Age]]&lt;=35,"26-35",IF(tbl_EcommerceSales[[#This Row],[Age]]&lt;=45,"36-45",IF(tbl_EcommerceSales[[#This Row],[Age]]&lt;=55,"46-55","56+")))))</f>
        <v>18-25</v>
      </c>
    </row>
    <row r="739" spans="1:29" x14ac:dyDescent="0.35">
      <c r="A739" t="s">
        <v>1537</v>
      </c>
      <c r="B739" s="7">
        <v>45741</v>
      </c>
      <c r="C739" t="s">
        <v>1538</v>
      </c>
      <c r="D739" t="s">
        <v>205</v>
      </c>
      <c r="E739" t="s">
        <v>48</v>
      </c>
      <c r="F739">
        <v>28</v>
      </c>
      <c r="G739" t="s">
        <v>122</v>
      </c>
      <c r="H739" t="s">
        <v>72</v>
      </c>
      <c r="I739" t="s">
        <v>40</v>
      </c>
      <c r="J739" t="s">
        <v>41</v>
      </c>
      <c r="K739" t="s">
        <v>42</v>
      </c>
      <c r="L739" t="s">
        <v>43</v>
      </c>
      <c r="M739">
        <v>1</v>
      </c>
      <c r="N739" s="2">
        <v>699</v>
      </c>
      <c r="O739" s="3">
        <v>0.15</v>
      </c>
      <c r="P739" s="2">
        <v>310</v>
      </c>
      <c r="Q739" t="s">
        <v>76</v>
      </c>
      <c r="R739" t="s">
        <v>33</v>
      </c>
      <c r="S739" t="s">
        <v>57</v>
      </c>
      <c r="T739" s="4">
        <v>4</v>
      </c>
      <c r="U739" s="11">
        <f t="shared" si="11"/>
        <v>699</v>
      </c>
      <c r="V739" s="11">
        <f>tbl_EcommerceSales[[#This Row],[Gross_Sales]]*tbl_EcommerceSales[[#This Row],[Discount]]</f>
        <v>104.85</v>
      </c>
      <c r="W739" s="11">
        <f>tbl_EcommerceSales[[#This Row],[Gross_Sales]]-tbl_EcommerceSales[[#This Row],[Discount_Amount]]</f>
        <v>594.15</v>
      </c>
      <c r="X739" s="11">
        <f>tbl_EcommerceSales[[#This Row],[Quantity]] * _xlfn.XLOOKUP(tbl_EcommerceSales[[#This Row],[Product_ID]], Product_Master!A:A, Product_Master!F:F)</f>
        <v>310</v>
      </c>
      <c r="Y739" s="11">
        <f>tbl_EcommerceSales[[#This Row],[Net_Revenue]]-tbl_EcommerceSales[[#This Row],[Total_Cost]]</f>
        <v>284.14999999999998</v>
      </c>
      <c r="Z739" s="9">
        <f>IFERROR(#REF!/tbl_EcommerceSales[[#This Row],[Total_Cost]], 0)</f>
        <v>0</v>
      </c>
      <c r="AA739" t="str">
        <f>TEXT(tbl_EcommerceSales[[#This Row],[Order_Date]],"mmm")</f>
        <v>Mar</v>
      </c>
      <c r="AB739">
        <f>YEAR(tbl_EcommerceSales[[#This Row],[Order_Date]])</f>
        <v>2025</v>
      </c>
      <c r="AC739" t="str">
        <f>IF(tbl_EcommerceSales[[#This Row],[Age]]&lt;18,"Under 18",IF(tbl_EcommerceSales[[#This Row],[Age]]&lt;=25,"18-25",IF(tbl_EcommerceSales[[#This Row],[Age]]&lt;=35,"26-35",IF(tbl_EcommerceSales[[#This Row],[Age]]&lt;=45,"36-45",IF(tbl_EcommerceSales[[#This Row],[Age]]&lt;=55,"46-55","56+")))))</f>
        <v>26-35</v>
      </c>
    </row>
    <row r="740" spans="1:29" x14ac:dyDescent="0.35">
      <c r="A740" t="s">
        <v>1539</v>
      </c>
      <c r="B740" s="7">
        <v>45741</v>
      </c>
      <c r="C740" t="s">
        <v>1147</v>
      </c>
      <c r="D740" t="s">
        <v>116</v>
      </c>
      <c r="E740" t="s">
        <v>48</v>
      </c>
      <c r="F740">
        <v>33</v>
      </c>
      <c r="G740" t="s">
        <v>186</v>
      </c>
      <c r="H740" t="s">
        <v>72</v>
      </c>
      <c r="I740" t="s">
        <v>241</v>
      </c>
      <c r="J740" t="s">
        <v>242</v>
      </c>
      <c r="K740" t="s">
        <v>42</v>
      </c>
      <c r="L740" t="s">
        <v>243</v>
      </c>
      <c r="M740">
        <v>1</v>
      </c>
      <c r="N740" s="2">
        <v>649</v>
      </c>
      <c r="O740" s="3">
        <v>0.1</v>
      </c>
      <c r="P740" s="2">
        <v>290</v>
      </c>
      <c r="Q740" t="s">
        <v>44</v>
      </c>
      <c r="R740" t="s">
        <v>33</v>
      </c>
      <c r="S740" t="s">
        <v>57</v>
      </c>
      <c r="T740" s="4">
        <v>5</v>
      </c>
      <c r="U740" s="11">
        <f t="shared" si="11"/>
        <v>649</v>
      </c>
      <c r="V740" s="11">
        <f>tbl_EcommerceSales[[#This Row],[Gross_Sales]]*tbl_EcommerceSales[[#This Row],[Discount]]</f>
        <v>64.900000000000006</v>
      </c>
      <c r="W740" s="11">
        <f>tbl_EcommerceSales[[#This Row],[Gross_Sales]]-tbl_EcommerceSales[[#This Row],[Discount_Amount]]</f>
        <v>584.1</v>
      </c>
      <c r="X740" s="11">
        <f>tbl_EcommerceSales[[#This Row],[Quantity]] * _xlfn.XLOOKUP(tbl_EcommerceSales[[#This Row],[Product_ID]], Product_Master!A:A, Product_Master!F:F)</f>
        <v>290</v>
      </c>
      <c r="Y740" s="11">
        <f>tbl_EcommerceSales[[#This Row],[Net_Revenue]]-tbl_EcommerceSales[[#This Row],[Total_Cost]]</f>
        <v>294.10000000000002</v>
      </c>
      <c r="Z740" s="9">
        <f>IFERROR(#REF!/tbl_EcommerceSales[[#This Row],[Total_Cost]], 0)</f>
        <v>0</v>
      </c>
      <c r="AA740" t="str">
        <f>TEXT(tbl_EcommerceSales[[#This Row],[Order_Date]],"mmm")</f>
        <v>Mar</v>
      </c>
      <c r="AB740">
        <f>YEAR(tbl_EcommerceSales[[#This Row],[Order_Date]])</f>
        <v>2025</v>
      </c>
      <c r="AC740" t="str">
        <f>IF(tbl_EcommerceSales[[#This Row],[Age]]&lt;18,"Under 18",IF(tbl_EcommerceSales[[#This Row],[Age]]&lt;=25,"18-25",IF(tbl_EcommerceSales[[#This Row],[Age]]&lt;=35,"26-35",IF(tbl_EcommerceSales[[#This Row],[Age]]&lt;=45,"36-45",IF(tbl_EcommerceSales[[#This Row],[Age]]&lt;=55,"46-55","56+")))))</f>
        <v>26-35</v>
      </c>
    </row>
    <row r="741" spans="1:29" x14ac:dyDescent="0.35">
      <c r="A741" t="s">
        <v>1540</v>
      </c>
      <c r="B741" s="7">
        <v>45741</v>
      </c>
      <c r="C741" t="s">
        <v>1541</v>
      </c>
      <c r="D741" t="s">
        <v>254</v>
      </c>
      <c r="E741" t="s">
        <v>25</v>
      </c>
      <c r="F741">
        <v>45</v>
      </c>
      <c r="G741" t="s">
        <v>186</v>
      </c>
      <c r="H741" t="s">
        <v>72</v>
      </c>
      <c r="I741" t="s">
        <v>40</v>
      </c>
      <c r="J741" t="s">
        <v>41</v>
      </c>
      <c r="K741" t="s">
        <v>42</v>
      </c>
      <c r="L741" t="s">
        <v>43</v>
      </c>
      <c r="M741">
        <v>1</v>
      </c>
      <c r="N741" s="2">
        <v>699</v>
      </c>
      <c r="O741" s="3">
        <v>0.05</v>
      </c>
      <c r="P741" s="2">
        <v>310</v>
      </c>
      <c r="Q741" t="s">
        <v>44</v>
      </c>
      <c r="R741" t="s">
        <v>33</v>
      </c>
      <c r="S741" t="s">
        <v>34</v>
      </c>
      <c r="T741" s="4">
        <v>4</v>
      </c>
      <c r="U741" s="11">
        <f t="shared" si="11"/>
        <v>699</v>
      </c>
      <c r="V741" s="11">
        <f>tbl_EcommerceSales[[#This Row],[Gross_Sales]]*tbl_EcommerceSales[[#This Row],[Discount]]</f>
        <v>34.950000000000003</v>
      </c>
      <c r="W741" s="11">
        <f>tbl_EcommerceSales[[#This Row],[Gross_Sales]]-tbl_EcommerceSales[[#This Row],[Discount_Amount]]</f>
        <v>664.05</v>
      </c>
      <c r="X741" s="11">
        <f>tbl_EcommerceSales[[#This Row],[Quantity]] * _xlfn.XLOOKUP(tbl_EcommerceSales[[#This Row],[Product_ID]], Product_Master!A:A, Product_Master!F:F)</f>
        <v>310</v>
      </c>
      <c r="Y741" s="11">
        <f>tbl_EcommerceSales[[#This Row],[Net_Revenue]]-tbl_EcommerceSales[[#This Row],[Total_Cost]]</f>
        <v>354.04999999999995</v>
      </c>
      <c r="Z741" s="9">
        <f>IFERROR(#REF!/tbl_EcommerceSales[[#This Row],[Total_Cost]], 0)</f>
        <v>0</v>
      </c>
      <c r="AA741" t="str">
        <f>TEXT(tbl_EcommerceSales[[#This Row],[Order_Date]],"mmm")</f>
        <v>Mar</v>
      </c>
      <c r="AB741">
        <f>YEAR(tbl_EcommerceSales[[#This Row],[Order_Date]])</f>
        <v>2025</v>
      </c>
      <c r="AC741" t="str">
        <f>IF(tbl_EcommerceSales[[#This Row],[Age]]&lt;18,"Under 18",IF(tbl_EcommerceSales[[#This Row],[Age]]&lt;=25,"18-25",IF(tbl_EcommerceSales[[#This Row],[Age]]&lt;=35,"26-35",IF(tbl_EcommerceSales[[#This Row],[Age]]&lt;=45,"36-45",IF(tbl_EcommerceSales[[#This Row],[Age]]&lt;=55,"46-55","56+")))))</f>
        <v>36-45</v>
      </c>
    </row>
    <row r="742" spans="1:29" x14ac:dyDescent="0.35">
      <c r="A742" t="s">
        <v>1542</v>
      </c>
      <c r="B742" s="7">
        <v>45741</v>
      </c>
      <c r="C742" t="s">
        <v>1543</v>
      </c>
      <c r="D742" t="s">
        <v>305</v>
      </c>
      <c r="E742" t="s">
        <v>48</v>
      </c>
      <c r="F742">
        <v>24</v>
      </c>
      <c r="G742" t="s">
        <v>99</v>
      </c>
      <c r="H742" t="s">
        <v>88</v>
      </c>
      <c r="I742" t="s">
        <v>80</v>
      </c>
      <c r="J742" t="s">
        <v>81</v>
      </c>
      <c r="K742" t="s">
        <v>82</v>
      </c>
      <c r="L742" t="s">
        <v>83</v>
      </c>
      <c r="M742">
        <v>4</v>
      </c>
      <c r="N742" s="2">
        <v>2499</v>
      </c>
      <c r="O742" s="3">
        <v>0.05</v>
      </c>
      <c r="P742" s="2">
        <v>6200</v>
      </c>
      <c r="Q742" t="s">
        <v>76</v>
      </c>
      <c r="R742" t="s">
        <v>33</v>
      </c>
      <c r="S742" t="s">
        <v>34</v>
      </c>
      <c r="T742" s="4">
        <v>5</v>
      </c>
      <c r="U742" s="11">
        <f t="shared" si="11"/>
        <v>9996</v>
      </c>
      <c r="V742" s="11">
        <f>tbl_EcommerceSales[[#This Row],[Gross_Sales]]*tbl_EcommerceSales[[#This Row],[Discount]]</f>
        <v>499.8</v>
      </c>
      <c r="W742" s="11">
        <f>tbl_EcommerceSales[[#This Row],[Gross_Sales]]-tbl_EcommerceSales[[#This Row],[Discount_Amount]]</f>
        <v>9496.2000000000007</v>
      </c>
      <c r="X742" s="11">
        <f>tbl_EcommerceSales[[#This Row],[Quantity]] * _xlfn.XLOOKUP(tbl_EcommerceSales[[#This Row],[Product_ID]], Product_Master!A:A, Product_Master!F:F)</f>
        <v>6200</v>
      </c>
      <c r="Y742" s="11">
        <f>tbl_EcommerceSales[[#This Row],[Net_Revenue]]-tbl_EcommerceSales[[#This Row],[Total_Cost]]</f>
        <v>3296.2000000000007</v>
      </c>
      <c r="Z742" s="9">
        <f>IFERROR(#REF!/tbl_EcommerceSales[[#This Row],[Total_Cost]], 0)</f>
        <v>0</v>
      </c>
      <c r="AA742" t="str">
        <f>TEXT(tbl_EcommerceSales[[#This Row],[Order_Date]],"mmm")</f>
        <v>Mar</v>
      </c>
      <c r="AB742">
        <f>YEAR(tbl_EcommerceSales[[#This Row],[Order_Date]])</f>
        <v>2025</v>
      </c>
      <c r="AC742" t="str">
        <f>IF(tbl_EcommerceSales[[#This Row],[Age]]&lt;18,"Under 18",IF(tbl_EcommerceSales[[#This Row],[Age]]&lt;=25,"18-25",IF(tbl_EcommerceSales[[#This Row],[Age]]&lt;=35,"26-35",IF(tbl_EcommerceSales[[#This Row],[Age]]&lt;=45,"36-45",IF(tbl_EcommerceSales[[#This Row],[Age]]&lt;=55,"46-55","56+")))))</f>
        <v>18-25</v>
      </c>
    </row>
    <row r="743" spans="1:29" x14ac:dyDescent="0.35">
      <c r="A743" t="s">
        <v>1544</v>
      </c>
      <c r="B743" s="7">
        <v>45741</v>
      </c>
      <c r="C743" t="s">
        <v>1545</v>
      </c>
      <c r="D743" t="s">
        <v>86</v>
      </c>
      <c r="E743" t="s">
        <v>25</v>
      </c>
      <c r="F743">
        <v>32</v>
      </c>
      <c r="G743" t="s">
        <v>96</v>
      </c>
      <c r="H743" t="s">
        <v>39</v>
      </c>
      <c r="I743" t="s">
        <v>117</v>
      </c>
      <c r="J743" t="s">
        <v>118</v>
      </c>
      <c r="K743" t="s">
        <v>82</v>
      </c>
      <c r="L743" t="s">
        <v>119</v>
      </c>
      <c r="M743">
        <v>3</v>
      </c>
      <c r="N743" s="2">
        <v>3299</v>
      </c>
      <c r="O743" s="3">
        <v>0.2</v>
      </c>
      <c r="P743" s="2">
        <v>6300</v>
      </c>
      <c r="Q743" t="s">
        <v>32</v>
      </c>
      <c r="R743" t="s">
        <v>33</v>
      </c>
      <c r="S743" t="s">
        <v>57</v>
      </c>
      <c r="T743" s="4">
        <v>5</v>
      </c>
      <c r="U743" s="11">
        <f t="shared" si="11"/>
        <v>9897</v>
      </c>
      <c r="V743" s="11">
        <f>tbl_EcommerceSales[[#This Row],[Gross_Sales]]*tbl_EcommerceSales[[#This Row],[Discount]]</f>
        <v>1979.4</v>
      </c>
      <c r="W743" s="11">
        <f>tbl_EcommerceSales[[#This Row],[Gross_Sales]]-tbl_EcommerceSales[[#This Row],[Discount_Amount]]</f>
        <v>7917.6</v>
      </c>
      <c r="X743" s="11">
        <f>tbl_EcommerceSales[[#This Row],[Quantity]] * _xlfn.XLOOKUP(tbl_EcommerceSales[[#This Row],[Product_ID]], Product_Master!A:A, Product_Master!F:F)</f>
        <v>6300</v>
      </c>
      <c r="Y743" s="11">
        <f>tbl_EcommerceSales[[#This Row],[Net_Revenue]]-tbl_EcommerceSales[[#This Row],[Total_Cost]]</f>
        <v>1617.6000000000004</v>
      </c>
      <c r="Z743" s="9">
        <f>IFERROR(#REF!/tbl_EcommerceSales[[#This Row],[Total_Cost]], 0)</f>
        <v>0</v>
      </c>
      <c r="AA743" t="str">
        <f>TEXT(tbl_EcommerceSales[[#This Row],[Order_Date]],"mmm")</f>
        <v>Mar</v>
      </c>
      <c r="AB743">
        <f>YEAR(tbl_EcommerceSales[[#This Row],[Order_Date]])</f>
        <v>2025</v>
      </c>
      <c r="AC743" t="str">
        <f>IF(tbl_EcommerceSales[[#This Row],[Age]]&lt;18,"Under 18",IF(tbl_EcommerceSales[[#This Row],[Age]]&lt;=25,"18-25",IF(tbl_EcommerceSales[[#This Row],[Age]]&lt;=35,"26-35",IF(tbl_EcommerceSales[[#This Row],[Age]]&lt;=45,"36-45",IF(tbl_EcommerceSales[[#This Row],[Age]]&lt;=55,"46-55","56+")))))</f>
        <v>26-35</v>
      </c>
    </row>
    <row r="744" spans="1:29" x14ac:dyDescent="0.35">
      <c r="A744" t="s">
        <v>1546</v>
      </c>
      <c r="B744" s="7">
        <v>45741</v>
      </c>
      <c r="C744" t="s">
        <v>1547</v>
      </c>
      <c r="D744" t="s">
        <v>189</v>
      </c>
      <c r="E744" t="s">
        <v>25</v>
      </c>
      <c r="F744">
        <v>25</v>
      </c>
      <c r="G744" t="s">
        <v>103</v>
      </c>
      <c r="H744" t="s">
        <v>27</v>
      </c>
      <c r="I744" t="s">
        <v>221</v>
      </c>
      <c r="J744" t="s">
        <v>222</v>
      </c>
      <c r="K744" t="s">
        <v>177</v>
      </c>
      <c r="L744" t="s">
        <v>208</v>
      </c>
      <c r="M744">
        <v>4</v>
      </c>
      <c r="N744" s="2">
        <v>1499</v>
      </c>
      <c r="O744" s="3">
        <v>0.1</v>
      </c>
      <c r="P744" s="2">
        <v>3200</v>
      </c>
      <c r="Q744" t="s">
        <v>44</v>
      </c>
      <c r="R744" t="s">
        <v>33</v>
      </c>
      <c r="S744" t="s">
        <v>34</v>
      </c>
      <c r="T744" s="4">
        <v>5</v>
      </c>
      <c r="U744" s="11">
        <f t="shared" si="11"/>
        <v>5996</v>
      </c>
      <c r="V744" s="11">
        <f>tbl_EcommerceSales[[#This Row],[Gross_Sales]]*tbl_EcommerceSales[[#This Row],[Discount]]</f>
        <v>599.6</v>
      </c>
      <c r="W744" s="11">
        <f>tbl_EcommerceSales[[#This Row],[Gross_Sales]]-tbl_EcommerceSales[[#This Row],[Discount_Amount]]</f>
        <v>5396.4</v>
      </c>
      <c r="X744" s="11">
        <f>tbl_EcommerceSales[[#This Row],[Quantity]] * _xlfn.XLOOKUP(tbl_EcommerceSales[[#This Row],[Product_ID]], Product_Master!A:A, Product_Master!F:F)</f>
        <v>3200</v>
      </c>
      <c r="Y744" s="11">
        <f>tbl_EcommerceSales[[#This Row],[Net_Revenue]]-tbl_EcommerceSales[[#This Row],[Total_Cost]]</f>
        <v>2196.3999999999996</v>
      </c>
      <c r="Z744" s="9">
        <f>IFERROR(#REF!/tbl_EcommerceSales[[#This Row],[Total_Cost]], 0)</f>
        <v>0</v>
      </c>
      <c r="AA744" t="str">
        <f>TEXT(tbl_EcommerceSales[[#This Row],[Order_Date]],"mmm")</f>
        <v>Mar</v>
      </c>
      <c r="AB744">
        <f>YEAR(tbl_EcommerceSales[[#This Row],[Order_Date]])</f>
        <v>2025</v>
      </c>
      <c r="AC744" t="str">
        <f>IF(tbl_EcommerceSales[[#This Row],[Age]]&lt;18,"Under 18",IF(tbl_EcommerceSales[[#This Row],[Age]]&lt;=25,"18-25",IF(tbl_EcommerceSales[[#This Row],[Age]]&lt;=35,"26-35",IF(tbl_EcommerceSales[[#This Row],[Age]]&lt;=45,"36-45",IF(tbl_EcommerceSales[[#This Row],[Age]]&lt;=55,"46-55","56+")))))</f>
        <v>18-25</v>
      </c>
    </row>
    <row r="745" spans="1:29" x14ac:dyDescent="0.35">
      <c r="A745" t="s">
        <v>1548</v>
      </c>
      <c r="B745" s="7">
        <v>45742</v>
      </c>
      <c r="C745" t="s">
        <v>761</v>
      </c>
      <c r="D745" t="s">
        <v>130</v>
      </c>
      <c r="E745" t="s">
        <v>25</v>
      </c>
      <c r="F745">
        <v>26</v>
      </c>
      <c r="G745" t="s">
        <v>38</v>
      </c>
      <c r="H745" t="s">
        <v>39</v>
      </c>
      <c r="I745" t="s">
        <v>28</v>
      </c>
      <c r="J745" t="s">
        <v>29</v>
      </c>
      <c r="K745" t="s">
        <v>30</v>
      </c>
      <c r="L745" t="s">
        <v>31</v>
      </c>
      <c r="M745">
        <v>1</v>
      </c>
      <c r="N745" s="2">
        <v>5999</v>
      </c>
      <c r="O745" s="3">
        <v>0.1</v>
      </c>
      <c r="P745" s="2">
        <v>3900</v>
      </c>
      <c r="Q745" t="s">
        <v>32</v>
      </c>
      <c r="R745" t="s">
        <v>33</v>
      </c>
      <c r="S745" t="s">
        <v>34</v>
      </c>
      <c r="T745" s="4">
        <v>4</v>
      </c>
      <c r="U745" s="11">
        <f t="shared" si="11"/>
        <v>5999</v>
      </c>
      <c r="V745" s="11">
        <f>tbl_EcommerceSales[[#This Row],[Gross_Sales]]*tbl_EcommerceSales[[#This Row],[Discount]]</f>
        <v>599.9</v>
      </c>
      <c r="W745" s="11">
        <f>tbl_EcommerceSales[[#This Row],[Gross_Sales]]-tbl_EcommerceSales[[#This Row],[Discount_Amount]]</f>
        <v>5399.1</v>
      </c>
      <c r="X745" s="11">
        <f>tbl_EcommerceSales[[#This Row],[Quantity]] * _xlfn.XLOOKUP(tbl_EcommerceSales[[#This Row],[Product_ID]], Product_Master!A:A, Product_Master!F:F)</f>
        <v>3900</v>
      </c>
      <c r="Y745" s="11">
        <f>tbl_EcommerceSales[[#This Row],[Net_Revenue]]-tbl_EcommerceSales[[#This Row],[Total_Cost]]</f>
        <v>1499.1000000000004</v>
      </c>
      <c r="Z745" s="9">
        <f>IFERROR(#REF!/tbl_EcommerceSales[[#This Row],[Total_Cost]], 0)</f>
        <v>0</v>
      </c>
      <c r="AA745" t="str">
        <f>TEXT(tbl_EcommerceSales[[#This Row],[Order_Date]],"mmm")</f>
        <v>Mar</v>
      </c>
      <c r="AB745">
        <f>YEAR(tbl_EcommerceSales[[#This Row],[Order_Date]])</f>
        <v>2025</v>
      </c>
      <c r="AC745" t="str">
        <f>IF(tbl_EcommerceSales[[#This Row],[Age]]&lt;18,"Under 18",IF(tbl_EcommerceSales[[#This Row],[Age]]&lt;=25,"18-25",IF(tbl_EcommerceSales[[#This Row],[Age]]&lt;=35,"26-35",IF(tbl_EcommerceSales[[#This Row],[Age]]&lt;=45,"36-45",IF(tbl_EcommerceSales[[#This Row],[Age]]&lt;=55,"46-55","56+")))))</f>
        <v>26-35</v>
      </c>
    </row>
    <row r="746" spans="1:29" x14ac:dyDescent="0.35">
      <c r="A746" t="s">
        <v>1549</v>
      </c>
      <c r="B746" s="7">
        <v>45742</v>
      </c>
      <c r="C746" t="s">
        <v>1550</v>
      </c>
      <c r="D746" t="s">
        <v>148</v>
      </c>
      <c r="E746" t="s">
        <v>48</v>
      </c>
      <c r="F746">
        <v>42</v>
      </c>
      <c r="G746" t="s">
        <v>107</v>
      </c>
      <c r="H746" t="s">
        <v>39</v>
      </c>
      <c r="I746" t="s">
        <v>80</v>
      </c>
      <c r="J746" t="s">
        <v>81</v>
      </c>
      <c r="K746" t="s">
        <v>82</v>
      </c>
      <c r="L746" t="s">
        <v>83</v>
      </c>
      <c r="M746">
        <v>2</v>
      </c>
      <c r="N746" s="2">
        <v>2499</v>
      </c>
      <c r="O746" s="3">
        <v>0.1</v>
      </c>
      <c r="P746" s="2">
        <v>3100</v>
      </c>
      <c r="Q746" t="s">
        <v>44</v>
      </c>
      <c r="R746" t="s">
        <v>33</v>
      </c>
      <c r="S746" t="s">
        <v>34</v>
      </c>
      <c r="T746" s="4">
        <v>5</v>
      </c>
      <c r="U746" s="11">
        <f t="shared" si="11"/>
        <v>4998</v>
      </c>
      <c r="V746" s="11">
        <f>tbl_EcommerceSales[[#This Row],[Gross_Sales]]*tbl_EcommerceSales[[#This Row],[Discount]]</f>
        <v>499.8</v>
      </c>
      <c r="W746" s="11">
        <f>tbl_EcommerceSales[[#This Row],[Gross_Sales]]-tbl_EcommerceSales[[#This Row],[Discount_Amount]]</f>
        <v>4498.2</v>
      </c>
      <c r="X746" s="11">
        <f>tbl_EcommerceSales[[#This Row],[Quantity]] * _xlfn.XLOOKUP(tbl_EcommerceSales[[#This Row],[Product_ID]], Product_Master!A:A, Product_Master!F:F)</f>
        <v>3100</v>
      </c>
      <c r="Y746" s="11">
        <f>tbl_EcommerceSales[[#This Row],[Net_Revenue]]-tbl_EcommerceSales[[#This Row],[Total_Cost]]</f>
        <v>1398.1999999999998</v>
      </c>
      <c r="Z746" s="9">
        <f>IFERROR(#REF!/tbl_EcommerceSales[[#This Row],[Total_Cost]], 0)</f>
        <v>0</v>
      </c>
      <c r="AA746" t="str">
        <f>TEXT(tbl_EcommerceSales[[#This Row],[Order_Date]],"mmm")</f>
        <v>Mar</v>
      </c>
      <c r="AB746">
        <f>YEAR(tbl_EcommerceSales[[#This Row],[Order_Date]])</f>
        <v>2025</v>
      </c>
      <c r="AC746" t="str">
        <f>IF(tbl_EcommerceSales[[#This Row],[Age]]&lt;18,"Under 18",IF(tbl_EcommerceSales[[#This Row],[Age]]&lt;=25,"18-25",IF(tbl_EcommerceSales[[#This Row],[Age]]&lt;=35,"26-35",IF(tbl_EcommerceSales[[#This Row],[Age]]&lt;=45,"36-45",IF(tbl_EcommerceSales[[#This Row],[Age]]&lt;=55,"46-55","56+")))))</f>
        <v>36-45</v>
      </c>
    </row>
    <row r="747" spans="1:29" x14ac:dyDescent="0.35">
      <c r="A747" t="s">
        <v>1551</v>
      </c>
      <c r="B747" s="7">
        <v>45742</v>
      </c>
      <c r="C747" t="s">
        <v>1552</v>
      </c>
      <c r="D747" t="s">
        <v>189</v>
      </c>
      <c r="E747" t="s">
        <v>25</v>
      </c>
      <c r="F747">
        <v>26</v>
      </c>
      <c r="G747" t="s">
        <v>289</v>
      </c>
      <c r="H747" t="s">
        <v>88</v>
      </c>
      <c r="I747" t="s">
        <v>517</v>
      </c>
      <c r="J747" t="s">
        <v>518</v>
      </c>
      <c r="K747" t="s">
        <v>30</v>
      </c>
      <c r="L747" t="s">
        <v>278</v>
      </c>
      <c r="M747">
        <v>3</v>
      </c>
      <c r="N747" s="2">
        <v>1299</v>
      </c>
      <c r="O747" s="3">
        <v>0.1</v>
      </c>
      <c r="P747" s="2">
        <v>2070</v>
      </c>
      <c r="Q747" t="s">
        <v>44</v>
      </c>
      <c r="R747" t="s">
        <v>33</v>
      </c>
      <c r="S747" t="s">
        <v>57</v>
      </c>
      <c r="T747" s="4">
        <v>5</v>
      </c>
      <c r="U747" s="11">
        <f t="shared" si="11"/>
        <v>3897</v>
      </c>
      <c r="V747" s="11">
        <f>tbl_EcommerceSales[[#This Row],[Gross_Sales]]*tbl_EcommerceSales[[#This Row],[Discount]]</f>
        <v>389.70000000000005</v>
      </c>
      <c r="W747" s="11">
        <f>tbl_EcommerceSales[[#This Row],[Gross_Sales]]-tbl_EcommerceSales[[#This Row],[Discount_Amount]]</f>
        <v>3507.3</v>
      </c>
      <c r="X747" s="11">
        <f>tbl_EcommerceSales[[#This Row],[Quantity]] * _xlfn.XLOOKUP(tbl_EcommerceSales[[#This Row],[Product_ID]], Product_Master!A:A, Product_Master!F:F)</f>
        <v>2070</v>
      </c>
      <c r="Y747" s="11">
        <f>tbl_EcommerceSales[[#This Row],[Net_Revenue]]-tbl_EcommerceSales[[#This Row],[Total_Cost]]</f>
        <v>1437.3000000000002</v>
      </c>
      <c r="Z747" s="9">
        <f>IFERROR(#REF!/tbl_EcommerceSales[[#This Row],[Total_Cost]], 0)</f>
        <v>0</v>
      </c>
      <c r="AA747" t="str">
        <f>TEXT(tbl_EcommerceSales[[#This Row],[Order_Date]],"mmm")</f>
        <v>Mar</v>
      </c>
      <c r="AB747">
        <f>YEAR(tbl_EcommerceSales[[#This Row],[Order_Date]])</f>
        <v>2025</v>
      </c>
      <c r="AC747" t="str">
        <f>IF(tbl_EcommerceSales[[#This Row],[Age]]&lt;18,"Under 18",IF(tbl_EcommerceSales[[#This Row],[Age]]&lt;=25,"18-25",IF(tbl_EcommerceSales[[#This Row],[Age]]&lt;=35,"26-35",IF(tbl_EcommerceSales[[#This Row],[Age]]&lt;=45,"36-45",IF(tbl_EcommerceSales[[#This Row],[Age]]&lt;=55,"46-55","56+")))))</f>
        <v>26-35</v>
      </c>
    </row>
    <row r="748" spans="1:29" x14ac:dyDescent="0.35">
      <c r="A748" t="s">
        <v>1553</v>
      </c>
      <c r="B748" s="7">
        <v>45742</v>
      </c>
      <c r="C748" t="s">
        <v>1554</v>
      </c>
      <c r="D748" t="s">
        <v>232</v>
      </c>
      <c r="E748" t="s">
        <v>48</v>
      </c>
      <c r="F748">
        <v>34</v>
      </c>
      <c r="G748" t="s">
        <v>99</v>
      </c>
      <c r="H748" t="s">
        <v>88</v>
      </c>
      <c r="I748" t="s">
        <v>276</v>
      </c>
      <c r="J748" t="s">
        <v>277</v>
      </c>
      <c r="K748" t="s">
        <v>30</v>
      </c>
      <c r="L748" t="s">
        <v>278</v>
      </c>
      <c r="M748">
        <v>1</v>
      </c>
      <c r="N748" s="2">
        <v>1599</v>
      </c>
      <c r="O748" s="3">
        <v>0.05</v>
      </c>
      <c r="P748" s="2">
        <v>850</v>
      </c>
      <c r="Q748" t="s">
        <v>156</v>
      </c>
      <c r="R748" t="s">
        <v>33</v>
      </c>
      <c r="S748" t="s">
        <v>57</v>
      </c>
      <c r="T748" s="4">
        <v>2</v>
      </c>
      <c r="U748" s="11">
        <f t="shared" si="11"/>
        <v>1599</v>
      </c>
      <c r="V748" s="11">
        <f>tbl_EcommerceSales[[#This Row],[Gross_Sales]]*tbl_EcommerceSales[[#This Row],[Discount]]</f>
        <v>79.95</v>
      </c>
      <c r="W748" s="11">
        <f>tbl_EcommerceSales[[#This Row],[Gross_Sales]]-tbl_EcommerceSales[[#This Row],[Discount_Amount]]</f>
        <v>1519.05</v>
      </c>
      <c r="X748" s="11">
        <f>tbl_EcommerceSales[[#This Row],[Quantity]] * _xlfn.XLOOKUP(tbl_EcommerceSales[[#This Row],[Product_ID]], Product_Master!A:A, Product_Master!F:F)</f>
        <v>850</v>
      </c>
      <c r="Y748" s="11">
        <f>tbl_EcommerceSales[[#This Row],[Net_Revenue]]-tbl_EcommerceSales[[#This Row],[Total_Cost]]</f>
        <v>669.05</v>
      </c>
      <c r="Z748" s="9">
        <f>IFERROR(#REF!/tbl_EcommerceSales[[#This Row],[Total_Cost]], 0)</f>
        <v>0</v>
      </c>
      <c r="AA748" t="str">
        <f>TEXT(tbl_EcommerceSales[[#This Row],[Order_Date]],"mmm")</f>
        <v>Mar</v>
      </c>
      <c r="AB748">
        <f>YEAR(tbl_EcommerceSales[[#This Row],[Order_Date]])</f>
        <v>2025</v>
      </c>
      <c r="AC748" t="str">
        <f>IF(tbl_EcommerceSales[[#This Row],[Age]]&lt;18,"Under 18",IF(tbl_EcommerceSales[[#This Row],[Age]]&lt;=25,"18-25",IF(tbl_EcommerceSales[[#This Row],[Age]]&lt;=35,"26-35",IF(tbl_EcommerceSales[[#This Row],[Age]]&lt;=45,"36-45",IF(tbl_EcommerceSales[[#This Row],[Age]]&lt;=55,"46-55","56+")))))</f>
        <v>26-35</v>
      </c>
    </row>
    <row r="749" spans="1:29" x14ac:dyDescent="0.35">
      <c r="A749" t="s">
        <v>1555</v>
      </c>
      <c r="B749" s="7">
        <v>45742</v>
      </c>
      <c r="C749" t="s">
        <v>393</v>
      </c>
      <c r="D749" t="s">
        <v>232</v>
      </c>
      <c r="E749" t="s">
        <v>48</v>
      </c>
      <c r="F749">
        <v>39</v>
      </c>
      <c r="G749" t="s">
        <v>142</v>
      </c>
      <c r="H749" t="s">
        <v>88</v>
      </c>
      <c r="I749" t="s">
        <v>517</v>
      </c>
      <c r="J749" t="s">
        <v>518</v>
      </c>
      <c r="K749" t="s">
        <v>30</v>
      </c>
      <c r="L749" t="s">
        <v>278</v>
      </c>
      <c r="M749">
        <v>2</v>
      </c>
      <c r="N749" s="2">
        <v>1299</v>
      </c>
      <c r="O749" s="3">
        <v>0.1</v>
      </c>
      <c r="P749" s="2">
        <v>1380</v>
      </c>
      <c r="Q749" t="s">
        <v>32</v>
      </c>
      <c r="R749" t="s">
        <v>33</v>
      </c>
      <c r="S749" t="s">
        <v>34</v>
      </c>
      <c r="T749" s="4">
        <v>2</v>
      </c>
      <c r="U749" s="11">
        <f t="shared" si="11"/>
        <v>2598</v>
      </c>
      <c r="V749" s="11">
        <f>tbl_EcommerceSales[[#This Row],[Gross_Sales]]*tbl_EcommerceSales[[#This Row],[Discount]]</f>
        <v>259.8</v>
      </c>
      <c r="W749" s="11">
        <f>tbl_EcommerceSales[[#This Row],[Gross_Sales]]-tbl_EcommerceSales[[#This Row],[Discount_Amount]]</f>
        <v>2338.1999999999998</v>
      </c>
      <c r="X749" s="11">
        <f>tbl_EcommerceSales[[#This Row],[Quantity]] * _xlfn.XLOOKUP(tbl_EcommerceSales[[#This Row],[Product_ID]], Product_Master!A:A, Product_Master!F:F)</f>
        <v>1380</v>
      </c>
      <c r="Y749" s="11">
        <f>tbl_EcommerceSales[[#This Row],[Net_Revenue]]-tbl_EcommerceSales[[#This Row],[Total_Cost]]</f>
        <v>958.19999999999982</v>
      </c>
      <c r="Z749" s="9">
        <f>IFERROR(#REF!/tbl_EcommerceSales[[#This Row],[Total_Cost]], 0)</f>
        <v>0</v>
      </c>
      <c r="AA749" t="str">
        <f>TEXT(tbl_EcommerceSales[[#This Row],[Order_Date]],"mmm")</f>
        <v>Mar</v>
      </c>
      <c r="AB749">
        <f>YEAR(tbl_EcommerceSales[[#This Row],[Order_Date]])</f>
        <v>2025</v>
      </c>
      <c r="AC749" t="str">
        <f>IF(tbl_EcommerceSales[[#This Row],[Age]]&lt;18,"Under 18",IF(tbl_EcommerceSales[[#This Row],[Age]]&lt;=25,"18-25",IF(tbl_EcommerceSales[[#This Row],[Age]]&lt;=35,"26-35",IF(tbl_EcommerceSales[[#This Row],[Age]]&lt;=45,"36-45",IF(tbl_EcommerceSales[[#This Row],[Age]]&lt;=55,"46-55","56+")))))</f>
        <v>36-45</v>
      </c>
    </row>
    <row r="750" spans="1:29" x14ac:dyDescent="0.35">
      <c r="A750" t="s">
        <v>1556</v>
      </c>
      <c r="B750" s="7">
        <v>45742</v>
      </c>
      <c r="C750" t="s">
        <v>1557</v>
      </c>
      <c r="D750" t="s">
        <v>251</v>
      </c>
      <c r="E750" t="s">
        <v>48</v>
      </c>
      <c r="F750">
        <v>25</v>
      </c>
      <c r="G750" t="s">
        <v>99</v>
      </c>
      <c r="H750" t="s">
        <v>88</v>
      </c>
      <c r="I750" t="s">
        <v>28</v>
      </c>
      <c r="J750" t="s">
        <v>29</v>
      </c>
      <c r="K750" t="s">
        <v>30</v>
      </c>
      <c r="L750" t="s">
        <v>31</v>
      </c>
      <c r="M750">
        <v>1</v>
      </c>
      <c r="N750" s="2">
        <v>5999</v>
      </c>
      <c r="O750" s="3">
        <v>0.2</v>
      </c>
      <c r="P750" s="2">
        <v>3900</v>
      </c>
      <c r="Q750" t="s">
        <v>319</v>
      </c>
      <c r="R750" t="s">
        <v>33</v>
      </c>
      <c r="S750" t="s">
        <v>34</v>
      </c>
      <c r="T750" s="4">
        <v>4</v>
      </c>
      <c r="U750" s="11">
        <f t="shared" si="11"/>
        <v>5999</v>
      </c>
      <c r="V750" s="11">
        <f>tbl_EcommerceSales[[#This Row],[Gross_Sales]]*tbl_EcommerceSales[[#This Row],[Discount]]</f>
        <v>1199.8</v>
      </c>
      <c r="W750" s="11">
        <f>tbl_EcommerceSales[[#This Row],[Gross_Sales]]-tbl_EcommerceSales[[#This Row],[Discount_Amount]]</f>
        <v>4799.2</v>
      </c>
      <c r="X750" s="11">
        <f>tbl_EcommerceSales[[#This Row],[Quantity]] * _xlfn.XLOOKUP(tbl_EcommerceSales[[#This Row],[Product_ID]], Product_Master!A:A, Product_Master!F:F)</f>
        <v>3900</v>
      </c>
      <c r="Y750" s="11">
        <f>tbl_EcommerceSales[[#This Row],[Net_Revenue]]-tbl_EcommerceSales[[#This Row],[Total_Cost]]</f>
        <v>899.19999999999982</v>
      </c>
      <c r="Z750" s="9">
        <f>IFERROR(#REF!/tbl_EcommerceSales[[#This Row],[Total_Cost]], 0)</f>
        <v>0</v>
      </c>
      <c r="AA750" t="str">
        <f>TEXT(tbl_EcommerceSales[[#This Row],[Order_Date]],"mmm")</f>
        <v>Mar</v>
      </c>
      <c r="AB750">
        <f>YEAR(tbl_EcommerceSales[[#This Row],[Order_Date]])</f>
        <v>2025</v>
      </c>
      <c r="AC750" t="str">
        <f>IF(tbl_EcommerceSales[[#This Row],[Age]]&lt;18,"Under 18",IF(tbl_EcommerceSales[[#This Row],[Age]]&lt;=25,"18-25",IF(tbl_EcommerceSales[[#This Row],[Age]]&lt;=35,"26-35",IF(tbl_EcommerceSales[[#This Row],[Age]]&lt;=45,"36-45",IF(tbl_EcommerceSales[[#This Row],[Age]]&lt;=55,"46-55","56+")))))</f>
        <v>18-25</v>
      </c>
    </row>
    <row r="751" spans="1:29" x14ac:dyDescent="0.35">
      <c r="A751" t="s">
        <v>1558</v>
      </c>
      <c r="B751" s="7">
        <v>45742</v>
      </c>
      <c r="C751" t="s">
        <v>1559</v>
      </c>
      <c r="D751" t="s">
        <v>342</v>
      </c>
      <c r="E751" t="s">
        <v>48</v>
      </c>
      <c r="F751">
        <v>28</v>
      </c>
      <c r="G751" t="s">
        <v>145</v>
      </c>
      <c r="H751" t="s">
        <v>39</v>
      </c>
      <c r="I751" t="s">
        <v>357</v>
      </c>
      <c r="J751" t="s">
        <v>358</v>
      </c>
      <c r="K751" t="s">
        <v>177</v>
      </c>
      <c r="L751" t="s">
        <v>178</v>
      </c>
      <c r="M751">
        <v>2</v>
      </c>
      <c r="N751" s="2">
        <v>999</v>
      </c>
      <c r="O751" s="3">
        <v>0.25</v>
      </c>
      <c r="P751" s="2">
        <v>1040</v>
      </c>
      <c r="Q751" t="s">
        <v>32</v>
      </c>
      <c r="R751" t="s">
        <v>33</v>
      </c>
      <c r="S751" t="s">
        <v>57</v>
      </c>
      <c r="T751" s="4">
        <v>4</v>
      </c>
      <c r="U751" s="11">
        <f t="shared" si="11"/>
        <v>1998</v>
      </c>
      <c r="V751" s="11">
        <f>tbl_EcommerceSales[[#This Row],[Gross_Sales]]*tbl_EcommerceSales[[#This Row],[Discount]]</f>
        <v>499.5</v>
      </c>
      <c r="W751" s="11">
        <f>tbl_EcommerceSales[[#This Row],[Gross_Sales]]-tbl_EcommerceSales[[#This Row],[Discount_Amount]]</f>
        <v>1498.5</v>
      </c>
      <c r="X751" s="11">
        <f>tbl_EcommerceSales[[#This Row],[Quantity]] * _xlfn.XLOOKUP(tbl_EcommerceSales[[#This Row],[Product_ID]], Product_Master!A:A, Product_Master!F:F)</f>
        <v>1040</v>
      </c>
      <c r="Y751" s="11">
        <f>tbl_EcommerceSales[[#This Row],[Net_Revenue]]-tbl_EcommerceSales[[#This Row],[Total_Cost]]</f>
        <v>458.5</v>
      </c>
      <c r="Z751" s="9">
        <f>IFERROR(#REF!/tbl_EcommerceSales[[#This Row],[Total_Cost]], 0)</f>
        <v>0</v>
      </c>
      <c r="AA751" t="str">
        <f>TEXT(tbl_EcommerceSales[[#This Row],[Order_Date]],"mmm")</f>
        <v>Mar</v>
      </c>
      <c r="AB751">
        <f>YEAR(tbl_EcommerceSales[[#This Row],[Order_Date]])</f>
        <v>2025</v>
      </c>
      <c r="AC751" t="str">
        <f>IF(tbl_EcommerceSales[[#This Row],[Age]]&lt;18,"Under 18",IF(tbl_EcommerceSales[[#This Row],[Age]]&lt;=25,"18-25",IF(tbl_EcommerceSales[[#This Row],[Age]]&lt;=35,"26-35",IF(tbl_EcommerceSales[[#This Row],[Age]]&lt;=45,"36-45",IF(tbl_EcommerceSales[[#This Row],[Age]]&lt;=55,"46-55","56+")))))</f>
        <v>26-35</v>
      </c>
    </row>
    <row r="752" spans="1:29" x14ac:dyDescent="0.35">
      <c r="A752" t="s">
        <v>1560</v>
      </c>
      <c r="B752" s="7">
        <v>45743</v>
      </c>
      <c r="C752" t="s">
        <v>1561</v>
      </c>
      <c r="D752" t="s">
        <v>216</v>
      </c>
      <c r="E752" t="s">
        <v>25</v>
      </c>
      <c r="F752">
        <v>35</v>
      </c>
      <c r="G752" t="s">
        <v>122</v>
      </c>
      <c r="H752" t="s">
        <v>72</v>
      </c>
      <c r="I752" t="s">
        <v>131</v>
      </c>
      <c r="J752" t="s">
        <v>132</v>
      </c>
      <c r="K752" t="s">
        <v>91</v>
      </c>
      <c r="L752" t="s">
        <v>133</v>
      </c>
      <c r="M752">
        <v>3</v>
      </c>
      <c r="N752" s="2">
        <v>1299</v>
      </c>
      <c r="O752" s="3">
        <v>0.15</v>
      </c>
      <c r="P752" s="2">
        <v>1830</v>
      </c>
      <c r="Q752" t="s">
        <v>44</v>
      </c>
      <c r="R752" t="s">
        <v>93</v>
      </c>
      <c r="S752" t="s">
        <v>34</v>
      </c>
      <c r="T752" s="4">
        <v>2</v>
      </c>
      <c r="U752" s="11">
        <f t="shared" si="11"/>
        <v>3897</v>
      </c>
      <c r="V752" s="11">
        <f>tbl_EcommerceSales[[#This Row],[Gross_Sales]]*tbl_EcommerceSales[[#This Row],[Discount]]</f>
        <v>584.54999999999995</v>
      </c>
      <c r="W752" s="11">
        <f>tbl_EcommerceSales[[#This Row],[Gross_Sales]]-tbl_EcommerceSales[[#This Row],[Discount_Amount]]</f>
        <v>3312.45</v>
      </c>
      <c r="X752" s="11">
        <f>tbl_EcommerceSales[[#This Row],[Quantity]] * _xlfn.XLOOKUP(tbl_EcommerceSales[[#This Row],[Product_ID]], Product_Master!A:A, Product_Master!F:F)</f>
        <v>1830</v>
      </c>
      <c r="Y752" s="11">
        <f>tbl_EcommerceSales[[#This Row],[Net_Revenue]]-tbl_EcommerceSales[[#This Row],[Total_Cost]]</f>
        <v>1482.4499999999998</v>
      </c>
      <c r="Z752" s="9">
        <f>IFERROR(#REF!/tbl_EcommerceSales[[#This Row],[Total_Cost]], 0)</f>
        <v>0</v>
      </c>
      <c r="AA752" t="str">
        <f>TEXT(tbl_EcommerceSales[[#This Row],[Order_Date]],"mmm")</f>
        <v>Mar</v>
      </c>
      <c r="AB752">
        <f>YEAR(tbl_EcommerceSales[[#This Row],[Order_Date]])</f>
        <v>2025</v>
      </c>
      <c r="AC752" t="str">
        <f>IF(tbl_EcommerceSales[[#This Row],[Age]]&lt;18,"Under 18",IF(tbl_EcommerceSales[[#This Row],[Age]]&lt;=25,"18-25",IF(tbl_EcommerceSales[[#This Row],[Age]]&lt;=35,"26-35",IF(tbl_EcommerceSales[[#This Row],[Age]]&lt;=45,"36-45",IF(tbl_EcommerceSales[[#This Row],[Age]]&lt;=55,"46-55","56+")))))</f>
        <v>26-35</v>
      </c>
    </row>
    <row r="753" spans="1:29" x14ac:dyDescent="0.35">
      <c r="A753" t="s">
        <v>1562</v>
      </c>
      <c r="B753" s="7">
        <v>45743</v>
      </c>
      <c r="C753" t="s">
        <v>1563</v>
      </c>
      <c r="D753" t="s">
        <v>342</v>
      </c>
      <c r="E753" t="s">
        <v>25</v>
      </c>
      <c r="F753">
        <v>18</v>
      </c>
      <c r="G753" t="s">
        <v>26</v>
      </c>
      <c r="H753" t="s">
        <v>27</v>
      </c>
      <c r="I753" t="s">
        <v>67</v>
      </c>
      <c r="J753" t="s">
        <v>68</v>
      </c>
      <c r="K753" t="s">
        <v>42</v>
      </c>
      <c r="L753" t="s">
        <v>43</v>
      </c>
      <c r="M753">
        <v>1</v>
      </c>
      <c r="N753" s="2">
        <v>799</v>
      </c>
      <c r="O753" s="3">
        <v>0.1</v>
      </c>
      <c r="P753" s="2">
        <v>360</v>
      </c>
      <c r="Q753" t="s">
        <v>156</v>
      </c>
      <c r="R753" t="s">
        <v>33</v>
      </c>
      <c r="S753" t="s">
        <v>34</v>
      </c>
      <c r="T753" s="4">
        <v>4</v>
      </c>
      <c r="U753" s="11">
        <f t="shared" si="11"/>
        <v>799</v>
      </c>
      <c r="V753" s="11">
        <f>tbl_EcommerceSales[[#This Row],[Gross_Sales]]*tbl_EcommerceSales[[#This Row],[Discount]]</f>
        <v>79.900000000000006</v>
      </c>
      <c r="W753" s="11">
        <f>tbl_EcommerceSales[[#This Row],[Gross_Sales]]-tbl_EcommerceSales[[#This Row],[Discount_Amount]]</f>
        <v>719.1</v>
      </c>
      <c r="X753" s="11">
        <f>tbl_EcommerceSales[[#This Row],[Quantity]] * _xlfn.XLOOKUP(tbl_EcommerceSales[[#This Row],[Product_ID]], Product_Master!A:A, Product_Master!F:F)</f>
        <v>360</v>
      </c>
      <c r="Y753" s="11">
        <f>tbl_EcommerceSales[[#This Row],[Net_Revenue]]-tbl_EcommerceSales[[#This Row],[Total_Cost]]</f>
        <v>359.1</v>
      </c>
      <c r="Z753" s="9">
        <f>IFERROR(#REF!/tbl_EcommerceSales[[#This Row],[Total_Cost]], 0)</f>
        <v>0</v>
      </c>
      <c r="AA753" t="str">
        <f>TEXT(tbl_EcommerceSales[[#This Row],[Order_Date]],"mmm")</f>
        <v>Mar</v>
      </c>
      <c r="AB753">
        <f>YEAR(tbl_EcommerceSales[[#This Row],[Order_Date]])</f>
        <v>2025</v>
      </c>
      <c r="AC753" t="str">
        <f>IF(tbl_EcommerceSales[[#This Row],[Age]]&lt;18,"Under 18",IF(tbl_EcommerceSales[[#This Row],[Age]]&lt;=25,"18-25",IF(tbl_EcommerceSales[[#This Row],[Age]]&lt;=35,"26-35",IF(tbl_EcommerceSales[[#This Row],[Age]]&lt;=45,"36-45",IF(tbl_EcommerceSales[[#This Row],[Age]]&lt;=55,"46-55","56+")))))</f>
        <v>18-25</v>
      </c>
    </row>
    <row r="754" spans="1:29" x14ac:dyDescent="0.35">
      <c r="A754" t="s">
        <v>1564</v>
      </c>
      <c r="B754" s="7">
        <v>45743</v>
      </c>
      <c r="C754" t="s">
        <v>1565</v>
      </c>
      <c r="D754" t="s">
        <v>139</v>
      </c>
      <c r="E754" t="s">
        <v>25</v>
      </c>
      <c r="F754">
        <v>19</v>
      </c>
      <c r="G754" t="s">
        <v>152</v>
      </c>
      <c r="H754" t="s">
        <v>72</v>
      </c>
      <c r="I754" t="s">
        <v>338</v>
      </c>
      <c r="J754" t="s">
        <v>339</v>
      </c>
      <c r="K754" t="s">
        <v>55</v>
      </c>
      <c r="L754" t="s">
        <v>56</v>
      </c>
      <c r="M754">
        <v>1</v>
      </c>
      <c r="N754" s="2">
        <v>1499</v>
      </c>
      <c r="O754" s="3">
        <v>0.1</v>
      </c>
      <c r="P754" s="2">
        <v>780</v>
      </c>
      <c r="Q754" t="s">
        <v>32</v>
      </c>
      <c r="R754" t="s">
        <v>33</v>
      </c>
      <c r="S754" t="s">
        <v>57</v>
      </c>
      <c r="T754" s="4">
        <v>4</v>
      </c>
      <c r="U754" s="11">
        <f t="shared" si="11"/>
        <v>1499</v>
      </c>
      <c r="V754" s="11">
        <f>tbl_EcommerceSales[[#This Row],[Gross_Sales]]*tbl_EcommerceSales[[#This Row],[Discount]]</f>
        <v>149.9</v>
      </c>
      <c r="W754" s="11">
        <f>tbl_EcommerceSales[[#This Row],[Gross_Sales]]-tbl_EcommerceSales[[#This Row],[Discount_Amount]]</f>
        <v>1349.1</v>
      </c>
      <c r="X754" s="11">
        <f>tbl_EcommerceSales[[#This Row],[Quantity]] * _xlfn.XLOOKUP(tbl_EcommerceSales[[#This Row],[Product_ID]], Product_Master!A:A, Product_Master!F:F)</f>
        <v>780</v>
      </c>
      <c r="Y754" s="11">
        <f>tbl_EcommerceSales[[#This Row],[Net_Revenue]]-tbl_EcommerceSales[[#This Row],[Total_Cost]]</f>
        <v>569.09999999999991</v>
      </c>
      <c r="Z754" s="9">
        <f>IFERROR(#REF!/tbl_EcommerceSales[[#This Row],[Total_Cost]], 0)</f>
        <v>0</v>
      </c>
      <c r="AA754" t="str">
        <f>TEXT(tbl_EcommerceSales[[#This Row],[Order_Date]],"mmm")</f>
        <v>Mar</v>
      </c>
      <c r="AB754">
        <f>YEAR(tbl_EcommerceSales[[#This Row],[Order_Date]])</f>
        <v>2025</v>
      </c>
      <c r="AC754" t="str">
        <f>IF(tbl_EcommerceSales[[#This Row],[Age]]&lt;18,"Under 18",IF(tbl_EcommerceSales[[#This Row],[Age]]&lt;=25,"18-25",IF(tbl_EcommerceSales[[#This Row],[Age]]&lt;=35,"26-35",IF(tbl_EcommerceSales[[#This Row],[Age]]&lt;=45,"36-45",IF(tbl_EcommerceSales[[#This Row],[Age]]&lt;=55,"46-55","56+")))))</f>
        <v>18-25</v>
      </c>
    </row>
    <row r="755" spans="1:29" x14ac:dyDescent="0.35">
      <c r="A755" t="s">
        <v>1566</v>
      </c>
      <c r="B755" s="7">
        <v>45743</v>
      </c>
      <c r="C755" t="s">
        <v>977</v>
      </c>
      <c r="D755" t="s">
        <v>189</v>
      </c>
      <c r="E755" t="s">
        <v>25</v>
      </c>
      <c r="F755">
        <v>18</v>
      </c>
      <c r="G755" t="s">
        <v>171</v>
      </c>
      <c r="H755" t="s">
        <v>39</v>
      </c>
      <c r="I755" t="s">
        <v>165</v>
      </c>
      <c r="J755" t="s">
        <v>166</v>
      </c>
      <c r="K755" t="s">
        <v>42</v>
      </c>
      <c r="L755" t="s">
        <v>167</v>
      </c>
      <c r="M755">
        <v>1</v>
      </c>
      <c r="N755" s="2">
        <v>1799</v>
      </c>
      <c r="O755" s="3">
        <v>0.2</v>
      </c>
      <c r="P755" s="2">
        <v>900</v>
      </c>
      <c r="Q755" t="s">
        <v>123</v>
      </c>
      <c r="R755" t="s">
        <v>33</v>
      </c>
      <c r="S755" t="s">
        <v>57</v>
      </c>
      <c r="T755" s="4">
        <v>5</v>
      </c>
      <c r="U755" s="11">
        <f t="shared" si="11"/>
        <v>1799</v>
      </c>
      <c r="V755" s="11">
        <f>tbl_EcommerceSales[[#This Row],[Gross_Sales]]*tbl_EcommerceSales[[#This Row],[Discount]]</f>
        <v>359.8</v>
      </c>
      <c r="W755" s="11">
        <f>tbl_EcommerceSales[[#This Row],[Gross_Sales]]-tbl_EcommerceSales[[#This Row],[Discount_Amount]]</f>
        <v>1439.2</v>
      </c>
      <c r="X755" s="11">
        <f>tbl_EcommerceSales[[#This Row],[Quantity]] * _xlfn.XLOOKUP(tbl_EcommerceSales[[#This Row],[Product_ID]], Product_Master!A:A, Product_Master!F:F)</f>
        <v>900</v>
      </c>
      <c r="Y755" s="11">
        <f>tbl_EcommerceSales[[#This Row],[Net_Revenue]]-tbl_EcommerceSales[[#This Row],[Total_Cost]]</f>
        <v>539.20000000000005</v>
      </c>
      <c r="Z755" s="9">
        <f>IFERROR(#REF!/tbl_EcommerceSales[[#This Row],[Total_Cost]], 0)</f>
        <v>0</v>
      </c>
      <c r="AA755" t="str">
        <f>TEXT(tbl_EcommerceSales[[#This Row],[Order_Date]],"mmm")</f>
        <v>Mar</v>
      </c>
      <c r="AB755">
        <f>YEAR(tbl_EcommerceSales[[#This Row],[Order_Date]])</f>
        <v>2025</v>
      </c>
      <c r="AC755" t="str">
        <f>IF(tbl_EcommerceSales[[#This Row],[Age]]&lt;18,"Under 18",IF(tbl_EcommerceSales[[#This Row],[Age]]&lt;=25,"18-25",IF(tbl_EcommerceSales[[#This Row],[Age]]&lt;=35,"26-35",IF(tbl_EcommerceSales[[#This Row],[Age]]&lt;=45,"36-45",IF(tbl_EcommerceSales[[#This Row],[Age]]&lt;=55,"46-55","56+")))))</f>
        <v>18-25</v>
      </c>
    </row>
    <row r="756" spans="1:29" x14ac:dyDescent="0.35">
      <c r="A756" t="s">
        <v>1567</v>
      </c>
      <c r="B756" s="7">
        <v>45743</v>
      </c>
      <c r="C756" t="s">
        <v>1568</v>
      </c>
      <c r="D756" t="s">
        <v>235</v>
      </c>
      <c r="E756" t="s">
        <v>25</v>
      </c>
      <c r="F756">
        <v>26</v>
      </c>
      <c r="G756" t="s">
        <v>61</v>
      </c>
      <c r="H756" t="s">
        <v>27</v>
      </c>
      <c r="I756" t="s">
        <v>62</v>
      </c>
      <c r="J756" t="s">
        <v>63</v>
      </c>
      <c r="K756" t="s">
        <v>42</v>
      </c>
      <c r="L756" t="s">
        <v>43</v>
      </c>
      <c r="M756">
        <v>1</v>
      </c>
      <c r="N756" s="2">
        <v>499</v>
      </c>
      <c r="O756" s="3">
        <v>0.1</v>
      </c>
      <c r="P756" s="2">
        <v>220</v>
      </c>
      <c r="Q756" t="s">
        <v>123</v>
      </c>
      <c r="R756" t="s">
        <v>33</v>
      </c>
      <c r="S756" t="s">
        <v>57</v>
      </c>
      <c r="T756" s="4">
        <v>2</v>
      </c>
      <c r="U756" s="11">
        <f t="shared" si="11"/>
        <v>499</v>
      </c>
      <c r="V756" s="11">
        <f>tbl_EcommerceSales[[#This Row],[Gross_Sales]]*tbl_EcommerceSales[[#This Row],[Discount]]</f>
        <v>49.900000000000006</v>
      </c>
      <c r="W756" s="11">
        <f>tbl_EcommerceSales[[#This Row],[Gross_Sales]]-tbl_EcommerceSales[[#This Row],[Discount_Amount]]</f>
        <v>449.1</v>
      </c>
      <c r="X756" s="11">
        <f>tbl_EcommerceSales[[#This Row],[Quantity]] * _xlfn.XLOOKUP(tbl_EcommerceSales[[#This Row],[Product_ID]], Product_Master!A:A, Product_Master!F:F)</f>
        <v>220</v>
      </c>
      <c r="Y756" s="11">
        <f>tbl_EcommerceSales[[#This Row],[Net_Revenue]]-tbl_EcommerceSales[[#This Row],[Total_Cost]]</f>
        <v>229.10000000000002</v>
      </c>
      <c r="Z756" s="9">
        <f>IFERROR(#REF!/tbl_EcommerceSales[[#This Row],[Total_Cost]], 0)</f>
        <v>0</v>
      </c>
      <c r="AA756" t="str">
        <f>TEXT(tbl_EcommerceSales[[#This Row],[Order_Date]],"mmm")</f>
        <v>Mar</v>
      </c>
      <c r="AB756">
        <f>YEAR(tbl_EcommerceSales[[#This Row],[Order_Date]])</f>
        <v>2025</v>
      </c>
      <c r="AC756" t="str">
        <f>IF(tbl_EcommerceSales[[#This Row],[Age]]&lt;18,"Under 18",IF(tbl_EcommerceSales[[#This Row],[Age]]&lt;=25,"18-25",IF(tbl_EcommerceSales[[#This Row],[Age]]&lt;=35,"26-35",IF(tbl_EcommerceSales[[#This Row],[Age]]&lt;=45,"36-45",IF(tbl_EcommerceSales[[#This Row],[Age]]&lt;=55,"46-55","56+")))))</f>
        <v>26-35</v>
      </c>
    </row>
    <row r="757" spans="1:29" x14ac:dyDescent="0.35">
      <c r="A757" t="s">
        <v>1569</v>
      </c>
      <c r="B757" s="7">
        <v>45743</v>
      </c>
      <c r="C757" t="s">
        <v>1570</v>
      </c>
      <c r="D757" t="s">
        <v>110</v>
      </c>
      <c r="E757" t="s">
        <v>25</v>
      </c>
      <c r="F757">
        <v>27</v>
      </c>
      <c r="G757" t="s">
        <v>211</v>
      </c>
      <c r="H757" t="s">
        <v>72</v>
      </c>
      <c r="I757" t="s">
        <v>53</v>
      </c>
      <c r="J757" t="s">
        <v>54</v>
      </c>
      <c r="K757" t="s">
        <v>55</v>
      </c>
      <c r="L757" t="s">
        <v>56</v>
      </c>
      <c r="M757">
        <v>1</v>
      </c>
      <c r="N757" s="2">
        <v>799</v>
      </c>
      <c r="O757" s="3">
        <v>0</v>
      </c>
      <c r="P757" s="2">
        <v>390</v>
      </c>
      <c r="Q757" t="s">
        <v>123</v>
      </c>
      <c r="R757" t="s">
        <v>33</v>
      </c>
      <c r="S757" t="s">
        <v>34</v>
      </c>
      <c r="T757" s="4">
        <v>5</v>
      </c>
      <c r="U757" s="11">
        <f t="shared" si="11"/>
        <v>799</v>
      </c>
      <c r="V757" s="11">
        <f>tbl_EcommerceSales[[#This Row],[Gross_Sales]]*tbl_EcommerceSales[[#This Row],[Discount]]</f>
        <v>0</v>
      </c>
      <c r="W757" s="11">
        <f>tbl_EcommerceSales[[#This Row],[Gross_Sales]]-tbl_EcommerceSales[[#This Row],[Discount_Amount]]</f>
        <v>799</v>
      </c>
      <c r="X757" s="11">
        <f>tbl_EcommerceSales[[#This Row],[Quantity]] * _xlfn.XLOOKUP(tbl_EcommerceSales[[#This Row],[Product_ID]], Product_Master!A:A, Product_Master!F:F)</f>
        <v>390</v>
      </c>
      <c r="Y757" s="11">
        <f>tbl_EcommerceSales[[#This Row],[Net_Revenue]]-tbl_EcommerceSales[[#This Row],[Total_Cost]]</f>
        <v>409</v>
      </c>
      <c r="Z757" s="9">
        <f>IFERROR(#REF!/tbl_EcommerceSales[[#This Row],[Total_Cost]], 0)</f>
        <v>0</v>
      </c>
      <c r="AA757" t="str">
        <f>TEXT(tbl_EcommerceSales[[#This Row],[Order_Date]],"mmm")</f>
        <v>Mar</v>
      </c>
      <c r="AB757">
        <f>YEAR(tbl_EcommerceSales[[#This Row],[Order_Date]])</f>
        <v>2025</v>
      </c>
      <c r="AC757" t="str">
        <f>IF(tbl_EcommerceSales[[#This Row],[Age]]&lt;18,"Under 18",IF(tbl_EcommerceSales[[#This Row],[Age]]&lt;=25,"18-25",IF(tbl_EcommerceSales[[#This Row],[Age]]&lt;=35,"26-35",IF(tbl_EcommerceSales[[#This Row],[Age]]&lt;=45,"36-45",IF(tbl_EcommerceSales[[#This Row],[Age]]&lt;=55,"46-55","56+")))))</f>
        <v>26-35</v>
      </c>
    </row>
    <row r="758" spans="1:29" x14ac:dyDescent="0.35">
      <c r="A758" t="s">
        <v>1571</v>
      </c>
      <c r="B758" s="7">
        <v>45743</v>
      </c>
      <c r="C758" t="s">
        <v>1572</v>
      </c>
      <c r="D758" t="s">
        <v>106</v>
      </c>
      <c r="E758" t="s">
        <v>48</v>
      </c>
      <c r="F758">
        <v>23</v>
      </c>
      <c r="G758" t="s">
        <v>145</v>
      </c>
      <c r="H758" t="s">
        <v>39</v>
      </c>
      <c r="I758" t="s">
        <v>67</v>
      </c>
      <c r="J758" t="s">
        <v>68</v>
      </c>
      <c r="K758" t="s">
        <v>42</v>
      </c>
      <c r="L758" t="s">
        <v>43</v>
      </c>
      <c r="M758">
        <v>2</v>
      </c>
      <c r="N758" s="2">
        <v>799</v>
      </c>
      <c r="O758" s="3">
        <v>0.05</v>
      </c>
      <c r="P758" s="2">
        <v>720</v>
      </c>
      <c r="Q758" t="s">
        <v>123</v>
      </c>
      <c r="R758" t="s">
        <v>33</v>
      </c>
      <c r="S758" t="s">
        <v>57</v>
      </c>
      <c r="T758" s="4">
        <v>5</v>
      </c>
      <c r="U758" s="11">
        <f t="shared" si="11"/>
        <v>1598</v>
      </c>
      <c r="V758" s="11">
        <f>tbl_EcommerceSales[[#This Row],[Gross_Sales]]*tbl_EcommerceSales[[#This Row],[Discount]]</f>
        <v>79.900000000000006</v>
      </c>
      <c r="W758" s="11">
        <f>tbl_EcommerceSales[[#This Row],[Gross_Sales]]-tbl_EcommerceSales[[#This Row],[Discount_Amount]]</f>
        <v>1518.1</v>
      </c>
      <c r="X758" s="11">
        <f>tbl_EcommerceSales[[#This Row],[Quantity]] * _xlfn.XLOOKUP(tbl_EcommerceSales[[#This Row],[Product_ID]], Product_Master!A:A, Product_Master!F:F)</f>
        <v>720</v>
      </c>
      <c r="Y758" s="11">
        <f>tbl_EcommerceSales[[#This Row],[Net_Revenue]]-tbl_EcommerceSales[[#This Row],[Total_Cost]]</f>
        <v>798.09999999999991</v>
      </c>
      <c r="Z758" s="9">
        <f>IFERROR(#REF!/tbl_EcommerceSales[[#This Row],[Total_Cost]], 0)</f>
        <v>0</v>
      </c>
      <c r="AA758" t="str">
        <f>TEXT(tbl_EcommerceSales[[#This Row],[Order_Date]],"mmm")</f>
        <v>Mar</v>
      </c>
      <c r="AB758">
        <f>YEAR(tbl_EcommerceSales[[#This Row],[Order_Date]])</f>
        <v>2025</v>
      </c>
      <c r="AC758" t="str">
        <f>IF(tbl_EcommerceSales[[#This Row],[Age]]&lt;18,"Under 18",IF(tbl_EcommerceSales[[#This Row],[Age]]&lt;=25,"18-25",IF(tbl_EcommerceSales[[#This Row],[Age]]&lt;=35,"26-35",IF(tbl_EcommerceSales[[#This Row],[Age]]&lt;=45,"36-45",IF(tbl_EcommerceSales[[#This Row],[Age]]&lt;=55,"46-55","56+")))))</f>
        <v>18-25</v>
      </c>
    </row>
    <row r="759" spans="1:29" x14ac:dyDescent="0.35">
      <c r="A759" t="s">
        <v>1573</v>
      </c>
      <c r="B759" s="7">
        <v>45743</v>
      </c>
      <c r="C759" t="s">
        <v>1574</v>
      </c>
      <c r="D759" t="s">
        <v>342</v>
      </c>
      <c r="E759" t="s">
        <v>48</v>
      </c>
      <c r="F759">
        <v>36</v>
      </c>
      <c r="G759" t="s">
        <v>192</v>
      </c>
      <c r="H759" t="s">
        <v>27</v>
      </c>
      <c r="I759" t="s">
        <v>160</v>
      </c>
      <c r="J759" t="s">
        <v>161</v>
      </c>
      <c r="K759" t="s">
        <v>91</v>
      </c>
      <c r="L759" t="s">
        <v>133</v>
      </c>
      <c r="M759">
        <v>1</v>
      </c>
      <c r="N759" s="2">
        <v>1099</v>
      </c>
      <c r="O759" s="3">
        <v>0.05</v>
      </c>
      <c r="P759" s="2">
        <v>520</v>
      </c>
      <c r="Q759" t="s">
        <v>32</v>
      </c>
      <c r="R759" t="s">
        <v>33</v>
      </c>
      <c r="S759" t="s">
        <v>57</v>
      </c>
      <c r="T759" s="4">
        <v>5</v>
      </c>
      <c r="U759" s="11">
        <f t="shared" si="11"/>
        <v>1099</v>
      </c>
      <c r="V759" s="11">
        <f>tbl_EcommerceSales[[#This Row],[Gross_Sales]]*tbl_EcommerceSales[[#This Row],[Discount]]</f>
        <v>54.95</v>
      </c>
      <c r="W759" s="11">
        <f>tbl_EcommerceSales[[#This Row],[Gross_Sales]]-tbl_EcommerceSales[[#This Row],[Discount_Amount]]</f>
        <v>1044.05</v>
      </c>
      <c r="X759" s="11">
        <f>tbl_EcommerceSales[[#This Row],[Quantity]] * _xlfn.XLOOKUP(tbl_EcommerceSales[[#This Row],[Product_ID]], Product_Master!A:A, Product_Master!F:F)</f>
        <v>520</v>
      </c>
      <c r="Y759" s="11">
        <f>tbl_EcommerceSales[[#This Row],[Net_Revenue]]-tbl_EcommerceSales[[#This Row],[Total_Cost]]</f>
        <v>524.04999999999995</v>
      </c>
      <c r="Z759" s="9">
        <f>IFERROR(#REF!/tbl_EcommerceSales[[#This Row],[Total_Cost]], 0)</f>
        <v>0</v>
      </c>
      <c r="AA759" t="str">
        <f>TEXT(tbl_EcommerceSales[[#This Row],[Order_Date]],"mmm")</f>
        <v>Mar</v>
      </c>
      <c r="AB759">
        <f>YEAR(tbl_EcommerceSales[[#This Row],[Order_Date]])</f>
        <v>2025</v>
      </c>
      <c r="AC759" t="str">
        <f>IF(tbl_EcommerceSales[[#This Row],[Age]]&lt;18,"Under 18",IF(tbl_EcommerceSales[[#This Row],[Age]]&lt;=25,"18-25",IF(tbl_EcommerceSales[[#This Row],[Age]]&lt;=35,"26-35",IF(tbl_EcommerceSales[[#This Row],[Age]]&lt;=45,"36-45",IF(tbl_EcommerceSales[[#This Row],[Age]]&lt;=55,"46-55","56+")))))</f>
        <v>36-45</v>
      </c>
    </row>
    <row r="760" spans="1:29" x14ac:dyDescent="0.35">
      <c r="A760" t="s">
        <v>1575</v>
      </c>
      <c r="B760" s="7">
        <v>45743</v>
      </c>
      <c r="C760" t="s">
        <v>1576</v>
      </c>
      <c r="D760" t="s">
        <v>251</v>
      </c>
      <c r="E760" t="s">
        <v>25</v>
      </c>
      <c r="F760">
        <v>25</v>
      </c>
      <c r="G760" t="s">
        <v>155</v>
      </c>
      <c r="H760" t="s">
        <v>88</v>
      </c>
      <c r="I760" t="s">
        <v>349</v>
      </c>
      <c r="J760" t="s">
        <v>350</v>
      </c>
      <c r="K760" t="s">
        <v>82</v>
      </c>
      <c r="L760" t="s">
        <v>238</v>
      </c>
      <c r="M760">
        <v>2</v>
      </c>
      <c r="N760" s="2">
        <v>1599</v>
      </c>
      <c r="O760" s="3">
        <v>0.1</v>
      </c>
      <c r="P760" s="2">
        <v>1840</v>
      </c>
      <c r="Q760" t="s">
        <v>44</v>
      </c>
      <c r="R760" t="s">
        <v>33</v>
      </c>
      <c r="S760" t="s">
        <v>34</v>
      </c>
      <c r="T760" s="4">
        <v>5</v>
      </c>
      <c r="U760" s="11">
        <f t="shared" si="11"/>
        <v>3198</v>
      </c>
      <c r="V760" s="11">
        <f>tbl_EcommerceSales[[#This Row],[Gross_Sales]]*tbl_EcommerceSales[[#This Row],[Discount]]</f>
        <v>319.8</v>
      </c>
      <c r="W760" s="11">
        <f>tbl_EcommerceSales[[#This Row],[Gross_Sales]]-tbl_EcommerceSales[[#This Row],[Discount_Amount]]</f>
        <v>2878.2</v>
      </c>
      <c r="X760" s="11">
        <f>tbl_EcommerceSales[[#This Row],[Quantity]] * _xlfn.XLOOKUP(tbl_EcommerceSales[[#This Row],[Product_ID]], Product_Master!A:A, Product_Master!F:F)</f>
        <v>1840</v>
      </c>
      <c r="Y760" s="11">
        <f>tbl_EcommerceSales[[#This Row],[Net_Revenue]]-tbl_EcommerceSales[[#This Row],[Total_Cost]]</f>
        <v>1038.1999999999998</v>
      </c>
      <c r="Z760" s="9">
        <f>IFERROR(#REF!/tbl_EcommerceSales[[#This Row],[Total_Cost]], 0)</f>
        <v>0</v>
      </c>
      <c r="AA760" t="str">
        <f>TEXT(tbl_EcommerceSales[[#This Row],[Order_Date]],"mmm")</f>
        <v>Mar</v>
      </c>
      <c r="AB760">
        <f>YEAR(tbl_EcommerceSales[[#This Row],[Order_Date]])</f>
        <v>2025</v>
      </c>
      <c r="AC760" t="str">
        <f>IF(tbl_EcommerceSales[[#This Row],[Age]]&lt;18,"Under 18",IF(tbl_EcommerceSales[[#This Row],[Age]]&lt;=25,"18-25",IF(tbl_EcommerceSales[[#This Row],[Age]]&lt;=35,"26-35",IF(tbl_EcommerceSales[[#This Row],[Age]]&lt;=45,"36-45",IF(tbl_EcommerceSales[[#This Row],[Age]]&lt;=55,"46-55","56+")))))</f>
        <v>18-25</v>
      </c>
    </row>
    <row r="761" spans="1:29" x14ac:dyDescent="0.35">
      <c r="A761" t="s">
        <v>1577</v>
      </c>
      <c r="B761" s="7">
        <v>45743</v>
      </c>
      <c r="C761" t="s">
        <v>913</v>
      </c>
      <c r="D761" t="s">
        <v>148</v>
      </c>
      <c r="E761" t="s">
        <v>48</v>
      </c>
      <c r="F761">
        <v>18</v>
      </c>
      <c r="G761" t="s">
        <v>155</v>
      </c>
      <c r="H761" t="s">
        <v>88</v>
      </c>
      <c r="I761" t="s">
        <v>241</v>
      </c>
      <c r="J761" t="s">
        <v>242</v>
      </c>
      <c r="K761" t="s">
        <v>42</v>
      </c>
      <c r="L761" t="s">
        <v>243</v>
      </c>
      <c r="M761">
        <v>2</v>
      </c>
      <c r="N761" s="2">
        <v>649</v>
      </c>
      <c r="O761" s="3">
        <v>0.1</v>
      </c>
      <c r="P761" s="2">
        <v>580</v>
      </c>
      <c r="Q761" t="s">
        <v>123</v>
      </c>
      <c r="R761" t="s">
        <v>33</v>
      </c>
      <c r="S761" t="s">
        <v>34</v>
      </c>
      <c r="T761" s="4">
        <v>3</v>
      </c>
      <c r="U761" s="11">
        <f t="shared" si="11"/>
        <v>1298</v>
      </c>
      <c r="V761" s="11">
        <f>tbl_EcommerceSales[[#This Row],[Gross_Sales]]*tbl_EcommerceSales[[#This Row],[Discount]]</f>
        <v>129.80000000000001</v>
      </c>
      <c r="W761" s="11">
        <f>tbl_EcommerceSales[[#This Row],[Gross_Sales]]-tbl_EcommerceSales[[#This Row],[Discount_Amount]]</f>
        <v>1168.2</v>
      </c>
      <c r="X761" s="11">
        <f>tbl_EcommerceSales[[#This Row],[Quantity]] * _xlfn.XLOOKUP(tbl_EcommerceSales[[#This Row],[Product_ID]], Product_Master!A:A, Product_Master!F:F)</f>
        <v>580</v>
      </c>
      <c r="Y761" s="11">
        <f>tbl_EcommerceSales[[#This Row],[Net_Revenue]]-tbl_EcommerceSales[[#This Row],[Total_Cost]]</f>
        <v>588.20000000000005</v>
      </c>
      <c r="Z761" s="9">
        <f>IFERROR(#REF!/tbl_EcommerceSales[[#This Row],[Total_Cost]], 0)</f>
        <v>0</v>
      </c>
      <c r="AA761" t="str">
        <f>TEXT(tbl_EcommerceSales[[#This Row],[Order_Date]],"mmm")</f>
        <v>Mar</v>
      </c>
      <c r="AB761">
        <f>YEAR(tbl_EcommerceSales[[#This Row],[Order_Date]])</f>
        <v>2025</v>
      </c>
      <c r="AC761" t="str">
        <f>IF(tbl_EcommerceSales[[#This Row],[Age]]&lt;18,"Under 18",IF(tbl_EcommerceSales[[#This Row],[Age]]&lt;=25,"18-25",IF(tbl_EcommerceSales[[#This Row],[Age]]&lt;=35,"26-35",IF(tbl_EcommerceSales[[#This Row],[Age]]&lt;=45,"36-45",IF(tbl_EcommerceSales[[#This Row],[Age]]&lt;=55,"46-55","56+")))))</f>
        <v>18-25</v>
      </c>
    </row>
    <row r="762" spans="1:29" x14ac:dyDescent="0.35">
      <c r="A762" t="s">
        <v>1578</v>
      </c>
      <c r="B762" s="7">
        <v>45744</v>
      </c>
      <c r="C762" t="s">
        <v>1579</v>
      </c>
      <c r="D762" t="s">
        <v>254</v>
      </c>
      <c r="E762" t="s">
        <v>48</v>
      </c>
      <c r="F762">
        <v>30</v>
      </c>
      <c r="G762" t="s">
        <v>96</v>
      </c>
      <c r="H762" t="s">
        <v>39</v>
      </c>
      <c r="I762" t="s">
        <v>117</v>
      </c>
      <c r="J762" t="s">
        <v>118</v>
      </c>
      <c r="K762" t="s">
        <v>82</v>
      </c>
      <c r="L762" t="s">
        <v>119</v>
      </c>
      <c r="M762">
        <v>3</v>
      </c>
      <c r="N762" s="2">
        <v>3299</v>
      </c>
      <c r="O762" s="3">
        <v>0.05</v>
      </c>
      <c r="P762" s="2">
        <v>6300</v>
      </c>
      <c r="Q762" t="s">
        <v>44</v>
      </c>
      <c r="R762" t="s">
        <v>33</v>
      </c>
      <c r="S762" t="s">
        <v>34</v>
      </c>
      <c r="T762" s="4">
        <v>4</v>
      </c>
      <c r="U762" s="11">
        <f t="shared" si="11"/>
        <v>9897</v>
      </c>
      <c r="V762" s="11">
        <f>tbl_EcommerceSales[[#This Row],[Gross_Sales]]*tbl_EcommerceSales[[#This Row],[Discount]]</f>
        <v>494.85</v>
      </c>
      <c r="W762" s="11">
        <f>tbl_EcommerceSales[[#This Row],[Gross_Sales]]-tbl_EcommerceSales[[#This Row],[Discount_Amount]]</f>
        <v>9402.15</v>
      </c>
      <c r="X762" s="11">
        <f>tbl_EcommerceSales[[#This Row],[Quantity]] * _xlfn.XLOOKUP(tbl_EcommerceSales[[#This Row],[Product_ID]], Product_Master!A:A, Product_Master!F:F)</f>
        <v>6300</v>
      </c>
      <c r="Y762" s="11">
        <f>tbl_EcommerceSales[[#This Row],[Net_Revenue]]-tbl_EcommerceSales[[#This Row],[Total_Cost]]</f>
        <v>3102.1499999999996</v>
      </c>
      <c r="Z762" s="9">
        <f>IFERROR(#REF!/tbl_EcommerceSales[[#This Row],[Total_Cost]], 0)</f>
        <v>0</v>
      </c>
      <c r="AA762" t="str">
        <f>TEXT(tbl_EcommerceSales[[#This Row],[Order_Date]],"mmm")</f>
        <v>Mar</v>
      </c>
      <c r="AB762">
        <f>YEAR(tbl_EcommerceSales[[#This Row],[Order_Date]])</f>
        <v>2025</v>
      </c>
      <c r="AC762" t="str">
        <f>IF(tbl_EcommerceSales[[#This Row],[Age]]&lt;18,"Under 18",IF(tbl_EcommerceSales[[#This Row],[Age]]&lt;=25,"18-25",IF(tbl_EcommerceSales[[#This Row],[Age]]&lt;=35,"26-35",IF(tbl_EcommerceSales[[#This Row],[Age]]&lt;=45,"36-45",IF(tbl_EcommerceSales[[#This Row],[Age]]&lt;=55,"46-55","56+")))))</f>
        <v>26-35</v>
      </c>
    </row>
    <row r="763" spans="1:29" x14ac:dyDescent="0.35">
      <c r="A763" t="s">
        <v>1580</v>
      </c>
      <c r="B763" s="7">
        <v>45744</v>
      </c>
      <c r="C763" t="s">
        <v>389</v>
      </c>
      <c r="D763" t="s">
        <v>47</v>
      </c>
      <c r="E763" t="s">
        <v>25</v>
      </c>
      <c r="F763">
        <v>41</v>
      </c>
      <c r="G763" t="s">
        <v>103</v>
      </c>
      <c r="H763" t="s">
        <v>27</v>
      </c>
      <c r="I763" t="s">
        <v>338</v>
      </c>
      <c r="J763" t="s">
        <v>339</v>
      </c>
      <c r="K763" t="s">
        <v>55</v>
      </c>
      <c r="L763" t="s">
        <v>56</v>
      </c>
      <c r="M763">
        <v>1</v>
      </c>
      <c r="N763" s="2">
        <v>1499</v>
      </c>
      <c r="O763" s="3">
        <v>0.1</v>
      </c>
      <c r="P763" s="2">
        <v>780</v>
      </c>
      <c r="Q763" t="s">
        <v>44</v>
      </c>
      <c r="R763" t="s">
        <v>33</v>
      </c>
      <c r="S763" t="s">
        <v>57</v>
      </c>
      <c r="T763" s="4">
        <v>3</v>
      </c>
      <c r="U763" s="11">
        <f t="shared" si="11"/>
        <v>1499</v>
      </c>
      <c r="V763" s="11">
        <f>tbl_EcommerceSales[[#This Row],[Gross_Sales]]*tbl_EcommerceSales[[#This Row],[Discount]]</f>
        <v>149.9</v>
      </c>
      <c r="W763" s="11">
        <f>tbl_EcommerceSales[[#This Row],[Gross_Sales]]-tbl_EcommerceSales[[#This Row],[Discount_Amount]]</f>
        <v>1349.1</v>
      </c>
      <c r="X763" s="11">
        <f>tbl_EcommerceSales[[#This Row],[Quantity]] * _xlfn.XLOOKUP(tbl_EcommerceSales[[#This Row],[Product_ID]], Product_Master!A:A, Product_Master!F:F)</f>
        <v>780</v>
      </c>
      <c r="Y763" s="11">
        <f>tbl_EcommerceSales[[#This Row],[Net_Revenue]]-tbl_EcommerceSales[[#This Row],[Total_Cost]]</f>
        <v>569.09999999999991</v>
      </c>
      <c r="Z763" s="9">
        <f>IFERROR(#REF!/tbl_EcommerceSales[[#This Row],[Total_Cost]], 0)</f>
        <v>0</v>
      </c>
      <c r="AA763" t="str">
        <f>TEXT(tbl_EcommerceSales[[#This Row],[Order_Date]],"mmm")</f>
        <v>Mar</v>
      </c>
      <c r="AB763">
        <f>YEAR(tbl_EcommerceSales[[#This Row],[Order_Date]])</f>
        <v>2025</v>
      </c>
      <c r="AC763" t="str">
        <f>IF(tbl_EcommerceSales[[#This Row],[Age]]&lt;18,"Under 18",IF(tbl_EcommerceSales[[#This Row],[Age]]&lt;=25,"18-25",IF(tbl_EcommerceSales[[#This Row],[Age]]&lt;=35,"26-35",IF(tbl_EcommerceSales[[#This Row],[Age]]&lt;=45,"36-45",IF(tbl_EcommerceSales[[#This Row],[Age]]&lt;=55,"46-55","56+")))))</f>
        <v>36-45</v>
      </c>
    </row>
    <row r="764" spans="1:29" x14ac:dyDescent="0.35">
      <c r="A764" t="s">
        <v>1581</v>
      </c>
      <c r="B764" s="7">
        <v>45744</v>
      </c>
      <c r="C764" t="s">
        <v>1582</v>
      </c>
      <c r="D764" t="s">
        <v>51</v>
      </c>
      <c r="E764" t="s">
        <v>48</v>
      </c>
      <c r="F764">
        <v>30</v>
      </c>
      <c r="G764" t="s">
        <v>38</v>
      </c>
      <c r="H764" t="s">
        <v>39</v>
      </c>
      <c r="I764" t="s">
        <v>175</v>
      </c>
      <c r="J764" t="s">
        <v>176</v>
      </c>
      <c r="K764" t="s">
        <v>177</v>
      </c>
      <c r="L764" t="s">
        <v>178</v>
      </c>
      <c r="M764">
        <v>1</v>
      </c>
      <c r="N764" s="2">
        <v>699</v>
      </c>
      <c r="O764" s="3">
        <v>0</v>
      </c>
      <c r="P764" s="2">
        <v>320</v>
      </c>
      <c r="Q764" t="s">
        <v>156</v>
      </c>
      <c r="R764" t="s">
        <v>33</v>
      </c>
      <c r="S764" t="s">
        <v>57</v>
      </c>
      <c r="T764" s="4">
        <v>5</v>
      </c>
      <c r="U764" s="11">
        <f t="shared" si="11"/>
        <v>699</v>
      </c>
      <c r="V764" s="11">
        <f>tbl_EcommerceSales[[#This Row],[Gross_Sales]]*tbl_EcommerceSales[[#This Row],[Discount]]</f>
        <v>0</v>
      </c>
      <c r="W764" s="11">
        <f>tbl_EcommerceSales[[#This Row],[Gross_Sales]]-tbl_EcommerceSales[[#This Row],[Discount_Amount]]</f>
        <v>699</v>
      </c>
      <c r="X764" s="11">
        <f>tbl_EcommerceSales[[#This Row],[Quantity]] * _xlfn.XLOOKUP(tbl_EcommerceSales[[#This Row],[Product_ID]], Product_Master!A:A, Product_Master!F:F)</f>
        <v>320</v>
      </c>
      <c r="Y764" s="11">
        <f>tbl_EcommerceSales[[#This Row],[Net_Revenue]]-tbl_EcommerceSales[[#This Row],[Total_Cost]]</f>
        <v>379</v>
      </c>
      <c r="Z764" s="9">
        <f>IFERROR(#REF!/tbl_EcommerceSales[[#This Row],[Total_Cost]], 0)</f>
        <v>0</v>
      </c>
      <c r="AA764" t="str">
        <f>TEXT(tbl_EcommerceSales[[#This Row],[Order_Date]],"mmm")</f>
        <v>Mar</v>
      </c>
      <c r="AB764">
        <f>YEAR(tbl_EcommerceSales[[#This Row],[Order_Date]])</f>
        <v>2025</v>
      </c>
      <c r="AC764" t="str">
        <f>IF(tbl_EcommerceSales[[#This Row],[Age]]&lt;18,"Under 18",IF(tbl_EcommerceSales[[#This Row],[Age]]&lt;=25,"18-25",IF(tbl_EcommerceSales[[#This Row],[Age]]&lt;=35,"26-35",IF(tbl_EcommerceSales[[#This Row],[Age]]&lt;=45,"36-45",IF(tbl_EcommerceSales[[#This Row],[Age]]&lt;=55,"46-55","56+")))))</f>
        <v>26-35</v>
      </c>
    </row>
    <row r="765" spans="1:29" x14ac:dyDescent="0.35">
      <c r="A765" t="s">
        <v>1583</v>
      </c>
      <c r="B765" s="7">
        <v>45744</v>
      </c>
      <c r="C765" t="s">
        <v>1584</v>
      </c>
      <c r="D765" t="s">
        <v>159</v>
      </c>
      <c r="E765" t="s">
        <v>25</v>
      </c>
      <c r="F765">
        <v>46</v>
      </c>
      <c r="G765" t="s">
        <v>211</v>
      </c>
      <c r="H765" t="s">
        <v>72</v>
      </c>
      <c r="I765" t="s">
        <v>221</v>
      </c>
      <c r="J765" t="s">
        <v>222</v>
      </c>
      <c r="K765" t="s">
        <v>177</v>
      </c>
      <c r="L765" t="s">
        <v>208</v>
      </c>
      <c r="M765">
        <v>2</v>
      </c>
      <c r="N765" s="2">
        <v>1499</v>
      </c>
      <c r="O765" s="3">
        <v>0.05</v>
      </c>
      <c r="P765" s="2">
        <v>1600</v>
      </c>
      <c r="Q765" t="s">
        <v>319</v>
      </c>
      <c r="R765" t="s">
        <v>33</v>
      </c>
      <c r="S765" t="s">
        <v>57</v>
      </c>
      <c r="T765" s="4">
        <v>3</v>
      </c>
      <c r="U765" s="11">
        <f t="shared" si="11"/>
        <v>2998</v>
      </c>
      <c r="V765" s="11">
        <f>tbl_EcommerceSales[[#This Row],[Gross_Sales]]*tbl_EcommerceSales[[#This Row],[Discount]]</f>
        <v>149.9</v>
      </c>
      <c r="W765" s="11">
        <f>tbl_EcommerceSales[[#This Row],[Gross_Sales]]-tbl_EcommerceSales[[#This Row],[Discount_Amount]]</f>
        <v>2848.1</v>
      </c>
      <c r="X765" s="11">
        <f>tbl_EcommerceSales[[#This Row],[Quantity]] * _xlfn.XLOOKUP(tbl_EcommerceSales[[#This Row],[Product_ID]], Product_Master!A:A, Product_Master!F:F)</f>
        <v>1600</v>
      </c>
      <c r="Y765" s="11">
        <f>tbl_EcommerceSales[[#This Row],[Net_Revenue]]-tbl_EcommerceSales[[#This Row],[Total_Cost]]</f>
        <v>1248.0999999999999</v>
      </c>
      <c r="Z765" s="9">
        <f>IFERROR(#REF!/tbl_EcommerceSales[[#This Row],[Total_Cost]], 0)</f>
        <v>0</v>
      </c>
      <c r="AA765" t="str">
        <f>TEXT(tbl_EcommerceSales[[#This Row],[Order_Date]],"mmm")</f>
        <v>Mar</v>
      </c>
      <c r="AB765">
        <f>YEAR(tbl_EcommerceSales[[#This Row],[Order_Date]])</f>
        <v>2025</v>
      </c>
      <c r="AC765" t="str">
        <f>IF(tbl_EcommerceSales[[#This Row],[Age]]&lt;18,"Under 18",IF(tbl_EcommerceSales[[#This Row],[Age]]&lt;=25,"18-25",IF(tbl_EcommerceSales[[#This Row],[Age]]&lt;=35,"26-35",IF(tbl_EcommerceSales[[#This Row],[Age]]&lt;=45,"36-45",IF(tbl_EcommerceSales[[#This Row],[Age]]&lt;=55,"46-55","56+")))))</f>
        <v>46-55</v>
      </c>
    </row>
    <row r="766" spans="1:29" x14ac:dyDescent="0.35">
      <c r="A766" t="s">
        <v>1585</v>
      </c>
      <c r="B766" s="7">
        <v>45744</v>
      </c>
      <c r="C766" t="s">
        <v>527</v>
      </c>
      <c r="D766" t="s">
        <v>227</v>
      </c>
      <c r="E766" t="s">
        <v>25</v>
      </c>
      <c r="F766">
        <v>27</v>
      </c>
      <c r="G766" t="s">
        <v>136</v>
      </c>
      <c r="H766" t="s">
        <v>88</v>
      </c>
      <c r="I766" t="s">
        <v>241</v>
      </c>
      <c r="J766" t="s">
        <v>242</v>
      </c>
      <c r="K766" t="s">
        <v>42</v>
      </c>
      <c r="L766" t="s">
        <v>243</v>
      </c>
      <c r="M766">
        <v>3</v>
      </c>
      <c r="N766" s="2">
        <v>649</v>
      </c>
      <c r="O766" s="3">
        <v>0.1</v>
      </c>
      <c r="P766" s="2">
        <v>870</v>
      </c>
      <c r="Q766" t="s">
        <v>32</v>
      </c>
      <c r="R766" t="s">
        <v>33</v>
      </c>
      <c r="S766" t="s">
        <v>34</v>
      </c>
      <c r="T766" s="4">
        <v>2</v>
      </c>
      <c r="U766" s="11">
        <f t="shared" si="11"/>
        <v>1947</v>
      </c>
      <c r="V766" s="11">
        <f>tbl_EcommerceSales[[#This Row],[Gross_Sales]]*tbl_EcommerceSales[[#This Row],[Discount]]</f>
        <v>194.70000000000002</v>
      </c>
      <c r="W766" s="11">
        <f>tbl_EcommerceSales[[#This Row],[Gross_Sales]]-tbl_EcommerceSales[[#This Row],[Discount_Amount]]</f>
        <v>1752.3</v>
      </c>
      <c r="X766" s="11">
        <f>tbl_EcommerceSales[[#This Row],[Quantity]] * _xlfn.XLOOKUP(tbl_EcommerceSales[[#This Row],[Product_ID]], Product_Master!A:A, Product_Master!F:F)</f>
        <v>870</v>
      </c>
      <c r="Y766" s="11">
        <f>tbl_EcommerceSales[[#This Row],[Net_Revenue]]-tbl_EcommerceSales[[#This Row],[Total_Cost]]</f>
        <v>882.3</v>
      </c>
      <c r="Z766" s="9">
        <f>IFERROR(#REF!/tbl_EcommerceSales[[#This Row],[Total_Cost]], 0)</f>
        <v>0</v>
      </c>
      <c r="AA766" t="str">
        <f>TEXT(tbl_EcommerceSales[[#This Row],[Order_Date]],"mmm")</f>
        <v>Mar</v>
      </c>
      <c r="AB766">
        <f>YEAR(tbl_EcommerceSales[[#This Row],[Order_Date]])</f>
        <v>2025</v>
      </c>
      <c r="AC766" t="str">
        <f>IF(tbl_EcommerceSales[[#This Row],[Age]]&lt;18,"Under 18",IF(tbl_EcommerceSales[[#This Row],[Age]]&lt;=25,"18-25",IF(tbl_EcommerceSales[[#This Row],[Age]]&lt;=35,"26-35",IF(tbl_EcommerceSales[[#This Row],[Age]]&lt;=45,"36-45",IF(tbl_EcommerceSales[[#This Row],[Age]]&lt;=55,"46-55","56+")))))</f>
        <v>26-35</v>
      </c>
    </row>
    <row r="767" spans="1:29" x14ac:dyDescent="0.35">
      <c r="A767" t="s">
        <v>1586</v>
      </c>
      <c r="B767" s="7">
        <v>45744</v>
      </c>
      <c r="C767" t="s">
        <v>1587</v>
      </c>
      <c r="D767" t="s">
        <v>159</v>
      </c>
      <c r="E767" t="s">
        <v>48</v>
      </c>
      <c r="F767">
        <v>39</v>
      </c>
      <c r="G767" t="s">
        <v>289</v>
      </c>
      <c r="H767" t="s">
        <v>88</v>
      </c>
      <c r="I767" t="s">
        <v>206</v>
      </c>
      <c r="J767" t="s">
        <v>207</v>
      </c>
      <c r="K767" t="s">
        <v>177</v>
      </c>
      <c r="L767" t="s">
        <v>208</v>
      </c>
      <c r="M767">
        <v>2</v>
      </c>
      <c r="N767" s="2">
        <v>2199</v>
      </c>
      <c r="O767" s="3">
        <v>0.1</v>
      </c>
      <c r="P767" s="2">
        <v>2500</v>
      </c>
      <c r="Q767" t="s">
        <v>123</v>
      </c>
      <c r="R767" t="s">
        <v>162</v>
      </c>
      <c r="S767" t="s">
        <v>57</v>
      </c>
      <c r="T767" s="4"/>
      <c r="U767" s="11">
        <f t="shared" si="11"/>
        <v>4398</v>
      </c>
      <c r="V767" s="11">
        <f>tbl_EcommerceSales[[#This Row],[Gross_Sales]]*tbl_EcommerceSales[[#This Row],[Discount]]</f>
        <v>439.8</v>
      </c>
      <c r="W767" s="11">
        <f>tbl_EcommerceSales[[#This Row],[Gross_Sales]]-tbl_EcommerceSales[[#This Row],[Discount_Amount]]</f>
        <v>3958.2</v>
      </c>
      <c r="X767" s="11">
        <f>tbl_EcommerceSales[[#This Row],[Quantity]] * _xlfn.XLOOKUP(tbl_EcommerceSales[[#This Row],[Product_ID]], Product_Master!A:A, Product_Master!F:F)</f>
        <v>2500</v>
      </c>
      <c r="Y767" s="11">
        <f>tbl_EcommerceSales[[#This Row],[Net_Revenue]]-tbl_EcommerceSales[[#This Row],[Total_Cost]]</f>
        <v>1458.1999999999998</v>
      </c>
      <c r="Z767" s="9">
        <f>IFERROR(#REF!/tbl_EcommerceSales[[#This Row],[Total_Cost]], 0)</f>
        <v>0</v>
      </c>
      <c r="AA767" t="str">
        <f>TEXT(tbl_EcommerceSales[[#This Row],[Order_Date]],"mmm")</f>
        <v>Mar</v>
      </c>
      <c r="AB767">
        <f>YEAR(tbl_EcommerceSales[[#This Row],[Order_Date]])</f>
        <v>2025</v>
      </c>
      <c r="AC767" t="str">
        <f>IF(tbl_EcommerceSales[[#This Row],[Age]]&lt;18,"Under 18",IF(tbl_EcommerceSales[[#This Row],[Age]]&lt;=25,"18-25",IF(tbl_EcommerceSales[[#This Row],[Age]]&lt;=35,"26-35",IF(tbl_EcommerceSales[[#This Row],[Age]]&lt;=45,"36-45",IF(tbl_EcommerceSales[[#This Row],[Age]]&lt;=55,"46-55","56+")))))</f>
        <v>36-45</v>
      </c>
    </row>
    <row r="768" spans="1:29" x14ac:dyDescent="0.35">
      <c r="A768" t="s">
        <v>1588</v>
      </c>
      <c r="B768" s="7">
        <v>45744</v>
      </c>
      <c r="C768" t="s">
        <v>1589</v>
      </c>
      <c r="D768" t="s">
        <v>227</v>
      </c>
      <c r="E768" t="s">
        <v>25</v>
      </c>
      <c r="F768">
        <v>38</v>
      </c>
      <c r="G768" t="s">
        <v>99</v>
      </c>
      <c r="H768" t="s">
        <v>88</v>
      </c>
      <c r="I768" t="s">
        <v>89</v>
      </c>
      <c r="J768" t="s">
        <v>90</v>
      </c>
      <c r="K768" t="s">
        <v>91</v>
      </c>
      <c r="L768" t="s">
        <v>92</v>
      </c>
      <c r="M768">
        <v>4</v>
      </c>
      <c r="N768" s="2">
        <v>599</v>
      </c>
      <c r="O768" s="3">
        <v>0.2</v>
      </c>
      <c r="P768" s="2">
        <v>1040</v>
      </c>
      <c r="Q768" t="s">
        <v>76</v>
      </c>
      <c r="R768" t="s">
        <v>33</v>
      </c>
      <c r="S768" t="s">
        <v>57</v>
      </c>
      <c r="T768" s="4">
        <v>5</v>
      </c>
      <c r="U768" s="11">
        <f t="shared" si="11"/>
        <v>2396</v>
      </c>
      <c r="V768" s="11">
        <f>tbl_EcommerceSales[[#This Row],[Gross_Sales]]*tbl_EcommerceSales[[#This Row],[Discount]]</f>
        <v>479.20000000000005</v>
      </c>
      <c r="W768" s="11">
        <f>tbl_EcommerceSales[[#This Row],[Gross_Sales]]-tbl_EcommerceSales[[#This Row],[Discount_Amount]]</f>
        <v>1916.8</v>
      </c>
      <c r="X768" s="11">
        <f>tbl_EcommerceSales[[#This Row],[Quantity]] * _xlfn.XLOOKUP(tbl_EcommerceSales[[#This Row],[Product_ID]], Product_Master!A:A, Product_Master!F:F)</f>
        <v>1040</v>
      </c>
      <c r="Y768" s="11">
        <f>tbl_EcommerceSales[[#This Row],[Net_Revenue]]-tbl_EcommerceSales[[#This Row],[Total_Cost]]</f>
        <v>876.8</v>
      </c>
      <c r="Z768" s="9">
        <f>IFERROR(#REF!/tbl_EcommerceSales[[#This Row],[Total_Cost]], 0)</f>
        <v>0</v>
      </c>
      <c r="AA768" t="str">
        <f>TEXT(tbl_EcommerceSales[[#This Row],[Order_Date]],"mmm")</f>
        <v>Mar</v>
      </c>
      <c r="AB768">
        <f>YEAR(tbl_EcommerceSales[[#This Row],[Order_Date]])</f>
        <v>2025</v>
      </c>
      <c r="AC768" t="str">
        <f>IF(tbl_EcommerceSales[[#This Row],[Age]]&lt;18,"Under 18",IF(tbl_EcommerceSales[[#This Row],[Age]]&lt;=25,"18-25",IF(tbl_EcommerceSales[[#This Row],[Age]]&lt;=35,"26-35",IF(tbl_EcommerceSales[[#This Row],[Age]]&lt;=45,"36-45",IF(tbl_EcommerceSales[[#This Row],[Age]]&lt;=55,"46-55","56+")))))</f>
        <v>36-45</v>
      </c>
    </row>
    <row r="769" spans="1:29" x14ac:dyDescent="0.35">
      <c r="A769" t="s">
        <v>1590</v>
      </c>
      <c r="B769" s="7">
        <v>45744</v>
      </c>
      <c r="C769" t="s">
        <v>1591</v>
      </c>
      <c r="D769" t="s">
        <v>232</v>
      </c>
      <c r="E769" t="s">
        <v>48</v>
      </c>
      <c r="F769">
        <v>42</v>
      </c>
      <c r="G769" t="s">
        <v>142</v>
      </c>
      <c r="H769" t="s">
        <v>88</v>
      </c>
      <c r="I769" t="s">
        <v>28</v>
      </c>
      <c r="J769" t="s">
        <v>29</v>
      </c>
      <c r="K769" t="s">
        <v>30</v>
      </c>
      <c r="L769" t="s">
        <v>31</v>
      </c>
      <c r="M769">
        <v>1</v>
      </c>
      <c r="N769" s="2">
        <v>5999</v>
      </c>
      <c r="O769" s="3">
        <v>0.05</v>
      </c>
      <c r="P769" s="2">
        <v>3900</v>
      </c>
      <c r="Q769" t="s">
        <v>32</v>
      </c>
      <c r="R769" t="s">
        <v>33</v>
      </c>
      <c r="S769" t="s">
        <v>57</v>
      </c>
      <c r="T769" s="4">
        <v>4</v>
      </c>
      <c r="U769" s="11">
        <f t="shared" si="11"/>
        <v>5999</v>
      </c>
      <c r="V769" s="11">
        <f>tbl_EcommerceSales[[#This Row],[Gross_Sales]]*tbl_EcommerceSales[[#This Row],[Discount]]</f>
        <v>299.95</v>
      </c>
      <c r="W769" s="11">
        <f>tbl_EcommerceSales[[#This Row],[Gross_Sales]]-tbl_EcommerceSales[[#This Row],[Discount_Amount]]</f>
        <v>5699.05</v>
      </c>
      <c r="X769" s="11">
        <f>tbl_EcommerceSales[[#This Row],[Quantity]] * _xlfn.XLOOKUP(tbl_EcommerceSales[[#This Row],[Product_ID]], Product_Master!A:A, Product_Master!F:F)</f>
        <v>3900</v>
      </c>
      <c r="Y769" s="11">
        <f>tbl_EcommerceSales[[#This Row],[Net_Revenue]]-tbl_EcommerceSales[[#This Row],[Total_Cost]]</f>
        <v>1799.0500000000002</v>
      </c>
      <c r="Z769" s="9">
        <f>IFERROR(#REF!/tbl_EcommerceSales[[#This Row],[Total_Cost]], 0)</f>
        <v>0</v>
      </c>
      <c r="AA769" t="str">
        <f>TEXT(tbl_EcommerceSales[[#This Row],[Order_Date]],"mmm")</f>
        <v>Mar</v>
      </c>
      <c r="AB769">
        <f>YEAR(tbl_EcommerceSales[[#This Row],[Order_Date]])</f>
        <v>2025</v>
      </c>
      <c r="AC769" t="str">
        <f>IF(tbl_EcommerceSales[[#This Row],[Age]]&lt;18,"Under 18",IF(tbl_EcommerceSales[[#This Row],[Age]]&lt;=25,"18-25",IF(tbl_EcommerceSales[[#This Row],[Age]]&lt;=35,"26-35",IF(tbl_EcommerceSales[[#This Row],[Age]]&lt;=45,"36-45",IF(tbl_EcommerceSales[[#This Row],[Age]]&lt;=55,"46-55","56+")))))</f>
        <v>36-45</v>
      </c>
    </row>
    <row r="770" spans="1:29" x14ac:dyDescent="0.35">
      <c r="A770" t="s">
        <v>1592</v>
      </c>
      <c r="B770" s="7">
        <v>45744</v>
      </c>
      <c r="C770" t="s">
        <v>1593</v>
      </c>
      <c r="D770" t="s">
        <v>232</v>
      </c>
      <c r="E770" t="s">
        <v>48</v>
      </c>
      <c r="F770">
        <v>34</v>
      </c>
      <c r="G770" t="s">
        <v>145</v>
      </c>
      <c r="H770" t="s">
        <v>39</v>
      </c>
      <c r="I770" t="s">
        <v>126</v>
      </c>
      <c r="J770" t="s">
        <v>127</v>
      </c>
      <c r="K770" t="s">
        <v>82</v>
      </c>
      <c r="L770" t="s">
        <v>83</v>
      </c>
      <c r="M770">
        <v>1</v>
      </c>
      <c r="N770" s="2">
        <v>1899</v>
      </c>
      <c r="O770" s="3">
        <v>0.1</v>
      </c>
      <c r="P770" s="2">
        <v>1120</v>
      </c>
      <c r="Q770" t="s">
        <v>319</v>
      </c>
      <c r="R770" t="s">
        <v>33</v>
      </c>
      <c r="S770" t="s">
        <v>57</v>
      </c>
      <c r="T770" s="4">
        <v>2</v>
      </c>
      <c r="U770" s="11">
        <f t="shared" ref="U770:U833" si="12">M770*N770</f>
        <v>1899</v>
      </c>
      <c r="V770" s="11">
        <f>tbl_EcommerceSales[[#This Row],[Gross_Sales]]*tbl_EcommerceSales[[#This Row],[Discount]]</f>
        <v>189.9</v>
      </c>
      <c r="W770" s="11">
        <f>tbl_EcommerceSales[[#This Row],[Gross_Sales]]-tbl_EcommerceSales[[#This Row],[Discount_Amount]]</f>
        <v>1709.1</v>
      </c>
      <c r="X770" s="11">
        <f>tbl_EcommerceSales[[#This Row],[Quantity]] * _xlfn.XLOOKUP(tbl_EcommerceSales[[#This Row],[Product_ID]], Product_Master!A:A, Product_Master!F:F)</f>
        <v>1120</v>
      </c>
      <c r="Y770" s="11">
        <f>tbl_EcommerceSales[[#This Row],[Net_Revenue]]-tbl_EcommerceSales[[#This Row],[Total_Cost]]</f>
        <v>589.09999999999991</v>
      </c>
      <c r="Z770" s="9">
        <f>IFERROR(#REF!/tbl_EcommerceSales[[#This Row],[Total_Cost]], 0)</f>
        <v>0</v>
      </c>
      <c r="AA770" t="str">
        <f>TEXT(tbl_EcommerceSales[[#This Row],[Order_Date]],"mmm")</f>
        <v>Mar</v>
      </c>
      <c r="AB770">
        <f>YEAR(tbl_EcommerceSales[[#This Row],[Order_Date]])</f>
        <v>2025</v>
      </c>
      <c r="AC770" t="str">
        <f>IF(tbl_EcommerceSales[[#This Row],[Age]]&lt;18,"Under 18",IF(tbl_EcommerceSales[[#This Row],[Age]]&lt;=25,"18-25",IF(tbl_EcommerceSales[[#This Row],[Age]]&lt;=35,"26-35",IF(tbl_EcommerceSales[[#This Row],[Age]]&lt;=45,"36-45",IF(tbl_EcommerceSales[[#This Row],[Age]]&lt;=55,"46-55","56+")))))</f>
        <v>26-35</v>
      </c>
    </row>
    <row r="771" spans="1:29" x14ac:dyDescent="0.35">
      <c r="A771" t="s">
        <v>1594</v>
      </c>
      <c r="B771" s="7">
        <v>45744</v>
      </c>
      <c r="C771" t="s">
        <v>1595</v>
      </c>
      <c r="D771" t="s">
        <v>216</v>
      </c>
      <c r="E771" t="s">
        <v>25</v>
      </c>
      <c r="F771">
        <v>37</v>
      </c>
      <c r="G771" t="s">
        <v>136</v>
      </c>
      <c r="H771" t="s">
        <v>88</v>
      </c>
      <c r="I771" t="s">
        <v>126</v>
      </c>
      <c r="J771" t="s">
        <v>127</v>
      </c>
      <c r="K771" t="s">
        <v>82</v>
      </c>
      <c r="L771" t="s">
        <v>83</v>
      </c>
      <c r="M771">
        <v>1</v>
      </c>
      <c r="N771" s="2">
        <v>1899</v>
      </c>
      <c r="O771" s="3">
        <v>0.05</v>
      </c>
      <c r="P771" s="2">
        <v>1120</v>
      </c>
      <c r="Q771" t="s">
        <v>123</v>
      </c>
      <c r="R771" t="s">
        <v>33</v>
      </c>
      <c r="S771" t="s">
        <v>34</v>
      </c>
      <c r="T771" s="4">
        <v>4</v>
      </c>
      <c r="U771" s="11">
        <f t="shared" si="12"/>
        <v>1899</v>
      </c>
      <c r="V771" s="11">
        <f>tbl_EcommerceSales[[#This Row],[Gross_Sales]]*tbl_EcommerceSales[[#This Row],[Discount]]</f>
        <v>94.95</v>
      </c>
      <c r="W771" s="11">
        <f>tbl_EcommerceSales[[#This Row],[Gross_Sales]]-tbl_EcommerceSales[[#This Row],[Discount_Amount]]</f>
        <v>1804.05</v>
      </c>
      <c r="X771" s="11">
        <f>tbl_EcommerceSales[[#This Row],[Quantity]] * _xlfn.XLOOKUP(tbl_EcommerceSales[[#This Row],[Product_ID]], Product_Master!A:A, Product_Master!F:F)</f>
        <v>1120</v>
      </c>
      <c r="Y771" s="11">
        <f>tbl_EcommerceSales[[#This Row],[Net_Revenue]]-tbl_EcommerceSales[[#This Row],[Total_Cost]]</f>
        <v>684.05</v>
      </c>
      <c r="Z771" s="9">
        <f>IFERROR(#REF!/tbl_EcommerceSales[[#This Row],[Total_Cost]], 0)</f>
        <v>0</v>
      </c>
      <c r="AA771" t="str">
        <f>TEXT(tbl_EcommerceSales[[#This Row],[Order_Date]],"mmm")</f>
        <v>Mar</v>
      </c>
      <c r="AB771">
        <f>YEAR(tbl_EcommerceSales[[#This Row],[Order_Date]])</f>
        <v>2025</v>
      </c>
      <c r="AC771" t="str">
        <f>IF(tbl_EcommerceSales[[#This Row],[Age]]&lt;18,"Under 18",IF(tbl_EcommerceSales[[#This Row],[Age]]&lt;=25,"18-25",IF(tbl_EcommerceSales[[#This Row],[Age]]&lt;=35,"26-35",IF(tbl_EcommerceSales[[#This Row],[Age]]&lt;=45,"36-45",IF(tbl_EcommerceSales[[#This Row],[Age]]&lt;=55,"46-55","56+")))))</f>
        <v>36-45</v>
      </c>
    </row>
    <row r="772" spans="1:29" x14ac:dyDescent="0.35">
      <c r="A772" t="s">
        <v>1596</v>
      </c>
      <c r="B772" s="7">
        <v>45745</v>
      </c>
      <c r="C772" t="s">
        <v>1284</v>
      </c>
      <c r="D772" t="s">
        <v>342</v>
      </c>
      <c r="E772" t="s">
        <v>48</v>
      </c>
      <c r="F772">
        <v>27</v>
      </c>
      <c r="G772" t="s">
        <v>103</v>
      </c>
      <c r="H772" t="s">
        <v>27</v>
      </c>
      <c r="I772" t="s">
        <v>175</v>
      </c>
      <c r="J772" t="s">
        <v>176</v>
      </c>
      <c r="K772" t="s">
        <v>177</v>
      </c>
      <c r="L772" t="s">
        <v>178</v>
      </c>
      <c r="M772">
        <v>2</v>
      </c>
      <c r="N772" s="2">
        <v>699</v>
      </c>
      <c r="O772" s="3">
        <v>0.15</v>
      </c>
      <c r="P772" s="2">
        <v>640</v>
      </c>
      <c r="Q772" t="s">
        <v>32</v>
      </c>
      <c r="R772" t="s">
        <v>33</v>
      </c>
      <c r="S772" t="s">
        <v>34</v>
      </c>
      <c r="T772" s="4">
        <v>5</v>
      </c>
      <c r="U772" s="11">
        <f t="shared" si="12"/>
        <v>1398</v>
      </c>
      <c r="V772" s="11">
        <f>tbl_EcommerceSales[[#This Row],[Gross_Sales]]*tbl_EcommerceSales[[#This Row],[Discount]]</f>
        <v>209.7</v>
      </c>
      <c r="W772" s="11">
        <f>tbl_EcommerceSales[[#This Row],[Gross_Sales]]-tbl_EcommerceSales[[#This Row],[Discount_Amount]]</f>
        <v>1188.3</v>
      </c>
      <c r="X772" s="11">
        <f>tbl_EcommerceSales[[#This Row],[Quantity]] * _xlfn.XLOOKUP(tbl_EcommerceSales[[#This Row],[Product_ID]], Product_Master!A:A, Product_Master!F:F)</f>
        <v>640</v>
      </c>
      <c r="Y772" s="11">
        <f>tbl_EcommerceSales[[#This Row],[Net_Revenue]]-tbl_EcommerceSales[[#This Row],[Total_Cost]]</f>
        <v>548.29999999999995</v>
      </c>
      <c r="Z772" s="9">
        <f>IFERROR(#REF!/tbl_EcommerceSales[[#This Row],[Total_Cost]], 0)</f>
        <v>0</v>
      </c>
      <c r="AA772" t="str">
        <f>TEXT(tbl_EcommerceSales[[#This Row],[Order_Date]],"mmm")</f>
        <v>Mar</v>
      </c>
      <c r="AB772">
        <f>YEAR(tbl_EcommerceSales[[#This Row],[Order_Date]])</f>
        <v>2025</v>
      </c>
      <c r="AC772" t="str">
        <f>IF(tbl_EcommerceSales[[#This Row],[Age]]&lt;18,"Under 18",IF(tbl_EcommerceSales[[#This Row],[Age]]&lt;=25,"18-25",IF(tbl_EcommerceSales[[#This Row],[Age]]&lt;=35,"26-35",IF(tbl_EcommerceSales[[#This Row],[Age]]&lt;=45,"36-45",IF(tbl_EcommerceSales[[#This Row],[Age]]&lt;=55,"46-55","56+")))))</f>
        <v>26-35</v>
      </c>
    </row>
    <row r="773" spans="1:29" x14ac:dyDescent="0.35">
      <c r="A773" t="s">
        <v>1597</v>
      </c>
      <c r="B773" s="7">
        <v>45745</v>
      </c>
      <c r="C773" t="s">
        <v>1598</v>
      </c>
      <c r="D773" t="s">
        <v>205</v>
      </c>
      <c r="E773" t="s">
        <v>25</v>
      </c>
      <c r="F773">
        <v>27</v>
      </c>
      <c r="G773" t="s">
        <v>26</v>
      </c>
      <c r="H773" t="s">
        <v>27</v>
      </c>
      <c r="I773" t="s">
        <v>221</v>
      </c>
      <c r="J773" t="s">
        <v>222</v>
      </c>
      <c r="K773" t="s">
        <v>177</v>
      </c>
      <c r="L773" t="s">
        <v>208</v>
      </c>
      <c r="M773">
        <v>1</v>
      </c>
      <c r="N773" s="2">
        <v>1499</v>
      </c>
      <c r="O773" s="3">
        <v>0.15</v>
      </c>
      <c r="P773" s="2">
        <v>800</v>
      </c>
      <c r="Q773" t="s">
        <v>32</v>
      </c>
      <c r="R773" t="s">
        <v>33</v>
      </c>
      <c r="S773" t="s">
        <v>34</v>
      </c>
      <c r="T773" s="4">
        <v>4</v>
      </c>
      <c r="U773" s="11">
        <f t="shared" si="12"/>
        <v>1499</v>
      </c>
      <c r="V773" s="11">
        <f>tbl_EcommerceSales[[#This Row],[Gross_Sales]]*tbl_EcommerceSales[[#This Row],[Discount]]</f>
        <v>224.85</v>
      </c>
      <c r="W773" s="11">
        <f>tbl_EcommerceSales[[#This Row],[Gross_Sales]]-tbl_EcommerceSales[[#This Row],[Discount_Amount]]</f>
        <v>1274.1500000000001</v>
      </c>
      <c r="X773" s="11">
        <f>tbl_EcommerceSales[[#This Row],[Quantity]] * _xlfn.XLOOKUP(tbl_EcommerceSales[[#This Row],[Product_ID]], Product_Master!A:A, Product_Master!F:F)</f>
        <v>800</v>
      </c>
      <c r="Y773" s="11">
        <f>tbl_EcommerceSales[[#This Row],[Net_Revenue]]-tbl_EcommerceSales[[#This Row],[Total_Cost]]</f>
        <v>474.15000000000009</v>
      </c>
      <c r="Z773" s="9">
        <f>IFERROR(#REF!/tbl_EcommerceSales[[#This Row],[Total_Cost]], 0)</f>
        <v>0</v>
      </c>
      <c r="AA773" t="str">
        <f>TEXT(tbl_EcommerceSales[[#This Row],[Order_Date]],"mmm")</f>
        <v>Mar</v>
      </c>
      <c r="AB773">
        <f>YEAR(tbl_EcommerceSales[[#This Row],[Order_Date]])</f>
        <v>2025</v>
      </c>
      <c r="AC773" t="str">
        <f>IF(tbl_EcommerceSales[[#This Row],[Age]]&lt;18,"Under 18",IF(tbl_EcommerceSales[[#This Row],[Age]]&lt;=25,"18-25",IF(tbl_EcommerceSales[[#This Row],[Age]]&lt;=35,"26-35",IF(tbl_EcommerceSales[[#This Row],[Age]]&lt;=45,"36-45",IF(tbl_EcommerceSales[[#This Row],[Age]]&lt;=55,"46-55","56+")))))</f>
        <v>26-35</v>
      </c>
    </row>
    <row r="774" spans="1:29" x14ac:dyDescent="0.35">
      <c r="A774" t="s">
        <v>1599</v>
      </c>
      <c r="B774" s="7">
        <v>45745</v>
      </c>
      <c r="C774" t="s">
        <v>1600</v>
      </c>
      <c r="D774" t="s">
        <v>251</v>
      </c>
      <c r="E774" t="s">
        <v>25</v>
      </c>
      <c r="F774">
        <v>39</v>
      </c>
      <c r="G774" t="s">
        <v>71</v>
      </c>
      <c r="H774" t="s">
        <v>72</v>
      </c>
      <c r="I774" t="s">
        <v>175</v>
      </c>
      <c r="J774" t="s">
        <v>176</v>
      </c>
      <c r="K774" t="s">
        <v>177</v>
      </c>
      <c r="L774" t="s">
        <v>178</v>
      </c>
      <c r="M774">
        <v>2</v>
      </c>
      <c r="N774" s="2">
        <v>699</v>
      </c>
      <c r="O774" s="3">
        <v>0.15</v>
      </c>
      <c r="P774" s="2">
        <v>640</v>
      </c>
      <c r="Q774" t="s">
        <v>123</v>
      </c>
      <c r="R774" t="s">
        <v>33</v>
      </c>
      <c r="S774" t="s">
        <v>34</v>
      </c>
      <c r="T774" s="4">
        <v>3</v>
      </c>
      <c r="U774" s="11">
        <f t="shared" si="12"/>
        <v>1398</v>
      </c>
      <c r="V774" s="11">
        <f>tbl_EcommerceSales[[#This Row],[Gross_Sales]]*tbl_EcommerceSales[[#This Row],[Discount]]</f>
        <v>209.7</v>
      </c>
      <c r="W774" s="11">
        <f>tbl_EcommerceSales[[#This Row],[Gross_Sales]]-tbl_EcommerceSales[[#This Row],[Discount_Amount]]</f>
        <v>1188.3</v>
      </c>
      <c r="X774" s="11">
        <f>tbl_EcommerceSales[[#This Row],[Quantity]] * _xlfn.XLOOKUP(tbl_EcommerceSales[[#This Row],[Product_ID]], Product_Master!A:A, Product_Master!F:F)</f>
        <v>640</v>
      </c>
      <c r="Y774" s="11">
        <f>tbl_EcommerceSales[[#This Row],[Net_Revenue]]-tbl_EcommerceSales[[#This Row],[Total_Cost]]</f>
        <v>548.29999999999995</v>
      </c>
      <c r="Z774" s="9">
        <f>IFERROR(#REF!/tbl_EcommerceSales[[#This Row],[Total_Cost]], 0)</f>
        <v>0</v>
      </c>
      <c r="AA774" t="str">
        <f>TEXT(tbl_EcommerceSales[[#This Row],[Order_Date]],"mmm")</f>
        <v>Mar</v>
      </c>
      <c r="AB774">
        <f>YEAR(tbl_EcommerceSales[[#This Row],[Order_Date]])</f>
        <v>2025</v>
      </c>
      <c r="AC774" t="str">
        <f>IF(tbl_EcommerceSales[[#This Row],[Age]]&lt;18,"Under 18",IF(tbl_EcommerceSales[[#This Row],[Age]]&lt;=25,"18-25",IF(tbl_EcommerceSales[[#This Row],[Age]]&lt;=35,"26-35",IF(tbl_EcommerceSales[[#This Row],[Age]]&lt;=45,"36-45",IF(tbl_EcommerceSales[[#This Row],[Age]]&lt;=55,"46-55","56+")))))</f>
        <v>36-45</v>
      </c>
    </row>
    <row r="775" spans="1:29" x14ac:dyDescent="0.35">
      <c r="A775" t="s">
        <v>1601</v>
      </c>
      <c r="B775" s="7">
        <v>45745</v>
      </c>
      <c r="C775" t="s">
        <v>1602</v>
      </c>
      <c r="D775" t="s">
        <v>254</v>
      </c>
      <c r="E775" t="s">
        <v>48</v>
      </c>
      <c r="F775">
        <v>34</v>
      </c>
      <c r="G775" t="s">
        <v>155</v>
      </c>
      <c r="H775" t="s">
        <v>88</v>
      </c>
      <c r="I775" t="s">
        <v>126</v>
      </c>
      <c r="J775" t="s">
        <v>127</v>
      </c>
      <c r="K775" t="s">
        <v>82</v>
      </c>
      <c r="L775" t="s">
        <v>83</v>
      </c>
      <c r="M775">
        <v>1</v>
      </c>
      <c r="N775" s="2">
        <v>1899</v>
      </c>
      <c r="O775" s="3">
        <v>0.25</v>
      </c>
      <c r="P775" s="2">
        <v>1120</v>
      </c>
      <c r="Q775" t="s">
        <v>44</v>
      </c>
      <c r="R775" t="s">
        <v>33</v>
      </c>
      <c r="S775" t="s">
        <v>34</v>
      </c>
      <c r="T775" s="4">
        <v>4</v>
      </c>
      <c r="U775" s="11">
        <f t="shared" si="12"/>
        <v>1899</v>
      </c>
      <c r="V775" s="11">
        <f>tbl_EcommerceSales[[#This Row],[Gross_Sales]]*tbl_EcommerceSales[[#This Row],[Discount]]</f>
        <v>474.75</v>
      </c>
      <c r="W775" s="11">
        <f>tbl_EcommerceSales[[#This Row],[Gross_Sales]]-tbl_EcommerceSales[[#This Row],[Discount_Amount]]</f>
        <v>1424.25</v>
      </c>
      <c r="X775" s="11">
        <f>tbl_EcommerceSales[[#This Row],[Quantity]] * _xlfn.XLOOKUP(tbl_EcommerceSales[[#This Row],[Product_ID]], Product_Master!A:A, Product_Master!F:F)</f>
        <v>1120</v>
      </c>
      <c r="Y775" s="11">
        <f>tbl_EcommerceSales[[#This Row],[Net_Revenue]]-tbl_EcommerceSales[[#This Row],[Total_Cost]]</f>
        <v>304.25</v>
      </c>
      <c r="Z775" s="9">
        <f>IFERROR(#REF!/tbl_EcommerceSales[[#This Row],[Total_Cost]], 0)</f>
        <v>0</v>
      </c>
      <c r="AA775" t="str">
        <f>TEXT(tbl_EcommerceSales[[#This Row],[Order_Date]],"mmm")</f>
        <v>Mar</v>
      </c>
      <c r="AB775">
        <f>YEAR(tbl_EcommerceSales[[#This Row],[Order_Date]])</f>
        <v>2025</v>
      </c>
      <c r="AC775" t="str">
        <f>IF(tbl_EcommerceSales[[#This Row],[Age]]&lt;18,"Under 18",IF(tbl_EcommerceSales[[#This Row],[Age]]&lt;=25,"18-25",IF(tbl_EcommerceSales[[#This Row],[Age]]&lt;=35,"26-35",IF(tbl_EcommerceSales[[#This Row],[Age]]&lt;=45,"36-45",IF(tbl_EcommerceSales[[#This Row],[Age]]&lt;=55,"46-55","56+")))))</f>
        <v>26-35</v>
      </c>
    </row>
    <row r="776" spans="1:29" x14ac:dyDescent="0.35">
      <c r="A776" t="s">
        <v>1603</v>
      </c>
      <c r="B776" s="7">
        <v>45745</v>
      </c>
      <c r="C776" t="s">
        <v>1604</v>
      </c>
      <c r="D776" t="s">
        <v>151</v>
      </c>
      <c r="E776" t="s">
        <v>48</v>
      </c>
      <c r="F776">
        <v>27</v>
      </c>
      <c r="G776" t="s">
        <v>142</v>
      </c>
      <c r="H776" t="s">
        <v>88</v>
      </c>
      <c r="I776" t="s">
        <v>126</v>
      </c>
      <c r="J776" t="s">
        <v>127</v>
      </c>
      <c r="K776" t="s">
        <v>82</v>
      </c>
      <c r="L776" t="s">
        <v>83</v>
      </c>
      <c r="M776">
        <v>2</v>
      </c>
      <c r="N776" s="2">
        <v>1899</v>
      </c>
      <c r="O776" s="3">
        <v>0.1</v>
      </c>
      <c r="P776" s="2">
        <v>2240</v>
      </c>
      <c r="Q776" t="s">
        <v>156</v>
      </c>
      <c r="R776" t="s">
        <v>33</v>
      </c>
      <c r="S776" t="s">
        <v>34</v>
      </c>
      <c r="T776" s="4">
        <v>4</v>
      </c>
      <c r="U776" s="11">
        <f t="shared" si="12"/>
        <v>3798</v>
      </c>
      <c r="V776" s="11">
        <f>tbl_EcommerceSales[[#This Row],[Gross_Sales]]*tbl_EcommerceSales[[#This Row],[Discount]]</f>
        <v>379.8</v>
      </c>
      <c r="W776" s="11">
        <f>tbl_EcommerceSales[[#This Row],[Gross_Sales]]-tbl_EcommerceSales[[#This Row],[Discount_Amount]]</f>
        <v>3418.2</v>
      </c>
      <c r="X776" s="11">
        <f>tbl_EcommerceSales[[#This Row],[Quantity]] * _xlfn.XLOOKUP(tbl_EcommerceSales[[#This Row],[Product_ID]], Product_Master!A:A, Product_Master!F:F)</f>
        <v>2240</v>
      </c>
      <c r="Y776" s="11">
        <f>tbl_EcommerceSales[[#This Row],[Net_Revenue]]-tbl_EcommerceSales[[#This Row],[Total_Cost]]</f>
        <v>1178.1999999999998</v>
      </c>
      <c r="Z776" s="9">
        <f>IFERROR(#REF!/tbl_EcommerceSales[[#This Row],[Total_Cost]], 0)</f>
        <v>0</v>
      </c>
      <c r="AA776" t="str">
        <f>TEXT(tbl_EcommerceSales[[#This Row],[Order_Date]],"mmm")</f>
        <v>Mar</v>
      </c>
      <c r="AB776">
        <f>YEAR(tbl_EcommerceSales[[#This Row],[Order_Date]])</f>
        <v>2025</v>
      </c>
      <c r="AC776" t="str">
        <f>IF(tbl_EcommerceSales[[#This Row],[Age]]&lt;18,"Under 18",IF(tbl_EcommerceSales[[#This Row],[Age]]&lt;=25,"18-25",IF(tbl_EcommerceSales[[#This Row],[Age]]&lt;=35,"26-35",IF(tbl_EcommerceSales[[#This Row],[Age]]&lt;=45,"36-45",IF(tbl_EcommerceSales[[#This Row],[Age]]&lt;=55,"46-55","56+")))))</f>
        <v>26-35</v>
      </c>
    </row>
    <row r="777" spans="1:29" x14ac:dyDescent="0.35">
      <c r="A777" t="s">
        <v>1605</v>
      </c>
      <c r="B777" s="7">
        <v>45745</v>
      </c>
      <c r="C777" t="s">
        <v>982</v>
      </c>
      <c r="D777" t="s">
        <v>232</v>
      </c>
      <c r="E777" t="s">
        <v>48</v>
      </c>
      <c r="F777">
        <v>35</v>
      </c>
      <c r="G777" t="s">
        <v>136</v>
      </c>
      <c r="H777" t="s">
        <v>88</v>
      </c>
      <c r="I777" t="s">
        <v>131</v>
      </c>
      <c r="J777" t="s">
        <v>132</v>
      </c>
      <c r="K777" t="s">
        <v>91</v>
      </c>
      <c r="L777" t="s">
        <v>133</v>
      </c>
      <c r="M777">
        <v>3</v>
      </c>
      <c r="N777" s="2">
        <v>1299</v>
      </c>
      <c r="O777" s="3">
        <v>0.1</v>
      </c>
      <c r="P777" s="2">
        <v>1830</v>
      </c>
      <c r="Q777" t="s">
        <v>32</v>
      </c>
      <c r="R777" t="s">
        <v>33</v>
      </c>
      <c r="S777" t="s">
        <v>57</v>
      </c>
      <c r="T777" s="4">
        <v>4</v>
      </c>
      <c r="U777" s="11">
        <f t="shared" si="12"/>
        <v>3897</v>
      </c>
      <c r="V777" s="11">
        <f>tbl_EcommerceSales[[#This Row],[Gross_Sales]]*tbl_EcommerceSales[[#This Row],[Discount]]</f>
        <v>389.70000000000005</v>
      </c>
      <c r="W777" s="11">
        <f>tbl_EcommerceSales[[#This Row],[Gross_Sales]]-tbl_EcommerceSales[[#This Row],[Discount_Amount]]</f>
        <v>3507.3</v>
      </c>
      <c r="X777" s="11">
        <f>tbl_EcommerceSales[[#This Row],[Quantity]] * _xlfn.XLOOKUP(tbl_EcommerceSales[[#This Row],[Product_ID]], Product_Master!A:A, Product_Master!F:F)</f>
        <v>1830</v>
      </c>
      <c r="Y777" s="11">
        <f>tbl_EcommerceSales[[#This Row],[Net_Revenue]]-tbl_EcommerceSales[[#This Row],[Total_Cost]]</f>
        <v>1677.3000000000002</v>
      </c>
      <c r="Z777" s="9">
        <f>IFERROR(#REF!/tbl_EcommerceSales[[#This Row],[Total_Cost]], 0)</f>
        <v>0</v>
      </c>
      <c r="AA777" t="str">
        <f>TEXT(tbl_EcommerceSales[[#This Row],[Order_Date]],"mmm")</f>
        <v>Mar</v>
      </c>
      <c r="AB777">
        <f>YEAR(tbl_EcommerceSales[[#This Row],[Order_Date]])</f>
        <v>2025</v>
      </c>
      <c r="AC777" t="str">
        <f>IF(tbl_EcommerceSales[[#This Row],[Age]]&lt;18,"Under 18",IF(tbl_EcommerceSales[[#This Row],[Age]]&lt;=25,"18-25",IF(tbl_EcommerceSales[[#This Row],[Age]]&lt;=35,"26-35",IF(tbl_EcommerceSales[[#This Row],[Age]]&lt;=45,"36-45",IF(tbl_EcommerceSales[[#This Row],[Age]]&lt;=55,"46-55","56+")))))</f>
        <v>26-35</v>
      </c>
    </row>
    <row r="778" spans="1:29" x14ac:dyDescent="0.35">
      <c r="A778" t="s">
        <v>1606</v>
      </c>
      <c r="B778" s="7">
        <v>45745</v>
      </c>
      <c r="C778" t="s">
        <v>1607</v>
      </c>
      <c r="D778" t="s">
        <v>139</v>
      </c>
      <c r="E778" t="s">
        <v>48</v>
      </c>
      <c r="F778">
        <v>22</v>
      </c>
      <c r="G778" t="s">
        <v>270</v>
      </c>
      <c r="H778" t="s">
        <v>72</v>
      </c>
      <c r="I778" t="s">
        <v>67</v>
      </c>
      <c r="J778" t="s">
        <v>68</v>
      </c>
      <c r="K778" t="s">
        <v>42</v>
      </c>
      <c r="L778" t="s">
        <v>43</v>
      </c>
      <c r="M778">
        <v>3</v>
      </c>
      <c r="N778" s="2">
        <v>799</v>
      </c>
      <c r="O778" s="3">
        <v>0</v>
      </c>
      <c r="P778" s="2">
        <v>1080</v>
      </c>
      <c r="Q778" t="s">
        <v>44</v>
      </c>
      <c r="R778" t="s">
        <v>93</v>
      </c>
      <c r="S778" t="s">
        <v>34</v>
      </c>
      <c r="T778" s="4">
        <v>3</v>
      </c>
      <c r="U778" s="11">
        <f t="shared" si="12"/>
        <v>2397</v>
      </c>
      <c r="V778" s="11">
        <f>tbl_EcommerceSales[[#This Row],[Gross_Sales]]*tbl_EcommerceSales[[#This Row],[Discount]]</f>
        <v>0</v>
      </c>
      <c r="W778" s="11">
        <f>tbl_EcommerceSales[[#This Row],[Gross_Sales]]-tbl_EcommerceSales[[#This Row],[Discount_Amount]]</f>
        <v>2397</v>
      </c>
      <c r="X778" s="11">
        <f>tbl_EcommerceSales[[#This Row],[Quantity]] * _xlfn.XLOOKUP(tbl_EcommerceSales[[#This Row],[Product_ID]], Product_Master!A:A, Product_Master!F:F)</f>
        <v>1080</v>
      </c>
      <c r="Y778" s="11">
        <f>tbl_EcommerceSales[[#This Row],[Net_Revenue]]-tbl_EcommerceSales[[#This Row],[Total_Cost]]</f>
        <v>1317</v>
      </c>
      <c r="Z778" s="9">
        <f>IFERROR(#REF!/tbl_EcommerceSales[[#This Row],[Total_Cost]], 0)</f>
        <v>0</v>
      </c>
      <c r="AA778" t="str">
        <f>TEXT(tbl_EcommerceSales[[#This Row],[Order_Date]],"mmm")</f>
        <v>Mar</v>
      </c>
      <c r="AB778">
        <f>YEAR(tbl_EcommerceSales[[#This Row],[Order_Date]])</f>
        <v>2025</v>
      </c>
      <c r="AC778" t="str">
        <f>IF(tbl_EcommerceSales[[#This Row],[Age]]&lt;18,"Under 18",IF(tbl_EcommerceSales[[#This Row],[Age]]&lt;=25,"18-25",IF(tbl_EcommerceSales[[#This Row],[Age]]&lt;=35,"26-35",IF(tbl_EcommerceSales[[#This Row],[Age]]&lt;=45,"36-45",IF(tbl_EcommerceSales[[#This Row],[Age]]&lt;=55,"46-55","56+")))))</f>
        <v>18-25</v>
      </c>
    </row>
    <row r="779" spans="1:29" x14ac:dyDescent="0.35">
      <c r="A779" t="s">
        <v>1608</v>
      </c>
      <c r="B779" s="7">
        <v>45745</v>
      </c>
      <c r="C779" t="s">
        <v>1445</v>
      </c>
      <c r="D779" t="s">
        <v>251</v>
      </c>
      <c r="E779" t="s">
        <v>48</v>
      </c>
      <c r="F779">
        <v>43</v>
      </c>
      <c r="G779" t="s">
        <v>171</v>
      </c>
      <c r="H779" t="s">
        <v>39</v>
      </c>
      <c r="I779" t="s">
        <v>276</v>
      </c>
      <c r="J779" t="s">
        <v>277</v>
      </c>
      <c r="K779" t="s">
        <v>30</v>
      </c>
      <c r="L779" t="s">
        <v>278</v>
      </c>
      <c r="M779">
        <v>2</v>
      </c>
      <c r="N779" s="2">
        <v>1599</v>
      </c>
      <c r="O779" s="3">
        <v>0.1</v>
      </c>
      <c r="P779" s="2">
        <v>1700</v>
      </c>
      <c r="Q779" t="s">
        <v>32</v>
      </c>
      <c r="R779" t="s">
        <v>33</v>
      </c>
      <c r="S779" t="s">
        <v>57</v>
      </c>
      <c r="T779" s="4">
        <v>5</v>
      </c>
      <c r="U779" s="11">
        <f t="shared" si="12"/>
        <v>3198</v>
      </c>
      <c r="V779" s="11">
        <f>tbl_EcommerceSales[[#This Row],[Gross_Sales]]*tbl_EcommerceSales[[#This Row],[Discount]]</f>
        <v>319.8</v>
      </c>
      <c r="W779" s="11">
        <f>tbl_EcommerceSales[[#This Row],[Gross_Sales]]-tbl_EcommerceSales[[#This Row],[Discount_Amount]]</f>
        <v>2878.2</v>
      </c>
      <c r="X779" s="11">
        <f>tbl_EcommerceSales[[#This Row],[Quantity]] * _xlfn.XLOOKUP(tbl_EcommerceSales[[#This Row],[Product_ID]], Product_Master!A:A, Product_Master!F:F)</f>
        <v>1700</v>
      </c>
      <c r="Y779" s="11">
        <f>tbl_EcommerceSales[[#This Row],[Net_Revenue]]-tbl_EcommerceSales[[#This Row],[Total_Cost]]</f>
        <v>1178.1999999999998</v>
      </c>
      <c r="Z779" s="9">
        <f>IFERROR(#REF!/tbl_EcommerceSales[[#This Row],[Total_Cost]], 0)</f>
        <v>0</v>
      </c>
      <c r="AA779" t="str">
        <f>TEXT(tbl_EcommerceSales[[#This Row],[Order_Date]],"mmm")</f>
        <v>Mar</v>
      </c>
      <c r="AB779">
        <f>YEAR(tbl_EcommerceSales[[#This Row],[Order_Date]])</f>
        <v>2025</v>
      </c>
      <c r="AC779" t="str">
        <f>IF(tbl_EcommerceSales[[#This Row],[Age]]&lt;18,"Under 18",IF(tbl_EcommerceSales[[#This Row],[Age]]&lt;=25,"18-25",IF(tbl_EcommerceSales[[#This Row],[Age]]&lt;=35,"26-35",IF(tbl_EcommerceSales[[#This Row],[Age]]&lt;=45,"36-45",IF(tbl_EcommerceSales[[#This Row],[Age]]&lt;=55,"46-55","56+")))))</f>
        <v>36-45</v>
      </c>
    </row>
    <row r="780" spans="1:29" x14ac:dyDescent="0.35">
      <c r="A780" t="s">
        <v>1609</v>
      </c>
      <c r="B780" s="7">
        <v>45745</v>
      </c>
      <c r="C780" t="s">
        <v>1610</v>
      </c>
      <c r="D780" t="s">
        <v>312</v>
      </c>
      <c r="E780" t="s">
        <v>48</v>
      </c>
      <c r="F780">
        <v>28</v>
      </c>
      <c r="G780" t="s">
        <v>145</v>
      </c>
      <c r="H780" t="s">
        <v>39</v>
      </c>
      <c r="I780" t="s">
        <v>73</v>
      </c>
      <c r="J780" t="s">
        <v>74</v>
      </c>
      <c r="K780" t="s">
        <v>55</v>
      </c>
      <c r="L780" t="s">
        <v>75</v>
      </c>
      <c r="M780">
        <v>3</v>
      </c>
      <c r="N780" s="2">
        <v>2899</v>
      </c>
      <c r="O780" s="3">
        <v>0.15</v>
      </c>
      <c r="P780" s="2">
        <v>5100</v>
      </c>
      <c r="Q780" t="s">
        <v>123</v>
      </c>
      <c r="R780" t="s">
        <v>33</v>
      </c>
      <c r="S780" t="s">
        <v>57</v>
      </c>
      <c r="T780" s="4">
        <v>5</v>
      </c>
      <c r="U780" s="11">
        <f t="shared" si="12"/>
        <v>8697</v>
      </c>
      <c r="V780" s="11">
        <f>tbl_EcommerceSales[[#This Row],[Gross_Sales]]*tbl_EcommerceSales[[#This Row],[Discount]]</f>
        <v>1304.55</v>
      </c>
      <c r="W780" s="11">
        <f>tbl_EcommerceSales[[#This Row],[Gross_Sales]]-tbl_EcommerceSales[[#This Row],[Discount_Amount]]</f>
        <v>7392.45</v>
      </c>
      <c r="X780" s="11">
        <f>tbl_EcommerceSales[[#This Row],[Quantity]] * _xlfn.XLOOKUP(tbl_EcommerceSales[[#This Row],[Product_ID]], Product_Master!A:A, Product_Master!F:F)</f>
        <v>5100</v>
      </c>
      <c r="Y780" s="11">
        <f>tbl_EcommerceSales[[#This Row],[Net_Revenue]]-tbl_EcommerceSales[[#This Row],[Total_Cost]]</f>
        <v>2292.4499999999998</v>
      </c>
      <c r="Z780" s="9">
        <f>IFERROR(#REF!/tbl_EcommerceSales[[#This Row],[Total_Cost]], 0)</f>
        <v>0</v>
      </c>
      <c r="AA780" t="str">
        <f>TEXT(tbl_EcommerceSales[[#This Row],[Order_Date]],"mmm")</f>
        <v>Mar</v>
      </c>
      <c r="AB780">
        <f>YEAR(tbl_EcommerceSales[[#This Row],[Order_Date]])</f>
        <v>2025</v>
      </c>
      <c r="AC780" t="str">
        <f>IF(tbl_EcommerceSales[[#This Row],[Age]]&lt;18,"Under 18",IF(tbl_EcommerceSales[[#This Row],[Age]]&lt;=25,"18-25",IF(tbl_EcommerceSales[[#This Row],[Age]]&lt;=35,"26-35",IF(tbl_EcommerceSales[[#This Row],[Age]]&lt;=45,"36-45",IF(tbl_EcommerceSales[[#This Row],[Age]]&lt;=55,"46-55","56+")))))</f>
        <v>26-35</v>
      </c>
    </row>
    <row r="781" spans="1:29" x14ac:dyDescent="0.35">
      <c r="A781" t="s">
        <v>1611</v>
      </c>
      <c r="B781" s="7">
        <v>45745</v>
      </c>
      <c r="C781" t="s">
        <v>1612</v>
      </c>
      <c r="D781" t="s">
        <v>116</v>
      </c>
      <c r="E781" t="s">
        <v>25</v>
      </c>
      <c r="F781">
        <v>39</v>
      </c>
      <c r="G781" t="s">
        <v>103</v>
      </c>
      <c r="H781" t="s">
        <v>27</v>
      </c>
      <c r="I781" t="s">
        <v>80</v>
      </c>
      <c r="J781" t="s">
        <v>81</v>
      </c>
      <c r="K781" t="s">
        <v>82</v>
      </c>
      <c r="L781" t="s">
        <v>83</v>
      </c>
      <c r="M781">
        <v>1</v>
      </c>
      <c r="N781" s="2">
        <v>2499</v>
      </c>
      <c r="O781" s="3">
        <v>0.2</v>
      </c>
      <c r="P781" s="2">
        <v>1550</v>
      </c>
      <c r="Q781" t="s">
        <v>123</v>
      </c>
      <c r="R781" t="s">
        <v>33</v>
      </c>
      <c r="S781" t="s">
        <v>34</v>
      </c>
      <c r="T781" s="4">
        <v>3</v>
      </c>
      <c r="U781" s="11">
        <f t="shared" si="12"/>
        <v>2499</v>
      </c>
      <c r="V781" s="11">
        <f>tbl_EcommerceSales[[#This Row],[Gross_Sales]]*tbl_EcommerceSales[[#This Row],[Discount]]</f>
        <v>499.8</v>
      </c>
      <c r="W781" s="11">
        <f>tbl_EcommerceSales[[#This Row],[Gross_Sales]]-tbl_EcommerceSales[[#This Row],[Discount_Amount]]</f>
        <v>1999.2</v>
      </c>
      <c r="X781" s="11">
        <f>tbl_EcommerceSales[[#This Row],[Quantity]] * _xlfn.XLOOKUP(tbl_EcommerceSales[[#This Row],[Product_ID]], Product_Master!A:A, Product_Master!F:F)</f>
        <v>1550</v>
      </c>
      <c r="Y781" s="11">
        <f>tbl_EcommerceSales[[#This Row],[Net_Revenue]]-tbl_EcommerceSales[[#This Row],[Total_Cost]]</f>
        <v>449.20000000000005</v>
      </c>
      <c r="Z781" s="9">
        <f>IFERROR(#REF!/tbl_EcommerceSales[[#This Row],[Total_Cost]], 0)</f>
        <v>0</v>
      </c>
      <c r="AA781" t="str">
        <f>TEXT(tbl_EcommerceSales[[#This Row],[Order_Date]],"mmm")</f>
        <v>Mar</v>
      </c>
      <c r="AB781">
        <f>YEAR(tbl_EcommerceSales[[#This Row],[Order_Date]])</f>
        <v>2025</v>
      </c>
      <c r="AC781" t="str">
        <f>IF(tbl_EcommerceSales[[#This Row],[Age]]&lt;18,"Under 18",IF(tbl_EcommerceSales[[#This Row],[Age]]&lt;=25,"18-25",IF(tbl_EcommerceSales[[#This Row],[Age]]&lt;=35,"26-35",IF(tbl_EcommerceSales[[#This Row],[Age]]&lt;=45,"36-45",IF(tbl_EcommerceSales[[#This Row],[Age]]&lt;=55,"46-55","56+")))))</f>
        <v>36-45</v>
      </c>
    </row>
    <row r="782" spans="1:29" x14ac:dyDescent="0.35">
      <c r="A782" t="s">
        <v>1613</v>
      </c>
      <c r="B782" s="7">
        <v>45746</v>
      </c>
      <c r="C782" t="s">
        <v>1510</v>
      </c>
      <c r="D782" t="s">
        <v>251</v>
      </c>
      <c r="E782" t="s">
        <v>48</v>
      </c>
      <c r="F782">
        <v>33</v>
      </c>
      <c r="G782" t="s">
        <v>122</v>
      </c>
      <c r="H782" t="s">
        <v>72</v>
      </c>
      <c r="I782" t="s">
        <v>62</v>
      </c>
      <c r="J782" t="s">
        <v>63</v>
      </c>
      <c r="K782" t="s">
        <v>42</v>
      </c>
      <c r="L782" t="s">
        <v>43</v>
      </c>
      <c r="M782">
        <v>5</v>
      </c>
      <c r="N782" s="2">
        <v>499</v>
      </c>
      <c r="O782" s="3">
        <v>0.15</v>
      </c>
      <c r="P782" s="2">
        <v>1100</v>
      </c>
      <c r="Q782" t="s">
        <v>32</v>
      </c>
      <c r="R782" t="s">
        <v>162</v>
      </c>
      <c r="S782" t="s">
        <v>34</v>
      </c>
      <c r="T782" s="4"/>
      <c r="U782" s="11">
        <f t="shared" si="12"/>
        <v>2495</v>
      </c>
      <c r="V782" s="11">
        <f>tbl_EcommerceSales[[#This Row],[Gross_Sales]]*tbl_EcommerceSales[[#This Row],[Discount]]</f>
        <v>374.25</v>
      </c>
      <c r="W782" s="11">
        <f>tbl_EcommerceSales[[#This Row],[Gross_Sales]]-tbl_EcommerceSales[[#This Row],[Discount_Amount]]</f>
        <v>2120.75</v>
      </c>
      <c r="X782" s="11">
        <f>tbl_EcommerceSales[[#This Row],[Quantity]] * _xlfn.XLOOKUP(tbl_EcommerceSales[[#This Row],[Product_ID]], Product_Master!A:A, Product_Master!F:F)</f>
        <v>1100</v>
      </c>
      <c r="Y782" s="11">
        <f>tbl_EcommerceSales[[#This Row],[Net_Revenue]]-tbl_EcommerceSales[[#This Row],[Total_Cost]]</f>
        <v>1020.75</v>
      </c>
      <c r="Z782" s="9">
        <f>IFERROR(#REF!/tbl_EcommerceSales[[#This Row],[Total_Cost]], 0)</f>
        <v>0</v>
      </c>
      <c r="AA782" t="str">
        <f>TEXT(tbl_EcommerceSales[[#This Row],[Order_Date]],"mmm")</f>
        <v>Mar</v>
      </c>
      <c r="AB782">
        <f>YEAR(tbl_EcommerceSales[[#This Row],[Order_Date]])</f>
        <v>2025</v>
      </c>
      <c r="AC782" t="str">
        <f>IF(tbl_EcommerceSales[[#This Row],[Age]]&lt;18,"Under 18",IF(tbl_EcommerceSales[[#This Row],[Age]]&lt;=25,"18-25",IF(tbl_EcommerceSales[[#This Row],[Age]]&lt;=35,"26-35",IF(tbl_EcommerceSales[[#This Row],[Age]]&lt;=45,"36-45",IF(tbl_EcommerceSales[[#This Row],[Age]]&lt;=55,"46-55","56+")))))</f>
        <v>26-35</v>
      </c>
    </row>
    <row r="783" spans="1:29" x14ac:dyDescent="0.35">
      <c r="A783" t="s">
        <v>1614</v>
      </c>
      <c r="B783" s="7">
        <v>45746</v>
      </c>
      <c r="C783" t="s">
        <v>1615</v>
      </c>
      <c r="D783" t="s">
        <v>24</v>
      </c>
      <c r="E783" t="s">
        <v>48</v>
      </c>
      <c r="F783">
        <v>29</v>
      </c>
      <c r="G783" t="s">
        <v>211</v>
      </c>
      <c r="H783" t="s">
        <v>72</v>
      </c>
      <c r="I783" t="s">
        <v>53</v>
      </c>
      <c r="J783" t="s">
        <v>54</v>
      </c>
      <c r="K783" t="s">
        <v>55</v>
      </c>
      <c r="L783" t="s">
        <v>56</v>
      </c>
      <c r="M783">
        <v>2</v>
      </c>
      <c r="N783" s="2">
        <v>799</v>
      </c>
      <c r="O783" s="3">
        <v>0.15</v>
      </c>
      <c r="P783" s="2">
        <v>780</v>
      </c>
      <c r="Q783" t="s">
        <v>32</v>
      </c>
      <c r="R783" t="s">
        <v>33</v>
      </c>
      <c r="S783" t="s">
        <v>57</v>
      </c>
      <c r="T783" s="4">
        <v>4</v>
      </c>
      <c r="U783" s="11">
        <f t="shared" si="12"/>
        <v>1598</v>
      </c>
      <c r="V783" s="11">
        <f>tbl_EcommerceSales[[#This Row],[Gross_Sales]]*tbl_EcommerceSales[[#This Row],[Discount]]</f>
        <v>239.7</v>
      </c>
      <c r="W783" s="11">
        <f>tbl_EcommerceSales[[#This Row],[Gross_Sales]]-tbl_EcommerceSales[[#This Row],[Discount_Amount]]</f>
        <v>1358.3</v>
      </c>
      <c r="X783" s="11">
        <f>tbl_EcommerceSales[[#This Row],[Quantity]] * _xlfn.XLOOKUP(tbl_EcommerceSales[[#This Row],[Product_ID]], Product_Master!A:A, Product_Master!F:F)</f>
        <v>780</v>
      </c>
      <c r="Y783" s="11">
        <f>tbl_EcommerceSales[[#This Row],[Net_Revenue]]-tbl_EcommerceSales[[#This Row],[Total_Cost]]</f>
        <v>578.29999999999995</v>
      </c>
      <c r="Z783" s="9">
        <f>IFERROR(#REF!/tbl_EcommerceSales[[#This Row],[Total_Cost]], 0)</f>
        <v>0</v>
      </c>
      <c r="AA783" t="str">
        <f>TEXT(tbl_EcommerceSales[[#This Row],[Order_Date]],"mmm")</f>
        <v>Mar</v>
      </c>
      <c r="AB783">
        <f>YEAR(tbl_EcommerceSales[[#This Row],[Order_Date]])</f>
        <v>2025</v>
      </c>
      <c r="AC783" t="str">
        <f>IF(tbl_EcommerceSales[[#This Row],[Age]]&lt;18,"Under 18",IF(tbl_EcommerceSales[[#This Row],[Age]]&lt;=25,"18-25",IF(tbl_EcommerceSales[[#This Row],[Age]]&lt;=35,"26-35",IF(tbl_EcommerceSales[[#This Row],[Age]]&lt;=45,"36-45",IF(tbl_EcommerceSales[[#This Row],[Age]]&lt;=55,"46-55","56+")))))</f>
        <v>26-35</v>
      </c>
    </row>
    <row r="784" spans="1:29" x14ac:dyDescent="0.35">
      <c r="A784" t="s">
        <v>1616</v>
      </c>
      <c r="B784" s="7">
        <v>45746</v>
      </c>
      <c r="C784" t="s">
        <v>1617</v>
      </c>
      <c r="D784" t="s">
        <v>79</v>
      </c>
      <c r="E784" t="s">
        <v>48</v>
      </c>
      <c r="F784">
        <v>19</v>
      </c>
      <c r="G784" t="s">
        <v>186</v>
      </c>
      <c r="H784" t="s">
        <v>72</v>
      </c>
      <c r="I784" t="s">
        <v>294</v>
      </c>
      <c r="J784" t="s">
        <v>295</v>
      </c>
      <c r="K784" t="s">
        <v>91</v>
      </c>
      <c r="L784" t="s">
        <v>296</v>
      </c>
      <c r="M784">
        <v>4</v>
      </c>
      <c r="N784" s="2">
        <v>699</v>
      </c>
      <c r="O784" s="3">
        <v>0.05</v>
      </c>
      <c r="P784" s="2">
        <v>1200</v>
      </c>
      <c r="Q784" t="s">
        <v>32</v>
      </c>
      <c r="R784" t="s">
        <v>33</v>
      </c>
      <c r="S784" t="s">
        <v>34</v>
      </c>
      <c r="T784" s="4">
        <v>4</v>
      </c>
      <c r="U784" s="11">
        <f t="shared" si="12"/>
        <v>2796</v>
      </c>
      <c r="V784" s="11">
        <f>tbl_EcommerceSales[[#This Row],[Gross_Sales]]*tbl_EcommerceSales[[#This Row],[Discount]]</f>
        <v>139.80000000000001</v>
      </c>
      <c r="W784" s="11">
        <f>tbl_EcommerceSales[[#This Row],[Gross_Sales]]-tbl_EcommerceSales[[#This Row],[Discount_Amount]]</f>
        <v>2656.2</v>
      </c>
      <c r="X784" s="11">
        <f>tbl_EcommerceSales[[#This Row],[Quantity]] * _xlfn.XLOOKUP(tbl_EcommerceSales[[#This Row],[Product_ID]], Product_Master!A:A, Product_Master!F:F)</f>
        <v>1200</v>
      </c>
      <c r="Y784" s="11">
        <f>tbl_EcommerceSales[[#This Row],[Net_Revenue]]-tbl_EcommerceSales[[#This Row],[Total_Cost]]</f>
        <v>1456.1999999999998</v>
      </c>
      <c r="Z784" s="9">
        <f>IFERROR(#REF!/tbl_EcommerceSales[[#This Row],[Total_Cost]], 0)</f>
        <v>0</v>
      </c>
      <c r="AA784" t="str">
        <f>TEXT(tbl_EcommerceSales[[#This Row],[Order_Date]],"mmm")</f>
        <v>Mar</v>
      </c>
      <c r="AB784">
        <f>YEAR(tbl_EcommerceSales[[#This Row],[Order_Date]])</f>
        <v>2025</v>
      </c>
      <c r="AC784" t="str">
        <f>IF(tbl_EcommerceSales[[#This Row],[Age]]&lt;18,"Under 18",IF(tbl_EcommerceSales[[#This Row],[Age]]&lt;=25,"18-25",IF(tbl_EcommerceSales[[#This Row],[Age]]&lt;=35,"26-35",IF(tbl_EcommerceSales[[#This Row],[Age]]&lt;=45,"36-45",IF(tbl_EcommerceSales[[#This Row],[Age]]&lt;=55,"46-55","56+")))))</f>
        <v>18-25</v>
      </c>
    </row>
    <row r="785" spans="1:29" x14ac:dyDescent="0.35">
      <c r="A785" t="s">
        <v>1618</v>
      </c>
      <c r="B785" s="7">
        <v>45746</v>
      </c>
      <c r="C785" t="s">
        <v>479</v>
      </c>
      <c r="D785" t="s">
        <v>116</v>
      </c>
      <c r="E785" t="s">
        <v>48</v>
      </c>
      <c r="F785">
        <v>19</v>
      </c>
      <c r="G785" t="s">
        <v>71</v>
      </c>
      <c r="H785" t="s">
        <v>72</v>
      </c>
      <c r="I785" t="s">
        <v>67</v>
      </c>
      <c r="J785" t="s">
        <v>68</v>
      </c>
      <c r="K785" t="s">
        <v>42</v>
      </c>
      <c r="L785" t="s">
        <v>43</v>
      </c>
      <c r="M785">
        <v>2</v>
      </c>
      <c r="N785" s="2">
        <v>799</v>
      </c>
      <c r="O785" s="3">
        <v>0.1</v>
      </c>
      <c r="P785" s="2">
        <v>720</v>
      </c>
      <c r="Q785" t="s">
        <v>32</v>
      </c>
      <c r="R785" t="s">
        <v>33</v>
      </c>
      <c r="S785" t="s">
        <v>34</v>
      </c>
      <c r="T785" s="4">
        <v>5</v>
      </c>
      <c r="U785" s="11">
        <f t="shared" si="12"/>
        <v>1598</v>
      </c>
      <c r="V785" s="11">
        <f>tbl_EcommerceSales[[#This Row],[Gross_Sales]]*tbl_EcommerceSales[[#This Row],[Discount]]</f>
        <v>159.80000000000001</v>
      </c>
      <c r="W785" s="11">
        <f>tbl_EcommerceSales[[#This Row],[Gross_Sales]]-tbl_EcommerceSales[[#This Row],[Discount_Amount]]</f>
        <v>1438.2</v>
      </c>
      <c r="X785" s="11">
        <f>tbl_EcommerceSales[[#This Row],[Quantity]] * _xlfn.XLOOKUP(tbl_EcommerceSales[[#This Row],[Product_ID]], Product_Master!A:A, Product_Master!F:F)</f>
        <v>720</v>
      </c>
      <c r="Y785" s="11">
        <f>tbl_EcommerceSales[[#This Row],[Net_Revenue]]-tbl_EcommerceSales[[#This Row],[Total_Cost]]</f>
        <v>718.2</v>
      </c>
      <c r="Z785" s="9">
        <f>IFERROR(#REF!/tbl_EcommerceSales[[#This Row],[Total_Cost]], 0)</f>
        <v>0</v>
      </c>
      <c r="AA785" t="str">
        <f>TEXT(tbl_EcommerceSales[[#This Row],[Order_Date]],"mmm")</f>
        <v>Mar</v>
      </c>
      <c r="AB785">
        <f>YEAR(tbl_EcommerceSales[[#This Row],[Order_Date]])</f>
        <v>2025</v>
      </c>
      <c r="AC785" t="str">
        <f>IF(tbl_EcommerceSales[[#This Row],[Age]]&lt;18,"Under 18",IF(tbl_EcommerceSales[[#This Row],[Age]]&lt;=25,"18-25",IF(tbl_EcommerceSales[[#This Row],[Age]]&lt;=35,"26-35",IF(tbl_EcommerceSales[[#This Row],[Age]]&lt;=45,"36-45",IF(tbl_EcommerceSales[[#This Row],[Age]]&lt;=55,"46-55","56+")))))</f>
        <v>18-25</v>
      </c>
    </row>
    <row r="786" spans="1:29" x14ac:dyDescent="0.35">
      <c r="A786" t="s">
        <v>1619</v>
      </c>
      <c r="B786" s="7">
        <v>45746</v>
      </c>
      <c r="C786" t="s">
        <v>1620</v>
      </c>
      <c r="D786" t="s">
        <v>254</v>
      </c>
      <c r="E786" t="s">
        <v>48</v>
      </c>
      <c r="F786">
        <v>41</v>
      </c>
      <c r="G786" t="s">
        <v>71</v>
      </c>
      <c r="H786" t="s">
        <v>72</v>
      </c>
      <c r="I786" t="s">
        <v>80</v>
      </c>
      <c r="J786" t="s">
        <v>81</v>
      </c>
      <c r="K786" t="s">
        <v>82</v>
      </c>
      <c r="L786" t="s">
        <v>83</v>
      </c>
      <c r="M786">
        <v>3</v>
      </c>
      <c r="N786" s="2">
        <v>2499</v>
      </c>
      <c r="O786" s="3">
        <v>0.2</v>
      </c>
      <c r="P786" s="2">
        <v>4650</v>
      </c>
      <c r="Q786" t="s">
        <v>44</v>
      </c>
      <c r="R786" t="s">
        <v>33</v>
      </c>
      <c r="S786" t="s">
        <v>57</v>
      </c>
      <c r="T786" s="4">
        <v>5</v>
      </c>
      <c r="U786" s="11">
        <f t="shared" si="12"/>
        <v>7497</v>
      </c>
      <c r="V786" s="11">
        <f>tbl_EcommerceSales[[#This Row],[Gross_Sales]]*tbl_EcommerceSales[[#This Row],[Discount]]</f>
        <v>1499.4</v>
      </c>
      <c r="W786" s="11">
        <f>tbl_EcommerceSales[[#This Row],[Gross_Sales]]-tbl_EcommerceSales[[#This Row],[Discount_Amount]]</f>
        <v>5997.6</v>
      </c>
      <c r="X786" s="11">
        <f>tbl_EcommerceSales[[#This Row],[Quantity]] * _xlfn.XLOOKUP(tbl_EcommerceSales[[#This Row],[Product_ID]], Product_Master!A:A, Product_Master!F:F)</f>
        <v>4650</v>
      </c>
      <c r="Y786" s="11">
        <f>tbl_EcommerceSales[[#This Row],[Net_Revenue]]-tbl_EcommerceSales[[#This Row],[Total_Cost]]</f>
        <v>1347.6000000000004</v>
      </c>
      <c r="Z786" s="9">
        <f>IFERROR(#REF!/tbl_EcommerceSales[[#This Row],[Total_Cost]], 0)</f>
        <v>0</v>
      </c>
      <c r="AA786" t="str">
        <f>TEXT(tbl_EcommerceSales[[#This Row],[Order_Date]],"mmm")</f>
        <v>Mar</v>
      </c>
      <c r="AB786">
        <f>YEAR(tbl_EcommerceSales[[#This Row],[Order_Date]])</f>
        <v>2025</v>
      </c>
      <c r="AC786" t="str">
        <f>IF(tbl_EcommerceSales[[#This Row],[Age]]&lt;18,"Under 18",IF(tbl_EcommerceSales[[#This Row],[Age]]&lt;=25,"18-25",IF(tbl_EcommerceSales[[#This Row],[Age]]&lt;=35,"26-35",IF(tbl_EcommerceSales[[#This Row],[Age]]&lt;=45,"36-45",IF(tbl_EcommerceSales[[#This Row],[Age]]&lt;=55,"46-55","56+")))))</f>
        <v>36-45</v>
      </c>
    </row>
    <row r="787" spans="1:29" x14ac:dyDescent="0.35">
      <c r="A787" t="s">
        <v>1621</v>
      </c>
      <c r="B787" s="7">
        <v>45746</v>
      </c>
      <c r="C787" t="s">
        <v>1622</v>
      </c>
      <c r="D787" t="s">
        <v>305</v>
      </c>
      <c r="E787" t="s">
        <v>25</v>
      </c>
      <c r="F787">
        <v>45</v>
      </c>
      <c r="G787" t="s">
        <v>174</v>
      </c>
      <c r="H787" t="s">
        <v>39</v>
      </c>
      <c r="I787" t="s">
        <v>236</v>
      </c>
      <c r="J787" t="s">
        <v>237</v>
      </c>
      <c r="K787" t="s">
        <v>82</v>
      </c>
      <c r="L787" t="s">
        <v>238</v>
      </c>
      <c r="M787">
        <v>1</v>
      </c>
      <c r="N787" s="2">
        <v>899</v>
      </c>
      <c r="O787" s="3">
        <v>0.25</v>
      </c>
      <c r="P787" s="2">
        <v>480</v>
      </c>
      <c r="Q787" t="s">
        <v>123</v>
      </c>
      <c r="R787" t="s">
        <v>33</v>
      </c>
      <c r="S787" t="s">
        <v>57</v>
      </c>
      <c r="T787" s="4">
        <v>5</v>
      </c>
      <c r="U787" s="11">
        <f t="shared" si="12"/>
        <v>899</v>
      </c>
      <c r="V787" s="11">
        <f>tbl_EcommerceSales[[#This Row],[Gross_Sales]]*tbl_EcommerceSales[[#This Row],[Discount]]</f>
        <v>224.75</v>
      </c>
      <c r="W787" s="11">
        <f>tbl_EcommerceSales[[#This Row],[Gross_Sales]]-tbl_EcommerceSales[[#This Row],[Discount_Amount]]</f>
        <v>674.25</v>
      </c>
      <c r="X787" s="11">
        <f>tbl_EcommerceSales[[#This Row],[Quantity]] * _xlfn.XLOOKUP(tbl_EcommerceSales[[#This Row],[Product_ID]], Product_Master!A:A, Product_Master!F:F)</f>
        <v>480</v>
      </c>
      <c r="Y787" s="11">
        <f>tbl_EcommerceSales[[#This Row],[Net_Revenue]]-tbl_EcommerceSales[[#This Row],[Total_Cost]]</f>
        <v>194.25</v>
      </c>
      <c r="Z787" s="9">
        <f>IFERROR(#REF!/tbl_EcommerceSales[[#This Row],[Total_Cost]], 0)</f>
        <v>0</v>
      </c>
      <c r="AA787" t="str">
        <f>TEXT(tbl_EcommerceSales[[#This Row],[Order_Date]],"mmm")</f>
        <v>Mar</v>
      </c>
      <c r="AB787">
        <f>YEAR(tbl_EcommerceSales[[#This Row],[Order_Date]])</f>
        <v>2025</v>
      </c>
      <c r="AC787" t="str">
        <f>IF(tbl_EcommerceSales[[#This Row],[Age]]&lt;18,"Under 18",IF(tbl_EcommerceSales[[#This Row],[Age]]&lt;=25,"18-25",IF(tbl_EcommerceSales[[#This Row],[Age]]&lt;=35,"26-35",IF(tbl_EcommerceSales[[#This Row],[Age]]&lt;=45,"36-45",IF(tbl_EcommerceSales[[#This Row],[Age]]&lt;=55,"46-55","56+")))))</f>
        <v>36-45</v>
      </c>
    </row>
    <row r="788" spans="1:29" x14ac:dyDescent="0.35">
      <c r="A788" t="s">
        <v>1623</v>
      </c>
      <c r="B788" s="7">
        <v>45746</v>
      </c>
      <c r="C788" t="s">
        <v>1624</v>
      </c>
      <c r="D788" t="s">
        <v>189</v>
      </c>
      <c r="E788" t="s">
        <v>48</v>
      </c>
      <c r="F788">
        <v>29</v>
      </c>
      <c r="G788" t="s">
        <v>52</v>
      </c>
      <c r="H788" t="s">
        <v>27</v>
      </c>
      <c r="I788" t="s">
        <v>126</v>
      </c>
      <c r="J788" t="s">
        <v>127</v>
      </c>
      <c r="K788" t="s">
        <v>82</v>
      </c>
      <c r="L788" t="s">
        <v>83</v>
      </c>
      <c r="M788">
        <v>2</v>
      </c>
      <c r="N788" s="2">
        <v>1899</v>
      </c>
      <c r="O788" s="3">
        <v>0.15</v>
      </c>
      <c r="P788" s="2">
        <v>2240</v>
      </c>
      <c r="Q788" t="s">
        <v>76</v>
      </c>
      <c r="R788" t="s">
        <v>33</v>
      </c>
      <c r="S788" t="s">
        <v>57</v>
      </c>
      <c r="T788" s="4">
        <v>5</v>
      </c>
      <c r="U788" s="11">
        <f t="shared" si="12"/>
        <v>3798</v>
      </c>
      <c r="V788" s="11">
        <f>tbl_EcommerceSales[[#This Row],[Gross_Sales]]*tbl_EcommerceSales[[#This Row],[Discount]]</f>
        <v>569.69999999999993</v>
      </c>
      <c r="W788" s="11">
        <f>tbl_EcommerceSales[[#This Row],[Gross_Sales]]-tbl_EcommerceSales[[#This Row],[Discount_Amount]]</f>
        <v>3228.3</v>
      </c>
      <c r="X788" s="11">
        <f>tbl_EcommerceSales[[#This Row],[Quantity]] * _xlfn.XLOOKUP(tbl_EcommerceSales[[#This Row],[Product_ID]], Product_Master!A:A, Product_Master!F:F)</f>
        <v>2240</v>
      </c>
      <c r="Y788" s="11">
        <f>tbl_EcommerceSales[[#This Row],[Net_Revenue]]-tbl_EcommerceSales[[#This Row],[Total_Cost]]</f>
        <v>988.30000000000018</v>
      </c>
      <c r="Z788" s="9">
        <f>IFERROR(#REF!/tbl_EcommerceSales[[#This Row],[Total_Cost]], 0)</f>
        <v>0</v>
      </c>
      <c r="AA788" t="str">
        <f>TEXT(tbl_EcommerceSales[[#This Row],[Order_Date]],"mmm")</f>
        <v>Mar</v>
      </c>
      <c r="AB788">
        <f>YEAR(tbl_EcommerceSales[[#This Row],[Order_Date]])</f>
        <v>2025</v>
      </c>
      <c r="AC788" t="str">
        <f>IF(tbl_EcommerceSales[[#This Row],[Age]]&lt;18,"Under 18",IF(tbl_EcommerceSales[[#This Row],[Age]]&lt;=25,"18-25",IF(tbl_EcommerceSales[[#This Row],[Age]]&lt;=35,"26-35",IF(tbl_EcommerceSales[[#This Row],[Age]]&lt;=45,"36-45",IF(tbl_EcommerceSales[[#This Row],[Age]]&lt;=55,"46-55","56+")))))</f>
        <v>26-35</v>
      </c>
    </row>
    <row r="789" spans="1:29" x14ac:dyDescent="0.35">
      <c r="A789" t="s">
        <v>1625</v>
      </c>
      <c r="B789" s="7">
        <v>45746</v>
      </c>
      <c r="C789" t="s">
        <v>1626</v>
      </c>
      <c r="D789" t="s">
        <v>235</v>
      </c>
      <c r="E789" t="s">
        <v>48</v>
      </c>
      <c r="F789">
        <v>42</v>
      </c>
      <c r="G789" t="s">
        <v>136</v>
      </c>
      <c r="H789" t="s">
        <v>88</v>
      </c>
      <c r="I789" t="s">
        <v>290</v>
      </c>
      <c r="J789" t="s">
        <v>291</v>
      </c>
      <c r="K789" t="s">
        <v>30</v>
      </c>
      <c r="L789" t="s">
        <v>31</v>
      </c>
      <c r="M789">
        <v>3</v>
      </c>
      <c r="N789" s="2">
        <v>3499</v>
      </c>
      <c r="O789" s="3">
        <v>0</v>
      </c>
      <c r="P789" s="2">
        <v>6750</v>
      </c>
      <c r="Q789" t="s">
        <v>123</v>
      </c>
      <c r="R789" t="s">
        <v>33</v>
      </c>
      <c r="S789" t="s">
        <v>34</v>
      </c>
      <c r="T789" s="4">
        <v>5</v>
      </c>
      <c r="U789" s="11">
        <f t="shared" si="12"/>
        <v>10497</v>
      </c>
      <c r="V789" s="11">
        <f>tbl_EcommerceSales[[#This Row],[Gross_Sales]]*tbl_EcommerceSales[[#This Row],[Discount]]</f>
        <v>0</v>
      </c>
      <c r="W789" s="11">
        <f>tbl_EcommerceSales[[#This Row],[Gross_Sales]]-tbl_EcommerceSales[[#This Row],[Discount_Amount]]</f>
        <v>10497</v>
      </c>
      <c r="X789" s="11">
        <f>tbl_EcommerceSales[[#This Row],[Quantity]] * _xlfn.XLOOKUP(tbl_EcommerceSales[[#This Row],[Product_ID]], Product_Master!A:A, Product_Master!F:F)</f>
        <v>6750</v>
      </c>
      <c r="Y789" s="11">
        <f>tbl_EcommerceSales[[#This Row],[Net_Revenue]]-tbl_EcommerceSales[[#This Row],[Total_Cost]]</f>
        <v>3747</v>
      </c>
      <c r="Z789" s="9">
        <f>IFERROR(#REF!/tbl_EcommerceSales[[#This Row],[Total_Cost]], 0)</f>
        <v>0</v>
      </c>
      <c r="AA789" t="str">
        <f>TEXT(tbl_EcommerceSales[[#This Row],[Order_Date]],"mmm")</f>
        <v>Mar</v>
      </c>
      <c r="AB789">
        <f>YEAR(tbl_EcommerceSales[[#This Row],[Order_Date]])</f>
        <v>2025</v>
      </c>
      <c r="AC789" t="str">
        <f>IF(tbl_EcommerceSales[[#This Row],[Age]]&lt;18,"Under 18",IF(tbl_EcommerceSales[[#This Row],[Age]]&lt;=25,"18-25",IF(tbl_EcommerceSales[[#This Row],[Age]]&lt;=35,"26-35",IF(tbl_EcommerceSales[[#This Row],[Age]]&lt;=45,"36-45",IF(tbl_EcommerceSales[[#This Row],[Age]]&lt;=55,"46-55","56+")))))</f>
        <v>36-45</v>
      </c>
    </row>
    <row r="790" spans="1:29" x14ac:dyDescent="0.35">
      <c r="A790" t="s">
        <v>1627</v>
      </c>
      <c r="B790" s="7">
        <v>45747</v>
      </c>
      <c r="C790" t="s">
        <v>1628</v>
      </c>
      <c r="D790" t="s">
        <v>148</v>
      </c>
      <c r="E790" t="s">
        <v>25</v>
      </c>
      <c r="F790">
        <v>37</v>
      </c>
      <c r="G790" t="s">
        <v>186</v>
      </c>
      <c r="H790" t="s">
        <v>72</v>
      </c>
      <c r="I790" t="s">
        <v>28</v>
      </c>
      <c r="J790" t="s">
        <v>29</v>
      </c>
      <c r="K790" t="s">
        <v>30</v>
      </c>
      <c r="L790" t="s">
        <v>31</v>
      </c>
      <c r="M790">
        <v>2</v>
      </c>
      <c r="N790" s="2">
        <v>5999</v>
      </c>
      <c r="O790" s="3">
        <v>0.1</v>
      </c>
      <c r="P790" s="2">
        <v>7800</v>
      </c>
      <c r="Q790" t="s">
        <v>32</v>
      </c>
      <c r="R790" t="s">
        <v>33</v>
      </c>
      <c r="S790" t="s">
        <v>34</v>
      </c>
      <c r="T790" s="4">
        <v>4</v>
      </c>
      <c r="U790" s="11">
        <f t="shared" si="12"/>
        <v>11998</v>
      </c>
      <c r="V790" s="11">
        <f>tbl_EcommerceSales[[#This Row],[Gross_Sales]]*tbl_EcommerceSales[[#This Row],[Discount]]</f>
        <v>1199.8</v>
      </c>
      <c r="W790" s="11">
        <f>tbl_EcommerceSales[[#This Row],[Gross_Sales]]-tbl_EcommerceSales[[#This Row],[Discount_Amount]]</f>
        <v>10798.2</v>
      </c>
      <c r="X790" s="11">
        <f>tbl_EcommerceSales[[#This Row],[Quantity]] * _xlfn.XLOOKUP(tbl_EcommerceSales[[#This Row],[Product_ID]], Product_Master!A:A, Product_Master!F:F)</f>
        <v>7800</v>
      </c>
      <c r="Y790" s="11">
        <f>tbl_EcommerceSales[[#This Row],[Net_Revenue]]-tbl_EcommerceSales[[#This Row],[Total_Cost]]</f>
        <v>2998.2000000000007</v>
      </c>
      <c r="Z790" s="9">
        <f>IFERROR(#REF!/tbl_EcommerceSales[[#This Row],[Total_Cost]], 0)</f>
        <v>0</v>
      </c>
      <c r="AA790" t="str">
        <f>TEXT(tbl_EcommerceSales[[#This Row],[Order_Date]],"mmm")</f>
        <v>Mar</v>
      </c>
      <c r="AB790">
        <f>YEAR(tbl_EcommerceSales[[#This Row],[Order_Date]])</f>
        <v>2025</v>
      </c>
      <c r="AC790" t="str">
        <f>IF(tbl_EcommerceSales[[#This Row],[Age]]&lt;18,"Under 18",IF(tbl_EcommerceSales[[#This Row],[Age]]&lt;=25,"18-25",IF(tbl_EcommerceSales[[#This Row],[Age]]&lt;=35,"26-35",IF(tbl_EcommerceSales[[#This Row],[Age]]&lt;=45,"36-45",IF(tbl_EcommerceSales[[#This Row],[Age]]&lt;=55,"46-55","56+")))))</f>
        <v>36-45</v>
      </c>
    </row>
    <row r="791" spans="1:29" x14ac:dyDescent="0.35">
      <c r="A791" t="s">
        <v>1629</v>
      </c>
      <c r="B791" s="7">
        <v>45747</v>
      </c>
      <c r="C791" t="s">
        <v>377</v>
      </c>
      <c r="D791" t="s">
        <v>148</v>
      </c>
      <c r="E791" t="s">
        <v>25</v>
      </c>
      <c r="F791">
        <v>31</v>
      </c>
      <c r="G791" t="s">
        <v>145</v>
      </c>
      <c r="H791" t="s">
        <v>39</v>
      </c>
      <c r="I791" t="s">
        <v>241</v>
      </c>
      <c r="J791" t="s">
        <v>242</v>
      </c>
      <c r="K791" t="s">
        <v>42</v>
      </c>
      <c r="L791" t="s">
        <v>243</v>
      </c>
      <c r="M791">
        <v>1</v>
      </c>
      <c r="N791" s="2">
        <v>649</v>
      </c>
      <c r="O791" s="3">
        <v>0.2</v>
      </c>
      <c r="P791" s="2">
        <v>290</v>
      </c>
      <c r="Q791" t="s">
        <v>123</v>
      </c>
      <c r="R791" t="s">
        <v>33</v>
      </c>
      <c r="S791" t="s">
        <v>57</v>
      </c>
      <c r="T791" s="4">
        <v>4</v>
      </c>
      <c r="U791" s="11">
        <f t="shared" si="12"/>
        <v>649</v>
      </c>
      <c r="V791" s="11">
        <f>tbl_EcommerceSales[[#This Row],[Gross_Sales]]*tbl_EcommerceSales[[#This Row],[Discount]]</f>
        <v>129.80000000000001</v>
      </c>
      <c r="W791" s="11">
        <f>tbl_EcommerceSales[[#This Row],[Gross_Sales]]-tbl_EcommerceSales[[#This Row],[Discount_Amount]]</f>
        <v>519.20000000000005</v>
      </c>
      <c r="X791" s="11">
        <f>tbl_EcommerceSales[[#This Row],[Quantity]] * _xlfn.XLOOKUP(tbl_EcommerceSales[[#This Row],[Product_ID]], Product_Master!A:A, Product_Master!F:F)</f>
        <v>290</v>
      </c>
      <c r="Y791" s="11">
        <f>tbl_EcommerceSales[[#This Row],[Net_Revenue]]-tbl_EcommerceSales[[#This Row],[Total_Cost]]</f>
        <v>229.20000000000005</v>
      </c>
      <c r="Z791" s="9">
        <f>IFERROR(#REF!/tbl_EcommerceSales[[#This Row],[Total_Cost]], 0)</f>
        <v>0</v>
      </c>
      <c r="AA791" t="str">
        <f>TEXT(tbl_EcommerceSales[[#This Row],[Order_Date]],"mmm")</f>
        <v>Mar</v>
      </c>
      <c r="AB791">
        <f>YEAR(tbl_EcommerceSales[[#This Row],[Order_Date]])</f>
        <v>2025</v>
      </c>
      <c r="AC791" t="str">
        <f>IF(tbl_EcommerceSales[[#This Row],[Age]]&lt;18,"Under 18",IF(tbl_EcommerceSales[[#This Row],[Age]]&lt;=25,"18-25",IF(tbl_EcommerceSales[[#This Row],[Age]]&lt;=35,"26-35",IF(tbl_EcommerceSales[[#This Row],[Age]]&lt;=45,"36-45",IF(tbl_EcommerceSales[[#This Row],[Age]]&lt;=55,"46-55","56+")))))</f>
        <v>26-35</v>
      </c>
    </row>
    <row r="792" spans="1:29" x14ac:dyDescent="0.35">
      <c r="A792" t="s">
        <v>1630</v>
      </c>
      <c r="B792" s="7">
        <v>45747</v>
      </c>
      <c r="C792" t="s">
        <v>1631</v>
      </c>
      <c r="D792" t="s">
        <v>66</v>
      </c>
      <c r="E792" t="s">
        <v>48</v>
      </c>
      <c r="F792">
        <v>34</v>
      </c>
      <c r="G792" t="s">
        <v>174</v>
      </c>
      <c r="H792" t="s">
        <v>39</v>
      </c>
      <c r="I792" t="s">
        <v>206</v>
      </c>
      <c r="J792" t="s">
        <v>207</v>
      </c>
      <c r="K792" t="s">
        <v>177</v>
      </c>
      <c r="L792" t="s">
        <v>208</v>
      </c>
      <c r="M792">
        <v>2</v>
      </c>
      <c r="N792" s="2">
        <v>2199</v>
      </c>
      <c r="O792" s="3">
        <v>0.05</v>
      </c>
      <c r="P792" s="2">
        <v>2500</v>
      </c>
      <c r="Q792" t="s">
        <v>123</v>
      </c>
      <c r="R792" t="s">
        <v>33</v>
      </c>
      <c r="S792" t="s">
        <v>57</v>
      </c>
      <c r="T792" s="4">
        <v>3</v>
      </c>
      <c r="U792" s="11">
        <f t="shared" si="12"/>
        <v>4398</v>
      </c>
      <c r="V792" s="11">
        <f>tbl_EcommerceSales[[#This Row],[Gross_Sales]]*tbl_EcommerceSales[[#This Row],[Discount]]</f>
        <v>219.9</v>
      </c>
      <c r="W792" s="11">
        <f>tbl_EcommerceSales[[#This Row],[Gross_Sales]]-tbl_EcommerceSales[[#This Row],[Discount_Amount]]</f>
        <v>4178.1000000000004</v>
      </c>
      <c r="X792" s="11">
        <f>tbl_EcommerceSales[[#This Row],[Quantity]] * _xlfn.XLOOKUP(tbl_EcommerceSales[[#This Row],[Product_ID]], Product_Master!A:A, Product_Master!F:F)</f>
        <v>2500</v>
      </c>
      <c r="Y792" s="11">
        <f>tbl_EcommerceSales[[#This Row],[Net_Revenue]]-tbl_EcommerceSales[[#This Row],[Total_Cost]]</f>
        <v>1678.1000000000004</v>
      </c>
      <c r="Z792" s="9">
        <f>IFERROR(#REF!/tbl_EcommerceSales[[#This Row],[Total_Cost]], 0)</f>
        <v>0</v>
      </c>
      <c r="AA792" t="str">
        <f>TEXT(tbl_EcommerceSales[[#This Row],[Order_Date]],"mmm")</f>
        <v>Mar</v>
      </c>
      <c r="AB792">
        <f>YEAR(tbl_EcommerceSales[[#This Row],[Order_Date]])</f>
        <v>2025</v>
      </c>
      <c r="AC792" t="str">
        <f>IF(tbl_EcommerceSales[[#This Row],[Age]]&lt;18,"Under 18",IF(tbl_EcommerceSales[[#This Row],[Age]]&lt;=25,"18-25",IF(tbl_EcommerceSales[[#This Row],[Age]]&lt;=35,"26-35",IF(tbl_EcommerceSales[[#This Row],[Age]]&lt;=45,"36-45",IF(tbl_EcommerceSales[[#This Row],[Age]]&lt;=55,"46-55","56+")))))</f>
        <v>26-35</v>
      </c>
    </row>
    <row r="793" spans="1:29" x14ac:dyDescent="0.35">
      <c r="A793" t="s">
        <v>1632</v>
      </c>
      <c r="B793" s="7">
        <v>45747</v>
      </c>
      <c r="C793" t="s">
        <v>544</v>
      </c>
      <c r="D793" t="s">
        <v>66</v>
      </c>
      <c r="E793" t="s">
        <v>48</v>
      </c>
      <c r="F793">
        <v>40</v>
      </c>
      <c r="G793" t="s">
        <v>71</v>
      </c>
      <c r="H793" t="s">
        <v>72</v>
      </c>
      <c r="I793" t="s">
        <v>62</v>
      </c>
      <c r="J793" t="s">
        <v>63</v>
      </c>
      <c r="K793" t="s">
        <v>42</v>
      </c>
      <c r="L793" t="s">
        <v>43</v>
      </c>
      <c r="M793">
        <v>2</v>
      </c>
      <c r="N793" s="2">
        <v>499</v>
      </c>
      <c r="O793" s="3">
        <v>0.15</v>
      </c>
      <c r="P793" s="2">
        <v>440</v>
      </c>
      <c r="Q793" t="s">
        <v>44</v>
      </c>
      <c r="R793" t="s">
        <v>33</v>
      </c>
      <c r="S793" t="s">
        <v>34</v>
      </c>
      <c r="T793" s="4">
        <v>3</v>
      </c>
      <c r="U793" s="11">
        <f t="shared" si="12"/>
        <v>998</v>
      </c>
      <c r="V793" s="11">
        <f>tbl_EcommerceSales[[#This Row],[Gross_Sales]]*tbl_EcommerceSales[[#This Row],[Discount]]</f>
        <v>149.69999999999999</v>
      </c>
      <c r="W793" s="11">
        <f>tbl_EcommerceSales[[#This Row],[Gross_Sales]]-tbl_EcommerceSales[[#This Row],[Discount_Amount]]</f>
        <v>848.3</v>
      </c>
      <c r="X793" s="11">
        <f>tbl_EcommerceSales[[#This Row],[Quantity]] * _xlfn.XLOOKUP(tbl_EcommerceSales[[#This Row],[Product_ID]], Product_Master!A:A, Product_Master!F:F)</f>
        <v>440</v>
      </c>
      <c r="Y793" s="11">
        <f>tbl_EcommerceSales[[#This Row],[Net_Revenue]]-tbl_EcommerceSales[[#This Row],[Total_Cost]]</f>
        <v>408.29999999999995</v>
      </c>
      <c r="Z793" s="9">
        <f>IFERROR(#REF!/tbl_EcommerceSales[[#This Row],[Total_Cost]], 0)</f>
        <v>0</v>
      </c>
      <c r="AA793" t="str">
        <f>TEXT(tbl_EcommerceSales[[#This Row],[Order_Date]],"mmm")</f>
        <v>Mar</v>
      </c>
      <c r="AB793">
        <f>YEAR(tbl_EcommerceSales[[#This Row],[Order_Date]])</f>
        <v>2025</v>
      </c>
      <c r="AC793" t="str">
        <f>IF(tbl_EcommerceSales[[#This Row],[Age]]&lt;18,"Under 18",IF(tbl_EcommerceSales[[#This Row],[Age]]&lt;=25,"18-25",IF(tbl_EcommerceSales[[#This Row],[Age]]&lt;=35,"26-35",IF(tbl_EcommerceSales[[#This Row],[Age]]&lt;=45,"36-45",IF(tbl_EcommerceSales[[#This Row],[Age]]&lt;=55,"46-55","56+")))))</f>
        <v>36-45</v>
      </c>
    </row>
    <row r="794" spans="1:29" x14ac:dyDescent="0.35">
      <c r="A794" t="s">
        <v>1633</v>
      </c>
      <c r="B794" s="7">
        <v>45747</v>
      </c>
      <c r="C794" t="s">
        <v>1634</v>
      </c>
      <c r="D794" t="s">
        <v>66</v>
      </c>
      <c r="E794" t="s">
        <v>48</v>
      </c>
      <c r="F794">
        <v>18</v>
      </c>
      <c r="G794" t="s">
        <v>246</v>
      </c>
      <c r="H794" t="s">
        <v>27</v>
      </c>
      <c r="I794" t="s">
        <v>206</v>
      </c>
      <c r="J794" t="s">
        <v>207</v>
      </c>
      <c r="K794" t="s">
        <v>177</v>
      </c>
      <c r="L794" t="s">
        <v>208</v>
      </c>
      <c r="M794">
        <v>1</v>
      </c>
      <c r="N794" s="2">
        <v>2199</v>
      </c>
      <c r="O794" s="3">
        <v>0.15</v>
      </c>
      <c r="P794" s="2">
        <v>1250</v>
      </c>
      <c r="Q794" t="s">
        <v>44</v>
      </c>
      <c r="R794" t="s">
        <v>162</v>
      </c>
      <c r="S794" t="s">
        <v>57</v>
      </c>
      <c r="T794" s="4"/>
      <c r="U794" s="11">
        <f t="shared" si="12"/>
        <v>2199</v>
      </c>
      <c r="V794" s="11">
        <f>tbl_EcommerceSales[[#This Row],[Gross_Sales]]*tbl_EcommerceSales[[#This Row],[Discount]]</f>
        <v>329.84999999999997</v>
      </c>
      <c r="W794" s="11">
        <f>tbl_EcommerceSales[[#This Row],[Gross_Sales]]-tbl_EcommerceSales[[#This Row],[Discount_Amount]]</f>
        <v>1869.15</v>
      </c>
      <c r="X794" s="11">
        <f>tbl_EcommerceSales[[#This Row],[Quantity]] * _xlfn.XLOOKUP(tbl_EcommerceSales[[#This Row],[Product_ID]], Product_Master!A:A, Product_Master!F:F)</f>
        <v>1250</v>
      </c>
      <c r="Y794" s="11">
        <f>tbl_EcommerceSales[[#This Row],[Net_Revenue]]-tbl_EcommerceSales[[#This Row],[Total_Cost]]</f>
        <v>619.15000000000009</v>
      </c>
      <c r="Z794" s="9">
        <f>IFERROR(#REF!/tbl_EcommerceSales[[#This Row],[Total_Cost]], 0)</f>
        <v>0</v>
      </c>
      <c r="AA794" t="str">
        <f>TEXT(tbl_EcommerceSales[[#This Row],[Order_Date]],"mmm")</f>
        <v>Mar</v>
      </c>
      <c r="AB794">
        <f>YEAR(tbl_EcommerceSales[[#This Row],[Order_Date]])</f>
        <v>2025</v>
      </c>
      <c r="AC794" t="str">
        <f>IF(tbl_EcommerceSales[[#This Row],[Age]]&lt;18,"Under 18",IF(tbl_EcommerceSales[[#This Row],[Age]]&lt;=25,"18-25",IF(tbl_EcommerceSales[[#This Row],[Age]]&lt;=35,"26-35",IF(tbl_EcommerceSales[[#This Row],[Age]]&lt;=45,"36-45",IF(tbl_EcommerceSales[[#This Row],[Age]]&lt;=55,"46-55","56+")))))</f>
        <v>18-25</v>
      </c>
    </row>
    <row r="795" spans="1:29" x14ac:dyDescent="0.35">
      <c r="A795" t="s">
        <v>1635</v>
      </c>
      <c r="B795" s="7">
        <v>45747</v>
      </c>
      <c r="C795" t="s">
        <v>1636</v>
      </c>
      <c r="D795" t="s">
        <v>305</v>
      </c>
      <c r="E795" t="s">
        <v>25</v>
      </c>
      <c r="F795">
        <v>42</v>
      </c>
      <c r="G795" t="s">
        <v>174</v>
      </c>
      <c r="H795" t="s">
        <v>39</v>
      </c>
      <c r="I795" t="s">
        <v>73</v>
      </c>
      <c r="J795" t="s">
        <v>74</v>
      </c>
      <c r="K795" t="s">
        <v>55</v>
      </c>
      <c r="L795" t="s">
        <v>75</v>
      </c>
      <c r="M795">
        <v>3</v>
      </c>
      <c r="N795" s="2">
        <v>2899</v>
      </c>
      <c r="O795" s="3">
        <v>0</v>
      </c>
      <c r="P795" s="2">
        <v>5100</v>
      </c>
      <c r="Q795" t="s">
        <v>123</v>
      </c>
      <c r="R795" t="s">
        <v>33</v>
      </c>
      <c r="S795" t="s">
        <v>34</v>
      </c>
      <c r="T795" s="4">
        <v>4</v>
      </c>
      <c r="U795" s="11">
        <f t="shared" si="12"/>
        <v>8697</v>
      </c>
      <c r="V795" s="11">
        <f>tbl_EcommerceSales[[#This Row],[Gross_Sales]]*tbl_EcommerceSales[[#This Row],[Discount]]</f>
        <v>0</v>
      </c>
      <c r="W795" s="11">
        <f>tbl_EcommerceSales[[#This Row],[Gross_Sales]]-tbl_EcommerceSales[[#This Row],[Discount_Amount]]</f>
        <v>8697</v>
      </c>
      <c r="X795" s="11">
        <f>tbl_EcommerceSales[[#This Row],[Quantity]] * _xlfn.XLOOKUP(tbl_EcommerceSales[[#This Row],[Product_ID]], Product_Master!A:A, Product_Master!F:F)</f>
        <v>5100</v>
      </c>
      <c r="Y795" s="11">
        <f>tbl_EcommerceSales[[#This Row],[Net_Revenue]]-tbl_EcommerceSales[[#This Row],[Total_Cost]]</f>
        <v>3597</v>
      </c>
      <c r="Z795" s="9">
        <f>IFERROR(#REF!/tbl_EcommerceSales[[#This Row],[Total_Cost]], 0)</f>
        <v>0</v>
      </c>
      <c r="AA795" t="str">
        <f>TEXT(tbl_EcommerceSales[[#This Row],[Order_Date]],"mmm")</f>
        <v>Mar</v>
      </c>
      <c r="AB795">
        <f>YEAR(tbl_EcommerceSales[[#This Row],[Order_Date]])</f>
        <v>2025</v>
      </c>
      <c r="AC795" t="str">
        <f>IF(tbl_EcommerceSales[[#This Row],[Age]]&lt;18,"Under 18",IF(tbl_EcommerceSales[[#This Row],[Age]]&lt;=25,"18-25",IF(tbl_EcommerceSales[[#This Row],[Age]]&lt;=35,"26-35",IF(tbl_EcommerceSales[[#This Row],[Age]]&lt;=45,"36-45",IF(tbl_EcommerceSales[[#This Row],[Age]]&lt;=55,"46-55","56+")))))</f>
        <v>36-45</v>
      </c>
    </row>
    <row r="796" spans="1:29" x14ac:dyDescent="0.35">
      <c r="A796" t="s">
        <v>1637</v>
      </c>
      <c r="B796" s="7">
        <v>45747</v>
      </c>
      <c r="C796" t="s">
        <v>833</v>
      </c>
      <c r="D796" t="s">
        <v>47</v>
      </c>
      <c r="E796" t="s">
        <v>25</v>
      </c>
      <c r="F796">
        <v>30</v>
      </c>
      <c r="G796" t="s">
        <v>155</v>
      </c>
      <c r="H796" t="s">
        <v>88</v>
      </c>
      <c r="I796" t="s">
        <v>175</v>
      </c>
      <c r="J796" t="s">
        <v>176</v>
      </c>
      <c r="K796" t="s">
        <v>177</v>
      </c>
      <c r="L796" t="s">
        <v>178</v>
      </c>
      <c r="M796">
        <v>5</v>
      </c>
      <c r="N796" s="2">
        <v>699</v>
      </c>
      <c r="O796" s="3">
        <v>0.1</v>
      </c>
      <c r="P796" s="2">
        <v>1600</v>
      </c>
      <c r="Q796" t="s">
        <v>32</v>
      </c>
      <c r="R796" t="s">
        <v>33</v>
      </c>
      <c r="S796" t="s">
        <v>57</v>
      </c>
      <c r="T796" s="4">
        <v>3</v>
      </c>
      <c r="U796" s="11">
        <f t="shared" si="12"/>
        <v>3495</v>
      </c>
      <c r="V796" s="11">
        <f>tbl_EcommerceSales[[#This Row],[Gross_Sales]]*tbl_EcommerceSales[[#This Row],[Discount]]</f>
        <v>349.5</v>
      </c>
      <c r="W796" s="11">
        <f>tbl_EcommerceSales[[#This Row],[Gross_Sales]]-tbl_EcommerceSales[[#This Row],[Discount_Amount]]</f>
        <v>3145.5</v>
      </c>
      <c r="X796" s="11">
        <f>tbl_EcommerceSales[[#This Row],[Quantity]] * _xlfn.XLOOKUP(tbl_EcommerceSales[[#This Row],[Product_ID]], Product_Master!A:A, Product_Master!F:F)</f>
        <v>1600</v>
      </c>
      <c r="Y796" s="11">
        <f>tbl_EcommerceSales[[#This Row],[Net_Revenue]]-tbl_EcommerceSales[[#This Row],[Total_Cost]]</f>
        <v>1545.5</v>
      </c>
      <c r="Z796" s="9">
        <f>IFERROR(#REF!/tbl_EcommerceSales[[#This Row],[Total_Cost]], 0)</f>
        <v>0</v>
      </c>
      <c r="AA796" t="str">
        <f>TEXT(tbl_EcommerceSales[[#This Row],[Order_Date]],"mmm")</f>
        <v>Mar</v>
      </c>
      <c r="AB796">
        <f>YEAR(tbl_EcommerceSales[[#This Row],[Order_Date]])</f>
        <v>2025</v>
      </c>
      <c r="AC796" t="str">
        <f>IF(tbl_EcommerceSales[[#This Row],[Age]]&lt;18,"Under 18",IF(tbl_EcommerceSales[[#This Row],[Age]]&lt;=25,"18-25",IF(tbl_EcommerceSales[[#This Row],[Age]]&lt;=35,"26-35",IF(tbl_EcommerceSales[[#This Row],[Age]]&lt;=45,"36-45",IF(tbl_EcommerceSales[[#This Row],[Age]]&lt;=55,"46-55","56+")))))</f>
        <v>26-35</v>
      </c>
    </row>
    <row r="797" spans="1:29" x14ac:dyDescent="0.35">
      <c r="A797" t="s">
        <v>1638</v>
      </c>
      <c r="B797" s="7">
        <v>45747</v>
      </c>
      <c r="C797" t="s">
        <v>1639</v>
      </c>
      <c r="D797" t="s">
        <v>102</v>
      </c>
      <c r="E797" t="s">
        <v>48</v>
      </c>
      <c r="F797">
        <v>32</v>
      </c>
      <c r="G797" t="s">
        <v>87</v>
      </c>
      <c r="H797" t="s">
        <v>88</v>
      </c>
      <c r="I797" t="s">
        <v>271</v>
      </c>
      <c r="J797" t="s">
        <v>272</v>
      </c>
      <c r="K797" t="s">
        <v>30</v>
      </c>
      <c r="L797" t="s">
        <v>273</v>
      </c>
      <c r="M797">
        <v>1</v>
      </c>
      <c r="N797" s="2">
        <v>4299</v>
      </c>
      <c r="O797" s="3">
        <v>0.2</v>
      </c>
      <c r="P797" s="2">
        <v>2700</v>
      </c>
      <c r="Q797" t="s">
        <v>319</v>
      </c>
      <c r="R797" t="s">
        <v>162</v>
      </c>
      <c r="S797" t="s">
        <v>57</v>
      </c>
      <c r="T797" s="4"/>
      <c r="U797" s="11">
        <f t="shared" si="12"/>
        <v>4299</v>
      </c>
      <c r="V797" s="11">
        <f>tbl_EcommerceSales[[#This Row],[Gross_Sales]]*tbl_EcommerceSales[[#This Row],[Discount]]</f>
        <v>859.80000000000007</v>
      </c>
      <c r="W797" s="11">
        <f>tbl_EcommerceSales[[#This Row],[Gross_Sales]]-tbl_EcommerceSales[[#This Row],[Discount_Amount]]</f>
        <v>3439.2</v>
      </c>
      <c r="X797" s="11">
        <f>tbl_EcommerceSales[[#This Row],[Quantity]] * _xlfn.XLOOKUP(tbl_EcommerceSales[[#This Row],[Product_ID]], Product_Master!A:A, Product_Master!F:F)</f>
        <v>2700</v>
      </c>
      <c r="Y797" s="11">
        <f>tbl_EcommerceSales[[#This Row],[Net_Revenue]]-tbl_EcommerceSales[[#This Row],[Total_Cost]]</f>
        <v>739.19999999999982</v>
      </c>
      <c r="Z797" s="9">
        <f>IFERROR(#REF!/tbl_EcommerceSales[[#This Row],[Total_Cost]], 0)</f>
        <v>0</v>
      </c>
      <c r="AA797" t="str">
        <f>TEXT(tbl_EcommerceSales[[#This Row],[Order_Date]],"mmm")</f>
        <v>Mar</v>
      </c>
      <c r="AB797">
        <f>YEAR(tbl_EcommerceSales[[#This Row],[Order_Date]])</f>
        <v>2025</v>
      </c>
      <c r="AC797" t="str">
        <f>IF(tbl_EcommerceSales[[#This Row],[Age]]&lt;18,"Under 18",IF(tbl_EcommerceSales[[#This Row],[Age]]&lt;=25,"18-25",IF(tbl_EcommerceSales[[#This Row],[Age]]&lt;=35,"26-35",IF(tbl_EcommerceSales[[#This Row],[Age]]&lt;=45,"36-45",IF(tbl_EcommerceSales[[#This Row],[Age]]&lt;=55,"46-55","56+")))))</f>
        <v>26-35</v>
      </c>
    </row>
    <row r="798" spans="1:29" x14ac:dyDescent="0.35">
      <c r="A798" t="s">
        <v>1640</v>
      </c>
      <c r="B798" s="7">
        <v>45747</v>
      </c>
      <c r="C798" t="s">
        <v>1641</v>
      </c>
      <c r="D798" t="s">
        <v>151</v>
      </c>
      <c r="E798" t="s">
        <v>48</v>
      </c>
      <c r="F798">
        <v>19</v>
      </c>
      <c r="G798" t="s">
        <v>96</v>
      </c>
      <c r="H798" t="s">
        <v>39</v>
      </c>
      <c r="I798" t="s">
        <v>160</v>
      </c>
      <c r="J798" t="s">
        <v>161</v>
      </c>
      <c r="K798" t="s">
        <v>91</v>
      </c>
      <c r="L798" t="s">
        <v>133</v>
      </c>
      <c r="M798">
        <v>5</v>
      </c>
      <c r="N798" s="2">
        <v>1099</v>
      </c>
      <c r="O798" s="3">
        <v>0.1</v>
      </c>
      <c r="P798" s="2">
        <v>2600</v>
      </c>
      <c r="Q798" t="s">
        <v>44</v>
      </c>
      <c r="R798" t="s">
        <v>33</v>
      </c>
      <c r="S798" t="s">
        <v>34</v>
      </c>
      <c r="T798" s="4">
        <v>5</v>
      </c>
      <c r="U798" s="11">
        <f t="shared" si="12"/>
        <v>5495</v>
      </c>
      <c r="V798" s="11">
        <f>tbl_EcommerceSales[[#This Row],[Gross_Sales]]*tbl_EcommerceSales[[#This Row],[Discount]]</f>
        <v>549.5</v>
      </c>
      <c r="W798" s="11">
        <f>tbl_EcommerceSales[[#This Row],[Gross_Sales]]-tbl_EcommerceSales[[#This Row],[Discount_Amount]]</f>
        <v>4945.5</v>
      </c>
      <c r="X798" s="11">
        <f>tbl_EcommerceSales[[#This Row],[Quantity]] * _xlfn.XLOOKUP(tbl_EcommerceSales[[#This Row],[Product_ID]], Product_Master!A:A, Product_Master!F:F)</f>
        <v>2600</v>
      </c>
      <c r="Y798" s="11">
        <f>tbl_EcommerceSales[[#This Row],[Net_Revenue]]-tbl_EcommerceSales[[#This Row],[Total_Cost]]</f>
        <v>2345.5</v>
      </c>
      <c r="Z798" s="9">
        <f>IFERROR(#REF!/tbl_EcommerceSales[[#This Row],[Total_Cost]], 0)</f>
        <v>0</v>
      </c>
      <c r="AA798" t="str">
        <f>TEXT(tbl_EcommerceSales[[#This Row],[Order_Date]],"mmm")</f>
        <v>Mar</v>
      </c>
      <c r="AB798">
        <f>YEAR(tbl_EcommerceSales[[#This Row],[Order_Date]])</f>
        <v>2025</v>
      </c>
      <c r="AC798" t="str">
        <f>IF(tbl_EcommerceSales[[#This Row],[Age]]&lt;18,"Under 18",IF(tbl_EcommerceSales[[#This Row],[Age]]&lt;=25,"18-25",IF(tbl_EcommerceSales[[#This Row],[Age]]&lt;=35,"26-35",IF(tbl_EcommerceSales[[#This Row],[Age]]&lt;=45,"36-45",IF(tbl_EcommerceSales[[#This Row],[Age]]&lt;=55,"46-55","56+")))))</f>
        <v>18-25</v>
      </c>
    </row>
    <row r="799" spans="1:29" x14ac:dyDescent="0.35">
      <c r="A799" t="s">
        <v>1642</v>
      </c>
      <c r="B799" s="7">
        <v>45747</v>
      </c>
      <c r="C799" t="s">
        <v>1643</v>
      </c>
      <c r="D799" t="s">
        <v>148</v>
      </c>
      <c r="E799" t="s">
        <v>25</v>
      </c>
      <c r="F799">
        <v>39</v>
      </c>
      <c r="G799" t="s">
        <v>87</v>
      </c>
      <c r="H799" t="s">
        <v>88</v>
      </c>
      <c r="I799" t="s">
        <v>73</v>
      </c>
      <c r="J799" t="s">
        <v>74</v>
      </c>
      <c r="K799" t="s">
        <v>55</v>
      </c>
      <c r="L799" t="s">
        <v>75</v>
      </c>
      <c r="M799">
        <v>2</v>
      </c>
      <c r="N799" s="2">
        <v>2899</v>
      </c>
      <c r="O799" s="3">
        <v>0.15</v>
      </c>
      <c r="P799" s="2">
        <v>3400</v>
      </c>
      <c r="Q799" t="s">
        <v>32</v>
      </c>
      <c r="R799" t="s">
        <v>33</v>
      </c>
      <c r="S799" t="s">
        <v>57</v>
      </c>
      <c r="T799" s="4">
        <v>4</v>
      </c>
      <c r="U799" s="11">
        <f t="shared" si="12"/>
        <v>5798</v>
      </c>
      <c r="V799" s="11">
        <f>tbl_EcommerceSales[[#This Row],[Gross_Sales]]*tbl_EcommerceSales[[#This Row],[Discount]]</f>
        <v>869.69999999999993</v>
      </c>
      <c r="W799" s="11">
        <f>tbl_EcommerceSales[[#This Row],[Gross_Sales]]-tbl_EcommerceSales[[#This Row],[Discount_Amount]]</f>
        <v>4928.3</v>
      </c>
      <c r="X799" s="11">
        <f>tbl_EcommerceSales[[#This Row],[Quantity]] * _xlfn.XLOOKUP(tbl_EcommerceSales[[#This Row],[Product_ID]], Product_Master!A:A, Product_Master!F:F)</f>
        <v>3400</v>
      </c>
      <c r="Y799" s="11">
        <f>tbl_EcommerceSales[[#This Row],[Net_Revenue]]-tbl_EcommerceSales[[#This Row],[Total_Cost]]</f>
        <v>1528.3000000000002</v>
      </c>
      <c r="Z799" s="9">
        <f>IFERROR(#REF!/tbl_EcommerceSales[[#This Row],[Total_Cost]], 0)</f>
        <v>0</v>
      </c>
      <c r="AA799" t="str">
        <f>TEXT(tbl_EcommerceSales[[#This Row],[Order_Date]],"mmm")</f>
        <v>Mar</v>
      </c>
      <c r="AB799">
        <f>YEAR(tbl_EcommerceSales[[#This Row],[Order_Date]])</f>
        <v>2025</v>
      </c>
      <c r="AC799" t="str">
        <f>IF(tbl_EcommerceSales[[#This Row],[Age]]&lt;18,"Under 18",IF(tbl_EcommerceSales[[#This Row],[Age]]&lt;=25,"18-25",IF(tbl_EcommerceSales[[#This Row],[Age]]&lt;=35,"26-35",IF(tbl_EcommerceSales[[#This Row],[Age]]&lt;=45,"36-45",IF(tbl_EcommerceSales[[#This Row],[Age]]&lt;=55,"46-55","56+")))))</f>
        <v>36-45</v>
      </c>
    </row>
    <row r="800" spans="1:29" x14ac:dyDescent="0.35">
      <c r="A800" t="s">
        <v>1644</v>
      </c>
      <c r="B800" s="7">
        <v>45747</v>
      </c>
      <c r="C800" t="s">
        <v>1361</v>
      </c>
      <c r="D800" t="s">
        <v>116</v>
      </c>
      <c r="E800" t="s">
        <v>48</v>
      </c>
      <c r="F800">
        <v>36</v>
      </c>
      <c r="G800" t="s">
        <v>122</v>
      </c>
      <c r="H800" t="s">
        <v>72</v>
      </c>
      <c r="I800" t="s">
        <v>175</v>
      </c>
      <c r="J800" t="s">
        <v>176</v>
      </c>
      <c r="K800" t="s">
        <v>177</v>
      </c>
      <c r="L800" t="s">
        <v>178</v>
      </c>
      <c r="M800">
        <v>1</v>
      </c>
      <c r="N800" s="2">
        <v>699</v>
      </c>
      <c r="O800" s="3">
        <v>0</v>
      </c>
      <c r="P800" s="2">
        <v>320</v>
      </c>
      <c r="Q800" t="s">
        <v>44</v>
      </c>
      <c r="R800" t="s">
        <v>33</v>
      </c>
      <c r="S800" t="s">
        <v>34</v>
      </c>
      <c r="T800" s="4">
        <v>5</v>
      </c>
      <c r="U800" s="11">
        <f t="shared" si="12"/>
        <v>699</v>
      </c>
      <c r="V800" s="11">
        <f>tbl_EcommerceSales[[#This Row],[Gross_Sales]]*tbl_EcommerceSales[[#This Row],[Discount]]</f>
        <v>0</v>
      </c>
      <c r="W800" s="11">
        <f>tbl_EcommerceSales[[#This Row],[Gross_Sales]]-tbl_EcommerceSales[[#This Row],[Discount_Amount]]</f>
        <v>699</v>
      </c>
      <c r="X800" s="11">
        <f>tbl_EcommerceSales[[#This Row],[Quantity]] * _xlfn.XLOOKUP(tbl_EcommerceSales[[#This Row],[Product_ID]], Product_Master!A:A, Product_Master!F:F)</f>
        <v>320</v>
      </c>
      <c r="Y800" s="11">
        <f>tbl_EcommerceSales[[#This Row],[Net_Revenue]]-tbl_EcommerceSales[[#This Row],[Total_Cost]]</f>
        <v>379</v>
      </c>
      <c r="Z800" s="9">
        <f>IFERROR(#REF!/tbl_EcommerceSales[[#This Row],[Total_Cost]], 0)</f>
        <v>0</v>
      </c>
      <c r="AA800" t="str">
        <f>TEXT(tbl_EcommerceSales[[#This Row],[Order_Date]],"mmm")</f>
        <v>Mar</v>
      </c>
      <c r="AB800">
        <f>YEAR(tbl_EcommerceSales[[#This Row],[Order_Date]])</f>
        <v>2025</v>
      </c>
      <c r="AC800" t="str">
        <f>IF(tbl_EcommerceSales[[#This Row],[Age]]&lt;18,"Under 18",IF(tbl_EcommerceSales[[#This Row],[Age]]&lt;=25,"18-25",IF(tbl_EcommerceSales[[#This Row],[Age]]&lt;=35,"26-35",IF(tbl_EcommerceSales[[#This Row],[Age]]&lt;=45,"36-45",IF(tbl_EcommerceSales[[#This Row],[Age]]&lt;=55,"46-55","56+")))))</f>
        <v>36-45</v>
      </c>
    </row>
    <row r="801" spans="1:29" x14ac:dyDescent="0.35">
      <c r="A801" t="s">
        <v>1645</v>
      </c>
      <c r="B801" s="7">
        <v>45747</v>
      </c>
      <c r="C801" t="s">
        <v>1646</v>
      </c>
      <c r="D801" t="s">
        <v>130</v>
      </c>
      <c r="E801" t="s">
        <v>25</v>
      </c>
      <c r="F801">
        <v>33</v>
      </c>
      <c r="G801" t="s">
        <v>52</v>
      </c>
      <c r="H801" t="s">
        <v>27</v>
      </c>
      <c r="I801" t="s">
        <v>276</v>
      </c>
      <c r="J801" t="s">
        <v>277</v>
      </c>
      <c r="K801" t="s">
        <v>30</v>
      </c>
      <c r="L801" t="s">
        <v>278</v>
      </c>
      <c r="M801">
        <v>1</v>
      </c>
      <c r="N801" s="2">
        <v>1599</v>
      </c>
      <c r="O801" s="3">
        <v>0.1</v>
      </c>
      <c r="P801" s="2">
        <v>850</v>
      </c>
      <c r="Q801" t="s">
        <v>32</v>
      </c>
      <c r="R801" t="s">
        <v>33</v>
      </c>
      <c r="S801" t="s">
        <v>34</v>
      </c>
      <c r="T801" s="4">
        <v>4</v>
      </c>
      <c r="U801" s="11">
        <f t="shared" si="12"/>
        <v>1599</v>
      </c>
      <c r="V801" s="11">
        <f>tbl_EcommerceSales[[#This Row],[Gross_Sales]]*tbl_EcommerceSales[[#This Row],[Discount]]</f>
        <v>159.9</v>
      </c>
      <c r="W801" s="11">
        <f>tbl_EcommerceSales[[#This Row],[Gross_Sales]]-tbl_EcommerceSales[[#This Row],[Discount_Amount]]</f>
        <v>1439.1</v>
      </c>
      <c r="X801" s="11">
        <f>tbl_EcommerceSales[[#This Row],[Quantity]] * _xlfn.XLOOKUP(tbl_EcommerceSales[[#This Row],[Product_ID]], Product_Master!A:A, Product_Master!F:F)</f>
        <v>850</v>
      </c>
      <c r="Y801" s="11">
        <f>tbl_EcommerceSales[[#This Row],[Net_Revenue]]-tbl_EcommerceSales[[#This Row],[Total_Cost]]</f>
        <v>589.09999999999991</v>
      </c>
      <c r="Z801" s="9">
        <f>IFERROR(#REF!/tbl_EcommerceSales[[#This Row],[Total_Cost]], 0)</f>
        <v>0</v>
      </c>
      <c r="AA801" t="str">
        <f>TEXT(tbl_EcommerceSales[[#This Row],[Order_Date]],"mmm")</f>
        <v>Mar</v>
      </c>
      <c r="AB801">
        <f>YEAR(tbl_EcommerceSales[[#This Row],[Order_Date]])</f>
        <v>2025</v>
      </c>
      <c r="AC801" t="str">
        <f>IF(tbl_EcommerceSales[[#This Row],[Age]]&lt;18,"Under 18",IF(tbl_EcommerceSales[[#This Row],[Age]]&lt;=25,"18-25",IF(tbl_EcommerceSales[[#This Row],[Age]]&lt;=35,"26-35",IF(tbl_EcommerceSales[[#This Row],[Age]]&lt;=45,"36-45",IF(tbl_EcommerceSales[[#This Row],[Age]]&lt;=55,"46-55","56+")))))</f>
        <v>26-35</v>
      </c>
    </row>
    <row r="802" spans="1:29" x14ac:dyDescent="0.35">
      <c r="A802" t="s">
        <v>1647</v>
      </c>
      <c r="B802" s="7">
        <v>45748</v>
      </c>
      <c r="C802" t="s">
        <v>1648</v>
      </c>
      <c r="D802" t="s">
        <v>139</v>
      </c>
      <c r="E802" t="s">
        <v>48</v>
      </c>
      <c r="F802">
        <v>31</v>
      </c>
      <c r="G802" t="s">
        <v>145</v>
      </c>
      <c r="H802" t="s">
        <v>39</v>
      </c>
      <c r="I802" t="s">
        <v>126</v>
      </c>
      <c r="J802" t="s">
        <v>127</v>
      </c>
      <c r="K802" t="s">
        <v>82</v>
      </c>
      <c r="L802" t="s">
        <v>83</v>
      </c>
      <c r="M802">
        <v>3</v>
      </c>
      <c r="N802" s="2">
        <v>1899</v>
      </c>
      <c r="O802" s="3">
        <v>0.25</v>
      </c>
      <c r="P802" s="2">
        <v>3360</v>
      </c>
      <c r="Q802" t="s">
        <v>156</v>
      </c>
      <c r="R802" t="s">
        <v>33</v>
      </c>
      <c r="S802" t="s">
        <v>57</v>
      </c>
      <c r="T802" s="4">
        <v>5</v>
      </c>
      <c r="U802" s="11">
        <f t="shared" si="12"/>
        <v>5697</v>
      </c>
      <c r="V802" s="11">
        <f>tbl_EcommerceSales[[#This Row],[Gross_Sales]]*tbl_EcommerceSales[[#This Row],[Discount]]</f>
        <v>1424.25</v>
      </c>
      <c r="W802" s="11">
        <f>tbl_EcommerceSales[[#This Row],[Gross_Sales]]-tbl_EcommerceSales[[#This Row],[Discount_Amount]]</f>
        <v>4272.75</v>
      </c>
      <c r="X802" s="11">
        <f>tbl_EcommerceSales[[#This Row],[Quantity]] * _xlfn.XLOOKUP(tbl_EcommerceSales[[#This Row],[Product_ID]], Product_Master!A:A, Product_Master!F:F)</f>
        <v>3360</v>
      </c>
      <c r="Y802" s="11">
        <f>tbl_EcommerceSales[[#This Row],[Net_Revenue]]-tbl_EcommerceSales[[#This Row],[Total_Cost]]</f>
        <v>912.75</v>
      </c>
      <c r="Z802" s="9">
        <f>IFERROR(#REF!/tbl_EcommerceSales[[#This Row],[Total_Cost]], 0)</f>
        <v>0</v>
      </c>
      <c r="AA802" t="str">
        <f>TEXT(tbl_EcommerceSales[[#This Row],[Order_Date]],"mmm")</f>
        <v>Apr</v>
      </c>
      <c r="AB802">
        <f>YEAR(tbl_EcommerceSales[[#This Row],[Order_Date]])</f>
        <v>2025</v>
      </c>
      <c r="AC802" t="str">
        <f>IF(tbl_EcommerceSales[[#This Row],[Age]]&lt;18,"Under 18",IF(tbl_EcommerceSales[[#This Row],[Age]]&lt;=25,"18-25",IF(tbl_EcommerceSales[[#This Row],[Age]]&lt;=35,"26-35",IF(tbl_EcommerceSales[[#This Row],[Age]]&lt;=45,"36-45",IF(tbl_EcommerceSales[[#This Row],[Age]]&lt;=55,"46-55","56+")))))</f>
        <v>26-35</v>
      </c>
    </row>
    <row r="803" spans="1:29" x14ac:dyDescent="0.35">
      <c r="A803" t="s">
        <v>1649</v>
      </c>
      <c r="B803" s="7">
        <v>45748</v>
      </c>
      <c r="C803" t="s">
        <v>1650</v>
      </c>
      <c r="D803" t="s">
        <v>60</v>
      </c>
      <c r="E803" t="s">
        <v>25</v>
      </c>
      <c r="F803">
        <v>36</v>
      </c>
      <c r="G803" t="s">
        <v>99</v>
      </c>
      <c r="H803" t="s">
        <v>88</v>
      </c>
      <c r="I803" t="s">
        <v>80</v>
      </c>
      <c r="J803" t="s">
        <v>81</v>
      </c>
      <c r="K803" t="s">
        <v>82</v>
      </c>
      <c r="L803" t="s">
        <v>83</v>
      </c>
      <c r="M803">
        <v>1</v>
      </c>
      <c r="N803" s="2">
        <v>2499</v>
      </c>
      <c r="O803" s="3">
        <v>0.05</v>
      </c>
      <c r="P803" s="2">
        <v>1550</v>
      </c>
      <c r="Q803" t="s">
        <v>156</v>
      </c>
      <c r="R803" t="s">
        <v>33</v>
      </c>
      <c r="S803" t="s">
        <v>34</v>
      </c>
      <c r="T803" s="4">
        <v>4</v>
      </c>
      <c r="U803" s="11">
        <f t="shared" si="12"/>
        <v>2499</v>
      </c>
      <c r="V803" s="11">
        <f>tbl_EcommerceSales[[#This Row],[Gross_Sales]]*tbl_EcommerceSales[[#This Row],[Discount]]</f>
        <v>124.95</v>
      </c>
      <c r="W803" s="11">
        <f>tbl_EcommerceSales[[#This Row],[Gross_Sales]]-tbl_EcommerceSales[[#This Row],[Discount_Amount]]</f>
        <v>2374.0500000000002</v>
      </c>
      <c r="X803" s="11">
        <f>tbl_EcommerceSales[[#This Row],[Quantity]] * _xlfn.XLOOKUP(tbl_EcommerceSales[[#This Row],[Product_ID]], Product_Master!A:A, Product_Master!F:F)</f>
        <v>1550</v>
      </c>
      <c r="Y803" s="11">
        <f>tbl_EcommerceSales[[#This Row],[Net_Revenue]]-tbl_EcommerceSales[[#This Row],[Total_Cost]]</f>
        <v>824.05000000000018</v>
      </c>
      <c r="Z803" s="9">
        <f>IFERROR(#REF!/tbl_EcommerceSales[[#This Row],[Total_Cost]], 0)</f>
        <v>0</v>
      </c>
      <c r="AA803" t="str">
        <f>TEXT(tbl_EcommerceSales[[#This Row],[Order_Date]],"mmm")</f>
        <v>Apr</v>
      </c>
      <c r="AB803">
        <f>YEAR(tbl_EcommerceSales[[#This Row],[Order_Date]])</f>
        <v>2025</v>
      </c>
      <c r="AC803" t="str">
        <f>IF(tbl_EcommerceSales[[#This Row],[Age]]&lt;18,"Under 18",IF(tbl_EcommerceSales[[#This Row],[Age]]&lt;=25,"18-25",IF(tbl_EcommerceSales[[#This Row],[Age]]&lt;=35,"26-35",IF(tbl_EcommerceSales[[#This Row],[Age]]&lt;=45,"36-45",IF(tbl_EcommerceSales[[#This Row],[Age]]&lt;=55,"46-55","56+")))))</f>
        <v>36-45</v>
      </c>
    </row>
    <row r="804" spans="1:29" x14ac:dyDescent="0.35">
      <c r="A804" t="s">
        <v>1651</v>
      </c>
      <c r="B804" s="7">
        <v>45748</v>
      </c>
      <c r="C804" t="s">
        <v>1652</v>
      </c>
      <c r="D804" t="s">
        <v>205</v>
      </c>
      <c r="E804" t="s">
        <v>48</v>
      </c>
      <c r="F804">
        <v>34</v>
      </c>
      <c r="G804" t="s">
        <v>136</v>
      </c>
      <c r="H804" t="s">
        <v>88</v>
      </c>
      <c r="I804" t="s">
        <v>175</v>
      </c>
      <c r="J804" t="s">
        <v>176</v>
      </c>
      <c r="K804" t="s">
        <v>177</v>
      </c>
      <c r="L804" t="s">
        <v>178</v>
      </c>
      <c r="M804">
        <v>1</v>
      </c>
      <c r="N804" s="2">
        <v>699</v>
      </c>
      <c r="O804" s="3">
        <v>0.1</v>
      </c>
      <c r="P804" s="2">
        <v>320</v>
      </c>
      <c r="Q804" t="s">
        <v>32</v>
      </c>
      <c r="R804" t="s">
        <v>33</v>
      </c>
      <c r="S804" t="s">
        <v>34</v>
      </c>
      <c r="T804" s="4">
        <v>4</v>
      </c>
      <c r="U804" s="11">
        <f t="shared" si="12"/>
        <v>699</v>
      </c>
      <c r="V804" s="11">
        <f>tbl_EcommerceSales[[#This Row],[Gross_Sales]]*tbl_EcommerceSales[[#This Row],[Discount]]</f>
        <v>69.900000000000006</v>
      </c>
      <c r="W804" s="11">
        <f>tbl_EcommerceSales[[#This Row],[Gross_Sales]]-tbl_EcommerceSales[[#This Row],[Discount_Amount]]</f>
        <v>629.1</v>
      </c>
      <c r="X804" s="11">
        <f>tbl_EcommerceSales[[#This Row],[Quantity]] * _xlfn.XLOOKUP(tbl_EcommerceSales[[#This Row],[Product_ID]], Product_Master!A:A, Product_Master!F:F)</f>
        <v>320</v>
      </c>
      <c r="Y804" s="11">
        <f>tbl_EcommerceSales[[#This Row],[Net_Revenue]]-tbl_EcommerceSales[[#This Row],[Total_Cost]]</f>
        <v>309.10000000000002</v>
      </c>
      <c r="Z804" s="9">
        <f>IFERROR(#REF!/tbl_EcommerceSales[[#This Row],[Total_Cost]], 0)</f>
        <v>0</v>
      </c>
      <c r="AA804" t="str">
        <f>TEXT(tbl_EcommerceSales[[#This Row],[Order_Date]],"mmm")</f>
        <v>Apr</v>
      </c>
      <c r="AB804">
        <f>YEAR(tbl_EcommerceSales[[#This Row],[Order_Date]])</f>
        <v>2025</v>
      </c>
      <c r="AC804" t="str">
        <f>IF(tbl_EcommerceSales[[#This Row],[Age]]&lt;18,"Under 18",IF(tbl_EcommerceSales[[#This Row],[Age]]&lt;=25,"18-25",IF(tbl_EcommerceSales[[#This Row],[Age]]&lt;=35,"26-35",IF(tbl_EcommerceSales[[#This Row],[Age]]&lt;=45,"36-45",IF(tbl_EcommerceSales[[#This Row],[Age]]&lt;=55,"46-55","56+")))))</f>
        <v>26-35</v>
      </c>
    </row>
    <row r="805" spans="1:29" x14ac:dyDescent="0.35">
      <c r="A805" t="s">
        <v>1653</v>
      </c>
      <c r="B805" s="7">
        <v>45748</v>
      </c>
      <c r="C805" t="s">
        <v>1654</v>
      </c>
      <c r="D805" t="s">
        <v>189</v>
      </c>
      <c r="E805" t="s">
        <v>48</v>
      </c>
      <c r="F805">
        <v>32</v>
      </c>
      <c r="G805" t="s">
        <v>270</v>
      </c>
      <c r="H805" t="s">
        <v>72</v>
      </c>
      <c r="I805" t="s">
        <v>111</v>
      </c>
      <c r="J805" t="s">
        <v>112</v>
      </c>
      <c r="K805" t="s">
        <v>55</v>
      </c>
      <c r="L805" t="s">
        <v>113</v>
      </c>
      <c r="M805">
        <v>4</v>
      </c>
      <c r="N805" s="2">
        <v>1799</v>
      </c>
      <c r="O805" s="3">
        <v>0.3</v>
      </c>
      <c r="P805" s="2">
        <v>3800</v>
      </c>
      <c r="Q805" t="s">
        <v>44</v>
      </c>
      <c r="R805" t="s">
        <v>33</v>
      </c>
      <c r="S805" t="s">
        <v>34</v>
      </c>
      <c r="T805" s="4">
        <v>2</v>
      </c>
      <c r="U805" s="11">
        <f t="shared" si="12"/>
        <v>7196</v>
      </c>
      <c r="V805" s="11">
        <f>tbl_EcommerceSales[[#This Row],[Gross_Sales]]*tbl_EcommerceSales[[#This Row],[Discount]]</f>
        <v>2158.7999999999997</v>
      </c>
      <c r="W805" s="11">
        <f>tbl_EcommerceSales[[#This Row],[Gross_Sales]]-tbl_EcommerceSales[[#This Row],[Discount_Amount]]</f>
        <v>5037.2000000000007</v>
      </c>
      <c r="X805" s="11">
        <f>tbl_EcommerceSales[[#This Row],[Quantity]] * _xlfn.XLOOKUP(tbl_EcommerceSales[[#This Row],[Product_ID]], Product_Master!A:A, Product_Master!F:F)</f>
        <v>3800</v>
      </c>
      <c r="Y805" s="11">
        <f>tbl_EcommerceSales[[#This Row],[Net_Revenue]]-tbl_EcommerceSales[[#This Row],[Total_Cost]]</f>
        <v>1237.2000000000007</v>
      </c>
      <c r="Z805" s="9">
        <f>IFERROR(#REF!/tbl_EcommerceSales[[#This Row],[Total_Cost]], 0)</f>
        <v>0</v>
      </c>
      <c r="AA805" t="str">
        <f>TEXT(tbl_EcommerceSales[[#This Row],[Order_Date]],"mmm")</f>
        <v>Apr</v>
      </c>
      <c r="AB805">
        <f>YEAR(tbl_EcommerceSales[[#This Row],[Order_Date]])</f>
        <v>2025</v>
      </c>
      <c r="AC805" t="str">
        <f>IF(tbl_EcommerceSales[[#This Row],[Age]]&lt;18,"Under 18",IF(tbl_EcommerceSales[[#This Row],[Age]]&lt;=25,"18-25",IF(tbl_EcommerceSales[[#This Row],[Age]]&lt;=35,"26-35",IF(tbl_EcommerceSales[[#This Row],[Age]]&lt;=45,"36-45",IF(tbl_EcommerceSales[[#This Row],[Age]]&lt;=55,"46-55","56+")))))</f>
        <v>26-35</v>
      </c>
    </row>
    <row r="806" spans="1:29" x14ac:dyDescent="0.35">
      <c r="A806" t="s">
        <v>1655</v>
      </c>
      <c r="B806" s="7">
        <v>45748</v>
      </c>
      <c r="C806" t="s">
        <v>1656</v>
      </c>
      <c r="D806" t="s">
        <v>102</v>
      </c>
      <c r="E806" t="s">
        <v>25</v>
      </c>
      <c r="F806">
        <v>21</v>
      </c>
      <c r="G806" t="s">
        <v>107</v>
      </c>
      <c r="H806" t="s">
        <v>39</v>
      </c>
      <c r="I806" t="s">
        <v>73</v>
      </c>
      <c r="J806" t="s">
        <v>74</v>
      </c>
      <c r="K806" t="s">
        <v>55</v>
      </c>
      <c r="L806" t="s">
        <v>75</v>
      </c>
      <c r="M806">
        <v>1</v>
      </c>
      <c r="N806" s="2">
        <v>2899</v>
      </c>
      <c r="O806" s="3">
        <v>0.1</v>
      </c>
      <c r="P806" s="2">
        <v>1700</v>
      </c>
      <c r="Q806" t="s">
        <v>76</v>
      </c>
      <c r="R806" t="s">
        <v>33</v>
      </c>
      <c r="S806" t="s">
        <v>57</v>
      </c>
      <c r="T806" s="4">
        <v>5</v>
      </c>
      <c r="U806" s="11">
        <f t="shared" si="12"/>
        <v>2899</v>
      </c>
      <c r="V806" s="11">
        <f>tbl_EcommerceSales[[#This Row],[Gross_Sales]]*tbl_EcommerceSales[[#This Row],[Discount]]</f>
        <v>289.90000000000003</v>
      </c>
      <c r="W806" s="11">
        <f>tbl_EcommerceSales[[#This Row],[Gross_Sales]]-tbl_EcommerceSales[[#This Row],[Discount_Amount]]</f>
        <v>2609.1</v>
      </c>
      <c r="X806" s="11">
        <f>tbl_EcommerceSales[[#This Row],[Quantity]] * _xlfn.XLOOKUP(tbl_EcommerceSales[[#This Row],[Product_ID]], Product_Master!A:A, Product_Master!F:F)</f>
        <v>1700</v>
      </c>
      <c r="Y806" s="11">
        <f>tbl_EcommerceSales[[#This Row],[Net_Revenue]]-tbl_EcommerceSales[[#This Row],[Total_Cost]]</f>
        <v>909.09999999999991</v>
      </c>
      <c r="Z806" s="9">
        <f>IFERROR(#REF!/tbl_EcommerceSales[[#This Row],[Total_Cost]], 0)</f>
        <v>0</v>
      </c>
      <c r="AA806" t="str">
        <f>TEXT(tbl_EcommerceSales[[#This Row],[Order_Date]],"mmm")</f>
        <v>Apr</v>
      </c>
      <c r="AB806">
        <f>YEAR(tbl_EcommerceSales[[#This Row],[Order_Date]])</f>
        <v>2025</v>
      </c>
      <c r="AC806" t="str">
        <f>IF(tbl_EcommerceSales[[#This Row],[Age]]&lt;18,"Under 18",IF(tbl_EcommerceSales[[#This Row],[Age]]&lt;=25,"18-25",IF(tbl_EcommerceSales[[#This Row],[Age]]&lt;=35,"26-35",IF(tbl_EcommerceSales[[#This Row],[Age]]&lt;=45,"36-45",IF(tbl_EcommerceSales[[#This Row],[Age]]&lt;=55,"46-55","56+")))))</f>
        <v>18-25</v>
      </c>
    </row>
    <row r="807" spans="1:29" x14ac:dyDescent="0.35">
      <c r="A807" t="s">
        <v>1657</v>
      </c>
      <c r="B807" s="7">
        <v>45749</v>
      </c>
      <c r="C807" t="s">
        <v>866</v>
      </c>
      <c r="D807" t="s">
        <v>312</v>
      </c>
      <c r="E807" t="s">
        <v>25</v>
      </c>
      <c r="F807">
        <v>22</v>
      </c>
      <c r="G807" t="s">
        <v>211</v>
      </c>
      <c r="H807" t="s">
        <v>72</v>
      </c>
      <c r="I807" t="s">
        <v>175</v>
      </c>
      <c r="J807" t="s">
        <v>176</v>
      </c>
      <c r="K807" t="s">
        <v>177</v>
      </c>
      <c r="L807" t="s">
        <v>178</v>
      </c>
      <c r="M807">
        <v>1</v>
      </c>
      <c r="N807" s="2">
        <v>699</v>
      </c>
      <c r="O807" s="3">
        <v>0.2</v>
      </c>
      <c r="P807" s="2">
        <v>320</v>
      </c>
      <c r="Q807" t="s">
        <v>319</v>
      </c>
      <c r="R807" t="s">
        <v>33</v>
      </c>
      <c r="S807" t="s">
        <v>34</v>
      </c>
      <c r="T807" s="4">
        <v>5</v>
      </c>
      <c r="U807" s="11">
        <f t="shared" si="12"/>
        <v>699</v>
      </c>
      <c r="V807" s="11">
        <f>tbl_EcommerceSales[[#This Row],[Gross_Sales]]*tbl_EcommerceSales[[#This Row],[Discount]]</f>
        <v>139.80000000000001</v>
      </c>
      <c r="W807" s="11">
        <f>tbl_EcommerceSales[[#This Row],[Gross_Sales]]-tbl_EcommerceSales[[#This Row],[Discount_Amount]]</f>
        <v>559.20000000000005</v>
      </c>
      <c r="X807" s="11">
        <f>tbl_EcommerceSales[[#This Row],[Quantity]] * _xlfn.XLOOKUP(tbl_EcommerceSales[[#This Row],[Product_ID]], Product_Master!A:A, Product_Master!F:F)</f>
        <v>320</v>
      </c>
      <c r="Y807" s="11">
        <f>tbl_EcommerceSales[[#This Row],[Net_Revenue]]-tbl_EcommerceSales[[#This Row],[Total_Cost]]</f>
        <v>239.20000000000005</v>
      </c>
      <c r="Z807" s="9">
        <f>IFERROR(#REF!/tbl_EcommerceSales[[#This Row],[Total_Cost]], 0)</f>
        <v>0</v>
      </c>
      <c r="AA807" t="str">
        <f>TEXT(tbl_EcommerceSales[[#This Row],[Order_Date]],"mmm")</f>
        <v>Apr</v>
      </c>
      <c r="AB807">
        <f>YEAR(tbl_EcommerceSales[[#This Row],[Order_Date]])</f>
        <v>2025</v>
      </c>
      <c r="AC807" t="str">
        <f>IF(tbl_EcommerceSales[[#This Row],[Age]]&lt;18,"Under 18",IF(tbl_EcommerceSales[[#This Row],[Age]]&lt;=25,"18-25",IF(tbl_EcommerceSales[[#This Row],[Age]]&lt;=35,"26-35",IF(tbl_EcommerceSales[[#This Row],[Age]]&lt;=45,"36-45",IF(tbl_EcommerceSales[[#This Row],[Age]]&lt;=55,"46-55","56+")))))</f>
        <v>18-25</v>
      </c>
    </row>
    <row r="808" spans="1:29" x14ac:dyDescent="0.35">
      <c r="A808" t="s">
        <v>1658</v>
      </c>
      <c r="B808" s="7">
        <v>45749</v>
      </c>
      <c r="C808" t="s">
        <v>1659</v>
      </c>
      <c r="D808" t="s">
        <v>66</v>
      </c>
      <c r="E808" t="s">
        <v>25</v>
      </c>
      <c r="F808">
        <v>35</v>
      </c>
      <c r="G808" t="s">
        <v>289</v>
      </c>
      <c r="H808" t="s">
        <v>88</v>
      </c>
      <c r="I808" t="s">
        <v>517</v>
      </c>
      <c r="J808" t="s">
        <v>518</v>
      </c>
      <c r="K808" t="s">
        <v>30</v>
      </c>
      <c r="L808" t="s">
        <v>278</v>
      </c>
      <c r="M808">
        <v>2</v>
      </c>
      <c r="N808" s="2">
        <v>1299</v>
      </c>
      <c r="O808" s="3">
        <v>0.15</v>
      </c>
      <c r="P808" s="2">
        <v>1380</v>
      </c>
      <c r="Q808" t="s">
        <v>76</v>
      </c>
      <c r="R808" t="s">
        <v>33</v>
      </c>
      <c r="S808" t="s">
        <v>34</v>
      </c>
      <c r="T808" s="4">
        <v>3</v>
      </c>
      <c r="U808" s="11">
        <f t="shared" si="12"/>
        <v>2598</v>
      </c>
      <c r="V808" s="11">
        <f>tbl_EcommerceSales[[#This Row],[Gross_Sales]]*tbl_EcommerceSales[[#This Row],[Discount]]</f>
        <v>389.7</v>
      </c>
      <c r="W808" s="11">
        <f>tbl_EcommerceSales[[#This Row],[Gross_Sales]]-tbl_EcommerceSales[[#This Row],[Discount_Amount]]</f>
        <v>2208.3000000000002</v>
      </c>
      <c r="X808" s="11">
        <f>tbl_EcommerceSales[[#This Row],[Quantity]] * _xlfn.XLOOKUP(tbl_EcommerceSales[[#This Row],[Product_ID]], Product_Master!A:A, Product_Master!F:F)</f>
        <v>1380</v>
      </c>
      <c r="Y808" s="11">
        <f>tbl_EcommerceSales[[#This Row],[Net_Revenue]]-tbl_EcommerceSales[[#This Row],[Total_Cost]]</f>
        <v>828.30000000000018</v>
      </c>
      <c r="Z808" s="9">
        <f>IFERROR(#REF!/tbl_EcommerceSales[[#This Row],[Total_Cost]], 0)</f>
        <v>0</v>
      </c>
      <c r="AA808" t="str">
        <f>TEXT(tbl_EcommerceSales[[#This Row],[Order_Date]],"mmm")</f>
        <v>Apr</v>
      </c>
      <c r="AB808">
        <f>YEAR(tbl_EcommerceSales[[#This Row],[Order_Date]])</f>
        <v>2025</v>
      </c>
      <c r="AC808" t="str">
        <f>IF(tbl_EcommerceSales[[#This Row],[Age]]&lt;18,"Under 18",IF(tbl_EcommerceSales[[#This Row],[Age]]&lt;=25,"18-25",IF(tbl_EcommerceSales[[#This Row],[Age]]&lt;=35,"26-35",IF(tbl_EcommerceSales[[#This Row],[Age]]&lt;=45,"36-45",IF(tbl_EcommerceSales[[#This Row],[Age]]&lt;=55,"46-55","56+")))))</f>
        <v>26-35</v>
      </c>
    </row>
    <row r="809" spans="1:29" x14ac:dyDescent="0.35">
      <c r="A809" t="s">
        <v>1660</v>
      </c>
      <c r="B809" s="7">
        <v>45749</v>
      </c>
      <c r="C809" t="s">
        <v>1661</v>
      </c>
      <c r="D809" t="s">
        <v>254</v>
      </c>
      <c r="E809" t="s">
        <v>25</v>
      </c>
      <c r="F809">
        <v>37</v>
      </c>
      <c r="G809" t="s">
        <v>186</v>
      </c>
      <c r="H809" t="s">
        <v>72</v>
      </c>
      <c r="I809" t="s">
        <v>62</v>
      </c>
      <c r="J809" t="s">
        <v>63</v>
      </c>
      <c r="K809" t="s">
        <v>42</v>
      </c>
      <c r="L809" t="s">
        <v>43</v>
      </c>
      <c r="M809">
        <v>2</v>
      </c>
      <c r="N809" s="2">
        <v>499</v>
      </c>
      <c r="O809" s="3">
        <v>0</v>
      </c>
      <c r="P809" s="2">
        <v>440</v>
      </c>
      <c r="Q809" t="s">
        <v>76</v>
      </c>
      <c r="R809" t="s">
        <v>33</v>
      </c>
      <c r="S809" t="s">
        <v>57</v>
      </c>
      <c r="T809" s="4">
        <v>4</v>
      </c>
      <c r="U809" s="11">
        <f t="shared" si="12"/>
        <v>998</v>
      </c>
      <c r="V809" s="11">
        <f>tbl_EcommerceSales[[#This Row],[Gross_Sales]]*tbl_EcommerceSales[[#This Row],[Discount]]</f>
        <v>0</v>
      </c>
      <c r="W809" s="11">
        <f>tbl_EcommerceSales[[#This Row],[Gross_Sales]]-tbl_EcommerceSales[[#This Row],[Discount_Amount]]</f>
        <v>998</v>
      </c>
      <c r="X809" s="11">
        <f>tbl_EcommerceSales[[#This Row],[Quantity]] * _xlfn.XLOOKUP(tbl_EcommerceSales[[#This Row],[Product_ID]], Product_Master!A:A, Product_Master!F:F)</f>
        <v>440</v>
      </c>
      <c r="Y809" s="11">
        <f>tbl_EcommerceSales[[#This Row],[Net_Revenue]]-tbl_EcommerceSales[[#This Row],[Total_Cost]]</f>
        <v>558</v>
      </c>
      <c r="Z809" s="9">
        <f>IFERROR(#REF!/tbl_EcommerceSales[[#This Row],[Total_Cost]], 0)</f>
        <v>0</v>
      </c>
      <c r="AA809" t="str">
        <f>TEXT(tbl_EcommerceSales[[#This Row],[Order_Date]],"mmm")</f>
        <v>Apr</v>
      </c>
      <c r="AB809">
        <f>YEAR(tbl_EcommerceSales[[#This Row],[Order_Date]])</f>
        <v>2025</v>
      </c>
      <c r="AC809" t="str">
        <f>IF(tbl_EcommerceSales[[#This Row],[Age]]&lt;18,"Under 18",IF(tbl_EcommerceSales[[#This Row],[Age]]&lt;=25,"18-25",IF(tbl_EcommerceSales[[#This Row],[Age]]&lt;=35,"26-35",IF(tbl_EcommerceSales[[#This Row],[Age]]&lt;=45,"36-45",IF(tbl_EcommerceSales[[#This Row],[Age]]&lt;=55,"46-55","56+")))))</f>
        <v>36-45</v>
      </c>
    </row>
    <row r="810" spans="1:29" x14ac:dyDescent="0.35">
      <c r="A810" t="s">
        <v>1662</v>
      </c>
      <c r="B810" s="7">
        <v>45749</v>
      </c>
      <c r="C810" t="s">
        <v>1663</v>
      </c>
      <c r="D810" t="s">
        <v>312</v>
      </c>
      <c r="E810" t="s">
        <v>48</v>
      </c>
      <c r="F810">
        <v>46</v>
      </c>
      <c r="G810" t="s">
        <v>171</v>
      </c>
      <c r="H810" t="s">
        <v>39</v>
      </c>
      <c r="I810" t="s">
        <v>241</v>
      </c>
      <c r="J810" t="s">
        <v>242</v>
      </c>
      <c r="K810" t="s">
        <v>42</v>
      </c>
      <c r="L810" t="s">
        <v>243</v>
      </c>
      <c r="M810">
        <v>1</v>
      </c>
      <c r="N810" s="2">
        <v>649</v>
      </c>
      <c r="O810" s="3">
        <v>0.25</v>
      </c>
      <c r="P810" s="2">
        <v>290</v>
      </c>
      <c r="Q810" t="s">
        <v>123</v>
      </c>
      <c r="R810" t="s">
        <v>33</v>
      </c>
      <c r="S810" t="s">
        <v>34</v>
      </c>
      <c r="T810" s="4">
        <v>5</v>
      </c>
      <c r="U810" s="11">
        <f t="shared" si="12"/>
        <v>649</v>
      </c>
      <c r="V810" s="11">
        <f>tbl_EcommerceSales[[#This Row],[Gross_Sales]]*tbl_EcommerceSales[[#This Row],[Discount]]</f>
        <v>162.25</v>
      </c>
      <c r="W810" s="11">
        <f>tbl_EcommerceSales[[#This Row],[Gross_Sales]]-tbl_EcommerceSales[[#This Row],[Discount_Amount]]</f>
        <v>486.75</v>
      </c>
      <c r="X810" s="11">
        <f>tbl_EcommerceSales[[#This Row],[Quantity]] * _xlfn.XLOOKUP(tbl_EcommerceSales[[#This Row],[Product_ID]], Product_Master!A:A, Product_Master!F:F)</f>
        <v>290</v>
      </c>
      <c r="Y810" s="11">
        <f>tbl_EcommerceSales[[#This Row],[Net_Revenue]]-tbl_EcommerceSales[[#This Row],[Total_Cost]]</f>
        <v>196.75</v>
      </c>
      <c r="Z810" s="9">
        <f>IFERROR(#REF!/tbl_EcommerceSales[[#This Row],[Total_Cost]], 0)</f>
        <v>0</v>
      </c>
      <c r="AA810" t="str">
        <f>TEXT(tbl_EcommerceSales[[#This Row],[Order_Date]],"mmm")</f>
        <v>Apr</v>
      </c>
      <c r="AB810">
        <f>YEAR(tbl_EcommerceSales[[#This Row],[Order_Date]])</f>
        <v>2025</v>
      </c>
      <c r="AC810" t="str">
        <f>IF(tbl_EcommerceSales[[#This Row],[Age]]&lt;18,"Under 18",IF(tbl_EcommerceSales[[#This Row],[Age]]&lt;=25,"18-25",IF(tbl_EcommerceSales[[#This Row],[Age]]&lt;=35,"26-35",IF(tbl_EcommerceSales[[#This Row],[Age]]&lt;=45,"36-45",IF(tbl_EcommerceSales[[#This Row],[Age]]&lt;=55,"46-55","56+")))))</f>
        <v>46-55</v>
      </c>
    </row>
    <row r="811" spans="1:29" x14ac:dyDescent="0.35">
      <c r="A811" t="s">
        <v>1664</v>
      </c>
      <c r="B811" s="7">
        <v>45749</v>
      </c>
      <c r="C811" t="s">
        <v>1665</v>
      </c>
      <c r="D811" t="s">
        <v>312</v>
      </c>
      <c r="E811" t="s">
        <v>48</v>
      </c>
      <c r="F811">
        <v>18</v>
      </c>
      <c r="G811" t="s">
        <v>174</v>
      </c>
      <c r="H811" t="s">
        <v>39</v>
      </c>
      <c r="I811" t="s">
        <v>117</v>
      </c>
      <c r="J811" t="s">
        <v>118</v>
      </c>
      <c r="K811" t="s">
        <v>82</v>
      </c>
      <c r="L811" t="s">
        <v>119</v>
      </c>
      <c r="M811">
        <v>4</v>
      </c>
      <c r="N811" s="2">
        <v>3299</v>
      </c>
      <c r="O811" s="3">
        <v>0.05</v>
      </c>
      <c r="P811" s="2">
        <v>8400</v>
      </c>
      <c r="Q811" t="s">
        <v>32</v>
      </c>
      <c r="R811" t="s">
        <v>33</v>
      </c>
      <c r="S811" t="s">
        <v>34</v>
      </c>
      <c r="T811" s="4">
        <v>4</v>
      </c>
      <c r="U811" s="11">
        <f t="shared" si="12"/>
        <v>13196</v>
      </c>
      <c r="V811" s="11">
        <f>tbl_EcommerceSales[[#This Row],[Gross_Sales]]*tbl_EcommerceSales[[#This Row],[Discount]]</f>
        <v>659.80000000000007</v>
      </c>
      <c r="W811" s="11">
        <f>tbl_EcommerceSales[[#This Row],[Gross_Sales]]-tbl_EcommerceSales[[#This Row],[Discount_Amount]]</f>
        <v>12536.2</v>
      </c>
      <c r="X811" s="11">
        <f>tbl_EcommerceSales[[#This Row],[Quantity]] * _xlfn.XLOOKUP(tbl_EcommerceSales[[#This Row],[Product_ID]], Product_Master!A:A, Product_Master!F:F)</f>
        <v>8400</v>
      </c>
      <c r="Y811" s="11">
        <f>tbl_EcommerceSales[[#This Row],[Net_Revenue]]-tbl_EcommerceSales[[#This Row],[Total_Cost]]</f>
        <v>4136.2000000000007</v>
      </c>
      <c r="Z811" s="9">
        <f>IFERROR(#REF!/tbl_EcommerceSales[[#This Row],[Total_Cost]], 0)</f>
        <v>0</v>
      </c>
      <c r="AA811" t="str">
        <f>TEXT(tbl_EcommerceSales[[#This Row],[Order_Date]],"mmm")</f>
        <v>Apr</v>
      </c>
      <c r="AB811">
        <f>YEAR(tbl_EcommerceSales[[#This Row],[Order_Date]])</f>
        <v>2025</v>
      </c>
      <c r="AC811" t="str">
        <f>IF(tbl_EcommerceSales[[#This Row],[Age]]&lt;18,"Under 18",IF(tbl_EcommerceSales[[#This Row],[Age]]&lt;=25,"18-25",IF(tbl_EcommerceSales[[#This Row],[Age]]&lt;=35,"26-35",IF(tbl_EcommerceSales[[#This Row],[Age]]&lt;=45,"36-45",IF(tbl_EcommerceSales[[#This Row],[Age]]&lt;=55,"46-55","56+")))))</f>
        <v>18-25</v>
      </c>
    </row>
    <row r="812" spans="1:29" x14ac:dyDescent="0.35">
      <c r="A812" t="s">
        <v>1666</v>
      </c>
      <c r="B812" s="7">
        <v>45749</v>
      </c>
      <c r="C812" t="s">
        <v>1667</v>
      </c>
      <c r="D812" t="s">
        <v>110</v>
      </c>
      <c r="E812" t="s">
        <v>48</v>
      </c>
      <c r="F812">
        <v>32</v>
      </c>
      <c r="G812" t="s">
        <v>136</v>
      </c>
      <c r="H812" t="s">
        <v>88</v>
      </c>
      <c r="I812" t="s">
        <v>67</v>
      </c>
      <c r="J812" t="s">
        <v>68</v>
      </c>
      <c r="K812" t="s">
        <v>42</v>
      </c>
      <c r="L812" t="s">
        <v>43</v>
      </c>
      <c r="M812">
        <v>1</v>
      </c>
      <c r="N812" s="2">
        <v>799</v>
      </c>
      <c r="O812" s="3">
        <v>0.25</v>
      </c>
      <c r="P812" s="2">
        <v>360</v>
      </c>
      <c r="Q812" t="s">
        <v>319</v>
      </c>
      <c r="R812" t="s">
        <v>33</v>
      </c>
      <c r="S812" t="s">
        <v>57</v>
      </c>
      <c r="T812" s="4">
        <v>3</v>
      </c>
      <c r="U812" s="11">
        <f t="shared" si="12"/>
        <v>799</v>
      </c>
      <c r="V812" s="11">
        <f>tbl_EcommerceSales[[#This Row],[Gross_Sales]]*tbl_EcommerceSales[[#This Row],[Discount]]</f>
        <v>199.75</v>
      </c>
      <c r="W812" s="11">
        <f>tbl_EcommerceSales[[#This Row],[Gross_Sales]]-tbl_EcommerceSales[[#This Row],[Discount_Amount]]</f>
        <v>599.25</v>
      </c>
      <c r="X812" s="11">
        <f>tbl_EcommerceSales[[#This Row],[Quantity]] * _xlfn.XLOOKUP(tbl_EcommerceSales[[#This Row],[Product_ID]], Product_Master!A:A, Product_Master!F:F)</f>
        <v>360</v>
      </c>
      <c r="Y812" s="11">
        <f>tbl_EcommerceSales[[#This Row],[Net_Revenue]]-tbl_EcommerceSales[[#This Row],[Total_Cost]]</f>
        <v>239.25</v>
      </c>
      <c r="Z812" s="9">
        <f>IFERROR(#REF!/tbl_EcommerceSales[[#This Row],[Total_Cost]], 0)</f>
        <v>0</v>
      </c>
      <c r="AA812" t="str">
        <f>TEXT(tbl_EcommerceSales[[#This Row],[Order_Date]],"mmm")</f>
        <v>Apr</v>
      </c>
      <c r="AB812">
        <f>YEAR(tbl_EcommerceSales[[#This Row],[Order_Date]])</f>
        <v>2025</v>
      </c>
      <c r="AC812" t="str">
        <f>IF(tbl_EcommerceSales[[#This Row],[Age]]&lt;18,"Under 18",IF(tbl_EcommerceSales[[#This Row],[Age]]&lt;=25,"18-25",IF(tbl_EcommerceSales[[#This Row],[Age]]&lt;=35,"26-35",IF(tbl_EcommerceSales[[#This Row],[Age]]&lt;=45,"36-45",IF(tbl_EcommerceSales[[#This Row],[Age]]&lt;=55,"46-55","56+")))))</f>
        <v>26-35</v>
      </c>
    </row>
    <row r="813" spans="1:29" x14ac:dyDescent="0.35">
      <c r="A813" t="s">
        <v>1668</v>
      </c>
      <c r="B813" s="7">
        <v>45749</v>
      </c>
      <c r="C813" t="s">
        <v>226</v>
      </c>
      <c r="D813" t="s">
        <v>227</v>
      </c>
      <c r="E813" t="s">
        <v>48</v>
      </c>
      <c r="F813">
        <v>40</v>
      </c>
      <c r="G813" t="s">
        <v>192</v>
      </c>
      <c r="H813" t="s">
        <v>27</v>
      </c>
      <c r="I813" t="s">
        <v>517</v>
      </c>
      <c r="J813" t="s">
        <v>518</v>
      </c>
      <c r="K813" t="s">
        <v>30</v>
      </c>
      <c r="L813" t="s">
        <v>278</v>
      </c>
      <c r="M813">
        <v>2</v>
      </c>
      <c r="N813" s="2">
        <v>1299</v>
      </c>
      <c r="O813" s="3">
        <v>0.05</v>
      </c>
      <c r="P813" s="2">
        <v>1380</v>
      </c>
      <c r="Q813" t="s">
        <v>44</v>
      </c>
      <c r="R813" t="s">
        <v>33</v>
      </c>
      <c r="S813" t="s">
        <v>57</v>
      </c>
      <c r="T813" s="4">
        <v>5</v>
      </c>
      <c r="U813" s="11">
        <f t="shared" si="12"/>
        <v>2598</v>
      </c>
      <c r="V813" s="11">
        <f>tbl_EcommerceSales[[#This Row],[Gross_Sales]]*tbl_EcommerceSales[[#This Row],[Discount]]</f>
        <v>129.9</v>
      </c>
      <c r="W813" s="11">
        <f>tbl_EcommerceSales[[#This Row],[Gross_Sales]]-tbl_EcommerceSales[[#This Row],[Discount_Amount]]</f>
        <v>2468.1</v>
      </c>
      <c r="X813" s="11">
        <f>tbl_EcommerceSales[[#This Row],[Quantity]] * _xlfn.XLOOKUP(tbl_EcommerceSales[[#This Row],[Product_ID]], Product_Master!A:A, Product_Master!F:F)</f>
        <v>1380</v>
      </c>
      <c r="Y813" s="11">
        <f>tbl_EcommerceSales[[#This Row],[Net_Revenue]]-tbl_EcommerceSales[[#This Row],[Total_Cost]]</f>
        <v>1088.0999999999999</v>
      </c>
      <c r="Z813" s="9">
        <f>IFERROR(#REF!/tbl_EcommerceSales[[#This Row],[Total_Cost]], 0)</f>
        <v>0</v>
      </c>
      <c r="AA813" t="str">
        <f>TEXT(tbl_EcommerceSales[[#This Row],[Order_Date]],"mmm")</f>
        <v>Apr</v>
      </c>
      <c r="AB813">
        <f>YEAR(tbl_EcommerceSales[[#This Row],[Order_Date]])</f>
        <v>2025</v>
      </c>
      <c r="AC813" t="str">
        <f>IF(tbl_EcommerceSales[[#This Row],[Age]]&lt;18,"Under 18",IF(tbl_EcommerceSales[[#This Row],[Age]]&lt;=25,"18-25",IF(tbl_EcommerceSales[[#This Row],[Age]]&lt;=35,"26-35",IF(tbl_EcommerceSales[[#This Row],[Age]]&lt;=45,"36-45",IF(tbl_EcommerceSales[[#This Row],[Age]]&lt;=55,"46-55","56+")))))</f>
        <v>36-45</v>
      </c>
    </row>
    <row r="814" spans="1:29" x14ac:dyDescent="0.35">
      <c r="A814" t="s">
        <v>1669</v>
      </c>
      <c r="B814" s="7">
        <v>45749</v>
      </c>
      <c r="C814" t="s">
        <v>1670</v>
      </c>
      <c r="D814" t="s">
        <v>232</v>
      </c>
      <c r="E814" t="s">
        <v>48</v>
      </c>
      <c r="F814">
        <v>28</v>
      </c>
      <c r="G814" t="s">
        <v>26</v>
      </c>
      <c r="H814" t="s">
        <v>27</v>
      </c>
      <c r="I814" t="s">
        <v>349</v>
      </c>
      <c r="J814" t="s">
        <v>350</v>
      </c>
      <c r="K814" t="s">
        <v>82</v>
      </c>
      <c r="L814" t="s">
        <v>238</v>
      </c>
      <c r="M814">
        <v>1</v>
      </c>
      <c r="N814" s="2">
        <v>1599</v>
      </c>
      <c r="O814" s="3">
        <v>0.25</v>
      </c>
      <c r="P814" s="2">
        <v>920</v>
      </c>
      <c r="Q814" t="s">
        <v>32</v>
      </c>
      <c r="R814" t="s">
        <v>33</v>
      </c>
      <c r="S814" t="s">
        <v>34</v>
      </c>
      <c r="T814" s="4">
        <v>4</v>
      </c>
      <c r="U814" s="11">
        <f t="shared" si="12"/>
        <v>1599</v>
      </c>
      <c r="V814" s="11">
        <f>tbl_EcommerceSales[[#This Row],[Gross_Sales]]*tbl_EcommerceSales[[#This Row],[Discount]]</f>
        <v>399.75</v>
      </c>
      <c r="W814" s="11">
        <f>tbl_EcommerceSales[[#This Row],[Gross_Sales]]-tbl_EcommerceSales[[#This Row],[Discount_Amount]]</f>
        <v>1199.25</v>
      </c>
      <c r="X814" s="11">
        <f>tbl_EcommerceSales[[#This Row],[Quantity]] * _xlfn.XLOOKUP(tbl_EcommerceSales[[#This Row],[Product_ID]], Product_Master!A:A, Product_Master!F:F)</f>
        <v>920</v>
      </c>
      <c r="Y814" s="11">
        <f>tbl_EcommerceSales[[#This Row],[Net_Revenue]]-tbl_EcommerceSales[[#This Row],[Total_Cost]]</f>
        <v>279.25</v>
      </c>
      <c r="Z814" s="9">
        <f>IFERROR(#REF!/tbl_EcommerceSales[[#This Row],[Total_Cost]], 0)</f>
        <v>0</v>
      </c>
      <c r="AA814" t="str">
        <f>TEXT(tbl_EcommerceSales[[#This Row],[Order_Date]],"mmm")</f>
        <v>Apr</v>
      </c>
      <c r="AB814">
        <f>YEAR(tbl_EcommerceSales[[#This Row],[Order_Date]])</f>
        <v>2025</v>
      </c>
      <c r="AC814" t="str">
        <f>IF(tbl_EcommerceSales[[#This Row],[Age]]&lt;18,"Under 18",IF(tbl_EcommerceSales[[#This Row],[Age]]&lt;=25,"18-25",IF(tbl_EcommerceSales[[#This Row],[Age]]&lt;=35,"26-35",IF(tbl_EcommerceSales[[#This Row],[Age]]&lt;=45,"36-45",IF(tbl_EcommerceSales[[#This Row],[Age]]&lt;=55,"46-55","56+")))))</f>
        <v>26-35</v>
      </c>
    </row>
    <row r="815" spans="1:29" x14ac:dyDescent="0.35">
      <c r="A815" t="s">
        <v>1671</v>
      </c>
      <c r="B815" s="7">
        <v>45749</v>
      </c>
      <c r="C815" t="s">
        <v>577</v>
      </c>
      <c r="D815" t="s">
        <v>51</v>
      </c>
      <c r="E815" t="s">
        <v>48</v>
      </c>
      <c r="F815">
        <v>43</v>
      </c>
      <c r="G815" t="s">
        <v>107</v>
      </c>
      <c r="H815" t="s">
        <v>39</v>
      </c>
      <c r="I815" t="s">
        <v>294</v>
      </c>
      <c r="J815" t="s">
        <v>295</v>
      </c>
      <c r="K815" t="s">
        <v>91</v>
      </c>
      <c r="L815" t="s">
        <v>296</v>
      </c>
      <c r="M815">
        <v>3</v>
      </c>
      <c r="N815" s="2">
        <v>699</v>
      </c>
      <c r="O815" s="3">
        <v>0.1</v>
      </c>
      <c r="P815" s="2">
        <v>900</v>
      </c>
      <c r="Q815" t="s">
        <v>32</v>
      </c>
      <c r="R815" t="s">
        <v>33</v>
      </c>
      <c r="S815" t="s">
        <v>34</v>
      </c>
      <c r="T815" s="4">
        <v>3</v>
      </c>
      <c r="U815" s="11">
        <f t="shared" si="12"/>
        <v>2097</v>
      </c>
      <c r="V815" s="11">
        <f>tbl_EcommerceSales[[#This Row],[Gross_Sales]]*tbl_EcommerceSales[[#This Row],[Discount]]</f>
        <v>209.70000000000002</v>
      </c>
      <c r="W815" s="11">
        <f>tbl_EcommerceSales[[#This Row],[Gross_Sales]]-tbl_EcommerceSales[[#This Row],[Discount_Amount]]</f>
        <v>1887.3</v>
      </c>
      <c r="X815" s="11">
        <f>tbl_EcommerceSales[[#This Row],[Quantity]] * _xlfn.XLOOKUP(tbl_EcommerceSales[[#This Row],[Product_ID]], Product_Master!A:A, Product_Master!F:F)</f>
        <v>900</v>
      </c>
      <c r="Y815" s="11">
        <f>tbl_EcommerceSales[[#This Row],[Net_Revenue]]-tbl_EcommerceSales[[#This Row],[Total_Cost]]</f>
        <v>987.3</v>
      </c>
      <c r="Z815" s="9">
        <f>IFERROR(#REF!/tbl_EcommerceSales[[#This Row],[Total_Cost]], 0)</f>
        <v>0</v>
      </c>
      <c r="AA815" t="str">
        <f>TEXT(tbl_EcommerceSales[[#This Row],[Order_Date]],"mmm")</f>
        <v>Apr</v>
      </c>
      <c r="AB815">
        <f>YEAR(tbl_EcommerceSales[[#This Row],[Order_Date]])</f>
        <v>2025</v>
      </c>
      <c r="AC815" t="str">
        <f>IF(tbl_EcommerceSales[[#This Row],[Age]]&lt;18,"Under 18",IF(tbl_EcommerceSales[[#This Row],[Age]]&lt;=25,"18-25",IF(tbl_EcommerceSales[[#This Row],[Age]]&lt;=35,"26-35",IF(tbl_EcommerceSales[[#This Row],[Age]]&lt;=45,"36-45",IF(tbl_EcommerceSales[[#This Row],[Age]]&lt;=55,"46-55","56+")))))</f>
        <v>36-45</v>
      </c>
    </row>
    <row r="816" spans="1:29" x14ac:dyDescent="0.35">
      <c r="A816" t="s">
        <v>1672</v>
      </c>
      <c r="B816" s="7">
        <v>45750</v>
      </c>
      <c r="C816" t="s">
        <v>1673</v>
      </c>
      <c r="D816" t="s">
        <v>24</v>
      </c>
      <c r="E816" t="s">
        <v>48</v>
      </c>
      <c r="F816">
        <v>32</v>
      </c>
      <c r="G816" t="s">
        <v>186</v>
      </c>
      <c r="H816" t="s">
        <v>72</v>
      </c>
      <c r="I816" t="s">
        <v>62</v>
      </c>
      <c r="J816" t="s">
        <v>63</v>
      </c>
      <c r="K816" t="s">
        <v>42</v>
      </c>
      <c r="L816" t="s">
        <v>43</v>
      </c>
      <c r="M816">
        <v>2</v>
      </c>
      <c r="N816" s="2">
        <v>499</v>
      </c>
      <c r="O816" s="3">
        <v>0.15</v>
      </c>
      <c r="P816" s="2">
        <v>440</v>
      </c>
      <c r="Q816" t="s">
        <v>44</v>
      </c>
      <c r="R816" t="s">
        <v>33</v>
      </c>
      <c r="S816" t="s">
        <v>57</v>
      </c>
      <c r="T816" s="4">
        <v>5</v>
      </c>
      <c r="U816" s="11">
        <f t="shared" si="12"/>
        <v>998</v>
      </c>
      <c r="V816" s="11">
        <f>tbl_EcommerceSales[[#This Row],[Gross_Sales]]*tbl_EcommerceSales[[#This Row],[Discount]]</f>
        <v>149.69999999999999</v>
      </c>
      <c r="W816" s="11">
        <f>tbl_EcommerceSales[[#This Row],[Gross_Sales]]-tbl_EcommerceSales[[#This Row],[Discount_Amount]]</f>
        <v>848.3</v>
      </c>
      <c r="X816" s="11">
        <f>tbl_EcommerceSales[[#This Row],[Quantity]] * _xlfn.XLOOKUP(tbl_EcommerceSales[[#This Row],[Product_ID]], Product_Master!A:A, Product_Master!F:F)</f>
        <v>440</v>
      </c>
      <c r="Y816" s="11">
        <f>tbl_EcommerceSales[[#This Row],[Net_Revenue]]-tbl_EcommerceSales[[#This Row],[Total_Cost]]</f>
        <v>408.29999999999995</v>
      </c>
      <c r="Z816" s="9">
        <f>IFERROR(#REF!/tbl_EcommerceSales[[#This Row],[Total_Cost]], 0)</f>
        <v>0</v>
      </c>
      <c r="AA816" t="str">
        <f>TEXT(tbl_EcommerceSales[[#This Row],[Order_Date]],"mmm")</f>
        <v>Apr</v>
      </c>
      <c r="AB816">
        <f>YEAR(tbl_EcommerceSales[[#This Row],[Order_Date]])</f>
        <v>2025</v>
      </c>
      <c r="AC816" t="str">
        <f>IF(tbl_EcommerceSales[[#This Row],[Age]]&lt;18,"Under 18",IF(tbl_EcommerceSales[[#This Row],[Age]]&lt;=25,"18-25",IF(tbl_EcommerceSales[[#This Row],[Age]]&lt;=35,"26-35",IF(tbl_EcommerceSales[[#This Row],[Age]]&lt;=45,"36-45",IF(tbl_EcommerceSales[[#This Row],[Age]]&lt;=55,"46-55","56+")))))</f>
        <v>26-35</v>
      </c>
    </row>
    <row r="817" spans="1:29" x14ac:dyDescent="0.35">
      <c r="A817" t="s">
        <v>1674</v>
      </c>
      <c r="B817" s="7">
        <v>45750</v>
      </c>
      <c r="C817" t="s">
        <v>1675</v>
      </c>
      <c r="D817" t="s">
        <v>170</v>
      </c>
      <c r="E817" t="s">
        <v>48</v>
      </c>
      <c r="F817">
        <v>45</v>
      </c>
      <c r="G817" t="s">
        <v>171</v>
      </c>
      <c r="H817" t="s">
        <v>39</v>
      </c>
      <c r="I817" t="s">
        <v>40</v>
      </c>
      <c r="J817" t="s">
        <v>41</v>
      </c>
      <c r="K817" t="s">
        <v>42</v>
      </c>
      <c r="L817" t="s">
        <v>43</v>
      </c>
      <c r="M817">
        <v>1</v>
      </c>
      <c r="N817" s="2">
        <v>699</v>
      </c>
      <c r="O817" s="3">
        <v>0.05</v>
      </c>
      <c r="P817" s="2">
        <v>310</v>
      </c>
      <c r="Q817" t="s">
        <v>76</v>
      </c>
      <c r="R817" t="s">
        <v>33</v>
      </c>
      <c r="S817" t="s">
        <v>34</v>
      </c>
      <c r="T817" s="4">
        <v>4</v>
      </c>
      <c r="U817" s="11">
        <f t="shared" si="12"/>
        <v>699</v>
      </c>
      <c r="V817" s="11">
        <f>tbl_EcommerceSales[[#This Row],[Gross_Sales]]*tbl_EcommerceSales[[#This Row],[Discount]]</f>
        <v>34.950000000000003</v>
      </c>
      <c r="W817" s="11">
        <f>tbl_EcommerceSales[[#This Row],[Gross_Sales]]-tbl_EcommerceSales[[#This Row],[Discount_Amount]]</f>
        <v>664.05</v>
      </c>
      <c r="X817" s="11">
        <f>tbl_EcommerceSales[[#This Row],[Quantity]] * _xlfn.XLOOKUP(tbl_EcommerceSales[[#This Row],[Product_ID]], Product_Master!A:A, Product_Master!F:F)</f>
        <v>310</v>
      </c>
      <c r="Y817" s="11">
        <f>tbl_EcommerceSales[[#This Row],[Net_Revenue]]-tbl_EcommerceSales[[#This Row],[Total_Cost]]</f>
        <v>354.04999999999995</v>
      </c>
      <c r="Z817" s="9">
        <f>IFERROR(#REF!/tbl_EcommerceSales[[#This Row],[Total_Cost]], 0)</f>
        <v>0</v>
      </c>
      <c r="AA817" t="str">
        <f>TEXT(tbl_EcommerceSales[[#This Row],[Order_Date]],"mmm")</f>
        <v>Apr</v>
      </c>
      <c r="AB817">
        <f>YEAR(tbl_EcommerceSales[[#This Row],[Order_Date]])</f>
        <v>2025</v>
      </c>
      <c r="AC817" t="str">
        <f>IF(tbl_EcommerceSales[[#This Row],[Age]]&lt;18,"Under 18",IF(tbl_EcommerceSales[[#This Row],[Age]]&lt;=25,"18-25",IF(tbl_EcommerceSales[[#This Row],[Age]]&lt;=35,"26-35",IF(tbl_EcommerceSales[[#This Row],[Age]]&lt;=45,"36-45",IF(tbl_EcommerceSales[[#This Row],[Age]]&lt;=55,"46-55","56+")))))</f>
        <v>36-45</v>
      </c>
    </row>
    <row r="818" spans="1:29" x14ac:dyDescent="0.35">
      <c r="A818" t="s">
        <v>1676</v>
      </c>
      <c r="B818" s="7">
        <v>45750</v>
      </c>
      <c r="C818" t="s">
        <v>487</v>
      </c>
      <c r="D818" t="s">
        <v>305</v>
      </c>
      <c r="E818" t="s">
        <v>48</v>
      </c>
      <c r="F818">
        <v>27</v>
      </c>
      <c r="G818" t="s">
        <v>71</v>
      </c>
      <c r="H818" t="s">
        <v>72</v>
      </c>
      <c r="I818" t="s">
        <v>126</v>
      </c>
      <c r="J818" t="s">
        <v>127</v>
      </c>
      <c r="K818" t="s">
        <v>82</v>
      </c>
      <c r="L818" t="s">
        <v>83</v>
      </c>
      <c r="M818">
        <v>1</v>
      </c>
      <c r="N818" s="2">
        <v>1899</v>
      </c>
      <c r="O818" s="3">
        <v>0.15</v>
      </c>
      <c r="P818" s="2">
        <v>1120</v>
      </c>
      <c r="Q818" t="s">
        <v>156</v>
      </c>
      <c r="R818" t="s">
        <v>33</v>
      </c>
      <c r="S818" t="s">
        <v>34</v>
      </c>
      <c r="T818" s="4">
        <v>5</v>
      </c>
      <c r="U818" s="11">
        <f t="shared" si="12"/>
        <v>1899</v>
      </c>
      <c r="V818" s="11">
        <f>tbl_EcommerceSales[[#This Row],[Gross_Sales]]*tbl_EcommerceSales[[#This Row],[Discount]]</f>
        <v>284.84999999999997</v>
      </c>
      <c r="W818" s="11">
        <f>tbl_EcommerceSales[[#This Row],[Gross_Sales]]-tbl_EcommerceSales[[#This Row],[Discount_Amount]]</f>
        <v>1614.15</v>
      </c>
      <c r="X818" s="11">
        <f>tbl_EcommerceSales[[#This Row],[Quantity]] * _xlfn.XLOOKUP(tbl_EcommerceSales[[#This Row],[Product_ID]], Product_Master!A:A, Product_Master!F:F)</f>
        <v>1120</v>
      </c>
      <c r="Y818" s="11">
        <f>tbl_EcommerceSales[[#This Row],[Net_Revenue]]-tbl_EcommerceSales[[#This Row],[Total_Cost]]</f>
        <v>494.15000000000009</v>
      </c>
      <c r="Z818" s="9">
        <f>IFERROR(#REF!/tbl_EcommerceSales[[#This Row],[Total_Cost]], 0)</f>
        <v>0</v>
      </c>
      <c r="AA818" t="str">
        <f>TEXT(tbl_EcommerceSales[[#This Row],[Order_Date]],"mmm")</f>
        <v>Apr</v>
      </c>
      <c r="AB818">
        <f>YEAR(tbl_EcommerceSales[[#This Row],[Order_Date]])</f>
        <v>2025</v>
      </c>
      <c r="AC818" t="str">
        <f>IF(tbl_EcommerceSales[[#This Row],[Age]]&lt;18,"Under 18",IF(tbl_EcommerceSales[[#This Row],[Age]]&lt;=25,"18-25",IF(tbl_EcommerceSales[[#This Row],[Age]]&lt;=35,"26-35",IF(tbl_EcommerceSales[[#This Row],[Age]]&lt;=45,"36-45",IF(tbl_EcommerceSales[[#This Row],[Age]]&lt;=55,"46-55","56+")))))</f>
        <v>26-35</v>
      </c>
    </row>
    <row r="819" spans="1:29" x14ac:dyDescent="0.35">
      <c r="A819" t="s">
        <v>1677</v>
      </c>
      <c r="B819" s="7">
        <v>45750</v>
      </c>
      <c r="C819" t="s">
        <v>434</v>
      </c>
      <c r="D819" t="s">
        <v>269</v>
      </c>
      <c r="E819" t="s">
        <v>25</v>
      </c>
      <c r="F819">
        <v>23</v>
      </c>
      <c r="G819" t="s">
        <v>246</v>
      </c>
      <c r="H819" t="s">
        <v>27</v>
      </c>
      <c r="I819" t="s">
        <v>40</v>
      </c>
      <c r="J819" t="s">
        <v>41</v>
      </c>
      <c r="K819" t="s">
        <v>42</v>
      </c>
      <c r="L819" t="s">
        <v>43</v>
      </c>
      <c r="M819">
        <v>1</v>
      </c>
      <c r="N819" s="2">
        <v>699</v>
      </c>
      <c r="O819" s="3">
        <v>0.1</v>
      </c>
      <c r="P819" s="2">
        <v>310</v>
      </c>
      <c r="Q819" t="s">
        <v>32</v>
      </c>
      <c r="R819" t="s">
        <v>33</v>
      </c>
      <c r="S819" t="s">
        <v>57</v>
      </c>
      <c r="T819" s="4">
        <v>5</v>
      </c>
      <c r="U819" s="11">
        <f t="shared" si="12"/>
        <v>699</v>
      </c>
      <c r="V819" s="11">
        <f>tbl_EcommerceSales[[#This Row],[Gross_Sales]]*tbl_EcommerceSales[[#This Row],[Discount]]</f>
        <v>69.900000000000006</v>
      </c>
      <c r="W819" s="11">
        <f>tbl_EcommerceSales[[#This Row],[Gross_Sales]]-tbl_EcommerceSales[[#This Row],[Discount_Amount]]</f>
        <v>629.1</v>
      </c>
      <c r="X819" s="11">
        <f>tbl_EcommerceSales[[#This Row],[Quantity]] * _xlfn.XLOOKUP(tbl_EcommerceSales[[#This Row],[Product_ID]], Product_Master!A:A, Product_Master!F:F)</f>
        <v>310</v>
      </c>
      <c r="Y819" s="11">
        <f>tbl_EcommerceSales[[#This Row],[Net_Revenue]]-tbl_EcommerceSales[[#This Row],[Total_Cost]]</f>
        <v>319.10000000000002</v>
      </c>
      <c r="Z819" s="9">
        <f>IFERROR(#REF!/tbl_EcommerceSales[[#This Row],[Total_Cost]], 0)</f>
        <v>0</v>
      </c>
      <c r="AA819" t="str">
        <f>TEXT(tbl_EcommerceSales[[#This Row],[Order_Date]],"mmm")</f>
        <v>Apr</v>
      </c>
      <c r="AB819">
        <f>YEAR(tbl_EcommerceSales[[#This Row],[Order_Date]])</f>
        <v>2025</v>
      </c>
      <c r="AC819" t="str">
        <f>IF(tbl_EcommerceSales[[#This Row],[Age]]&lt;18,"Under 18",IF(tbl_EcommerceSales[[#This Row],[Age]]&lt;=25,"18-25",IF(tbl_EcommerceSales[[#This Row],[Age]]&lt;=35,"26-35",IF(tbl_EcommerceSales[[#This Row],[Age]]&lt;=45,"36-45",IF(tbl_EcommerceSales[[#This Row],[Age]]&lt;=55,"46-55","56+")))))</f>
        <v>18-25</v>
      </c>
    </row>
    <row r="820" spans="1:29" x14ac:dyDescent="0.35">
      <c r="A820" t="s">
        <v>1678</v>
      </c>
      <c r="B820" s="7">
        <v>45750</v>
      </c>
      <c r="C820" t="s">
        <v>1679</v>
      </c>
      <c r="D820" t="s">
        <v>312</v>
      </c>
      <c r="E820" t="s">
        <v>25</v>
      </c>
      <c r="F820">
        <v>18</v>
      </c>
      <c r="G820" t="s">
        <v>152</v>
      </c>
      <c r="H820" t="s">
        <v>72</v>
      </c>
      <c r="I820" t="s">
        <v>67</v>
      </c>
      <c r="J820" t="s">
        <v>68</v>
      </c>
      <c r="K820" t="s">
        <v>42</v>
      </c>
      <c r="L820" t="s">
        <v>43</v>
      </c>
      <c r="M820">
        <v>1</v>
      </c>
      <c r="N820" s="2">
        <v>799</v>
      </c>
      <c r="O820" s="3">
        <v>0</v>
      </c>
      <c r="P820" s="2">
        <v>360</v>
      </c>
      <c r="Q820" t="s">
        <v>123</v>
      </c>
      <c r="R820" t="s">
        <v>33</v>
      </c>
      <c r="S820" t="s">
        <v>34</v>
      </c>
      <c r="T820" s="4">
        <v>4</v>
      </c>
      <c r="U820" s="11">
        <f t="shared" si="12"/>
        <v>799</v>
      </c>
      <c r="V820" s="11">
        <f>tbl_EcommerceSales[[#This Row],[Gross_Sales]]*tbl_EcommerceSales[[#This Row],[Discount]]</f>
        <v>0</v>
      </c>
      <c r="W820" s="11">
        <f>tbl_EcommerceSales[[#This Row],[Gross_Sales]]-tbl_EcommerceSales[[#This Row],[Discount_Amount]]</f>
        <v>799</v>
      </c>
      <c r="X820" s="11">
        <f>tbl_EcommerceSales[[#This Row],[Quantity]] * _xlfn.XLOOKUP(tbl_EcommerceSales[[#This Row],[Product_ID]], Product_Master!A:A, Product_Master!F:F)</f>
        <v>360</v>
      </c>
      <c r="Y820" s="11">
        <f>tbl_EcommerceSales[[#This Row],[Net_Revenue]]-tbl_EcommerceSales[[#This Row],[Total_Cost]]</f>
        <v>439</v>
      </c>
      <c r="Z820" s="9">
        <f>IFERROR(#REF!/tbl_EcommerceSales[[#This Row],[Total_Cost]], 0)</f>
        <v>0</v>
      </c>
      <c r="AA820" t="str">
        <f>TEXT(tbl_EcommerceSales[[#This Row],[Order_Date]],"mmm")</f>
        <v>Apr</v>
      </c>
      <c r="AB820">
        <f>YEAR(tbl_EcommerceSales[[#This Row],[Order_Date]])</f>
        <v>2025</v>
      </c>
      <c r="AC820" t="str">
        <f>IF(tbl_EcommerceSales[[#This Row],[Age]]&lt;18,"Under 18",IF(tbl_EcommerceSales[[#This Row],[Age]]&lt;=25,"18-25",IF(tbl_EcommerceSales[[#This Row],[Age]]&lt;=35,"26-35",IF(tbl_EcommerceSales[[#This Row],[Age]]&lt;=45,"36-45",IF(tbl_EcommerceSales[[#This Row],[Age]]&lt;=55,"46-55","56+")))))</f>
        <v>18-25</v>
      </c>
    </row>
    <row r="821" spans="1:29" x14ac:dyDescent="0.35">
      <c r="A821" t="s">
        <v>1680</v>
      </c>
      <c r="B821" s="7">
        <v>45750</v>
      </c>
      <c r="C821" t="s">
        <v>608</v>
      </c>
      <c r="D821" t="s">
        <v>205</v>
      </c>
      <c r="E821" t="s">
        <v>48</v>
      </c>
      <c r="F821">
        <v>37</v>
      </c>
      <c r="G821" t="s">
        <v>61</v>
      </c>
      <c r="H821" t="s">
        <v>27</v>
      </c>
      <c r="I821" t="s">
        <v>73</v>
      </c>
      <c r="J821" t="s">
        <v>74</v>
      </c>
      <c r="K821" t="s">
        <v>55</v>
      </c>
      <c r="L821" t="s">
        <v>75</v>
      </c>
      <c r="M821">
        <v>2</v>
      </c>
      <c r="N821" s="2">
        <v>2899</v>
      </c>
      <c r="O821" s="3">
        <v>0.05</v>
      </c>
      <c r="P821" s="2">
        <v>3400</v>
      </c>
      <c r="Q821" t="s">
        <v>156</v>
      </c>
      <c r="R821" t="s">
        <v>33</v>
      </c>
      <c r="S821" t="s">
        <v>34</v>
      </c>
      <c r="T821" s="4">
        <v>4</v>
      </c>
      <c r="U821" s="11">
        <f t="shared" si="12"/>
        <v>5798</v>
      </c>
      <c r="V821" s="11">
        <f>tbl_EcommerceSales[[#This Row],[Gross_Sales]]*tbl_EcommerceSales[[#This Row],[Discount]]</f>
        <v>289.90000000000003</v>
      </c>
      <c r="W821" s="11">
        <f>tbl_EcommerceSales[[#This Row],[Gross_Sales]]-tbl_EcommerceSales[[#This Row],[Discount_Amount]]</f>
        <v>5508.1</v>
      </c>
      <c r="X821" s="11">
        <f>tbl_EcommerceSales[[#This Row],[Quantity]] * _xlfn.XLOOKUP(tbl_EcommerceSales[[#This Row],[Product_ID]], Product_Master!A:A, Product_Master!F:F)</f>
        <v>3400</v>
      </c>
      <c r="Y821" s="11">
        <f>tbl_EcommerceSales[[#This Row],[Net_Revenue]]-tbl_EcommerceSales[[#This Row],[Total_Cost]]</f>
        <v>2108.1000000000004</v>
      </c>
      <c r="Z821" s="9">
        <f>IFERROR(#REF!/tbl_EcommerceSales[[#This Row],[Total_Cost]], 0)</f>
        <v>0</v>
      </c>
      <c r="AA821" t="str">
        <f>TEXT(tbl_EcommerceSales[[#This Row],[Order_Date]],"mmm")</f>
        <v>Apr</v>
      </c>
      <c r="AB821">
        <f>YEAR(tbl_EcommerceSales[[#This Row],[Order_Date]])</f>
        <v>2025</v>
      </c>
      <c r="AC821" t="str">
        <f>IF(tbl_EcommerceSales[[#This Row],[Age]]&lt;18,"Under 18",IF(tbl_EcommerceSales[[#This Row],[Age]]&lt;=25,"18-25",IF(tbl_EcommerceSales[[#This Row],[Age]]&lt;=35,"26-35",IF(tbl_EcommerceSales[[#This Row],[Age]]&lt;=45,"36-45",IF(tbl_EcommerceSales[[#This Row],[Age]]&lt;=55,"46-55","56+")))))</f>
        <v>36-45</v>
      </c>
    </row>
    <row r="822" spans="1:29" x14ac:dyDescent="0.35">
      <c r="A822" t="s">
        <v>1681</v>
      </c>
      <c r="B822" s="7">
        <v>45750</v>
      </c>
      <c r="C822" t="s">
        <v>1682</v>
      </c>
      <c r="D822" t="s">
        <v>235</v>
      </c>
      <c r="E822" t="s">
        <v>25</v>
      </c>
      <c r="F822">
        <v>45</v>
      </c>
      <c r="G822" t="s">
        <v>174</v>
      </c>
      <c r="H822" t="s">
        <v>39</v>
      </c>
      <c r="I822" t="s">
        <v>126</v>
      </c>
      <c r="J822" t="s">
        <v>127</v>
      </c>
      <c r="K822" t="s">
        <v>82</v>
      </c>
      <c r="L822" t="s">
        <v>83</v>
      </c>
      <c r="M822">
        <v>1</v>
      </c>
      <c r="N822" s="2">
        <v>1899</v>
      </c>
      <c r="O822" s="3">
        <v>0.1</v>
      </c>
      <c r="P822" s="2">
        <v>1120</v>
      </c>
      <c r="Q822" t="s">
        <v>76</v>
      </c>
      <c r="R822" t="s">
        <v>93</v>
      </c>
      <c r="S822" t="s">
        <v>57</v>
      </c>
      <c r="T822" s="4">
        <v>5</v>
      </c>
      <c r="U822" s="11">
        <f t="shared" si="12"/>
        <v>1899</v>
      </c>
      <c r="V822" s="11">
        <f>tbl_EcommerceSales[[#This Row],[Gross_Sales]]*tbl_EcommerceSales[[#This Row],[Discount]]</f>
        <v>189.9</v>
      </c>
      <c r="W822" s="11">
        <f>tbl_EcommerceSales[[#This Row],[Gross_Sales]]-tbl_EcommerceSales[[#This Row],[Discount_Amount]]</f>
        <v>1709.1</v>
      </c>
      <c r="X822" s="11">
        <f>tbl_EcommerceSales[[#This Row],[Quantity]] * _xlfn.XLOOKUP(tbl_EcommerceSales[[#This Row],[Product_ID]], Product_Master!A:A, Product_Master!F:F)</f>
        <v>1120</v>
      </c>
      <c r="Y822" s="11">
        <f>tbl_EcommerceSales[[#This Row],[Net_Revenue]]-tbl_EcommerceSales[[#This Row],[Total_Cost]]</f>
        <v>589.09999999999991</v>
      </c>
      <c r="Z822" s="9">
        <f>IFERROR(#REF!/tbl_EcommerceSales[[#This Row],[Total_Cost]], 0)</f>
        <v>0</v>
      </c>
      <c r="AA822" t="str">
        <f>TEXT(tbl_EcommerceSales[[#This Row],[Order_Date]],"mmm")</f>
        <v>Apr</v>
      </c>
      <c r="AB822">
        <f>YEAR(tbl_EcommerceSales[[#This Row],[Order_Date]])</f>
        <v>2025</v>
      </c>
      <c r="AC822" t="str">
        <f>IF(tbl_EcommerceSales[[#This Row],[Age]]&lt;18,"Under 18",IF(tbl_EcommerceSales[[#This Row],[Age]]&lt;=25,"18-25",IF(tbl_EcommerceSales[[#This Row],[Age]]&lt;=35,"26-35",IF(tbl_EcommerceSales[[#This Row],[Age]]&lt;=45,"36-45",IF(tbl_EcommerceSales[[#This Row],[Age]]&lt;=55,"46-55","56+")))))</f>
        <v>36-45</v>
      </c>
    </row>
    <row r="823" spans="1:29" x14ac:dyDescent="0.35">
      <c r="A823" t="s">
        <v>1683</v>
      </c>
      <c r="B823" s="7">
        <v>45750</v>
      </c>
      <c r="C823" t="s">
        <v>1684</v>
      </c>
      <c r="D823" t="s">
        <v>232</v>
      </c>
      <c r="E823" t="s">
        <v>48</v>
      </c>
      <c r="F823">
        <v>27</v>
      </c>
      <c r="G823" t="s">
        <v>270</v>
      </c>
      <c r="H823" t="s">
        <v>72</v>
      </c>
      <c r="I823" t="s">
        <v>175</v>
      </c>
      <c r="J823" t="s">
        <v>176</v>
      </c>
      <c r="K823" t="s">
        <v>177</v>
      </c>
      <c r="L823" t="s">
        <v>178</v>
      </c>
      <c r="M823">
        <v>3</v>
      </c>
      <c r="N823" s="2">
        <v>699</v>
      </c>
      <c r="O823" s="3">
        <v>0.05</v>
      </c>
      <c r="P823" s="2">
        <v>960</v>
      </c>
      <c r="Q823" t="s">
        <v>123</v>
      </c>
      <c r="R823" t="s">
        <v>93</v>
      </c>
      <c r="S823" t="s">
        <v>57</v>
      </c>
      <c r="T823" s="4">
        <v>5</v>
      </c>
      <c r="U823" s="11">
        <f t="shared" si="12"/>
        <v>2097</v>
      </c>
      <c r="V823" s="11">
        <f>tbl_EcommerceSales[[#This Row],[Gross_Sales]]*tbl_EcommerceSales[[#This Row],[Discount]]</f>
        <v>104.85000000000001</v>
      </c>
      <c r="W823" s="11">
        <f>tbl_EcommerceSales[[#This Row],[Gross_Sales]]-tbl_EcommerceSales[[#This Row],[Discount_Amount]]</f>
        <v>1992.15</v>
      </c>
      <c r="X823" s="11">
        <f>tbl_EcommerceSales[[#This Row],[Quantity]] * _xlfn.XLOOKUP(tbl_EcommerceSales[[#This Row],[Product_ID]], Product_Master!A:A, Product_Master!F:F)</f>
        <v>960</v>
      </c>
      <c r="Y823" s="11">
        <f>tbl_EcommerceSales[[#This Row],[Net_Revenue]]-tbl_EcommerceSales[[#This Row],[Total_Cost]]</f>
        <v>1032.1500000000001</v>
      </c>
      <c r="Z823" s="9">
        <f>IFERROR(#REF!/tbl_EcommerceSales[[#This Row],[Total_Cost]], 0)</f>
        <v>0</v>
      </c>
      <c r="AA823" t="str">
        <f>TEXT(tbl_EcommerceSales[[#This Row],[Order_Date]],"mmm")</f>
        <v>Apr</v>
      </c>
      <c r="AB823">
        <f>YEAR(tbl_EcommerceSales[[#This Row],[Order_Date]])</f>
        <v>2025</v>
      </c>
      <c r="AC823" t="str">
        <f>IF(tbl_EcommerceSales[[#This Row],[Age]]&lt;18,"Under 18",IF(tbl_EcommerceSales[[#This Row],[Age]]&lt;=25,"18-25",IF(tbl_EcommerceSales[[#This Row],[Age]]&lt;=35,"26-35",IF(tbl_EcommerceSales[[#This Row],[Age]]&lt;=45,"36-45",IF(tbl_EcommerceSales[[#This Row],[Age]]&lt;=55,"46-55","56+")))))</f>
        <v>26-35</v>
      </c>
    </row>
    <row r="824" spans="1:29" x14ac:dyDescent="0.35">
      <c r="A824" t="s">
        <v>1685</v>
      </c>
      <c r="B824" s="7">
        <v>45750</v>
      </c>
      <c r="C824" t="s">
        <v>652</v>
      </c>
      <c r="D824" t="s">
        <v>116</v>
      </c>
      <c r="E824" t="s">
        <v>48</v>
      </c>
      <c r="F824">
        <v>21</v>
      </c>
      <c r="G824" t="s">
        <v>155</v>
      </c>
      <c r="H824" t="s">
        <v>88</v>
      </c>
      <c r="I824" t="s">
        <v>221</v>
      </c>
      <c r="J824" t="s">
        <v>222</v>
      </c>
      <c r="K824" t="s">
        <v>177</v>
      </c>
      <c r="L824" t="s">
        <v>208</v>
      </c>
      <c r="M824">
        <v>2</v>
      </c>
      <c r="N824" s="2">
        <v>1499</v>
      </c>
      <c r="O824" s="3">
        <v>0.15</v>
      </c>
      <c r="P824" s="2">
        <v>1600</v>
      </c>
      <c r="Q824" t="s">
        <v>123</v>
      </c>
      <c r="R824" t="s">
        <v>33</v>
      </c>
      <c r="S824" t="s">
        <v>34</v>
      </c>
      <c r="T824" s="4">
        <v>1</v>
      </c>
      <c r="U824" s="11">
        <f t="shared" si="12"/>
        <v>2998</v>
      </c>
      <c r="V824" s="11">
        <f>tbl_EcommerceSales[[#This Row],[Gross_Sales]]*tbl_EcommerceSales[[#This Row],[Discount]]</f>
        <v>449.7</v>
      </c>
      <c r="W824" s="11">
        <f>tbl_EcommerceSales[[#This Row],[Gross_Sales]]-tbl_EcommerceSales[[#This Row],[Discount_Amount]]</f>
        <v>2548.3000000000002</v>
      </c>
      <c r="X824" s="11">
        <f>tbl_EcommerceSales[[#This Row],[Quantity]] * _xlfn.XLOOKUP(tbl_EcommerceSales[[#This Row],[Product_ID]], Product_Master!A:A, Product_Master!F:F)</f>
        <v>1600</v>
      </c>
      <c r="Y824" s="11">
        <f>tbl_EcommerceSales[[#This Row],[Net_Revenue]]-tbl_EcommerceSales[[#This Row],[Total_Cost]]</f>
        <v>948.30000000000018</v>
      </c>
      <c r="Z824" s="9">
        <f>IFERROR(#REF!/tbl_EcommerceSales[[#This Row],[Total_Cost]], 0)</f>
        <v>0</v>
      </c>
      <c r="AA824" t="str">
        <f>TEXT(tbl_EcommerceSales[[#This Row],[Order_Date]],"mmm")</f>
        <v>Apr</v>
      </c>
      <c r="AB824">
        <f>YEAR(tbl_EcommerceSales[[#This Row],[Order_Date]])</f>
        <v>2025</v>
      </c>
      <c r="AC824" t="str">
        <f>IF(tbl_EcommerceSales[[#This Row],[Age]]&lt;18,"Under 18",IF(tbl_EcommerceSales[[#This Row],[Age]]&lt;=25,"18-25",IF(tbl_EcommerceSales[[#This Row],[Age]]&lt;=35,"26-35",IF(tbl_EcommerceSales[[#This Row],[Age]]&lt;=45,"36-45",IF(tbl_EcommerceSales[[#This Row],[Age]]&lt;=55,"46-55","56+")))))</f>
        <v>18-25</v>
      </c>
    </row>
    <row r="825" spans="1:29" x14ac:dyDescent="0.35">
      <c r="A825" t="s">
        <v>1686</v>
      </c>
      <c r="B825" s="7">
        <v>45750</v>
      </c>
      <c r="C825" t="s">
        <v>1687</v>
      </c>
      <c r="D825" t="s">
        <v>269</v>
      </c>
      <c r="E825" t="s">
        <v>25</v>
      </c>
      <c r="F825">
        <v>26</v>
      </c>
      <c r="G825" t="s">
        <v>246</v>
      </c>
      <c r="H825" t="s">
        <v>27</v>
      </c>
      <c r="I825" t="s">
        <v>165</v>
      </c>
      <c r="J825" t="s">
        <v>166</v>
      </c>
      <c r="K825" t="s">
        <v>42</v>
      </c>
      <c r="L825" t="s">
        <v>167</v>
      </c>
      <c r="M825">
        <v>3</v>
      </c>
      <c r="N825" s="2">
        <v>1799</v>
      </c>
      <c r="O825" s="3">
        <v>0.1</v>
      </c>
      <c r="P825" s="2">
        <v>2700</v>
      </c>
      <c r="Q825" t="s">
        <v>44</v>
      </c>
      <c r="R825" t="s">
        <v>33</v>
      </c>
      <c r="S825" t="s">
        <v>34</v>
      </c>
      <c r="T825" s="4">
        <v>4</v>
      </c>
      <c r="U825" s="11">
        <f t="shared" si="12"/>
        <v>5397</v>
      </c>
      <c r="V825" s="11">
        <f>tbl_EcommerceSales[[#This Row],[Gross_Sales]]*tbl_EcommerceSales[[#This Row],[Discount]]</f>
        <v>539.70000000000005</v>
      </c>
      <c r="W825" s="11">
        <f>tbl_EcommerceSales[[#This Row],[Gross_Sales]]-tbl_EcommerceSales[[#This Row],[Discount_Amount]]</f>
        <v>4857.3</v>
      </c>
      <c r="X825" s="11">
        <f>tbl_EcommerceSales[[#This Row],[Quantity]] * _xlfn.XLOOKUP(tbl_EcommerceSales[[#This Row],[Product_ID]], Product_Master!A:A, Product_Master!F:F)</f>
        <v>2700</v>
      </c>
      <c r="Y825" s="11">
        <f>tbl_EcommerceSales[[#This Row],[Net_Revenue]]-tbl_EcommerceSales[[#This Row],[Total_Cost]]</f>
        <v>2157.3000000000002</v>
      </c>
      <c r="Z825" s="9">
        <f>IFERROR(#REF!/tbl_EcommerceSales[[#This Row],[Total_Cost]], 0)</f>
        <v>0</v>
      </c>
      <c r="AA825" t="str">
        <f>TEXT(tbl_EcommerceSales[[#This Row],[Order_Date]],"mmm")</f>
        <v>Apr</v>
      </c>
      <c r="AB825">
        <f>YEAR(tbl_EcommerceSales[[#This Row],[Order_Date]])</f>
        <v>2025</v>
      </c>
      <c r="AC825" t="str">
        <f>IF(tbl_EcommerceSales[[#This Row],[Age]]&lt;18,"Under 18",IF(tbl_EcommerceSales[[#This Row],[Age]]&lt;=25,"18-25",IF(tbl_EcommerceSales[[#This Row],[Age]]&lt;=35,"26-35",IF(tbl_EcommerceSales[[#This Row],[Age]]&lt;=45,"36-45",IF(tbl_EcommerceSales[[#This Row],[Age]]&lt;=55,"46-55","56+")))))</f>
        <v>26-35</v>
      </c>
    </row>
    <row r="826" spans="1:29" x14ac:dyDescent="0.35">
      <c r="A826" t="s">
        <v>1688</v>
      </c>
      <c r="B826" s="7">
        <v>45750</v>
      </c>
      <c r="C826" t="s">
        <v>1689</v>
      </c>
      <c r="D826" t="s">
        <v>216</v>
      </c>
      <c r="E826" t="s">
        <v>25</v>
      </c>
      <c r="F826">
        <v>27</v>
      </c>
      <c r="G826" t="s">
        <v>192</v>
      </c>
      <c r="H826" t="s">
        <v>27</v>
      </c>
      <c r="I826" t="s">
        <v>271</v>
      </c>
      <c r="J826" t="s">
        <v>272</v>
      </c>
      <c r="K826" t="s">
        <v>30</v>
      </c>
      <c r="L826" t="s">
        <v>273</v>
      </c>
      <c r="M826">
        <v>2</v>
      </c>
      <c r="N826" s="2">
        <v>4299</v>
      </c>
      <c r="O826" s="3">
        <v>0.05</v>
      </c>
      <c r="P826" s="2">
        <v>5400</v>
      </c>
      <c r="Q826" t="s">
        <v>32</v>
      </c>
      <c r="R826" t="s">
        <v>33</v>
      </c>
      <c r="S826" t="s">
        <v>57</v>
      </c>
      <c r="T826" s="4">
        <v>5</v>
      </c>
      <c r="U826" s="11">
        <f t="shared" si="12"/>
        <v>8598</v>
      </c>
      <c r="V826" s="11">
        <f>tbl_EcommerceSales[[#This Row],[Gross_Sales]]*tbl_EcommerceSales[[#This Row],[Discount]]</f>
        <v>429.90000000000003</v>
      </c>
      <c r="W826" s="11">
        <f>tbl_EcommerceSales[[#This Row],[Gross_Sales]]-tbl_EcommerceSales[[#This Row],[Discount_Amount]]</f>
        <v>8168.1</v>
      </c>
      <c r="X826" s="11">
        <f>tbl_EcommerceSales[[#This Row],[Quantity]] * _xlfn.XLOOKUP(tbl_EcommerceSales[[#This Row],[Product_ID]], Product_Master!A:A, Product_Master!F:F)</f>
        <v>5400</v>
      </c>
      <c r="Y826" s="11">
        <f>tbl_EcommerceSales[[#This Row],[Net_Revenue]]-tbl_EcommerceSales[[#This Row],[Total_Cost]]</f>
        <v>2768.1000000000004</v>
      </c>
      <c r="Z826" s="9">
        <f>IFERROR(#REF!/tbl_EcommerceSales[[#This Row],[Total_Cost]], 0)</f>
        <v>0</v>
      </c>
      <c r="AA826" t="str">
        <f>TEXT(tbl_EcommerceSales[[#This Row],[Order_Date]],"mmm")</f>
        <v>Apr</v>
      </c>
      <c r="AB826">
        <f>YEAR(tbl_EcommerceSales[[#This Row],[Order_Date]])</f>
        <v>2025</v>
      </c>
      <c r="AC826" t="str">
        <f>IF(tbl_EcommerceSales[[#This Row],[Age]]&lt;18,"Under 18",IF(tbl_EcommerceSales[[#This Row],[Age]]&lt;=25,"18-25",IF(tbl_EcommerceSales[[#This Row],[Age]]&lt;=35,"26-35",IF(tbl_EcommerceSales[[#This Row],[Age]]&lt;=45,"36-45",IF(tbl_EcommerceSales[[#This Row],[Age]]&lt;=55,"46-55","56+")))))</f>
        <v>26-35</v>
      </c>
    </row>
    <row r="827" spans="1:29" x14ac:dyDescent="0.35">
      <c r="A827" t="s">
        <v>1690</v>
      </c>
      <c r="B827" s="7">
        <v>45750</v>
      </c>
      <c r="C827" t="s">
        <v>286</v>
      </c>
      <c r="D827" t="s">
        <v>37</v>
      </c>
      <c r="E827" t="s">
        <v>25</v>
      </c>
      <c r="F827">
        <v>18</v>
      </c>
      <c r="G827" t="s">
        <v>107</v>
      </c>
      <c r="H827" t="s">
        <v>39</v>
      </c>
      <c r="I827" t="s">
        <v>165</v>
      </c>
      <c r="J827" t="s">
        <v>166</v>
      </c>
      <c r="K827" t="s">
        <v>42</v>
      </c>
      <c r="L827" t="s">
        <v>167</v>
      </c>
      <c r="M827">
        <v>4</v>
      </c>
      <c r="N827" s="2">
        <v>1799</v>
      </c>
      <c r="O827" s="3">
        <v>0.1</v>
      </c>
      <c r="P827" s="2">
        <v>3600</v>
      </c>
      <c r="Q827" t="s">
        <v>123</v>
      </c>
      <c r="R827" t="s">
        <v>33</v>
      </c>
      <c r="S827" t="s">
        <v>57</v>
      </c>
      <c r="T827" s="4">
        <v>5</v>
      </c>
      <c r="U827" s="11">
        <f t="shared" si="12"/>
        <v>7196</v>
      </c>
      <c r="V827" s="11">
        <f>tbl_EcommerceSales[[#This Row],[Gross_Sales]]*tbl_EcommerceSales[[#This Row],[Discount]]</f>
        <v>719.6</v>
      </c>
      <c r="W827" s="11">
        <f>tbl_EcommerceSales[[#This Row],[Gross_Sales]]-tbl_EcommerceSales[[#This Row],[Discount_Amount]]</f>
        <v>6476.4</v>
      </c>
      <c r="X827" s="11">
        <f>tbl_EcommerceSales[[#This Row],[Quantity]] * _xlfn.XLOOKUP(tbl_EcommerceSales[[#This Row],[Product_ID]], Product_Master!A:A, Product_Master!F:F)</f>
        <v>3600</v>
      </c>
      <c r="Y827" s="11">
        <f>tbl_EcommerceSales[[#This Row],[Net_Revenue]]-tbl_EcommerceSales[[#This Row],[Total_Cost]]</f>
        <v>2876.3999999999996</v>
      </c>
      <c r="Z827" s="9">
        <f>IFERROR(#REF!/tbl_EcommerceSales[[#This Row],[Total_Cost]], 0)</f>
        <v>0</v>
      </c>
      <c r="AA827" t="str">
        <f>TEXT(tbl_EcommerceSales[[#This Row],[Order_Date]],"mmm")</f>
        <v>Apr</v>
      </c>
      <c r="AB827">
        <f>YEAR(tbl_EcommerceSales[[#This Row],[Order_Date]])</f>
        <v>2025</v>
      </c>
      <c r="AC827" t="str">
        <f>IF(tbl_EcommerceSales[[#This Row],[Age]]&lt;18,"Under 18",IF(tbl_EcommerceSales[[#This Row],[Age]]&lt;=25,"18-25",IF(tbl_EcommerceSales[[#This Row],[Age]]&lt;=35,"26-35",IF(tbl_EcommerceSales[[#This Row],[Age]]&lt;=45,"36-45",IF(tbl_EcommerceSales[[#This Row],[Age]]&lt;=55,"46-55","56+")))))</f>
        <v>18-25</v>
      </c>
    </row>
    <row r="828" spans="1:29" x14ac:dyDescent="0.35">
      <c r="A828" t="s">
        <v>1691</v>
      </c>
      <c r="B828" s="7">
        <v>45751</v>
      </c>
      <c r="C828" t="s">
        <v>1692</v>
      </c>
      <c r="D828" t="s">
        <v>181</v>
      </c>
      <c r="E828" t="s">
        <v>48</v>
      </c>
      <c r="F828">
        <v>25</v>
      </c>
      <c r="G828" t="s">
        <v>71</v>
      </c>
      <c r="H828" t="s">
        <v>72</v>
      </c>
      <c r="I828" t="s">
        <v>257</v>
      </c>
      <c r="J828" t="s">
        <v>258</v>
      </c>
      <c r="K828" t="s">
        <v>55</v>
      </c>
      <c r="L828" t="s">
        <v>56</v>
      </c>
      <c r="M828">
        <v>1</v>
      </c>
      <c r="N828" s="2">
        <v>1999</v>
      </c>
      <c r="O828" s="3">
        <v>0.05</v>
      </c>
      <c r="P828" s="2">
        <v>1050</v>
      </c>
      <c r="Q828" t="s">
        <v>76</v>
      </c>
      <c r="R828" t="s">
        <v>162</v>
      </c>
      <c r="S828" t="s">
        <v>57</v>
      </c>
      <c r="T828" s="4"/>
      <c r="U828" s="11">
        <f t="shared" si="12"/>
        <v>1999</v>
      </c>
      <c r="V828" s="11">
        <f>tbl_EcommerceSales[[#This Row],[Gross_Sales]]*tbl_EcommerceSales[[#This Row],[Discount]]</f>
        <v>99.95</v>
      </c>
      <c r="W828" s="11">
        <f>tbl_EcommerceSales[[#This Row],[Gross_Sales]]-tbl_EcommerceSales[[#This Row],[Discount_Amount]]</f>
        <v>1899.05</v>
      </c>
      <c r="X828" s="11">
        <f>tbl_EcommerceSales[[#This Row],[Quantity]] * _xlfn.XLOOKUP(tbl_EcommerceSales[[#This Row],[Product_ID]], Product_Master!A:A, Product_Master!F:F)</f>
        <v>1050</v>
      </c>
      <c r="Y828" s="11">
        <f>tbl_EcommerceSales[[#This Row],[Net_Revenue]]-tbl_EcommerceSales[[#This Row],[Total_Cost]]</f>
        <v>849.05</v>
      </c>
      <c r="Z828" s="9">
        <f>IFERROR(#REF!/tbl_EcommerceSales[[#This Row],[Total_Cost]], 0)</f>
        <v>0</v>
      </c>
      <c r="AA828" t="str">
        <f>TEXT(tbl_EcommerceSales[[#This Row],[Order_Date]],"mmm")</f>
        <v>Apr</v>
      </c>
      <c r="AB828">
        <f>YEAR(tbl_EcommerceSales[[#This Row],[Order_Date]])</f>
        <v>2025</v>
      </c>
      <c r="AC828" t="str">
        <f>IF(tbl_EcommerceSales[[#This Row],[Age]]&lt;18,"Under 18",IF(tbl_EcommerceSales[[#This Row],[Age]]&lt;=25,"18-25",IF(tbl_EcommerceSales[[#This Row],[Age]]&lt;=35,"26-35",IF(tbl_EcommerceSales[[#This Row],[Age]]&lt;=45,"36-45",IF(tbl_EcommerceSales[[#This Row],[Age]]&lt;=55,"46-55","56+")))))</f>
        <v>18-25</v>
      </c>
    </row>
    <row r="829" spans="1:29" x14ac:dyDescent="0.35">
      <c r="A829" t="s">
        <v>1693</v>
      </c>
      <c r="B829" s="7">
        <v>45751</v>
      </c>
      <c r="C829" t="s">
        <v>1694</v>
      </c>
      <c r="D829" t="s">
        <v>159</v>
      </c>
      <c r="E829" t="s">
        <v>48</v>
      </c>
      <c r="F829">
        <v>26</v>
      </c>
      <c r="G829" t="s">
        <v>145</v>
      </c>
      <c r="H829" t="s">
        <v>39</v>
      </c>
      <c r="I829" t="s">
        <v>212</v>
      </c>
      <c r="J829" t="s">
        <v>213</v>
      </c>
      <c r="K829" t="s">
        <v>177</v>
      </c>
      <c r="L829" t="s">
        <v>178</v>
      </c>
      <c r="M829">
        <v>1</v>
      </c>
      <c r="N829" s="2">
        <v>2499</v>
      </c>
      <c r="O829" s="3">
        <v>0.15</v>
      </c>
      <c r="P829" s="2">
        <v>1450</v>
      </c>
      <c r="Q829" t="s">
        <v>32</v>
      </c>
      <c r="R829" t="s">
        <v>33</v>
      </c>
      <c r="S829" t="s">
        <v>57</v>
      </c>
      <c r="T829" s="4">
        <v>4</v>
      </c>
      <c r="U829" s="11">
        <f t="shared" si="12"/>
        <v>2499</v>
      </c>
      <c r="V829" s="11">
        <f>tbl_EcommerceSales[[#This Row],[Gross_Sales]]*tbl_EcommerceSales[[#This Row],[Discount]]</f>
        <v>374.84999999999997</v>
      </c>
      <c r="W829" s="11">
        <f>tbl_EcommerceSales[[#This Row],[Gross_Sales]]-tbl_EcommerceSales[[#This Row],[Discount_Amount]]</f>
        <v>2124.15</v>
      </c>
      <c r="X829" s="11">
        <f>tbl_EcommerceSales[[#This Row],[Quantity]] * _xlfn.XLOOKUP(tbl_EcommerceSales[[#This Row],[Product_ID]], Product_Master!A:A, Product_Master!F:F)</f>
        <v>1450</v>
      </c>
      <c r="Y829" s="11">
        <f>tbl_EcommerceSales[[#This Row],[Net_Revenue]]-tbl_EcommerceSales[[#This Row],[Total_Cost]]</f>
        <v>674.15000000000009</v>
      </c>
      <c r="Z829" s="9">
        <f>IFERROR(#REF!/tbl_EcommerceSales[[#This Row],[Total_Cost]], 0)</f>
        <v>0</v>
      </c>
      <c r="AA829" t="str">
        <f>TEXT(tbl_EcommerceSales[[#This Row],[Order_Date]],"mmm")</f>
        <v>Apr</v>
      </c>
      <c r="AB829">
        <f>YEAR(tbl_EcommerceSales[[#This Row],[Order_Date]])</f>
        <v>2025</v>
      </c>
      <c r="AC829" t="str">
        <f>IF(tbl_EcommerceSales[[#This Row],[Age]]&lt;18,"Under 18",IF(tbl_EcommerceSales[[#This Row],[Age]]&lt;=25,"18-25",IF(tbl_EcommerceSales[[#This Row],[Age]]&lt;=35,"26-35",IF(tbl_EcommerceSales[[#This Row],[Age]]&lt;=45,"36-45",IF(tbl_EcommerceSales[[#This Row],[Age]]&lt;=55,"46-55","56+")))))</f>
        <v>26-35</v>
      </c>
    </row>
    <row r="830" spans="1:29" x14ac:dyDescent="0.35">
      <c r="A830" t="s">
        <v>1695</v>
      </c>
      <c r="B830" s="7">
        <v>45751</v>
      </c>
      <c r="C830" t="s">
        <v>1696</v>
      </c>
      <c r="D830" t="s">
        <v>102</v>
      </c>
      <c r="E830" t="s">
        <v>25</v>
      </c>
      <c r="F830">
        <v>32</v>
      </c>
      <c r="G830" t="s">
        <v>26</v>
      </c>
      <c r="H830" t="s">
        <v>27</v>
      </c>
      <c r="I830" t="s">
        <v>294</v>
      </c>
      <c r="J830" t="s">
        <v>295</v>
      </c>
      <c r="K830" t="s">
        <v>91</v>
      </c>
      <c r="L830" t="s">
        <v>296</v>
      </c>
      <c r="M830">
        <v>4</v>
      </c>
      <c r="N830" s="2">
        <v>699</v>
      </c>
      <c r="O830" s="3">
        <v>0.2</v>
      </c>
      <c r="P830" s="2">
        <v>1200</v>
      </c>
      <c r="Q830" t="s">
        <v>123</v>
      </c>
      <c r="R830" t="s">
        <v>33</v>
      </c>
      <c r="S830" t="s">
        <v>57</v>
      </c>
      <c r="T830" s="4">
        <v>5</v>
      </c>
      <c r="U830" s="11">
        <f t="shared" si="12"/>
        <v>2796</v>
      </c>
      <c r="V830" s="11">
        <f>tbl_EcommerceSales[[#This Row],[Gross_Sales]]*tbl_EcommerceSales[[#This Row],[Discount]]</f>
        <v>559.20000000000005</v>
      </c>
      <c r="W830" s="11">
        <f>tbl_EcommerceSales[[#This Row],[Gross_Sales]]-tbl_EcommerceSales[[#This Row],[Discount_Amount]]</f>
        <v>2236.8000000000002</v>
      </c>
      <c r="X830" s="11">
        <f>tbl_EcommerceSales[[#This Row],[Quantity]] * _xlfn.XLOOKUP(tbl_EcommerceSales[[#This Row],[Product_ID]], Product_Master!A:A, Product_Master!F:F)</f>
        <v>1200</v>
      </c>
      <c r="Y830" s="11">
        <f>tbl_EcommerceSales[[#This Row],[Net_Revenue]]-tbl_EcommerceSales[[#This Row],[Total_Cost]]</f>
        <v>1036.8000000000002</v>
      </c>
      <c r="Z830" s="9">
        <f>IFERROR(#REF!/tbl_EcommerceSales[[#This Row],[Total_Cost]], 0)</f>
        <v>0</v>
      </c>
      <c r="AA830" t="str">
        <f>TEXT(tbl_EcommerceSales[[#This Row],[Order_Date]],"mmm")</f>
        <v>Apr</v>
      </c>
      <c r="AB830">
        <f>YEAR(tbl_EcommerceSales[[#This Row],[Order_Date]])</f>
        <v>2025</v>
      </c>
      <c r="AC830" t="str">
        <f>IF(tbl_EcommerceSales[[#This Row],[Age]]&lt;18,"Under 18",IF(tbl_EcommerceSales[[#This Row],[Age]]&lt;=25,"18-25",IF(tbl_EcommerceSales[[#This Row],[Age]]&lt;=35,"26-35",IF(tbl_EcommerceSales[[#This Row],[Age]]&lt;=45,"36-45",IF(tbl_EcommerceSales[[#This Row],[Age]]&lt;=55,"46-55","56+")))))</f>
        <v>26-35</v>
      </c>
    </row>
    <row r="831" spans="1:29" x14ac:dyDescent="0.35">
      <c r="A831" t="s">
        <v>1697</v>
      </c>
      <c r="B831" s="7">
        <v>45751</v>
      </c>
      <c r="C831" t="s">
        <v>426</v>
      </c>
      <c r="D831" t="s">
        <v>130</v>
      </c>
      <c r="E831" t="s">
        <v>25</v>
      </c>
      <c r="F831">
        <v>22</v>
      </c>
      <c r="G831" t="s">
        <v>103</v>
      </c>
      <c r="H831" t="s">
        <v>27</v>
      </c>
      <c r="I831" t="s">
        <v>117</v>
      </c>
      <c r="J831" t="s">
        <v>118</v>
      </c>
      <c r="K831" t="s">
        <v>82</v>
      </c>
      <c r="L831" t="s">
        <v>119</v>
      </c>
      <c r="M831">
        <v>4</v>
      </c>
      <c r="N831" s="2">
        <v>3299</v>
      </c>
      <c r="O831" s="3">
        <v>0.05</v>
      </c>
      <c r="P831" s="2">
        <v>8400</v>
      </c>
      <c r="Q831" t="s">
        <v>156</v>
      </c>
      <c r="R831" t="s">
        <v>33</v>
      </c>
      <c r="S831" t="s">
        <v>34</v>
      </c>
      <c r="T831" s="4">
        <v>5</v>
      </c>
      <c r="U831" s="11">
        <f t="shared" si="12"/>
        <v>13196</v>
      </c>
      <c r="V831" s="11">
        <f>tbl_EcommerceSales[[#This Row],[Gross_Sales]]*tbl_EcommerceSales[[#This Row],[Discount]]</f>
        <v>659.80000000000007</v>
      </c>
      <c r="W831" s="11">
        <f>tbl_EcommerceSales[[#This Row],[Gross_Sales]]-tbl_EcommerceSales[[#This Row],[Discount_Amount]]</f>
        <v>12536.2</v>
      </c>
      <c r="X831" s="11">
        <f>tbl_EcommerceSales[[#This Row],[Quantity]] * _xlfn.XLOOKUP(tbl_EcommerceSales[[#This Row],[Product_ID]], Product_Master!A:A, Product_Master!F:F)</f>
        <v>8400</v>
      </c>
      <c r="Y831" s="11">
        <f>tbl_EcommerceSales[[#This Row],[Net_Revenue]]-tbl_EcommerceSales[[#This Row],[Total_Cost]]</f>
        <v>4136.2000000000007</v>
      </c>
      <c r="Z831" s="9">
        <f>IFERROR(#REF!/tbl_EcommerceSales[[#This Row],[Total_Cost]], 0)</f>
        <v>0</v>
      </c>
      <c r="AA831" t="str">
        <f>TEXT(tbl_EcommerceSales[[#This Row],[Order_Date]],"mmm")</f>
        <v>Apr</v>
      </c>
      <c r="AB831">
        <f>YEAR(tbl_EcommerceSales[[#This Row],[Order_Date]])</f>
        <v>2025</v>
      </c>
      <c r="AC831" t="str">
        <f>IF(tbl_EcommerceSales[[#This Row],[Age]]&lt;18,"Under 18",IF(tbl_EcommerceSales[[#This Row],[Age]]&lt;=25,"18-25",IF(tbl_EcommerceSales[[#This Row],[Age]]&lt;=35,"26-35",IF(tbl_EcommerceSales[[#This Row],[Age]]&lt;=45,"36-45",IF(tbl_EcommerceSales[[#This Row],[Age]]&lt;=55,"46-55","56+")))))</f>
        <v>18-25</v>
      </c>
    </row>
    <row r="832" spans="1:29" x14ac:dyDescent="0.35">
      <c r="A832" t="s">
        <v>1698</v>
      </c>
      <c r="B832" s="7">
        <v>45752</v>
      </c>
      <c r="C832" t="s">
        <v>1699</v>
      </c>
      <c r="D832" t="s">
        <v>181</v>
      </c>
      <c r="E832" t="s">
        <v>25</v>
      </c>
      <c r="F832">
        <v>27</v>
      </c>
      <c r="G832" t="s">
        <v>192</v>
      </c>
      <c r="H832" t="s">
        <v>27</v>
      </c>
      <c r="I832" t="s">
        <v>160</v>
      </c>
      <c r="J832" t="s">
        <v>161</v>
      </c>
      <c r="K832" t="s">
        <v>91</v>
      </c>
      <c r="L832" t="s">
        <v>133</v>
      </c>
      <c r="M832">
        <v>2</v>
      </c>
      <c r="N832" s="2">
        <v>1099</v>
      </c>
      <c r="O832" s="3">
        <v>0.15</v>
      </c>
      <c r="P832" s="2">
        <v>1040</v>
      </c>
      <c r="Q832" t="s">
        <v>32</v>
      </c>
      <c r="R832" t="s">
        <v>33</v>
      </c>
      <c r="S832" t="s">
        <v>34</v>
      </c>
      <c r="T832" s="4">
        <v>3</v>
      </c>
      <c r="U832" s="11">
        <f t="shared" si="12"/>
        <v>2198</v>
      </c>
      <c r="V832" s="11">
        <f>tbl_EcommerceSales[[#This Row],[Gross_Sales]]*tbl_EcommerceSales[[#This Row],[Discount]]</f>
        <v>329.7</v>
      </c>
      <c r="W832" s="11">
        <f>tbl_EcommerceSales[[#This Row],[Gross_Sales]]-tbl_EcommerceSales[[#This Row],[Discount_Amount]]</f>
        <v>1868.3</v>
      </c>
      <c r="X832" s="11">
        <f>tbl_EcommerceSales[[#This Row],[Quantity]] * _xlfn.XLOOKUP(tbl_EcommerceSales[[#This Row],[Product_ID]], Product_Master!A:A, Product_Master!F:F)</f>
        <v>1040</v>
      </c>
      <c r="Y832" s="11">
        <f>tbl_EcommerceSales[[#This Row],[Net_Revenue]]-tbl_EcommerceSales[[#This Row],[Total_Cost]]</f>
        <v>828.3</v>
      </c>
      <c r="Z832" s="9">
        <f>IFERROR(#REF!/tbl_EcommerceSales[[#This Row],[Total_Cost]], 0)</f>
        <v>0</v>
      </c>
      <c r="AA832" t="str">
        <f>TEXT(tbl_EcommerceSales[[#This Row],[Order_Date]],"mmm")</f>
        <v>Apr</v>
      </c>
      <c r="AB832">
        <f>YEAR(tbl_EcommerceSales[[#This Row],[Order_Date]])</f>
        <v>2025</v>
      </c>
      <c r="AC832" t="str">
        <f>IF(tbl_EcommerceSales[[#This Row],[Age]]&lt;18,"Under 18",IF(tbl_EcommerceSales[[#This Row],[Age]]&lt;=25,"18-25",IF(tbl_EcommerceSales[[#This Row],[Age]]&lt;=35,"26-35",IF(tbl_EcommerceSales[[#This Row],[Age]]&lt;=45,"36-45",IF(tbl_EcommerceSales[[#This Row],[Age]]&lt;=55,"46-55","56+")))))</f>
        <v>26-35</v>
      </c>
    </row>
    <row r="833" spans="1:29" x14ac:dyDescent="0.35">
      <c r="A833" t="s">
        <v>1700</v>
      </c>
      <c r="B833" s="7">
        <v>45752</v>
      </c>
      <c r="C833" t="s">
        <v>1701</v>
      </c>
      <c r="D833" t="s">
        <v>305</v>
      </c>
      <c r="E833" t="s">
        <v>25</v>
      </c>
      <c r="F833">
        <v>44</v>
      </c>
      <c r="G833" t="s">
        <v>155</v>
      </c>
      <c r="H833" t="s">
        <v>88</v>
      </c>
      <c r="I833" t="s">
        <v>338</v>
      </c>
      <c r="J833" t="s">
        <v>339</v>
      </c>
      <c r="K833" t="s">
        <v>55</v>
      </c>
      <c r="L833" t="s">
        <v>56</v>
      </c>
      <c r="M833">
        <v>1</v>
      </c>
      <c r="N833" s="2">
        <v>1499</v>
      </c>
      <c r="O833" s="3">
        <v>0.15</v>
      </c>
      <c r="P833" s="2">
        <v>780</v>
      </c>
      <c r="Q833" t="s">
        <v>32</v>
      </c>
      <c r="R833" t="s">
        <v>33</v>
      </c>
      <c r="S833" t="s">
        <v>57</v>
      </c>
      <c r="T833" s="4">
        <v>4</v>
      </c>
      <c r="U833" s="11">
        <f t="shared" si="12"/>
        <v>1499</v>
      </c>
      <c r="V833" s="11">
        <f>tbl_EcommerceSales[[#This Row],[Gross_Sales]]*tbl_EcommerceSales[[#This Row],[Discount]]</f>
        <v>224.85</v>
      </c>
      <c r="W833" s="11">
        <f>tbl_EcommerceSales[[#This Row],[Gross_Sales]]-tbl_EcommerceSales[[#This Row],[Discount_Amount]]</f>
        <v>1274.1500000000001</v>
      </c>
      <c r="X833" s="11">
        <f>tbl_EcommerceSales[[#This Row],[Quantity]] * _xlfn.XLOOKUP(tbl_EcommerceSales[[#This Row],[Product_ID]], Product_Master!A:A, Product_Master!F:F)</f>
        <v>780</v>
      </c>
      <c r="Y833" s="11">
        <f>tbl_EcommerceSales[[#This Row],[Net_Revenue]]-tbl_EcommerceSales[[#This Row],[Total_Cost]]</f>
        <v>494.15000000000009</v>
      </c>
      <c r="Z833" s="9">
        <f>IFERROR(#REF!/tbl_EcommerceSales[[#This Row],[Total_Cost]], 0)</f>
        <v>0</v>
      </c>
      <c r="AA833" t="str">
        <f>TEXT(tbl_EcommerceSales[[#This Row],[Order_Date]],"mmm")</f>
        <v>Apr</v>
      </c>
      <c r="AB833">
        <f>YEAR(tbl_EcommerceSales[[#This Row],[Order_Date]])</f>
        <v>2025</v>
      </c>
      <c r="AC833" t="str">
        <f>IF(tbl_EcommerceSales[[#This Row],[Age]]&lt;18,"Under 18",IF(tbl_EcommerceSales[[#This Row],[Age]]&lt;=25,"18-25",IF(tbl_EcommerceSales[[#This Row],[Age]]&lt;=35,"26-35",IF(tbl_EcommerceSales[[#This Row],[Age]]&lt;=45,"36-45",IF(tbl_EcommerceSales[[#This Row],[Age]]&lt;=55,"46-55","56+")))))</f>
        <v>36-45</v>
      </c>
    </row>
    <row r="834" spans="1:29" x14ac:dyDescent="0.35">
      <c r="A834" t="s">
        <v>1702</v>
      </c>
      <c r="B834" s="7">
        <v>45752</v>
      </c>
      <c r="C834" t="s">
        <v>1703</v>
      </c>
      <c r="D834" t="s">
        <v>205</v>
      </c>
      <c r="E834" t="s">
        <v>48</v>
      </c>
      <c r="F834">
        <v>36</v>
      </c>
      <c r="G834" t="s">
        <v>186</v>
      </c>
      <c r="H834" t="s">
        <v>72</v>
      </c>
      <c r="I834" t="s">
        <v>357</v>
      </c>
      <c r="J834" t="s">
        <v>358</v>
      </c>
      <c r="K834" t="s">
        <v>177</v>
      </c>
      <c r="L834" t="s">
        <v>178</v>
      </c>
      <c r="M834">
        <v>2</v>
      </c>
      <c r="N834" s="2">
        <v>999</v>
      </c>
      <c r="O834" s="3">
        <v>0.2</v>
      </c>
      <c r="P834" s="2">
        <v>1040</v>
      </c>
      <c r="Q834" t="s">
        <v>156</v>
      </c>
      <c r="R834" t="s">
        <v>33</v>
      </c>
      <c r="S834" t="s">
        <v>34</v>
      </c>
      <c r="T834" s="4">
        <v>2</v>
      </c>
      <c r="U834" s="11">
        <f t="shared" ref="U834:U897" si="13">M834*N834</f>
        <v>1998</v>
      </c>
      <c r="V834" s="11">
        <f>tbl_EcommerceSales[[#This Row],[Gross_Sales]]*tbl_EcommerceSales[[#This Row],[Discount]]</f>
        <v>399.6</v>
      </c>
      <c r="W834" s="11">
        <f>tbl_EcommerceSales[[#This Row],[Gross_Sales]]-tbl_EcommerceSales[[#This Row],[Discount_Amount]]</f>
        <v>1598.4</v>
      </c>
      <c r="X834" s="11">
        <f>tbl_EcommerceSales[[#This Row],[Quantity]] * _xlfn.XLOOKUP(tbl_EcommerceSales[[#This Row],[Product_ID]], Product_Master!A:A, Product_Master!F:F)</f>
        <v>1040</v>
      </c>
      <c r="Y834" s="11">
        <f>tbl_EcommerceSales[[#This Row],[Net_Revenue]]-tbl_EcommerceSales[[#This Row],[Total_Cost]]</f>
        <v>558.40000000000009</v>
      </c>
      <c r="Z834" s="9">
        <f>IFERROR(#REF!/tbl_EcommerceSales[[#This Row],[Total_Cost]], 0)</f>
        <v>0</v>
      </c>
      <c r="AA834" t="str">
        <f>TEXT(tbl_EcommerceSales[[#This Row],[Order_Date]],"mmm")</f>
        <v>Apr</v>
      </c>
      <c r="AB834">
        <f>YEAR(tbl_EcommerceSales[[#This Row],[Order_Date]])</f>
        <v>2025</v>
      </c>
      <c r="AC834" t="str">
        <f>IF(tbl_EcommerceSales[[#This Row],[Age]]&lt;18,"Under 18",IF(tbl_EcommerceSales[[#This Row],[Age]]&lt;=25,"18-25",IF(tbl_EcommerceSales[[#This Row],[Age]]&lt;=35,"26-35",IF(tbl_EcommerceSales[[#This Row],[Age]]&lt;=45,"36-45",IF(tbl_EcommerceSales[[#This Row],[Age]]&lt;=55,"46-55","56+")))))</f>
        <v>36-45</v>
      </c>
    </row>
    <row r="835" spans="1:29" x14ac:dyDescent="0.35">
      <c r="A835" t="s">
        <v>1704</v>
      </c>
      <c r="B835" s="7">
        <v>45752</v>
      </c>
      <c r="C835" t="s">
        <v>1705</v>
      </c>
      <c r="D835" t="s">
        <v>254</v>
      </c>
      <c r="E835" t="s">
        <v>25</v>
      </c>
      <c r="F835">
        <v>40</v>
      </c>
      <c r="G835" t="s">
        <v>107</v>
      </c>
      <c r="H835" t="s">
        <v>39</v>
      </c>
      <c r="I835" t="s">
        <v>62</v>
      </c>
      <c r="J835" t="s">
        <v>63</v>
      </c>
      <c r="K835" t="s">
        <v>42</v>
      </c>
      <c r="L835" t="s">
        <v>43</v>
      </c>
      <c r="M835">
        <v>2</v>
      </c>
      <c r="N835" s="2">
        <v>499</v>
      </c>
      <c r="O835" s="3">
        <v>0.05</v>
      </c>
      <c r="P835" s="2">
        <v>440</v>
      </c>
      <c r="Q835" t="s">
        <v>32</v>
      </c>
      <c r="R835" t="s">
        <v>33</v>
      </c>
      <c r="S835" t="s">
        <v>34</v>
      </c>
      <c r="T835" s="4">
        <v>2</v>
      </c>
      <c r="U835" s="11">
        <f t="shared" si="13"/>
        <v>998</v>
      </c>
      <c r="V835" s="11">
        <f>tbl_EcommerceSales[[#This Row],[Gross_Sales]]*tbl_EcommerceSales[[#This Row],[Discount]]</f>
        <v>49.900000000000006</v>
      </c>
      <c r="W835" s="11">
        <f>tbl_EcommerceSales[[#This Row],[Gross_Sales]]-tbl_EcommerceSales[[#This Row],[Discount_Amount]]</f>
        <v>948.1</v>
      </c>
      <c r="X835" s="11">
        <f>tbl_EcommerceSales[[#This Row],[Quantity]] * _xlfn.XLOOKUP(tbl_EcommerceSales[[#This Row],[Product_ID]], Product_Master!A:A, Product_Master!F:F)</f>
        <v>440</v>
      </c>
      <c r="Y835" s="11">
        <f>tbl_EcommerceSales[[#This Row],[Net_Revenue]]-tbl_EcommerceSales[[#This Row],[Total_Cost]]</f>
        <v>508.1</v>
      </c>
      <c r="Z835" s="9">
        <f>IFERROR(#REF!/tbl_EcommerceSales[[#This Row],[Total_Cost]], 0)</f>
        <v>0</v>
      </c>
      <c r="AA835" t="str">
        <f>TEXT(tbl_EcommerceSales[[#This Row],[Order_Date]],"mmm")</f>
        <v>Apr</v>
      </c>
      <c r="AB835">
        <f>YEAR(tbl_EcommerceSales[[#This Row],[Order_Date]])</f>
        <v>2025</v>
      </c>
      <c r="AC835" t="str">
        <f>IF(tbl_EcommerceSales[[#This Row],[Age]]&lt;18,"Under 18",IF(tbl_EcommerceSales[[#This Row],[Age]]&lt;=25,"18-25",IF(tbl_EcommerceSales[[#This Row],[Age]]&lt;=35,"26-35",IF(tbl_EcommerceSales[[#This Row],[Age]]&lt;=45,"36-45",IF(tbl_EcommerceSales[[#This Row],[Age]]&lt;=55,"46-55","56+")))))</f>
        <v>36-45</v>
      </c>
    </row>
    <row r="836" spans="1:29" x14ac:dyDescent="0.35">
      <c r="A836" t="s">
        <v>1706</v>
      </c>
      <c r="B836" s="7">
        <v>45752</v>
      </c>
      <c r="C836" t="s">
        <v>977</v>
      </c>
      <c r="D836" t="s">
        <v>189</v>
      </c>
      <c r="E836" t="s">
        <v>25</v>
      </c>
      <c r="F836">
        <v>51</v>
      </c>
      <c r="G836" t="s">
        <v>246</v>
      </c>
      <c r="H836" t="s">
        <v>27</v>
      </c>
      <c r="I836" t="s">
        <v>67</v>
      </c>
      <c r="J836" t="s">
        <v>68</v>
      </c>
      <c r="K836" t="s">
        <v>42</v>
      </c>
      <c r="L836" t="s">
        <v>43</v>
      </c>
      <c r="M836">
        <v>2</v>
      </c>
      <c r="N836" s="2">
        <v>799</v>
      </c>
      <c r="O836" s="3">
        <v>0</v>
      </c>
      <c r="P836" s="2">
        <v>720</v>
      </c>
      <c r="Q836" t="s">
        <v>44</v>
      </c>
      <c r="R836" t="s">
        <v>33</v>
      </c>
      <c r="S836" t="s">
        <v>34</v>
      </c>
      <c r="T836" s="4">
        <v>3</v>
      </c>
      <c r="U836" s="11">
        <f t="shared" si="13"/>
        <v>1598</v>
      </c>
      <c r="V836" s="11">
        <f>tbl_EcommerceSales[[#This Row],[Gross_Sales]]*tbl_EcommerceSales[[#This Row],[Discount]]</f>
        <v>0</v>
      </c>
      <c r="W836" s="11">
        <f>tbl_EcommerceSales[[#This Row],[Gross_Sales]]-tbl_EcommerceSales[[#This Row],[Discount_Amount]]</f>
        <v>1598</v>
      </c>
      <c r="X836" s="11">
        <f>tbl_EcommerceSales[[#This Row],[Quantity]] * _xlfn.XLOOKUP(tbl_EcommerceSales[[#This Row],[Product_ID]], Product_Master!A:A, Product_Master!F:F)</f>
        <v>720</v>
      </c>
      <c r="Y836" s="11">
        <f>tbl_EcommerceSales[[#This Row],[Net_Revenue]]-tbl_EcommerceSales[[#This Row],[Total_Cost]]</f>
        <v>878</v>
      </c>
      <c r="Z836" s="9">
        <f>IFERROR(#REF!/tbl_EcommerceSales[[#This Row],[Total_Cost]], 0)</f>
        <v>0</v>
      </c>
      <c r="AA836" t="str">
        <f>TEXT(tbl_EcommerceSales[[#This Row],[Order_Date]],"mmm")</f>
        <v>Apr</v>
      </c>
      <c r="AB836">
        <f>YEAR(tbl_EcommerceSales[[#This Row],[Order_Date]])</f>
        <v>2025</v>
      </c>
      <c r="AC836" t="str">
        <f>IF(tbl_EcommerceSales[[#This Row],[Age]]&lt;18,"Under 18",IF(tbl_EcommerceSales[[#This Row],[Age]]&lt;=25,"18-25",IF(tbl_EcommerceSales[[#This Row],[Age]]&lt;=35,"26-35",IF(tbl_EcommerceSales[[#This Row],[Age]]&lt;=45,"36-45",IF(tbl_EcommerceSales[[#This Row],[Age]]&lt;=55,"46-55","56+")))))</f>
        <v>46-55</v>
      </c>
    </row>
    <row r="837" spans="1:29" x14ac:dyDescent="0.35">
      <c r="A837" t="s">
        <v>1707</v>
      </c>
      <c r="B837" s="7">
        <v>45752</v>
      </c>
      <c r="C837" t="s">
        <v>1396</v>
      </c>
      <c r="D837" t="s">
        <v>181</v>
      </c>
      <c r="E837" t="s">
        <v>25</v>
      </c>
      <c r="F837">
        <v>47</v>
      </c>
      <c r="G837" t="s">
        <v>171</v>
      </c>
      <c r="H837" t="s">
        <v>39</v>
      </c>
      <c r="I837" t="s">
        <v>131</v>
      </c>
      <c r="J837" t="s">
        <v>132</v>
      </c>
      <c r="K837" t="s">
        <v>91</v>
      </c>
      <c r="L837" t="s">
        <v>133</v>
      </c>
      <c r="M837">
        <v>1</v>
      </c>
      <c r="N837" s="2">
        <v>1299</v>
      </c>
      <c r="O837" s="3">
        <v>0.15</v>
      </c>
      <c r="P837" s="2">
        <v>610</v>
      </c>
      <c r="Q837" t="s">
        <v>123</v>
      </c>
      <c r="R837" t="s">
        <v>33</v>
      </c>
      <c r="S837" t="s">
        <v>57</v>
      </c>
      <c r="T837" s="4">
        <v>5</v>
      </c>
      <c r="U837" s="11">
        <f t="shared" si="13"/>
        <v>1299</v>
      </c>
      <c r="V837" s="11">
        <f>tbl_EcommerceSales[[#This Row],[Gross_Sales]]*tbl_EcommerceSales[[#This Row],[Discount]]</f>
        <v>194.85</v>
      </c>
      <c r="W837" s="11">
        <f>tbl_EcommerceSales[[#This Row],[Gross_Sales]]-tbl_EcommerceSales[[#This Row],[Discount_Amount]]</f>
        <v>1104.1500000000001</v>
      </c>
      <c r="X837" s="11">
        <f>tbl_EcommerceSales[[#This Row],[Quantity]] * _xlfn.XLOOKUP(tbl_EcommerceSales[[#This Row],[Product_ID]], Product_Master!A:A, Product_Master!F:F)</f>
        <v>610</v>
      </c>
      <c r="Y837" s="11">
        <f>tbl_EcommerceSales[[#This Row],[Net_Revenue]]-tbl_EcommerceSales[[#This Row],[Total_Cost]]</f>
        <v>494.15000000000009</v>
      </c>
      <c r="Z837" s="9">
        <f>IFERROR(#REF!/tbl_EcommerceSales[[#This Row],[Total_Cost]], 0)</f>
        <v>0</v>
      </c>
      <c r="AA837" t="str">
        <f>TEXT(tbl_EcommerceSales[[#This Row],[Order_Date]],"mmm")</f>
        <v>Apr</v>
      </c>
      <c r="AB837">
        <f>YEAR(tbl_EcommerceSales[[#This Row],[Order_Date]])</f>
        <v>2025</v>
      </c>
      <c r="AC837" t="str">
        <f>IF(tbl_EcommerceSales[[#This Row],[Age]]&lt;18,"Under 18",IF(tbl_EcommerceSales[[#This Row],[Age]]&lt;=25,"18-25",IF(tbl_EcommerceSales[[#This Row],[Age]]&lt;=35,"26-35",IF(tbl_EcommerceSales[[#This Row],[Age]]&lt;=45,"36-45",IF(tbl_EcommerceSales[[#This Row],[Age]]&lt;=55,"46-55","56+")))))</f>
        <v>46-55</v>
      </c>
    </row>
    <row r="838" spans="1:29" x14ac:dyDescent="0.35">
      <c r="A838" t="s">
        <v>1708</v>
      </c>
      <c r="B838" s="7">
        <v>45752</v>
      </c>
      <c r="C838" t="s">
        <v>1271</v>
      </c>
      <c r="D838" t="s">
        <v>232</v>
      </c>
      <c r="E838" t="s">
        <v>48</v>
      </c>
      <c r="F838">
        <v>22</v>
      </c>
      <c r="G838" t="s">
        <v>136</v>
      </c>
      <c r="H838" t="s">
        <v>88</v>
      </c>
      <c r="I838" t="s">
        <v>257</v>
      </c>
      <c r="J838" t="s">
        <v>258</v>
      </c>
      <c r="K838" t="s">
        <v>55</v>
      </c>
      <c r="L838" t="s">
        <v>56</v>
      </c>
      <c r="M838">
        <v>1</v>
      </c>
      <c r="N838" s="2">
        <v>1999</v>
      </c>
      <c r="O838" s="3">
        <v>0.1</v>
      </c>
      <c r="P838" s="2">
        <v>1050</v>
      </c>
      <c r="Q838" t="s">
        <v>32</v>
      </c>
      <c r="R838" t="s">
        <v>33</v>
      </c>
      <c r="S838" t="s">
        <v>57</v>
      </c>
      <c r="T838" s="4">
        <v>5</v>
      </c>
      <c r="U838" s="11">
        <f t="shared" si="13"/>
        <v>1999</v>
      </c>
      <c r="V838" s="11">
        <f>tbl_EcommerceSales[[#This Row],[Gross_Sales]]*tbl_EcommerceSales[[#This Row],[Discount]]</f>
        <v>199.9</v>
      </c>
      <c r="W838" s="11">
        <f>tbl_EcommerceSales[[#This Row],[Gross_Sales]]-tbl_EcommerceSales[[#This Row],[Discount_Amount]]</f>
        <v>1799.1</v>
      </c>
      <c r="X838" s="11">
        <f>tbl_EcommerceSales[[#This Row],[Quantity]] * _xlfn.XLOOKUP(tbl_EcommerceSales[[#This Row],[Product_ID]], Product_Master!A:A, Product_Master!F:F)</f>
        <v>1050</v>
      </c>
      <c r="Y838" s="11">
        <f>tbl_EcommerceSales[[#This Row],[Net_Revenue]]-tbl_EcommerceSales[[#This Row],[Total_Cost]]</f>
        <v>749.09999999999991</v>
      </c>
      <c r="Z838" s="9">
        <f>IFERROR(#REF!/tbl_EcommerceSales[[#This Row],[Total_Cost]], 0)</f>
        <v>0</v>
      </c>
      <c r="AA838" t="str">
        <f>TEXT(tbl_EcommerceSales[[#This Row],[Order_Date]],"mmm")</f>
        <v>Apr</v>
      </c>
      <c r="AB838">
        <f>YEAR(tbl_EcommerceSales[[#This Row],[Order_Date]])</f>
        <v>2025</v>
      </c>
      <c r="AC838" t="str">
        <f>IF(tbl_EcommerceSales[[#This Row],[Age]]&lt;18,"Under 18",IF(tbl_EcommerceSales[[#This Row],[Age]]&lt;=25,"18-25",IF(tbl_EcommerceSales[[#This Row],[Age]]&lt;=35,"26-35",IF(tbl_EcommerceSales[[#This Row],[Age]]&lt;=45,"36-45",IF(tbl_EcommerceSales[[#This Row],[Age]]&lt;=55,"46-55","56+")))))</f>
        <v>18-25</v>
      </c>
    </row>
    <row r="839" spans="1:29" x14ac:dyDescent="0.35">
      <c r="A839" t="s">
        <v>1709</v>
      </c>
      <c r="B839" s="7">
        <v>45752</v>
      </c>
      <c r="C839" t="s">
        <v>921</v>
      </c>
      <c r="D839" t="s">
        <v>312</v>
      </c>
      <c r="E839" t="s">
        <v>48</v>
      </c>
      <c r="F839">
        <v>46</v>
      </c>
      <c r="G839" t="s">
        <v>142</v>
      </c>
      <c r="H839" t="s">
        <v>88</v>
      </c>
      <c r="I839" t="s">
        <v>221</v>
      </c>
      <c r="J839" t="s">
        <v>222</v>
      </c>
      <c r="K839" t="s">
        <v>177</v>
      </c>
      <c r="L839" t="s">
        <v>208</v>
      </c>
      <c r="M839">
        <v>4</v>
      </c>
      <c r="N839" s="2">
        <v>1499</v>
      </c>
      <c r="O839" s="3">
        <v>0.15</v>
      </c>
      <c r="P839" s="2">
        <v>3200</v>
      </c>
      <c r="Q839" t="s">
        <v>76</v>
      </c>
      <c r="R839" t="s">
        <v>33</v>
      </c>
      <c r="S839" t="s">
        <v>57</v>
      </c>
      <c r="T839" s="4">
        <v>5</v>
      </c>
      <c r="U839" s="11">
        <f t="shared" si="13"/>
        <v>5996</v>
      </c>
      <c r="V839" s="11">
        <f>tbl_EcommerceSales[[#This Row],[Gross_Sales]]*tbl_EcommerceSales[[#This Row],[Discount]]</f>
        <v>899.4</v>
      </c>
      <c r="W839" s="11">
        <f>tbl_EcommerceSales[[#This Row],[Gross_Sales]]-tbl_EcommerceSales[[#This Row],[Discount_Amount]]</f>
        <v>5096.6000000000004</v>
      </c>
      <c r="X839" s="11">
        <f>tbl_EcommerceSales[[#This Row],[Quantity]] * _xlfn.XLOOKUP(tbl_EcommerceSales[[#This Row],[Product_ID]], Product_Master!A:A, Product_Master!F:F)</f>
        <v>3200</v>
      </c>
      <c r="Y839" s="11">
        <f>tbl_EcommerceSales[[#This Row],[Net_Revenue]]-tbl_EcommerceSales[[#This Row],[Total_Cost]]</f>
        <v>1896.6000000000004</v>
      </c>
      <c r="Z839" s="9">
        <f>IFERROR(#REF!/tbl_EcommerceSales[[#This Row],[Total_Cost]], 0)</f>
        <v>0</v>
      </c>
      <c r="AA839" t="str">
        <f>TEXT(tbl_EcommerceSales[[#This Row],[Order_Date]],"mmm")</f>
        <v>Apr</v>
      </c>
      <c r="AB839">
        <f>YEAR(tbl_EcommerceSales[[#This Row],[Order_Date]])</f>
        <v>2025</v>
      </c>
      <c r="AC839" t="str">
        <f>IF(tbl_EcommerceSales[[#This Row],[Age]]&lt;18,"Under 18",IF(tbl_EcommerceSales[[#This Row],[Age]]&lt;=25,"18-25",IF(tbl_EcommerceSales[[#This Row],[Age]]&lt;=35,"26-35",IF(tbl_EcommerceSales[[#This Row],[Age]]&lt;=45,"36-45",IF(tbl_EcommerceSales[[#This Row],[Age]]&lt;=55,"46-55","56+")))))</f>
        <v>46-55</v>
      </c>
    </row>
    <row r="840" spans="1:29" x14ac:dyDescent="0.35">
      <c r="A840" t="s">
        <v>1710</v>
      </c>
      <c r="B840" s="7">
        <v>45753</v>
      </c>
      <c r="C840" t="s">
        <v>1711</v>
      </c>
      <c r="D840" t="s">
        <v>116</v>
      </c>
      <c r="E840" t="s">
        <v>48</v>
      </c>
      <c r="F840">
        <v>42</v>
      </c>
      <c r="G840" t="s">
        <v>174</v>
      </c>
      <c r="H840" t="s">
        <v>39</v>
      </c>
      <c r="I840" t="s">
        <v>28</v>
      </c>
      <c r="J840" t="s">
        <v>29</v>
      </c>
      <c r="K840" t="s">
        <v>30</v>
      </c>
      <c r="L840" t="s">
        <v>31</v>
      </c>
      <c r="M840">
        <v>5</v>
      </c>
      <c r="N840" s="2">
        <v>5999</v>
      </c>
      <c r="O840" s="3">
        <v>0.2</v>
      </c>
      <c r="P840" s="2">
        <v>19500</v>
      </c>
      <c r="Q840" t="s">
        <v>156</v>
      </c>
      <c r="R840" t="s">
        <v>33</v>
      </c>
      <c r="S840" t="s">
        <v>57</v>
      </c>
      <c r="T840" s="4">
        <v>2</v>
      </c>
      <c r="U840" s="11">
        <f t="shared" si="13"/>
        <v>29995</v>
      </c>
      <c r="V840" s="11">
        <f>tbl_EcommerceSales[[#This Row],[Gross_Sales]]*tbl_EcommerceSales[[#This Row],[Discount]]</f>
        <v>5999</v>
      </c>
      <c r="W840" s="11">
        <f>tbl_EcommerceSales[[#This Row],[Gross_Sales]]-tbl_EcommerceSales[[#This Row],[Discount_Amount]]</f>
        <v>23996</v>
      </c>
      <c r="X840" s="11">
        <f>tbl_EcommerceSales[[#This Row],[Quantity]] * _xlfn.XLOOKUP(tbl_EcommerceSales[[#This Row],[Product_ID]], Product_Master!A:A, Product_Master!F:F)</f>
        <v>19500</v>
      </c>
      <c r="Y840" s="11">
        <f>tbl_EcommerceSales[[#This Row],[Net_Revenue]]-tbl_EcommerceSales[[#This Row],[Total_Cost]]</f>
        <v>4496</v>
      </c>
      <c r="Z840" s="9">
        <f>IFERROR(#REF!/tbl_EcommerceSales[[#This Row],[Total_Cost]], 0)</f>
        <v>0</v>
      </c>
      <c r="AA840" t="str">
        <f>TEXT(tbl_EcommerceSales[[#This Row],[Order_Date]],"mmm")</f>
        <v>Apr</v>
      </c>
      <c r="AB840">
        <f>YEAR(tbl_EcommerceSales[[#This Row],[Order_Date]])</f>
        <v>2025</v>
      </c>
      <c r="AC840" t="str">
        <f>IF(tbl_EcommerceSales[[#This Row],[Age]]&lt;18,"Under 18",IF(tbl_EcommerceSales[[#This Row],[Age]]&lt;=25,"18-25",IF(tbl_EcommerceSales[[#This Row],[Age]]&lt;=35,"26-35",IF(tbl_EcommerceSales[[#This Row],[Age]]&lt;=45,"36-45",IF(tbl_EcommerceSales[[#This Row],[Age]]&lt;=55,"46-55","56+")))))</f>
        <v>36-45</v>
      </c>
    </row>
    <row r="841" spans="1:29" x14ac:dyDescent="0.35">
      <c r="A841" t="s">
        <v>1712</v>
      </c>
      <c r="B841" s="7">
        <v>45753</v>
      </c>
      <c r="C841" t="s">
        <v>1713</v>
      </c>
      <c r="D841" t="s">
        <v>60</v>
      </c>
      <c r="E841" t="s">
        <v>48</v>
      </c>
      <c r="F841">
        <v>29</v>
      </c>
      <c r="G841" t="s">
        <v>270</v>
      </c>
      <c r="H841" t="s">
        <v>72</v>
      </c>
      <c r="I841" t="s">
        <v>40</v>
      </c>
      <c r="J841" t="s">
        <v>41</v>
      </c>
      <c r="K841" t="s">
        <v>42</v>
      </c>
      <c r="L841" t="s">
        <v>43</v>
      </c>
      <c r="M841">
        <v>2</v>
      </c>
      <c r="N841" s="2">
        <v>699</v>
      </c>
      <c r="O841" s="3">
        <v>0.25</v>
      </c>
      <c r="P841" s="2">
        <v>620</v>
      </c>
      <c r="Q841" t="s">
        <v>44</v>
      </c>
      <c r="R841" t="s">
        <v>33</v>
      </c>
      <c r="S841" t="s">
        <v>34</v>
      </c>
      <c r="T841" s="4">
        <v>5</v>
      </c>
      <c r="U841" s="11">
        <f t="shared" si="13"/>
        <v>1398</v>
      </c>
      <c r="V841" s="11">
        <f>tbl_EcommerceSales[[#This Row],[Gross_Sales]]*tbl_EcommerceSales[[#This Row],[Discount]]</f>
        <v>349.5</v>
      </c>
      <c r="W841" s="11">
        <f>tbl_EcommerceSales[[#This Row],[Gross_Sales]]-tbl_EcommerceSales[[#This Row],[Discount_Amount]]</f>
        <v>1048.5</v>
      </c>
      <c r="X841" s="11">
        <f>tbl_EcommerceSales[[#This Row],[Quantity]] * _xlfn.XLOOKUP(tbl_EcommerceSales[[#This Row],[Product_ID]], Product_Master!A:A, Product_Master!F:F)</f>
        <v>620</v>
      </c>
      <c r="Y841" s="11">
        <f>tbl_EcommerceSales[[#This Row],[Net_Revenue]]-tbl_EcommerceSales[[#This Row],[Total_Cost]]</f>
        <v>428.5</v>
      </c>
      <c r="Z841" s="9">
        <f>IFERROR(#REF!/tbl_EcommerceSales[[#This Row],[Total_Cost]], 0)</f>
        <v>0</v>
      </c>
      <c r="AA841" t="str">
        <f>TEXT(tbl_EcommerceSales[[#This Row],[Order_Date]],"mmm")</f>
        <v>Apr</v>
      </c>
      <c r="AB841">
        <f>YEAR(tbl_EcommerceSales[[#This Row],[Order_Date]])</f>
        <v>2025</v>
      </c>
      <c r="AC841" t="str">
        <f>IF(tbl_EcommerceSales[[#This Row],[Age]]&lt;18,"Under 18",IF(tbl_EcommerceSales[[#This Row],[Age]]&lt;=25,"18-25",IF(tbl_EcommerceSales[[#This Row],[Age]]&lt;=35,"26-35",IF(tbl_EcommerceSales[[#This Row],[Age]]&lt;=45,"36-45",IF(tbl_EcommerceSales[[#This Row],[Age]]&lt;=55,"46-55","56+")))))</f>
        <v>26-35</v>
      </c>
    </row>
    <row r="842" spans="1:29" x14ac:dyDescent="0.35">
      <c r="A842" t="s">
        <v>1714</v>
      </c>
      <c r="B842" s="7">
        <v>45753</v>
      </c>
      <c r="C842" t="s">
        <v>1715</v>
      </c>
      <c r="D842" t="s">
        <v>251</v>
      </c>
      <c r="E842" t="s">
        <v>25</v>
      </c>
      <c r="F842">
        <v>22</v>
      </c>
      <c r="G842" t="s">
        <v>289</v>
      </c>
      <c r="H842" t="s">
        <v>88</v>
      </c>
      <c r="I842" t="s">
        <v>67</v>
      </c>
      <c r="J842" t="s">
        <v>68</v>
      </c>
      <c r="K842" t="s">
        <v>42</v>
      </c>
      <c r="L842" t="s">
        <v>43</v>
      </c>
      <c r="M842">
        <v>2</v>
      </c>
      <c r="N842" s="2">
        <v>799</v>
      </c>
      <c r="O842" s="3">
        <v>0.05</v>
      </c>
      <c r="P842" s="2">
        <v>720</v>
      </c>
      <c r="Q842" t="s">
        <v>123</v>
      </c>
      <c r="R842" t="s">
        <v>33</v>
      </c>
      <c r="S842" t="s">
        <v>34</v>
      </c>
      <c r="T842" s="4">
        <v>5</v>
      </c>
      <c r="U842" s="11">
        <f t="shared" si="13"/>
        <v>1598</v>
      </c>
      <c r="V842" s="11">
        <f>tbl_EcommerceSales[[#This Row],[Gross_Sales]]*tbl_EcommerceSales[[#This Row],[Discount]]</f>
        <v>79.900000000000006</v>
      </c>
      <c r="W842" s="11">
        <f>tbl_EcommerceSales[[#This Row],[Gross_Sales]]-tbl_EcommerceSales[[#This Row],[Discount_Amount]]</f>
        <v>1518.1</v>
      </c>
      <c r="X842" s="11">
        <f>tbl_EcommerceSales[[#This Row],[Quantity]] * _xlfn.XLOOKUP(tbl_EcommerceSales[[#This Row],[Product_ID]], Product_Master!A:A, Product_Master!F:F)</f>
        <v>720</v>
      </c>
      <c r="Y842" s="11">
        <f>tbl_EcommerceSales[[#This Row],[Net_Revenue]]-tbl_EcommerceSales[[#This Row],[Total_Cost]]</f>
        <v>798.09999999999991</v>
      </c>
      <c r="Z842" s="9">
        <f>IFERROR(#REF!/tbl_EcommerceSales[[#This Row],[Total_Cost]], 0)</f>
        <v>0</v>
      </c>
      <c r="AA842" t="str">
        <f>TEXT(tbl_EcommerceSales[[#This Row],[Order_Date]],"mmm")</f>
        <v>Apr</v>
      </c>
      <c r="AB842">
        <f>YEAR(tbl_EcommerceSales[[#This Row],[Order_Date]])</f>
        <v>2025</v>
      </c>
      <c r="AC842" t="str">
        <f>IF(tbl_EcommerceSales[[#This Row],[Age]]&lt;18,"Under 18",IF(tbl_EcommerceSales[[#This Row],[Age]]&lt;=25,"18-25",IF(tbl_EcommerceSales[[#This Row],[Age]]&lt;=35,"26-35",IF(tbl_EcommerceSales[[#This Row],[Age]]&lt;=45,"36-45",IF(tbl_EcommerceSales[[#This Row],[Age]]&lt;=55,"46-55","56+")))))</f>
        <v>18-25</v>
      </c>
    </row>
    <row r="843" spans="1:29" x14ac:dyDescent="0.35">
      <c r="A843" t="s">
        <v>1716</v>
      </c>
      <c r="B843" s="7">
        <v>45753</v>
      </c>
      <c r="C843" t="s">
        <v>1717</v>
      </c>
      <c r="D843" t="s">
        <v>159</v>
      </c>
      <c r="E843" t="s">
        <v>25</v>
      </c>
      <c r="F843">
        <v>29</v>
      </c>
      <c r="G843" t="s">
        <v>155</v>
      </c>
      <c r="H843" t="s">
        <v>88</v>
      </c>
      <c r="I843" t="s">
        <v>271</v>
      </c>
      <c r="J843" t="s">
        <v>272</v>
      </c>
      <c r="K843" t="s">
        <v>30</v>
      </c>
      <c r="L843" t="s">
        <v>273</v>
      </c>
      <c r="M843">
        <v>3</v>
      </c>
      <c r="N843" s="2">
        <v>4299</v>
      </c>
      <c r="O843" s="3">
        <v>0</v>
      </c>
      <c r="P843" s="2">
        <v>8100</v>
      </c>
      <c r="Q843" t="s">
        <v>44</v>
      </c>
      <c r="R843" t="s">
        <v>33</v>
      </c>
      <c r="S843" t="s">
        <v>34</v>
      </c>
      <c r="T843" s="4">
        <v>5</v>
      </c>
      <c r="U843" s="11">
        <f t="shared" si="13"/>
        <v>12897</v>
      </c>
      <c r="V843" s="11">
        <f>tbl_EcommerceSales[[#This Row],[Gross_Sales]]*tbl_EcommerceSales[[#This Row],[Discount]]</f>
        <v>0</v>
      </c>
      <c r="W843" s="11">
        <f>tbl_EcommerceSales[[#This Row],[Gross_Sales]]-tbl_EcommerceSales[[#This Row],[Discount_Amount]]</f>
        <v>12897</v>
      </c>
      <c r="X843" s="11">
        <f>tbl_EcommerceSales[[#This Row],[Quantity]] * _xlfn.XLOOKUP(tbl_EcommerceSales[[#This Row],[Product_ID]], Product_Master!A:A, Product_Master!F:F)</f>
        <v>8100</v>
      </c>
      <c r="Y843" s="11">
        <f>tbl_EcommerceSales[[#This Row],[Net_Revenue]]-tbl_EcommerceSales[[#This Row],[Total_Cost]]</f>
        <v>4797</v>
      </c>
      <c r="Z843" s="9">
        <f>IFERROR(#REF!/tbl_EcommerceSales[[#This Row],[Total_Cost]], 0)</f>
        <v>0</v>
      </c>
      <c r="AA843" t="str">
        <f>TEXT(tbl_EcommerceSales[[#This Row],[Order_Date]],"mmm")</f>
        <v>Apr</v>
      </c>
      <c r="AB843">
        <f>YEAR(tbl_EcommerceSales[[#This Row],[Order_Date]])</f>
        <v>2025</v>
      </c>
      <c r="AC843" t="str">
        <f>IF(tbl_EcommerceSales[[#This Row],[Age]]&lt;18,"Under 18",IF(tbl_EcommerceSales[[#This Row],[Age]]&lt;=25,"18-25",IF(tbl_EcommerceSales[[#This Row],[Age]]&lt;=35,"26-35",IF(tbl_EcommerceSales[[#This Row],[Age]]&lt;=45,"36-45",IF(tbl_EcommerceSales[[#This Row],[Age]]&lt;=55,"46-55","56+")))))</f>
        <v>26-35</v>
      </c>
    </row>
    <row r="844" spans="1:29" x14ac:dyDescent="0.35">
      <c r="A844" t="s">
        <v>1718</v>
      </c>
      <c r="B844" s="7">
        <v>45753</v>
      </c>
      <c r="C844" t="s">
        <v>959</v>
      </c>
      <c r="D844" t="s">
        <v>170</v>
      </c>
      <c r="E844" t="s">
        <v>25</v>
      </c>
      <c r="F844">
        <v>31</v>
      </c>
      <c r="G844" t="s">
        <v>61</v>
      </c>
      <c r="H844" t="s">
        <v>27</v>
      </c>
      <c r="I844" t="s">
        <v>212</v>
      </c>
      <c r="J844" t="s">
        <v>213</v>
      </c>
      <c r="K844" t="s">
        <v>177</v>
      </c>
      <c r="L844" t="s">
        <v>178</v>
      </c>
      <c r="M844">
        <v>2</v>
      </c>
      <c r="N844" s="2">
        <v>2499</v>
      </c>
      <c r="O844" s="3">
        <v>0.1</v>
      </c>
      <c r="P844" s="2">
        <v>2900</v>
      </c>
      <c r="Q844" t="s">
        <v>123</v>
      </c>
      <c r="R844" t="s">
        <v>33</v>
      </c>
      <c r="S844" t="s">
        <v>34</v>
      </c>
      <c r="T844" s="4">
        <v>4</v>
      </c>
      <c r="U844" s="11">
        <f t="shared" si="13"/>
        <v>4998</v>
      </c>
      <c r="V844" s="11">
        <f>tbl_EcommerceSales[[#This Row],[Gross_Sales]]*tbl_EcommerceSales[[#This Row],[Discount]]</f>
        <v>499.8</v>
      </c>
      <c r="W844" s="11">
        <f>tbl_EcommerceSales[[#This Row],[Gross_Sales]]-tbl_EcommerceSales[[#This Row],[Discount_Amount]]</f>
        <v>4498.2</v>
      </c>
      <c r="X844" s="11">
        <f>tbl_EcommerceSales[[#This Row],[Quantity]] * _xlfn.XLOOKUP(tbl_EcommerceSales[[#This Row],[Product_ID]], Product_Master!A:A, Product_Master!F:F)</f>
        <v>2900</v>
      </c>
      <c r="Y844" s="11">
        <f>tbl_EcommerceSales[[#This Row],[Net_Revenue]]-tbl_EcommerceSales[[#This Row],[Total_Cost]]</f>
        <v>1598.1999999999998</v>
      </c>
      <c r="Z844" s="9">
        <f>IFERROR(#REF!/tbl_EcommerceSales[[#This Row],[Total_Cost]], 0)</f>
        <v>0</v>
      </c>
      <c r="AA844" t="str">
        <f>TEXT(tbl_EcommerceSales[[#This Row],[Order_Date]],"mmm")</f>
        <v>Apr</v>
      </c>
      <c r="AB844">
        <f>YEAR(tbl_EcommerceSales[[#This Row],[Order_Date]])</f>
        <v>2025</v>
      </c>
      <c r="AC844" t="str">
        <f>IF(tbl_EcommerceSales[[#This Row],[Age]]&lt;18,"Under 18",IF(tbl_EcommerceSales[[#This Row],[Age]]&lt;=25,"18-25",IF(tbl_EcommerceSales[[#This Row],[Age]]&lt;=35,"26-35",IF(tbl_EcommerceSales[[#This Row],[Age]]&lt;=45,"36-45",IF(tbl_EcommerceSales[[#This Row],[Age]]&lt;=55,"46-55","56+")))))</f>
        <v>26-35</v>
      </c>
    </row>
    <row r="845" spans="1:29" x14ac:dyDescent="0.35">
      <c r="A845" t="s">
        <v>1719</v>
      </c>
      <c r="B845" s="7">
        <v>45753</v>
      </c>
      <c r="C845" t="s">
        <v>1720</v>
      </c>
      <c r="D845" t="s">
        <v>102</v>
      </c>
      <c r="E845" t="s">
        <v>25</v>
      </c>
      <c r="F845">
        <v>27</v>
      </c>
      <c r="G845" t="s">
        <v>136</v>
      </c>
      <c r="H845" t="s">
        <v>88</v>
      </c>
      <c r="I845" t="s">
        <v>73</v>
      </c>
      <c r="J845" t="s">
        <v>74</v>
      </c>
      <c r="K845" t="s">
        <v>55</v>
      </c>
      <c r="L845" t="s">
        <v>75</v>
      </c>
      <c r="M845">
        <v>3</v>
      </c>
      <c r="N845" s="2">
        <v>2899</v>
      </c>
      <c r="O845" s="3">
        <v>0.15</v>
      </c>
      <c r="P845" s="2">
        <v>5100</v>
      </c>
      <c r="Q845" t="s">
        <v>123</v>
      </c>
      <c r="R845" t="s">
        <v>33</v>
      </c>
      <c r="S845" t="s">
        <v>34</v>
      </c>
      <c r="T845" s="4">
        <v>5</v>
      </c>
      <c r="U845" s="11">
        <f t="shared" si="13"/>
        <v>8697</v>
      </c>
      <c r="V845" s="11">
        <f>tbl_EcommerceSales[[#This Row],[Gross_Sales]]*tbl_EcommerceSales[[#This Row],[Discount]]</f>
        <v>1304.55</v>
      </c>
      <c r="W845" s="11">
        <f>tbl_EcommerceSales[[#This Row],[Gross_Sales]]-tbl_EcommerceSales[[#This Row],[Discount_Amount]]</f>
        <v>7392.45</v>
      </c>
      <c r="X845" s="11">
        <f>tbl_EcommerceSales[[#This Row],[Quantity]] * _xlfn.XLOOKUP(tbl_EcommerceSales[[#This Row],[Product_ID]], Product_Master!A:A, Product_Master!F:F)</f>
        <v>5100</v>
      </c>
      <c r="Y845" s="11">
        <f>tbl_EcommerceSales[[#This Row],[Net_Revenue]]-tbl_EcommerceSales[[#This Row],[Total_Cost]]</f>
        <v>2292.4499999999998</v>
      </c>
      <c r="Z845" s="9">
        <f>IFERROR(#REF!/tbl_EcommerceSales[[#This Row],[Total_Cost]], 0)</f>
        <v>0</v>
      </c>
      <c r="AA845" t="str">
        <f>TEXT(tbl_EcommerceSales[[#This Row],[Order_Date]],"mmm")</f>
        <v>Apr</v>
      </c>
      <c r="AB845">
        <f>YEAR(tbl_EcommerceSales[[#This Row],[Order_Date]])</f>
        <v>2025</v>
      </c>
      <c r="AC845" t="str">
        <f>IF(tbl_EcommerceSales[[#This Row],[Age]]&lt;18,"Under 18",IF(tbl_EcommerceSales[[#This Row],[Age]]&lt;=25,"18-25",IF(tbl_EcommerceSales[[#This Row],[Age]]&lt;=35,"26-35",IF(tbl_EcommerceSales[[#This Row],[Age]]&lt;=45,"36-45",IF(tbl_EcommerceSales[[#This Row],[Age]]&lt;=55,"46-55","56+")))))</f>
        <v>26-35</v>
      </c>
    </row>
    <row r="846" spans="1:29" x14ac:dyDescent="0.35">
      <c r="A846" t="s">
        <v>1721</v>
      </c>
      <c r="B846" s="7">
        <v>45753</v>
      </c>
      <c r="C846" t="s">
        <v>1172</v>
      </c>
      <c r="D846" t="s">
        <v>66</v>
      </c>
      <c r="E846" t="s">
        <v>25</v>
      </c>
      <c r="F846">
        <v>26</v>
      </c>
      <c r="G846" t="s">
        <v>96</v>
      </c>
      <c r="H846" t="s">
        <v>39</v>
      </c>
      <c r="I846" t="s">
        <v>206</v>
      </c>
      <c r="J846" t="s">
        <v>207</v>
      </c>
      <c r="K846" t="s">
        <v>177</v>
      </c>
      <c r="L846" t="s">
        <v>208</v>
      </c>
      <c r="M846">
        <v>1</v>
      </c>
      <c r="N846" s="2">
        <v>2199</v>
      </c>
      <c r="O846" s="3">
        <v>0.1</v>
      </c>
      <c r="P846" s="2">
        <v>1250</v>
      </c>
      <c r="Q846" t="s">
        <v>123</v>
      </c>
      <c r="R846" t="s">
        <v>33</v>
      </c>
      <c r="S846" t="s">
        <v>57</v>
      </c>
      <c r="T846" s="4">
        <v>5</v>
      </c>
      <c r="U846" s="11">
        <f t="shared" si="13"/>
        <v>2199</v>
      </c>
      <c r="V846" s="11">
        <f>tbl_EcommerceSales[[#This Row],[Gross_Sales]]*tbl_EcommerceSales[[#This Row],[Discount]]</f>
        <v>219.9</v>
      </c>
      <c r="W846" s="11">
        <f>tbl_EcommerceSales[[#This Row],[Gross_Sales]]-tbl_EcommerceSales[[#This Row],[Discount_Amount]]</f>
        <v>1979.1</v>
      </c>
      <c r="X846" s="11">
        <f>tbl_EcommerceSales[[#This Row],[Quantity]] * _xlfn.XLOOKUP(tbl_EcommerceSales[[#This Row],[Product_ID]], Product_Master!A:A, Product_Master!F:F)</f>
        <v>1250</v>
      </c>
      <c r="Y846" s="11">
        <f>tbl_EcommerceSales[[#This Row],[Net_Revenue]]-tbl_EcommerceSales[[#This Row],[Total_Cost]]</f>
        <v>729.09999999999991</v>
      </c>
      <c r="Z846" s="9">
        <f>IFERROR(#REF!/tbl_EcommerceSales[[#This Row],[Total_Cost]], 0)</f>
        <v>0</v>
      </c>
      <c r="AA846" t="str">
        <f>TEXT(tbl_EcommerceSales[[#This Row],[Order_Date]],"mmm")</f>
        <v>Apr</v>
      </c>
      <c r="AB846">
        <f>YEAR(tbl_EcommerceSales[[#This Row],[Order_Date]])</f>
        <v>2025</v>
      </c>
      <c r="AC846" t="str">
        <f>IF(tbl_EcommerceSales[[#This Row],[Age]]&lt;18,"Under 18",IF(tbl_EcommerceSales[[#This Row],[Age]]&lt;=25,"18-25",IF(tbl_EcommerceSales[[#This Row],[Age]]&lt;=35,"26-35",IF(tbl_EcommerceSales[[#This Row],[Age]]&lt;=45,"36-45",IF(tbl_EcommerceSales[[#This Row],[Age]]&lt;=55,"46-55","56+")))))</f>
        <v>26-35</v>
      </c>
    </row>
    <row r="847" spans="1:29" x14ac:dyDescent="0.35">
      <c r="A847" t="s">
        <v>1722</v>
      </c>
      <c r="B847" s="7">
        <v>45753</v>
      </c>
      <c r="C847" t="s">
        <v>1723</v>
      </c>
      <c r="D847" t="s">
        <v>51</v>
      </c>
      <c r="E847" t="s">
        <v>48</v>
      </c>
      <c r="F847">
        <v>38</v>
      </c>
      <c r="G847" t="s">
        <v>152</v>
      </c>
      <c r="H847" t="s">
        <v>72</v>
      </c>
      <c r="I847" t="s">
        <v>89</v>
      </c>
      <c r="J847" t="s">
        <v>90</v>
      </c>
      <c r="K847" t="s">
        <v>91</v>
      </c>
      <c r="L847" t="s">
        <v>92</v>
      </c>
      <c r="M847">
        <v>2</v>
      </c>
      <c r="N847" s="2">
        <v>599</v>
      </c>
      <c r="O847" s="3">
        <v>0.05</v>
      </c>
      <c r="P847" s="2">
        <v>520</v>
      </c>
      <c r="Q847" t="s">
        <v>319</v>
      </c>
      <c r="R847" t="s">
        <v>33</v>
      </c>
      <c r="S847" t="s">
        <v>34</v>
      </c>
      <c r="T847" s="4">
        <v>3</v>
      </c>
      <c r="U847" s="11">
        <f t="shared" si="13"/>
        <v>1198</v>
      </c>
      <c r="V847" s="11">
        <f>tbl_EcommerceSales[[#This Row],[Gross_Sales]]*tbl_EcommerceSales[[#This Row],[Discount]]</f>
        <v>59.900000000000006</v>
      </c>
      <c r="W847" s="11">
        <f>tbl_EcommerceSales[[#This Row],[Gross_Sales]]-tbl_EcommerceSales[[#This Row],[Discount_Amount]]</f>
        <v>1138.0999999999999</v>
      </c>
      <c r="X847" s="11">
        <f>tbl_EcommerceSales[[#This Row],[Quantity]] * _xlfn.XLOOKUP(tbl_EcommerceSales[[#This Row],[Product_ID]], Product_Master!A:A, Product_Master!F:F)</f>
        <v>520</v>
      </c>
      <c r="Y847" s="11">
        <f>tbl_EcommerceSales[[#This Row],[Net_Revenue]]-tbl_EcommerceSales[[#This Row],[Total_Cost]]</f>
        <v>618.09999999999991</v>
      </c>
      <c r="Z847" s="9">
        <f>IFERROR(#REF!/tbl_EcommerceSales[[#This Row],[Total_Cost]], 0)</f>
        <v>0</v>
      </c>
      <c r="AA847" t="str">
        <f>TEXT(tbl_EcommerceSales[[#This Row],[Order_Date]],"mmm")</f>
        <v>Apr</v>
      </c>
      <c r="AB847">
        <f>YEAR(tbl_EcommerceSales[[#This Row],[Order_Date]])</f>
        <v>2025</v>
      </c>
      <c r="AC847" t="str">
        <f>IF(tbl_EcommerceSales[[#This Row],[Age]]&lt;18,"Under 18",IF(tbl_EcommerceSales[[#This Row],[Age]]&lt;=25,"18-25",IF(tbl_EcommerceSales[[#This Row],[Age]]&lt;=35,"26-35",IF(tbl_EcommerceSales[[#This Row],[Age]]&lt;=45,"36-45",IF(tbl_EcommerceSales[[#This Row],[Age]]&lt;=55,"46-55","56+")))))</f>
        <v>36-45</v>
      </c>
    </row>
    <row r="848" spans="1:29" x14ac:dyDescent="0.35">
      <c r="A848" t="s">
        <v>1724</v>
      </c>
      <c r="B848" s="7">
        <v>45753</v>
      </c>
      <c r="C848" t="s">
        <v>1725</v>
      </c>
      <c r="D848" t="s">
        <v>195</v>
      </c>
      <c r="E848" t="s">
        <v>25</v>
      </c>
      <c r="F848">
        <v>32</v>
      </c>
      <c r="G848" t="s">
        <v>142</v>
      </c>
      <c r="H848" t="s">
        <v>88</v>
      </c>
      <c r="I848" t="s">
        <v>338</v>
      </c>
      <c r="J848" t="s">
        <v>339</v>
      </c>
      <c r="K848" t="s">
        <v>55</v>
      </c>
      <c r="L848" t="s">
        <v>56</v>
      </c>
      <c r="M848">
        <v>3</v>
      </c>
      <c r="N848" s="2">
        <v>1499</v>
      </c>
      <c r="O848" s="3">
        <v>0.05</v>
      </c>
      <c r="P848" s="2">
        <v>2340</v>
      </c>
      <c r="Q848" t="s">
        <v>32</v>
      </c>
      <c r="R848" t="s">
        <v>162</v>
      </c>
      <c r="S848" t="s">
        <v>34</v>
      </c>
      <c r="T848" s="4"/>
      <c r="U848" s="11">
        <f t="shared" si="13"/>
        <v>4497</v>
      </c>
      <c r="V848" s="11">
        <f>tbl_EcommerceSales[[#This Row],[Gross_Sales]]*tbl_EcommerceSales[[#This Row],[Discount]]</f>
        <v>224.85000000000002</v>
      </c>
      <c r="W848" s="11">
        <f>tbl_EcommerceSales[[#This Row],[Gross_Sales]]-tbl_EcommerceSales[[#This Row],[Discount_Amount]]</f>
        <v>4272.1499999999996</v>
      </c>
      <c r="X848" s="11">
        <f>tbl_EcommerceSales[[#This Row],[Quantity]] * _xlfn.XLOOKUP(tbl_EcommerceSales[[#This Row],[Product_ID]], Product_Master!A:A, Product_Master!F:F)</f>
        <v>2340</v>
      </c>
      <c r="Y848" s="11">
        <f>tbl_EcommerceSales[[#This Row],[Net_Revenue]]-tbl_EcommerceSales[[#This Row],[Total_Cost]]</f>
        <v>1932.1499999999996</v>
      </c>
      <c r="Z848" s="9">
        <f>IFERROR(#REF!/tbl_EcommerceSales[[#This Row],[Total_Cost]], 0)</f>
        <v>0</v>
      </c>
      <c r="AA848" t="str">
        <f>TEXT(tbl_EcommerceSales[[#This Row],[Order_Date]],"mmm")</f>
        <v>Apr</v>
      </c>
      <c r="AB848">
        <f>YEAR(tbl_EcommerceSales[[#This Row],[Order_Date]])</f>
        <v>2025</v>
      </c>
      <c r="AC848" t="str">
        <f>IF(tbl_EcommerceSales[[#This Row],[Age]]&lt;18,"Under 18",IF(tbl_EcommerceSales[[#This Row],[Age]]&lt;=25,"18-25",IF(tbl_EcommerceSales[[#This Row],[Age]]&lt;=35,"26-35",IF(tbl_EcommerceSales[[#This Row],[Age]]&lt;=45,"36-45",IF(tbl_EcommerceSales[[#This Row],[Age]]&lt;=55,"46-55","56+")))))</f>
        <v>26-35</v>
      </c>
    </row>
    <row r="849" spans="1:29" x14ac:dyDescent="0.35">
      <c r="A849" t="s">
        <v>1726</v>
      </c>
      <c r="B849" s="7">
        <v>45753</v>
      </c>
      <c r="C849" t="s">
        <v>950</v>
      </c>
      <c r="D849" t="s">
        <v>139</v>
      </c>
      <c r="E849" t="s">
        <v>25</v>
      </c>
      <c r="F849">
        <v>25</v>
      </c>
      <c r="G849" t="s">
        <v>171</v>
      </c>
      <c r="H849" t="s">
        <v>39</v>
      </c>
      <c r="I849" t="s">
        <v>62</v>
      </c>
      <c r="J849" t="s">
        <v>63</v>
      </c>
      <c r="K849" t="s">
        <v>42</v>
      </c>
      <c r="L849" t="s">
        <v>43</v>
      </c>
      <c r="M849">
        <v>2</v>
      </c>
      <c r="N849" s="2">
        <v>499</v>
      </c>
      <c r="O849" s="3">
        <v>0.15</v>
      </c>
      <c r="P849" s="2">
        <v>440</v>
      </c>
      <c r="Q849" t="s">
        <v>44</v>
      </c>
      <c r="R849" t="s">
        <v>33</v>
      </c>
      <c r="S849" t="s">
        <v>34</v>
      </c>
      <c r="T849" s="4">
        <v>5</v>
      </c>
      <c r="U849" s="11">
        <f t="shared" si="13"/>
        <v>998</v>
      </c>
      <c r="V849" s="11">
        <f>tbl_EcommerceSales[[#This Row],[Gross_Sales]]*tbl_EcommerceSales[[#This Row],[Discount]]</f>
        <v>149.69999999999999</v>
      </c>
      <c r="W849" s="11">
        <f>tbl_EcommerceSales[[#This Row],[Gross_Sales]]-tbl_EcommerceSales[[#This Row],[Discount_Amount]]</f>
        <v>848.3</v>
      </c>
      <c r="X849" s="11">
        <f>tbl_EcommerceSales[[#This Row],[Quantity]] * _xlfn.XLOOKUP(tbl_EcommerceSales[[#This Row],[Product_ID]], Product_Master!A:A, Product_Master!F:F)</f>
        <v>440</v>
      </c>
      <c r="Y849" s="11">
        <f>tbl_EcommerceSales[[#This Row],[Net_Revenue]]-tbl_EcommerceSales[[#This Row],[Total_Cost]]</f>
        <v>408.29999999999995</v>
      </c>
      <c r="Z849" s="9">
        <f>IFERROR(#REF!/tbl_EcommerceSales[[#This Row],[Total_Cost]], 0)</f>
        <v>0</v>
      </c>
      <c r="AA849" t="str">
        <f>TEXT(tbl_EcommerceSales[[#This Row],[Order_Date]],"mmm")</f>
        <v>Apr</v>
      </c>
      <c r="AB849">
        <f>YEAR(tbl_EcommerceSales[[#This Row],[Order_Date]])</f>
        <v>2025</v>
      </c>
      <c r="AC849" t="str">
        <f>IF(tbl_EcommerceSales[[#This Row],[Age]]&lt;18,"Under 18",IF(tbl_EcommerceSales[[#This Row],[Age]]&lt;=25,"18-25",IF(tbl_EcommerceSales[[#This Row],[Age]]&lt;=35,"26-35",IF(tbl_EcommerceSales[[#This Row],[Age]]&lt;=45,"36-45",IF(tbl_EcommerceSales[[#This Row],[Age]]&lt;=55,"46-55","56+")))))</f>
        <v>18-25</v>
      </c>
    </row>
    <row r="850" spans="1:29" x14ac:dyDescent="0.35">
      <c r="A850" t="s">
        <v>1727</v>
      </c>
      <c r="B850" s="7">
        <v>45753</v>
      </c>
      <c r="C850" t="s">
        <v>1728</v>
      </c>
      <c r="D850" t="s">
        <v>312</v>
      </c>
      <c r="E850" t="s">
        <v>48</v>
      </c>
      <c r="F850">
        <v>19</v>
      </c>
      <c r="G850" t="s">
        <v>186</v>
      </c>
      <c r="H850" t="s">
        <v>72</v>
      </c>
      <c r="I850" t="s">
        <v>175</v>
      </c>
      <c r="J850" t="s">
        <v>176</v>
      </c>
      <c r="K850" t="s">
        <v>177</v>
      </c>
      <c r="L850" t="s">
        <v>178</v>
      </c>
      <c r="M850">
        <v>2</v>
      </c>
      <c r="N850" s="2">
        <v>699</v>
      </c>
      <c r="O850" s="3">
        <v>0.05</v>
      </c>
      <c r="P850" s="2">
        <v>640</v>
      </c>
      <c r="Q850" t="s">
        <v>32</v>
      </c>
      <c r="R850" t="s">
        <v>33</v>
      </c>
      <c r="S850" t="s">
        <v>57</v>
      </c>
      <c r="T850" s="4">
        <v>2</v>
      </c>
      <c r="U850" s="11">
        <f t="shared" si="13"/>
        <v>1398</v>
      </c>
      <c r="V850" s="11">
        <f>tbl_EcommerceSales[[#This Row],[Gross_Sales]]*tbl_EcommerceSales[[#This Row],[Discount]]</f>
        <v>69.900000000000006</v>
      </c>
      <c r="W850" s="11">
        <f>tbl_EcommerceSales[[#This Row],[Gross_Sales]]-tbl_EcommerceSales[[#This Row],[Discount_Amount]]</f>
        <v>1328.1</v>
      </c>
      <c r="X850" s="11">
        <f>tbl_EcommerceSales[[#This Row],[Quantity]] * _xlfn.XLOOKUP(tbl_EcommerceSales[[#This Row],[Product_ID]], Product_Master!A:A, Product_Master!F:F)</f>
        <v>640</v>
      </c>
      <c r="Y850" s="11">
        <f>tbl_EcommerceSales[[#This Row],[Net_Revenue]]-tbl_EcommerceSales[[#This Row],[Total_Cost]]</f>
        <v>688.09999999999991</v>
      </c>
      <c r="Z850" s="9">
        <f>IFERROR(#REF!/tbl_EcommerceSales[[#This Row],[Total_Cost]], 0)</f>
        <v>0</v>
      </c>
      <c r="AA850" t="str">
        <f>TEXT(tbl_EcommerceSales[[#This Row],[Order_Date]],"mmm")</f>
        <v>Apr</v>
      </c>
      <c r="AB850">
        <f>YEAR(tbl_EcommerceSales[[#This Row],[Order_Date]])</f>
        <v>2025</v>
      </c>
      <c r="AC850" t="str">
        <f>IF(tbl_EcommerceSales[[#This Row],[Age]]&lt;18,"Under 18",IF(tbl_EcommerceSales[[#This Row],[Age]]&lt;=25,"18-25",IF(tbl_EcommerceSales[[#This Row],[Age]]&lt;=35,"26-35",IF(tbl_EcommerceSales[[#This Row],[Age]]&lt;=45,"36-45",IF(tbl_EcommerceSales[[#This Row],[Age]]&lt;=55,"46-55","56+")))))</f>
        <v>18-25</v>
      </c>
    </row>
    <row r="851" spans="1:29" x14ac:dyDescent="0.35">
      <c r="A851" t="s">
        <v>1729</v>
      </c>
      <c r="B851" s="7">
        <v>45754</v>
      </c>
      <c r="C851" t="s">
        <v>1730</v>
      </c>
      <c r="D851" t="s">
        <v>181</v>
      </c>
      <c r="E851" t="s">
        <v>48</v>
      </c>
      <c r="F851">
        <v>29</v>
      </c>
      <c r="G851" t="s">
        <v>152</v>
      </c>
      <c r="H851" t="s">
        <v>72</v>
      </c>
      <c r="I851" t="s">
        <v>111</v>
      </c>
      <c r="J851" t="s">
        <v>112</v>
      </c>
      <c r="K851" t="s">
        <v>55</v>
      </c>
      <c r="L851" t="s">
        <v>113</v>
      </c>
      <c r="M851">
        <v>1</v>
      </c>
      <c r="N851" s="2">
        <v>1799</v>
      </c>
      <c r="O851" s="3">
        <v>0.15</v>
      </c>
      <c r="P851" s="2">
        <v>950</v>
      </c>
      <c r="Q851" t="s">
        <v>44</v>
      </c>
      <c r="R851" t="s">
        <v>33</v>
      </c>
      <c r="S851" t="s">
        <v>34</v>
      </c>
      <c r="T851" s="4">
        <v>4</v>
      </c>
      <c r="U851" s="11">
        <f t="shared" si="13"/>
        <v>1799</v>
      </c>
      <c r="V851" s="11">
        <f>tbl_EcommerceSales[[#This Row],[Gross_Sales]]*tbl_EcommerceSales[[#This Row],[Discount]]</f>
        <v>269.84999999999997</v>
      </c>
      <c r="W851" s="11">
        <f>tbl_EcommerceSales[[#This Row],[Gross_Sales]]-tbl_EcommerceSales[[#This Row],[Discount_Amount]]</f>
        <v>1529.15</v>
      </c>
      <c r="X851" s="11">
        <f>tbl_EcommerceSales[[#This Row],[Quantity]] * _xlfn.XLOOKUP(tbl_EcommerceSales[[#This Row],[Product_ID]], Product_Master!A:A, Product_Master!F:F)</f>
        <v>950</v>
      </c>
      <c r="Y851" s="11">
        <f>tbl_EcommerceSales[[#This Row],[Net_Revenue]]-tbl_EcommerceSales[[#This Row],[Total_Cost]]</f>
        <v>579.15000000000009</v>
      </c>
      <c r="Z851" s="9">
        <f>IFERROR(#REF!/tbl_EcommerceSales[[#This Row],[Total_Cost]], 0)</f>
        <v>0</v>
      </c>
      <c r="AA851" t="str">
        <f>TEXT(tbl_EcommerceSales[[#This Row],[Order_Date]],"mmm")</f>
        <v>Apr</v>
      </c>
      <c r="AB851">
        <f>YEAR(tbl_EcommerceSales[[#This Row],[Order_Date]])</f>
        <v>2025</v>
      </c>
      <c r="AC851" t="str">
        <f>IF(tbl_EcommerceSales[[#This Row],[Age]]&lt;18,"Under 18",IF(tbl_EcommerceSales[[#This Row],[Age]]&lt;=25,"18-25",IF(tbl_EcommerceSales[[#This Row],[Age]]&lt;=35,"26-35",IF(tbl_EcommerceSales[[#This Row],[Age]]&lt;=45,"36-45",IF(tbl_EcommerceSales[[#This Row],[Age]]&lt;=55,"46-55","56+")))))</f>
        <v>26-35</v>
      </c>
    </row>
    <row r="852" spans="1:29" x14ac:dyDescent="0.35">
      <c r="A852" t="s">
        <v>1731</v>
      </c>
      <c r="B852" s="7">
        <v>45754</v>
      </c>
      <c r="C852" t="s">
        <v>1732</v>
      </c>
      <c r="D852" t="s">
        <v>254</v>
      </c>
      <c r="E852" t="s">
        <v>48</v>
      </c>
      <c r="F852">
        <v>43</v>
      </c>
      <c r="G852" t="s">
        <v>142</v>
      </c>
      <c r="H852" t="s">
        <v>88</v>
      </c>
      <c r="I852" t="s">
        <v>126</v>
      </c>
      <c r="J852" t="s">
        <v>127</v>
      </c>
      <c r="K852" t="s">
        <v>82</v>
      </c>
      <c r="L852" t="s">
        <v>83</v>
      </c>
      <c r="M852">
        <v>1</v>
      </c>
      <c r="N852" s="2">
        <v>1899</v>
      </c>
      <c r="O852" s="3">
        <v>0.1</v>
      </c>
      <c r="P852" s="2">
        <v>1120</v>
      </c>
      <c r="Q852" t="s">
        <v>44</v>
      </c>
      <c r="R852" t="s">
        <v>33</v>
      </c>
      <c r="S852" t="s">
        <v>34</v>
      </c>
      <c r="T852" s="4">
        <v>5</v>
      </c>
      <c r="U852" s="11">
        <f t="shared" si="13"/>
        <v>1899</v>
      </c>
      <c r="V852" s="11">
        <f>tbl_EcommerceSales[[#This Row],[Gross_Sales]]*tbl_EcommerceSales[[#This Row],[Discount]]</f>
        <v>189.9</v>
      </c>
      <c r="W852" s="11">
        <f>tbl_EcommerceSales[[#This Row],[Gross_Sales]]-tbl_EcommerceSales[[#This Row],[Discount_Amount]]</f>
        <v>1709.1</v>
      </c>
      <c r="X852" s="11">
        <f>tbl_EcommerceSales[[#This Row],[Quantity]] * _xlfn.XLOOKUP(tbl_EcommerceSales[[#This Row],[Product_ID]], Product_Master!A:A, Product_Master!F:F)</f>
        <v>1120</v>
      </c>
      <c r="Y852" s="11">
        <f>tbl_EcommerceSales[[#This Row],[Net_Revenue]]-tbl_EcommerceSales[[#This Row],[Total_Cost]]</f>
        <v>589.09999999999991</v>
      </c>
      <c r="Z852" s="9">
        <f>IFERROR(#REF!/tbl_EcommerceSales[[#This Row],[Total_Cost]], 0)</f>
        <v>0</v>
      </c>
      <c r="AA852" t="str">
        <f>TEXT(tbl_EcommerceSales[[#This Row],[Order_Date]],"mmm")</f>
        <v>Apr</v>
      </c>
      <c r="AB852">
        <f>YEAR(tbl_EcommerceSales[[#This Row],[Order_Date]])</f>
        <v>2025</v>
      </c>
      <c r="AC852" t="str">
        <f>IF(tbl_EcommerceSales[[#This Row],[Age]]&lt;18,"Under 18",IF(tbl_EcommerceSales[[#This Row],[Age]]&lt;=25,"18-25",IF(tbl_EcommerceSales[[#This Row],[Age]]&lt;=35,"26-35",IF(tbl_EcommerceSales[[#This Row],[Age]]&lt;=45,"36-45",IF(tbl_EcommerceSales[[#This Row],[Age]]&lt;=55,"46-55","56+")))))</f>
        <v>36-45</v>
      </c>
    </row>
    <row r="853" spans="1:29" x14ac:dyDescent="0.35">
      <c r="A853" t="s">
        <v>1733</v>
      </c>
      <c r="B853" s="7">
        <v>45754</v>
      </c>
      <c r="C853" t="s">
        <v>897</v>
      </c>
      <c r="D853" t="s">
        <v>254</v>
      </c>
      <c r="E853" t="s">
        <v>48</v>
      </c>
      <c r="F853">
        <v>27</v>
      </c>
      <c r="G853" t="s">
        <v>246</v>
      </c>
      <c r="H853" t="s">
        <v>27</v>
      </c>
      <c r="I853" t="s">
        <v>290</v>
      </c>
      <c r="J853" t="s">
        <v>291</v>
      </c>
      <c r="K853" t="s">
        <v>30</v>
      </c>
      <c r="L853" t="s">
        <v>31</v>
      </c>
      <c r="M853">
        <v>2</v>
      </c>
      <c r="N853" s="2">
        <v>3499</v>
      </c>
      <c r="O853" s="3">
        <v>0</v>
      </c>
      <c r="P853" s="2">
        <v>4500</v>
      </c>
      <c r="Q853" t="s">
        <v>76</v>
      </c>
      <c r="R853" t="s">
        <v>33</v>
      </c>
      <c r="S853" t="s">
        <v>34</v>
      </c>
      <c r="T853" s="4">
        <v>4</v>
      </c>
      <c r="U853" s="11">
        <f t="shared" si="13"/>
        <v>6998</v>
      </c>
      <c r="V853" s="11">
        <f>tbl_EcommerceSales[[#This Row],[Gross_Sales]]*tbl_EcommerceSales[[#This Row],[Discount]]</f>
        <v>0</v>
      </c>
      <c r="W853" s="11">
        <f>tbl_EcommerceSales[[#This Row],[Gross_Sales]]-tbl_EcommerceSales[[#This Row],[Discount_Amount]]</f>
        <v>6998</v>
      </c>
      <c r="X853" s="11">
        <f>tbl_EcommerceSales[[#This Row],[Quantity]] * _xlfn.XLOOKUP(tbl_EcommerceSales[[#This Row],[Product_ID]], Product_Master!A:A, Product_Master!F:F)</f>
        <v>4500</v>
      </c>
      <c r="Y853" s="11">
        <f>tbl_EcommerceSales[[#This Row],[Net_Revenue]]-tbl_EcommerceSales[[#This Row],[Total_Cost]]</f>
        <v>2498</v>
      </c>
      <c r="Z853" s="9">
        <f>IFERROR(#REF!/tbl_EcommerceSales[[#This Row],[Total_Cost]], 0)</f>
        <v>0</v>
      </c>
      <c r="AA853" t="str">
        <f>TEXT(tbl_EcommerceSales[[#This Row],[Order_Date]],"mmm")</f>
        <v>Apr</v>
      </c>
      <c r="AB853">
        <f>YEAR(tbl_EcommerceSales[[#This Row],[Order_Date]])</f>
        <v>2025</v>
      </c>
      <c r="AC853" t="str">
        <f>IF(tbl_EcommerceSales[[#This Row],[Age]]&lt;18,"Under 18",IF(tbl_EcommerceSales[[#This Row],[Age]]&lt;=25,"18-25",IF(tbl_EcommerceSales[[#This Row],[Age]]&lt;=35,"26-35",IF(tbl_EcommerceSales[[#This Row],[Age]]&lt;=45,"36-45",IF(tbl_EcommerceSales[[#This Row],[Age]]&lt;=55,"46-55","56+")))))</f>
        <v>26-35</v>
      </c>
    </row>
    <row r="854" spans="1:29" x14ac:dyDescent="0.35">
      <c r="A854" t="s">
        <v>1734</v>
      </c>
      <c r="B854" s="7">
        <v>45754</v>
      </c>
      <c r="C854" t="s">
        <v>624</v>
      </c>
      <c r="D854" t="s">
        <v>139</v>
      </c>
      <c r="E854" t="s">
        <v>25</v>
      </c>
      <c r="F854">
        <v>22</v>
      </c>
      <c r="G854" t="s">
        <v>122</v>
      </c>
      <c r="H854" t="s">
        <v>72</v>
      </c>
      <c r="I854" t="s">
        <v>111</v>
      </c>
      <c r="J854" t="s">
        <v>112</v>
      </c>
      <c r="K854" t="s">
        <v>55</v>
      </c>
      <c r="L854" t="s">
        <v>113</v>
      </c>
      <c r="M854">
        <v>1</v>
      </c>
      <c r="N854" s="2">
        <v>1799</v>
      </c>
      <c r="O854" s="3">
        <v>0.2</v>
      </c>
      <c r="P854" s="2">
        <v>950</v>
      </c>
      <c r="Q854" t="s">
        <v>32</v>
      </c>
      <c r="R854" t="s">
        <v>33</v>
      </c>
      <c r="S854" t="s">
        <v>34</v>
      </c>
      <c r="T854" s="4">
        <v>5</v>
      </c>
      <c r="U854" s="11">
        <f t="shared" si="13"/>
        <v>1799</v>
      </c>
      <c r="V854" s="11">
        <f>tbl_EcommerceSales[[#This Row],[Gross_Sales]]*tbl_EcommerceSales[[#This Row],[Discount]]</f>
        <v>359.8</v>
      </c>
      <c r="W854" s="11">
        <f>tbl_EcommerceSales[[#This Row],[Gross_Sales]]-tbl_EcommerceSales[[#This Row],[Discount_Amount]]</f>
        <v>1439.2</v>
      </c>
      <c r="X854" s="11">
        <f>tbl_EcommerceSales[[#This Row],[Quantity]] * _xlfn.XLOOKUP(tbl_EcommerceSales[[#This Row],[Product_ID]], Product_Master!A:A, Product_Master!F:F)</f>
        <v>950</v>
      </c>
      <c r="Y854" s="11">
        <f>tbl_EcommerceSales[[#This Row],[Net_Revenue]]-tbl_EcommerceSales[[#This Row],[Total_Cost]]</f>
        <v>489.20000000000005</v>
      </c>
      <c r="Z854" s="9">
        <f>IFERROR(#REF!/tbl_EcommerceSales[[#This Row],[Total_Cost]], 0)</f>
        <v>0</v>
      </c>
      <c r="AA854" t="str">
        <f>TEXT(tbl_EcommerceSales[[#This Row],[Order_Date]],"mmm")</f>
        <v>Apr</v>
      </c>
      <c r="AB854">
        <f>YEAR(tbl_EcommerceSales[[#This Row],[Order_Date]])</f>
        <v>2025</v>
      </c>
      <c r="AC854" t="str">
        <f>IF(tbl_EcommerceSales[[#This Row],[Age]]&lt;18,"Under 18",IF(tbl_EcommerceSales[[#This Row],[Age]]&lt;=25,"18-25",IF(tbl_EcommerceSales[[#This Row],[Age]]&lt;=35,"26-35",IF(tbl_EcommerceSales[[#This Row],[Age]]&lt;=45,"36-45",IF(tbl_EcommerceSales[[#This Row],[Age]]&lt;=55,"46-55","56+")))))</f>
        <v>18-25</v>
      </c>
    </row>
    <row r="855" spans="1:29" x14ac:dyDescent="0.35">
      <c r="A855" t="s">
        <v>1735</v>
      </c>
      <c r="B855" s="7">
        <v>45754</v>
      </c>
      <c r="C855" t="s">
        <v>1736</v>
      </c>
      <c r="D855" t="s">
        <v>110</v>
      </c>
      <c r="E855" t="s">
        <v>25</v>
      </c>
      <c r="F855">
        <v>30</v>
      </c>
      <c r="G855" t="s">
        <v>270</v>
      </c>
      <c r="H855" t="s">
        <v>72</v>
      </c>
      <c r="I855" t="s">
        <v>89</v>
      </c>
      <c r="J855" t="s">
        <v>90</v>
      </c>
      <c r="K855" t="s">
        <v>91</v>
      </c>
      <c r="L855" t="s">
        <v>92</v>
      </c>
      <c r="M855">
        <v>1</v>
      </c>
      <c r="N855" s="2">
        <v>599</v>
      </c>
      <c r="O855" s="3">
        <v>0.1</v>
      </c>
      <c r="P855" s="2">
        <v>260</v>
      </c>
      <c r="Q855" t="s">
        <v>123</v>
      </c>
      <c r="R855" t="s">
        <v>33</v>
      </c>
      <c r="S855" t="s">
        <v>57</v>
      </c>
      <c r="T855" s="4">
        <v>4</v>
      </c>
      <c r="U855" s="11">
        <f t="shared" si="13"/>
        <v>599</v>
      </c>
      <c r="V855" s="11">
        <f>tbl_EcommerceSales[[#This Row],[Gross_Sales]]*tbl_EcommerceSales[[#This Row],[Discount]]</f>
        <v>59.900000000000006</v>
      </c>
      <c r="W855" s="11">
        <f>tbl_EcommerceSales[[#This Row],[Gross_Sales]]-tbl_EcommerceSales[[#This Row],[Discount_Amount]]</f>
        <v>539.1</v>
      </c>
      <c r="X855" s="11">
        <f>tbl_EcommerceSales[[#This Row],[Quantity]] * _xlfn.XLOOKUP(tbl_EcommerceSales[[#This Row],[Product_ID]], Product_Master!A:A, Product_Master!F:F)</f>
        <v>260</v>
      </c>
      <c r="Y855" s="11">
        <f>tbl_EcommerceSales[[#This Row],[Net_Revenue]]-tbl_EcommerceSales[[#This Row],[Total_Cost]]</f>
        <v>279.10000000000002</v>
      </c>
      <c r="Z855" s="9">
        <f>IFERROR(#REF!/tbl_EcommerceSales[[#This Row],[Total_Cost]], 0)</f>
        <v>0</v>
      </c>
      <c r="AA855" t="str">
        <f>TEXT(tbl_EcommerceSales[[#This Row],[Order_Date]],"mmm")</f>
        <v>Apr</v>
      </c>
      <c r="AB855">
        <f>YEAR(tbl_EcommerceSales[[#This Row],[Order_Date]])</f>
        <v>2025</v>
      </c>
      <c r="AC855" t="str">
        <f>IF(tbl_EcommerceSales[[#This Row],[Age]]&lt;18,"Under 18",IF(tbl_EcommerceSales[[#This Row],[Age]]&lt;=25,"18-25",IF(tbl_EcommerceSales[[#This Row],[Age]]&lt;=35,"26-35",IF(tbl_EcommerceSales[[#This Row],[Age]]&lt;=45,"36-45",IF(tbl_EcommerceSales[[#This Row],[Age]]&lt;=55,"46-55","56+")))))</f>
        <v>26-35</v>
      </c>
    </row>
    <row r="856" spans="1:29" x14ac:dyDescent="0.35">
      <c r="A856" t="s">
        <v>1737</v>
      </c>
      <c r="B856" s="7">
        <v>45754</v>
      </c>
      <c r="C856" t="s">
        <v>1738</v>
      </c>
      <c r="D856" t="s">
        <v>235</v>
      </c>
      <c r="E856" t="s">
        <v>48</v>
      </c>
      <c r="F856">
        <v>36</v>
      </c>
      <c r="G856" t="s">
        <v>155</v>
      </c>
      <c r="H856" t="s">
        <v>88</v>
      </c>
      <c r="I856" t="s">
        <v>200</v>
      </c>
      <c r="J856" t="s">
        <v>201</v>
      </c>
      <c r="K856" t="s">
        <v>91</v>
      </c>
      <c r="L856" t="s">
        <v>202</v>
      </c>
      <c r="M856">
        <v>2</v>
      </c>
      <c r="N856" s="2">
        <v>899</v>
      </c>
      <c r="O856" s="3">
        <v>0</v>
      </c>
      <c r="P856" s="2">
        <v>840</v>
      </c>
      <c r="Q856" t="s">
        <v>44</v>
      </c>
      <c r="R856" t="s">
        <v>33</v>
      </c>
      <c r="S856" t="s">
        <v>57</v>
      </c>
      <c r="T856" s="4">
        <v>5</v>
      </c>
      <c r="U856" s="11">
        <f t="shared" si="13"/>
        <v>1798</v>
      </c>
      <c r="V856" s="11">
        <f>tbl_EcommerceSales[[#This Row],[Gross_Sales]]*tbl_EcommerceSales[[#This Row],[Discount]]</f>
        <v>0</v>
      </c>
      <c r="W856" s="11">
        <f>tbl_EcommerceSales[[#This Row],[Gross_Sales]]-tbl_EcommerceSales[[#This Row],[Discount_Amount]]</f>
        <v>1798</v>
      </c>
      <c r="X856" s="11">
        <f>tbl_EcommerceSales[[#This Row],[Quantity]] * _xlfn.XLOOKUP(tbl_EcommerceSales[[#This Row],[Product_ID]], Product_Master!A:A, Product_Master!F:F)</f>
        <v>840</v>
      </c>
      <c r="Y856" s="11">
        <f>tbl_EcommerceSales[[#This Row],[Net_Revenue]]-tbl_EcommerceSales[[#This Row],[Total_Cost]]</f>
        <v>958</v>
      </c>
      <c r="Z856" s="9">
        <f>IFERROR(#REF!/tbl_EcommerceSales[[#This Row],[Total_Cost]], 0)</f>
        <v>0</v>
      </c>
      <c r="AA856" t="str">
        <f>TEXT(tbl_EcommerceSales[[#This Row],[Order_Date]],"mmm")</f>
        <v>Apr</v>
      </c>
      <c r="AB856">
        <f>YEAR(tbl_EcommerceSales[[#This Row],[Order_Date]])</f>
        <v>2025</v>
      </c>
      <c r="AC856" t="str">
        <f>IF(tbl_EcommerceSales[[#This Row],[Age]]&lt;18,"Under 18",IF(tbl_EcommerceSales[[#This Row],[Age]]&lt;=25,"18-25",IF(tbl_EcommerceSales[[#This Row],[Age]]&lt;=35,"26-35",IF(tbl_EcommerceSales[[#This Row],[Age]]&lt;=45,"36-45",IF(tbl_EcommerceSales[[#This Row],[Age]]&lt;=55,"46-55","56+")))))</f>
        <v>36-45</v>
      </c>
    </row>
    <row r="857" spans="1:29" x14ac:dyDescent="0.35">
      <c r="A857" t="s">
        <v>1739</v>
      </c>
      <c r="B857" s="7">
        <v>45755</v>
      </c>
      <c r="C857" t="s">
        <v>1740</v>
      </c>
      <c r="D857" t="s">
        <v>254</v>
      </c>
      <c r="E857" t="s">
        <v>48</v>
      </c>
      <c r="F857">
        <v>27</v>
      </c>
      <c r="G857" t="s">
        <v>270</v>
      </c>
      <c r="H857" t="s">
        <v>72</v>
      </c>
      <c r="I857" t="s">
        <v>290</v>
      </c>
      <c r="J857" t="s">
        <v>291</v>
      </c>
      <c r="K857" t="s">
        <v>30</v>
      </c>
      <c r="L857" t="s">
        <v>31</v>
      </c>
      <c r="M857">
        <v>3</v>
      </c>
      <c r="N857" s="2">
        <v>3499</v>
      </c>
      <c r="O857" s="3">
        <v>0.2</v>
      </c>
      <c r="P857" s="2">
        <v>6750</v>
      </c>
      <c r="Q857" t="s">
        <v>32</v>
      </c>
      <c r="R857" t="s">
        <v>33</v>
      </c>
      <c r="S857" t="s">
        <v>34</v>
      </c>
      <c r="T857" s="4">
        <v>4</v>
      </c>
      <c r="U857" s="11">
        <f t="shared" si="13"/>
        <v>10497</v>
      </c>
      <c r="V857" s="11">
        <f>tbl_EcommerceSales[[#This Row],[Gross_Sales]]*tbl_EcommerceSales[[#This Row],[Discount]]</f>
        <v>2099.4</v>
      </c>
      <c r="W857" s="11">
        <f>tbl_EcommerceSales[[#This Row],[Gross_Sales]]-tbl_EcommerceSales[[#This Row],[Discount_Amount]]</f>
        <v>8397.6</v>
      </c>
      <c r="X857" s="11">
        <f>tbl_EcommerceSales[[#This Row],[Quantity]] * _xlfn.XLOOKUP(tbl_EcommerceSales[[#This Row],[Product_ID]], Product_Master!A:A, Product_Master!F:F)</f>
        <v>6750</v>
      </c>
      <c r="Y857" s="11">
        <f>tbl_EcommerceSales[[#This Row],[Net_Revenue]]-tbl_EcommerceSales[[#This Row],[Total_Cost]]</f>
        <v>1647.6000000000004</v>
      </c>
      <c r="Z857" s="9">
        <f>IFERROR(#REF!/tbl_EcommerceSales[[#This Row],[Total_Cost]], 0)</f>
        <v>0</v>
      </c>
      <c r="AA857" t="str">
        <f>TEXT(tbl_EcommerceSales[[#This Row],[Order_Date]],"mmm")</f>
        <v>Apr</v>
      </c>
      <c r="AB857">
        <f>YEAR(tbl_EcommerceSales[[#This Row],[Order_Date]])</f>
        <v>2025</v>
      </c>
      <c r="AC857" t="str">
        <f>IF(tbl_EcommerceSales[[#This Row],[Age]]&lt;18,"Under 18",IF(tbl_EcommerceSales[[#This Row],[Age]]&lt;=25,"18-25",IF(tbl_EcommerceSales[[#This Row],[Age]]&lt;=35,"26-35",IF(tbl_EcommerceSales[[#This Row],[Age]]&lt;=45,"36-45",IF(tbl_EcommerceSales[[#This Row],[Age]]&lt;=55,"46-55","56+")))))</f>
        <v>26-35</v>
      </c>
    </row>
    <row r="858" spans="1:29" x14ac:dyDescent="0.35">
      <c r="A858" t="s">
        <v>1741</v>
      </c>
      <c r="B858" s="7">
        <v>45755</v>
      </c>
      <c r="C858" t="s">
        <v>1742</v>
      </c>
      <c r="D858" t="s">
        <v>110</v>
      </c>
      <c r="E858" t="s">
        <v>48</v>
      </c>
      <c r="F858">
        <v>31</v>
      </c>
      <c r="G858" t="s">
        <v>289</v>
      </c>
      <c r="H858" t="s">
        <v>88</v>
      </c>
      <c r="I858" t="s">
        <v>126</v>
      </c>
      <c r="J858" t="s">
        <v>127</v>
      </c>
      <c r="K858" t="s">
        <v>82</v>
      </c>
      <c r="L858" t="s">
        <v>83</v>
      </c>
      <c r="M858">
        <v>1</v>
      </c>
      <c r="N858" s="2">
        <v>1899</v>
      </c>
      <c r="O858" s="3">
        <v>0.1</v>
      </c>
      <c r="P858" s="2">
        <v>1120</v>
      </c>
      <c r="Q858" t="s">
        <v>32</v>
      </c>
      <c r="R858" t="s">
        <v>33</v>
      </c>
      <c r="S858" t="s">
        <v>34</v>
      </c>
      <c r="T858" s="4">
        <v>4</v>
      </c>
      <c r="U858" s="11">
        <f t="shared" si="13"/>
        <v>1899</v>
      </c>
      <c r="V858" s="11">
        <f>tbl_EcommerceSales[[#This Row],[Gross_Sales]]*tbl_EcommerceSales[[#This Row],[Discount]]</f>
        <v>189.9</v>
      </c>
      <c r="W858" s="11">
        <f>tbl_EcommerceSales[[#This Row],[Gross_Sales]]-tbl_EcommerceSales[[#This Row],[Discount_Amount]]</f>
        <v>1709.1</v>
      </c>
      <c r="X858" s="11">
        <f>tbl_EcommerceSales[[#This Row],[Quantity]] * _xlfn.XLOOKUP(tbl_EcommerceSales[[#This Row],[Product_ID]], Product_Master!A:A, Product_Master!F:F)</f>
        <v>1120</v>
      </c>
      <c r="Y858" s="11">
        <f>tbl_EcommerceSales[[#This Row],[Net_Revenue]]-tbl_EcommerceSales[[#This Row],[Total_Cost]]</f>
        <v>589.09999999999991</v>
      </c>
      <c r="Z858" s="9">
        <f>IFERROR(#REF!/tbl_EcommerceSales[[#This Row],[Total_Cost]], 0)</f>
        <v>0</v>
      </c>
      <c r="AA858" t="str">
        <f>TEXT(tbl_EcommerceSales[[#This Row],[Order_Date]],"mmm")</f>
        <v>Apr</v>
      </c>
      <c r="AB858">
        <f>YEAR(tbl_EcommerceSales[[#This Row],[Order_Date]])</f>
        <v>2025</v>
      </c>
      <c r="AC858" t="str">
        <f>IF(tbl_EcommerceSales[[#This Row],[Age]]&lt;18,"Under 18",IF(tbl_EcommerceSales[[#This Row],[Age]]&lt;=25,"18-25",IF(tbl_EcommerceSales[[#This Row],[Age]]&lt;=35,"26-35",IF(tbl_EcommerceSales[[#This Row],[Age]]&lt;=45,"36-45",IF(tbl_EcommerceSales[[#This Row],[Age]]&lt;=55,"46-55","56+")))))</f>
        <v>26-35</v>
      </c>
    </row>
    <row r="859" spans="1:29" x14ac:dyDescent="0.35">
      <c r="A859" t="s">
        <v>1743</v>
      </c>
      <c r="B859" s="7">
        <v>45755</v>
      </c>
      <c r="C859" t="s">
        <v>1744</v>
      </c>
      <c r="D859" t="s">
        <v>159</v>
      </c>
      <c r="E859" t="s">
        <v>48</v>
      </c>
      <c r="F859">
        <v>27</v>
      </c>
      <c r="G859" t="s">
        <v>145</v>
      </c>
      <c r="H859" t="s">
        <v>39</v>
      </c>
      <c r="I859" t="s">
        <v>126</v>
      </c>
      <c r="J859" t="s">
        <v>127</v>
      </c>
      <c r="K859" t="s">
        <v>82</v>
      </c>
      <c r="L859" t="s">
        <v>83</v>
      </c>
      <c r="M859">
        <v>1</v>
      </c>
      <c r="N859" s="2">
        <v>1899</v>
      </c>
      <c r="O859" s="3">
        <v>0.05</v>
      </c>
      <c r="P859" s="2">
        <v>1120</v>
      </c>
      <c r="Q859" t="s">
        <v>32</v>
      </c>
      <c r="R859" t="s">
        <v>33</v>
      </c>
      <c r="S859" t="s">
        <v>34</v>
      </c>
      <c r="T859" s="4">
        <v>4</v>
      </c>
      <c r="U859" s="11">
        <f t="shared" si="13"/>
        <v>1899</v>
      </c>
      <c r="V859" s="11">
        <f>tbl_EcommerceSales[[#This Row],[Gross_Sales]]*tbl_EcommerceSales[[#This Row],[Discount]]</f>
        <v>94.95</v>
      </c>
      <c r="W859" s="11">
        <f>tbl_EcommerceSales[[#This Row],[Gross_Sales]]-tbl_EcommerceSales[[#This Row],[Discount_Amount]]</f>
        <v>1804.05</v>
      </c>
      <c r="X859" s="11">
        <f>tbl_EcommerceSales[[#This Row],[Quantity]] * _xlfn.XLOOKUP(tbl_EcommerceSales[[#This Row],[Product_ID]], Product_Master!A:A, Product_Master!F:F)</f>
        <v>1120</v>
      </c>
      <c r="Y859" s="11">
        <f>tbl_EcommerceSales[[#This Row],[Net_Revenue]]-tbl_EcommerceSales[[#This Row],[Total_Cost]]</f>
        <v>684.05</v>
      </c>
      <c r="Z859" s="9">
        <f>IFERROR(#REF!/tbl_EcommerceSales[[#This Row],[Total_Cost]], 0)</f>
        <v>0</v>
      </c>
      <c r="AA859" t="str">
        <f>TEXT(tbl_EcommerceSales[[#This Row],[Order_Date]],"mmm")</f>
        <v>Apr</v>
      </c>
      <c r="AB859">
        <f>YEAR(tbl_EcommerceSales[[#This Row],[Order_Date]])</f>
        <v>2025</v>
      </c>
      <c r="AC859" t="str">
        <f>IF(tbl_EcommerceSales[[#This Row],[Age]]&lt;18,"Under 18",IF(tbl_EcommerceSales[[#This Row],[Age]]&lt;=25,"18-25",IF(tbl_EcommerceSales[[#This Row],[Age]]&lt;=35,"26-35",IF(tbl_EcommerceSales[[#This Row],[Age]]&lt;=45,"36-45",IF(tbl_EcommerceSales[[#This Row],[Age]]&lt;=55,"46-55","56+")))))</f>
        <v>26-35</v>
      </c>
    </row>
    <row r="860" spans="1:29" x14ac:dyDescent="0.35">
      <c r="A860" t="s">
        <v>1745</v>
      </c>
      <c r="B860" s="7">
        <v>45755</v>
      </c>
      <c r="C860" t="s">
        <v>1746</v>
      </c>
      <c r="D860" t="s">
        <v>47</v>
      </c>
      <c r="E860" t="s">
        <v>48</v>
      </c>
      <c r="F860">
        <v>24</v>
      </c>
      <c r="G860" t="s">
        <v>145</v>
      </c>
      <c r="H860" t="s">
        <v>39</v>
      </c>
      <c r="I860" t="s">
        <v>131</v>
      </c>
      <c r="J860" t="s">
        <v>132</v>
      </c>
      <c r="K860" t="s">
        <v>91</v>
      </c>
      <c r="L860" t="s">
        <v>133</v>
      </c>
      <c r="M860">
        <v>1</v>
      </c>
      <c r="N860" s="2">
        <v>1299</v>
      </c>
      <c r="O860" s="3">
        <v>0.05</v>
      </c>
      <c r="P860" s="2">
        <v>610</v>
      </c>
      <c r="Q860" t="s">
        <v>76</v>
      </c>
      <c r="R860" t="s">
        <v>33</v>
      </c>
      <c r="S860" t="s">
        <v>34</v>
      </c>
      <c r="T860" s="4">
        <v>5</v>
      </c>
      <c r="U860" s="11">
        <f t="shared" si="13"/>
        <v>1299</v>
      </c>
      <c r="V860" s="11">
        <f>tbl_EcommerceSales[[#This Row],[Gross_Sales]]*tbl_EcommerceSales[[#This Row],[Discount]]</f>
        <v>64.95</v>
      </c>
      <c r="W860" s="11">
        <f>tbl_EcommerceSales[[#This Row],[Gross_Sales]]-tbl_EcommerceSales[[#This Row],[Discount_Amount]]</f>
        <v>1234.05</v>
      </c>
      <c r="X860" s="11">
        <f>tbl_EcommerceSales[[#This Row],[Quantity]] * _xlfn.XLOOKUP(tbl_EcommerceSales[[#This Row],[Product_ID]], Product_Master!A:A, Product_Master!F:F)</f>
        <v>610</v>
      </c>
      <c r="Y860" s="11">
        <f>tbl_EcommerceSales[[#This Row],[Net_Revenue]]-tbl_EcommerceSales[[#This Row],[Total_Cost]]</f>
        <v>624.04999999999995</v>
      </c>
      <c r="Z860" s="9">
        <f>IFERROR(#REF!/tbl_EcommerceSales[[#This Row],[Total_Cost]], 0)</f>
        <v>0</v>
      </c>
      <c r="AA860" t="str">
        <f>TEXT(tbl_EcommerceSales[[#This Row],[Order_Date]],"mmm")</f>
        <v>Apr</v>
      </c>
      <c r="AB860">
        <f>YEAR(tbl_EcommerceSales[[#This Row],[Order_Date]])</f>
        <v>2025</v>
      </c>
      <c r="AC860" t="str">
        <f>IF(tbl_EcommerceSales[[#This Row],[Age]]&lt;18,"Under 18",IF(tbl_EcommerceSales[[#This Row],[Age]]&lt;=25,"18-25",IF(tbl_EcommerceSales[[#This Row],[Age]]&lt;=35,"26-35",IF(tbl_EcommerceSales[[#This Row],[Age]]&lt;=45,"36-45",IF(tbl_EcommerceSales[[#This Row],[Age]]&lt;=55,"46-55","56+")))))</f>
        <v>18-25</v>
      </c>
    </row>
    <row r="861" spans="1:29" x14ac:dyDescent="0.35">
      <c r="A861" t="s">
        <v>1747</v>
      </c>
      <c r="B861" s="7">
        <v>45755</v>
      </c>
      <c r="C861" t="s">
        <v>1297</v>
      </c>
      <c r="D861" t="s">
        <v>195</v>
      </c>
      <c r="E861" t="s">
        <v>25</v>
      </c>
      <c r="F861">
        <v>18</v>
      </c>
      <c r="G861" t="s">
        <v>289</v>
      </c>
      <c r="H861" t="s">
        <v>88</v>
      </c>
      <c r="I861" t="s">
        <v>241</v>
      </c>
      <c r="J861" t="s">
        <v>242</v>
      </c>
      <c r="K861" t="s">
        <v>42</v>
      </c>
      <c r="L861" t="s">
        <v>243</v>
      </c>
      <c r="M861">
        <v>2</v>
      </c>
      <c r="N861" s="2">
        <v>649</v>
      </c>
      <c r="O861" s="3">
        <v>0.1</v>
      </c>
      <c r="P861" s="2">
        <v>580</v>
      </c>
      <c r="Q861" t="s">
        <v>156</v>
      </c>
      <c r="R861" t="s">
        <v>33</v>
      </c>
      <c r="S861" t="s">
        <v>57</v>
      </c>
      <c r="T861" s="4">
        <v>5</v>
      </c>
      <c r="U861" s="11">
        <f t="shared" si="13"/>
        <v>1298</v>
      </c>
      <c r="V861" s="11">
        <f>tbl_EcommerceSales[[#This Row],[Gross_Sales]]*tbl_EcommerceSales[[#This Row],[Discount]]</f>
        <v>129.80000000000001</v>
      </c>
      <c r="W861" s="11">
        <f>tbl_EcommerceSales[[#This Row],[Gross_Sales]]-tbl_EcommerceSales[[#This Row],[Discount_Amount]]</f>
        <v>1168.2</v>
      </c>
      <c r="X861" s="11">
        <f>tbl_EcommerceSales[[#This Row],[Quantity]] * _xlfn.XLOOKUP(tbl_EcommerceSales[[#This Row],[Product_ID]], Product_Master!A:A, Product_Master!F:F)</f>
        <v>580</v>
      </c>
      <c r="Y861" s="11">
        <f>tbl_EcommerceSales[[#This Row],[Net_Revenue]]-tbl_EcommerceSales[[#This Row],[Total_Cost]]</f>
        <v>588.20000000000005</v>
      </c>
      <c r="Z861" s="9">
        <f>IFERROR(#REF!/tbl_EcommerceSales[[#This Row],[Total_Cost]], 0)</f>
        <v>0</v>
      </c>
      <c r="AA861" t="str">
        <f>TEXT(tbl_EcommerceSales[[#This Row],[Order_Date]],"mmm")</f>
        <v>Apr</v>
      </c>
      <c r="AB861">
        <f>YEAR(tbl_EcommerceSales[[#This Row],[Order_Date]])</f>
        <v>2025</v>
      </c>
      <c r="AC861" t="str">
        <f>IF(tbl_EcommerceSales[[#This Row],[Age]]&lt;18,"Under 18",IF(tbl_EcommerceSales[[#This Row],[Age]]&lt;=25,"18-25",IF(tbl_EcommerceSales[[#This Row],[Age]]&lt;=35,"26-35",IF(tbl_EcommerceSales[[#This Row],[Age]]&lt;=45,"36-45",IF(tbl_EcommerceSales[[#This Row],[Age]]&lt;=55,"46-55","56+")))))</f>
        <v>18-25</v>
      </c>
    </row>
    <row r="862" spans="1:29" x14ac:dyDescent="0.35">
      <c r="A862" t="s">
        <v>1748</v>
      </c>
      <c r="B862" s="7">
        <v>45755</v>
      </c>
      <c r="C862" t="s">
        <v>1749</v>
      </c>
      <c r="D862" t="s">
        <v>106</v>
      </c>
      <c r="E862" t="s">
        <v>48</v>
      </c>
      <c r="F862">
        <v>43</v>
      </c>
      <c r="G862" t="s">
        <v>192</v>
      </c>
      <c r="H862" t="s">
        <v>27</v>
      </c>
      <c r="I862" t="s">
        <v>80</v>
      </c>
      <c r="J862" t="s">
        <v>81</v>
      </c>
      <c r="K862" t="s">
        <v>82</v>
      </c>
      <c r="L862" t="s">
        <v>83</v>
      </c>
      <c r="M862">
        <v>4</v>
      </c>
      <c r="N862" s="2">
        <v>2499</v>
      </c>
      <c r="O862" s="3">
        <v>0.15</v>
      </c>
      <c r="P862" s="2">
        <v>6200</v>
      </c>
      <c r="Q862" t="s">
        <v>32</v>
      </c>
      <c r="R862" t="s">
        <v>33</v>
      </c>
      <c r="S862" t="s">
        <v>34</v>
      </c>
      <c r="T862" s="4">
        <v>4</v>
      </c>
      <c r="U862" s="11">
        <f t="shared" si="13"/>
        <v>9996</v>
      </c>
      <c r="V862" s="11">
        <f>tbl_EcommerceSales[[#This Row],[Gross_Sales]]*tbl_EcommerceSales[[#This Row],[Discount]]</f>
        <v>1499.3999999999999</v>
      </c>
      <c r="W862" s="11">
        <f>tbl_EcommerceSales[[#This Row],[Gross_Sales]]-tbl_EcommerceSales[[#This Row],[Discount_Amount]]</f>
        <v>8496.6</v>
      </c>
      <c r="X862" s="11">
        <f>tbl_EcommerceSales[[#This Row],[Quantity]] * _xlfn.XLOOKUP(tbl_EcommerceSales[[#This Row],[Product_ID]], Product_Master!A:A, Product_Master!F:F)</f>
        <v>6200</v>
      </c>
      <c r="Y862" s="11">
        <f>tbl_EcommerceSales[[#This Row],[Net_Revenue]]-tbl_EcommerceSales[[#This Row],[Total_Cost]]</f>
        <v>2296.6000000000004</v>
      </c>
      <c r="Z862" s="9">
        <f>IFERROR(#REF!/tbl_EcommerceSales[[#This Row],[Total_Cost]], 0)</f>
        <v>0</v>
      </c>
      <c r="AA862" t="str">
        <f>TEXT(tbl_EcommerceSales[[#This Row],[Order_Date]],"mmm")</f>
        <v>Apr</v>
      </c>
      <c r="AB862">
        <f>YEAR(tbl_EcommerceSales[[#This Row],[Order_Date]])</f>
        <v>2025</v>
      </c>
      <c r="AC862" t="str">
        <f>IF(tbl_EcommerceSales[[#This Row],[Age]]&lt;18,"Under 18",IF(tbl_EcommerceSales[[#This Row],[Age]]&lt;=25,"18-25",IF(tbl_EcommerceSales[[#This Row],[Age]]&lt;=35,"26-35",IF(tbl_EcommerceSales[[#This Row],[Age]]&lt;=45,"36-45",IF(tbl_EcommerceSales[[#This Row],[Age]]&lt;=55,"46-55","56+")))))</f>
        <v>36-45</v>
      </c>
    </row>
    <row r="863" spans="1:29" x14ac:dyDescent="0.35">
      <c r="A863" t="s">
        <v>1750</v>
      </c>
      <c r="B863" s="7">
        <v>45755</v>
      </c>
      <c r="C863" t="s">
        <v>1244</v>
      </c>
      <c r="D863" t="s">
        <v>342</v>
      </c>
      <c r="E863" t="s">
        <v>25</v>
      </c>
      <c r="F863">
        <v>34</v>
      </c>
      <c r="G863" t="s">
        <v>71</v>
      </c>
      <c r="H863" t="s">
        <v>72</v>
      </c>
      <c r="I863" t="s">
        <v>117</v>
      </c>
      <c r="J863" t="s">
        <v>118</v>
      </c>
      <c r="K863" t="s">
        <v>82</v>
      </c>
      <c r="L863" t="s">
        <v>119</v>
      </c>
      <c r="M863">
        <v>1</v>
      </c>
      <c r="N863" s="2">
        <v>3299</v>
      </c>
      <c r="O863" s="3">
        <v>0.1</v>
      </c>
      <c r="P863" s="2">
        <v>2100</v>
      </c>
      <c r="Q863" t="s">
        <v>32</v>
      </c>
      <c r="R863" t="s">
        <v>33</v>
      </c>
      <c r="S863" t="s">
        <v>34</v>
      </c>
      <c r="T863" s="4">
        <v>5</v>
      </c>
      <c r="U863" s="11">
        <f t="shared" si="13"/>
        <v>3299</v>
      </c>
      <c r="V863" s="11">
        <f>tbl_EcommerceSales[[#This Row],[Gross_Sales]]*tbl_EcommerceSales[[#This Row],[Discount]]</f>
        <v>329.90000000000003</v>
      </c>
      <c r="W863" s="11">
        <f>tbl_EcommerceSales[[#This Row],[Gross_Sales]]-tbl_EcommerceSales[[#This Row],[Discount_Amount]]</f>
        <v>2969.1</v>
      </c>
      <c r="X863" s="11">
        <f>tbl_EcommerceSales[[#This Row],[Quantity]] * _xlfn.XLOOKUP(tbl_EcommerceSales[[#This Row],[Product_ID]], Product_Master!A:A, Product_Master!F:F)</f>
        <v>2100</v>
      </c>
      <c r="Y863" s="11">
        <f>tbl_EcommerceSales[[#This Row],[Net_Revenue]]-tbl_EcommerceSales[[#This Row],[Total_Cost]]</f>
        <v>869.09999999999991</v>
      </c>
      <c r="Z863" s="9">
        <f>IFERROR(#REF!/tbl_EcommerceSales[[#This Row],[Total_Cost]], 0)</f>
        <v>0</v>
      </c>
      <c r="AA863" t="str">
        <f>TEXT(tbl_EcommerceSales[[#This Row],[Order_Date]],"mmm")</f>
        <v>Apr</v>
      </c>
      <c r="AB863">
        <f>YEAR(tbl_EcommerceSales[[#This Row],[Order_Date]])</f>
        <v>2025</v>
      </c>
      <c r="AC863" t="str">
        <f>IF(tbl_EcommerceSales[[#This Row],[Age]]&lt;18,"Under 18",IF(tbl_EcommerceSales[[#This Row],[Age]]&lt;=25,"18-25",IF(tbl_EcommerceSales[[#This Row],[Age]]&lt;=35,"26-35",IF(tbl_EcommerceSales[[#This Row],[Age]]&lt;=45,"36-45",IF(tbl_EcommerceSales[[#This Row],[Age]]&lt;=55,"46-55","56+")))))</f>
        <v>26-35</v>
      </c>
    </row>
    <row r="864" spans="1:29" x14ac:dyDescent="0.35">
      <c r="A864" t="s">
        <v>1751</v>
      </c>
      <c r="B864" s="7">
        <v>45755</v>
      </c>
      <c r="C864" t="s">
        <v>434</v>
      </c>
      <c r="D864" t="s">
        <v>269</v>
      </c>
      <c r="E864" t="s">
        <v>25</v>
      </c>
      <c r="F864">
        <v>38</v>
      </c>
      <c r="G864" t="s">
        <v>145</v>
      </c>
      <c r="H864" t="s">
        <v>39</v>
      </c>
      <c r="I864" t="s">
        <v>236</v>
      </c>
      <c r="J864" t="s">
        <v>237</v>
      </c>
      <c r="K864" t="s">
        <v>82</v>
      </c>
      <c r="L864" t="s">
        <v>238</v>
      </c>
      <c r="M864">
        <v>1</v>
      </c>
      <c r="N864" s="2">
        <v>899</v>
      </c>
      <c r="O864" s="3">
        <v>0.05</v>
      </c>
      <c r="P864" s="2">
        <v>480</v>
      </c>
      <c r="Q864" t="s">
        <v>32</v>
      </c>
      <c r="R864" t="s">
        <v>33</v>
      </c>
      <c r="S864" t="s">
        <v>57</v>
      </c>
      <c r="T864" s="4">
        <v>5</v>
      </c>
      <c r="U864" s="11">
        <f t="shared" si="13"/>
        <v>899</v>
      </c>
      <c r="V864" s="11">
        <f>tbl_EcommerceSales[[#This Row],[Gross_Sales]]*tbl_EcommerceSales[[#This Row],[Discount]]</f>
        <v>44.95</v>
      </c>
      <c r="W864" s="11">
        <f>tbl_EcommerceSales[[#This Row],[Gross_Sales]]-tbl_EcommerceSales[[#This Row],[Discount_Amount]]</f>
        <v>854.05</v>
      </c>
      <c r="X864" s="11">
        <f>tbl_EcommerceSales[[#This Row],[Quantity]] * _xlfn.XLOOKUP(tbl_EcommerceSales[[#This Row],[Product_ID]], Product_Master!A:A, Product_Master!F:F)</f>
        <v>480</v>
      </c>
      <c r="Y864" s="11">
        <f>tbl_EcommerceSales[[#This Row],[Net_Revenue]]-tbl_EcommerceSales[[#This Row],[Total_Cost]]</f>
        <v>374.04999999999995</v>
      </c>
      <c r="Z864" s="9">
        <f>IFERROR(#REF!/tbl_EcommerceSales[[#This Row],[Total_Cost]], 0)</f>
        <v>0</v>
      </c>
      <c r="AA864" t="str">
        <f>TEXT(tbl_EcommerceSales[[#This Row],[Order_Date]],"mmm")</f>
        <v>Apr</v>
      </c>
      <c r="AB864">
        <f>YEAR(tbl_EcommerceSales[[#This Row],[Order_Date]])</f>
        <v>2025</v>
      </c>
      <c r="AC864" t="str">
        <f>IF(tbl_EcommerceSales[[#This Row],[Age]]&lt;18,"Under 18",IF(tbl_EcommerceSales[[#This Row],[Age]]&lt;=25,"18-25",IF(tbl_EcommerceSales[[#This Row],[Age]]&lt;=35,"26-35",IF(tbl_EcommerceSales[[#This Row],[Age]]&lt;=45,"36-45",IF(tbl_EcommerceSales[[#This Row],[Age]]&lt;=55,"46-55","56+")))))</f>
        <v>36-45</v>
      </c>
    </row>
    <row r="865" spans="1:29" x14ac:dyDescent="0.35">
      <c r="A865" t="s">
        <v>1752</v>
      </c>
      <c r="B865" s="7">
        <v>45755</v>
      </c>
      <c r="C865" t="s">
        <v>1753</v>
      </c>
      <c r="D865" t="s">
        <v>189</v>
      </c>
      <c r="E865" t="s">
        <v>25</v>
      </c>
      <c r="F865">
        <v>37</v>
      </c>
      <c r="G865" t="s">
        <v>38</v>
      </c>
      <c r="H865" t="s">
        <v>39</v>
      </c>
      <c r="I865" t="s">
        <v>126</v>
      </c>
      <c r="J865" t="s">
        <v>127</v>
      </c>
      <c r="K865" t="s">
        <v>82</v>
      </c>
      <c r="L865" t="s">
        <v>83</v>
      </c>
      <c r="M865">
        <v>4</v>
      </c>
      <c r="N865" s="2">
        <v>1899</v>
      </c>
      <c r="O865" s="3">
        <v>0.05</v>
      </c>
      <c r="P865" s="2">
        <v>4480</v>
      </c>
      <c r="Q865" t="s">
        <v>123</v>
      </c>
      <c r="R865" t="s">
        <v>93</v>
      </c>
      <c r="S865" t="s">
        <v>57</v>
      </c>
      <c r="T865" s="4">
        <v>5</v>
      </c>
      <c r="U865" s="11">
        <f t="shared" si="13"/>
        <v>7596</v>
      </c>
      <c r="V865" s="11">
        <f>tbl_EcommerceSales[[#This Row],[Gross_Sales]]*tbl_EcommerceSales[[#This Row],[Discount]]</f>
        <v>379.8</v>
      </c>
      <c r="W865" s="11">
        <f>tbl_EcommerceSales[[#This Row],[Gross_Sales]]-tbl_EcommerceSales[[#This Row],[Discount_Amount]]</f>
        <v>7216.2</v>
      </c>
      <c r="X865" s="11">
        <f>tbl_EcommerceSales[[#This Row],[Quantity]] * _xlfn.XLOOKUP(tbl_EcommerceSales[[#This Row],[Product_ID]], Product_Master!A:A, Product_Master!F:F)</f>
        <v>4480</v>
      </c>
      <c r="Y865" s="11">
        <f>tbl_EcommerceSales[[#This Row],[Net_Revenue]]-tbl_EcommerceSales[[#This Row],[Total_Cost]]</f>
        <v>2736.2</v>
      </c>
      <c r="Z865" s="9">
        <f>IFERROR(#REF!/tbl_EcommerceSales[[#This Row],[Total_Cost]], 0)</f>
        <v>0</v>
      </c>
      <c r="AA865" t="str">
        <f>TEXT(tbl_EcommerceSales[[#This Row],[Order_Date]],"mmm")</f>
        <v>Apr</v>
      </c>
      <c r="AB865">
        <f>YEAR(tbl_EcommerceSales[[#This Row],[Order_Date]])</f>
        <v>2025</v>
      </c>
      <c r="AC865" t="str">
        <f>IF(tbl_EcommerceSales[[#This Row],[Age]]&lt;18,"Under 18",IF(tbl_EcommerceSales[[#This Row],[Age]]&lt;=25,"18-25",IF(tbl_EcommerceSales[[#This Row],[Age]]&lt;=35,"26-35",IF(tbl_EcommerceSales[[#This Row],[Age]]&lt;=45,"36-45",IF(tbl_EcommerceSales[[#This Row],[Age]]&lt;=55,"46-55","56+")))))</f>
        <v>36-45</v>
      </c>
    </row>
    <row r="866" spans="1:29" x14ac:dyDescent="0.35">
      <c r="A866" t="s">
        <v>1754</v>
      </c>
      <c r="B866" s="7">
        <v>45756</v>
      </c>
      <c r="C866" t="s">
        <v>799</v>
      </c>
      <c r="D866" t="s">
        <v>24</v>
      </c>
      <c r="E866" t="s">
        <v>48</v>
      </c>
      <c r="F866">
        <v>27</v>
      </c>
      <c r="G866" t="s">
        <v>38</v>
      </c>
      <c r="H866" t="s">
        <v>39</v>
      </c>
      <c r="I866" t="s">
        <v>67</v>
      </c>
      <c r="J866" t="s">
        <v>68</v>
      </c>
      <c r="K866" t="s">
        <v>42</v>
      </c>
      <c r="L866" t="s">
        <v>43</v>
      </c>
      <c r="M866">
        <v>4</v>
      </c>
      <c r="N866" s="2">
        <v>799</v>
      </c>
      <c r="O866" s="3">
        <v>0.2</v>
      </c>
      <c r="P866" s="2">
        <v>1440</v>
      </c>
      <c r="Q866" t="s">
        <v>319</v>
      </c>
      <c r="R866" t="s">
        <v>33</v>
      </c>
      <c r="S866" t="s">
        <v>57</v>
      </c>
      <c r="T866" s="4">
        <v>5</v>
      </c>
      <c r="U866" s="11">
        <f t="shared" si="13"/>
        <v>3196</v>
      </c>
      <c r="V866" s="11">
        <f>tbl_EcommerceSales[[#This Row],[Gross_Sales]]*tbl_EcommerceSales[[#This Row],[Discount]]</f>
        <v>639.20000000000005</v>
      </c>
      <c r="W866" s="11">
        <f>tbl_EcommerceSales[[#This Row],[Gross_Sales]]-tbl_EcommerceSales[[#This Row],[Discount_Amount]]</f>
        <v>2556.8000000000002</v>
      </c>
      <c r="X866" s="11">
        <f>tbl_EcommerceSales[[#This Row],[Quantity]] * _xlfn.XLOOKUP(tbl_EcommerceSales[[#This Row],[Product_ID]], Product_Master!A:A, Product_Master!F:F)</f>
        <v>1440</v>
      </c>
      <c r="Y866" s="11">
        <f>tbl_EcommerceSales[[#This Row],[Net_Revenue]]-tbl_EcommerceSales[[#This Row],[Total_Cost]]</f>
        <v>1116.8000000000002</v>
      </c>
      <c r="Z866" s="9">
        <f>IFERROR(#REF!/tbl_EcommerceSales[[#This Row],[Total_Cost]], 0)</f>
        <v>0</v>
      </c>
      <c r="AA866" t="str">
        <f>TEXT(tbl_EcommerceSales[[#This Row],[Order_Date]],"mmm")</f>
        <v>Apr</v>
      </c>
      <c r="AB866">
        <f>YEAR(tbl_EcommerceSales[[#This Row],[Order_Date]])</f>
        <v>2025</v>
      </c>
      <c r="AC866" t="str">
        <f>IF(tbl_EcommerceSales[[#This Row],[Age]]&lt;18,"Under 18",IF(tbl_EcommerceSales[[#This Row],[Age]]&lt;=25,"18-25",IF(tbl_EcommerceSales[[#This Row],[Age]]&lt;=35,"26-35",IF(tbl_EcommerceSales[[#This Row],[Age]]&lt;=45,"36-45",IF(tbl_EcommerceSales[[#This Row],[Age]]&lt;=55,"46-55","56+")))))</f>
        <v>26-35</v>
      </c>
    </row>
    <row r="867" spans="1:29" x14ac:dyDescent="0.35">
      <c r="A867" t="s">
        <v>1755</v>
      </c>
      <c r="B867" s="7">
        <v>45756</v>
      </c>
      <c r="C867" t="s">
        <v>1756</v>
      </c>
      <c r="D867" t="s">
        <v>254</v>
      </c>
      <c r="E867" t="s">
        <v>25</v>
      </c>
      <c r="F867">
        <v>32</v>
      </c>
      <c r="G867" t="s">
        <v>171</v>
      </c>
      <c r="H867" t="s">
        <v>39</v>
      </c>
      <c r="I867" t="s">
        <v>221</v>
      </c>
      <c r="J867" t="s">
        <v>222</v>
      </c>
      <c r="K867" t="s">
        <v>177</v>
      </c>
      <c r="L867" t="s">
        <v>208</v>
      </c>
      <c r="M867">
        <v>1</v>
      </c>
      <c r="N867" s="2">
        <v>1499</v>
      </c>
      <c r="O867" s="3">
        <v>0.1</v>
      </c>
      <c r="P867" s="2">
        <v>800</v>
      </c>
      <c r="Q867" t="s">
        <v>44</v>
      </c>
      <c r="R867" t="s">
        <v>33</v>
      </c>
      <c r="S867" t="s">
        <v>34</v>
      </c>
      <c r="T867" s="4">
        <v>3</v>
      </c>
      <c r="U867" s="11">
        <f t="shared" si="13"/>
        <v>1499</v>
      </c>
      <c r="V867" s="11">
        <f>tbl_EcommerceSales[[#This Row],[Gross_Sales]]*tbl_EcommerceSales[[#This Row],[Discount]]</f>
        <v>149.9</v>
      </c>
      <c r="W867" s="11">
        <f>tbl_EcommerceSales[[#This Row],[Gross_Sales]]-tbl_EcommerceSales[[#This Row],[Discount_Amount]]</f>
        <v>1349.1</v>
      </c>
      <c r="X867" s="11">
        <f>tbl_EcommerceSales[[#This Row],[Quantity]] * _xlfn.XLOOKUP(tbl_EcommerceSales[[#This Row],[Product_ID]], Product_Master!A:A, Product_Master!F:F)</f>
        <v>800</v>
      </c>
      <c r="Y867" s="11">
        <f>tbl_EcommerceSales[[#This Row],[Net_Revenue]]-tbl_EcommerceSales[[#This Row],[Total_Cost]]</f>
        <v>549.09999999999991</v>
      </c>
      <c r="Z867" s="9">
        <f>IFERROR(#REF!/tbl_EcommerceSales[[#This Row],[Total_Cost]], 0)</f>
        <v>0</v>
      </c>
      <c r="AA867" t="str">
        <f>TEXT(tbl_EcommerceSales[[#This Row],[Order_Date]],"mmm")</f>
        <v>Apr</v>
      </c>
      <c r="AB867">
        <f>YEAR(tbl_EcommerceSales[[#This Row],[Order_Date]])</f>
        <v>2025</v>
      </c>
      <c r="AC867" t="str">
        <f>IF(tbl_EcommerceSales[[#This Row],[Age]]&lt;18,"Under 18",IF(tbl_EcommerceSales[[#This Row],[Age]]&lt;=25,"18-25",IF(tbl_EcommerceSales[[#This Row],[Age]]&lt;=35,"26-35",IF(tbl_EcommerceSales[[#This Row],[Age]]&lt;=45,"36-45",IF(tbl_EcommerceSales[[#This Row],[Age]]&lt;=55,"46-55","56+")))))</f>
        <v>26-35</v>
      </c>
    </row>
    <row r="868" spans="1:29" x14ac:dyDescent="0.35">
      <c r="A868" t="s">
        <v>1757</v>
      </c>
      <c r="B868" s="7">
        <v>45756</v>
      </c>
      <c r="C868" t="s">
        <v>1758</v>
      </c>
      <c r="D868" t="s">
        <v>205</v>
      </c>
      <c r="E868" t="s">
        <v>48</v>
      </c>
      <c r="F868">
        <v>33</v>
      </c>
      <c r="G868" t="s">
        <v>186</v>
      </c>
      <c r="H868" t="s">
        <v>72</v>
      </c>
      <c r="I868" t="s">
        <v>206</v>
      </c>
      <c r="J868" t="s">
        <v>207</v>
      </c>
      <c r="K868" t="s">
        <v>177</v>
      </c>
      <c r="L868" t="s">
        <v>208</v>
      </c>
      <c r="M868">
        <v>1</v>
      </c>
      <c r="N868" s="2">
        <v>2199</v>
      </c>
      <c r="O868" s="3">
        <v>0.1</v>
      </c>
      <c r="P868" s="2">
        <v>1250</v>
      </c>
      <c r="Q868" t="s">
        <v>32</v>
      </c>
      <c r="R868" t="s">
        <v>33</v>
      </c>
      <c r="S868" t="s">
        <v>34</v>
      </c>
      <c r="T868" s="4">
        <v>4</v>
      </c>
      <c r="U868" s="11">
        <f t="shared" si="13"/>
        <v>2199</v>
      </c>
      <c r="V868" s="11">
        <f>tbl_EcommerceSales[[#This Row],[Gross_Sales]]*tbl_EcommerceSales[[#This Row],[Discount]]</f>
        <v>219.9</v>
      </c>
      <c r="W868" s="11">
        <f>tbl_EcommerceSales[[#This Row],[Gross_Sales]]-tbl_EcommerceSales[[#This Row],[Discount_Amount]]</f>
        <v>1979.1</v>
      </c>
      <c r="X868" s="11">
        <f>tbl_EcommerceSales[[#This Row],[Quantity]] * _xlfn.XLOOKUP(tbl_EcommerceSales[[#This Row],[Product_ID]], Product_Master!A:A, Product_Master!F:F)</f>
        <v>1250</v>
      </c>
      <c r="Y868" s="11">
        <f>tbl_EcommerceSales[[#This Row],[Net_Revenue]]-tbl_EcommerceSales[[#This Row],[Total_Cost]]</f>
        <v>729.09999999999991</v>
      </c>
      <c r="Z868" s="9">
        <f>IFERROR(#REF!/tbl_EcommerceSales[[#This Row],[Total_Cost]], 0)</f>
        <v>0</v>
      </c>
      <c r="AA868" t="str">
        <f>TEXT(tbl_EcommerceSales[[#This Row],[Order_Date]],"mmm")</f>
        <v>Apr</v>
      </c>
      <c r="AB868">
        <f>YEAR(tbl_EcommerceSales[[#This Row],[Order_Date]])</f>
        <v>2025</v>
      </c>
      <c r="AC868" t="str">
        <f>IF(tbl_EcommerceSales[[#This Row],[Age]]&lt;18,"Under 18",IF(tbl_EcommerceSales[[#This Row],[Age]]&lt;=25,"18-25",IF(tbl_EcommerceSales[[#This Row],[Age]]&lt;=35,"26-35",IF(tbl_EcommerceSales[[#This Row],[Age]]&lt;=45,"36-45",IF(tbl_EcommerceSales[[#This Row],[Age]]&lt;=55,"46-55","56+")))))</f>
        <v>26-35</v>
      </c>
    </row>
    <row r="869" spans="1:29" x14ac:dyDescent="0.35">
      <c r="A869" t="s">
        <v>1759</v>
      </c>
      <c r="B869" s="7">
        <v>45756</v>
      </c>
      <c r="C869" t="s">
        <v>1760</v>
      </c>
      <c r="D869" t="s">
        <v>139</v>
      </c>
      <c r="E869" t="s">
        <v>48</v>
      </c>
      <c r="F869">
        <v>33</v>
      </c>
      <c r="G869" t="s">
        <v>171</v>
      </c>
      <c r="H869" t="s">
        <v>39</v>
      </c>
      <c r="I869" t="s">
        <v>117</v>
      </c>
      <c r="J869" t="s">
        <v>118</v>
      </c>
      <c r="K869" t="s">
        <v>82</v>
      </c>
      <c r="L869" t="s">
        <v>119</v>
      </c>
      <c r="M869">
        <v>3</v>
      </c>
      <c r="N869" s="2">
        <v>3299</v>
      </c>
      <c r="O869" s="3">
        <v>0</v>
      </c>
      <c r="P869" s="2">
        <v>6300</v>
      </c>
      <c r="Q869" t="s">
        <v>44</v>
      </c>
      <c r="R869" t="s">
        <v>33</v>
      </c>
      <c r="S869" t="s">
        <v>57</v>
      </c>
      <c r="T869" s="4">
        <v>3</v>
      </c>
      <c r="U869" s="11">
        <f t="shared" si="13"/>
        <v>9897</v>
      </c>
      <c r="V869" s="11">
        <f>tbl_EcommerceSales[[#This Row],[Gross_Sales]]*tbl_EcommerceSales[[#This Row],[Discount]]</f>
        <v>0</v>
      </c>
      <c r="W869" s="11">
        <f>tbl_EcommerceSales[[#This Row],[Gross_Sales]]-tbl_EcommerceSales[[#This Row],[Discount_Amount]]</f>
        <v>9897</v>
      </c>
      <c r="X869" s="11">
        <f>tbl_EcommerceSales[[#This Row],[Quantity]] * _xlfn.XLOOKUP(tbl_EcommerceSales[[#This Row],[Product_ID]], Product_Master!A:A, Product_Master!F:F)</f>
        <v>6300</v>
      </c>
      <c r="Y869" s="11">
        <f>tbl_EcommerceSales[[#This Row],[Net_Revenue]]-tbl_EcommerceSales[[#This Row],[Total_Cost]]</f>
        <v>3597</v>
      </c>
      <c r="Z869" s="9">
        <f>IFERROR(#REF!/tbl_EcommerceSales[[#This Row],[Total_Cost]], 0)</f>
        <v>0</v>
      </c>
      <c r="AA869" t="str">
        <f>TEXT(tbl_EcommerceSales[[#This Row],[Order_Date]],"mmm")</f>
        <v>Apr</v>
      </c>
      <c r="AB869">
        <f>YEAR(tbl_EcommerceSales[[#This Row],[Order_Date]])</f>
        <v>2025</v>
      </c>
      <c r="AC869" t="str">
        <f>IF(tbl_EcommerceSales[[#This Row],[Age]]&lt;18,"Under 18",IF(tbl_EcommerceSales[[#This Row],[Age]]&lt;=25,"18-25",IF(tbl_EcommerceSales[[#This Row],[Age]]&lt;=35,"26-35",IF(tbl_EcommerceSales[[#This Row],[Age]]&lt;=45,"36-45",IF(tbl_EcommerceSales[[#This Row],[Age]]&lt;=55,"46-55","56+")))))</f>
        <v>26-35</v>
      </c>
    </row>
    <row r="870" spans="1:29" x14ac:dyDescent="0.35">
      <c r="A870" t="s">
        <v>1761</v>
      </c>
      <c r="B870" s="7">
        <v>45756</v>
      </c>
      <c r="C870" t="s">
        <v>1762</v>
      </c>
      <c r="D870" t="s">
        <v>47</v>
      </c>
      <c r="E870" t="s">
        <v>48</v>
      </c>
      <c r="F870">
        <v>36</v>
      </c>
      <c r="G870" t="s">
        <v>211</v>
      </c>
      <c r="H870" t="s">
        <v>72</v>
      </c>
      <c r="I870" t="s">
        <v>126</v>
      </c>
      <c r="J870" t="s">
        <v>127</v>
      </c>
      <c r="K870" t="s">
        <v>82</v>
      </c>
      <c r="L870" t="s">
        <v>83</v>
      </c>
      <c r="M870">
        <v>1</v>
      </c>
      <c r="N870" s="2">
        <v>1899</v>
      </c>
      <c r="O870" s="3">
        <v>0.05</v>
      </c>
      <c r="P870" s="2">
        <v>1120</v>
      </c>
      <c r="Q870" t="s">
        <v>156</v>
      </c>
      <c r="R870" t="s">
        <v>33</v>
      </c>
      <c r="S870" t="s">
        <v>57</v>
      </c>
      <c r="T870" s="4">
        <v>5</v>
      </c>
      <c r="U870" s="11">
        <f t="shared" si="13"/>
        <v>1899</v>
      </c>
      <c r="V870" s="11">
        <f>tbl_EcommerceSales[[#This Row],[Gross_Sales]]*tbl_EcommerceSales[[#This Row],[Discount]]</f>
        <v>94.95</v>
      </c>
      <c r="W870" s="11">
        <f>tbl_EcommerceSales[[#This Row],[Gross_Sales]]-tbl_EcommerceSales[[#This Row],[Discount_Amount]]</f>
        <v>1804.05</v>
      </c>
      <c r="X870" s="11">
        <f>tbl_EcommerceSales[[#This Row],[Quantity]] * _xlfn.XLOOKUP(tbl_EcommerceSales[[#This Row],[Product_ID]], Product_Master!A:A, Product_Master!F:F)</f>
        <v>1120</v>
      </c>
      <c r="Y870" s="11">
        <f>tbl_EcommerceSales[[#This Row],[Net_Revenue]]-tbl_EcommerceSales[[#This Row],[Total_Cost]]</f>
        <v>684.05</v>
      </c>
      <c r="Z870" s="9">
        <f>IFERROR(#REF!/tbl_EcommerceSales[[#This Row],[Total_Cost]], 0)</f>
        <v>0</v>
      </c>
      <c r="AA870" t="str">
        <f>TEXT(tbl_EcommerceSales[[#This Row],[Order_Date]],"mmm")</f>
        <v>Apr</v>
      </c>
      <c r="AB870">
        <f>YEAR(tbl_EcommerceSales[[#This Row],[Order_Date]])</f>
        <v>2025</v>
      </c>
      <c r="AC870" t="str">
        <f>IF(tbl_EcommerceSales[[#This Row],[Age]]&lt;18,"Under 18",IF(tbl_EcommerceSales[[#This Row],[Age]]&lt;=25,"18-25",IF(tbl_EcommerceSales[[#This Row],[Age]]&lt;=35,"26-35",IF(tbl_EcommerceSales[[#This Row],[Age]]&lt;=45,"36-45",IF(tbl_EcommerceSales[[#This Row],[Age]]&lt;=55,"46-55","56+")))))</f>
        <v>36-45</v>
      </c>
    </row>
    <row r="871" spans="1:29" x14ac:dyDescent="0.35">
      <c r="A871" t="s">
        <v>1763</v>
      </c>
      <c r="B871" s="7">
        <v>45756</v>
      </c>
      <c r="C871" t="s">
        <v>1764</v>
      </c>
      <c r="D871" t="s">
        <v>312</v>
      </c>
      <c r="E871" t="s">
        <v>25</v>
      </c>
      <c r="F871">
        <v>29</v>
      </c>
      <c r="G871" t="s">
        <v>122</v>
      </c>
      <c r="H871" t="s">
        <v>72</v>
      </c>
      <c r="I871" t="s">
        <v>241</v>
      </c>
      <c r="J871" t="s">
        <v>242</v>
      </c>
      <c r="K871" t="s">
        <v>42</v>
      </c>
      <c r="L871" t="s">
        <v>243</v>
      </c>
      <c r="M871">
        <v>1</v>
      </c>
      <c r="N871" s="2">
        <v>649</v>
      </c>
      <c r="O871" s="3">
        <v>0.25</v>
      </c>
      <c r="P871" s="2">
        <v>290</v>
      </c>
      <c r="Q871" t="s">
        <v>44</v>
      </c>
      <c r="R871" t="s">
        <v>93</v>
      </c>
      <c r="S871" t="s">
        <v>57</v>
      </c>
      <c r="T871" s="4">
        <v>4</v>
      </c>
      <c r="U871" s="11">
        <f t="shared" si="13"/>
        <v>649</v>
      </c>
      <c r="V871" s="11">
        <f>tbl_EcommerceSales[[#This Row],[Gross_Sales]]*tbl_EcommerceSales[[#This Row],[Discount]]</f>
        <v>162.25</v>
      </c>
      <c r="W871" s="11">
        <f>tbl_EcommerceSales[[#This Row],[Gross_Sales]]-tbl_EcommerceSales[[#This Row],[Discount_Amount]]</f>
        <v>486.75</v>
      </c>
      <c r="X871" s="11">
        <f>tbl_EcommerceSales[[#This Row],[Quantity]] * _xlfn.XLOOKUP(tbl_EcommerceSales[[#This Row],[Product_ID]], Product_Master!A:A, Product_Master!F:F)</f>
        <v>290</v>
      </c>
      <c r="Y871" s="11">
        <f>tbl_EcommerceSales[[#This Row],[Net_Revenue]]-tbl_EcommerceSales[[#This Row],[Total_Cost]]</f>
        <v>196.75</v>
      </c>
      <c r="Z871" s="9">
        <f>IFERROR(#REF!/tbl_EcommerceSales[[#This Row],[Total_Cost]], 0)</f>
        <v>0</v>
      </c>
      <c r="AA871" t="str">
        <f>TEXT(tbl_EcommerceSales[[#This Row],[Order_Date]],"mmm")</f>
        <v>Apr</v>
      </c>
      <c r="AB871">
        <f>YEAR(tbl_EcommerceSales[[#This Row],[Order_Date]])</f>
        <v>2025</v>
      </c>
      <c r="AC871" t="str">
        <f>IF(tbl_EcommerceSales[[#This Row],[Age]]&lt;18,"Under 18",IF(tbl_EcommerceSales[[#This Row],[Age]]&lt;=25,"18-25",IF(tbl_EcommerceSales[[#This Row],[Age]]&lt;=35,"26-35",IF(tbl_EcommerceSales[[#This Row],[Age]]&lt;=45,"36-45",IF(tbl_EcommerceSales[[#This Row],[Age]]&lt;=55,"46-55","56+")))))</f>
        <v>26-35</v>
      </c>
    </row>
    <row r="872" spans="1:29" x14ac:dyDescent="0.35">
      <c r="A872" t="s">
        <v>1765</v>
      </c>
      <c r="B872" s="7">
        <v>45756</v>
      </c>
      <c r="C872" t="s">
        <v>1766</v>
      </c>
      <c r="D872" t="s">
        <v>102</v>
      </c>
      <c r="E872" t="s">
        <v>48</v>
      </c>
      <c r="F872">
        <v>48</v>
      </c>
      <c r="G872" t="s">
        <v>122</v>
      </c>
      <c r="H872" t="s">
        <v>72</v>
      </c>
      <c r="I872" t="s">
        <v>357</v>
      </c>
      <c r="J872" t="s">
        <v>358</v>
      </c>
      <c r="K872" t="s">
        <v>177</v>
      </c>
      <c r="L872" t="s">
        <v>178</v>
      </c>
      <c r="M872">
        <v>1</v>
      </c>
      <c r="N872" s="2">
        <v>999</v>
      </c>
      <c r="O872" s="3">
        <v>0</v>
      </c>
      <c r="P872" s="2">
        <v>520</v>
      </c>
      <c r="Q872" t="s">
        <v>44</v>
      </c>
      <c r="R872" t="s">
        <v>162</v>
      </c>
      <c r="S872" t="s">
        <v>57</v>
      </c>
      <c r="T872" s="4"/>
      <c r="U872" s="11">
        <f t="shared" si="13"/>
        <v>999</v>
      </c>
      <c r="V872" s="11">
        <f>tbl_EcommerceSales[[#This Row],[Gross_Sales]]*tbl_EcommerceSales[[#This Row],[Discount]]</f>
        <v>0</v>
      </c>
      <c r="W872" s="11">
        <f>tbl_EcommerceSales[[#This Row],[Gross_Sales]]-tbl_EcommerceSales[[#This Row],[Discount_Amount]]</f>
        <v>999</v>
      </c>
      <c r="X872" s="11">
        <f>tbl_EcommerceSales[[#This Row],[Quantity]] * _xlfn.XLOOKUP(tbl_EcommerceSales[[#This Row],[Product_ID]], Product_Master!A:A, Product_Master!F:F)</f>
        <v>520</v>
      </c>
      <c r="Y872" s="11">
        <f>tbl_EcommerceSales[[#This Row],[Net_Revenue]]-tbl_EcommerceSales[[#This Row],[Total_Cost]]</f>
        <v>479</v>
      </c>
      <c r="Z872" s="9">
        <f>IFERROR(#REF!/tbl_EcommerceSales[[#This Row],[Total_Cost]], 0)</f>
        <v>0</v>
      </c>
      <c r="AA872" t="str">
        <f>TEXT(tbl_EcommerceSales[[#This Row],[Order_Date]],"mmm")</f>
        <v>Apr</v>
      </c>
      <c r="AB872">
        <f>YEAR(tbl_EcommerceSales[[#This Row],[Order_Date]])</f>
        <v>2025</v>
      </c>
      <c r="AC872" t="str">
        <f>IF(tbl_EcommerceSales[[#This Row],[Age]]&lt;18,"Under 18",IF(tbl_EcommerceSales[[#This Row],[Age]]&lt;=25,"18-25",IF(tbl_EcommerceSales[[#This Row],[Age]]&lt;=35,"26-35",IF(tbl_EcommerceSales[[#This Row],[Age]]&lt;=45,"36-45",IF(tbl_EcommerceSales[[#This Row],[Age]]&lt;=55,"46-55","56+")))))</f>
        <v>46-55</v>
      </c>
    </row>
    <row r="873" spans="1:29" x14ac:dyDescent="0.35">
      <c r="A873" t="s">
        <v>1767</v>
      </c>
      <c r="B873" s="7">
        <v>45756</v>
      </c>
      <c r="C873" t="s">
        <v>307</v>
      </c>
      <c r="D873" t="s">
        <v>66</v>
      </c>
      <c r="E873" t="s">
        <v>25</v>
      </c>
      <c r="F873">
        <v>23</v>
      </c>
      <c r="G873" t="s">
        <v>174</v>
      </c>
      <c r="H873" t="s">
        <v>39</v>
      </c>
      <c r="I873" t="s">
        <v>126</v>
      </c>
      <c r="J873" t="s">
        <v>127</v>
      </c>
      <c r="K873" t="s">
        <v>82</v>
      </c>
      <c r="L873" t="s">
        <v>83</v>
      </c>
      <c r="M873">
        <v>4</v>
      </c>
      <c r="N873" s="2">
        <v>1899</v>
      </c>
      <c r="O873" s="3">
        <v>0.25</v>
      </c>
      <c r="P873" s="2">
        <v>4480</v>
      </c>
      <c r="Q873" t="s">
        <v>32</v>
      </c>
      <c r="R873" t="s">
        <v>162</v>
      </c>
      <c r="S873" t="s">
        <v>57</v>
      </c>
      <c r="T873" s="4"/>
      <c r="U873" s="11">
        <f t="shared" si="13"/>
        <v>7596</v>
      </c>
      <c r="V873" s="11">
        <f>tbl_EcommerceSales[[#This Row],[Gross_Sales]]*tbl_EcommerceSales[[#This Row],[Discount]]</f>
        <v>1899</v>
      </c>
      <c r="W873" s="11">
        <f>tbl_EcommerceSales[[#This Row],[Gross_Sales]]-tbl_EcommerceSales[[#This Row],[Discount_Amount]]</f>
        <v>5697</v>
      </c>
      <c r="X873" s="11">
        <f>tbl_EcommerceSales[[#This Row],[Quantity]] * _xlfn.XLOOKUP(tbl_EcommerceSales[[#This Row],[Product_ID]], Product_Master!A:A, Product_Master!F:F)</f>
        <v>4480</v>
      </c>
      <c r="Y873" s="11">
        <f>tbl_EcommerceSales[[#This Row],[Net_Revenue]]-tbl_EcommerceSales[[#This Row],[Total_Cost]]</f>
        <v>1217</v>
      </c>
      <c r="Z873" s="9">
        <f>IFERROR(#REF!/tbl_EcommerceSales[[#This Row],[Total_Cost]], 0)</f>
        <v>0</v>
      </c>
      <c r="AA873" t="str">
        <f>TEXT(tbl_EcommerceSales[[#This Row],[Order_Date]],"mmm")</f>
        <v>Apr</v>
      </c>
      <c r="AB873">
        <f>YEAR(tbl_EcommerceSales[[#This Row],[Order_Date]])</f>
        <v>2025</v>
      </c>
      <c r="AC873" t="str">
        <f>IF(tbl_EcommerceSales[[#This Row],[Age]]&lt;18,"Under 18",IF(tbl_EcommerceSales[[#This Row],[Age]]&lt;=25,"18-25",IF(tbl_EcommerceSales[[#This Row],[Age]]&lt;=35,"26-35",IF(tbl_EcommerceSales[[#This Row],[Age]]&lt;=45,"36-45",IF(tbl_EcommerceSales[[#This Row],[Age]]&lt;=55,"46-55","56+")))))</f>
        <v>18-25</v>
      </c>
    </row>
    <row r="874" spans="1:29" x14ac:dyDescent="0.35">
      <c r="A874" t="s">
        <v>1768</v>
      </c>
      <c r="B874" s="7">
        <v>45756</v>
      </c>
      <c r="C874" t="s">
        <v>1769</v>
      </c>
      <c r="D874" t="s">
        <v>342</v>
      </c>
      <c r="E874" t="s">
        <v>25</v>
      </c>
      <c r="F874">
        <v>25</v>
      </c>
      <c r="G874" t="s">
        <v>52</v>
      </c>
      <c r="H874" t="s">
        <v>27</v>
      </c>
      <c r="I874" t="s">
        <v>236</v>
      </c>
      <c r="J874" t="s">
        <v>237</v>
      </c>
      <c r="K874" t="s">
        <v>82</v>
      </c>
      <c r="L874" t="s">
        <v>238</v>
      </c>
      <c r="M874">
        <v>1</v>
      </c>
      <c r="N874" s="2">
        <v>899</v>
      </c>
      <c r="O874" s="3">
        <v>0.1</v>
      </c>
      <c r="P874" s="2">
        <v>480</v>
      </c>
      <c r="Q874" t="s">
        <v>32</v>
      </c>
      <c r="R874" t="s">
        <v>33</v>
      </c>
      <c r="S874" t="s">
        <v>57</v>
      </c>
      <c r="T874" s="4">
        <v>2</v>
      </c>
      <c r="U874" s="11">
        <f t="shared" si="13"/>
        <v>899</v>
      </c>
      <c r="V874" s="11">
        <f>tbl_EcommerceSales[[#This Row],[Gross_Sales]]*tbl_EcommerceSales[[#This Row],[Discount]]</f>
        <v>89.9</v>
      </c>
      <c r="W874" s="11">
        <f>tbl_EcommerceSales[[#This Row],[Gross_Sales]]-tbl_EcommerceSales[[#This Row],[Discount_Amount]]</f>
        <v>809.1</v>
      </c>
      <c r="X874" s="11">
        <f>tbl_EcommerceSales[[#This Row],[Quantity]] * _xlfn.XLOOKUP(tbl_EcommerceSales[[#This Row],[Product_ID]], Product_Master!A:A, Product_Master!F:F)</f>
        <v>480</v>
      </c>
      <c r="Y874" s="11">
        <f>tbl_EcommerceSales[[#This Row],[Net_Revenue]]-tbl_EcommerceSales[[#This Row],[Total_Cost]]</f>
        <v>329.1</v>
      </c>
      <c r="Z874" s="9">
        <f>IFERROR(#REF!/tbl_EcommerceSales[[#This Row],[Total_Cost]], 0)</f>
        <v>0</v>
      </c>
      <c r="AA874" t="str">
        <f>TEXT(tbl_EcommerceSales[[#This Row],[Order_Date]],"mmm")</f>
        <v>Apr</v>
      </c>
      <c r="AB874">
        <f>YEAR(tbl_EcommerceSales[[#This Row],[Order_Date]])</f>
        <v>2025</v>
      </c>
      <c r="AC874" t="str">
        <f>IF(tbl_EcommerceSales[[#This Row],[Age]]&lt;18,"Under 18",IF(tbl_EcommerceSales[[#This Row],[Age]]&lt;=25,"18-25",IF(tbl_EcommerceSales[[#This Row],[Age]]&lt;=35,"26-35",IF(tbl_EcommerceSales[[#This Row],[Age]]&lt;=45,"36-45",IF(tbl_EcommerceSales[[#This Row],[Age]]&lt;=55,"46-55","56+")))))</f>
        <v>18-25</v>
      </c>
    </row>
    <row r="875" spans="1:29" x14ac:dyDescent="0.35">
      <c r="A875" t="s">
        <v>1770</v>
      </c>
      <c r="B875" s="7">
        <v>45756</v>
      </c>
      <c r="C875" t="s">
        <v>1771</v>
      </c>
      <c r="D875" t="s">
        <v>205</v>
      </c>
      <c r="E875" t="s">
        <v>48</v>
      </c>
      <c r="F875">
        <v>36</v>
      </c>
      <c r="G875" t="s">
        <v>103</v>
      </c>
      <c r="H875" t="s">
        <v>27</v>
      </c>
      <c r="I875" t="s">
        <v>236</v>
      </c>
      <c r="J875" t="s">
        <v>237</v>
      </c>
      <c r="K875" t="s">
        <v>82</v>
      </c>
      <c r="L875" t="s">
        <v>238</v>
      </c>
      <c r="M875">
        <v>1</v>
      </c>
      <c r="N875" s="2">
        <v>899</v>
      </c>
      <c r="O875" s="3">
        <v>0.05</v>
      </c>
      <c r="P875" s="2">
        <v>480</v>
      </c>
      <c r="Q875" t="s">
        <v>32</v>
      </c>
      <c r="R875" t="s">
        <v>93</v>
      </c>
      <c r="S875" t="s">
        <v>57</v>
      </c>
      <c r="T875" s="4">
        <v>4</v>
      </c>
      <c r="U875" s="11">
        <f t="shared" si="13"/>
        <v>899</v>
      </c>
      <c r="V875" s="11">
        <f>tbl_EcommerceSales[[#This Row],[Gross_Sales]]*tbl_EcommerceSales[[#This Row],[Discount]]</f>
        <v>44.95</v>
      </c>
      <c r="W875" s="11">
        <f>tbl_EcommerceSales[[#This Row],[Gross_Sales]]-tbl_EcommerceSales[[#This Row],[Discount_Amount]]</f>
        <v>854.05</v>
      </c>
      <c r="X875" s="11">
        <f>tbl_EcommerceSales[[#This Row],[Quantity]] * _xlfn.XLOOKUP(tbl_EcommerceSales[[#This Row],[Product_ID]], Product_Master!A:A, Product_Master!F:F)</f>
        <v>480</v>
      </c>
      <c r="Y875" s="11">
        <f>tbl_EcommerceSales[[#This Row],[Net_Revenue]]-tbl_EcommerceSales[[#This Row],[Total_Cost]]</f>
        <v>374.04999999999995</v>
      </c>
      <c r="Z875" s="9">
        <f>IFERROR(#REF!/tbl_EcommerceSales[[#This Row],[Total_Cost]], 0)</f>
        <v>0</v>
      </c>
      <c r="AA875" t="str">
        <f>TEXT(tbl_EcommerceSales[[#This Row],[Order_Date]],"mmm")</f>
        <v>Apr</v>
      </c>
      <c r="AB875">
        <f>YEAR(tbl_EcommerceSales[[#This Row],[Order_Date]])</f>
        <v>2025</v>
      </c>
      <c r="AC875" t="str">
        <f>IF(tbl_EcommerceSales[[#This Row],[Age]]&lt;18,"Under 18",IF(tbl_EcommerceSales[[#This Row],[Age]]&lt;=25,"18-25",IF(tbl_EcommerceSales[[#This Row],[Age]]&lt;=35,"26-35",IF(tbl_EcommerceSales[[#This Row],[Age]]&lt;=45,"36-45",IF(tbl_EcommerceSales[[#This Row],[Age]]&lt;=55,"46-55","56+")))))</f>
        <v>36-45</v>
      </c>
    </row>
    <row r="876" spans="1:29" x14ac:dyDescent="0.35">
      <c r="A876" t="s">
        <v>1772</v>
      </c>
      <c r="B876" s="7">
        <v>45756</v>
      </c>
      <c r="C876" t="s">
        <v>1602</v>
      </c>
      <c r="D876" t="s">
        <v>254</v>
      </c>
      <c r="E876" t="s">
        <v>25</v>
      </c>
      <c r="F876">
        <v>27</v>
      </c>
      <c r="G876" t="s">
        <v>96</v>
      </c>
      <c r="H876" t="s">
        <v>39</v>
      </c>
      <c r="I876" t="s">
        <v>40</v>
      </c>
      <c r="J876" t="s">
        <v>41</v>
      </c>
      <c r="K876" t="s">
        <v>42</v>
      </c>
      <c r="L876" t="s">
        <v>43</v>
      </c>
      <c r="M876">
        <v>3</v>
      </c>
      <c r="N876" s="2">
        <v>699</v>
      </c>
      <c r="O876" s="3">
        <v>0.15</v>
      </c>
      <c r="P876" s="2">
        <v>930</v>
      </c>
      <c r="Q876" t="s">
        <v>123</v>
      </c>
      <c r="R876" t="s">
        <v>33</v>
      </c>
      <c r="S876" t="s">
        <v>34</v>
      </c>
      <c r="T876" s="4">
        <v>4</v>
      </c>
      <c r="U876" s="11">
        <f t="shared" si="13"/>
        <v>2097</v>
      </c>
      <c r="V876" s="11">
        <f>tbl_EcommerceSales[[#This Row],[Gross_Sales]]*tbl_EcommerceSales[[#This Row],[Discount]]</f>
        <v>314.55</v>
      </c>
      <c r="W876" s="11">
        <f>tbl_EcommerceSales[[#This Row],[Gross_Sales]]-tbl_EcommerceSales[[#This Row],[Discount_Amount]]</f>
        <v>1782.45</v>
      </c>
      <c r="X876" s="11">
        <f>tbl_EcommerceSales[[#This Row],[Quantity]] * _xlfn.XLOOKUP(tbl_EcommerceSales[[#This Row],[Product_ID]], Product_Master!A:A, Product_Master!F:F)</f>
        <v>930</v>
      </c>
      <c r="Y876" s="11">
        <f>tbl_EcommerceSales[[#This Row],[Net_Revenue]]-tbl_EcommerceSales[[#This Row],[Total_Cost]]</f>
        <v>852.45</v>
      </c>
      <c r="Z876" s="9">
        <f>IFERROR(#REF!/tbl_EcommerceSales[[#This Row],[Total_Cost]], 0)</f>
        <v>0</v>
      </c>
      <c r="AA876" t="str">
        <f>TEXT(tbl_EcommerceSales[[#This Row],[Order_Date]],"mmm")</f>
        <v>Apr</v>
      </c>
      <c r="AB876">
        <f>YEAR(tbl_EcommerceSales[[#This Row],[Order_Date]])</f>
        <v>2025</v>
      </c>
      <c r="AC876" t="str">
        <f>IF(tbl_EcommerceSales[[#This Row],[Age]]&lt;18,"Under 18",IF(tbl_EcommerceSales[[#This Row],[Age]]&lt;=25,"18-25",IF(tbl_EcommerceSales[[#This Row],[Age]]&lt;=35,"26-35",IF(tbl_EcommerceSales[[#This Row],[Age]]&lt;=45,"36-45",IF(tbl_EcommerceSales[[#This Row],[Age]]&lt;=55,"46-55","56+")))))</f>
        <v>26-35</v>
      </c>
    </row>
    <row r="877" spans="1:29" x14ac:dyDescent="0.35">
      <c r="A877" t="s">
        <v>1773</v>
      </c>
      <c r="B877" s="7">
        <v>45756</v>
      </c>
      <c r="C877" t="s">
        <v>1516</v>
      </c>
      <c r="D877" t="s">
        <v>86</v>
      </c>
      <c r="E877" t="s">
        <v>48</v>
      </c>
      <c r="F877">
        <v>33</v>
      </c>
      <c r="G877" t="s">
        <v>155</v>
      </c>
      <c r="H877" t="s">
        <v>88</v>
      </c>
      <c r="I877" t="s">
        <v>257</v>
      </c>
      <c r="J877" t="s">
        <v>258</v>
      </c>
      <c r="K877" t="s">
        <v>55</v>
      </c>
      <c r="L877" t="s">
        <v>56</v>
      </c>
      <c r="M877">
        <v>1</v>
      </c>
      <c r="N877" s="2">
        <v>1999</v>
      </c>
      <c r="O877" s="3">
        <v>0.05</v>
      </c>
      <c r="P877" s="2">
        <v>1050</v>
      </c>
      <c r="Q877" t="s">
        <v>123</v>
      </c>
      <c r="R877" t="s">
        <v>33</v>
      </c>
      <c r="S877" t="s">
        <v>34</v>
      </c>
      <c r="T877" s="4">
        <v>4</v>
      </c>
      <c r="U877" s="11">
        <f t="shared" si="13"/>
        <v>1999</v>
      </c>
      <c r="V877" s="11">
        <f>tbl_EcommerceSales[[#This Row],[Gross_Sales]]*tbl_EcommerceSales[[#This Row],[Discount]]</f>
        <v>99.95</v>
      </c>
      <c r="W877" s="11">
        <f>tbl_EcommerceSales[[#This Row],[Gross_Sales]]-tbl_EcommerceSales[[#This Row],[Discount_Amount]]</f>
        <v>1899.05</v>
      </c>
      <c r="X877" s="11">
        <f>tbl_EcommerceSales[[#This Row],[Quantity]] * _xlfn.XLOOKUP(tbl_EcommerceSales[[#This Row],[Product_ID]], Product_Master!A:A, Product_Master!F:F)</f>
        <v>1050</v>
      </c>
      <c r="Y877" s="11">
        <f>tbl_EcommerceSales[[#This Row],[Net_Revenue]]-tbl_EcommerceSales[[#This Row],[Total_Cost]]</f>
        <v>849.05</v>
      </c>
      <c r="Z877" s="9">
        <f>IFERROR(#REF!/tbl_EcommerceSales[[#This Row],[Total_Cost]], 0)</f>
        <v>0</v>
      </c>
      <c r="AA877" t="str">
        <f>TEXT(tbl_EcommerceSales[[#This Row],[Order_Date]],"mmm")</f>
        <v>Apr</v>
      </c>
      <c r="AB877">
        <f>YEAR(tbl_EcommerceSales[[#This Row],[Order_Date]])</f>
        <v>2025</v>
      </c>
      <c r="AC877" t="str">
        <f>IF(tbl_EcommerceSales[[#This Row],[Age]]&lt;18,"Under 18",IF(tbl_EcommerceSales[[#This Row],[Age]]&lt;=25,"18-25",IF(tbl_EcommerceSales[[#This Row],[Age]]&lt;=35,"26-35",IF(tbl_EcommerceSales[[#This Row],[Age]]&lt;=45,"36-45",IF(tbl_EcommerceSales[[#This Row],[Age]]&lt;=55,"46-55","56+")))))</f>
        <v>26-35</v>
      </c>
    </row>
    <row r="878" spans="1:29" x14ac:dyDescent="0.35">
      <c r="A878" t="s">
        <v>1774</v>
      </c>
      <c r="B878" s="7">
        <v>45756</v>
      </c>
      <c r="C878" t="s">
        <v>1775</v>
      </c>
      <c r="D878" t="s">
        <v>102</v>
      </c>
      <c r="E878" t="s">
        <v>48</v>
      </c>
      <c r="F878">
        <v>18</v>
      </c>
      <c r="G878" t="s">
        <v>71</v>
      </c>
      <c r="H878" t="s">
        <v>72</v>
      </c>
      <c r="I878" t="s">
        <v>117</v>
      </c>
      <c r="J878" t="s">
        <v>118</v>
      </c>
      <c r="K878" t="s">
        <v>82</v>
      </c>
      <c r="L878" t="s">
        <v>119</v>
      </c>
      <c r="M878">
        <v>2</v>
      </c>
      <c r="N878" s="2">
        <v>3299</v>
      </c>
      <c r="O878" s="3">
        <v>0.25</v>
      </c>
      <c r="P878" s="2">
        <v>4200</v>
      </c>
      <c r="Q878" t="s">
        <v>32</v>
      </c>
      <c r="R878" t="s">
        <v>162</v>
      </c>
      <c r="S878" t="s">
        <v>34</v>
      </c>
      <c r="T878" s="4"/>
      <c r="U878" s="11">
        <f t="shared" si="13"/>
        <v>6598</v>
      </c>
      <c r="V878" s="11">
        <f>tbl_EcommerceSales[[#This Row],[Gross_Sales]]*tbl_EcommerceSales[[#This Row],[Discount]]</f>
        <v>1649.5</v>
      </c>
      <c r="W878" s="11">
        <f>tbl_EcommerceSales[[#This Row],[Gross_Sales]]-tbl_EcommerceSales[[#This Row],[Discount_Amount]]</f>
        <v>4948.5</v>
      </c>
      <c r="X878" s="11">
        <f>tbl_EcommerceSales[[#This Row],[Quantity]] * _xlfn.XLOOKUP(tbl_EcommerceSales[[#This Row],[Product_ID]], Product_Master!A:A, Product_Master!F:F)</f>
        <v>4200</v>
      </c>
      <c r="Y878" s="11">
        <f>tbl_EcommerceSales[[#This Row],[Net_Revenue]]-tbl_EcommerceSales[[#This Row],[Total_Cost]]</f>
        <v>748.5</v>
      </c>
      <c r="Z878" s="9">
        <f>IFERROR(#REF!/tbl_EcommerceSales[[#This Row],[Total_Cost]], 0)</f>
        <v>0</v>
      </c>
      <c r="AA878" t="str">
        <f>TEXT(tbl_EcommerceSales[[#This Row],[Order_Date]],"mmm")</f>
        <v>Apr</v>
      </c>
      <c r="AB878">
        <f>YEAR(tbl_EcommerceSales[[#This Row],[Order_Date]])</f>
        <v>2025</v>
      </c>
      <c r="AC878" t="str">
        <f>IF(tbl_EcommerceSales[[#This Row],[Age]]&lt;18,"Under 18",IF(tbl_EcommerceSales[[#This Row],[Age]]&lt;=25,"18-25",IF(tbl_EcommerceSales[[#This Row],[Age]]&lt;=35,"26-35",IF(tbl_EcommerceSales[[#This Row],[Age]]&lt;=45,"36-45",IF(tbl_EcommerceSales[[#This Row],[Age]]&lt;=55,"46-55","56+")))))</f>
        <v>18-25</v>
      </c>
    </row>
    <row r="879" spans="1:29" x14ac:dyDescent="0.35">
      <c r="A879" t="s">
        <v>1776</v>
      </c>
      <c r="B879" s="7">
        <v>45756</v>
      </c>
      <c r="C879" t="s">
        <v>575</v>
      </c>
      <c r="D879" t="s">
        <v>195</v>
      </c>
      <c r="E879" t="s">
        <v>48</v>
      </c>
      <c r="F879">
        <v>35</v>
      </c>
      <c r="G879" t="s">
        <v>270</v>
      </c>
      <c r="H879" t="s">
        <v>72</v>
      </c>
      <c r="I879" t="s">
        <v>349</v>
      </c>
      <c r="J879" t="s">
        <v>350</v>
      </c>
      <c r="K879" t="s">
        <v>82</v>
      </c>
      <c r="L879" t="s">
        <v>238</v>
      </c>
      <c r="M879">
        <v>2</v>
      </c>
      <c r="N879" s="2">
        <v>1599</v>
      </c>
      <c r="O879" s="3">
        <v>0.2</v>
      </c>
      <c r="P879" s="2">
        <v>1840</v>
      </c>
      <c r="Q879" t="s">
        <v>76</v>
      </c>
      <c r="R879" t="s">
        <v>33</v>
      </c>
      <c r="S879" t="s">
        <v>34</v>
      </c>
      <c r="T879" s="4">
        <v>4</v>
      </c>
      <c r="U879" s="11">
        <f t="shared" si="13"/>
        <v>3198</v>
      </c>
      <c r="V879" s="11">
        <f>tbl_EcommerceSales[[#This Row],[Gross_Sales]]*tbl_EcommerceSales[[#This Row],[Discount]]</f>
        <v>639.6</v>
      </c>
      <c r="W879" s="11">
        <f>tbl_EcommerceSales[[#This Row],[Gross_Sales]]-tbl_EcommerceSales[[#This Row],[Discount_Amount]]</f>
        <v>2558.4</v>
      </c>
      <c r="X879" s="11">
        <f>tbl_EcommerceSales[[#This Row],[Quantity]] * _xlfn.XLOOKUP(tbl_EcommerceSales[[#This Row],[Product_ID]], Product_Master!A:A, Product_Master!F:F)</f>
        <v>1840</v>
      </c>
      <c r="Y879" s="11">
        <f>tbl_EcommerceSales[[#This Row],[Net_Revenue]]-tbl_EcommerceSales[[#This Row],[Total_Cost]]</f>
        <v>718.40000000000009</v>
      </c>
      <c r="Z879" s="9">
        <f>IFERROR(#REF!/tbl_EcommerceSales[[#This Row],[Total_Cost]], 0)</f>
        <v>0</v>
      </c>
      <c r="AA879" t="str">
        <f>TEXT(tbl_EcommerceSales[[#This Row],[Order_Date]],"mmm")</f>
        <v>Apr</v>
      </c>
      <c r="AB879">
        <f>YEAR(tbl_EcommerceSales[[#This Row],[Order_Date]])</f>
        <v>2025</v>
      </c>
      <c r="AC879" t="str">
        <f>IF(tbl_EcommerceSales[[#This Row],[Age]]&lt;18,"Under 18",IF(tbl_EcommerceSales[[#This Row],[Age]]&lt;=25,"18-25",IF(tbl_EcommerceSales[[#This Row],[Age]]&lt;=35,"26-35",IF(tbl_EcommerceSales[[#This Row],[Age]]&lt;=45,"36-45",IF(tbl_EcommerceSales[[#This Row],[Age]]&lt;=55,"46-55","56+")))))</f>
        <v>26-35</v>
      </c>
    </row>
    <row r="880" spans="1:29" x14ac:dyDescent="0.35">
      <c r="A880" t="s">
        <v>1777</v>
      </c>
      <c r="B880" s="7">
        <v>45756</v>
      </c>
      <c r="C880" t="s">
        <v>642</v>
      </c>
      <c r="D880" t="s">
        <v>110</v>
      </c>
      <c r="E880" t="s">
        <v>25</v>
      </c>
      <c r="F880">
        <v>47</v>
      </c>
      <c r="G880" t="s">
        <v>174</v>
      </c>
      <c r="H880" t="s">
        <v>39</v>
      </c>
      <c r="I880" t="s">
        <v>257</v>
      </c>
      <c r="J880" t="s">
        <v>258</v>
      </c>
      <c r="K880" t="s">
        <v>55</v>
      </c>
      <c r="L880" t="s">
        <v>56</v>
      </c>
      <c r="M880">
        <v>1</v>
      </c>
      <c r="N880" s="2">
        <v>1999</v>
      </c>
      <c r="O880" s="3">
        <v>0.05</v>
      </c>
      <c r="P880" s="2">
        <v>1050</v>
      </c>
      <c r="Q880" t="s">
        <v>32</v>
      </c>
      <c r="R880" t="s">
        <v>33</v>
      </c>
      <c r="S880" t="s">
        <v>34</v>
      </c>
      <c r="T880" s="4">
        <v>3</v>
      </c>
      <c r="U880" s="11">
        <f t="shared" si="13"/>
        <v>1999</v>
      </c>
      <c r="V880" s="11">
        <f>tbl_EcommerceSales[[#This Row],[Gross_Sales]]*tbl_EcommerceSales[[#This Row],[Discount]]</f>
        <v>99.95</v>
      </c>
      <c r="W880" s="11">
        <f>tbl_EcommerceSales[[#This Row],[Gross_Sales]]-tbl_EcommerceSales[[#This Row],[Discount_Amount]]</f>
        <v>1899.05</v>
      </c>
      <c r="X880" s="11">
        <f>tbl_EcommerceSales[[#This Row],[Quantity]] * _xlfn.XLOOKUP(tbl_EcommerceSales[[#This Row],[Product_ID]], Product_Master!A:A, Product_Master!F:F)</f>
        <v>1050</v>
      </c>
      <c r="Y880" s="11">
        <f>tbl_EcommerceSales[[#This Row],[Net_Revenue]]-tbl_EcommerceSales[[#This Row],[Total_Cost]]</f>
        <v>849.05</v>
      </c>
      <c r="Z880" s="9">
        <f>IFERROR(#REF!/tbl_EcommerceSales[[#This Row],[Total_Cost]], 0)</f>
        <v>0</v>
      </c>
      <c r="AA880" t="str">
        <f>TEXT(tbl_EcommerceSales[[#This Row],[Order_Date]],"mmm")</f>
        <v>Apr</v>
      </c>
      <c r="AB880">
        <f>YEAR(tbl_EcommerceSales[[#This Row],[Order_Date]])</f>
        <v>2025</v>
      </c>
      <c r="AC880" t="str">
        <f>IF(tbl_EcommerceSales[[#This Row],[Age]]&lt;18,"Under 18",IF(tbl_EcommerceSales[[#This Row],[Age]]&lt;=25,"18-25",IF(tbl_EcommerceSales[[#This Row],[Age]]&lt;=35,"26-35",IF(tbl_EcommerceSales[[#This Row],[Age]]&lt;=45,"36-45",IF(tbl_EcommerceSales[[#This Row],[Age]]&lt;=55,"46-55","56+")))))</f>
        <v>46-55</v>
      </c>
    </row>
    <row r="881" spans="1:29" x14ac:dyDescent="0.35">
      <c r="A881" t="s">
        <v>1778</v>
      </c>
      <c r="B881" s="7">
        <v>45757</v>
      </c>
      <c r="C881" t="s">
        <v>1779</v>
      </c>
      <c r="D881" t="s">
        <v>60</v>
      </c>
      <c r="E881" t="s">
        <v>48</v>
      </c>
      <c r="F881">
        <v>32</v>
      </c>
      <c r="G881" t="s">
        <v>96</v>
      </c>
      <c r="H881" t="s">
        <v>39</v>
      </c>
      <c r="I881" t="s">
        <v>357</v>
      </c>
      <c r="J881" t="s">
        <v>358</v>
      </c>
      <c r="K881" t="s">
        <v>177</v>
      </c>
      <c r="L881" t="s">
        <v>178</v>
      </c>
      <c r="M881">
        <v>2</v>
      </c>
      <c r="N881" s="2">
        <v>999</v>
      </c>
      <c r="O881" s="3">
        <v>0</v>
      </c>
      <c r="P881" s="2">
        <v>1040</v>
      </c>
      <c r="Q881" t="s">
        <v>32</v>
      </c>
      <c r="R881" t="s">
        <v>33</v>
      </c>
      <c r="S881" t="s">
        <v>34</v>
      </c>
      <c r="T881" s="4">
        <v>4</v>
      </c>
      <c r="U881" s="11">
        <f t="shared" si="13"/>
        <v>1998</v>
      </c>
      <c r="V881" s="11">
        <f>tbl_EcommerceSales[[#This Row],[Gross_Sales]]*tbl_EcommerceSales[[#This Row],[Discount]]</f>
        <v>0</v>
      </c>
      <c r="W881" s="11">
        <f>tbl_EcommerceSales[[#This Row],[Gross_Sales]]-tbl_EcommerceSales[[#This Row],[Discount_Amount]]</f>
        <v>1998</v>
      </c>
      <c r="X881" s="11">
        <f>tbl_EcommerceSales[[#This Row],[Quantity]] * _xlfn.XLOOKUP(tbl_EcommerceSales[[#This Row],[Product_ID]], Product_Master!A:A, Product_Master!F:F)</f>
        <v>1040</v>
      </c>
      <c r="Y881" s="11">
        <f>tbl_EcommerceSales[[#This Row],[Net_Revenue]]-tbl_EcommerceSales[[#This Row],[Total_Cost]]</f>
        <v>958</v>
      </c>
      <c r="Z881" s="9">
        <f>IFERROR(#REF!/tbl_EcommerceSales[[#This Row],[Total_Cost]], 0)</f>
        <v>0</v>
      </c>
      <c r="AA881" t="str">
        <f>TEXT(tbl_EcommerceSales[[#This Row],[Order_Date]],"mmm")</f>
        <v>Apr</v>
      </c>
      <c r="AB881">
        <f>YEAR(tbl_EcommerceSales[[#This Row],[Order_Date]])</f>
        <v>2025</v>
      </c>
      <c r="AC881" t="str">
        <f>IF(tbl_EcommerceSales[[#This Row],[Age]]&lt;18,"Under 18",IF(tbl_EcommerceSales[[#This Row],[Age]]&lt;=25,"18-25",IF(tbl_EcommerceSales[[#This Row],[Age]]&lt;=35,"26-35",IF(tbl_EcommerceSales[[#This Row],[Age]]&lt;=45,"36-45",IF(tbl_EcommerceSales[[#This Row],[Age]]&lt;=55,"46-55","56+")))))</f>
        <v>26-35</v>
      </c>
    </row>
    <row r="882" spans="1:29" x14ac:dyDescent="0.35">
      <c r="A882" t="s">
        <v>1780</v>
      </c>
      <c r="B882" s="7">
        <v>45757</v>
      </c>
      <c r="C882" t="s">
        <v>1781</v>
      </c>
      <c r="D882" t="s">
        <v>79</v>
      </c>
      <c r="E882" t="s">
        <v>25</v>
      </c>
      <c r="F882">
        <v>30</v>
      </c>
      <c r="G882" t="s">
        <v>136</v>
      </c>
      <c r="H882" t="s">
        <v>88</v>
      </c>
      <c r="I882" t="s">
        <v>80</v>
      </c>
      <c r="J882" t="s">
        <v>81</v>
      </c>
      <c r="K882" t="s">
        <v>82</v>
      </c>
      <c r="L882" t="s">
        <v>83</v>
      </c>
      <c r="M882">
        <v>1</v>
      </c>
      <c r="N882" s="2">
        <v>2499</v>
      </c>
      <c r="O882" s="3">
        <v>0.15</v>
      </c>
      <c r="P882" s="2">
        <v>1550</v>
      </c>
      <c r="Q882" t="s">
        <v>32</v>
      </c>
      <c r="R882" t="s">
        <v>33</v>
      </c>
      <c r="S882" t="s">
        <v>34</v>
      </c>
      <c r="T882" s="4">
        <v>3</v>
      </c>
      <c r="U882" s="11">
        <f t="shared" si="13"/>
        <v>2499</v>
      </c>
      <c r="V882" s="11">
        <f>tbl_EcommerceSales[[#This Row],[Gross_Sales]]*tbl_EcommerceSales[[#This Row],[Discount]]</f>
        <v>374.84999999999997</v>
      </c>
      <c r="W882" s="11">
        <f>tbl_EcommerceSales[[#This Row],[Gross_Sales]]-tbl_EcommerceSales[[#This Row],[Discount_Amount]]</f>
        <v>2124.15</v>
      </c>
      <c r="X882" s="11">
        <f>tbl_EcommerceSales[[#This Row],[Quantity]] * _xlfn.XLOOKUP(tbl_EcommerceSales[[#This Row],[Product_ID]], Product_Master!A:A, Product_Master!F:F)</f>
        <v>1550</v>
      </c>
      <c r="Y882" s="11">
        <f>tbl_EcommerceSales[[#This Row],[Net_Revenue]]-tbl_EcommerceSales[[#This Row],[Total_Cost]]</f>
        <v>574.15000000000009</v>
      </c>
      <c r="Z882" s="9">
        <f>IFERROR(#REF!/tbl_EcommerceSales[[#This Row],[Total_Cost]], 0)</f>
        <v>0</v>
      </c>
      <c r="AA882" t="str">
        <f>TEXT(tbl_EcommerceSales[[#This Row],[Order_Date]],"mmm")</f>
        <v>Apr</v>
      </c>
      <c r="AB882">
        <f>YEAR(tbl_EcommerceSales[[#This Row],[Order_Date]])</f>
        <v>2025</v>
      </c>
      <c r="AC882" t="str">
        <f>IF(tbl_EcommerceSales[[#This Row],[Age]]&lt;18,"Under 18",IF(tbl_EcommerceSales[[#This Row],[Age]]&lt;=25,"18-25",IF(tbl_EcommerceSales[[#This Row],[Age]]&lt;=35,"26-35",IF(tbl_EcommerceSales[[#This Row],[Age]]&lt;=45,"36-45",IF(tbl_EcommerceSales[[#This Row],[Age]]&lt;=55,"46-55","56+")))))</f>
        <v>26-35</v>
      </c>
    </row>
    <row r="883" spans="1:29" x14ac:dyDescent="0.35">
      <c r="A883" t="s">
        <v>1782</v>
      </c>
      <c r="B883" s="7">
        <v>45757</v>
      </c>
      <c r="C883" t="s">
        <v>1783</v>
      </c>
      <c r="D883" t="s">
        <v>37</v>
      </c>
      <c r="E883" t="s">
        <v>25</v>
      </c>
      <c r="F883">
        <v>36</v>
      </c>
      <c r="G883" t="s">
        <v>174</v>
      </c>
      <c r="H883" t="s">
        <v>39</v>
      </c>
      <c r="I883" t="s">
        <v>160</v>
      </c>
      <c r="J883" t="s">
        <v>161</v>
      </c>
      <c r="K883" t="s">
        <v>91</v>
      </c>
      <c r="L883" t="s">
        <v>133</v>
      </c>
      <c r="M883">
        <v>4</v>
      </c>
      <c r="N883" s="2">
        <v>1099</v>
      </c>
      <c r="O883" s="3">
        <v>0</v>
      </c>
      <c r="P883" s="2">
        <v>2080</v>
      </c>
      <c r="Q883" t="s">
        <v>32</v>
      </c>
      <c r="R883" t="s">
        <v>162</v>
      </c>
      <c r="S883" t="s">
        <v>57</v>
      </c>
      <c r="T883" s="4"/>
      <c r="U883" s="11">
        <f t="shared" si="13"/>
        <v>4396</v>
      </c>
      <c r="V883" s="11">
        <f>tbl_EcommerceSales[[#This Row],[Gross_Sales]]*tbl_EcommerceSales[[#This Row],[Discount]]</f>
        <v>0</v>
      </c>
      <c r="W883" s="11">
        <f>tbl_EcommerceSales[[#This Row],[Gross_Sales]]-tbl_EcommerceSales[[#This Row],[Discount_Amount]]</f>
        <v>4396</v>
      </c>
      <c r="X883" s="11">
        <f>tbl_EcommerceSales[[#This Row],[Quantity]] * _xlfn.XLOOKUP(tbl_EcommerceSales[[#This Row],[Product_ID]], Product_Master!A:A, Product_Master!F:F)</f>
        <v>2080</v>
      </c>
      <c r="Y883" s="11">
        <f>tbl_EcommerceSales[[#This Row],[Net_Revenue]]-tbl_EcommerceSales[[#This Row],[Total_Cost]]</f>
        <v>2316</v>
      </c>
      <c r="Z883" s="9">
        <f>IFERROR(#REF!/tbl_EcommerceSales[[#This Row],[Total_Cost]], 0)</f>
        <v>0</v>
      </c>
      <c r="AA883" t="str">
        <f>TEXT(tbl_EcommerceSales[[#This Row],[Order_Date]],"mmm")</f>
        <v>Apr</v>
      </c>
      <c r="AB883">
        <f>YEAR(tbl_EcommerceSales[[#This Row],[Order_Date]])</f>
        <v>2025</v>
      </c>
      <c r="AC883" t="str">
        <f>IF(tbl_EcommerceSales[[#This Row],[Age]]&lt;18,"Under 18",IF(tbl_EcommerceSales[[#This Row],[Age]]&lt;=25,"18-25",IF(tbl_EcommerceSales[[#This Row],[Age]]&lt;=35,"26-35",IF(tbl_EcommerceSales[[#This Row],[Age]]&lt;=45,"36-45",IF(tbl_EcommerceSales[[#This Row],[Age]]&lt;=55,"46-55","56+")))))</f>
        <v>36-45</v>
      </c>
    </row>
    <row r="884" spans="1:29" x14ac:dyDescent="0.35">
      <c r="A884" t="s">
        <v>1784</v>
      </c>
      <c r="B884" s="7">
        <v>45757</v>
      </c>
      <c r="C884" t="s">
        <v>1785</v>
      </c>
      <c r="D884" t="s">
        <v>86</v>
      </c>
      <c r="E884" t="s">
        <v>25</v>
      </c>
      <c r="F884">
        <v>25</v>
      </c>
      <c r="G884" t="s">
        <v>52</v>
      </c>
      <c r="H884" t="s">
        <v>27</v>
      </c>
      <c r="I884" t="s">
        <v>117</v>
      </c>
      <c r="J884" t="s">
        <v>118</v>
      </c>
      <c r="K884" t="s">
        <v>82</v>
      </c>
      <c r="L884" t="s">
        <v>119</v>
      </c>
      <c r="M884">
        <v>4</v>
      </c>
      <c r="N884" s="2">
        <v>3299</v>
      </c>
      <c r="O884" s="3">
        <v>0.3</v>
      </c>
      <c r="P884" s="2">
        <v>8400</v>
      </c>
      <c r="Q884" t="s">
        <v>319</v>
      </c>
      <c r="R884" t="s">
        <v>162</v>
      </c>
      <c r="S884" t="s">
        <v>57</v>
      </c>
      <c r="T884" s="4"/>
      <c r="U884" s="11">
        <f t="shared" si="13"/>
        <v>13196</v>
      </c>
      <c r="V884" s="11">
        <f>tbl_EcommerceSales[[#This Row],[Gross_Sales]]*tbl_EcommerceSales[[#This Row],[Discount]]</f>
        <v>3958.7999999999997</v>
      </c>
      <c r="W884" s="11">
        <f>tbl_EcommerceSales[[#This Row],[Gross_Sales]]-tbl_EcommerceSales[[#This Row],[Discount_Amount]]</f>
        <v>9237.2000000000007</v>
      </c>
      <c r="X884" s="11">
        <f>tbl_EcommerceSales[[#This Row],[Quantity]] * _xlfn.XLOOKUP(tbl_EcommerceSales[[#This Row],[Product_ID]], Product_Master!A:A, Product_Master!F:F)</f>
        <v>8400</v>
      </c>
      <c r="Y884" s="11">
        <f>tbl_EcommerceSales[[#This Row],[Net_Revenue]]-tbl_EcommerceSales[[#This Row],[Total_Cost]]</f>
        <v>837.20000000000073</v>
      </c>
      <c r="Z884" s="9">
        <f>IFERROR(#REF!/tbl_EcommerceSales[[#This Row],[Total_Cost]], 0)</f>
        <v>0</v>
      </c>
      <c r="AA884" t="str">
        <f>TEXT(tbl_EcommerceSales[[#This Row],[Order_Date]],"mmm")</f>
        <v>Apr</v>
      </c>
      <c r="AB884">
        <f>YEAR(tbl_EcommerceSales[[#This Row],[Order_Date]])</f>
        <v>2025</v>
      </c>
      <c r="AC884" t="str">
        <f>IF(tbl_EcommerceSales[[#This Row],[Age]]&lt;18,"Under 18",IF(tbl_EcommerceSales[[#This Row],[Age]]&lt;=25,"18-25",IF(tbl_EcommerceSales[[#This Row],[Age]]&lt;=35,"26-35",IF(tbl_EcommerceSales[[#This Row],[Age]]&lt;=45,"36-45",IF(tbl_EcommerceSales[[#This Row],[Age]]&lt;=55,"46-55","56+")))))</f>
        <v>18-25</v>
      </c>
    </row>
    <row r="885" spans="1:29" x14ac:dyDescent="0.35">
      <c r="A885" t="s">
        <v>1786</v>
      </c>
      <c r="B885" s="7">
        <v>45757</v>
      </c>
      <c r="C885" t="s">
        <v>1787</v>
      </c>
      <c r="D885" t="s">
        <v>159</v>
      </c>
      <c r="E885" t="s">
        <v>48</v>
      </c>
      <c r="F885">
        <v>39</v>
      </c>
      <c r="G885" t="s">
        <v>26</v>
      </c>
      <c r="H885" t="s">
        <v>27</v>
      </c>
      <c r="I885" t="s">
        <v>126</v>
      </c>
      <c r="J885" t="s">
        <v>127</v>
      </c>
      <c r="K885" t="s">
        <v>82</v>
      </c>
      <c r="L885" t="s">
        <v>83</v>
      </c>
      <c r="M885">
        <v>1</v>
      </c>
      <c r="N885" s="2">
        <v>1899</v>
      </c>
      <c r="O885" s="3">
        <v>0.15</v>
      </c>
      <c r="P885" s="2">
        <v>1120</v>
      </c>
      <c r="Q885" t="s">
        <v>32</v>
      </c>
      <c r="R885" t="s">
        <v>33</v>
      </c>
      <c r="S885" t="s">
        <v>34</v>
      </c>
      <c r="T885" s="4">
        <v>5</v>
      </c>
      <c r="U885" s="11">
        <f t="shared" si="13"/>
        <v>1899</v>
      </c>
      <c r="V885" s="11">
        <f>tbl_EcommerceSales[[#This Row],[Gross_Sales]]*tbl_EcommerceSales[[#This Row],[Discount]]</f>
        <v>284.84999999999997</v>
      </c>
      <c r="W885" s="11">
        <f>tbl_EcommerceSales[[#This Row],[Gross_Sales]]-tbl_EcommerceSales[[#This Row],[Discount_Amount]]</f>
        <v>1614.15</v>
      </c>
      <c r="X885" s="11">
        <f>tbl_EcommerceSales[[#This Row],[Quantity]] * _xlfn.XLOOKUP(tbl_EcommerceSales[[#This Row],[Product_ID]], Product_Master!A:A, Product_Master!F:F)</f>
        <v>1120</v>
      </c>
      <c r="Y885" s="11">
        <f>tbl_EcommerceSales[[#This Row],[Net_Revenue]]-tbl_EcommerceSales[[#This Row],[Total_Cost]]</f>
        <v>494.15000000000009</v>
      </c>
      <c r="Z885" s="9">
        <f>IFERROR(#REF!/tbl_EcommerceSales[[#This Row],[Total_Cost]], 0)</f>
        <v>0</v>
      </c>
      <c r="AA885" t="str">
        <f>TEXT(tbl_EcommerceSales[[#This Row],[Order_Date]],"mmm")</f>
        <v>Apr</v>
      </c>
      <c r="AB885">
        <f>YEAR(tbl_EcommerceSales[[#This Row],[Order_Date]])</f>
        <v>2025</v>
      </c>
      <c r="AC885" t="str">
        <f>IF(tbl_EcommerceSales[[#This Row],[Age]]&lt;18,"Under 18",IF(tbl_EcommerceSales[[#This Row],[Age]]&lt;=25,"18-25",IF(tbl_EcommerceSales[[#This Row],[Age]]&lt;=35,"26-35",IF(tbl_EcommerceSales[[#This Row],[Age]]&lt;=45,"36-45",IF(tbl_EcommerceSales[[#This Row],[Age]]&lt;=55,"46-55","56+")))))</f>
        <v>36-45</v>
      </c>
    </row>
    <row r="886" spans="1:29" x14ac:dyDescent="0.35">
      <c r="A886" t="s">
        <v>1788</v>
      </c>
      <c r="B886" s="7">
        <v>45757</v>
      </c>
      <c r="C886" t="s">
        <v>1789</v>
      </c>
      <c r="D886" t="s">
        <v>130</v>
      </c>
      <c r="E886" t="s">
        <v>25</v>
      </c>
      <c r="F886">
        <v>27</v>
      </c>
      <c r="G886" t="s">
        <v>246</v>
      </c>
      <c r="H886" t="s">
        <v>27</v>
      </c>
      <c r="I886" t="s">
        <v>80</v>
      </c>
      <c r="J886" t="s">
        <v>81</v>
      </c>
      <c r="K886" t="s">
        <v>82</v>
      </c>
      <c r="L886" t="s">
        <v>83</v>
      </c>
      <c r="M886">
        <v>5</v>
      </c>
      <c r="N886" s="2">
        <v>2499</v>
      </c>
      <c r="O886" s="3">
        <v>0.15</v>
      </c>
      <c r="P886" s="2">
        <v>7750</v>
      </c>
      <c r="Q886" t="s">
        <v>123</v>
      </c>
      <c r="R886" t="s">
        <v>33</v>
      </c>
      <c r="S886" t="s">
        <v>34</v>
      </c>
      <c r="T886" s="4">
        <v>4</v>
      </c>
      <c r="U886" s="11">
        <f t="shared" si="13"/>
        <v>12495</v>
      </c>
      <c r="V886" s="11">
        <f>tbl_EcommerceSales[[#This Row],[Gross_Sales]]*tbl_EcommerceSales[[#This Row],[Discount]]</f>
        <v>1874.25</v>
      </c>
      <c r="W886" s="11">
        <f>tbl_EcommerceSales[[#This Row],[Gross_Sales]]-tbl_EcommerceSales[[#This Row],[Discount_Amount]]</f>
        <v>10620.75</v>
      </c>
      <c r="X886" s="11">
        <f>tbl_EcommerceSales[[#This Row],[Quantity]] * _xlfn.XLOOKUP(tbl_EcommerceSales[[#This Row],[Product_ID]], Product_Master!A:A, Product_Master!F:F)</f>
        <v>7750</v>
      </c>
      <c r="Y886" s="11">
        <f>tbl_EcommerceSales[[#This Row],[Net_Revenue]]-tbl_EcommerceSales[[#This Row],[Total_Cost]]</f>
        <v>2870.75</v>
      </c>
      <c r="Z886" s="9">
        <f>IFERROR(#REF!/tbl_EcommerceSales[[#This Row],[Total_Cost]], 0)</f>
        <v>0</v>
      </c>
      <c r="AA886" t="str">
        <f>TEXT(tbl_EcommerceSales[[#This Row],[Order_Date]],"mmm")</f>
        <v>Apr</v>
      </c>
      <c r="AB886">
        <f>YEAR(tbl_EcommerceSales[[#This Row],[Order_Date]])</f>
        <v>2025</v>
      </c>
      <c r="AC886" t="str">
        <f>IF(tbl_EcommerceSales[[#This Row],[Age]]&lt;18,"Under 18",IF(tbl_EcommerceSales[[#This Row],[Age]]&lt;=25,"18-25",IF(tbl_EcommerceSales[[#This Row],[Age]]&lt;=35,"26-35",IF(tbl_EcommerceSales[[#This Row],[Age]]&lt;=45,"36-45",IF(tbl_EcommerceSales[[#This Row],[Age]]&lt;=55,"46-55","56+")))))</f>
        <v>26-35</v>
      </c>
    </row>
    <row r="887" spans="1:29" x14ac:dyDescent="0.35">
      <c r="A887" t="s">
        <v>1790</v>
      </c>
      <c r="B887" s="7">
        <v>45757</v>
      </c>
      <c r="C887" t="s">
        <v>1157</v>
      </c>
      <c r="D887" t="s">
        <v>254</v>
      </c>
      <c r="E887" t="s">
        <v>48</v>
      </c>
      <c r="F887">
        <v>21</v>
      </c>
      <c r="G887" t="s">
        <v>211</v>
      </c>
      <c r="H887" t="s">
        <v>72</v>
      </c>
      <c r="I887" t="s">
        <v>160</v>
      </c>
      <c r="J887" t="s">
        <v>161</v>
      </c>
      <c r="K887" t="s">
        <v>91</v>
      </c>
      <c r="L887" t="s">
        <v>133</v>
      </c>
      <c r="M887">
        <v>1</v>
      </c>
      <c r="N887" s="2">
        <v>1099</v>
      </c>
      <c r="O887" s="3">
        <v>0.2</v>
      </c>
      <c r="P887" s="2">
        <v>520</v>
      </c>
      <c r="Q887" t="s">
        <v>32</v>
      </c>
      <c r="R887" t="s">
        <v>33</v>
      </c>
      <c r="S887" t="s">
        <v>34</v>
      </c>
      <c r="T887" s="4">
        <v>5</v>
      </c>
      <c r="U887" s="11">
        <f t="shared" si="13"/>
        <v>1099</v>
      </c>
      <c r="V887" s="11">
        <f>tbl_EcommerceSales[[#This Row],[Gross_Sales]]*tbl_EcommerceSales[[#This Row],[Discount]]</f>
        <v>219.8</v>
      </c>
      <c r="W887" s="11">
        <f>tbl_EcommerceSales[[#This Row],[Gross_Sales]]-tbl_EcommerceSales[[#This Row],[Discount_Amount]]</f>
        <v>879.2</v>
      </c>
      <c r="X887" s="11">
        <f>tbl_EcommerceSales[[#This Row],[Quantity]] * _xlfn.XLOOKUP(tbl_EcommerceSales[[#This Row],[Product_ID]], Product_Master!A:A, Product_Master!F:F)</f>
        <v>520</v>
      </c>
      <c r="Y887" s="11">
        <f>tbl_EcommerceSales[[#This Row],[Net_Revenue]]-tbl_EcommerceSales[[#This Row],[Total_Cost]]</f>
        <v>359.20000000000005</v>
      </c>
      <c r="Z887" s="9">
        <f>IFERROR(#REF!/tbl_EcommerceSales[[#This Row],[Total_Cost]], 0)</f>
        <v>0</v>
      </c>
      <c r="AA887" t="str">
        <f>TEXT(tbl_EcommerceSales[[#This Row],[Order_Date]],"mmm")</f>
        <v>Apr</v>
      </c>
      <c r="AB887">
        <f>YEAR(tbl_EcommerceSales[[#This Row],[Order_Date]])</f>
        <v>2025</v>
      </c>
      <c r="AC887" t="str">
        <f>IF(tbl_EcommerceSales[[#This Row],[Age]]&lt;18,"Under 18",IF(tbl_EcommerceSales[[#This Row],[Age]]&lt;=25,"18-25",IF(tbl_EcommerceSales[[#This Row],[Age]]&lt;=35,"26-35",IF(tbl_EcommerceSales[[#This Row],[Age]]&lt;=45,"36-45",IF(tbl_EcommerceSales[[#This Row],[Age]]&lt;=55,"46-55","56+")))))</f>
        <v>18-25</v>
      </c>
    </row>
    <row r="888" spans="1:29" x14ac:dyDescent="0.35">
      <c r="A888" t="s">
        <v>1791</v>
      </c>
      <c r="B888" s="7">
        <v>45758</v>
      </c>
      <c r="C888" t="s">
        <v>1792</v>
      </c>
      <c r="D888" t="s">
        <v>235</v>
      </c>
      <c r="E888" t="s">
        <v>48</v>
      </c>
      <c r="F888">
        <v>27</v>
      </c>
      <c r="G888" t="s">
        <v>270</v>
      </c>
      <c r="H888" t="s">
        <v>72</v>
      </c>
      <c r="I888" t="s">
        <v>338</v>
      </c>
      <c r="J888" t="s">
        <v>339</v>
      </c>
      <c r="K888" t="s">
        <v>55</v>
      </c>
      <c r="L888" t="s">
        <v>56</v>
      </c>
      <c r="M888">
        <v>1</v>
      </c>
      <c r="N888" s="2">
        <v>1499</v>
      </c>
      <c r="O888" s="3">
        <v>0.15</v>
      </c>
      <c r="P888" s="2">
        <v>780</v>
      </c>
      <c r="Q888" t="s">
        <v>44</v>
      </c>
      <c r="R888" t="s">
        <v>33</v>
      </c>
      <c r="S888" t="s">
        <v>34</v>
      </c>
      <c r="T888" s="4">
        <v>1</v>
      </c>
      <c r="U888" s="11">
        <f t="shared" si="13"/>
        <v>1499</v>
      </c>
      <c r="V888" s="11">
        <f>tbl_EcommerceSales[[#This Row],[Gross_Sales]]*tbl_EcommerceSales[[#This Row],[Discount]]</f>
        <v>224.85</v>
      </c>
      <c r="W888" s="11">
        <f>tbl_EcommerceSales[[#This Row],[Gross_Sales]]-tbl_EcommerceSales[[#This Row],[Discount_Amount]]</f>
        <v>1274.1500000000001</v>
      </c>
      <c r="X888" s="11">
        <f>tbl_EcommerceSales[[#This Row],[Quantity]] * _xlfn.XLOOKUP(tbl_EcommerceSales[[#This Row],[Product_ID]], Product_Master!A:A, Product_Master!F:F)</f>
        <v>780</v>
      </c>
      <c r="Y888" s="11">
        <f>tbl_EcommerceSales[[#This Row],[Net_Revenue]]-tbl_EcommerceSales[[#This Row],[Total_Cost]]</f>
        <v>494.15000000000009</v>
      </c>
      <c r="Z888" s="9">
        <f>IFERROR(#REF!/tbl_EcommerceSales[[#This Row],[Total_Cost]], 0)</f>
        <v>0</v>
      </c>
      <c r="AA888" t="str">
        <f>TEXT(tbl_EcommerceSales[[#This Row],[Order_Date]],"mmm")</f>
        <v>Apr</v>
      </c>
      <c r="AB888">
        <f>YEAR(tbl_EcommerceSales[[#This Row],[Order_Date]])</f>
        <v>2025</v>
      </c>
      <c r="AC888" t="str">
        <f>IF(tbl_EcommerceSales[[#This Row],[Age]]&lt;18,"Under 18",IF(tbl_EcommerceSales[[#This Row],[Age]]&lt;=25,"18-25",IF(tbl_EcommerceSales[[#This Row],[Age]]&lt;=35,"26-35",IF(tbl_EcommerceSales[[#This Row],[Age]]&lt;=45,"36-45",IF(tbl_EcommerceSales[[#This Row],[Age]]&lt;=55,"46-55","56+")))))</f>
        <v>26-35</v>
      </c>
    </row>
    <row r="889" spans="1:29" x14ac:dyDescent="0.35">
      <c r="A889" t="s">
        <v>1793</v>
      </c>
      <c r="B889" s="7">
        <v>45758</v>
      </c>
      <c r="C889" t="s">
        <v>1259</v>
      </c>
      <c r="D889" t="s">
        <v>251</v>
      </c>
      <c r="E889" t="s">
        <v>25</v>
      </c>
      <c r="F889">
        <v>37</v>
      </c>
      <c r="G889" t="s">
        <v>211</v>
      </c>
      <c r="H889" t="s">
        <v>72</v>
      </c>
      <c r="I889" t="s">
        <v>126</v>
      </c>
      <c r="J889" t="s">
        <v>127</v>
      </c>
      <c r="K889" t="s">
        <v>82</v>
      </c>
      <c r="L889" t="s">
        <v>83</v>
      </c>
      <c r="M889">
        <v>2</v>
      </c>
      <c r="N889" s="2">
        <v>1899</v>
      </c>
      <c r="O889" s="3">
        <v>0.05</v>
      </c>
      <c r="P889" s="2">
        <v>2240</v>
      </c>
      <c r="Q889" t="s">
        <v>123</v>
      </c>
      <c r="R889" t="s">
        <v>33</v>
      </c>
      <c r="S889" t="s">
        <v>57</v>
      </c>
      <c r="T889" s="4">
        <v>5</v>
      </c>
      <c r="U889" s="11">
        <f t="shared" si="13"/>
        <v>3798</v>
      </c>
      <c r="V889" s="11">
        <f>tbl_EcommerceSales[[#This Row],[Gross_Sales]]*tbl_EcommerceSales[[#This Row],[Discount]]</f>
        <v>189.9</v>
      </c>
      <c r="W889" s="11">
        <f>tbl_EcommerceSales[[#This Row],[Gross_Sales]]-tbl_EcommerceSales[[#This Row],[Discount_Amount]]</f>
        <v>3608.1</v>
      </c>
      <c r="X889" s="11">
        <f>tbl_EcommerceSales[[#This Row],[Quantity]] * _xlfn.XLOOKUP(tbl_EcommerceSales[[#This Row],[Product_ID]], Product_Master!A:A, Product_Master!F:F)</f>
        <v>2240</v>
      </c>
      <c r="Y889" s="11">
        <f>tbl_EcommerceSales[[#This Row],[Net_Revenue]]-tbl_EcommerceSales[[#This Row],[Total_Cost]]</f>
        <v>1368.1</v>
      </c>
      <c r="Z889" s="9">
        <f>IFERROR(#REF!/tbl_EcommerceSales[[#This Row],[Total_Cost]], 0)</f>
        <v>0</v>
      </c>
      <c r="AA889" t="str">
        <f>TEXT(tbl_EcommerceSales[[#This Row],[Order_Date]],"mmm")</f>
        <v>Apr</v>
      </c>
      <c r="AB889">
        <f>YEAR(tbl_EcommerceSales[[#This Row],[Order_Date]])</f>
        <v>2025</v>
      </c>
      <c r="AC889" t="str">
        <f>IF(tbl_EcommerceSales[[#This Row],[Age]]&lt;18,"Under 18",IF(tbl_EcommerceSales[[#This Row],[Age]]&lt;=25,"18-25",IF(tbl_EcommerceSales[[#This Row],[Age]]&lt;=35,"26-35",IF(tbl_EcommerceSales[[#This Row],[Age]]&lt;=45,"36-45",IF(tbl_EcommerceSales[[#This Row],[Age]]&lt;=55,"46-55","56+")))))</f>
        <v>36-45</v>
      </c>
    </row>
    <row r="890" spans="1:29" x14ac:dyDescent="0.35">
      <c r="A890" t="s">
        <v>1794</v>
      </c>
      <c r="B890" s="7">
        <v>45758</v>
      </c>
      <c r="C890" t="s">
        <v>1795</v>
      </c>
      <c r="D890" t="s">
        <v>227</v>
      </c>
      <c r="E890" t="s">
        <v>48</v>
      </c>
      <c r="F890">
        <v>35</v>
      </c>
      <c r="G890" t="s">
        <v>174</v>
      </c>
      <c r="H890" t="s">
        <v>39</v>
      </c>
      <c r="I890" t="s">
        <v>111</v>
      </c>
      <c r="J890" t="s">
        <v>112</v>
      </c>
      <c r="K890" t="s">
        <v>55</v>
      </c>
      <c r="L890" t="s">
        <v>113</v>
      </c>
      <c r="M890">
        <v>2</v>
      </c>
      <c r="N890" s="2">
        <v>1799</v>
      </c>
      <c r="O890" s="3">
        <v>0.3</v>
      </c>
      <c r="P890" s="2">
        <v>1900</v>
      </c>
      <c r="Q890" t="s">
        <v>123</v>
      </c>
      <c r="R890" t="s">
        <v>33</v>
      </c>
      <c r="S890" t="s">
        <v>34</v>
      </c>
      <c r="T890" s="4">
        <v>4</v>
      </c>
      <c r="U890" s="11">
        <f t="shared" si="13"/>
        <v>3598</v>
      </c>
      <c r="V890" s="11">
        <f>tbl_EcommerceSales[[#This Row],[Gross_Sales]]*tbl_EcommerceSales[[#This Row],[Discount]]</f>
        <v>1079.3999999999999</v>
      </c>
      <c r="W890" s="11">
        <f>tbl_EcommerceSales[[#This Row],[Gross_Sales]]-tbl_EcommerceSales[[#This Row],[Discount_Amount]]</f>
        <v>2518.6000000000004</v>
      </c>
      <c r="X890" s="11">
        <f>tbl_EcommerceSales[[#This Row],[Quantity]] * _xlfn.XLOOKUP(tbl_EcommerceSales[[#This Row],[Product_ID]], Product_Master!A:A, Product_Master!F:F)</f>
        <v>1900</v>
      </c>
      <c r="Y890" s="11">
        <f>tbl_EcommerceSales[[#This Row],[Net_Revenue]]-tbl_EcommerceSales[[#This Row],[Total_Cost]]</f>
        <v>618.60000000000036</v>
      </c>
      <c r="Z890" s="9">
        <f>IFERROR(#REF!/tbl_EcommerceSales[[#This Row],[Total_Cost]], 0)</f>
        <v>0</v>
      </c>
      <c r="AA890" t="str">
        <f>TEXT(tbl_EcommerceSales[[#This Row],[Order_Date]],"mmm")</f>
        <v>Apr</v>
      </c>
      <c r="AB890">
        <f>YEAR(tbl_EcommerceSales[[#This Row],[Order_Date]])</f>
        <v>2025</v>
      </c>
      <c r="AC890" t="str">
        <f>IF(tbl_EcommerceSales[[#This Row],[Age]]&lt;18,"Under 18",IF(tbl_EcommerceSales[[#This Row],[Age]]&lt;=25,"18-25",IF(tbl_EcommerceSales[[#This Row],[Age]]&lt;=35,"26-35",IF(tbl_EcommerceSales[[#This Row],[Age]]&lt;=45,"36-45",IF(tbl_EcommerceSales[[#This Row],[Age]]&lt;=55,"46-55","56+")))))</f>
        <v>26-35</v>
      </c>
    </row>
    <row r="891" spans="1:29" x14ac:dyDescent="0.35">
      <c r="A891" t="s">
        <v>1796</v>
      </c>
      <c r="B891" s="7">
        <v>45758</v>
      </c>
      <c r="C891" t="s">
        <v>1797</v>
      </c>
      <c r="D891" t="s">
        <v>102</v>
      </c>
      <c r="E891" t="s">
        <v>48</v>
      </c>
      <c r="F891">
        <v>43</v>
      </c>
      <c r="G891" t="s">
        <v>186</v>
      </c>
      <c r="H891" t="s">
        <v>72</v>
      </c>
      <c r="I891" t="s">
        <v>62</v>
      </c>
      <c r="J891" t="s">
        <v>63</v>
      </c>
      <c r="K891" t="s">
        <v>42</v>
      </c>
      <c r="L891" t="s">
        <v>43</v>
      </c>
      <c r="M891">
        <v>1</v>
      </c>
      <c r="N891" s="2">
        <v>499</v>
      </c>
      <c r="O891" s="3">
        <v>0.15</v>
      </c>
      <c r="P891" s="2">
        <v>220</v>
      </c>
      <c r="Q891" t="s">
        <v>32</v>
      </c>
      <c r="R891" t="s">
        <v>33</v>
      </c>
      <c r="S891" t="s">
        <v>34</v>
      </c>
      <c r="T891" s="4">
        <v>4</v>
      </c>
      <c r="U891" s="11">
        <f t="shared" si="13"/>
        <v>499</v>
      </c>
      <c r="V891" s="11">
        <f>tbl_EcommerceSales[[#This Row],[Gross_Sales]]*tbl_EcommerceSales[[#This Row],[Discount]]</f>
        <v>74.849999999999994</v>
      </c>
      <c r="W891" s="11">
        <f>tbl_EcommerceSales[[#This Row],[Gross_Sales]]-tbl_EcommerceSales[[#This Row],[Discount_Amount]]</f>
        <v>424.15</v>
      </c>
      <c r="X891" s="11">
        <f>tbl_EcommerceSales[[#This Row],[Quantity]] * _xlfn.XLOOKUP(tbl_EcommerceSales[[#This Row],[Product_ID]], Product_Master!A:A, Product_Master!F:F)</f>
        <v>220</v>
      </c>
      <c r="Y891" s="11">
        <f>tbl_EcommerceSales[[#This Row],[Net_Revenue]]-tbl_EcommerceSales[[#This Row],[Total_Cost]]</f>
        <v>204.14999999999998</v>
      </c>
      <c r="Z891" s="9">
        <f>IFERROR(#REF!/tbl_EcommerceSales[[#This Row],[Total_Cost]], 0)</f>
        <v>0</v>
      </c>
      <c r="AA891" t="str">
        <f>TEXT(tbl_EcommerceSales[[#This Row],[Order_Date]],"mmm")</f>
        <v>Apr</v>
      </c>
      <c r="AB891">
        <f>YEAR(tbl_EcommerceSales[[#This Row],[Order_Date]])</f>
        <v>2025</v>
      </c>
      <c r="AC891" t="str">
        <f>IF(tbl_EcommerceSales[[#This Row],[Age]]&lt;18,"Under 18",IF(tbl_EcommerceSales[[#This Row],[Age]]&lt;=25,"18-25",IF(tbl_EcommerceSales[[#This Row],[Age]]&lt;=35,"26-35",IF(tbl_EcommerceSales[[#This Row],[Age]]&lt;=45,"36-45",IF(tbl_EcommerceSales[[#This Row],[Age]]&lt;=55,"46-55","56+")))))</f>
        <v>36-45</v>
      </c>
    </row>
    <row r="892" spans="1:29" x14ac:dyDescent="0.35">
      <c r="A892" t="s">
        <v>1798</v>
      </c>
      <c r="B892" s="7">
        <v>45758</v>
      </c>
      <c r="C892" t="s">
        <v>957</v>
      </c>
      <c r="D892" t="s">
        <v>79</v>
      </c>
      <c r="E892" t="s">
        <v>48</v>
      </c>
      <c r="F892">
        <v>36</v>
      </c>
      <c r="G892" t="s">
        <v>61</v>
      </c>
      <c r="H892" t="s">
        <v>27</v>
      </c>
      <c r="I892" t="s">
        <v>349</v>
      </c>
      <c r="J892" t="s">
        <v>350</v>
      </c>
      <c r="K892" t="s">
        <v>82</v>
      </c>
      <c r="L892" t="s">
        <v>238</v>
      </c>
      <c r="M892">
        <v>2</v>
      </c>
      <c r="N892" s="2">
        <v>1599</v>
      </c>
      <c r="O892" s="3">
        <v>0</v>
      </c>
      <c r="P892" s="2">
        <v>1840</v>
      </c>
      <c r="Q892" t="s">
        <v>156</v>
      </c>
      <c r="R892" t="s">
        <v>33</v>
      </c>
      <c r="S892" t="s">
        <v>57</v>
      </c>
      <c r="T892" s="4">
        <v>5</v>
      </c>
      <c r="U892" s="11">
        <f t="shared" si="13"/>
        <v>3198</v>
      </c>
      <c r="V892" s="11">
        <f>tbl_EcommerceSales[[#This Row],[Gross_Sales]]*tbl_EcommerceSales[[#This Row],[Discount]]</f>
        <v>0</v>
      </c>
      <c r="W892" s="11">
        <f>tbl_EcommerceSales[[#This Row],[Gross_Sales]]-tbl_EcommerceSales[[#This Row],[Discount_Amount]]</f>
        <v>3198</v>
      </c>
      <c r="X892" s="11">
        <f>tbl_EcommerceSales[[#This Row],[Quantity]] * _xlfn.XLOOKUP(tbl_EcommerceSales[[#This Row],[Product_ID]], Product_Master!A:A, Product_Master!F:F)</f>
        <v>1840</v>
      </c>
      <c r="Y892" s="11">
        <f>tbl_EcommerceSales[[#This Row],[Net_Revenue]]-tbl_EcommerceSales[[#This Row],[Total_Cost]]</f>
        <v>1358</v>
      </c>
      <c r="Z892" s="9">
        <f>IFERROR(#REF!/tbl_EcommerceSales[[#This Row],[Total_Cost]], 0)</f>
        <v>0</v>
      </c>
      <c r="AA892" t="str">
        <f>TEXT(tbl_EcommerceSales[[#This Row],[Order_Date]],"mmm")</f>
        <v>Apr</v>
      </c>
      <c r="AB892">
        <f>YEAR(tbl_EcommerceSales[[#This Row],[Order_Date]])</f>
        <v>2025</v>
      </c>
      <c r="AC892" t="str">
        <f>IF(tbl_EcommerceSales[[#This Row],[Age]]&lt;18,"Under 18",IF(tbl_EcommerceSales[[#This Row],[Age]]&lt;=25,"18-25",IF(tbl_EcommerceSales[[#This Row],[Age]]&lt;=35,"26-35",IF(tbl_EcommerceSales[[#This Row],[Age]]&lt;=45,"36-45",IF(tbl_EcommerceSales[[#This Row],[Age]]&lt;=55,"46-55","56+")))))</f>
        <v>36-45</v>
      </c>
    </row>
    <row r="893" spans="1:29" x14ac:dyDescent="0.35">
      <c r="A893" t="s">
        <v>1799</v>
      </c>
      <c r="B893" s="7">
        <v>45758</v>
      </c>
      <c r="C893" t="s">
        <v>1736</v>
      </c>
      <c r="D893" t="s">
        <v>110</v>
      </c>
      <c r="E893" t="s">
        <v>25</v>
      </c>
      <c r="F893">
        <v>28</v>
      </c>
      <c r="G893" t="s">
        <v>211</v>
      </c>
      <c r="H893" t="s">
        <v>72</v>
      </c>
      <c r="I893" t="s">
        <v>62</v>
      </c>
      <c r="J893" t="s">
        <v>63</v>
      </c>
      <c r="K893" t="s">
        <v>42</v>
      </c>
      <c r="L893" t="s">
        <v>43</v>
      </c>
      <c r="M893">
        <v>2</v>
      </c>
      <c r="N893" s="2">
        <v>499</v>
      </c>
      <c r="O893" s="3">
        <v>0</v>
      </c>
      <c r="P893" s="2">
        <v>440</v>
      </c>
      <c r="Q893" t="s">
        <v>156</v>
      </c>
      <c r="R893" t="s">
        <v>33</v>
      </c>
      <c r="S893" t="s">
        <v>57</v>
      </c>
      <c r="T893" s="4">
        <v>4</v>
      </c>
      <c r="U893" s="11">
        <f t="shared" si="13"/>
        <v>998</v>
      </c>
      <c r="V893" s="11">
        <f>tbl_EcommerceSales[[#This Row],[Gross_Sales]]*tbl_EcommerceSales[[#This Row],[Discount]]</f>
        <v>0</v>
      </c>
      <c r="W893" s="11">
        <f>tbl_EcommerceSales[[#This Row],[Gross_Sales]]-tbl_EcommerceSales[[#This Row],[Discount_Amount]]</f>
        <v>998</v>
      </c>
      <c r="X893" s="11">
        <f>tbl_EcommerceSales[[#This Row],[Quantity]] * _xlfn.XLOOKUP(tbl_EcommerceSales[[#This Row],[Product_ID]], Product_Master!A:A, Product_Master!F:F)</f>
        <v>440</v>
      </c>
      <c r="Y893" s="11">
        <f>tbl_EcommerceSales[[#This Row],[Net_Revenue]]-tbl_EcommerceSales[[#This Row],[Total_Cost]]</f>
        <v>558</v>
      </c>
      <c r="Z893" s="9">
        <f>IFERROR(#REF!/tbl_EcommerceSales[[#This Row],[Total_Cost]], 0)</f>
        <v>0</v>
      </c>
      <c r="AA893" t="str">
        <f>TEXT(tbl_EcommerceSales[[#This Row],[Order_Date]],"mmm")</f>
        <v>Apr</v>
      </c>
      <c r="AB893">
        <f>YEAR(tbl_EcommerceSales[[#This Row],[Order_Date]])</f>
        <v>2025</v>
      </c>
      <c r="AC893" t="str">
        <f>IF(tbl_EcommerceSales[[#This Row],[Age]]&lt;18,"Under 18",IF(tbl_EcommerceSales[[#This Row],[Age]]&lt;=25,"18-25",IF(tbl_EcommerceSales[[#This Row],[Age]]&lt;=35,"26-35",IF(tbl_EcommerceSales[[#This Row],[Age]]&lt;=45,"36-45",IF(tbl_EcommerceSales[[#This Row],[Age]]&lt;=55,"46-55","56+")))))</f>
        <v>26-35</v>
      </c>
    </row>
    <row r="894" spans="1:29" x14ac:dyDescent="0.35">
      <c r="A894" t="s">
        <v>1800</v>
      </c>
      <c r="B894" s="7">
        <v>45758</v>
      </c>
      <c r="C894" t="s">
        <v>1801</v>
      </c>
      <c r="D894" t="s">
        <v>139</v>
      </c>
      <c r="E894" t="s">
        <v>48</v>
      </c>
      <c r="F894">
        <v>43</v>
      </c>
      <c r="G894" t="s">
        <v>99</v>
      </c>
      <c r="H894" t="s">
        <v>88</v>
      </c>
      <c r="I894" t="s">
        <v>53</v>
      </c>
      <c r="J894" t="s">
        <v>54</v>
      </c>
      <c r="K894" t="s">
        <v>55</v>
      </c>
      <c r="L894" t="s">
        <v>56</v>
      </c>
      <c r="M894">
        <v>1</v>
      </c>
      <c r="N894" s="2">
        <v>799</v>
      </c>
      <c r="O894" s="3">
        <v>0</v>
      </c>
      <c r="P894" s="2">
        <v>390</v>
      </c>
      <c r="Q894" t="s">
        <v>44</v>
      </c>
      <c r="R894" t="s">
        <v>33</v>
      </c>
      <c r="S894" t="s">
        <v>57</v>
      </c>
      <c r="T894" s="4">
        <v>5</v>
      </c>
      <c r="U894" s="11">
        <f t="shared" si="13"/>
        <v>799</v>
      </c>
      <c r="V894" s="11">
        <f>tbl_EcommerceSales[[#This Row],[Gross_Sales]]*tbl_EcommerceSales[[#This Row],[Discount]]</f>
        <v>0</v>
      </c>
      <c r="W894" s="11">
        <f>tbl_EcommerceSales[[#This Row],[Gross_Sales]]-tbl_EcommerceSales[[#This Row],[Discount_Amount]]</f>
        <v>799</v>
      </c>
      <c r="X894" s="11">
        <f>tbl_EcommerceSales[[#This Row],[Quantity]] * _xlfn.XLOOKUP(tbl_EcommerceSales[[#This Row],[Product_ID]], Product_Master!A:A, Product_Master!F:F)</f>
        <v>390</v>
      </c>
      <c r="Y894" s="11">
        <f>tbl_EcommerceSales[[#This Row],[Net_Revenue]]-tbl_EcommerceSales[[#This Row],[Total_Cost]]</f>
        <v>409</v>
      </c>
      <c r="Z894" s="9">
        <f>IFERROR(#REF!/tbl_EcommerceSales[[#This Row],[Total_Cost]], 0)</f>
        <v>0</v>
      </c>
      <c r="AA894" t="str">
        <f>TEXT(tbl_EcommerceSales[[#This Row],[Order_Date]],"mmm")</f>
        <v>Apr</v>
      </c>
      <c r="AB894">
        <f>YEAR(tbl_EcommerceSales[[#This Row],[Order_Date]])</f>
        <v>2025</v>
      </c>
      <c r="AC894" t="str">
        <f>IF(tbl_EcommerceSales[[#This Row],[Age]]&lt;18,"Under 18",IF(tbl_EcommerceSales[[#This Row],[Age]]&lt;=25,"18-25",IF(tbl_EcommerceSales[[#This Row],[Age]]&lt;=35,"26-35",IF(tbl_EcommerceSales[[#This Row],[Age]]&lt;=45,"36-45",IF(tbl_EcommerceSales[[#This Row],[Age]]&lt;=55,"46-55","56+")))))</f>
        <v>36-45</v>
      </c>
    </row>
    <row r="895" spans="1:29" x14ac:dyDescent="0.35">
      <c r="A895" t="s">
        <v>1802</v>
      </c>
      <c r="B895" s="7">
        <v>45758</v>
      </c>
      <c r="C895" t="s">
        <v>389</v>
      </c>
      <c r="D895" t="s">
        <v>47</v>
      </c>
      <c r="E895" t="s">
        <v>48</v>
      </c>
      <c r="F895">
        <v>49</v>
      </c>
      <c r="G895" t="s">
        <v>136</v>
      </c>
      <c r="H895" t="s">
        <v>88</v>
      </c>
      <c r="I895" t="s">
        <v>290</v>
      </c>
      <c r="J895" t="s">
        <v>291</v>
      </c>
      <c r="K895" t="s">
        <v>30</v>
      </c>
      <c r="L895" t="s">
        <v>31</v>
      </c>
      <c r="M895">
        <v>1</v>
      </c>
      <c r="N895" s="2">
        <v>3499</v>
      </c>
      <c r="O895" s="3">
        <v>0.1</v>
      </c>
      <c r="P895" s="2">
        <v>2250</v>
      </c>
      <c r="Q895" t="s">
        <v>32</v>
      </c>
      <c r="R895" t="s">
        <v>33</v>
      </c>
      <c r="S895" t="s">
        <v>34</v>
      </c>
      <c r="T895" s="4">
        <v>1</v>
      </c>
      <c r="U895" s="11">
        <f t="shared" si="13"/>
        <v>3499</v>
      </c>
      <c r="V895" s="11">
        <f>tbl_EcommerceSales[[#This Row],[Gross_Sales]]*tbl_EcommerceSales[[#This Row],[Discount]]</f>
        <v>349.90000000000003</v>
      </c>
      <c r="W895" s="11">
        <f>tbl_EcommerceSales[[#This Row],[Gross_Sales]]-tbl_EcommerceSales[[#This Row],[Discount_Amount]]</f>
        <v>3149.1</v>
      </c>
      <c r="X895" s="11">
        <f>tbl_EcommerceSales[[#This Row],[Quantity]] * _xlfn.XLOOKUP(tbl_EcommerceSales[[#This Row],[Product_ID]], Product_Master!A:A, Product_Master!F:F)</f>
        <v>2250</v>
      </c>
      <c r="Y895" s="11">
        <f>tbl_EcommerceSales[[#This Row],[Net_Revenue]]-tbl_EcommerceSales[[#This Row],[Total_Cost]]</f>
        <v>899.09999999999991</v>
      </c>
      <c r="Z895" s="9">
        <f>IFERROR(#REF!/tbl_EcommerceSales[[#This Row],[Total_Cost]], 0)</f>
        <v>0</v>
      </c>
      <c r="AA895" t="str">
        <f>TEXT(tbl_EcommerceSales[[#This Row],[Order_Date]],"mmm")</f>
        <v>Apr</v>
      </c>
      <c r="AB895">
        <f>YEAR(tbl_EcommerceSales[[#This Row],[Order_Date]])</f>
        <v>2025</v>
      </c>
      <c r="AC895" t="str">
        <f>IF(tbl_EcommerceSales[[#This Row],[Age]]&lt;18,"Under 18",IF(tbl_EcommerceSales[[#This Row],[Age]]&lt;=25,"18-25",IF(tbl_EcommerceSales[[#This Row],[Age]]&lt;=35,"26-35",IF(tbl_EcommerceSales[[#This Row],[Age]]&lt;=45,"36-45",IF(tbl_EcommerceSales[[#This Row],[Age]]&lt;=55,"46-55","56+")))))</f>
        <v>46-55</v>
      </c>
    </row>
    <row r="896" spans="1:29" x14ac:dyDescent="0.35">
      <c r="A896" t="s">
        <v>1803</v>
      </c>
      <c r="B896" s="7">
        <v>45758</v>
      </c>
      <c r="C896" t="s">
        <v>1804</v>
      </c>
      <c r="D896" t="s">
        <v>227</v>
      </c>
      <c r="E896" t="s">
        <v>25</v>
      </c>
      <c r="F896">
        <v>41</v>
      </c>
      <c r="G896" t="s">
        <v>52</v>
      </c>
      <c r="H896" t="s">
        <v>27</v>
      </c>
      <c r="I896" t="s">
        <v>62</v>
      </c>
      <c r="J896" t="s">
        <v>63</v>
      </c>
      <c r="K896" t="s">
        <v>42</v>
      </c>
      <c r="L896" t="s">
        <v>43</v>
      </c>
      <c r="M896">
        <v>4</v>
      </c>
      <c r="N896" s="2">
        <v>499</v>
      </c>
      <c r="O896" s="3">
        <v>0.15</v>
      </c>
      <c r="P896" s="2">
        <v>880</v>
      </c>
      <c r="Q896" t="s">
        <v>32</v>
      </c>
      <c r="R896" t="s">
        <v>33</v>
      </c>
      <c r="S896" t="s">
        <v>57</v>
      </c>
      <c r="T896" s="4">
        <v>5</v>
      </c>
      <c r="U896" s="11">
        <f t="shared" si="13"/>
        <v>1996</v>
      </c>
      <c r="V896" s="11">
        <f>tbl_EcommerceSales[[#This Row],[Gross_Sales]]*tbl_EcommerceSales[[#This Row],[Discount]]</f>
        <v>299.39999999999998</v>
      </c>
      <c r="W896" s="11">
        <f>tbl_EcommerceSales[[#This Row],[Gross_Sales]]-tbl_EcommerceSales[[#This Row],[Discount_Amount]]</f>
        <v>1696.6</v>
      </c>
      <c r="X896" s="11">
        <f>tbl_EcommerceSales[[#This Row],[Quantity]] * _xlfn.XLOOKUP(tbl_EcommerceSales[[#This Row],[Product_ID]], Product_Master!A:A, Product_Master!F:F)</f>
        <v>880</v>
      </c>
      <c r="Y896" s="11">
        <f>tbl_EcommerceSales[[#This Row],[Net_Revenue]]-tbl_EcommerceSales[[#This Row],[Total_Cost]]</f>
        <v>816.59999999999991</v>
      </c>
      <c r="Z896" s="9">
        <f>IFERROR(#REF!/tbl_EcommerceSales[[#This Row],[Total_Cost]], 0)</f>
        <v>0</v>
      </c>
      <c r="AA896" t="str">
        <f>TEXT(tbl_EcommerceSales[[#This Row],[Order_Date]],"mmm")</f>
        <v>Apr</v>
      </c>
      <c r="AB896">
        <f>YEAR(tbl_EcommerceSales[[#This Row],[Order_Date]])</f>
        <v>2025</v>
      </c>
      <c r="AC896" t="str">
        <f>IF(tbl_EcommerceSales[[#This Row],[Age]]&lt;18,"Under 18",IF(tbl_EcommerceSales[[#This Row],[Age]]&lt;=25,"18-25",IF(tbl_EcommerceSales[[#This Row],[Age]]&lt;=35,"26-35",IF(tbl_EcommerceSales[[#This Row],[Age]]&lt;=45,"36-45",IF(tbl_EcommerceSales[[#This Row],[Age]]&lt;=55,"46-55","56+")))))</f>
        <v>36-45</v>
      </c>
    </row>
    <row r="897" spans="1:29" x14ac:dyDescent="0.35">
      <c r="A897" t="s">
        <v>1805</v>
      </c>
      <c r="B897" s="7">
        <v>45759</v>
      </c>
      <c r="C897" t="s">
        <v>1806</v>
      </c>
      <c r="D897" t="s">
        <v>130</v>
      </c>
      <c r="E897" t="s">
        <v>48</v>
      </c>
      <c r="F897">
        <v>18</v>
      </c>
      <c r="G897" t="s">
        <v>192</v>
      </c>
      <c r="H897" t="s">
        <v>27</v>
      </c>
      <c r="I897" t="s">
        <v>73</v>
      </c>
      <c r="J897" t="s">
        <v>74</v>
      </c>
      <c r="K897" t="s">
        <v>55</v>
      </c>
      <c r="L897" t="s">
        <v>75</v>
      </c>
      <c r="M897">
        <v>1</v>
      </c>
      <c r="N897" s="2">
        <v>2899</v>
      </c>
      <c r="O897" s="3">
        <v>0.05</v>
      </c>
      <c r="P897" s="2">
        <v>1700</v>
      </c>
      <c r="Q897" t="s">
        <v>123</v>
      </c>
      <c r="R897" t="s">
        <v>33</v>
      </c>
      <c r="S897" t="s">
        <v>57</v>
      </c>
      <c r="T897" s="4">
        <v>5</v>
      </c>
      <c r="U897" s="11">
        <f t="shared" si="13"/>
        <v>2899</v>
      </c>
      <c r="V897" s="11">
        <f>tbl_EcommerceSales[[#This Row],[Gross_Sales]]*tbl_EcommerceSales[[#This Row],[Discount]]</f>
        <v>144.95000000000002</v>
      </c>
      <c r="W897" s="11">
        <f>tbl_EcommerceSales[[#This Row],[Gross_Sales]]-tbl_EcommerceSales[[#This Row],[Discount_Amount]]</f>
        <v>2754.05</v>
      </c>
      <c r="X897" s="11">
        <f>tbl_EcommerceSales[[#This Row],[Quantity]] * _xlfn.XLOOKUP(tbl_EcommerceSales[[#This Row],[Product_ID]], Product_Master!A:A, Product_Master!F:F)</f>
        <v>1700</v>
      </c>
      <c r="Y897" s="11">
        <f>tbl_EcommerceSales[[#This Row],[Net_Revenue]]-tbl_EcommerceSales[[#This Row],[Total_Cost]]</f>
        <v>1054.0500000000002</v>
      </c>
      <c r="Z897" s="9">
        <f>IFERROR(#REF!/tbl_EcommerceSales[[#This Row],[Total_Cost]], 0)</f>
        <v>0</v>
      </c>
      <c r="AA897" t="str">
        <f>TEXT(tbl_EcommerceSales[[#This Row],[Order_Date]],"mmm")</f>
        <v>Apr</v>
      </c>
      <c r="AB897">
        <f>YEAR(tbl_EcommerceSales[[#This Row],[Order_Date]])</f>
        <v>2025</v>
      </c>
      <c r="AC897" t="str">
        <f>IF(tbl_EcommerceSales[[#This Row],[Age]]&lt;18,"Under 18",IF(tbl_EcommerceSales[[#This Row],[Age]]&lt;=25,"18-25",IF(tbl_EcommerceSales[[#This Row],[Age]]&lt;=35,"26-35",IF(tbl_EcommerceSales[[#This Row],[Age]]&lt;=45,"36-45",IF(tbl_EcommerceSales[[#This Row],[Age]]&lt;=55,"46-55","56+")))))</f>
        <v>18-25</v>
      </c>
    </row>
    <row r="898" spans="1:29" x14ac:dyDescent="0.35">
      <c r="A898" t="s">
        <v>1807</v>
      </c>
      <c r="B898" s="7">
        <v>45759</v>
      </c>
      <c r="C898" t="s">
        <v>1808</v>
      </c>
      <c r="D898" t="s">
        <v>181</v>
      </c>
      <c r="E898" t="s">
        <v>48</v>
      </c>
      <c r="F898">
        <v>21</v>
      </c>
      <c r="G898" t="s">
        <v>107</v>
      </c>
      <c r="H898" t="s">
        <v>39</v>
      </c>
      <c r="I898" t="s">
        <v>294</v>
      </c>
      <c r="J898" t="s">
        <v>295</v>
      </c>
      <c r="K898" t="s">
        <v>91</v>
      </c>
      <c r="L898" t="s">
        <v>296</v>
      </c>
      <c r="M898">
        <v>1</v>
      </c>
      <c r="N898" s="2">
        <v>699</v>
      </c>
      <c r="O898" s="3">
        <v>0.25</v>
      </c>
      <c r="P898" s="2">
        <v>300</v>
      </c>
      <c r="Q898" t="s">
        <v>156</v>
      </c>
      <c r="R898" t="s">
        <v>33</v>
      </c>
      <c r="S898" t="s">
        <v>34</v>
      </c>
      <c r="T898" s="4">
        <v>4</v>
      </c>
      <c r="U898" s="11">
        <f t="shared" ref="U898:U961" si="14">M898*N898</f>
        <v>699</v>
      </c>
      <c r="V898" s="11">
        <f>tbl_EcommerceSales[[#This Row],[Gross_Sales]]*tbl_EcommerceSales[[#This Row],[Discount]]</f>
        <v>174.75</v>
      </c>
      <c r="W898" s="11">
        <f>tbl_EcommerceSales[[#This Row],[Gross_Sales]]-tbl_EcommerceSales[[#This Row],[Discount_Amount]]</f>
        <v>524.25</v>
      </c>
      <c r="X898" s="11">
        <f>tbl_EcommerceSales[[#This Row],[Quantity]] * _xlfn.XLOOKUP(tbl_EcommerceSales[[#This Row],[Product_ID]], Product_Master!A:A, Product_Master!F:F)</f>
        <v>300</v>
      </c>
      <c r="Y898" s="11">
        <f>tbl_EcommerceSales[[#This Row],[Net_Revenue]]-tbl_EcommerceSales[[#This Row],[Total_Cost]]</f>
        <v>224.25</v>
      </c>
      <c r="Z898" s="9">
        <f>IFERROR(#REF!/tbl_EcommerceSales[[#This Row],[Total_Cost]], 0)</f>
        <v>0</v>
      </c>
      <c r="AA898" t="str">
        <f>TEXT(tbl_EcommerceSales[[#This Row],[Order_Date]],"mmm")</f>
        <v>Apr</v>
      </c>
      <c r="AB898">
        <f>YEAR(tbl_EcommerceSales[[#This Row],[Order_Date]])</f>
        <v>2025</v>
      </c>
      <c r="AC898" t="str">
        <f>IF(tbl_EcommerceSales[[#This Row],[Age]]&lt;18,"Under 18",IF(tbl_EcommerceSales[[#This Row],[Age]]&lt;=25,"18-25",IF(tbl_EcommerceSales[[#This Row],[Age]]&lt;=35,"26-35",IF(tbl_EcommerceSales[[#This Row],[Age]]&lt;=45,"36-45",IF(tbl_EcommerceSales[[#This Row],[Age]]&lt;=55,"46-55","56+")))))</f>
        <v>18-25</v>
      </c>
    </row>
    <row r="899" spans="1:29" x14ac:dyDescent="0.35">
      <c r="A899" t="s">
        <v>1809</v>
      </c>
      <c r="B899" s="7">
        <v>45759</v>
      </c>
      <c r="C899" t="s">
        <v>1063</v>
      </c>
      <c r="D899" t="s">
        <v>106</v>
      </c>
      <c r="E899" t="s">
        <v>48</v>
      </c>
      <c r="F899">
        <v>36</v>
      </c>
      <c r="G899" t="s">
        <v>87</v>
      </c>
      <c r="H899" t="s">
        <v>88</v>
      </c>
      <c r="I899" t="s">
        <v>126</v>
      </c>
      <c r="J899" t="s">
        <v>127</v>
      </c>
      <c r="K899" t="s">
        <v>82</v>
      </c>
      <c r="L899" t="s">
        <v>83</v>
      </c>
      <c r="M899">
        <v>2</v>
      </c>
      <c r="N899" s="2">
        <v>1899</v>
      </c>
      <c r="O899" s="3">
        <v>0.2</v>
      </c>
      <c r="P899" s="2">
        <v>2240</v>
      </c>
      <c r="Q899" t="s">
        <v>123</v>
      </c>
      <c r="R899" t="s">
        <v>33</v>
      </c>
      <c r="S899" t="s">
        <v>57</v>
      </c>
      <c r="T899" s="4">
        <v>2</v>
      </c>
      <c r="U899" s="11">
        <f t="shared" si="14"/>
        <v>3798</v>
      </c>
      <c r="V899" s="11">
        <f>tbl_EcommerceSales[[#This Row],[Gross_Sales]]*tbl_EcommerceSales[[#This Row],[Discount]]</f>
        <v>759.6</v>
      </c>
      <c r="W899" s="11">
        <f>tbl_EcommerceSales[[#This Row],[Gross_Sales]]-tbl_EcommerceSales[[#This Row],[Discount_Amount]]</f>
        <v>3038.4</v>
      </c>
      <c r="X899" s="11">
        <f>tbl_EcommerceSales[[#This Row],[Quantity]] * _xlfn.XLOOKUP(tbl_EcommerceSales[[#This Row],[Product_ID]], Product_Master!A:A, Product_Master!F:F)</f>
        <v>2240</v>
      </c>
      <c r="Y899" s="11">
        <f>tbl_EcommerceSales[[#This Row],[Net_Revenue]]-tbl_EcommerceSales[[#This Row],[Total_Cost]]</f>
        <v>798.40000000000009</v>
      </c>
      <c r="Z899" s="9">
        <f>IFERROR(#REF!/tbl_EcommerceSales[[#This Row],[Total_Cost]], 0)</f>
        <v>0</v>
      </c>
      <c r="AA899" t="str">
        <f>TEXT(tbl_EcommerceSales[[#This Row],[Order_Date]],"mmm")</f>
        <v>Apr</v>
      </c>
      <c r="AB899">
        <f>YEAR(tbl_EcommerceSales[[#This Row],[Order_Date]])</f>
        <v>2025</v>
      </c>
      <c r="AC899" t="str">
        <f>IF(tbl_EcommerceSales[[#This Row],[Age]]&lt;18,"Under 18",IF(tbl_EcommerceSales[[#This Row],[Age]]&lt;=25,"18-25",IF(tbl_EcommerceSales[[#This Row],[Age]]&lt;=35,"26-35",IF(tbl_EcommerceSales[[#This Row],[Age]]&lt;=45,"36-45",IF(tbl_EcommerceSales[[#This Row],[Age]]&lt;=55,"46-55","56+")))))</f>
        <v>36-45</v>
      </c>
    </row>
    <row r="900" spans="1:29" x14ac:dyDescent="0.35">
      <c r="A900" t="s">
        <v>1810</v>
      </c>
      <c r="B900" s="7">
        <v>45759</v>
      </c>
      <c r="C900" t="s">
        <v>1811</v>
      </c>
      <c r="D900" t="s">
        <v>86</v>
      </c>
      <c r="E900" t="s">
        <v>48</v>
      </c>
      <c r="F900">
        <v>23</v>
      </c>
      <c r="G900" t="s">
        <v>136</v>
      </c>
      <c r="H900" t="s">
        <v>88</v>
      </c>
      <c r="I900" t="s">
        <v>276</v>
      </c>
      <c r="J900" t="s">
        <v>277</v>
      </c>
      <c r="K900" t="s">
        <v>30</v>
      </c>
      <c r="L900" t="s">
        <v>278</v>
      </c>
      <c r="M900">
        <v>1</v>
      </c>
      <c r="N900" s="2">
        <v>1599</v>
      </c>
      <c r="O900" s="3">
        <v>0.25</v>
      </c>
      <c r="P900" s="2">
        <v>850</v>
      </c>
      <c r="Q900" t="s">
        <v>319</v>
      </c>
      <c r="R900" t="s">
        <v>33</v>
      </c>
      <c r="S900" t="s">
        <v>57</v>
      </c>
      <c r="T900" s="4">
        <v>4</v>
      </c>
      <c r="U900" s="11">
        <f t="shared" si="14"/>
        <v>1599</v>
      </c>
      <c r="V900" s="11">
        <f>tbl_EcommerceSales[[#This Row],[Gross_Sales]]*tbl_EcommerceSales[[#This Row],[Discount]]</f>
        <v>399.75</v>
      </c>
      <c r="W900" s="11">
        <f>tbl_EcommerceSales[[#This Row],[Gross_Sales]]-tbl_EcommerceSales[[#This Row],[Discount_Amount]]</f>
        <v>1199.25</v>
      </c>
      <c r="X900" s="11">
        <f>tbl_EcommerceSales[[#This Row],[Quantity]] * _xlfn.XLOOKUP(tbl_EcommerceSales[[#This Row],[Product_ID]], Product_Master!A:A, Product_Master!F:F)</f>
        <v>850</v>
      </c>
      <c r="Y900" s="11">
        <f>tbl_EcommerceSales[[#This Row],[Net_Revenue]]-tbl_EcommerceSales[[#This Row],[Total_Cost]]</f>
        <v>349.25</v>
      </c>
      <c r="Z900" s="9">
        <f>IFERROR(#REF!/tbl_EcommerceSales[[#This Row],[Total_Cost]], 0)</f>
        <v>0</v>
      </c>
      <c r="AA900" t="str">
        <f>TEXT(tbl_EcommerceSales[[#This Row],[Order_Date]],"mmm")</f>
        <v>Apr</v>
      </c>
      <c r="AB900">
        <f>YEAR(tbl_EcommerceSales[[#This Row],[Order_Date]])</f>
        <v>2025</v>
      </c>
      <c r="AC900" t="str">
        <f>IF(tbl_EcommerceSales[[#This Row],[Age]]&lt;18,"Under 18",IF(tbl_EcommerceSales[[#This Row],[Age]]&lt;=25,"18-25",IF(tbl_EcommerceSales[[#This Row],[Age]]&lt;=35,"26-35",IF(tbl_EcommerceSales[[#This Row],[Age]]&lt;=45,"36-45",IF(tbl_EcommerceSales[[#This Row],[Age]]&lt;=55,"46-55","56+")))))</f>
        <v>18-25</v>
      </c>
    </row>
    <row r="901" spans="1:29" x14ac:dyDescent="0.35">
      <c r="A901" t="s">
        <v>1812</v>
      </c>
      <c r="B901" s="7">
        <v>45759</v>
      </c>
      <c r="C901" t="s">
        <v>1813</v>
      </c>
      <c r="D901" t="s">
        <v>342</v>
      </c>
      <c r="E901" t="s">
        <v>48</v>
      </c>
      <c r="F901">
        <v>37</v>
      </c>
      <c r="G901" t="s">
        <v>174</v>
      </c>
      <c r="H901" t="s">
        <v>39</v>
      </c>
      <c r="I901" t="s">
        <v>236</v>
      </c>
      <c r="J901" t="s">
        <v>237</v>
      </c>
      <c r="K901" t="s">
        <v>82</v>
      </c>
      <c r="L901" t="s">
        <v>238</v>
      </c>
      <c r="M901">
        <v>2</v>
      </c>
      <c r="N901" s="2">
        <v>899</v>
      </c>
      <c r="O901" s="3">
        <v>0</v>
      </c>
      <c r="P901" s="2">
        <v>960</v>
      </c>
      <c r="Q901" t="s">
        <v>32</v>
      </c>
      <c r="R901" t="s">
        <v>33</v>
      </c>
      <c r="S901" t="s">
        <v>34</v>
      </c>
      <c r="T901" s="4">
        <v>3</v>
      </c>
      <c r="U901" s="11">
        <f t="shared" si="14"/>
        <v>1798</v>
      </c>
      <c r="V901" s="11">
        <f>tbl_EcommerceSales[[#This Row],[Gross_Sales]]*tbl_EcommerceSales[[#This Row],[Discount]]</f>
        <v>0</v>
      </c>
      <c r="W901" s="11">
        <f>tbl_EcommerceSales[[#This Row],[Gross_Sales]]-tbl_EcommerceSales[[#This Row],[Discount_Amount]]</f>
        <v>1798</v>
      </c>
      <c r="X901" s="11">
        <f>tbl_EcommerceSales[[#This Row],[Quantity]] * _xlfn.XLOOKUP(tbl_EcommerceSales[[#This Row],[Product_ID]], Product_Master!A:A, Product_Master!F:F)</f>
        <v>960</v>
      </c>
      <c r="Y901" s="11">
        <f>tbl_EcommerceSales[[#This Row],[Net_Revenue]]-tbl_EcommerceSales[[#This Row],[Total_Cost]]</f>
        <v>838</v>
      </c>
      <c r="Z901" s="9">
        <f>IFERROR(#REF!/tbl_EcommerceSales[[#This Row],[Total_Cost]], 0)</f>
        <v>0</v>
      </c>
      <c r="AA901" t="str">
        <f>TEXT(tbl_EcommerceSales[[#This Row],[Order_Date]],"mmm")</f>
        <v>Apr</v>
      </c>
      <c r="AB901">
        <f>YEAR(tbl_EcommerceSales[[#This Row],[Order_Date]])</f>
        <v>2025</v>
      </c>
      <c r="AC901" t="str">
        <f>IF(tbl_EcommerceSales[[#This Row],[Age]]&lt;18,"Under 18",IF(tbl_EcommerceSales[[#This Row],[Age]]&lt;=25,"18-25",IF(tbl_EcommerceSales[[#This Row],[Age]]&lt;=35,"26-35",IF(tbl_EcommerceSales[[#This Row],[Age]]&lt;=45,"36-45",IF(tbl_EcommerceSales[[#This Row],[Age]]&lt;=55,"46-55","56+")))))</f>
        <v>36-45</v>
      </c>
    </row>
    <row r="902" spans="1:29" x14ac:dyDescent="0.35">
      <c r="A902" t="s">
        <v>1814</v>
      </c>
      <c r="B902" s="7">
        <v>45759</v>
      </c>
      <c r="C902" t="s">
        <v>1815</v>
      </c>
      <c r="D902" t="s">
        <v>235</v>
      </c>
      <c r="E902" t="s">
        <v>25</v>
      </c>
      <c r="F902">
        <v>29</v>
      </c>
      <c r="G902" t="s">
        <v>145</v>
      </c>
      <c r="H902" t="s">
        <v>39</v>
      </c>
      <c r="I902" t="s">
        <v>67</v>
      </c>
      <c r="J902" t="s">
        <v>68</v>
      </c>
      <c r="K902" t="s">
        <v>42</v>
      </c>
      <c r="L902" t="s">
        <v>43</v>
      </c>
      <c r="M902">
        <v>1</v>
      </c>
      <c r="N902" s="2">
        <v>799</v>
      </c>
      <c r="O902" s="3">
        <v>0.1</v>
      </c>
      <c r="P902" s="2">
        <v>360</v>
      </c>
      <c r="Q902" t="s">
        <v>44</v>
      </c>
      <c r="R902" t="s">
        <v>33</v>
      </c>
      <c r="S902" t="s">
        <v>57</v>
      </c>
      <c r="T902" s="4">
        <v>5</v>
      </c>
      <c r="U902" s="11">
        <f t="shared" si="14"/>
        <v>799</v>
      </c>
      <c r="V902" s="11">
        <f>tbl_EcommerceSales[[#This Row],[Gross_Sales]]*tbl_EcommerceSales[[#This Row],[Discount]]</f>
        <v>79.900000000000006</v>
      </c>
      <c r="W902" s="11">
        <f>tbl_EcommerceSales[[#This Row],[Gross_Sales]]-tbl_EcommerceSales[[#This Row],[Discount_Amount]]</f>
        <v>719.1</v>
      </c>
      <c r="X902" s="11">
        <f>tbl_EcommerceSales[[#This Row],[Quantity]] * _xlfn.XLOOKUP(tbl_EcommerceSales[[#This Row],[Product_ID]], Product_Master!A:A, Product_Master!F:F)</f>
        <v>360</v>
      </c>
      <c r="Y902" s="11">
        <f>tbl_EcommerceSales[[#This Row],[Net_Revenue]]-tbl_EcommerceSales[[#This Row],[Total_Cost]]</f>
        <v>359.1</v>
      </c>
      <c r="Z902" s="9">
        <f>IFERROR(#REF!/tbl_EcommerceSales[[#This Row],[Total_Cost]], 0)</f>
        <v>0</v>
      </c>
      <c r="AA902" t="str">
        <f>TEXT(tbl_EcommerceSales[[#This Row],[Order_Date]],"mmm")</f>
        <v>Apr</v>
      </c>
      <c r="AB902">
        <f>YEAR(tbl_EcommerceSales[[#This Row],[Order_Date]])</f>
        <v>2025</v>
      </c>
      <c r="AC902" t="str">
        <f>IF(tbl_EcommerceSales[[#This Row],[Age]]&lt;18,"Under 18",IF(tbl_EcommerceSales[[#This Row],[Age]]&lt;=25,"18-25",IF(tbl_EcommerceSales[[#This Row],[Age]]&lt;=35,"26-35",IF(tbl_EcommerceSales[[#This Row],[Age]]&lt;=45,"36-45",IF(tbl_EcommerceSales[[#This Row],[Age]]&lt;=55,"46-55","56+")))))</f>
        <v>26-35</v>
      </c>
    </row>
    <row r="903" spans="1:29" x14ac:dyDescent="0.35">
      <c r="A903" t="s">
        <v>1816</v>
      </c>
      <c r="B903" s="7">
        <v>45759</v>
      </c>
      <c r="C903" t="s">
        <v>1817</v>
      </c>
      <c r="D903" t="s">
        <v>116</v>
      </c>
      <c r="E903" t="s">
        <v>25</v>
      </c>
      <c r="F903">
        <v>27</v>
      </c>
      <c r="G903" t="s">
        <v>186</v>
      </c>
      <c r="H903" t="s">
        <v>72</v>
      </c>
      <c r="I903" t="s">
        <v>80</v>
      </c>
      <c r="J903" t="s">
        <v>81</v>
      </c>
      <c r="K903" t="s">
        <v>82</v>
      </c>
      <c r="L903" t="s">
        <v>83</v>
      </c>
      <c r="M903">
        <v>1</v>
      </c>
      <c r="N903" s="2">
        <v>2499</v>
      </c>
      <c r="O903" s="3">
        <v>0.05</v>
      </c>
      <c r="P903" s="2">
        <v>1550</v>
      </c>
      <c r="Q903" t="s">
        <v>44</v>
      </c>
      <c r="R903" t="s">
        <v>33</v>
      </c>
      <c r="S903" t="s">
        <v>34</v>
      </c>
      <c r="T903" s="4">
        <v>5</v>
      </c>
      <c r="U903" s="11">
        <f t="shared" si="14"/>
        <v>2499</v>
      </c>
      <c r="V903" s="11">
        <f>tbl_EcommerceSales[[#This Row],[Gross_Sales]]*tbl_EcommerceSales[[#This Row],[Discount]]</f>
        <v>124.95</v>
      </c>
      <c r="W903" s="11">
        <f>tbl_EcommerceSales[[#This Row],[Gross_Sales]]-tbl_EcommerceSales[[#This Row],[Discount_Amount]]</f>
        <v>2374.0500000000002</v>
      </c>
      <c r="X903" s="11">
        <f>tbl_EcommerceSales[[#This Row],[Quantity]] * _xlfn.XLOOKUP(tbl_EcommerceSales[[#This Row],[Product_ID]], Product_Master!A:A, Product_Master!F:F)</f>
        <v>1550</v>
      </c>
      <c r="Y903" s="11">
        <f>tbl_EcommerceSales[[#This Row],[Net_Revenue]]-tbl_EcommerceSales[[#This Row],[Total_Cost]]</f>
        <v>824.05000000000018</v>
      </c>
      <c r="Z903" s="9">
        <f>IFERROR(#REF!/tbl_EcommerceSales[[#This Row],[Total_Cost]], 0)</f>
        <v>0</v>
      </c>
      <c r="AA903" t="str">
        <f>TEXT(tbl_EcommerceSales[[#This Row],[Order_Date]],"mmm")</f>
        <v>Apr</v>
      </c>
      <c r="AB903">
        <f>YEAR(tbl_EcommerceSales[[#This Row],[Order_Date]])</f>
        <v>2025</v>
      </c>
      <c r="AC903" t="str">
        <f>IF(tbl_EcommerceSales[[#This Row],[Age]]&lt;18,"Under 18",IF(tbl_EcommerceSales[[#This Row],[Age]]&lt;=25,"18-25",IF(tbl_EcommerceSales[[#This Row],[Age]]&lt;=35,"26-35",IF(tbl_EcommerceSales[[#This Row],[Age]]&lt;=45,"36-45",IF(tbl_EcommerceSales[[#This Row],[Age]]&lt;=55,"46-55","56+")))))</f>
        <v>26-35</v>
      </c>
    </row>
    <row r="904" spans="1:29" x14ac:dyDescent="0.35">
      <c r="A904" t="s">
        <v>1818</v>
      </c>
      <c r="B904" s="7">
        <v>45759</v>
      </c>
      <c r="C904" t="s">
        <v>1819</v>
      </c>
      <c r="D904" t="s">
        <v>86</v>
      </c>
      <c r="E904" t="s">
        <v>25</v>
      </c>
      <c r="F904">
        <v>44</v>
      </c>
      <c r="G904" t="s">
        <v>145</v>
      </c>
      <c r="H904" t="s">
        <v>39</v>
      </c>
      <c r="I904" t="s">
        <v>349</v>
      </c>
      <c r="J904" t="s">
        <v>350</v>
      </c>
      <c r="K904" t="s">
        <v>82</v>
      </c>
      <c r="L904" t="s">
        <v>238</v>
      </c>
      <c r="M904">
        <v>1</v>
      </c>
      <c r="N904" s="2">
        <v>1599</v>
      </c>
      <c r="O904" s="3">
        <v>0.1</v>
      </c>
      <c r="P904" s="2">
        <v>920</v>
      </c>
      <c r="Q904" t="s">
        <v>32</v>
      </c>
      <c r="R904" t="s">
        <v>33</v>
      </c>
      <c r="S904" t="s">
        <v>34</v>
      </c>
      <c r="T904" s="4">
        <v>3</v>
      </c>
      <c r="U904" s="11">
        <f t="shared" si="14"/>
        <v>1599</v>
      </c>
      <c r="V904" s="11">
        <f>tbl_EcommerceSales[[#This Row],[Gross_Sales]]*tbl_EcommerceSales[[#This Row],[Discount]]</f>
        <v>159.9</v>
      </c>
      <c r="W904" s="11">
        <f>tbl_EcommerceSales[[#This Row],[Gross_Sales]]-tbl_EcommerceSales[[#This Row],[Discount_Amount]]</f>
        <v>1439.1</v>
      </c>
      <c r="X904" s="11">
        <f>tbl_EcommerceSales[[#This Row],[Quantity]] * _xlfn.XLOOKUP(tbl_EcommerceSales[[#This Row],[Product_ID]], Product_Master!A:A, Product_Master!F:F)</f>
        <v>920</v>
      </c>
      <c r="Y904" s="11">
        <f>tbl_EcommerceSales[[#This Row],[Net_Revenue]]-tbl_EcommerceSales[[#This Row],[Total_Cost]]</f>
        <v>519.09999999999991</v>
      </c>
      <c r="Z904" s="9">
        <f>IFERROR(#REF!/tbl_EcommerceSales[[#This Row],[Total_Cost]], 0)</f>
        <v>0</v>
      </c>
      <c r="AA904" t="str">
        <f>TEXT(tbl_EcommerceSales[[#This Row],[Order_Date]],"mmm")</f>
        <v>Apr</v>
      </c>
      <c r="AB904">
        <f>YEAR(tbl_EcommerceSales[[#This Row],[Order_Date]])</f>
        <v>2025</v>
      </c>
      <c r="AC904" t="str">
        <f>IF(tbl_EcommerceSales[[#This Row],[Age]]&lt;18,"Under 18",IF(tbl_EcommerceSales[[#This Row],[Age]]&lt;=25,"18-25",IF(tbl_EcommerceSales[[#This Row],[Age]]&lt;=35,"26-35",IF(tbl_EcommerceSales[[#This Row],[Age]]&lt;=45,"36-45",IF(tbl_EcommerceSales[[#This Row],[Age]]&lt;=55,"46-55","56+")))))</f>
        <v>36-45</v>
      </c>
    </row>
    <row r="905" spans="1:29" x14ac:dyDescent="0.35">
      <c r="A905" t="s">
        <v>1820</v>
      </c>
      <c r="B905" s="7">
        <v>45759</v>
      </c>
      <c r="C905" t="s">
        <v>1821</v>
      </c>
      <c r="D905" t="s">
        <v>235</v>
      </c>
      <c r="E905" t="s">
        <v>25</v>
      </c>
      <c r="F905">
        <v>36</v>
      </c>
      <c r="G905" t="s">
        <v>61</v>
      </c>
      <c r="H905" t="s">
        <v>27</v>
      </c>
      <c r="I905" t="s">
        <v>165</v>
      </c>
      <c r="J905" t="s">
        <v>166</v>
      </c>
      <c r="K905" t="s">
        <v>42</v>
      </c>
      <c r="L905" t="s">
        <v>167</v>
      </c>
      <c r="M905">
        <v>1</v>
      </c>
      <c r="N905" s="2">
        <v>1799</v>
      </c>
      <c r="O905" s="3">
        <v>0.1</v>
      </c>
      <c r="P905" s="2">
        <v>900</v>
      </c>
      <c r="Q905" t="s">
        <v>123</v>
      </c>
      <c r="R905" t="s">
        <v>33</v>
      </c>
      <c r="S905" t="s">
        <v>34</v>
      </c>
      <c r="T905" s="4">
        <v>5</v>
      </c>
      <c r="U905" s="11">
        <f t="shared" si="14"/>
        <v>1799</v>
      </c>
      <c r="V905" s="11">
        <f>tbl_EcommerceSales[[#This Row],[Gross_Sales]]*tbl_EcommerceSales[[#This Row],[Discount]]</f>
        <v>179.9</v>
      </c>
      <c r="W905" s="11">
        <f>tbl_EcommerceSales[[#This Row],[Gross_Sales]]-tbl_EcommerceSales[[#This Row],[Discount_Amount]]</f>
        <v>1619.1</v>
      </c>
      <c r="X905" s="11">
        <f>tbl_EcommerceSales[[#This Row],[Quantity]] * _xlfn.XLOOKUP(tbl_EcommerceSales[[#This Row],[Product_ID]], Product_Master!A:A, Product_Master!F:F)</f>
        <v>900</v>
      </c>
      <c r="Y905" s="11">
        <f>tbl_EcommerceSales[[#This Row],[Net_Revenue]]-tbl_EcommerceSales[[#This Row],[Total_Cost]]</f>
        <v>719.09999999999991</v>
      </c>
      <c r="Z905" s="9">
        <f>IFERROR(#REF!/tbl_EcommerceSales[[#This Row],[Total_Cost]], 0)</f>
        <v>0</v>
      </c>
      <c r="AA905" t="str">
        <f>TEXT(tbl_EcommerceSales[[#This Row],[Order_Date]],"mmm")</f>
        <v>Apr</v>
      </c>
      <c r="AB905">
        <f>YEAR(tbl_EcommerceSales[[#This Row],[Order_Date]])</f>
        <v>2025</v>
      </c>
      <c r="AC905" t="str">
        <f>IF(tbl_EcommerceSales[[#This Row],[Age]]&lt;18,"Under 18",IF(tbl_EcommerceSales[[#This Row],[Age]]&lt;=25,"18-25",IF(tbl_EcommerceSales[[#This Row],[Age]]&lt;=35,"26-35",IF(tbl_EcommerceSales[[#This Row],[Age]]&lt;=45,"36-45",IF(tbl_EcommerceSales[[#This Row],[Age]]&lt;=55,"46-55","56+")))))</f>
        <v>36-45</v>
      </c>
    </row>
    <row r="906" spans="1:29" x14ac:dyDescent="0.35">
      <c r="A906" t="s">
        <v>1822</v>
      </c>
      <c r="B906" s="7">
        <v>45759</v>
      </c>
      <c r="C906" t="s">
        <v>1265</v>
      </c>
      <c r="D906" t="s">
        <v>51</v>
      </c>
      <c r="E906" t="s">
        <v>25</v>
      </c>
      <c r="F906">
        <v>36</v>
      </c>
      <c r="G906" t="s">
        <v>142</v>
      </c>
      <c r="H906" t="s">
        <v>88</v>
      </c>
      <c r="I906" t="s">
        <v>257</v>
      </c>
      <c r="J906" t="s">
        <v>258</v>
      </c>
      <c r="K906" t="s">
        <v>55</v>
      </c>
      <c r="L906" t="s">
        <v>56</v>
      </c>
      <c r="M906">
        <v>1</v>
      </c>
      <c r="N906" s="2">
        <v>1999</v>
      </c>
      <c r="O906" s="3">
        <v>0.15</v>
      </c>
      <c r="P906" s="2">
        <v>1050</v>
      </c>
      <c r="Q906" t="s">
        <v>76</v>
      </c>
      <c r="R906" t="s">
        <v>33</v>
      </c>
      <c r="S906" t="s">
        <v>34</v>
      </c>
      <c r="T906" s="4">
        <v>5</v>
      </c>
      <c r="U906" s="11">
        <f t="shared" si="14"/>
        <v>1999</v>
      </c>
      <c r="V906" s="11">
        <f>tbl_EcommerceSales[[#This Row],[Gross_Sales]]*tbl_EcommerceSales[[#This Row],[Discount]]</f>
        <v>299.84999999999997</v>
      </c>
      <c r="W906" s="11">
        <f>tbl_EcommerceSales[[#This Row],[Gross_Sales]]-tbl_EcommerceSales[[#This Row],[Discount_Amount]]</f>
        <v>1699.15</v>
      </c>
      <c r="X906" s="11">
        <f>tbl_EcommerceSales[[#This Row],[Quantity]] * _xlfn.XLOOKUP(tbl_EcommerceSales[[#This Row],[Product_ID]], Product_Master!A:A, Product_Master!F:F)</f>
        <v>1050</v>
      </c>
      <c r="Y906" s="11">
        <f>tbl_EcommerceSales[[#This Row],[Net_Revenue]]-tbl_EcommerceSales[[#This Row],[Total_Cost]]</f>
        <v>649.15000000000009</v>
      </c>
      <c r="Z906" s="9">
        <f>IFERROR(#REF!/tbl_EcommerceSales[[#This Row],[Total_Cost]], 0)</f>
        <v>0</v>
      </c>
      <c r="AA906" t="str">
        <f>TEXT(tbl_EcommerceSales[[#This Row],[Order_Date]],"mmm")</f>
        <v>Apr</v>
      </c>
      <c r="AB906">
        <f>YEAR(tbl_EcommerceSales[[#This Row],[Order_Date]])</f>
        <v>2025</v>
      </c>
      <c r="AC906" t="str">
        <f>IF(tbl_EcommerceSales[[#This Row],[Age]]&lt;18,"Under 18",IF(tbl_EcommerceSales[[#This Row],[Age]]&lt;=25,"18-25",IF(tbl_EcommerceSales[[#This Row],[Age]]&lt;=35,"26-35",IF(tbl_EcommerceSales[[#This Row],[Age]]&lt;=45,"36-45",IF(tbl_EcommerceSales[[#This Row],[Age]]&lt;=55,"46-55","56+")))))</f>
        <v>36-45</v>
      </c>
    </row>
    <row r="907" spans="1:29" x14ac:dyDescent="0.35">
      <c r="A907" t="s">
        <v>1823</v>
      </c>
      <c r="B907" s="7">
        <v>45759</v>
      </c>
      <c r="C907" t="s">
        <v>1824</v>
      </c>
      <c r="D907" t="s">
        <v>79</v>
      </c>
      <c r="E907" t="s">
        <v>25</v>
      </c>
      <c r="F907">
        <v>36</v>
      </c>
      <c r="G907" t="s">
        <v>71</v>
      </c>
      <c r="H907" t="s">
        <v>72</v>
      </c>
      <c r="I907" t="s">
        <v>73</v>
      </c>
      <c r="J907" t="s">
        <v>74</v>
      </c>
      <c r="K907" t="s">
        <v>55</v>
      </c>
      <c r="L907" t="s">
        <v>75</v>
      </c>
      <c r="M907">
        <v>2</v>
      </c>
      <c r="N907" s="2">
        <v>2899</v>
      </c>
      <c r="O907" s="3">
        <v>0.15</v>
      </c>
      <c r="P907" s="2">
        <v>3400</v>
      </c>
      <c r="Q907" t="s">
        <v>32</v>
      </c>
      <c r="R907" t="s">
        <v>33</v>
      </c>
      <c r="S907" t="s">
        <v>57</v>
      </c>
      <c r="T907" s="4">
        <v>5</v>
      </c>
      <c r="U907" s="11">
        <f t="shared" si="14"/>
        <v>5798</v>
      </c>
      <c r="V907" s="11">
        <f>tbl_EcommerceSales[[#This Row],[Gross_Sales]]*tbl_EcommerceSales[[#This Row],[Discount]]</f>
        <v>869.69999999999993</v>
      </c>
      <c r="W907" s="11">
        <f>tbl_EcommerceSales[[#This Row],[Gross_Sales]]-tbl_EcommerceSales[[#This Row],[Discount_Amount]]</f>
        <v>4928.3</v>
      </c>
      <c r="X907" s="11">
        <f>tbl_EcommerceSales[[#This Row],[Quantity]] * _xlfn.XLOOKUP(tbl_EcommerceSales[[#This Row],[Product_ID]], Product_Master!A:A, Product_Master!F:F)</f>
        <v>3400</v>
      </c>
      <c r="Y907" s="11">
        <f>tbl_EcommerceSales[[#This Row],[Net_Revenue]]-tbl_EcommerceSales[[#This Row],[Total_Cost]]</f>
        <v>1528.3000000000002</v>
      </c>
      <c r="Z907" s="9">
        <f>IFERROR(#REF!/tbl_EcommerceSales[[#This Row],[Total_Cost]], 0)</f>
        <v>0</v>
      </c>
      <c r="AA907" t="str">
        <f>TEXT(tbl_EcommerceSales[[#This Row],[Order_Date]],"mmm")</f>
        <v>Apr</v>
      </c>
      <c r="AB907">
        <f>YEAR(tbl_EcommerceSales[[#This Row],[Order_Date]])</f>
        <v>2025</v>
      </c>
      <c r="AC907" t="str">
        <f>IF(tbl_EcommerceSales[[#This Row],[Age]]&lt;18,"Under 18",IF(tbl_EcommerceSales[[#This Row],[Age]]&lt;=25,"18-25",IF(tbl_EcommerceSales[[#This Row],[Age]]&lt;=35,"26-35",IF(tbl_EcommerceSales[[#This Row],[Age]]&lt;=45,"36-45",IF(tbl_EcommerceSales[[#This Row],[Age]]&lt;=55,"46-55","56+")))))</f>
        <v>36-45</v>
      </c>
    </row>
    <row r="908" spans="1:29" x14ac:dyDescent="0.35">
      <c r="A908" t="s">
        <v>1825</v>
      </c>
      <c r="B908" s="7">
        <v>45760</v>
      </c>
      <c r="C908" t="s">
        <v>1826</v>
      </c>
      <c r="D908" t="s">
        <v>60</v>
      </c>
      <c r="E908" t="s">
        <v>25</v>
      </c>
      <c r="F908">
        <v>21</v>
      </c>
      <c r="G908" t="s">
        <v>155</v>
      </c>
      <c r="H908" t="s">
        <v>88</v>
      </c>
      <c r="I908" t="s">
        <v>73</v>
      </c>
      <c r="J908" t="s">
        <v>74</v>
      </c>
      <c r="K908" t="s">
        <v>55</v>
      </c>
      <c r="L908" t="s">
        <v>75</v>
      </c>
      <c r="M908">
        <v>3</v>
      </c>
      <c r="N908" s="2">
        <v>2899</v>
      </c>
      <c r="O908" s="3">
        <v>0.1</v>
      </c>
      <c r="P908" s="2">
        <v>5100</v>
      </c>
      <c r="Q908" t="s">
        <v>32</v>
      </c>
      <c r="R908" t="s">
        <v>33</v>
      </c>
      <c r="S908" t="s">
        <v>57</v>
      </c>
      <c r="T908" s="4">
        <v>3</v>
      </c>
      <c r="U908" s="11">
        <f t="shared" si="14"/>
        <v>8697</v>
      </c>
      <c r="V908" s="11">
        <f>tbl_EcommerceSales[[#This Row],[Gross_Sales]]*tbl_EcommerceSales[[#This Row],[Discount]]</f>
        <v>869.7</v>
      </c>
      <c r="W908" s="11">
        <f>tbl_EcommerceSales[[#This Row],[Gross_Sales]]-tbl_EcommerceSales[[#This Row],[Discount_Amount]]</f>
        <v>7827.3</v>
      </c>
      <c r="X908" s="11">
        <f>tbl_EcommerceSales[[#This Row],[Quantity]] * _xlfn.XLOOKUP(tbl_EcommerceSales[[#This Row],[Product_ID]], Product_Master!A:A, Product_Master!F:F)</f>
        <v>5100</v>
      </c>
      <c r="Y908" s="11">
        <f>tbl_EcommerceSales[[#This Row],[Net_Revenue]]-tbl_EcommerceSales[[#This Row],[Total_Cost]]</f>
        <v>2727.3</v>
      </c>
      <c r="Z908" s="9">
        <f>IFERROR(#REF!/tbl_EcommerceSales[[#This Row],[Total_Cost]], 0)</f>
        <v>0</v>
      </c>
      <c r="AA908" t="str">
        <f>TEXT(tbl_EcommerceSales[[#This Row],[Order_Date]],"mmm")</f>
        <v>Apr</v>
      </c>
      <c r="AB908">
        <f>YEAR(tbl_EcommerceSales[[#This Row],[Order_Date]])</f>
        <v>2025</v>
      </c>
      <c r="AC908" t="str">
        <f>IF(tbl_EcommerceSales[[#This Row],[Age]]&lt;18,"Under 18",IF(tbl_EcommerceSales[[#This Row],[Age]]&lt;=25,"18-25",IF(tbl_EcommerceSales[[#This Row],[Age]]&lt;=35,"26-35",IF(tbl_EcommerceSales[[#This Row],[Age]]&lt;=45,"36-45",IF(tbl_EcommerceSales[[#This Row],[Age]]&lt;=55,"46-55","56+")))))</f>
        <v>18-25</v>
      </c>
    </row>
    <row r="909" spans="1:29" x14ac:dyDescent="0.35">
      <c r="A909" t="s">
        <v>1827</v>
      </c>
      <c r="B909" s="7">
        <v>45760</v>
      </c>
      <c r="C909" t="s">
        <v>1828</v>
      </c>
      <c r="D909" t="s">
        <v>232</v>
      </c>
      <c r="E909" t="s">
        <v>25</v>
      </c>
      <c r="F909">
        <v>32</v>
      </c>
      <c r="G909" t="s">
        <v>99</v>
      </c>
      <c r="H909" t="s">
        <v>88</v>
      </c>
      <c r="I909" t="s">
        <v>126</v>
      </c>
      <c r="J909" t="s">
        <v>127</v>
      </c>
      <c r="K909" t="s">
        <v>82</v>
      </c>
      <c r="L909" t="s">
        <v>83</v>
      </c>
      <c r="M909">
        <v>1</v>
      </c>
      <c r="N909" s="2">
        <v>1899</v>
      </c>
      <c r="O909" s="3">
        <v>0.05</v>
      </c>
      <c r="P909" s="2">
        <v>1120</v>
      </c>
      <c r="Q909" t="s">
        <v>123</v>
      </c>
      <c r="R909" t="s">
        <v>33</v>
      </c>
      <c r="S909" t="s">
        <v>34</v>
      </c>
      <c r="T909" s="4">
        <v>4</v>
      </c>
      <c r="U909" s="11">
        <f t="shared" si="14"/>
        <v>1899</v>
      </c>
      <c r="V909" s="11">
        <f>tbl_EcommerceSales[[#This Row],[Gross_Sales]]*tbl_EcommerceSales[[#This Row],[Discount]]</f>
        <v>94.95</v>
      </c>
      <c r="W909" s="11">
        <f>tbl_EcommerceSales[[#This Row],[Gross_Sales]]-tbl_EcommerceSales[[#This Row],[Discount_Amount]]</f>
        <v>1804.05</v>
      </c>
      <c r="X909" s="11">
        <f>tbl_EcommerceSales[[#This Row],[Quantity]] * _xlfn.XLOOKUP(tbl_EcommerceSales[[#This Row],[Product_ID]], Product_Master!A:A, Product_Master!F:F)</f>
        <v>1120</v>
      </c>
      <c r="Y909" s="11">
        <f>tbl_EcommerceSales[[#This Row],[Net_Revenue]]-tbl_EcommerceSales[[#This Row],[Total_Cost]]</f>
        <v>684.05</v>
      </c>
      <c r="Z909" s="9">
        <f>IFERROR(#REF!/tbl_EcommerceSales[[#This Row],[Total_Cost]], 0)</f>
        <v>0</v>
      </c>
      <c r="AA909" t="str">
        <f>TEXT(tbl_EcommerceSales[[#This Row],[Order_Date]],"mmm")</f>
        <v>Apr</v>
      </c>
      <c r="AB909">
        <f>YEAR(tbl_EcommerceSales[[#This Row],[Order_Date]])</f>
        <v>2025</v>
      </c>
      <c r="AC909" t="str">
        <f>IF(tbl_EcommerceSales[[#This Row],[Age]]&lt;18,"Under 18",IF(tbl_EcommerceSales[[#This Row],[Age]]&lt;=25,"18-25",IF(tbl_EcommerceSales[[#This Row],[Age]]&lt;=35,"26-35",IF(tbl_EcommerceSales[[#This Row],[Age]]&lt;=45,"36-45",IF(tbl_EcommerceSales[[#This Row],[Age]]&lt;=55,"46-55","56+")))))</f>
        <v>26-35</v>
      </c>
    </row>
    <row r="910" spans="1:29" x14ac:dyDescent="0.35">
      <c r="A910" t="s">
        <v>1829</v>
      </c>
      <c r="B910" s="7">
        <v>45760</v>
      </c>
      <c r="C910" t="s">
        <v>1830</v>
      </c>
      <c r="D910" t="s">
        <v>106</v>
      </c>
      <c r="E910" t="s">
        <v>48</v>
      </c>
      <c r="F910">
        <v>33</v>
      </c>
      <c r="G910" t="s">
        <v>155</v>
      </c>
      <c r="H910" t="s">
        <v>88</v>
      </c>
      <c r="I910" t="s">
        <v>257</v>
      </c>
      <c r="J910" t="s">
        <v>258</v>
      </c>
      <c r="K910" t="s">
        <v>55</v>
      </c>
      <c r="L910" t="s">
        <v>56</v>
      </c>
      <c r="M910">
        <v>3</v>
      </c>
      <c r="N910" s="2">
        <v>1999</v>
      </c>
      <c r="O910" s="3">
        <v>0.05</v>
      </c>
      <c r="P910" s="2">
        <v>3150</v>
      </c>
      <c r="Q910" t="s">
        <v>32</v>
      </c>
      <c r="R910" t="s">
        <v>33</v>
      </c>
      <c r="S910" t="s">
        <v>34</v>
      </c>
      <c r="T910" s="4">
        <v>3</v>
      </c>
      <c r="U910" s="11">
        <f t="shared" si="14"/>
        <v>5997</v>
      </c>
      <c r="V910" s="11">
        <f>tbl_EcommerceSales[[#This Row],[Gross_Sales]]*tbl_EcommerceSales[[#This Row],[Discount]]</f>
        <v>299.85000000000002</v>
      </c>
      <c r="W910" s="11">
        <f>tbl_EcommerceSales[[#This Row],[Gross_Sales]]-tbl_EcommerceSales[[#This Row],[Discount_Amount]]</f>
        <v>5697.15</v>
      </c>
      <c r="X910" s="11">
        <f>tbl_EcommerceSales[[#This Row],[Quantity]] * _xlfn.XLOOKUP(tbl_EcommerceSales[[#This Row],[Product_ID]], Product_Master!A:A, Product_Master!F:F)</f>
        <v>3150</v>
      </c>
      <c r="Y910" s="11">
        <f>tbl_EcommerceSales[[#This Row],[Net_Revenue]]-tbl_EcommerceSales[[#This Row],[Total_Cost]]</f>
        <v>2547.1499999999996</v>
      </c>
      <c r="Z910" s="9">
        <f>IFERROR(#REF!/tbl_EcommerceSales[[#This Row],[Total_Cost]], 0)</f>
        <v>0</v>
      </c>
      <c r="AA910" t="str">
        <f>TEXT(tbl_EcommerceSales[[#This Row],[Order_Date]],"mmm")</f>
        <v>Apr</v>
      </c>
      <c r="AB910">
        <f>YEAR(tbl_EcommerceSales[[#This Row],[Order_Date]])</f>
        <v>2025</v>
      </c>
      <c r="AC910" t="str">
        <f>IF(tbl_EcommerceSales[[#This Row],[Age]]&lt;18,"Under 18",IF(tbl_EcommerceSales[[#This Row],[Age]]&lt;=25,"18-25",IF(tbl_EcommerceSales[[#This Row],[Age]]&lt;=35,"26-35",IF(tbl_EcommerceSales[[#This Row],[Age]]&lt;=45,"36-45",IF(tbl_EcommerceSales[[#This Row],[Age]]&lt;=55,"46-55","56+")))))</f>
        <v>26-35</v>
      </c>
    </row>
    <row r="911" spans="1:29" x14ac:dyDescent="0.35">
      <c r="A911" t="s">
        <v>1831</v>
      </c>
      <c r="B911" s="7">
        <v>45760</v>
      </c>
      <c r="C911" t="s">
        <v>1279</v>
      </c>
      <c r="D911" t="s">
        <v>106</v>
      </c>
      <c r="E911" t="s">
        <v>25</v>
      </c>
      <c r="F911">
        <v>29</v>
      </c>
      <c r="G911" t="s">
        <v>270</v>
      </c>
      <c r="H911" t="s">
        <v>72</v>
      </c>
      <c r="I911" t="s">
        <v>80</v>
      </c>
      <c r="J911" t="s">
        <v>81</v>
      </c>
      <c r="K911" t="s">
        <v>82</v>
      </c>
      <c r="L911" t="s">
        <v>83</v>
      </c>
      <c r="M911">
        <v>1</v>
      </c>
      <c r="N911" s="2">
        <v>2499</v>
      </c>
      <c r="O911" s="3">
        <v>0</v>
      </c>
      <c r="P911" s="2">
        <v>1550</v>
      </c>
      <c r="Q911" t="s">
        <v>32</v>
      </c>
      <c r="R911" t="s">
        <v>33</v>
      </c>
      <c r="S911" t="s">
        <v>34</v>
      </c>
      <c r="T911" s="4">
        <v>5</v>
      </c>
      <c r="U911" s="11">
        <f t="shared" si="14"/>
        <v>2499</v>
      </c>
      <c r="V911" s="11">
        <f>tbl_EcommerceSales[[#This Row],[Gross_Sales]]*tbl_EcommerceSales[[#This Row],[Discount]]</f>
        <v>0</v>
      </c>
      <c r="W911" s="11">
        <f>tbl_EcommerceSales[[#This Row],[Gross_Sales]]-tbl_EcommerceSales[[#This Row],[Discount_Amount]]</f>
        <v>2499</v>
      </c>
      <c r="X911" s="11">
        <f>tbl_EcommerceSales[[#This Row],[Quantity]] * _xlfn.XLOOKUP(tbl_EcommerceSales[[#This Row],[Product_ID]], Product_Master!A:A, Product_Master!F:F)</f>
        <v>1550</v>
      </c>
      <c r="Y911" s="11">
        <f>tbl_EcommerceSales[[#This Row],[Net_Revenue]]-tbl_EcommerceSales[[#This Row],[Total_Cost]]</f>
        <v>949</v>
      </c>
      <c r="Z911" s="9">
        <f>IFERROR(#REF!/tbl_EcommerceSales[[#This Row],[Total_Cost]], 0)</f>
        <v>0</v>
      </c>
      <c r="AA911" t="str">
        <f>TEXT(tbl_EcommerceSales[[#This Row],[Order_Date]],"mmm")</f>
        <v>Apr</v>
      </c>
      <c r="AB911">
        <f>YEAR(tbl_EcommerceSales[[#This Row],[Order_Date]])</f>
        <v>2025</v>
      </c>
      <c r="AC911" t="str">
        <f>IF(tbl_EcommerceSales[[#This Row],[Age]]&lt;18,"Under 18",IF(tbl_EcommerceSales[[#This Row],[Age]]&lt;=25,"18-25",IF(tbl_EcommerceSales[[#This Row],[Age]]&lt;=35,"26-35",IF(tbl_EcommerceSales[[#This Row],[Age]]&lt;=45,"36-45",IF(tbl_EcommerceSales[[#This Row],[Age]]&lt;=55,"46-55","56+")))))</f>
        <v>26-35</v>
      </c>
    </row>
    <row r="912" spans="1:29" x14ac:dyDescent="0.35">
      <c r="A912" t="s">
        <v>1832</v>
      </c>
      <c r="B912" s="7">
        <v>45760</v>
      </c>
      <c r="C912" t="s">
        <v>1833</v>
      </c>
      <c r="D912" t="s">
        <v>86</v>
      </c>
      <c r="E912" t="s">
        <v>48</v>
      </c>
      <c r="F912">
        <v>23</v>
      </c>
      <c r="G912" t="s">
        <v>192</v>
      </c>
      <c r="H912" t="s">
        <v>27</v>
      </c>
      <c r="I912" t="s">
        <v>338</v>
      </c>
      <c r="J912" t="s">
        <v>339</v>
      </c>
      <c r="K912" t="s">
        <v>55</v>
      </c>
      <c r="L912" t="s">
        <v>56</v>
      </c>
      <c r="M912">
        <v>1</v>
      </c>
      <c r="N912" s="2">
        <v>1499</v>
      </c>
      <c r="O912" s="3">
        <v>0</v>
      </c>
      <c r="P912" s="2">
        <v>780</v>
      </c>
      <c r="Q912" t="s">
        <v>44</v>
      </c>
      <c r="R912" t="s">
        <v>33</v>
      </c>
      <c r="S912" t="s">
        <v>34</v>
      </c>
      <c r="T912" s="4">
        <v>4</v>
      </c>
      <c r="U912" s="11">
        <f t="shared" si="14"/>
        <v>1499</v>
      </c>
      <c r="V912" s="11">
        <f>tbl_EcommerceSales[[#This Row],[Gross_Sales]]*tbl_EcommerceSales[[#This Row],[Discount]]</f>
        <v>0</v>
      </c>
      <c r="W912" s="11">
        <f>tbl_EcommerceSales[[#This Row],[Gross_Sales]]-tbl_EcommerceSales[[#This Row],[Discount_Amount]]</f>
        <v>1499</v>
      </c>
      <c r="X912" s="11">
        <f>tbl_EcommerceSales[[#This Row],[Quantity]] * _xlfn.XLOOKUP(tbl_EcommerceSales[[#This Row],[Product_ID]], Product_Master!A:A, Product_Master!F:F)</f>
        <v>780</v>
      </c>
      <c r="Y912" s="11">
        <f>tbl_EcommerceSales[[#This Row],[Net_Revenue]]-tbl_EcommerceSales[[#This Row],[Total_Cost]]</f>
        <v>719</v>
      </c>
      <c r="Z912" s="9">
        <f>IFERROR(#REF!/tbl_EcommerceSales[[#This Row],[Total_Cost]], 0)</f>
        <v>0</v>
      </c>
      <c r="AA912" t="str">
        <f>TEXT(tbl_EcommerceSales[[#This Row],[Order_Date]],"mmm")</f>
        <v>Apr</v>
      </c>
      <c r="AB912">
        <f>YEAR(tbl_EcommerceSales[[#This Row],[Order_Date]])</f>
        <v>2025</v>
      </c>
      <c r="AC912" t="str">
        <f>IF(tbl_EcommerceSales[[#This Row],[Age]]&lt;18,"Under 18",IF(tbl_EcommerceSales[[#This Row],[Age]]&lt;=25,"18-25",IF(tbl_EcommerceSales[[#This Row],[Age]]&lt;=35,"26-35",IF(tbl_EcommerceSales[[#This Row],[Age]]&lt;=45,"36-45",IF(tbl_EcommerceSales[[#This Row],[Age]]&lt;=55,"46-55","56+")))))</f>
        <v>18-25</v>
      </c>
    </row>
    <row r="913" spans="1:29" x14ac:dyDescent="0.35">
      <c r="A913" t="s">
        <v>1834</v>
      </c>
      <c r="B913" s="7">
        <v>45760</v>
      </c>
      <c r="C913" t="s">
        <v>105</v>
      </c>
      <c r="D913" t="s">
        <v>106</v>
      </c>
      <c r="E913" t="s">
        <v>48</v>
      </c>
      <c r="F913">
        <v>31</v>
      </c>
      <c r="G913" t="s">
        <v>71</v>
      </c>
      <c r="H913" t="s">
        <v>72</v>
      </c>
      <c r="I913" t="s">
        <v>290</v>
      </c>
      <c r="J913" t="s">
        <v>291</v>
      </c>
      <c r="K913" t="s">
        <v>30</v>
      </c>
      <c r="L913" t="s">
        <v>31</v>
      </c>
      <c r="M913">
        <v>1</v>
      </c>
      <c r="N913" s="2">
        <v>3499</v>
      </c>
      <c r="O913" s="3">
        <v>0.1</v>
      </c>
      <c r="P913" s="2">
        <v>2250</v>
      </c>
      <c r="Q913" t="s">
        <v>32</v>
      </c>
      <c r="R913" t="s">
        <v>33</v>
      </c>
      <c r="S913" t="s">
        <v>57</v>
      </c>
      <c r="T913" s="4">
        <v>5</v>
      </c>
      <c r="U913" s="11">
        <f t="shared" si="14"/>
        <v>3499</v>
      </c>
      <c r="V913" s="11">
        <f>tbl_EcommerceSales[[#This Row],[Gross_Sales]]*tbl_EcommerceSales[[#This Row],[Discount]]</f>
        <v>349.90000000000003</v>
      </c>
      <c r="W913" s="11">
        <f>tbl_EcommerceSales[[#This Row],[Gross_Sales]]-tbl_EcommerceSales[[#This Row],[Discount_Amount]]</f>
        <v>3149.1</v>
      </c>
      <c r="X913" s="11">
        <f>tbl_EcommerceSales[[#This Row],[Quantity]] * _xlfn.XLOOKUP(tbl_EcommerceSales[[#This Row],[Product_ID]], Product_Master!A:A, Product_Master!F:F)</f>
        <v>2250</v>
      </c>
      <c r="Y913" s="11">
        <f>tbl_EcommerceSales[[#This Row],[Net_Revenue]]-tbl_EcommerceSales[[#This Row],[Total_Cost]]</f>
        <v>899.09999999999991</v>
      </c>
      <c r="Z913" s="9">
        <f>IFERROR(#REF!/tbl_EcommerceSales[[#This Row],[Total_Cost]], 0)</f>
        <v>0</v>
      </c>
      <c r="AA913" t="str">
        <f>TEXT(tbl_EcommerceSales[[#This Row],[Order_Date]],"mmm")</f>
        <v>Apr</v>
      </c>
      <c r="AB913">
        <f>YEAR(tbl_EcommerceSales[[#This Row],[Order_Date]])</f>
        <v>2025</v>
      </c>
      <c r="AC913" t="str">
        <f>IF(tbl_EcommerceSales[[#This Row],[Age]]&lt;18,"Under 18",IF(tbl_EcommerceSales[[#This Row],[Age]]&lt;=25,"18-25",IF(tbl_EcommerceSales[[#This Row],[Age]]&lt;=35,"26-35",IF(tbl_EcommerceSales[[#This Row],[Age]]&lt;=45,"36-45",IF(tbl_EcommerceSales[[#This Row],[Age]]&lt;=55,"46-55","56+")))))</f>
        <v>26-35</v>
      </c>
    </row>
    <row r="914" spans="1:29" x14ac:dyDescent="0.35">
      <c r="A914" t="s">
        <v>1835</v>
      </c>
      <c r="B914" s="7">
        <v>45760</v>
      </c>
      <c r="C914" t="s">
        <v>969</v>
      </c>
      <c r="D914" t="s">
        <v>151</v>
      </c>
      <c r="E914" t="s">
        <v>25</v>
      </c>
      <c r="F914">
        <v>42</v>
      </c>
      <c r="G914" t="s">
        <v>103</v>
      </c>
      <c r="H914" t="s">
        <v>27</v>
      </c>
      <c r="I914" t="s">
        <v>338</v>
      </c>
      <c r="J914" t="s">
        <v>339</v>
      </c>
      <c r="K914" t="s">
        <v>55</v>
      </c>
      <c r="L914" t="s">
        <v>56</v>
      </c>
      <c r="M914">
        <v>3</v>
      </c>
      <c r="N914" s="2">
        <v>1499</v>
      </c>
      <c r="O914" s="3">
        <v>0.15</v>
      </c>
      <c r="P914" s="2">
        <v>2340</v>
      </c>
      <c r="Q914" t="s">
        <v>123</v>
      </c>
      <c r="R914" t="s">
        <v>33</v>
      </c>
      <c r="S914" t="s">
        <v>34</v>
      </c>
      <c r="T914" s="4">
        <v>5</v>
      </c>
      <c r="U914" s="11">
        <f t="shared" si="14"/>
        <v>4497</v>
      </c>
      <c r="V914" s="11">
        <f>tbl_EcommerceSales[[#This Row],[Gross_Sales]]*tbl_EcommerceSales[[#This Row],[Discount]]</f>
        <v>674.55</v>
      </c>
      <c r="W914" s="11">
        <f>tbl_EcommerceSales[[#This Row],[Gross_Sales]]-tbl_EcommerceSales[[#This Row],[Discount_Amount]]</f>
        <v>3822.45</v>
      </c>
      <c r="X914" s="11">
        <f>tbl_EcommerceSales[[#This Row],[Quantity]] * _xlfn.XLOOKUP(tbl_EcommerceSales[[#This Row],[Product_ID]], Product_Master!A:A, Product_Master!F:F)</f>
        <v>2340</v>
      </c>
      <c r="Y914" s="11">
        <f>tbl_EcommerceSales[[#This Row],[Net_Revenue]]-tbl_EcommerceSales[[#This Row],[Total_Cost]]</f>
        <v>1482.4499999999998</v>
      </c>
      <c r="Z914" s="9">
        <f>IFERROR(#REF!/tbl_EcommerceSales[[#This Row],[Total_Cost]], 0)</f>
        <v>0</v>
      </c>
      <c r="AA914" t="str">
        <f>TEXT(tbl_EcommerceSales[[#This Row],[Order_Date]],"mmm")</f>
        <v>Apr</v>
      </c>
      <c r="AB914">
        <f>YEAR(tbl_EcommerceSales[[#This Row],[Order_Date]])</f>
        <v>2025</v>
      </c>
      <c r="AC914" t="str">
        <f>IF(tbl_EcommerceSales[[#This Row],[Age]]&lt;18,"Under 18",IF(tbl_EcommerceSales[[#This Row],[Age]]&lt;=25,"18-25",IF(tbl_EcommerceSales[[#This Row],[Age]]&lt;=35,"26-35",IF(tbl_EcommerceSales[[#This Row],[Age]]&lt;=45,"36-45",IF(tbl_EcommerceSales[[#This Row],[Age]]&lt;=55,"46-55","56+")))))</f>
        <v>36-45</v>
      </c>
    </row>
    <row r="915" spans="1:29" x14ac:dyDescent="0.35">
      <c r="A915" t="s">
        <v>1836</v>
      </c>
      <c r="B915" s="7">
        <v>45761</v>
      </c>
      <c r="C915" t="s">
        <v>1837</v>
      </c>
      <c r="D915" t="s">
        <v>24</v>
      </c>
      <c r="E915" t="s">
        <v>48</v>
      </c>
      <c r="F915">
        <v>28</v>
      </c>
      <c r="G915" t="s">
        <v>152</v>
      </c>
      <c r="H915" t="s">
        <v>72</v>
      </c>
      <c r="I915" t="s">
        <v>276</v>
      </c>
      <c r="J915" t="s">
        <v>277</v>
      </c>
      <c r="K915" t="s">
        <v>30</v>
      </c>
      <c r="L915" t="s">
        <v>278</v>
      </c>
      <c r="M915">
        <v>1</v>
      </c>
      <c r="N915" s="2">
        <v>1599</v>
      </c>
      <c r="O915" s="3">
        <v>0.05</v>
      </c>
      <c r="P915" s="2">
        <v>850</v>
      </c>
      <c r="Q915" t="s">
        <v>32</v>
      </c>
      <c r="R915" t="s">
        <v>33</v>
      </c>
      <c r="S915" t="s">
        <v>57</v>
      </c>
      <c r="T915" s="4">
        <v>5</v>
      </c>
      <c r="U915" s="11">
        <f t="shared" si="14"/>
        <v>1599</v>
      </c>
      <c r="V915" s="11">
        <f>tbl_EcommerceSales[[#This Row],[Gross_Sales]]*tbl_EcommerceSales[[#This Row],[Discount]]</f>
        <v>79.95</v>
      </c>
      <c r="W915" s="11">
        <f>tbl_EcommerceSales[[#This Row],[Gross_Sales]]-tbl_EcommerceSales[[#This Row],[Discount_Amount]]</f>
        <v>1519.05</v>
      </c>
      <c r="X915" s="11">
        <f>tbl_EcommerceSales[[#This Row],[Quantity]] * _xlfn.XLOOKUP(tbl_EcommerceSales[[#This Row],[Product_ID]], Product_Master!A:A, Product_Master!F:F)</f>
        <v>850</v>
      </c>
      <c r="Y915" s="11">
        <f>tbl_EcommerceSales[[#This Row],[Net_Revenue]]-tbl_EcommerceSales[[#This Row],[Total_Cost]]</f>
        <v>669.05</v>
      </c>
      <c r="Z915" s="9">
        <f>IFERROR(#REF!/tbl_EcommerceSales[[#This Row],[Total_Cost]], 0)</f>
        <v>0</v>
      </c>
      <c r="AA915" t="str">
        <f>TEXT(tbl_EcommerceSales[[#This Row],[Order_Date]],"mmm")</f>
        <v>Apr</v>
      </c>
      <c r="AB915">
        <f>YEAR(tbl_EcommerceSales[[#This Row],[Order_Date]])</f>
        <v>2025</v>
      </c>
      <c r="AC915" t="str">
        <f>IF(tbl_EcommerceSales[[#This Row],[Age]]&lt;18,"Under 18",IF(tbl_EcommerceSales[[#This Row],[Age]]&lt;=25,"18-25",IF(tbl_EcommerceSales[[#This Row],[Age]]&lt;=35,"26-35",IF(tbl_EcommerceSales[[#This Row],[Age]]&lt;=45,"36-45",IF(tbl_EcommerceSales[[#This Row],[Age]]&lt;=55,"46-55","56+")))))</f>
        <v>26-35</v>
      </c>
    </row>
    <row r="916" spans="1:29" x14ac:dyDescent="0.35">
      <c r="A916" t="s">
        <v>1838</v>
      </c>
      <c r="B916" s="7">
        <v>45761</v>
      </c>
      <c r="C916" t="s">
        <v>1610</v>
      </c>
      <c r="D916" t="s">
        <v>312</v>
      </c>
      <c r="E916" t="s">
        <v>48</v>
      </c>
      <c r="F916">
        <v>42</v>
      </c>
      <c r="G916" t="s">
        <v>103</v>
      </c>
      <c r="H916" t="s">
        <v>27</v>
      </c>
      <c r="I916" t="s">
        <v>131</v>
      </c>
      <c r="J916" t="s">
        <v>132</v>
      </c>
      <c r="K916" t="s">
        <v>91</v>
      </c>
      <c r="L916" t="s">
        <v>133</v>
      </c>
      <c r="M916">
        <v>4</v>
      </c>
      <c r="N916" s="2">
        <v>1299</v>
      </c>
      <c r="O916" s="3">
        <v>0.05</v>
      </c>
      <c r="P916" s="2">
        <v>2440</v>
      </c>
      <c r="Q916" t="s">
        <v>156</v>
      </c>
      <c r="R916" t="s">
        <v>33</v>
      </c>
      <c r="S916" t="s">
        <v>57</v>
      </c>
      <c r="T916" s="4">
        <v>5</v>
      </c>
      <c r="U916" s="11">
        <f t="shared" si="14"/>
        <v>5196</v>
      </c>
      <c r="V916" s="11">
        <f>tbl_EcommerceSales[[#This Row],[Gross_Sales]]*tbl_EcommerceSales[[#This Row],[Discount]]</f>
        <v>259.8</v>
      </c>
      <c r="W916" s="11">
        <f>tbl_EcommerceSales[[#This Row],[Gross_Sales]]-tbl_EcommerceSales[[#This Row],[Discount_Amount]]</f>
        <v>4936.2</v>
      </c>
      <c r="X916" s="11">
        <f>tbl_EcommerceSales[[#This Row],[Quantity]] * _xlfn.XLOOKUP(tbl_EcommerceSales[[#This Row],[Product_ID]], Product_Master!A:A, Product_Master!F:F)</f>
        <v>2440</v>
      </c>
      <c r="Y916" s="11">
        <f>tbl_EcommerceSales[[#This Row],[Net_Revenue]]-tbl_EcommerceSales[[#This Row],[Total_Cost]]</f>
        <v>2496.1999999999998</v>
      </c>
      <c r="Z916" s="9">
        <f>IFERROR(#REF!/tbl_EcommerceSales[[#This Row],[Total_Cost]], 0)</f>
        <v>0</v>
      </c>
      <c r="AA916" t="str">
        <f>TEXT(tbl_EcommerceSales[[#This Row],[Order_Date]],"mmm")</f>
        <v>Apr</v>
      </c>
      <c r="AB916">
        <f>YEAR(tbl_EcommerceSales[[#This Row],[Order_Date]])</f>
        <v>2025</v>
      </c>
      <c r="AC916" t="str">
        <f>IF(tbl_EcommerceSales[[#This Row],[Age]]&lt;18,"Under 18",IF(tbl_EcommerceSales[[#This Row],[Age]]&lt;=25,"18-25",IF(tbl_EcommerceSales[[#This Row],[Age]]&lt;=35,"26-35",IF(tbl_EcommerceSales[[#This Row],[Age]]&lt;=45,"36-45",IF(tbl_EcommerceSales[[#This Row],[Age]]&lt;=55,"46-55","56+")))))</f>
        <v>36-45</v>
      </c>
    </row>
    <row r="917" spans="1:29" x14ac:dyDescent="0.35">
      <c r="A917" t="s">
        <v>1839</v>
      </c>
      <c r="B917" s="7">
        <v>45761</v>
      </c>
      <c r="C917" t="s">
        <v>1840</v>
      </c>
      <c r="D917" t="s">
        <v>47</v>
      </c>
      <c r="E917" t="s">
        <v>48</v>
      </c>
      <c r="F917">
        <v>40</v>
      </c>
      <c r="G917" t="s">
        <v>38</v>
      </c>
      <c r="H917" t="s">
        <v>39</v>
      </c>
      <c r="I917" t="s">
        <v>126</v>
      </c>
      <c r="J917" t="s">
        <v>127</v>
      </c>
      <c r="K917" t="s">
        <v>82</v>
      </c>
      <c r="L917" t="s">
        <v>83</v>
      </c>
      <c r="M917">
        <v>1</v>
      </c>
      <c r="N917" s="2">
        <v>1899</v>
      </c>
      <c r="O917" s="3">
        <v>0.3</v>
      </c>
      <c r="P917" s="2">
        <v>1120</v>
      </c>
      <c r="Q917" t="s">
        <v>44</v>
      </c>
      <c r="R917" t="s">
        <v>33</v>
      </c>
      <c r="S917" t="s">
        <v>34</v>
      </c>
      <c r="T917" s="4">
        <v>4</v>
      </c>
      <c r="U917" s="11">
        <f t="shared" si="14"/>
        <v>1899</v>
      </c>
      <c r="V917" s="11">
        <f>tbl_EcommerceSales[[#This Row],[Gross_Sales]]*tbl_EcommerceSales[[#This Row],[Discount]]</f>
        <v>569.69999999999993</v>
      </c>
      <c r="W917" s="11">
        <f>tbl_EcommerceSales[[#This Row],[Gross_Sales]]-tbl_EcommerceSales[[#This Row],[Discount_Amount]]</f>
        <v>1329.3000000000002</v>
      </c>
      <c r="X917" s="11">
        <f>tbl_EcommerceSales[[#This Row],[Quantity]] * _xlfn.XLOOKUP(tbl_EcommerceSales[[#This Row],[Product_ID]], Product_Master!A:A, Product_Master!F:F)</f>
        <v>1120</v>
      </c>
      <c r="Y917" s="11">
        <f>tbl_EcommerceSales[[#This Row],[Net_Revenue]]-tbl_EcommerceSales[[#This Row],[Total_Cost]]</f>
        <v>209.30000000000018</v>
      </c>
      <c r="Z917" s="9">
        <f>IFERROR(#REF!/tbl_EcommerceSales[[#This Row],[Total_Cost]], 0)</f>
        <v>0</v>
      </c>
      <c r="AA917" t="str">
        <f>TEXT(tbl_EcommerceSales[[#This Row],[Order_Date]],"mmm")</f>
        <v>Apr</v>
      </c>
      <c r="AB917">
        <f>YEAR(tbl_EcommerceSales[[#This Row],[Order_Date]])</f>
        <v>2025</v>
      </c>
      <c r="AC917" t="str">
        <f>IF(tbl_EcommerceSales[[#This Row],[Age]]&lt;18,"Under 18",IF(tbl_EcommerceSales[[#This Row],[Age]]&lt;=25,"18-25",IF(tbl_EcommerceSales[[#This Row],[Age]]&lt;=35,"26-35",IF(tbl_EcommerceSales[[#This Row],[Age]]&lt;=45,"36-45",IF(tbl_EcommerceSales[[#This Row],[Age]]&lt;=55,"46-55","56+")))))</f>
        <v>36-45</v>
      </c>
    </row>
    <row r="918" spans="1:29" x14ac:dyDescent="0.35">
      <c r="A918" t="s">
        <v>1841</v>
      </c>
      <c r="B918" s="7">
        <v>45761</v>
      </c>
      <c r="C918" t="s">
        <v>705</v>
      </c>
      <c r="D918" t="s">
        <v>51</v>
      </c>
      <c r="E918" t="s">
        <v>25</v>
      </c>
      <c r="F918">
        <v>21</v>
      </c>
      <c r="G918" t="s">
        <v>142</v>
      </c>
      <c r="H918" t="s">
        <v>88</v>
      </c>
      <c r="I918" t="s">
        <v>89</v>
      </c>
      <c r="J918" t="s">
        <v>90</v>
      </c>
      <c r="K918" t="s">
        <v>91</v>
      </c>
      <c r="L918" t="s">
        <v>92</v>
      </c>
      <c r="M918">
        <v>1</v>
      </c>
      <c r="N918" s="2">
        <v>599</v>
      </c>
      <c r="O918" s="3">
        <v>0.1</v>
      </c>
      <c r="P918" s="2">
        <v>260</v>
      </c>
      <c r="Q918" t="s">
        <v>32</v>
      </c>
      <c r="R918" t="s">
        <v>162</v>
      </c>
      <c r="S918" t="s">
        <v>57</v>
      </c>
      <c r="T918" s="4"/>
      <c r="U918" s="11">
        <f t="shared" si="14"/>
        <v>599</v>
      </c>
      <c r="V918" s="11">
        <f>tbl_EcommerceSales[[#This Row],[Gross_Sales]]*tbl_EcommerceSales[[#This Row],[Discount]]</f>
        <v>59.900000000000006</v>
      </c>
      <c r="W918" s="11">
        <f>tbl_EcommerceSales[[#This Row],[Gross_Sales]]-tbl_EcommerceSales[[#This Row],[Discount_Amount]]</f>
        <v>539.1</v>
      </c>
      <c r="X918" s="11">
        <f>tbl_EcommerceSales[[#This Row],[Quantity]] * _xlfn.XLOOKUP(tbl_EcommerceSales[[#This Row],[Product_ID]], Product_Master!A:A, Product_Master!F:F)</f>
        <v>260</v>
      </c>
      <c r="Y918" s="11">
        <f>tbl_EcommerceSales[[#This Row],[Net_Revenue]]-tbl_EcommerceSales[[#This Row],[Total_Cost]]</f>
        <v>279.10000000000002</v>
      </c>
      <c r="Z918" s="9">
        <f>IFERROR(#REF!/tbl_EcommerceSales[[#This Row],[Total_Cost]], 0)</f>
        <v>0</v>
      </c>
      <c r="AA918" t="str">
        <f>TEXT(tbl_EcommerceSales[[#This Row],[Order_Date]],"mmm")</f>
        <v>Apr</v>
      </c>
      <c r="AB918">
        <f>YEAR(tbl_EcommerceSales[[#This Row],[Order_Date]])</f>
        <v>2025</v>
      </c>
      <c r="AC918" t="str">
        <f>IF(tbl_EcommerceSales[[#This Row],[Age]]&lt;18,"Under 18",IF(tbl_EcommerceSales[[#This Row],[Age]]&lt;=25,"18-25",IF(tbl_EcommerceSales[[#This Row],[Age]]&lt;=35,"26-35",IF(tbl_EcommerceSales[[#This Row],[Age]]&lt;=45,"36-45",IF(tbl_EcommerceSales[[#This Row],[Age]]&lt;=55,"46-55","56+")))))</f>
        <v>18-25</v>
      </c>
    </row>
    <row r="919" spans="1:29" x14ac:dyDescent="0.35">
      <c r="A919" t="s">
        <v>1842</v>
      </c>
      <c r="B919" s="7">
        <v>45761</v>
      </c>
      <c r="C919" t="s">
        <v>1843</v>
      </c>
      <c r="D919" t="s">
        <v>235</v>
      </c>
      <c r="E919" t="s">
        <v>25</v>
      </c>
      <c r="F919">
        <v>18</v>
      </c>
      <c r="G919" t="s">
        <v>152</v>
      </c>
      <c r="H919" t="s">
        <v>72</v>
      </c>
      <c r="I919" t="s">
        <v>221</v>
      </c>
      <c r="J919" t="s">
        <v>222</v>
      </c>
      <c r="K919" t="s">
        <v>177</v>
      </c>
      <c r="L919" t="s">
        <v>208</v>
      </c>
      <c r="M919">
        <v>2</v>
      </c>
      <c r="N919" s="2">
        <v>1499</v>
      </c>
      <c r="O919" s="3">
        <v>0.05</v>
      </c>
      <c r="P919" s="2">
        <v>1600</v>
      </c>
      <c r="Q919" t="s">
        <v>76</v>
      </c>
      <c r="R919" t="s">
        <v>33</v>
      </c>
      <c r="S919" t="s">
        <v>34</v>
      </c>
      <c r="T919" s="4">
        <v>4</v>
      </c>
      <c r="U919" s="11">
        <f t="shared" si="14"/>
        <v>2998</v>
      </c>
      <c r="V919" s="11">
        <f>tbl_EcommerceSales[[#This Row],[Gross_Sales]]*tbl_EcommerceSales[[#This Row],[Discount]]</f>
        <v>149.9</v>
      </c>
      <c r="W919" s="11">
        <f>tbl_EcommerceSales[[#This Row],[Gross_Sales]]-tbl_EcommerceSales[[#This Row],[Discount_Amount]]</f>
        <v>2848.1</v>
      </c>
      <c r="X919" s="11">
        <f>tbl_EcommerceSales[[#This Row],[Quantity]] * _xlfn.XLOOKUP(tbl_EcommerceSales[[#This Row],[Product_ID]], Product_Master!A:A, Product_Master!F:F)</f>
        <v>1600</v>
      </c>
      <c r="Y919" s="11">
        <f>tbl_EcommerceSales[[#This Row],[Net_Revenue]]-tbl_EcommerceSales[[#This Row],[Total_Cost]]</f>
        <v>1248.0999999999999</v>
      </c>
      <c r="Z919" s="9">
        <f>IFERROR(#REF!/tbl_EcommerceSales[[#This Row],[Total_Cost]], 0)</f>
        <v>0</v>
      </c>
      <c r="AA919" t="str">
        <f>TEXT(tbl_EcommerceSales[[#This Row],[Order_Date]],"mmm")</f>
        <v>Apr</v>
      </c>
      <c r="AB919">
        <f>YEAR(tbl_EcommerceSales[[#This Row],[Order_Date]])</f>
        <v>2025</v>
      </c>
      <c r="AC919" t="str">
        <f>IF(tbl_EcommerceSales[[#This Row],[Age]]&lt;18,"Under 18",IF(tbl_EcommerceSales[[#This Row],[Age]]&lt;=25,"18-25",IF(tbl_EcommerceSales[[#This Row],[Age]]&lt;=35,"26-35",IF(tbl_EcommerceSales[[#This Row],[Age]]&lt;=45,"36-45",IF(tbl_EcommerceSales[[#This Row],[Age]]&lt;=55,"46-55","56+")))))</f>
        <v>18-25</v>
      </c>
    </row>
    <row r="920" spans="1:29" x14ac:dyDescent="0.35">
      <c r="A920" t="s">
        <v>1844</v>
      </c>
      <c r="B920" s="7">
        <v>45761</v>
      </c>
      <c r="C920" t="s">
        <v>1845</v>
      </c>
      <c r="D920" t="s">
        <v>254</v>
      </c>
      <c r="E920" t="s">
        <v>25</v>
      </c>
      <c r="F920">
        <v>41</v>
      </c>
      <c r="G920" t="s">
        <v>171</v>
      </c>
      <c r="H920" t="s">
        <v>39</v>
      </c>
      <c r="I920" t="s">
        <v>131</v>
      </c>
      <c r="J920" t="s">
        <v>132</v>
      </c>
      <c r="K920" t="s">
        <v>91</v>
      </c>
      <c r="L920" t="s">
        <v>133</v>
      </c>
      <c r="M920">
        <v>1</v>
      </c>
      <c r="N920" s="2">
        <v>1299</v>
      </c>
      <c r="O920" s="3">
        <v>0.15</v>
      </c>
      <c r="P920" s="2">
        <v>610</v>
      </c>
      <c r="Q920" t="s">
        <v>32</v>
      </c>
      <c r="R920" t="s">
        <v>33</v>
      </c>
      <c r="S920" t="s">
        <v>34</v>
      </c>
      <c r="T920" s="4">
        <v>3</v>
      </c>
      <c r="U920" s="11">
        <f t="shared" si="14"/>
        <v>1299</v>
      </c>
      <c r="V920" s="11">
        <f>tbl_EcommerceSales[[#This Row],[Gross_Sales]]*tbl_EcommerceSales[[#This Row],[Discount]]</f>
        <v>194.85</v>
      </c>
      <c r="W920" s="11">
        <f>tbl_EcommerceSales[[#This Row],[Gross_Sales]]-tbl_EcommerceSales[[#This Row],[Discount_Amount]]</f>
        <v>1104.1500000000001</v>
      </c>
      <c r="X920" s="11">
        <f>tbl_EcommerceSales[[#This Row],[Quantity]] * _xlfn.XLOOKUP(tbl_EcommerceSales[[#This Row],[Product_ID]], Product_Master!A:A, Product_Master!F:F)</f>
        <v>610</v>
      </c>
      <c r="Y920" s="11">
        <f>tbl_EcommerceSales[[#This Row],[Net_Revenue]]-tbl_EcommerceSales[[#This Row],[Total_Cost]]</f>
        <v>494.15000000000009</v>
      </c>
      <c r="Z920" s="9">
        <f>IFERROR(#REF!/tbl_EcommerceSales[[#This Row],[Total_Cost]], 0)</f>
        <v>0</v>
      </c>
      <c r="AA920" t="str">
        <f>TEXT(tbl_EcommerceSales[[#This Row],[Order_Date]],"mmm")</f>
        <v>Apr</v>
      </c>
      <c r="AB920">
        <f>YEAR(tbl_EcommerceSales[[#This Row],[Order_Date]])</f>
        <v>2025</v>
      </c>
      <c r="AC920" t="str">
        <f>IF(tbl_EcommerceSales[[#This Row],[Age]]&lt;18,"Under 18",IF(tbl_EcommerceSales[[#This Row],[Age]]&lt;=25,"18-25",IF(tbl_EcommerceSales[[#This Row],[Age]]&lt;=35,"26-35",IF(tbl_EcommerceSales[[#This Row],[Age]]&lt;=45,"36-45",IF(tbl_EcommerceSales[[#This Row],[Age]]&lt;=55,"46-55","56+")))))</f>
        <v>36-45</v>
      </c>
    </row>
    <row r="921" spans="1:29" x14ac:dyDescent="0.35">
      <c r="A921" t="s">
        <v>1846</v>
      </c>
      <c r="B921" s="7">
        <v>45761</v>
      </c>
      <c r="C921" t="s">
        <v>1847</v>
      </c>
      <c r="D921" t="s">
        <v>37</v>
      </c>
      <c r="E921" t="s">
        <v>48</v>
      </c>
      <c r="F921">
        <v>38</v>
      </c>
      <c r="G921" t="s">
        <v>122</v>
      </c>
      <c r="H921" t="s">
        <v>72</v>
      </c>
      <c r="I921" t="s">
        <v>73</v>
      </c>
      <c r="J921" t="s">
        <v>74</v>
      </c>
      <c r="K921" t="s">
        <v>55</v>
      </c>
      <c r="L921" t="s">
        <v>75</v>
      </c>
      <c r="M921">
        <v>1</v>
      </c>
      <c r="N921" s="2">
        <v>2899</v>
      </c>
      <c r="O921" s="3">
        <v>0</v>
      </c>
      <c r="P921" s="2">
        <v>1700</v>
      </c>
      <c r="Q921" t="s">
        <v>319</v>
      </c>
      <c r="R921" t="s">
        <v>33</v>
      </c>
      <c r="S921" t="s">
        <v>57</v>
      </c>
      <c r="T921" s="4">
        <v>4</v>
      </c>
      <c r="U921" s="11">
        <f t="shared" si="14"/>
        <v>2899</v>
      </c>
      <c r="V921" s="11">
        <f>tbl_EcommerceSales[[#This Row],[Gross_Sales]]*tbl_EcommerceSales[[#This Row],[Discount]]</f>
        <v>0</v>
      </c>
      <c r="W921" s="11">
        <f>tbl_EcommerceSales[[#This Row],[Gross_Sales]]-tbl_EcommerceSales[[#This Row],[Discount_Amount]]</f>
        <v>2899</v>
      </c>
      <c r="X921" s="11">
        <f>tbl_EcommerceSales[[#This Row],[Quantity]] * _xlfn.XLOOKUP(tbl_EcommerceSales[[#This Row],[Product_ID]], Product_Master!A:A, Product_Master!F:F)</f>
        <v>1700</v>
      </c>
      <c r="Y921" s="11">
        <f>tbl_EcommerceSales[[#This Row],[Net_Revenue]]-tbl_EcommerceSales[[#This Row],[Total_Cost]]</f>
        <v>1199</v>
      </c>
      <c r="Z921" s="9">
        <f>IFERROR(#REF!/tbl_EcommerceSales[[#This Row],[Total_Cost]], 0)</f>
        <v>0</v>
      </c>
      <c r="AA921" t="str">
        <f>TEXT(tbl_EcommerceSales[[#This Row],[Order_Date]],"mmm")</f>
        <v>Apr</v>
      </c>
      <c r="AB921">
        <f>YEAR(tbl_EcommerceSales[[#This Row],[Order_Date]])</f>
        <v>2025</v>
      </c>
      <c r="AC921" t="str">
        <f>IF(tbl_EcommerceSales[[#This Row],[Age]]&lt;18,"Under 18",IF(tbl_EcommerceSales[[#This Row],[Age]]&lt;=25,"18-25",IF(tbl_EcommerceSales[[#This Row],[Age]]&lt;=35,"26-35",IF(tbl_EcommerceSales[[#This Row],[Age]]&lt;=45,"36-45",IF(tbl_EcommerceSales[[#This Row],[Age]]&lt;=55,"46-55","56+")))))</f>
        <v>36-45</v>
      </c>
    </row>
    <row r="922" spans="1:29" x14ac:dyDescent="0.35">
      <c r="A922" t="s">
        <v>1848</v>
      </c>
      <c r="B922" s="7">
        <v>45761</v>
      </c>
      <c r="C922" t="s">
        <v>1849</v>
      </c>
      <c r="D922" t="s">
        <v>232</v>
      </c>
      <c r="E922" t="s">
        <v>25</v>
      </c>
      <c r="F922">
        <v>31</v>
      </c>
      <c r="G922" t="s">
        <v>103</v>
      </c>
      <c r="H922" t="s">
        <v>27</v>
      </c>
      <c r="I922" t="s">
        <v>89</v>
      </c>
      <c r="J922" t="s">
        <v>90</v>
      </c>
      <c r="K922" t="s">
        <v>91</v>
      </c>
      <c r="L922" t="s">
        <v>92</v>
      </c>
      <c r="M922">
        <v>1</v>
      </c>
      <c r="N922" s="2">
        <v>599</v>
      </c>
      <c r="O922" s="3">
        <v>0.15</v>
      </c>
      <c r="P922" s="2">
        <v>260</v>
      </c>
      <c r="Q922" t="s">
        <v>44</v>
      </c>
      <c r="R922" t="s">
        <v>33</v>
      </c>
      <c r="S922" t="s">
        <v>34</v>
      </c>
      <c r="T922" s="4">
        <v>5</v>
      </c>
      <c r="U922" s="11">
        <f t="shared" si="14"/>
        <v>599</v>
      </c>
      <c r="V922" s="11">
        <f>tbl_EcommerceSales[[#This Row],[Gross_Sales]]*tbl_EcommerceSales[[#This Row],[Discount]]</f>
        <v>89.85</v>
      </c>
      <c r="W922" s="11">
        <f>tbl_EcommerceSales[[#This Row],[Gross_Sales]]-tbl_EcommerceSales[[#This Row],[Discount_Amount]]</f>
        <v>509.15</v>
      </c>
      <c r="X922" s="11">
        <f>tbl_EcommerceSales[[#This Row],[Quantity]] * _xlfn.XLOOKUP(tbl_EcommerceSales[[#This Row],[Product_ID]], Product_Master!A:A, Product_Master!F:F)</f>
        <v>260</v>
      </c>
      <c r="Y922" s="11">
        <f>tbl_EcommerceSales[[#This Row],[Net_Revenue]]-tbl_EcommerceSales[[#This Row],[Total_Cost]]</f>
        <v>249.14999999999998</v>
      </c>
      <c r="Z922" s="9">
        <f>IFERROR(#REF!/tbl_EcommerceSales[[#This Row],[Total_Cost]], 0)</f>
        <v>0</v>
      </c>
      <c r="AA922" t="str">
        <f>TEXT(tbl_EcommerceSales[[#This Row],[Order_Date]],"mmm")</f>
        <v>Apr</v>
      </c>
      <c r="AB922">
        <f>YEAR(tbl_EcommerceSales[[#This Row],[Order_Date]])</f>
        <v>2025</v>
      </c>
      <c r="AC922" t="str">
        <f>IF(tbl_EcommerceSales[[#This Row],[Age]]&lt;18,"Under 18",IF(tbl_EcommerceSales[[#This Row],[Age]]&lt;=25,"18-25",IF(tbl_EcommerceSales[[#This Row],[Age]]&lt;=35,"26-35",IF(tbl_EcommerceSales[[#This Row],[Age]]&lt;=45,"36-45",IF(tbl_EcommerceSales[[#This Row],[Age]]&lt;=55,"46-55","56+")))))</f>
        <v>26-35</v>
      </c>
    </row>
    <row r="923" spans="1:29" x14ac:dyDescent="0.35">
      <c r="A923" t="s">
        <v>1850</v>
      </c>
      <c r="B923" s="7">
        <v>45761</v>
      </c>
      <c r="C923" t="s">
        <v>1851</v>
      </c>
      <c r="D923" t="s">
        <v>269</v>
      </c>
      <c r="E923" t="s">
        <v>48</v>
      </c>
      <c r="F923">
        <v>35</v>
      </c>
      <c r="G923" t="s">
        <v>26</v>
      </c>
      <c r="H923" t="s">
        <v>27</v>
      </c>
      <c r="I923" t="s">
        <v>62</v>
      </c>
      <c r="J923" t="s">
        <v>63</v>
      </c>
      <c r="K923" t="s">
        <v>42</v>
      </c>
      <c r="L923" t="s">
        <v>43</v>
      </c>
      <c r="M923">
        <v>1</v>
      </c>
      <c r="N923" s="2">
        <v>499</v>
      </c>
      <c r="O923" s="3">
        <v>0.15</v>
      </c>
      <c r="P923" s="2">
        <v>220</v>
      </c>
      <c r="Q923" t="s">
        <v>123</v>
      </c>
      <c r="R923" t="s">
        <v>162</v>
      </c>
      <c r="S923" t="s">
        <v>57</v>
      </c>
      <c r="T923" s="4"/>
      <c r="U923" s="11">
        <f t="shared" si="14"/>
        <v>499</v>
      </c>
      <c r="V923" s="11">
        <f>tbl_EcommerceSales[[#This Row],[Gross_Sales]]*tbl_EcommerceSales[[#This Row],[Discount]]</f>
        <v>74.849999999999994</v>
      </c>
      <c r="W923" s="11">
        <f>tbl_EcommerceSales[[#This Row],[Gross_Sales]]-tbl_EcommerceSales[[#This Row],[Discount_Amount]]</f>
        <v>424.15</v>
      </c>
      <c r="X923" s="11">
        <f>tbl_EcommerceSales[[#This Row],[Quantity]] * _xlfn.XLOOKUP(tbl_EcommerceSales[[#This Row],[Product_ID]], Product_Master!A:A, Product_Master!F:F)</f>
        <v>220</v>
      </c>
      <c r="Y923" s="11">
        <f>tbl_EcommerceSales[[#This Row],[Net_Revenue]]-tbl_EcommerceSales[[#This Row],[Total_Cost]]</f>
        <v>204.14999999999998</v>
      </c>
      <c r="Z923" s="9">
        <f>IFERROR(#REF!/tbl_EcommerceSales[[#This Row],[Total_Cost]], 0)</f>
        <v>0</v>
      </c>
      <c r="AA923" t="str">
        <f>TEXT(tbl_EcommerceSales[[#This Row],[Order_Date]],"mmm")</f>
        <v>Apr</v>
      </c>
      <c r="AB923">
        <f>YEAR(tbl_EcommerceSales[[#This Row],[Order_Date]])</f>
        <v>2025</v>
      </c>
      <c r="AC923" t="str">
        <f>IF(tbl_EcommerceSales[[#This Row],[Age]]&lt;18,"Under 18",IF(tbl_EcommerceSales[[#This Row],[Age]]&lt;=25,"18-25",IF(tbl_EcommerceSales[[#This Row],[Age]]&lt;=35,"26-35",IF(tbl_EcommerceSales[[#This Row],[Age]]&lt;=45,"36-45",IF(tbl_EcommerceSales[[#This Row],[Age]]&lt;=55,"46-55","56+")))))</f>
        <v>26-35</v>
      </c>
    </row>
    <row r="924" spans="1:29" x14ac:dyDescent="0.35">
      <c r="A924" t="s">
        <v>1852</v>
      </c>
      <c r="B924" s="7">
        <v>45761</v>
      </c>
      <c r="C924" t="s">
        <v>1853</v>
      </c>
      <c r="D924" t="s">
        <v>51</v>
      </c>
      <c r="E924" t="s">
        <v>48</v>
      </c>
      <c r="F924">
        <v>33</v>
      </c>
      <c r="G924" t="s">
        <v>142</v>
      </c>
      <c r="H924" t="s">
        <v>88</v>
      </c>
      <c r="I924" t="s">
        <v>349</v>
      </c>
      <c r="J924" t="s">
        <v>350</v>
      </c>
      <c r="K924" t="s">
        <v>82</v>
      </c>
      <c r="L924" t="s">
        <v>238</v>
      </c>
      <c r="M924">
        <v>2</v>
      </c>
      <c r="N924" s="2">
        <v>1599</v>
      </c>
      <c r="O924" s="3">
        <v>0.05</v>
      </c>
      <c r="P924" s="2">
        <v>1840</v>
      </c>
      <c r="Q924" t="s">
        <v>123</v>
      </c>
      <c r="R924" t="s">
        <v>33</v>
      </c>
      <c r="S924" t="s">
        <v>34</v>
      </c>
      <c r="T924" s="4">
        <v>5</v>
      </c>
      <c r="U924" s="11">
        <f t="shared" si="14"/>
        <v>3198</v>
      </c>
      <c r="V924" s="11">
        <f>tbl_EcommerceSales[[#This Row],[Gross_Sales]]*tbl_EcommerceSales[[#This Row],[Discount]]</f>
        <v>159.9</v>
      </c>
      <c r="W924" s="11">
        <f>tbl_EcommerceSales[[#This Row],[Gross_Sales]]-tbl_EcommerceSales[[#This Row],[Discount_Amount]]</f>
        <v>3038.1</v>
      </c>
      <c r="X924" s="11">
        <f>tbl_EcommerceSales[[#This Row],[Quantity]] * _xlfn.XLOOKUP(tbl_EcommerceSales[[#This Row],[Product_ID]], Product_Master!A:A, Product_Master!F:F)</f>
        <v>1840</v>
      </c>
      <c r="Y924" s="11">
        <f>tbl_EcommerceSales[[#This Row],[Net_Revenue]]-tbl_EcommerceSales[[#This Row],[Total_Cost]]</f>
        <v>1198.0999999999999</v>
      </c>
      <c r="Z924" s="9">
        <f>IFERROR(#REF!/tbl_EcommerceSales[[#This Row],[Total_Cost]], 0)</f>
        <v>0</v>
      </c>
      <c r="AA924" t="str">
        <f>TEXT(tbl_EcommerceSales[[#This Row],[Order_Date]],"mmm")</f>
        <v>Apr</v>
      </c>
      <c r="AB924">
        <f>YEAR(tbl_EcommerceSales[[#This Row],[Order_Date]])</f>
        <v>2025</v>
      </c>
      <c r="AC924" t="str">
        <f>IF(tbl_EcommerceSales[[#This Row],[Age]]&lt;18,"Under 18",IF(tbl_EcommerceSales[[#This Row],[Age]]&lt;=25,"18-25",IF(tbl_EcommerceSales[[#This Row],[Age]]&lt;=35,"26-35",IF(tbl_EcommerceSales[[#This Row],[Age]]&lt;=45,"36-45",IF(tbl_EcommerceSales[[#This Row],[Age]]&lt;=55,"46-55","56+")))))</f>
        <v>26-35</v>
      </c>
    </row>
    <row r="925" spans="1:29" x14ac:dyDescent="0.35">
      <c r="A925" t="s">
        <v>1854</v>
      </c>
      <c r="B925" s="7">
        <v>45761</v>
      </c>
      <c r="C925" t="s">
        <v>1855</v>
      </c>
      <c r="D925" t="s">
        <v>189</v>
      </c>
      <c r="E925" t="s">
        <v>25</v>
      </c>
      <c r="F925">
        <v>30</v>
      </c>
      <c r="G925" t="s">
        <v>87</v>
      </c>
      <c r="H925" t="s">
        <v>88</v>
      </c>
      <c r="I925" t="s">
        <v>200</v>
      </c>
      <c r="J925" t="s">
        <v>201</v>
      </c>
      <c r="K925" t="s">
        <v>91</v>
      </c>
      <c r="L925" t="s">
        <v>202</v>
      </c>
      <c r="M925">
        <v>3</v>
      </c>
      <c r="N925" s="2">
        <v>899</v>
      </c>
      <c r="O925" s="3">
        <v>0.05</v>
      </c>
      <c r="P925" s="2">
        <v>1260</v>
      </c>
      <c r="Q925" t="s">
        <v>123</v>
      </c>
      <c r="R925" t="s">
        <v>33</v>
      </c>
      <c r="S925" t="s">
        <v>34</v>
      </c>
      <c r="T925" s="4">
        <v>4</v>
      </c>
      <c r="U925" s="11">
        <f t="shared" si="14"/>
        <v>2697</v>
      </c>
      <c r="V925" s="11">
        <f>tbl_EcommerceSales[[#This Row],[Gross_Sales]]*tbl_EcommerceSales[[#This Row],[Discount]]</f>
        <v>134.85</v>
      </c>
      <c r="W925" s="11">
        <f>tbl_EcommerceSales[[#This Row],[Gross_Sales]]-tbl_EcommerceSales[[#This Row],[Discount_Amount]]</f>
        <v>2562.15</v>
      </c>
      <c r="X925" s="11">
        <f>tbl_EcommerceSales[[#This Row],[Quantity]] * _xlfn.XLOOKUP(tbl_EcommerceSales[[#This Row],[Product_ID]], Product_Master!A:A, Product_Master!F:F)</f>
        <v>1260</v>
      </c>
      <c r="Y925" s="11">
        <f>tbl_EcommerceSales[[#This Row],[Net_Revenue]]-tbl_EcommerceSales[[#This Row],[Total_Cost]]</f>
        <v>1302.1500000000001</v>
      </c>
      <c r="Z925" s="9">
        <f>IFERROR(#REF!/tbl_EcommerceSales[[#This Row],[Total_Cost]], 0)</f>
        <v>0</v>
      </c>
      <c r="AA925" t="str">
        <f>TEXT(tbl_EcommerceSales[[#This Row],[Order_Date]],"mmm")</f>
        <v>Apr</v>
      </c>
      <c r="AB925">
        <f>YEAR(tbl_EcommerceSales[[#This Row],[Order_Date]])</f>
        <v>2025</v>
      </c>
      <c r="AC925" t="str">
        <f>IF(tbl_EcommerceSales[[#This Row],[Age]]&lt;18,"Under 18",IF(tbl_EcommerceSales[[#This Row],[Age]]&lt;=25,"18-25",IF(tbl_EcommerceSales[[#This Row],[Age]]&lt;=35,"26-35",IF(tbl_EcommerceSales[[#This Row],[Age]]&lt;=45,"36-45",IF(tbl_EcommerceSales[[#This Row],[Age]]&lt;=55,"46-55","56+")))))</f>
        <v>26-35</v>
      </c>
    </row>
    <row r="926" spans="1:29" x14ac:dyDescent="0.35">
      <c r="A926" t="s">
        <v>1856</v>
      </c>
      <c r="B926" s="7">
        <v>45761</v>
      </c>
      <c r="C926" t="s">
        <v>1857</v>
      </c>
      <c r="D926" t="s">
        <v>232</v>
      </c>
      <c r="E926" t="s">
        <v>25</v>
      </c>
      <c r="F926">
        <v>32</v>
      </c>
      <c r="G926" t="s">
        <v>103</v>
      </c>
      <c r="H926" t="s">
        <v>27</v>
      </c>
      <c r="I926" t="s">
        <v>80</v>
      </c>
      <c r="J926" t="s">
        <v>81</v>
      </c>
      <c r="K926" t="s">
        <v>82</v>
      </c>
      <c r="L926" t="s">
        <v>83</v>
      </c>
      <c r="M926">
        <v>1</v>
      </c>
      <c r="N926" s="2">
        <v>2499</v>
      </c>
      <c r="O926" s="3">
        <v>0.1</v>
      </c>
      <c r="P926" s="2">
        <v>1550</v>
      </c>
      <c r="Q926" t="s">
        <v>76</v>
      </c>
      <c r="R926" t="s">
        <v>33</v>
      </c>
      <c r="S926" t="s">
        <v>57</v>
      </c>
      <c r="T926" s="4">
        <v>5</v>
      </c>
      <c r="U926" s="11">
        <f t="shared" si="14"/>
        <v>2499</v>
      </c>
      <c r="V926" s="11">
        <f>tbl_EcommerceSales[[#This Row],[Gross_Sales]]*tbl_EcommerceSales[[#This Row],[Discount]]</f>
        <v>249.9</v>
      </c>
      <c r="W926" s="11">
        <f>tbl_EcommerceSales[[#This Row],[Gross_Sales]]-tbl_EcommerceSales[[#This Row],[Discount_Amount]]</f>
        <v>2249.1</v>
      </c>
      <c r="X926" s="11">
        <f>tbl_EcommerceSales[[#This Row],[Quantity]] * _xlfn.XLOOKUP(tbl_EcommerceSales[[#This Row],[Product_ID]], Product_Master!A:A, Product_Master!F:F)</f>
        <v>1550</v>
      </c>
      <c r="Y926" s="11">
        <f>tbl_EcommerceSales[[#This Row],[Net_Revenue]]-tbl_EcommerceSales[[#This Row],[Total_Cost]]</f>
        <v>699.09999999999991</v>
      </c>
      <c r="Z926" s="9">
        <f>IFERROR(#REF!/tbl_EcommerceSales[[#This Row],[Total_Cost]], 0)</f>
        <v>0</v>
      </c>
      <c r="AA926" t="str">
        <f>TEXT(tbl_EcommerceSales[[#This Row],[Order_Date]],"mmm")</f>
        <v>Apr</v>
      </c>
      <c r="AB926">
        <f>YEAR(tbl_EcommerceSales[[#This Row],[Order_Date]])</f>
        <v>2025</v>
      </c>
      <c r="AC926" t="str">
        <f>IF(tbl_EcommerceSales[[#This Row],[Age]]&lt;18,"Under 18",IF(tbl_EcommerceSales[[#This Row],[Age]]&lt;=25,"18-25",IF(tbl_EcommerceSales[[#This Row],[Age]]&lt;=35,"26-35",IF(tbl_EcommerceSales[[#This Row],[Age]]&lt;=45,"36-45",IF(tbl_EcommerceSales[[#This Row],[Age]]&lt;=55,"46-55","56+")))))</f>
        <v>26-35</v>
      </c>
    </row>
    <row r="927" spans="1:29" x14ac:dyDescent="0.35">
      <c r="A927" t="s">
        <v>1858</v>
      </c>
      <c r="B927" s="7">
        <v>45761</v>
      </c>
      <c r="C927" t="s">
        <v>1859</v>
      </c>
      <c r="D927" t="s">
        <v>106</v>
      </c>
      <c r="E927" t="s">
        <v>48</v>
      </c>
      <c r="F927">
        <v>18</v>
      </c>
      <c r="G927" t="s">
        <v>107</v>
      </c>
      <c r="H927" t="s">
        <v>39</v>
      </c>
      <c r="I927" t="s">
        <v>165</v>
      </c>
      <c r="J927" t="s">
        <v>166</v>
      </c>
      <c r="K927" t="s">
        <v>42</v>
      </c>
      <c r="L927" t="s">
        <v>167</v>
      </c>
      <c r="M927">
        <v>1</v>
      </c>
      <c r="N927" s="2">
        <v>1799</v>
      </c>
      <c r="O927" s="3">
        <v>0</v>
      </c>
      <c r="P927" s="2">
        <v>900</v>
      </c>
      <c r="Q927" t="s">
        <v>156</v>
      </c>
      <c r="R927" t="s">
        <v>33</v>
      </c>
      <c r="S927" t="s">
        <v>57</v>
      </c>
      <c r="T927" s="4">
        <v>5</v>
      </c>
      <c r="U927" s="11">
        <f t="shared" si="14"/>
        <v>1799</v>
      </c>
      <c r="V927" s="11">
        <f>tbl_EcommerceSales[[#This Row],[Gross_Sales]]*tbl_EcommerceSales[[#This Row],[Discount]]</f>
        <v>0</v>
      </c>
      <c r="W927" s="11">
        <f>tbl_EcommerceSales[[#This Row],[Gross_Sales]]-tbl_EcommerceSales[[#This Row],[Discount_Amount]]</f>
        <v>1799</v>
      </c>
      <c r="X927" s="11">
        <f>tbl_EcommerceSales[[#This Row],[Quantity]] * _xlfn.XLOOKUP(tbl_EcommerceSales[[#This Row],[Product_ID]], Product_Master!A:A, Product_Master!F:F)</f>
        <v>900</v>
      </c>
      <c r="Y927" s="11">
        <f>tbl_EcommerceSales[[#This Row],[Net_Revenue]]-tbl_EcommerceSales[[#This Row],[Total_Cost]]</f>
        <v>899</v>
      </c>
      <c r="Z927" s="9">
        <f>IFERROR(#REF!/tbl_EcommerceSales[[#This Row],[Total_Cost]], 0)</f>
        <v>0</v>
      </c>
      <c r="AA927" t="str">
        <f>TEXT(tbl_EcommerceSales[[#This Row],[Order_Date]],"mmm")</f>
        <v>Apr</v>
      </c>
      <c r="AB927">
        <f>YEAR(tbl_EcommerceSales[[#This Row],[Order_Date]])</f>
        <v>2025</v>
      </c>
      <c r="AC927" t="str">
        <f>IF(tbl_EcommerceSales[[#This Row],[Age]]&lt;18,"Under 18",IF(tbl_EcommerceSales[[#This Row],[Age]]&lt;=25,"18-25",IF(tbl_EcommerceSales[[#This Row],[Age]]&lt;=35,"26-35",IF(tbl_EcommerceSales[[#This Row],[Age]]&lt;=45,"36-45",IF(tbl_EcommerceSales[[#This Row],[Age]]&lt;=55,"46-55","56+")))))</f>
        <v>18-25</v>
      </c>
    </row>
    <row r="928" spans="1:29" x14ac:dyDescent="0.35">
      <c r="A928" t="s">
        <v>1860</v>
      </c>
      <c r="B928" s="7">
        <v>45761</v>
      </c>
      <c r="C928" t="s">
        <v>1861</v>
      </c>
      <c r="D928" t="s">
        <v>86</v>
      </c>
      <c r="E928" t="s">
        <v>25</v>
      </c>
      <c r="F928">
        <v>39</v>
      </c>
      <c r="G928" t="s">
        <v>174</v>
      </c>
      <c r="H928" t="s">
        <v>39</v>
      </c>
      <c r="I928" t="s">
        <v>40</v>
      </c>
      <c r="J928" t="s">
        <v>41</v>
      </c>
      <c r="K928" t="s">
        <v>42</v>
      </c>
      <c r="L928" t="s">
        <v>43</v>
      </c>
      <c r="M928">
        <v>2</v>
      </c>
      <c r="N928" s="2">
        <v>699</v>
      </c>
      <c r="O928" s="3">
        <v>0.25</v>
      </c>
      <c r="P928" s="2">
        <v>620</v>
      </c>
      <c r="Q928" t="s">
        <v>44</v>
      </c>
      <c r="R928" t="s">
        <v>162</v>
      </c>
      <c r="S928" t="s">
        <v>57</v>
      </c>
      <c r="T928" s="4"/>
      <c r="U928" s="11">
        <f t="shared" si="14"/>
        <v>1398</v>
      </c>
      <c r="V928" s="11">
        <f>tbl_EcommerceSales[[#This Row],[Gross_Sales]]*tbl_EcommerceSales[[#This Row],[Discount]]</f>
        <v>349.5</v>
      </c>
      <c r="W928" s="11">
        <f>tbl_EcommerceSales[[#This Row],[Gross_Sales]]-tbl_EcommerceSales[[#This Row],[Discount_Amount]]</f>
        <v>1048.5</v>
      </c>
      <c r="X928" s="11">
        <f>tbl_EcommerceSales[[#This Row],[Quantity]] * _xlfn.XLOOKUP(tbl_EcommerceSales[[#This Row],[Product_ID]], Product_Master!A:A, Product_Master!F:F)</f>
        <v>620</v>
      </c>
      <c r="Y928" s="11">
        <f>tbl_EcommerceSales[[#This Row],[Net_Revenue]]-tbl_EcommerceSales[[#This Row],[Total_Cost]]</f>
        <v>428.5</v>
      </c>
      <c r="Z928" s="9">
        <f>IFERROR(#REF!/tbl_EcommerceSales[[#This Row],[Total_Cost]], 0)</f>
        <v>0</v>
      </c>
      <c r="AA928" t="str">
        <f>TEXT(tbl_EcommerceSales[[#This Row],[Order_Date]],"mmm")</f>
        <v>Apr</v>
      </c>
      <c r="AB928">
        <f>YEAR(tbl_EcommerceSales[[#This Row],[Order_Date]])</f>
        <v>2025</v>
      </c>
      <c r="AC928" t="str">
        <f>IF(tbl_EcommerceSales[[#This Row],[Age]]&lt;18,"Under 18",IF(tbl_EcommerceSales[[#This Row],[Age]]&lt;=25,"18-25",IF(tbl_EcommerceSales[[#This Row],[Age]]&lt;=35,"26-35",IF(tbl_EcommerceSales[[#This Row],[Age]]&lt;=45,"36-45",IF(tbl_EcommerceSales[[#This Row],[Age]]&lt;=55,"46-55","56+")))))</f>
        <v>36-45</v>
      </c>
    </row>
    <row r="929" spans="1:29" x14ac:dyDescent="0.35">
      <c r="A929" t="s">
        <v>1862</v>
      </c>
      <c r="B929" s="7">
        <v>45762</v>
      </c>
      <c r="C929" t="s">
        <v>1863</v>
      </c>
      <c r="D929" t="s">
        <v>79</v>
      </c>
      <c r="E929" t="s">
        <v>48</v>
      </c>
      <c r="F929">
        <v>28</v>
      </c>
      <c r="G929" t="s">
        <v>246</v>
      </c>
      <c r="H929" t="s">
        <v>27</v>
      </c>
      <c r="I929" t="s">
        <v>131</v>
      </c>
      <c r="J929" t="s">
        <v>132</v>
      </c>
      <c r="K929" t="s">
        <v>91</v>
      </c>
      <c r="L929" t="s">
        <v>133</v>
      </c>
      <c r="M929">
        <v>1</v>
      </c>
      <c r="N929" s="2">
        <v>1299</v>
      </c>
      <c r="O929" s="3">
        <v>0.1</v>
      </c>
      <c r="P929" s="2">
        <v>610</v>
      </c>
      <c r="Q929" t="s">
        <v>156</v>
      </c>
      <c r="R929" t="s">
        <v>33</v>
      </c>
      <c r="S929" t="s">
        <v>34</v>
      </c>
      <c r="T929" s="4">
        <v>4</v>
      </c>
      <c r="U929" s="11">
        <f t="shared" si="14"/>
        <v>1299</v>
      </c>
      <c r="V929" s="11">
        <f>tbl_EcommerceSales[[#This Row],[Gross_Sales]]*tbl_EcommerceSales[[#This Row],[Discount]]</f>
        <v>129.9</v>
      </c>
      <c r="W929" s="11">
        <f>tbl_EcommerceSales[[#This Row],[Gross_Sales]]-tbl_EcommerceSales[[#This Row],[Discount_Amount]]</f>
        <v>1169.0999999999999</v>
      </c>
      <c r="X929" s="11">
        <f>tbl_EcommerceSales[[#This Row],[Quantity]] * _xlfn.XLOOKUP(tbl_EcommerceSales[[#This Row],[Product_ID]], Product_Master!A:A, Product_Master!F:F)</f>
        <v>610</v>
      </c>
      <c r="Y929" s="11">
        <f>tbl_EcommerceSales[[#This Row],[Net_Revenue]]-tbl_EcommerceSales[[#This Row],[Total_Cost]]</f>
        <v>559.09999999999991</v>
      </c>
      <c r="Z929" s="9">
        <f>IFERROR(#REF!/tbl_EcommerceSales[[#This Row],[Total_Cost]], 0)</f>
        <v>0</v>
      </c>
      <c r="AA929" t="str">
        <f>TEXT(tbl_EcommerceSales[[#This Row],[Order_Date]],"mmm")</f>
        <v>Apr</v>
      </c>
      <c r="AB929">
        <f>YEAR(tbl_EcommerceSales[[#This Row],[Order_Date]])</f>
        <v>2025</v>
      </c>
      <c r="AC929" t="str">
        <f>IF(tbl_EcommerceSales[[#This Row],[Age]]&lt;18,"Under 18",IF(tbl_EcommerceSales[[#This Row],[Age]]&lt;=25,"18-25",IF(tbl_EcommerceSales[[#This Row],[Age]]&lt;=35,"26-35",IF(tbl_EcommerceSales[[#This Row],[Age]]&lt;=45,"36-45",IF(tbl_EcommerceSales[[#This Row],[Age]]&lt;=55,"46-55","56+")))))</f>
        <v>26-35</v>
      </c>
    </row>
    <row r="930" spans="1:29" x14ac:dyDescent="0.35">
      <c r="A930" t="s">
        <v>1864</v>
      </c>
      <c r="B930" s="7">
        <v>45762</v>
      </c>
      <c r="C930" t="s">
        <v>1865</v>
      </c>
      <c r="D930" t="s">
        <v>37</v>
      </c>
      <c r="E930" t="s">
        <v>25</v>
      </c>
      <c r="F930">
        <v>25</v>
      </c>
      <c r="G930" t="s">
        <v>99</v>
      </c>
      <c r="H930" t="s">
        <v>88</v>
      </c>
      <c r="I930" t="s">
        <v>349</v>
      </c>
      <c r="J930" t="s">
        <v>350</v>
      </c>
      <c r="K930" t="s">
        <v>82</v>
      </c>
      <c r="L930" t="s">
        <v>238</v>
      </c>
      <c r="M930">
        <v>1</v>
      </c>
      <c r="N930" s="2">
        <v>1599</v>
      </c>
      <c r="O930" s="3">
        <v>0.1</v>
      </c>
      <c r="P930" s="2">
        <v>920</v>
      </c>
      <c r="Q930" t="s">
        <v>123</v>
      </c>
      <c r="R930" t="s">
        <v>33</v>
      </c>
      <c r="S930" t="s">
        <v>57</v>
      </c>
      <c r="T930" s="4">
        <v>5</v>
      </c>
      <c r="U930" s="11">
        <f t="shared" si="14"/>
        <v>1599</v>
      </c>
      <c r="V930" s="11">
        <f>tbl_EcommerceSales[[#This Row],[Gross_Sales]]*tbl_EcommerceSales[[#This Row],[Discount]]</f>
        <v>159.9</v>
      </c>
      <c r="W930" s="11">
        <f>tbl_EcommerceSales[[#This Row],[Gross_Sales]]-tbl_EcommerceSales[[#This Row],[Discount_Amount]]</f>
        <v>1439.1</v>
      </c>
      <c r="X930" s="11">
        <f>tbl_EcommerceSales[[#This Row],[Quantity]] * _xlfn.XLOOKUP(tbl_EcommerceSales[[#This Row],[Product_ID]], Product_Master!A:A, Product_Master!F:F)</f>
        <v>920</v>
      </c>
      <c r="Y930" s="11">
        <f>tbl_EcommerceSales[[#This Row],[Net_Revenue]]-tbl_EcommerceSales[[#This Row],[Total_Cost]]</f>
        <v>519.09999999999991</v>
      </c>
      <c r="Z930" s="9">
        <f>IFERROR(#REF!/tbl_EcommerceSales[[#This Row],[Total_Cost]], 0)</f>
        <v>0</v>
      </c>
      <c r="AA930" t="str">
        <f>TEXT(tbl_EcommerceSales[[#This Row],[Order_Date]],"mmm")</f>
        <v>Apr</v>
      </c>
      <c r="AB930">
        <f>YEAR(tbl_EcommerceSales[[#This Row],[Order_Date]])</f>
        <v>2025</v>
      </c>
      <c r="AC930" t="str">
        <f>IF(tbl_EcommerceSales[[#This Row],[Age]]&lt;18,"Under 18",IF(tbl_EcommerceSales[[#This Row],[Age]]&lt;=25,"18-25",IF(tbl_EcommerceSales[[#This Row],[Age]]&lt;=35,"26-35",IF(tbl_EcommerceSales[[#This Row],[Age]]&lt;=45,"36-45",IF(tbl_EcommerceSales[[#This Row],[Age]]&lt;=55,"46-55","56+")))))</f>
        <v>18-25</v>
      </c>
    </row>
    <row r="931" spans="1:29" x14ac:dyDescent="0.35">
      <c r="A931" t="s">
        <v>1866</v>
      </c>
      <c r="B931" s="7">
        <v>45762</v>
      </c>
      <c r="C931" t="s">
        <v>420</v>
      </c>
      <c r="D931" t="s">
        <v>66</v>
      </c>
      <c r="E931" t="s">
        <v>48</v>
      </c>
      <c r="F931">
        <v>30</v>
      </c>
      <c r="G931" t="s">
        <v>71</v>
      </c>
      <c r="H931" t="s">
        <v>72</v>
      </c>
      <c r="I931" t="s">
        <v>212</v>
      </c>
      <c r="J931" t="s">
        <v>213</v>
      </c>
      <c r="K931" t="s">
        <v>177</v>
      </c>
      <c r="L931" t="s">
        <v>178</v>
      </c>
      <c r="M931">
        <v>1</v>
      </c>
      <c r="N931" s="2">
        <v>2499</v>
      </c>
      <c r="O931" s="3">
        <v>0.1</v>
      </c>
      <c r="P931" s="2">
        <v>1450</v>
      </c>
      <c r="Q931" t="s">
        <v>32</v>
      </c>
      <c r="R931" t="s">
        <v>33</v>
      </c>
      <c r="S931" t="s">
        <v>34</v>
      </c>
      <c r="T931" s="4">
        <v>4</v>
      </c>
      <c r="U931" s="11">
        <f t="shared" si="14"/>
        <v>2499</v>
      </c>
      <c r="V931" s="11">
        <f>tbl_EcommerceSales[[#This Row],[Gross_Sales]]*tbl_EcommerceSales[[#This Row],[Discount]]</f>
        <v>249.9</v>
      </c>
      <c r="W931" s="11">
        <f>tbl_EcommerceSales[[#This Row],[Gross_Sales]]-tbl_EcommerceSales[[#This Row],[Discount_Amount]]</f>
        <v>2249.1</v>
      </c>
      <c r="X931" s="11">
        <f>tbl_EcommerceSales[[#This Row],[Quantity]] * _xlfn.XLOOKUP(tbl_EcommerceSales[[#This Row],[Product_ID]], Product_Master!A:A, Product_Master!F:F)</f>
        <v>1450</v>
      </c>
      <c r="Y931" s="11">
        <f>tbl_EcommerceSales[[#This Row],[Net_Revenue]]-tbl_EcommerceSales[[#This Row],[Total_Cost]]</f>
        <v>799.09999999999991</v>
      </c>
      <c r="Z931" s="9">
        <f>IFERROR(#REF!/tbl_EcommerceSales[[#This Row],[Total_Cost]], 0)</f>
        <v>0</v>
      </c>
      <c r="AA931" t="str">
        <f>TEXT(tbl_EcommerceSales[[#This Row],[Order_Date]],"mmm")</f>
        <v>Apr</v>
      </c>
      <c r="AB931">
        <f>YEAR(tbl_EcommerceSales[[#This Row],[Order_Date]])</f>
        <v>2025</v>
      </c>
      <c r="AC931" t="str">
        <f>IF(tbl_EcommerceSales[[#This Row],[Age]]&lt;18,"Under 18",IF(tbl_EcommerceSales[[#This Row],[Age]]&lt;=25,"18-25",IF(tbl_EcommerceSales[[#This Row],[Age]]&lt;=35,"26-35",IF(tbl_EcommerceSales[[#This Row],[Age]]&lt;=45,"36-45",IF(tbl_EcommerceSales[[#This Row],[Age]]&lt;=55,"46-55","56+")))))</f>
        <v>26-35</v>
      </c>
    </row>
    <row r="932" spans="1:29" x14ac:dyDescent="0.35">
      <c r="A932" t="s">
        <v>1867</v>
      </c>
      <c r="B932" s="7">
        <v>45762</v>
      </c>
      <c r="C932" t="s">
        <v>1868</v>
      </c>
      <c r="D932" t="s">
        <v>216</v>
      </c>
      <c r="E932" t="s">
        <v>48</v>
      </c>
      <c r="F932">
        <v>54</v>
      </c>
      <c r="G932" t="s">
        <v>103</v>
      </c>
      <c r="H932" t="s">
        <v>27</v>
      </c>
      <c r="I932" t="s">
        <v>131</v>
      </c>
      <c r="J932" t="s">
        <v>132</v>
      </c>
      <c r="K932" t="s">
        <v>91</v>
      </c>
      <c r="L932" t="s">
        <v>133</v>
      </c>
      <c r="M932">
        <v>1</v>
      </c>
      <c r="N932" s="2">
        <v>1299</v>
      </c>
      <c r="O932" s="3">
        <v>0.1</v>
      </c>
      <c r="P932" s="2">
        <v>610</v>
      </c>
      <c r="Q932" t="s">
        <v>32</v>
      </c>
      <c r="R932" t="s">
        <v>162</v>
      </c>
      <c r="S932" t="s">
        <v>34</v>
      </c>
      <c r="T932" s="4"/>
      <c r="U932" s="11">
        <f t="shared" si="14"/>
        <v>1299</v>
      </c>
      <c r="V932" s="11">
        <f>tbl_EcommerceSales[[#This Row],[Gross_Sales]]*tbl_EcommerceSales[[#This Row],[Discount]]</f>
        <v>129.9</v>
      </c>
      <c r="W932" s="11">
        <f>tbl_EcommerceSales[[#This Row],[Gross_Sales]]-tbl_EcommerceSales[[#This Row],[Discount_Amount]]</f>
        <v>1169.0999999999999</v>
      </c>
      <c r="X932" s="11">
        <f>tbl_EcommerceSales[[#This Row],[Quantity]] * _xlfn.XLOOKUP(tbl_EcommerceSales[[#This Row],[Product_ID]], Product_Master!A:A, Product_Master!F:F)</f>
        <v>610</v>
      </c>
      <c r="Y932" s="11">
        <f>tbl_EcommerceSales[[#This Row],[Net_Revenue]]-tbl_EcommerceSales[[#This Row],[Total_Cost]]</f>
        <v>559.09999999999991</v>
      </c>
      <c r="Z932" s="9">
        <f>IFERROR(#REF!/tbl_EcommerceSales[[#This Row],[Total_Cost]], 0)</f>
        <v>0</v>
      </c>
      <c r="AA932" t="str">
        <f>TEXT(tbl_EcommerceSales[[#This Row],[Order_Date]],"mmm")</f>
        <v>Apr</v>
      </c>
      <c r="AB932">
        <f>YEAR(tbl_EcommerceSales[[#This Row],[Order_Date]])</f>
        <v>2025</v>
      </c>
      <c r="AC932" t="str">
        <f>IF(tbl_EcommerceSales[[#This Row],[Age]]&lt;18,"Under 18",IF(tbl_EcommerceSales[[#This Row],[Age]]&lt;=25,"18-25",IF(tbl_EcommerceSales[[#This Row],[Age]]&lt;=35,"26-35",IF(tbl_EcommerceSales[[#This Row],[Age]]&lt;=45,"36-45",IF(tbl_EcommerceSales[[#This Row],[Age]]&lt;=55,"46-55","56+")))))</f>
        <v>46-55</v>
      </c>
    </row>
    <row r="933" spans="1:29" x14ac:dyDescent="0.35">
      <c r="A933" t="s">
        <v>1869</v>
      </c>
      <c r="B933" s="7">
        <v>45762</v>
      </c>
      <c r="C933" t="s">
        <v>1870</v>
      </c>
      <c r="D933" t="s">
        <v>47</v>
      </c>
      <c r="E933" t="s">
        <v>25</v>
      </c>
      <c r="F933">
        <v>18</v>
      </c>
      <c r="G933" t="s">
        <v>52</v>
      </c>
      <c r="H933" t="s">
        <v>27</v>
      </c>
      <c r="I933" t="s">
        <v>338</v>
      </c>
      <c r="J933" t="s">
        <v>339</v>
      </c>
      <c r="K933" t="s">
        <v>55</v>
      </c>
      <c r="L933" t="s">
        <v>56</v>
      </c>
      <c r="M933">
        <v>1</v>
      </c>
      <c r="N933" s="2">
        <v>1499</v>
      </c>
      <c r="O933" s="3">
        <v>0.05</v>
      </c>
      <c r="P933" s="2">
        <v>780</v>
      </c>
      <c r="Q933" t="s">
        <v>32</v>
      </c>
      <c r="R933" t="s">
        <v>162</v>
      </c>
      <c r="S933" t="s">
        <v>34</v>
      </c>
      <c r="T933" s="4"/>
      <c r="U933" s="11">
        <f t="shared" si="14"/>
        <v>1499</v>
      </c>
      <c r="V933" s="11">
        <f>tbl_EcommerceSales[[#This Row],[Gross_Sales]]*tbl_EcommerceSales[[#This Row],[Discount]]</f>
        <v>74.95</v>
      </c>
      <c r="W933" s="11">
        <f>tbl_EcommerceSales[[#This Row],[Gross_Sales]]-tbl_EcommerceSales[[#This Row],[Discount_Amount]]</f>
        <v>1424.05</v>
      </c>
      <c r="X933" s="11">
        <f>tbl_EcommerceSales[[#This Row],[Quantity]] * _xlfn.XLOOKUP(tbl_EcommerceSales[[#This Row],[Product_ID]], Product_Master!A:A, Product_Master!F:F)</f>
        <v>780</v>
      </c>
      <c r="Y933" s="11">
        <f>tbl_EcommerceSales[[#This Row],[Net_Revenue]]-tbl_EcommerceSales[[#This Row],[Total_Cost]]</f>
        <v>644.04999999999995</v>
      </c>
      <c r="Z933" s="9">
        <f>IFERROR(#REF!/tbl_EcommerceSales[[#This Row],[Total_Cost]], 0)</f>
        <v>0</v>
      </c>
      <c r="AA933" t="str">
        <f>TEXT(tbl_EcommerceSales[[#This Row],[Order_Date]],"mmm")</f>
        <v>Apr</v>
      </c>
      <c r="AB933">
        <f>YEAR(tbl_EcommerceSales[[#This Row],[Order_Date]])</f>
        <v>2025</v>
      </c>
      <c r="AC933" t="str">
        <f>IF(tbl_EcommerceSales[[#This Row],[Age]]&lt;18,"Under 18",IF(tbl_EcommerceSales[[#This Row],[Age]]&lt;=25,"18-25",IF(tbl_EcommerceSales[[#This Row],[Age]]&lt;=35,"26-35",IF(tbl_EcommerceSales[[#This Row],[Age]]&lt;=45,"36-45",IF(tbl_EcommerceSales[[#This Row],[Age]]&lt;=55,"46-55","56+")))))</f>
        <v>18-25</v>
      </c>
    </row>
    <row r="934" spans="1:29" x14ac:dyDescent="0.35">
      <c r="A934" t="s">
        <v>1871</v>
      </c>
      <c r="B934" s="7">
        <v>45762</v>
      </c>
      <c r="C934" t="s">
        <v>1305</v>
      </c>
      <c r="D934" t="s">
        <v>216</v>
      </c>
      <c r="E934" t="s">
        <v>48</v>
      </c>
      <c r="F934">
        <v>49</v>
      </c>
      <c r="G934" t="s">
        <v>61</v>
      </c>
      <c r="H934" t="s">
        <v>27</v>
      </c>
      <c r="I934" t="s">
        <v>62</v>
      </c>
      <c r="J934" t="s">
        <v>63</v>
      </c>
      <c r="K934" t="s">
        <v>42</v>
      </c>
      <c r="L934" t="s">
        <v>43</v>
      </c>
      <c r="M934">
        <v>1</v>
      </c>
      <c r="N934" s="2">
        <v>499</v>
      </c>
      <c r="O934" s="3">
        <v>0.1</v>
      </c>
      <c r="P934" s="2">
        <v>220</v>
      </c>
      <c r="Q934" t="s">
        <v>44</v>
      </c>
      <c r="R934" t="s">
        <v>33</v>
      </c>
      <c r="S934" t="s">
        <v>57</v>
      </c>
      <c r="T934" s="4">
        <v>5</v>
      </c>
      <c r="U934" s="11">
        <f t="shared" si="14"/>
        <v>499</v>
      </c>
      <c r="V934" s="11">
        <f>tbl_EcommerceSales[[#This Row],[Gross_Sales]]*tbl_EcommerceSales[[#This Row],[Discount]]</f>
        <v>49.900000000000006</v>
      </c>
      <c r="W934" s="11">
        <f>tbl_EcommerceSales[[#This Row],[Gross_Sales]]-tbl_EcommerceSales[[#This Row],[Discount_Amount]]</f>
        <v>449.1</v>
      </c>
      <c r="X934" s="11">
        <f>tbl_EcommerceSales[[#This Row],[Quantity]] * _xlfn.XLOOKUP(tbl_EcommerceSales[[#This Row],[Product_ID]], Product_Master!A:A, Product_Master!F:F)</f>
        <v>220</v>
      </c>
      <c r="Y934" s="11">
        <f>tbl_EcommerceSales[[#This Row],[Net_Revenue]]-tbl_EcommerceSales[[#This Row],[Total_Cost]]</f>
        <v>229.10000000000002</v>
      </c>
      <c r="Z934" s="9">
        <f>IFERROR(#REF!/tbl_EcommerceSales[[#This Row],[Total_Cost]], 0)</f>
        <v>0</v>
      </c>
      <c r="AA934" t="str">
        <f>TEXT(tbl_EcommerceSales[[#This Row],[Order_Date]],"mmm")</f>
        <v>Apr</v>
      </c>
      <c r="AB934">
        <f>YEAR(tbl_EcommerceSales[[#This Row],[Order_Date]])</f>
        <v>2025</v>
      </c>
      <c r="AC934" t="str">
        <f>IF(tbl_EcommerceSales[[#This Row],[Age]]&lt;18,"Under 18",IF(tbl_EcommerceSales[[#This Row],[Age]]&lt;=25,"18-25",IF(tbl_EcommerceSales[[#This Row],[Age]]&lt;=35,"26-35",IF(tbl_EcommerceSales[[#This Row],[Age]]&lt;=45,"36-45",IF(tbl_EcommerceSales[[#This Row],[Age]]&lt;=55,"46-55","56+")))))</f>
        <v>46-55</v>
      </c>
    </row>
    <row r="935" spans="1:29" x14ac:dyDescent="0.35">
      <c r="A935" t="s">
        <v>1872</v>
      </c>
      <c r="B935" s="7">
        <v>45762</v>
      </c>
      <c r="C935" t="s">
        <v>1873</v>
      </c>
      <c r="D935" t="s">
        <v>159</v>
      </c>
      <c r="E935" t="s">
        <v>48</v>
      </c>
      <c r="F935">
        <v>50</v>
      </c>
      <c r="G935" t="s">
        <v>107</v>
      </c>
      <c r="H935" t="s">
        <v>39</v>
      </c>
      <c r="I935" t="s">
        <v>206</v>
      </c>
      <c r="J935" t="s">
        <v>207</v>
      </c>
      <c r="K935" t="s">
        <v>177</v>
      </c>
      <c r="L935" t="s">
        <v>208</v>
      </c>
      <c r="M935">
        <v>1</v>
      </c>
      <c r="N935" s="2">
        <v>2199</v>
      </c>
      <c r="O935" s="3">
        <v>0.15</v>
      </c>
      <c r="P935" s="2">
        <v>1250</v>
      </c>
      <c r="Q935" t="s">
        <v>32</v>
      </c>
      <c r="R935" t="s">
        <v>33</v>
      </c>
      <c r="S935" t="s">
        <v>57</v>
      </c>
      <c r="T935" s="4">
        <v>5</v>
      </c>
      <c r="U935" s="11">
        <f t="shared" si="14"/>
        <v>2199</v>
      </c>
      <c r="V935" s="11">
        <f>tbl_EcommerceSales[[#This Row],[Gross_Sales]]*tbl_EcommerceSales[[#This Row],[Discount]]</f>
        <v>329.84999999999997</v>
      </c>
      <c r="W935" s="11">
        <f>tbl_EcommerceSales[[#This Row],[Gross_Sales]]-tbl_EcommerceSales[[#This Row],[Discount_Amount]]</f>
        <v>1869.15</v>
      </c>
      <c r="X935" s="11">
        <f>tbl_EcommerceSales[[#This Row],[Quantity]] * _xlfn.XLOOKUP(tbl_EcommerceSales[[#This Row],[Product_ID]], Product_Master!A:A, Product_Master!F:F)</f>
        <v>1250</v>
      </c>
      <c r="Y935" s="11">
        <f>tbl_EcommerceSales[[#This Row],[Net_Revenue]]-tbl_EcommerceSales[[#This Row],[Total_Cost]]</f>
        <v>619.15000000000009</v>
      </c>
      <c r="Z935" s="9">
        <f>IFERROR(#REF!/tbl_EcommerceSales[[#This Row],[Total_Cost]], 0)</f>
        <v>0</v>
      </c>
      <c r="AA935" t="str">
        <f>TEXT(tbl_EcommerceSales[[#This Row],[Order_Date]],"mmm")</f>
        <v>Apr</v>
      </c>
      <c r="AB935">
        <f>YEAR(tbl_EcommerceSales[[#This Row],[Order_Date]])</f>
        <v>2025</v>
      </c>
      <c r="AC935" t="str">
        <f>IF(tbl_EcommerceSales[[#This Row],[Age]]&lt;18,"Under 18",IF(tbl_EcommerceSales[[#This Row],[Age]]&lt;=25,"18-25",IF(tbl_EcommerceSales[[#This Row],[Age]]&lt;=35,"26-35",IF(tbl_EcommerceSales[[#This Row],[Age]]&lt;=45,"36-45",IF(tbl_EcommerceSales[[#This Row],[Age]]&lt;=55,"46-55","56+")))))</f>
        <v>46-55</v>
      </c>
    </row>
    <row r="936" spans="1:29" x14ac:dyDescent="0.35">
      <c r="A936" t="s">
        <v>1874</v>
      </c>
      <c r="B936" s="7">
        <v>45763</v>
      </c>
      <c r="C936" t="s">
        <v>1875</v>
      </c>
      <c r="D936" t="s">
        <v>251</v>
      </c>
      <c r="E936" t="s">
        <v>48</v>
      </c>
      <c r="F936">
        <v>32</v>
      </c>
      <c r="G936" t="s">
        <v>142</v>
      </c>
      <c r="H936" t="s">
        <v>88</v>
      </c>
      <c r="I936" t="s">
        <v>175</v>
      </c>
      <c r="J936" t="s">
        <v>176</v>
      </c>
      <c r="K936" t="s">
        <v>177</v>
      </c>
      <c r="L936" t="s">
        <v>178</v>
      </c>
      <c r="M936">
        <v>1</v>
      </c>
      <c r="N936" s="2">
        <v>699</v>
      </c>
      <c r="O936" s="3">
        <v>0.05</v>
      </c>
      <c r="P936" s="2">
        <v>320</v>
      </c>
      <c r="Q936" t="s">
        <v>319</v>
      </c>
      <c r="R936" t="s">
        <v>33</v>
      </c>
      <c r="S936" t="s">
        <v>34</v>
      </c>
      <c r="T936" s="4">
        <v>5</v>
      </c>
      <c r="U936" s="11">
        <f t="shared" si="14"/>
        <v>699</v>
      </c>
      <c r="V936" s="11">
        <f>tbl_EcommerceSales[[#This Row],[Gross_Sales]]*tbl_EcommerceSales[[#This Row],[Discount]]</f>
        <v>34.950000000000003</v>
      </c>
      <c r="W936" s="11">
        <f>tbl_EcommerceSales[[#This Row],[Gross_Sales]]-tbl_EcommerceSales[[#This Row],[Discount_Amount]]</f>
        <v>664.05</v>
      </c>
      <c r="X936" s="11">
        <f>tbl_EcommerceSales[[#This Row],[Quantity]] * _xlfn.XLOOKUP(tbl_EcommerceSales[[#This Row],[Product_ID]], Product_Master!A:A, Product_Master!F:F)</f>
        <v>320</v>
      </c>
      <c r="Y936" s="11">
        <f>tbl_EcommerceSales[[#This Row],[Net_Revenue]]-tbl_EcommerceSales[[#This Row],[Total_Cost]]</f>
        <v>344.04999999999995</v>
      </c>
      <c r="Z936" s="9">
        <f>IFERROR(#REF!/tbl_EcommerceSales[[#This Row],[Total_Cost]], 0)</f>
        <v>0</v>
      </c>
      <c r="AA936" t="str">
        <f>TEXT(tbl_EcommerceSales[[#This Row],[Order_Date]],"mmm")</f>
        <v>Apr</v>
      </c>
      <c r="AB936">
        <f>YEAR(tbl_EcommerceSales[[#This Row],[Order_Date]])</f>
        <v>2025</v>
      </c>
      <c r="AC936" t="str">
        <f>IF(tbl_EcommerceSales[[#This Row],[Age]]&lt;18,"Under 18",IF(tbl_EcommerceSales[[#This Row],[Age]]&lt;=25,"18-25",IF(tbl_EcommerceSales[[#This Row],[Age]]&lt;=35,"26-35",IF(tbl_EcommerceSales[[#This Row],[Age]]&lt;=45,"36-45",IF(tbl_EcommerceSales[[#This Row],[Age]]&lt;=55,"46-55","56+")))))</f>
        <v>26-35</v>
      </c>
    </row>
    <row r="937" spans="1:29" x14ac:dyDescent="0.35">
      <c r="A937" t="s">
        <v>1876</v>
      </c>
      <c r="B937" s="7">
        <v>45763</v>
      </c>
      <c r="C937" t="s">
        <v>1877</v>
      </c>
      <c r="D937" t="s">
        <v>110</v>
      </c>
      <c r="E937" t="s">
        <v>25</v>
      </c>
      <c r="F937">
        <v>25</v>
      </c>
      <c r="G937" t="s">
        <v>246</v>
      </c>
      <c r="H937" t="s">
        <v>27</v>
      </c>
      <c r="I937" t="s">
        <v>357</v>
      </c>
      <c r="J937" t="s">
        <v>358</v>
      </c>
      <c r="K937" t="s">
        <v>177</v>
      </c>
      <c r="L937" t="s">
        <v>178</v>
      </c>
      <c r="M937">
        <v>1</v>
      </c>
      <c r="N937" s="2">
        <v>999</v>
      </c>
      <c r="O937" s="3">
        <v>0.05</v>
      </c>
      <c r="P937" s="2">
        <v>520</v>
      </c>
      <c r="Q937" t="s">
        <v>123</v>
      </c>
      <c r="R937" t="s">
        <v>33</v>
      </c>
      <c r="S937" t="s">
        <v>57</v>
      </c>
      <c r="T937" s="4">
        <v>4</v>
      </c>
      <c r="U937" s="11">
        <f t="shared" si="14"/>
        <v>999</v>
      </c>
      <c r="V937" s="11">
        <f>tbl_EcommerceSales[[#This Row],[Gross_Sales]]*tbl_EcommerceSales[[#This Row],[Discount]]</f>
        <v>49.95</v>
      </c>
      <c r="W937" s="11">
        <f>tbl_EcommerceSales[[#This Row],[Gross_Sales]]-tbl_EcommerceSales[[#This Row],[Discount_Amount]]</f>
        <v>949.05</v>
      </c>
      <c r="X937" s="11">
        <f>tbl_EcommerceSales[[#This Row],[Quantity]] * _xlfn.XLOOKUP(tbl_EcommerceSales[[#This Row],[Product_ID]], Product_Master!A:A, Product_Master!F:F)</f>
        <v>520</v>
      </c>
      <c r="Y937" s="11">
        <f>tbl_EcommerceSales[[#This Row],[Net_Revenue]]-tbl_EcommerceSales[[#This Row],[Total_Cost]]</f>
        <v>429.04999999999995</v>
      </c>
      <c r="Z937" s="9">
        <f>IFERROR(#REF!/tbl_EcommerceSales[[#This Row],[Total_Cost]], 0)</f>
        <v>0</v>
      </c>
      <c r="AA937" t="str">
        <f>TEXT(tbl_EcommerceSales[[#This Row],[Order_Date]],"mmm")</f>
        <v>Apr</v>
      </c>
      <c r="AB937">
        <f>YEAR(tbl_EcommerceSales[[#This Row],[Order_Date]])</f>
        <v>2025</v>
      </c>
      <c r="AC937" t="str">
        <f>IF(tbl_EcommerceSales[[#This Row],[Age]]&lt;18,"Under 18",IF(tbl_EcommerceSales[[#This Row],[Age]]&lt;=25,"18-25",IF(tbl_EcommerceSales[[#This Row],[Age]]&lt;=35,"26-35",IF(tbl_EcommerceSales[[#This Row],[Age]]&lt;=45,"36-45",IF(tbl_EcommerceSales[[#This Row],[Age]]&lt;=55,"46-55","56+")))))</f>
        <v>18-25</v>
      </c>
    </row>
    <row r="938" spans="1:29" x14ac:dyDescent="0.35">
      <c r="A938" t="s">
        <v>1878</v>
      </c>
      <c r="B938" s="7">
        <v>45763</v>
      </c>
      <c r="C938" t="s">
        <v>452</v>
      </c>
      <c r="D938" t="s">
        <v>102</v>
      </c>
      <c r="E938" t="s">
        <v>25</v>
      </c>
      <c r="F938">
        <v>33</v>
      </c>
      <c r="G938" t="s">
        <v>99</v>
      </c>
      <c r="H938" t="s">
        <v>88</v>
      </c>
      <c r="I938" t="s">
        <v>257</v>
      </c>
      <c r="J938" t="s">
        <v>258</v>
      </c>
      <c r="K938" t="s">
        <v>55</v>
      </c>
      <c r="L938" t="s">
        <v>56</v>
      </c>
      <c r="M938">
        <v>1</v>
      </c>
      <c r="N938" s="2">
        <v>1999</v>
      </c>
      <c r="O938" s="3">
        <v>0.15</v>
      </c>
      <c r="P938" s="2">
        <v>1050</v>
      </c>
      <c r="Q938" t="s">
        <v>44</v>
      </c>
      <c r="R938" t="s">
        <v>33</v>
      </c>
      <c r="S938" t="s">
        <v>57</v>
      </c>
      <c r="T938" s="4">
        <v>3</v>
      </c>
      <c r="U938" s="11">
        <f t="shared" si="14"/>
        <v>1999</v>
      </c>
      <c r="V938" s="11">
        <f>tbl_EcommerceSales[[#This Row],[Gross_Sales]]*tbl_EcommerceSales[[#This Row],[Discount]]</f>
        <v>299.84999999999997</v>
      </c>
      <c r="W938" s="11">
        <f>tbl_EcommerceSales[[#This Row],[Gross_Sales]]-tbl_EcommerceSales[[#This Row],[Discount_Amount]]</f>
        <v>1699.15</v>
      </c>
      <c r="X938" s="11">
        <f>tbl_EcommerceSales[[#This Row],[Quantity]] * _xlfn.XLOOKUP(tbl_EcommerceSales[[#This Row],[Product_ID]], Product_Master!A:A, Product_Master!F:F)</f>
        <v>1050</v>
      </c>
      <c r="Y938" s="11">
        <f>tbl_EcommerceSales[[#This Row],[Net_Revenue]]-tbl_EcommerceSales[[#This Row],[Total_Cost]]</f>
        <v>649.15000000000009</v>
      </c>
      <c r="Z938" s="9">
        <f>IFERROR(#REF!/tbl_EcommerceSales[[#This Row],[Total_Cost]], 0)</f>
        <v>0</v>
      </c>
      <c r="AA938" t="str">
        <f>TEXT(tbl_EcommerceSales[[#This Row],[Order_Date]],"mmm")</f>
        <v>Apr</v>
      </c>
      <c r="AB938">
        <f>YEAR(tbl_EcommerceSales[[#This Row],[Order_Date]])</f>
        <v>2025</v>
      </c>
      <c r="AC938" t="str">
        <f>IF(tbl_EcommerceSales[[#This Row],[Age]]&lt;18,"Under 18",IF(tbl_EcommerceSales[[#This Row],[Age]]&lt;=25,"18-25",IF(tbl_EcommerceSales[[#This Row],[Age]]&lt;=35,"26-35",IF(tbl_EcommerceSales[[#This Row],[Age]]&lt;=45,"36-45",IF(tbl_EcommerceSales[[#This Row],[Age]]&lt;=55,"46-55","56+")))))</f>
        <v>26-35</v>
      </c>
    </row>
    <row r="939" spans="1:29" x14ac:dyDescent="0.35">
      <c r="A939" t="s">
        <v>1879</v>
      </c>
      <c r="B939" s="7">
        <v>45763</v>
      </c>
      <c r="C939" t="s">
        <v>1880</v>
      </c>
      <c r="D939" t="s">
        <v>205</v>
      </c>
      <c r="E939" t="s">
        <v>25</v>
      </c>
      <c r="F939">
        <v>28</v>
      </c>
      <c r="G939" t="s">
        <v>246</v>
      </c>
      <c r="H939" t="s">
        <v>27</v>
      </c>
      <c r="I939" t="s">
        <v>349</v>
      </c>
      <c r="J939" t="s">
        <v>350</v>
      </c>
      <c r="K939" t="s">
        <v>82</v>
      </c>
      <c r="L939" t="s">
        <v>238</v>
      </c>
      <c r="M939">
        <v>1</v>
      </c>
      <c r="N939" s="2">
        <v>1599</v>
      </c>
      <c r="O939" s="3">
        <v>0.1</v>
      </c>
      <c r="P939" s="2">
        <v>920</v>
      </c>
      <c r="Q939" t="s">
        <v>76</v>
      </c>
      <c r="R939" t="s">
        <v>33</v>
      </c>
      <c r="S939" t="s">
        <v>57</v>
      </c>
      <c r="T939" s="4">
        <v>4</v>
      </c>
      <c r="U939" s="11">
        <f t="shared" si="14"/>
        <v>1599</v>
      </c>
      <c r="V939" s="11">
        <f>tbl_EcommerceSales[[#This Row],[Gross_Sales]]*tbl_EcommerceSales[[#This Row],[Discount]]</f>
        <v>159.9</v>
      </c>
      <c r="W939" s="11">
        <f>tbl_EcommerceSales[[#This Row],[Gross_Sales]]-tbl_EcommerceSales[[#This Row],[Discount_Amount]]</f>
        <v>1439.1</v>
      </c>
      <c r="X939" s="11">
        <f>tbl_EcommerceSales[[#This Row],[Quantity]] * _xlfn.XLOOKUP(tbl_EcommerceSales[[#This Row],[Product_ID]], Product_Master!A:A, Product_Master!F:F)</f>
        <v>920</v>
      </c>
      <c r="Y939" s="11">
        <f>tbl_EcommerceSales[[#This Row],[Net_Revenue]]-tbl_EcommerceSales[[#This Row],[Total_Cost]]</f>
        <v>519.09999999999991</v>
      </c>
      <c r="Z939" s="9">
        <f>IFERROR(#REF!/tbl_EcommerceSales[[#This Row],[Total_Cost]], 0)</f>
        <v>0</v>
      </c>
      <c r="AA939" t="str">
        <f>TEXT(tbl_EcommerceSales[[#This Row],[Order_Date]],"mmm")</f>
        <v>Apr</v>
      </c>
      <c r="AB939">
        <f>YEAR(tbl_EcommerceSales[[#This Row],[Order_Date]])</f>
        <v>2025</v>
      </c>
      <c r="AC939" t="str">
        <f>IF(tbl_EcommerceSales[[#This Row],[Age]]&lt;18,"Under 18",IF(tbl_EcommerceSales[[#This Row],[Age]]&lt;=25,"18-25",IF(tbl_EcommerceSales[[#This Row],[Age]]&lt;=35,"26-35",IF(tbl_EcommerceSales[[#This Row],[Age]]&lt;=45,"36-45",IF(tbl_EcommerceSales[[#This Row],[Age]]&lt;=55,"46-55","56+")))))</f>
        <v>26-35</v>
      </c>
    </row>
    <row r="940" spans="1:29" x14ac:dyDescent="0.35">
      <c r="A940" t="s">
        <v>1881</v>
      </c>
      <c r="B940" s="7">
        <v>45763</v>
      </c>
      <c r="C940" t="s">
        <v>1882</v>
      </c>
      <c r="D940" t="s">
        <v>130</v>
      </c>
      <c r="E940" t="s">
        <v>25</v>
      </c>
      <c r="F940">
        <v>28</v>
      </c>
      <c r="G940" t="s">
        <v>38</v>
      </c>
      <c r="H940" t="s">
        <v>39</v>
      </c>
      <c r="I940" t="s">
        <v>80</v>
      </c>
      <c r="J940" t="s">
        <v>81</v>
      </c>
      <c r="K940" t="s">
        <v>82</v>
      </c>
      <c r="L940" t="s">
        <v>83</v>
      </c>
      <c r="M940">
        <v>3</v>
      </c>
      <c r="N940" s="2">
        <v>2499</v>
      </c>
      <c r="O940" s="3">
        <v>0.15</v>
      </c>
      <c r="P940" s="2">
        <v>4650</v>
      </c>
      <c r="Q940" t="s">
        <v>32</v>
      </c>
      <c r="R940" t="s">
        <v>162</v>
      </c>
      <c r="S940" t="s">
        <v>34</v>
      </c>
      <c r="T940" s="4"/>
      <c r="U940" s="11">
        <f t="shared" si="14"/>
        <v>7497</v>
      </c>
      <c r="V940" s="11">
        <f>tbl_EcommerceSales[[#This Row],[Gross_Sales]]*tbl_EcommerceSales[[#This Row],[Discount]]</f>
        <v>1124.55</v>
      </c>
      <c r="W940" s="11">
        <f>tbl_EcommerceSales[[#This Row],[Gross_Sales]]-tbl_EcommerceSales[[#This Row],[Discount_Amount]]</f>
        <v>6372.45</v>
      </c>
      <c r="X940" s="11">
        <f>tbl_EcommerceSales[[#This Row],[Quantity]] * _xlfn.XLOOKUP(tbl_EcommerceSales[[#This Row],[Product_ID]], Product_Master!A:A, Product_Master!F:F)</f>
        <v>4650</v>
      </c>
      <c r="Y940" s="11">
        <f>tbl_EcommerceSales[[#This Row],[Net_Revenue]]-tbl_EcommerceSales[[#This Row],[Total_Cost]]</f>
        <v>1722.4499999999998</v>
      </c>
      <c r="Z940" s="9">
        <f>IFERROR(#REF!/tbl_EcommerceSales[[#This Row],[Total_Cost]], 0)</f>
        <v>0</v>
      </c>
      <c r="AA940" t="str">
        <f>TEXT(tbl_EcommerceSales[[#This Row],[Order_Date]],"mmm")</f>
        <v>Apr</v>
      </c>
      <c r="AB940">
        <f>YEAR(tbl_EcommerceSales[[#This Row],[Order_Date]])</f>
        <v>2025</v>
      </c>
      <c r="AC940" t="str">
        <f>IF(tbl_EcommerceSales[[#This Row],[Age]]&lt;18,"Under 18",IF(tbl_EcommerceSales[[#This Row],[Age]]&lt;=25,"18-25",IF(tbl_EcommerceSales[[#This Row],[Age]]&lt;=35,"26-35",IF(tbl_EcommerceSales[[#This Row],[Age]]&lt;=45,"36-45",IF(tbl_EcommerceSales[[#This Row],[Age]]&lt;=55,"46-55","56+")))))</f>
        <v>26-35</v>
      </c>
    </row>
    <row r="941" spans="1:29" x14ac:dyDescent="0.35">
      <c r="A941" t="s">
        <v>1883</v>
      </c>
      <c r="B941" s="7">
        <v>45763</v>
      </c>
      <c r="C941" t="s">
        <v>1884</v>
      </c>
      <c r="D941" t="s">
        <v>37</v>
      </c>
      <c r="E941" t="s">
        <v>48</v>
      </c>
      <c r="F941">
        <v>18</v>
      </c>
      <c r="G941" t="s">
        <v>96</v>
      </c>
      <c r="H941" t="s">
        <v>39</v>
      </c>
      <c r="I941" t="s">
        <v>357</v>
      </c>
      <c r="J941" t="s">
        <v>358</v>
      </c>
      <c r="K941" t="s">
        <v>177</v>
      </c>
      <c r="L941" t="s">
        <v>178</v>
      </c>
      <c r="M941">
        <v>2</v>
      </c>
      <c r="N941" s="2">
        <v>999</v>
      </c>
      <c r="O941" s="3">
        <v>0.1</v>
      </c>
      <c r="P941" s="2">
        <v>1040</v>
      </c>
      <c r="Q941" t="s">
        <v>44</v>
      </c>
      <c r="R941" t="s">
        <v>33</v>
      </c>
      <c r="S941" t="s">
        <v>34</v>
      </c>
      <c r="T941" s="4">
        <v>5</v>
      </c>
      <c r="U941" s="11">
        <f t="shared" si="14"/>
        <v>1998</v>
      </c>
      <c r="V941" s="11">
        <f>tbl_EcommerceSales[[#This Row],[Gross_Sales]]*tbl_EcommerceSales[[#This Row],[Discount]]</f>
        <v>199.8</v>
      </c>
      <c r="W941" s="11">
        <f>tbl_EcommerceSales[[#This Row],[Gross_Sales]]-tbl_EcommerceSales[[#This Row],[Discount_Amount]]</f>
        <v>1798.2</v>
      </c>
      <c r="X941" s="11">
        <f>tbl_EcommerceSales[[#This Row],[Quantity]] * _xlfn.XLOOKUP(tbl_EcommerceSales[[#This Row],[Product_ID]], Product_Master!A:A, Product_Master!F:F)</f>
        <v>1040</v>
      </c>
      <c r="Y941" s="11">
        <f>tbl_EcommerceSales[[#This Row],[Net_Revenue]]-tbl_EcommerceSales[[#This Row],[Total_Cost]]</f>
        <v>758.2</v>
      </c>
      <c r="Z941" s="9">
        <f>IFERROR(#REF!/tbl_EcommerceSales[[#This Row],[Total_Cost]], 0)</f>
        <v>0</v>
      </c>
      <c r="AA941" t="str">
        <f>TEXT(tbl_EcommerceSales[[#This Row],[Order_Date]],"mmm")</f>
        <v>Apr</v>
      </c>
      <c r="AB941">
        <f>YEAR(tbl_EcommerceSales[[#This Row],[Order_Date]])</f>
        <v>2025</v>
      </c>
      <c r="AC941" t="str">
        <f>IF(tbl_EcommerceSales[[#This Row],[Age]]&lt;18,"Under 18",IF(tbl_EcommerceSales[[#This Row],[Age]]&lt;=25,"18-25",IF(tbl_EcommerceSales[[#This Row],[Age]]&lt;=35,"26-35",IF(tbl_EcommerceSales[[#This Row],[Age]]&lt;=45,"36-45",IF(tbl_EcommerceSales[[#This Row],[Age]]&lt;=55,"46-55","56+")))))</f>
        <v>18-25</v>
      </c>
    </row>
    <row r="942" spans="1:29" x14ac:dyDescent="0.35">
      <c r="A942" t="s">
        <v>1885</v>
      </c>
      <c r="B942" s="7">
        <v>45763</v>
      </c>
      <c r="C942" t="s">
        <v>1886</v>
      </c>
      <c r="D942" t="s">
        <v>110</v>
      </c>
      <c r="E942" t="s">
        <v>25</v>
      </c>
      <c r="F942">
        <v>42</v>
      </c>
      <c r="G942" t="s">
        <v>96</v>
      </c>
      <c r="H942" t="s">
        <v>39</v>
      </c>
      <c r="I942" t="s">
        <v>53</v>
      </c>
      <c r="J942" t="s">
        <v>54</v>
      </c>
      <c r="K942" t="s">
        <v>55</v>
      </c>
      <c r="L942" t="s">
        <v>56</v>
      </c>
      <c r="M942">
        <v>1</v>
      </c>
      <c r="N942" s="2">
        <v>799</v>
      </c>
      <c r="O942" s="3">
        <v>0.2</v>
      </c>
      <c r="P942" s="2">
        <v>390</v>
      </c>
      <c r="Q942" t="s">
        <v>44</v>
      </c>
      <c r="R942" t="s">
        <v>33</v>
      </c>
      <c r="S942" t="s">
        <v>34</v>
      </c>
      <c r="T942" s="4">
        <v>5</v>
      </c>
      <c r="U942" s="11">
        <f t="shared" si="14"/>
        <v>799</v>
      </c>
      <c r="V942" s="11">
        <f>tbl_EcommerceSales[[#This Row],[Gross_Sales]]*tbl_EcommerceSales[[#This Row],[Discount]]</f>
        <v>159.80000000000001</v>
      </c>
      <c r="W942" s="11">
        <f>tbl_EcommerceSales[[#This Row],[Gross_Sales]]-tbl_EcommerceSales[[#This Row],[Discount_Amount]]</f>
        <v>639.20000000000005</v>
      </c>
      <c r="X942" s="11">
        <f>tbl_EcommerceSales[[#This Row],[Quantity]] * _xlfn.XLOOKUP(tbl_EcommerceSales[[#This Row],[Product_ID]], Product_Master!A:A, Product_Master!F:F)</f>
        <v>390</v>
      </c>
      <c r="Y942" s="11">
        <f>tbl_EcommerceSales[[#This Row],[Net_Revenue]]-tbl_EcommerceSales[[#This Row],[Total_Cost]]</f>
        <v>249.20000000000005</v>
      </c>
      <c r="Z942" s="9">
        <f>IFERROR(#REF!/tbl_EcommerceSales[[#This Row],[Total_Cost]], 0)</f>
        <v>0</v>
      </c>
      <c r="AA942" t="str">
        <f>TEXT(tbl_EcommerceSales[[#This Row],[Order_Date]],"mmm")</f>
        <v>Apr</v>
      </c>
      <c r="AB942">
        <f>YEAR(tbl_EcommerceSales[[#This Row],[Order_Date]])</f>
        <v>2025</v>
      </c>
      <c r="AC942" t="str">
        <f>IF(tbl_EcommerceSales[[#This Row],[Age]]&lt;18,"Under 18",IF(tbl_EcommerceSales[[#This Row],[Age]]&lt;=25,"18-25",IF(tbl_EcommerceSales[[#This Row],[Age]]&lt;=35,"26-35",IF(tbl_EcommerceSales[[#This Row],[Age]]&lt;=45,"36-45",IF(tbl_EcommerceSales[[#This Row],[Age]]&lt;=55,"46-55","56+")))))</f>
        <v>36-45</v>
      </c>
    </row>
    <row r="943" spans="1:29" x14ac:dyDescent="0.35">
      <c r="A943" t="s">
        <v>1887</v>
      </c>
      <c r="B943" s="7">
        <v>45763</v>
      </c>
      <c r="C943" t="s">
        <v>1888</v>
      </c>
      <c r="D943" t="s">
        <v>205</v>
      </c>
      <c r="E943" t="s">
        <v>25</v>
      </c>
      <c r="F943">
        <v>30</v>
      </c>
      <c r="G943" t="s">
        <v>155</v>
      </c>
      <c r="H943" t="s">
        <v>88</v>
      </c>
      <c r="I943" t="s">
        <v>131</v>
      </c>
      <c r="J943" t="s">
        <v>132</v>
      </c>
      <c r="K943" t="s">
        <v>91</v>
      </c>
      <c r="L943" t="s">
        <v>133</v>
      </c>
      <c r="M943">
        <v>1</v>
      </c>
      <c r="N943" s="2">
        <v>1299</v>
      </c>
      <c r="O943" s="3">
        <v>0.2</v>
      </c>
      <c r="P943" s="2">
        <v>610</v>
      </c>
      <c r="Q943" t="s">
        <v>44</v>
      </c>
      <c r="R943" t="s">
        <v>33</v>
      </c>
      <c r="S943" t="s">
        <v>34</v>
      </c>
      <c r="T943" s="4">
        <v>5</v>
      </c>
      <c r="U943" s="11">
        <f t="shared" si="14"/>
        <v>1299</v>
      </c>
      <c r="V943" s="11">
        <f>tbl_EcommerceSales[[#This Row],[Gross_Sales]]*tbl_EcommerceSales[[#This Row],[Discount]]</f>
        <v>259.8</v>
      </c>
      <c r="W943" s="11">
        <f>tbl_EcommerceSales[[#This Row],[Gross_Sales]]-tbl_EcommerceSales[[#This Row],[Discount_Amount]]</f>
        <v>1039.2</v>
      </c>
      <c r="X943" s="11">
        <f>tbl_EcommerceSales[[#This Row],[Quantity]] * _xlfn.XLOOKUP(tbl_EcommerceSales[[#This Row],[Product_ID]], Product_Master!A:A, Product_Master!F:F)</f>
        <v>610</v>
      </c>
      <c r="Y943" s="11">
        <f>tbl_EcommerceSales[[#This Row],[Net_Revenue]]-tbl_EcommerceSales[[#This Row],[Total_Cost]]</f>
        <v>429.20000000000005</v>
      </c>
      <c r="Z943" s="9">
        <f>IFERROR(#REF!/tbl_EcommerceSales[[#This Row],[Total_Cost]], 0)</f>
        <v>0</v>
      </c>
      <c r="AA943" t="str">
        <f>TEXT(tbl_EcommerceSales[[#This Row],[Order_Date]],"mmm")</f>
        <v>Apr</v>
      </c>
      <c r="AB943">
        <f>YEAR(tbl_EcommerceSales[[#This Row],[Order_Date]])</f>
        <v>2025</v>
      </c>
      <c r="AC943" t="str">
        <f>IF(tbl_EcommerceSales[[#This Row],[Age]]&lt;18,"Under 18",IF(tbl_EcommerceSales[[#This Row],[Age]]&lt;=25,"18-25",IF(tbl_EcommerceSales[[#This Row],[Age]]&lt;=35,"26-35",IF(tbl_EcommerceSales[[#This Row],[Age]]&lt;=45,"36-45",IF(tbl_EcommerceSales[[#This Row],[Age]]&lt;=55,"46-55","56+")))))</f>
        <v>26-35</v>
      </c>
    </row>
    <row r="944" spans="1:29" x14ac:dyDescent="0.35">
      <c r="A944" t="s">
        <v>1889</v>
      </c>
      <c r="B944" s="7">
        <v>45763</v>
      </c>
      <c r="C944" t="s">
        <v>1198</v>
      </c>
      <c r="D944" t="s">
        <v>130</v>
      </c>
      <c r="E944" t="s">
        <v>25</v>
      </c>
      <c r="F944">
        <v>18</v>
      </c>
      <c r="G944" t="s">
        <v>38</v>
      </c>
      <c r="H944" t="s">
        <v>39</v>
      </c>
      <c r="I944" t="s">
        <v>206</v>
      </c>
      <c r="J944" t="s">
        <v>207</v>
      </c>
      <c r="K944" t="s">
        <v>177</v>
      </c>
      <c r="L944" t="s">
        <v>208</v>
      </c>
      <c r="M944">
        <v>3</v>
      </c>
      <c r="N944" s="2">
        <v>2199</v>
      </c>
      <c r="O944" s="3">
        <v>0</v>
      </c>
      <c r="P944" s="2">
        <v>3750</v>
      </c>
      <c r="Q944" t="s">
        <v>32</v>
      </c>
      <c r="R944" t="s">
        <v>33</v>
      </c>
      <c r="S944" t="s">
        <v>57</v>
      </c>
      <c r="T944" s="4">
        <v>5</v>
      </c>
      <c r="U944" s="11">
        <f t="shared" si="14"/>
        <v>6597</v>
      </c>
      <c r="V944" s="11">
        <f>tbl_EcommerceSales[[#This Row],[Gross_Sales]]*tbl_EcommerceSales[[#This Row],[Discount]]</f>
        <v>0</v>
      </c>
      <c r="W944" s="11">
        <f>tbl_EcommerceSales[[#This Row],[Gross_Sales]]-tbl_EcommerceSales[[#This Row],[Discount_Amount]]</f>
        <v>6597</v>
      </c>
      <c r="X944" s="11">
        <f>tbl_EcommerceSales[[#This Row],[Quantity]] * _xlfn.XLOOKUP(tbl_EcommerceSales[[#This Row],[Product_ID]], Product_Master!A:A, Product_Master!F:F)</f>
        <v>3750</v>
      </c>
      <c r="Y944" s="11">
        <f>tbl_EcommerceSales[[#This Row],[Net_Revenue]]-tbl_EcommerceSales[[#This Row],[Total_Cost]]</f>
        <v>2847</v>
      </c>
      <c r="Z944" s="9">
        <f>IFERROR(#REF!/tbl_EcommerceSales[[#This Row],[Total_Cost]], 0)</f>
        <v>0</v>
      </c>
      <c r="AA944" t="str">
        <f>TEXT(tbl_EcommerceSales[[#This Row],[Order_Date]],"mmm")</f>
        <v>Apr</v>
      </c>
      <c r="AB944">
        <f>YEAR(tbl_EcommerceSales[[#This Row],[Order_Date]])</f>
        <v>2025</v>
      </c>
      <c r="AC944" t="str">
        <f>IF(tbl_EcommerceSales[[#This Row],[Age]]&lt;18,"Under 18",IF(tbl_EcommerceSales[[#This Row],[Age]]&lt;=25,"18-25",IF(tbl_EcommerceSales[[#This Row],[Age]]&lt;=35,"26-35",IF(tbl_EcommerceSales[[#This Row],[Age]]&lt;=45,"36-45",IF(tbl_EcommerceSales[[#This Row],[Age]]&lt;=55,"46-55","56+")))))</f>
        <v>18-25</v>
      </c>
    </row>
    <row r="945" spans="1:29" x14ac:dyDescent="0.35">
      <c r="A945" t="s">
        <v>1890</v>
      </c>
      <c r="B945" s="7">
        <v>45763</v>
      </c>
      <c r="C945" t="s">
        <v>1543</v>
      </c>
      <c r="D945" t="s">
        <v>305</v>
      </c>
      <c r="E945" t="s">
        <v>48</v>
      </c>
      <c r="F945">
        <v>38</v>
      </c>
      <c r="G945" t="s">
        <v>122</v>
      </c>
      <c r="H945" t="s">
        <v>72</v>
      </c>
      <c r="I945" t="s">
        <v>67</v>
      </c>
      <c r="J945" t="s">
        <v>68</v>
      </c>
      <c r="K945" t="s">
        <v>42</v>
      </c>
      <c r="L945" t="s">
        <v>43</v>
      </c>
      <c r="M945">
        <v>1</v>
      </c>
      <c r="N945" s="2">
        <v>799</v>
      </c>
      <c r="O945" s="3">
        <v>0.2</v>
      </c>
      <c r="P945" s="2">
        <v>360</v>
      </c>
      <c r="Q945" t="s">
        <v>32</v>
      </c>
      <c r="R945" t="s">
        <v>33</v>
      </c>
      <c r="S945" t="s">
        <v>34</v>
      </c>
      <c r="T945" s="4">
        <v>4</v>
      </c>
      <c r="U945" s="11">
        <f t="shared" si="14"/>
        <v>799</v>
      </c>
      <c r="V945" s="11">
        <f>tbl_EcommerceSales[[#This Row],[Gross_Sales]]*tbl_EcommerceSales[[#This Row],[Discount]]</f>
        <v>159.80000000000001</v>
      </c>
      <c r="W945" s="11">
        <f>tbl_EcommerceSales[[#This Row],[Gross_Sales]]-tbl_EcommerceSales[[#This Row],[Discount_Amount]]</f>
        <v>639.20000000000005</v>
      </c>
      <c r="X945" s="11">
        <f>tbl_EcommerceSales[[#This Row],[Quantity]] * _xlfn.XLOOKUP(tbl_EcommerceSales[[#This Row],[Product_ID]], Product_Master!A:A, Product_Master!F:F)</f>
        <v>360</v>
      </c>
      <c r="Y945" s="11">
        <f>tbl_EcommerceSales[[#This Row],[Net_Revenue]]-tbl_EcommerceSales[[#This Row],[Total_Cost]]</f>
        <v>279.20000000000005</v>
      </c>
      <c r="Z945" s="9">
        <f>IFERROR(#REF!/tbl_EcommerceSales[[#This Row],[Total_Cost]], 0)</f>
        <v>0</v>
      </c>
      <c r="AA945" t="str">
        <f>TEXT(tbl_EcommerceSales[[#This Row],[Order_Date]],"mmm")</f>
        <v>Apr</v>
      </c>
      <c r="AB945">
        <f>YEAR(tbl_EcommerceSales[[#This Row],[Order_Date]])</f>
        <v>2025</v>
      </c>
      <c r="AC945" t="str">
        <f>IF(tbl_EcommerceSales[[#This Row],[Age]]&lt;18,"Under 18",IF(tbl_EcommerceSales[[#This Row],[Age]]&lt;=25,"18-25",IF(tbl_EcommerceSales[[#This Row],[Age]]&lt;=35,"26-35",IF(tbl_EcommerceSales[[#This Row],[Age]]&lt;=45,"36-45",IF(tbl_EcommerceSales[[#This Row],[Age]]&lt;=55,"46-55","56+")))))</f>
        <v>36-45</v>
      </c>
    </row>
    <row r="946" spans="1:29" x14ac:dyDescent="0.35">
      <c r="A946" t="s">
        <v>1891</v>
      </c>
      <c r="B946" s="7">
        <v>45763</v>
      </c>
      <c r="C946" t="s">
        <v>948</v>
      </c>
      <c r="D946" t="s">
        <v>251</v>
      </c>
      <c r="E946" t="s">
        <v>48</v>
      </c>
      <c r="F946">
        <v>19</v>
      </c>
      <c r="G946" t="s">
        <v>122</v>
      </c>
      <c r="H946" t="s">
        <v>72</v>
      </c>
      <c r="I946" t="s">
        <v>212</v>
      </c>
      <c r="J946" t="s">
        <v>213</v>
      </c>
      <c r="K946" t="s">
        <v>177</v>
      </c>
      <c r="L946" t="s">
        <v>178</v>
      </c>
      <c r="M946">
        <v>1</v>
      </c>
      <c r="N946" s="2">
        <v>2499</v>
      </c>
      <c r="O946" s="3">
        <v>0.15</v>
      </c>
      <c r="P946" s="2">
        <v>1450</v>
      </c>
      <c r="Q946" t="s">
        <v>156</v>
      </c>
      <c r="R946" t="s">
        <v>33</v>
      </c>
      <c r="S946" t="s">
        <v>57</v>
      </c>
      <c r="T946" s="4">
        <v>4</v>
      </c>
      <c r="U946" s="11">
        <f t="shared" si="14"/>
        <v>2499</v>
      </c>
      <c r="V946" s="11">
        <f>tbl_EcommerceSales[[#This Row],[Gross_Sales]]*tbl_EcommerceSales[[#This Row],[Discount]]</f>
        <v>374.84999999999997</v>
      </c>
      <c r="W946" s="11">
        <f>tbl_EcommerceSales[[#This Row],[Gross_Sales]]-tbl_EcommerceSales[[#This Row],[Discount_Amount]]</f>
        <v>2124.15</v>
      </c>
      <c r="X946" s="11">
        <f>tbl_EcommerceSales[[#This Row],[Quantity]] * _xlfn.XLOOKUP(tbl_EcommerceSales[[#This Row],[Product_ID]], Product_Master!A:A, Product_Master!F:F)</f>
        <v>1450</v>
      </c>
      <c r="Y946" s="11">
        <f>tbl_EcommerceSales[[#This Row],[Net_Revenue]]-tbl_EcommerceSales[[#This Row],[Total_Cost]]</f>
        <v>674.15000000000009</v>
      </c>
      <c r="Z946" s="9">
        <f>IFERROR(#REF!/tbl_EcommerceSales[[#This Row],[Total_Cost]], 0)</f>
        <v>0</v>
      </c>
      <c r="AA946" t="str">
        <f>TEXT(tbl_EcommerceSales[[#This Row],[Order_Date]],"mmm")</f>
        <v>Apr</v>
      </c>
      <c r="AB946">
        <f>YEAR(tbl_EcommerceSales[[#This Row],[Order_Date]])</f>
        <v>2025</v>
      </c>
      <c r="AC946" t="str">
        <f>IF(tbl_EcommerceSales[[#This Row],[Age]]&lt;18,"Under 18",IF(tbl_EcommerceSales[[#This Row],[Age]]&lt;=25,"18-25",IF(tbl_EcommerceSales[[#This Row],[Age]]&lt;=35,"26-35",IF(tbl_EcommerceSales[[#This Row],[Age]]&lt;=45,"36-45",IF(tbl_EcommerceSales[[#This Row],[Age]]&lt;=55,"46-55","56+")))))</f>
        <v>18-25</v>
      </c>
    </row>
    <row r="947" spans="1:29" x14ac:dyDescent="0.35">
      <c r="A947" t="s">
        <v>1892</v>
      </c>
      <c r="B947" s="7">
        <v>45764</v>
      </c>
      <c r="C947" t="s">
        <v>1893</v>
      </c>
      <c r="D947" t="s">
        <v>269</v>
      </c>
      <c r="E947" t="s">
        <v>25</v>
      </c>
      <c r="F947">
        <v>33</v>
      </c>
      <c r="G947" t="s">
        <v>270</v>
      </c>
      <c r="H947" t="s">
        <v>72</v>
      </c>
      <c r="I947" t="s">
        <v>357</v>
      </c>
      <c r="J947" t="s">
        <v>358</v>
      </c>
      <c r="K947" t="s">
        <v>177</v>
      </c>
      <c r="L947" t="s">
        <v>178</v>
      </c>
      <c r="M947">
        <v>4</v>
      </c>
      <c r="N947" s="2">
        <v>999</v>
      </c>
      <c r="O947" s="3">
        <v>0.1</v>
      </c>
      <c r="P947" s="2">
        <v>2080</v>
      </c>
      <c r="Q947" t="s">
        <v>156</v>
      </c>
      <c r="R947" t="s">
        <v>33</v>
      </c>
      <c r="S947" t="s">
        <v>57</v>
      </c>
      <c r="T947" s="4">
        <v>3</v>
      </c>
      <c r="U947" s="11">
        <f t="shared" si="14"/>
        <v>3996</v>
      </c>
      <c r="V947" s="11">
        <f>tbl_EcommerceSales[[#This Row],[Gross_Sales]]*tbl_EcommerceSales[[#This Row],[Discount]]</f>
        <v>399.6</v>
      </c>
      <c r="W947" s="11">
        <f>tbl_EcommerceSales[[#This Row],[Gross_Sales]]-tbl_EcommerceSales[[#This Row],[Discount_Amount]]</f>
        <v>3596.4</v>
      </c>
      <c r="X947" s="11">
        <f>tbl_EcommerceSales[[#This Row],[Quantity]] * _xlfn.XLOOKUP(tbl_EcommerceSales[[#This Row],[Product_ID]], Product_Master!A:A, Product_Master!F:F)</f>
        <v>2080</v>
      </c>
      <c r="Y947" s="11">
        <f>tbl_EcommerceSales[[#This Row],[Net_Revenue]]-tbl_EcommerceSales[[#This Row],[Total_Cost]]</f>
        <v>1516.4</v>
      </c>
      <c r="Z947" s="9">
        <f>IFERROR(#REF!/tbl_EcommerceSales[[#This Row],[Total_Cost]], 0)</f>
        <v>0</v>
      </c>
      <c r="AA947" t="str">
        <f>TEXT(tbl_EcommerceSales[[#This Row],[Order_Date]],"mmm")</f>
        <v>Apr</v>
      </c>
      <c r="AB947">
        <f>YEAR(tbl_EcommerceSales[[#This Row],[Order_Date]])</f>
        <v>2025</v>
      </c>
      <c r="AC947" t="str">
        <f>IF(tbl_EcommerceSales[[#This Row],[Age]]&lt;18,"Under 18",IF(tbl_EcommerceSales[[#This Row],[Age]]&lt;=25,"18-25",IF(tbl_EcommerceSales[[#This Row],[Age]]&lt;=35,"26-35",IF(tbl_EcommerceSales[[#This Row],[Age]]&lt;=45,"36-45",IF(tbl_EcommerceSales[[#This Row],[Age]]&lt;=55,"46-55","56+")))))</f>
        <v>26-35</v>
      </c>
    </row>
    <row r="948" spans="1:29" x14ac:dyDescent="0.35">
      <c r="A948" t="s">
        <v>1894</v>
      </c>
      <c r="B948" s="7">
        <v>45764</v>
      </c>
      <c r="C948" t="s">
        <v>1520</v>
      </c>
      <c r="D948" t="s">
        <v>130</v>
      </c>
      <c r="E948" t="s">
        <v>25</v>
      </c>
      <c r="F948">
        <v>45</v>
      </c>
      <c r="G948" t="s">
        <v>107</v>
      </c>
      <c r="H948" t="s">
        <v>39</v>
      </c>
      <c r="I948" t="s">
        <v>62</v>
      </c>
      <c r="J948" t="s">
        <v>63</v>
      </c>
      <c r="K948" t="s">
        <v>42</v>
      </c>
      <c r="L948" t="s">
        <v>43</v>
      </c>
      <c r="M948">
        <v>3</v>
      </c>
      <c r="N948" s="2">
        <v>499</v>
      </c>
      <c r="O948" s="3">
        <v>0.1</v>
      </c>
      <c r="P948" s="2">
        <v>660</v>
      </c>
      <c r="Q948" t="s">
        <v>76</v>
      </c>
      <c r="R948" t="s">
        <v>33</v>
      </c>
      <c r="S948" t="s">
        <v>34</v>
      </c>
      <c r="T948" s="4">
        <v>2</v>
      </c>
      <c r="U948" s="11">
        <f t="shared" si="14"/>
        <v>1497</v>
      </c>
      <c r="V948" s="11">
        <f>tbl_EcommerceSales[[#This Row],[Gross_Sales]]*tbl_EcommerceSales[[#This Row],[Discount]]</f>
        <v>149.70000000000002</v>
      </c>
      <c r="W948" s="11">
        <f>tbl_EcommerceSales[[#This Row],[Gross_Sales]]-tbl_EcommerceSales[[#This Row],[Discount_Amount]]</f>
        <v>1347.3</v>
      </c>
      <c r="X948" s="11">
        <f>tbl_EcommerceSales[[#This Row],[Quantity]] * _xlfn.XLOOKUP(tbl_EcommerceSales[[#This Row],[Product_ID]], Product_Master!A:A, Product_Master!F:F)</f>
        <v>660</v>
      </c>
      <c r="Y948" s="11">
        <f>tbl_EcommerceSales[[#This Row],[Net_Revenue]]-tbl_EcommerceSales[[#This Row],[Total_Cost]]</f>
        <v>687.3</v>
      </c>
      <c r="Z948" s="9">
        <f>IFERROR(#REF!/tbl_EcommerceSales[[#This Row],[Total_Cost]], 0)</f>
        <v>0</v>
      </c>
      <c r="AA948" t="str">
        <f>TEXT(tbl_EcommerceSales[[#This Row],[Order_Date]],"mmm")</f>
        <v>Apr</v>
      </c>
      <c r="AB948">
        <f>YEAR(tbl_EcommerceSales[[#This Row],[Order_Date]])</f>
        <v>2025</v>
      </c>
      <c r="AC948" t="str">
        <f>IF(tbl_EcommerceSales[[#This Row],[Age]]&lt;18,"Under 18",IF(tbl_EcommerceSales[[#This Row],[Age]]&lt;=25,"18-25",IF(tbl_EcommerceSales[[#This Row],[Age]]&lt;=35,"26-35",IF(tbl_EcommerceSales[[#This Row],[Age]]&lt;=45,"36-45",IF(tbl_EcommerceSales[[#This Row],[Age]]&lt;=55,"46-55","56+")))))</f>
        <v>36-45</v>
      </c>
    </row>
    <row r="949" spans="1:29" x14ac:dyDescent="0.35">
      <c r="A949" t="s">
        <v>1895</v>
      </c>
      <c r="B949" s="7">
        <v>45764</v>
      </c>
      <c r="C949" t="s">
        <v>636</v>
      </c>
      <c r="D949" t="s">
        <v>24</v>
      </c>
      <c r="E949" t="s">
        <v>48</v>
      </c>
      <c r="F949">
        <v>35</v>
      </c>
      <c r="G949" t="s">
        <v>71</v>
      </c>
      <c r="H949" t="s">
        <v>72</v>
      </c>
      <c r="I949" t="s">
        <v>28</v>
      </c>
      <c r="J949" t="s">
        <v>29</v>
      </c>
      <c r="K949" t="s">
        <v>30</v>
      </c>
      <c r="L949" t="s">
        <v>31</v>
      </c>
      <c r="M949">
        <v>1</v>
      </c>
      <c r="N949" s="2">
        <v>5999</v>
      </c>
      <c r="O949" s="3">
        <v>0.15</v>
      </c>
      <c r="P949" s="2">
        <v>3900</v>
      </c>
      <c r="Q949" t="s">
        <v>32</v>
      </c>
      <c r="R949" t="s">
        <v>33</v>
      </c>
      <c r="S949" t="s">
        <v>34</v>
      </c>
      <c r="T949" s="4">
        <v>4</v>
      </c>
      <c r="U949" s="11">
        <f t="shared" si="14"/>
        <v>5999</v>
      </c>
      <c r="V949" s="11">
        <f>tbl_EcommerceSales[[#This Row],[Gross_Sales]]*tbl_EcommerceSales[[#This Row],[Discount]]</f>
        <v>899.85</v>
      </c>
      <c r="W949" s="11">
        <f>tbl_EcommerceSales[[#This Row],[Gross_Sales]]-tbl_EcommerceSales[[#This Row],[Discount_Amount]]</f>
        <v>5099.1499999999996</v>
      </c>
      <c r="X949" s="11">
        <f>tbl_EcommerceSales[[#This Row],[Quantity]] * _xlfn.XLOOKUP(tbl_EcommerceSales[[#This Row],[Product_ID]], Product_Master!A:A, Product_Master!F:F)</f>
        <v>3900</v>
      </c>
      <c r="Y949" s="11">
        <f>tbl_EcommerceSales[[#This Row],[Net_Revenue]]-tbl_EcommerceSales[[#This Row],[Total_Cost]]</f>
        <v>1199.1499999999996</v>
      </c>
      <c r="Z949" s="9">
        <f>IFERROR(#REF!/tbl_EcommerceSales[[#This Row],[Total_Cost]], 0)</f>
        <v>0</v>
      </c>
      <c r="AA949" t="str">
        <f>TEXT(tbl_EcommerceSales[[#This Row],[Order_Date]],"mmm")</f>
        <v>Apr</v>
      </c>
      <c r="AB949">
        <f>YEAR(tbl_EcommerceSales[[#This Row],[Order_Date]])</f>
        <v>2025</v>
      </c>
      <c r="AC949" t="str">
        <f>IF(tbl_EcommerceSales[[#This Row],[Age]]&lt;18,"Under 18",IF(tbl_EcommerceSales[[#This Row],[Age]]&lt;=25,"18-25",IF(tbl_EcommerceSales[[#This Row],[Age]]&lt;=35,"26-35",IF(tbl_EcommerceSales[[#This Row],[Age]]&lt;=45,"36-45",IF(tbl_EcommerceSales[[#This Row],[Age]]&lt;=55,"46-55","56+")))))</f>
        <v>26-35</v>
      </c>
    </row>
    <row r="950" spans="1:29" x14ac:dyDescent="0.35">
      <c r="A950" t="s">
        <v>1896</v>
      </c>
      <c r="B950" s="7">
        <v>45764</v>
      </c>
      <c r="C950" t="s">
        <v>1897</v>
      </c>
      <c r="D950" t="s">
        <v>159</v>
      </c>
      <c r="E950" t="s">
        <v>25</v>
      </c>
      <c r="F950">
        <v>36</v>
      </c>
      <c r="G950" t="s">
        <v>289</v>
      </c>
      <c r="H950" t="s">
        <v>88</v>
      </c>
      <c r="I950" t="s">
        <v>294</v>
      </c>
      <c r="J950" t="s">
        <v>295</v>
      </c>
      <c r="K950" t="s">
        <v>91</v>
      </c>
      <c r="L950" t="s">
        <v>296</v>
      </c>
      <c r="M950">
        <v>1</v>
      </c>
      <c r="N950" s="2">
        <v>699</v>
      </c>
      <c r="O950" s="3">
        <v>0</v>
      </c>
      <c r="P950" s="2">
        <v>300</v>
      </c>
      <c r="Q950" t="s">
        <v>44</v>
      </c>
      <c r="R950" t="s">
        <v>33</v>
      </c>
      <c r="S950" t="s">
        <v>57</v>
      </c>
      <c r="T950" s="4">
        <v>4</v>
      </c>
      <c r="U950" s="11">
        <f t="shared" si="14"/>
        <v>699</v>
      </c>
      <c r="V950" s="11">
        <f>tbl_EcommerceSales[[#This Row],[Gross_Sales]]*tbl_EcommerceSales[[#This Row],[Discount]]</f>
        <v>0</v>
      </c>
      <c r="W950" s="11">
        <f>tbl_EcommerceSales[[#This Row],[Gross_Sales]]-tbl_EcommerceSales[[#This Row],[Discount_Amount]]</f>
        <v>699</v>
      </c>
      <c r="X950" s="11">
        <f>tbl_EcommerceSales[[#This Row],[Quantity]] * _xlfn.XLOOKUP(tbl_EcommerceSales[[#This Row],[Product_ID]], Product_Master!A:A, Product_Master!F:F)</f>
        <v>300</v>
      </c>
      <c r="Y950" s="11">
        <f>tbl_EcommerceSales[[#This Row],[Net_Revenue]]-tbl_EcommerceSales[[#This Row],[Total_Cost]]</f>
        <v>399</v>
      </c>
      <c r="Z950" s="9">
        <f>IFERROR(#REF!/tbl_EcommerceSales[[#This Row],[Total_Cost]], 0)</f>
        <v>0</v>
      </c>
      <c r="AA950" t="str">
        <f>TEXT(tbl_EcommerceSales[[#This Row],[Order_Date]],"mmm")</f>
        <v>Apr</v>
      </c>
      <c r="AB950">
        <f>YEAR(tbl_EcommerceSales[[#This Row],[Order_Date]])</f>
        <v>2025</v>
      </c>
      <c r="AC950" t="str">
        <f>IF(tbl_EcommerceSales[[#This Row],[Age]]&lt;18,"Under 18",IF(tbl_EcommerceSales[[#This Row],[Age]]&lt;=25,"18-25",IF(tbl_EcommerceSales[[#This Row],[Age]]&lt;=35,"26-35",IF(tbl_EcommerceSales[[#This Row],[Age]]&lt;=45,"36-45",IF(tbl_EcommerceSales[[#This Row],[Age]]&lt;=55,"46-55","56+")))))</f>
        <v>36-45</v>
      </c>
    </row>
    <row r="951" spans="1:29" x14ac:dyDescent="0.35">
      <c r="A951" t="s">
        <v>1898</v>
      </c>
      <c r="B951" s="7">
        <v>45764</v>
      </c>
      <c r="C951" t="s">
        <v>1899</v>
      </c>
      <c r="D951" t="s">
        <v>151</v>
      </c>
      <c r="E951" t="s">
        <v>25</v>
      </c>
      <c r="F951">
        <v>35</v>
      </c>
      <c r="G951" t="s">
        <v>103</v>
      </c>
      <c r="H951" t="s">
        <v>27</v>
      </c>
      <c r="I951" t="s">
        <v>62</v>
      </c>
      <c r="J951" t="s">
        <v>63</v>
      </c>
      <c r="K951" t="s">
        <v>42</v>
      </c>
      <c r="L951" t="s">
        <v>43</v>
      </c>
      <c r="M951">
        <v>1</v>
      </c>
      <c r="N951" s="2">
        <v>499</v>
      </c>
      <c r="O951" s="3">
        <v>0</v>
      </c>
      <c r="P951" s="2">
        <v>220</v>
      </c>
      <c r="Q951" t="s">
        <v>76</v>
      </c>
      <c r="R951" t="s">
        <v>33</v>
      </c>
      <c r="S951" t="s">
        <v>34</v>
      </c>
      <c r="T951" s="4">
        <v>5</v>
      </c>
      <c r="U951" s="11">
        <f t="shared" si="14"/>
        <v>499</v>
      </c>
      <c r="V951" s="11">
        <f>tbl_EcommerceSales[[#This Row],[Gross_Sales]]*tbl_EcommerceSales[[#This Row],[Discount]]</f>
        <v>0</v>
      </c>
      <c r="W951" s="11">
        <f>tbl_EcommerceSales[[#This Row],[Gross_Sales]]-tbl_EcommerceSales[[#This Row],[Discount_Amount]]</f>
        <v>499</v>
      </c>
      <c r="X951" s="11">
        <f>tbl_EcommerceSales[[#This Row],[Quantity]] * _xlfn.XLOOKUP(tbl_EcommerceSales[[#This Row],[Product_ID]], Product_Master!A:A, Product_Master!F:F)</f>
        <v>220</v>
      </c>
      <c r="Y951" s="11">
        <f>tbl_EcommerceSales[[#This Row],[Net_Revenue]]-tbl_EcommerceSales[[#This Row],[Total_Cost]]</f>
        <v>279</v>
      </c>
      <c r="Z951" s="9">
        <f>IFERROR(#REF!/tbl_EcommerceSales[[#This Row],[Total_Cost]], 0)</f>
        <v>0</v>
      </c>
      <c r="AA951" t="str">
        <f>TEXT(tbl_EcommerceSales[[#This Row],[Order_Date]],"mmm")</f>
        <v>Apr</v>
      </c>
      <c r="AB951">
        <f>YEAR(tbl_EcommerceSales[[#This Row],[Order_Date]])</f>
        <v>2025</v>
      </c>
      <c r="AC951" t="str">
        <f>IF(tbl_EcommerceSales[[#This Row],[Age]]&lt;18,"Under 18",IF(tbl_EcommerceSales[[#This Row],[Age]]&lt;=25,"18-25",IF(tbl_EcommerceSales[[#This Row],[Age]]&lt;=35,"26-35",IF(tbl_EcommerceSales[[#This Row],[Age]]&lt;=45,"36-45",IF(tbl_EcommerceSales[[#This Row],[Age]]&lt;=55,"46-55","56+")))))</f>
        <v>26-35</v>
      </c>
    </row>
    <row r="952" spans="1:29" x14ac:dyDescent="0.35">
      <c r="A952" t="s">
        <v>1900</v>
      </c>
      <c r="B952" s="7">
        <v>45764</v>
      </c>
      <c r="C952" t="s">
        <v>1472</v>
      </c>
      <c r="D952" t="s">
        <v>342</v>
      </c>
      <c r="E952" t="s">
        <v>25</v>
      </c>
      <c r="F952">
        <v>21</v>
      </c>
      <c r="G952" t="s">
        <v>211</v>
      </c>
      <c r="H952" t="s">
        <v>72</v>
      </c>
      <c r="I952" t="s">
        <v>221</v>
      </c>
      <c r="J952" t="s">
        <v>222</v>
      </c>
      <c r="K952" t="s">
        <v>177</v>
      </c>
      <c r="L952" t="s">
        <v>208</v>
      </c>
      <c r="M952">
        <v>1</v>
      </c>
      <c r="N952" s="2">
        <v>1499</v>
      </c>
      <c r="O952" s="3">
        <v>0.15</v>
      </c>
      <c r="P952" s="2">
        <v>800</v>
      </c>
      <c r="Q952" t="s">
        <v>32</v>
      </c>
      <c r="R952" t="s">
        <v>33</v>
      </c>
      <c r="S952" t="s">
        <v>34</v>
      </c>
      <c r="T952" s="4">
        <v>3</v>
      </c>
      <c r="U952" s="11">
        <f t="shared" si="14"/>
        <v>1499</v>
      </c>
      <c r="V952" s="11">
        <f>tbl_EcommerceSales[[#This Row],[Gross_Sales]]*tbl_EcommerceSales[[#This Row],[Discount]]</f>
        <v>224.85</v>
      </c>
      <c r="W952" s="11">
        <f>tbl_EcommerceSales[[#This Row],[Gross_Sales]]-tbl_EcommerceSales[[#This Row],[Discount_Amount]]</f>
        <v>1274.1500000000001</v>
      </c>
      <c r="X952" s="11">
        <f>tbl_EcommerceSales[[#This Row],[Quantity]] * _xlfn.XLOOKUP(tbl_EcommerceSales[[#This Row],[Product_ID]], Product_Master!A:A, Product_Master!F:F)</f>
        <v>800</v>
      </c>
      <c r="Y952" s="11">
        <f>tbl_EcommerceSales[[#This Row],[Net_Revenue]]-tbl_EcommerceSales[[#This Row],[Total_Cost]]</f>
        <v>474.15000000000009</v>
      </c>
      <c r="Z952" s="9">
        <f>IFERROR(#REF!/tbl_EcommerceSales[[#This Row],[Total_Cost]], 0)</f>
        <v>0</v>
      </c>
      <c r="AA952" t="str">
        <f>TEXT(tbl_EcommerceSales[[#This Row],[Order_Date]],"mmm")</f>
        <v>Apr</v>
      </c>
      <c r="AB952">
        <f>YEAR(tbl_EcommerceSales[[#This Row],[Order_Date]])</f>
        <v>2025</v>
      </c>
      <c r="AC952" t="str">
        <f>IF(tbl_EcommerceSales[[#This Row],[Age]]&lt;18,"Under 18",IF(tbl_EcommerceSales[[#This Row],[Age]]&lt;=25,"18-25",IF(tbl_EcommerceSales[[#This Row],[Age]]&lt;=35,"26-35",IF(tbl_EcommerceSales[[#This Row],[Age]]&lt;=45,"36-45",IF(tbl_EcommerceSales[[#This Row],[Age]]&lt;=55,"46-55","56+")))))</f>
        <v>18-25</v>
      </c>
    </row>
    <row r="953" spans="1:29" x14ac:dyDescent="0.35">
      <c r="A953" t="s">
        <v>1901</v>
      </c>
      <c r="B953" s="7">
        <v>45764</v>
      </c>
      <c r="C953" t="s">
        <v>786</v>
      </c>
      <c r="D953" t="s">
        <v>148</v>
      </c>
      <c r="E953" t="s">
        <v>25</v>
      </c>
      <c r="F953">
        <v>34</v>
      </c>
      <c r="G953" t="s">
        <v>211</v>
      </c>
      <c r="H953" t="s">
        <v>72</v>
      </c>
      <c r="I953" t="s">
        <v>206</v>
      </c>
      <c r="J953" t="s">
        <v>207</v>
      </c>
      <c r="K953" t="s">
        <v>177</v>
      </c>
      <c r="L953" t="s">
        <v>208</v>
      </c>
      <c r="M953">
        <v>3</v>
      </c>
      <c r="N953" s="2">
        <v>2199</v>
      </c>
      <c r="O953" s="3">
        <v>0.1</v>
      </c>
      <c r="P953" s="2">
        <v>3750</v>
      </c>
      <c r="Q953" t="s">
        <v>32</v>
      </c>
      <c r="R953" t="s">
        <v>33</v>
      </c>
      <c r="S953" t="s">
        <v>34</v>
      </c>
      <c r="T953" s="4">
        <v>5</v>
      </c>
      <c r="U953" s="11">
        <f t="shared" si="14"/>
        <v>6597</v>
      </c>
      <c r="V953" s="11">
        <f>tbl_EcommerceSales[[#This Row],[Gross_Sales]]*tbl_EcommerceSales[[#This Row],[Discount]]</f>
        <v>659.7</v>
      </c>
      <c r="W953" s="11">
        <f>tbl_EcommerceSales[[#This Row],[Gross_Sales]]-tbl_EcommerceSales[[#This Row],[Discount_Amount]]</f>
        <v>5937.3</v>
      </c>
      <c r="X953" s="11">
        <f>tbl_EcommerceSales[[#This Row],[Quantity]] * _xlfn.XLOOKUP(tbl_EcommerceSales[[#This Row],[Product_ID]], Product_Master!A:A, Product_Master!F:F)</f>
        <v>3750</v>
      </c>
      <c r="Y953" s="11">
        <f>tbl_EcommerceSales[[#This Row],[Net_Revenue]]-tbl_EcommerceSales[[#This Row],[Total_Cost]]</f>
        <v>2187.3000000000002</v>
      </c>
      <c r="Z953" s="9">
        <f>IFERROR(#REF!/tbl_EcommerceSales[[#This Row],[Total_Cost]], 0)</f>
        <v>0</v>
      </c>
      <c r="AA953" t="str">
        <f>TEXT(tbl_EcommerceSales[[#This Row],[Order_Date]],"mmm")</f>
        <v>Apr</v>
      </c>
      <c r="AB953">
        <f>YEAR(tbl_EcommerceSales[[#This Row],[Order_Date]])</f>
        <v>2025</v>
      </c>
      <c r="AC953" t="str">
        <f>IF(tbl_EcommerceSales[[#This Row],[Age]]&lt;18,"Under 18",IF(tbl_EcommerceSales[[#This Row],[Age]]&lt;=25,"18-25",IF(tbl_EcommerceSales[[#This Row],[Age]]&lt;=35,"26-35",IF(tbl_EcommerceSales[[#This Row],[Age]]&lt;=45,"36-45",IF(tbl_EcommerceSales[[#This Row],[Age]]&lt;=55,"46-55","56+")))))</f>
        <v>26-35</v>
      </c>
    </row>
    <row r="954" spans="1:29" x14ac:dyDescent="0.35">
      <c r="A954" t="s">
        <v>1902</v>
      </c>
      <c r="B954" s="7">
        <v>45765</v>
      </c>
      <c r="C954" t="s">
        <v>1903</v>
      </c>
      <c r="D954" t="s">
        <v>189</v>
      </c>
      <c r="E954" t="s">
        <v>25</v>
      </c>
      <c r="F954">
        <v>31</v>
      </c>
      <c r="G954" t="s">
        <v>186</v>
      </c>
      <c r="H954" t="s">
        <v>72</v>
      </c>
      <c r="I954" t="s">
        <v>206</v>
      </c>
      <c r="J954" t="s">
        <v>207</v>
      </c>
      <c r="K954" t="s">
        <v>177</v>
      </c>
      <c r="L954" t="s">
        <v>208</v>
      </c>
      <c r="M954">
        <v>2</v>
      </c>
      <c r="N954" s="2">
        <v>2199</v>
      </c>
      <c r="O954" s="3">
        <v>0</v>
      </c>
      <c r="P954" s="2">
        <v>2500</v>
      </c>
      <c r="Q954" t="s">
        <v>32</v>
      </c>
      <c r="R954" t="s">
        <v>33</v>
      </c>
      <c r="S954" t="s">
        <v>57</v>
      </c>
      <c r="T954" s="4">
        <v>4</v>
      </c>
      <c r="U954" s="11">
        <f t="shared" si="14"/>
        <v>4398</v>
      </c>
      <c r="V954" s="11">
        <f>tbl_EcommerceSales[[#This Row],[Gross_Sales]]*tbl_EcommerceSales[[#This Row],[Discount]]</f>
        <v>0</v>
      </c>
      <c r="W954" s="11">
        <f>tbl_EcommerceSales[[#This Row],[Gross_Sales]]-tbl_EcommerceSales[[#This Row],[Discount_Amount]]</f>
        <v>4398</v>
      </c>
      <c r="X954" s="11">
        <f>tbl_EcommerceSales[[#This Row],[Quantity]] * _xlfn.XLOOKUP(tbl_EcommerceSales[[#This Row],[Product_ID]], Product_Master!A:A, Product_Master!F:F)</f>
        <v>2500</v>
      </c>
      <c r="Y954" s="11">
        <f>tbl_EcommerceSales[[#This Row],[Net_Revenue]]-tbl_EcommerceSales[[#This Row],[Total_Cost]]</f>
        <v>1898</v>
      </c>
      <c r="Z954" s="9">
        <f>IFERROR(#REF!/tbl_EcommerceSales[[#This Row],[Total_Cost]], 0)</f>
        <v>0</v>
      </c>
      <c r="AA954" t="str">
        <f>TEXT(tbl_EcommerceSales[[#This Row],[Order_Date]],"mmm")</f>
        <v>Apr</v>
      </c>
      <c r="AB954">
        <f>YEAR(tbl_EcommerceSales[[#This Row],[Order_Date]])</f>
        <v>2025</v>
      </c>
      <c r="AC954" t="str">
        <f>IF(tbl_EcommerceSales[[#This Row],[Age]]&lt;18,"Under 18",IF(tbl_EcommerceSales[[#This Row],[Age]]&lt;=25,"18-25",IF(tbl_EcommerceSales[[#This Row],[Age]]&lt;=35,"26-35",IF(tbl_EcommerceSales[[#This Row],[Age]]&lt;=45,"36-45",IF(tbl_EcommerceSales[[#This Row],[Age]]&lt;=55,"46-55","56+")))))</f>
        <v>26-35</v>
      </c>
    </row>
    <row r="955" spans="1:29" x14ac:dyDescent="0.35">
      <c r="A955" t="s">
        <v>1904</v>
      </c>
      <c r="B955" s="7">
        <v>45765</v>
      </c>
      <c r="C955" t="s">
        <v>1905</v>
      </c>
      <c r="D955" t="s">
        <v>116</v>
      </c>
      <c r="E955" t="s">
        <v>48</v>
      </c>
      <c r="F955">
        <v>23</v>
      </c>
      <c r="G955" t="s">
        <v>152</v>
      </c>
      <c r="H955" t="s">
        <v>72</v>
      </c>
      <c r="I955" t="s">
        <v>117</v>
      </c>
      <c r="J955" t="s">
        <v>118</v>
      </c>
      <c r="K955" t="s">
        <v>82</v>
      </c>
      <c r="L955" t="s">
        <v>119</v>
      </c>
      <c r="M955">
        <v>3</v>
      </c>
      <c r="N955" s="2">
        <v>3299</v>
      </c>
      <c r="O955" s="3">
        <v>0.15</v>
      </c>
      <c r="P955" s="2">
        <v>6300</v>
      </c>
      <c r="Q955" t="s">
        <v>76</v>
      </c>
      <c r="R955" t="s">
        <v>162</v>
      </c>
      <c r="S955" t="s">
        <v>34</v>
      </c>
      <c r="T955" s="4"/>
      <c r="U955" s="11">
        <f t="shared" si="14"/>
        <v>9897</v>
      </c>
      <c r="V955" s="11">
        <f>tbl_EcommerceSales[[#This Row],[Gross_Sales]]*tbl_EcommerceSales[[#This Row],[Discount]]</f>
        <v>1484.55</v>
      </c>
      <c r="W955" s="11">
        <f>tbl_EcommerceSales[[#This Row],[Gross_Sales]]-tbl_EcommerceSales[[#This Row],[Discount_Amount]]</f>
        <v>8412.4500000000007</v>
      </c>
      <c r="X955" s="11">
        <f>tbl_EcommerceSales[[#This Row],[Quantity]] * _xlfn.XLOOKUP(tbl_EcommerceSales[[#This Row],[Product_ID]], Product_Master!A:A, Product_Master!F:F)</f>
        <v>6300</v>
      </c>
      <c r="Y955" s="11">
        <f>tbl_EcommerceSales[[#This Row],[Net_Revenue]]-tbl_EcommerceSales[[#This Row],[Total_Cost]]</f>
        <v>2112.4500000000007</v>
      </c>
      <c r="Z955" s="9">
        <f>IFERROR(#REF!/tbl_EcommerceSales[[#This Row],[Total_Cost]], 0)</f>
        <v>0</v>
      </c>
      <c r="AA955" t="str">
        <f>TEXT(tbl_EcommerceSales[[#This Row],[Order_Date]],"mmm")</f>
        <v>Apr</v>
      </c>
      <c r="AB955">
        <f>YEAR(tbl_EcommerceSales[[#This Row],[Order_Date]])</f>
        <v>2025</v>
      </c>
      <c r="AC955" t="str">
        <f>IF(tbl_EcommerceSales[[#This Row],[Age]]&lt;18,"Under 18",IF(tbl_EcommerceSales[[#This Row],[Age]]&lt;=25,"18-25",IF(tbl_EcommerceSales[[#This Row],[Age]]&lt;=35,"26-35",IF(tbl_EcommerceSales[[#This Row],[Age]]&lt;=45,"36-45",IF(tbl_EcommerceSales[[#This Row],[Age]]&lt;=55,"46-55","56+")))))</f>
        <v>18-25</v>
      </c>
    </row>
    <row r="956" spans="1:29" x14ac:dyDescent="0.35">
      <c r="A956" t="s">
        <v>1906</v>
      </c>
      <c r="B956" s="7">
        <v>45765</v>
      </c>
      <c r="C956" t="s">
        <v>1907</v>
      </c>
      <c r="D956" t="s">
        <v>189</v>
      </c>
      <c r="E956" t="s">
        <v>25</v>
      </c>
      <c r="F956">
        <v>22</v>
      </c>
      <c r="G956" t="s">
        <v>145</v>
      </c>
      <c r="H956" t="s">
        <v>39</v>
      </c>
      <c r="I956" t="s">
        <v>160</v>
      </c>
      <c r="J956" t="s">
        <v>161</v>
      </c>
      <c r="K956" t="s">
        <v>91</v>
      </c>
      <c r="L956" t="s">
        <v>133</v>
      </c>
      <c r="M956">
        <v>4</v>
      </c>
      <c r="N956" s="2">
        <v>1099</v>
      </c>
      <c r="O956" s="3">
        <v>0.3</v>
      </c>
      <c r="P956" s="2">
        <v>2080</v>
      </c>
      <c r="Q956" t="s">
        <v>123</v>
      </c>
      <c r="R956" t="s">
        <v>33</v>
      </c>
      <c r="S956" t="s">
        <v>34</v>
      </c>
      <c r="T956" s="4">
        <v>5</v>
      </c>
      <c r="U956" s="11">
        <f t="shared" si="14"/>
        <v>4396</v>
      </c>
      <c r="V956" s="11">
        <f>tbl_EcommerceSales[[#This Row],[Gross_Sales]]*tbl_EcommerceSales[[#This Row],[Discount]]</f>
        <v>1318.8</v>
      </c>
      <c r="W956" s="11">
        <f>tbl_EcommerceSales[[#This Row],[Gross_Sales]]-tbl_EcommerceSales[[#This Row],[Discount_Amount]]</f>
        <v>3077.2</v>
      </c>
      <c r="X956" s="11">
        <f>tbl_EcommerceSales[[#This Row],[Quantity]] * _xlfn.XLOOKUP(tbl_EcommerceSales[[#This Row],[Product_ID]], Product_Master!A:A, Product_Master!F:F)</f>
        <v>2080</v>
      </c>
      <c r="Y956" s="11">
        <f>tbl_EcommerceSales[[#This Row],[Net_Revenue]]-tbl_EcommerceSales[[#This Row],[Total_Cost]]</f>
        <v>997.19999999999982</v>
      </c>
      <c r="Z956" s="9">
        <f>IFERROR(#REF!/tbl_EcommerceSales[[#This Row],[Total_Cost]], 0)</f>
        <v>0</v>
      </c>
      <c r="AA956" t="str">
        <f>TEXT(tbl_EcommerceSales[[#This Row],[Order_Date]],"mmm")</f>
        <v>Apr</v>
      </c>
      <c r="AB956">
        <f>YEAR(tbl_EcommerceSales[[#This Row],[Order_Date]])</f>
        <v>2025</v>
      </c>
      <c r="AC956" t="str">
        <f>IF(tbl_EcommerceSales[[#This Row],[Age]]&lt;18,"Under 18",IF(tbl_EcommerceSales[[#This Row],[Age]]&lt;=25,"18-25",IF(tbl_EcommerceSales[[#This Row],[Age]]&lt;=35,"26-35",IF(tbl_EcommerceSales[[#This Row],[Age]]&lt;=45,"36-45",IF(tbl_EcommerceSales[[#This Row],[Age]]&lt;=55,"46-55","56+")))))</f>
        <v>18-25</v>
      </c>
    </row>
    <row r="957" spans="1:29" x14ac:dyDescent="0.35">
      <c r="A957" t="s">
        <v>1908</v>
      </c>
      <c r="B957" s="7">
        <v>45765</v>
      </c>
      <c r="C957" t="s">
        <v>1909</v>
      </c>
      <c r="D957" t="s">
        <v>86</v>
      </c>
      <c r="E957" t="s">
        <v>48</v>
      </c>
      <c r="F957">
        <v>31</v>
      </c>
      <c r="G957" t="s">
        <v>155</v>
      </c>
      <c r="H957" t="s">
        <v>88</v>
      </c>
      <c r="I957" t="s">
        <v>338</v>
      </c>
      <c r="J957" t="s">
        <v>339</v>
      </c>
      <c r="K957" t="s">
        <v>55</v>
      </c>
      <c r="L957" t="s">
        <v>56</v>
      </c>
      <c r="M957">
        <v>2</v>
      </c>
      <c r="N957" s="2">
        <v>1499</v>
      </c>
      <c r="O957" s="3">
        <v>0.15</v>
      </c>
      <c r="P957" s="2">
        <v>1560</v>
      </c>
      <c r="Q957" t="s">
        <v>156</v>
      </c>
      <c r="R957" t="s">
        <v>33</v>
      </c>
      <c r="S957" t="s">
        <v>57</v>
      </c>
      <c r="T957" s="4">
        <v>3</v>
      </c>
      <c r="U957" s="11">
        <f t="shared" si="14"/>
        <v>2998</v>
      </c>
      <c r="V957" s="11">
        <f>tbl_EcommerceSales[[#This Row],[Gross_Sales]]*tbl_EcommerceSales[[#This Row],[Discount]]</f>
        <v>449.7</v>
      </c>
      <c r="W957" s="11">
        <f>tbl_EcommerceSales[[#This Row],[Gross_Sales]]-tbl_EcommerceSales[[#This Row],[Discount_Amount]]</f>
        <v>2548.3000000000002</v>
      </c>
      <c r="X957" s="11">
        <f>tbl_EcommerceSales[[#This Row],[Quantity]] * _xlfn.XLOOKUP(tbl_EcommerceSales[[#This Row],[Product_ID]], Product_Master!A:A, Product_Master!F:F)</f>
        <v>1560</v>
      </c>
      <c r="Y957" s="11">
        <f>tbl_EcommerceSales[[#This Row],[Net_Revenue]]-tbl_EcommerceSales[[#This Row],[Total_Cost]]</f>
        <v>988.30000000000018</v>
      </c>
      <c r="Z957" s="9">
        <f>IFERROR(#REF!/tbl_EcommerceSales[[#This Row],[Total_Cost]], 0)</f>
        <v>0</v>
      </c>
      <c r="AA957" t="str">
        <f>TEXT(tbl_EcommerceSales[[#This Row],[Order_Date]],"mmm")</f>
        <v>Apr</v>
      </c>
      <c r="AB957">
        <f>YEAR(tbl_EcommerceSales[[#This Row],[Order_Date]])</f>
        <v>2025</v>
      </c>
      <c r="AC957" t="str">
        <f>IF(tbl_EcommerceSales[[#This Row],[Age]]&lt;18,"Under 18",IF(tbl_EcommerceSales[[#This Row],[Age]]&lt;=25,"18-25",IF(tbl_EcommerceSales[[#This Row],[Age]]&lt;=35,"26-35",IF(tbl_EcommerceSales[[#This Row],[Age]]&lt;=45,"36-45",IF(tbl_EcommerceSales[[#This Row],[Age]]&lt;=55,"46-55","56+")))))</f>
        <v>26-35</v>
      </c>
    </row>
    <row r="958" spans="1:29" x14ac:dyDescent="0.35">
      <c r="A958" t="s">
        <v>1910</v>
      </c>
      <c r="B958" s="7">
        <v>45765</v>
      </c>
      <c r="C958" t="s">
        <v>1911</v>
      </c>
      <c r="D958" t="s">
        <v>269</v>
      </c>
      <c r="E958" t="s">
        <v>48</v>
      </c>
      <c r="F958">
        <v>39</v>
      </c>
      <c r="G958" t="s">
        <v>186</v>
      </c>
      <c r="H958" t="s">
        <v>72</v>
      </c>
      <c r="I958" t="s">
        <v>338</v>
      </c>
      <c r="J958" t="s">
        <v>339</v>
      </c>
      <c r="K958" t="s">
        <v>55</v>
      </c>
      <c r="L958" t="s">
        <v>56</v>
      </c>
      <c r="M958">
        <v>1</v>
      </c>
      <c r="N958" s="2">
        <v>1499</v>
      </c>
      <c r="O958" s="3">
        <v>0.25</v>
      </c>
      <c r="P958" s="2">
        <v>780</v>
      </c>
      <c r="Q958" t="s">
        <v>76</v>
      </c>
      <c r="R958" t="s">
        <v>33</v>
      </c>
      <c r="S958" t="s">
        <v>34</v>
      </c>
      <c r="T958" s="4">
        <v>5</v>
      </c>
      <c r="U958" s="11">
        <f t="shared" si="14"/>
        <v>1499</v>
      </c>
      <c r="V958" s="11">
        <f>tbl_EcommerceSales[[#This Row],[Gross_Sales]]*tbl_EcommerceSales[[#This Row],[Discount]]</f>
        <v>374.75</v>
      </c>
      <c r="W958" s="11">
        <f>tbl_EcommerceSales[[#This Row],[Gross_Sales]]-tbl_EcommerceSales[[#This Row],[Discount_Amount]]</f>
        <v>1124.25</v>
      </c>
      <c r="X958" s="11">
        <f>tbl_EcommerceSales[[#This Row],[Quantity]] * _xlfn.XLOOKUP(tbl_EcommerceSales[[#This Row],[Product_ID]], Product_Master!A:A, Product_Master!F:F)</f>
        <v>780</v>
      </c>
      <c r="Y958" s="11">
        <f>tbl_EcommerceSales[[#This Row],[Net_Revenue]]-tbl_EcommerceSales[[#This Row],[Total_Cost]]</f>
        <v>344.25</v>
      </c>
      <c r="Z958" s="9">
        <f>IFERROR(#REF!/tbl_EcommerceSales[[#This Row],[Total_Cost]], 0)</f>
        <v>0</v>
      </c>
      <c r="AA958" t="str">
        <f>TEXT(tbl_EcommerceSales[[#This Row],[Order_Date]],"mmm")</f>
        <v>Apr</v>
      </c>
      <c r="AB958">
        <f>YEAR(tbl_EcommerceSales[[#This Row],[Order_Date]])</f>
        <v>2025</v>
      </c>
      <c r="AC958" t="str">
        <f>IF(tbl_EcommerceSales[[#This Row],[Age]]&lt;18,"Under 18",IF(tbl_EcommerceSales[[#This Row],[Age]]&lt;=25,"18-25",IF(tbl_EcommerceSales[[#This Row],[Age]]&lt;=35,"26-35",IF(tbl_EcommerceSales[[#This Row],[Age]]&lt;=45,"36-45",IF(tbl_EcommerceSales[[#This Row],[Age]]&lt;=55,"46-55","56+")))))</f>
        <v>36-45</v>
      </c>
    </row>
    <row r="959" spans="1:29" x14ac:dyDescent="0.35">
      <c r="A959" t="s">
        <v>1912</v>
      </c>
      <c r="B959" s="7">
        <v>45765</v>
      </c>
      <c r="C959" t="s">
        <v>1913</v>
      </c>
      <c r="D959" t="s">
        <v>110</v>
      </c>
      <c r="E959" t="s">
        <v>25</v>
      </c>
      <c r="F959">
        <v>18</v>
      </c>
      <c r="G959" t="s">
        <v>96</v>
      </c>
      <c r="H959" t="s">
        <v>39</v>
      </c>
      <c r="I959" t="s">
        <v>80</v>
      </c>
      <c r="J959" t="s">
        <v>81</v>
      </c>
      <c r="K959" t="s">
        <v>82</v>
      </c>
      <c r="L959" t="s">
        <v>83</v>
      </c>
      <c r="M959">
        <v>1</v>
      </c>
      <c r="N959" s="2">
        <v>2499</v>
      </c>
      <c r="O959" s="3">
        <v>0.1</v>
      </c>
      <c r="P959" s="2">
        <v>1550</v>
      </c>
      <c r="Q959" t="s">
        <v>156</v>
      </c>
      <c r="R959" t="s">
        <v>33</v>
      </c>
      <c r="S959" t="s">
        <v>57</v>
      </c>
      <c r="T959" s="4">
        <v>4</v>
      </c>
      <c r="U959" s="11">
        <f t="shared" si="14"/>
        <v>2499</v>
      </c>
      <c r="V959" s="11">
        <f>tbl_EcommerceSales[[#This Row],[Gross_Sales]]*tbl_EcommerceSales[[#This Row],[Discount]]</f>
        <v>249.9</v>
      </c>
      <c r="W959" s="11">
        <f>tbl_EcommerceSales[[#This Row],[Gross_Sales]]-tbl_EcommerceSales[[#This Row],[Discount_Amount]]</f>
        <v>2249.1</v>
      </c>
      <c r="X959" s="11">
        <f>tbl_EcommerceSales[[#This Row],[Quantity]] * _xlfn.XLOOKUP(tbl_EcommerceSales[[#This Row],[Product_ID]], Product_Master!A:A, Product_Master!F:F)</f>
        <v>1550</v>
      </c>
      <c r="Y959" s="11">
        <f>tbl_EcommerceSales[[#This Row],[Net_Revenue]]-tbl_EcommerceSales[[#This Row],[Total_Cost]]</f>
        <v>699.09999999999991</v>
      </c>
      <c r="Z959" s="9">
        <f>IFERROR(#REF!/tbl_EcommerceSales[[#This Row],[Total_Cost]], 0)</f>
        <v>0</v>
      </c>
      <c r="AA959" t="str">
        <f>TEXT(tbl_EcommerceSales[[#This Row],[Order_Date]],"mmm")</f>
        <v>Apr</v>
      </c>
      <c r="AB959">
        <f>YEAR(tbl_EcommerceSales[[#This Row],[Order_Date]])</f>
        <v>2025</v>
      </c>
      <c r="AC959" t="str">
        <f>IF(tbl_EcommerceSales[[#This Row],[Age]]&lt;18,"Under 18",IF(tbl_EcommerceSales[[#This Row],[Age]]&lt;=25,"18-25",IF(tbl_EcommerceSales[[#This Row],[Age]]&lt;=35,"26-35",IF(tbl_EcommerceSales[[#This Row],[Age]]&lt;=45,"36-45",IF(tbl_EcommerceSales[[#This Row],[Age]]&lt;=55,"46-55","56+")))))</f>
        <v>18-25</v>
      </c>
    </row>
    <row r="960" spans="1:29" x14ac:dyDescent="0.35">
      <c r="A960" t="s">
        <v>1914</v>
      </c>
      <c r="B960" s="7">
        <v>45765</v>
      </c>
      <c r="C960" t="s">
        <v>1915</v>
      </c>
      <c r="D960" t="s">
        <v>24</v>
      </c>
      <c r="E960" t="s">
        <v>25</v>
      </c>
      <c r="F960">
        <v>36</v>
      </c>
      <c r="G960" t="s">
        <v>52</v>
      </c>
      <c r="H960" t="s">
        <v>27</v>
      </c>
      <c r="I960" t="s">
        <v>257</v>
      </c>
      <c r="J960" t="s">
        <v>258</v>
      </c>
      <c r="K960" t="s">
        <v>55</v>
      </c>
      <c r="L960" t="s">
        <v>56</v>
      </c>
      <c r="M960">
        <v>1</v>
      </c>
      <c r="N960" s="2">
        <v>1999</v>
      </c>
      <c r="O960" s="3">
        <v>0.15</v>
      </c>
      <c r="P960" s="2">
        <v>1050</v>
      </c>
      <c r="Q960" t="s">
        <v>123</v>
      </c>
      <c r="R960" t="s">
        <v>33</v>
      </c>
      <c r="S960" t="s">
        <v>57</v>
      </c>
      <c r="T960" s="4">
        <v>5</v>
      </c>
      <c r="U960" s="11">
        <f t="shared" si="14"/>
        <v>1999</v>
      </c>
      <c r="V960" s="11">
        <f>tbl_EcommerceSales[[#This Row],[Gross_Sales]]*tbl_EcommerceSales[[#This Row],[Discount]]</f>
        <v>299.84999999999997</v>
      </c>
      <c r="W960" s="11">
        <f>tbl_EcommerceSales[[#This Row],[Gross_Sales]]-tbl_EcommerceSales[[#This Row],[Discount_Amount]]</f>
        <v>1699.15</v>
      </c>
      <c r="X960" s="11">
        <f>tbl_EcommerceSales[[#This Row],[Quantity]] * _xlfn.XLOOKUP(tbl_EcommerceSales[[#This Row],[Product_ID]], Product_Master!A:A, Product_Master!F:F)</f>
        <v>1050</v>
      </c>
      <c r="Y960" s="11">
        <f>tbl_EcommerceSales[[#This Row],[Net_Revenue]]-tbl_EcommerceSales[[#This Row],[Total_Cost]]</f>
        <v>649.15000000000009</v>
      </c>
      <c r="Z960" s="9">
        <f>IFERROR(#REF!/tbl_EcommerceSales[[#This Row],[Total_Cost]], 0)</f>
        <v>0</v>
      </c>
      <c r="AA960" t="str">
        <f>TEXT(tbl_EcommerceSales[[#This Row],[Order_Date]],"mmm")</f>
        <v>Apr</v>
      </c>
      <c r="AB960">
        <f>YEAR(tbl_EcommerceSales[[#This Row],[Order_Date]])</f>
        <v>2025</v>
      </c>
      <c r="AC960" t="str">
        <f>IF(tbl_EcommerceSales[[#This Row],[Age]]&lt;18,"Under 18",IF(tbl_EcommerceSales[[#This Row],[Age]]&lt;=25,"18-25",IF(tbl_EcommerceSales[[#This Row],[Age]]&lt;=35,"26-35",IF(tbl_EcommerceSales[[#This Row],[Age]]&lt;=45,"36-45",IF(tbl_EcommerceSales[[#This Row],[Age]]&lt;=55,"46-55","56+")))))</f>
        <v>36-45</v>
      </c>
    </row>
    <row r="961" spans="1:29" x14ac:dyDescent="0.35">
      <c r="A961" t="s">
        <v>1916</v>
      </c>
      <c r="B961" s="7">
        <v>45765</v>
      </c>
      <c r="C961" t="s">
        <v>1917</v>
      </c>
      <c r="D961" t="s">
        <v>66</v>
      </c>
      <c r="E961" t="s">
        <v>25</v>
      </c>
      <c r="F961">
        <v>35</v>
      </c>
      <c r="G961" t="s">
        <v>103</v>
      </c>
      <c r="H961" t="s">
        <v>27</v>
      </c>
      <c r="I961" t="s">
        <v>276</v>
      </c>
      <c r="J961" t="s">
        <v>277</v>
      </c>
      <c r="K961" t="s">
        <v>30</v>
      </c>
      <c r="L961" t="s">
        <v>278</v>
      </c>
      <c r="M961">
        <v>1</v>
      </c>
      <c r="N961" s="2">
        <v>1599</v>
      </c>
      <c r="O961" s="3">
        <v>0.15</v>
      </c>
      <c r="P961" s="2">
        <v>850</v>
      </c>
      <c r="Q961" t="s">
        <v>32</v>
      </c>
      <c r="R961" t="s">
        <v>33</v>
      </c>
      <c r="S961" t="s">
        <v>34</v>
      </c>
      <c r="T961" s="4">
        <v>4</v>
      </c>
      <c r="U961" s="11">
        <f t="shared" si="14"/>
        <v>1599</v>
      </c>
      <c r="V961" s="11">
        <f>tbl_EcommerceSales[[#This Row],[Gross_Sales]]*tbl_EcommerceSales[[#This Row],[Discount]]</f>
        <v>239.85</v>
      </c>
      <c r="W961" s="11">
        <f>tbl_EcommerceSales[[#This Row],[Gross_Sales]]-tbl_EcommerceSales[[#This Row],[Discount_Amount]]</f>
        <v>1359.15</v>
      </c>
      <c r="X961" s="11">
        <f>tbl_EcommerceSales[[#This Row],[Quantity]] * _xlfn.XLOOKUP(tbl_EcommerceSales[[#This Row],[Product_ID]], Product_Master!A:A, Product_Master!F:F)</f>
        <v>850</v>
      </c>
      <c r="Y961" s="11">
        <f>tbl_EcommerceSales[[#This Row],[Net_Revenue]]-tbl_EcommerceSales[[#This Row],[Total_Cost]]</f>
        <v>509.15000000000009</v>
      </c>
      <c r="Z961" s="9">
        <f>IFERROR(#REF!/tbl_EcommerceSales[[#This Row],[Total_Cost]], 0)</f>
        <v>0</v>
      </c>
      <c r="AA961" t="str">
        <f>TEXT(tbl_EcommerceSales[[#This Row],[Order_Date]],"mmm")</f>
        <v>Apr</v>
      </c>
      <c r="AB961">
        <f>YEAR(tbl_EcommerceSales[[#This Row],[Order_Date]])</f>
        <v>2025</v>
      </c>
      <c r="AC961" t="str">
        <f>IF(tbl_EcommerceSales[[#This Row],[Age]]&lt;18,"Under 18",IF(tbl_EcommerceSales[[#This Row],[Age]]&lt;=25,"18-25",IF(tbl_EcommerceSales[[#This Row],[Age]]&lt;=35,"26-35",IF(tbl_EcommerceSales[[#This Row],[Age]]&lt;=45,"36-45",IF(tbl_EcommerceSales[[#This Row],[Age]]&lt;=55,"46-55","56+")))))</f>
        <v>26-35</v>
      </c>
    </row>
    <row r="962" spans="1:29" x14ac:dyDescent="0.35">
      <c r="A962" t="s">
        <v>1918</v>
      </c>
      <c r="B962" s="7">
        <v>45765</v>
      </c>
      <c r="C962" t="s">
        <v>1919</v>
      </c>
      <c r="D962" t="s">
        <v>195</v>
      </c>
      <c r="E962" t="s">
        <v>48</v>
      </c>
      <c r="F962">
        <v>50</v>
      </c>
      <c r="G962" t="s">
        <v>103</v>
      </c>
      <c r="H962" t="s">
        <v>27</v>
      </c>
      <c r="I962" t="s">
        <v>236</v>
      </c>
      <c r="J962" t="s">
        <v>237</v>
      </c>
      <c r="K962" t="s">
        <v>82</v>
      </c>
      <c r="L962" t="s">
        <v>238</v>
      </c>
      <c r="M962">
        <v>1</v>
      </c>
      <c r="N962" s="2">
        <v>899</v>
      </c>
      <c r="O962" s="3">
        <v>0.15</v>
      </c>
      <c r="P962" s="2">
        <v>480</v>
      </c>
      <c r="Q962" t="s">
        <v>76</v>
      </c>
      <c r="R962" t="s">
        <v>33</v>
      </c>
      <c r="S962" t="s">
        <v>57</v>
      </c>
      <c r="T962" s="4">
        <v>4</v>
      </c>
      <c r="U962" s="11">
        <f t="shared" ref="U962:U1025" si="15">M962*N962</f>
        <v>899</v>
      </c>
      <c r="V962" s="11">
        <f>tbl_EcommerceSales[[#This Row],[Gross_Sales]]*tbl_EcommerceSales[[#This Row],[Discount]]</f>
        <v>134.85</v>
      </c>
      <c r="W962" s="11">
        <f>tbl_EcommerceSales[[#This Row],[Gross_Sales]]-tbl_EcommerceSales[[#This Row],[Discount_Amount]]</f>
        <v>764.15</v>
      </c>
      <c r="X962" s="11">
        <f>tbl_EcommerceSales[[#This Row],[Quantity]] * _xlfn.XLOOKUP(tbl_EcommerceSales[[#This Row],[Product_ID]], Product_Master!A:A, Product_Master!F:F)</f>
        <v>480</v>
      </c>
      <c r="Y962" s="11">
        <f>tbl_EcommerceSales[[#This Row],[Net_Revenue]]-tbl_EcommerceSales[[#This Row],[Total_Cost]]</f>
        <v>284.14999999999998</v>
      </c>
      <c r="Z962" s="9">
        <f>IFERROR(#REF!/tbl_EcommerceSales[[#This Row],[Total_Cost]], 0)</f>
        <v>0</v>
      </c>
      <c r="AA962" t="str">
        <f>TEXT(tbl_EcommerceSales[[#This Row],[Order_Date]],"mmm")</f>
        <v>Apr</v>
      </c>
      <c r="AB962">
        <f>YEAR(tbl_EcommerceSales[[#This Row],[Order_Date]])</f>
        <v>2025</v>
      </c>
      <c r="AC962" t="str">
        <f>IF(tbl_EcommerceSales[[#This Row],[Age]]&lt;18,"Under 18",IF(tbl_EcommerceSales[[#This Row],[Age]]&lt;=25,"18-25",IF(tbl_EcommerceSales[[#This Row],[Age]]&lt;=35,"26-35",IF(tbl_EcommerceSales[[#This Row],[Age]]&lt;=45,"36-45",IF(tbl_EcommerceSales[[#This Row],[Age]]&lt;=55,"46-55","56+")))))</f>
        <v>46-55</v>
      </c>
    </row>
    <row r="963" spans="1:29" x14ac:dyDescent="0.35">
      <c r="A963" t="s">
        <v>1920</v>
      </c>
      <c r="B963" s="7">
        <v>45766</v>
      </c>
      <c r="C963" t="s">
        <v>1921</v>
      </c>
      <c r="D963" t="s">
        <v>86</v>
      </c>
      <c r="E963" t="s">
        <v>25</v>
      </c>
      <c r="F963">
        <v>30</v>
      </c>
      <c r="G963" t="s">
        <v>96</v>
      </c>
      <c r="H963" t="s">
        <v>39</v>
      </c>
      <c r="I963" t="s">
        <v>221</v>
      </c>
      <c r="J963" t="s">
        <v>222</v>
      </c>
      <c r="K963" t="s">
        <v>177</v>
      </c>
      <c r="L963" t="s">
        <v>208</v>
      </c>
      <c r="M963">
        <v>1</v>
      </c>
      <c r="N963" s="2">
        <v>1499</v>
      </c>
      <c r="O963" s="3">
        <v>0.25</v>
      </c>
      <c r="P963" s="2">
        <v>800</v>
      </c>
      <c r="Q963" t="s">
        <v>319</v>
      </c>
      <c r="R963" t="s">
        <v>33</v>
      </c>
      <c r="S963" t="s">
        <v>34</v>
      </c>
      <c r="T963" s="4">
        <v>4</v>
      </c>
      <c r="U963" s="11">
        <f t="shared" si="15"/>
        <v>1499</v>
      </c>
      <c r="V963" s="11">
        <f>tbl_EcommerceSales[[#This Row],[Gross_Sales]]*tbl_EcommerceSales[[#This Row],[Discount]]</f>
        <v>374.75</v>
      </c>
      <c r="W963" s="11">
        <f>tbl_EcommerceSales[[#This Row],[Gross_Sales]]-tbl_EcommerceSales[[#This Row],[Discount_Amount]]</f>
        <v>1124.25</v>
      </c>
      <c r="X963" s="11">
        <f>tbl_EcommerceSales[[#This Row],[Quantity]] * _xlfn.XLOOKUP(tbl_EcommerceSales[[#This Row],[Product_ID]], Product_Master!A:A, Product_Master!F:F)</f>
        <v>800</v>
      </c>
      <c r="Y963" s="11">
        <f>tbl_EcommerceSales[[#This Row],[Net_Revenue]]-tbl_EcommerceSales[[#This Row],[Total_Cost]]</f>
        <v>324.25</v>
      </c>
      <c r="Z963" s="9">
        <f>IFERROR(#REF!/tbl_EcommerceSales[[#This Row],[Total_Cost]], 0)</f>
        <v>0</v>
      </c>
      <c r="AA963" t="str">
        <f>TEXT(tbl_EcommerceSales[[#This Row],[Order_Date]],"mmm")</f>
        <v>Apr</v>
      </c>
      <c r="AB963">
        <f>YEAR(tbl_EcommerceSales[[#This Row],[Order_Date]])</f>
        <v>2025</v>
      </c>
      <c r="AC963" t="str">
        <f>IF(tbl_EcommerceSales[[#This Row],[Age]]&lt;18,"Under 18",IF(tbl_EcommerceSales[[#This Row],[Age]]&lt;=25,"18-25",IF(tbl_EcommerceSales[[#This Row],[Age]]&lt;=35,"26-35",IF(tbl_EcommerceSales[[#This Row],[Age]]&lt;=45,"36-45",IF(tbl_EcommerceSales[[#This Row],[Age]]&lt;=55,"46-55","56+")))))</f>
        <v>26-35</v>
      </c>
    </row>
    <row r="964" spans="1:29" x14ac:dyDescent="0.35">
      <c r="A964" t="s">
        <v>1922</v>
      </c>
      <c r="B964" s="7">
        <v>45766</v>
      </c>
      <c r="C964" t="s">
        <v>1563</v>
      </c>
      <c r="D964" t="s">
        <v>342</v>
      </c>
      <c r="E964" t="s">
        <v>25</v>
      </c>
      <c r="F964">
        <v>24</v>
      </c>
      <c r="G964" t="s">
        <v>87</v>
      </c>
      <c r="H964" t="s">
        <v>88</v>
      </c>
      <c r="I964" t="s">
        <v>257</v>
      </c>
      <c r="J964" t="s">
        <v>258</v>
      </c>
      <c r="K964" t="s">
        <v>55</v>
      </c>
      <c r="L964" t="s">
        <v>56</v>
      </c>
      <c r="M964">
        <v>2</v>
      </c>
      <c r="N964" s="2">
        <v>1999</v>
      </c>
      <c r="O964" s="3">
        <v>0.1</v>
      </c>
      <c r="P964" s="2">
        <v>2100</v>
      </c>
      <c r="Q964" t="s">
        <v>76</v>
      </c>
      <c r="R964" t="s">
        <v>33</v>
      </c>
      <c r="S964" t="s">
        <v>57</v>
      </c>
      <c r="T964" s="4">
        <v>4</v>
      </c>
      <c r="U964" s="11">
        <f t="shared" si="15"/>
        <v>3998</v>
      </c>
      <c r="V964" s="11">
        <f>tbl_EcommerceSales[[#This Row],[Gross_Sales]]*tbl_EcommerceSales[[#This Row],[Discount]]</f>
        <v>399.8</v>
      </c>
      <c r="W964" s="11">
        <f>tbl_EcommerceSales[[#This Row],[Gross_Sales]]-tbl_EcommerceSales[[#This Row],[Discount_Amount]]</f>
        <v>3598.2</v>
      </c>
      <c r="X964" s="11">
        <f>tbl_EcommerceSales[[#This Row],[Quantity]] * _xlfn.XLOOKUP(tbl_EcommerceSales[[#This Row],[Product_ID]], Product_Master!A:A, Product_Master!F:F)</f>
        <v>2100</v>
      </c>
      <c r="Y964" s="11">
        <f>tbl_EcommerceSales[[#This Row],[Net_Revenue]]-tbl_EcommerceSales[[#This Row],[Total_Cost]]</f>
        <v>1498.1999999999998</v>
      </c>
      <c r="Z964" s="9">
        <f>IFERROR(#REF!/tbl_EcommerceSales[[#This Row],[Total_Cost]], 0)</f>
        <v>0</v>
      </c>
      <c r="AA964" t="str">
        <f>TEXT(tbl_EcommerceSales[[#This Row],[Order_Date]],"mmm")</f>
        <v>Apr</v>
      </c>
      <c r="AB964">
        <f>YEAR(tbl_EcommerceSales[[#This Row],[Order_Date]])</f>
        <v>2025</v>
      </c>
      <c r="AC964" t="str">
        <f>IF(tbl_EcommerceSales[[#This Row],[Age]]&lt;18,"Under 18",IF(tbl_EcommerceSales[[#This Row],[Age]]&lt;=25,"18-25",IF(tbl_EcommerceSales[[#This Row],[Age]]&lt;=35,"26-35",IF(tbl_EcommerceSales[[#This Row],[Age]]&lt;=45,"36-45",IF(tbl_EcommerceSales[[#This Row],[Age]]&lt;=55,"46-55","56+")))))</f>
        <v>18-25</v>
      </c>
    </row>
    <row r="965" spans="1:29" x14ac:dyDescent="0.35">
      <c r="A965" t="s">
        <v>1923</v>
      </c>
      <c r="B965" s="7">
        <v>45766</v>
      </c>
      <c r="C965" t="s">
        <v>1924</v>
      </c>
      <c r="D965" t="s">
        <v>251</v>
      </c>
      <c r="E965" t="s">
        <v>25</v>
      </c>
      <c r="F965">
        <v>32</v>
      </c>
      <c r="G965" t="s">
        <v>122</v>
      </c>
      <c r="H965" t="s">
        <v>72</v>
      </c>
      <c r="I965" t="s">
        <v>206</v>
      </c>
      <c r="J965" t="s">
        <v>207</v>
      </c>
      <c r="K965" t="s">
        <v>177</v>
      </c>
      <c r="L965" t="s">
        <v>208</v>
      </c>
      <c r="M965">
        <v>2</v>
      </c>
      <c r="N965" s="2">
        <v>2199</v>
      </c>
      <c r="O965" s="3">
        <v>0.1</v>
      </c>
      <c r="P965" s="2">
        <v>2500</v>
      </c>
      <c r="Q965" t="s">
        <v>32</v>
      </c>
      <c r="R965" t="s">
        <v>33</v>
      </c>
      <c r="S965" t="s">
        <v>34</v>
      </c>
      <c r="T965" s="4">
        <v>1</v>
      </c>
      <c r="U965" s="11">
        <f t="shared" si="15"/>
        <v>4398</v>
      </c>
      <c r="V965" s="11">
        <f>tbl_EcommerceSales[[#This Row],[Gross_Sales]]*tbl_EcommerceSales[[#This Row],[Discount]]</f>
        <v>439.8</v>
      </c>
      <c r="W965" s="11">
        <f>tbl_EcommerceSales[[#This Row],[Gross_Sales]]-tbl_EcommerceSales[[#This Row],[Discount_Amount]]</f>
        <v>3958.2</v>
      </c>
      <c r="X965" s="11">
        <f>tbl_EcommerceSales[[#This Row],[Quantity]] * _xlfn.XLOOKUP(tbl_EcommerceSales[[#This Row],[Product_ID]], Product_Master!A:A, Product_Master!F:F)</f>
        <v>2500</v>
      </c>
      <c r="Y965" s="11">
        <f>tbl_EcommerceSales[[#This Row],[Net_Revenue]]-tbl_EcommerceSales[[#This Row],[Total_Cost]]</f>
        <v>1458.1999999999998</v>
      </c>
      <c r="Z965" s="9">
        <f>IFERROR(#REF!/tbl_EcommerceSales[[#This Row],[Total_Cost]], 0)</f>
        <v>0</v>
      </c>
      <c r="AA965" t="str">
        <f>TEXT(tbl_EcommerceSales[[#This Row],[Order_Date]],"mmm")</f>
        <v>Apr</v>
      </c>
      <c r="AB965">
        <f>YEAR(tbl_EcommerceSales[[#This Row],[Order_Date]])</f>
        <v>2025</v>
      </c>
      <c r="AC965" t="str">
        <f>IF(tbl_EcommerceSales[[#This Row],[Age]]&lt;18,"Under 18",IF(tbl_EcommerceSales[[#This Row],[Age]]&lt;=25,"18-25",IF(tbl_EcommerceSales[[#This Row],[Age]]&lt;=35,"26-35",IF(tbl_EcommerceSales[[#This Row],[Age]]&lt;=45,"36-45",IF(tbl_EcommerceSales[[#This Row],[Age]]&lt;=55,"46-55","56+")))))</f>
        <v>26-35</v>
      </c>
    </row>
    <row r="966" spans="1:29" x14ac:dyDescent="0.35">
      <c r="A966" t="s">
        <v>1925</v>
      </c>
      <c r="B966" s="7">
        <v>45766</v>
      </c>
      <c r="C966" t="s">
        <v>1926</v>
      </c>
      <c r="D966" t="s">
        <v>86</v>
      </c>
      <c r="E966" t="s">
        <v>48</v>
      </c>
      <c r="F966">
        <v>30</v>
      </c>
      <c r="G966" t="s">
        <v>142</v>
      </c>
      <c r="H966" t="s">
        <v>88</v>
      </c>
      <c r="I966" t="s">
        <v>165</v>
      </c>
      <c r="J966" t="s">
        <v>166</v>
      </c>
      <c r="K966" t="s">
        <v>42</v>
      </c>
      <c r="L966" t="s">
        <v>167</v>
      </c>
      <c r="M966">
        <v>2</v>
      </c>
      <c r="N966" s="2">
        <v>1799</v>
      </c>
      <c r="O966" s="3">
        <v>0.25</v>
      </c>
      <c r="P966" s="2">
        <v>1800</v>
      </c>
      <c r="Q966" t="s">
        <v>156</v>
      </c>
      <c r="R966" t="s">
        <v>33</v>
      </c>
      <c r="S966" t="s">
        <v>34</v>
      </c>
      <c r="T966" s="4">
        <v>4</v>
      </c>
      <c r="U966" s="11">
        <f t="shared" si="15"/>
        <v>3598</v>
      </c>
      <c r="V966" s="11">
        <f>tbl_EcommerceSales[[#This Row],[Gross_Sales]]*tbl_EcommerceSales[[#This Row],[Discount]]</f>
        <v>899.5</v>
      </c>
      <c r="W966" s="11">
        <f>tbl_EcommerceSales[[#This Row],[Gross_Sales]]-tbl_EcommerceSales[[#This Row],[Discount_Amount]]</f>
        <v>2698.5</v>
      </c>
      <c r="X966" s="11">
        <f>tbl_EcommerceSales[[#This Row],[Quantity]] * _xlfn.XLOOKUP(tbl_EcommerceSales[[#This Row],[Product_ID]], Product_Master!A:A, Product_Master!F:F)</f>
        <v>1800</v>
      </c>
      <c r="Y966" s="11">
        <f>tbl_EcommerceSales[[#This Row],[Net_Revenue]]-tbl_EcommerceSales[[#This Row],[Total_Cost]]</f>
        <v>898.5</v>
      </c>
      <c r="Z966" s="9">
        <f>IFERROR(#REF!/tbl_EcommerceSales[[#This Row],[Total_Cost]], 0)</f>
        <v>0</v>
      </c>
      <c r="AA966" t="str">
        <f>TEXT(tbl_EcommerceSales[[#This Row],[Order_Date]],"mmm")</f>
        <v>Apr</v>
      </c>
      <c r="AB966">
        <f>YEAR(tbl_EcommerceSales[[#This Row],[Order_Date]])</f>
        <v>2025</v>
      </c>
      <c r="AC966" t="str">
        <f>IF(tbl_EcommerceSales[[#This Row],[Age]]&lt;18,"Under 18",IF(tbl_EcommerceSales[[#This Row],[Age]]&lt;=25,"18-25",IF(tbl_EcommerceSales[[#This Row],[Age]]&lt;=35,"26-35",IF(tbl_EcommerceSales[[#This Row],[Age]]&lt;=45,"36-45",IF(tbl_EcommerceSales[[#This Row],[Age]]&lt;=55,"46-55","56+")))))</f>
        <v>26-35</v>
      </c>
    </row>
    <row r="967" spans="1:29" x14ac:dyDescent="0.35">
      <c r="A967" t="s">
        <v>1927</v>
      </c>
      <c r="B967" s="7">
        <v>45766</v>
      </c>
      <c r="C967" t="s">
        <v>304</v>
      </c>
      <c r="D967" t="s">
        <v>305</v>
      </c>
      <c r="E967" t="s">
        <v>48</v>
      </c>
      <c r="F967">
        <v>31</v>
      </c>
      <c r="G967" t="s">
        <v>38</v>
      </c>
      <c r="H967" t="s">
        <v>39</v>
      </c>
      <c r="I967" t="s">
        <v>40</v>
      </c>
      <c r="J967" t="s">
        <v>41</v>
      </c>
      <c r="K967" t="s">
        <v>42</v>
      </c>
      <c r="L967" t="s">
        <v>43</v>
      </c>
      <c r="M967">
        <v>3</v>
      </c>
      <c r="N967" s="2">
        <v>699</v>
      </c>
      <c r="O967" s="3">
        <v>0.05</v>
      </c>
      <c r="P967" s="2">
        <v>930</v>
      </c>
      <c r="Q967" t="s">
        <v>32</v>
      </c>
      <c r="R967" t="s">
        <v>33</v>
      </c>
      <c r="S967" t="s">
        <v>34</v>
      </c>
      <c r="T967" s="4">
        <v>4</v>
      </c>
      <c r="U967" s="11">
        <f t="shared" si="15"/>
        <v>2097</v>
      </c>
      <c r="V967" s="11">
        <f>tbl_EcommerceSales[[#This Row],[Gross_Sales]]*tbl_EcommerceSales[[#This Row],[Discount]]</f>
        <v>104.85000000000001</v>
      </c>
      <c r="W967" s="11">
        <f>tbl_EcommerceSales[[#This Row],[Gross_Sales]]-tbl_EcommerceSales[[#This Row],[Discount_Amount]]</f>
        <v>1992.15</v>
      </c>
      <c r="X967" s="11">
        <f>tbl_EcommerceSales[[#This Row],[Quantity]] * _xlfn.XLOOKUP(tbl_EcommerceSales[[#This Row],[Product_ID]], Product_Master!A:A, Product_Master!F:F)</f>
        <v>930</v>
      </c>
      <c r="Y967" s="11">
        <f>tbl_EcommerceSales[[#This Row],[Net_Revenue]]-tbl_EcommerceSales[[#This Row],[Total_Cost]]</f>
        <v>1062.1500000000001</v>
      </c>
      <c r="Z967" s="9">
        <f>IFERROR(#REF!/tbl_EcommerceSales[[#This Row],[Total_Cost]], 0)</f>
        <v>0</v>
      </c>
      <c r="AA967" t="str">
        <f>TEXT(tbl_EcommerceSales[[#This Row],[Order_Date]],"mmm")</f>
        <v>Apr</v>
      </c>
      <c r="AB967">
        <f>YEAR(tbl_EcommerceSales[[#This Row],[Order_Date]])</f>
        <v>2025</v>
      </c>
      <c r="AC967" t="str">
        <f>IF(tbl_EcommerceSales[[#This Row],[Age]]&lt;18,"Under 18",IF(tbl_EcommerceSales[[#This Row],[Age]]&lt;=25,"18-25",IF(tbl_EcommerceSales[[#This Row],[Age]]&lt;=35,"26-35",IF(tbl_EcommerceSales[[#This Row],[Age]]&lt;=45,"36-45",IF(tbl_EcommerceSales[[#This Row],[Age]]&lt;=55,"46-55","56+")))))</f>
        <v>26-35</v>
      </c>
    </row>
    <row r="968" spans="1:29" x14ac:dyDescent="0.35">
      <c r="A968" t="s">
        <v>1928</v>
      </c>
      <c r="B968" s="7">
        <v>45766</v>
      </c>
      <c r="C968" t="s">
        <v>311</v>
      </c>
      <c r="D968" t="s">
        <v>312</v>
      </c>
      <c r="E968" t="s">
        <v>48</v>
      </c>
      <c r="F968">
        <v>35</v>
      </c>
      <c r="G968" t="s">
        <v>186</v>
      </c>
      <c r="H968" t="s">
        <v>72</v>
      </c>
      <c r="I968" t="s">
        <v>257</v>
      </c>
      <c r="J968" t="s">
        <v>258</v>
      </c>
      <c r="K968" t="s">
        <v>55</v>
      </c>
      <c r="L968" t="s">
        <v>56</v>
      </c>
      <c r="M968">
        <v>5</v>
      </c>
      <c r="N968" s="2">
        <v>1999</v>
      </c>
      <c r="O968" s="3">
        <v>0.15</v>
      </c>
      <c r="P968" s="2">
        <v>5250</v>
      </c>
      <c r="Q968" t="s">
        <v>123</v>
      </c>
      <c r="R968" t="s">
        <v>33</v>
      </c>
      <c r="S968" t="s">
        <v>34</v>
      </c>
      <c r="T968" s="4">
        <v>4</v>
      </c>
      <c r="U968" s="11">
        <f t="shared" si="15"/>
        <v>9995</v>
      </c>
      <c r="V968" s="11">
        <f>tbl_EcommerceSales[[#This Row],[Gross_Sales]]*tbl_EcommerceSales[[#This Row],[Discount]]</f>
        <v>1499.25</v>
      </c>
      <c r="W968" s="11">
        <f>tbl_EcommerceSales[[#This Row],[Gross_Sales]]-tbl_EcommerceSales[[#This Row],[Discount_Amount]]</f>
        <v>8495.75</v>
      </c>
      <c r="X968" s="11">
        <f>tbl_EcommerceSales[[#This Row],[Quantity]] * _xlfn.XLOOKUP(tbl_EcommerceSales[[#This Row],[Product_ID]], Product_Master!A:A, Product_Master!F:F)</f>
        <v>5250</v>
      </c>
      <c r="Y968" s="11">
        <f>tbl_EcommerceSales[[#This Row],[Net_Revenue]]-tbl_EcommerceSales[[#This Row],[Total_Cost]]</f>
        <v>3245.75</v>
      </c>
      <c r="Z968" s="9">
        <f>IFERROR(#REF!/tbl_EcommerceSales[[#This Row],[Total_Cost]], 0)</f>
        <v>0</v>
      </c>
      <c r="AA968" t="str">
        <f>TEXT(tbl_EcommerceSales[[#This Row],[Order_Date]],"mmm")</f>
        <v>Apr</v>
      </c>
      <c r="AB968">
        <f>YEAR(tbl_EcommerceSales[[#This Row],[Order_Date]])</f>
        <v>2025</v>
      </c>
      <c r="AC968" t="str">
        <f>IF(tbl_EcommerceSales[[#This Row],[Age]]&lt;18,"Under 18",IF(tbl_EcommerceSales[[#This Row],[Age]]&lt;=25,"18-25",IF(tbl_EcommerceSales[[#This Row],[Age]]&lt;=35,"26-35",IF(tbl_EcommerceSales[[#This Row],[Age]]&lt;=45,"36-45",IF(tbl_EcommerceSales[[#This Row],[Age]]&lt;=55,"46-55","56+")))))</f>
        <v>26-35</v>
      </c>
    </row>
    <row r="969" spans="1:29" x14ac:dyDescent="0.35">
      <c r="A969" t="s">
        <v>1929</v>
      </c>
      <c r="B969" s="7">
        <v>45766</v>
      </c>
      <c r="C969" t="s">
        <v>1930</v>
      </c>
      <c r="D969" t="s">
        <v>51</v>
      </c>
      <c r="E969" t="s">
        <v>48</v>
      </c>
      <c r="F969">
        <v>36</v>
      </c>
      <c r="G969" t="s">
        <v>246</v>
      </c>
      <c r="H969" t="s">
        <v>27</v>
      </c>
      <c r="I969" t="s">
        <v>80</v>
      </c>
      <c r="J969" t="s">
        <v>81</v>
      </c>
      <c r="K969" t="s">
        <v>82</v>
      </c>
      <c r="L969" t="s">
        <v>83</v>
      </c>
      <c r="M969">
        <v>2</v>
      </c>
      <c r="N969" s="2">
        <v>2499</v>
      </c>
      <c r="O969" s="3">
        <v>0.05</v>
      </c>
      <c r="P969" s="2">
        <v>3100</v>
      </c>
      <c r="Q969" t="s">
        <v>123</v>
      </c>
      <c r="R969" t="s">
        <v>162</v>
      </c>
      <c r="S969" t="s">
        <v>34</v>
      </c>
      <c r="T969" s="4"/>
      <c r="U969" s="11">
        <f t="shared" si="15"/>
        <v>4998</v>
      </c>
      <c r="V969" s="11">
        <f>tbl_EcommerceSales[[#This Row],[Gross_Sales]]*tbl_EcommerceSales[[#This Row],[Discount]]</f>
        <v>249.9</v>
      </c>
      <c r="W969" s="11">
        <f>tbl_EcommerceSales[[#This Row],[Gross_Sales]]-tbl_EcommerceSales[[#This Row],[Discount_Amount]]</f>
        <v>4748.1000000000004</v>
      </c>
      <c r="X969" s="11">
        <f>tbl_EcommerceSales[[#This Row],[Quantity]] * _xlfn.XLOOKUP(tbl_EcommerceSales[[#This Row],[Product_ID]], Product_Master!A:A, Product_Master!F:F)</f>
        <v>3100</v>
      </c>
      <c r="Y969" s="11">
        <f>tbl_EcommerceSales[[#This Row],[Net_Revenue]]-tbl_EcommerceSales[[#This Row],[Total_Cost]]</f>
        <v>1648.1000000000004</v>
      </c>
      <c r="Z969" s="9">
        <f>IFERROR(#REF!/tbl_EcommerceSales[[#This Row],[Total_Cost]], 0)</f>
        <v>0</v>
      </c>
      <c r="AA969" t="str">
        <f>TEXT(tbl_EcommerceSales[[#This Row],[Order_Date]],"mmm")</f>
        <v>Apr</v>
      </c>
      <c r="AB969">
        <f>YEAR(tbl_EcommerceSales[[#This Row],[Order_Date]])</f>
        <v>2025</v>
      </c>
      <c r="AC969" t="str">
        <f>IF(tbl_EcommerceSales[[#This Row],[Age]]&lt;18,"Under 18",IF(tbl_EcommerceSales[[#This Row],[Age]]&lt;=25,"18-25",IF(tbl_EcommerceSales[[#This Row],[Age]]&lt;=35,"26-35",IF(tbl_EcommerceSales[[#This Row],[Age]]&lt;=45,"36-45",IF(tbl_EcommerceSales[[#This Row],[Age]]&lt;=55,"46-55","56+")))))</f>
        <v>36-45</v>
      </c>
    </row>
    <row r="970" spans="1:29" x14ac:dyDescent="0.35">
      <c r="A970" t="s">
        <v>1931</v>
      </c>
      <c r="B970" s="7">
        <v>45766</v>
      </c>
      <c r="C970" t="s">
        <v>147</v>
      </c>
      <c r="D970" t="s">
        <v>148</v>
      </c>
      <c r="E970" t="s">
        <v>48</v>
      </c>
      <c r="F970">
        <v>40</v>
      </c>
      <c r="G970" t="s">
        <v>152</v>
      </c>
      <c r="H970" t="s">
        <v>72</v>
      </c>
      <c r="I970" t="s">
        <v>40</v>
      </c>
      <c r="J970" t="s">
        <v>41</v>
      </c>
      <c r="K970" t="s">
        <v>42</v>
      </c>
      <c r="L970" t="s">
        <v>43</v>
      </c>
      <c r="M970">
        <v>1</v>
      </c>
      <c r="N970" s="2">
        <v>699</v>
      </c>
      <c r="O970" s="3">
        <v>0.1</v>
      </c>
      <c r="P970" s="2">
        <v>310</v>
      </c>
      <c r="Q970" t="s">
        <v>44</v>
      </c>
      <c r="R970" t="s">
        <v>33</v>
      </c>
      <c r="S970" t="s">
        <v>57</v>
      </c>
      <c r="T970" s="4">
        <v>3</v>
      </c>
      <c r="U970" s="11">
        <f t="shared" si="15"/>
        <v>699</v>
      </c>
      <c r="V970" s="11">
        <f>tbl_EcommerceSales[[#This Row],[Gross_Sales]]*tbl_EcommerceSales[[#This Row],[Discount]]</f>
        <v>69.900000000000006</v>
      </c>
      <c r="W970" s="11">
        <f>tbl_EcommerceSales[[#This Row],[Gross_Sales]]-tbl_EcommerceSales[[#This Row],[Discount_Amount]]</f>
        <v>629.1</v>
      </c>
      <c r="X970" s="11">
        <f>tbl_EcommerceSales[[#This Row],[Quantity]] * _xlfn.XLOOKUP(tbl_EcommerceSales[[#This Row],[Product_ID]], Product_Master!A:A, Product_Master!F:F)</f>
        <v>310</v>
      </c>
      <c r="Y970" s="11">
        <f>tbl_EcommerceSales[[#This Row],[Net_Revenue]]-tbl_EcommerceSales[[#This Row],[Total_Cost]]</f>
        <v>319.10000000000002</v>
      </c>
      <c r="Z970" s="9">
        <f>IFERROR(#REF!/tbl_EcommerceSales[[#This Row],[Total_Cost]], 0)</f>
        <v>0</v>
      </c>
      <c r="AA970" t="str">
        <f>TEXT(tbl_EcommerceSales[[#This Row],[Order_Date]],"mmm")</f>
        <v>Apr</v>
      </c>
      <c r="AB970">
        <f>YEAR(tbl_EcommerceSales[[#This Row],[Order_Date]])</f>
        <v>2025</v>
      </c>
      <c r="AC970" t="str">
        <f>IF(tbl_EcommerceSales[[#This Row],[Age]]&lt;18,"Under 18",IF(tbl_EcommerceSales[[#This Row],[Age]]&lt;=25,"18-25",IF(tbl_EcommerceSales[[#This Row],[Age]]&lt;=35,"26-35",IF(tbl_EcommerceSales[[#This Row],[Age]]&lt;=45,"36-45",IF(tbl_EcommerceSales[[#This Row],[Age]]&lt;=55,"46-55","56+")))))</f>
        <v>36-45</v>
      </c>
    </row>
    <row r="971" spans="1:29" x14ac:dyDescent="0.35">
      <c r="A971" t="s">
        <v>1932</v>
      </c>
      <c r="B971" s="7">
        <v>45766</v>
      </c>
      <c r="C971" t="s">
        <v>1933</v>
      </c>
      <c r="D971" t="s">
        <v>342</v>
      </c>
      <c r="E971" t="s">
        <v>48</v>
      </c>
      <c r="F971">
        <v>31</v>
      </c>
      <c r="G971" t="s">
        <v>99</v>
      </c>
      <c r="H971" t="s">
        <v>88</v>
      </c>
      <c r="I971" t="s">
        <v>89</v>
      </c>
      <c r="J971" t="s">
        <v>90</v>
      </c>
      <c r="K971" t="s">
        <v>91</v>
      </c>
      <c r="L971" t="s">
        <v>92</v>
      </c>
      <c r="M971">
        <v>2</v>
      </c>
      <c r="N971" s="2">
        <v>599</v>
      </c>
      <c r="O971" s="3">
        <v>0.05</v>
      </c>
      <c r="P971" s="2">
        <v>520</v>
      </c>
      <c r="Q971" t="s">
        <v>32</v>
      </c>
      <c r="R971" t="s">
        <v>33</v>
      </c>
      <c r="S971" t="s">
        <v>57</v>
      </c>
      <c r="T971" s="4">
        <v>5</v>
      </c>
      <c r="U971" s="11">
        <f t="shared" si="15"/>
        <v>1198</v>
      </c>
      <c r="V971" s="11">
        <f>tbl_EcommerceSales[[#This Row],[Gross_Sales]]*tbl_EcommerceSales[[#This Row],[Discount]]</f>
        <v>59.900000000000006</v>
      </c>
      <c r="W971" s="11">
        <f>tbl_EcommerceSales[[#This Row],[Gross_Sales]]-tbl_EcommerceSales[[#This Row],[Discount_Amount]]</f>
        <v>1138.0999999999999</v>
      </c>
      <c r="X971" s="11">
        <f>tbl_EcommerceSales[[#This Row],[Quantity]] * _xlfn.XLOOKUP(tbl_EcommerceSales[[#This Row],[Product_ID]], Product_Master!A:A, Product_Master!F:F)</f>
        <v>520</v>
      </c>
      <c r="Y971" s="11">
        <f>tbl_EcommerceSales[[#This Row],[Net_Revenue]]-tbl_EcommerceSales[[#This Row],[Total_Cost]]</f>
        <v>618.09999999999991</v>
      </c>
      <c r="Z971" s="9">
        <f>IFERROR(#REF!/tbl_EcommerceSales[[#This Row],[Total_Cost]], 0)</f>
        <v>0</v>
      </c>
      <c r="AA971" t="str">
        <f>TEXT(tbl_EcommerceSales[[#This Row],[Order_Date]],"mmm")</f>
        <v>Apr</v>
      </c>
      <c r="AB971">
        <f>YEAR(tbl_EcommerceSales[[#This Row],[Order_Date]])</f>
        <v>2025</v>
      </c>
      <c r="AC971" t="str">
        <f>IF(tbl_EcommerceSales[[#This Row],[Age]]&lt;18,"Under 18",IF(tbl_EcommerceSales[[#This Row],[Age]]&lt;=25,"18-25",IF(tbl_EcommerceSales[[#This Row],[Age]]&lt;=35,"26-35",IF(tbl_EcommerceSales[[#This Row],[Age]]&lt;=45,"36-45",IF(tbl_EcommerceSales[[#This Row],[Age]]&lt;=55,"46-55","56+")))))</f>
        <v>26-35</v>
      </c>
    </row>
    <row r="972" spans="1:29" x14ac:dyDescent="0.35">
      <c r="A972" t="s">
        <v>1934</v>
      </c>
      <c r="B972" s="7">
        <v>45766</v>
      </c>
      <c r="C972" t="s">
        <v>1935</v>
      </c>
      <c r="D972" t="s">
        <v>148</v>
      </c>
      <c r="E972" t="s">
        <v>48</v>
      </c>
      <c r="F972">
        <v>37</v>
      </c>
      <c r="G972" t="s">
        <v>270</v>
      </c>
      <c r="H972" t="s">
        <v>72</v>
      </c>
      <c r="I972" t="s">
        <v>206</v>
      </c>
      <c r="J972" t="s">
        <v>207</v>
      </c>
      <c r="K972" t="s">
        <v>177</v>
      </c>
      <c r="L972" t="s">
        <v>208</v>
      </c>
      <c r="M972">
        <v>1</v>
      </c>
      <c r="N972" s="2">
        <v>2199</v>
      </c>
      <c r="O972" s="3">
        <v>0</v>
      </c>
      <c r="P972" s="2">
        <v>1250</v>
      </c>
      <c r="Q972" t="s">
        <v>32</v>
      </c>
      <c r="R972" t="s">
        <v>33</v>
      </c>
      <c r="S972" t="s">
        <v>34</v>
      </c>
      <c r="T972" s="4">
        <v>4</v>
      </c>
      <c r="U972" s="11">
        <f t="shared" si="15"/>
        <v>2199</v>
      </c>
      <c r="V972" s="11">
        <f>tbl_EcommerceSales[[#This Row],[Gross_Sales]]*tbl_EcommerceSales[[#This Row],[Discount]]</f>
        <v>0</v>
      </c>
      <c r="W972" s="11">
        <f>tbl_EcommerceSales[[#This Row],[Gross_Sales]]-tbl_EcommerceSales[[#This Row],[Discount_Amount]]</f>
        <v>2199</v>
      </c>
      <c r="X972" s="11">
        <f>tbl_EcommerceSales[[#This Row],[Quantity]] * _xlfn.XLOOKUP(tbl_EcommerceSales[[#This Row],[Product_ID]], Product_Master!A:A, Product_Master!F:F)</f>
        <v>1250</v>
      </c>
      <c r="Y972" s="11">
        <f>tbl_EcommerceSales[[#This Row],[Net_Revenue]]-tbl_EcommerceSales[[#This Row],[Total_Cost]]</f>
        <v>949</v>
      </c>
      <c r="Z972" s="9">
        <f>IFERROR(#REF!/tbl_EcommerceSales[[#This Row],[Total_Cost]], 0)</f>
        <v>0</v>
      </c>
      <c r="AA972" t="str">
        <f>TEXT(tbl_EcommerceSales[[#This Row],[Order_Date]],"mmm")</f>
        <v>Apr</v>
      </c>
      <c r="AB972">
        <f>YEAR(tbl_EcommerceSales[[#This Row],[Order_Date]])</f>
        <v>2025</v>
      </c>
      <c r="AC972" t="str">
        <f>IF(tbl_EcommerceSales[[#This Row],[Age]]&lt;18,"Under 18",IF(tbl_EcommerceSales[[#This Row],[Age]]&lt;=25,"18-25",IF(tbl_EcommerceSales[[#This Row],[Age]]&lt;=35,"26-35",IF(tbl_EcommerceSales[[#This Row],[Age]]&lt;=45,"36-45",IF(tbl_EcommerceSales[[#This Row],[Age]]&lt;=55,"46-55","56+")))))</f>
        <v>36-45</v>
      </c>
    </row>
    <row r="973" spans="1:29" x14ac:dyDescent="0.35">
      <c r="A973" t="s">
        <v>1936</v>
      </c>
      <c r="B973" s="7">
        <v>45766</v>
      </c>
      <c r="C973" t="s">
        <v>1937</v>
      </c>
      <c r="D973" t="s">
        <v>86</v>
      </c>
      <c r="E973" t="s">
        <v>25</v>
      </c>
      <c r="F973">
        <v>22</v>
      </c>
      <c r="G973" t="s">
        <v>211</v>
      </c>
      <c r="H973" t="s">
        <v>72</v>
      </c>
      <c r="I973" t="s">
        <v>67</v>
      </c>
      <c r="J973" t="s">
        <v>68</v>
      </c>
      <c r="K973" t="s">
        <v>42</v>
      </c>
      <c r="L973" t="s">
        <v>43</v>
      </c>
      <c r="M973">
        <v>2</v>
      </c>
      <c r="N973" s="2">
        <v>799</v>
      </c>
      <c r="O973" s="3">
        <v>0.1</v>
      </c>
      <c r="P973" s="2">
        <v>720</v>
      </c>
      <c r="Q973" t="s">
        <v>44</v>
      </c>
      <c r="R973" t="s">
        <v>33</v>
      </c>
      <c r="S973" t="s">
        <v>34</v>
      </c>
      <c r="T973" s="4">
        <v>5</v>
      </c>
      <c r="U973" s="11">
        <f t="shared" si="15"/>
        <v>1598</v>
      </c>
      <c r="V973" s="11">
        <f>tbl_EcommerceSales[[#This Row],[Gross_Sales]]*tbl_EcommerceSales[[#This Row],[Discount]]</f>
        <v>159.80000000000001</v>
      </c>
      <c r="W973" s="11">
        <f>tbl_EcommerceSales[[#This Row],[Gross_Sales]]-tbl_EcommerceSales[[#This Row],[Discount_Amount]]</f>
        <v>1438.2</v>
      </c>
      <c r="X973" s="11">
        <f>tbl_EcommerceSales[[#This Row],[Quantity]] * _xlfn.XLOOKUP(tbl_EcommerceSales[[#This Row],[Product_ID]], Product_Master!A:A, Product_Master!F:F)</f>
        <v>720</v>
      </c>
      <c r="Y973" s="11">
        <f>tbl_EcommerceSales[[#This Row],[Net_Revenue]]-tbl_EcommerceSales[[#This Row],[Total_Cost]]</f>
        <v>718.2</v>
      </c>
      <c r="Z973" s="9">
        <f>IFERROR(#REF!/tbl_EcommerceSales[[#This Row],[Total_Cost]], 0)</f>
        <v>0</v>
      </c>
      <c r="AA973" t="str">
        <f>TEXT(tbl_EcommerceSales[[#This Row],[Order_Date]],"mmm")</f>
        <v>Apr</v>
      </c>
      <c r="AB973">
        <f>YEAR(tbl_EcommerceSales[[#This Row],[Order_Date]])</f>
        <v>2025</v>
      </c>
      <c r="AC973" t="str">
        <f>IF(tbl_EcommerceSales[[#This Row],[Age]]&lt;18,"Under 18",IF(tbl_EcommerceSales[[#This Row],[Age]]&lt;=25,"18-25",IF(tbl_EcommerceSales[[#This Row],[Age]]&lt;=35,"26-35",IF(tbl_EcommerceSales[[#This Row],[Age]]&lt;=45,"36-45",IF(tbl_EcommerceSales[[#This Row],[Age]]&lt;=55,"46-55","56+")))))</f>
        <v>18-25</v>
      </c>
    </row>
    <row r="974" spans="1:29" x14ac:dyDescent="0.35">
      <c r="A974" t="s">
        <v>1938</v>
      </c>
      <c r="B974" s="7">
        <v>45766</v>
      </c>
      <c r="C974" t="s">
        <v>738</v>
      </c>
      <c r="D974" t="s">
        <v>254</v>
      </c>
      <c r="E974" t="s">
        <v>48</v>
      </c>
      <c r="F974">
        <v>41</v>
      </c>
      <c r="G974" t="s">
        <v>99</v>
      </c>
      <c r="H974" t="s">
        <v>88</v>
      </c>
      <c r="I974" t="s">
        <v>206</v>
      </c>
      <c r="J974" t="s">
        <v>207</v>
      </c>
      <c r="K974" t="s">
        <v>177</v>
      </c>
      <c r="L974" t="s">
        <v>208</v>
      </c>
      <c r="M974">
        <v>3</v>
      </c>
      <c r="N974" s="2">
        <v>2199</v>
      </c>
      <c r="O974" s="3">
        <v>0.25</v>
      </c>
      <c r="P974" s="2">
        <v>3750</v>
      </c>
      <c r="Q974" t="s">
        <v>32</v>
      </c>
      <c r="R974" t="s">
        <v>33</v>
      </c>
      <c r="S974" t="s">
        <v>34</v>
      </c>
      <c r="T974" s="4">
        <v>5</v>
      </c>
      <c r="U974" s="11">
        <f t="shared" si="15"/>
        <v>6597</v>
      </c>
      <c r="V974" s="11">
        <f>tbl_EcommerceSales[[#This Row],[Gross_Sales]]*tbl_EcommerceSales[[#This Row],[Discount]]</f>
        <v>1649.25</v>
      </c>
      <c r="W974" s="11">
        <f>tbl_EcommerceSales[[#This Row],[Gross_Sales]]-tbl_EcommerceSales[[#This Row],[Discount_Amount]]</f>
        <v>4947.75</v>
      </c>
      <c r="X974" s="11">
        <f>tbl_EcommerceSales[[#This Row],[Quantity]] * _xlfn.XLOOKUP(tbl_EcommerceSales[[#This Row],[Product_ID]], Product_Master!A:A, Product_Master!F:F)</f>
        <v>3750</v>
      </c>
      <c r="Y974" s="11">
        <f>tbl_EcommerceSales[[#This Row],[Net_Revenue]]-tbl_EcommerceSales[[#This Row],[Total_Cost]]</f>
        <v>1197.75</v>
      </c>
      <c r="Z974" s="9">
        <f>IFERROR(#REF!/tbl_EcommerceSales[[#This Row],[Total_Cost]], 0)</f>
        <v>0</v>
      </c>
      <c r="AA974" t="str">
        <f>TEXT(tbl_EcommerceSales[[#This Row],[Order_Date]],"mmm")</f>
        <v>Apr</v>
      </c>
      <c r="AB974">
        <f>YEAR(tbl_EcommerceSales[[#This Row],[Order_Date]])</f>
        <v>2025</v>
      </c>
      <c r="AC974" t="str">
        <f>IF(tbl_EcommerceSales[[#This Row],[Age]]&lt;18,"Under 18",IF(tbl_EcommerceSales[[#This Row],[Age]]&lt;=25,"18-25",IF(tbl_EcommerceSales[[#This Row],[Age]]&lt;=35,"26-35",IF(tbl_EcommerceSales[[#This Row],[Age]]&lt;=45,"36-45",IF(tbl_EcommerceSales[[#This Row],[Age]]&lt;=55,"46-55","56+")))))</f>
        <v>36-45</v>
      </c>
    </row>
    <row r="975" spans="1:29" x14ac:dyDescent="0.35">
      <c r="A975" t="s">
        <v>1939</v>
      </c>
      <c r="B975" s="7">
        <v>45766</v>
      </c>
      <c r="C975" t="s">
        <v>1117</v>
      </c>
      <c r="D975" t="s">
        <v>342</v>
      </c>
      <c r="E975" t="s">
        <v>25</v>
      </c>
      <c r="F975">
        <v>26</v>
      </c>
      <c r="G975" t="s">
        <v>38</v>
      </c>
      <c r="H975" t="s">
        <v>39</v>
      </c>
      <c r="I975" t="s">
        <v>62</v>
      </c>
      <c r="J975" t="s">
        <v>63</v>
      </c>
      <c r="K975" t="s">
        <v>42</v>
      </c>
      <c r="L975" t="s">
        <v>43</v>
      </c>
      <c r="M975">
        <v>2</v>
      </c>
      <c r="N975" s="2">
        <v>499</v>
      </c>
      <c r="O975" s="3">
        <v>0</v>
      </c>
      <c r="P975" s="2">
        <v>440</v>
      </c>
      <c r="Q975" t="s">
        <v>44</v>
      </c>
      <c r="R975" t="s">
        <v>33</v>
      </c>
      <c r="S975" t="s">
        <v>57</v>
      </c>
      <c r="T975" s="4">
        <v>5</v>
      </c>
      <c r="U975" s="11">
        <f t="shared" si="15"/>
        <v>998</v>
      </c>
      <c r="V975" s="11">
        <f>tbl_EcommerceSales[[#This Row],[Gross_Sales]]*tbl_EcommerceSales[[#This Row],[Discount]]</f>
        <v>0</v>
      </c>
      <c r="W975" s="11">
        <f>tbl_EcommerceSales[[#This Row],[Gross_Sales]]-tbl_EcommerceSales[[#This Row],[Discount_Amount]]</f>
        <v>998</v>
      </c>
      <c r="X975" s="11">
        <f>tbl_EcommerceSales[[#This Row],[Quantity]] * _xlfn.XLOOKUP(tbl_EcommerceSales[[#This Row],[Product_ID]], Product_Master!A:A, Product_Master!F:F)</f>
        <v>440</v>
      </c>
      <c r="Y975" s="11">
        <f>tbl_EcommerceSales[[#This Row],[Net_Revenue]]-tbl_EcommerceSales[[#This Row],[Total_Cost]]</f>
        <v>558</v>
      </c>
      <c r="Z975" s="9">
        <f>IFERROR(#REF!/tbl_EcommerceSales[[#This Row],[Total_Cost]], 0)</f>
        <v>0</v>
      </c>
      <c r="AA975" t="str">
        <f>TEXT(tbl_EcommerceSales[[#This Row],[Order_Date]],"mmm")</f>
        <v>Apr</v>
      </c>
      <c r="AB975">
        <f>YEAR(tbl_EcommerceSales[[#This Row],[Order_Date]])</f>
        <v>2025</v>
      </c>
      <c r="AC975" t="str">
        <f>IF(tbl_EcommerceSales[[#This Row],[Age]]&lt;18,"Under 18",IF(tbl_EcommerceSales[[#This Row],[Age]]&lt;=25,"18-25",IF(tbl_EcommerceSales[[#This Row],[Age]]&lt;=35,"26-35",IF(tbl_EcommerceSales[[#This Row],[Age]]&lt;=45,"36-45",IF(tbl_EcommerceSales[[#This Row],[Age]]&lt;=55,"46-55","56+")))))</f>
        <v>26-35</v>
      </c>
    </row>
    <row r="976" spans="1:29" x14ac:dyDescent="0.35">
      <c r="A976" t="s">
        <v>1940</v>
      </c>
      <c r="B976" s="7">
        <v>45766</v>
      </c>
      <c r="C976" t="s">
        <v>1941</v>
      </c>
      <c r="D976" t="s">
        <v>312</v>
      </c>
      <c r="E976" t="s">
        <v>25</v>
      </c>
      <c r="F976">
        <v>31</v>
      </c>
      <c r="G976" t="s">
        <v>136</v>
      </c>
      <c r="H976" t="s">
        <v>88</v>
      </c>
      <c r="I976" t="s">
        <v>175</v>
      </c>
      <c r="J976" t="s">
        <v>176</v>
      </c>
      <c r="K976" t="s">
        <v>177</v>
      </c>
      <c r="L976" t="s">
        <v>178</v>
      </c>
      <c r="M976">
        <v>1</v>
      </c>
      <c r="N976" s="2">
        <v>699</v>
      </c>
      <c r="O976" s="3">
        <v>0.05</v>
      </c>
      <c r="P976" s="2">
        <v>320</v>
      </c>
      <c r="Q976" t="s">
        <v>44</v>
      </c>
      <c r="R976" t="s">
        <v>33</v>
      </c>
      <c r="S976" t="s">
        <v>57</v>
      </c>
      <c r="T976" s="4">
        <v>5</v>
      </c>
      <c r="U976" s="11">
        <f t="shared" si="15"/>
        <v>699</v>
      </c>
      <c r="V976" s="11">
        <f>tbl_EcommerceSales[[#This Row],[Gross_Sales]]*tbl_EcommerceSales[[#This Row],[Discount]]</f>
        <v>34.950000000000003</v>
      </c>
      <c r="W976" s="11">
        <f>tbl_EcommerceSales[[#This Row],[Gross_Sales]]-tbl_EcommerceSales[[#This Row],[Discount_Amount]]</f>
        <v>664.05</v>
      </c>
      <c r="X976" s="11">
        <f>tbl_EcommerceSales[[#This Row],[Quantity]] * _xlfn.XLOOKUP(tbl_EcommerceSales[[#This Row],[Product_ID]], Product_Master!A:A, Product_Master!F:F)</f>
        <v>320</v>
      </c>
      <c r="Y976" s="11">
        <f>tbl_EcommerceSales[[#This Row],[Net_Revenue]]-tbl_EcommerceSales[[#This Row],[Total_Cost]]</f>
        <v>344.04999999999995</v>
      </c>
      <c r="Z976" s="9">
        <f>IFERROR(#REF!/tbl_EcommerceSales[[#This Row],[Total_Cost]], 0)</f>
        <v>0</v>
      </c>
      <c r="AA976" t="str">
        <f>TEXT(tbl_EcommerceSales[[#This Row],[Order_Date]],"mmm")</f>
        <v>Apr</v>
      </c>
      <c r="AB976">
        <f>YEAR(tbl_EcommerceSales[[#This Row],[Order_Date]])</f>
        <v>2025</v>
      </c>
      <c r="AC976" t="str">
        <f>IF(tbl_EcommerceSales[[#This Row],[Age]]&lt;18,"Under 18",IF(tbl_EcommerceSales[[#This Row],[Age]]&lt;=25,"18-25",IF(tbl_EcommerceSales[[#This Row],[Age]]&lt;=35,"26-35",IF(tbl_EcommerceSales[[#This Row],[Age]]&lt;=45,"36-45",IF(tbl_EcommerceSales[[#This Row],[Age]]&lt;=55,"46-55","56+")))))</f>
        <v>26-35</v>
      </c>
    </row>
    <row r="977" spans="1:29" x14ac:dyDescent="0.35">
      <c r="A977" t="s">
        <v>1942</v>
      </c>
      <c r="B977" s="7">
        <v>45766</v>
      </c>
      <c r="C977" t="s">
        <v>1943</v>
      </c>
      <c r="D977" t="s">
        <v>102</v>
      </c>
      <c r="E977" t="s">
        <v>48</v>
      </c>
      <c r="F977">
        <v>37</v>
      </c>
      <c r="G977" t="s">
        <v>270</v>
      </c>
      <c r="H977" t="s">
        <v>72</v>
      </c>
      <c r="I977" t="s">
        <v>165</v>
      </c>
      <c r="J977" t="s">
        <v>166</v>
      </c>
      <c r="K977" t="s">
        <v>42</v>
      </c>
      <c r="L977" t="s">
        <v>167</v>
      </c>
      <c r="M977">
        <v>1</v>
      </c>
      <c r="N977" s="2">
        <v>1799</v>
      </c>
      <c r="O977" s="3">
        <v>0.15</v>
      </c>
      <c r="P977" s="2">
        <v>900</v>
      </c>
      <c r="Q977" t="s">
        <v>123</v>
      </c>
      <c r="R977" t="s">
        <v>33</v>
      </c>
      <c r="S977" t="s">
        <v>34</v>
      </c>
      <c r="T977" s="4">
        <v>4</v>
      </c>
      <c r="U977" s="11">
        <f t="shared" si="15"/>
        <v>1799</v>
      </c>
      <c r="V977" s="11">
        <f>tbl_EcommerceSales[[#This Row],[Gross_Sales]]*tbl_EcommerceSales[[#This Row],[Discount]]</f>
        <v>269.84999999999997</v>
      </c>
      <c r="W977" s="11">
        <f>tbl_EcommerceSales[[#This Row],[Gross_Sales]]-tbl_EcommerceSales[[#This Row],[Discount_Amount]]</f>
        <v>1529.15</v>
      </c>
      <c r="X977" s="11">
        <f>tbl_EcommerceSales[[#This Row],[Quantity]] * _xlfn.XLOOKUP(tbl_EcommerceSales[[#This Row],[Product_ID]], Product_Master!A:A, Product_Master!F:F)</f>
        <v>900</v>
      </c>
      <c r="Y977" s="11">
        <f>tbl_EcommerceSales[[#This Row],[Net_Revenue]]-tbl_EcommerceSales[[#This Row],[Total_Cost]]</f>
        <v>629.15000000000009</v>
      </c>
      <c r="Z977" s="9">
        <f>IFERROR(#REF!/tbl_EcommerceSales[[#This Row],[Total_Cost]], 0)</f>
        <v>0</v>
      </c>
      <c r="AA977" t="str">
        <f>TEXT(tbl_EcommerceSales[[#This Row],[Order_Date]],"mmm")</f>
        <v>Apr</v>
      </c>
      <c r="AB977">
        <f>YEAR(tbl_EcommerceSales[[#This Row],[Order_Date]])</f>
        <v>2025</v>
      </c>
      <c r="AC977" t="str">
        <f>IF(tbl_EcommerceSales[[#This Row],[Age]]&lt;18,"Under 18",IF(tbl_EcommerceSales[[#This Row],[Age]]&lt;=25,"18-25",IF(tbl_EcommerceSales[[#This Row],[Age]]&lt;=35,"26-35",IF(tbl_EcommerceSales[[#This Row],[Age]]&lt;=45,"36-45",IF(tbl_EcommerceSales[[#This Row],[Age]]&lt;=55,"46-55","56+")))))</f>
        <v>36-45</v>
      </c>
    </row>
    <row r="978" spans="1:29" x14ac:dyDescent="0.35">
      <c r="A978" t="s">
        <v>1944</v>
      </c>
      <c r="B978" s="7">
        <v>45767</v>
      </c>
      <c r="C978" t="s">
        <v>599</v>
      </c>
      <c r="D978" t="s">
        <v>106</v>
      </c>
      <c r="E978" t="s">
        <v>25</v>
      </c>
      <c r="F978">
        <v>27</v>
      </c>
      <c r="G978" t="s">
        <v>211</v>
      </c>
      <c r="H978" t="s">
        <v>72</v>
      </c>
      <c r="I978" t="s">
        <v>73</v>
      </c>
      <c r="J978" t="s">
        <v>74</v>
      </c>
      <c r="K978" t="s">
        <v>55</v>
      </c>
      <c r="L978" t="s">
        <v>75</v>
      </c>
      <c r="M978">
        <v>1</v>
      </c>
      <c r="N978" s="2">
        <v>2899</v>
      </c>
      <c r="O978" s="3">
        <v>0.05</v>
      </c>
      <c r="P978" s="2">
        <v>1700</v>
      </c>
      <c r="Q978" t="s">
        <v>32</v>
      </c>
      <c r="R978" t="s">
        <v>33</v>
      </c>
      <c r="S978" t="s">
        <v>34</v>
      </c>
      <c r="T978" s="4">
        <v>2</v>
      </c>
      <c r="U978" s="11">
        <f t="shared" si="15"/>
        <v>2899</v>
      </c>
      <c r="V978" s="11">
        <f>tbl_EcommerceSales[[#This Row],[Gross_Sales]]*tbl_EcommerceSales[[#This Row],[Discount]]</f>
        <v>144.95000000000002</v>
      </c>
      <c r="W978" s="11">
        <f>tbl_EcommerceSales[[#This Row],[Gross_Sales]]-tbl_EcommerceSales[[#This Row],[Discount_Amount]]</f>
        <v>2754.05</v>
      </c>
      <c r="X978" s="11">
        <f>tbl_EcommerceSales[[#This Row],[Quantity]] * _xlfn.XLOOKUP(tbl_EcommerceSales[[#This Row],[Product_ID]], Product_Master!A:A, Product_Master!F:F)</f>
        <v>1700</v>
      </c>
      <c r="Y978" s="11">
        <f>tbl_EcommerceSales[[#This Row],[Net_Revenue]]-tbl_EcommerceSales[[#This Row],[Total_Cost]]</f>
        <v>1054.0500000000002</v>
      </c>
      <c r="Z978" s="9">
        <f>IFERROR(#REF!/tbl_EcommerceSales[[#This Row],[Total_Cost]], 0)</f>
        <v>0</v>
      </c>
      <c r="AA978" t="str">
        <f>TEXT(tbl_EcommerceSales[[#This Row],[Order_Date]],"mmm")</f>
        <v>Apr</v>
      </c>
      <c r="AB978">
        <f>YEAR(tbl_EcommerceSales[[#This Row],[Order_Date]])</f>
        <v>2025</v>
      </c>
      <c r="AC978" t="str">
        <f>IF(tbl_EcommerceSales[[#This Row],[Age]]&lt;18,"Under 18",IF(tbl_EcommerceSales[[#This Row],[Age]]&lt;=25,"18-25",IF(tbl_EcommerceSales[[#This Row],[Age]]&lt;=35,"26-35",IF(tbl_EcommerceSales[[#This Row],[Age]]&lt;=45,"36-45",IF(tbl_EcommerceSales[[#This Row],[Age]]&lt;=55,"46-55","56+")))))</f>
        <v>26-35</v>
      </c>
    </row>
    <row r="979" spans="1:29" x14ac:dyDescent="0.35">
      <c r="A979" t="s">
        <v>1945</v>
      </c>
      <c r="B979" s="7">
        <v>45767</v>
      </c>
      <c r="C979" t="s">
        <v>461</v>
      </c>
      <c r="D979" t="s">
        <v>170</v>
      </c>
      <c r="E979" t="s">
        <v>25</v>
      </c>
      <c r="F979">
        <v>18</v>
      </c>
      <c r="G979" t="s">
        <v>71</v>
      </c>
      <c r="H979" t="s">
        <v>72</v>
      </c>
      <c r="I979" t="s">
        <v>257</v>
      </c>
      <c r="J979" t="s">
        <v>258</v>
      </c>
      <c r="K979" t="s">
        <v>55</v>
      </c>
      <c r="L979" t="s">
        <v>56</v>
      </c>
      <c r="M979">
        <v>1</v>
      </c>
      <c r="N979" s="2">
        <v>1999</v>
      </c>
      <c r="O979" s="3">
        <v>0.15</v>
      </c>
      <c r="P979" s="2">
        <v>1050</v>
      </c>
      <c r="Q979" t="s">
        <v>44</v>
      </c>
      <c r="R979" t="s">
        <v>33</v>
      </c>
      <c r="S979" t="s">
        <v>34</v>
      </c>
      <c r="T979" s="4">
        <v>5</v>
      </c>
      <c r="U979" s="11">
        <f t="shared" si="15"/>
        <v>1999</v>
      </c>
      <c r="V979" s="11">
        <f>tbl_EcommerceSales[[#This Row],[Gross_Sales]]*tbl_EcommerceSales[[#This Row],[Discount]]</f>
        <v>299.84999999999997</v>
      </c>
      <c r="W979" s="11">
        <f>tbl_EcommerceSales[[#This Row],[Gross_Sales]]-tbl_EcommerceSales[[#This Row],[Discount_Amount]]</f>
        <v>1699.15</v>
      </c>
      <c r="X979" s="11">
        <f>tbl_EcommerceSales[[#This Row],[Quantity]] * _xlfn.XLOOKUP(tbl_EcommerceSales[[#This Row],[Product_ID]], Product_Master!A:A, Product_Master!F:F)</f>
        <v>1050</v>
      </c>
      <c r="Y979" s="11">
        <f>tbl_EcommerceSales[[#This Row],[Net_Revenue]]-tbl_EcommerceSales[[#This Row],[Total_Cost]]</f>
        <v>649.15000000000009</v>
      </c>
      <c r="Z979" s="9">
        <f>IFERROR(#REF!/tbl_EcommerceSales[[#This Row],[Total_Cost]], 0)</f>
        <v>0</v>
      </c>
      <c r="AA979" t="str">
        <f>TEXT(tbl_EcommerceSales[[#This Row],[Order_Date]],"mmm")</f>
        <v>Apr</v>
      </c>
      <c r="AB979">
        <f>YEAR(tbl_EcommerceSales[[#This Row],[Order_Date]])</f>
        <v>2025</v>
      </c>
      <c r="AC979" t="str">
        <f>IF(tbl_EcommerceSales[[#This Row],[Age]]&lt;18,"Under 18",IF(tbl_EcommerceSales[[#This Row],[Age]]&lt;=25,"18-25",IF(tbl_EcommerceSales[[#This Row],[Age]]&lt;=35,"26-35",IF(tbl_EcommerceSales[[#This Row],[Age]]&lt;=45,"36-45",IF(tbl_EcommerceSales[[#This Row],[Age]]&lt;=55,"46-55","56+")))))</f>
        <v>18-25</v>
      </c>
    </row>
    <row r="980" spans="1:29" x14ac:dyDescent="0.35">
      <c r="A980" t="s">
        <v>1946</v>
      </c>
      <c r="B980" s="7">
        <v>45767</v>
      </c>
      <c r="C980" t="s">
        <v>1947</v>
      </c>
      <c r="D980" t="s">
        <v>24</v>
      </c>
      <c r="E980" t="s">
        <v>25</v>
      </c>
      <c r="F980">
        <v>35</v>
      </c>
      <c r="G980" t="s">
        <v>192</v>
      </c>
      <c r="H980" t="s">
        <v>27</v>
      </c>
      <c r="I980" t="s">
        <v>67</v>
      </c>
      <c r="J980" t="s">
        <v>68</v>
      </c>
      <c r="K980" t="s">
        <v>42</v>
      </c>
      <c r="L980" t="s">
        <v>43</v>
      </c>
      <c r="M980">
        <v>1</v>
      </c>
      <c r="N980" s="2">
        <v>799</v>
      </c>
      <c r="O980" s="3">
        <v>0.25</v>
      </c>
      <c r="P980" s="2">
        <v>360</v>
      </c>
      <c r="Q980" t="s">
        <v>76</v>
      </c>
      <c r="R980" t="s">
        <v>33</v>
      </c>
      <c r="S980" t="s">
        <v>34</v>
      </c>
      <c r="T980" s="4">
        <v>2</v>
      </c>
      <c r="U980" s="11">
        <f t="shared" si="15"/>
        <v>799</v>
      </c>
      <c r="V980" s="11">
        <f>tbl_EcommerceSales[[#This Row],[Gross_Sales]]*tbl_EcommerceSales[[#This Row],[Discount]]</f>
        <v>199.75</v>
      </c>
      <c r="W980" s="11">
        <f>tbl_EcommerceSales[[#This Row],[Gross_Sales]]-tbl_EcommerceSales[[#This Row],[Discount_Amount]]</f>
        <v>599.25</v>
      </c>
      <c r="X980" s="11">
        <f>tbl_EcommerceSales[[#This Row],[Quantity]] * _xlfn.XLOOKUP(tbl_EcommerceSales[[#This Row],[Product_ID]], Product_Master!A:A, Product_Master!F:F)</f>
        <v>360</v>
      </c>
      <c r="Y980" s="11">
        <f>tbl_EcommerceSales[[#This Row],[Net_Revenue]]-tbl_EcommerceSales[[#This Row],[Total_Cost]]</f>
        <v>239.25</v>
      </c>
      <c r="Z980" s="9">
        <f>IFERROR(#REF!/tbl_EcommerceSales[[#This Row],[Total_Cost]], 0)</f>
        <v>0</v>
      </c>
      <c r="AA980" t="str">
        <f>TEXT(tbl_EcommerceSales[[#This Row],[Order_Date]],"mmm")</f>
        <v>Apr</v>
      </c>
      <c r="AB980">
        <f>YEAR(tbl_EcommerceSales[[#This Row],[Order_Date]])</f>
        <v>2025</v>
      </c>
      <c r="AC980" t="str">
        <f>IF(tbl_EcommerceSales[[#This Row],[Age]]&lt;18,"Under 18",IF(tbl_EcommerceSales[[#This Row],[Age]]&lt;=25,"18-25",IF(tbl_EcommerceSales[[#This Row],[Age]]&lt;=35,"26-35",IF(tbl_EcommerceSales[[#This Row],[Age]]&lt;=45,"36-45",IF(tbl_EcommerceSales[[#This Row],[Age]]&lt;=55,"46-55","56+")))))</f>
        <v>26-35</v>
      </c>
    </row>
    <row r="981" spans="1:29" x14ac:dyDescent="0.35">
      <c r="A981" t="s">
        <v>1948</v>
      </c>
      <c r="B981" s="7">
        <v>45768</v>
      </c>
      <c r="C981" t="s">
        <v>1949</v>
      </c>
      <c r="D981" t="s">
        <v>139</v>
      </c>
      <c r="E981" t="s">
        <v>48</v>
      </c>
      <c r="F981">
        <v>21</v>
      </c>
      <c r="G981" t="s">
        <v>270</v>
      </c>
      <c r="H981" t="s">
        <v>72</v>
      </c>
      <c r="I981" t="s">
        <v>276</v>
      </c>
      <c r="J981" t="s">
        <v>277</v>
      </c>
      <c r="K981" t="s">
        <v>30</v>
      </c>
      <c r="L981" t="s">
        <v>278</v>
      </c>
      <c r="M981">
        <v>4</v>
      </c>
      <c r="N981" s="2">
        <v>1599</v>
      </c>
      <c r="O981" s="3">
        <v>0</v>
      </c>
      <c r="P981" s="2">
        <v>3400</v>
      </c>
      <c r="Q981" t="s">
        <v>44</v>
      </c>
      <c r="R981" t="s">
        <v>33</v>
      </c>
      <c r="S981" t="s">
        <v>34</v>
      </c>
      <c r="T981" s="4">
        <v>4</v>
      </c>
      <c r="U981" s="11">
        <f t="shared" si="15"/>
        <v>6396</v>
      </c>
      <c r="V981" s="11">
        <f>tbl_EcommerceSales[[#This Row],[Gross_Sales]]*tbl_EcommerceSales[[#This Row],[Discount]]</f>
        <v>0</v>
      </c>
      <c r="W981" s="11">
        <f>tbl_EcommerceSales[[#This Row],[Gross_Sales]]-tbl_EcommerceSales[[#This Row],[Discount_Amount]]</f>
        <v>6396</v>
      </c>
      <c r="X981" s="11">
        <f>tbl_EcommerceSales[[#This Row],[Quantity]] * _xlfn.XLOOKUP(tbl_EcommerceSales[[#This Row],[Product_ID]], Product_Master!A:A, Product_Master!F:F)</f>
        <v>3400</v>
      </c>
      <c r="Y981" s="11">
        <f>tbl_EcommerceSales[[#This Row],[Net_Revenue]]-tbl_EcommerceSales[[#This Row],[Total_Cost]]</f>
        <v>2996</v>
      </c>
      <c r="Z981" s="9">
        <f>IFERROR(#REF!/tbl_EcommerceSales[[#This Row],[Total_Cost]], 0)</f>
        <v>0</v>
      </c>
      <c r="AA981" t="str">
        <f>TEXT(tbl_EcommerceSales[[#This Row],[Order_Date]],"mmm")</f>
        <v>Apr</v>
      </c>
      <c r="AB981">
        <f>YEAR(tbl_EcommerceSales[[#This Row],[Order_Date]])</f>
        <v>2025</v>
      </c>
      <c r="AC981" t="str">
        <f>IF(tbl_EcommerceSales[[#This Row],[Age]]&lt;18,"Under 18",IF(tbl_EcommerceSales[[#This Row],[Age]]&lt;=25,"18-25",IF(tbl_EcommerceSales[[#This Row],[Age]]&lt;=35,"26-35",IF(tbl_EcommerceSales[[#This Row],[Age]]&lt;=45,"36-45",IF(tbl_EcommerceSales[[#This Row],[Age]]&lt;=55,"46-55","56+")))))</f>
        <v>18-25</v>
      </c>
    </row>
    <row r="982" spans="1:29" x14ac:dyDescent="0.35">
      <c r="A982" t="s">
        <v>1950</v>
      </c>
      <c r="B982" s="7">
        <v>45768</v>
      </c>
      <c r="C982" t="s">
        <v>506</v>
      </c>
      <c r="D982" t="s">
        <v>159</v>
      </c>
      <c r="E982" t="s">
        <v>48</v>
      </c>
      <c r="F982">
        <v>35</v>
      </c>
      <c r="G982" t="s">
        <v>145</v>
      </c>
      <c r="H982" t="s">
        <v>39</v>
      </c>
      <c r="I982" t="s">
        <v>257</v>
      </c>
      <c r="J982" t="s">
        <v>258</v>
      </c>
      <c r="K982" t="s">
        <v>55</v>
      </c>
      <c r="L982" t="s">
        <v>56</v>
      </c>
      <c r="M982">
        <v>5</v>
      </c>
      <c r="N982" s="2">
        <v>1999</v>
      </c>
      <c r="O982" s="3">
        <v>0.05</v>
      </c>
      <c r="P982" s="2">
        <v>5250</v>
      </c>
      <c r="Q982" t="s">
        <v>76</v>
      </c>
      <c r="R982" t="s">
        <v>93</v>
      </c>
      <c r="S982" t="s">
        <v>57</v>
      </c>
      <c r="T982" s="4">
        <v>2</v>
      </c>
      <c r="U982" s="11">
        <f t="shared" si="15"/>
        <v>9995</v>
      </c>
      <c r="V982" s="11">
        <f>tbl_EcommerceSales[[#This Row],[Gross_Sales]]*tbl_EcommerceSales[[#This Row],[Discount]]</f>
        <v>499.75</v>
      </c>
      <c r="W982" s="11">
        <f>tbl_EcommerceSales[[#This Row],[Gross_Sales]]-tbl_EcommerceSales[[#This Row],[Discount_Amount]]</f>
        <v>9495.25</v>
      </c>
      <c r="X982" s="11">
        <f>tbl_EcommerceSales[[#This Row],[Quantity]] * _xlfn.XLOOKUP(tbl_EcommerceSales[[#This Row],[Product_ID]], Product_Master!A:A, Product_Master!F:F)</f>
        <v>5250</v>
      </c>
      <c r="Y982" s="11">
        <f>tbl_EcommerceSales[[#This Row],[Net_Revenue]]-tbl_EcommerceSales[[#This Row],[Total_Cost]]</f>
        <v>4245.25</v>
      </c>
      <c r="Z982" s="9">
        <f>IFERROR(#REF!/tbl_EcommerceSales[[#This Row],[Total_Cost]], 0)</f>
        <v>0</v>
      </c>
      <c r="AA982" t="str">
        <f>TEXT(tbl_EcommerceSales[[#This Row],[Order_Date]],"mmm")</f>
        <v>Apr</v>
      </c>
      <c r="AB982">
        <f>YEAR(tbl_EcommerceSales[[#This Row],[Order_Date]])</f>
        <v>2025</v>
      </c>
      <c r="AC982" t="str">
        <f>IF(tbl_EcommerceSales[[#This Row],[Age]]&lt;18,"Under 18",IF(tbl_EcommerceSales[[#This Row],[Age]]&lt;=25,"18-25",IF(tbl_EcommerceSales[[#This Row],[Age]]&lt;=35,"26-35",IF(tbl_EcommerceSales[[#This Row],[Age]]&lt;=45,"36-45",IF(tbl_EcommerceSales[[#This Row],[Age]]&lt;=55,"46-55","56+")))))</f>
        <v>26-35</v>
      </c>
    </row>
    <row r="983" spans="1:29" x14ac:dyDescent="0.35">
      <c r="A983" t="s">
        <v>1951</v>
      </c>
      <c r="B983" s="7">
        <v>45768</v>
      </c>
      <c r="C983" t="s">
        <v>1952</v>
      </c>
      <c r="D983" t="s">
        <v>116</v>
      </c>
      <c r="E983" t="s">
        <v>48</v>
      </c>
      <c r="F983">
        <v>32</v>
      </c>
      <c r="G983" t="s">
        <v>87</v>
      </c>
      <c r="H983" t="s">
        <v>88</v>
      </c>
      <c r="I983" t="s">
        <v>276</v>
      </c>
      <c r="J983" t="s">
        <v>277</v>
      </c>
      <c r="K983" t="s">
        <v>30</v>
      </c>
      <c r="L983" t="s">
        <v>278</v>
      </c>
      <c r="M983">
        <v>3</v>
      </c>
      <c r="N983" s="2">
        <v>1599</v>
      </c>
      <c r="O983" s="3">
        <v>0.15</v>
      </c>
      <c r="P983" s="2">
        <v>2550</v>
      </c>
      <c r="Q983" t="s">
        <v>32</v>
      </c>
      <c r="R983" t="s">
        <v>33</v>
      </c>
      <c r="S983" t="s">
        <v>34</v>
      </c>
      <c r="T983" s="4">
        <v>4</v>
      </c>
      <c r="U983" s="11">
        <f t="shared" si="15"/>
        <v>4797</v>
      </c>
      <c r="V983" s="11">
        <f>tbl_EcommerceSales[[#This Row],[Gross_Sales]]*tbl_EcommerceSales[[#This Row],[Discount]]</f>
        <v>719.55</v>
      </c>
      <c r="W983" s="11">
        <f>tbl_EcommerceSales[[#This Row],[Gross_Sales]]-tbl_EcommerceSales[[#This Row],[Discount_Amount]]</f>
        <v>4077.45</v>
      </c>
      <c r="X983" s="11">
        <f>tbl_EcommerceSales[[#This Row],[Quantity]] * _xlfn.XLOOKUP(tbl_EcommerceSales[[#This Row],[Product_ID]], Product_Master!A:A, Product_Master!F:F)</f>
        <v>2550</v>
      </c>
      <c r="Y983" s="11">
        <f>tbl_EcommerceSales[[#This Row],[Net_Revenue]]-tbl_EcommerceSales[[#This Row],[Total_Cost]]</f>
        <v>1527.4499999999998</v>
      </c>
      <c r="Z983" s="9">
        <f>IFERROR(#REF!/tbl_EcommerceSales[[#This Row],[Total_Cost]], 0)</f>
        <v>0</v>
      </c>
      <c r="AA983" t="str">
        <f>TEXT(tbl_EcommerceSales[[#This Row],[Order_Date]],"mmm")</f>
        <v>Apr</v>
      </c>
      <c r="AB983">
        <f>YEAR(tbl_EcommerceSales[[#This Row],[Order_Date]])</f>
        <v>2025</v>
      </c>
      <c r="AC983" t="str">
        <f>IF(tbl_EcommerceSales[[#This Row],[Age]]&lt;18,"Under 18",IF(tbl_EcommerceSales[[#This Row],[Age]]&lt;=25,"18-25",IF(tbl_EcommerceSales[[#This Row],[Age]]&lt;=35,"26-35",IF(tbl_EcommerceSales[[#This Row],[Age]]&lt;=45,"36-45",IF(tbl_EcommerceSales[[#This Row],[Age]]&lt;=55,"46-55","56+")))))</f>
        <v>26-35</v>
      </c>
    </row>
    <row r="984" spans="1:29" x14ac:dyDescent="0.35">
      <c r="A984" t="s">
        <v>1953</v>
      </c>
      <c r="B984" s="7">
        <v>45768</v>
      </c>
      <c r="C984" t="s">
        <v>1954</v>
      </c>
      <c r="D984" t="s">
        <v>151</v>
      </c>
      <c r="E984" t="s">
        <v>25</v>
      </c>
      <c r="F984">
        <v>33</v>
      </c>
      <c r="G984" t="s">
        <v>270</v>
      </c>
      <c r="H984" t="s">
        <v>72</v>
      </c>
      <c r="I984" t="s">
        <v>160</v>
      </c>
      <c r="J984" t="s">
        <v>161</v>
      </c>
      <c r="K984" t="s">
        <v>91</v>
      </c>
      <c r="L984" t="s">
        <v>133</v>
      </c>
      <c r="M984">
        <v>2</v>
      </c>
      <c r="N984" s="2">
        <v>1099</v>
      </c>
      <c r="O984" s="3">
        <v>0.1</v>
      </c>
      <c r="P984" s="2">
        <v>1040</v>
      </c>
      <c r="Q984" t="s">
        <v>123</v>
      </c>
      <c r="R984" t="s">
        <v>33</v>
      </c>
      <c r="S984" t="s">
        <v>57</v>
      </c>
      <c r="T984" s="4">
        <v>4</v>
      </c>
      <c r="U984" s="11">
        <f t="shared" si="15"/>
        <v>2198</v>
      </c>
      <c r="V984" s="11">
        <f>tbl_EcommerceSales[[#This Row],[Gross_Sales]]*tbl_EcommerceSales[[#This Row],[Discount]]</f>
        <v>219.8</v>
      </c>
      <c r="W984" s="11">
        <f>tbl_EcommerceSales[[#This Row],[Gross_Sales]]-tbl_EcommerceSales[[#This Row],[Discount_Amount]]</f>
        <v>1978.2</v>
      </c>
      <c r="X984" s="11">
        <f>tbl_EcommerceSales[[#This Row],[Quantity]] * _xlfn.XLOOKUP(tbl_EcommerceSales[[#This Row],[Product_ID]], Product_Master!A:A, Product_Master!F:F)</f>
        <v>1040</v>
      </c>
      <c r="Y984" s="11">
        <f>tbl_EcommerceSales[[#This Row],[Net_Revenue]]-tbl_EcommerceSales[[#This Row],[Total_Cost]]</f>
        <v>938.2</v>
      </c>
      <c r="Z984" s="9">
        <f>IFERROR(#REF!/tbl_EcommerceSales[[#This Row],[Total_Cost]], 0)</f>
        <v>0</v>
      </c>
      <c r="AA984" t="str">
        <f>TEXT(tbl_EcommerceSales[[#This Row],[Order_Date]],"mmm")</f>
        <v>Apr</v>
      </c>
      <c r="AB984">
        <f>YEAR(tbl_EcommerceSales[[#This Row],[Order_Date]])</f>
        <v>2025</v>
      </c>
      <c r="AC984" t="str">
        <f>IF(tbl_EcommerceSales[[#This Row],[Age]]&lt;18,"Under 18",IF(tbl_EcommerceSales[[#This Row],[Age]]&lt;=25,"18-25",IF(tbl_EcommerceSales[[#This Row],[Age]]&lt;=35,"26-35",IF(tbl_EcommerceSales[[#This Row],[Age]]&lt;=45,"36-45",IF(tbl_EcommerceSales[[#This Row],[Age]]&lt;=55,"46-55","56+")))))</f>
        <v>26-35</v>
      </c>
    </row>
    <row r="985" spans="1:29" x14ac:dyDescent="0.35">
      <c r="A985" t="s">
        <v>1955</v>
      </c>
      <c r="B985" s="7">
        <v>45768</v>
      </c>
      <c r="C985" t="s">
        <v>1259</v>
      </c>
      <c r="D985" t="s">
        <v>251</v>
      </c>
      <c r="E985" t="s">
        <v>25</v>
      </c>
      <c r="F985">
        <v>37</v>
      </c>
      <c r="G985" t="s">
        <v>71</v>
      </c>
      <c r="H985" t="s">
        <v>72</v>
      </c>
      <c r="I985" t="s">
        <v>117</v>
      </c>
      <c r="J985" t="s">
        <v>118</v>
      </c>
      <c r="K985" t="s">
        <v>82</v>
      </c>
      <c r="L985" t="s">
        <v>119</v>
      </c>
      <c r="M985">
        <v>1</v>
      </c>
      <c r="N985" s="2">
        <v>3299</v>
      </c>
      <c r="O985" s="3">
        <v>0.25</v>
      </c>
      <c r="P985" s="2">
        <v>2100</v>
      </c>
      <c r="Q985" t="s">
        <v>44</v>
      </c>
      <c r="R985" t="s">
        <v>33</v>
      </c>
      <c r="S985" t="s">
        <v>34</v>
      </c>
      <c r="T985" s="4">
        <v>5</v>
      </c>
      <c r="U985" s="11">
        <f t="shared" si="15"/>
        <v>3299</v>
      </c>
      <c r="V985" s="11">
        <f>tbl_EcommerceSales[[#This Row],[Gross_Sales]]*tbl_EcommerceSales[[#This Row],[Discount]]</f>
        <v>824.75</v>
      </c>
      <c r="W985" s="11">
        <f>tbl_EcommerceSales[[#This Row],[Gross_Sales]]-tbl_EcommerceSales[[#This Row],[Discount_Amount]]</f>
        <v>2474.25</v>
      </c>
      <c r="X985" s="11">
        <f>tbl_EcommerceSales[[#This Row],[Quantity]] * _xlfn.XLOOKUP(tbl_EcommerceSales[[#This Row],[Product_ID]], Product_Master!A:A, Product_Master!F:F)</f>
        <v>2100</v>
      </c>
      <c r="Y985" s="11">
        <f>tbl_EcommerceSales[[#This Row],[Net_Revenue]]-tbl_EcommerceSales[[#This Row],[Total_Cost]]</f>
        <v>374.25</v>
      </c>
      <c r="Z985" s="9">
        <f>IFERROR(#REF!/tbl_EcommerceSales[[#This Row],[Total_Cost]], 0)</f>
        <v>0</v>
      </c>
      <c r="AA985" t="str">
        <f>TEXT(tbl_EcommerceSales[[#This Row],[Order_Date]],"mmm")</f>
        <v>Apr</v>
      </c>
      <c r="AB985">
        <f>YEAR(tbl_EcommerceSales[[#This Row],[Order_Date]])</f>
        <v>2025</v>
      </c>
      <c r="AC985" t="str">
        <f>IF(tbl_EcommerceSales[[#This Row],[Age]]&lt;18,"Under 18",IF(tbl_EcommerceSales[[#This Row],[Age]]&lt;=25,"18-25",IF(tbl_EcommerceSales[[#This Row],[Age]]&lt;=35,"26-35",IF(tbl_EcommerceSales[[#This Row],[Age]]&lt;=45,"36-45",IF(tbl_EcommerceSales[[#This Row],[Age]]&lt;=55,"46-55","56+")))))</f>
        <v>36-45</v>
      </c>
    </row>
    <row r="986" spans="1:29" x14ac:dyDescent="0.35">
      <c r="A986" t="s">
        <v>1956</v>
      </c>
      <c r="B986" s="7">
        <v>45768</v>
      </c>
      <c r="C986" t="s">
        <v>1026</v>
      </c>
      <c r="D986" t="s">
        <v>139</v>
      </c>
      <c r="E986" t="s">
        <v>25</v>
      </c>
      <c r="F986">
        <v>42</v>
      </c>
      <c r="G986" t="s">
        <v>171</v>
      </c>
      <c r="H986" t="s">
        <v>39</v>
      </c>
      <c r="I986" t="s">
        <v>271</v>
      </c>
      <c r="J986" t="s">
        <v>272</v>
      </c>
      <c r="K986" t="s">
        <v>30</v>
      </c>
      <c r="L986" t="s">
        <v>273</v>
      </c>
      <c r="M986">
        <v>1</v>
      </c>
      <c r="N986" s="2">
        <v>4299</v>
      </c>
      <c r="O986" s="3">
        <v>0.05</v>
      </c>
      <c r="P986" s="2">
        <v>2700</v>
      </c>
      <c r="Q986" t="s">
        <v>44</v>
      </c>
      <c r="R986" t="s">
        <v>33</v>
      </c>
      <c r="S986" t="s">
        <v>34</v>
      </c>
      <c r="T986" s="4">
        <v>5</v>
      </c>
      <c r="U986" s="11">
        <f t="shared" si="15"/>
        <v>4299</v>
      </c>
      <c r="V986" s="11">
        <f>tbl_EcommerceSales[[#This Row],[Gross_Sales]]*tbl_EcommerceSales[[#This Row],[Discount]]</f>
        <v>214.95000000000002</v>
      </c>
      <c r="W986" s="11">
        <f>tbl_EcommerceSales[[#This Row],[Gross_Sales]]-tbl_EcommerceSales[[#This Row],[Discount_Amount]]</f>
        <v>4084.05</v>
      </c>
      <c r="X986" s="11">
        <f>tbl_EcommerceSales[[#This Row],[Quantity]] * _xlfn.XLOOKUP(tbl_EcommerceSales[[#This Row],[Product_ID]], Product_Master!A:A, Product_Master!F:F)</f>
        <v>2700</v>
      </c>
      <c r="Y986" s="11">
        <f>tbl_EcommerceSales[[#This Row],[Net_Revenue]]-tbl_EcommerceSales[[#This Row],[Total_Cost]]</f>
        <v>1384.0500000000002</v>
      </c>
      <c r="Z986" s="9">
        <f>IFERROR(#REF!/tbl_EcommerceSales[[#This Row],[Total_Cost]], 0)</f>
        <v>0</v>
      </c>
      <c r="AA986" t="str">
        <f>TEXT(tbl_EcommerceSales[[#This Row],[Order_Date]],"mmm")</f>
        <v>Apr</v>
      </c>
      <c r="AB986">
        <f>YEAR(tbl_EcommerceSales[[#This Row],[Order_Date]])</f>
        <v>2025</v>
      </c>
      <c r="AC986" t="str">
        <f>IF(tbl_EcommerceSales[[#This Row],[Age]]&lt;18,"Under 18",IF(tbl_EcommerceSales[[#This Row],[Age]]&lt;=25,"18-25",IF(tbl_EcommerceSales[[#This Row],[Age]]&lt;=35,"26-35",IF(tbl_EcommerceSales[[#This Row],[Age]]&lt;=45,"36-45",IF(tbl_EcommerceSales[[#This Row],[Age]]&lt;=55,"46-55","56+")))))</f>
        <v>36-45</v>
      </c>
    </row>
    <row r="987" spans="1:29" x14ac:dyDescent="0.35">
      <c r="A987" t="s">
        <v>1957</v>
      </c>
      <c r="B987" s="7">
        <v>45768</v>
      </c>
      <c r="C987" t="s">
        <v>1958</v>
      </c>
      <c r="D987" t="s">
        <v>205</v>
      </c>
      <c r="E987" t="s">
        <v>25</v>
      </c>
      <c r="F987">
        <v>48</v>
      </c>
      <c r="G987" t="s">
        <v>145</v>
      </c>
      <c r="H987" t="s">
        <v>39</v>
      </c>
      <c r="I987" t="s">
        <v>117</v>
      </c>
      <c r="J987" t="s">
        <v>118</v>
      </c>
      <c r="K987" t="s">
        <v>82</v>
      </c>
      <c r="L987" t="s">
        <v>119</v>
      </c>
      <c r="M987">
        <v>1</v>
      </c>
      <c r="N987" s="2">
        <v>3299</v>
      </c>
      <c r="O987" s="3">
        <v>0.15</v>
      </c>
      <c r="P987" s="2">
        <v>2100</v>
      </c>
      <c r="Q987" t="s">
        <v>32</v>
      </c>
      <c r="R987" t="s">
        <v>33</v>
      </c>
      <c r="S987" t="s">
        <v>34</v>
      </c>
      <c r="T987" s="4">
        <v>5</v>
      </c>
      <c r="U987" s="11">
        <f t="shared" si="15"/>
        <v>3299</v>
      </c>
      <c r="V987" s="11">
        <f>tbl_EcommerceSales[[#This Row],[Gross_Sales]]*tbl_EcommerceSales[[#This Row],[Discount]]</f>
        <v>494.84999999999997</v>
      </c>
      <c r="W987" s="11">
        <f>tbl_EcommerceSales[[#This Row],[Gross_Sales]]-tbl_EcommerceSales[[#This Row],[Discount_Amount]]</f>
        <v>2804.15</v>
      </c>
      <c r="X987" s="11">
        <f>tbl_EcommerceSales[[#This Row],[Quantity]] * _xlfn.XLOOKUP(tbl_EcommerceSales[[#This Row],[Product_ID]], Product_Master!A:A, Product_Master!F:F)</f>
        <v>2100</v>
      </c>
      <c r="Y987" s="11">
        <f>tbl_EcommerceSales[[#This Row],[Net_Revenue]]-tbl_EcommerceSales[[#This Row],[Total_Cost]]</f>
        <v>704.15000000000009</v>
      </c>
      <c r="Z987" s="9">
        <f>IFERROR(#REF!/tbl_EcommerceSales[[#This Row],[Total_Cost]], 0)</f>
        <v>0</v>
      </c>
      <c r="AA987" t="str">
        <f>TEXT(tbl_EcommerceSales[[#This Row],[Order_Date]],"mmm")</f>
        <v>Apr</v>
      </c>
      <c r="AB987">
        <f>YEAR(tbl_EcommerceSales[[#This Row],[Order_Date]])</f>
        <v>2025</v>
      </c>
      <c r="AC987" t="str">
        <f>IF(tbl_EcommerceSales[[#This Row],[Age]]&lt;18,"Under 18",IF(tbl_EcommerceSales[[#This Row],[Age]]&lt;=25,"18-25",IF(tbl_EcommerceSales[[#This Row],[Age]]&lt;=35,"26-35",IF(tbl_EcommerceSales[[#This Row],[Age]]&lt;=45,"36-45",IF(tbl_EcommerceSales[[#This Row],[Age]]&lt;=55,"46-55","56+")))))</f>
        <v>46-55</v>
      </c>
    </row>
    <row r="988" spans="1:29" x14ac:dyDescent="0.35">
      <c r="A988" t="s">
        <v>1959</v>
      </c>
      <c r="B988" s="7">
        <v>45768</v>
      </c>
      <c r="C988" t="s">
        <v>1905</v>
      </c>
      <c r="D988" t="s">
        <v>116</v>
      </c>
      <c r="E988" t="s">
        <v>25</v>
      </c>
      <c r="F988">
        <v>35</v>
      </c>
      <c r="G988" t="s">
        <v>107</v>
      </c>
      <c r="H988" t="s">
        <v>39</v>
      </c>
      <c r="I988" t="s">
        <v>131</v>
      </c>
      <c r="J988" t="s">
        <v>132</v>
      </c>
      <c r="K988" t="s">
        <v>91</v>
      </c>
      <c r="L988" t="s">
        <v>133</v>
      </c>
      <c r="M988">
        <v>1</v>
      </c>
      <c r="N988" s="2">
        <v>1299</v>
      </c>
      <c r="O988" s="3">
        <v>0</v>
      </c>
      <c r="P988" s="2">
        <v>610</v>
      </c>
      <c r="Q988" t="s">
        <v>32</v>
      </c>
      <c r="R988" t="s">
        <v>162</v>
      </c>
      <c r="S988" t="s">
        <v>57</v>
      </c>
      <c r="T988" s="4"/>
      <c r="U988" s="11">
        <f t="shared" si="15"/>
        <v>1299</v>
      </c>
      <c r="V988" s="11">
        <f>tbl_EcommerceSales[[#This Row],[Gross_Sales]]*tbl_EcommerceSales[[#This Row],[Discount]]</f>
        <v>0</v>
      </c>
      <c r="W988" s="11">
        <f>tbl_EcommerceSales[[#This Row],[Gross_Sales]]-tbl_EcommerceSales[[#This Row],[Discount_Amount]]</f>
        <v>1299</v>
      </c>
      <c r="X988" s="11">
        <f>tbl_EcommerceSales[[#This Row],[Quantity]] * _xlfn.XLOOKUP(tbl_EcommerceSales[[#This Row],[Product_ID]], Product_Master!A:A, Product_Master!F:F)</f>
        <v>610</v>
      </c>
      <c r="Y988" s="11">
        <f>tbl_EcommerceSales[[#This Row],[Net_Revenue]]-tbl_EcommerceSales[[#This Row],[Total_Cost]]</f>
        <v>689</v>
      </c>
      <c r="Z988" s="9">
        <f>IFERROR(#REF!/tbl_EcommerceSales[[#This Row],[Total_Cost]], 0)</f>
        <v>0</v>
      </c>
      <c r="AA988" t="str">
        <f>TEXT(tbl_EcommerceSales[[#This Row],[Order_Date]],"mmm")</f>
        <v>Apr</v>
      </c>
      <c r="AB988">
        <f>YEAR(tbl_EcommerceSales[[#This Row],[Order_Date]])</f>
        <v>2025</v>
      </c>
      <c r="AC988" t="str">
        <f>IF(tbl_EcommerceSales[[#This Row],[Age]]&lt;18,"Under 18",IF(tbl_EcommerceSales[[#This Row],[Age]]&lt;=25,"18-25",IF(tbl_EcommerceSales[[#This Row],[Age]]&lt;=35,"26-35",IF(tbl_EcommerceSales[[#This Row],[Age]]&lt;=45,"36-45",IF(tbl_EcommerceSales[[#This Row],[Age]]&lt;=55,"46-55","56+")))))</f>
        <v>26-35</v>
      </c>
    </row>
    <row r="989" spans="1:29" x14ac:dyDescent="0.35">
      <c r="A989" t="s">
        <v>1960</v>
      </c>
      <c r="B989" s="7">
        <v>45768</v>
      </c>
      <c r="C989" t="s">
        <v>1961</v>
      </c>
      <c r="D989" t="s">
        <v>170</v>
      </c>
      <c r="E989" t="s">
        <v>25</v>
      </c>
      <c r="F989">
        <v>22</v>
      </c>
      <c r="G989" t="s">
        <v>174</v>
      </c>
      <c r="H989" t="s">
        <v>39</v>
      </c>
      <c r="I989" t="s">
        <v>357</v>
      </c>
      <c r="J989" t="s">
        <v>358</v>
      </c>
      <c r="K989" t="s">
        <v>177</v>
      </c>
      <c r="L989" t="s">
        <v>178</v>
      </c>
      <c r="M989">
        <v>2</v>
      </c>
      <c r="N989" s="2">
        <v>999</v>
      </c>
      <c r="O989" s="3">
        <v>0.05</v>
      </c>
      <c r="P989" s="2">
        <v>1040</v>
      </c>
      <c r="Q989" t="s">
        <v>44</v>
      </c>
      <c r="R989" t="s">
        <v>33</v>
      </c>
      <c r="S989" t="s">
        <v>57</v>
      </c>
      <c r="T989" s="4">
        <v>4</v>
      </c>
      <c r="U989" s="11">
        <f t="shared" si="15"/>
        <v>1998</v>
      </c>
      <c r="V989" s="11">
        <f>tbl_EcommerceSales[[#This Row],[Gross_Sales]]*tbl_EcommerceSales[[#This Row],[Discount]]</f>
        <v>99.9</v>
      </c>
      <c r="W989" s="11">
        <f>tbl_EcommerceSales[[#This Row],[Gross_Sales]]-tbl_EcommerceSales[[#This Row],[Discount_Amount]]</f>
        <v>1898.1</v>
      </c>
      <c r="X989" s="11">
        <f>tbl_EcommerceSales[[#This Row],[Quantity]] * _xlfn.XLOOKUP(tbl_EcommerceSales[[#This Row],[Product_ID]], Product_Master!A:A, Product_Master!F:F)</f>
        <v>1040</v>
      </c>
      <c r="Y989" s="11">
        <f>tbl_EcommerceSales[[#This Row],[Net_Revenue]]-tbl_EcommerceSales[[#This Row],[Total_Cost]]</f>
        <v>858.09999999999991</v>
      </c>
      <c r="Z989" s="9">
        <f>IFERROR(#REF!/tbl_EcommerceSales[[#This Row],[Total_Cost]], 0)</f>
        <v>0</v>
      </c>
      <c r="AA989" t="str">
        <f>TEXT(tbl_EcommerceSales[[#This Row],[Order_Date]],"mmm")</f>
        <v>Apr</v>
      </c>
      <c r="AB989">
        <f>YEAR(tbl_EcommerceSales[[#This Row],[Order_Date]])</f>
        <v>2025</v>
      </c>
      <c r="AC989" t="str">
        <f>IF(tbl_EcommerceSales[[#This Row],[Age]]&lt;18,"Under 18",IF(tbl_EcommerceSales[[#This Row],[Age]]&lt;=25,"18-25",IF(tbl_EcommerceSales[[#This Row],[Age]]&lt;=35,"26-35",IF(tbl_EcommerceSales[[#This Row],[Age]]&lt;=45,"36-45",IF(tbl_EcommerceSales[[#This Row],[Age]]&lt;=55,"46-55","56+")))))</f>
        <v>18-25</v>
      </c>
    </row>
    <row r="990" spans="1:29" x14ac:dyDescent="0.35">
      <c r="A990" t="s">
        <v>1962</v>
      </c>
      <c r="B990" s="7">
        <v>45768</v>
      </c>
      <c r="C990" t="s">
        <v>1963</v>
      </c>
      <c r="D990" t="s">
        <v>86</v>
      </c>
      <c r="E990" t="s">
        <v>48</v>
      </c>
      <c r="F990">
        <v>33</v>
      </c>
      <c r="G990" t="s">
        <v>174</v>
      </c>
      <c r="H990" t="s">
        <v>39</v>
      </c>
      <c r="I990" t="s">
        <v>62</v>
      </c>
      <c r="J990" t="s">
        <v>63</v>
      </c>
      <c r="K990" t="s">
        <v>42</v>
      </c>
      <c r="L990" t="s">
        <v>43</v>
      </c>
      <c r="M990">
        <v>1</v>
      </c>
      <c r="N990" s="2">
        <v>499</v>
      </c>
      <c r="O990" s="3">
        <v>0.15</v>
      </c>
      <c r="P990" s="2">
        <v>220</v>
      </c>
      <c r="Q990" t="s">
        <v>156</v>
      </c>
      <c r="R990" t="s">
        <v>93</v>
      </c>
      <c r="S990" t="s">
        <v>57</v>
      </c>
      <c r="T990" s="4">
        <v>5</v>
      </c>
      <c r="U990" s="11">
        <f t="shared" si="15"/>
        <v>499</v>
      </c>
      <c r="V990" s="11">
        <f>tbl_EcommerceSales[[#This Row],[Gross_Sales]]*tbl_EcommerceSales[[#This Row],[Discount]]</f>
        <v>74.849999999999994</v>
      </c>
      <c r="W990" s="11">
        <f>tbl_EcommerceSales[[#This Row],[Gross_Sales]]-tbl_EcommerceSales[[#This Row],[Discount_Amount]]</f>
        <v>424.15</v>
      </c>
      <c r="X990" s="11">
        <f>tbl_EcommerceSales[[#This Row],[Quantity]] * _xlfn.XLOOKUP(tbl_EcommerceSales[[#This Row],[Product_ID]], Product_Master!A:A, Product_Master!F:F)</f>
        <v>220</v>
      </c>
      <c r="Y990" s="11">
        <f>tbl_EcommerceSales[[#This Row],[Net_Revenue]]-tbl_EcommerceSales[[#This Row],[Total_Cost]]</f>
        <v>204.14999999999998</v>
      </c>
      <c r="Z990" s="9">
        <f>IFERROR(#REF!/tbl_EcommerceSales[[#This Row],[Total_Cost]], 0)</f>
        <v>0</v>
      </c>
      <c r="AA990" t="str">
        <f>TEXT(tbl_EcommerceSales[[#This Row],[Order_Date]],"mmm")</f>
        <v>Apr</v>
      </c>
      <c r="AB990">
        <f>YEAR(tbl_EcommerceSales[[#This Row],[Order_Date]])</f>
        <v>2025</v>
      </c>
      <c r="AC990" t="str">
        <f>IF(tbl_EcommerceSales[[#This Row],[Age]]&lt;18,"Under 18",IF(tbl_EcommerceSales[[#This Row],[Age]]&lt;=25,"18-25",IF(tbl_EcommerceSales[[#This Row],[Age]]&lt;=35,"26-35",IF(tbl_EcommerceSales[[#This Row],[Age]]&lt;=45,"36-45",IF(tbl_EcommerceSales[[#This Row],[Age]]&lt;=55,"46-55","56+")))))</f>
        <v>26-35</v>
      </c>
    </row>
    <row r="991" spans="1:29" x14ac:dyDescent="0.35">
      <c r="A991" t="s">
        <v>1964</v>
      </c>
      <c r="B991" s="7">
        <v>45768</v>
      </c>
      <c r="C991" t="s">
        <v>1965</v>
      </c>
      <c r="D991" t="s">
        <v>24</v>
      </c>
      <c r="E991" t="s">
        <v>25</v>
      </c>
      <c r="F991">
        <v>24</v>
      </c>
      <c r="G991" t="s">
        <v>99</v>
      </c>
      <c r="H991" t="s">
        <v>88</v>
      </c>
      <c r="I991" t="s">
        <v>357</v>
      </c>
      <c r="J991" t="s">
        <v>358</v>
      </c>
      <c r="K991" t="s">
        <v>177</v>
      </c>
      <c r="L991" t="s">
        <v>178</v>
      </c>
      <c r="M991">
        <v>1</v>
      </c>
      <c r="N991" s="2">
        <v>999</v>
      </c>
      <c r="O991" s="3">
        <v>0.1</v>
      </c>
      <c r="P991" s="2">
        <v>520</v>
      </c>
      <c r="Q991" t="s">
        <v>32</v>
      </c>
      <c r="R991" t="s">
        <v>33</v>
      </c>
      <c r="S991" t="s">
        <v>34</v>
      </c>
      <c r="T991" s="4">
        <v>5</v>
      </c>
      <c r="U991" s="11">
        <f t="shared" si="15"/>
        <v>999</v>
      </c>
      <c r="V991" s="11">
        <f>tbl_EcommerceSales[[#This Row],[Gross_Sales]]*tbl_EcommerceSales[[#This Row],[Discount]]</f>
        <v>99.9</v>
      </c>
      <c r="W991" s="11">
        <f>tbl_EcommerceSales[[#This Row],[Gross_Sales]]-tbl_EcommerceSales[[#This Row],[Discount_Amount]]</f>
        <v>899.1</v>
      </c>
      <c r="X991" s="11">
        <f>tbl_EcommerceSales[[#This Row],[Quantity]] * _xlfn.XLOOKUP(tbl_EcommerceSales[[#This Row],[Product_ID]], Product_Master!A:A, Product_Master!F:F)</f>
        <v>520</v>
      </c>
      <c r="Y991" s="11">
        <f>tbl_EcommerceSales[[#This Row],[Net_Revenue]]-tbl_EcommerceSales[[#This Row],[Total_Cost]]</f>
        <v>379.1</v>
      </c>
      <c r="Z991" s="9">
        <f>IFERROR(#REF!/tbl_EcommerceSales[[#This Row],[Total_Cost]], 0)</f>
        <v>0</v>
      </c>
      <c r="AA991" t="str">
        <f>TEXT(tbl_EcommerceSales[[#This Row],[Order_Date]],"mmm")</f>
        <v>Apr</v>
      </c>
      <c r="AB991">
        <f>YEAR(tbl_EcommerceSales[[#This Row],[Order_Date]])</f>
        <v>2025</v>
      </c>
      <c r="AC991" t="str">
        <f>IF(tbl_EcommerceSales[[#This Row],[Age]]&lt;18,"Under 18",IF(tbl_EcommerceSales[[#This Row],[Age]]&lt;=25,"18-25",IF(tbl_EcommerceSales[[#This Row],[Age]]&lt;=35,"26-35",IF(tbl_EcommerceSales[[#This Row],[Age]]&lt;=45,"36-45",IF(tbl_EcommerceSales[[#This Row],[Age]]&lt;=55,"46-55","56+")))))</f>
        <v>18-25</v>
      </c>
    </row>
    <row r="992" spans="1:29" x14ac:dyDescent="0.35">
      <c r="A992" t="s">
        <v>1966</v>
      </c>
      <c r="B992" s="7">
        <v>45768</v>
      </c>
      <c r="C992" t="s">
        <v>1967</v>
      </c>
      <c r="D992" t="s">
        <v>51</v>
      </c>
      <c r="E992" t="s">
        <v>25</v>
      </c>
      <c r="F992">
        <v>43</v>
      </c>
      <c r="G992" t="s">
        <v>192</v>
      </c>
      <c r="H992" t="s">
        <v>27</v>
      </c>
      <c r="I992" t="s">
        <v>40</v>
      </c>
      <c r="J992" t="s">
        <v>41</v>
      </c>
      <c r="K992" t="s">
        <v>42</v>
      </c>
      <c r="L992" t="s">
        <v>43</v>
      </c>
      <c r="M992">
        <v>1</v>
      </c>
      <c r="N992" s="2">
        <v>699</v>
      </c>
      <c r="O992" s="3">
        <v>0.05</v>
      </c>
      <c r="P992" s="2">
        <v>310</v>
      </c>
      <c r="Q992" t="s">
        <v>156</v>
      </c>
      <c r="R992" t="s">
        <v>33</v>
      </c>
      <c r="S992" t="s">
        <v>57</v>
      </c>
      <c r="T992" s="4">
        <v>5</v>
      </c>
      <c r="U992" s="11">
        <f t="shared" si="15"/>
        <v>699</v>
      </c>
      <c r="V992" s="11">
        <f>tbl_EcommerceSales[[#This Row],[Gross_Sales]]*tbl_EcommerceSales[[#This Row],[Discount]]</f>
        <v>34.950000000000003</v>
      </c>
      <c r="W992" s="11">
        <f>tbl_EcommerceSales[[#This Row],[Gross_Sales]]-tbl_EcommerceSales[[#This Row],[Discount_Amount]]</f>
        <v>664.05</v>
      </c>
      <c r="X992" s="11">
        <f>tbl_EcommerceSales[[#This Row],[Quantity]] * _xlfn.XLOOKUP(tbl_EcommerceSales[[#This Row],[Product_ID]], Product_Master!A:A, Product_Master!F:F)</f>
        <v>310</v>
      </c>
      <c r="Y992" s="11">
        <f>tbl_EcommerceSales[[#This Row],[Net_Revenue]]-tbl_EcommerceSales[[#This Row],[Total_Cost]]</f>
        <v>354.04999999999995</v>
      </c>
      <c r="Z992" s="9">
        <f>IFERROR(#REF!/tbl_EcommerceSales[[#This Row],[Total_Cost]], 0)</f>
        <v>0</v>
      </c>
      <c r="AA992" t="str">
        <f>TEXT(tbl_EcommerceSales[[#This Row],[Order_Date]],"mmm")</f>
        <v>Apr</v>
      </c>
      <c r="AB992">
        <f>YEAR(tbl_EcommerceSales[[#This Row],[Order_Date]])</f>
        <v>2025</v>
      </c>
      <c r="AC992" t="str">
        <f>IF(tbl_EcommerceSales[[#This Row],[Age]]&lt;18,"Under 18",IF(tbl_EcommerceSales[[#This Row],[Age]]&lt;=25,"18-25",IF(tbl_EcommerceSales[[#This Row],[Age]]&lt;=35,"26-35",IF(tbl_EcommerceSales[[#This Row],[Age]]&lt;=45,"36-45",IF(tbl_EcommerceSales[[#This Row],[Age]]&lt;=55,"46-55","56+")))))</f>
        <v>36-45</v>
      </c>
    </row>
    <row r="993" spans="1:29" x14ac:dyDescent="0.35">
      <c r="A993" t="s">
        <v>1968</v>
      </c>
      <c r="B993" s="7">
        <v>45768</v>
      </c>
      <c r="C993" t="s">
        <v>1969</v>
      </c>
      <c r="D993" t="s">
        <v>151</v>
      </c>
      <c r="E993" t="s">
        <v>48</v>
      </c>
      <c r="F993">
        <v>26</v>
      </c>
      <c r="G993" t="s">
        <v>145</v>
      </c>
      <c r="H993" t="s">
        <v>39</v>
      </c>
      <c r="I993" t="s">
        <v>160</v>
      </c>
      <c r="J993" t="s">
        <v>161</v>
      </c>
      <c r="K993" t="s">
        <v>91</v>
      </c>
      <c r="L993" t="s">
        <v>133</v>
      </c>
      <c r="M993">
        <v>3</v>
      </c>
      <c r="N993" s="2">
        <v>1099</v>
      </c>
      <c r="O993" s="3">
        <v>0.1</v>
      </c>
      <c r="P993" s="2">
        <v>1560</v>
      </c>
      <c r="Q993" t="s">
        <v>123</v>
      </c>
      <c r="R993" t="s">
        <v>33</v>
      </c>
      <c r="S993" t="s">
        <v>34</v>
      </c>
      <c r="T993" s="4">
        <v>5</v>
      </c>
      <c r="U993" s="11">
        <f t="shared" si="15"/>
        <v>3297</v>
      </c>
      <c r="V993" s="11">
        <f>tbl_EcommerceSales[[#This Row],[Gross_Sales]]*tbl_EcommerceSales[[#This Row],[Discount]]</f>
        <v>329.70000000000005</v>
      </c>
      <c r="W993" s="11">
        <f>tbl_EcommerceSales[[#This Row],[Gross_Sales]]-tbl_EcommerceSales[[#This Row],[Discount_Amount]]</f>
        <v>2967.3</v>
      </c>
      <c r="X993" s="11">
        <f>tbl_EcommerceSales[[#This Row],[Quantity]] * _xlfn.XLOOKUP(tbl_EcommerceSales[[#This Row],[Product_ID]], Product_Master!A:A, Product_Master!F:F)</f>
        <v>1560</v>
      </c>
      <c r="Y993" s="11">
        <f>tbl_EcommerceSales[[#This Row],[Net_Revenue]]-tbl_EcommerceSales[[#This Row],[Total_Cost]]</f>
        <v>1407.3000000000002</v>
      </c>
      <c r="Z993" s="9">
        <f>IFERROR(#REF!/tbl_EcommerceSales[[#This Row],[Total_Cost]], 0)</f>
        <v>0</v>
      </c>
      <c r="AA993" t="str">
        <f>TEXT(tbl_EcommerceSales[[#This Row],[Order_Date]],"mmm")</f>
        <v>Apr</v>
      </c>
      <c r="AB993">
        <f>YEAR(tbl_EcommerceSales[[#This Row],[Order_Date]])</f>
        <v>2025</v>
      </c>
      <c r="AC993" t="str">
        <f>IF(tbl_EcommerceSales[[#This Row],[Age]]&lt;18,"Under 18",IF(tbl_EcommerceSales[[#This Row],[Age]]&lt;=25,"18-25",IF(tbl_EcommerceSales[[#This Row],[Age]]&lt;=35,"26-35",IF(tbl_EcommerceSales[[#This Row],[Age]]&lt;=45,"36-45",IF(tbl_EcommerceSales[[#This Row],[Age]]&lt;=55,"46-55","56+")))))</f>
        <v>26-35</v>
      </c>
    </row>
    <row r="994" spans="1:29" x14ac:dyDescent="0.35">
      <c r="A994" t="s">
        <v>1970</v>
      </c>
      <c r="B994" s="7">
        <v>45768</v>
      </c>
      <c r="C994" t="s">
        <v>1971</v>
      </c>
      <c r="D994" t="s">
        <v>139</v>
      </c>
      <c r="E994" t="s">
        <v>25</v>
      </c>
      <c r="F994">
        <v>34</v>
      </c>
      <c r="G994" t="s">
        <v>71</v>
      </c>
      <c r="H994" t="s">
        <v>72</v>
      </c>
      <c r="I994" t="s">
        <v>276</v>
      </c>
      <c r="J994" t="s">
        <v>277</v>
      </c>
      <c r="K994" t="s">
        <v>30</v>
      </c>
      <c r="L994" t="s">
        <v>278</v>
      </c>
      <c r="M994">
        <v>1</v>
      </c>
      <c r="N994" s="2">
        <v>1599</v>
      </c>
      <c r="O994" s="3">
        <v>0.1</v>
      </c>
      <c r="P994" s="2">
        <v>850</v>
      </c>
      <c r="Q994" t="s">
        <v>32</v>
      </c>
      <c r="R994" t="s">
        <v>33</v>
      </c>
      <c r="S994" t="s">
        <v>34</v>
      </c>
      <c r="T994" s="4">
        <v>5</v>
      </c>
      <c r="U994" s="11">
        <f t="shared" si="15"/>
        <v>1599</v>
      </c>
      <c r="V994" s="11">
        <f>tbl_EcommerceSales[[#This Row],[Gross_Sales]]*tbl_EcommerceSales[[#This Row],[Discount]]</f>
        <v>159.9</v>
      </c>
      <c r="W994" s="11">
        <f>tbl_EcommerceSales[[#This Row],[Gross_Sales]]-tbl_EcommerceSales[[#This Row],[Discount_Amount]]</f>
        <v>1439.1</v>
      </c>
      <c r="X994" s="11">
        <f>tbl_EcommerceSales[[#This Row],[Quantity]] * _xlfn.XLOOKUP(tbl_EcommerceSales[[#This Row],[Product_ID]], Product_Master!A:A, Product_Master!F:F)</f>
        <v>850</v>
      </c>
      <c r="Y994" s="11">
        <f>tbl_EcommerceSales[[#This Row],[Net_Revenue]]-tbl_EcommerceSales[[#This Row],[Total_Cost]]</f>
        <v>589.09999999999991</v>
      </c>
      <c r="Z994" s="9">
        <f>IFERROR(#REF!/tbl_EcommerceSales[[#This Row],[Total_Cost]], 0)</f>
        <v>0</v>
      </c>
      <c r="AA994" t="str">
        <f>TEXT(tbl_EcommerceSales[[#This Row],[Order_Date]],"mmm")</f>
        <v>Apr</v>
      </c>
      <c r="AB994">
        <f>YEAR(tbl_EcommerceSales[[#This Row],[Order_Date]])</f>
        <v>2025</v>
      </c>
      <c r="AC994" t="str">
        <f>IF(tbl_EcommerceSales[[#This Row],[Age]]&lt;18,"Under 18",IF(tbl_EcommerceSales[[#This Row],[Age]]&lt;=25,"18-25",IF(tbl_EcommerceSales[[#This Row],[Age]]&lt;=35,"26-35",IF(tbl_EcommerceSales[[#This Row],[Age]]&lt;=45,"36-45",IF(tbl_EcommerceSales[[#This Row],[Age]]&lt;=55,"46-55","56+")))))</f>
        <v>26-35</v>
      </c>
    </row>
    <row r="995" spans="1:29" x14ac:dyDescent="0.35">
      <c r="A995" t="s">
        <v>1972</v>
      </c>
      <c r="B995" s="7">
        <v>45768</v>
      </c>
      <c r="C995" t="s">
        <v>1973</v>
      </c>
      <c r="D995" t="s">
        <v>106</v>
      </c>
      <c r="E995" t="s">
        <v>48</v>
      </c>
      <c r="F995">
        <v>37</v>
      </c>
      <c r="G995" t="s">
        <v>155</v>
      </c>
      <c r="H995" t="s">
        <v>88</v>
      </c>
      <c r="I995" t="s">
        <v>131</v>
      </c>
      <c r="J995" t="s">
        <v>132</v>
      </c>
      <c r="K995" t="s">
        <v>91</v>
      </c>
      <c r="L995" t="s">
        <v>133</v>
      </c>
      <c r="M995">
        <v>2</v>
      </c>
      <c r="N995" s="2">
        <v>1299</v>
      </c>
      <c r="O995" s="3">
        <v>0.05</v>
      </c>
      <c r="P995" s="2">
        <v>1220</v>
      </c>
      <c r="Q995" t="s">
        <v>32</v>
      </c>
      <c r="R995" t="s">
        <v>33</v>
      </c>
      <c r="S995" t="s">
        <v>34</v>
      </c>
      <c r="T995" s="4">
        <v>3</v>
      </c>
      <c r="U995" s="11">
        <f t="shared" si="15"/>
        <v>2598</v>
      </c>
      <c r="V995" s="11">
        <f>tbl_EcommerceSales[[#This Row],[Gross_Sales]]*tbl_EcommerceSales[[#This Row],[Discount]]</f>
        <v>129.9</v>
      </c>
      <c r="W995" s="11">
        <f>tbl_EcommerceSales[[#This Row],[Gross_Sales]]-tbl_EcommerceSales[[#This Row],[Discount_Amount]]</f>
        <v>2468.1</v>
      </c>
      <c r="X995" s="11">
        <f>tbl_EcommerceSales[[#This Row],[Quantity]] * _xlfn.XLOOKUP(tbl_EcommerceSales[[#This Row],[Product_ID]], Product_Master!A:A, Product_Master!F:F)</f>
        <v>1220</v>
      </c>
      <c r="Y995" s="11">
        <f>tbl_EcommerceSales[[#This Row],[Net_Revenue]]-tbl_EcommerceSales[[#This Row],[Total_Cost]]</f>
        <v>1248.0999999999999</v>
      </c>
      <c r="Z995" s="9">
        <f>IFERROR(#REF!/tbl_EcommerceSales[[#This Row],[Total_Cost]], 0)</f>
        <v>0</v>
      </c>
      <c r="AA995" t="str">
        <f>TEXT(tbl_EcommerceSales[[#This Row],[Order_Date]],"mmm")</f>
        <v>Apr</v>
      </c>
      <c r="AB995">
        <f>YEAR(tbl_EcommerceSales[[#This Row],[Order_Date]])</f>
        <v>2025</v>
      </c>
      <c r="AC995" t="str">
        <f>IF(tbl_EcommerceSales[[#This Row],[Age]]&lt;18,"Under 18",IF(tbl_EcommerceSales[[#This Row],[Age]]&lt;=25,"18-25",IF(tbl_EcommerceSales[[#This Row],[Age]]&lt;=35,"26-35",IF(tbl_EcommerceSales[[#This Row],[Age]]&lt;=45,"36-45",IF(tbl_EcommerceSales[[#This Row],[Age]]&lt;=55,"46-55","56+")))))</f>
        <v>36-45</v>
      </c>
    </row>
    <row r="996" spans="1:29" x14ac:dyDescent="0.35">
      <c r="A996" t="s">
        <v>1974</v>
      </c>
      <c r="B996" s="7">
        <v>45768</v>
      </c>
      <c r="C996" t="s">
        <v>1008</v>
      </c>
      <c r="D996" t="s">
        <v>216</v>
      </c>
      <c r="E996" t="s">
        <v>48</v>
      </c>
      <c r="F996">
        <v>29</v>
      </c>
      <c r="G996" t="s">
        <v>38</v>
      </c>
      <c r="H996" t="s">
        <v>39</v>
      </c>
      <c r="I996" t="s">
        <v>117</v>
      </c>
      <c r="J996" t="s">
        <v>118</v>
      </c>
      <c r="K996" t="s">
        <v>82</v>
      </c>
      <c r="L996" t="s">
        <v>119</v>
      </c>
      <c r="M996">
        <v>1</v>
      </c>
      <c r="N996" s="2">
        <v>3299</v>
      </c>
      <c r="O996" s="3">
        <v>0.15</v>
      </c>
      <c r="P996" s="2">
        <v>2100</v>
      </c>
      <c r="Q996" t="s">
        <v>32</v>
      </c>
      <c r="R996" t="s">
        <v>33</v>
      </c>
      <c r="S996" t="s">
        <v>34</v>
      </c>
      <c r="T996" s="4">
        <v>4</v>
      </c>
      <c r="U996" s="11">
        <f t="shared" si="15"/>
        <v>3299</v>
      </c>
      <c r="V996" s="11">
        <f>tbl_EcommerceSales[[#This Row],[Gross_Sales]]*tbl_EcommerceSales[[#This Row],[Discount]]</f>
        <v>494.84999999999997</v>
      </c>
      <c r="W996" s="11">
        <f>tbl_EcommerceSales[[#This Row],[Gross_Sales]]-tbl_EcommerceSales[[#This Row],[Discount_Amount]]</f>
        <v>2804.15</v>
      </c>
      <c r="X996" s="11">
        <f>tbl_EcommerceSales[[#This Row],[Quantity]] * _xlfn.XLOOKUP(tbl_EcommerceSales[[#This Row],[Product_ID]], Product_Master!A:A, Product_Master!F:F)</f>
        <v>2100</v>
      </c>
      <c r="Y996" s="11">
        <f>tbl_EcommerceSales[[#This Row],[Net_Revenue]]-tbl_EcommerceSales[[#This Row],[Total_Cost]]</f>
        <v>704.15000000000009</v>
      </c>
      <c r="Z996" s="9">
        <f>IFERROR(#REF!/tbl_EcommerceSales[[#This Row],[Total_Cost]], 0)</f>
        <v>0</v>
      </c>
      <c r="AA996" t="str">
        <f>TEXT(tbl_EcommerceSales[[#This Row],[Order_Date]],"mmm")</f>
        <v>Apr</v>
      </c>
      <c r="AB996">
        <f>YEAR(tbl_EcommerceSales[[#This Row],[Order_Date]])</f>
        <v>2025</v>
      </c>
      <c r="AC996" t="str">
        <f>IF(tbl_EcommerceSales[[#This Row],[Age]]&lt;18,"Under 18",IF(tbl_EcommerceSales[[#This Row],[Age]]&lt;=25,"18-25",IF(tbl_EcommerceSales[[#This Row],[Age]]&lt;=35,"26-35",IF(tbl_EcommerceSales[[#This Row],[Age]]&lt;=45,"36-45",IF(tbl_EcommerceSales[[#This Row],[Age]]&lt;=55,"46-55","56+")))))</f>
        <v>26-35</v>
      </c>
    </row>
    <row r="997" spans="1:29" x14ac:dyDescent="0.35">
      <c r="A997" t="s">
        <v>1975</v>
      </c>
      <c r="B997" s="7">
        <v>45768</v>
      </c>
      <c r="C997" t="s">
        <v>1787</v>
      </c>
      <c r="D997" t="s">
        <v>159</v>
      </c>
      <c r="E997" t="s">
        <v>25</v>
      </c>
      <c r="F997">
        <v>24</v>
      </c>
      <c r="G997" t="s">
        <v>152</v>
      </c>
      <c r="H997" t="s">
        <v>72</v>
      </c>
      <c r="I997" t="s">
        <v>338</v>
      </c>
      <c r="J997" t="s">
        <v>339</v>
      </c>
      <c r="K997" t="s">
        <v>55</v>
      </c>
      <c r="L997" t="s">
        <v>56</v>
      </c>
      <c r="M997">
        <v>1</v>
      </c>
      <c r="N997" s="2">
        <v>1499</v>
      </c>
      <c r="O997" s="3">
        <v>0.05</v>
      </c>
      <c r="P997" s="2">
        <v>780</v>
      </c>
      <c r="Q997" t="s">
        <v>32</v>
      </c>
      <c r="R997" t="s">
        <v>33</v>
      </c>
      <c r="S997" t="s">
        <v>57</v>
      </c>
      <c r="T997" s="4">
        <v>5</v>
      </c>
      <c r="U997" s="11">
        <f t="shared" si="15"/>
        <v>1499</v>
      </c>
      <c r="V997" s="11">
        <f>tbl_EcommerceSales[[#This Row],[Gross_Sales]]*tbl_EcommerceSales[[#This Row],[Discount]]</f>
        <v>74.95</v>
      </c>
      <c r="W997" s="11">
        <f>tbl_EcommerceSales[[#This Row],[Gross_Sales]]-tbl_EcommerceSales[[#This Row],[Discount_Amount]]</f>
        <v>1424.05</v>
      </c>
      <c r="X997" s="11">
        <f>tbl_EcommerceSales[[#This Row],[Quantity]] * _xlfn.XLOOKUP(tbl_EcommerceSales[[#This Row],[Product_ID]], Product_Master!A:A, Product_Master!F:F)</f>
        <v>780</v>
      </c>
      <c r="Y997" s="11">
        <f>tbl_EcommerceSales[[#This Row],[Net_Revenue]]-tbl_EcommerceSales[[#This Row],[Total_Cost]]</f>
        <v>644.04999999999995</v>
      </c>
      <c r="Z997" s="9">
        <f>IFERROR(#REF!/tbl_EcommerceSales[[#This Row],[Total_Cost]], 0)</f>
        <v>0</v>
      </c>
      <c r="AA997" t="str">
        <f>TEXT(tbl_EcommerceSales[[#This Row],[Order_Date]],"mmm")</f>
        <v>Apr</v>
      </c>
      <c r="AB997">
        <f>YEAR(tbl_EcommerceSales[[#This Row],[Order_Date]])</f>
        <v>2025</v>
      </c>
      <c r="AC997" t="str">
        <f>IF(tbl_EcommerceSales[[#This Row],[Age]]&lt;18,"Under 18",IF(tbl_EcommerceSales[[#This Row],[Age]]&lt;=25,"18-25",IF(tbl_EcommerceSales[[#This Row],[Age]]&lt;=35,"26-35",IF(tbl_EcommerceSales[[#This Row],[Age]]&lt;=45,"36-45",IF(tbl_EcommerceSales[[#This Row],[Age]]&lt;=55,"46-55","56+")))))</f>
        <v>18-25</v>
      </c>
    </row>
    <row r="998" spans="1:29" x14ac:dyDescent="0.35">
      <c r="A998" t="s">
        <v>1976</v>
      </c>
      <c r="B998" s="7">
        <v>45769</v>
      </c>
      <c r="C998" t="s">
        <v>1130</v>
      </c>
      <c r="D998" t="s">
        <v>227</v>
      </c>
      <c r="E998" t="s">
        <v>48</v>
      </c>
      <c r="F998">
        <v>29</v>
      </c>
      <c r="G998" t="s">
        <v>171</v>
      </c>
      <c r="H998" t="s">
        <v>39</v>
      </c>
      <c r="I998" t="s">
        <v>175</v>
      </c>
      <c r="J998" t="s">
        <v>176</v>
      </c>
      <c r="K998" t="s">
        <v>177</v>
      </c>
      <c r="L998" t="s">
        <v>178</v>
      </c>
      <c r="M998">
        <v>1</v>
      </c>
      <c r="N998" s="2">
        <v>699</v>
      </c>
      <c r="O998" s="3">
        <v>0.25</v>
      </c>
      <c r="P998" s="2">
        <v>320</v>
      </c>
      <c r="Q998" t="s">
        <v>76</v>
      </c>
      <c r="R998" t="s">
        <v>33</v>
      </c>
      <c r="S998" t="s">
        <v>34</v>
      </c>
      <c r="T998" s="4">
        <v>3</v>
      </c>
      <c r="U998" s="11">
        <f t="shared" si="15"/>
        <v>699</v>
      </c>
      <c r="V998" s="11">
        <f>tbl_EcommerceSales[[#This Row],[Gross_Sales]]*tbl_EcommerceSales[[#This Row],[Discount]]</f>
        <v>174.75</v>
      </c>
      <c r="W998" s="11">
        <f>tbl_EcommerceSales[[#This Row],[Gross_Sales]]-tbl_EcommerceSales[[#This Row],[Discount_Amount]]</f>
        <v>524.25</v>
      </c>
      <c r="X998" s="11">
        <f>tbl_EcommerceSales[[#This Row],[Quantity]] * _xlfn.XLOOKUP(tbl_EcommerceSales[[#This Row],[Product_ID]], Product_Master!A:A, Product_Master!F:F)</f>
        <v>320</v>
      </c>
      <c r="Y998" s="11">
        <f>tbl_EcommerceSales[[#This Row],[Net_Revenue]]-tbl_EcommerceSales[[#This Row],[Total_Cost]]</f>
        <v>204.25</v>
      </c>
      <c r="Z998" s="9">
        <f>IFERROR(#REF!/tbl_EcommerceSales[[#This Row],[Total_Cost]], 0)</f>
        <v>0</v>
      </c>
      <c r="AA998" t="str">
        <f>TEXT(tbl_EcommerceSales[[#This Row],[Order_Date]],"mmm")</f>
        <v>Apr</v>
      </c>
      <c r="AB998">
        <f>YEAR(tbl_EcommerceSales[[#This Row],[Order_Date]])</f>
        <v>2025</v>
      </c>
      <c r="AC998" t="str">
        <f>IF(tbl_EcommerceSales[[#This Row],[Age]]&lt;18,"Under 18",IF(tbl_EcommerceSales[[#This Row],[Age]]&lt;=25,"18-25",IF(tbl_EcommerceSales[[#This Row],[Age]]&lt;=35,"26-35",IF(tbl_EcommerceSales[[#This Row],[Age]]&lt;=45,"36-45",IF(tbl_EcommerceSales[[#This Row],[Age]]&lt;=55,"46-55","56+")))))</f>
        <v>26-35</v>
      </c>
    </row>
    <row r="999" spans="1:29" x14ac:dyDescent="0.35">
      <c r="A999" t="s">
        <v>1977</v>
      </c>
      <c r="B999" s="7">
        <v>45769</v>
      </c>
      <c r="C999" t="s">
        <v>1978</v>
      </c>
      <c r="D999" t="s">
        <v>305</v>
      </c>
      <c r="E999" t="s">
        <v>48</v>
      </c>
      <c r="F999">
        <v>33</v>
      </c>
      <c r="G999" t="s">
        <v>289</v>
      </c>
      <c r="H999" t="s">
        <v>88</v>
      </c>
      <c r="I999" t="s">
        <v>80</v>
      </c>
      <c r="J999" t="s">
        <v>81</v>
      </c>
      <c r="K999" t="s">
        <v>82</v>
      </c>
      <c r="L999" t="s">
        <v>83</v>
      </c>
      <c r="M999">
        <v>2</v>
      </c>
      <c r="N999" s="2">
        <v>2499</v>
      </c>
      <c r="O999" s="3">
        <v>0.05</v>
      </c>
      <c r="P999" s="2">
        <v>3100</v>
      </c>
      <c r="Q999" t="s">
        <v>32</v>
      </c>
      <c r="R999" t="s">
        <v>93</v>
      </c>
      <c r="S999" t="s">
        <v>34</v>
      </c>
      <c r="T999" s="4">
        <v>5</v>
      </c>
      <c r="U999" s="11">
        <f t="shared" si="15"/>
        <v>4998</v>
      </c>
      <c r="V999" s="11">
        <f>tbl_EcommerceSales[[#This Row],[Gross_Sales]]*tbl_EcommerceSales[[#This Row],[Discount]]</f>
        <v>249.9</v>
      </c>
      <c r="W999" s="11">
        <f>tbl_EcommerceSales[[#This Row],[Gross_Sales]]-tbl_EcommerceSales[[#This Row],[Discount_Amount]]</f>
        <v>4748.1000000000004</v>
      </c>
      <c r="X999" s="11">
        <f>tbl_EcommerceSales[[#This Row],[Quantity]] * _xlfn.XLOOKUP(tbl_EcommerceSales[[#This Row],[Product_ID]], Product_Master!A:A, Product_Master!F:F)</f>
        <v>3100</v>
      </c>
      <c r="Y999" s="11">
        <f>tbl_EcommerceSales[[#This Row],[Net_Revenue]]-tbl_EcommerceSales[[#This Row],[Total_Cost]]</f>
        <v>1648.1000000000004</v>
      </c>
      <c r="Z999" s="9">
        <f>IFERROR(#REF!/tbl_EcommerceSales[[#This Row],[Total_Cost]], 0)</f>
        <v>0</v>
      </c>
      <c r="AA999" t="str">
        <f>TEXT(tbl_EcommerceSales[[#This Row],[Order_Date]],"mmm")</f>
        <v>Apr</v>
      </c>
      <c r="AB999">
        <f>YEAR(tbl_EcommerceSales[[#This Row],[Order_Date]])</f>
        <v>2025</v>
      </c>
      <c r="AC999" t="str">
        <f>IF(tbl_EcommerceSales[[#This Row],[Age]]&lt;18,"Under 18",IF(tbl_EcommerceSales[[#This Row],[Age]]&lt;=25,"18-25",IF(tbl_EcommerceSales[[#This Row],[Age]]&lt;=35,"26-35",IF(tbl_EcommerceSales[[#This Row],[Age]]&lt;=45,"36-45",IF(tbl_EcommerceSales[[#This Row],[Age]]&lt;=55,"46-55","56+")))))</f>
        <v>26-35</v>
      </c>
    </row>
    <row r="1000" spans="1:29" x14ac:dyDescent="0.35">
      <c r="A1000" t="s">
        <v>1979</v>
      </c>
      <c r="B1000" s="7">
        <v>45769</v>
      </c>
      <c r="C1000" t="s">
        <v>1980</v>
      </c>
      <c r="D1000" t="s">
        <v>216</v>
      </c>
      <c r="E1000" t="s">
        <v>48</v>
      </c>
      <c r="F1000">
        <v>21</v>
      </c>
      <c r="G1000" t="s">
        <v>71</v>
      </c>
      <c r="H1000" t="s">
        <v>72</v>
      </c>
      <c r="I1000" t="s">
        <v>338</v>
      </c>
      <c r="J1000" t="s">
        <v>339</v>
      </c>
      <c r="K1000" t="s">
        <v>55</v>
      </c>
      <c r="L1000" t="s">
        <v>56</v>
      </c>
      <c r="M1000">
        <v>2</v>
      </c>
      <c r="N1000" s="2">
        <v>1499</v>
      </c>
      <c r="O1000" s="3">
        <v>0.05</v>
      </c>
      <c r="P1000" s="2">
        <v>1560</v>
      </c>
      <c r="Q1000" t="s">
        <v>32</v>
      </c>
      <c r="R1000" t="s">
        <v>33</v>
      </c>
      <c r="S1000" t="s">
        <v>57</v>
      </c>
      <c r="T1000" s="4">
        <v>4</v>
      </c>
      <c r="U1000" s="11">
        <f t="shared" si="15"/>
        <v>2998</v>
      </c>
      <c r="V1000" s="11">
        <f>tbl_EcommerceSales[[#This Row],[Gross_Sales]]*tbl_EcommerceSales[[#This Row],[Discount]]</f>
        <v>149.9</v>
      </c>
      <c r="W1000" s="11">
        <f>tbl_EcommerceSales[[#This Row],[Gross_Sales]]-tbl_EcommerceSales[[#This Row],[Discount_Amount]]</f>
        <v>2848.1</v>
      </c>
      <c r="X1000" s="11">
        <f>tbl_EcommerceSales[[#This Row],[Quantity]] * _xlfn.XLOOKUP(tbl_EcommerceSales[[#This Row],[Product_ID]], Product_Master!A:A, Product_Master!F:F)</f>
        <v>1560</v>
      </c>
      <c r="Y1000" s="11">
        <f>tbl_EcommerceSales[[#This Row],[Net_Revenue]]-tbl_EcommerceSales[[#This Row],[Total_Cost]]</f>
        <v>1288.0999999999999</v>
      </c>
      <c r="Z1000" s="9">
        <f>IFERROR(#REF!/tbl_EcommerceSales[[#This Row],[Total_Cost]], 0)</f>
        <v>0</v>
      </c>
      <c r="AA1000" t="str">
        <f>TEXT(tbl_EcommerceSales[[#This Row],[Order_Date]],"mmm")</f>
        <v>Apr</v>
      </c>
      <c r="AB1000">
        <f>YEAR(tbl_EcommerceSales[[#This Row],[Order_Date]])</f>
        <v>2025</v>
      </c>
      <c r="AC1000" t="str">
        <f>IF(tbl_EcommerceSales[[#This Row],[Age]]&lt;18,"Under 18",IF(tbl_EcommerceSales[[#This Row],[Age]]&lt;=25,"18-25",IF(tbl_EcommerceSales[[#This Row],[Age]]&lt;=35,"26-35",IF(tbl_EcommerceSales[[#This Row],[Age]]&lt;=45,"36-45",IF(tbl_EcommerceSales[[#This Row],[Age]]&lt;=55,"46-55","56+")))))</f>
        <v>18-25</v>
      </c>
    </row>
    <row r="1001" spans="1:29" x14ac:dyDescent="0.35">
      <c r="A1001" t="s">
        <v>1981</v>
      </c>
      <c r="B1001" s="7">
        <v>45769</v>
      </c>
      <c r="C1001" t="s">
        <v>1982</v>
      </c>
      <c r="D1001" t="s">
        <v>110</v>
      </c>
      <c r="E1001" t="s">
        <v>48</v>
      </c>
      <c r="F1001">
        <v>39</v>
      </c>
      <c r="G1001" t="s">
        <v>61</v>
      </c>
      <c r="H1001" t="s">
        <v>27</v>
      </c>
      <c r="I1001" t="s">
        <v>53</v>
      </c>
      <c r="J1001" t="s">
        <v>54</v>
      </c>
      <c r="K1001" t="s">
        <v>55</v>
      </c>
      <c r="L1001" t="s">
        <v>56</v>
      </c>
      <c r="M1001">
        <v>2</v>
      </c>
      <c r="N1001" s="2">
        <v>799</v>
      </c>
      <c r="O1001" s="3">
        <v>0.05</v>
      </c>
      <c r="P1001" s="2">
        <v>780</v>
      </c>
      <c r="Q1001" t="s">
        <v>44</v>
      </c>
      <c r="R1001" t="s">
        <v>33</v>
      </c>
      <c r="S1001" t="s">
        <v>34</v>
      </c>
      <c r="T1001" s="4">
        <v>4</v>
      </c>
      <c r="U1001" s="11">
        <f t="shared" si="15"/>
        <v>1598</v>
      </c>
      <c r="V1001" s="11">
        <f>tbl_EcommerceSales[[#This Row],[Gross_Sales]]*tbl_EcommerceSales[[#This Row],[Discount]]</f>
        <v>79.900000000000006</v>
      </c>
      <c r="W1001" s="11">
        <f>tbl_EcommerceSales[[#This Row],[Gross_Sales]]-tbl_EcommerceSales[[#This Row],[Discount_Amount]]</f>
        <v>1518.1</v>
      </c>
      <c r="X1001" s="11">
        <f>tbl_EcommerceSales[[#This Row],[Quantity]] * _xlfn.XLOOKUP(tbl_EcommerceSales[[#This Row],[Product_ID]], Product_Master!A:A, Product_Master!F:F)</f>
        <v>780</v>
      </c>
      <c r="Y1001" s="11">
        <f>tbl_EcommerceSales[[#This Row],[Net_Revenue]]-tbl_EcommerceSales[[#This Row],[Total_Cost]]</f>
        <v>738.09999999999991</v>
      </c>
      <c r="Z1001" s="9">
        <f>IFERROR(#REF!/tbl_EcommerceSales[[#This Row],[Total_Cost]], 0)</f>
        <v>0</v>
      </c>
      <c r="AA1001" t="str">
        <f>TEXT(tbl_EcommerceSales[[#This Row],[Order_Date]],"mmm")</f>
        <v>Apr</v>
      </c>
      <c r="AB1001">
        <f>YEAR(tbl_EcommerceSales[[#This Row],[Order_Date]])</f>
        <v>2025</v>
      </c>
      <c r="AC1001" t="str">
        <f>IF(tbl_EcommerceSales[[#This Row],[Age]]&lt;18,"Under 18",IF(tbl_EcommerceSales[[#This Row],[Age]]&lt;=25,"18-25",IF(tbl_EcommerceSales[[#This Row],[Age]]&lt;=35,"26-35",IF(tbl_EcommerceSales[[#This Row],[Age]]&lt;=45,"36-45",IF(tbl_EcommerceSales[[#This Row],[Age]]&lt;=55,"46-55","56+")))))</f>
        <v>36-45</v>
      </c>
    </row>
    <row r="1002" spans="1:29" x14ac:dyDescent="0.35">
      <c r="A1002" t="s">
        <v>1983</v>
      </c>
      <c r="B1002" s="7">
        <v>45769</v>
      </c>
      <c r="C1002" t="s">
        <v>1984</v>
      </c>
      <c r="D1002" t="s">
        <v>254</v>
      </c>
      <c r="E1002" t="s">
        <v>48</v>
      </c>
      <c r="F1002">
        <v>28</v>
      </c>
      <c r="G1002" t="s">
        <v>211</v>
      </c>
      <c r="H1002" t="s">
        <v>72</v>
      </c>
      <c r="I1002" t="s">
        <v>165</v>
      </c>
      <c r="J1002" t="s">
        <v>166</v>
      </c>
      <c r="K1002" t="s">
        <v>42</v>
      </c>
      <c r="L1002" t="s">
        <v>167</v>
      </c>
      <c r="M1002">
        <v>2</v>
      </c>
      <c r="N1002" s="2">
        <v>1799</v>
      </c>
      <c r="O1002" s="3">
        <v>0.15</v>
      </c>
      <c r="P1002" s="2">
        <v>1800</v>
      </c>
      <c r="Q1002" t="s">
        <v>32</v>
      </c>
      <c r="R1002" t="s">
        <v>33</v>
      </c>
      <c r="S1002" t="s">
        <v>34</v>
      </c>
      <c r="T1002" s="4">
        <v>4</v>
      </c>
      <c r="U1002" s="11">
        <f t="shared" si="15"/>
        <v>3598</v>
      </c>
      <c r="V1002" s="11">
        <f>tbl_EcommerceSales[[#This Row],[Gross_Sales]]*tbl_EcommerceSales[[#This Row],[Discount]]</f>
        <v>539.69999999999993</v>
      </c>
      <c r="W1002" s="11">
        <f>tbl_EcommerceSales[[#This Row],[Gross_Sales]]-tbl_EcommerceSales[[#This Row],[Discount_Amount]]</f>
        <v>3058.3</v>
      </c>
      <c r="X1002" s="11">
        <f>tbl_EcommerceSales[[#This Row],[Quantity]] * _xlfn.XLOOKUP(tbl_EcommerceSales[[#This Row],[Product_ID]], Product_Master!A:A, Product_Master!F:F)</f>
        <v>1800</v>
      </c>
      <c r="Y1002" s="11">
        <f>tbl_EcommerceSales[[#This Row],[Net_Revenue]]-tbl_EcommerceSales[[#This Row],[Total_Cost]]</f>
        <v>1258.3000000000002</v>
      </c>
      <c r="Z1002" s="9">
        <f>IFERROR(#REF!/tbl_EcommerceSales[[#This Row],[Total_Cost]], 0)</f>
        <v>0</v>
      </c>
      <c r="AA1002" t="str">
        <f>TEXT(tbl_EcommerceSales[[#This Row],[Order_Date]],"mmm")</f>
        <v>Apr</v>
      </c>
      <c r="AB1002">
        <f>YEAR(tbl_EcommerceSales[[#This Row],[Order_Date]])</f>
        <v>2025</v>
      </c>
      <c r="AC1002" t="str">
        <f>IF(tbl_EcommerceSales[[#This Row],[Age]]&lt;18,"Under 18",IF(tbl_EcommerceSales[[#This Row],[Age]]&lt;=25,"18-25",IF(tbl_EcommerceSales[[#This Row],[Age]]&lt;=35,"26-35",IF(tbl_EcommerceSales[[#This Row],[Age]]&lt;=45,"36-45",IF(tbl_EcommerceSales[[#This Row],[Age]]&lt;=55,"46-55","56+")))))</f>
        <v>26-35</v>
      </c>
    </row>
    <row r="1003" spans="1:29" x14ac:dyDescent="0.35">
      <c r="A1003" t="s">
        <v>1985</v>
      </c>
      <c r="B1003" s="7">
        <v>45769</v>
      </c>
      <c r="C1003" t="s">
        <v>1986</v>
      </c>
      <c r="D1003" t="s">
        <v>159</v>
      </c>
      <c r="E1003" t="s">
        <v>48</v>
      </c>
      <c r="F1003">
        <v>39</v>
      </c>
      <c r="G1003" t="s">
        <v>71</v>
      </c>
      <c r="H1003" t="s">
        <v>72</v>
      </c>
      <c r="I1003" t="s">
        <v>28</v>
      </c>
      <c r="J1003" t="s">
        <v>29</v>
      </c>
      <c r="K1003" t="s">
        <v>30</v>
      </c>
      <c r="L1003" t="s">
        <v>31</v>
      </c>
      <c r="M1003">
        <v>1</v>
      </c>
      <c r="N1003" s="2">
        <v>5999</v>
      </c>
      <c r="O1003" s="3">
        <v>0.2</v>
      </c>
      <c r="P1003" s="2">
        <v>3900</v>
      </c>
      <c r="Q1003" t="s">
        <v>44</v>
      </c>
      <c r="R1003" t="s">
        <v>33</v>
      </c>
      <c r="S1003" t="s">
        <v>57</v>
      </c>
      <c r="T1003" s="4">
        <v>5</v>
      </c>
      <c r="U1003" s="11">
        <f t="shared" si="15"/>
        <v>5999</v>
      </c>
      <c r="V1003" s="11">
        <f>tbl_EcommerceSales[[#This Row],[Gross_Sales]]*tbl_EcommerceSales[[#This Row],[Discount]]</f>
        <v>1199.8</v>
      </c>
      <c r="W1003" s="11">
        <f>tbl_EcommerceSales[[#This Row],[Gross_Sales]]-tbl_EcommerceSales[[#This Row],[Discount_Amount]]</f>
        <v>4799.2</v>
      </c>
      <c r="X1003" s="11">
        <f>tbl_EcommerceSales[[#This Row],[Quantity]] * _xlfn.XLOOKUP(tbl_EcommerceSales[[#This Row],[Product_ID]], Product_Master!A:A, Product_Master!F:F)</f>
        <v>3900</v>
      </c>
      <c r="Y1003" s="11">
        <f>tbl_EcommerceSales[[#This Row],[Net_Revenue]]-tbl_EcommerceSales[[#This Row],[Total_Cost]]</f>
        <v>899.19999999999982</v>
      </c>
      <c r="Z1003" s="9">
        <f>IFERROR(#REF!/tbl_EcommerceSales[[#This Row],[Total_Cost]], 0)</f>
        <v>0</v>
      </c>
      <c r="AA1003" t="str">
        <f>TEXT(tbl_EcommerceSales[[#This Row],[Order_Date]],"mmm")</f>
        <v>Apr</v>
      </c>
      <c r="AB1003">
        <f>YEAR(tbl_EcommerceSales[[#This Row],[Order_Date]])</f>
        <v>2025</v>
      </c>
      <c r="AC1003" t="str">
        <f>IF(tbl_EcommerceSales[[#This Row],[Age]]&lt;18,"Under 18",IF(tbl_EcommerceSales[[#This Row],[Age]]&lt;=25,"18-25",IF(tbl_EcommerceSales[[#This Row],[Age]]&lt;=35,"26-35",IF(tbl_EcommerceSales[[#This Row],[Age]]&lt;=45,"36-45",IF(tbl_EcommerceSales[[#This Row],[Age]]&lt;=55,"46-55","56+")))))</f>
        <v>36-45</v>
      </c>
    </row>
    <row r="1004" spans="1:29" x14ac:dyDescent="0.35">
      <c r="A1004" t="s">
        <v>1987</v>
      </c>
      <c r="B1004" s="7">
        <v>45769</v>
      </c>
      <c r="C1004" t="s">
        <v>1147</v>
      </c>
      <c r="D1004" t="s">
        <v>116</v>
      </c>
      <c r="E1004" t="s">
        <v>25</v>
      </c>
      <c r="F1004">
        <v>37</v>
      </c>
      <c r="G1004" t="s">
        <v>186</v>
      </c>
      <c r="H1004" t="s">
        <v>72</v>
      </c>
      <c r="I1004" t="s">
        <v>131</v>
      </c>
      <c r="J1004" t="s">
        <v>132</v>
      </c>
      <c r="K1004" t="s">
        <v>91</v>
      </c>
      <c r="L1004" t="s">
        <v>133</v>
      </c>
      <c r="M1004">
        <v>2</v>
      </c>
      <c r="N1004" s="2">
        <v>1299</v>
      </c>
      <c r="O1004" s="3">
        <v>0.1</v>
      </c>
      <c r="P1004" s="2">
        <v>1220</v>
      </c>
      <c r="Q1004" t="s">
        <v>32</v>
      </c>
      <c r="R1004" t="s">
        <v>33</v>
      </c>
      <c r="S1004" t="s">
        <v>34</v>
      </c>
      <c r="T1004" s="4">
        <v>5</v>
      </c>
      <c r="U1004" s="11">
        <f t="shared" si="15"/>
        <v>2598</v>
      </c>
      <c r="V1004" s="11">
        <f>tbl_EcommerceSales[[#This Row],[Gross_Sales]]*tbl_EcommerceSales[[#This Row],[Discount]]</f>
        <v>259.8</v>
      </c>
      <c r="W1004" s="11">
        <f>tbl_EcommerceSales[[#This Row],[Gross_Sales]]-tbl_EcommerceSales[[#This Row],[Discount_Amount]]</f>
        <v>2338.1999999999998</v>
      </c>
      <c r="X1004" s="11">
        <f>tbl_EcommerceSales[[#This Row],[Quantity]] * _xlfn.XLOOKUP(tbl_EcommerceSales[[#This Row],[Product_ID]], Product_Master!A:A, Product_Master!F:F)</f>
        <v>1220</v>
      </c>
      <c r="Y1004" s="11">
        <f>tbl_EcommerceSales[[#This Row],[Net_Revenue]]-tbl_EcommerceSales[[#This Row],[Total_Cost]]</f>
        <v>1118.1999999999998</v>
      </c>
      <c r="Z1004" s="9">
        <f>IFERROR(#REF!/tbl_EcommerceSales[[#This Row],[Total_Cost]], 0)</f>
        <v>0</v>
      </c>
      <c r="AA1004" t="str">
        <f>TEXT(tbl_EcommerceSales[[#This Row],[Order_Date]],"mmm")</f>
        <v>Apr</v>
      </c>
      <c r="AB1004">
        <f>YEAR(tbl_EcommerceSales[[#This Row],[Order_Date]])</f>
        <v>2025</v>
      </c>
      <c r="AC1004" t="str">
        <f>IF(tbl_EcommerceSales[[#This Row],[Age]]&lt;18,"Under 18",IF(tbl_EcommerceSales[[#This Row],[Age]]&lt;=25,"18-25",IF(tbl_EcommerceSales[[#This Row],[Age]]&lt;=35,"26-35",IF(tbl_EcommerceSales[[#This Row],[Age]]&lt;=45,"36-45",IF(tbl_EcommerceSales[[#This Row],[Age]]&lt;=55,"46-55","56+")))))</f>
        <v>36-45</v>
      </c>
    </row>
    <row r="1005" spans="1:29" x14ac:dyDescent="0.35">
      <c r="A1005" t="s">
        <v>1988</v>
      </c>
      <c r="B1005" s="7">
        <v>45769</v>
      </c>
      <c r="C1005" t="s">
        <v>1989</v>
      </c>
      <c r="D1005" t="s">
        <v>205</v>
      </c>
      <c r="E1005" t="s">
        <v>48</v>
      </c>
      <c r="F1005">
        <v>32</v>
      </c>
      <c r="G1005" t="s">
        <v>171</v>
      </c>
      <c r="H1005" t="s">
        <v>39</v>
      </c>
      <c r="I1005" t="s">
        <v>126</v>
      </c>
      <c r="J1005" t="s">
        <v>127</v>
      </c>
      <c r="K1005" t="s">
        <v>82</v>
      </c>
      <c r="L1005" t="s">
        <v>83</v>
      </c>
      <c r="M1005">
        <v>1</v>
      </c>
      <c r="N1005" s="2">
        <v>1899</v>
      </c>
      <c r="O1005" s="3">
        <v>0.1</v>
      </c>
      <c r="P1005" s="2">
        <v>1120</v>
      </c>
      <c r="Q1005" t="s">
        <v>32</v>
      </c>
      <c r="R1005" t="s">
        <v>33</v>
      </c>
      <c r="S1005" t="s">
        <v>57</v>
      </c>
      <c r="T1005" s="4">
        <v>4</v>
      </c>
      <c r="U1005" s="11">
        <f t="shared" si="15"/>
        <v>1899</v>
      </c>
      <c r="V1005" s="11">
        <f>tbl_EcommerceSales[[#This Row],[Gross_Sales]]*tbl_EcommerceSales[[#This Row],[Discount]]</f>
        <v>189.9</v>
      </c>
      <c r="W1005" s="11">
        <f>tbl_EcommerceSales[[#This Row],[Gross_Sales]]-tbl_EcommerceSales[[#This Row],[Discount_Amount]]</f>
        <v>1709.1</v>
      </c>
      <c r="X1005" s="11">
        <f>tbl_EcommerceSales[[#This Row],[Quantity]] * _xlfn.XLOOKUP(tbl_EcommerceSales[[#This Row],[Product_ID]], Product_Master!A:A, Product_Master!F:F)</f>
        <v>1120</v>
      </c>
      <c r="Y1005" s="11">
        <f>tbl_EcommerceSales[[#This Row],[Net_Revenue]]-tbl_EcommerceSales[[#This Row],[Total_Cost]]</f>
        <v>589.09999999999991</v>
      </c>
      <c r="Z1005" s="9">
        <f>IFERROR(#REF!/tbl_EcommerceSales[[#This Row],[Total_Cost]], 0)</f>
        <v>0</v>
      </c>
      <c r="AA1005" t="str">
        <f>TEXT(tbl_EcommerceSales[[#This Row],[Order_Date]],"mmm")</f>
        <v>Apr</v>
      </c>
      <c r="AB1005">
        <f>YEAR(tbl_EcommerceSales[[#This Row],[Order_Date]])</f>
        <v>2025</v>
      </c>
      <c r="AC1005" t="str">
        <f>IF(tbl_EcommerceSales[[#This Row],[Age]]&lt;18,"Under 18",IF(tbl_EcommerceSales[[#This Row],[Age]]&lt;=25,"18-25",IF(tbl_EcommerceSales[[#This Row],[Age]]&lt;=35,"26-35",IF(tbl_EcommerceSales[[#This Row],[Age]]&lt;=45,"36-45",IF(tbl_EcommerceSales[[#This Row],[Age]]&lt;=55,"46-55","56+")))))</f>
        <v>26-35</v>
      </c>
    </row>
    <row r="1006" spans="1:29" x14ac:dyDescent="0.35">
      <c r="A1006" t="s">
        <v>1990</v>
      </c>
      <c r="B1006" s="7">
        <v>45769</v>
      </c>
      <c r="C1006" t="s">
        <v>1991</v>
      </c>
      <c r="D1006" t="s">
        <v>148</v>
      </c>
      <c r="E1006" t="s">
        <v>48</v>
      </c>
      <c r="F1006">
        <v>36</v>
      </c>
      <c r="G1006" t="s">
        <v>107</v>
      </c>
      <c r="H1006" t="s">
        <v>39</v>
      </c>
      <c r="I1006" t="s">
        <v>221</v>
      </c>
      <c r="J1006" t="s">
        <v>222</v>
      </c>
      <c r="K1006" t="s">
        <v>177</v>
      </c>
      <c r="L1006" t="s">
        <v>208</v>
      </c>
      <c r="M1006">
        <v>1</v>
      </c>
      <c r="N1006" s="2">
        <v>1499</v>
      </c>
      <c r="O1006" s="3">
        <v>0.1</v>
      </c>
      <c r="P1006" s="2">
        <v>800</v>
      </c>
      <c r="Q1006" t="s">
        <v>76</v>
      </c>
      <c r="R1006" t="s">
        <v>33</v>
      </c>
      <c r="S1006" t="s">
        <v>57</v>
      </c>
      <c r="T1006" s="4">
        <v>5</v>
      </c>
      <c r="U1006" s="11">
        <f t="shared" si="15"/>
        <v>1499</v>
      </c>
      <c r="V1006" s="11">
        <f>tbl_EcommerceSales[[#This Row],[Gross_Sales]]*tbl_EcommerceSales[[#This Row],[Discount]]</f>
        <v>149.9</v>
      </c>
      <c r="W1006" s="11">
        <f>tbl_EcommerceSales[[#This Row],[Gross_Sales]]-tbl_EcommerceSales[[#This Row],[Discount_Amount]]</f>
        <v>1349.1</v>
      </c>
      <c r="X1006" s="11">
        <f>tbl_EcommerceSales[[#This Row],[Quantity]] * _xlfn.XLOOKUP(tbl_EcommerceSales[[#This Row],[Product_ID]], Product_Master!A:A, Product_Master!F:F)</f>
        <v>800</v>
      </c>
      <c r="Y1006" s="11">
        <f>tbl_EcommerceSales[[#This Row],[Net_Revenue]]-tbl_EcommerceSales[[#This Row],[Total_Cost]]</f>
        <v>549.09999999999991</v>
      </c>
      <c r="Z1006" s="9">
        <f>IFERROR(#REF!/tbl_EcommerceSales[[#This Row],[Total_Cost]], 0)</f>
        <v>0</v>
      </c>
      <c r="AA1006" t="str">
        <f>TEXT(tbl_EcommerceSales[[#This Row],[Order_Date]],"mmm")</f>
        <v>Apr</v>
      </c>
      <c r="AB1006">
        <f>YEAR(tbl_EcommerceSales[[#This Row],[Order_Date]])</f>
        <v>2025</v>
      </c>
      <c r="AC1006" t="str">
        <f>IF(tbl_EcommerceSales[[#This Row],[Age]]&lt;18,"Under 18",IF(tbl_EcommerceSales[[#This Row],[Age]]&lt;=25,"18-25",IF(tbl_EcommerceSales[[#This Row],[Age]]&lt;=35,"26-35",IF(tbl_EcommerceSales[[#This Row],[Age]]&lt;=45,"36-45",IF(tbl_EcommerceSales[[#This Row],[Age]]&lt;=55,"46-55","56+")))))</f>
        <v>36-45</v>
      </c>
    </row>
    <row r="1007" spans="1:29" x14ac:dyDescent="0.35">
      <c r="A1007" t="s">
        <v>1992</v>
      </c>
      <c r="B1007" s="7">
        <v>45769</v>
      </c>
      <c r="C1007" t="s">
        <v>1993</v>
      </c>
      <c r="D1007" t="s">
        <v>227</v>
      </c>
      <c r="E1007" t="s">
        <v>48</v>
      </c>
      <c r="F1007">
        <v>23</v>
      </c>
      <c r="G1007" t="s">
        <v>87</v>
      </c>
      <c r="H1007" t="s">
        <v>88</v>
      </c>
      <c r="I1007" t="s">
        <v>80</v>
      </c>
      <c r="J1007" t="s">
        <v>81</v>
      </c>
      <c r="K1007" t="s">
        <v>82</v>
      </c>
      <c r="L1007" t="s">
        <v>83</v>
      </c>
      <c r="M1007">
        <v>1</v>
      </c>
      <c r="N1007" s="2">
        <v>2499</v>
      </c>
      <c r="O1007" s="3">
        <v>0.05</v>
      </c>
      <c r="P1007" s="2">
        <v>1550</v>
      </c>
      <c r="Q1007" t="s">
        <v>76</v>
      </c>
      <c r="R1007" t="s">
        <v>33</v>
      </c>
      <c r="S1007" t="s">
        <v>57</v>
      </c>
      <c r="T1007" s="4">
        <v>5</v>
      </c>
      <c r="U1007" s="11">
        <f t="shared" si="15"/>
        <v>2499</v>
      </c>
      <c r="V1007" s="11">
        <f>tbl_EcommerceSales[[#This Row],[Gross_Sales]]*tbl_EcommerceSales[[#This Row],[Discount]]</f>
        <v>124.95</v>
      </c>
      <c r="W1007" s="11">
        <f>tbl_EcommerceSales[[#This Row],[Gross_Sales]]-tbl_EcommerceSales[[#This Row],[Discount_Amount]]</f>
        <v>2374.0500000000002</v>
      </c>
      <c r="X1007" s="11">
        <f>tbl_EcommerceSales[[#This Row],[Quantity]] * _xlfn.XLOOKUP(tbl_EcommerceSales[[#This Row],[Product_ID]], Product_Master!A:A, Product_Master!F:F)</f>
        <v>1550</v>
      </c>
      <c r="Y1007" s="11">
        <f>tbl_EcommerceSales[[#This Row],[Net_Revenue]]-tbl_EcommerceSales[[#This Row],[Total_Cost]]</f>
        <v>824.05000000000018</v>
      </c>
      <c r="Z1007" s="9">
        <f>IFERROR(#REF!/tbl_EcommerceSales[[#This Row],[Total_Cost]], 0)</f>
        <v>0</v>
      </c>
      <c r="AA1007" t="str">
        <f>TEXT(tbl_EcommerceSales[[#This Row],[Order_Date]],"mmm")</f>
        <v>Apr</v>
      </c>
      <c r="AB1007">
        <f>YEAR(tbl_EcommerceSales[[#This Row],[Order_Date]])</f>
        <v>2025</v>
      </c>
      <c r="AC1007" t="str">
        <f>IF(tbl_EcommerceSales[[#This Row],[Age]]&lt;18,"Under 18",IF(tbl_EcommerceSales[[#This Row],[Age]]&lt;=25,"18-25",IF(tbl_EcommerceSales[[#This Row],[Age]]&lt;=35,"26-35",IF(tbl_EcommerceSales[[#This Row],[Age]]&lt;=45,"36-45",IF(tbl_EcommerceSales[[#This Row],[Age]]&lt;=55,"46-55","56+")))))</f>
        <v>18-25</v>
      </c>
    </row>
    <row r="1008" spans="1:29" x14ac:dyDescent="0.35">
      <c r="A1008" t="s">
        <v>1994</v>
      </c>
      <c r="B1008" s="7">
        <v>45769</v>
      </c>
      <c r="C1008" t="s">
        <v>1109</v>
      </c>
      <c r="D1008" t="s">
        <v>181</v>
      </c>
      <c r="E1008" t="s">
        <v>48</v>
      </c>
      <c r="F1008">
        <v>19</v>
      </c>
      <c r="G1008" t="s">
        <v>52</v>
      </c>
      <c r="H1008" t="s">
        <v>27</v>
      </c>
      <c r="I1008" t="s">
        <v>200</v>
      </c>
      <c r="J1008" t="s">
        <v>201</v>
      </c>
      <c r="K1008" t="s">
        <v>91</v>
      </c>
      <c r="L1008" t="s">
        <v>202</v>
      </c>
      <c r="M1008">
        <v>2</v>
      </c>
      <c r="N1008" s="2">
        <v>899</v>
      </c>
      <c r="O1008" s="3">
        <v>0.15</v>
      </c>
      <c r="P1008" s="2">
        <v>840</v>
      </c>
      <c r="Q1008" t="s">
        <v>32</v>
      </c>
      <c r="R1008" t="s">
        <v>33</v>
      </c>
      <c r="S1008" t="s">
        <v>34</v>
      </c>
      <c r="T1008" s="4">
        <v>3</v>
      </c>
      <c r="U1008" s="11">
        <f t="shared" si="15"/>
        <v>1798</v>
      </c>
      <c r="V1008" s="11">
        <f>tbl_EcommerceSales[[#This Row],[Gross_Sales]]*tbl_EcommerceSales[[#This Row],[Discount]]</f>
        <v>269.7</v>
      </c>
      <c r="W1008" s="11">
        <f>tbl_EcommerceSales[[#This Row],[Gross_Sales]]-tbl_EcommerceSales[[#This Row],[Discount_Amount]]</f>
        <v>1528.3</v>
      </c>
      <c r="X1008" s="11">
        <f>tbl_EcommerceSales[[#This Row],[Quantity]] * _xlfn.XLOOKUP(tbl_EcommerceSales[[#This Row],[Product_ID]], Product_Master!A:A, Product_Master!F:F)</f>
        <v>840</v>
      </c>
      <c r="Y1008" s="11">
        <f>tbl_EcommerceSales[[#This Row],[Net_Revenue]]-tbl_EcommerceSales[[#This Row],[Total_Cost]]</f>
        <v>688.3</v>
      </c>
      <c r="Z1008" s="9">
        <f>IFERROR(#REF!/tbl_EcommerceSales[[#This Row],[Total_Cost]], 0)</f>
        <v>0</v>
      </c>
      <c r="AA1008" t="str">
        <f>TEXT(tbl_EcommerceSales[[#This Row],[Order_Date]],"mmm")</f>
        <v>Apr</v>
      </c>
      <c r="AB1008">
        <f>YEAR(tbl_EcommerceSales[[#This Row],[Order_Date]])</f>
        <v>2025</v>
      </c>
      <c r="AC1008" t="str">
        <f>IF(tbl_EcommerceSales[[#This Row],[Age]]&lt;18,"Under 18",IF(tbl_EcommerceSales[[#This Row],[Age]]&lt;=25,"18-25",IF(tbl_EcommerceSales[[#This Row],[Age]]&lt;=35,"26-35",IF(tbl_EcommerceSales[[#This Row],[Age]]&lt;=45,"36-45",IF(tbl_EcommerceSales[[#This Row],[Age]]&lt;=55,"46-55","56+")))))</f>
        <v>18-25</v>
      </c>
    </row>
    <row r="1009" spans="1:29" x14ac:dyDescent="0.35">
      <c r="A1009" t="s">
        <v>1995</v>
      </c>
      <c r="B1009" s="7">
        <v>45770</v>
      </c>
      <c r="C1009" t="s">
        <v>1996</v>
      </c>
      <c r="D1009" t="s">
        <v>60</v>
      </c>
      <c r="E1009" t="s">
        <v>48</v>
      </c>
      <c r="F1009">
        <v>29</v>
      </c>
      <c r="G1009" t="s">
        <v>99</v>
      </c>
      <c r="H1009" t="s">
        <v>88</v>
      </c>
      <c r="I1009" t="s">
        <v>276</v>
      </c>
      <c r="J1009" t="s">
        <v>277</v>
      </c>
      <c r="K1009" t="s">
        <v>30</v>
      </c>
      <c r="L1009" t="s">
        <v>278</v>
      </c>
      <c r="M1009">
        <v>3</v>
      </c>
      <c r="N1009" s="2">
        <v>1599</v>
      </c>
      <c r="O1009" s="3">
        <v>0.1</v>
      </c>
      <c r="P1009" s="2">
        <v>2550</v>
      </c>
      <c r="Q1009" t="s">
        <v>156</v>
      </c>
      <c r="R1009" t="s">
        <v>33</v>
      </c>
      <c r="S1009" t="s">
        <v>34</v>
      </c>
      <c r="T1009" s="4">
        <v>5</v>
      </c>
      <c r="U1009" s="11">
        <f t="shared" si="15"/>
        <v>4797</v>
      </c>
      <c r="V1009" s="11">
        <f>tbl_EcommerceSales[[#This Row],[Gross_Sales]]*tbl_EcommerceSales[[#This Row],[Discount]]</f>
        <v>479.70000000000005</v>
      </c>
      <c r="W1009" s="11">
        <f>tbl_EcommerceSales[[#This Row],[Gross_Sales]]-tbl_EcommerceSales[[#This Row],[Discount_Amount]]</f>
        <v>4317.3</v>
      </c>
      <c r="X1009" s="11">
        <f>tbl_EcommerceSales[[#This Row],[Quantity]] * _xlfn.XLOOKUP(tbl_EcommerceSales[[#This Row],[Product_ID]], Product_Master!A:A, Product_Master!F:F)</f>
        <v>2550</v>
      </c>
      <c r="Y1009" s="11">
        <f>tbl_EcommerceSales[[#This Row],[Net_Revenue]]-tbl_EcommerceSales[[#This Row],[Total_Cost]]</f>
        <v>1767.3000000000002</v>
      </c>
      <c r="Z1009" s="9">
        <f>IFERROR(#REF!/tbl_EcommerceSales[[#This Row],[Total_Cost]], 0)</f>
        <v>0</v>
      </c>
      <c r="AA1009" t="str">
        <f>TEXT(tbl_EcommerceSales[[#This Row],[Order_Date]],"mmm")</f>
        <v>Apr</v>
      </c>
      <c r="AB1009">
        <f>YEAR(tbl_EcommerceSales[[#This Row],[Order_Date]])</f>
        <v>2025</v>
      </c>
      <c r="AC1009" t="str">
        <f>IF(tbl_EcommerceSales[[#This Row],[Age]]&lt;18,"Under 18",IF(tbl_EcommerceSales[[#This Row],[Age]]&lt;=25,"18-25",IF(tbl_EcommerceSales[[#This Row],[Age]]&lt;=35,"26-35",IF(tbl_EcommerceSales[[#This Row],[Age]]&lt;=45,"36-45",IF(tbl_EcommerceSales[[#This Row],[Age]]&lt;=55,"46-55","56+")))))</f>
        <v>26-35</v>
      </c>
    </row>
    <row r="1010" spans="1:29" x14ac:dyDescent="0.35">
      <c r="A1010" t="s">
        <v>1997</v>
      </c>
      <c r="B1010" s="7">
        <v>45770</v>
      </c>
      <c r="C1010" t="s">
        <v>481</v>
      </c>
      <c r="D1010" t="s">
        <v>151</v>
      </c>
      <c r="E1010" t="s">
        <v>25</v>
      </c>
      <c r="F1010">
        <v>30</v>
      </c>
      <c r="G1010" t="s">
        <v>142</v>
      </c>
      <c r="H1010" t="s">
        <v>88</v>
      </c>
      <c r="I1010" t="s">
        <v>117</v>
      </c>
      <c r="J1010" t="s">
        <v>118</v>
      </c>
      <c r="K1010" t="s">
        <v>82</v>
      </c>
      <c r="L1010" t="s">
        <v>119</v>
      </c>
      <c r="M1010">
        <v>3</v>
      </c>
      <c r="N1010" s="2">
        <v>3299</v>
      </c>
      <c r="O1010" s="3">
        <v>0</v>
      </c>
      <c r="P1010" s="2">
        <v>6300</v>
      </c>
      <c r="Q1010" t="s">
        <v>156</v>
      </c>
      <c r="R1010" t="s">
        <v>33</v>
      </c>
      <c r="S1010" t="s">
        <v>34</v>
      </c>
      <c r="T1010" s="4">
        <v>5</v>
      </c>
      <c r="U1010" s="11">
        <f t="shared" si="15"/>
        <v>9897</v>
      </c>
      <c r="V1010" s="11">
        <f>tbl_EcommerceSales[[#This Row],[Gross_Sales]]*tbl_EcommerceSales[[#This Row],[Discount]]</f>
        <v>0</v>
      </c>
      <c r="W1010" s="11">
        <f>tbl_EcommerceSales[[#This Row],[Gross_Sales]]-tbl_EcommerceSales[[#This Row],[Discount_Amount]]</f>
        <v>9897</v>
      </c>
      <c r="X1010" s="11">
        <f>tbl_EcommerceSales[[#This Row],[Quantity]] * _xlfn.XLOOKUP(tbl_EcommerceSales[[#This Row],[Product_ID]], Product_Master!A:A, Product_Master!F:F)</f>
        <v>6300</v>
      </c>
      <c r="Y1010" s="11">
        <f>tbl_EcommerceSales[[#This Row],[Net_Revenue]]-tbl_EcommerceSales[[#This Row],[Total_Cost]]</f>
        <v>3597</v>
      </c>
      <c r="Z1010" s="9">
        <f>IFERROR(#REF!/tbl_EcommerceSales[[#This Row],[Total_Cost]], 0)</f>
        <v>0</v>
      </c>
      <c r="AA1010" t="str">
        <f>TEXT(tbl_EcommerceSales[[#This Row],[Order_Date]],"mmm")</f>
        <v>Apr</v>
      </c>
      <c r="AB1010">
        <f>YEAR(tbl_EcommerceSales[[#This Row],[Order_Date]])</f>
        <v>2025</v>
      </c>
      <c r="AC1010" t="str">
        <f>IF(tbl_EcommerceSales[[#This Row],[Age]]&lt;18,"Under 18",IF(tbl_EcommerceSales[[#This Row],[Age]]&lt;=25,"18-25",IF(tbl_EcommerceSales[[#This Row],[Age]]&lt;=35,"26-35",IF(tbl_EcommerceSales[[#This Row],[Age]]&lt;=45,"36-45",IF(tbl_EcommerceSales[[#This Row],[Age]]&lt;=55,"46-55","56+")))))</f>
        <v>26-35</v>
      </c>
    </row>
    <row r="1011" spans="1:29" x14ac:dyDescent="0.35">
      <c r="A1011" t="s">
        <v>1998</v>
      </c>
      <c r="B1011" s="7">
        <v>45770</v>
      </c>
      <c r="C1011" t="s">
        <v>612</v>
      </c>
      <c r="D1011" t="s">
        <v>251</v>
      </c>
      <c r="E1011" t="s">
        <v>25</v>
      </c>
      <c r="F1011">
        <v>23</v>
      </c>
      <c r="G1011" t="s">
        <v>145</v>
      </c>
      <c r="H1011" t="s">
        <v>39</v>
      </c>
      <c r="I1011" t="s">
        <v>200</v>
      </c>
      <c r="J1011" t="s">
        <v>201</v>
      </c>
      <c r="K1011" t="s">
        <v>91</v>
      </c>
      <c r="L1011" t="s">
        <v>202</v>
      </c>
      <c r="M1011">
        <v>2</v>
      </c>
      <c r="N1011" s="2">
        <v>899</v>
      </c>
      <c r="O1011" s="3">
        <v>0.05</v>
      </c>
      <c r="P1011" s="2">
        <v>840</v>
      </c>
      <c r="Q1011" t="s">
        <v>76</v>
      </c>
      <c r="R1011" t="s">
        <v>33</v>
      </c>
      <c r="S1011" t="s">
        <v>34</v>
      </c>
      <c r="T1011" s="4">
        <v>4</v>
      </c>
      <c r="U1011" s="11">
        <f t="shared" si="15"/>
        <v>1798</v>
      </c>
      <c r="V1011" s="11">
        <f>tbl_EcommerceSales[[#This Row],[Gross_Sales]]*tbl_EcommerceSales[[#This Row],[Discount]]</f>
        <v>89.9</v>
      </c>
      <c r="W1011" s="11">
        <f>tbl_EcommerceSales[[#This Row],[Gross_Sales]]-tbl_EcommerceSales[[#This Row],[Discount_Amount]]</f>
        <v>1708.1</v>
      </c>
      <c r="X1011" s="11">
        <f>tbl_EcommerceSales[[#This Row],[Quantity]] * _xlfn.XLOOKUP(tbl_EcommerceSales[[#This Row],[Product_ID]], Product_Master!A:A, Product_Master!F:F)</f>
        <v>840</v>
      </c>
      <c r="Y1011" s="11">
        <f>tbl_EcommerceSales[[#This Row],[Net_Revenue]]-tbl_EcommerceSales[[#This Row],[Total_Cost]]</f>
        <v>868.09999999999991</v>
      </c>
      <c r="Z1011" s="9">
        <f>IFERROR(#REF!/tbl_EcommerceSales[[#This Row],[Total_Cost]], 0)</f>
        <v>0</v>
      </c>
      <c r="AA1011" t="str">
        <f>TEXT(tbl_EcommerceSales[[#This Row],[Order_Date]],"mmm")</f>
        <v>Apr</v>
      </c>
      <c r="AB1011">
        <f>YEAR(tbl_EcommerceSales[[#This Row],[Order_Date]])</f>
        <v>2025</v>
      </c>
      <c r="AC1011" t="str">
        <f>IF(tbl_EcommerceSales[[#This Row],[Age]]&lt;18,"Under 18",IF(tbl_EcommerceSales[[#This Row],[Age]]&lt;=25,"18-25",IF(tbl_EcommerceSales[[#This Row],[Age]]&lt;=35,"26-35",IF(tbl_EcommerceSales[[#This Row],[Age]]&lt;=45,"36-45",IF(tbl_EcommerceSales[[#This Row],[Age]]&lt;=55,"46-55","56+")))))</f>
        <v>18-25</v>
      </c>
    </row>
    <row r="1012" spans="1:29" x14ac:dyDescent="0.35">
      <c r="A1012" t="s">
        <v>1999</v>
      </c>
      <c r="B1012" s="7">
        <v>45770</v>
      </c>
      <c r="C1012" t="s">
        <v>2000</v>
      </c>
      <c r="D1012" t="s">
        <v>305</v>
      </c>
      <c r="E1012" t="s">
        <v>48</v>
      </c>
      <c r="F1012">
        <v>31</v>
      </c>
      <c r="G1012" t="s">
        <v>38</v>
      </c>
      <c r="H1012" t="s">
        <v>39</v>
      </c>
      <c r="I1012" t="s">
        <v>349</v>
      </c>
      <c r="J1012" t="s">
        <v>350</v>
      </c>
      <c r="K1012" t="s">
        <v>82</v>
      </c>
      <c r="L1012" t="s">
        <v>238</v>
      </c>
      <c r="M1012">
        <v>4</v>
      </c>
      <c r="N1012" s="2">
        <v>1599</v>
      </c>
      <c r="O1012" s="3">
        <v>0</v>
      </c>
      <c r="P1012" s="2">
        <v>3680</v>
      </c>
      <c r="Q1012" t="s">
        <v>76</v>
      </c>
      <c r="R1012" t="s">
        <v>33</v>
      </c>
      <c r="S1012" t="s">
        <v>34</v>
      </c>
      <c r="T1012" s="4">
        <v>5</v>
      </c>
      <c r="U1012" s="11">
        <f t="shared" si="15"/>
        <v>6396</v>
      </c>
      <c r="V1012" s="11">
        <f>tbl_EcommerceSales[[#This Row],[Gross_Sales]]*tbl_EcommerceSales[[#This Row],[Discount]]</f>
        <v>0</v>
      </c>
      <c r="W1012" s="11">
        <f>tbl_EcommerceSales[[#This Row],[Gross_Sales]]-tbl_EcommerceSales[[#This Row],[Discount_Amount]]</f>
        <v>6396</v>
      </c>
      <c r="X1012" s="11">
        <f>tbl_EcommerceSales[[#This Row],[Quantity]] * _xlfn.XLOOKUP(tbl_EcommerceSales[[#This Row],[Product_ID]], Product_Master!A:A, Product_Master!F:F)</f>
        <v>3680</v>
      </c>
      <c r="Y1012" s="11">
        <f>tbl_EcommerceSales[[#This Row],[Net_Revenue]]-tbl_EcommerceSales[[#This Row],[Total_Cost]]</f>
        <v>2716</v>
      </c>
      <c r="Z1012" s="9">
        <f>IFERROR(#REF!/tbl_EcommerceSales[[#This Row],[Total_Cost]], 0)</f>
        <v>0</v>
      </c>
      <c r="AA1012" t="str">
        <f>TEXT(tbl_EcommerceSales[[#This Row],[Order_Date]],"mmm")</f>
        <v>Apr</v>
      </c>
      <c r="AB1012">
        <f>YEAR(tbl_EcommerceSales[[#This Row],[Order_Date]])</f>
        <v>2025</v>
      </c>
      <c r="AC1012" t="str">
        <f>IF(tbl_EcommerceSales[[#This Row],[Age]]&lt;18,"Under 18",IF(tbl_EcommerceSales[[#This Row],[Age]]&lt;=25,"18-25",IF(tbl_EcommerceSales[[#This Row],[Age]]&lt;=35,"26-35",IF(tbl_EcommerceSales[[#This Row],[Age]]&lt;=45,"36-45",IF(tbl_EcommerceSales[[#This Row],[Age]]&lt;=55,"46-55","56+")))))</f>
        <v>26-35</v>
      </c>
    </row>
    <row r="1013" spans="1:29" x14ac:dyDescent="0.35">
      <c r="A1013" t="s">
        <v>2001</v>
      </c>
      <c r="B1013" s="7">
        <v>45770</v>
      </c>
      <c r="C1013" t="s">
        <v>2002</v>
      </c>
      <c r="D1013" t="s">
        <v>269</v>
      </c>
      <c r="E1013" t="s">
        <v>48</v>
      </c>
      <c r="F1013">
        <v>42</v>
      </c>
      <c r="G1013" t="s">
        <v>99</v>
      </c>
      <c r="H1013" t="s">
        <v>88</v>
      </c>
      <c r="I1013" t="s">
        <v>131</v>
      </c>
      <c r="J1013" t="s">
        <v>132</v>
      </c>
      <c r="K1013" t="s">
        <v>91</v>
      </c>
      <c r="L1013" t="s">
        <v>133</v>
      </c>
      <c r="M1013">
        <v>1</v>
      </c>
      <c r="N1013" s="2">
        <v>1299</v>
      </c>
      <c r="O1013" s="3">
        <v>0.1</v>
      </c>
      <c r="P1013" s="2">
        <v>610</v>
      </c>
      <c r="Q1013" t="s">
        <v>32</v>
      </c>
      <c r="R1013" t="s">
        <v>33</v>
      </c>
      <c r="S1013" t="s">
        <v>57</v>
      </c>
      <c r="T1013" s="4">
        <v>5</v>
      </c>
      <c r="U1013" s="11">
        <f t="shared" si="15"/>
        <v>1299</v>
      </c>
      <c r="V1013" s="11">
        <f>tbl_EcommerceSales[[#This Row],[Gross_Sales]]*tbl_EcommerceSales[[#This Row],[Discount]]</f>
        <v>129.9</v>
      </c>
      <c r="W1013" s="11">
        <f>tbl_EcommerceSales[[#This Row],[Gross_Sales]]-tbl_EcommerceSales[[#This Row],[Discount_Amount]]</f>
        <v>1169.0999999999999</v>
      </c>
      <c r="X1013" s="11">
        <f>tbl_EcommerceSales[[#This Row],[Quantity]] * _xlfn.XLOOKUP(tbl_EcommerceSales[[#This Row],[Product_ID]], Product_Master!A:A, Product_Master!F:F)</f>
        <v>610</v>
      </c>
      <c r="Y1013" s="11">
        <f>tbl_EcommerceSales[[#This Row],[Net_Revenue]]-tbl_EcommerceSales[[#This Row],[Total_Cost]]</f>
        <v>559.09999999999991</v>
      </c>
      <c r="Z1013" s="9">
        <f>IFERROR(#REF!/tbl_EcommerceSales[[#This Row],[Total_Cost]], 0)</f>
        <v>0</v>
      </c>
      <c r="AA1013" t="str">
        <f>TEXT(tbl_EcommerceSales[[#This Row],[Order_Date]],"mmm")</f>
        <v>Apr</v>
      </c>
      <c r="AB1013">
        <f>YEAR(tbl_EcommerceSales[[#This Row],[Order_Date]])</f>
        <v>2025</v>
      </c>
      <c r="AC1013" t="str">
        <f>IF(tbl_EcommerceSales[[#This Row],[Age]]&lt;18,"Under 18",IF(tbl_EcommerceSales[[#This Row],[Age]]&lt;=25,"18-25",IF(tbl_EcommerceSales[[#This Row],[Age]]&lt;=35,"26-35",IF(tbl_EcommerceSales[[#This Row],[Age]]&lt;=45,"36-45",IF(tbl_EcommerceSales[[#This Row],[Age]]&lt;=55,"46-55","56+")))))</f>
        <v>36-45</v>
      </c>
    </row>
    <row r="1014" spans="1:29" x14ac:dyDescent="0.35">
      <c r="A1014" t="s">
        <v>2003</v>
      </c>
      <c r="B1014" s="7">
        <v>45770</v>
      </c>
      <c r="C1014" t="s">
        <v>2004</v>
      </c>
      <c r="D1014" t="s">
        <v>24</v>
      </c>
      <c r="E1014" t="s">
        <v>48</v>
      </c>
      <c r="F1014">
        <v>20</v>
      </c>
      <c r="G1014" t="s">
        <v>152</v>
      </c>
      <c r="H1014" t="s">
        <v>72</v>
      </c>
      <c r="I1014" t="s">
        <v>80</v>
      </c>
      <c r="J1014" t="s">
        <v>81</v>
      </c>
      <c r="K1014" t="s">
        <v>82</v>
      </c>
      <c r="L1014" t="s">
        <v>83</v>
      </c>
      <c r="M1014">
        <v>2</v>
      </c>
      <c r="N1014" s="2">
        <v>2499</v>
      </c>
      <c r="O1014" s="3">
        <v>0</v>
      </c>
      <c r="P1014" s="2">
        <v>3100</v>
      </c>
      <c r="Q1014" t="s">
        <v>44</v>
      </c>
      <c r="R1014" t="s">
        <v>33</v>
      </c>
      <c r="S1014" t="s">
        <v>34</v>
      </c>
      <c r="T1014" s="4">
        <v>3</v>
      </c>
      <c r="U1014" s="11">
        <f t="shared" si="15"/>
        <v>4998</v>
      </c>
      <c r="V1014" s="11">
        <f>tbl_EcommerceSales[[#This Row],[Gross_Sales]]*tbl_EcommerceSales[[#This Row],[Discount]]</f>
        <v>0</v>
      </c>
      <c r="W1014" s="11">
        <f>tbl_EcommerceSales[[#This Row],[Gross_Sales]]-tbl_EcommerceSales[[#This Row],[Discount_Amount]]</f>
        <v>4998</v>
      </c>
      <c r="X1014" s="11">
        <f>tbl_EcommerceSales[[#This Row],[Quantity]] * _xlfn.XLOOKUP(tbl_EcommerceSales[[#This Row],[Product_ID]], Product_Master!A:A, Product_Master!F:F)</f>
        <v>3100</v>
      </c>
      <c r="Y1014" s="11">
        <f>tbl_EcommerceSales[[#This Row],[Net_Revenue]]-tbl_EcommerceSales[[#This Row],[Total_Cost]]</f>
        <v>1898</v>
      </c>
      <c r="Z1014" s="9">
        <f>IFERROR(#REF!/tbl_EcommerceSales[[#This Row],[Total_Cost]], 0)</f>
        <v>0</v>
      </c>
      <c r="AA1014" t="str">
        <f>TEXT(tbl_EcommerceSales[[#This Row],[Order_Date]],"mmm")</f>
        <v>Apr</v>
      </c>
      <c r="AB1014">
        <f>YEAR(tbl_EcommerceSales[[#This Row],[Order_Date]])</f>
        <v>2025</v>
      </c>
      <c r="AC1014" t="str">
        <f>IF(tbl_EcommerceSales[[#This Row],[Age]]&lt;18,"Under 18",IF(tbl_EcommerceSales[[#This Row],[Age]]&lt;=25,"18-25",IF(tbl_EcommerceSales[[#This Row],[Age]]&lt;=35,"26-35",IF(tbl_EcommerceSales[[#This Row],[Age]]&lt;=45,"36-45",IF(tbl_EcommerceSales[[#This Row],[Age]]&lt;=55,"46-55","56+")))))</f>
        <v>18-25</v>
      </c>
    </row>
    <row r="1015" spans="1:29" x14ac:dyDescent="0.35">
      <c r="A1015" t="s">
        <v>2005</v>
      </c>
      <c r="B1015" s="7">
        <v>45770</v>
      </c>
      <c r="C1015" t="s">
        <v>2006</v>
      </c>
      <c r="D1015" t="s">
        <v>227</v>
      </c>
      <c r="E1015" t="s">
        <v>48</v>
      </c>
      <c r="F1015">
        <v>25</v>
      </c>
      <c r="G1015" t="s">
        <v>174</v>
      </c>
      <c r="H1015" t="s">
        <v>39</v>
      </c>
      <c r="I1015" t="s">
        <v>80</v>
      </c>
      <c r="J1015" t="s">
        <v>81</v>
      </c>
      <c r="K1015" t="s">
        <v>82</v>
      </c>
      <c r="L1015" t="s">
        <v>83</v>
      </c>
      <c r="M1015">
        <v>4</v>
      </c>
      <c r="N1015" s="2">
        <v>2499</v>
      </c>
      <c r="O1015" s="3">
        <v>0</v>
      </c>
      <c r="P1015" s="2">
        <v>6200</v>
      </c>
      <c r="Q1015" t="s">
        <v>32</v>
      </c>
      <c r="R1015" t="s">
        <v>33</v>
      </c>
      <c r="S1015" t="s">
        <v>57</v>
      </c>
      <c r="T1015" s="4">
        <v>4</v>
      </c>
      <c r="U1015" s="11">
        <f t="shared" si="15"/>
        <v>9996</v>
      </c>
      <c r="V1015" s="11">
        <f>tbl_EcommerceSales[[#This Row],[Gross_Sales]]*tbl_EcommerceSales[[#This Row],[Discount]]</f>
        <v>0</v>
      </c>
      <c r="W1015" s="11">
        <f>tbl_EcommerceSales[[#This Row],[Gross_Sales]]-tbl_EcommerceSales[[#This Row],[Discount_Amount]]</f>
        <v>9996</v>
      </c>
      <c r="X1015" s="11">
        <f>tbl_EcommerceSales[[#This Row],[Quantity]] * _xlfn.XLOOKUP(tbl_EcommerceSales[[#This Row],[Product_ID]], Product_Master!A:A, Product_Master!F:F)</f>
        <v>6200</v>
      </c>
      <c r="Y1015" s="11">
        <f>tbl_EcommerceSales[[#This Row],[Net_Revenue]]-tbl_EcommerceSales[[#This Row],[Total_Cost]]</f>
        <v>3796</v>
      </c>
      <c r="Z1015" s="9">
        <f>IFERROR(#REF!/tbl_EcommerceSales[[#This Row],[Total_Cost]], 0)</f>
        <v>0</v>
      </c>
      <c r="AA1015" t="str">
        <f>TEXT(tbl_EcommerceSales[[#This Row],[Order_Date]],"mmm")</f>
        <v>Apr</v>
      </c>
      <c r="AB1015">
        <f>YEAR(tbl_EcommerceSales[[#This Row],[Order_Date]])</f>
        <v>2025</v>
      </c>
      <c r="AC1015" t="str">
        <f>IF(tbl_EcommerceSales[[#This Row],[Age]]&lt;18,"Under 18",IF(tbl_EcommerceSales[[#This Row],[Age]]&lt;=25,"18-25",IF(tbl_EcommerceSales[[#This Row],[Age]]&lt;=35,"26-35",IF(tbl_EcommerceSales[[#This Row],[Age]]&lt;=45,"36-45",IF(tbl_EcommerceSales[[#This Row],[Age]]&lt;=55,"46-55","56+")))))</f>
        <v>18-25</v>
      </c>
    </row>
    <row r="1016" spans="1:29" x14ac:dyDescent="0.35">
      <c r="A1016" t="s">
        <v>2007</v>
      </c>
      <c r="B1016" s="7">
        <v>45770</v>
      </c>
      <c r="C1016" t="s">
        <v>2008</v>
      </c>
      <c r="D1016" t="s">
        <v>148</v>
      </c>
      <c r="E1016" t="s">
        <v>48</v>
      </c>
      <c r="F1016">
        <v>24</v>
      </c>
      <c r="G1016" t="s">
        <v>192</v>
      </c>
      <c r="H1016" t="s">
        <v>27</v>
      </c>
      <c r="I1016" t="s">
        <v>276</v>
      </c>
      <c r="J1016" t="s">
        <v>277</v>
      </c>
      <c r="K1016" t="s">
        <v>30</v>
      </c>
      <c r="L1016" t="s">
        <v>278</v>
      </c>
      <c r="M1016">
        <v>2</v>
      </c>
      <c r="N1016" s="2">
        <v>1599</v>
      </c>
      <c r="O1016" s="3">
        <v>0.05</v>
      </c>
      <c r="P1016" s="2">
        <v>1700</v>
      </c>
      <c r="Q1016" t="s">
        <v>32</v>
      </c>
      <c r="R1016" t="s">
        <v>33</v>
      </c>
      <c r="S1016" t="s">
        <v>57</v>
      </c>
      <c r="T1016" s="4">
        <v>5</v>
      </c>
      <c r="U1016" s="11">
        <f t="shared" si="15"/>
        <v>3198</v>
      </c>
      <c r="V1016" s="11">
        <f>tbl_EcommerceSales[[#This Row],[Gross_Sales]]*tbl_EcommerceSales[[#This Row],[Discount]]</f>
        <v>159.9</v>
      </c>
      <c r="W1016" s="11">
        <f>tbl_EcommerceSales[[#This Row],[Gross_Sales]]-tbl_EcommerceSales[[#This Row],[Discount_Amount]]</f>
        <v>3038.1</v>
      </c>
      <c r="X1016" s="11">
        <f>tbl_EcommerceSales[[#This Row],[Quantity]] * _xlfn.XLOOKUP(tbl_EcommerceSales[[#This Row],[Product_ID]], Product_Master!A:A, Product_Master!F:F)</f>
        <v>1700</v>
      </c>
      <c r="Y1016" s="11">
        <f>tbl_EcommerceSales[[#This Row],[Net_Revenue]]-tbl_EcommerceSales[[#This Row],[Total_Cost]]</f>
        <v>1338.1</v>
      </c>
      <c r="Z1016" s="9">
        <f>IFERROR(#REF!/tbl_EcommerceSales[[#This Row],[Total_Cost]], 0)</f>
        <v>0</v>
      </c>
      <c r="AA1016" t="str">
        <f>TEXT(tbl_EcommerceSales[[#This Row],[Order_Date]],"mmm")</f>
        <v>Apr</v>
      </c>
      <c r="AB1016">
        <f>YEAR(tbl_EcommerceSales[[#This Row],[Order_Date]])</f>
        <v>2025</v>
      </c>
      <c r="AC1016" t="str">
        <f>IF(tbl_EcommerceSales[[#This Row],[Age]]&lt;18,"Under 18",IF(tbl_EcommerceSales[[#This Row],[Age]]&lt;=25,"18-25",IF(tbl_EcommerceSales[[#This Row],[Age]]&lt;=35,"26-35",IF(tbl_EcommerceSales[[#This Row],[Age]]&lt;=45,"36-45",IF(tbl_EcommerceSales[[#This Row],[Age]]&lt;=55,"46-55","56+")))))</f>
        <v>18-25</v>
      </c>
    </row>
    <row r="1017" spans="1:29" x14ac:dyDescent="0.35">
      <c r="A1017" t="s">
        <v>2009</v>
      </c>
      <c r="B1017" s="7">
        <v>45770</v>
      </c>
      <c r="C1017" t="s">
        <v>560</v>
      </c>
      <c r="D1017" t="s">
        <v>110</v>
      </c>
      <c r="E1017" t="s">
        <v>25</v>
      </c>
      <c r="F1017">
        <v>24</v>
      </c>
      <c r="G1017" t="s">
        <v>99</v>
      </c>
      <c r="H1017" t="s">
        <v>88</v>
      </c>
      <c r="I1017" t="s">
        <v>40</v>
      </c>
      <c r="J1017" t="s">
        <v>41</v>
      </c>
      <c r="K1017" t="s">
        <v>42</v>
      </c>
      <c r="L1017" t="s">
        <v>43</v>
      </c>
      <c r="M1017">
        <v>3</v>
      </c>
      <c r="N1017" s="2">
        <v>699</v>
      </c>
      <c r="O1017" s="3">
        <v>0.1</v>
      </c>
      <c r="P1017" s="2">
        <v>930</v>
      </c>
      <c r="Q1017" t="s">
        <v>44</v>
      </c>
      <c r="R1017" t="s">
        <v>33</v>
      </c>
      <c r="S1017" t="s">
        <v>34</v>
      </c>
      <c r="T1017" s="4">
        <v>5</v>
      </c>
      <c r="U1017" s="11">
        <f t="shared" si="15"/>
        <v>2097</v>
      </c>
      <c r="V1017" s="11">
        <f>tbl_EcommerceSales[[#This Row],[Gross_Sales]]*tbl_EcommerceSales[[#This Row],[Discount]]</f>
        <v>209.70000000000002</v>
      </c>
      <c r="W1017" s="11">
        <f>tbl_EcommerceSales[[#This Row],[Gross_Sales]]-tbl_EcommerceSales[[#This Row],[Discount_Amount]]</f>
        <v>1887.3</v>
      </c>
      <c r="X1017" s="11">
        <f>tbl_EcommerceSales[[#This Row],[Quantity]] * _xlfn.XLOOKUP(tbl_EcommerceSales[[#This Row],[Product_ID]], Product_Master!A:A, Product_Master!F:F)</f>
        <v>930</v>
      </c>
      <c r="Y1017" s="11">
        <f>tbl_EcommerceSales[[#This Row],[Net_Revenue]]-tbl_EcommerceSales[[#This Row],[Total_Cost]]</f>
        <v>957.3</v>
      </c>
      <c r="Z1017" s="9">
        <f>IFERROR(#REF!/tbl_EcommerceSales[[#This Row],[Total_Cost]], 0)</f>
        <v>0</v>
      </c>
      <c r="AA1017" t="str">
        <f>TEXT(tbl_EcommerceSales[[#This Row],[Order_Date]],"mmm")</f>
        <v>Apr</v>
      </c>
      <c r="AB1017">
        <f>YEAR(tbl_EcommerceSales[[#This Row],[Order_Date]])</f>
        <v>2025</v>
      </c>
      <c r="AC1017" t="str">
        <f>IF(tbl_EcommerceSales[[#This Row],[Age]]&lt;18,"Under 18",IF(tbl_EcommerceSales[[#This Row],[Age]]&lt;=25,"18-25",IF(tbl_EcommerceSales[[#This Row],[Age]]&lt;=35,"26-35",IF(tbl_EcommerceSales[[#This Row],[Age]]&lt;=45,"36-45",IF(tbl_EcommerceSales[[#This Row],[Age]]&lt;=55,"46-55","56+")))))</f>
        <v>18-25</v>
      </c>
    </row>
    <row r="1018" spans="1:29" x14ac:dyDescent="0.35">
      <c r="A1018" t="s">
        <v>2010</v>
      </c>
      <c r="B1018" s="7">
        <v>45770</v>
      </c>
      <c r="C1018" t="s">
        <v>2011</v>
      </c>
      <c r="D1018" t="s">
        <v>269</v>
      </c>
      <c r="E1018" t="s">
        <v>48</v>
      </c>
      <c r="F1018">
        <v>38</v>
      </c>
      <c r="G1018" t="s">
        <v>289</v>
      </c>
      <c r="H1018" t="s">
        <v>88</v>
      </c>
      <c r="I1018" t="s">
        <v>80</v>
      </c>
      <c r="J1018" t="s">
        <v>81</v>
      </c>
      <c r="K1018" t="s">
        <v>82</v>
      </c>
      <c r="L1018" t="s">
        <v>83</v>
      </c>
      <c r="M1018">
        <v>2</v>
      </c>
      <c r="N1018" s="2">
        <v>2499</v>
      </c>
      <c r="O1018" s="3">
        <v>0.1</v>
      </c>
      <c r="P1018" s="2">
        <v>3100</v>
      </c>
      <c r="Q1018" t="s">
        <v>123</v>
      </c>
      <c r="R1018" t="s">
        <v>33</v>
      </c>
      <c r="S1018" t="s">
        <v>34</v>
      </c>
      <c r="T1018" s="4">
        <v>1</v>
      </c>
      <c r="U1018" s="11">
        <f t="shared" si="15"/>
        <v>4998</v>
      </c>
      <c r="V1018" s="11">
        <f>tbl_EcommerceSales[[#This Row],[Gross_Sales]]*tbl_EcommerceSales[[#This Row],[Discount]]</f>
        <v>499.8</v>
      </c>
      <c r="W1018" s="11">
        <f>tbl_EcommerceSales[[#This Row],[Gross_Sales]]-tbl_EcommerceSales[[#This Row],[Discount_Amount]]</f>
        <v>4498.2</v>
      </c>
      <c r="X1018" s="11">
        <f>tbl_EcommerceSales[[#This Row],[Quantity]] * _xlfn.XLOOKUP(tbl_EcommerceSales[[#This Row],[Product_ID]], Product_Master!A:A, Product_Master!F:F)</f>
        <v>3100</v>
      </c>
      <c r="Y1018" s="11">
        <f>tbl_EcommerceSales[[#This Row],[Net_Revenue]]-tbl_EcommerceSales[[#This Row],[Total_Cost]]</f>
        <v>1398.1999999999998</v>
      </c>
      <c r="Z1018" s="9">
        <f>IFERROR(#REF!/tbl_EcommerceSales[[#This Row],[Total_Cost]], 0)</f>
        <v>0</v>
      </c>
      <c r="AA1018" t="str">
        <f>TEXT(tbl_EcommerceSales[[#This Row],[Order_Date]],"mmm")</f>
        <v>Apr</v>
      </c>
      <c r="AB1018">
        <f>YEAR(tbl_EcommerceSales[[#This Row],[Order_Date]])</f>
        <v>2025</v>
      </c>
      <c r="AC1018" t="str">
        <f>IF(tbl_EcommerceSales[[#This Row],[Age]]&lt;18,"Under 18",IF(tbl_EcommerceSales[[#This Row],[Age]]&lt;=25,"18-25",IF(tbl_EcommerceSales[[#This Row],[Age]]&lt;=35,"26-35",IF(tbl_EcommerceSales[[#This Row],[Age]]&lt;=45,"36-45",IF(tbl_EcommerceSales[[#This Row],[Age]]&lt;=55,"46-55","56+")))))</f>
        <v>36-45</v>
      </c>
    </row>
    <row r="1019" spans="1:29" x14ac:dyDescent="0.35">
      <c r="A1019" t="s">
        <v>2012</v>
      </c>
      <c r="B1019" s="7">
        <v>45770</v>
      </c>
      <c r="C1019" t="s">
        <v>240</v>
      </c>
      <c r="D1019" t="s">
        <v>235</v>
      </c>
      <c r="E1019" t="s">
        <v>48</v>
      </c>
      <c r="F1019">
        <v>32</v>
      </c>
      <c r="G1019" t="s">
        <v>87</v>
      </c>
      <c r="H1019" t="s">
        <v>88</v>
      </c>
      <c r="I1019" t="s">
        <v>236</v>
      </c>
      <c r="J1019" t="s">
        <v>237</v>
      </c>
      <c r="K1019" t="s">
        <v>82</v>
      </c>
      <c r="L1019" t="s">
        <v>238</v>
      </c>
      <c r="M1019">
        <v>2</v>
      </c>
      <c r="N1019" s="2">
        <v>899</v>
      </c>
      <c r="O1019" s="3">
        <v>0.1</v>
      </c>
      <c r="P1019" s="2">
        <v>960</v>
      </c>
      <c r="Q1019" t="s">
        <v>156</v>
      </c>
      <c r="R1019" t="s">
        <v>93</v>
      </c>
      <c r="S1019" t="s">
        <v>34</v>
      </c>
      <c r="T1019" s="4">
        <v>5</v>
      </c>
      <c r="U1019" s="11">
        <f t="shared" si="15"/>
        <v>1798</v>
      </c>
      <c r="V1019" s="11">
        <f>tbl_EcommerceSales[[#This Row],[Gross_Sales]]*tbl_EcommerceSales[[#This Row],[Discount]]</f>
        <v>179.8</v>
      </c>
      <c r="W1019" s="11">
        <f>tbl_EcommerceSales[[#This Row],[Gross_Sales]]-tbl_EcommerceSales[[#This Row],[Discount_Amount]]</f>
        <v>1618.2</v>
      </c>
      <c r="X1019" s="11">
        <f>tbl_EcommerceSales[[#This Row],[Quantity]] * _xlfn.XLOOKUP(tbl_EcommerceSales[[#This Row],[Product_ID]], Product_Master!A:A, Product_Master!F:F)</f>
        <v>960</v>
      </c>
      <c r="Y1019" s="11">
        <f>tbl_EcommerceSales[[#This Row],[Net_Revenue]]-tbl_EcommerceSales[[#This Row],[Total_Cost]]</f>
        <v>658.2</v>
      </c>
      <c r="Z1019" s="9">
        <f>IFERROR(#REF!/tbl_EcommerceSales[[#This Row],[Total_Cost]], 0)</f>
        <v>0</v>
      </c>
      <c r="AA1019" t="str">
        <f>TEXT(tbl_EcommerceSales[[#This Row],[Order_Date]],"mmm")</f>
        <v>Apr</v>
      </c>
      <c r="AB1019">
        <f>YEAR(tbl_EcommerceSales[[#This Row],[Order_Date]])</f>
        <v>2025</v>
      </c>
      <c r="AC1019" t="str">
        <f>IF(tbl_EcommerceSales[[#This Row],[Age]]&lt;18,"Under 18",IF(tbl_EcommerceSales[[#This Row],[Age]]&lt;=25,"18-25",IF(tbl_EcommerceSales[[#This Row],[Age]]&lt;=35,"26-35",IF(tbl_EcommerceSales[[#This Row],[Age]]&lt;=45,"36-45",IF(tbl_EcommerceSales[[#This Row],[Age]]&lt;=55,"46-55","56+")))))</f>
        <v>26-35</v>
      </c>
    </row>
    <row r="1020" spans="1:29" x14ac:dyDescent="0.35">
      <c r="A1020" t="s">
        <v>2013</v>
      </c>
      <c r="B1020" s="7">
        <v>45770</v>
      </c>
      <c r="C1020" t="s">
        <v>971</v>
      </c>
      <c r="D1020" t="s">
        <v>305</v>
      </c>
      <c r="E1020" t="s">
        <v>48</v>
      </c>
      <c r="F1020">
        <v>18</v>
      </c>
      <c r="G1020" t="s">
        <v>152</v>
      </c>
      <c r="H1020" t="s">
        <v>72</v>
      </c>
      <c r="I1020" t="s">
        <v>53</v>
      </c>
      <c r="J1020" t="s">
        <v>54</v>
      </c>
      <c r="K1020" t="s">
        <v>55</v>
      </c>
      <c r="L1020" t="s">
        <v>56</v>
      </c>
      <c r="M1020">
        <v>1</v>
      </c>
      <c r="N1020" s="2">
        <v>799</v>
      </c>
      <c r="O1020" s="3">
        <v>0.1</v>
      </c>
      <c r="P1020" s="2">
        <v>390</v>
      </c>
      <c r="Q1020" t="s">
        <v>32</v>
      </c>
      <c r="R1020" t="s">
        <v>33</v>
      </c>
      <c r="S1020" t="s">
        <v>34</v>
      </c>
      <c r="T1020" s="4">
        <v>3</v>
      </c>
      <c r="U1020" s="11">
        <f t="shared" si="15"/>
        <v>799</v>
      </c>
      <c r="V1020" s="11">
        <f>tbl_EcommerceSales[[#This Row],[Gross_Sales]]*tbl_EcommerceSales[[#This Row],[Discount]]</f>
        <v>79.900000000000006</v>
      </c>
      <c r="W1020" s="11">
        <f>tbl_EcommerceSales[[#This Row],[Gross_Sales]]-tbl_EcommerceSales[[#This Row],[Discount_Amount]]</f>
        <v>719.1</v>
      </c>
      <c r="X1020" s="11">
        <f>tbl_EcommerceSales[[#This Row],[Quantity]] * _xlfn.XLOOKUP(tbl_EcommerceSales[[#This Row],[Product_ID]], Product_Master!A:A, Product_Master!F:F)</f>
        <v>390</v>
      </c>
      <c r="Y1020" s="11">
        <f>tbl_EcommerceSales[[#This Row],[Net_Revenue]]-tbl_EcommerceSales[[#This Row],[Total_Cost]]</f>
        <v>329.1</v>
      </c>
      <c r="Z1020" s="9">
        <f>IFERROR(#REF!/tbl_EcommerceSales[[#This Row],[Total_Cost]], 0)</f>
        <v>0</v>
      </c>
      <c r="AA1020" t="str">
        <f>TEXT(tbl_EcommerceSales[[#This Row],[Order_Date]],"mmm")</f>
        <v>Apr</v>
      </c>
      <c r="AB1020">
        <f>YEAR(tbl_EcommerceSales[[#This Row],[Order_Date]])</f>
        <v>2025</v>
      </c>
      <c r="AC1020" t="str">
        <f>IF(tbl_EcommerceSales[[#This Row],[Age]]&lt;18,"Under 18",IF(tbl_EcommerceSales[[#This Row],[Age]]&lt;=25,"18-25",IF(tbl_EcommerceSales[[#This Row],[Age]]&lt;=35,"26-35",IF(tbl_EcommerceSales[[#This Row],[Age]]&lt;=45,"36-45",IF(tbl_EcommerceSales[[#This Row],[Age]]&lt;=55,"46-55","56+")))))</f>
        <v>18-25</v>
      </c>
    </row>
    <row r="1021" spans="1:29" x14ac:dyDescent="0.35">
      <c r="A1021" t="s">
        <v>2014</v>
      </c>
      <c r="B1021" s="7">
        <v>45770</v>
      </c>
      <c r="C1021" t="s">
        <v>2015</v>
      </c>
      <c r="D1021" t="s">
        <v>181</v>
      </c>
      <c r="E1021" t="s">
        <v>25</v>
      </c>
      <c r="F1021">
        <v>48</v>
      </c>
      <c r="G1021" t="s">
        <v>155</v>
      </c>
      <c r="H1021" t="s">
        <v>88</v>
      </c>
      <c r="I1021" t="s">
        <v>80</v>
      </c>
      <c r="J1021" t="s">
        <v>81</v>
      </c>
      <c r="K1021" t="s">
        <v>82</v>
      </c>
      <c r="L1021" t="s">
        <v>83</v>
      </c>
      <c r="M1021">
        <v>1</v>
      </c>
      <c r="N1021" s="2">
        <v>2499</v>
      </c>
      <c r="O1021" s="3">
        <v>0.25</v>
      </c>
      <c r="P1021" s="2">
        <v>1550</v>
      </c>
      <c r="Q1021" t="s">
        <v>123</v>
      </c>
      <c r="R1021" t="s">
        <v>33</v>
      </c>
      <c r="S1021" t="s">
        <v>34</v>
      </c>
      <c r="T1021" s="4">
        <v>5</v>
      </c>
      <c r="U1021" s="11">
        <f t="shared" si="15"/>
        <v>2499</v>
      </c>
      <c r="V1021" s="11">
        <f>tbl_EcommerceSales[[#This Row],[Gross_Sales]]*tbl_EcommerceSales[[#This Row],[Discount]]</f>
        <v>624.75</v>
      </c>
      <c r="W1021" s="11">
        <f>tbl_EcommerceSales[[#This Row],[Gross_Sales]]-tbl_EcommerceSales[[#This Row],[Discount_Amount]]</f>
        <v>1874.25</v>
      </c>
      <c r="X1021" s="11">
        <f>tbl_EcommerceSales[[#This Row],[Quantity]] * _xlfn.XLOOKUP(tbl_EcommerceSales[[#This Row],[Product_ID]], Product_Master!A:A, Product_Master!F:F)</f>
        <v>1550</v>
      </c>
      <c r="Y1021" s="11">
        <f>tbl_EcommerceSales[[#This Row],[Net_Revenue]]-tbl_EcommerceSales[[#This Row],[Total_Cost]]</f>
        <v>324.25</v>
      </c>
      <c r="Z1021" s="9">
        <f>IFERROR(#REF!/tbl_EcommerceSales[[#This Row],[Total_Cost]], 0)</f>
        <v>0</v>
      </c>
      <c r="AA1021" t="str">
        <f>TEXT(tbl_EcommerceSales[[#This Row],[Order_Date]],"mmm")</f>
        <v>Apr</v>
      </c>
      <c r="AB1021">
        <f>YEAR(tbl_EcommerceSales[[#This Row],[Order_Date]])</f>
        <v>2025</v>
      </c>
      <c r="AC1021" t="str">
        <f>IF(tbl_EcommerceSales[[#This Row],[Age]]&lt;18,"Under 18",IF(tbl_EcommerceSales[[#This Row],[Age]]&lt;=25,"18-25",IF(tbl_EcommerceSales[[#This Row],[Age]]&lt;=35,"26-35",IF(tbl_EcommerceSales[[#This Row],[Age]]&lt;=45,"36-45",IF(tbl_EcommerceSales[[#This Row],[Age]]&lt;=55,"46-55","56+")))))</f>
        <v>46-55</v>
      </c>
    </row>
    <row r="1022" spans="1:29" x14ac:dyDescent="0.35">
      <c r="A1022" t="s">
        <v>2016</v>
      </c>
      <c r="B1022" s="7">
        <v>45770</v>
      </c>
      <c r="C1022" t="s">
        <v>2008</v>
      </c>
      <c r="D1022" t="s">
        <v>148</v>
      </c>
      <c r="E1022" t="s">
        <v>25</v>
      </c>
      <c r="F1022">
        <v>43</v>
      </c>
      <c r="G1022" t="s">
        <v>171</v>
      </c>
      <c r="H1022" t="s">
        <v>39</v>
      </c>
      <c r="I1022" t="s">
        <v>160</v>
      </c>
      <c r="J1022" t="s">
        <v>161</v>
      </c>
      <c r="K1022" t="s">
        <v>91</v>
      </c>
      <c r="L1022" t="s">
        <v>133</v>
      </c>
      <c r="M1022">
        <v>3</v>
      </c>
      <c r="N1022" s="2">
        <v>1099</v>
      </c>
      <c r="O1022" s="3">
        <v>0.25</v>
      </c>
      <c r="P1022" s="2">
        <v>1560</v>
      </c>
      <c r="Q1022" t="s">
        <v>44</v>
      </c>
      <c r="R1022" t="s">
        <v>33</v>
      </c>
      <c r="S1022" t="s">
        <v>34</v>
      </c>
      <c r="T1022" s="4">
        <v>5</v>
      </c>
      <c r="U1022" s="11">
        <f t="shared" si="15"/>
        <v>3297</v>
      </c>
      <c r="V1022" s="11">
        <f>tbl_EcommerceSales[[#This Row],[Gross_Sales]]*tbl_EcommerceSales[[#This Row],[Discount]]</f>
        <v>824.25</v>
      </c>
      <c r="W1022" s="11">
        <f>tbl_EcommerceSales[[#This Row],[Gross_Sales]]-tbl_EcommerceSales[[#This Row],[Discount_Amount]]</f>
        <v>2472.75</v>
      </c>
      <c r="X1022" s="11">
        <f>tbl_EcommerceSales[[#This Row],[Quantity]] * _xlfn.XLOOKUP(tbl_EcommerceSales[[#This Row],[Product_ID]], Product_Master!A:A, Product_Master!F:F)</f>
        <v>1560</v>
      </c>
      <c r="Y1022" s="11">
        <f>tbl_EcommerceSales[[#This Row],[Net_Revenue]]-tbl_EcommerceSales[[#This Row],[Total_Cost]]</f>
        <v>912.75</v>
      </c>
      <c r="Z1022" s="9">
        <f>IFERROR(#REF!/tbl_EcommerceSales[[#This Row],[Total_Cost]], 0)</f>
        <v>0</v>
      </c>
      <c r="AA1022" t="str">
        <f>TEXT(tbl_EcommerceSales[[#This Row],[Order_Date]],"mmm")</f>
        <v>Apr</v>
      </c>
      <c r="AB1022">
        <f>YEAR(tbl_EcommerceSales[[#This Row],[Order_Date]])</f>
        <v>2025</v>
      </c>
      <c r="AC1022" t="str">
        <f>IF(tbl_EcommerceSales[[#This Row],[Age]]&lt;18,"Under 18",IF(tbl_EcommerceSales[[#This Row],[Age]]&lt;=25,"18-25",IF(tbl_EcommerceSales[[#This Row],[Age]]&lt;=35,"26-35",IF(tbl_EcommerceSales[[#This Row],[Age]]&lt;=45,"36-45",IF(tbl_EcommerceSales[[#This Row],[Age]]&lt;=55,"46-55","56+")))))</f>
        <v>36-45</v>
      </c>
    </row>
    <row r="1023" spans="1:29" x14ac:dyDescent="0.35">
      <c r="A1023" t="s">
        <v>2017</v>
      </c>
      <c r="B1023" s="7">
        <v>45770</v>
      </c>
      <c r="C1023" t="s">
        <v>403</v>
      </c>
      <c r="D1023" t="s">
        <v>269</v>
      </c>
      <c r="E1023" t="s">
        <v>25</v>
      </c>
      <c r="F1023">
        <v>52</v>
      </c>
      <c r="G1023" t="s">
        <v>107</v>
      </c>
      <c r="H1023" t="s">
        <v>39</v>
      </c>
      <c r="I1023" t="s">
        <v>165</v>
      </c>
      <c r="J1023" t="s">
        <v>166</v>
      </c>
      <c r="K1023" t="s">
        <v>42</v>
      </c>
      <c r="L1023" t="s">
        <v>167</v>
      </c>
      <c r="M1023">
        <v>1</v>
      </c>
      <c r="N1023" s="2">
        <v>1799</v>
      </c>
      <c r="O1023" s="3">
        <v>0.25</v>
      </c>
      <c r="P1023" s="2">
        <v>900</v>
      </c>
      <c r="Q1023" t="s">
        <v>76</v>
      </c>
      <c r="R1023" t="s">
        <v>33</v>
      </c>
      <c r="S1023" t="s">
        <v>34</v>
      </c>
      <c r="T1023" s="4">
        <v>5</v>
      </c>
      <c r="U1023" s="11">
        <f t="shared" si="15"/>
        <v>1799</v>
      </c>
      <c r="V1023" s="11">
        <f>tbl_EcommerceSales[[#This Row],[Gross_Sales]]*tbl_EcommerceSales[[#This Row],[Discount]]</f>
        <v>449.75</v>
      </c>
      <c r="W1023" s="11">
        <f>tbl_EcommerceSales[[#This Row],[Gross_Sales]]-tbl_EcommerceSales[[#This Row],[Discount_Amount]]</f>
        <v>1349.25</v>
      </c>
      <c r="X1023" s="11">
        <f>tbl_EcommerceSales[[#This Row],[Quantity]] * _xlfn.XLOOKUP(tbl_EcommerceSales[[#This Row],[Product_ID]], Product_Master!A:A, Product_Master!F:F)</f>
        <v>900</v>
      </c>
      <c r="Y1023" s="11">
        <f>tbl_EcommerceSales[[#This Row],[Net_Revenue]]-tbl_EcommerceSales[[#This Row],[Total_Cost]]</f>
        <v>449.25</v>
      </c>
      <c r="Z1023" s="9">
        <f>IFERROR(#REF!/tbl_EcommerceSales[[#This Row],[Total_Cost]], 0)</f>
        <v>0</v>
      </c>
      <c r="AA1023" t="str">
        <f>TEXT(tbl_EcommerceSales[[#This Row],[Order_Date]],"mmm")</f>
        <v>Apr</v>
      </c>
      <c r="AB1023">
        <f>YEAR(tbl_EcommerceSales[[#This Row],[Order_Date]])</f>
        <v>2025</v>
      </c>
      <c r="AC1023" t="str">
        <f>IF(tbl_EcommerceSales[[#This Row],[Age]]&lt;18,"Under 18",IF(tbl_EcommerceSales[[#This Row],[Age]]&lt;=25,"18-25",IF(tbl_EcommerceSales[[#This Row],[Age]]&lt;=35,"26-35",IF(tbl_EcommerceSales[[#This Row],[Age]]&lt;=45,"36-45",IF(tbl_EcommerceSales[[#This Row],[Age]]&lt;=55,"46-55","56+")))))</f>
        <v>46-55</v>
      </c>
    </row>
    <row r="1024" spans="1:29" x14ac:dyDescent="0.35">
      <c r="A1024" t="s">
        <v>2018</v>
      </c>
      <c r="B1024" s="7">
        <v>45770</v>
      </c>
      <c r="C1024" t="s">
        <v>1188</v>
      </c>
      <c r="D1024" t="s">
        <v>60</v>
      </c>
      <c r="E1024" t="s">
        <v>48</v>
      </c>
      <c r="F1024">
        <v>42</v>
      </c>
      <c r="G1024" t="s">
        <v>152</v>
      </c>
      <c r="H1024" t="s">
        <v>72</v>
      </c>
      <c r="I1024" t="s">
        <v>40</v>
      </c>
      <c r="J1024" t="s">
        <v>41</v>
      </c>
      <c r="K1024" t="s">
        <v>42</v>
      </c>
      <c r="L1024" t="s">
        <v>43</v>
      </c>
      <c r="M1024">
        <v>3</v>
      </c>
      <c r="N1024" s="2">
        <v>699</v>
      </c>
      <c r="O1024" s="3">
        <v>0</v>
      </c>
      <c r="P1024" s="2">
        <v>930</v>
      </c>
      <c r="Q1024" t="s">
        <v>123</v>
      </c>
      <c r="R1024" t="s">
        <v>33</v>
      </c>
      <c r="S1024" t="s">
        <v>34</v>
      </c>
      <c r="T1024" s="4">
        <v>5</v>
      </c>
      <c r="U1024" s="11">
        <f t="shared" si="15"/>
        <v>2097</v>
      </c>
      <c r="V1024" s="11">
        <f>tbl_EcommerceSales[[#This Row],[Gross_Sales]]*tbl_EcommerceSales[[#This Row],[Discount]]</f>
        <v>0</v>
      </c>
      <c r="W1024" s="11">
        <f>tbl_EcommerceSales[[#This Row],[Gross_Sales]]-tbl_EcommerceSales[[#This Row],[Discount_Amount]]</f>
        <v>2097</v>
      </c>
      <c r="X1024" s="11">
        <f>tbl_EcommerceSales[[#This Row],[Quantity]] * _xlfn.XLOOKUP(tbl_EcommerceSales[[#This Row],[Product_ID]], Product_Master!A:A, Product_Master!F:F)</f>
        <v>930</v>
      </c>
      <c r="Y1024" s="11">
        <f>tbl_EcommerceSales[[#This Row],[Net_Revenue]]-tbl_EcommerceSales[[#This Row],[Total_Cost]]</f>
        <v>1167</v>
      </c>
      <c r="Z1024" s="9">
        <f>IFERROR(#REF!/tbl_EcommerceSales[[#This Row],[Total_Cost]], 0)</f>
        <v>0</v>
      </c>
      <c r="AA1024" t="str">
        <f>TEXT(tbl_EcommerceSales[[#This Row],[Order_Date]],"mmm")</f>
        <v>Apr</v>
      </c>
      <c r="AB1024">
        <f>YEAR(tbl_EcommerceSales[[#This Row],[Order_Date]])</f>
        <v>2025</v>
      </c>
      <c r="AC1024" t="str">
        <f>IF(tbl_EcommerceSales[[#This Row],[Age]]&lt;18,"Under 18",IF(tbl_EcommerceSales[[#This Row],[Age]]&lt;=25,"18-25",IF(tbl_EcommerceSales[[#This Row],[Age]]&lt;=35,"26-35",IF(tbl_EcommerceSales[[#This Row],[Age]]&lt;=45,"36-45",IF(tbl_EcommerceSales[[#This Row],[Age]]&lt;=55,"46-55","56+")))))</f>
        <v>36-45</v>
      </c>
    </row>
    <row r="1025" spans="1:29" x14ac:dyDescent="0.35">
      <c r="A1025" t="s">
        <v>2019</v>
      </c>
      <c r="B1025" s="7">
        <v>45770</v>
      </c>
      <c r="C1025" t="s">
        <v>2020</v>
      </c>
      <c r="D1025" t="s">
        <v>60</v>
      </c>
      <c r="E1025" t="s">
        <v>48</v>
      </c>
      <c r="F1025">
        <v>43</v>
      </c>
      <c r="G1025" t="s">
        <v>142</v>
      </c>
      <c r="H1025" t="s">
        <v>88</v>
      </c>
      <c r="I1025" t="s">
        <v>276</v>
      </c>
      <c r="J1025" t="s">
        <v>277</v>
      </c>
      <c r="K1025" t="s">
        <v>30</v>
      </c>
      <c r="L1025" t="s">
        <v>278</v>
      </c>
      <c r="M1025">
        <v>1</v>
      </c>
      <c r="N1025" s="2">
        <v>1599</v>
      </c>
      <c r="O1025" s="3">
        <v>0.05</v>
      </c>
      <c r="P1025" s="2">
        <v>850</v>
      </c>
      <c r="Q1025" t="s">
        <v>32</v>
      </c>
      <c r="R1025" t="s">
        <v>33</v>
      </c>
      <c r="S1025" t="s">
        <v>57</v>
      </c>
      <c r="T1025" s="4">
        <v>5</v>
      </c>
      <c r="U1025" s="11">
        <f t="shared" si="15"/>
        <v>1599</v>
      </c>
      <c r="V1025" s="11">
        <f>tbl_EcommerceSales[[#This Row],[Gross_Sales]]*tbl_EcommerceSales[[#This Row],[Discount]]</f>
        <v>79.95</v>
      </c>
      <c r="W1025" s="11">
        <f>tbl_EcommerceSales[[#This Row],[Gross_Sales]]-tbl_EcommerceSales[[#This Row],[Discount_Amount]]</f>
        <v>1519.05</v>
      </c>
      <c r="X1025" s="11">
        <f>tbl_EcommerceSales[[#This Row],[Quantity]] * _xlfn.XLOOKUP(tbl_EcommerceSales[[#This Row],[Product_ID]], Product_Master!A:A, Product_Master!F:F)</f>
        <v>850</v>
      </c>
      <c r="Y1025" s="11">
        <f>tbl_EcommerceSales[[#This Row],[Net_Revenue]]-tbl_EcommerceSales[[#This Row],[Total_Cost]]</f>
        <v>669.05</v>
      </c>
      <c r="Z1025" s="9">
        <f>IFERROR(#REF!/tbl_EcommerceSales[[#This Row],[Total_Cost]], 0)</f>
        <v>0</v>
      </c>
      <c r="AA1025" t="str">
        <f>TEXT(tbl_EcommerceSales[[#This Row],[Order_Date]],"mmm")</f>
        <v>Apr</v>
      </c>
      <c r="AB1025">
        <f>YEAR(tbl_EcommerceSales[[#This Row],[Order_Date]])</f>
        <v>2025</v>
      </c>
      <c r="AC1025" t="str">
        <f>IF(tbl_EcommerceSales[[#This Row],[Age]]&lt;18,"Under 18",IF(tbl_EcommerceSales[[#This Row],[Age]]&lt;=25,"18-25",IF(tbl_EcommerceSales[[#This Row],[Age]]&lt;=35,"26-35",IF(tbl_EcommerceSales[[#This Row],[Age]]&lt;=45,"36-45",IF(tbl_EcommerceSales[[#This Row],[Age]]&lt;=55,"46-55","56+")))))</f>
        <v>36-45</v>
      </c>
    </row>
    <row r="1026" spans="1:29" x14ac:dyDescent="0.35">
      <c r="A1026" t="s">
        <v>2021</v>
      </c>
      <c r="B1026" s="7">
        <v>45770</v>
      </c>
      <c r="C1026" t="s">
        <v>2022</v>
      </c>
      <c r="D1026" t="s">
        <v>254</v>
      </c>
      <c r="E1026" t="s">
        <v>25</v>
      </c>
      <c r="F1026">
        <v>26</v>
      </c>
      <c r="G1026" t="s">
        <v>211</v>
      </c>
      <c r="H1026" t="s">
        <v>72</v>
      </c>
      <c r="I1026" t="s">
        <v>294</v>
      </c>
      <c r="J1026" t="s">
        <v>295</v>
      </c>
      <c r="K1026" t="s">
        <v>91</v>
      </c>
      <c r="L1026" t="s">
        <v>296</v>
      </c>
      <c r="M1026">
        <v>1</v>
      </c>
      <c r="N1026" s="2">
        <v>699</v>
      </c>
      <c r="O1026" s="3">
        <v>0.2</v>
      </c>
      <c r="P1026" s="2">
        <v>300</v>
      </c>
      <c r="Q1026" t="s">
        <v>44</v>
      </c>
      <c r="R1026" t="s">
        <v>93</v>
      </c>
      <c r="S1026" t="s">
        <v>34</v>
      </c>
      <c r="T1026" s="4">
        <v>4</v>
      </c>
      <c r="U1026" s="11">
        <f t="shared" ref="U1026:U1089" si="16">M1026*N1026</f>
        <v>699</v>
      </c>
      <c r="V1026" s="11">
        <f>tbl_EcommerceSales[[#This Row],[Gross_Sales]]*tbl_EcommerceSales[[#This Row],[Discount]]</f>
        <v>139.80000000000001</v>
      </c>
      <c r="W1026" s="11">
        <f>tbl_EcommerceSales[[#This Row],[Gross_Sales]]-tbl_EcommerceSales[[#This Row],[Discount_Amount]]</f>
        <v>559.20000000000005</v>
      </c>
      <c r="X1026" s="11">
        <f>tbl_EcommerceSales[[#This Row],[Quantity]] * _xlfn.XLOOKUP(tbl_EcommerceSales[[#This Row],[Product_ID]], Product_Master!A:A, Product_Master!F:F)</f>
        <v>300</v>
      </c>
      <c r="Y1026" s="11">
        <f>tbl_EcommerceSales[[#This Row],[Net_Revenue]]-tbl_EcommerceSales[[#This Row],[Total_Cost]]</f>
        <v>259.20000000000005</v>
      </c>
      <c r="Z1026" s="9">
        <f>IFERROR(#REF!/tbl_EcommerceSales[[#This Row],[Total_Cost]], 0)</f>
        <v>0</v>
      </c>
      <c r="AA1026" t="str">
        <f>TEXT(tbl_EcommerceSales[[#This Row],[Order_Date]],"mmm")</f>
        <v>Apr</v>
      </c>
      <c r="AB1026">
        <f>YEAR(tbl_EcommerceSales[[#This Row],[Order_Date]])</f>
        <v>2025</v>
      </c>
      <c r="AC1026" t="str">
        <f>IF(tbl_EcommerceSales[[#This Row],[Age]]&lt;18,"Under 18",IF(tbl_EcommerceSales[[#This Row],[Age]]&lt;=25,"18-25",IF(tbl_EcommerceSales[[#This Row],[Age]]&lt;=35,"26-35",IF(tbl_EcommerceSales[[#This Row],[Age]]&lt;=45,"36-45",IF(tbl_EcommerceSales[[#This Row],[Age]]&lt;=55,"46-55","56+")))))</f>
        <v>26-35</v>
      </c>
    </row>
    <row r="1027" spans="1:29" x14ac:dyDescent="0.35">
      <c r="A1027" t="s">
        <v>2023</v>
      </c>
      <c r="B1027" s="7">
        <v>45771</v>
      </c>
      <c r="C1027" t="s">
        <v>1612</v>
      </c>
      <c r="D1027" t="s">
        <v>116</v>
      </c>
      <c r="E1027" t="s">
        <v>48</v>
      </c>
      <c r="F1027">
        <v>18</v>
      </c>
      <c r="G1027" t="s">
        <v>99</v>
      </c>
      <c r="H1027" t="s">
        <v>88</v>
      </c>
      <c r="I1027" t="s">
        <v>165</v>
      </c>
      <c r="J1027" t="s">
        <v>166</v>
      </c>
      <c r="K1027" t="s">
        <v>42</v>
      </c>
      <c r="L1027" t="s">
        <v>167</v>
      </c>
      <c r="M1027">
        <v>2</v>
      </c>
      <c r="N1027" s="2">
        <v>1799</v>
      </c>
      <c r="O1027" s="3">
        <v>0.05</v>
      </c>
      <c r="P1027" s="2">
        <v>1800</v>
      </c>
      <c r="Q1027" t="s">
        <v>32</v>
      </c>
      <c r="R1027" t="s">
        <v>33</v>
      </c>
      <c r="S1027" t="s">
        <v>34</v>
      </c>
      <c r="T1027" s="4">
        <v>2</v>
      </c>
      <c r="U1027" s="11">
        <f t="shared" si="16"/>
        <v>3598</v>
      </c>
      <c r="V1027" s="11">
        <f>tbl_EcommerceSales[[#This Row],[Gross_Sales]]*tbl_EcommerceSales[[#This Row],[Discount]]</f>
        <v>179.9</v>
      </c>
      <c r="W1027" s="11">
        <f>tbl_EcommerceSales[[#This Row],[Gross_Sales]]-tbl_EcommerceSales[[#This Row],[Discount_Amount]]</f>
        <v>3418.1</v>
      </c>
      <c r="X1027" s="11">
        <f>tbl_EcommerceSales[[#This Row],[Quantity]] * _xlfn.XLOOKUP(tbl_EcommerceSales[[#This Row],[Product_ID]], Product_Master!A:A, Product_Master!F:F)</f>
        <v>1800</v>
      </c>
      <c r="Y1027" s="11">
        <f>tbl_EcommerceSales[[#This Row],[Net_Revenue]]-tbl_EcommerceSales[[#This Row],[Total_Cost]]</f>
        <v>1618.1</v>
      </c>
      <c r="Z1027" s="9">
        <f>IFERROR(#REF!/tbl_EcommerceSales[[#This Row],[Total_Cost]], 0)</f>
        <v>0</v>
      </c>
      <c r="AA1027" t="str">
        <f>TEXT(tbl_EcommerceSales[[#This Row],[Order_Date]],"mmm")</f>
        <v>Apr</v>
      </c>
      <c r="AB1027">
        <f>YEAR(tbl_EcommerceSales[[#This Row],[Order_Date]])</f>
        <v>2025</v>
      </c>
      <c r="AC1027" t="str">
        <f>IF(tbl_EcommerceSales[[#This Row],[Age]]&lt;18,"Under 18",IF(tbl_EcommerceSales[[#This Row],[Age]]&lt;=25,"18-25",IF(tbl_EcommerceSales[[#This Row],[Age]]&lt;=35,"26-35",IF(tbl_EcommerceSales[[#This Row],[Age]]&lt;=45,"36-45",IF(tbl_EcommerceSales[[#This Row],[Age]]&lt;=55,"46-55","56+")))))</f>
        <v>18-25</v>
      </c>
    </row>
    <row r="1028" spans="1:29" x14ac:dyDescent="0.35">
      <c r="A1028" t="s">
        <v>2024</v>
      </c>
      <c r="B1028" s="7">
        <v>45771</v>
      </c>
      <c r="C1028" t="s">
        <v>2025</v>
      </c>
      <c r="D1028" t="s">
        <v>181</v>
      </c>
      <c r="E1028" t="s">
        <v>48</v>
      </c>
      <c r="F1028">
        <v>39</v>
      </c>
      <c r="G1028" t="s">
        <v>270</v>
      </c>
      <c r="H1028" t="s">
        <v>72</v>
      </c>
      <c r="I1028" t="s">
        <v>28</v>
      </c>
      <c r="J1028" t="s">
        <v>29</v>
      </c>
      <c r="K1028" t="s">
        <v>30</v>
      </c>
      <c r="L1028" t="s">
        <v>31</v>
      </c>
      <c r="M1028">
        <v>1</v>
      </c>
      <c r="N1028" s="2">
        <v>5999</v>
      </c>
      <c r="O1028" s="3">
        <v>0.1</v>
      </c>
      <c r="P1028" s="2">
        <v>3900</v>
      </c>
      <c r="Q1028" t="s">
        <v>44</v>
      </c>
      <c r="R1028" t="s">
        <v>33</v>
      </c>
      <c r="S1028" t="s">
        <v>57</v>
      </c>
      <c r="T1028" s="4">
        <v>4</v>
      </c>
      <c r="U1028" s="11">
        <f t="shared" si="16"/>
        <v>5999</v>
      </c>
      <c r="V1028" s="11">
        <f>tbl_EcommerceSales[[#This Row],[Gross_Sales]]*tbl_EcommerceSales[[#This Row],[Discount]]</f>
        <v>599.9</v>
      </c>
      <c r="W1028" s="11">
        <f>tbl_EcommerceSales[[#This Row],[Gross_Sales]]-tbl_EcommerceSales[[#This Row],[Discount_Amount]]</f>
        <v>5399.1</v>
      </c>
      <c r="X1028" s="11">
        <f>tbl_EcommerceSales[[#This Row],[Quantity]] * _xlfn.XLOOKUP(tbl_EcommerceSales[[#This Row],[Product_ID]], Product_Master!A:A, Product_Master!F:F)</f>
        <v>3900</v>
      </c>
      <c r="Y1028" s="11">
        <f>tbl_EcommerceSales[[#This Row],[Net_Revenue]]-tbl_EcommerceSales[[#This Row],[Total_Cost]]</f>
        <v>1499.1000000000004</v>
      </c>
      <c r="Z1028" s="9">
        <f>IFERROR(#REF!/tbl_EcommerceSales[[#This Row],[Total_Cost]], 0)</f>
        <v>0</v>
      </c>
      <c r="AA1028" t="str">
        <f>TEXT(tbl_EcommerceSales[[#This Row],[Order_Date]],"mmm")</f>
        <v>Apr</v>
      </c>
      <c r="AB1028">
        <f>YEAR(tbl_EcommerceSales[[#This Row],[Order_Date]])</f>
        <v>2025</v>
      </c>
      <c r="AC1028" t="str">
        <f>IF(tbl_EcommerceSales[[#This Row],[Age]]&lt;18,"Under 18",IF(tbl_EcommerceSales[[#This Row],[Age]]&lt;=25,"18-25",IF(tbl_EcommerceSales[[#This Row],[Age]]&lt;=35,"26-35",IF(tbl_EcommerceSales[[#This Row],[Age]]&lt;=45,"36-45",IF(tbl_EcommerceSales[[#This Row],[Age]]&lt;=55,"46-55","56+")))))</f>
        <v>36-45</v>
      </c>
    </row>
    <row r="1029" spans="1:29" x14ac:dyDescent="0.35">
      <c r="A1029" t="s">
        <v>2026</v>
      </c>
      <c r="B1029" s="7">
        <v>45771</v>
      </c>
      <c r="C1029" t="s">
        <v>2027</v>
      </c>
      <c r="D1029" t="s">
        <v>102</v>
      </c>
      <c r="E1029" t="s">
        <v>25</v>
      </c>
      <c r="F1029">
        <v>18</v>
      </c>
      <c r="G1029" t="s">
        <v>289</v>
      </c>
      <c r="H1029" t="s">
        <v>88</v>
      </c>
      <c r="I1029" t="s">
        <v>221</v>
      </c>
      <c r="J1029" t="s">
        <v>222</v>
      </c>
      <c r="K1029" t="s">
        <v>177</v>
      </c>
      <c r="L1029" t="s">
        <v>208</v>
      </c>
      <c r="M1029">
        <v>1</v>
      </c>
      <c r="N1029" s="2">
        <v>1499</v>
      </c>
      <c r="O1029" s="3">
        <v>0.1</v>
      </c>
      <c r="P1029" s="2">
        <v>800</v>
      </c>
      <c r="Q1029" t="s">
        <v>319</v>
      </c>
      <c r="R1029" t="s">
        <v>33</v>
      </c>
      <c r="S1029" t="s">
        <v>34</v>
      </c>
      <c r="T1029" s="4">
        <v>5</v>
      </c>
      <c r="U1029" s="11">
        <f t="shared" si="16"/>
        <v>1499</v>
      </c>
      <c r="V1029" s="11">
        <f>tbl_EcommerceSales[[#This Row],[Gross_Sales]]*tbl_EcommerceSales[[#This Row],[Discount]]</f>
        <v>149.9</v>
      </c>
      <c r="W1029" s="11">
        <f>tbl_EcommerceSales[[#This Row],[Gross_Sales]]-tbl_EcommerceSales[[#This Row],[Discount_Amount]]</f>
        <v>1349.1</v>
      </c>
      <c r="X1029" s="11">
        <f>tbl_EcommerceSales[[#This Row],[Quantity]] * _xlfn.XLOOKUP(tbl_EcommerceSales[[#This Row],[Product_ID]], Product_Master!A:A, Product_Master!F:F)</f>
        <v>800</v>
      </c>
      <c r="Y1029" s="11">
        <f>tbl_EcommerceSales[[#This Row],[Net_Revenue]]-tbl_EcommerceSales[[#This Row],[Total_Cost]]</f>
        <v>549.09999999999991</v>
      </c>
      <c r="Z1029" s="9">
        <f>IFERROR(#REF!/tbl_EcommerceSales[[#This Row],[Total_Cost]], 0)</f>
        <v>0</v>
      </c>
      <c r="AA1029" t="str">
        <f>TEXT(tbl_EcommerceSales[[#This Row],[Order_Date]],"mmm")</f>
        <v>Apr</v>
      </c>
      <c r="AB1029">
        <f>YEAR(tbl_EcommerceSales[[#This Row],[Order_Date]])</f>
        <v>2025</v>
      </c>
      <c r="AC1029" t="str">
        <f>IF(tbl_EcommerceSales[[#This Row],[Age]]&lt;18,"Under 18",IF(tbl_EcommerceSales[[#This Row],[Age]]&lt;=25,"18-25",IF(tbl_EcommerceSales[[#This Row],[Age]]&lt;=35,"26-35",IF(tbl_EcommerceSales[[#This Row],[Age]]&lt;=45,"36-45",IF(tbl_EcommerceSales[[#This Row],[Age]]&lt;=55,"46-55","56+")))))</f>
        <v>18-25</v>
      </c>
    </row>
    <row r="1030" spans="1:29" x14ac:dyDescent="0.35">
      <c r="A1030" t="s">
        <v>2028</v>
      </c>
      <c r="B1030" s="7">
        <v>45771</v>
      </c>
      <c r="C1030" t="s">
        <v>2029</v>
      </c>
      <c r="D1030" t="s">
        <v>227</v>
      </c>
      <c r="E1030" t="s">
        <v>25</v>
      </c>
      <c r="F1030">
        <v>32</v>
      </c>
      <c r="G1030" t="s">
        <v>87</v>
      </c>
      <c r="H1030" t="s">
        <v>88</v>
      </c>
      <c r="I1030" t="s">
        <v>62</v>
      </c>
      <c r="J1030" t="s">
        <v>63</v>
      </c>
      <c r="K1030" t="s">
        <v>42</v>
      </c>
      <c r="L1030" t="s">
        <v>43</v>
      </c>
      <c r="M1030">
        <v>1</v>
      </c>
      <c r="N1030" s="2">
        <v>499</v>
      </c>
      <c r="O1030" s="3">
        <v>0.1</v>
      </c>
      <c r="P1030" s="2">
        <v>220</v>
      </c>
      <c r="Q1030" t="s">
        <v>123</v>
      </c>
      <c r="R1030" t="s">
        <v>33</v>
      </c>
      <c r="S1030" t="s">
        <v>57</v>
      </c>
      <c r="T1030" s="4">
        <v>4</v>
      </c>
      <c r="U1030" s="11">
        <f t="shared" si="16"/>
        <v>499</v>
      </c>
      <c r="V1030" s="11">
        <f>tbl_EcommerceSales[[#This Row],[Gross_Sales]]*tbl_EcommerceSales[[#This Row],[Discount]]</f>
        <v>49.900000000000006</v>
      </c>
      <c r="W1030" s="11">
        <f>tbl_EcommerceSales[[#This Row],[Gross_Sales]]-tbl_EcommerceSales[[#This Row],[Discount_Amount]]</f>
        <v>449.1</v>
      </c>
      <c r="X1030" s="11">
        <f>tbl_EcommerceSales[[#This Row],[Quantity]] * _xlfn.XLOOKUP(tbl_EcommerceSales[[#This Row],[Product_ID]], Product_Master!A:A, Product_Master!F:F)</f>
        <v>220</v>
      </c>
      <c r="Y1030" s="11">
        <f>tbl_EcommerceSales[[#This Row],[Net_Revenue]]-tbl_EcommerceSales[[#This Row],[Total_Cost]]</f>
        <v>229.10000000000002</v>
      </c>
      <c r="Z1030" s="9">
        <f>IFERROR(#REF!/tbl_EcommerceSales[[#This Row],[Total_Cost]], 0)</f>
        <v>0</v>
      </c>
      <c r="AA1030" t="str">
        <f>TEXT(tbl_EcommerceSales[[#This Row],[Order_Date]],"mmm")</f>
        <v>Apr</v>
      </c>
      <c r="AB1030">
        <f>YEAR(tbl_EcommerceSales[[#This Row],[Order_Date]])</f>
        <v>2025</v>
      </c>
      <c r="AC1030" t="str">
        <f>IF(tbl_EcommerceSales[[#This Row],[Age]]&lt;18,"Under 18",IF(tbl_EcommerceSales[[#This Row],[Age]]&lt;=25,"18-25",IF(tbl_EcommerceSales[[#This Row],[Age]]&lt;=35,"26-35",IF(tbl_EcommerceSales[[#This Row],[Age]]&lt;=45,"36-45",IF(tbl_EcommerceSales[[#This Row],[Age]]&lt;=55,"46-55","56+")))))</f>
        <v>26-35</v>
      </c>
    </row>
    <row r="1031" spans="1:29" x14ac:dyDescent="0.35">
      <c r="A1031" t="s">
        <v>2030</v>
      </c>
      <c r="B1031" s="7">
        <v>45771</v>
      </c>
      <c r="C1031" t="s">
        <v>2031</v>
      </c>
      <c r="D1031" t="s">
        <v>139</v>
      </c>
      <c r="E1031" t="s">
        <v>48</v>
      </c>
      <c r="F1031">
        <v>26</v>
      </c>
      <c r="G1031" t="s">
        <v>211</v>
      </c>
      <c r="H1031" t="s">
        <v>72</v>
      </c>
      <c r="I1031" t="s">
        <v>131</v>
      </c>
      <c r="J1031" t="s">
        <v>132</v>
      </c>
      <c r="K1031" t="s">
        <v>91</v>
      </c>
      <c r="L1031" t="s">
        <v>133</v>
      </c>
      <c r="M1031">
        <v>1</v>
      </c>
      <c r="N1031" s="2">
        <v>1299</v>
      </c>
      <c r="O1031" s="3">
        <v>0.1</v>
      </c>
      <c r="P1031" s="2">
        <v>610</v>
      </c>
      <c r="Q1031" t="s">
        <v>44</v>
      </c>
      <c r="R1031" t="s">
        <v>33</v>
      </c>
      <c r="S1031" t="s">
        <v>34</v>
      </c>
      <c r="T1031" s="4">
        <v>4</v>
      </c>
      <c r="U1031" s="11">
        <f t="shared" si="16"/>
        <v>1299</v>
      </c>
      <c r="V1031" s="11">
        <f>tbl_EcommerceSales[[#This Row],[Gross_Sales]]*tbl_EcommerceSales[[#This Row],[Discount]]</f>
        <v>129.9</v>
      </c>
      <c r="W1031" s="11">
        <f>tbl_EcommerceSales[[#This Row],[Gross_Sales]]-tbl_EcommerceSales[[#This Row],[Discount_Amount]]</f>
        <v>1169.0999999999999</v>
      </c>
      <c r="X1031" s="11">
        <f>tbl_EcommerceSales[[#This Row],[Quantity]] * _xlfn.XLOOKUP(tbl_EcommerceSales[[#This Row],[Product_ID]], Product_Master!A:A, Product_Master!F:F)</f>
        <v>610</v>
      </c>
      <c r="Y1031" s="11">
        <f>tbl_EcommerceSales[[#This Row],[Net_Revenue]]-tbl_EcommerceSales[[#This Row],[Total_Cost]]</f>
        <v>559.09999999999991</v>
      </c>
      <c r="Z1031" s="9">
        <f>IFERROR(#REF!/tbl_EcommerceSales[[#This Row],[Total_Cost]], 0)</f>
        <v>0</v>
      </c>
      <c r="AA1031" t="str">
        <f>TEXT(tbl_EcommerceSales[[#This Row],[Order_Date]],"mmm")</f>
        <v>Apr</v>
      </c>
      <c r="AB1031">
        <f>YEAR(tbl_EcommerceSales[[#This Row],[Order_Date]])</f>
        <v>2025</v>
      </c>
      <c r="AC1031" t="str">
        <f>IF(tbl_EcommerceSales[[#This Row],[Age]]&lt;18,"Under 18",IF(tbl_EcommerceSales[[#This Row],[Age]]&lt;=25,"18-25",IF(tbl_EcommerceSales[[#This Row],[Age]]&lt;=35,"26-35",IF(tbl_EcommerceSales[[#This Row],[Age]]&lt;=45,"36-45",IF(tbl_EcommerceSales[[#This Row],[Age]]&lt;=55,"46-55","56+")))))</f>
        <v>26-35</v>
      </c>
    </row>
    <row r="1032" spans="1:29" x14ac:dyDescent="0.35">
      <c r="A1032" t="s">
        <v>2032</v>
      </c>
      <c r="B1032" s="7">
        <v>45771</v>
      </c>
      <c r="C1032" t="s">
        <v>1063</v>
      </c>
      <c r="D1032" t="s">
        <v>106</v>
      </c>
      <c r="E1032" t="s">
        <v>25</v>
      </c>
      <c r="F1032">
        <v>36</v>
      </c>
      <c r="G1032" t="s">
        <v>142</v>
      </c>
      <c r="H1032" t="s">
        <v>88</v>
      </c>
      <c r="I1032" t="s">
        <v>117</v>
      </c>
      <c r="J1032" t="s">
        <v>118</v>
      </c>
      <c r="K1032" t="s">
        <v>82</v>
      </c>
      <c r="L1032" t="s">
        <v>119</v>
      </c>
      <c r="M1032">
        <v>2</v>
      </c>
      <c r="N1032" s="2">
        <v>3299</v>
      </c>
      <c r="O1032" s="3">
        <v>0.15</v>
      </c>
      <c r="P1032" s="2">
        <v>4200</v>
      </c>
      <c r="Q1032" t="s">
        <v>44</v>
      </c>
      <c r="R1032" t="s">
        <v>33</v>
      </c>
      <c r="S1032" t="s">
        <v>34</v>
      </c>
      <c r="T1032" s="4">
        <v>5</v>
      </c>
      <c r="U1032" s="11">
        <f t="shared" si="16"/>
        <v>6598</v>
      </c>
      <c r="V1032" s="11">
        <f>tbl_EcommerceSales[[#This Row],[Gross_Sales]]*tbl_EcommerceSales[[#This Row],[Discount]]</f>
        <v>989.69999999999993</v>
      </c>
      <c r="W1032" s="11">
        <f>tbl_EcommerceSales[[#This Row],[Gross_Sales]]-tbl_EcommerceSales[[#This Row],[Discount_Amount]]</f>
        <v>5608.3</v>
      </c>
      <c r="X1032" s="11">
        <f>tbl_EcommerceSales[[#This Row],[Quantity]] * _xlfn.XLOOKUP(tbl_EcommerceSales[[#This Row],[Product_ID]], Product_Master!A:A, Product_Master!F:F)</f>
        <v>4200</v>
      </c>
      <c r="Y1032" s="11">
        <f>tbl_EcommerceSales[[#This Row],[Net_Revenue]]-tbl_EcommerceSales[[#This Row],[Total_Cost]]</f>
        <v>1408.3000000000002</v>
      </c>
      <c r="Z1032" s="9">
        <f>IFERROR(#REF!/tbl_EcommerceSales[[#This Row],[Total_Cost]], 0)</f>
        <v>0</v>
      </c>
      <c r="AA1032" t="str">
        <f>TEXT(tbl_EcommerceSales[[#This Row],[Order_Date]],"mmm")</f>
        <v>Apr</v>
      </c>
      <c r="AB1032">
        <f>YEAR(tbl_EcommerceSales[[#This Row],[Order_Date]])</f>
        <v>2025</v>
      </c>
      <c r="AC1032" t="str">
        <f>IF(tbl_EcommerceSales[[#This Row],[Age]]&lt;18,"Under 18",IF(tbl_EcommerceSales[[#This Row],[Age]]&lt;=25,"18-25",IF(tbl_EcommerceSales[[#This Row],[Age]]&lt;=35,"26-35",IF(tbl_EcommerceSales[[#This Row],[Age]]&lt;=45,"36-45",IF(tbl_EcommerceSales[[#This Row],[Age]]&lt;=55,"46-55","56+")))))</f>
        <v>36-45</v>
      </c>
    </row>
    <row r="1033" spans="1:29" x14ac:dyDescent="0.35">
      <c r="A1033" t="s">
        <v>2033</v>
      </c>
      <c r="B1033" s="7">
        <v>45771</v>
      </c>
      <c r="C1033" t="s">
        <v>2034</v>
      </c>
      <c r="D1033" t="s">
        <v>170</v>
      </c>
      <c r="E1033" t="s">
        <v>25</v>
      </c>
      <c r="F1033">
        <v>18</v>
      </c>
      <c r="G1033" t="s">
        <v>289</v>
      </c>
      <c r="H1033" t="s">
        <v>88</v>
      </c>
      <c r="I1033" t="s">
        <v>206</v>
      </c>
      <c r="J1033" t="s">
        <v>207</v>
      </c>
      <c r="K1033" t="s">
        <v>177</v>
      </c>
      <c r="L1033" t="s">
        <v>208</v>
      </c>
      <c r="M1033">
        <v>1</v>
      </c>
      <c r="N1033" s="2">
        <v>2199</v>
      </c>
      <c r="O1033" s="3">
        <v>0.15</v>
      </c>
      <c r="P1033" s="2">
        <v>1250</v>
      </c>
      <c r="Q1033" t="s">
        <v>76</v>
      </c>
      <c r="R1033" t="s">
        <v>33</v>
      </c>
      <c r="S1033" t="s">
        <v>34</v>
      </c>
      <c r="T1033" s="4">
        <v>5</v>
      </c>
      <c r="U1033" s="11">
        <f t="shared" si="16"/>
        <v>2199</v>
      </c>
      <c r="V1033" s="11">
        <f>tbl_EcommerceSales[[#This Row],[Gross_Sales]]*tbl_EcommerceSales[[#This Row],[Discount]]</f>
        <v>329.84999999999997</v>
      </c>
      <c r="W1033" s="11">
        <f>tbl_EcommerceSales[[#This Row],[Gross_Sales]]-tbl_EcommerceSales[[#This Row],[Discount_Amount]]</f>
        <v>1869.15</v>
      </c>
      <c r="X1033" s="11">
        <f>tbl_EcommerceSales[[#This Row],[Quantity]] * _xlfn.XLOOKUP(tbl_EcommerceSales[[#This Row],[Product_ID]], Product_Master!A:A, Product_Master!F:F)</f>
        <v>1250</v>
      </c>
      <c r="Y1033" s="11">
        <f>tbl_EcommerceSales[[#This Row],[Net_Revenue]]-tbl_EcommerceSales[[#This Row],[Total_Cost]]</f>
        <v>619.15000000000009</v>
      </c>
      <c r="Z1033" s="9">
        <f>IFERROR(#REF!/tbl_EcommerceSales[[#This Row],[Total_Cost]], 0)</f>
        <v>0</v>
      </c>
      <c r="AA1033" t="str">
        <f>TEXT(tbl_EcommerceSales[[#This Row],[Order_Date]],"mmm")</f>
        <v>Apr</v>
      </c>
      <c r="AB1033">
        <f>YEAR(tbl_EcommerceSales[[#This Row],[Order_Date]])</f>
        <v>2025</v>
      </c>
      <c r="AC1033" t="str">
        <f>IF(tbl_EcommerceSales[[#This Row],[Age]]&lt;18,"Under 18",IF(tbl_EcommerceSales[[#This Row],[Age]]&lt;=25,"18-25",IF(tbl_EcommerceSales[[#This Row],[Age]]&lt;=35,"26-35",IF(tbl_EcommerceSales[[#This Row],[Age]]&lt;=45,"36-45",IF(tbl_EcommerceSales[[#This Row],[Age]]&lt;=55,"46-55","56+")))))</f>
        <v>18-25</v>
      </c>
    </row>
    <row r="1034" spans="1:29" x14ac:dyDescent="0.35">
      <c r="A1034" t="s">
        <v>2035</v>
      </c>
      <c r="B1034" s="7">
        <v>45771</v>
      </c>
      <c r="C1034" t="s">
        <v>2036</v>
      </c>
      <c r="D1034" t="s">
        <v>312</v>
      </c>
      <c r="E1034" t="s">
        <v>25</v>
      </c>
      <c r="F1034">
        <v>20</v>
      </c>
      <c r="G1034" t="s">
        <v>171</v>
      </c>
      <c r="H1034" t="s">
        <v>39</v>
      </c>
      <c r="I1034" t="s">
        <v>160</v>
      </c>
      <c r="J1034" t="s">
        <v>161</v>
      </c>
      <c r="K1034" t="s">
        <v>91</v>
      </c>
      <c r="L1034" t="s">
        <v>133</v>
      </c>
      <c r="M1034">
        <v>2</v>
      </c>
      <c r="N1034" s="2">
        <v>1099</v>
      </c>
      <c r="O1034" s="3">
        <v>0.05</v>
      </c>
      <c r="P1034" s="2">
        <v>1040</v>
      </c>
      <c r="Q1034" t="s">
        <v>76</v>
      </c>
      <c r="R1034" t="s">
        <v>33</v>
      </c>
      <c r="S1034" t="s">
        <v>34</v>
      </c>
      <c r="T1034" s="4">
        <v>5</v>
      </c>
      <c r="U1034" s="11">
        <f t="shared" si="16"/>
        <v>2198</v>
      </c>
      <c r="V1034" s="11">
        <f>tbl_EcommerceSales[[#This Row],[Gross_Sales]]*tbl_EcommerceSales[[#This Row],[Discount]]</f>
        <v>109.9</v>
      </c>
      <c r="W1034" s="11">
        <f>tbl_EcommerceSales[[#This Row],[Gross_Sales]]-tbl_EcommerceSales[[#This Row],[Discount_Amount]]</f>
        <v>2088.1</v>
      </c>
      <c r="X1034" s="11">
        <f>tbl_EcommerceSales[[#This Row],[Quantity]] * _xlfn.XLOOKUP(tbl_EcommerceSales[[#This Row],[Product_ID]], Product_Master!A:A, Product_Master!F:F)</f>
        <v>1040</v>
      </c>
      <c r="Y1034" s="11">
        <f>tbl_EcommerceSales[[#This Row],[Net_Revenue]]-tbl_EcommerceSales[[#This Row],[Total_Cost]]</f>
        <v>1048.0999999999999</v>
      </c>
      <c r="Z1034" s="9">
        <f>IFERROR(#REF!/tbl_EcommerceSales[[#This Row],[Total_Cost]], 0)</f>
        <v>0</v>
      </c>
      <c r="AA1034" t="str">
        <f>TEXT(tbl_EcommerceSales[[#This Row],[Order_Date]],"mmm")</f>
        <v>Apr</v>
      </c>
      <c r="AB1034">
        <f>YEAR(tbl_EcommerceSales[[#This Row],[Order_Date]])</f>
        <v>2025</v>
      </c>
      <c r="AC1034" t="str">
        <f>IF(tbl_EcommerceSales[[#This Row],[Age]]&lt;18,"Under 18",IF(tbl_EcommerceSales[[#This Row],[Age]]&lt;=25,"18-25",IF(tbl_EcommerceSales[[#This Row],[Age]]&lt;=35,"26-35",IF(tbl_EcommerceSales[[#This Row],[Age]]&lt;=45,"36-45",IF(tbl_EcommerceSales[[#This Row],[Age]]&lt;=55,"46-55","56+")))))</f>
        <v>18-25</v>
      </c>
    </row>
    <row r="1035" spans="1:29" x14ac:dyDescent="0.35">
      <c r="A1035" t="s">
        <v>2037</v>
      </c>
      <c r="B1035" s="7">
        <v>45772</v>
      </c>
      <c r="C1035" t="s">
        <v>2038</v>
      </c>
      <c r="D1035" t="s">
        <v>216</v>
      </c>
      <c r="E1035" t="s">
        <v>48</v>
      </c>
      <c r="F1035">
        <v>54</v>
      </c>
      <c r="G1035" t="s">
        <v>289</v>
      </c>
      <c r="H1035" t="s">
        <v>88</v>
      </c>
      <c r="I1035" t="s">
        <v>80</v>
      </c>
      <c r="J1035" t="s">
        <v>81</v>
      </c>
      <c r="K1035" t="s">
        <v>82</v>
      </c>
      <c r="L1035" t="s">
        <v>83</v>
      </c>
      <c r="M1035">
        <v>2</v>
      </c>
      <c r="N1035" s="2">
        <v>2499</v>
      </c>
      <c r="O1035" s="3">
        <v>0.15</v>
      </c>
      <c r="P1035" s="2">
        <v>3100</v>
      </c>
      <c r="Q1035" t="s">
        <v>32</v>
      </c>
      <c r="R1035" t="s">
        <v>33</v>
      </c>
      <c r="S1035" t="s">
        <v>57</v>
      </c>
      <c r="T1035" s="4">
        <v>3</v>
      </c>
      <c r="U1035" s="11">
        <f t="shared" si="16"/>
        <v>4998</v>
      </c>
      <c r="V1035" s="11">
        <f>tbl_EcommerceSales[[#This Row],[Gross_Sales]]*tbl_EcommerceSales[[#This Row],[Discount]]</f>
        <v>749.69999999999993</v>
      </c>
      <c r="W1035" s="11">
        <f>tbl_EcommerceSales[[#This Row],[Gross_Sales]]-tbl_EcommerceSales[[#This Row],[Discount_Amount]]</f>
        <v>4248.3</v>
      </c>
      <c r="X1035" s="11">
        <f>tbl_EcommerceSales[[#This Row],[Quantity]] * _xlfn.XLOOKUP(tbl_EcommerceSales[[#This Row],[Product_ID]], Product_Master!A:A, Product_Master!F:F)</f>
        <v>3100</v>
      </c>
      <c r="Y1035" s="11">
        <f>tbl_EcommerceSales[[#This Row],[Net_Revenue]]-tbl_EcommerceSales[[#This Row],[Total_Cost]]</f>
        <v>1148.3000000000002</v>
      </c>
      <c r="Z1035" s="9">
        <f>IFERROR(#REF!/tbl_EcommerceSales[[#This Row],[Total_Cost]], 0)</f>
        <v>0</v>
      </c>
      <c r="AA1035" t="str">
        <f>TEXT(tbl_EcommerceSales[[#This Row],[Order_Date]],"mmm")</f>
        <v>Apr</v>
      </c>
      <c r="AB1035">
        <f>YEAR(tbl_EcommerceSales[[#This Row],[Order_Date]])</f>
        <v>2025</v>
      </c>
      <c r="AC1035" t="str">
        <f>IF(tbl_EcommerceSales[[#This Row],[Age]]&lt;18,"Under 18",IF(tbl_EcommerceSales[[#This Row],[Age]]&lt;=25,"18-25",IF(tbl_EcommerceSales[[#This Row],[Age]]&lt;=35,"26-35",IF(tbl_EcommerceSales[[#This Row],[Age]]&lt;=45,"36-45",IF(tbl_EcommerceSales[[#This Row],[Age]]&lt;=55,"46-55","56+")))))</f>
        <v>46-55</v>
      </c>
    </row>
    <row r="1036" spans="1:29" x14ac:dyDescent="0.35">
      <c r="A1036" t="s">
        <v>2039</v>
      </c>
      <c r="B1036" s="7">
        <v>45772</v>
      </c>
      <c r="C1036" t="s">
        <v>2040</v>
      </c>
      <c r="D1036" t="s">
        <v>102</v>
      </c>
      <c r="E1036" t="s">
        <v>48</v>
      </c>
      <c r="F1036">
        <v>26</v>
      </c>
      <c r="G1036" t="s">
        <v>211</v>
      </c>
      <c r="H1036" t="s">
        <v>72</v>
      </c>
      <c r="I1036" t="s">
        <v>517</v>
      </c>
      <c r="J1036" t="s">
        <v>518</v>
      </c>
      <c r="K1036" t="s">
        <v>30</v>
      </c>
      <c r="L1036" t="s">
        <v>278</v>
      </c>
      <c r="M1036">
        <v>1</v>
      </c>
      <c r="N1036" s="2">
        <v>1299</v>
      </c>
      <c r="O1036" s="3">
        <v>0.25</v>
      </c>
      <c r="P1036" s="2">
        <v>690</v>
      </c>
      <c r="Q1036" t="s">
        <v>319</v>
      </c>
      <c r="R1036" t="s">
        <v>33</v>
      </c>
      <c r="S1036" t="s">
        <v>34</v>
      </c>
      <c r="T1036" s="4">
        <v>5</v>
      </c>
      <c r="U1036" s="11">
        <f t="shared" si="16"/>
        <v>1299</v>
      </c>
      <c r="V1036" s="11">
        <f>tbl_EcommerceSales[[#This Row],[Gross_Sales]]*tbl_EcommerceSales[[#This Row],[Discount]]</f>
        <v>324.75</v>
      </c>
      <c r="W1036" s="11">
        <f>tbl_EcommerceSales[[#This Row],[Gross_Sales]]-tbl_EcommerceSales[[#This Row],[Discount_Amount]]</f>
        <v>974.25</v>
      </c>
      <c r="X1036" s="11">
        <f>tbl_EcommerceSales[[#This Row],[Quantity]] * _xlfn.XLOOKUP(tbl_EcommerceSales[[#This Row],[Product_ID]], Product_Master!A:A, Product_Master!F:F)</f>
        <v>690</v>
      </c>
      <c r="Y1036" s="11">
        <f>tbl_EcommerceSales[[#This Row],[Net_Revenue]]-tbl_EcommerceSales[[#This Row],[Total_Cost]]</f>
        <v>284.25</v>
      </c>
      <c r="Z1036" s="9">
        <f>IFERROR(#REF!/tbl_EcommerceSales[[#This Row],[Total_Cost]], 0)</f>
        <v>0</v>
      </c>
      <c r="AA1036" t="str">
        <f>TEXT(tbl_EcommerceSales[[#This Row],[Order_Date]],"mmm")</f>
        <v>Apr</v>
      </c>
      <c r="AB1036">
        <f>YEAR(tbl_EcommerceSales[[#This Row],[Order_Date]])</f>
        <v>2025</v>
      </c>
      <c r="AC1036" t="str">
        <f>IF(tbl_EcommerceSales[[#This Row],[Age]]&lt;18,"Under 18",IF(tbl_EcommerceSales[[#This Row],[Age]]&lt;=25,"18-25",IF(tbl_EcommerceSales[[#This Row],[Age]]&lt;=35,"26-35",IF(tbl_EcommerceSales[[#This Row],[Age]]&lt;=45,"36-45",IF(tbl_EcommerceSales[[#This Row],[Age]]&lt;=55,"46-55","56+")))))</f>
        <v>26-35</v>
      </c>
    </row>
    <row r="1037" spans="1:29" x14ac:dyDescent="0.35">
      <c r="A1037" t="s">
        <v>2041</v>
      </c>
      <c r="B1037" s="7">
        <v>45772</v>
      </c>
      <c r="C1037" t="s">
        <v>1373</v>
      </c>
      <c r="D1037" t="s">
        <v>24</v>
      </c>
      <c r="E1037" t="s">
        <v>48</v>
      </c>
      <c r="F1037">
        <v>37</v>
      </c>
      <c r="G1037" t="s">
        <v>192</v>
      </c>
      <c r="H1037" t="s">
        <v>27</v>
      </c>
      <c r="I1037" t="s">
        <v>62</v>
      </c>
      <c r="J1037" t="s">
        <v>63</v>
      </c>
      <c r="K1037" t="s">
        <v>42</v>
      </c>
      <c r="L1037" t="s">
        <v>43</v>
      </c>
      <c r="M1037">
        <v>1</v>
      </c>
      <c r="N1037" s="2">
        <v>499</v>
      </c>
      <c r="O1037" s="3">
        <v>0.25</v>
      </c>
      <c r="P1037" s="2">
        <v>220</v>
      </c>
      <c r="Q1037" t="s">
        <v>123</v>
      </c>
      <c r="R1037" t="s">
        <v>33</v>
      </c>
      <c r="S1037" t="s">
        <v>57</v>
      </c>
      <c r="T1037" s="4">
        <v>4</v>
      </c>
      <c r="U1037" s="11">
        <f t="shared" si="16"/>
        <v>499</v>
      </c>
      <c r="V1037" s="11">
        <f>tbl_EcommerceSales[[#This Row],[Gross_Sales]]*tbl_EcommerceSales[[#This Row],[Discount]]</f>
        <v>124.75</v>
      </c>
      <c r="W1037" s="11">
        <f>tbl_EcommerceSales[[#This Row],[Gross_Sales]]-tbl_EcommerceSales[[#This Row],[Discount_Amount]]</f>
        <v>374.25</v>
      </c>
      <c r="X1037" s="11">
        <f>tbl_EcommerceSales[[#This Row],[Quantity]] * _xlfn.XLOOKUP(tbl_EcommerceSales[[#This Row],[Product_ID]], Product_Master!A:A, Product_Master!F:F)</f>
        <v>220</v>
      </c>
      <c r="Y1037" s="11">
        <f>tbl_EcommerceSales[[#This Row],[Net_Revenue]]-tbl_EcommerceSales[[#This Row],[Total_Cost]]</f>
        <v>154.25</v>
      </c>
      <c r="Z1037" s="9">
        <f>IFERROR(#REF!/tbl_EcommerceSales[[#This Row],[Total_Cost]], 0)</f>
        <v>0</v>
      </c>
      <c r="AA1037" t="str">
        <f>TEXT(tbl_EcommerceSales[[#This Row],[Order_Date]],"mmm")</f>
        <v>Apr</v>
      </c>
      <c r="AB1037">
        <f>YEAR(tbl_EcommerceSales[[#This Row],[Order_Date]])</f>
        <v>2025</v>
      </c>
      <c r="AC1037" t="str">
        <f>IF(tbl_EcommerceSales[[#This Row],[Age]]&lt;18,"Under 18",IF(tbl_EcommerceSales[[#This Row],[Age]]&lt;=25,"18-25",IF(tbl_EcommerceSales[[#This Row],[Age]]&lt;=35,"26-35",IF(tbl_EcommerceSales[[#This Row],[Age]]&lt;=45,"36-45",IF(tbl_EcommerceSales[[#This Row],[Age]]&lt;=55,"46-55","56+")))))</f>
        <v>36-45</v>
      </c>
    </row>
    <row r="1038" spans="1:29" x14ac:dyDescent="0.35">
      <c r="A1038" t="s">
        <v>2042</v>
      </c>
      <c r="B1038" s="7">
        <v>45772</v>
      </c>
      <c r="C1038" t="s">
        <v>2043</v>
      </c>
      <c r="D1038" t="s">
        <v>66</v>
      </c>
      <c r="E1038" t="s">
        <v>48</v>
      </c>
      <c r="F1038">
        <v>24</v>
      </c>
      <c r="G1038" t="s">
        <v>289</v>
      </c>
      <c r="H1038" t="s">
        <v>88</v>
      </c>
      <c r="I1038" t="s">
        <v>111</v>
      </c>
      <c r="J1038" t="s">
        <v>112</v>
      </c>
      <c r="K1038" t="s">
        <v>55</v>
      </c>
      <c r="L1038" t="s">
        <v>113</v>
      </c>
      <c r="M1038">
        <v>2</v>
      </c>
      <c r="N1038" s="2">
        <v>1799</v>
      </c>
      <c r="O1038" s="3">
        <v>0.15</v>
      </c>
      <c r="P1038" s="2">
        <v>1900</v>
      </c>
      <c r="Q1038" t="s">
        <v>44</v>
      </c>
      <c r="R1038" t="s">
        <v>162</v>
      </c>
      <c r="S1038" t="s">
        <v>57</v>
      </c>
      <c r="T1038" s="4"/>
      <c r="U1038" s="11">
        <f t="shared" si="16"/>
        <v>3598</v>
      </c>
      <c r="V1038" s="11">
        <f>tbl_EcommerceSales[[#This Row],[Gross_Sales]]*tbl_EcommerceSales[[#This Row],[Discount]]</f>
        <v>539.69999999999993</v>
      </c>
      <c r="W1038" s="11">
        <f>tbl_EcommerceSales[[#This Row],[Gross_Sales]]-tbl_EcommerceSales[[#This Row],[Discount_Amount]]</f>
        <v>3058.3</v>
      </c>
      <c r="X1038" s="11">
        <f>tbl_EcommerceSales[[#This Row],[Quantity]] * _xlfn.XLOOKUP(tbl_EcommerceSales[[#This Row],[Product_ID]], Product_Master!A:A, Product_Master!F:F)</f>
        <v>1900</v>
      </c>
      <c r="Y1038" s="11">
        <f>tbl_EcommerceSales[[#This Row],[Net_Revenue]]-tbl_EcommerceSales[[#This Row],[Total_Cost]]</f>
        <v>1158.3000000000002</v>
      </c>
      <c r="Z1038" s="9">
        <f>IFERROR(#REF!/tbl_EcommerceSales[[#This Row],[Total_Cost]], 0)</f>
        <v>0</v>
      </c>
      <c r="AA1038" t="str">
        <f>TEXT(tbl_EcommerceSales[[#This Row],[Order_Date]],"mmm")</f>
        <v>Apr</v>
      </c>
      <c r="AB1038">
        <f>YEAR(tbl_EcommerceSales[[#This Row],[Order_Date]])</f>
        <v>2025</v>
      </c>
      <c r="AC1038" t="str">
        <f>IF(tbl_EcommerceSales[[#This Row],[Age]]&lt;18,"Under 18",IF(tbl_EcommerceSales[[#This Row],[Age]]&lt;=25,"18-25",IF(tbl_EcommerceSales[[#This Row],[Age]]&lt;=35,"26-35",IF(tbl_EcommerceSales[[#This Row],[Age]]&lt;=45,"36-45",IF(tbl_EcommerceSales[[#This Row],[Age]]&lt;=55,"46-55","56+")))))</f>
        <v>18-25</v>
      </c>
    </row>
    <row r="1039" spans="1:29" x14ac:dyDescent="0.35">
      <c r="A1039" t="s">
        <v>2044</v>
      </c>
      <c r="B1039" s="7">
        <v>45772</v>
      </c>
      <c r="C1039" t="s">
        <v>2045</v>
      </c>
      <c r="D1039" t="s">
        <v>181</v>
      </c>
      <c r="E1039" t="s">
        <v>48</v>
      </c>
      <c r="F1039">
        <v>33</v>
      </c>
      <c r="G1039" t="s">
        <v>107</v>
      </c>
      <c r="H1039" t="s">
        <v>39</v>
      </c>
      <c r="I1039" t="s">
        <v>62</v>
      </c>
      <c r="J1039" t="s">
        <v>63</v>
      </c>
      <c r="K1039" t="s">
        <v>42</v>
      </c>
      <c r="L1039" t="s">
        <v>43</v>
      </c>
      <c r="M1039">
        <v>1</v>
      </c>
      <c r="N1039" s="2">
        <v>499</v>
      </c>
      <c r="O1039" s="3">
        <v>0.1</v>
      </c>
      <c r="P1039" s="2">
        <v>220</v>
      </c>
      <c r="Q1039" t="s">
        <v>32</v>
      </c>
      <c r="R1039" t="s">
        <v>33</v>
      </c>
      <c r="S1039" t="s">
        <v>34</v>
      </c>
      <c r="T1039" s="4">
        <v>5</v>
      </c>
      <c r="U1039" s="11">
        <f t="shared" si="16"/>
        <v>499</v>
      </c>
      <c r="V1039" s="11">
        <f>tbl_EcommerceSales[[#This Row],[Gross_Sales]]*tbl_EcommerceSales[[#This Row],[Discount]]</f>
        <v>49.900000000000006</v>
      </c>
      <c r="W1039" s="11">
        <f>tbl_EcommerceSales[[#This Row],[Gross_Sales]]-tbl_EcommerceSales[[#This Row],[Discount_Amount]]</f>
        <v>449.1</v>
      </c>
      <c r="X1039" s="11">
        <f>tbl_EcommerceSales[[#This Row],[Quantity]] * _xlfn.XLOOKUP(tbl_EcommerceSales[[#This Row],[Product_ID]], Product_Master!A:A, Product_Master!F:F)</f>
        <v>220</v>
      </c>
      <c r="Y1039" s="11">
        <f>tbl_EcommerceSales[[#This Row],[Net_Revenue]]-tbl_EcommerceSales[[#This Row],[Total_Cost]]</f>
        <v>229.10000000000002</v>
      </c>
      <c r="Z1039" s="9">
        <f>IFERROR(#REF!/tbl_EcommerceSales[[#This Row],[Total_Cost]], 0)</f>
        <v>0</v>
      </c>
      <c r="AA1039" t="str">
        <f>TEXT(tbl_EcommerceSales[[#This Row],[Order_Date]],"mmm")</f>
        <v>Apr</v>
      </c>
      <c r="AB1039">
        <f>YEAR(tbl_EcommerceSales[[#This Row],[Order_Date]])</f>
        <v>2025</v>
      </c>
      <c r="AC1039" t="str">
        <f>IF(tbl_EcommerceSales[[#This Row],[Age]]&lt;18,"Under 18",IF(tbl_EcommerceSales[[#This Row],[Age]]&lt;=25,"18-25",IF(tbl_EcommerceSales[[#This Row],[Age]]&lt;=35,"26-35",IF(tbl_EcommerceSales[[#This Row],[Age]]&lt;=45,"36-45",IF(tbl_EcommerceSales[[#This Row],[Age]]&lt;=55,"46-55","56+")))))</f>
        <v>26-35</v>
      </c>
    </row>
    <row r="1040" spans="1:29" x14ac:dyDescent="0.35">
      <c r="A1040" t="s">
        <v>2046</v>
      </c>
      <c r="B1040" s="7">
        <v>45772</v>
      </c>
      <c r="C1040" t="s">
        <v>2047</v>
      </c>
      <c r="D1040" t="s">
        <v>116</v>
      </c>
      <c r="E1040" t="s">
        <v>48</v>
      </c>
      <c r="F1040">
        <v>41</v>
      </c>
      <c r="G1040" t="s">
        <v>289</v>
      </c>
      <c r="H1040" t="s">
        <v>88</v>
      </c>
      <c r="I1040" t="s">
        <v>126</v>
      </c>
      <c r="J1040" t="s">
        <v>127</v>
      </c>
      <c r="K1040" t="s">
        <v>82</v>
      </c>
      <c r="L1040" t="s">
        <v>83</v>
      </c>
      <c r="M1040">
        <v>3</v>
      </c>
      <c r="N1040" s="2">
        <v>1899</v>
      </c>
      <c r="O1040" s="3">
        <v>0.2</v>
      </c>
      <c r="P1040" s="2">
        <v>3360</v>
      </c>
      <c r="Q1040" t="s">
        <v>156</v>
      </c>
      <c r="R1040" t="s">
        <v>162</v>
      </c>
      <c r="S1040" t="s">
        <v>34</v>
      </c>
      <c r="T1040" s="4"/>
      <c r="U1040" s="11">
        <f t="shared" si="16"/>
        <v>5697</v>
      </c>
      <c r="V1040" s="11">
        <f>tbl_EcommerceSales[[#This Row],[Gross_Sales]]*tbl_EcommerceSales[[#This Row],[Discount]]</f>
        <v>1139.4000000000001</v>
      </c>
      <c r="W1040" s="11">
        <f>tbl_EcommerceSales[[#This Row],[Gross_Sales]]-tbl_EcommerceSales[[#This Row],[Discount_Amount]]</f>
        <v>4557.6000000000004</v>
      </c>
      <c r="X1040" s="11">
        <f>tbl_EcommerceSales[[#This Row],[Quantity]] * _xlfn.XLOOKUP(tbl_EcommerceSales[[#This Row],[Product_ID]], Product_Master!A:A, Product_Master!F:F)</f>
        <v>3360</v>
      </c>
      <c r="Y1040" s="11">
        <f>tbl_EcommerceSales[[#This Row],[Net_Revenue]]-tbl_EcommerceSales[[#This Row],[Total_Cost]]</f>
        <v>1197.6000000000004</v>
      </c>
      <c r="Z1040" s="9">
        <f>IFERROR(#REF!/tbl_EcommerceSales[[#This Row],[Total_Cost]], 0)</f>
        <v>0</v>
      </c>
      <c r="AA1040" t="str">
        <f>TEXT(tbl_EcommerceSales[[#This Row],[Order_Date]],"mmm")</f>
        <v>Apr</v>
      </c>
      <c r="AB1040">
        <f>YEAR(tbl_EcommerceSales[[#This Row],[Order_Date]])</f>
        <v>2025</v>
      </c>
      <c r="AC1040" t="str">
        <f>IF(tbl_EcommerceSales[[#This Row],[Age]]&lt;18,"Under 18",IF(tbl_EcommerceSales[[#This Row],[Age]]&lt;=25,"18-25",IF(tbl_EcommerceSales[[#This Row],[Age]]&lt;=35,"26-35",IF(tbl_EcommerceSales[[#This Row],[Age]]&lt;=45,"36-45",IF(tbl_EcommerceSales[[#This Row],[Age]]&lt;=55,"46-55","56+")))))</f>
        <v>36-45</v>
      </c>
    </row>
    <row r="1041" spans="1:29" x14ac:dyDescent="0.35">
      <c r="A1041" t="s">
        <v>2048</v>
      </c>
      <c r="B1041" s="7">
        <v>45772</v>
      </c>
      <c r="C1041" t="s">
        <v>2049</v>
      </c>
      <c r="D1041" t="s">
        <v>232</v>
      </c>
      <c r="E1041" t="s">
        <v>48</v>
      </c>
      <c r="F1041">
        <v>42</v>
      </c>
      <c r="G1041" t="s">
        <v>246</v>
      </c>
      <c r="H1041" t="s">
        <v>27</v>
      </c>
      <c r="I1041" t="s">
        <v>53</v>
      </c>
      <c r="J1041" t="s">
        <v>54</v>
      </c>
      <c r="K1041" t="s">
        <v>55</v>
      </c>
      <c r="L1041" t="s">
        <v>56</v>
      </c>
      <c r="M1041">
        <v>1</v>
      </c>
      <c r="N1041" s="2">
        <v>799</v>
      </c>
      <c r="O1041" s="3">
        <v>0.2</v>
      </c>
      <c r="P1041" s="2">
        <v>390</v>
      </c>
      <c r="Q1041" t="s">
        <v>123</v>
      </c>
      <c r="R1041" t="s">
        <v>33</v>
      </c>
      <c r="S1041" t="s">
        <v>34</v>
      </c>
      <c r="T1041" s="4">
        <v>5</v>
      </c>
      <c r="U1041" s="11">
        <f t="shared" si="16"/>
        <v>799</v>
      </c>
      <c r="V1041" s="11">
        <f>tbl_EcommerceSales[[#This Row],[Gross_Sales]]*tbl_EcommerceSales[[#This Row],[Discount]]</f>
        <v>159.80000000000001</v>
      </c>
      <c r="W1041" s="11">
        <f>tbl_EcommerceSales[[#This Row],[Gross_Sales]]-tbl_EcommerceSales[[#This Row],[Discount_Amount]]</f>
        <v>639.20000000000005</v>
      </c>
      <c r="X1041" s="11">
        <f>tbl_EcommerceSales[[#This Row],[Quantity]] * _xlfn.XLOOKUP(tbl_EcommerceSales[[#This Row],[Product_ID]], Product_Master!A:A, Product_Master!F:F)</f>
        <v>390</v>
      </c>
      <c r="Y1041" s="11">
        <f>tbl_EcommerceSales[[#This Row],[Net_Revenue]]-tbl_EcommerceSales[[#This Row],[Total_Cost]]</f>
        <v>249.20000000000005</v>
      </c>
      <c r="Z1041" s="9">
        <f>IFERROR(#REF!/tbl_EcommerceSales[[#This Row],[Total_Cost]], 0)</f>
        <v>0</v>
      </c>
      <c r="AA1041" t="str">
        <f>TEXT(tbl_EcommerceSales[[#This Row],[Order_Date]],"mmm")</f>
        <v>Apr</v>
      </c>
      <c r="AB1041">
        <f>YEAR(tbl_EcommerceSales[[#This Row],[Order_Date]])</f>
        <v>2025</v>
      </c>
      <c r="AC1041" t="str">
        <f>IF(tbl_EcommerceSales[[#This Row],[Age]]&lt;18,"Under 18",IF(tbl_EcommerceSales[[#This Row],[Age]]&lt;=25,"18-25",IF(tbl_EcommerceSales[[#This Row],[Age]]&lt;=35,"26-35",IF(tbl_EcommerceSales[[#This Row],[Age]]&lt;=45,"36-45",IF(tbl_EcommerceSales[[#This Row],[Age]]&lt;=55,"46-55","56+")))))</f>
        <v>36-45</v>
      </c>
    </row>
    <row r="1042" spans="1:29" x14ac:dyDescent="0.35">
      <c r="A1042" t="s">
        <v>2050</v>
      </c>
      <c r="B1042" s="7">
        <v>45773</v>
      </c>
      <c r="C1042" t="s">
        <v>1587</v>
      </c>
      <c r="D1042" t="s">
        <v>159</v>
      </c>
      <c r="E1042" t="s">
        <v>48</v>
      </c>
      <c r="F1042">
        <v>25</v>
      </c>
      <c r="G1042" t="s">
        <v>246</v>
      </c>
      <c r="H1042" t="s">
        <v>27</v>
      </c>
      <c r="I1042" t="s">
        <v>206</v>
      </c>
      <c r="J1042" t="s">
        <v>207</v>
      </c>
      <c r="K1042" t="s">
        <v>177</v>
      </c>
      <c r="L1042" t="s">
        <v>208</v>
      </c>
      <c r="M1042">
        <v>4</v>
      </c>
      <c r="N1042" s="2">
        <v>2199</v>
      </c>
      <c r="O1042" s="3">
        <v>0.2</v>
      </c>
      <c r="P1042" s="2">
        <v>5000</v>
      </c>
      <c r="Q1042" t="s">
        <v>123</v>
      </c>
      <c r="R1042" t="s">
        <v>33</v>
      </c>
      <c r="S1042" t="s">
        <v>34</v>
      </c>
      <c r="T1042" s="4">
        <v>5</v>
      </c>
      <c r="U1042" s="11">
        <f t="shared" si="16"/>
        <v>8796</v>
      </c>
      <c r="V1042" s="11">
        <f>tbl_EcommerceSales[[#This Row],[Gross_Sales]]*tbl_EcommerceSales[[#This Row],[Discount]]</f>
        <v>1759.2</v>
      </c>
      <c r="W1042" s="11">
        <f>tbl_EcommerceSales[[#This Row],[Gross_Sales]]-tbl_EcommerceSales[[#This Row],[Discount_Amount]]</f>
        <v>7036.8</v>
      </c>
      <c r="X1042" s="11">
        <f>tbl_EcommerceSales[[#This Row],[Quantity]] * _xlfn.XLOOKUP(tbl_EcommerceSales[[#This Row],[Product_ID]], Product_Master!A:A, Product_Master!F:F)</f>
        <v>5000</v>
      </c>
      <c r="Y1042" s="11">
        <f>tbl_EcommerceSales[[#This Row],[Net_Revenue]]-tbl_EcommerceSales[[#This Row],[Total_Cost]]</f>
        <v>2036.8000000000002</v>
      </c>
      <c r="Z1042" s="9">
        <f>IFERROR(#REF!/tbl_EcommerceSales[[#This Row],[Total_Cost]], 0)</f>
        <v>0</v>
      </c>
      <c r="AA1042" t="str">
        <f>TEXT(tbl_EcommerceSales[[#This Row],[Order_Date]],"mmm")</f>
        <v>Apr</v>
      </c>
      <c r="AB1042">
        <f>YEAR(tbl_EcommerceSales[[#This Row],[Order_Date]])</f>
        <v>2025</v>
      </c>
      <c r="AC1042" t="str">
        <f>IF(tbl_EcommerceSales[[#This Row],[Age]]&lt;18,"Under 18",IF(tbl_EcommerceSales[[#This Row],[Age]]&lt;=25,"18-25",IF(tbl_EcommerceSales[[#This Row],[Age]]&lt;=35,"26-35",IF(tbl_EcommerceSales[[#This Row],[Age]]&lt;=45,"36-45",IF(tbl_EcommerceSales[[#This Row],[Age]]&lt;=55,"46-55","56+")))))</f>
        <v>18-25</v>
      </c>
    </row>
    <row r="1043" spans="1:29" x14ac:dyDescent="0.35">
      <c r="A1043" t="s">
        <v>2051</v>
      </c>
      <c r="B1043" s="7">
        <v>45773</v>
      </c>
      <c r="C1043" t="s">
        <v>717</v>
      </c>
      <c r="D1043" t="s">
        <v>342</v>
      </c>
      <c r="E1043" t="s">
        <v>25</v>
      </c>
      <c r="F1043">
        <v>34</v>
      </c>
      <c r="G1043" t="s">
        <v>289</v>
      </c>
      <c r="H1043" t="s">
        <v>88</v>
      </c>
      <c r="I1043" t="s">
        <v>206</v>
      </c>
      <c r="J1043" t="s">
        <v>207</v>
      </c>
      <c r="K1043" t="s">
        <v>177</v>
      </c>
      <c r="L1043" t="s">
        <v>208</v>
      </c>
      <c r="M1043">
        <v>3</v>
      </c>
      <c r="N1043" s="2">
        <v>2199</v>
      </c>
      <c r="O1043" s="3">
        <v>0.25</v>
      </c>
      <c r="P1043" s="2">
        <v>3750</v>
      </c>
      <c r="Q1043" t="s">
        <v>123</v>
      </c>
      <c r="R1043" t="s">
        <v>33</v>
      </c>
      <c r="S1043" t="s">
        <v>57</v>
      </c>
      <c r="T1043" s="4">
        <v>5</v>
      </c>
      <c r="U1043" s="11">
        <f t="shared" si="16"/>
        <v>6597</v>
      </c>
      <c r="V1043" s="11">
        <f>tbl_EcommerceSales[[#This Row],[Gross_Sales]]*tbl_EcommerceSales[[#This Row],[Discount]]</f>
        <v>1649.25</v>
      </c>
      <c r="W1043" s="11">
        <f>tbl_EcommerceSales[[#This Row],[Gross_Sales]]-tbl_EcommerceSales[[#This Row],[Discount_Amount]]</f>
        <v>4947.75</v>
      </c>
      <c r="X1043" s="11">
        <f>tbl_EcommerceSales[[#This Row],[Quantity]] * _xlfn.XLOOKUP(tbl_EcommerceSales[[#This Row],[Product_ID]], Product_Master!A:A, Product_Master!F:F)</f>
        <v>3750</v>
      </c>
      <c r="Y1043" s="11">
        <f>tbl_EcommerceSales[[#This Row],[Net_Revenue]]-tbl_EcommerceSales[[#This Row],[Total_Cost]]</f>
        <v>1197.75</v>
      </c>
      <c r="Z1043" s="9">
        <f>IFERROR(#REF!/tbl_EcommerceSales[[#This Row],[Total_Cost]], 0)</f>
        <v>0</v>
      </c>
      <c r="AA1043" t="str">
        <f>TEXT(tbl_EcommerceSales[[#This Row],[Order_Date]],"mmm")</f>
        <v>Apr</v>
      </c>
      <c r="AB1043">
        <f>YEAR(tbl_EcommerceSales[[#This Row],[Order_Date]])</f>
        <v>2025</v>
      </c>
      <c r="AC1043" t="str">
        <f>IF(tbl_EcommerceSales[[#This Row],[Age]]&lt;18,"Under 18",IF(tbl_EcommerceSales[[#This Row],[Age]]&lt;=25,"18-25",IF(tbl_EcommerceSales[[#This Row],[Age]]&lt;=35,"26-35",IF(tbl_EcommerceSales[[#This Row],[Age]]&lt;=45,"36-45",IF(tbl_EcommerceSales[[#This Row],[Age]]&lt;=55,"46-55","56+")))))</f>
        <v>26-35</v>
      </c>
    </row>
    <row r="1044" spans="1:29" x14ac:dyDescent="0.35">
      <c r="A1044" t="s">
        <v>2052</v>
      </c>
      <c r="B1044" s="7">
        <v>45773</v>
      </c>
      <c r="C1044" t="s">
        <v>2053</v>
      </c>
      <c r="D1044" t="s">
        <v>151</v>
      </c>
      <c r="E1044" t="s">
        <v>48</v>
      </c>
      <c r="F1044">
        <v>35</v>
      </c>
      <c r="G1044" t="s">
        <v>192</v>
      </c>
      <c r="H1044" t="s">
        <v>27</v>
      </c>
      <c r="I1044" t="s">
        <v>175</v>
      </c>
      <c r="J1044" t="s">
        <v>176</v>
      </c>
      <c r="K1044" t="s">
        <v>177</v>
      </c>
      <c r="L1044" t="s">
        <v>178</v>
      </c>
      <c r="M1044">
        <v>1</v>
      </c>
      <c r="N1044" s="2">
        <v>699</v>
      </c>
      <c r="O1044" s="3">
        <v>0.15</v>
      </c>
      <c r="P1044" s="2">
        <v>320</v>
      </c>
      <c r="Q1044" t="s">
        <v>123</v>
      </c>
      <c r="R1044" t="s">
        <v>33</v>
      </c>
      <c r="S1044" t="s">
        <v>57</v>
      </c>
      <c r="T1044" s="4">
        <v>4</v>
      </c>
      <c r="U1044" s="11">
        <f t="shared" si="16"/>
        <v>699</v>
      </c>
      <c r="V1044" s="11">
        <f>tbl_EcommerceSales[[#This Row],[Gross_Sales]]*tbl_EcommerceSales[[#This Row],[Discount]]</f>
        <v>104.85</v>
      </c>
      <c r="W1044" s="11">
        <f>tbl_EcommerceSales[[#This Row],[Gross_Sales]]-tbl_EcommerceSales[[#This Row],[Discount_Amount]]</f>
        <v>594.15</v>
      </c>
      <c r="X1044" s="11">
        <f>tbl_EcommerceSales[[#This Row],[Quantity]] * _xlfn.XLOOKUP(tbl_EcommerceSales[[#This Row],[Product_ID]], Product_Master!A:A, Product_Master!F:F)</f>
        <v>320</v>
      </c>
      <c r="Y1044" s="11">
        <f>tbl_EcommerceSales[[#This Row],[Net_Revenue]]-tbl_EcommerceSales[[#This Row],[Total_Cost]]</f>
        <v>274.14999999999998</v>
      </c>
      <c r="Z1044" s="9">
        <f>IFERROR(#REF!/tbl_EcommerceSales[[#This Row],[Total_Cost]], 0)</f>
        <v>0</v>
      </c>
      <c r="AA1044" t="str">
        <f>TEXT(tbl_EcommerceSales[[#This Row],[Order_Date]],"mmm")</f>
        <v>Apr</v>
      </c>
      <c r="AB1044">
        <f>YEAR(tbl_EcommerceSales[[#This Row],[Order_Date]])</f>
        <v>2025</v>
      </c>
      <c r="AC1044" t="str">
        <f>IF(tbl_EcommerceSales[[#This Row],[Age]]&lt;18,"Under 18",IF(tbl_EcommerceSales[[#This Row],[Age]]&lt;=25,"18-25",IF(tbl_EcommerceSales[[#This Row],[Age]]&lt;=35,"26-35",IF(tbl_EcommerceSales[[#This Row],[Age]]&lt;=45,"36-45",IF(tbl_EcommerceSales[[#This Row],[Age]]&lt;=55,"46-55","56+")))))</f>
        <v>26-35</v>
      </c>
    </row>
    <row r="1045" spans="1:29" x14ac:dyDescent="0.35">
      <c r="A1045" t="s">
        <v>2054</v>
      </c>
      <c r="B1045" s="7">
        <v>45773</v>
      </c>
      <c r="C1045" t="s">
        <v>2055</v>
      </c>
      <c r="D1045" t="s">
        <v>189</v>
      </c>
      <c r="E1045" t="s">
        <v>48</v>
      </c>
      <c r="F1045">
        <v>24</v>
      </c>
      <c r="G1045" t="s">
        <v>136</v>
      </c>
      <c r="H1045" t="s">
        <v>88</v>
      </c>
      <c r="I1045" t="s">
        <v>517</v>
      </c>
      <c r="J1045" t="s">
        <v>518</v>
      </c>
      <c r="K1045" t="s">
        <v>30</v>
      </c>
      <c r="L1045" t="s">
        <v>278</v>
      </c>
      <c r="M1045">
        <v>1</v>
      </c>
      <c r="N1045" s="2">
        <v>1299</v>
      </c>
      <c r="O1045" s="3">
        <v>0.1</v>
      </c>
      <c r="P1045" s="2">
        <v>690</v>
      </c>
      <c r="Q1045" t="s">
        <v>44</v>
      </c>
      <c r="R1045" t="s">
        <v>33</v>
      </c>
      <c r="S1045" t="s">
        <v>34</v>
      </c>
      <c r="T1045" s="4">
        <v>5</v>
      </c>
      <c r="U1045" s="11">
        <f t="shared" si="16"/>
        <v>1299</v>
      </c>
      <c r="V1045" s="11">
        <f>tbl_EcommerceSales[[#This Row],[Gross_Sales]]*tbl_EcommerceSales[[#This Row],[Discount]]</f>
        <v>129.9</v>
      </c>
      <c r="W1045" s="11">
        <f>tbl_EcommerceSales[[#This Row],[Gross_Sales]]-tbl_EcommerceSales[[#This Row],[Discount_Amount]]</f>
        <v>1169.0999999999999</v>
      </c>
      <c r="X1045" s="11">
        <f>tbl_EcommerceSales[[#This Row],[Quantity]] * _xlfn.XLOOKUP(tbl_EcommerceSales[[#This Row],[Product_ID]], Product_Master!A:A, Product_Master!F:F)</f>
        <v>690</v>
      </c>
      <c r="Y1045" s="11">
        <f>tbl_EcommerceSales[[#This Row],[Net_Revenue]]-tbl_EcommerceSales[[#This Row],[Total_Cost]]</f>
        <v>479.09999999999991</v>
      </c>
      <c r="Z1045" s="9">
        <f>IFERROR(#REF!/tbl_EcommerceSales[[#This Row],[Total_Cost]], 0)</f>
        <v>0</v>
      </c>
      <c r="AA1045" t="str">
        <f>TEXT(tbl_EcommerceSales[[#This Row],[Order_Date]],"mmm")</f>
        <v>Apr</v>
      </c>
      <c r="AB1045">
        <f>YEAR(tbl_EcommerceSales[[#This Row],[Order_Date]])</f>
        <v>2025</v>
      </c>
      <c r="AC1045" t="str">
        <f>IF(tbl_EcommerceSales[[#This Row],[Age]]&lt;18,"Under 18",IF(tbl_EcommerceSales[[#This Row],[Age]]&lt;=25,"18-25",IF(tbl_EcommerceSales[[#This Row],[Age]]&lt;=35,"26-35",IF(tbl_EcommerceSales[[#This Row],[Age]]&lt;=45,"36-45",IF(tbl_EcommerceSales[[#This Row],[Age]]&lt;=55,"46-55","56+")))))</f>
        <v>18-25</v>
      </c>
    </row>
    <row r="1046" spans="1:29" x14ac:dyDescent="0.35">
      <c r="A1046" t="s">
        <v>2056</v>
      </c>
      <c r="B1046" s="7">
        <v>45773</v>
      </c>
      <c r="C1046" t="s">
        <v>204</v>
      </c>
      <c r="D1046" t="s">
        <v>205</v>
      </c>
      <c r="E1046" t="s">
        <v>48</v>
      </c>
      <c r="F1046">
        <v>32</v>
      </c>
      <c r="G1046" t="s">
        <v>71</v>
      </c>
      <c r="H1046" t="s">
        <v>72</v>
      </c>
      <c r="I1046" t="s">
        <v>80</v>
      </c>
      <c r="J1046" t="s">
        <v>81</v>
      </c>
      <c r="K1046" t="s">
        <v>82</v>
      </c>
      <c r="L1046" t="s">
        <v>83</v>
      </c>
      <c r="M1046">
        <v>2</v>
      </c>
      <c r="N1046" s="2">
        <v>2499</v>
      </c>
      <c r="O1046" s="3">
        <v>0.1</v>
      </c>
      <c r="P1046" s="2">
        <v>3100</v>
      </c>
      <c r="Q1046" t="s">
        <v>156</v>
      </c>
      <c r="R1046" t="s">
        <v>33</v>
      </c>
      <c r="S1046" t="s">
        <v>57</v>
      </c>
      <c r="T1046" s="4">
        <v>5</v>
      </c>
      <c r="U1046" s="11">
        <f t="shared" si="16"/>
        <v>4998</v>
      </c>
      <c r="V1046" s="11">
        <f>tbl_EcommerceSales[[#This Row],[Gross_Sales]]*tbl_EcommerceSales[[#This Row],[Discount]]</f>
        <v>499.8</v>
      </c>
      <c r="W1046" s="11">
        <f>tbl_EcommerceSales[[#This Row],[Gross_Sales]]-tbl_EcommerceSales[[#This Row],[Discount_Amount]]</f>
        <v>4498.2</v>
      </c>
      <c r="X1046" s="11">
        <f>tbl_EcommerceSales[[#This Row],[Quantity]] * _xlfn.XLOOKUP(tbl_EcommerceSales[[#This Row],[Product_ID]], Product_Master!A:A, Product_Master!F:F)</f>
        <v>3100</v>
      </c>
      <c r="Y1046" s="11">
        <f>tbl_EcommerceSales[[#This Row],[Net_Revenue]]-tbl_EcommerceSales[[#This Row],[Total_Cost]]</f>
        <v>1398.1999999999998</v>
      </c>
      <c r="Z1046" s="9">
        <f>IFERROR(#REF!/tbl_EcommerceSales[[#This Row],[Total_Cost]], 0)</f>
        <v>0</v>
      </c>
      <c r="AA1046" t="str">
        <f>TEXT(tbl_EcommerceSales[[#This Row],[Order_Date]],"mmm")</f>
        <v>Apr</v>
      </c>
      <c r="AB1046">
        <f>YEAR(tbl_EcommerceSales[[#This Row],[Order_Date]])</f>
        <v>2025</v>
      </c>
      <c r="AC1046" t="str">
        <f>IF(tbl_EcommerceSales[[#This Row],[Age]]&lt;18,"Under 18",IF(tbl_EcommerceSales[[#This Row],[Age]]&lt;=25,"18-25",IF(tbl_EcommerceSales[[#This Row],[Age]]&lt;=35,"26-35",IF(tbl_EcommerceSales[[#This Row],[Age]]&lt;=45,"36-45",IF(tbl_EcommerceSales[[#This Row],[Age]]&lt;=55,"46-55","56+")))))</f>
        <v>26-35</v>
      </c>
    </row>
    <row r="1047" spans="1:29" x14ac:dyDescent="0.35">
      <c r="A1047" t="s">
        <v>2057</v>
      </c>
      <c r="B1047" s="7">
        <v>45773</v>
      </c>
      <c r="C1047" t="s">
        <v>2058</v>
      </c>
      <c r="D1047" t="s">
        <v>205</v>
      </c>
      <c r="E1047" t="s">
        <v>25</v>
      </c>
      <c r="F1047">
        <v>38</v>
      </c>
      <c r="G1047" t="s">
        <v>96</v>
      </c>
      <c r="H1047" t="s">
        <v>39</v>
      </c>
      <c r="I1047" t="s">
        <v>53</v>
      </c>
      <c r="J1047" t="s">
        <v>54</v>
      </c>
      <c r="K1047" t="s">
        <v>55</v>
      </c>
      <c r="L1047" t="s">
        <v>56</v>
      </c>
      <c r="M1047">
        <v>2</v>
      </c>
      <c r="N1047" s="2">
        <v>799</v>
      </c>
      <c r="O1047" s="3">
        <v>0.1</v>
      </c>
      <c r="P1047" s="2">
        <v>780</v>
      </c>
      <c r="Q1047" t="s">
        <v>44</v>
      </c>
      <c r="R1047" t="s">
        <v>33</v>
      </c>
      <c r="S1047" t="s">
        <v>34</v>
      </c>
      <c r="T1047" s="4">
        <v>5</v>
      </c>
      <c r="U1047" s="11">
        <f t="shared" si="16"/>
        <v>1598</v>
      </c>
      <c r="V1047" s="11">
        <f>tbl_EcommerceSales[[#This Row],[Gross_Sales]]*tbl_EcommerceSales[[#This Row],[Discount]]</f>
        <v>159.80000000000001</v>
      </c>
      <c r="W1047" s="11">
        <f>tbl_EcommerceSales[[#This Row],[Gross_Sales]]-tbl_EcommerceSales[[#This Row],[Discount_Amount]]</f>
        <v>1438.2</v>
      </c>
      <c r="X1047" s="11">
        <f>tbl_EcommerceSales[[#This Row],[Quantity]] * _xlfn.XLOOKUP(tbl_EcommerceSales[[#This Row],[Product_ID]], Product_Master!A:A, Product_Master!F:F)</f>
        <v>780</v>
      </c>
      <c r="Y1047" s="11">
        <f>tbl_EcommerceSales[[#This Row],[Net_Revenue]]-tbl_EcommerceSales[[#This Row],[Total_Cost]]</f>
        <v>658.2</v>
      </c>
      <c r="Z1047" s="9">
        <f>IFERROR(#REF!/tbl_EcommerceSales[[#This Row],[Total_Cost]], 0)</f>
        <v>0</v>
      </c>
      <c r="AA1047" t="str">
        <f>TEXT(tbl_EcommerceSales[[#This Row],[Order_Date]],"mmm")</f>
        <v>Apr</v>
      </c>
      <c r="AB1047">
        <f>YEAR(tbl_EcommerceSales[[#This Row],[Order_Date]])</f>
        <v>2025</v>
      </c>
      <c r="AC1047" t="str">
        <f>IF(tbl_EcommerceSales[[#This Row],[Age]]&lt;18,"Under 18",IF(tbl_EcommerceSales[[#This Row],[Age]]&lt;=25,"18-25",IF(tbl_EcommerceSales[[#This Row],[Age]]&lt;=35,"26-35",IF(tbl_EcommerceSales[[#This Row],[Age]]&lt;=45,"36-45",IF(tbl_EcommerceSales[[#This Row],[Age]]&lt;=55,"46-55","56+")))))</f>
        <v>36-45</v>
      </c>
    </row>
    <row r="1048" spans="1:29" x14ac:dyDescent="0.35">
      <c r="A1048" t="s">
        <v>2059</v>
      </c>
      <c r="B1048" s="7">
        <v>45773</v>
      </c>
      <c r="C1048" t="s">
        <v>2060</v>
      </c>
      <c r="D1048" t="s">
        <v>79</v>
      </c>
      <c r="E1048" t="s">
        <v>48</v>
      </c>
      <c r="F1048">
        <v>32</v>
      </c>
      <c r="G1048" t="s">
        <v>171</v>
      </c>
      <c r="H1048" t="s">
        <v>39</v>
      </c>
      <c r="I1048" t="s">
        <v>89</v>
      </c>
      <c r="J1048" t="s">
        <v>90</v>
      </c>
      <c r="K1048" t="s">
        <v>91</v>
      </c>
      <c r="L1048" t="s">
        <v>92</v>
      </c>
      <c r="M1048">
        <v>1</v>
      </c>
      <c r="N1048" s="2">
        <v>599</v>
      </c>
      <c r="O1048" s="3">
        <v>0.15</v>
      </c>
      <c r="P1048" s="2">
        <v>260</v>
      </c>
      <c r="Q1048" t="s">
        <v>44</v>
      </c>
      <c r="R1048" t="s">
        <v>33</v>
      </c>
      <c r="S1048" t="s">
        <v>34</v>
      </c>
      <c r="T1048" s="4">
        <v>5</v>
      </c>
      <c r="U1048" s="11">
        <f t="shared" si="16"/>
        <v>599</v>
      </c>
      <c r="V1048" s="11">
        <f>tbl_EcommerceSales[[#This Row],[Gross_Sales]]*tbl_EcommerceSales[[#This Row],[Discount]]</f>
        <v>89.85</v>
      </c>
      <c r="W1048" s="11">
        <f>tbl_EcommerceSales[[#This Row],[Gross_Sales]]-tbl_EcommerceSales[[#This Row],[Discount_Amount]]</f>
        <v>509.15</v>
      </c>
      <c r="X1048" s="11">
        <f>tbl_EcommerceSales[[#This Row],[Quantity]] * _xlfn.XLOOKUP(tbl_EcommerceSales[[#This Row],[Product_ID]], Product_Master!A:A, Product_Master!F:F)</f>
        <v>260</v>
      </c>
      <c r="Y1048" s="11">
        <f>tbl_EcommerceSales[[#This Row],[Net_Revenue]]-tbl_EcommerceSales[[#This Row],[Total_Cost]]</f>
        <v>249.14999999999998</v>
      </c>
      <c r="Z1048" s="9">
        <f>IFERROR(#REF!/tbl_EcommerceSales[[#This Row],[Total_Cost]], 0)</f>
        <v>0</v>
      </c>
      <c r="AA1048" t="str">
        <f>TEXT(tbl_EcommerceSales[[#This Row],[Order_Date]],"mmm")</f>
        <v>Apr</v>
      </c>
      <c r="AB1048">
        <f>YEAR(tbl_EcommerceSales[[#This Row],[Order_Date]])</f>
        <v>2025</v>
      </c>
      <c r="AC1048" t="str">
        <f>IF(tbl_EcommerceSales[[#This Row],[Age]]&lt;18,"Under 18",IF(tbl_EcommerceSales[[#This Row],[Age]]&lt;=25,"18-25",IF(tbl_EcommerceSales[[#This Row],[Age]]&lt;=35,"26-35",IF(tbl_EcommerceSales[[#This Row],[Age]]&lt;=45,"36-45",IF(tbl_EcommerceSales[[#This Row],[Age]]&lt;=55,"46-55","56+")))))</f>
        <v>26-35</v>
      </c>
    </row>
    <row r="1049" spans="1:29" x14ac:dyDescent="0.35">
      <c r="A1049" t="s">
        <v>2061</v>
      </c>
      <c r="B1049" s="7">
        <v>45773</v>
      </c>
      <c r="C1049" t="s">
        <v>636</v>
      </c>
      <c r="D1049" t="s">
        <v>24</v>
      </c>
      <c r="E1049" t="s">
        <v>25</v>
      </c>
      <c r="F1049">
        <v>20</v>
      </c>
      <c r="G1049" t="s">
        <v>145</v>
      </c>
      <c r="H1049" t="s">
        <v>39</v>
      </c>
      <c r="I1049" t="s">
        <v>338</v>
      </c>
      <c r="J1049" t="s">
        <v>339</v>
      </c>
      <c r="K1049" t="s">
        <v>55</v>
      </c>
      <c r="L1049" t="s">
        <v>56</v>
      </c>
      <c r="M1049">
        <v>2</v>
      </c>
      <c r="N1049" s="2">
        <v>1499</v>
      </c>
      <c r="O1049" s="3">
        <v>0.1</v>
      </c>
      <c r="P1049" s="2">
        <v>1560</v>
      </c>
      <c r="Q1049" t="s">
        <v>123</v>
      </c>
      <c r="R1049" t="s">
        <v>162</v>
      </c>
      <c r="S1049" t="s">
        <v>34</v>
      </c>
      <c r="T1049" s="4"/>
      <c r="U1049" s="11">
        <f t="shared" si="16"/>
        <v>2998</v>
      </c>
      <c r="V1049" s="11">
        <f>tbl_EcommerceSales[[#This Row],[Gross_Sales]]*tbl_EcommerceSales[[#This Row],[Discount]]</f>
        <v>299.8</v>
      </c>
      <c r="W1049" s="11">
        <f>tbl_EcommerceSales[[#This Row],[Gross_Sales]]-tbl_EcommerceSales[[#This Row],[Discount_Amount]]</f>
        <v>2698.2</v>
      </c>
      <c r="X1049" s="11">
        <f>tbl_EcommerceSales[[#This Row],[Quantity]] * _xlfn.XLOOKUP(tbl_EcommerceSales[[#This Row],[Product_ID]], Product_Master!A:A, Product_Master!F:F)</f>
        <v>1560</v>
      </c>
      <c r="Y1049" s="11">
        <f>tbl_EcommerceSales[[#This Row],[Net_Revenue]]-tbl_EcommerceSales[[#This Row],[Total_Cost]]</f>
        <v>1138.1999999999998</v>
      </c>
      <c r="Z1049" s="9">
        <f>IFERROR(#REF!/tbl_EcommerceSales[[#This Row],[Total_Cost]], 0)</f>
        <v>0</v>
      </c>
      <c r="AA1049" t="str">
        <f>TEXT(tbl_EcommerceSales[[#This Row],[Order_Date]],"mmm")</f>
        <v>Apr</v>
      </c>
      <c r="AB1049">
        <f>YEAR(tbl_EcommerceSales[[#This Row],[Order_Date]])</f>
        <v>2025</v>
      </c>
      <c r="AC1049" t="str">
        <f>IF(tbl_EcommerceSales[[#This Row],[Age]]&lt;18,"Under 18",IF(tbl_EcommerceSales[[#This Row],[Age]]&lt;=25,"18-25",IF(tbl_EcommerceSales[[#This Row],[Age]]&lt;=35,"26-35",IF(tbl_EcommerceSales[[#This Row],[Age]]&lt;=45,"36-45",IF(tbl_EcommerceSales[[#This Row],[Age]]&lt;=55,"46-55","56+")))))</f>
        <v>18-25</v>
      </c>
    </row>
    <row r="1050" spans="1:29" x14ac:dyDescent="0.35">
      <c r="A1050" t="s">
        <v>2062</v>
      </c>
      <c r="B1050" s="7">
        <v>45773</v>
      </c>
      <c r="C1050" t="s">
        <v>2063</v>
      </c>
      <c r="D1050" t="s">
        <v>205</v>
      </c>
      <c r="E1050" t="s">
        <v>25</v>
      </c>
      <c r="F1050">
        <v>42</v>
      </c>
      <c r="G1050" t="s">
        <v>61</v>
      </c>
      <c r="H1050" t="s">
        <v>27</v>
      </c>
      <c r="I1050" t="s">
        <v>257</v>
      </c>
      <c r="J1050" t="s">
        <v>258</v>
      </c>
      <c r="K1050" t="s">
        <v>55</v>
      </c>
      <c r="L1050" t="s">
        <v>56</v>
      </c>
      <c r="M1050">
        <v>2</v>
      </c>
      <c r="N1050" s="2">
        <v>1999</v>
      </c>
      <c r="O1050" s="3">
        <v>0.1</v>
      </c>
      <c r="P1050" s="2">
        <v>2100</v>
      </c>
      <c r="Q1050" t="s">
        <v>123</v>
      </c>
      <c r="R1050" t="s">
        <v>33</v>
      </c>
      <c r="S1050" t="s">
        <v>34</v>
      </c>
      <c r="T1050" s="4">
        <v>5</v>
      </c>
      <c r="U1050" s="11">
        <f t="shared" si="16"/>
        <v>3998</v>
      </c>
      <c r="V1050" s="11">
        <f>tbl_EcommerceSales[[#This Row],[Gross_Sales]]*tbl_EcommerceSales[[#This Row],[Discount]]</f>
        <v>399.8</v>
      </c>
      <c r="W1050" s="11">
        <f>tbl_EcommerceSales[[#This Row],[Gross_Sales]]-tbl_EcommerceSales[[#This Row],[Discount_Amount]]</f>
        <v>3598.2</v>
      </c>
      <c r="X1050" s="11">
        <f>tbl_EcommerceSales[[#This Row],[Quantity]] * _xlfn.XLOOKUP(tbl_EcommerceSales[[#This Row],[Product_ID]], Product_Master!A:A, Product_Master!F:F)</f>
        <v>2100</v>
      </c>
      <c r="Y1050" s="11">
        <f>tbl_EcommerceSales[[#This Row],[Net_Revenue]]-tbl_EcommerceSales[[#This Row],[Total_Cost]]</f>
        <v>1498.1999999999998</v>
      </c>
      <c r="Z1050" s="9">
        <f>IFERROR(#REF!/tbl_EcommerceSales[[#This Row],[Total_Cost]], 0)</f>
        <v>0</v>
      </c>
      <c r="AA1050" t="str">
        <f>TEXT(tbl_EcommerceSales[[#This Row],[Order_Date]],"mmm")</f>
        <v>Apr</v>
      </c>
      <c r="AB1050">
        <f>YEAR(tbl_EcommerceSales[[#This Row],[Order_Date]])</f>
        <v>2025</v>
      </c>
      <c r="AC1050" t="str">
        <f>IF(tbl_EcommerceSales[[#This Row],[Age]]&lt;18,"Under 18",IF(tbl_EcommerceSales[[#This Row],[Age]]&lt;=25,"18-25",IF(tbl_EcommerceSales[[#This Row],[Age]]&lt;=35,"26-35",IF(tbl_EcommerceSales[[#This Row],[Age]]&lt;=45,"36-45",IF(tbl_EcommerceSales[[#This Row],[Age]]&lt;=55,"46-55","56+")))))</f>
        <v>36-45</v>
      </c>
    </row>
    <row r="1051" spans="1:29" x14ac:dyDescent="0.35">
      <c r="A1051" t="s">
        <v>2064</v>
      </c>
      <c r="B1051" s="7">
        <v>45773</v>
      </c>
      <c r="C1051" t="s">
        <v>2065</v>
      </c>
      <c r="D1051" t="s">
        <v>305</v>
      </c>
      <c r="E1051" t="s">
        <v>48</v>
      </c>
      <c r="F1051">
        <v>40</v>
      </c>
      <c r="G1051" t="s">
        <v>99</v>
      </c>
      <c r="H1051" t="s">
        <v>88</v>
      </c>
      <c r="I1051" t="s">
        <v>89</v>
      </c>
      <c r="J1051" t="s">
        <v>90</v>
      </c>
      <c r="K1051" t="s">
        <v>91</v>
      </c>
      <c r="L1051" t="s">
        <v>92</v>
      </c>
      <c r="M1051">
        <v>5</v>
      </c>
      <c r="N1051" s="2">
        <v>599</v>
      </c>
      <c r="O1051" s="3">
        <v>0.1</v>
      </c>
      <c r="P1051" s="2">
        <v>1300</v>
      </c>
      <c r="Q1051" t="s">
        <v>76</v>
      </c>
      <c r="R1051" t="s">
        <v>33</v>
      </c>
      <c r="S1051" t="s">
        <v>57</v>
      </c>
      <c r="T1051" s="4">
        <v>3</v>
      </c>
      <c r="U1051" s="11">
        <f t="shared" si="16"/>
        <v>2995</v>
      </c>
      <c r="V1051" s="11">
        <f>tbl_EcommerceSales[[#This Row],[Gross_Sales]]*tbl_EcommerceSales[[#This Row],[Discount]]</f>
        <v>299.5</v>
      </c>
      <c r="W1051" s="11">
        <f>tbl_EcommerceSales[[#This Row],[Gross_Sales]]-tbl_EcommerceSales[[#This Row],[Discount_Amount]]</f>
        <v>2695.5</v>
      </c>
      <c r="X1051" s="11">
        <f>tbl_EcommerceSales[[#This Row],[Quantity]] * _xlfn.XLOOKUP(tbl_EcommerceSales[[#This Row],[Product_ID]], Product_Master!A:A, Product_Master!F:F)</f>
        <v>1300</v>
      </c>
      <c r="Y1051" s="11">
        <f>tbl_EcommerceSales[[#This Row],[Net_Revenue]]-tbl_EcommerceSales[[#This Row],[Total_Cost]]</f>
        <v>1395.5</v>
      </c>
      <c r="Z1051" s="9">
        <f>IFERROR(#REF!/tbl_EcommerceSales[[#This Row],[Total_Cost]], 0)</f>
        <v>0</v>
      </c>
      <c r="AA1051" t="str">
        <f>TEXT(tbl_EcommerceSales[[#This Row],[Order_Date]],"mmm")</f>
        <v>Apr</v>
      </c>
      <c r="AB1051">
        <f>YEAR(tbl_EcommerceSales[[#This Row],[Order_Date]])</f>
        <v>2025</v>
      </c>
      <c r="AC1051" t="str">
        <f>IF(tbl_EcommerceSales[[#This Row],[Age]]&lt;18,"Under 18",IF(tbl_EcommerceSales[[#This Row],[Age]]&lt;=25,"18-25",IF(tbl_EcommerceSales[[#This Row],[Age]]&lt;=35,"26-35",IF(tbl_EcommerceSales[[#This Row],[Age]]&lt;=45,"36-45",IF(tbl_EcommerceSales[[#This Row],[Age]]&lt;=55,"46-55","56+")))))</f>
        <v>36-45</v>
      </c>
    </row>
    <row r="1052" spans="1:29" x14ac:dyDescent="0.35">
      <c r="A1052" t="s">
        <v>2066</v>
      </c>
      <c r="B1052" s="7">
        <v>45774</v>
      </c>
      <c r="C1052" t="s">
        <v>2067</v>
      </c>
      <c r="D1052" t="s">
        <v>232</v>
      </c>
      <c r="E1052" t="s">
        <v>48</v>
      </c>
      <c r="F1052">
        <v>21</v>
      </c>
      <c r="G1052" t="s">
        <v>145</v>
      </c>
      <c r="H1052" t="s">
        <v>39</v>
      </c>
      <c r="I1052" t="s">
        <v>165</v>
      </c>
      <c r="J1052" t="s">
        <v>166</v>
      </c>
      <c r="K1052" t="s">
        <v>42</v>
      </c>
      <c r="L1052" t="s">
        <v>167</v>
      </c>
      <c r="M1052">
        <v>1</v>
      </c>
      <c r="N1052" s="2">
        <v>1799</v>
      </c>
      <c r="O1052" s="3">
        <v>0.15</v>
      </c>
      <c r="P1052" s="2">
        <v>900</v>
      </c>
      <c r="Q1052" t="s">
        <v>32</v>
      </c>
      <c r="R1052" t="s">
        <v>162</v>
      </c>
      <c r="S1052" t="s">
        <v>57</v>
      </c>
      <c r="T1052" s="4"/>
      <c r="U1052" s="11">
        <f t="shared" si="16"/>
        <v>1799</v>
      </c>
      <c r="V1052" s="11">
        <f>tbl_EcommerceSales[[#This Row],[Gross_Sales]]*tbl_EcommerceSales[[#This Row],[Discount]]</f>
        <v>269.84999999999997</v>
      </c>
      <c r="W1052" s="11">
        <f>tbl_EcommerceSales[[#This Row],[Gross_Sales]]-tbl_EcommerceSales[[#This Row],[Discount_Amount]]</f>
        <v>1529.15</v>
      </c>
      <c r="X1052" s="11">
        <f>tbl_EcommerceSales[[#This Row],[Quantity]] * _xlfn.XLOOKUP(tbl_EcommerceSales[[#This Row],[Product_ID]], Product_Master!A:A, Product_Master!F:F)</f>
        <v>900</v>
      </c>
      <c r="Y1052" s="11">
        <f>tbl_EcommerceSales[[#This Row],[Net_Revenue]]-tbl_EcommerceSales[[#This Row],[Total_Cost]]</f>
        <v>629.15000000000009</v>
      </c>
      <c r="Z1052" s="9">
        <f>IFERROR(#REF!/tbl_EcommerceSales[[#This Row],[Total_Cost]], 0)</f>
        <v>0</v>
      </c>
      <c r="AA1052" t="str">
        <f>TEXT(tbl_EcommerceSales[[#This Row],[Order_Date]],"mmm")</f>
        <v>Apr</v>
      </c>
      <c r="AB1052">
        <f>YEAR(tbl_EcommerceSales[[#This Row],[Order_Date]])</f>
        <v>2025</v>
      </c>
      <c r="AC1052" t="str">
        <f>IF(tbl_EcommerceSales[[#This Row],[Age]]&lt;18,"Under 18",IF(tbl_EcommerceSales[[#This Row],[Age]]&lt;=25,"18-25",IF(tbl_EcommerceSales[[#This Row],[Age]]&lt;=35,"26-35",IF(tbl_EcommerceSales[[#This Row],[Age]]&lt;=45,"36-45",IF(tbl_EcommerceSales[[#This Row],[Age]]&lt;=55,"46-55","56+")))))</f>
        <v>18-25</v>
      </c>
    </row>
    <row r="1053" spans="1:29" x14ac:dyDescent="0.35">
      <c r="A1053" t="s">
        <v>2068</v>
      </c>
      <c r="B1053" s="7">
        <v>45774</v>
      </c>
      <c r="C1053" t="s">
        <v>2069</v>
      </c>
      <c r="D1053" t="s">
        <v>254</v>
      </c>
      <c r="E1053" t="s">
        <v>48</v>
      </c>
      <c r="F1053">
        <v>25</v>
      </c>
      <c r="G1053" t="s">
        <v>289</v>
      </c>
      <c r="H1053" t="s">
        <v>88</v>
      </c>
      <c r="I1053" t="s">
        <v>73</v>
      </c>
      <c r="J1053" t="s">
        <v>74</v>
      </c>
      <c r="K1053" t="s">
        <v>55</v>
      </c>
      <c r="L1053" t="s">
        <v>75</v>
      </c>
      <c r="M1053">
        <v>1</v>
      </c>
      <c r="N1053" s="2">
        <v>2899</v>
      </c>
      <c r="O1053" s="3">
        <v>0.15</v>
      </c>
      <c r="P1053" s="2">
        <v>1700</v>
      </c>
      <c r="Q1053" t="s">
        <v>44</v>
      </c>
      <c r="R1053" t="s">
        <v>93</v>
      </c>
      <c r="S1053" t="s">
        <v>57</v>
      </c>
      <c r="T1053" s="4">
        <v>5</v>
      </c>
      <c r="U1053" s="11">
        <f t="shared" si="16"/>
        <v>2899</v>
      </c>
      <c r="V1053" s="11">
        <f>tbl_EcommerceSales[[#This Row],[Gross_Sales]]*tbl_EcommerceSales[[#This Row],[Discount]]</f>
        <v>434.84999999999997</v>
      </c>
      <c r="W1053" s="11">
        <f>tbl_EcommerceSales[[#This Row],[Gross_Sales]]-tbl_EcommerceSales[[#This Row],[Discount_Amount]]</f>
        <v>2464.15</v>
      </c>
      <c r="X1053" s="11">
        <f>tbl_EcommerceSales[[#This Row],[Quantity]] * _xlfn.XLOOKUP(tbl_EcommerceSales[[#This Row],[Product_ID]], Product_Master!A:A, Product_Master!F:F)</f>
        <v>1700</v>
      </c>
      <c r="Y1053" s="11">
        <f>tbl_EcommerceSales[[#This Row],[Net_Revenue]]-tbl_EcommerceSales[[#This Row],[Total_Cost]]</f>
        <v>764.15000000000009</v>
      </c>
      <c r="Z1053" s="9">
        <f>IFERROR(#REF!/tbl_EcommerceSales[[#This Row],[Total_Cost]], 0)</f>
        <v>0</v>
      </c>
      <c r="AA1053" t="str">
        <f>TEXT(tbl_EcommerceSales[[#This Row],[Order_Date]],"mmm")</f>
        <v>Apr</v>
      </c>
      <c r="AB1053">
        <f>YEAR(tbl_EcommerceSales[[#This Row],[Order_Date]])</f>
        <v>2025</v>
      </c>
      <c r="AC1053" t="str">
        <f>IF(tbl_EcommerceSales[[#This Row],[Age]]&lt;18,"Under 18",IF(tbl_EcommerceSales[[#This Row],[Age]]&lt;=25,"18-25",IF(tbl_EcommerceSales[[#This Row],[Age]]&lt;=35,"26-35",IF(tbl_EcommerceSales[[#This Row],[Age]]&lt;=45,"36-45",IF(tbl_EcommerceSales[[#This Row],[Age]]&lt;=55,"46-55","56+")))))</f>
        <v>18-25</v>
      </c>
    </row>
    <row r="1054" spans="1:29" x14ac:dyDescent="0.35">
      <c r="A1054" t="s">
        <v>2070</v>
      </c>
      <c r="B1054" s="7">
        <v>45774</v>
      </c>
      <c r="C1054" t="s">
        <v>2071</v>
      </c>
      <c r="D1054" t="s">
        <v>102</v>
      </c>
      <c r="E1054" t="s">
        <v>48</v>
      </c>
      <c r="F1054">
        <v>36</v>
      </c>
      <c r="G1054" t="s">
        <v>152</v>
      </c>
      <c r="H1054" t="s">
        <v>72</v>
      </c>
      <c r="I1054" t="s">
        <v>73</v>
      </c>
      <c r="J1054" t="s">
        <v>74</v>
      </c>
      <c r="K1054" t="s">
        <v>55</v>
      </c>
      <c r="L1054" t="s">
        <v>75</v>
      </c>
      <c r="M1054">
        <v>2</v>
      </c>
      <c r="N1054" s="2">
        <v>2899</v>
      </c>
      <c r="O1054" s="3">
        <v>0.15</v>
      </c>
      <c r="P1054" s="2">
        <v>3400</v>
      </c>
      <c r="Q1054" t="s">
        <v>123</v>
      </c>
      <c r="R1054" t="s">
        <v>33</v>
      </c>
      <c r="S1054" t="s">
        <v>34</v>
      </c>
      <c r="T1054" s="4">
        <v>4</v>
      </c>
      <c r="U1054" s="11">
        <f t="shared" si="16"/>
        <v>5798</v>
      </c>
      <c r="V1054" s="11">
        <f>tbl_EcommerceSales[[#This Row],[Gross_Sales]]*tbl_EcommerceSales[[#This Row],[Discount]]</f>
        <v>869.69999999999993</v>
      </c>
      <c r="W1054" s="11">
        <f>tbl_EcommerceSales[[#This Row],[Gross_Sales]]-tbl_EcommerceSales[[#This Row],[Discount_Amount]]</f>
        <v>4928.3</v>
      </c>
      <c r="X1054" s="11">
        <f>tbl_EcommerceSales[[#This Row],[Quantity]] * _xlfn.XLOOKUP(tbl_EcommerceSales[[#This Row],[Product_ID]], Product_Master!A:A, Product_Master!F:F)</f>
        <v>3400</v>
      </c>
      <c r="Y1054" s="11">
        <f>tbl_EcommerceSales[[#This Row],[Net_Revenue]]-tbl_EcommerceSales[[#This Row],[Total_Cost]]</f>
        <v>1528.3000000000002</v>
      </c>
      <c r="Z1054" s="9">
        <f>IFERROR(#REF!/tbl_EcommerceSales[[#This Row],[Total_Cost]], 0)</f>
        <v>0</v>
      </c>
      <c r="AA1054" t="str">
        <f>TEXT(tbl_EcommerceSales[[#This Row],[Order_Date]],"mmm")</f>
        <v>Apr</v>
      </c>
      <c r="AB1054">
        <f>YEAR(tbl_EcommerceSales[[#This Row],[Order_Date]])</f>
        <v>2025</v>
      </c>
      <c r="AC1054" t="str">
        <f>IF(tbl_EcommerceSales[[#This Row],[Age]]&lt;18,"Under 18",IF(tbl_EcommerceSales[[#This Row],[Age]]&lt;=25,"18-25",IF(tbl_EcommerceSales[[#This Row],[Age]]&lt;=35,"26-35",IF(tbl_EcommerceSales[[#This Row],[Age]]&lt;=45,"36-45",IF(tbl_EcommerceSales[[#This Row],[Age]]&lt;=55,"46-55","56+")))))</f>
        <v>36-45</v>
      </c>
    </row>
    <row r="1055" spans="1:29" x14ac:dyDescent="0.35">
      <c r="A1055" t="s">
        <v>2072</v>
      </c>
      <c r="B1055" s="7">
        <v>45774</v>
      </c>
      <c r="C1055" t="s">
        <v>2073</v>
      </c>
      <c r="D1055" t="s">
        <v>227</v>
      </c>
      <c r="E1055" t="s">
        <v>48</v>
      </c>
      <c r="F1055">
        <v>40</v>
      </c>
      <c r="G1055" t="s">
        <v>192</v>
      </c>
      <c r="H1055" t="s">
        <v>27</v>
      </c>
      <c r="I1055" t="s">
        <v>117</v>
      </c>
      <c r="J1055" t="s">
        <v>118</v>
      </c>
      <c r="K1055" t="s">
        <v>82</v>
      </c>
      <c r="L1055" t="s">
        <v>119</v>
      </c>
      <c r="M1055">
        <v>1</v>
      </c>
      <c r="N1055" s="2">
        <v>3299</v>
      </c>
      <c r="O1055" s="3">
        <v>0.15</v>
      </c>
      <c r="P1055" s="2">
        <v>2100</v>
      </c>
      <c r="Q1055" t="s">
        <v>44</v>
      </c>
      <c r="R1055" t="s">
        <v>33</v>
      </c>
      <c r="S1055" t="s">
        <v>34</v>
      </c>
      <c r="T1055" s="4">
        <v>5</v>
      </c>
      <c r="U1055" s="11">
        <f t="shared" si="16"/>
        <v>3299</v>
      </c>
      <c r="V1055" s="11">
        <f>tbl_EcommerceSales[[#This Row],[Gross_Sales]]*tbl_EcommerceSales[[#This Row],[Discount]]</f>
        <v>494.84999999999997</v>
      </c>
      <c r="W1055" s="11">
        <f>tbl_EcommerceSales[[#This Row],[Gross_Sales]]-tbl_EcommerceSales[[#This Row],[Discount_Amount]]</f>
        <v>2804.15</v>
      </c>
      <c r="X1055" s="11">
        <f>tbl_EcommerceSales[[#This Row],[Quantity]] * _xlfn.XLOOKUP(tbl_EcommerceSales[[#This Row],[Product_ID]], Product_Master!A:A, Product_Master!F:F)</f>
        <v>2100</v>
      </c>
      <c r="Y1055" s="11">
        <f>tbl_EcommerceSales[[#This Row],[Net_Revenue]]-tbl_EcommerceSales[[#This Row],[Total_Cost]]</f>
        <v>704.15000000000009</v>
      </c>
      <c r="Z1055" s="9">
        <f>IFERROR(#REF!/tbl_EcommerceSales[[#This Row],[Total_Cost]], 0)</f>
        <v>0</v>
      </c>
      <c r="AA1055" t="str">
        <f>TEXT(tbl_EcommerceSales[[#This Row],[Order_Date]],"mmm")</f>
        <v>Apr</v>
      </c>
      <c r="AB1055">
        <f>YEAR(tbl_EcommerceSales[[#This Row],[Order_Date]])</f>
        <v>2025</v>
      </c>
      <c r="AC1055" t="str">
        <f>IF(tbl_EcommerceSales[[#This Row],[Age]]&lt;18,"Under 18",IF(tbl_EcommerceSales[[#This Row],[Age]]&lt;=25,"18-25",IF(tbl_EcommerceSales[[#This Row],[Age]]&lt;=35,"26-35",IF(tbl_EcommerceSales[[#This Row],[Age]]&lt;=45,"36-45",IF(tbl_EcommerceSales[[#This Row],[Age]]&lt;=55,"46-55","56+")))))</f>
        <v>36-45</v>
      </c>
    </row>
    <row r="1056" spans="1:29" x14ac:dyDescent="0.35">
      <c r="A1056" t="s">
        <v>2074</v>
      </c>
      <c r="B1056" s="7">
        <v>45774</v>
      </c>
      <c r="C1056" t="s">
        <v>971</v>
      </c>
      <c r="D1056" t="s">
        <v>305</v>
      </c>
      <c r="E1056" t="s">
        <v>48</v>
      </c>
      <c r="F1056">
        <v>20</v>
      </c>
      <c r="G1056" t="s">
        <v>270</v>
      </c>
      <c r="H1056" t="s">
        <v>72</v>
      </c>
      <c r="I1056" t="s">
        <v>290</v>
      </c>
      <c r="J1056" t="s">
        <v>291</v>
      </c>
      <c r="K1056" t="s">
        <v>30</v>
      </c>
      <c r="L1056" t="s">
        <v>31</v>
      </c>
      <c r="M1056">
        <v>1</v>
      </c>
      <c r="N1056" s="2">
        <v>3499</v>
      </c>
      <c r="O1056" s="3">
        <v>0.15</v>
      </c>
      <c r="P1056" s="2">
        <v>2250</v>
      </c>
      <c r="Q1056" t="s">
        <v>44</v>
      </c>
      <c r="R1056" t="s">
        <v>33</v>
      </c>
      <c r="S1056" t="s">
        <v>34</v>
      </c>
      <c r="T1056" s="4">
        <v>4</v>
      </c>
      <c r="U1056" s="11">
        <f t="shared" si="16"/>
        <v>3499</v>
      </c>
      <c r="V1056" s="11">
        <f>tbl_EcommerceSales[[#This Row],[Gross_Sales]]*tbl_EcommerceSales[[#This Row],[Discount]]</f>
        <v>524.85</v>
      </c>
      <c r="W1056" s="11">
        <f>tbl_EcommerceSales[[#This Row],[Gross_Sales]]-tbl_EcommerceSales[[#This Row],[Discount_Amount]]</f>
        <v>2974.15</v>
      </c>
      <c r="X1056" s="11">
        <f>tbl_EcommerceSales[[#This Row],[Quantity]] * _xlfn.XLOOKUP(tbl_EcommerceSales[[#This Row],[Product_ID]], Product_Master!A:A, Product_Master!F:F)</f>
        <v>2250</v>
      </c>
      <c r="Y1056" s="11">
        <f>tbl_EcommerceSales[[#This Row],[Net_Revenue]]-tbl_EcommerceSales[[#This Row],[Total_Cost]]</f>
        <v>724.15000000000009</v>
      </c>
      <c r="Z1056" s="9">
        <f>IFERROR(#REF!/tbl_EcommerceSales[[#This Row],[Total_Cost]], 0)</f>
        <v>0</v>
      </c>
      <c r="AA1056" t="str">
        <f>TEXT(tbl_EcommerceSales[[#This Row],[Order_Date]],"mmm")</f>
        <v>Apr</v>
      </c>
      <c r="AB1056">
        <f>YEAR(tbl_EcommerceSales[[#This Row],[Order_Date]])</f>
        <v>2025</v>
      </c>
      <c r="AC1056" t="str">
        <f>IF(tbl_EcommerceSales[[#This Row],[Age]]&lt;18,"Under 18",IF(tbl_EcommerceSales[[#This Row],[Age]]&lt;=25,"18-25",IF(tbl_EcommerceSales[[#This Row],[Age]]&lt;=35,"26-35",IF(tbl_EcommerceSales[[#This Row],[Age]]&lt;=45,"36-45",IF(tbl_EcommerceSales[[#This Row],[Age]]&lt;=55,"46-55","56+")))))</f>
        <v>18-25</v>
      </c>
    </row>
    <row r="1057" spans="1:29" x14ac:dyDescent="0.35">
      <c r="A1057" t="s">
        <v>2075</v>
      </c>
      <c r="B1057" s="7">
        <v>45774</v>
      </c>
      <c r="C1057" t="s">
        <v>1563</v>
      </c>
      <c r="D1057" t="s">
        <v>342</v>
      </c>
      <c r="E1057" t="s">
        <v>25</v>
      </c>
      <c r="F1057">
        <v>29</v>
      </c>
      <c r="G1057" t="s">
        <v>26</v>
      </c>
      <c r="H1057" t="s">
        <v>27</v>
      </c>
      <c r="I1057" t="s">
        <v>257</v>
      </c>
      <c r="J1057" t="s">
        <v>258</v>
      </c>
      <c r="K1057" t="s">
        <v>55</v>
      </c>
      <c r="L1057" t="s">
        <v>56</v>
      </c>
      <c r="M1057">
        <v>4</v>
      </c>
      <c r="N1057" s="2">
        <v>1999</v>
      </c>
      <c r="O1057" s="3">
        <v>0</v>
      </c>
      <c r="P1057" s="2">
        <v>4200</v>
      </c>
      <c r="Q1057" t="s">
        <v>123</v>
      </c>
      <c r="R1057" t="s">
        <v>33</v>
      </c>
      <c r="S1057" t="s">
        <v>34</v>
      </c>
      <c r="T1057" s="4">
        <v>5</v>
      </c>
      <c r="U1057" s="11">
        <f t="shared" si="16"/>
        <v>7996</v>
      </c>
      <c r="V1057" s="11">
        <f>tbl_EcommerceSales[[#This Row],[Gross_Sales]]*tbl_EcommerceSales[[#This Row],[Discount]]</f>
        <v>0</v>
      </c>
      <c r="W1057" s="11">
        <f>tbl_EcommerceSales[[#This Row],[Gross_Sales]]-tbl_EcommerceSales[[#This Row],[Discount_Amount]]</f>
        <v>7996</v>
      </c>
      <c r="X1057" s="11">
        <f>tbl_EcommerceSales[[#This Row],[Quantity]] * _xlfn.XLOOKUP(tbl_EcommerceSales[[#This Row],[Product_ID]], Product_Master!A:A, Product_Master!F:F)</f>
        <v>4200</v>
      </c>
      <c r="Y1057" s="11">
        <f>tbl_EcommerceSales[[#This Row],[Net_Revenue]]-tbl_EcommerceSales[[#This Row],[Total_Cost]]</f>
        <v>3796</v>
      </c>
      <c r="Z1057" s="9">
        <f>IFERROR(#REF!/tbl_EcommerceSales[[#This Row],[Total_Cost]], 0)</f>
        <v>0</v>
      </c>
      <c r="AA1057" t="str">
        <f>TEXT(tbl_EcommerceSales[[#This Row],[Order_Date]],"mmm")</f>
        <v>Apr</v>
      </c>
      <c r="AB1057">
        <f>YEAR(tbl_EcommerceSales[[#This Row],[Order_Date]])</f>
        <v>2025</v>
      </c>
      <c r="AC1057" t="str">
        <f>IF(tbl_EcommerceSales[[#This Row],[Age]]&lt;18,"Under 18",IF(tbl_EcommerceSales[[#This Row],[Age]]&lt;=25,"18-25",IF(tbl_EcommerceSales[[#This Row],[Age]]&lt;=35,"26-35",IF(tbl_EcommerceSales[[#This Row],[Age]]&lt;=45,"36-45",IF(tbl_EcommerceSales[[#This Row],[Age]]&lt;=55,"46-55","56+")))))</f>
        <v>26-35</v>
      </c>
    </row>
    <row r="1058" spans="1:29" x14ac:dyDescent="0.35">
      <c r="A1058" t="s">
        <v>2076</v>
      </c>
      <c r="B1058" s="7">
        <v>45774</v>
      </c>
      <c r="C1058" t="s">
        <v>2077</v>
      </c>
      <c r="D1058" t="s">
        <v>269</v>
      </c>
      <c r="E1058" t="s">
        <v>48</v>
      </c>
      <c r="F1058">
        <v>36</v>
      </c>
      <c r="G1058" t="s">
        <v>136</v>
      </c>
      <c r="H1058" t="s">
        <v>88</v>
      </c>
      <c r="I1058" t="s">
        <v>73</v>
      </c>
      <c r="J1058" t="s">
        <v>74</v>
      </c>
      <c r="K1058" t="s">
        <v>55</v>
      </c>
      <c r="L1058" t="s">
        <v>75</v>
      </c>
      <c r="M1058">
        <v>4</v>
      </c>
      <c r="N1058" s="2">
        <v>2899</v>
      </c>
      <c r="O1058" s="3">
        <v>0.2</v>
      </c>
      <c r="P1058" s="2">
        <v>6800</v>
      </c>
      <c r="Q1058" t="s">
        <v>32</v>
      </c>
      <c r="R1058" t="s">
        <v>33</v>
      </c>
      <c r="S1058" t="s">
        <v>34</v>
      </c>
      <c r="T1058" s="4">
        <v>5</v>
      </c>
      <c r="U1058" s="11">
        <f t="shared" si="16"/>
        <v>11596</v>
      </c>
      <c r="V1058" s="11">
        <f>tbl_EcommerceSales[[#This Row],[Gross_Sales]]*tbl_EcommerceSales[[#This Row],[Discount]]</f>
        <v>2319.2000000000003</v>
      </c>
      <c r="W1058" s="11">
        <f>tbl_EcommerceSales[[#This Row],[Gross_Sales]]-tbl_EcommerceSales[[#This Row],[Discount_Amount]]</f>
        <v>9276.7999999999993</v>
      </c>
      <c r="X1058" s="11">
        <f>tbl_EcommerceSales[[#This Row],[Quantity]] * _xlfn.XLOOKUP(tbl_EcommerceSales[[#This Row],[Product_ID]], Product_Master!A:A, Product_Master!F:F)</f>
        <v>6800</v>
      </c>
      <c r="Y1058" s="11">
        <f>tbl_EcommerceSales[[#This Row],[Net_Revenue]]-tbl_EcommerceSales[[#This Row],[Total_Cost]]</f>
        <v>2476.7999999999993</v>
      </c>
      <c r="Z1058" s="9">
        <f>IFERROR(#REF!/tbl_EcommerceSales[[#This Row],[Total_Cost]], 0)</f>
        <v>0</v>
      </c>
      <c r="AA1058" t="str">
        <f>TEXT(tbl_EcommerceSales[[#This Row],[Order_Date]],"mmm")</f>
        <v>Apr</v>
      </c>
      <c r="AB1058">
        <f>YEAR(tbl_EcommerceSales[[#This Row],[Order_Date]])</f>
        <v>2025</v>
      </c>
      <c r="AC1058" t="str">
        <f>IF(tbl_EcommerceSales[[#This Row],[Age]]&lt;18,"Under 18",IF(tbl_EcommerceSales[[#This Row],[Age]]&lt;=25,"18-25",IF(tbl_EcommerceSales[[#This Row],[Age]]&lt;=35,"26-35",IF(tbl_EcommerceSales[[#This Row],[Age]]&lt;=45,"36-45",IF(tbl_EcommerceSales[[#This Row],[Age]]&lt;=55,"46-55","56+")))))</f>
        <v>36-45</v>
      </c>
    </row>
    <row r="1059" spans="1:29" x14ac:dyDescent="0.35">
      <c r="A1059" t="s">
        <v>2078</v>
      </c>
      <c r="B1059" s="7">
        <v>45774</v>
      </c>
      <c r="C1059" t="s">
        <v>2079</v>
      </c>
      <c r="D1059" t="s">
        <v>51</v>
      </c>
      <c r="E1059" t="s">
        <v>25</v>
      </c>
      <c r="F1059">
        <v>23</v>
      </c>
      <c r="G1059" t="s">
        <v>61</v>
      </c>
      <c r="H1059" t="s">
        <v>27</v>
      </c>
      <c r="I1059" t="s">
        <v>212</v>
      </c>
      <c r="J1059" t="s">
        <v>213</v>
      </c>
      <c r="K1059" t="s">
        <v>177</v>
      </c>
      <c r="L1059" t="s">
        <v>178</v>
      </c>
      <c r="M1059">
        <v>2</v>
      </c>
      <c r="N1059" s="2">
        <v>2499</v>
      </c>
      <c r="O1059" s="3">
        <v>0.25</v>
      </c>
      <c r="P1059" s="2">
        <v>2900</v>
      </c>
      <c r="Q1059" t="s">
        <v>32</v>
      </c>
      <c r="R1059" t="s">
        <v>33</v>
      </c>
      <c r="S1059" t="s">
        <v>34</v>
      </c>
      <c r="T1059" s="4">
        <v>5</v>
      </c>
      <c r="U1059" s="11">
        <f t="shared" si="16"/>
        <v>4998</v>
      </c>
      <c r="V1059" s="11">
        <f>tbl_EcommerceSales[[#This Row],[Gross_Sales]]*tbl_EcommerceSales[[#This Row],[Discount]]</f>
        <v>1249.5</v>
      </c>
      <c r="W1059" s="11">
        <f>tbl_EcommerceSales[[#This Row],[Gross_Sales]]-tbl_EcommerceSales[[#This Row],[Discount_Amount]]</f>
        <v>3748.5</v>
      </c>
      <c r="X1059" s="11">
        <f>tbl_EcommerceSales[[#This Row],[Quantity]] * _xlfn.XLOOKUP(tbl_EcommerceSales[[#This Row],[Product_ID]], Product_Master!A:A, Product_Master!F:F)</f>
        <v>2900</v>
      </c>
      <c r="Y1059" s="11">
        <f>tbl_EcommerceSales[[#This Row],[Net_Revenue]]-tbl_EcommerceSales[[#This Row],[Total_Cost]]</f>
        <v>848.5</v>
      </c>
      <c r="Z1059" s="9">
        <f>IFERROR(#REF!/tbl_EcommerceSales[[#This Row],[Total_Cost]], 0)</f>
        <v>0</v>
      </c>
      <c r="AA1059" t="str">
        <f>TEXT(tbl_EcommerceSales[[#This Row],[Order_Date]],"mmm")</f>
        <v>Apr</v>
      </c>
      <c r="AB1059">
        <f>YEAR(tbl_EcommerceSales[[#This Row],[Order_Date]])</f>
        <v>2025</v>
      </c>
      <c r="AC1059" t="str">
        <f>IF(tbl_EcommerceSales[[#This Row],[Age]]&lt;18,"Under 18",IF(tbl_EcommerceSales[[#This Row],[Age]]&lt;=25,"18-25",IF(tbl_EcommerceSales[[#This Row],[Age]]&lt;=35,"26-35",IF(tbl_EcommerceSales[[#This Row],[Age]]&lt;=45,"36-45",IF(tbl_EcommerceSales[[#This Row],[Age]]&lt;=55,"46-55","56+")))))</f>
        <v>18-25</v>
      </c>
    </row>
    <row r="1060" spans="1:29" x14ac:dyDescent="0.35">
      <c r="A1060" t="s">
        <v>2080</v>
      </c>
      <c r="B1060" s="7">
        <v>45774</v>
      </c>
      <c r="C1060" t="s">
        <v>2081</v>
      </c>
      <c r="D1060" t="s">
        <v>116</v>
      </c>
      <c r="E1060" t="s">
        <v>48</v>
      </c>
      <c r="F1060">
        <v>41</v>
      </c>
      <c r="G1060" t="s">
        <v>192</v>
      </c>
      <c r="H1060" t="s">
        <v>27</v>
      </c>
      <c r="I1060" t="s">
        <v>236</v>
      </c>
      <c r="J1060" t="s">
        <v>237</v>
      </c>
      <c r="K1060" t="s">
        <v>82</v>
      </c>
      <c r="L1060" t="s">
        <v>238</v>
      </c>
      <c r="M1060">
        <v>1</v>
      </c>
      <c r="N1060" s="2">
        <v>899</v>
      </c>
      <c r="O1060" s="3">
        <v>0.05</v>
      </c>
      <c r="P1060" s="2">
        <v>480</v>
      </c>
      <c r="Q1060" t="s">
        <v>32</v>
      </c>
      <c r="R1060" t="s">
        <v>93</v>
      </c>
      <c r="S1060" t="s">
        <v>34</v>
      </c>
      <c r="T1060" s="4">
        <v>1</v>
      </c>
      <c r="U1060" s="11">
        <f t="shared" si="16"/>
        <v>899</v>
      </c>
      <c r="V1060" s="11">
        <f>tbl_EcommerceSales[[#This Row],[Gross_Sales]]*tbl_EcommerceSales[[#This Row],[Discount]]</f>
        <v>44.95</v>
      </c>
      <c r="W1060" s="11">
        <f>tbl_EcommerceSales[[#This Row],[Gross_Sales]]-tbl_EcommerceSales[[#This Row],[Discount_Amount]]</f>
        <v>854.05</v>
      </c>
      <c r="X1060" s="11">
        <f>tbl_EcommerceSales[[#This Row],[Quantity]] * _xlfn.XLOOKUP(tbl_EcommerceSales[[#This Row],[Product_ID]], Product_Master!A:A, Product_Master!F:F)</f>
        <v>480</v>
      </c>
      <c r="Y1060" s="11">
        <f>tbl_EcommerceSales[[#This Row],[Net_Revenue]]-tbl_EcommerceSales[[#This Row],[Total_Cost]]</f>
        <v>374.04999999999995</v>
      </c>
      <c r="Z1060" s="9">
        <f>IFERROR(#REF!/tbl_EcommerceSales[[#This Row],[Total_Cost]], 0)</f>
        <v>0</v>
      </c>
      <c r="AA1060" t="str">
        <f>TEXT(tbl_EcommerceSales[[#This Row],[Order_Date]],"mmm")</f>
        <v>Apr</v>
      </c>
      <c r="AB1060">
        <f>YEAR(tbl_EcommerceSales[[#This Row],[Order_Date]])</f>
        <v>2025</v>
      </c>
      <c r="AC1060" t="str">
        <f>IF(tbl_EcommerceSales[[#This Row],[Age]]&lt;18,"Under 18",IF(tbl_EcommerceSales[[#This Row],[Age]]&lt;=25,"18-25",IF(tbl_EcommerceSales[[#This Row],[Age]]&lt;=35,"26-35",IF(tbl_EcommerceSales[[#This Row],[Age]]&lt;=45,"36-45",IF(tbl_EcommerceSales[[#This Row],[Age]]&lt;=55,"46-55","56+")))))</f>
        <v>36-45</v>
      </c>
    </row>
    <row r="1061" spans="1:29" x14ac:dyDescent="0.35">
      <c r="A1061" t="s">
        <v>2082</v>
      </c>
      <c r="B1061" s="7">
        <v>45774</v>
      </c>
      <c r="C1061" t="s">
        <v>1249</v>
      </c>
      <c r="D1061" t="s">
        <v>227</v>
      </c>
      <c r="E1061" t="s">
        <v>48</v>
      </c>
      <c r="F1061">
        <v>18</v>
      </c>
      <c r="G1061" t="s">
        <v>174</v>
      </c>
      <c r="H1061" t="s">
        <v>39</v>
      </c>
      <c r="I1061" t="s">
        <v>117</v>
      </c>
      <c r="J1061" t="s">
        <v>118</v>
      </c>
      <c r="K1061" t="s">
        <v>82</v>
      </c>
      <c r="L1061" t="s">
        <v>119</v>
      </c>
      <c r="M1061">
        <v>1</v>
      </c>
      <c r="N1061" s="2">
        <v>3299</v>
      </c>
      <c r="O1061" s="3">
        <v>0</v>
      </c>
      <c r="P1061" s="2">
        <v>2100</v>
      </c>
      <c r="Q1061" t="s">
        <v>156</v>
      </c>
      <c r="R1061" t="s">
        <v>93</v>
      </c>
      <c r="S1061" t="s">
        <v>57</v>
      </c>
      <c r="T1061" s="4">
        <v>3</v>
      </c>
      <c r="U1061" s="11">
        <f t="shared" si="16"/>
        <v>3299</v>
      </c>
      <c r="V1061" s="11">
        <f>tbl_EcommerceSales[[#This Row],[Gross_Sales]]*tbl_EcommerceSales[[#This Row],[Discount]]</f>
        <v>0</v>
      </c>
      <c r="W1061" s="11">
        <f>tbl_EcommerceSales[[#This Row],[Gross_Sales]]-tbl_EcommerceSales[[#This Row],[Discount_Amount]]</f>
        <v>3299</v>
      </c>
      <c r="X1061" s="11">
        <f>tbl_EcommerceSales[[#This Row],[Quantity]] * _xlfn.XLOOKUP(tbl_EcommerceSales[[#This Row],[Product_ID]], Product_Master!A:A, Product_Master!F:F)</f>
        <v>2100</v>
      </c>
      <c r="Y1061" s="11">
        <f>tbl_EcommerceSales[[#This Row],[Net_Revenue]]-tbl_EcommerceSales[[#This Row],[Total_Cost]]</f>
        <v>1199</v>
      </c>
      <c r="Z1061" s="9">
        <f>IFERROR(#REF!/tbl_EcommerceSales[[#This Row],[Total_Cost]], 0)</f>
        <v>0</v>
      </c>
      <c r="AA1061" t="str">
        <f>TEXT(tbl_EcommerceSales[[#This Row],[Order_Date]],"mmm")</f>
        <v>Apr</v>
      </c>
      <c r="AB1061">
        <f>YEAR(tbl_EcommerceSales[[#This Row],[Order_Date]])</f>
        <v>2025</v>
      </c>
      <c r="AC1061" t="str">
        <f>IF(tbl_EcommerceSales[[#This Row],[Age]]&lt;18,"Under 18",IF(tbl_EcommerceSales[[#This Row],[Age]]&lt;=25,"18-25",IF(tbl_EcommerceSales[[#This Row],[Age]]&lt;=35,"26-35",IF(tbl_EcommerceSales[[#This Row],[Age]]&lt;=45,"36-45",IF(tbl_EcommerceSales[[#This Row],[Age]]&lt;=55,"46-55","56+")))))</f>
        <v>18-25</v>
      </c>
    </row>
    <row r="1062" spans="1:29" x14ac:dyDescent="0.35">
      <c r="A1062" t="s">
        <v>2083</v>
      </c>
      <c r="B1062" s="7">
        <v>45774</v>
      </c>
      <c r="C1062" t="s">
        <v>150</v>
      </c>
      <c r="D1062" t="s">
        <v>151</v>
      </c>
      <c r="E1062" t="s">
        <v>48</v>
      </c>
      <c r="F1062">
        <v>32</v>
      </c>
      <c r="G1062" t="s">
        <v>174</v>
      </c>
      <c r="H1062" t="s">
        <v>39</v>
      </c>
      <c r="I1062" t="s">
        <v>111</v>
      </c>
      <c r="J1062" t="s">
        <v>112</v>
      </c>
      <c r="K1062" t="s">
        <v>55</v>
      </c>
      <c r="L1062" t="s">
        <v>113</v>
      </c>
      <c r="M1062">
        <v>1</v>
      </c>
      <c r="N1062" s="2">
        <v>1799</v>
      </c>
      <c r="O1062" s="3">
        <v>0.1</v>
      </c>
      <c r="P1062" s="2">
        <v>950</v>
      </c>
      <c r="Q1062" t="s">
        <v>32</v>
      </c>
      <c r="R1062" t="s">
        <v>33</v>
      </c>
      <c r="S1062" t="s">
        <v>34</v>
      </c>
      <c r="T1062" s="4">
        <v>4</v>
      </c>
      <c r="U1062" s="11">
        <f t="shared" si="16"/>
        <v>1799</v>
      </c>
      <c r="V1062" s="11">
        <f>tbl_EcommerceSales[[#This Row],[Gross_Sales]]*tbl_EcommerceSales[[#This Row],[Discount]]</f>
        <v>179.9</v>
      </c>
      <c r="W1062" s="11">
        <f>tbl_EcommerceSales[[#This Row],[Gross_Sales]]-tbl_EcommerceSales[[#This Row],[Discount_Amount]]</f>
        <v>1619.1</v>
      </c>
      <c r="X1062" s="11">
        <f>tbl_EcommerceSales[[#This Row],[Quantity]] * _xlfn.XLOOKUP(tbl_EcommerceSales[[#This Row],[Product_ID]], Product_Master!A:A, Product_Master!F:F)</f>
        <v>950</v>
      </c>
      <c r="Y1062" s="11">
        <f>tbl_EcommerceSales[[#This Row],[Net_Revenue]]-tbl_EcommerceSales[[#This Row],[Total_Cost]]</f>
        <v>669.09999999999991</v>
      </c>
      <c r="Z1062" s="9">
        <f>IFERROR(#REF!/tbl_EcommerceSales[[#This Row],[Total_Cost]], 0)</f>
        <v>0</v>
      </c>
      <c r="AA1062" t="str">
        <f>TEXT(tbl_EcommerceSales[[#This Row],[Order_Date]],"mmm")</f>
        <v>Apr</v>
      </c>
      <c r="AB1062">
        <f>YEAR(tbl_EcommerceSales[[#This Row],[Order_Date]])</f>
        <v>2025</v>
      </c>
      <c r="AC1062" t="str">
        <f>IF(tbl_EcommerceSales[[#This Row],[Age]]&lt;18,"Under 18",IF(tbl_EcommerceSales[[#This Row],[Age]]&lt;=25,"18-25",IF(tbl_EcommerceSales[[#This Row],[Age]]&lt;=35,"26-35",IF(tbl_EcommerceSales[[#This Row],[Age]]&lt;=45,"36-45",IF(tbl_EcommerceSales[[#This Row],[Age]]&lt;=55,"46-55","56+")))))</f>
        <v>26-35</v>
      </c>
    </row>
    <row r="1063" spans="1:29" x14ac:dyDescent="0.35">
      <c r="A1063" t="s">
        <v>2084</v>
      </c>
      <c r="B1063" s="7">
        <v>45775</v>
      </c>
      <c r="C1063" t="s">
        <v>1040</v>
      </c>
      <c r="D1063" t="s">
        <v>86</v>
      </c>
      <c r="E1063" t="s">
        <v>25</v>
      </c>
      <c r="F1063">
        <v>29</v>
      </c>
      <c r="G1063" t="s">
        <v>155</v>
      </c>
      <c r="H1063" t="s">
        <v>88</v>
      </c>
      <c r="I1063" t="s">
        <v>290</v>
      </c>
      <c r="J1063" t="s">
        <v>291</v>
      </c>
      <c r="K1063" t="s">
        <v>30</v>
      </c>
      <c r="L1063" t="s">
        <v>31</v>
      </c>
      <c r="M1063">
        <v>3</v>
      </c>
      <c r="N1063" s="2">
        <v>3499</v>
      </c>
      <c r="O1063" s="3">
        <v>0.15</v>
      </c>
      <c r="P1063" s="2">
        <v>6750</v>
      </c>
      <c r="Q1063" t="s">
        <v>32</v>
      </c>
      <c r="R1063" t="s">
        <v>33</v>
      </c>
      <c r="S1063" t="s">
        <v>34</v>
      </c>
      <c r="T1063" s="4">
        <v>5</v>
      </c>
      <c r="U1063" s="11">
        <f t="shared" si="16"/>
        <v>10497</v>
      </c>
      <c r="V1063" s="11">
        <f>tbl_EcommerceSales[[#This Row],[Gross_Sales]]*tbl_EcommerceSales[[#This Row],[Discount]]</f>
        <v>1574.55</v>
      </c>
      <c r="W1063" s="11">
        <f>tbl_EcommerceSales[[#This Row],[Gross_Sales]]-tbl_EcommerceSales[[#This Row],[Discount_Amount]]</f>
        <v>8922.4500000000007</v>
      </c>
      <c r="X1063" s="11">
        <f>tbl_EcommerceSales[[#This Row],[Quantity]] * _xlfn.XLOOKUP(tbl_EcommerceSales[[#This Row],[Product_ID]], Product_Master!A:A, Product_Master!F:F)</f>
        <v>6750</v>
      </c>
      <c r="Y1063" s="11">
        <f>tbl_EcommerceSales[[#This Row],[Net_Revenue]]-tbl_EcommerceSales[[#This Row],[Total_Cost]]</f>
        <v>2172.4500000000007</v>
      </c>
      <c r="Z1063" s="9">
        <f>IFERROR(#REF!/tbl_EcommerceSales[[#This Row],[Total_Cost]], 0)</f>
        <v>0</v>
      </c>
      <c r="AA1063" t="str">
        <f>TEXT(tbl_EcommerceSales[[#This Row],[Order_Date]],"mmm")</f>
        <v>Apr</v>
      </c>
      <c r="AB1063">
        <f>YEAR(tbl_EcommerceSales[[#This Row],[Order_Date]])</f>
        <v>2025</v>
      </c>
      <c r="AC1063" t="str">
        <f>IF(tbl_EcommerceSales[[#This Row],[Age]]&lt;18,"Under 18",IF(tbl_EcommerceSales[[#This Row],[Age]]&lt;=25,"18-25",IF(tbl_EcommerceSales[[#This Row],[Age]]&lt;=35,"26-35",IF(tbl_EcommerceSales[[#This Row],[Age]]&lt;=45,"36-45",IF(tbl_EcommerceSales[[#This Row],[Age]]&lt;=55,"46-55","56+")))))</f>
        <v>26-35</v>
      </c>
    </row>
    <row r="1064" spans="1:29" x14ac:dyDescent="0.35">
      <c r="A1064" t="s">
        <v>2085</v>
      </c>
      <c r="B1064" s="7">
        <v>45775</v>
      </c>
      <c r="C1064" t="s">
        <v>2086</v>
      </c>
      <c r="D1064" t="s">
        <v>205</v>
      </c>
      <c r="E1064" t="s">
        <v>48</v>
      </c>
      <c r="F1064">
        <v>18</v>
      </c>
      <c r="G1064" t="s">
        <v>246</v>
      </c>
      <c r="H1064" t="s">
        <v>27</v>
      </c>
      <c r="I1064" t="s">
        <v>200</v>
      </c>
      <c r="J1064" t="s">
        <v>201</v>
      </c>
      <c r="K1064" t="s">
        <v>91</v>
      </c>
      <c r="L1064" t="s">
        <v>202</v>
      </c>
      <c r="M1064">
        <v>1</v>
      </c>
      <c r="N1064" s="2">
        <v>899</v>
      </c>
      <c r="O1064" s="3">
        <v>0.1</v>
      </c>
      <c r="P1064" s="2">
        <v>420</v>
      </c>
      <c r="Q1064" t="s">
        <v>32</v>
      </c>
      <c r="R1064" t="s">
        <v>33</v>
      </c>
      <c r="S1064" t="s">
        <v>57</v>
      </c>
      <c r="T1064" s="4">
        <v>4</v>
      </c>
      <c r="U1064" s="11">
        <f t="shared" si="16"/>
        <v>899</v>
      </c>
      <c r="V1064" s="11">
        <f>tbl_EcommerceSales[[#This Row],[Gross_Sales]]*tbl_EcommerceSales[[#This Row],[Discount]]</f>
        <v>89.9</v>
      </c>
      <c r="W1064" s="11">
        <f>tbl_EcommerceSales[[#This Row],[Gross_Sales]]-tbl_EcommerceSales[[#This Row],[Discount_Amount]]</f>
        <v>809.1</v>
      </c>
      <c r="X1064" s="11">
        <f>tbl_EcommerceSales[[#This Row],[Quantity]] * _xlfn.XLOOKUP(tbl_EcommerceSales[[#This Row],[Product_ID]], Product_Master!A:A, Product_Master!F:F)</f>
        <v>420</v>
      </c>
      <c r="Y1064" s="11">
        <f>tbl_EcommerceSales[[#This Row],[Net_Revenue]]-tbl_EcommerceSales[[#This Row],[Total_Cost]]</f>
        <v>389.1</v>
      </c>
      <c r="Z1064" s="9">
        <f>IFERROR(#REF!/tbl_EcommerceSales[[#This Row],[Total_Cost]], 0)</f>
        <v>0</v>
      </c>
      <c r="AA1064" t="str">
        <f>TEXT(tbl_EcommerceSales[[#This Row],[Order_Date]],"mmm")</f>
        <v>Apr</v>
      </c>
      <c r="AB1064">
        <f>YEAR(tbl_EcommerceSales[[#This Row],[Order_Date]])</f>
        <v>2025</v>
      </c>
      <c r="AC1064" t="str">
        <f>IF(tbl_EcommerceSales[[#This Row],[Age]]&lt;18,"Under 18",IF(tbl_EcommerceSales[[#This Row],[Age]]&lt;=25,"18-25",IF(tbl_EcommerceSales[[#This Row],[Age]]&lt;=35,"26-35",IF(tbl_EcommerceSales[[#This Row],[Age]]&lt;=45,"36-45",IF(tbl_EcommerceSales[[#This Row],[Age]]&lt;=55,"46-55","56+")))))</f>
        <v>18-25</v>
      </c>
    </row>
    <row r="1065" spans="1:29" x14ac:dyDescent="0.35">
      <c r="A1065" t="s">
        <v>2087</v>
      </c>
      <c r="B1065" s="7">
        <v>45775</v>
      </c>
      <c r="C1065" t="s">
        <v>2088</v>
      </c>
      <c r="D1065" t="s">
        <v>235</v>
      </c>
      <c r="E1065" t="s">
        <v>48</v>
      </c>
      <c r="F1065">
        <v>18</v>
      </c>
      <c r="G1065" t="s">
        <v>145</v>
      </c>
      <c r="H1065" t="s">
        <v>39</v>
      </c>
      <c r="I1065" t="s">
        <v>241</v>
      </c>
      <c r="J1065" t="s">
        <v>242</v>
      </c>
      <c r="K1065" t="s">
        <v>42</v>
      </c>
      <c r="L1065" t="s">
        <v>243</v>
      </c>
      <c r="M1065">
        <v>5</v>
      </c>
      <c r="N1065" s="2">
        <v>649</v>
      </c>
      <c r="O1065" s="3">
        <v>0</v>
      </c>
      <c r="P1065" s="2">
        <v>1450</v>
      </c>
      <c r="Q1065" t="s">
        <v>123</v>
      </c>
      <c r="R1065" t="s">
        <v>33</v>
      </c>
      <c r="S1065" t="s">
        <v>57</v>
      </c>
      <c r="T1065" s="4">
        <v>4</v>
      </c>
      <c r="U1065" s="11">
        <f t="shared" si="16"/>
        <v>3245</v>
      </c>
      <c r="V1065" s="11">
        <f>tbl_EcommerceSales[[#This Row],[Gross_Sales]]*tbl_EcommerceSales[[#This Row],[Discount]]</f>
        <v>0</v>
      </c>
      <c r="W1065" s="11">
        <f>tbl_EcommerceSales[[#This Row],[Gross_Sales]]-tbl_EcommerceSales[[#This Row],[Discount_Amount]]</f>
        <v>3245</v>
      </c>
      <c r="X1065" s="11">
        <f>tbl_EcommerceSales[[#This Row],[Quantity]] * _xlfn.XLOOKUP(tbl_EcommerceSales[[#This Row],[Product_ID]], Product_Master!A:A, Product_Master!F:F)</f>
        <v>1450</v>
      </c>
      <c r="Y1065" s="11">
        <f>tbl_EcommerceSales[[#This Row],[Net_Revenue]]-tbl_EcommerceSales[[#This Row],[Total_Cost]]</f>
        <v>1795</v>
      </c>
      <c r="Z1065" s="9">
        <f>IFERROR(#REF!/tbl_EcommerceSales[[#This Row],[Total_Cost]], 0)</f>
        <v>0</v>
      </c>
      <c r="AA1065" t="str">
        <f>TEXT(tbl_EcommerceSales[[#This Row],[Order_Date]],"mmm")</f>
        <v>Apr</v>
      </c>
      <c r="AB1065">
        <f>YEAR(tbl_EcommerceSales[[#This Row],[Order_Date]])</f>
        <v>2025</v>
      </c>
      <c r="AC1065" t="str">
        <f>IF(tbl_EcommerceSales[[#This Row],[Age]]&lt;18,"Under 18",IF(tbl_EcommerceSales[[#This Row],[Age]]&lt;=25,"18-25",IF(tbl_EcommerceSales[[#This Row],[Age]]&lt;=35,"26-35",IF(tbl_EcommerceSales[[#This Row],[Age]]&lt;=45,"36-45",IF(tbl_EcommerceSales[[#This Row],[Age]]&lt;=55,"46-55","56+")))))</f>
        <v>18-25</v>
      </c>
    </row>
    <row r="1066" spans="1:29" x14ac:dyDescent="0.35">
      <c r="A1066" t="s">
        <v>2089</v>
      </c>
      <c r="B1066" s="7">
        <v>45775</v>
      </c>
      <c r="C1066" t="s">
        <v>2090</v>
      </c>
      <c r="D1066" t="s">
        <v>66</v>
      </c>
      <c r="E1066" t="s">
        <v>48</v>
      </c>
      <c r="F1066">
        <v>35</v>
      </c>
      <c r="G1066" t="s">
        <v>107</v>
      </c>
      <c r="H1066" t="s">
        <v>39</v>
      </c>
      <c r="I1066" t="s">
        <v>53</v>
      </c>
      <c r="J1066" t="s">
        <v>54</v>
      </c>
      <c r="K1066" t="s">
        <v>55</v>
      </c>
      <c r="L1066" t="s">
        <v>56</v>
      </c>
      <c r="M1066">
        <v>4</v>
      </c>
      <c r="N1066" s="2">
        <v>799</v>
      </c>
      <c r="O1066" s="3">
        <v>0.1</v>
      </c>
      <c r="P1066" s="2">
        <v>1560</v>
      </c>
      <c r="Q1066" t="s">
        <v>32</v>
      </c>
      <c r="R1066" t="s">
        <v>33</v>
      </c>
      <c r="S1066" t="s">
        <v>34</v>
      </c>
      <c r="T1066" s="4">
        <v>3</v>
      </c>
      <c r="U1066" s="11">
        <f t="shared" si="16"/>
        <v>3196</v>
      </c>
      <c r="V1066" s="11">
        <f>tbl_EcommerceSales[[#This Row],[Gross_Sales]]*tbl_EcommerceSales[[#This Row],[Discount]]</f>
        <v>319.60000000000002</v>
      </c>
      <c r="W1066" s="11">
        <f>tbl_EcommerceSales[[#This Row],[Gross_Sales]]-tbl_EcommerceSales[[#This Row],[Discount_Amount]]</f>
        <v>2876.4</v>
      </c>
      <c r="X1066" s="11">
        <f>tbl_EcommerceSales[[#This Row],[Quantity]] * _xlfn.XLOOKUP(tbl_EcommerceSales[[#This Row],[Product_ID]], Product_Master!A:A, Product_Master!F:F)</f>
        <v>1560</v>
      </c>
      <c r="Y1066" s="11">
        <f>tbl_EcommerceSales[[#This Row],[Net_Revenue]]-tbl_EcommerceSales[[#This Row],[Total_Cost]]</f>
        <v>1316.4</v>
      </c>
      <c r="Z1066" s="9">
        <f>IFERROR(#REF!/tbl_EcommerceSales[[#This Row],[Total_Cost]], 0)</f>
        <v>0</v>
      </c>
      <c r="AA1066" t="str">
        <f>TEXT(tbl_EcommerceSales[[#This Row],[Order_Date]],"mmm")</f>
        <v>Apr</v>
      </c>
      <c r="AB1066">
        <f>YEAR(tbl_EcommerceSales[[#This Row],[Order_Date]])</f>
        <v>2025</v>
      </c>
      <c r="AC1066" t="str">
        <f>IF(tbl_EcommerceSales[[#This Row],[Age]]&lt;18,"Under 18",IF(tbl_EcommerceSales[[#This Row],[Age]]&lt;=25,"18-25",IF(tbl_EcommerceSales[[#This Row],[Age]]&lt;=35,"26-35",IF(tbl_EcommerceSales[[#This Row],[Age]]&lt;=45,"36-45",IF(tbl_EcommerceSales[[#This Row],[Age]]&lt;=55,"46-55","56+")))))</f>
        <v>26-35</v>
      </c>
    </row>
    <row r="1067" spans="1:29" x14ac:dyDescent="0.35">
      <c r="A1067" t="s">
        <v>2091</v>
      </c>
      <c r="B1067" s="7">
        <v>45775</v>
      </c>
      <c r="C1067" t="s">
        <v>2092</v>
      </c>
      <c r="D1067" t="s">
        <v>269</v>
      </c>
      <c r="E1067" t="s">
        <v>48</v>
      </c>
      <c r="F1067">
        <v>36</v>
      </c>
      <c r="G1067" t="s">
        <v>155</v>
      </c>
      <c r="H1067" t="s">
        <v>88</v>
      </c>
      <c r="I1067" t="s">
        <v>40</v>
      </c>
      <c r="J1067" t="s">
        <v>41</v>
      </c>
      <c r="K1067" t="s">
        <v>42</v>
      </c>
      <c r="L1067" t="s">
        <v>43</v>
      </c>
      <c r="M1067">
        <v>1</v>
      </c>
      <c r="N1067" s="2">
        <v>699</v>
      </c>
      <c r="O1067" s="3">
        <v>0.15</v>
      </c>
      <c r="P1067" s="2">
        <v>310</v>
      </c>
      <c r="Q1067" t="s">
        <v>319</v>
      </c>
      <c r="R1067" t="s">
        <v>33</v>
      </c>
      <c r="S1067" t="s">
        <v>34</v>
      </c>
      <c r="T1067" s="4">
        <v>5</v>
      </c>
      <c r="U1067" s="11">
        <f t="shared" si="16"/>
        <v>699</v>
      </c>
      <c r="V1067" s="11">
        <f>tbl_EcommerceSales[[#This Row],[Gross_Sales]]*tbl_EcommerceSales[[#This Row],[Discount]]</f>
        <v>104.85</v>
      </c>
      <c r="W1067" s="11">
        <f>tbl_EcommerceSales[[#This Row],[Gross_Sales]]-tbl_EcommerceSales[[#This Row],[Discount_Amount]]</f>
        <v>594.15</v>
      </c>
      <c r="X1067" s="11">
        <f>tbl_EcommerceSales[[#This Row],[Quantity]] * _xlfn.XLOOKUP(tbl_EcommerceSales[[#This Row],[Product_ID]], Product_Master!A:A, Product_Master!F:F)</f>
        <v>310</v>
      </c>
      <c r="Y1067" s="11">
        <f>tbl_EcommerceSales[[#This Row],[Net_Revenue]]-tbl_EcommerceSales[[#This Row],[Total_Cost]]</f>
        <v>284.14999999999998</v>
      </c>
      <c r="Z1067" s="9">
        <f>IFERROR(#REF!/tbl_EcommerceSales[[#This Row],[Total_Cost]], 0)</f>
        <v>0</v>
      </c>
      <c r="AA1067" t="str">
        <f>TEXT(tbl_EcommerceSales[[#This Row],[Order_Date]],"mmm")</f>
        <v>Apr</v>
      </c>
      <c r="AB1067">
        <f>YEAR(tbl_EcommerceSales[[#This Row],[Order_Date]])</f>
        <v>2025</v>
      </c>
      <c r="AC1067" t="str">
        <f>IF(tbl_EcommerceSales[[#This Row],[Age]]&lt;18,"Under 18",IF(tbl_EcommerceSales[[#This Row],[Age]]&lt;=25,"18-25",IF(tbl_EcommerceSales[[#This Row],[Age]]&lt;=35,"26-35",IF(tbl_EcommerceSales[[#This Row],[Age]]&lt;=45,"36-45",IF(tbl_EcommerceSales[[#This Row],[Age]]&lt;=55,"46-55","56+")))))</f>
        <v>36-45</v>
      </c>
    </row>
    <row r="1068" spans="1:29" x14ac:dyDescent="0.35">
      <c r="A1068" t="s">
        <v>2093</v>
      </c>
      <c r="B1068" s="7">
        <v>45775</v>
      </c>
      <c r="C1068" t="s">
        <v>1483</v>
      </c>
      <c r="D1068" t="s">
        <v>47</v>
      </c>
      <c r="E1068" t="s">
        <v>48</v>
      </c>
      <c r="F1068">
        <v>18</v>
      </c>
      <c r="G1068" t="s">
        <v>289</v>
      </c>
      <c r="H1068" t="s">
        <v>88</v>
      </c>
      <c r="I1068" t="s">
        <v>175</v>
      </c>
      <c r="J1068" t="s">
        <v>176</v>
      </c>
      <c r="K1068" t="s">
        <v>177</v>
      </c>
      <c r="L1068" t="s">
        <v>178</v>
      </c>
      <c r="M1068">
        <v>1</v>
      </c>
      <c r="N1068" s="2">
        <v>699</v>
      </c>
      <c r="O1068" s="3">
        <v>0.1</v>
      </c>
      <c r="P1068" s="2">
        <v>320</v>
      </c>
      <c r="Q1068" t="s">
        <v>32</v>
      </c>
      <c r="R1068" t="s">
        <v>162</v>
      </c>
      <c r="S1068" t="s">
        <v>57</v>
      </c>
      <c r="T1068" s="4"/>
      <c r="U1068" s="11">
        <f t="shared" si="16"/>
        <v>699</v>
      </c>
      <c r="V1068" s="11">
        <f>tbl_EcommerceSales[[#This Row],[Gross_Sales]]*tbl_EcommerceSales[[#This Row],[Discount]]</f>
        <v>69.900000000000006</v>
      </c>
      <c r="W1068" s="11">
        <f>tbl_EcommerceSales[[#This Row],[Gross_Sales]]-tbl_EcommerceSales[[#This Row],[Discount_Amount]]</f>
        <v>629.1</v>
      </c>
      <c r="X1068" s="11">
        <f>tbl_EcommerceSales[[#This Row],[Quantity]] * _xlfn.XLOOKUP(tbl_EcommerceSales[[#This Row],[Product_ID]], Product_Master!A:A, Product_Master!F:F)</f>
        <v>320</v>
      </c>
      <c r="Y1068" s="11">
        <f>tbl_EcommerceSales[[#This Row],[Net_Revenue]]-tbl_EcommerceSales[[#This Row],[Total_Cost]]</f>
        <v>309.10000000000002</v>
      </c>
      <c r="Z1068" s="9">
        <f>IFERROR(#REF!/tbl_EcommerceSales[[#This Row],[Total_Cost]], 0)</f>
        <v>0</v>
      </c>
      <c r="AA1068" t="str">
        <f>TEXT(tbl_EcommerceSales[[#This Row],[Order_Date]],"mmm")</f>
        <v>Apr</v>
      </c>
      <c r="AB1068">
        <f>YEAR(tbl_EcommerceSales[[#This Row],[Order_Date]])</f>
        <v>2025</v>
      </c>
      <c r="AC1068" t="str">
        <f>IF(tbl_EcommerceSales[[#This Row],[Age]]&lt;18,"Under 18",IF(tbl_EcommerceSales[[#This Row],[Age]]&lt;=25,"18-25",IF(tbl_EcommerceSales[[#This Row],[Age]]&lt;=35,"26-35",IF(tbl_EcommerceSales[[#This Row],[Age]]&lt;=45,"36-45",IF(tbl_EcommerceSales[[#This Row],[Age]]&lt;=55,"46-55","56+")))))</f>
        <v>18-25</v>
      </c>
    </row>
    <row r="1069" spans="1:29" x14ac:dyDescent="0.35">
      <c r="A1069" t="s">
        <v>2094</v>
      </c>
      <c r="B1069" s="7">
        <v>45775</v>
      </c>
      <c r="C1069" t="s">
        <v>2095</v>
      </c>
      <c r="D1069" t="s">
        <v>151</v>
      </c>
      <c r="E1069" t="s">
        <v>48</v>
      </c>
      <c r="F1069">
        <v>27</v>
      </c>
      <c r="G1069" t="s">
        <v>52</v>
      </c>
      <c r="H1069" t="s">
        <v>27</v>
      </c>
      <c r="I1069" t="s">
        <v>349</v>
      </c>
      <c r="J1069" t="s">
        <v>350</v>
      </c>
      <c r="K1069" t="s">
        <v>82</v>
      </c>
      <c r="L1069" t="s">
        <v>238</v>
      </c>
      <c r="M1069">
        <v>1</v>
      </c>
      <c r="N1069" s="2">
        <v>1599</v>
      </c>
      <c r="O1069" s="3">
        <v>0.1</v>
      </c>
      <c r="P1069" s="2">
        <v>920</v>
      </c>
      <c r="Q1069" t="s">
        <v>32</v>
      </c>
      <c r="R1069" t="s">
        <v>162</v>
      </c>
      <c r="S1069" t="s">
        <v>34</v>
      </c>
      <c r="T1069" s="4"/>
      <c r="U1069" s="11">
        <f t="shared" si="16"/>
        <v>1599</v>
      </c>
      <c r="V1069" s="11">
        <f>tbl_EcommerceSales[[#This Row],[Gross_Sales]]*tbl_EcommerceSales[[#This Row],[Discount]]</f>
        <v>159.9</v>
      </c>
      <c r="W1069" s="11">
        <f>tbl_EcommerceSales[[#This Row],[Gross_Sales]]-tbl_EcommerceSales[[#This Row],[Discount_Amount]]</f>
        <v>1439.1</v>
      </c>
      <c r="X1069" s="11">
        <f>tbl_EcommerceSales[[#This Row],[Quantity]] * _xlfn.XLOOKUP(tbl_EcommerceSales[[#This Row],[Product_ID]], Product_Master!A:A, Product_Master!F:F)</f>
        <v>920</v>
      </c>
      <c r="Y1069" s="11">
        <f>tbl_EcommerceSales[[#This Row],[Net_Revenue]]-tbl_EcommerceSales[[#This Row],[Total_Cost]]</f>
        <v>519.09999999999991</v>
      </c>
      <c r="Z1069" s="9">
        <f>IFERROR(#REF!/tbl_EcommerceSales[[#This Row],[Total_Cost]], 0)</f>
        <v>0</v>
      </c>
      <c r="AA1069" t="str">
        <f>TEXT(tbl_EcommerceSales[[#This Row],[Order_Date]],"mmm")</f>
        <v>Apr</v>
      </c>
      <c r="AB1069">
        <f>YEAR(tbl_EcommerceSales[[#This Row],[Order_Date]])</f>
        <v>2025</v>
      </c>
      <c r="AC1069" t="str">
        <f>IF(tbl_EcommerceSales[[#This Row],[Age]]&lt;18,"Under 18",IF(tbl_EcommerceSales[[#This Row],[Age]]&lt;=25,"18-25",IF(tbl_EcommerceSales[[#This Row],[Age]]&lt;=35,"26-35",IF(tbl_EcommerceSales[[#This Row],[Age]]&lt;=45,"36-45",IF(tbl_EcommerceSales[[#This Row],[Age]]&lt;=55,"46-55","56+")))))</f>
        <v>26-35</v>
      </c>
    </row>
    <row r="1070" spans="1:29" x14ac:dyDescent="0.35">
      <c r="A1070" t="s">
        <v>2096</v>
      </c>
      <c r="B1070" s="7">
        <v>45775</v>
      </c>
      <c r="C1070" t="s">
        <v>2097</v>
      </c>
      <c r="D1070" t="s">
        <v>251</v>
      </c>
      <c r="E1070" t="s">
        <v>25</v>
      </c>
      <c r="F1070">
        <v>40</v>
      </c>
      <c r="G1070" t="s">
        <v>38</v>
      </c>
      <c r="H1070" t="s">
        <v>39</v>
      </c>
      <c r="I1070" t="s">
        <v>349</v>
      </c>
      <c r="J1070" t="s">
        <v>350</v>
      </c>
      <c r="K1070" t="s">
        <v>82</v>
      </c>
      <c r="L1070" t="s">
        <v>238</v>
      </c>
      <c r="M1070">
        <v>1</v>
      </c>
      <c r="N1070" s="2">
        <v>1599</v>
      </c>
      <c r="O1070" s="3">
        <v>0.05</v>
      </c>
      <c r="P1070" s="2">
        <v>920</v>
      </c>
      <c r="Q1070" t="s">
        <v>44</v>
      </c>
      <c r="R1070" t="s">
        <v>33</v>
      </c>
      <c r="S1070" t="s">
        <v>34</v>
      </c>
      <c r="T1070" s="4">
        <v>5</v>
      </c>
      <c r="U1070" s="11">
        <f t="shared" si="16"/>
        <v>1599</v>
      </c>
      <c r="V1070" s="11">
        <f>tbl_EcommerceSales[[#This Row],[Gross_Sales]]*tbl_EcommerceSales[[#This Row],[Discount]]</f>
        <v>79.95</v>
      </c>
      <c r="W1070" s="11">
        <f>tbl_EcommerceSales[[#This Row],[Gross_Sales]]-tbl_EcommerceSales[[#This Row],[Discount_Amount]]</f>
        <v>1519.05</v>
      </c>
      <c r="X1070" s="11">
        <f>tbl_EcommerceSales[[#This Row],[Quantity]] * _xlfn.XLOOKUP(tbl_EcommerceSales[[#This Row],[Product_ID]], Product_Master!A:A, Product_Master!F:F)</f>
        <v>920</v>
      </c>
      <c r="Y1070" s="11">
        <f>tbl_EcommerceSales[[#This Row],[Net_Revenue]]-tbl_EcommerceSales[[#This Row],[Total_Cost]]</f>
        <v>599.04999999999995</v>
      </c>
      <c r="Z1070" s="9">
        <f>IFERROR(#REF!/tbl_EcommerceSales[[#This Row],[Total_Cost]], 0)</f>
        <v>0</v>
      </c>
      <c r="AA1070" t="str">
        <f>TEXT(tbl_EcommerceSales[[#This Row],[Order_Date]],"mmm")</f>
        <v>Apr</v>
      </c>
      <c r="AB1070">
        <f>YEAR(tbl_EcommerceSales[[#This Row],[Order_Date]])</f>
        <v>2025</v>
      </c>
      <c r="AC1070" t="str">
        <f>IF(tbl_EcommerceSales[[#This Row],[Age]]&lt;18,"Under 18",IF(tbl_EcommerceSales[[#This Row],[Age]]&lt;=25,"18-25",IF(tbl_EcommerceSales[[#This Row],[Age]]&lt;=35,"26-35",IF(tbl_EcommerceSales[[#This Row],[Age]]&lt;=45,"36-45",IF(tbl_EcommerceSales[[#This Row],[Age]]&lt;=55,"46-55","56+")))))</f>
        <v>36-45</v>
      </c>
    </row>
    <row r="1071" spans="1:29" x14ac:dyDescent="0.35">
      <c r="A1071" t="s">
        <v>2098</v>
      </c>
      <c r="B1071" s="7">
        <v>45775</v>
      </c>
      <c r="C1071" t="s">
        <v>2099</v>
      </c>
      <c r="D1071" t="s">
        <v>170</v>
      </c>
      <c r="E1071" t="s">
        <v>48</v>
      </c>
      <c r="F1071">
        <v>18</v>
      </c>
      <c r="G1071" t="s">
        <v>211</v>
      </c>
      <c r="H1071" t="s">
        <v>72</v>
      </c>
      <c r="I1071" t="s">
        <v>517</v>
      </c>
      <c r="J1071" t="s">
        <v>518</v>
      </c>
      <c r="K1071" t="s">
        <v>30</v>
      </c>
      <c r="L1071" t="s">
        <v>278</v>
      </c>
      <c r="M1071">
        <v>4</v>
      </c>
      <c r="N1071" s="2">
        <v>1299</v>
      </c>
      <c r="O1071" s="3">
        <v>0.05</v>
      </c>
      <c r="P1071" s="2">
        <v>2760</v>
      </c>
      <c r="Q1071" t="s">
        <v>123</v>
      </c>
      <c r="R1071" t="s">
        <v>33</v>
      </c>
      <c r="S1071" t="s">
        <v>57</v>
      </c>
      <c r="T1071" s="4">
        <v>5</v>
      </c>
      <c r="U1071" s="11">
        <f t="shared" si="16"/>
        <v>5196</v>
      </c>
      <c r="V1071" s="11">
        <f>tbl_EcommerceSales[[#This Row],[Gross_Sales]]*tbl_EcommerceSales[[#This Row],[Discount]]</f>
        <v>259.8</v>
      </c>
      <c r="W1071" s="11">
        <f>tbl_EcommerceSales[[#This Row],[Gross_Sales]]-tbl_EcommerceSales[[#This Row],[Discount_Amount]]</f>
        <v>4936.2</v>
      </c>
      <c r="X1071" s="11">
        <f>tbl_EcommerceSales[[#This Row],[Quantity]] * _xlfn.XLOOKUP(tbl_EcommerceSales[[#This Row],[Product_ID]], Product_Master!A:A, Product_Master!F:F)</f>
        <v>2760</v>
      </c>
      <c r="Y1071" s="11">
        <f>tbl_EcommerceSales[[#This Row],[Net_Revenue]]-tbl_EcommerceSales[[#This Row],[Total_Cost]]</f>
        <v>2176.1999999999998</v>
      </c>
      <c r="Z1071" s="9">
        <f>IFERROR(#REF!/tbl_EcommerceSales[[#This Row],[Total_Cost]], 0)</f>
        <v>0</v>
      </c>
      <c r="AA1071" t="str">
        <f>TEXT(tbl_EcommerceSales[[#This Row],[Order_Date]],"mmm")</f>
        <v>Apr</v>
      </c>
      <c r="AB1071">
        <f>YEAR(tbl_EcommerceSales[[#This Row],[Order_Date]])</f>
        <v>2025</v>
      </c>
      <c r="AC1071" t="str">
        <f>IF(tbl_EcommerceSales[[#This Row],[Age]]&lt;18,"Under 18",IF(tbl_EcommerceSales[[#This Row],[Age]]&lt;=25,"18-25",IF(tbl_EcommerceSales[[#This Row],[Age]]&lt;=35,"26-35",IF(tbl_EcommerceSales[[#This Row],[Age]]&lt;=45,"36-45",IF(tbl_EcommerceSales[[#This Row],[Age]]&lt;=55,"46-55","56+")))))</f>
        <v>18-25</v>
      </c>
    </row>
    <row r="1072" spans="1:29" x14ac:dyDescent="0.35">
      <c r="A1072" t="s">
        <v>2100</v>
      </c>
      <c r="B1072" s="7">
        <v>45775</v>
      </c>
      <c r="C1072" t="s">
        <v>2101</v>
      </c>
      <c r="D1072" t="s">
        <v>110</v>
      </c>
      <c r="E1072" t="s">
        <v>48</v>
      </c>
      <c r="F1072">
        <v>28</v>
      </c>
      <c r="G1072" t="s">
        <v>246</v>
      </c>
      <c r="H1072" t="s">
        <v>27</v>
      </c>
      <c r="I1072" t="s">
        <v>357</v>
      </c>
      <c r="J1072" t="s">
        <v>358</v>
      </c>
      <c r="K1072" t="s">
        <v>177</v>
      </c>
      <c r="L1072" t="s">
        <v>178</v>
      </c>
      <c r="M1072">
        <v>2</v>
      </c>
      <c r="N1072" s="2">
        <v>999</v>
      </c>
      <c r="O1072" s="3">
        <v>0.1</v>
      </c>
      <c r="P1072" s="2">
        <v>1040</v>
      </c>
      <c r="Q1072" t="s">
        <v>123</v>
      </c>
      <c r="R1072" t="s">
        <v>33</v>
      </c>
      <c r="S1072" t="s">
        <v>34</v>
      </c>
      <c r="T1072" s="4">
        <v>5</v>
      </c>
      <c r="U1072" s="11">
        <f t="shared" si="16"/>
        <v>1998</v>
      </c>
      <c r="V1072" s="11">
        <f>tbl_EcommerceSales[[#This Row],[Gross_Sales]]*tbl_EcommerceSales[[#This Row],[Discount]]</f>
        <v>199.8</v>
      </c>
      <c r="W1072" s="11">
        <f>tbl_EcommerceSales[[#This Row],[Gross_Sales]]-tbl_EcommerceSales[[#This Row],[Discount_Amount]]</f>
        <v>1798.2</v>
      </c>
      <c r="X1072" s="11">
        <f>tbl_EcommerceSales[[#This Row],[Quantity]] * _xlfn.XLOOKUP(tbl_EcommerceSales[[#This Row],[Product_ID]], Product_Master!A:A, Product_Master!F:F)</f>
        <v>1040</v>
      </c>
      <c r="Y1072" s="11">
        <f>tbl_EcommerceSales[[#This Row],[Net_Revenue]]-tbl_EcommerceSales[[#This Row],[Total_Cost]]</f>
        <v>758.2</v>
      </c>
      <c r="Z1072" s="9">
        <f>IFERROR(#REF!/tbl_EcommerceSales[[#This Row],[Total_Cost]], 0)</f>
        <v>0</v>
      </c>
      <c r="AA1072" t="str">
        <f>TEXT(tbl_EcommerceSales[[#This Row],[Order_Date]],"mmm")</f>
        <v>Apr</v>
      </c>
      <c r="AB1072">
        <f>YEAR(tbl_EcommerceSales[[#This Row],[Order_Date]])</f>
        <v>2025</v>
      </c>
      <c r="AC1072" t="str">
        <f>IF(tbl_EcommerceSales[[#This Row],[Age]]&lt;18,"Under 18",IF(tbl_EcommerceSales[[#This Row],[Age]]&lt;=25,"18-25",IF(tbl_EcommerceSales[[#This Row],[Age]]&lt;=35,"26-35",IF(tbl_EcommerceSales[[#This Row],[Age]]&lt;=45,"36-45",IF(tbl_EcommerceSales[[#This Row],[Age]]&lt;=55,"46-55","56+")))))</f>
        <v>26-35</v>
      </c>
    </row>
    <row r="1073" spans="1:29" x14ac:dyDescent="0.35">
      <c r="A1073" t="s">
        <v>2102</v>
      </c>
      <c r="B1073" s="7">
        <v>45775</v>
      </c>
      <c r="C1073" t="s">
        <v>2103</v>
      </c>
      <c r="D1073" t="s">
        <v>227</v>
      </c>
      <c r="E1073" t="s">
        <v>25</v>
      </c>
      <c r="F1073">
        <v>31</v>
      </c>
      <c r="G1073" t="s">
        <v>107</v>
      </c>
      <c r="H1073" t="s">
        <v>39</v>
      </c>
      <c r="I1073" t="s">
        <v>28</v>
      </c>
      <c r="J1073" t="s">
        <v>29</v>
      </c>
      <c r="K1073" t="s">
        <v>30</v>
      </c>
      <c r="L1073" t="s">
        <v>31</v>
      </c>
      <c r="M1073">
        <v>3</v>
      </c>
      <c r="N1073" s="2">
        <v>5999</v>
      </c>
      <c r="O1073" s="3">
        <v>0.1</v>
      </c>
      <c r="P1073" s="2">
        <v>11700</v>
      </c>
      <c r="Q1073" t="s">
        <v>123</v>
      </c>
      <c r="R1073" t="s">
        <v>33</v>
      </c>
      <c r="S1073" t="s">
        <v>34</v>
      </c>
      <c r="T1073" s="4">
        <v>5</v>
      </c>
      <c r="U1073" s="11">
        <f t="shared" si="16"/>
        <v>17997</v>
      </c>
      <c r="V1073" s="11">
        <f>tbl_EcommerceSales[[#This Row],[Gross_Sales]]*tbl_EcommerceSales[[#This Row],[Discount]]</f>
        <v>1799.7</v>
      </c>
      <c r="W1073" s="11">
        <f>tbl_EcommerceSales[[#This Row],[Gross_Sales]]-tbl_EcommerceSales[[#This Row],[Discount_Amount]]</f>
        <v>16197.3</v>
      </c>
      <c r="X1073" s="11">
        <f>tbl_EcommerceSales[[#This Row],[Quantity]] * _xlfn.XLOOKUP(tbl_EcommerceSales[[#This Row],[Product_ID]], Product_Master!A:A, Product_Master!F:F)</f>
        <v>11700</v>
      </c>
      <c r="Y1073" s="11">
        <f>tbl_EcommerceSales[[#This Row],[Net_Revenue]]-tbl_EcommerceSales[[#This Row],[Total_Cost]]</f>
        <v>4497.2999999999993</v>
      </c>
      <c r="Z1073" s="9">
        <f>IFERROR(#REF!/tbl_EcommerceSales[[#This Row],[Total_Cost]], 0)</f>
        <v>0</v>
      </c>
      <c r="AA1073" t="str">
        <f>TEXT(tbl_EcommerceSales[[#This Row],[Order_Date]],"mmm")</f>
        <v>Apr</v>
      </c>
      <c r="AB1073">
        <f>YEAR(tbl_EcommerceSales[[#This Row],[Order_Date]])</f>
        <v>2025</v>
      </c>
      <c r="AC1073" t="str">
        <f>IF(tbl_EcommerceSales[[#This Row],[Age]]&lt;18,"Under 18",IF(tbl_EcommerceSales[[#This Row],[Age]]&lt;=25,"18-25",IF(tbl_EcommerceSales[[#This Row],[Age]]&lt;=35,"26-35",IF(tbl_EcommerceSales[[#This Row],[Age]]&lt;=45,"36-45",IF(tbl_EcommerceSales[[#This Row],[Age]]&lt;=55,"46-55","56+")))))</f>
        <v>26-35</v>
      </c>
    </row>
    <row r="1074" spans="1:29" x14ac:dyDescent="0.35">
      <c r="A1074" t="s">
        <v>2104</v>
      </c>
      <c r="B1074" s="7">
        <v>45775</v>
      </c>
      <c r="C1074" t="s">
        <v>2105</v>
      </c>
      <c r="D1074" t="s">
        <v>170</v>
      </c>
      <c r="E1074" t="s">
        <v>48</v>
      </c>
      <c r="F1074">
        <v>42</v>
      </c>
      <c r="G1074" t="s">
        <v>52</v>
      </c>
      <c r="H1074" t="s">
        <v>27</v>
      </c>
      <c r="I1074" t="s">
        <v>200</v>
      </c>
      <c r="J1074" t="s">
        <v>201</v>
      </c>
      <c r="K1074" t="s">
        <v>91</v>
      </c>
      <c r="L1074" t="s">
        <v>202</v>
      </c>
      <c r="M1074">
        <v>2</v>
      </c>
      <c r="N1074" s="2">
        <v>899</v>
      </c>
      <c r="O1074" s="3">
        <v>0.1</v>
      </c>
      <c r="P1074" s="2">
        <v>840</v>
      </c>
      <c r="Q1074" t="s">
        <v>32</v>
      </c>
      <c r="R1074" t="s">
        <v>33</v>
      </c>
      <c r="S1074" t="s">
        <v>34</v>
      </c>
      <c r="T1074" s="4">
        <v>2</v>
      </c>
      <c r="U1074" s="11">
        <f t="shared" si="16"/>
        <v>1798</v>
      </c>
      <c r="V1074" s="11">
        <f>tbl_EcommerceSales[[#This Row],[Gross_Sales]]*tbl_EcommerceSales[[#This Row],[Discount]]</f>
        <v>179.8</v>
      </c>
      <c r="W1074" s="11">
        <f>tbl_EcommerceSales[[#This Row],[Gross_Sales]]-tbl_EcommerceSales[[#This Row],[Discount_Amount]]</f>
        <v>1618.2</v>
      </c>
      <c r="X1074" s="11">
        <f>tbl_EcommerceSales[[#This Row],[Quantity]] * _xlfn.XLOOKUP(tbl_EcommerceSales[[#This Row],[Product_ID]], Product_Master!A:A, Product_Master!F:F)</f>
        <v>840</v>
      </c>
      <c r="Y1074" s="11">
        <f>tbl_EcommerceSales[[#This Row],[Net_Revenue]]-tbl_EcommerceSales[[#This Row],[Total_Cost]]</f>
        <v>778.2</v>
      </c>
      <c r="Z1074" s="9">
        <f>IFERROR(#REF!/tbl_EcommerceSales[[#This Row],[Total_Cost]], 0)</f>
        <v>0</v>
      </c>
      <c r="AA1074" t="str">
        <f>TEXT(tbl_EcommerceSales[[#This Row],[Order_Date]],"mmm")</f>
        <v>Apr</v>
      </c>
      <c r="AB1074">
        <f>YEAR(tbl_EcommerceSales[[#This Row],[Order_Date]])</f>
        <v>2025</v>
      </c>
      <c r="AC1074" t="str">
        <f>IF(tbl_EcommerceSales[[#This Row],[Age]]&lt;18,"Under 18",IF(tbl_EcommerceSales[[#This Row],[Age]]&lt;=25,"18-25",IF(tbl_EcommerceSales[[#This Row],[Age]]&lt;=35,"26-35",IF(tbl_EcommerceSales[[#This Row],[Age]]&lt;=45,"36-45",IF(tbl_EcommerceSales[[#This Row],[Age]]&lt;=55,"46-55","56+")))))</f>
        <v>36-45</v>
      </c>
    </row>
    <row r="1075" spans="1:29" x14ac:dyDescent="0.35">
      <c r="A1075" t="s">
        <v>2106</v>
      </c>
      <c r="B1075" s="7">
        <v>45775</v>
      </c>
      <c r="C1075" t="s">
        <v>2107</v>
      </c>
      <c r="D1075" t="s">
        <v>148</v>
      </c>
      <c r="E1075" t="s">
        <v>25</v>
      </c>
      <c r="F1075">
        <v>28</v>
      </c>
      <c r="G1075" t="s">
        <v>192</v>
      </c>
      <c r="H1075" t="s">
        <v>27</v>
      </c>
      <c r="I1075" t="s">
        <v>73</v>
      </c>
      <c r="J1075" t="s">
        <v>74</v>
      </c>
      <c r="K1075" t="s">
        <v>55</v>
      </c>
      <c r="L1075" t="s">
        <v>75</v>
      </c>
      <c r="M1075">
        <v>2</v>
      </c>
      <c r="N1075" s="2">
        <v>2899</v>
      </c>
      <c r="O1075" s="3">
        <v>0</v>
      </c>
      <c r="P1075" s="2">
        <v>3400</v>
      </c>
      <c r="Q1075" t="s">
        <v>44</v>
      </c>
      <c r="R1075" t="s">
        <v>93</v>
      </c>
      <c r="S1075" t="s">
        <v>57</v>
      </c>
      <c r="T1075" s="4">
        <v>5</v>
      </c>
      <c r="U1075" s="11">
        <f t="shared" si="16"/>
        <v>5798</v>
      </c>
      <c r="V1075" s="11">
        <f>tbl_EcommerceSales[[#This Row],[Gross_Sales]]*tbl_EcommerceSales[[#This Row],[Discount]]</f>
        <v>0</v>
      </c>
      <c r="W1075" s="11">
        <f>tbl_EcommerceSales[[#This Row],[Gross_Sales]]-tbl_EcommerceSales[[#This Row],[Discount_Amount]]</f>
        <v>5798</v>
      </c>
      <c r="X1075" s="11">
        <f>tbl_EcommerceSales[[#This Row],[Quantity]] * _xlfn.XLOOKUP(tbl_EcommerceSales[[#This Row],[Product_ID]], Product_Master!A:A, Product_Master!F:F)</f>
        <v>3400</v>
      </c>
      <c r="Y1075" s="11">
        <f>tbl_EcommerceSales[[#This Row],[Net_Revenue]]-tbl_EcommerceSales[[#This Row],[Total_Cost]]</f>
        <v>2398</v>
      </c>
      <c r="Z1075" s="9">
        <f>IFERROR(#REF!/tbl_EcommerceSales[[#This Row],[Total_Cost]], 0)</f>
        <v>0</v>
      </c>
      <c r="AA1075" t="str">
        <f>TEXT(tbl_EcommerceSales[[#This Row],[Order_Date]],"mmm")</f>
        <v>Apr</v>
      </c>
      <c r="AB1075">
        <f>YEAR(tbl_EcommerceSales[[#This Row],[Order_Date]])</f>
        <v>2025</v>
      </c>
      <c r="AC1075" t="str">
        <f>IF(tbl_EcommerceSales[[#This Row],[Age]]&lt;18,"Under 18",IF(tbl_EcommerceSales[[#This Row],[Age]]&lt;=25,"18-25",IF(tbl_EcommerceSales[[#This Row],[Age]]&lt;=35,"26-35",IF(tbl_EcommerceSales[[#This Row],[Age]]&lt;=45,"36-45",IF(tbl_EcommerceSales[[#This Row],[Age]]&lt;=55,"46-55","56+")))))</f>
        <v>26-35</v>
      </c>
    </row>
    <row r="1076" spans="1:29" x14ac:dyDescent="0.35">
      <c r="A1076" t="s">
        <v>2108</v>
      </c>
      <c r="B1076" s="7">
        <v>45775</v>
      </c>
      <c r="C1076" t="s">
        <v>2109</v>
      </c>
      <c r="D1076" t="s">
        <v>216</v>
      </c>
      <c r="E1076" t="s">
        <v>25</v>
      </c>
      <c r="F1076">
        <v>39</v>
      </c>
      <c r="G1076" t="s">
        <v>103</v>
      </c>
      <c r="H1076" t="s">
        <v>27</v>
      </c>
      <c r="I1076" t="s">
        <v>294</v>
      </c>
      <c r="J1076" t="s">
        <v>295</v>
      </c>
      <c r="K1076" t="s">
        <v>91</v>
      </c>
      <c r="L1076" t="s">
        <v>296</v>
      </c>
      <c r="M1076">
        <v>1</v>
      </c>
      <c r="N1076" s="2">
        <v>699</v>
      </c>
      <c r="O1076" s="3">
        <v>0.1</v>
      </c>
      <c r="P1076" s="2">
        <v>300</v>
      </c>
      <c r="Q1076" t="s">
        <v>44</v>
      </c>
      <c r="R1076" t="s">
        <v>33</v>
      </c>
      <c r="S1076" t="s">
        <v>34</v>
      </c>
      <c r="T1076" s="4">
        <v>5</v>
      </c>
      <c r="U1076" s="11">
        <f t="shared" si="16"/>
        <v>699</v>
      </c>
      <c r="V1076" s="11">
        <f>tbl_EcommerceSales[[#This Row],[Gross_Sales]]*tbl_EcommerceSales[[#This Row],[Discount]]</f>
        <v>69.900000000000006</v>
      </c>
      <c r="W1076" s="11">
        <f>tbl_EcommerceSales[[#This Row],[Gross_Sales]]-tbl_EcommerceSales[[#This Row],[Discount_Amount]]</f>
        <v>629.1</v>
      </c>
      <c r="X1076" s="11">
        <f>tbl_EcommerceSales[[#This Row],[Quantity]] * _xlfn.XLOOKUP(tbl_EcommerceSales[[#This Row],[Product_ID]], Product_Master!A:A, Product_Master!F:F)</f>
        <v>300</v>
      </c>
      <c r="Y1076" s="11">
        <f>tbl_EcommerceSales[[#This Row],[Net_Revenue]]-tbl_EcommerceSales[[#This Row],[Total_Cost]]</f>
        <v>329.1</v>
      </c>
      <c r="Z1076" s="9">
        <f>IFERROR(#REF!/tbl_EcommerceSales[[#This Row],[Total_Cost]], 0)</f>
        <v>0</v>
      </c>
      <c r="AA1076" t="str">
        <f>TEXT(tbl_EcommerceSales[[#This Row],[Order_Date]],"mmm")</f>
        <v>Apr</v>
      </c>
      <c r="AB1076">
        <f>YEAR(tbl_EcommerceSales[[#This Row],[Order_Date]])</f>
        <v>2025</v>
      </c>
      <c r="AC1076" t="str">
        <f>IF(tbl_EcommerceSales[[#This Row],[Age]]&lt;18,"Under 18",IF(tbl_EcommerceSales[[#This Row],[Age]]&lt;=25,"18-25",IF(tbl_EcommerceSales[[#This Row],[Age]]&lt;=35,"26-35",IF(tbl_EcommerceSales[[#This Row],[Age]]&lt;=45,"36-45",IF(tbl_EcommerceSales[[#This Row],[Age]]&lt;=55,"46-55","56+")))))</f>
        <v>36-45</v>
      </c>
    </row>
    <row r="1077" spans="1:29" x14ac:dyDescent="0.35">
      <c r="A1077" t="s">
        <v>2110</v>
      </c>
      <c r="B1077" s="7">
        <v>45775</v>
      </c>
      <c r="C1077" t="s">
        <v>2111</v>
      </c>
      <c r="D1077" t="s">
        <v>106</v>
      </c>
      <c r="E1077" t="s">
        <v>25</v>
      </c>
      <c r="F1077">
        <v>22</v>
      </c>
      <c r="G1077" t="s">
        <v>87</v>
      </c>
      <c r="H1077" t="s">
        <v>88</v>
      </c>
      <c r="I1077" t="s">
        <v>131</v>
      </c>
      <c r="J1077" t="s">
        <v>132</v>
      </c>
      <c r="K1077" t="s">
        <v>91</v>
      </c>
      <c r="L1077" t="s">
        <v>133</v>
      </c>
      <c r="M1077">
        <v>2</v>
      </c>
      <c r="N1077" s="2">
        <v>1299</v>
      </c>
      <c r="O1077" s="3">
        <v>0.15</v>
      </c>
      <c r="P1077" s="2">
        <v>1220</v>
      </c>
      <c r="Q1077" t="s">
        <v>32</v>
      </c>
      <c r="R1077" t="s">
        <v>33</v>
      </c>
      <c r="S1077" t="s">
        <v>34</v>
      </c>
      <c r="T1077" s="4">
        <v>4</v>
      </c>
      <c r="U1077" s="11">
        <f t="shared" si="16"/>
        <v>2598</v>
      </c>
      <c r="V1077" s="11">
        <f>tbl_EcommerceSales[[#This Row],[Gross_Sales]]*tbl_EcommerceSales[[#This Row],[Discount]]</f>
        <v>389.7</v>
      </c>
      <c r="W1077" s="11">
        <f>tbl_EcommerceSales[[#This Row],[Gross_Sales]]-tbl_EcommerceSales[[#This Row],[Discount_Amount]]</f>
        <v>2208.3000000000002</v>
      </c>
      <c r="X1077" s="11">
        <f>tbl_EcommerceSales[[#This Row],[Quantity]] * _xlfn.XLOOKUP(tbl_EcommerceSales[[#This Row],[Product_ID]], Product_Master!A:A, Product_Master!F:F)</f>
        <v>1220</v>
      </c>
      <c r="Y1077" s="11">
        <f>tbl_EcommerceSales[[#This Row],[Net_Revenue]]-tbl_EcommerceSales[[#This Row],[Total_Cost]]</f>
        <v>988.30000000000018</v>
      </c>
      <c r="Z1077" s="9">
        <f>IFERROR(#REF!/tbl_EcommerceSales[[#This Row],[Total_Cost]], 0)</f>
        <v>0</v>
      </c>
      <c r="AA1077" t="str">
        <f>TEXT(tbl_EcommerceSales[[#This Row],[Order_Date]],"mmm")</f>
        <v>Apr</v>
      </c>
      <c r="AB1077">
        <f>YEAR(tbl_EcommerceSales[[#This Row],[Order_Date]])</f>
        <v>2025</v>
      </c>
      <c r="AC1077" t="str">
        <f>IF(tbl_EcommerceSales[[#This Row],[Age]]&lt;18,"Under 18",IF(tbl_EcommerceSales[[#This Row],[Age]]&lt;=25,"18-25",IF(tbl_EcommerceSales[[#This Row],[Age]]&lt;=35,"26-35",IF(tbl_EcommerceSales[[#This Row],[Age]]&lt;=45,"36-45",IF(tbl_EcommerceSales[[#This Row],[Age]]&lt;=55,"46-55","56+")))))</f>
        <v>18-25</v>
      </c>
    </row>
    <row r="1078" spans="1:29" x14ac:dyDescent="0.35">
      <c r="A1078" t="s">
        <v>2112</v>
      </c>
      <c r="B1078" s="7">
        <v>45776</v>
      </c>
      <c r="C1078" t="s">
        <v>2113</v>
      </c>
      <c r="D1078" t="s">
        <v>37</v>
      </c>
      <c r="E1078" t="s">
        <v>25</v>
      </c>
      <c r="F1078">
        <v>29</v>
      </c>
      <c r="G1078" t="s">
        <v>103</v>
      </c>
      <c r="H1078" t="s">
        <v>27</v>
      </c>
      <c r="I1078" t="s">
        <v>257</v>
      </c>
      <c r="J1078" t="s">
        <v>258</v>
      </c>
      <c r="K1078" t="s">
        <v>55</v>
      </c>
      <c r="L1078" t="s">
        <v>56</v>
      </c>
      <c r="M1078">
        <v>1</v>
      </c>
      <c r="N1078" s="2">
        <v>1999</v>
      </c>
      <c r="O1078" s="3">
        <v>0.15</v>
      </c>
      <c r="P1078" s="2">
        <v>1050</v>
      </c>
      <c r="Q1078" t="s">
        <v>44</v>
      </c>
      <c r="R1078" t="s">
        <v>33</v>
      </c>
      <c r="S1078" t="s">
        <v>34</v>
      </c>
      <c r="T1078" s="4">
        <v>4</v>
      </c>
      <c r="U1078" s="11">
        <f t="shared" si="16"/>
        <v>1999</v>
      </c>
      <c r="V1078" s="11">
        <f>tbl_EcommerceSales[[#This Row],[Gross_Sales]]*tbl_EcommerceSales[[#This Row],[Discount]]</f>
        <v>299.84999999999997</v>
      </c>
      <c r="W1078" s="11">
        <f>tbl_EcommerceSales[[#This Row],[Gross_Sales]]-tbl_EcommerceSales[[#This Row],[Discount_Amount]]</f>
        <v>1699.15</v>
      </c>
      <c r="X1078" s="11">
        <f>tbl_EcommerceSales[[#This Row],[Quantity]] * _xlfn.XLOOKUP(tbl_EcommerceSales[[#This Row],[Product_ID]], Product_Master!A:A, Product_Master!F:F)</f>
        <v>1050</v>
      </c>
      <c r="Y1078" s="11">
        <f>tbl_EcommerceSales[[#This Row],[Net_Revenue]]-tbl_EcommerceSales[[#This Row],[Total_Cost]]</f>
        <v>649.15000000000009</v>
      </c>
      <c r="Z1078" s="9">
        <f>IFERROR(#REF!/tbl_EcommerceSales[[#This Row],[Total_Cost]], 0)</f>
        <v>0</v>
      </c>
      <c r="AA1078" t="str">
        <f>TEXT(tbl_EcommerceSales[[#This Row],[Order_Date]],"mmm")</f>
        <v>Apr</v>
      </c>
      <c r="AB1078">
        <f>YEAR(tbl_EcommerceSales[[#This Row],[Order_Date]])</f>
        <v>2025</v>
      </c>
      <c r="AC1078" t="str">
        <f>IF(tbl_EcommerceSales[[#This Row],[Age]]&lt;18,"Under 18",IF(tbl_EcommerceSales[[#This Row],[Age]]&lt;=25,"18-25",IF(tbl_EcommerceSales[[#This Row],[Age]]&lt;=35,"26-35",IF(tbl_EcommerceSales[[#This Row],[Age]]&lt;=45,"36-45",IF(tbl_EcommerceSales[[#This Row],[Age]]&lt;=55,"46-55","56+")))))</f>
        <v>26-35</v>
      </c>
    </row>
    <row r="1079" spans="1:29" x14ac:dyDescent="0.35">
      <c r="A1079" t="s">
        <v>2114</v>
      </c>
      <c r="B1079" s="7">
        <v>45776</v>
      </c>
      <c r="C1079" t="s">
        <v>1082</v>
      </c>
      <c r="D1079" t="s">
        <v>205</v>
      </c>
      <c r="E1079" t="s">
        <v>25</v>
      </c>
      <c r="F1079">
        <v>26</v>
      </c>
      <c r="G1079" t="s">
        <v>142</v>
      </c>
      <c r="H1079" t="s">
        <v>88</v>
      </c>
      <c r="I1079" t="s">
        <v>241</v>
      </c>
      <c r="J1079" t="s">
        <v>242</v>
      </c>
      <c r="K1079" t="s">
        <v>42</v>
      </c>
      <c r="L1079" t="s">
        <v>243</v>
      </c>
      <c r="M1079">
        <v>1</v>
      </c>
      <c r="N1079" s="2">
        <v>649</v>
      </c>
      <c r="O1079" s="3">
        <v>0.05</v>
      </c>
      <c r="P1079" s="2">
        <v>290</v>
      </c>
      <c r="Q1079" t="s">
        <v>32</v>
      </c>
      <c r="R1079" t="s">
        <v>33</v>
      </c>
      <c r="S1079" t="s">
        <v>57</v>
      </c>
      <c r="T1079" s="4">
        <v>4</v>
      </c>
      <c r="U1079" s="11">
        <f t="shared" si="16"/>
        <v>649</v>
      </c>
      <c r="V1079" s="11">
        <f>tbl_EcommerceSales[[#This Row],[Gross_Sales]]*tbl_EcommerceSales[[#This Row],[Discount]]</f>
        <v>32.450000000000003</v>
      </c>
      <c r="W1079" s="11">
        <f>tbl_EcommerceSales[[#This Row],[Gross_Sales]]-tbl_EcommerceSales[[#This Row],[Discount_Amount]]</f>
        <v>616.54999999999995</v>
      </c>
      <c r="X1079" s="11">
        <f>tbl_EcommerceSales[[#This Row],[Quantity]] * _xlfn.XLOOKUP(tbl_EcommerceSales[[#This Row],[Product_ID]], Product_Master!A:A, Product_Master!F:F)</f>
        <v>290</v>
      </c>
      <c r="Y1079" s="11">
        <f>tbl_EcommerceSales[[#This Row],[Net_Revenue]]-tbl_EcommerceSales[[#This Row],[Total_Cost]]</f>
        <v>326.54999999999995</v>
      </c>
      <c r="Z1079" s="9">
        <f>IFERROR(#REF!/tbl_EcommerceSales[[#This Row],[Total_Cost]], 0)</f>
        <v>0</v>
      </c>
      <c r="AA1079" t="str">
        <f>TEXT(tbl_EcommerceSales[[#This Row],[Order_Date]],"mmm")</f>
        <v>Apr</v>
      </c>
      <c r="AB1079">
        <f>YEAR(tbl_EcommerceSales[[#This Row],[Order_Date]])</f>
        <v>2025</v>
      </c>
      <c r="AC1079" t="str">
        <f>IF(tbl_EcommerceSales[[#This Row],[Age]]&lt;18,"Under 18",IF(tbl_EcommerceSales[[#This Row],[Age]]&lt;=25,"18-25",IF(tbl_EcommerceSales[[#This Row],[Age]]&lt;=35,"26-35",IF(tbl_EcommerceSales[[#This Row],[Age]]&lt;=45,"36-45",IF(tbl_EcommerceSales[[#This Row],[Age]]&lt;=55,"46-55","56+")))))</f>
        <v>26-35</v>
      </c>
    </row>
    <row r="1080" spans="1:29" x14ac:dyDescent="0.35">
      <c r="A1080" t="s">
        <v>2115</v>
      </c>
      <c r="B1080" s="7">
        <v>45776</v>
      </c>
      <c r="C1080" t="s">
        <v>1991</v>
      </c>
      <c r="D1080" t="s">
        <v>148</v>
      </c>
      <c r="E1080" t="s">
        <v>48</v>
      </c>
      <c r="F1080">
        <v>40</v>
      </c>
      <c r="G1080" t="s">
        <v>270</v>
      </c>
      <c r="H1080" t="s">
        <v>72</v>
      </c>
      <c r="I1080" t="s">
        <v>294</v>
      </c>
      <c r="J1080" t="s">
        <v>295</v>
      </c>
      <c r="K1080" t="s">
        <v>91</v>
      </c>
      <c r="L1080" t="s">
        <v>296</v>
      </c>
      <c r="M1080">
        <v>2</v>
      </c>
      <c r="N1080" s="2">
        <v>699</v>
      </c>
      <c r="O1080" s="3">
        <v>0.05</v>
      </c>
      <c r="P1080" s="2">
        <v>600</v>
      </c>
      <c r="Q1080" t="s">
        <v>76</v>
      </c>
      <c r="R1080" t="s">
        <v>33</v>
      </c>
      <c r="S1080" t="s">
        <v>34</v>
      </c>
      <c r="T1080" s="4">
        <v>4</v>
      </c>
      <c r="U1080" s="11">
        <f t="shared" si="16"/>
        <v>1398</v>
      </c>
      <c r="V1080" s="11">
        <f>tbl_EcommerceSales[[#This Row],[Gross_Sales]]*tbl_EcommerceSales[[#This Row],[Discount]]</f>
        <v>69.900000000000006</v>
      </c>
      <c r="W1080" s="11">
        <f>tbl_EcommerceSales[[#This Row],[Gross_Sales]]-tbl_EcommerceSales[[#This Row],[Discount_Amount]]</f>
        <v>1328.1</v>
      </c>
      <c r="X1080" s="11">
        <f>tbl_EcommerceSales[[#This Row],[Quantity]] * _xlfn.XLOOKUP(tbl_EcommerceSales[[#This Row],[Product_ID]], Product_Master!A:A, Product_Master!F:F)</f>
        <v>600</v>
      </c>
      <c r="Y1080" s="11">
        <f>tbl_EcommerceSales[[#This Row],[Net_Revenue]]-tbl_EcommerceSales[[#This Row],[Total_Cost]]</f>
        <v>728.09999999999991</v>
      </c>
      <c r="Z1080" s="9">
        <f>IFERROR(#REF!/tbl_EcommerceSales[[#This Row],[Total_Cost]], 0)</f>
        <v>0</v>
      </c>
      <c r="AA1080" t="str">
        <f>TEXT(tbl_EcommerceSales[[#This Row],[Order_Date]],"mmm")</f>
        <v>Apr</v>
      </c>
      <c r="AB1080">
        <f>YEAR(tbl_EcommerceSales[[#This Row],[Order_Date]])</f>
        <v>2025</v>
      </c>
      <c r="AC1080" t="str">
        <f>IF(tbl_EcommerceSales[[#This Row],[Age]]&lt;18,"Under 18",IF(tbl_EcommerceSales[[#This Row],[Age]]&lt;=25,"18-25",IF(tbl_EcommerceSales[[#This Row],[Age]]&lt;=35,"26-35",IF(tbl_EcommerceSales[[#This Row],[Age]]&lt;=45,"36-45",IF(tbl_EcommerceSales[[#This Row],[Age]]&lt;=55,"46-55","56+")))))</f>
        <v>36-45</v>
      </c>
    </row>
    <row r="1081" spans="1:29" x14ac:dyDescent="0.35">
      <c r="A1081" t="s">
        <v>2116</v>
      </c>
      <c r="B1081" s="7">
        <v>45776</v>
      </c>
      <c r="C1081" t="s">
        <v>2117</v>
      </c>
      <c r="D1081" t="s">
        <v>232</v>
      </c>
      <c r="E1081" t="s">
        <v>48</v>
      </c>
      <c r="F1081">
        <v>45</v>
      </c>
      <c r="G1081" t="s">
        <v>211</v>
      </c>
      <c r="H1081" t="s">
        <v>72</v>
      </c>
      <c r="I1081" t="s">
        <v>349</v>
      </c>
      <c r="J1081" t="s">
        <v>350</v>
      </c>
      <c r="K1081" t="s">
        <v>82</v>
      </c>
      <c r="L1081" t="s">
        <v>238</v>
      </c>
      <c r="M1081">
        <v>5</v>
      </c>
      <c r="N1081" s="2">
        <v>1599</v>
      </c>
      <c r="O1081" s="3">
        <v>0.05</v>
      </c>
      <c r="P1081" s="2">
        <v>4600</v>
      </c>
      <c r="Q1081" t="s">
        <v>44</v>
      </c>
      <c r="R1081" t="s">
        <v>33</v>
      </c>
      <c r="S1081" t="s">
        <v>34</v>
      </c>
      <c r="T1081" s="4">
        <v>5</v>
      </c>
      <c r="U1081" s="11">
        <f t="shared" si="16"/>
        <v>7995</v>
      </c>
      <c r="V1081" s="11">
        <f>tbl_EcommerceSales[[#This Row],[Gross_Sales]]*tbl_EcommerceSales[[#This Row],[Discount]]</f>
        <v>399.75</v>
      </c>
      <c r="W1081" s="11">
        <f>tbl_EcommerceSales[[#This Row],[Gross_Sales]]-tbl_EcommerceSales[[#This Row],[Discount_Amount]]</f>
        <v>7595.25</v>
      </c>
      <c r="X1081" s="11">
        <f>tbl_EcommerceSales[[#This Row],[Quantity]] * _xlfn.XLOOKUP(tbl_EcommerceSales[[#This Row],[Product_ID]], Product_Master!A:A, Product_Master!F:F)</f>
        <v>4600</v>
      </c>
      <c r="Y1081" s="11">
        <f>tbl_EcommerceSales[[#This Row],[Net_Revenue]]-tbl_EcommerceSales[[#This Row],[Total_Cost]]</f>
        <v>2995.25</v>
      </c>
      <c r="Z1081" s="9">
        <f>IFERROR(#REF!/tbl_EcommerceSales[[#This Row],[Total_Cost]], 0)</f>
        <v>0</v>
      </c>
      <c r="AA1081" t="str">
        <f>TEXT(tbl_EcommerceSales[[#This Row],[Order_Date]],"mmm")</f>
        <v>Apr</v>
      </c>
      <c r="AB1081">
        <f>YEAR(tbl_EcommerceSales[[#This Row],[Order_Date]])</f>
        <v>2025</v>
      </c>
      <c r="AC1081" t="str">
        <f>IF(tbl_EcommerceSales[[#This Row],[Age]]&lt;18,"Under 18",IF(tbl_EcommerceSales[[#This Row],[Age]]&lt;=25,"18-25",IF(tbl_EcommerceSales[[#This Row],[Age]]&lt;=35,"26-35",IF(tbl_EcommerceSales[[#This Row],[Age]]&lt;=45,"36-45",IF(tbl_EcommerceSales[[#This Row],[Age]]&lt;=55,"46-55","56+")))))</f>
        <v>36-45</v>
      </c>
    </row>
    <row r="1082" spans="1:29" x14ac:dyDescent="0.35">
      <c r="A1082" t="s">
        <v>2118</v>
      </c>
      <c r="B1082" s="7">
        <v>45776</v>
      </c>
      <c r="C1082" t="s">
        <v>2119</v>
      </c>
      <c r="D1082" t="s">
        <v>86</v>
      </c>
      <c r="E1082" t="s">
        <v>25</v>
      </c>
      <c r="F1082">
        <v>32</v>
      </c>
      <c r="G1082" t="s">
        <v>171</v>
      </c>
      <c r="H1082" t="s">
        <v>39</v>
      </c>
      <c r="I1082" t="s">
        <v>80</v>
      </c>
      <c r="J1082" t="s">
        <v>81</v>
      </c>
      <c r="K1082" t="s">
        <v>82</v>
      </c>
      <c r="L1082" t="s">
        <v>83</v>
      </c>
      <c r="M1082">
        <v>1</v>
      </c>
      <c r="N1082" s="2">
        <v>2499</v>
      </c>
      <c r="O1082" s="3">
        <v>0.1</v>
      </c>
      <c r="P1082" s="2">
        <v>1550</v>
      </c>
      <c r="Q1082" t="s">
        <v>76</v>
      </c>
      <c r="R1082" t="s">
        <v>33</v>
      </c>
      <c r="S1082" t="s">
        <v>34</v>
      </c>
      <c r="T1082" s="4">
        <v>5</v>
      </c>
      <c r="U1082" s="11">
        <f t="shared" si="16"/>
        <v>2499</v>
      </c>
      <c r="V1082" s="11">
        <f>tbl_EcommerceSales[[#This Row],[Gross_Sales]]*tbl_EcommerceSales[[#This Row],[Discount]]</f>
        <v>249.9</v>
      </c>
      <c r="W1082" s="11">
        <f>tbl_EcommerceSales[[#This Row],[Gross_Sales]]-tbl_EcommerceSales[[#This Row],[Discount_Amount]]</f>
        <v>2249.1</v>
      </c>
      <c r="X1082" s="11">
        <f>tbl_EcommerceSales[[#This Row],[Quantity]] * _xlfn.XLOOKUP(tbl_EcommerceSales[[#This Row],[Product_ID]], Product_Master!A:A, Product_Master!F:F)</f>
        <v>1550</v>
      </c>
      <c r="Y1082" s="11">
        <f>tbl_EcommerceSales[[#This Row],[Net_Revenue]]-tbl_EcommerceSales[[#This Row],[Total_Cost]]</f>
        <v>699.09999999999991</v>
      </c>
      <c r="Z1082" s="9">
        <f>IFERROR(#REF!/tbl_EcommerceSales[[#This Row],[Total_Cost]], 0)</f>
        <v>0</v>
      </c>
      <c r="AA1082" t="str">
        <f>TEXT(tbl_EcommerceSales[[#This Row],[Order_Date]],"mmm")</f>
        <v>Apr</v>
      </c>
      <c r="AB1082">
        <f>YEAR(tbl_EcommerceSales[[#This Row],[Order_Date]])</f>
        <v>2025</v>
      </c>
      <c r="AC1082" t="str">
        <f>IF(tbl_EcommerceSales[[#This Row],[Age]]&lt;18,"Under 18",IF(tbl_EcommerceSales[[#This Row],[Age]]&lt;=25,"18-25",IF(tbl_EcommerceSales[[#This Row],[Age]]&lt;=35,"26-35",IF(tbl_EcommerceSales[[#This Row],[Age]]&lt;=45,"36-45",IF(tbl_EcommerceSales[[#This Row],[Age]]&lt;=55,"46-55","56+")))))</f>
        <v>26-35</v>
      </c>
    </row>
    <row r="1083" spans="1:29" x14ac:dyDescent="0.35">
      <c r="A1083" t="s">
        <v>2120</v>
      </c>
      <c r="B1083" s="7">
        <v>45776</v>
      </c>
      <c r="C1083" t="s">
        <v>2121</v>
      </c>
      <c r="D1083" t="s">
        <v>170</v>
      </c>
      <c r="E1083" t="s">
        <v>48</v>
      </c>
      <c r="F1083">
        <v>43</v>
      </c>
      <c r="G1083" t="s">
        <v>152</v>
      </c>
      <c r="H1083" t="s">
        <v>72</v>
      </c>
      <c r="I1083" t="s">
        <v>206</v>
      </c>
      <c r="J1083" t="s">
        <v>207</v>
      </c>
      <c r="K1083" t="s">
        <v>177</v>
      </c>
      <c r="L1083" t="s">
        <v>208</v>
      </c>
      <c r="M1083">
        <v>2</v>
      </c>
      <c r="N1083" s="2">
        <v>2199</v>
      </c>
      <c r="O1083" s="3">
        <v>0.1</v>
      </c>
      <c r="P1083" s="2">
        <v>2500</v>
      </c>
      <c r="Q1083" t="s">
        <v>44</v>
      </c>
      <c r="R1083" t="s">
        <v>33</v>
      </c>
      <c r="S1083" t="s">
        <v>34</v>
      </c>
      <c r="T1083" s="4">
        <v>4</v>
      </c>
      <c r="U1083" s="11">
        <f t="shared" si="16"/>
        <v>4398</v>
      </c>
      <c r="V1083" s="11">
        <f>tbl_EcommerceSales[[#This Row],[Gross_Sales]]*tbl_EcommerceSales[[#This Row],[Discount]]</f>
        <v>439.8</v>
      </c>
      <c r="W1083" s="11">
        <f>tbl_EcommerceSales[[#This Row],[Gross_Sales]]-tbl_EcommerceSales[[#This Row],[Discount_Amount]]</f>
        <v>3958.2</v>
      </c>
      <c r="X1083" s="11">
        <f>tbl_EcommerceSales[[#This Row],[Quantity]] * _xlfn.XLOOKUP(tbl_EcommerceSales[[#This Row],[Product_ID]], Product_Master!A:A, Product_Master!F:F)</f>
        <v>2500</v>
      </c>
      <c r="Y1083" s="11">
        <f>tbl_EcommerceSales[[#This Row],[Net_Revenue]]-tbl_EcommerceSales[[#This Row],[Total_Cost]]</f>
        <v>1458.1999999999998</v>
      </c>
      <c r="Z1083" s="9">
        <f>IFERROR(#REF!/tbl_EcommerceSales[[#This Row],[Total_Cost]], 0)</f>
        <v>0</v>
      </c>
      <c r="AA1083" t="str">
        <f>TEXT(tbl_EcommerceSales[[#This Row],[Order_Date]],"mmm")</f>
        <v>Apr</v>
      </c>
      <c r="AB1083">
        <f>YEAR(tbl_EcommerceSales[[#This Row],[Order_Date]])</f>
        <v>2025</v>
      </c>
      <c r="AC1083" t="str">
        <f>IF(tbl_EcommerceSales[[#This Row],[Age]]&lt;18,"Under 18",IF(tbl_EcommerceSales[[#This Row],[Age]]&lt;=25,"18-25",IF(tbl_EcommerceSales[[#This Row],[Age]]&lt;=35,"26-35",IF(tbl_EcommerceSales[[#This Row],[Age]]&lt;=45,"36-45",IF(tbl_EcommerceSales[[#This Row],[Age]]&lt;=55,"46-55","56+")))))</f>
        <v>36-45</v>
      </c>
    </row>
    <row r="1084" spans="1:29" x14ac:dyDescent="0.35">
      <c r="A1084" t="s">
        <v>2122</v>
      </c>
      <c r="B1084" s="7">
        <v>45776</v>
      </c>
      <c r="C1084" t="s">
        <v>2123</v>
      </c>
      <c r="D1084" t="s">
        <v>151</v>
      </c>
      <c r="E1084" t="s">
        <v>48</v>
      </c>
      <c r="F1084">
        <v>36</v>
      </c>
      <c r="G1084" t="s">
        <v>52</v>
      </c>
      <c r="H1084" t="s">
        <v>27</v>
      </c>
      <c r="I1084" t="s">
        <v>241</v>
      </c>
      <c r="J1084" t="s">
        <v>242</v>
      </c>
      <c r="K1084" t="s">
        <v>42</v>
      </c>
      <c r="L1084" t="s">
        <v>243</v>
      </c>
      <c r="M1084">
        <v>1</v>
      </c>
      <c r="N1084" s="2">
        <v>649</v>
      </c>
      <c r="O1084" s="3">
        <v>0.2</v>
      </c>
      <c r="P1084" s="2">
        <v>290</v>
      </c>
      <c r="Q1084" t="s">
        <v>32</v>
      </c>
      <c r="R1084" t="s">
        <v>33</v>
      </c>
      <c r="S1084" t="s">
        <v>57</v>
      </c>
      <c r="T1084" s="4">
        <v>3</v>
      </c>
      <c r="U1084" s="11">
        <f t="shared" si="16"/>
        <v>649</v>
      </c>
      <c r="V1084" s="11">
        <f>tbl_EcommerceSales[[#This Row],[Gross_Sales]]*tbl_EcommerceSales[[#This Row],[Discount]]</f>
        <v>129.80000000000001</v>
      </c>
      <c r="W1084" s="11">
        <f>tbl_EcommerceSales[[#This Row],[Gross_Sales]]-tbl_EcommerceSales[[#This Row],[Discount_Amount]]</f>
        <v>519.20000000000005</v>
      </c>
      <c r="X1084" s="11">
        <f>tbl_EcommerceSales[[#This Row],[Quantity]] * _xlfn.XLOOKUP(tbl_EcommerceSales[[#This Row],[Product_ID]], Product_Master!A:A, Product_Master!F:F)</f>
        <v>290</v>
      </c>
      <c r="Y1084" s="11">
        <f>tbl_EcommerceSales[[#This Row],[Net_Revenue]]-tbl_EcommerceSales[[#This Row],[Total_Cost]]</f>
        <v>229.20000000000005</v>
      </c>
      <c r="Z1084" s="9">
        <f>IFERROR(#REF!/tbl_EcommerceSales[[#This Row],[Total_Cost]], 0)</f>
        <v>0</v>
      </c>
      <c r="AA1084" t="str">
        <f>TEXT(tbl_EcommerceSales[[#This Row],[Order_Date]],"mmm")</f>
        <v>Apr</v>
      </c>
      <c r="AB1084">
        <f>YEAR(tbl_EcommerceSales[[#This Row],[Order_Date]])</f>
        <v>2025</v>
      </c>
      <c r="AC1084" t="str">
        <f>IF(tbl_EcommerceSales[[#This Row],[Age]]&lt;18,"Under 18",IF(tbl_EcommerceSales[[#This Row],[Age]]&lt;=25,"18-25",IF(tbl_EcommerceSales[[#This Row],[Age]]&lt;=35,"26-35",IF(tbl_EcommerceSales[[#This Row],[Age]]&lt;=45,"36-45",IF(tbl_EcommerceSales[[#This Row],[Age]]&lt;=55,"46-55","56+")))))</f>
        <v>36-45</v>
      </c>
    </row>
    <row r="1085" spans="1:29" x14ac:dyDescent="0.35">
      <c r="A1085" t="s">
        <v>2124</v>
      </c>
      <c r="B1085" s="7">
        <v>45776</v>
      </c>
      <c r="C1085" t="s">
        <v>2125</v>
      </c>
      <c r="D1085" t="s">
        <v>130</v>
      </c>
      <c r="E1085" t="s">
        <v>25</v>
      </c>
      <c r="F1085">
        <v>38</v>
      </c>
      <c r="G1085" t="s">
        <v>211</v>
      </c>
      <c r="H1085" t="s">
        <v>72</v>
      </c>
      <c r="I1085" t="s">
        <v>271</v>
      </c>
      <c r="J1085" t="s">
        <v>272</v>
      </c>
      <c r="K1085" t="s">
        <v>30</v>
      </c>
      <c r="L1085" t="s">
        <v>273</v>
      </c>
      <c r="M1085">
        <v>1</v>
      </c>
      <c r="N1085" s="2">
        <v>4299</v>
      </c>
      <c r="O1085" s="3">
        <v>0.15</v>
      </c>
      <c r="P1085" s="2">
        <v>2700</v>
      </c>
      <c r="Q1085" t="s">
        <v>123</v>
      </c>
      <c r="R1085" t="s">
        <v>33</v>
      </c>
      <c r="S1085" t="s">
        <v>57</v>
      </c>
      <c r="T1085" s="4">
        <v>2</v>
      </c>
      <c r="U1085" s="11">
        <f t="shared" si="16"/>
        <v>4299</v>
      </c>
      <c r="V1085" s="11">
        <f>tbl_EcommerceSales[[#This Row],[Gross_Sales]]*tbl_EcommerceSales[[#This Row],[Discount]]</f>
        <v>644.85</v>
      </c>
      <c r="W1085" s="11">
        <f>tbl_EcommerceSales[[#This Row],[Gross_Sales]]-tbl_EcommerceSales[[#This Row],[Discount_Amount]]</f>
        <v>3654.15</v>
      </c>
      <c r="X1085" s="11">
        <f>tbl_EcommerceSales[[#This Row],[Quantity]] * _xlfn.XLOOKUP(tbl_EcommerceSales[[#This Row],[Product_ID]], Product_Master!A:A, Product_Master!F:F)</f>
        <v>2700</v>
      </c>
      <c r="Y1085" s="11">
        <f>tbl_EcommerceSales[[#This Row],[Net_Revenue]]-tbl_EcommerceSales[[#This Row],[Total_Cost]]</f>
        <v>954.15000000000009</v>
      </c>
      <c r="Z1085" s="9">
        <f>IFERROR(#REF!/tbl_EcommerceSales[[#This Row],[Total_Cost]], 0)</f>
        <v>0</v>
      </c>
      <c r="AA1085" t="str">
        <f>TEXT(tbl_EcommerceSales[[#This Row],[Order_Date]],"mmm")</f>
        <v>Apr</v>
      </c>
      <c r="AB1085">
        <f>YEAR(tbl_EcommerceSales[[#This Row],[Order_Date]])</f>
        <v>2025</v>
      </c>
      <c r="AC1085" t="str">
        <f>IF(tbl_EcommerceSales[[#This Row],[Age]]&lt;18,"Under 18",IF(tbl_EcommerceSales[[#This Row],[Age]]&lt;=25,"18-25",IF(tbl_EcommerceSales[[#This Row],[Age]]&lt;=35,"26-35",IF(tbl_EcommerceSales[[#This Row],[Age]]&lt;=45,"36-45",IF(tbl_EcommerceSales[[#This Row],[Age]]&lt;=55,"46-55","56+")))))</f>
        <v>36-45</v>
      </c>
    </row>
    <row r="1086" spans="1:29" x14ac:dyDescent="0.35">
      <c r="A1086" t="s">
        <v>2126</v>
      </c>
      <c r="B1086" s="7">
        <v>45777</v>
      </c>
      <c r="C1086" t="s">
        <v>950</v>
      </c>
      <c r="D1086" t="s">
        <v>139</v>
      </c>
      <c r="E1086" t="s">
        <v>48</v>
      </c>
      <c r="F1086">
        <v>32</v>
      </c>
      <c r="G1086" t="s">
        <v>136</v>
      </c>
      <c r="H1086" t="s">
        <v>88</v>
      </c>
      <c r="I1086" t="s">
        <v>517</v>
      </c>
      <c r="J1086" t="s">
        <v>518</v>
      </c>
      <c r="K1086" t="s">
        <v>30</v>
      </c>
      <c r="L1086" t="s">
        <v>278</v>
      </c>
      <c r="M1086">
        <v>1</v>
      </c>
      <c r="N1086" s="2">
        <v>1299</v>
      </c>
      <c r="O1086" s="3">
        <v>0.15</v>
      </c>
      <c r="P1086" s="2">
        <v>690</v>
      </c>
      <c r="Q1086" t="s">
        <v>32</v>
      </c>
      <c r="R1086" t="s">
        <v>33</v>
      </c>
      <c r="S1086" t="s">
        <v>34</v>
      </c>
      <c r="T1086" s="4">
        <v>5</v>
      </c>
      <c r="U1086" s="11">
        <f t="shared" si="16"/>
        <v>1299</v>
      </c>
      <c r="V1086" s="11">
        <f>tbl_EcommerceSales[[#This Row],[Gross_Sales]]*tbl_EcommerceSales[[#This Row],[Discount]]</f>
        <v>194.85</v>
      </c>
      <c r="W1086" s="11">
        <f>tbl_EcommerceSales[[#This Row],[Gross_Sales]]-tbl_EcommerceSales[[#This Row],[Discount_Amount]]</f>
        <v>1104.1500000000001</v>
      </c>
      <c r="X1086" s="11">
        <f>tbl_EcommerceSales[[#This Row],[Quantity]] * _xlfn.XLOOKUP(tbl_EcommerceSales[[#This Row],[Product_ID]], Product_Master!A:A, Product_Master!F:F)</f>
        <v>690</v>
      </c>
      <c r="Y1086" s="11">
        <f>tbl_EcommerceSales[[#This Row],[Net_Revenue]]-tbl_EcommerceSales[[#This Row],[Total_Cost]]</f>
        <v>414.15000000000009</v>
      </c>
      <c r="Z1086" s="9">
        <f>IFERROR(#REF!/tbl_EcommerceSales[[#This Row],[Total_Cost]], 0)</f>
        <v>0</v>
      </c>
      <c r="AA1086" t="str">
        <f>TEXT(tbl_EcommerceSales[[#This Row],[Order_Date]],"mmm")</f>
        <v>Apr</v>
      </c>
      <c r="AB1086">
        <f>YEAR(tbl_EcommerceSales[[#This Row],[Order_Date]])</f>
        <v>2025</v>
      </c>
      <c r="AC1086" t="str">
        <f>IF(tbl_EcommerceSales[[#This Row],[Age]]&lt;18,"Under 18",IF(tbl_EcommerceSales[[#This Row],[Age]]&lt;=25,"18-25",IF(tbl_EcommerceSales[[#This Row],[Age]]&lt;=35,"26-35",IF(tbl_EcommerceSales[[#This Row],[Age]]&lt;=45,"36-45",IF(tbl_EcommerceSales[[#This Row],[Age]]&lt;=55,"46-55","56+")))))</f>
        <v>26-35</v>
      </c>
    </row>
    <row r="1087" spans="1:29" x14ac:dyDescent="0.35">
      <c r="A1087" t="s">
        <v>2127</v>
      </c>
      <c r="B1087" s="7">
        <v>45777</v>
      </c>
      <c r="C1087" t="s">
        <v>2128</v>
      </c>
      <c r="D1087" t="s">
        <v>342</v>
      </c>
      <c r="E1087" t="s">
        <v>25</v>
      </c>
      <c r="F1087">
        <v>40</v>
      </c>
      <c r="G1087" t="s">
        <v>270</v>
      </c>
      <c r="H1087" t="s">
        <v>72</v>
      </c>
      <c r="I1087" t="s">
        <v>131</v>
      </c>
      <c r="J1087" t="s">
        <v>132</v>
      </c>
      <c r="K1087" t="s">
        <v>91</v>
      </c>
      <c r="L1087" t="s">
        <v>133</v>
      </c>
      <c r="M1087">
        <v>2</v>
      </c>
      <c r="N1087" s="2">
        <v>1299</v>
      </c>
      <c r="O1087" s="3">
        <v>0</v>
      </c>
      <c r="P1087" s="2">
        <v>1220</v>
      </c>
      <c r="Q1087" t="s">
        <v>32</v>
      </c>
      <c r="R1087" t="s">
        <v>33</v>
      </c>
      <c r="S1087" t="s">
        <v>57</v>
      </c>
      <c r="T1087" s="4">
        <v>4</v>
      </c>
      <c r="U1087" s="11">
        <f t="shared" si="16"/>
        <v>2598</v>
      </c>
      <c r="V1087" s="11">
        <f>tbl_EcommerceSales[[#This Row],[Gross_Sales]]*tbl_EcommerceSales[[#This Row],[Discount]]</f>
        <v>0</v>
      </c>
      <c r="W1087" s="11">
        <f>tbl_EcommerceSales[[#This Row],[Gross_Sales]]-tbl_EcommerceSales[[#This Row],[Discount_Amount]]</f>
        <v>2598</v>
      </c>
      <c r="X1087" s="11">
        <f>tbl_EcommerceSales[[#This Row],[Quantity]] * _xlfn.XLOOKUP(tbl_EcommerceSales[[#This Row],[Product_ID]], Product_Master!A:A, Product_Master!F:F)</f>
        <v>1220</v>
      </c>
      <c r="Y1087" s="11">
        <f>tbl_EcommerceSales[[#This Row],[Net_Revenue]]-tbl_EcommerceSales[[#This Row],[Total_Cost]]</f>
        <v>1378</v>
      </c>
      <c r="Z1087" s="9">
        <f>IFERROR(#REF!/tbl_EcommerceSales[[#This Row],[Total_Cost]], 0)</f>
        <v>0</v>
      </c>
      <c r="AA1087" t="str">
        <f>TEXT(tbl_EcommerceSales[[#This Row],[Order_Date]],"mmm")</f>
        <v>Apr</v>
      </c>
      <c r="AB1087">
        <f>YEAR(tbl_EcommerceSales[[#This Row],[Order_Date]])</f>
        <v>2025</v>
      </c>
      <c r="AC1087" t="str">
        <f>IF(tbl_EcommerceSales[[#This Row],[Age]]&lt;18,"Under 18",IF(tbl_EcommerceSales[[#This Row],[Age]]&lt;=25,"18-25",IF(tbl_EcommerceSales[[#This Row],[Age]]&lt;=35,"26-35",IF(tbl_EcommerceSales[[#This Row],[Age]]&lt;=45,"36-45",IF(tbl_EcommerceSales[[#This Row],[Age]]&lt;=55,"46-55","56+")))))</f>
        <v>36-45</v>
      </c>
    </row>
    <row r="1088" spans="1:29" x14ac:dyDescent="0.35">
      <c r="A1088" t="s">
        <v>2129</v>
      </c>
      <c r="B1088" s="7">
        <v>45777</v>
      </c>
      <c r="C1088" t="s">
        <v>2130</v>
      </c>
      <c r="D1088" t="s">
        <v>232</v>
      </c>
      <c r="E1088" t="s">
        <v>25</v>
      </c>
      <c r="F1088">
        <v>27</v>
      </c>
      <c r="G1088" t="s">
        <v>107</v>
      </c>
      <c r="H1088" t="s">
        <v>39</v>
      </c>
      <c r="I1088" t="s">
        <v>80</v>
      </c>
      <c r="J1088" t="s">
        <v>81</v>
      </c>
      <c r="K1088" t="s">
        <v>82</v>
      </c>
      <c r="L1088" t="s">
        <v>83</v>
      </c>
      <c r="M1088">
        <v>1</v>
      </c>
      <c r="N1088" s="2">
        <v>2499</v>
      </c>
      <c r="O1088" s="3">
        <v>0.1</v>
      </c>
      <c r="P1088" s="2">
        <v>1550</v>
      </c>
      <c r="Q1088" t="s">
        <v>32</v>
      </c>
      <c r="R1088" t="s">
        <v>33</v>
      </c>
      <c r="S1088" t="s">
        <v>34</v>
      </c>
      <c r="T1088" s="4">
        <v>4</v>
      </c>
      <c r="U1088" s="11">
        <f t="shared" si="16"/>
        <v>2499</v>
      </c>
      <c r="V1088" s="11">
        <f>tbl_EcommerceSales[[#This Row],[Gross_Sales]]*tbl_EcommerceSales[[#This Row],[Discount]]</f>
        <v>249.9</v>
      </c>
      <c r="W1088" s="11">
        <f>tbl_EcommerceSales[[#This Row],[Gross_Sales]]-tbl_EcommerceSales[[#This Row],[Discount_Amount]]</f>
        <v>2249.1</v>
      </c>
      <c r="X1088" s="11">
        <f>tbl_EcommerceSales[[#This Row],[Quantity]] * _xlfn.XLOOKUP(tbl_EcommerceSales[[#This Row],[Product_ID]], Product_Master!A:A, Product_Master!F:F)</f>
        <v>1550</v>
      </c>
      <c r="Y1088" s="11">
        <f>tbl_EcommerceSales[[#This Row],[Net_Revenue]]-tbl_EcommerceSales[[#This Row],[Total_Cost]]</f>
        <v>699.09999999999991</v>
      </c>
      <c r="Z1088" s="9">
        <f>IFERROR(#REF!/tbl_EcommerceSales[[#This Row],[Total_Cost]], 0)</f>
        <v>0</v>
      </c>
      <c r="AA1088" t="str">
        <f>TEXT(tbl_EcommerceSales[[#This Row],[Order_Date]],"mmm")</f>
        <v>Apr</v>
      </c>
      <c r="AB1088">
        <f>YEAR(tbl_EcommerceSales[[#This Row],[Order_Date]])</f>
        <v>2025</v>
      </c>
      <c r="AC1088" t="str">
        <f>IF(tbl_EcommerceSales[[#This Row],[Age]]&lt;18,"Under 18",IF(tbl_EcommerceSales[[#This Row],[Age]]&lt;=25,"18-25",IF(tbl_EcommerceSales[[#This Row],[Age]]&lt;=35,"26-35",IF(tbl_EcommerceSales[[#This Row],[Age]]&lt;=45,"36-45",IF(tbl_EcommerceSales[[#This Row],[Age]]&lt;=55,"46-55","56+")))))</f>
        <v>26-35</v>
      </c>
    </row>
    <row r="1089" spans="1:29" x14ac:dyDescent="0.35">
      <c r="A1089" t="s">
        <v>2131</v>
      </c>
      <c r="B1089" s="7">
        <v>45777</v>
      </c>
      <c r="C1089" t="s">
        <v>2132</v>
      </c>
      <c r="D1089" t="s">
        <v>47</v>
      </c>
      <c r="E1089" t="s">
        <v>25</v>
      </c>
      <c r="F1089">
        <v>43</v>
      </c>
      <c r="G1089" t="s">
        <v>26</v>
      </c>
      <c r="H1089" t="s">
        <v>27</v>
      </c>
      <c r="I1089" t="s">
        <v>117</v>
      </c>
      <c r="J1089" t="s">
        <v>118</v>
      </c>
      <c r="K1089" t="s">
        <v>82</v>
      </c>
      <c r="L1089" t="s">
        <v>119</v>
      </c>
      <c r="M1089">
        <v>2</v>
      </c>
      <c r="N1089" s="2">
        <v>3299</v>
      </c>
      <c r="O1089" s="3">
        <v>0.05</v>
      </c>
      <c r="P1089" s="2">
        <v>4200</v>
      </c>
      <c r="Q1089" t="s">
        <v>76</v>
      </c>
      <c r="R1089" t="s">
        <v>33</v>
      </c>
      <c r="S1089" t="s">
        <v>34</v>
      </c>
      <c r="T1089" s="4">
        <v>4</v>
      </c>
      <c r="U1089" s="11">
        <f t="shared" si="16"/>
        <v>6598</v>
      </c>
      <c r="V1089" s="11">
        <f>tbl_EcommerceSales[[#This Row],[Gross_Sales]]*tbl_EcommerceSales[[#This Row],[Discount]]</f>
        <v>329.90000000000003</v>
      </c>
      <c r="W1089" s="11">
        <f>tbl_EcommerceSales[[#This Row],[Gross_Sales]]-tbl_EcommerceSales[[#This Row],[Discount_Amount]]</f>
        <v>6268.1</v>
      </c>
      <c r="X1089" s="11">
        <f>tbl_EcommerceSales[[#This Row],[Quantity]] * _xlfn.XLOOKUP(tbl_EcommerceSales[[#This Row],[Product_ID]], Product_Master!A:A, Product_Master!F:F)</f>
        <v>4200</v>
      </c>
      <c r="Y1089" s="11">
        <f>tbl_EcommerceSales[[#This Row],[Net_Revenue]]-tbl_EcommerceSales[[#This Row],[Total_Cost]]</f>
        <v>2068.1000000000004</v>
      </c>
      <c r="Z1089" s="9">
        <f>IFERROR(#REF!/tbl_EcommerceSales[[#This Row],[Total_Cost]], 0)</f>
        <v>0</v>
      </c>
      <c r="AA1089" t="str">
        <f>TEXT(tbl_EcommerceSales[[#This Row],[Order_Date]],"mmm")</f>
        <v>Apr</v>
      </c>
      <c r="AB1089">
        <f>YEAR(tbl_EcommerceSales[[#This Row],[Order_Date]])</f>
        <v>2025</v>
      </c>
      <c r="AC1089" t="str">
        <f>IF(tbl_EcommerceSales[[#This Row],[Age]]&lt;18,"Under 18",IF(tbl_EcommerceSales[[#This Row],[Age]]&lt;=25,"18-25",IF(tbl_EcommerceSales[[#This Row],[Age]]&lt;=35,"26-35",IF(tbl_EcommerceSales[[#This Row],[Age]]&lt;=45,"36-45",IF(tbl_EcommerceSales[[#This Row],[Age]]&lt;=55,"46-55","56+")))))</f>
        <v>36-45</v>
      </c>
    </row>
    <row r="1090" spans="1:29" x14ac:dyDescent="0.35">
      <c r="A1090" t="s">
        <v>2133</v>
      </c>
      <c r="B1090" s="7">
        <v>45777</v>
      </c>
      <c r="C1090" t="s">
        <v>882</v>
      </c>
      <c r="D1090" t="s">
        <v>159</v>
      </c>
      <c r="E1090" t="s">
        <v>48</v>
      </c>
      <c r="F1090">
        <v>39</v>
      </c>
      <c r="G1090" t="s">
        <v>52</v>
      </c>
      <c r="H1090" t="s">
        <v>27</v>
      </c>
      <c r="I1090" t="s">
        <v>206</v>
      </c>
      <c r="J1090" t="s">
        <v>207</v>
      </c>
      <c r="K1090" t="s">
        <v>177</v>
      </c>
      <c r="L1090" t="s">
        <v>208</v>
      </c>
      <c r="M1090">
        <v>1</v>
      </c>
      <c r="N1090" s="2">
        <v>2199</v>
      </c>
      <c r="O1090" s="3">
        <v>0.25</v>
      </c>
      <c r="P1090" s="2">
        <v>1250</v>
      </c>
      <c r="Q1090" t="s">
        <v>123</v>
      </c>
      <c r="R1090" t="s">
        <v>33</v>
      </c>
      <c r="S1090" t="s">
        <v>34</v>
      </c>
      <c r="T1090" s="4">
        <v>4</v>
      </c>
      <c r="U1090" s="11">
        <f t="shared" ref="U1090:U1153" si="17">M1090*N1090</f>
        <v>2199</v>
      </c>
      <c r="V1090" s="11">
        <f>tbl_EcommerceSales[[#This Row],[Gross_Sales]]*tbl_EcommerceSales[[#This Row],[Discount]]</f>
        <v>549.75</v>
      </c>
      <c r="W1090" s="11">
        <f>tbl_EcommerceSales[[#This Row],[Gross_Sales]]-tbl_EcommerceSales[[#This Row],[Discount_Amount]]</f>
        <v>1649.25</v>
      </c>
      <c r="X1090" s="11">
        <f>tbl_EcommerceSales[[#This Row],[Quantity]] * _xlfn.XLOOKUP(tbl_EcommerceSales[[#This Row],[Product_ID]], Product_Master!A:A, Product_Master!F:F)</f>
        <v>1250</v>
      </c>
      <c r="Y1090" s="11">
        <f>tbl_EcommerceSales[[#This Row],[Net_Revenue]]-tbl_EcommerceSales[[#This Row],[Total_Cost]]</f>
        <v>399.25</v>
      </c>
      <c r="Z1090" s="9">
        <f>IFERROR(#REF!/tbl_EcommerceSales[[#This Row],[Total_Cost]], 0)</f>
        <v>0</v>
      </c>
      <c r="AA1090" t="str">
        <f>TEXT(tbl_EcommerceSales[[#This Row],[Order_Date]],"mmm")</f>
        <v>Apr</v>
      </c>
      <c r="AB1090">
        <f>YEAR(tbl_EcommerceSales[[#This Row],[Order_Date]])</f>
        <v>2025</v>
      </c>
      <c r="AC1090" t="str">
        <f>IF(tbl_EcommerceSales[[#This Row],[Age]]&lt;18,"Under 18",IF(tbl_EcommerceSales[[#This Row],[Age]]&lt;=25,"18-25",IF(tbl_EcommerceSales[[#This Row],[Age]]&lt;=35,"26-35",IF(tbl_EcommerceSales[[#This Row],[Age]]&lt;=45,"36-45",IF(tbl_EcommerceSales[[#This Row],[Age]]&lt;=55,"46-55","56+")))))</f>
        <v>36-45</v>
      </c>
    </row>
    <row r="1091" spans="1:29" x14ac:dyDescent="0.35">
      <c r="A1091" t="s">
        <v>2134</v>
      </c>
      <c r="B1091" s="7">
        <v>45777</v>
      </c>
      <c r="C1091" t="s">
        <v>2135</v>
      </c>
      <c r="D1091" t="s">
        <v>170</v>
      </c>
      <c r="E1091" t="s">
        <v>48</v>
      </c>
      <c r="F1091">
        <v>29</v>
      </c>
      <c r="G1091" t="s">
        <v>52</v>
      </c>
      <c r="H1091" t="s">
        <v>27</v>
      </c>
      <c r="I1091" t="s">
        <v>67</v>
      </c>
      <c r="J1091" t="s">
        <v>68</v>
      </c>
      <c r="K1091" t="s">
        <v>42</v>
      </c>
      <c r="L1091" t="s">
        <v>43</v>
      </c>
      <c r="M1091">
        <v>5</v>
      </c>
      <c r="N1091" s="2">
        <v>799</v>
      </c>
      <c r="O1091" s="3">
        <v>0.05</v>
      </c>
      <c r="P1091" s="2">
        <v>1800</v>
      </c>
      <c r="Q1091" t="s">
        <v>123</v>
      </c>
      <c r="R1091" t="s">
        <v>33</v>
      </c>
      <c r="S1091" t="s">
        <v>34</v>
      </c>
      <c r="T1091" s="4">
        <v>4</v>
      </c>
      <c r="U1091" s="11">
        <f t="shared" si="17"/>
        <v>3995</v>
      </c>
      <c r="V1091" s="11">
        <f>tbl_EcommerceSales[[#This Row],[Gross_Sales]]*tbl_EcommerceSales[[#This Row],[Discount]]</f>
        <v>199.75</v>
      </c>
      <c r="W1091" s="11">
        <f>tbl_EcommerceSales[[#This Row],[Gross_Sales]]-tbl_EcommerceSales[[#This Row],[Discount_Amount]]</f>
        <v>3795.25</v>
      </c>
      <c r="X1091" s="11">
        <f>tbl_EcommerceSales[[#This Row],[Quantity]] * _xlfn.XLOOKUP(tbl_EcommerceSales[[#This Row],[Product_ID]], Product_Master!A:A, Product_Master!F:F)</f>
        <v>1800</v>
      </c>
      <c r="Y1091" s="11">
        <f>tbl_EcommerceSales[[#This Row],[Net_Revenue]]-tbl_EcommerceSales[[#This Row],[Total_Cost]]</f>
        <v>1995.25</v>
      </c>
      <c r="Z1091" s="9">
        <f>IFERROR(#REF!/tbl_EcommerceSales[[#This Row],[Total_Cost]], 0)</f>
        <v>0</v>
      </c>
      <c r="AA1091" t="str">
        <f>TEXT(tbl_EcommerceSales[[#This Row],[Order_Date]],"mmm")</f>
        <v>Apr</v>
      </c>
      <c r="AB1091">
        <f>YEAR(tbl_EcommerceSales[[#This Row],[Order_Date]])</f>
        <v>2025</v>
      </c>
      <c r="AC1091" t="str">
        <f>IF(tbl_EcommerceSales[[#This Row],[Age]]&lt;18,"Under 18",IF(tbl_EcommerceSales[[#This Row],[Age]]&lt;=25,"18-25",IF(tbl_EcommerceSales[[#This Row],[Age]]&lt;=35,"26-35",IF(tbl_EcommerceSales[[#This Row],[Age]]&lt;=45,"36-45",IF(tbl_EcommerceSales[[#This Row],[Age]]&lt;=55,"46-55","56+")))))</f>
        <v>26-35</v>
      </c>
    </row>
    <row r="1092" spans="1:29" x14ac:dyDescent="0.35">
      <c r="A1092" t="s">
        <v>2136</v>
      </c>
      <c r="B1092" s="7">
        <v>45777</v>
      </c>
      <c r="C1092" t="s">
        <v>1853</v>
      </c>
      <c r="D1092" t="s">
        <v>51</v>
      </c>
      <c r="E1092" t="s">
        <v>25</v>
      </c>
      <c r="F1092">
        <v>31</v>
      </c>
      <c r="G1092" t="s">
        <v>142</v>
      </c>
      <c r="H1092" t="s">
        <v>88</v>
      </c>
      <c r="I1092" t="s">
        <v>200</v>
      </c>
      <c r="J1092" t="s">
        <v>201</v>
      </c>
      <c r="K1092" t="s">
        <v>91</v>
      </c>
      <c r="L1092" t="s">
        <v>202</v>
      </c>
      <c r="M1092">
        <v>1</v>
      </c>
      <c r="N1092" s="2">
        <v>899</v>
      </c>
      <c r="O1092" s="3">
        <v>0.1</v>
      </c>
      <c r="P1092" s="2">
        <v>420</v>
      </c>
      <c r="Q1092" t="s">
        <v>32</v>
      </c>
      <c r="R1092" t="s">
        <v>33</v>
      </c>
      <c r="S1092" t="s">
        <v>57</v>
      </c>
      <c r="T1092" s="4">
        <v>5</v>
      </c>
      <c r="U1092" s="11">
        <f t="shared" si="17"/>
        <v>899</v>
      </c>
      <c r="V1092" s="11">
        <f>tbl_EcommerceSales[[#This Row],[Gross_Sales]]*tbl_EcommerceSales[[#This Row],[Discount]]</f>
        <v>89.9</v>
      </c>
      <c r="W1092" s="11">
        <f>tbl_EcommerceSales[[#This Row],[Gross_Sales]]-tbl_EcommerceSales[[#This Row],[Discount_Amount]]</f>
        <v>809.1</v>
      </c>
      <c r="X1092" s="11">
        <f>tbl_EcommerceSales[[#This Row],[Quantity]] * _xlfn.XLOOKUP(tbl_EcommerceSales[[#This Row],[Product_ID]], Product_Master!A:A, Product_Master!F:F)</f>
        <v>420</v>
      </c>
      <c r="Y1092" s="11">
        <f>tbl_EcommerceSales[[#This Row],[Net_Revenue]]-tbl_EcommerceSales[[#This Row],[Total_Cost]]</f>
        <v>389.1</v>
      </c>
      <c r="Z1092" s="9">
        <f>IFERROR(#REF!/tbl_EcommerceSales[[#This Row],[Total_Cost]], 0)</f>
        <v>0</v>
      </c>
      <c r="AA1092" t="str">
        <f>TEXT(tbl_EcommerceSales[[#This Row],[Order_Date]],"mmm")</f>
        <v>Apr</v>
      </c>
      <c r="AB1092">
        <f>YEAR(tbl_EcommerceSales[[#This Row],[Order_Date]])</f>
        <v>2025</v>
      </c>
      <c r="AC1092" t="str">
        <f>IF(tbl_EcommerceSales[[#This Row],[Age]]&lt;18,"Under 18",IF(tbl_EcommerceSales[[#This Row],[Age]]&lt;=25,"18-25",IF(tbl_EcommerceSales[[#This Row],[Age]]&lt;=35,"26-35",IF(tbl_EcommerceSales[[#This Row],[Age]]&lt;=45,"36-45",IF(tbl_EcommerceSales[[#This Row],[Age]]&lt;=55,"46-55","56+")))))</f>
        <v>26-35</v>
      </c>
    </row>
    <row r="1093" spans="1:29" x14ac:dyDescent="0.35">
      <c r="A1093" t="s">
        <v>2137</v>
      </c>
      <c r="B1093" s="7">
        <v>45777</v>
      </c>
      <c r="C1093" t="s">
        <v>2138</v>
      </c>
      <c r="D1093" t="s">
        <v>227</v>
      </c>
      <c r="E1093" t="s">
        <v>25</v>
      </c>
      <c r="F1093">
        <v>30</v>
      </c>
      <c r="G1093" t="s">
        <v>152</v>
      </c>
      <c r="H1093" t="s">
        <v>72</v>
      </c>
      <c r="I1093" t="s">
        <v>117</v>
      </c>
      <c r="J1093" t="s">
        <v>118</v>
      </c>
      <c r="K1093" t="s">
        <v>82</v>
      </c>
      <c r="L1093" t="s">
        <v>119</v>
      </c>
      <c r="M1093">
        <v>3</v>
      </c>
      <c r="N1093" s="2">
        <v>3299</v>
      </c>
      <c r="O1093" s="3">
        <v>0.1</v>
      </c>
      <c r="P1093" s="2">
        <v>6300</v>
      </c>
      <c r="Q1093" t="s">
        <v>319</v>
      </c>
      <c r="R1093" t="s">
        <v>33</v>
      </c>
      <c r="S1093" t="s">
        <v>57</v>
      </c>
      <c r="T1093" s="4">
        <v>5</v>
      </c>
      <c r="U1093" s="11">
        <f t="shared" si="17"/>
        <v>9897</v>
      </c>
      <c r="V1093" s="11">
        <f>tbl_EcommerceSales[[#This Row],[Gross_Sales]]*tbl_EcommerceSales[[#This Row],[Discount]]</f>
        <v>989.7</v>
      </c>
      <c r="W1093" s="11">
        <f>tbl_EcommerceSales[[#This Row],[Gross_Sales]]-tbl_EcommerceSales[[#This Row],[Discount_Amount]]</f>
        <v>8907.2999999999993</v>
      </c>
      <c r="X1093" s="11">
        <f>tbl_EcommerceSales[[#This Row],[Quantity]] * _xlfn.XLOOKUP(tbl_EcommerceSales[[#This Row],[Product_ID]], Product_Master!A:A, Product_Master!F:F)</f>
        <v>6300</v>
      </c>
      <c r="Y1093" s="11">
        <f>tbl_EcommerceSales[[#This Row],[Net_Revenue]]-tbl_EcommerceSales[[#This Row],[Total_Cost]]</f>
        <v>2607.2999999999993</v>
      </c>
      <c r="Z1093" s="9">
        <f>IFERROR(#REF!/tbl_EcommerceSales[[#This Row],[Total_Cost]], 0)</f>
        <v>0</v>
      </c>
      <c r="AA1093" t="str">
        <f>TEXT(tbl_EcommerceSales[[#This Row],[Order_Date]],"mmm")</f>
        <v>Apr</v>
      </c>
      <c r="AB1093">
        <f>YEAR(tbl_EcommerceSales[[#This Row],[Order_Date]])</f>
        <v>2025</v>
      </c>
      <c r="AC1093" t="str">
        <f>IF(tbl_EcommerceSales[[#This Row],[Age]]&lt;18,"Under 18",IF(tbl_EcommerceSales[[#This Row],[Age]]&lt;=25,"18-25",IF(tbl_EcommerceSales[[#This Row],[Age]]&lt;=35,"26-35",IF(tbl_EcommerceSales[[#This Row],[Age]]&lt;=45,"36-45",IF(tbl_EcommerceSales[[#This Row],[Age]]&lt;=55,"46-55","56+")))))</f>
        <v>26-35</v>
      </c>
    </row>
    <row r="1094" spans="1:29" x14ac:dyDescent="0.35">
      <c r="A1094" t="s">
        <v>2139</v>
      </c>
      <c r="B1094" s="7">
        <v>45777</v>
      </c>
      <c r="C1094" t="s">
        <v>2140</v>
      </c>
      <c r="D1094" t="s">
        <v>139</v>
      </c>
      <c r="E1094" t="s">
        <v>25</v>
      </c>
      <c r="F1094">
        <v>43</v>
      </c>
      <c r="G1094" t="s">
        <v>103</v>
      </c>
      <c r="H1094" t="s">
        <v>27</v>
      </c>
      <c r="I1094" t="s">
        <v>67</v>
      </c>
      <c r="J1094" t="s">
        <v>68</v>
      </c>
      <c r="K1094" t="s">
        <v>42</v>
      </c>
      <c r="L1094" t="s">
        <v>43</v>
      </c>
      <c r="M1094">
        <v>1</v>
      </c>
      <c r="N1094" s="2">
        <v>799</v>
      </c>
      <c r="O1094" s="3">
        <v>0.05</v>
      </c>
      <c r="P1094" s="2">
        <v>360</v>
      </c>
      <c r="Q1094" t="s">
        <v>32</v>
      </c>
      <c r="R1094" t="s">
        <v>33</v>
      </c>
      <c r="S1094" t="s">
        <v>34</v>
      </c>
      <c r="T1094" s="4">
        <v>1</v>
      </c>
      <c r="U1094" s="11">
        <f t="shared" si="17"/>
        <v>799</v>
      </c>
      <c r="V1094" s="11">
        <f>tbl_EcommerceSales[[#This Row],[Gross_Sales]]*tbl_EcommerceSales[[#This Row],[Discount]]</f>
        <v>39.950000000000003</v>
      </c>
      <c r="W1094" s="11">
        <f>tbl_EcommerceSales[[#This Row],[Gross_Sales]]-tbl_EcommerceSales[[#This Row],[Discount_Amount]]</f>
        <v>759.05</v>
      </c>
      <c r="X1094" s="11">
        <f>tbl_EcommerceSales[[#This Row],[Quantity]] * _xlfn.XLOOKUP(tbl_EcommerceSales[[#This Row],[Product_ID]], Product_Master!A:A, Product_Master!F:F)</f>
        <v>360</v>
      </c>
      <c r="Y1094" s="11">
        <f>tbl_EcommerceSales[[#This Row],[Net_Revenue]]-tbl_EcommerceSales[[#This Row],[Total_Cost]]</f>
        <v>399.04999999999995</v>
      </c>
      <c r="Z1094" s="9">
        <f>IFERROR(#REF!/tbl_EcommerceSales[[#This Row],[Total_Cost]], 0)</f>
        <v>0</v>
      </c>
      <c r="AA1094" t="str">
        <f>TEXT(tbl_EcommerceSales[[#This Row],[Order_Date]],"mmm")</f>
        <v>Apr</v>
      </c>
      <c r="AB1094">
        <f>YEAR(tbl_EcommerceSales[[#This Row],[Order_Date]])</f>
        <v>2025</v>
      </c>
      <c r="AC1094" t="str">
        <f>IF(tbl_EcommerceSales[[#This Row],[Age]]&lt;18,"Under 18",IF(tbl_EcommerceSales[[#This Row],[Age]]&lt;=25,"18-25",IF(tbl_EcommerceSales[[#This Row],[Age]]&lt;=35,"26-35",IF(tbl_EcommerceSales[[#This Row],[Age]]&lt;=45,"36-45",IF(tbl_EcommerceSales[[#This Row],[Age]]&lt;=55,"46-55","56+")))))</f>
        <v>36-45</v>
      </c>
    </row>
    <row r="1095" spans="1:29" x14ac:dyDescent="0.35">
      <c r="A1095" t="s">
        <v>2141</v>
      </c>
      <c r="B1095" s="7">
        <v>45778</v>
      </c>
      <c r="C1095" t="s">
        <v>1012</v>
      </c>
      <c r="D1095" t="s">
        <v>170</v>
      </c>
      <c r="E1095" t="s">
        <v>25</v>
      </c>
      <c r="F1095">
        <v>29</v>
      </c>
      <c r="G1095" t="s">
        <v>270</v>
      </c>
      <c r="H1095" t="s">
        <v>72</v>
      </c>
      <c r="I1095" t="s">
        <v>80</v>
      </c>
      <c r="J1095" t="s">
        <v>81</v>
      </c>
      <c r="K1095" t="s">
        <v>82</v>
      </c>
      <c r="L1095" t="s">
        <v>83</v>
      </c>
      <c r="M1095">
        <v>1</v>
      </c>
      <c r="N1095" s="2">
        <v>2499</v>
      </c>
      <c r="O1095" s="3">
        <v>0.1</v>
      </c>
      <c r="P1095" s="2">
        <v>1550</v>
      </c>
      <c r="Q1095" t="s">
        <v>123</v>
      </c>
      <c r="R1095" t="s">
        <v>33</v>
      </c>
      <c r="S1095" t="s">
        <v>57</v>
      </c>
      <c r="T1095" s="4">
        <v>2</v>
      </c>
      <c r="U1095" s="11">
        <f t="shared" si="17"/>
        <v>2499</v>
      </c>
      <c r="V1095" s="11">
        <f>tbl_EcommerceSales[[#This Row],[Gross_Sales]]*tbl_EcommerceSales[[#This Row],[Discount]]</f>
        <v>249.9</v>
      </c>
      <c r="W1095" s="11">
        <f>tbl_EcommerceSales[[#This Row],[Gross_Sales]]-tbl_EcommerceSales[[#This Row],[Discount_Amount]]</f>
        <v>2249.1</v>
      </c>
      <c r="X1095" s="11">
        <f>tbl_EcommerceSales[[#This Row],[Quantity]] * _xlfn.XLOOKUP(tbl_EcommerceSales[[#This Row],[Product_ID]], Product_Master!A:A, Product_Master!F:F)</f>
        <v>1550</v>
      </c>
      <c r="Y1095" s="11">
        <f>tbl_EcommerceSales[[#This Row],[Net_Revenue]]-tbl_EcommerceSales[[#This Row],[Total_Cost]]</f>
        <v>699.09999999999991</v>
      </c>
      <c r="Z1095" s="9">
        <f>IFERROR(#REF!/tbl_EcommerceSales[[#This Row],[Total_Cost]], 0)</f>
        <v>0</v>
      </c>
      <c r="AA1095" t="str">
        <f>TEXT(tbl_EcommerceSales[[#This Row],[Order_Date]],"mmm")</f>
        <v>May</v>
      </c>
      <c r="AB1095">
        <f>YEAR(tbl_EcommerceSales[[#This Row],[Order_Date]])</f>
        <v>2025</v>
      </c>
      <c r="AC1095" t="str">
        <f>IF(tbl_EcommerceSales[[#This Row],[Age]]&lt;18,"Under 18",IF(tbl_EcommerceSales[[#This Row],[Age]]&lt;=25,"18-25",IF(tbl_EcommerceSales[[#This Row],[Age]]&lt;=35,"26-35",IF(tbl_EcommerceSales[[#This Row],[Age]]&lt;=45,"36-45",IF(tbl_EcommerceSales[[#This Row],[Age]]&lt;=55,"46-55","56+")))))</f>
        <v>26-35</v>
      </c>
    </row>
    <row r="1096" spans="1:29" x14ac:dyDescent="0.35">
      <c r="A1096" t="s">
        <v>2142</v>
      </c>
      <c r="B1096" s="7">
        <v>45778</v>
      </c>
      <c r="C1096" t="s">
        <v>2143</v>
      </c>
      <c r="D1096" t="s">
        <v>60</v>
      </c>
      <c r="E1096" t="s">
        <v>48</v>
      </c>
      <c r="F1096">
        <v>32</v>
      </c>
      <c r="G1096" t="s">
        <v>26</v>
      </c>
      <c r="H1096" t="s">
        <v>27</v>
      </c>
      <c r="I1096" t="s">
        <v>236</v>
      </c>
      <c r="J1096" t="s">
        <v>237</v>
      </c>
      <c r="K1096" t="s">
        <v>82</v>
      </c>
      <c r="L1096" t="s">
        <v>238</v>
      </c>
      <c r="M1096">
        <v>2</v>
      </c>
      <c r="N1096" s="2">
        <v>899</v>
      </c>
      <c r="O1096" s="3">
        <v>0.1</v>
      </c>
      <c r="P1096" s="2">
        <v>960</v>
      </c>
      <c r="Q1096" t="s">
        <v>44</v>
      </c>
      <c r="R1096" t="s">
        <v>33</v>
      </c>
      <c r="S1096" t="s">
        <v>34</v>
      </c>
      <c r="T1096" s="4">
        <v>5</v>
      </c>
      <c r="U1096" s="11">
        <f t="shared" si="17"/>
        <v>1798</v>
      </c>
      <c r="V1096" s="11">
        <f>tbl_EcommerceSales[[#This Row],[Gross_Sales]]*tbl_EcommerceSales[[#This Row],[Discount]]</f>
        <v>179.8</v>
      </c>
      <c r="W1096" s="11">
        <f>tbl_EcommerceSales[[#This Row],[Gross_Sales]]-tbl_EcommerceSales[[#This Row],[Discount_Amount]]</f>
        <v>1618.2</v>
      </c>
      <c r="X1096" s="11">
        <f>tbl_EcommerceSales[[#This Row],[Quantity]] * _xlfn.XLOOKUP(tbl_EcommerceSales[[#This Row],[Product_ID]], Product_Master!A:A, Product_Master!F:F)</f>
        <v>960</v>
      </c>
      <c r="Y1096" s="11">
        <f>tbl_EcommerceSales[[#This Row],[Net_Revenue]]-tbl_EcommerceSales[[#This Row],[Total_Cost]]</f>
        <v>658.2</v>
      </c>
      <c r="Z1096" s="9">
        <f>IFERROR(#REF!/tbl_EcommerceSales[[#This Row],[Total_Cost]], 0)</f>
        <v>0</v>
      </c>
      <c r="AA1096" t="str">
        <f>TEXT(tbl_EcommerceSales[[#This Row],[Order_Date]],"mmm")</f>
        <v>May</v>
      </c>
      <c r="AB1096">
        <f>YEAR(tbl_EcommerceSales[[#This Row],[Order_Date]])</f>
        <v>2025</v>
      </c>
      <c r="AC1096" t="str">
        <f>IF(tbl_EcommerceSales[[#This Row],[Age]]&lt;18,"Under 18",IF(tbl_EcommerceSales[[#This Row],[Age]]&lt;=25,"18-25",IF(tbl_EcommerceSales[[#This Row],[Age]]&lt;=35,"26-35",IF(tbl_EcommerceSales[[#This Row],[Age]]&lt;=45,"36-45",IF(tbl_EcommerceSales[[#This Row],[Age]]&lt;=55,"46-55","56+")))))</f>
        <v>26-35</v>
      </c>
    </row>
    <row r="1097" spans="1:29" x14ac:dyDescent="0.35">
      <c r="A1097" t="s">
        <v>2144</v>
      </c>
      <c r="B1097" s="7">
        <v>45778</v>
      </c>
      <c r="C1097" t="s">
        <v>1307</v>
      </c>
      <c r="D1097" t="s">
        <v>37</v>
      </c>
      <c r="E1097" t="s">
        <v>25</v>
      </c>
      <c r="F1097">
        <v>36</v>
      </c>
      <c r="G1097" t="s">
        <v>26</v>
      </c>
      <c r="H1097" t="s">
        <v>27</v>
      </c>
      <c r="I1097" t="s">
        <v>276</v>
      </c>
      <c r="J1097" t="s">
        <v>277</v>
      </c>
      <c r="K1097" t="s">
        <v>30</v>
      </c>
      <c r="L1097" t="s">
        <v>278</v>
      </c>
      <c r="M1097">
        <v>4</v>
      </c>
      <c r="N1097" s="2">
        <v>1599</v>
      </c>
      <c r="O1097" s="3">
        <v>0.1</v>
      </c>
      <c r="P1097" s="2">
        <v>3400</v>
      </c>
      <c r="Q1097" t="s">
        <v>156</v>
      </c>
      <c r="R1097" t="s">
        <v>33</v>
      </c>
      <c r="S1097" t="s">
        <v>34</v>
      </c>
      <c r="T1097" s="4">
        <v>5</v>
      </c>
      <c r="U1097" s="11">
        <f t="shared" si="17"/>
        <v>6396</v>
      </c>
      <c r="V1097" s="11">
        <f>tbl_EcommerceSales[[#This Row],[Gross_Sales]]*tbl_EcommerceSales[[#This Row],[Discount]]</f>
        <v>639.6</v>
      </c>
      <c r="W1097" s="11">
        <f>tbl_EcommerceSales[[#This Row],[Gross_Sales]]-tbl_EcommerceSales[[#This Row],[Discount_Amount]]</f>
        <v>5756.4</v>
      </c>
      <c r="X1097" s="11">
        <f>tbl_EcommerceSales[[#This Row],[Quantity]] * _xlfn.XLOOKUP(tbl_EcommerceSales[[#This Row],[Product_ID]], Product_Master!A:A, Product_Master!F:F)</f>
        <v>3400</v>
      </c>
      <c r="Y1097" s="11">
        <f>tbl_EcommerceSales[[#This Row],[Net_Revenue]]-tbl_EcommerceSales[[#This Row],[Total_Cost]]</f>
        <v>2356.3999999999996</v>
      </c>
      <c r="Z1097" s="9">
        <f>IFERROR(#REF!/tbl_EcommerceSales[[#This Row],[Total_Cost]], 0)</f>
        <v>0</v>
      </c>
      <c r="AA1097" t="str">
        <f>TEXT(tbl_EcommerceSales[[#This Row],[Order_Date]],"mmm")</f>
        <v>May</v>
      </c>
      <c r="AB1097">
        <f>YEAR(tbl_EcommerceSales[[#This Row],[Order_Date]])</f>
        <v>2025</v>
      </c>
      <c r="AC1097" t="str">
        <f>IF(tbl_EcommerceSales[[#This Row],[Age]]&lt;18,"Under 18",IF(tbl_EcommerceSales[[#This Row],[Age]]&lt;=25,"18-25",IF(tbl_EcommerceSales[[#This Row],[Age]]&lt;=35,"26-35",IF(tbl_EcommerceSales[[#This Row],[Age]]&lt;=45,"36-45",IF(tbl_EcommerceSales[[#This Row],[Age]]&lt;=55,"46-55","56+")))))</f>
        <v>36-45</v>
      </c>
    </row>
    <row r="1098" spans="1:29" x14ac:dyDescent="0.35">
      <c r="A1098" t="s">
        <v>2145</v>
      </c>
      <c r="B1098" s="7">
        <v>45778</v>
      </c>
      <c r="C1098" t="s">
        <v>1947</v>
      </c>
      <c r="D1098" t="s">
        <v>24</v>
      </c>
      <c r="E1098" t="s">
        <v>48</v>
      </c>
      <c r="F1098">
        <v>23</v>
      </c>
      <c r="G1098" t="s">
        <v>171</v>
      </c>
      <c r="H1098" t="s">
        <v>39</v>
      </c>
      <c r="I1098" t="s">
        <v>236</v>
      </c>
      <c r="J1098" t="s">
        <v>237</v>
      </c>
      <c r="K1098" t="s">
        <v>82</v>
      </c>
      <c r="L1098" t="s">
        <v>238</v>
      </c>
      <c r="M1098">
        <v>1</v>
      </c>
      <c r="N1098" s="2">
        <v>899</v>
      </c>
      <c r="O1098" s="3">
        <v>0.1</v>
      </c>
      <c r="P1098" s="2">
        <v>480</v>
      </c>
      <c r="Q1098" t="s">
        <v>156</v>
      </c>
      <c r="R1098" t="s">
        <v>162</v>
      </c>
      <c r="S1098" t="s">
        <v>34</v>
      </c>
      <c r="T1098" s="4"/>
      <c r="U1098" s="11">
        <f t="shared" si="17"/>
        <v>899</v>
      </c>
      <c r="V1098" s="11">
        <f>tbl_EcommerceSales[[#This Row],[Gross_Sales]]*tbl_EcommerceSales[[#This Row],[Discount]]</f>
        <v>89.9</v>
      </c>
      <c r="W1098" s="11">
        <f>tbl_EcommerceSales[[#This Row],[Gross_Sales]]-tbl_EcommerceSales[[#This Row],[Discount_Amount]]</f>
        <v>809.1</v>
      </c>
      <c r="X1098" s="11">
        <f>tbl_EcommerceSales[[#This Row],[Quantity]] * _xlfn.XLOOKUP(tbl_EcommerceSales[[#This Row],[Product_ID]], Product_Master!A:A, Product_Master!F:F)</f>
        <v>480</v>
      </c>
      <c r="Y1098" s="11">
        <f>tbl_EcommerceSales[[#This Row],[Net_Revenue]]-tbl_EcommerceSales[[#This Row],[Total_Cost]]</f>
        <v>329.1</v>
      </c>
      <c r="Z1098" s="9">
        <f>IFERROR(#REF!/tbl_EcommerceSales[[#This Row],[Total_Cost]], 0)</f>
        <v>0</v>
      </c>
      <c r="AA1098" t="str">
        <f>TEXT(tbl_EcommerceSales[[#This Row],[Order_Date]],"mmm")</f>
        <v>May</v>
      </c>
      <c r="AB1098">
        <f>YEAR(tbl_EcommerceSales[[#This Row],[Order_Date]])</f>
        <v>2025</v>
      </c>
      <c r="AC1098" t="str">
        <f>IF(tbl_EcommerceSales[[#This Row],[Age]]&lt;18,"Under 18",IF(tbl_EcommerceSales[[#This Row],[Age]]&lt;=25,"18-25",IF(tbl_EcommerceSales[[#This Row],[Age]]&lt;=35,"26-35",IF(tbl_EcommerceSales[[#This Row],[Age]]&lt;=45,"36-45",IF(tbl_EcommerceSales[[#This Row],[Age]]&lt;=55,"46-55","56+")))))</f>
        <v>18-25</v>
      </c>
    </row>
    <row r="1099" spans="1:29" x14ac:dyDescent="0.35">
      <c r="A1099" t="s">
        <v>2146</v>
      </c>
      <c r="B1099" s="7">
        <v>45779</v>
      </c>
      <c r="C1099" t="s">
        <v>2147</v>
      </c>
      <c r="D1099" t="s">
        <v>66</v>
      </c>
      <c r="E1099" t="s">
        <v>48</v>
      </c>
      <c r="F1099">
        <v>51</v>
      </c>
      <c r="G1099" t="s">
        <v>107</v>
      </c>
      <c r="H1099" t="s">
        <v>39</v>
      </c>
      <c r="I1099" t="s">
        <v>257</v>
      </c>
      <c r="J1099" t="s">
        <v>258</v>
      </c>
      <c r="K1099" t="s">
        <v>55</v>
      </c>
      <c r="L1099" t="s">
        <v>56</v>
      </c>
      <c r="M1099">
        <v>3</v>
      </c>
      <c r="N1099" s="2">
        <v>1999</v>
      </c>
      <c r="O1099" s="3">
        <v>0.05</v>
      </c>
      <c r="P1099" s="2">
        <v>3150</v>
      </c>
      <c r="Q1099" t="s">
        <v>123</v>
      </c>
      <c r="R1099" t="s">
        <v>33</v>
      </c>
      <c r="S1099" t="s">
        <v>57</v>
      </c>
      <c r="T1099" s="4">
        <v>3</v>
      </c>
      <c r="U1099" s="11">
        <f t="shared" si="17"/>
        <v>5997</v>
      </c>
      <c r="V1099" s="11">
        <f>tbl_EcommerceSales[[#This Row],[Gross_Sales]]*tbl_EcommerceSales[[#This Row],[Discount]]</f>
        <v>299.85000000000002</v>
      </c>
      <c r="W1099" s="11">
        <f>tbl_EcommerceSales[[#This Row],[Gross_Sales]]-tbl_EcommerceSales[[#This Row],[Discount_Amount]]</f>
        <v>5697.15</v>
      </c>
      <c r="X1099" s="11">
        <f>tbl_EcommerceSales[[#This Row],[Quantity]] * _xlfn.XLOOKUP(tbl_EcommerceSales[[#This Row],[Product_ID]], Product_Master!A:A, Product_Master!F:F)</f>
        <v>3150</v>
      </c>
      <c r="Y1099" s="11">
        <f>tbl_EcommerceSales[[#This Row],[Net_Revenue]]-tbl_EcommerceSales[[#This Row],[Total_Cost]]</f>
        <v>2547.1499999999996</v>
      </c>
      <c r="Z1099" s="9">
        <f>IFERROR(#REF!/tbl_EcommerceSales[[#This Row],[Total_Cost]], 0)</f>
        <v>0</v>
      </c>
      <c r="AA1099" t="str">
        <f>TEXT(tbl_EcommerceSales[[#This Row],[Order_Date]],"mmm")</f>
        <v>May</v>
      </c>
      <c r="AB1099">
        <f>YEAR(tbl_EcommerceSales[[#This Row],[Order_Date]])</f>
        <v>2025</v>
      </c>
      <c r="AC1099" t="str">
        <f>IF(tbl_EcommerceSales[[#This Row],[Age]]&lt;18,"Under 18",IF(tbl_EcommerceSales[[#This Row],[Age]]&lt;=25,"18-25",IF(tbl_EcommerceSales[[#This Row],[Age]]&lt;=35,"26-35",IF(tbl_EcommerceSales[[#This Row],[Age]]&lt;=45,"36-45",IF(tbl_EcommerceSales[[#This Row],[Age]]&lt;=55,"46-55","56+")))))</f>
        <v>46-55</v>
      </c>
    </row>
    <row r="1100" spans="1:29" x14ac:dyDescent="0.35">
      <c r="A1100" t="s">
        <v>2148</v>
      </c>
      <c r="B1100" s="7">
        <v>45779</v>
      </c>
      <c r="C1100" t="s">
        <v>2149</v>
      </c>
      <c r="D1100" t="s">
        <v>66</v>
      </c>
      <c r="E1100" t="s">
        <v>25</v>
      </c>
      <c r="F1100">
        <v>23</v>
      </c>
      <c r="G1100" t="s">
        <v>174</v>
      </c>
      <c r="H1100" t="s">
        <v>39</v>
      </c>
      <c r="I1100" t="s">
        <v>276</v>
      </c>
      <c r="J1100" t="s">
        <v>277</v>
      </c>
      <c r="K1100" t="s">
        <v>30</v>
      </c>
      <c r="L1100" t="s">
        <v>278</v>
      </c>
      <c r="M1100">
        <v>1</v>
      </c>
      <c r="N1100" s="2">
        <v>1599</v>
      </c>
      <c r="O1100" s="3">
        <v>0.2</v>
      </c>
      <c r="P1100" s="2">
        <v>850</v>
      </c>
      <c r="Q1100" t="s">
        <v>156</v>
      </c>
      <c r="R1100" t="s">
        <v>33</v>
      </c>
      <c r="S1100" t="s">
        <v>57</v>
      </c>
      <c r="T1100" s="4">
        <v>4</v>
      </c>
      <c r="U1100" s="11">
        <f t="shared" si="17"/>
        <v>1599</v>
      </c>
      <c r="V1100" s="11">
        <f>tbl_EcommerceSales[[#This Row],[Gross_Sales]]*tbl_EcommerceSales[[#This Row],[Discount]]</f>
        <v>319.8</v>
      </c>
      <c r="W1100" s="11">
        <f>tbl_EcommerceSales[[#This Row],[Gross_Sales]]-tbl_EcommerceSales[[#This Row],[Discount_Amount]]</f>
        <v>1279.2</v>
      </c>
      <c r="X1100" s="11">
        <f>tbl_EcommerceSales[[#This Row],[Quantity]] * _xlfn.XLOOKUP(tbl_EcommerceSales[[#This Row],[Product_ID]], Product_Master!A:A, Product_Master!F:F)</f>
        <v>850</v>
      </c>
      <c r="Y1100" s="11">
        <f>tbl_EcommerceSales[[#This Row],[Net_Revenue]]-tbl_EcommerceSales[[#This Row],[Total_Cost]]</f>
        <v>429.20000000000005</v>
      </c>
      <c r="Z1100" s="9">
        <f>IFERROR(#REF!/tbl_EcommerceSales[[#This Row],[Total_Cost]], 0)</f>
        <v>0</v>
      </c>
      <c r="AA1100" t="str">
        <f>TEXT(tbl_EcommerceSales[[#This Row],[Order_Date]],"mmm")</f>
        <v>May</v>
      </c>
      <c r="AB1100">
        <f>YEAR(tbl_EcommerceSales[[#This Row],[Order_Date]])</f>
        <v>2025</v>
      </c>
      <c r="AC1100" t="str">
        <f>IF(tbl_EcommerceSales[[#This Row],[Age]]&lt;18,"Under 18",IF(tbl_EcommerceSales[[#This Row],[Age]]&lt;=25,"18-25",IF(tbl_EcommerceSales[[#This Row],[Age]]&lt;=35,"26-35",IF(tbl_EcommerceSales[[#This Row],[Age]]&lt;=45,"36-45",IF(tbl_EcommerceSales[[#This Row],[Age]]&lt;=55,"46-55","56+")))))</f>
        <v>18-25</v>
      </c>
    </row>
    <row r="1101" spans="1:29" x14ac:dyDescent="0.35">
      <c r="A1101" t="s">
        <v>2150</v>
      </c>
      <c r="B1101" s="7">
        <v>45779</v>
      </c>
      <c r="C1101" t="s">
        <v>1579</v>
      </c>
      <c r="D1101" t="s">
        <v>254</v>
      </c>
      <c r="E1101" t="s">
        <v>48</v>
      </c>
      <c r="F1101">
        <v>30</v>
      </c>
      <c r="G1101" t="s">
        <v>155</v>
      </c>
      <c r="H1101" t="s">
        <v>88</v>
      </c>
      <c r="I1101" t="s">
        <v>62</v>
      </c>
      <c r="J1101" t="s">
        <v>63</v>
      </c>
      <c r="K1101" t="s">
        <v>42</v>
      </c>
      <c r="L1101" t="s">
        <v>43</v>
      </c>
      <c r="M1101">
        <v>1</v>
      </c>
      <c r="N1101" s="2">
        <v>499</v>
      </c>
      <c r="O1101" s="3">
        <v>0.15</v>
      </c>
      <c r="P1101" s="2">
        <v>220</v>
      </c>
      <c r="Q1101" t="s">
        <v>76</v>
      </c>
      <c r="R1101" t="s">
        <v>33</v>
      </c>
      <c r="S1101" t="s">
        <v>34</v>
      </c>
      <c r="T1101" s="4">
        <v>1</v>
      </c>
      <c r="U1101" s="11">
        <f t="shared" si="17"/>
        <v>499</v>
      </c>
      <c r="V1101" s="11">
        <f>tbl_EcommerceSales[[#This Row],[Gross_Sales]]*tbl_EcommerceSales[[#This Row],[Discount]]</f>
        <v>74.849999999999994</v>
      </c>
      <c r="W1101" s="11">
        <f>tbl_EcommerceSales[[#This Row],[Gross_Sales]]-tbl_EcommerceSales[[#This Row],[Discount_Amount]]</f>
        <v>424.15</v>
      </c>
      <c r="X1101" s="11">
        <f>tbl_EcommerceSales[[#This Row],[Quantity]] * _xlfn.XLOOKUP(tbl_EcommerceSales[[#This Row],[Product_ID]], Product_Master!A:A, Product_Master!F:F)</f>
        <v>220</v>
      </c>
      <c r="Y1101" s="11">
        <f>tbl_EcommerceSales[[#This Row],[Net_Revenue]]-tbl_EcommerceSales[[#This Row],[Total_Cost]]</f>
        <v>204.14999999999998</v>
      </c>
      <c r="Z1101" s="9">
        <f>IFERROR(#REF!/tbl_EcommerceSales[[#This Row],[Total_Cost]], 0)</f>
        <v>0</v>
      </c>
      <c r="AA1101" t="str">
        <f>TEXT(tbl_EcommerceSales[[#This Row],[Order_Date]],"mmm")</f>
        <v>May</v>
      </c>
      <c r="AB1101">
        <f>YEAR(tbl_EcommerceSales[[#This Row],[Order_Date]])</f>
        <v>2025</v>
      </c>
      <c r="AC1101" t="str">
        <f>IF(tbl_EcommerceSales[[#This Row],[Age]]&lt;18,"Under 18",IF(tbl_EcommerceSales[[#This Row],[Age]]&lt;=25,"18-25",IF(tbl_EcommerceSales[[#This Row],[Age]]&lt;=35,"26-35",IF(tbl_EcommerceSales[[#This Row],[Age]]&lt;=45,"36-45",IF(tbl_EcommerceSales[[#This Row],[Age]]&lt;=55,"46-55","56+")))))</f>
        <v>26-35</v>
      </c>
    </row>
    <row r="1102" spans="1:29" x14ac:dyDescent="0.35">
      <c r="A1102" t="s">
        <v>2151</v>
      </c>
      <c r="B1102" s="7">
        <v>45779</v>
      </c>
      <c r="C1102" t="s">
        <v>1006</v>
      </c>
      <c r="D1102" t="s">
        <v>235</v>
      </c>
      <c r="E1102" t="s">
        <v>25</v>
      </c>
      <c r="F1102">
        <v>19</v>
      </c>
      <c r="G1102" t="s">
        <v>174</v>
      </c>
      <c r="H1102" t="s">
        <v>39</v>
      </c>
      <c r="I1102" t="s">
        <v>53</v>
      </c>
      <c r="J1102" t="s">
        <v>54</v>
      </c>
      <c r="K1102" t="s">
        <v>55</v>
      </c>
      <c r="L1102" t="s">
        <v>56</v>
      </c>
      <c r="M1102">
        <v>1</v>
      </c>
      <c r="N1102" s="2">
        <v>799</v>
      </c>
      <c r="O1102" s="3">
        <v>0</v>
      </c>
      <c r="P1102" s="2">
        <v>390</v>
      </c>
      <c r="Q1102" t="s">
        <v>76</v>
      </c>
      <c r="R1102" t="s">
        <v>33</v>
      </c>
      <c r="S1102" t="s">
        <v>34</v>
      </c>
      <c r="T1102" s="4">
        <v>2</v>
      </c>
      <c r="U1102" s="11">
        <f t="shared" si="17"/>
        <v>799</v>
      </c>
      <c r="V1102" s="11">
        <f>tbl_EcommerceSales[[#This Row],[Gross_Sales]]*tbl_EcommerceSales[[#This Row],[Discount]]</f>
        <v>0</v>
      </c>
      <c r="W1102" s="11">
        <f>tbl_EcommerceSales[[#This Row],[Gross_Sales]]-tbl_EcommerceSales[[#This Row],[Discount_Amount]]</f>
        <v>799</v>
      </c>
      <c r="X1102" s="11">
        <f>tbl_EcommerceSales[[#This Row],[Quantity]] * _xlfn.XLOOKUP(tbl_EcommerceSales[[#This Row],[Product_ID]], Product_Master!A:A, Product_Master!F:F)</f>
        <v>390</v>
      </c>
      <c r="Y1102" s="11">
        <f>tbl_EcommerceSales[[#This Row],[Net_Revenue]]-tbl_EcommerceSales[[#This Row],[Total_Cost]]</f>
        <v>409</v>
      </c>
      <c r="Z1102" s="9">
        <f>IFERROR(#REF!/tbl_EcommerceSales[[#This Row],[Total_Cost]], 0)</f>
        <v>0</v>
      </c>
      <c r="AA1102" t="str">
        <f>TEXT(tbl_EcommerceSales[[#This Row],[Order_Date]],"mmm")</f>
        <v>May</v>
      </c>
      <c r="AB1102">
        <f>YEAR(tbl_EcommerceSales[[#This Row],[Order_Date]])</f>
        <v>2025</v>
      </c>
      <c r="AC1102" t="str">
        <f>IF(tbl_EcommerceSales[[#This Row],[Age]]&lt;18,"Under 18",IF(tbl_EcommerceSales[[#This Row],[Age]]&lt;=25,"18-25",IF(tbl_EcommerceSales[[#This Row],[Age]]&lt;=35,"26-35",IF(tbl_EcommerceSales[[#This Row],[Age]]&lt;=45,"36-45",IF(tbl_EcommerceSales[[#This Row],[Age]]&lt;=55,"46-55","56+")))))</f>
        <v>18-25</v>
      </c>
    </row>
    <row r="1103" spans="1:29" x14ac:dyDescent="0.35">
      <c r="A1103" t="s">
        <v>2152</v>
      </c>
      <c r="B1103" s="7">
        <v>45779</v>
      </c>
      <c r="C1103" t="s">
        <v>352</v>
      </c>
      <c r="D1103" t="s">
        <v>305</v>
      </c>
      <c r="E1103" t="s">
        <v>25</v>
      </c>
      <c r="F1103">
        <v>30</v>
      </c>
      <c r="G1103" t="s">
        <v>145</v>
      </c>
      <c r="H1103" t="s">
        <v>39</v>
      </c>
      <c r="I1103" t="s">
        <v>165</v>
      </c>
      <c r="J1103" t="s">
        <v>166</v>
      </c>
      <c r="K1103" t="s">
        <v>42</v>
      </c>
      <c r="L1103" t="s">
        <v>167</v>
      </c>
      <c r="M1103">
        <v>2</v>
      </c>
      <c r="N1103" s="2">
        <v>1799</v>
      </c>
      <c r="O1103" s="3">
        <v>0.1</v>
      </c>
      <c r="P1103" s="2">
        <v>1800</v>
      </c>
      <c r="Q1103" t="s">
        <v>32</v>
      </c>
      <c r="R1103" t="s">
        <v>33</v>
      </c>
      <c r="S1103" t="s">
        <v>34</v>
      </c>
      <c r="T1103" s="4">
        <v>4</v>
      </c>
      <c r="U1103" s="11">
        <f t="shared" si="17"/>
        <v>3598</v>
      </c>
      <c r="V1103" s="11">
        <f>tbl_EcommerceSales[[#This Row],[Gross_Sales]]*tbl_EcommerceSales[[#This Row],[Discount]]</f>
        <v>359.8</v>
      </c>
      <c r="W1103" s="11">
        <f>tbl_EcommerceSales[[#This Row],[Gross_Sales]]-tbl_EcommerceSales[[#This Row],[Discount_Amount]]</f>
        <v>3238.2</v>
      </c>
      <c r="X1103" s="11">
        <f>tbl_EcommerceSales[[#This Row],[Quantity]] * _xlfn.XLOOKUP(tbl_EcommerceSales[[#This Row],[Product_ID]], Product_Master!A:A, Product_Master!F:F)</f>
        <v>1800</v>
      </c>
      <c r="Y1103" s="11">
        <f>tbl_EcommerceSales[[#This Row],[Net_Revenue]]-tbl_EcommerceSales[[#This Row],[Total_Cost]]</f>
        <v>1438.1999999999998</v>
      </c>
      <c r="Z1103" s="9">
        <f>IFERROR(#REF!/tbl_EcommerceSales[[#This Row],[Total_Cost]], 0)</f>
        <v>0</v>
      </c>
      <c r="AA1103" t="str">
        <f>TEXT(tbl_EcommerceSales[[#This Row],[Order_Date]],"mmm")</f>
        <v>May</v>
      </c>
      <c r="AB1103">
        <f>YEAR(tbl_EcommerceSales[[#This Row],[Order_Date]])</f>
        <v>2025</v>
      </c>
      <c r="AC1103" t="str">
        <f>IF(tbl_EcommerceSales[[#This Row],[Age]]&lt;18,"Under 18",IF(tbl_EcommerceSales[[#This Row],[Age]]&lt;=25,"18-25",IF(tbl_EcommerceSales[[#This Row],[Age]]&lt;=35,"26-35",IF(tbl_EcommerceSales[[#This Row],[Age]]&lt;=45,"36-45",IF(tbl_EcommerceSales[[#This Row],[Age]]&lt;=55,"46-55","56+")))))</f>
        <v>26-35</v>
      </c>
    </row>
    <row r="1104" spans="1:29" x14ac:dyDescent="0.35">
      <c r="A1104" t="s">
        <v>2153</v>
      </c>
      <c r="B1104" s="7">
        <v>45779</v>
      </c>
      <c r="C1104" t="s">
        <v>2154</v>
      </c>
      <c r="D1104" t="s">
        <v>24</v>
      </c>
      <c r="E1104" t="s">
        <v>48</v>
      </c>
      <c r="F1104">
        <v>21</v>
      </c>
      <c r="G1104" t="s">
        <v>174</v>
      </c>
      <c r="H1104" t="s">
        <v>39</v>
      </c>
      <c r="I1104" t="s">
        <v>200</v>
      </c>
      <c r="J1104" t="s">
        <v>201</v>
      </c>
      <c r="K1104" t="s">
        <v>91</v>
      </c>
      <c r="L1104" t="s">
        <v>202</v>
      </c>
      <c r="M1104">
        <v>1</v>
      </c>
      <c r="N1104" s="2">
        <v>899</v>
      </c>
      <c r="O1104" s="3">
        <v>0.2</v>
      </c>
      <c r="P1104" s="2">
        <v>420</v>
      </c>
      <c r="Q1104" t="s">
        <v>319</v>
      </c>
      <c r="R1104" t="s">
        <v>33</v>
      </c>
      <c r="S1104" t="s">
        <v>34</v>
      </c>
      <c r="T1104" s="4">
        <v>4</v>
      </c>
      <c r="U1104" s="11">
        <f t="shared" si="17"/>
        <v>899</v>
      </c>
      <c r="V1104" s="11">
        <f>tbl_EcommerceSales[[#This Row],[Gross_Sales]]*tbl_EcommerceSales[[#This Row],[Discount]]</f>
        <v>179.8</v>
      </c>
      <c r="W1104" s="11">
        <f>tbl_EcommerceSales[[#This Row],[Gross_Sales]]-tbl_EcommerceSales[[#This Row],[Discount_Amount]]</f>
        <v>719.2</v>
      </c>
      <c r="X1104" s="11">
        <f>tbl_EcommerceSales[[#This Row],[Quantity]] * _xlfn.XLOOKUP(tbl_EcommerceSales[[#This Row],[Product_ID]], Product_Master!A:A, Product_Master!F:F)</f>
        <v>420</v>
      </c>
      <c r="Y1104" s="11">
        <f>tbl_EcommerceSales[[#This Row],[Net_Revenue]]-tbl_EcommerceSales[[#This Row],[Total_Cost]]</f>
        <v>299.20000000000005</v>
      </c>
      <c r="Z1104" s="9">
        <f>IFERROR(#REF!/tbl_EcommerceSales[[#This Row],[Total_Cost]], 0)</f>
        <v>0</v>
      </c>
      <c r="AA1104" t="str">
        <f>TEXT(tbl_EcommerceSales[[#This Row],[Order_Date]],"mmm")</f>
        <v>May</v>
      </c>
      <c r="AB1104">
        <f>YEAR(tbl_EcommerceSales[[#This Row],[Order_Date]])</f>
        <v>2025</v>
      </c>
      <c r="AC1104" t="str">
        <f>IF(tbl_EcommerceSales[[#This Row],[Age]]&lt;18,"Under 18",IF(tbl_EcommerceSales[[#This Row],[Age]]&lt;=25,"18-25",IF(tbl_EcommerceSales[[#This Row],[Age]]&lt;=35,"26-35",IF(tbl_EcommerceSales[[#This Row],[Age]]&lt;=45,"36-45",IF(tbl_EcommerceSales[[#This Row],[Age]]&lt;=55,"46-55","56+")))))</f>
        <v>18-25</v>
      </c>
    </row>
    <row r="1105" spans="1:29" x14ac:dyDescent="0.35">
      <c r="A1105" t="s">
        <v>2155</v>
      </c>
      <c r="B1105" s="7">
        <v>45779</v>
      </c>
      <c r="C1105" t="s">
        <v>1547</v>
      </c>
      <c r="D1105" t="s">
        <v>189</v>
      </c>
      <c r="E1105" t="s">
        <v>48</v>
      </c>
      <c r="F1105">
        <v>26</v>
      </c>
      <c r="G1105" t="s">
        <v>186</v>
      </c>
      <c r="H1105" t="s">
        <v>72</v>
      </c>
      <c r="I1105" t="s">
        <v>206</v>
      </c>
      <c r="J1105" t="s">
        <v>207</v>
      </c>
      <c r="K1105" t="s">
        <v>177</v>
      </c>
      <c r="L1105" t="s">
        <v>208</v>
      </c>
      <c r="M1105">
        <v>3</v>
      </c>
      <c r="N1105" s="2">
        <v>2199</v>
      </c>
      <c r="O1105" s="3">
        <v>0.2</v>
      </c>
      <c r="P1105" s="2">
        <v>3750</v>
      </c>
      <c r="Q1105" t="s">
        <v>44</v>
      </c>
      <c r="R1105" t="s">
        <v>33</v>
      </c>
      <c r="S1105" t="s">
        <v>34</v>
      </c>
      <c r="T1105" s="4">
        <v>4</v>
      </c>
      <c r="U1105" s="11">
        <f t="shared" si="17"/>
        <v>6597</v>
      </c>
      <c r="V1105" s="11">
        <f>tbl_EcommerceSales[[#This Row],[Gross_Sales]]*tbl_EcommerceSales[[#This Row],[Discount]]</f>
        <v>1319.4</v>
      </c>
      <c r="W1105" s="11">
        <f>tbl_EcommerceSales[[#This Row],[Gross_Sales]]-tbl_EcommerceSales[[#This Row],[Discount_Amount]]</f>
        <v>5277.6</v>
      </c>
      <c r="X1105" s="11">
        <f>tbl_EcommerceSales[[#This Row],[Quantity]] * _xlfn.XLOOKUP(tbl_EcommerceSales[[#This Row],[Product_ID]], Product_Master!A:A, Product_Master!F:F)</f>
        <v>3750</v>
      </c>
      <c r="Y1105" s="11">
        <f>tbl_EcommerceSales[[#This Row],[Net_Revenue]]-tbl_EcommerceSales[[#This Row],[Total_Cost]]</f>
        <v>1527.6000000000004</v>
      </c>
      <c r="Z1105" s="9">
        <f>IFERROR(#REF!/tbl_EcommerceSales[[#This Row],[Total_Cost]], 0)</f>
        <v>0</v>
      </c>
      <c r="AA1105" t="str">
        <f>TEXT(tbl_EcommerceSales[[#This Row],[Order_Date]],"mmm")</f>
        <v>May</v>
      </c>
      <c r="AB1105">
        <f>YEAR(tbl_EcommerceSales[[#This Row],[Order_Date]])</f>
        <v>2025</v>
      </c>
      <c r="AC1105" t="str">
        <f>IF(tbl_EcommerceSales[[#This Row],[Age]]&lt;18,"Under 18",IF(tbl_EcommerceSales[[#This Row],[Age]]&lt;=25,"18-25",IF(tbl_EcommerceSales[[#This Row],[Age]]&lt;=35,"26-35",IF(tbl_EcommerceSales[[#This Row],[Age]]&lt;=45,"36-45",IF(tbl_EcommerceSales[[#This Row],[Age]]&lt;=55,"46-55","56+")))))</f>
        <v>26-35</v>
      </c>
    </row>
    <row r="1106" spans="1:29" x14ac:dyDescent="0.35">
      <c r="A1106" t="s">
        <v>2156</v>
      </c>
      <c r="B1106" s="7">
        <v>45779</v>
      </c>
      <c r="C1106" t="s">
        <v>2157</v>
      </c>
      <c r="D1106" t="s">
        <v>148</v>
      </c>
      <c r="E1106" t="s">
        <v>25</v>
      </c>
      <c r="F1106">
        <v>33</v>
      </c>
      <c r="G1106" t="s">
        <v>145</v>
      </c>
      <c r="H1106" t="s">
        <v>39</v>
      </c>
      <c r="I1106" t="s">
        <v>62</v>
      </c>
      <c r="J1106" t="s">
        <v>63</v>
      </c>
      <c r="K1106" t="s">
        <v>42</v>
      </c>
      <c r="L1106" t="s">
        <v>43</v>
      </c>
      <c r="M1106">
        <v>2</v>
      </c>
      <c r="N1106" s="2">
        <v>499</v>
      </c>
      <c r="O1106" s="3">
        <v>0.25</v>
      </c>
      <c r="P1106" s="2">
        <v>440</v>
      </c>
      <c r="Q1106" t="s">
        <v>76</v>
      </c>
      <c r="R1106" t="s">
        <v>33</v>
      </c>
      <c r="S1106" t="s">
        <v>34</v>
      </c>
      <c r="T1106" s="4">
        <v>4</v>
      </c>
      <c r="U1106" s="11">
        <f t="shared" si="17"/>
        <v>998</v>
      </c>
      <c r="V1106" s="11">
        <f>tbl_EcommerceSales[[#This Row],[Gross_Sales]]*tbl_EcommerceSales[[#This Row],[Discount]]</f>
        <v>249.5</v>
      </c>
      <c r="W1106" s="11">
        <f>tbl_EcommerceSales[[#This Row],[Gross_Sales]]-tbl_EcommerceSales[[#This Row],[Discount_Amount]]</f>
        <v>748.5</v>
      </c>
      <c r="X1106" s="11">
        <f>tbl_EcommerceSales[[#This Row],[Quantity]] * _xlfn.XLOOKUP(tbl_EcommerceSales[[#This Row],[Product_ID]], Product_Master!A:A, Product_Master!F:F)</f>
        <v>440</v>
      </c>
      <c r="Y1106" s="11">
        <f>tbl_EcommerceSales[[#This Row],[Net_Revenue]]-tbl_EcommerceSales[[#This Row],[Total_Cost]]</f>
        <v>308.5</v>
      </c>
      <c r="Z1106" s="9">
        <f>IFERROR(#REF!/tbl_EcommerceSales[[#This Row],[Total_Cost]], 0)</f>
        <v>0</v>
      </c>
      <c r="AA1106" t="str">
        <f>TEXT(tbl_EcommerceSales[[#This Row],[Order_Date]],"mmm")</f>
        <v>May</v>
      </c>
      <c r="AB1106">
        <f>YEAR(tbl_EcommerceSales[[#This Row],[Order_Date]])</f>
        <v>2025</v>
      </c>
      <c r="AC1106" t="str">
        <f>IF(tbl_EcommerceSales[[#This Row],[Age]]&lt;18,"Under 18",IF(tbl_EcommerceSales[[#This Row],[Age]]&lt;=25,"18-25",IF(tbl_EcommerceSales[[#This Row],[Age]]&lt;=35,"26-35",IF(tbl_EcommerceSales[[#This Row],[Age]]&lt;=45,"36-45",IF(tbl_EcommerceSales[[#This Row],[Age]]&lt;=55,"46-55","56+")))))</f>
        <v>26-35</v>
      </c>
    </row>
    <row r="1107" spans="1:29" x14ac:dyDescent="0.35">
      <c r="A1107" t="s">
        <v>2158</v>
      </c>
      <c r="B1107" s="7">
        <v>45779</v>
      </c>
      <c r="C1107" t="s">
        <v>862</v>
      </c>
      <c r="D1107" t="s">
        <v>79</v>
      </c>
      <c r="E1107" t="s">
        <v>25</v>
      </c>
      <c r="F1107">
        <v>44</v>
      </c>
      <c r="G1107" t="s">
        <v>26</v>
      </c>
      <c r="H1107" t="s">
        <v>27</v>
      </c>
      <c r="I1107" t="s">
        <v>53</v>
      </c>
      <c r="J1107" t="s">
        <v>54</v>
      </c>
      <c r="K1107" t="s">
        <v>55</v>
      </c>
      <c r="L1107" t="s">
        <v>56</v>
      </c>
      <c r="M1107">
        <v>1</v>
      </c>
      <c r="N1107" s="2">
        <v>799</v>
      </c>
      <c r="O1107" s="3">
        <v>0.05</v>
      </c>
      <c r="P1107" s="2">
        <v>390</v>
      </c>
      <c r="Q1107" t="s">
        <v>76</v>
      </c>
      <c r="R1107" t="s">
        <v>33</v>
      </c>
      <c r="S1107" t="s">
        <v>34</v>
      </c>
      <c r="T1107" s="4">
        <v>4</v>
      </c>
      <c r="U1107" s="11">
        <f t="shared" si="17"/>
        <v>799</v>
      </c>
      <c r="V1107" s="11">
        <f>tbl_EcommerceSales[[#This Row],[Gross_Sales]]*tbl_EcommerceSales[[#This Row],[Discount]]</f>
        <v>39.950000000000003</v>
      </c>
      <c r="W1107" s="11">
        <f>tbl_EcommerceSales[[#This Row],[Gross_Sales]]-tbl_EcommerceSales[[#This Row],[Discount_Amount]]</f>
        <v>759.05</v>
      </c>
      <c r="X1107" s="11">
        <f>tbl_EcommerceSales[[#This Row],[Quantity]] * _xlfn.XLOOKUP(tbl_EcommerceSales[[#This Row],[Product_ID]], Product_Master!A:A, Product_Master!F:F)</f>
        <v>390</v>
      </c>
      <c r="Y1107" s="11">
        <f>tbl_EcommerceSales[[#This Row],[Net_Revenue]]-tbl_EcommerceSales[[#This Row],[Total_Cost]]</f>
        <v>369.04999999999995</v>
      </c>
      <c r="Z1107" s="9">
        <f>IFERROR(#REF!/tbl_EcommerceSales[[#This Row],[Total_Cost]], 0)</f>
        <v>0</v>
      </c>
      <c r="AA1107" t="str">
        <f>TEXT(tbl_EcommerceSales[[#This Row],[Order_Date]],"mmm")</f>
        <v>May</v>
      </c>
      <c r="AB1107">
        <f>YEAR(tbl_EcommerceSales[[#This Row],[Order_Date]])</f>
        <v>2025</v>
      </c>
      <c r="AC1107" t="str">
        <f>IF(tbl_EcommerceSales[[#This Row],[Age]]&lt;18,"Under 18",IF(tbl_EcommerceSales[[#This Row],[Age]]&lt;=25,"18-25",IF(tbl_EcommerceSales[[#This Row],[Age]]&lt;=35,"26-35",IF(tbl_EcommerceSales[[#This Row],[Age]]&lt;=45,"36-45",IF(tbl_EcommerceSales[[#This Row],[Age]]&lt;=55,"46-55","56+")))))</f>
        <v>36-45</v>
      </c>
    </row>
    <row r="1108" spans="1:29" x14ac:dyDescent="0.35">
      <c r="A1108" t="s">
        <v>2159</v>
      </c>
      <c r="B1108" s="7">
        <v>45779</v>
      </c>
      <c r="C1108" t="s">
        <v>2160</v>
      </c>
      <c r="D1108" t="s">
        <v>79</v>
      </c>
      <c r="E1108" t="s">
        <v>25</v>
      </c>
      <c r="F1108">
        <v>44</v>
      </c>
      <c r="G1108" t="s">
        <v>246</v>
      </c>
      <c r="H1108" t="s">
        <v>27</v>
      </c>
      <c r="I1108" t="s">
        <v>67</v>
      </c>
      <c r="J1108" t="s">
        <v>68</v>
      </c>
      <c r="K1108" t="s">
        <v>42</v>
      </c>
      <c r="L1108" t="s">
        <v>43</v>
      </c>
      <c r="M1108">
        <v>2</v>
      </c>
      <c r="N1108" s="2">
        <v>799</v>
      </c>
      <c r="O1108" s="3">
        <v>0.15</v>
      </c>
      <c r="P1108" s="2">
        <v>720</v>
      </c>
      <c r="Q1108" t="s">
        <v>44</v>
      </c>
      <c r="R1108" t="s">
        <v>33</v>
      </c>
      <c r="S1108" t="s">
        <v>57</v>
      </c>
      <c r="T1108" s="4">
        <v>4</v>
      </c>
      <c r="U1108" s="11">
        <f t="shared" si="17"/>
        <v>1598</v>
      </c>
      <c r="V1108" s="11">
        <f>tbl_EcommerceSales[[#This Row],[Gross_Sales]]*tbl_EcommerceSales[[#This Row],[Discount]]</f>
        <v>239.7</v>
      </c>
      <c r="W1108" s="11">
        <f>tbl_EcommerceSales[[#This Row],[Gross_Sales]]-tbl_EcommerceSales[[#This Row],[Discount_Amount]]</f>
        <v>1358.3</v>
      </c>
      <c r="X1108" s="11">
        <f>tbl_EcommerceSales[[#This Row],[Quantity]] * _xlfn.XLOOKUP(tbl_EcommerceSales[[#This Row],[Product_ID]], Product_Master!A:A, Product_Master!F:F)</f>
        <v>720</v>
      </c>
      <c r="Y1108" s="11">
        <f>tbl_EcommerceSales[[#This Row],[Net_Revenue]]-tbl_EcommerceSales[[#This Row],[Total_Cost]]</f>
        <v>638.29999999999995</v>
      </c>
      <c r="Z1108" s="9">
        <f>IFERROR(#REF!/tbl_EcommerceSales[[#This Row],[Total_Cost]], 0)</f>
        <v>0</v>
      </c>
      <c r="AA1108" t="str">
        <f>TEXT(tbl_EcommerceSales[[#This Row],[Order_Date]],"mmm")</f>
        <v>May</v>
      </c>
      <c r="AB1108">
        <f>YEAR(tbl_EcommerceSales[[#This Row],[Order_Date]])</f>
        <v>2025</v>
      </c>
      <c r="AC1108" t="str">
        <f>IF(tbl_EcommerceSales[[#This Row],[Age]]&lt;18,"Under 18",IF(tbl_EcommerceSales[[#This Row],[Age]]&lt;=25,"18-25",IF(tbl_EcommerceSales[[#This Row],[Age]]&lt;=35,"26-35",IF(tbl_EcommerceSales[[#This Row],[Age]]&lt;=45,"36-45",IF(tbl_EcommerceSales[[#This Row],[Age]]&lt;=55,"46-55","56+")))))</f>
        <v>36-45</v>
      </c>
    </row>
    <row r="1109" spans="1:29" x14ac:dyDescent="0.35">
      <c r="A1109" t="s">
        <v>2161</v>
      </c>
      <c r="B1109" s="7">
        <v>45780</v>
      </c>
      <c r="C1109" t="s">
        <v>1991</v>
      </c>
      <c r="D1109" t="s">
        <v>148</v>
      </c>
      <c r="E1109" t="s">
        <v>48</v>
      </c>
      <c r="F1109">
        <v>42</v>
      </c>
      <c r="G1109" t="s">
        <v>174</v>
      </c>
      <c r="H1109" t="s">
        <v>39</v>
      </c>
      <c r="I1109" t="s">
        <v>236</v>
      </c>
      <c r="J1109" t="s">
        <v>237</v>
      </c>
      <c r="K1109" t="s">
        <v>82</v>
      </c>
      <c r="L1109" t="s">
        <v>238</v>
      </c>
      <c r="M1109">
        <v>2</v>
      </c>
      <c r="N1109" s="2">
        <v>899</v>
      </c>
      <c r="O1109" s="3">
        <v>0.15</v>
      </c>
      <c r="P1109" s="2">
        <v>960</v>
      </c>
      <c r="Q1109" t="s">
        <v>319</v>
      </c>
      <c r="R1109" t="s">
        <v>33</v>
      </c>
      <c r="S1109" t="s">
        <v>34</v>
      </c>
      <c r="T1109" s="4">
        <v>5</v>
      </c>
      <c r="U1109" s="11">
        <f t="shared" si="17"/>
        <v>1798</v>
      </c>
      <c r="V1109" s="11">
        <f>tbl_EcommerceSales[[#This Row],[Gross_Sales]]*tbl_EcommerceSales[[#This Row],[Discount]]</f>
        <v>269.7</v>
      </c>
      <c r="W1109" s="11">
        <f>tbl_EcommerceSales[[#This Row],[Gross_Sales]]-tbl_EcommerceSales[[#This Row],[Discount_Amount]]</f>
        <v>1528.3</v>
      </c>
      <c r="X1109" s="11">
        <f>tbl_EcommerceSales[[#This Row],[Quantity]] * _xlfn.XLOOKUP(tbl_EcommerceSales[[#This Row],[Product_ID]], Product_Master!A:A, Product_Master!F:F)</f>
        <v>960</v>
      </c>
      <c r="Y1109" s="11">
        <f>tbl_EcommerceSales[[#This Row],[Net_Revenue]]-tbl_EcommerceSales[[#This Row],[Total_Cost]]</f>
        <v>568.29999999999995</v>
      </c>
      <c r="Z1109" s="9">
        <f>IFERROR(#REF!/tbl_EcommerceSales[[#This Row],[Total_Cost]], 0)</f>
        <v>0</v>
      </c>
      <c r="AA1109" t="str">
        <f>TEXT(tbl_EcommerceSales[[#This Row],[Order_Date]],"mmm")</f>
        <v>May</v>
      </c>
      <c r="AB1109">
        <f>YEAR(tbl_EcommerceSales[[#This Row],[Order_Date]])</f>
        <v>2025</v>
      </c>
      <c r="AC1109" t="str">
        <f>IF(tbl_EcommerceSales[[#This Row],[Age]]&lt;18,"Under 18",IF(tbl_EcommerceSales[[#This Row],[Age]]&lt;=25,"18-25",IF(tbl_EcommerceSales[[#This Row],[Age]]&lt;=35,"26-35",IF(tbl_EcommerceSales[[#This Row],[Age]]&lt;=45,"36-45",IF(tbl_EcommerceSales[[#This Row],[Age]]&lt;=55,"46-55","56+")))))</f>
        <v>36-45</v>
      </c>
    </row>
    <row r="1110" spans="1:29" x14ac:dyDescent="0.35">
      <c r="A1110" t="s">
        <v>2162</v>
      </c>
      <c r="B1110" s="7">
        <v>45780</v>
      </c>
      <c r="C1110" t="s">
        <v>2163</v>
      </c>
      <c r="D1110" t="s">
        <v>227</v>
      </c>
      <c r="E1110" t="s">
        <v>48</v>
      </c>
      <c r="F1110">
        <v>38</v>
      </c>
      <c r="G1110" t="s">
        <v>107</v>
      </c>
      <c r="H1110" t="s">
        <v>39</v>
      </c>
      <c r="I1110" t="s">
        <v>276</v>
      </c>
      <c r="J1110" t="s">
        <v>277</v>
      </c>
      <c r="K1110" t="s">
        <v>30</v>
      </c>
      <c r="L1110" t="s">
        <v>278</v>
      </c>
      <c r="M1110">
        <v>2</v>
      </c>
      <c r="N1110" s="2">
        <v>1599</v>
      </c>
      <c r="O1110" s="3">
        <v>0.05</v>
      </c>
      <c r="P1110" s="2">
        <v>1700</v>
      </c>
      <c r="Q1110" t="s">
        <v>123</v>
      </c>
      <c r="R1110" t="s">
        <v>33</v>
      </c>
      <c r="S1110" t="s">
        <v>57</v>
      </c>
      <c r="T1110" s="4">
        <v>5</v>
      </c>
      <c r="U1110" s="11">
        <f t="shared" si="17"/>
        <v>3198</v>
      </c>
      <c r="V1110" s="11">
        <f>tbl_EcommerceSales[[#This Row],[Gross_Sales]]*tbl_EcommerceSales[[#This Row],[Discount]]</f>
        <v>159.9</v>
      </c>
      <c r="W1110" s="11">
        <f>tbl_EcommerceSales[[#This Row],[Gross_Sales]]-tbl_EcommerceSales[[#This Row],[Discount_Amount]]</f>
        <v>3038.1</v>
      </c>
      <c r="X1110" s="11">
        <f>tbl_EcommerceSales[[#This Row],[Quantity]] * _xlfn.XLOOKUP(tbl_EcommerceSales[[#This Row],[Product_ID]], Product_Master!A:A, Product_Master!F:F)</f>
        <v>1700</v>
      </c>
      <c r="Y1110" s="11">
        <f>tbl_EcommerceSales[[#This Row],[Net_Revenue]]-tbl_EcommerceSales[[#This Row],[Total_Cost]]</f>
        <v>1338.1</v>
      </c>
      <c r="Z1110" s="9">
        <f>IFERROR(#REF!/tbl_EcommerceSales[[#This Row],[Total_Cost]], 0)</f>
        <v>0</v>
      </c>
      <c r="AA1110" t="str">
        <f>TEXT(tbl_EcommerceSales[[#This Row],[Order_Date]],"mmm")</f>
        <v>May</v>
      </c>
      <c r="AB1110">
        <f>YEAR(tbl_EcommerceSales[[#This Row],[Order_Date]])</f>
        <v>2025</v>
      </c>
      <c r="AC1110" t="str">
        <f>IF(tbl_EcommerceSales[[#This Row],[Age]]&lt;18,"Under 18",IF(tbl_EcommerceSales[[#This Row],[Age]]&lt;=25,"18-25",IF(tbl_EcommerceSales[[#This Row],[Age]]&lt;=35,"26-35",IF(tbl_EcommerceSales[[#This Row],[Age]]&lt;=45,"36-45",IF(tbl_EcommerceSales[[#This Row],[Age]]&lt;=55,"46-55","56+")))))</f>
        <v>36-45</v>
      </c>
    </row>
    <row r="1111" spans="1:29" x14ac:dyDescent="0.35">
      <c r="A1111" t="s">
        <v>2164</v>
      </c>
      <c r="B1111" s="7">
        <v>45780</v>
      </c>
      <c r="C1111" t="s">
        <v>2165</v>
      </c>
      <c r="D1111" t="s">
        <v>251</v>
      </c>
      <c r="E1111" t="s">
        <v>25</v>
      </c>
      <c r="F1111">
        <v>24</v>
      </c>
      <c r="G1111" t="s">
        <v>61</v>
      </c>
      <c r="H1111" t="s">
        <v>27</v>
      </c>
      <c r="I1111" t="s">
        <v>40</v>
      </c>
      <c r="J1111" t="s">
        <v>41</v>
      </c>
      <c r="K1111" t="s">
        <v>42</v>
      </c>
      <c r="L1111" t="s">
        <v>43</v>
      </c>
      <c r="M1111">
        <v>2</v>
      </c>
      <c r="N1111" s="2">
        <v>699</v>
      </c>
      <c r="O1111" s="3">
        <v>0.1</v>
      </c>
      <c r="P1111" s="2">
        <v>620</v>
      </c>
      <c r="Q1111" t="s">
        <v>32</v>
      </c>
      <c r="R1111" t="s">
        <v>33</v>
      </c>
      <c r="S1111" t="s">
        <v>57</v>
      </c>
      <c r="T1111" s="4">
        <v>5</v>
      </c>
      <c r="U1111" s="11">
        <f t="shared" si="17"/>
        <v>1398</v>
      </c>
      <c r="V1111" s="11">
        <f>tbl_EcommerceSales[[#This Row],[Gross_Sales]]*tbl_EcommerceSales[[#This Row],[Discount]]</f>
        <v>139.80000000000001</v>
      </c>
      <c r="W1111" s="11">
        <f>tbl_EcommerceSales[[#This Row],[Gross_Sales]]-tbl_EcommerceSales[[#This Row],[Discount_Amount]]</f>
        <v>1258.2</v>
      </c>
      <c r="X1111" s="11">
        <f>tbl_EcommerceSales[[#This Row],[Quantity]] * _xlfn.XLOOKUP(tbl_EcommerceSales[[#This Row],[Product_ID]], Product_Master!A:A, Product_Master!F:F)</f>
        <v>620</v>
      </c>
      <c r="Y1111" s="11">
        <f>tbl_EcommerceSales[[#This Row],[Net_Revenue]]-tbl_EcommerceSales[[#This Row],[Total_Cost]]</f>
        <v>638.20000000000005</v>
      </c>
      <c r="Z1111" s="9">
        <f>IFERROR(#REF!/tbl_EcommerceSales[[#This Row],[Total_Cost]], 0)</f>
        <v>0</v>
      </c>
      <c r="AA1111" t="str">
        <f>TEXT(tbl_EcommerceSales[[#This Row],[Order_Date]],"mmm")</f>
        <v>May</v>
      </c>
      <c r="AB1111">
        <f>YEAR(tbl_EcommerceSales[[#This Row],[Order_Date]])</f>
        <v>2025</v>
      </c>
      <c r="AC1111" t="str">
        <f>IF(tbl_EcommerceSales[[#This Row],[Age]]&lt;18,"Under 18",IF(tbl_EcommerceSales[[#This Row],[Age]]&lt;=25,"18-25",IF(tbl_EcommerceSales[[#This Row],[Age]]&lt;=35,"26-35",IF(tbl_EcommerceSales[[#This Row],[Age]]&lt;=45,"36-45",IF(tbl_EcommerceSales[[#This Row],[Age]]&lt;=55,"46-55","56+")))))</f>
        <v>18-25</v>
      </c>
    </row>
    <row r="1112" spans="1:29" x14ac:dyDescent="0.35">
      <c r="A1112" t="s">
        <v>2166</v>
      </c>
      <c r="B1112" s="7">
        <v>45780</v>
      </c>
      <c r="C1112" t="s">
        <v>2167</v>
      </c>
      <c r="D1112" t="s">
        <v>24</v>
      </c>
      <c r="E1112" t="s">
        <v>25</v>
      </c>
      <c r="F1112">
        <v>34</v>
      </c>
      <c r="G1112" t="s">
        <v>174</v>
      </c>
      <c r="H1112" t="s">
        <v>39</v>
      </c>
      <c r="I1112" t="s">
        <v>257</v>
      </c>
      <c r="J1112" t="s">
        <v>258</v>
      </c>
      <c r="K1112" t="s">
        <v>55</v>
      </c>
      <c r="L1112" t="s">
        <v>56</v>
      </c>
      <c r="M1112">
        <v>1</v>
      </c>
      <c r="N1112" s="2">
        <v>1999</v>
      </c>
      <c r="O1112" s="3">
        <v>0.05</v>
      </c>
      <c r="P1112" s="2">
        <v>1050</v>
      </c>
      <c r="Q1112" t="s">
        <v>123</v>
      </c>
      <c r="R1112" t="s">
        <v>33</v>
      </c>
      <c r="S1112" t="s">
        <v>57</v>
      </c>
      <c r="T1112" s="4">
        <v>4</v>
      </c>
      <c r="U1112" s="11">
        <f t="shared" si="17"/>
        <v>1999</v>
      </c>
      <c r="V1112" s="11">
        <f>tbl_EcommerceSales[[#This Row],[Gross_Sales]]*tbl_EcommerceSales[[#This Row],[Discount]]</f>
        <v>99.95</v>
      </c>
      <c r="W1112" s="11">
        <f>tbl_EcommerceSales[[#This Row],[Gross_Sales]]-tbl_EcommerceSales[[#This Row],[Discount_Amount]]</f>
        <v>1899.05</v>
      </c>
      <c r="X1112" s="11">
        <f>tbl_EcommerceSales[[#This Row],[Quantity]] * _xlfn.XLOOKUP(tbl_EcommerceSales[[#This Row],[Product_ID]], Product_Master!A:A, Product_Master!F:F)</f>
        <v>1050</v>
      </c>
      <c r="Y1112" s="11">
        <f>tbl_EcommerceSales[[#This Row],[Net_Revenue]]-tbl_EcommerceSales[[#This Row],[Total_Cost]]</f>
        <v>849.05</v>
      </c>
      <c r="Z1112" s="9">
        <f>IFERROR(#REF!/tbl_EcommerceSales[[#This Row],[Total_Cost]], 0)</f>
        <v>0</v>
      </c>
      <c r="AA1112" t="str">
        <f>TEXT(tbl_EcommerceSales[[#This Row],[Order_Date]],"mmm")</f>
        <v>May</v>
      </c>
      <c r="AB1112">
        <f>YEAR(tbl_EcommerceSales[[#This Row],[Order_Date]])</f>
        <v>2025</v>
      </c>
      <c r="AC1112" t="str">
        <f>IF(tbl_EcommerceSales[[#This Row],[Age]]&lt;18,"Under 18",IF(tbl_EcommerceSales[[#This Row],[Age]]&lt;=25,"18-25",IF(tbl_EcommerceSales[[#This Row],[Age]]&lt;=35,"26-35",IF(tbl_EcommerceSales[[#This Row],[Age]]&lt;=45,"36-45",IF(tbl_EcommerceSales[[#This Row],[Age]]&lt;=55,"46-55","56+")))))</f>
        <v>26-35</v>
      </c>
    </row>
    <row r="1113" spans="1:29" x14ac:dyDescent="0.35">
      <c r="A1113" t="s">
        <v>2168</v>
      </c>
      <c r="B1113" s="7">
        <v>45780</v>
      </c>
      <c r="C1113" t="s">
        <v>2169</v>
      </c>
      <c r="D1113" t="s">
        <v>24</v>
      </c>
      <c r="E1113" t="s">
        <v>48</v>
      </c>
      <c r="F1113">
        <v>18</v>
      </c>
      <c r="G1113" t="s">
        <v>99</v>
      </c>
      <c r="H1113" t="s">
        <v>88</v>
      </c>
      <c r="I1113" t="s">
        <v>221</v>
      </c>
      <c r="J1113" t="s">
        <v>222</v>
      </c>
      <c r="K1113" t="s">
        <v>177</v>
      </c>
      <c r="L1113" t="s">
        <v>208</v>
      </c>
      <c r="M1113">
        <v>2</v>
      </c>
      <c r="N1113" s="2">
        <v>1499</v>
      </c>
      <c r="O1113" s="3">
        <v>0.1</v>
      </c>
      <c r="P1113" s="2">
        <v>1600</v>
      </c>
      <c r="Q1113" t="s">
        <v>76</v>
      </c>
      <c r="R1113" t="s">
        <v>33</v>
      </c>
      <c r="S1113" t="s">
        <v>34</v>
      </c>
      <c r="T1113" s="4">
        <v>4</v>
      </c>
      <c r="U1113" s="11">
        <f t="shared" si="17"/>
        <v>2998</v>
      </c>
      <c r="V1113" s="11">
        <f>tbl_EcommerceSales[[#This Row],[Gross_Sales]]*tbl_EcommerceSales[[#This Row],[Discount]]</f>
        <v>299.8</v>
      </c>
      <c r="W1113" s="11">
        <f>tbl_EcommerceSales[[#This Row],[Gross_Sales]]-tbl_EcommerceSales[[#This Row],[Discount_Amount]]</f>
        <v>2698.2</v>
      </c>
      <c r="X1113" s="11">
        <f>tbl_EcommerceSales[[#This Row],[Quantity]] * _xlfn.XLOOKUP(tbl_EcommerceSales[[#This Row],[Product_ID]], Product_Master!A:A, Product_Master!F:F)</f>
        <v>1600</v>
      </c>
      <c r="Y1113" s="11">
        <f>tbl_EcommerceSales[[#This Row],[Net_Revenue]]-tbl_EcommerceSales[[#This Row],[Total_Cost]]</f>
        <v>1098.1999999999998</v>
      </c>
      <c r="Z1113" s="9">
        <f>IFERROR(#REF!/tbl_EcommerceSales[[#This Row],[Total_Cost]], 0)</f>
        <v>0</v>
      </c>
      <c r="AA1113" t="str">
        <f>TEXT(tbl_EcommerceSales[[#This Row],[Order_Date]],"mmm")</f>
        <v>May</v>
      </c>
      <c r="AB1113">
        <f>YEAR(tbl_EcommerceSales[[#This Row],[Order_Date]])</f>
        <v>2025</v>
      </c>
      <c r="AC1113" t="str">
        <f>IF(tbl_EcommerceSales[[#This Row],[Age]]&lt;18,"Under 18",IF(tbl_EcommerceSales[[#This Row],[Age]]&lt;=25,"18-25",IF(tbl_EcommerceSales[[#This Row],[Age]]&lt;=35,"26-35",IF(tbl_EcommerceSales[[#This Row],[Age]]&lt;=45,"36-45",IF(tbl_EcommerceSales[[#This Row],[Age]]&lt;=55,"46-55","56+")))))</f>
        <v>18-25</v>
      </c>
    </row>
    <row r="1114" spans="1:29" x14ac:dyDescent="0.35">
      <c r="A1114" t="s">
        <v>2170</v>
      </c>
      <c r="B1114" s="7">
        <v>45780</v>
      </c>
      <c r="C1114" t="s">
        <v>1422</v>
      </c>
      <c r="D1114" t="s">
        <v>342</v>
      </c>
      <c r="E1114" t="s">
        <v>25</v>
      </c>
      <c r="F1114">
        <v>25</v>
      </c>
      <c r="G1114" t="s">
        <v>107</v>
      </c>
      <c r="H1114" t="s">
        <v>39</v>
      </c>
      <c r="I1114" t="s">
        <v>40</v>
      </c>
      <c r="J1114" t="s">
        <v>41</v>
      </c>
      <c r="K1114" t="s">
        <v>42</v>
      </c>
      <c r="L1114" t="s">
        <v>43</v>
      </c>
      <c r="M1114">
        <v>1</v>
      </c>
      <c r="N1114" s="2">
        <v>699</v>
      </c>
      <c r="O1114" s="3">
        <v>0.15</v>
      </c>
      <c r="P1114" s="2">
        <v>310</v>
      </c>
      <c r="Q1114" t="s">
        <v>32</v>
      </c>
      <c r="R1114" t="s">
        <v>33</v>
      </c>
      <c r="S1114" t="s">
        <v>34</v>
      </c>
      <c r="T1114" s="4">
        <v>3</v>
      </c>
      <c r="U1114" s="11">
        <f t="shared" si="17"/>
        <v>699</v>
      </c>
      <c r="V1114" s="11">
        <f>tbl_EcommerceSales[[#This Row],[Gross_Sales]]*tbl_EcommerceSales[[#This Row],[Discount]]</f>
        <v>104.85</v>
      </c>
      <c r="W1114" s="11">
        <f>tbl_EcommerceSales[[#This Row],[Gross_Sales]]-tbl_EcommerceSales[[#This Row],[Discount_Amount]]</f>
        <v>594.15</v>
      </c>
      <c r="X1114" s="11">
        <f>tbl_EcommerceSales[[#This Row],[Quantity]] * _xlfn.XLOOKUP(tbl_EcommerceSales[[#This Row],[Product_ID]], Product_Master!A:A, Product_Master!F:F)</f>
        <v>310</v>
      </c>
      <c r="Y1114" s="11">
        <f>tbl_EcommerceSales[[#This Row],[Net_Revenue]]-tbl_EcommerceSales[[#This Row],[Total_Cost]]</f>
        <v>284.14999999999998</v>
      </c>
      <c r="Z1114" s="9">
        <f>IFERROR(#REF!/tbl_EcommerceSales[[#This Row],[Total_Cost]], 0)</f>
        <v>0</v>
      </c>
      <c r="AA1114" t="str">
        <f>TEXT(tbl_EcommerceSales[[#This Row],[Order_Date]],"mmm")</f>
        <v>May</v>
      </c>
      <c r="AB1114">
        <f>YEAR(tbl_EcommerceSales[[#This Row],[Order_Date]])</f>
        <v>2025</v>
      </c>
      <c r="AC1114" t="str">
        <f>IF(tbl_EcommerceSales[[#This Row],[Age]]&lt;18,"Under 18",IF(tbl_EcommerceSales[[#This Row],[Age]]&lt;=25,"18-25",IF(tbl_EcommerceSales[[#This Row],[Age]]&lt;=35,"26-35",IF(tbl_EcommerceSales[[#This Row],[Age]]&lt;=45,"36-45",IF(tbl_EcommerceSales[[#This Row],[Age]]&lt;=55,"46-55","56+")))))</f>
        <v>18-25</v>
      </c>
    </row>
    <row r="1115" spans="1:29" x14ac:dyDescent="0.35">
      <c r="A1115" t="s">
        <v>2171</v>
      </c>
      <c r="B1115" s="7">
        <v>45781</v>
      </c>
      <c r="C1115" t="s">
        <v>1675</v>
      </c>
      <c r="D1115" t="s">
        <v>170</v>
      </c>
      <c r="E1115" t="s">
        <v>48</v>
      </c>
      <c r="F1115">
        <v>41</v>
      </c>
      <c r="G1115" t="s">
        <v>171</v>
      </c>
      <c r="H1115" t="s">
        <v>39</v>
      </c>
      <c r="I1115" t="s">
        <v>111</v>
      </c>
      <c r="J1115" t="s">
        <v>112</v>
      </c>
      <c r="K1115" t="s">
        <v>55</v>
      </c>
      <c r="L1115" t="s">
        <v>113</v>
      </c>
      <c r="M1115">
        <v>1</v>
      </c>
      <c r="N1115" s="2">
        <v>1799</v>
      </c>
      <c r="O1115" s="3">
        <v>0.1</v>
      </c>
      <c r="P1115" s="2">
        <v>950</v>
      </c>
      <c r="Q1115" t="s">
        <v>156</v>
      </c>
      <c r="R1115" t="s">
        <v>162</v>
      </c>
      <c r="S1115" t="s">
        <v>34</v>
      </c>
      <c r="T1115" s="4"/>
      <c r="U1115" s="11">
        <f t="shared" si="17"/>
        <v>1799</v>
      </c>
      <c r="V1115" s="11">
        <f>tbl_EcommerceSales[[#This Row],[Gross_Sales]]*tbl_EcommerceSales[[#This Row],[Discount]]</f>
        <v>179.9</v>
      </c>
      <c r="W1115" s="11">
        <f>tbl_EcommerceSales[[#This Row],[Gross_Sales]]-tbl_EcommerceSales[[#This Row],[Discount_Amount]]</f>
        <v>1619.1</v>
      </c>
      <c r="X1115" s="11">
        <f>tbl_EcommerceSales[[#This Row],[Quantity]] * _xlfn.XLOOKUP(tbl_EcommerceSales[[#This Row],[Product_ID]], Product_Master!A:A, Product_Master!F:F)</f>
        <v>950</v>
      </c>
      <c r="Y1115" s="11">
        <f>tbl_EcommerceSales[[#This Row],[Net_Revenue]]-tbl_EcommerceSales[[#This Row],[Total_Cost]]</f>
        <v>669.09999999999991</v>
      </c>
      <c r="Z1115" s="9">
        <f>IFERROR(#REF!/tbl_EcommerceSales[[#This Row],[Total_Cost]], 0)</f>
        <v>0</v>
      </c>
      <c r="AA1115" t="str">
        <f>TEXT(tbl_EcommerceSales[[#This Row],[Order_Date]],"mmm")</f>
        <v>May</v>
      </c>
      <c r="AB1115">
        <f>YEAR(tbl_EcommerceSales[[#This Row],[Order_Date]])</f>
        <v>2025</v>
      </c>
      <c r="AC1115" t="str">
        <f>IF(tbl_EcommerceSales[[#This Row],[Age]]&lt;18,"Under 18",IF(tbl_EcommerceSales[[#This Row],[Age]]&lt;=25,"18-25",IF(tbl_EcommerceSales[[#This Row],[Age]]&lt;=35,"26-35",IF(tbl_EcommerceSales[[#This Row],[Age]]&lt;=45,"36-45",IF(tbl_EcommerceSales[[#This Row],[Age]]&lt;=55,"46-55","56+")))))</f>
        <v>36-45</v>
      </c>
    </row>
    <row r="1116" spans="1:29" x14ac:dyDescent="0.35">
      <c r="A1116" t="s">
        <v>2172</v>
      </c>
      <c r="B1116" s="7">
        <v>45781</v>
      </c>
      <c r="C1116" t="s">
        <v>1899</v>
      </c>
      <c r="D1116" t="s">
        <v>151</v>
      </c>
      <c r="E1116" t="s">
        <v>48</v>
      </c>
      <c r="F1116">
        <v>35</v>
      </c>
      <c r="G1116" t="s">
        <v>192</v>
      </c>
      <c r="H1116" t="s">
        <v>27</v>
      </c>
      <c r="I1116" t="s">
        <v>160</v>
      </c>
      <c r="J1116" t="s">
        <v>161</v>
      </c>
      <c r="K1116" t="s">
        <v>91</v>
      </c>
      <c r="L1116" t="s">
        <v>133</v>
      </c>
      <c r="M1116">
        <v>1</v>
      </c>
      <c r="N1116" s="2">
        <v>1099</v>
      </c>
      <c r="O1116" s="3">
        <v>0.1</v>
      </c>
      <c r="P1116" s="2">
        <v>520</v>
      </c>
      <c r="Q1116" t="s">
        <v>44</v>
      </c>
      <c r="R1116" t="s">
        <v>33</v>
      </c>
      <c r="S1116" t="s">
        <v>34</v>
      </c>
      <c r="T1116" s="4">
        <v>1</v>
      </c>
      <c r="U1116" s="11">
        <f t="shared" si="17"/>
        <v>1099</v>
      </c>
      <c r="V1116" s="11">
        <f>tbl_EcommerceSales[[#This Row],[Gross_Sales]]*tbl_EcommerceSales[[#This Row],[Discount]]</f>
        <v>109.9</v>
      </c>
      <c r="W1116" s="11">
        <f>tbl_EcommerceSales[[#This Row],[Gross_Sales]]-tbl_EcommerceSales[[#This Row],[Discount_Amount]]</f>
        <v>989.1</v>
      </c>
      <c r="X1116" s="11">
        <f>tbl_EcommerceSales[[#This Row],[Quantity]] * _xlfn.XLOOKUP(tbl_EcommerceSales[[#This Row],[Product_ID]], Product_Master!A:A, Product_Master!F:F)</f>
        <v>520</v>
      </c>
      <c r="Y1116" s="11">
        <f>tbl_EcommerceSales[[#This Row],[Net_Revenue]]-tbl_EcommerceSales[[#This Row],[Total_Cost]]</f>
        <v>469.1</v>
      </c>
      <c r="Z1116" s="9">
        <f>IFERROR(#REF!/tbl_EcommerceSales[[#This Row],[Total_Cost]], 0)</f>
        <v>0</v>
      </c>
      <c r="AA1116" t="str">
        <f>TEXT(tbl_EcommerceSales[[#This Row],[Order_Date]],"mmm")</f>
        <v>May</v>
      </c>
      <c r="AB1116">
        <f>YEAR(tbl_EcommerceSales[[#This Row],[Order_Date]])</f>
        <v>2025</v>
      </c>
      <c r="AC1116" t="str">
        <f>IF(tbl_EcommerceSales[[#This Row],[Age]]&lt;18,"Under 18",IF(tbl_EcommerceSales[[#This Row],[Age]]&lt;=25,"18-25",IF(tbl_EcommerceSales[[#This Row],[Age]]&lt;=35,"26-35",IF(tbl_EcommerceSales[[#This Row],[Age]]&lt;=45,"36-45",IF(tbl_EcommerceSales[[#This Row],[Age]]&lt;=55,"46-55","56+")))))</f>
        <v>26-35</v>
      </c>
    </row>
    <row r="1117" spans="1:29" x14ac:dyDescent="0.35">
      <c r="A1117" t="s">
        <v>2173</v>
      </c>
      <c r="B1117" s="7">
        <v>45781</v>
      </c>
      <c r="C1117" t="s">
        <v>485</v>
      </c>
      <c r="D1117" t="s">
        <v>205</v>
      </c>
      <c r="E1117" t="s">
        <v>25</v>
      </c>
      <c r="F1117">
        <v>29</v>
      </c>
      <c r="G1117" t="s">
        <v>107</v>
      </c>
      <c r="H1117" t="s">
        <v>39</v>
      </c>
      <c r="I1117" t="s">
        <v>221</v>
      </c>
      <c r="J1117" t="s">
        <v>222</v>
      </c>
      <c r="K1117" t="s">
        <v>177</v>
      </c>
      <c r="L1117" t="s">
        <v>208</v>
      </c>
      <c r="M1117">
        <v>1</v>
      </c>
      <c r="N1117" s="2">
        <v>1499</v>
      </c>
      <c r="O1117" s="3">
        <v>0</v>
      </c>
      <c r="P1117" s="2">
        <v>800</v>
      </c>
      <c r="Q1117" t="s">
        <v>123</v>
      </c>
      <c r="R1117" t="s">
        <v>33</v>
      </c>
      <c r="S1117" t="s">
        <v>57</v>
      </c>
      <c r="T1117" s="4">
        <v>5</v>
      </c>
      <c r="U1117" s="11">
        <f t="shared" si="17"/>
        <v>1499</v>
      </c>
      <c r="V1117" s="11">
        <f>tbl_EcommerceSales[[#This Row],[Gross_Sales]]*tbl_EcommerceSales[[#This Row],[Discount]]</f>
        <v>0</v>
      </c>
      <c r="W1117" s="11">
        <f>tbl_EcommerceSales[[#This Row],[Gross_Sales]]-tbl_EcommerceSales[[#This Row],[Discount_Amount]]</f>
        <v>1499</v>
      </c>
      <c r="X1117" s="11">
        <f>tbl_EcommerceSales[[#This Row],[Quantity]] * _xlfn.XLOOKUP(tbl_EcommerceSales[[#This Row],[Product_ID]], Product_Master!A:A, Product_Master!F:F)</f>
        <v>800</v>
      </c>
      <c r="Y1117" s="11">
        <f>tbl_EcommerceSales[[#This Row],[Net_Revenue]]-tbl_EcommerceSales[[#This Row],[Total_Cost]]</f>
        <v>699</v>
      </c>
      <c r="Z1117" s="9">
        <f>IFERROR(#REF!/tbl_EcommerceSales[[#This Row],[Total_Cost]], 0)</f>
        <v>0</v>
      </c>
      <c r="AA1117" t="str">
        <f>TEXT(tbl_EcommerceSales[[#This Row],[Order_Date]],"mmm")</f>
        <v>May</v>
      </c>
      <c r="AB1117">
        <f>YEAR(tbl_EcommerceSales[[#This Row],[Order_Date]])</f>
        <v>2025</v>
      </c>
      <c r="AC1117" t="str">
        <f>IF(tbl_EcommerceSales[[#This Row],[Age]]&lt;18,"Under 18",IF(tbl_EcommerceSales[[#This Row],[Age]]&lt;=25,"18-25",IF(tbl_EcommerceSales[[#This Row],[Age]]&lt;=35,"26-35",IF(tbl_EcommerceSales[[#This Row],[Age]]&lt;=45,"36-45",IF(tbl_EcommerceSales[[#This Row],[Age]]&lt;=55,"46-55","56+")))))</f>
        <v>26-35</v>
      </c>
    </row>
    <row r="1118" spans="1:29" x14ac:dyDescent="0.35">
      <c r="A1118" t="s">
        <v>2174</v>
      </c>
      <c r="B1118" s="7">
        <v>45781</v>
      </c>
      <c r="C1118" t="s">
        <v>2175</v>
      </c>
      <c r="D1118" t="s">
        <v>86</v>
      </c>
      <c r="E1118" t="s">
        <v>48</v>
      </c>
      <c r="F1118">
        <v>35</v>
      </c>
      <c r="G1118" t="s">
        <v>38</v>
      </c>
      <c r="H1118" t="s">
        <v>39</v>
      </c>
      <c r="I1118" t="s">
        <v>67</v>
      </c>
      <c r="J1118" t="s">
        <v>68</v>
      </c>
      <c r="K1118" t="s">
        <v>42</v>
      </c>
      <c r="L1118" t="s">
        <v>43</v>
      </c>
      <c r="M1118">
        <v>1</v>
      </c>
      <c r="N1118" s="2">
        <v>799</v>
      </c>
      <c r="O1118" s="3">
        <v>0</v>
      </c>
      <c r="P1118" s="2">
        <v>360</v>
      </c>
      <c r="Q1118" t="s">
        <v>123</v>
      </c>
      <c r="R1118" t="s">
        <v>33</v>
      </c>
      <c r="S1118" t="s">
        <v>57</v>
      </c>
      <c r="T1118" s="4">
        <v>2</v>
      </c>
      <c r="U1118" s="11">
        <f t="shared" si="17"/>
        <v>799</v>
      </c>
      <c r="V1118" s="11">
        <f>tbl_EcommerceSales[[#This Row],[Gross_Sales]]*tbl_EcommerceSales[[#This Row],[Discount]]</f>
        <v>0</v>
      </c>
      <c r="W1118" s="11">
        <f>tbl_EcommerceSales[[#This Row],[Gross_Sales]]-tbl_EcommerceSales[[#This Row],[Discount_Amount]]</f>
        <v>799</v>
      </c>
      <c r="X1118" s="11">
        <f>tbl_EcommerceSales[[#This Row],[Quantity]] * _xlfn.XLOOKUP(tbl_EcommerceSales[[#This Row],[Product_ID]], Product_Master!A:A, Product_Master!F:F)</f>
        <v>360</v>
      </c>
      <c r="Y1118" s="11">
        <f>tbl_EcommerceSales[[#This Row],[Net_Revenue]]-tbl_EcommerceSales[[#This Row],[Total_Cost]]</f>
        <v>439</v>
      </c>
      <c r="Z1118" s="9">
        <f>IFERROR(#REF!/tbl_EcommerceSales[[#This Row],[Total_Cost]], 0)</f>
        <v>0</v>
      </c>
      <c r="AA1118" t="str">
        <f>TEXT(tbl_EcommerceSales[[#This Row],[Order_Date]],"mmm")</f>
        <v>May</v>
      </c>
      <c r="AB1118">
        <f>YEAR(tbl_EcommerceSales[[#This Row],[Order_Date]])</f>
        <v>2025</v>
      </c>
      <c r="AC1118" t="str">
        <f>IF(tbl_EcommerceSales[[#This Row],[Age]]&lt;18,"Under 18",IF(tbl_EcommerceSales[[#This Row],[Age]]&lt;=25,"18-25",IF(tbl_EcommerceSales[[#This Row],[Age]]&lt;=35,"26-35",IF(tbl_EcommerceSales[[#This Row],[Age]]&lt;=45,"36-45",IF(tbl_EcommerceSales[[#This Row],[Age]]&lt;=55,"46-55","56+")))))</f>
        <v>26-35</v>
      </c>
    </row>
    <row r="1119" spans="1:29" x14ac:dyDescent="0.35">
      <c r="A1119" t="s">
        <v>2176</v>
      </c>
      <c r="B1119" s="7">
        <v>45781</v>
      </c>
      <c r="C1119" t="s">
        <v>2177</v>
      </c>
      <c r="D1119" t="s">
        <v>60</v>
      </c>
      <c r="E1119" t="s">
        <v>48</v>
      </c>
      <c r="F1119">
        <v>40</v>
      </c>
      <c r="G1119" t="s">
        <v>270</v>
      </c>
      <c r="H1119" t="s">
        <v>72</v>
      </c>
      <c r="I1119" t="s">
        <v>276</v>
      </c>
      <c r="J1119" t="s">
        <v>277</v>
      </c>
      <c r="K1119" t="s">
        <v>30</v>
      </c>
      <c r="L1119" t="s">
        <v>278</v>
      </c>
      <c r="M1119">
        <v>1</v>
      </c>
      <c r="N1119" s="2">
        <v>1599</v>
      </c>
      <c r="O1119" s="3">
        <v>0.3</v>
      </c>
      <c r="P1119" s="2">
        <v>850</v>
      </c>
      <c r="Q1119" t="s">
        <v>32</v>
      </c>
      <c r="R1119" t="s">
        <v>33</v>
      </c>
      <c r="S1119" t="s">
        <v>34</v>
      </c>
      <c r="T1119" s="4">
        <v>5</v>
      </c>
      <c r="U1119" s="11">
        <f t="shared" si="17"/>
        <v>1599</v>
      </c>
      <c r="V1119" s="11">
        <f>tbl_EcommerceSales[[#This Row],[Gross_Sales]]*tbl_EcommerceSales[[#This Row],[Discount]]</f>
        <v>479.7</v>
      </c>
      <c r="W1119" s="11">
        <f>tbl_EcommerceSales[[#This Row],[Gross_Sales]]-tbl_EcommerceSales[[#This Row],[Discount_Amount]]</f>
        <v>1119.3</v>
      </c>
      <c r="X1119" s="11">
        <f>tbl_EcommerceSales[[#This Row],[Quantity]] * _xlfn.XLOOKUP(tbl_EcommerceSales[[#This Row],[Product_ID]], Product_Master!A:A, Product_Master!F:F)</f>
        <v>850</v>
      </c>
      <c r="Y1119" s="11">
        <f>tbl_EcommerceSales[[#This Row],[Net_Revenue]]-tbl_EcommerceSales[[#This Row],[Total_Cost]]</f>
        <v>269.29999999999995</v>
      </c>
      <c r="Z1119" s="9">
        <f>IFERROR(#REF!/tbl_EcommerceSales[[#This Row],[Total_Cost]], 0)</f>
        <v>0</v>
      </c>
      <c r="AA1119" t="str">
        <f>TEXT(tbl_EcommerceSales[[#This Row],[Order_Date]],"mmm")</f>
        <v>May</v>
      </c>
      <c r="AB1119">
        <f>YEAR(tbl_EcommerceSales[[#This Row],[Order_Date]])</f>
        <v>2025</v>
      </c>
      <c r="AC1119" t="str">
        <f>IF(tbl_EcommerceSales[[#This Row],[Age]]&lt;18,"Under 18",IF(tbl_EcommerceSales[[#This Row],[Age]]&lt;=25,"18-25",IF(tbl_EcommerceSales[[#This Row],[Age]]&lt;=35,"26-35",IF(tbl_EcommerceSales[[#This Row],[Age]]&lt;=45,"36-45",IF(tbl_EcommerceSales[[#This Row],[Age]]&lt;=55,"46-55","56+")))))</f>
        <v>36-45</v>
      </c>
    </row>
    <row r="1120" spans="1:29" x14ac:dyDescent="0.35">
      <c r="A1120" t="s">
        <v>2178</v>
      </c>
      <c r="B1120" s="7">
        <v>45781</v>
      </c>
      <c r="C1120" t="s">
        <v>2179</v>
      </c>
      <c r="D1120" t="s">
        <v>170</v>
      </c>
      <c r="E1120" t="s">
        <v>25</v>
      </c>
      <c r="F1120">
        <v>21</v>
      </c>
      <c r="G1120" t="s">
        <v>270</v>
      </c>
      <c r="H1120" t="s">
        <v>72</v>
      </c>
      <c r="I1120" t="s">
        <v>53</v>
      </c>
      <c r="J1120" t="s">
        <v>54</v>
      </c>
      <c r="K1120" t="s">
        <v>55</v>
      </c>
      <c r="L1120" t="s">
        <v>56</v>
      </c>
      <c r="M1120">
        <v>2</v>
      </c>
      <c r="N1120" s="2">
        <v>799</v>
      </c>
      <c r="O1120" s="3">
        <v>0.1</v>
      </c>
      <c r="P1120" s="2">
        <v>780</v>
      </c>
      <c r="Q1120" t="s">
        <v>319</v>
      </c>
      <c r="R1120" t="s">
        <v>33</v>
      </c>
      <c r="S1120" t="s">
        <v>57</v>
      </c>
      <c r="T1120" s="4">
        <v>5</v>
      </c>
      <c r="U1120" s="11">
        <f t="shared" si="17"/>
        <v>1598</v>
      </c>
      <c r="V1120" s="11">
        <f>tbl_EcommerceSales[[#This Row],[Gross_Sales]]*tbl_EcommerceSales[[#This Row],[Discount]]</f>
        <v>159.80000000000001</v>
      </c>
      <c r="W1120" s="11">
        <f>tbl_EcommerceSales[[#This Row],[Gross_Sales]]-tbl_EcommerceSales[[#This Row],[Discount_Amount]]</f>
        <v>1438.2</v>
      </c>
      <c r="X1120" s="11">
        <f>tbl_EcommerceSales[[#This Row],[Quantity]] * _xlfn.XLOOKUP(tbl_EcommerceSales[[#This Row],[Product_ID]], Product_Master!A:A, Product_Master!F:F)</f>
        <v>780</v>
      </c>
      <c r="Y1120" s="11">
        <f>tbl_EcommerceSales[[#This Row],[Net_Revenue]]-tbl_EcommerceSales[[#This Row],[Total_Cost]]</f>
        <v>658.2</v>
      </c>
      <c r="Z1120" s="9">
        <f>IFERROR(#REF!/tbl_EcommerceSales[[#This Row],[Total_Cost]], 0)</f>
        <v>0</v>
      </c>
      <c r="AA1120" t="str">
        <f>TEXT(tbl_EcommerceSales[[#This Row],[Order_Date]],"mmm")</f>
        <v>May</v>
      </c>
      <c r="AB1120">
        <f>YEAR(tbl_EcommerceSales[[#This Row],[Order_Date]])</f>
        <v>2025</v>
      </c>
      <c r="AC1120" t="str">
        <f>IF(tbl_EcommerceSales[[#This Row],[Age]]&lt;18,"Under 18",IF(tbl_EcommerceSales[[#This Row],[Age]]&lt;=25,"18-25",IF(tbl_EcommerceSales[[#This Row],[Age]]&lt;=35,"26-35",IF(tbl_EcommerceSales[[#This Row],[Age]]&lt;=45,"36-45",IF(tbl_EcommerceSales[[#This Row],[Age]]&lt;=55,"46-55","56+")))))</f>
        <v>18-25</v>
      </c>
    </row>
    <row r="1121" spans="1:29" x14ac:dyDescent="0.35">
      <c r="A1121" t="s">
        <v>2180</v>
      </c>
      <c r="B1121" s="7">
        <v>45781</v>
      </c>
      <c r="C1121" t="s">
        <v>2181</v>
      </c>
      <c r="D1121" t="s">
        <v>47</v>
      </c>
      <c r="E1121" t="s">
        <v>25</v>
      </c>
      <c r="F1121">
        <v>18</v>
      </c>
      <c r="G1121" t="s">
        <v>142</v>
      </c>
      <c r="H1121" t="s">
        <v>88</v>
      </c>
      <c r="I1121" t="s">
        <v>73</v>
      </c>
      <c r="J1121" t="s">
        <v>74</v>
      </c>
      <c r="K1121" t="s">
        <v>55</v>
      </c>
      <c r="L1121" t="s">
        <v>75</v>
      </c>
      <c r="M1121">
        <v>3</v>
      </c>
      <c r="N1121" s="2">
        <v>2899</v>
      </c>
      <c r="O1121" s="3">
        <v>0.05</v>
      </c>
      <c r="P1121" s="2">
        <v>5100</v>
      </c>
      <c r="Q1121" t="s">
        <v>123</v>
      </c>
      <c r="R1121" t="s">
        <v>33</v>
      </c>
      <c r="S1121" t="s">
        <v>34</v>
      </c>
      <c r="T1121" s="4">
        <v>3</v>
      </c>
      <c r="U1121" s="11">
        <f t="shared" si="17"/>
        <v>8697</v>
      </c>
      <c r="V1121" s="11">
        <f>tbl_EcommerceSales[[#This Row],[Gross_Sales]]*tbl_EcommerceSales[[#This Row],[Discount]]</f>
        <v>434.85</v>
      </c>
      <c r="W1121" s="11">
        <f>tbl_EcommerceSales[[#This Row],[Gross_Sales]]-tbl_EcommerceSales[[#This Row],[Discount_Amount]]</f>
        <v>8262.15</v>
      </c>
      <c r="X1121" s="11">
        <f>tbl_EcommerceSales[[#This Row],[Quantity]] * _xlfn.XLOOKUP(tbl_EcommerceSales[[#This Row],[Product_ID]], Product_Master!A:A, Product_Master!F:F)</f>
        <v>5100</v>
      </c>
      <c r="Y1121" s="11">
        <f>tbl_EcommerceSales[[#This Row],[Net_Revenue]]-tbl_EcommerceSales[[#This Row],[Total_Cost]]</f>
        <v>3162.1499999999996</v>
      </c>
      <c r="Z1121" s="9">
        <f>IFERROR(#REF!/tbl_EcommerceSales[[#This Row],[Total_Cost]], 0)</f>
        <v>0</v>
      </c>
      <c r="AA1121" t="str">
        <f>TEXT(tbl_EcommerceSales[[#This Row],[Order_Date]],"mmm")</f>
        <v>May</v>
      </c>
      <c r="AB1121">
        <f>YEAR(tbl_EcommerceSales[[#This Row],[Order_Date]])</f>
        <v>2025</v>
      </c>
      <c r="AC1121" t="str">
        <f>IF(tbl_EcommerceSales[[#This Row],[Age]]&lt;18,"Under 18",IF(tbl_EcommerceSales[[#This Row],[Age]]&lt;=25,"18-25",IF(tbl_EcommerceSales[[#This Row],[Age]]&lt;=35,"26-35",IF(tbl_EcommerceSales[[#This Row],[Age]]&lt;=45,"36-45",IF(tbl_EcommerceSales[[#This Row],[Age]]&lt;=55,"46-55","56+")))))</f>
        <v>18-25</v>
      </c>
    </row>
    <row r="1122" spans="1:29" x14ac:dyDescent="0.35">
      <c r="A1122" t="s">
        <v>2182</v>
      </c>
      <c r="B1122" s="7">
        <v>45781</v>
      </c>
      <c r="C1122" t="s">
        <v>2183</v>
      </c>
      <c r="D1122" t="s">
        <v>151</v>
      </c>
      <c r="E1122" t="s">
        <v>25</v>
      </c>
      <c r="F1122">
        <v>28</v>
      </c>
      <c r="G1122" t="s">
        <v>145</v>
      </c>
      <c r="H1122" t="s">
        <v>39</v>
      </c>
      <c r="I1122" t="s">
        <v>126</v>
      </c>
      <c r="J1122" t="s">
        <v>127</v>
      </c>
      <c r="K1122" t="s">
        <v>82</v>
      </c>
      <c r="L1122" t="s">
        <v>83</v>
      </c>
      <c r="M1122">
        <v>2</v>
      </c>
      <c r="N1122" s="2">
        <v>1899</v>
      </c>
      <c r="O1122" s="3">
        <v>0.25</v>
      </c>
      <c r="P1122" s="2">
        <v>2240</v>
      </c>
      <c r="Q1122" t="s">
        <v>123</v>
      </c>
      <c r="R1122" t="s">
        <v>33</v>
      </c>
      <c r="S1122" t="s">
        <v>34</v>
      </c>
      <c r="T1122" s="4">
        <v>4</v>
      </c>
      <c r="U1122" s="11">
        <f t="shared" si="17"/>
        <v>3798</v>
      </c>
      <c r="V1122" s="11">
        <f>tbl_EcommerceSales[[#This Row],[Gross_Sales]]*tbl_EcommerceSales[[#This Row],[Discount]]</f>
        <v>949.5</v>
      </c>
      <c r="W1122" s="11">
        <f>tbl_EcommerceSales[[#This Row],[Gross_Sales]]-tbl_EcommerceSales[[#This Row],[Discount_Amount]]</f>
        <v>2848.5</v>
      </c>
      <c r="X1122" s="11">
        <f>tbl_EcommerceSales[[#This Row],[Quantity]] * _xlfn.XLOOKUP(tbl_EcommerceSales[[#This Row],[Product_ID]], Product_Master!A:A, Product_Master!F:F)</f>
        <v>2240</v>
      </c>
      <c r="Y1122" s="11">
        <f>tbl_EcommerceSales[[#This Row],[Net_Revenue]]-tbl_EcommerceSales[[#This Row],[Total_Cost]]</f>
        <v>608.5</v>
      </c>
      <c r="Z1122" s="9">
        <f>IFERROR(#REF!/tbl_EcommerceSales[[#This Row],[Total_Cost]], 0)</f>
        <v>0</v>
      </c>
      <c r="AA1122" t="str">
        <f>TEXT(tbl_EcommerceSales[[#This Row],[Order_Date]],"mmm")</f>
        <v>May</v>
      </c>
      <c r="AB1122">
        <f>YEAR(tbl_EcommerceSales[[#This Row],[Order_Date]])</f>
        <v>2025</v>
      </c>
      <c r="AC1122" t="str">
        <f>IF(tbl_EcommerceSales[[#This Row],[Age]]&lt;18,"Under 18",IF(tbl_EcommerceSales[[#This Row],[Age]]&lt;=25,"18-25",IF(tbl_EcommerceSales[[#This Row],[Age]]&lt;=35,"26-35",IF(tbl_EcommerceSales[[#This Row],[Age]]&lt;=45,"36-45",IF(tbl_EcommerceSales[[#This Row],[Age]]&lt;=55,"46-55","56+")))))</f>
        <v>26-35</v>
      </c>
    </row>
    <row r="1123" spans="1:29" x14ac:dyDescent="0.35">
      <c r="A1123" t="s">
        <v>2184</v>
      </c>
      <c r="B1123" s="7">
        <v>45781</v>
      </c>
      <c r="C1123" t="s">
        <v>2185</v>
      </c>
      <c r="D1123" t="s">
        <v>79</v>
      </c>
      <c r="E1123" t="s">
        <v>25</v>
      </c>
      <c r="F1123">
        <v>26</v>
      </c>
      <c r="G1123" t="s">
        <v>155</v>
      </c>
      <c r="H1123" t="s">
        <v>88</v>
      </c>
      <c r="I1123" t="s">
        <v>165</v>
      </c>
      <c r="J1123" t="s">
        <v>166</v>
      </c>
      <c r="K1123" t="s">
        <v>42</v>
      </c>
      <c r="L1123" t="s">
        <v>167</v>
      </c>
      <c r="M1123">
        <v>1</v>
      </c>
      <c r="N1123" s="2">
        <v>1799</v>
      </c>
      <c r="O1123" s="3">
        <v>0</v>
      </c>
      <c r="P1123" s="2">
        <v>900</v>
      </c>
      <c r="Q1123" t="s">
        <v>123</v>
      </c>
      <c r="R1123" t="s">
        <v>33</v>
      </c>
      <c r="S1123" t="s">
        <v>34</v>
      </c>
      <c r="T1123" s="4">
        <v>5</v>
      </c>
      <c r="U1123" s="11">
        <f t="shared" si="17"/>
        <v>1799</v>
      </c>
      <c r="V1123" s="11">
        <f>tbl_EcommerceSales[[#This Row],[Gross_Sales]]*tbl_EcommerceSales[[#This Row],[Discount]]</f>
        <v>0</v>
      </c>
      <c r="W1123" s="11">
        <f>tbl_EcommerceSales[[#This Row],[Gross_Sales]]-tbl_EcommerceSales[[#This Row],[Discount_Amount]]</f>
        <v>1799</v>
      </c>
      <c r="X1123" s="11">
        <f>tbl_EcommerceSales[[#This Row],[Quantity]] * _xlfn.XLOOKUP(tbl_EcommerceSales[[#This Row],[Product_ID]], Product_Master!A:A, Product_Master!F:F)</f>
        <v>900</v>
      </c>
      <c r="Y1123" s="11">
        <f>tbl_EcommerceSales[[#This Row],[Net_Revenue]]-tbl_EcommerceSales[[#This Row],[Total_Cost]]</f>
        <v>899</v>
      </c>
      <c r="Z1123" s="9">
        <f>IFERROR(#REF!/tbl_EcommerceSales[[#This Row],[Total_Cost]], 0)</f>
        <v>0</v>
      </c>
      <c r="AA1123" t="str">
        <f>TEXT(tbl_EcommerceSales[[#This Row],[Order_Date]],"mmm")</f>
        <v>May</v>
      </c>
      <c r="AB1123">
        <f>YEAR(tbl_EcommerceSales[[#This Row],[Order_Date]])</f>
        <v>2025</v>
      </c>
      <c r="AC1123" t="str">
        <f>IF(tbl_EcommerceSales[[#This Row],[Age]]&lt;18,"Under 18",IF(tbl_EcommerceSales[[#This Row],[Age]]&lt;=25,"18-25",IF(tbl_EcommerceSales[[#This Row],[Age]]&lt;=35,"26-35",IF(tbl_EcommerceSales[[#This Row],[Age]]&lt;=45,"36-45",IF(tbl_EcommerceSales[[#This Row],[Age]]&lt;=55,"46-55","56+")))))</f>
        <v>26-35</v>
      </c>
    </row>
    <row r="1124" spans="1:29" x14ac:dyDescent="0.35">
      <c r="A1124" t="s">
        <v>2186</v>
      </c>
      <c r="B1124" s="7">
        <v>45781</v>
      </c>
      <c r="C1124" t="s">
        <v>2187</v>
      </c>
      <c r="D1124" t="s">
        <v>235</v>
      </c>
      <c r="E1124" t="s">
        <v>25</v>
      </c>
      <c r="F1124">
        <v>33</v>
      </c>
      <c r="G1124" t="s">
        <v>61</v>
      </c>
      <c r="H1124" t="s">
        <v>27</v>
      </c>
      <c r="I1124" t="s">
        <v>131</v>
      </c>
      <c r="J1124" t="s">
        <v>132</v>
      </c>
      <c r="K1124" t="s">
        <v>91</v>
      </c>
      <c r="L1124" t="s">
        <v>133</v>
      </c>
      <c r="M1124">
        <v>1</v>
      </c>
      <c r="N1124" s="2">
        <v>1299</v>
      </c>
      <c r="O1124" s="3">
        <v>0.1</v>
      </c>
      <c r="P1124" s="2">
        <v>610</v>
      </c>
      <c r="Q1124" t="s">
        <v>123</v>
      </c>
      <c r="R1124" t="s">
        <v>33</v>
      </c>
      <c r="S1124" t="s">
        <v>34</v>
      </c>
      <c r="T1124" s="4">
        <v>5</v>
      </c>
      <c r="U1124" s="11">
        <f t="shared" si="17"/>
        <v>1299</v>
      </c>
      <c r="V1124" s="11">
        <f>tbl_EcommerceSales[[#This Row],[Gross_Sales]]*tbl_EcommerceSales[[#This Row],[Discount]]</f>
        <v>129.9</v>
      </c>
      <c r="W1124" s="11">
        <f>tbl_EcommerceSales[[#This Row],[Gross_Sales]]-tbl_EcommerceSales[[#This Row],[Discount_Amount]]</f>
        <v>1169.0999999999999</v>
      </c>
      <c r="X1124" s="11">
        <f>tbl_EcommerceSales[[#This Row],[Quantity]] * _xlfn.XLOOKUP(tbl_EcommerceSales[[#This Row],[Product_ID]], Product_Master!A:A, Product_Master!F:F)</f>
        <v>610</v>
      </c>
      <c r="Y1124" s="11">
        <f>tbl_EcommerceSales[[#This Row],[Net_Revenue]]-tbl_EcommerceSales[[#This Row],[Total_Cost]]</f>
        <v>559.09999999999991</v>
      </c>
      <c r="Z1124" s="9">
        <f>IFERROR(#REF!/tbl_EcommerceSales[[#This Row],[Total_Cost]], 0)</f>
        <v>0</v>
      </c>
      <c r="AA1124" t="str">
        <f>TEXT(tbl_EcommerceSales[[#This Row],[Order_Date]],"mmm")</f>
        <v>May</v>
      </c>
      <c r="AB1124">
        <f>YEAR(tbl_EcommerceSales[[#This Row],[Order_Date]])</f>
        <v>2025</v>
      </c>
      <c r="AC1124" t="str">
        <f>IF(tbl_EcommerceSales[[#This Row],[Age]]&lt;18,"Under 18",IF(tbl_EcommerceSales[[#This Row],[Age]]&lt;=25,"18-25",IF(tbl_EcommerceSales[[#This Row],[Age]]&lt;=35,"26-35",IF(tbl_EcommerceSales[[#This Row],[Age]]&lt;=45,"36-45",IF(tbl_EcommerceSales[[#This Row],[Age]]&lt;=55,"46-55","56+")))))</f>
        <v>26-35</v>
      </c>
    </row>
    <row r="1125" spans="1:29" x14ac:dyDescent="0.35">
      <c r="A1125" t="s">
        <v>2188</v>
      </c>
      <c r="B1125" s="7">
        <v>45781</v>
      </c>
      <c r="C1125" t="s">
        <v>2189</v>
      </c>
      <c r="D1125" t="s">
        <v>116</v>
      </c>
      <c r="E1125" t="s">
        <v>48</v>
      </c>
      <c r="F1125">
        <v>19</v>
      </c>
      <c r="G1125" t="s">
        <v>186</v>
      </c>
      <c r="H1125" t="s">
        <v>72</v>
      </c>
      <c r="I1125" t="s">
        <v>236</v>
      </c>
      <c r="J1125" t="s">
        <v>237</v>
      </c>
      <c r="K1125" t="s">
        <v>82</v>
      </c>
      <c r="L1125" t="s">
        <v>238</v>
      </c>
      <c r="M1125">
        <v>2</v>
      </c>
      <c r="N1125" s="2">
        <v>899</v>
      </c>
      <c r="O1125" s="3">
        <v>0.3</v>
      </c>
      <c r="P1125" s="2">
        <v>960</v>
      </c>
      <c r="Q1125" t="s">
        <v>32</v>
      </c>
      <c r="R1125" t="s">
        <v>33</v>
      </c>
      <c r="S1125" t="s">
        <v>34</v>
      </c>
      <c r="T1125" s="4">
        <v>5</v>
      </c>
      <c r="U1125" s="11">
        <f t="shared" si="17"/>
        <v>1798</v>
      </c>
      <c r="V1125" s="11">
        <f>tbl_EcommerceSales[[#This Row],[Gross_Sales]]*tbl_EcommerceSales[[#This Row],[Discount]]</f>
        <v>539.4</v>
      </c>
      <c r="W1125" s="11">
        <f>tbl_EcommerceSales[[#This Row],[Gross_Sales]]-tbl_EcommerceSales[[#This Row],[Discount_Amount]]</f>
        <v>1258.5999999999999</v>
      </c>
      <c r="X1125" s="11">
        <f>tbl_EcommerceSales[[#This Row],[Quantity]] * _xlfn.XLOOKUP(tbl_EcommerceSales[[#This Row],[Product_ID]], Product_Master!A:A, Product_Master!F:F)</f>
        <v>960</v>
      </c>
      <c r="Y1125" s="11">
        <f>tbl_EcommerceSales[[#This Row],[Net_Revenue]]-tbl_EcommerceSales[[#This Row],[Total_Cost]]</f>
        <v>298.59999999999991</v>
      </c>
      <c r="Z1125" s="9">
        <f>IFERROR(#REF!/tbl_EcommerceSales[[#This Row],[Total_Cost]], 0)</f>
        <v>0</v>
      </c>
      <c r="AA1125" t="str">
        <f>TEXT(tbl_EcommerceSales[[#This Row],[Order_Date]],"mmm")</f>
        <v>May</v>
      </c>
      <c r="AB1125">
        <f>YEAR(tbl_EcommerceSales[[#This Row],[Order_Date]])</f>
        <v>2025</v>
      </c>
      <c r="AC1125" t="str">
        <f>IF(tbl_EcommerceSales[[#This Row],[Age]]&lt;18,"Under 18",IF(tbl_EcommerceSales[[#This Row],[Age]]&lt;=25,"18-25",IF(tbl_EcommerceSales[[#This Row],[Age]]&lt;=35,"26-35",IF(tbl_EcommerceSales[[#This Row],[Age]]&lt;=45,"36-45",IF(tbl_EcommerceSales[[#This Row],[Age]]&lt;=55,"46-55","56+")))))</f>
        <v>18-25</v>
      </c>
    </row>
    <row r="1126" spans="1:29" x14ac:dyDescent="0.35">
      <c r="A1126" t="s">
        <v>2190</v>
      </c>
      <c r="B1126" s="7">
        <v>45781</v>
      </c>
      <c r="C1126" t="s">
        <v>2191</v>
      </c>
      <c r="D1126" t="s">
        <v>110</v>
      </c>
      <c r="E1126" t="s">
        <v>25</v>
      </c>
      <c r="F1126">
        <v>37</v>
      </c>
      <c r="G1126" t="s">
        <v>174</v>
      </c>
      <c r="H1126" t="s">
        <v>39</v>
      </c>
      <c r="I1126" t="s">
        <v>80</v>
      </c>
      <c r="J1126" t="s">
        <v>81</v>
      </c>
      <c r="K1126" t="s">
        <v>82</v>
      </c>
      <c r="L1126" t="s">
        <v>83</v>
      </c>
      <c r="M1126">
        <v>1</v>
      </c>
      <c r="N1126" s="2">
        <v>2499</v>
      </c>
      <c r="O1126" s="3">
        <v>0.05</v>
      </c>
      <c r="P1126" s="2">
        <v>1550</v>
      </c>
      <c r="Q1126" t="s">
        <v>32</v>
      </c>
      <c r="R1126" t="s">
        <v>33</v>
      </c>
      <c r="S1126" t="s">
        <v>57</v>
      </c>
      <c r="T1126" s="4">
        <v>5</v>
      </c>
      <c r="U1126" s="11">
        <f t="shared" si="17"/>
        <v>2499</v>
      </c>
      <c r="V1126" s="11">
        <f>tbl_EcommerceSales[[#This Row],[Gross_Sales]]*tbl_EcommerceSales[[#This Row],[Discount]]</f>
        <v>124.95</v>
      </c>
      <c r="W1126" s="11">
        <f>tbl_EcommerceSales[[#This Row],[Gross_Sales]]-tbl_EcommerceSales[[#This Row],[Discount_Amount]]</f>
        <v>2374.0500000000002</v>
      </c>
      <c r="X1126" s="11">
        <f>tbl_EcommerceSales[[#This Row],[Quantity]] * _xlfn.XLOOKUP(tbl_EcommerceSales[[#This Row],[Product_ID]], Product_Master!A:A, Product_Master!F:F)</f>
        <v>1550</v>
      </c>
      <c r="Y1126" s="11">
        <f>tbl_EcommerceSales[[#This Row],[Net_Revenue]]-tbl_EcommerceSales[[#This Row],[Total_Cost]]</f>
        <v>824.05000000000018</v>
      </c>
      <c r="Z1126" s="9">
        <f>IFERROR(#REF!/tbl_EcommerceSales[[#This Row],[Total_Cost]], 0)</f>
        <v>0</v>
      </c>
      <c r="AA1126" t="str">
        <f>TEXT(tbl_EcommerceSales[[#This Row],[Order_Date]],"mmm")</f>
        <v>May</v>
      </c>
      <c r="AB1126">
        <f>YEAR(tbl_EcommerceSales[[#This Row],[Order_Date]])</f>
        <v>2025</v>
      </c>
      <c r="AC1126" t="str">
        <f>IF(tbl_EcommerceSales[[#This Row],[Age]]&lt;18,"Under 18",IF(tbl_EcommerceSales[[#This Row],[Age]]&lt;=25,"18-25",IF(tbl_EcommerceSales[[#This Row],[Age]]&lt;=35,"26-35",IF(tbl_EcommerceSales[[#This Row],[Age]]&lt;=45,"36-45",IF(tbl_EcommerceSales[[#This Row],[Age]]&lt;=55,"46-55","56+")))))</f>
        <v>36-45</v>
      </c>
    </row>
    <row r="1127" spans="1:29" x14ac:dyDescent="0.35">
      <c r="A1127" t="s">
        <v>2192</v>
      </c>
      <c r="B1127" s="7">
        <v>45782</v>
      </c>
      <c r="C1127" t="s">
        <v>2193</v>
      </c>
      <c r="D1127" t="s">
        <v>216</v>
      </c>
      <c r="E1127" t="s">
        <v>25</v>
      </c>
      <c r="F1127">
        <v>19</v>
      </c>
      <c r="G1127" t="s">
        <v>103</v>
      </c>
      <c r="H1127" t="s">
        <v>27</v>
      </c>
      <c r="I1127" t="s">
        <v>294</v>
      </c>
      <c r="J1127" t="s">
        <v>295</v>
      </c>
      <c r="K1127" t="s">
        <v>91</v>
      </c>
      <c r="L1127" t="s">
        <v>296</v>
      </c>
      <c r="M1127">
        <v>1</v>
      </c>
      <c r="N1127" s="2">
        <v>699</v>
      </c>
      <c r="O1127" s="3">
        <v>0</v>
      </c>
      <c r="P1127" s="2">
        <v>300</v>
      </c>
      <c r="Q1127" t="s">
        <v>44</v>
      </c>
      <c r="R1127" t="s">
        <v>33</v>
      </c>
      <c r="S1127" t="s">
        <v>34</v>
      </c>
      <c r="T1127" s="4">
        <v>4</v>
      </c>
      <c r="U1127" s="11">
        <f t="shared" si="17"/>
        <v>699</v>
      </c>
      <c r="V1127" s="11">
        <f>tbl_EcommerceSales[[#This Row],[Gross_Sales]]*tbl_EcommerceSales[[#This Row],[Discount]]</f>
        <v>0</v>
      </c>
      <c r="W1127" s="11">
        <f>tbl_EcommerceSales[[#This Row],[Gross_Sales]]-tbl_EcommerceSales[[#This Row],[Discount_Amount]]</f>
        <v>699</v>
      </c>
      <c r="X1127" s="11">
        <f>tbl_EcommerceSales[[#This Row],[Quantity]] * _xlfn.XLOOKUP(tbl_EcommerceSales[[#This Row],[Product_ID]], Product_Master!A:A, Product_Master!F:F)</f>
        <v>300</v>
      </c>
      <c r="Y1127" s="11">
        <f>tbl_EcommerceSales[[#This Row],[Net_Revenue]]-tbl_EcommerceSales[[#This Row],[Total_Cost]]</f>
        <v>399</v>
      </c>
      <c r="Z1127" s="9">
        <f>IFERROR(#REF!/tbl_EcommerceSales[[#This Row],[Total_Cost]], 0)</f>
        <v>0</v>
      </c>
      <c r="AA1127" t="str">
        <f>TEXT(tbl_EcommerceSales[[#This Row],[Order_Date]],"mmm")</f>
        <v>May</v>
      </c>
      <c r="AB1127">
        <f>YEAR(tbl_EcommerceSales[[#This Row],[Order_Date]])</f>
        <v>2025</v>
      </c>
      <c r="AC1127" t="str">
        <f>IF(tbl_EcommerceSales[[#This Row],[Age]]&lt;18,"Under 18",IF(tbl_EcommerceSales[[#This Row],[Age]]&lt;=25,"18-25",IF(tbl_EcommerceSales[[#This Row],[Age]]&lt;=35,"26-35",IF(tbl_EcommerceSales[[#This Row],[Age]]&lt;=45,"36-45",IF(tbl_EcommerceSales[[#This Row],[Age]]&lt;=55,"46-55","56+")))))</f>
        <v>18-25</v>
      </c>
    </row>
    <row r="1128" spans="1:29" x14ac:dyDescent="0.35">
      <c r="A1128" t="s">
        <v>2194</v>
      </c>
      <c r="B1128" s="7">
        <v>45782</v>
      </c>
      <c r="C1128" t="s">
        <v>2195</v>
      </c>
      <c r="D1128" t="s">
        <v>60</v>
      </c>
      <c r="E1128" t="s">
        <v>48</v>
      </c>
      <c r="F1128">
        <v>38</v>
      </c>
      <c r="G1128" t="s">
        <v>270</v>
      </c>
      <c r="H1128" t="s">
        <v>72</v>
      </c>
      <c r="I1128" t="s">
        <v>221</v>
      </c>
      <c r="J1128" t="s">
        <v>222</v>
      </c>
      <c r="K1128" t="s">
        <v>177</v>
      </c>
      <c r="L1128" t="s">
        <v>208</v>
      </c>
      <c r="M1128">
        <v>2</v>
      </c>
      <c r="N1128" s="2">
        <v>1499</v>
      </c>
      <c r="O1128" s="3">
        <v>0.05</v>
      </c>
      <c r="P1128" s="2">
        <v>1600</v>
      </c>
      <c r="Q1128" t="s">
        <v>123</v>
      </c>
      <c r="R1128" t="s">
        <v>33</v>
      </c>
      <c r="S1128" t="s">
        <v>57</v>
      </c>
      <c r="T1128" s="4">
        <v>5</v>
      </c>
      <c r="U1128" s="11">
        <f t="shared" si="17"/>
        <v>2998</v>
      </c>
      <c r="V1128" s="11">
        <f>tbl_EcommerceSales[[#This Row],[Gross_Sales]]*tbl_EcommerceSales[[#This Row],[Discount]]</f>
        <v>149.9</v>
      </c>
      <c r="W1128" s="11">
        <f>tbl_EcommerceSales[[#This Row],[Gross_Sales]]-tbl_EcommerceSales[[#This Row],[Discount_Amount]]</f>
        <v>2848.1</v>
      </c>
      <c r="X1128" s="11">
        <f>tbl_EcommerceSales[[#This Row],[Quantity]] * _xlfn.XLOOKUP(tbl_EcommerceSales[[#This Row],[Product_ID]], Product_Master!A:A, Product_Master!F:F)</f>
        <v>1600</v>
      </c>
      <c r="Y1128" s="11">
        <f>tbl_EcommerceSales[[#This Row],[Net_Revenue]]-tbl_EcommerceSales[[#This Row],[Total_Cost]]</f>
        <v>1248.0999999999999</v>
      </c>
      <c r="Z1128" s="9">
        <f>IFERROR(#REF!/tbl_EcommerceSales[[#This Row],[Total_Cost]], 0)</f>
        <v>0</v>
      </c>
      <c r="AA1128" t="str">
        <f>TEXT(tbl_EcommerceSales[[#This Row],[Order_Date]],"mmm")</f>
        <v>May</v>
      </c>
      <c r="AB1128">
        <f>YEAR(tbl_EcommerceSales[[#This Row],[Order_Date]])</f>
        <v>2025</v>
      </c>
      <c r="AC1128" t="str">
        <f>IF(tbl_EcommerceSales[[#This Row],[Age]]&lt;18,"Under 18",IF(tbl_EcommerceSales[[#This Row],[Age]]&lt;=25,"18-25",IF(tbl_EcommerceSales[[#This Row],[Age]]&lt;=35,"26-35",IF(tbl_EcommerceSales[[#This Row],[Age]]&lt;=45,"36-45",IF(tbl_EcommerceSales[[#This Row],[Age]]&lt;=55,"46-55","56+")))))</f>
        <v>36-45</v>
      </c>
    </row>
    <row r="1129" spans="1:29" x14ac:dyDescent="0.35">
      <c r="A1129" t="s">
        <v>2196</v>
      </c>
      <c r="B1129" s="7">
        <v>45782</v>
      </c>
      <c r="C1129" t="s">
        <v>2197</v>
      </c>
      <c r="D1129" t="s">
        <v>305</v>
      </c>
      <c r="E1129" t="s">
        <v>48</v>
      </c>
      <c r="F1129">
        <v>18</v>
      </c>
      <c r="G1129" t="s">
        <v>87</v>
      </c>
      <c r="H1129" t="s">
        <v>88</v>
      </c>
      <c r="I1129" t="s">
        <v>131</v>
      </c>
      <c r="J1129" t="s">
        <v>132</v>
      </c>
      <c r="K1129" t="s">
        <v>91</v>
      </c>
      <c r="L1129" t="s">
        <v>133</v>
      </c>
      <c r="M1129">
        <v>1</v>
      </c>
      <c r="N1129" s="2">
        <v>1299</v>
      </c>
      <c r="O1129" s="3">
        <v>0.1</v>
      </c>
      <c r="P1129" s="2">
        <v>610</v>
      </c>
      <c r="Q1129" t="s">
        <v>44</v>
      </c>
      <c r="R1129" t="s">
        <v>93</v>
      </c>
      <c r="S1129" t="s">
        <v>57</v>
      </c>
      <c r="T1129" s="4">
        <v>4</v>
      </c>
      <c r="U1129" s="11">
        <f t="shared" si="17"/>
        <v>1299</v>
      </c>
      <c r="V1129" s="11">
        <f>tbl_EcommerceSales[[#This Row],[Gross_Sales]]*tbl_EcommerceSales[[#This Row],[Discount]]</f>
        <v>129.9</v>
      </c>
      <c r="W1129" s="11">
        <f>tbl_EcommerceSales[[#This Row],[Gross_Sales]]-tbl_EcommerceSales[[#This Row],[Discount_Amount]]</f>
        <v>1169.0999999999999</v>
      </c>
      <c r="X1129" s="11">
        <f>tbl_EcommerceSales[[#This Row],[Quantity]] * _xlfn.XLOOKUP(tbl_EcommerceSales[[#This Row],[Product_ID]], Product_Master!A:A, Product_Master!F:F)</f>
        <v>610</v>
      </c>
      <c r="Y1129" s="11">
        <f>tbl_EcommerceSales[[#This Row],[Net_Revenue]]-tbl_EcommerceSales[[#This Row],[Total_Cost]]</f>
        <v>559.09999999999991</v>
      </c>
      <c r="Z1129" s="9">
        <f>IFERROR(#REF!/tbl_EcommerceSales[[#This Row],[Total_Cost]], 0)</f>
        <v>0</v>
      </c>
      <c r="AA1129" t="str">
        <f>TEXT(tbl_EcommerceSales[[#This Row],[Order_Date]],"mmm")</f>
        <v>May</v>
      </c>
      <c r="AB1129">
        <f>YEAR(tbl_EcommerceSales[[#This Row],[Order_Date]])</f>
        <v>2025</v>
      </c>
      <c r="AC1129" t="str">
        <f>IF(tbl_EcommerceSales[[#This Row],[Age]]&lt;18,"Under 18",IF(tbl_EcommerceSales[[#This Row],[Age]]&lt;=25,"18-25",IF(tbl_EcommerceSales[[#This Row],[Age]]&lt;=35,"26-35",IF(tbl_EcommerceSales[[#This Row],[Age]]&lt;=45,"36-45",IF(tbl_EcommerceSales[[#This Row],[Age]]&lt;=55,"46-55","56+")))))</f>
        <v>18-25</v>
      </c>
    </row>
    <row r="1130" spans="1:29" x14ac:dyDescent="0.35">
      <c r="A1130" t="s">
        <v>2198</v>
      </c>
      <c r="B1130" s="7">
        <v>45782</v>
      </c>
      <c r="C1130" t="s">
        <v>2199</v>
      </c>
      <c r="D1130" t="s">
        <v>116</v>
      </c>
      <c r="E1130" t="s">
        <v>48</v>
      </c>
      <c r="F1130">
        <v>42</v>
      </c>
      <c r="G1130" t="s">
        <v>38</v>
      </c>
      <c r="H1130" t="s">
        <v>39</v>
      </c>
      <c r="I1130" t="s">
        <v>276</v>
      </c>
      <c r="J1130" t="s">
        <v>277</v>
      </c>
      <c r="K1130" t="s">
        <v>30</v>
      </c>
      <c r="L1130" t="s">
        <v>278</v>
      </c>
      <c r="M1130">
        <v>2</v>
      </c>
      <c r="N1130" s="2">
        <v>1599</v>
      </c>
      <c r="O1130" s="3">
        <v>0</v>
      </c>
      <c r="P1130" s="2">
        <v>1700</v>
      </c>
      <c r="Q1130" t="s">
        <v>44</v>
      </c>
      <c r="R1130" t="s">
        <v>33</v>
      </c>
      <c r="S1130" t="s">
        <v>57</v>
      </c>
      <c r="T1130" s="4">
        <v>5</v>
      </c>
      <c r="U1130" s="11">
        <f t="shared" si="17"/>
        <v>3198</v>
      </c>
      <c r="V1130" s="11">
        <f>tbl_EcommerceSales[[#This Row],[Gross_Sales]]*tbl_EcommerceSales[[#This Row],[Discount]]</f>
        <v>0</v>
      </c>
      <c r="W1130" s="11">
        <f>tbl_EcommerceSales[[#This Row],[Gross_Sales]]-tbl_EcommerceSales[[#This Row],[Discount_Amount]]</f>
        <v>3198</v>
      </c>
      <c r="X1130" s="11">
        <f>tbl_EcommerceSales[[#This Row],[Quantity]] * _xlfn.XLOOKUP(tbl_EcommerceSales[[#This Row],[Product_ID]], Product_Master!A:A, Product_Master!F:F)</f>
        <v>1700</v>
      </c>
      <c r="Y1130" s="11">
        <f>tbl_EcommerceSales[[#This Row],[Net_Revenue]]-tbl_EcommerceSales[[#This Row],[Total_Cost]]</f>
        <v>1498</v>
      </c>
      <c r="Z1130" s="9">
        <f>IFERROR(#REF!/tbl_EcommerceSales[[#This Row],[Total_Cost]], 0)</f>
        <v>0</v>
      </c>
      <c r="AA1130" t="str">
        <f>TEXT(tbl_EcommerceSales[[#This Row],[Order_Date]],"mmm")</f>
        <v>May</v>
      </c>
      <c r="AB1130">
        <f>YEAR(tbl_EcommerceSales[[#This Row],[Order_Date]])</f>
        <v>2025</v>
      </c>
      <c r="AC1130" t="str">
        <f>IF(tbl_EcommerceSales[[#This Row],[Age]]&lt;18,"Under 18",IF(tbl_EcommerceSales[[#This Row],[Age]]&lt;=25,"18-25",IF(tbl_EcommerceSales[[#This Row],[Age]]&lt;=35,"26-35",IF(tbl_EcommerceSales[[#This Row],[Age]]&lt;=45,"36-45",IF(tbl_EcommerceSales[[#This Row],[Age]]&lt;=55,"46-55","56+")))))</f>
        <v>36-45</v>
      </c>
    </row>
    <row r="1131" spans="1:29" x14ac:dyDescent="0.35">
      <c r="A1131" t="s">
        <v>2200</v>
      </c>
      <c r="B1131" s="7">
        <v>45782</v>
      </c>
      <c r="C1131" t="s">
        <v>1275</v>
      </c>
      <c r="D1131" t="s">
        <v>195</v>
      </c>
      <c r="E1131" t="s">
        <v>48</v>
      </c>
      <c r="F1131">
        <v>18</v>
      </c>
      <c r="G1131" t="s">
        <v>136</v>
      </c>
      <c r="H1131" t="s">
        <v>88</v>
      </c>
      <c r="I1131" t="s">
        <v>53</v>
      </c>
      <c r="J1131" t="s">
        <v>54</v>
      </c>
      <c r="K1131" t="s">
        <v>55</v>
      </c>
      <c r="L1131" t="s">
        <v>56</v>
      </c>
      <c r="M1131">
        <v>1</v>
      </c>
      <c r="N1131" s="2">
        <v>799</v>
      </c>
      <c r="O1131" s="3">
        <v>0.05</v>
      </c>
      <c r="P1131" s="2">
        <v>390</v>
      </c>
      <c r="Q1131" t="s">
        <v>32</v>
      </c>
      <c r="R1131" t="s">
        <v>33</v>
      </c>
      <c r="S1131" t="s">
        <v>34</v>
      </c>
      <c r="T1131" s="4">
        <v>3</v>
      </c>
      <c r="U1131" s="11">
        <f t="shared" si="17"/>
        <v>799</v>
      </c>
      <c r="V1131" s="11">
        <f>tbl_EcommerceSales[[#This Row],[Gross_Sales]]*tbl_EcommerceSales[[#This Row],[Discount]]</f>
        <v>39.950000000000003</v>
      </c>
      <c r="W1131" s="11">
        <f>tbl_EcommerceSales[[#This Row],[Gross_Sales]]-tbl_EcommerceSales[[#This Row],[Discount_Amount]]</f>
        <v>759.05</v>
      </c>
      <c r="X1131" s="11">
        <f>tbl_EcommerceSales[[#This Row],[Quantity]] * _xlfn.XLOOKUP(tbl_EcommerceSales[[#This Row],[Product_ID]], Product_Master!A:A, Product_Master!F:F)</f>
        <v>390</v>
      </c>
      <c r="Y1131" s="11">
        <f>tbl_EcommerceSales[[#This Row],[Net_Revenue]]-tbl_EcommerceSales[[#This Row],[Total_Cost]]</f>
        <v>369.04999999999995</v>
      </c>
      <c r="Z1131" s="9">
        <f>IFERROR(#REF!/tbl_EcommerceSales[[#This Row],[Total_Cost]], 0)</f>
        <v>0</v>
      </c>
      <c r="AA1131" t="str">
        <f>TEXT(tbl_EcommerceSales[[#This Row],[Order_Date]],"mmm")</f>
        <v>May</v>
      </c>
      <c r="AB1131">
        <f>YEAR(tbl_EcommerceSales[[#This Row],[Order_Date]])</f>
        <v>2025</v>
      </c>
      <c r="AC1131" t="str">
        <f>IF(tbl_EcommerceSales[[#This Row],[Age]]&lt;18,"Under 18",IF(tbl_EcommerceSales[[#This Row],[Age]]&lt;=25,"18-25",IF(tbl_EcommerceSales[[#This Row],[Age]]&lt;=35,"26-35",IF(tbl_EcommerceSales[[#This Row],[Age]]&lt;=45,"36-45",IF(tbl_EcommerceSales[[#This Row],[Age]]&lt;=55,"46-55","56+")))))</f>
        <v>18-25</v>
      </c>
    </row>
    <row r="1132" spans="1:29" x14ac:dyDescent="0.35">
      <c r="A1132" t="s">
        <v>2201</v>
      </c>
      <c r="B1132" s="7">
        <v>45782</v>
      </c>
      <c r="C1132" t="s">
        <v>2202</v>
      </c>
      <c r="D1132" t="s">
        <v>86</v>
      </c>
      <c r="E1132" t="s">
        <v>25</v>
      </c>
      <c r="F1132">
        <v>37</v>
      </c>
      <c r="G1132" t="s">
        <v>107</v>
      </c>
      <c r="H1132" t="s">
        <v>39</v>
      </c>
      <c r="I1132" t="s">
        <v>241</v>
      </c>
      <c r="J1132" t="s">
        <v>242</v>
      </c>
      <c r="K1132" t="s">
        <v>42</v>
      </c>
      <c r="L1132" t="s">
        <v>243</v>
      </c>
      <c r="M1132">
        <v>1</v>
      </c>
      <c r="N1132" s="2">
        <v>649</v>
      </c>
      <c r="O1132" s="3">
        <v>0.05</v>
      </c>
      <c r="P1132" s="2">
        <v>290</v>
      </c>
      <c r="Q1132" t="s">
        <v>123</v>
      </c>
      <c r="R1132" t="s">
        <v>33</v>
      </c>
      <c r="S1132" t="s">
        <v>34</v>
      </c>
      <c r="T1132" s="4">
        <v>4</v>
      </c>
      <c r="U1132" s="11">
        <f t="shared" si="17"/>
        <v>649</v>
      </c>
      <c r="V1132" s="11">
        <f>tbl_EcommerceSales[[#This Row],[Gross_Sales]]*tbl_EcommerceSales[[#This Row],[Discount]]</f>
        <v>32.450000000000003</v>
      </c>
      <c r="W1132" s="11">
        <f>tbl_EcommerceSales[[#This Row],[Gross_Sales]]-tbl_EcommerceSales[[#This Row],[Discount_Amount]]</f>
        <v>616.54999999999995</v>
      </c>
      <c r="X1132" s="11">
        <f>tbl_EcommerceSales[[#This Row],[Quantity]] * _xlfn.XLOOKUP(tbl_EcommerceSales[[#This Row],[Product_ID]], Product_Master!A:A, Product_Master!F:F)</f>
        <v>290</v>
      </c>
      <c r="Y1132" s="11">
        <f>tbl_EcommerceSales[[#This Row],[Net_Revenue]]-tbl_EcommerceSales[[#This Row],[Total_Cost]]</f>
        <v>326.54999999999995</v>
      </c>
      <c r="Z1132" s="9">
        <f>IFERROR(#REF!/tbl_EcommerceSales[[#This Row],[Total_Cost]], 0)</f>
        <v>0</v>
      </c>
      <c r="AA1132" t="str">
        <f>TEXT(tbl_EcommerceSales[[#This Row],[Order_Date]],"mmm")</f>
        <v>May</v>
      </c>
      <c r="AB1132">
        <f>YEAR(tbl_EcommerceSales[[#This Row],[Order_Date]])</f>
        <v>2025</v>
      </c>
      <c r="AC1132" t="str">
        <f>IF(tbl_EcommerceSales[[#This Row],[Age]]&lt;18,"Under 18",IF(tbl_EcommerceSales[[#This Row],[Age]]&lt;=25,"18-25",IF(tbl_EcommerceSales[[#This Row],[Age]]&lt;=35,"26-35",IF(tbl_EcommerceSales[[#This Row],[Age]]&lt;=45,"36-45",IF(tbl_EcommerceSales[[#This Row],[Age]]&lt;=55,"46-55","56+")))))</f>
        <v>36-45</v>
      </c>
    </row>
    <row r="1133" spans="1:29" x14ac:dyDescent="0.35">
      <c r="A1133" t="s">
        <v>2203</v>
      </c>
      <c r="B1133" s="7">
        <v>45782</v>
      </c>
      <c r="C1133" t="s">
        <v>2045</v>
      </c>
      <c r="D1133" t="s">
        <v>181</v>
      </c>
      <c r="E1133" t="s">
        <v>48</v>
      </c>
      <c r="F1133">
        <v>27</v>
      </c>
      <c r="G1133" t="s">
        <v>107</v>
      </c>
      <c r="H1133" t="s">
        <v>39</v>
      </c>
      <c r="I1133" t="s">
        <v>117</v>
      </c>
      <c r="J1133" t="s">
        <v>118</v>
      </c>
      <c r="K1133" t="s">
        <v>82</v>
      </c>
      <c r="L1133" t="s">
        <v>119</v>
      </c>
      <c r="M1133">
        <v>2</v>
      </c>
      <c r="N1133" s="2">
        <v>3299</v>
      </c>
      <c r="O1133" s="3">
        <v>0.05</v>
      </c>
      <c r="P1133" s="2">
        <v>4200</v>
      </c>
      <c r="Q1133" t="s">
        <v>32</v>
      </c>
      <c r="R1133" t="s">
        <v>93</v>
      </c>
      <c r="S1133" t="s">
        <v>57</v>
      </c>
      <c r="T1133" s="4">
        <v>3</v>
      </c>
      <c r="U1133" s="11">
        <f t="shared" si="17"/>
        <v>6598</v>
      </c>
      <c r="V1133" s="11">
        <f>tbl_EcommerceSales[[#This Row],[Gross_Sales]]*tbl_EcommerceSales[[#This Row],[Discount]]</f>
        <v>329.90000000000003</v>
      </c>
      <c r="W1133" s="11">
        <f>tbl_EcommerceSales[[#This Row],[Gross_Sales]]-tbl_EcommerceSales[[#This Row],[Discount_Amount]]</f>
        <v>6268.1</v>
      </c>
      <c r="X1133" s="11">
        <f>tbl_EcommerceSales[[#This Row],[Quantity]] * _xlfn.XLOOKUP(tbl_EcommerceSales[[#This Row],[Product_ID]], Product_Master!A:A, Product_Master!F:F)</f>
        <v>4200</v>
      </c>
      <c r="Y1133" s="11">
        <f>tbl_EcommerceSales[[#This Row],[Net_Revenue]]-tbl_EcommerceSales[[#This Row],[Total_Cost]]</f>
        <v>2068.1000000000004</v>
      </c>
      <c r="Z1133" s="9">
        <f>IFERROR(#REF!/tbl_EcommerceSales[[#This Row],[Total_Cost]], 0)</f>
        <v>0</v>
      </c>
      <c r="AA1133" t="str">
        <f>TEXT(tbl_EcommerceSales[[#This Row],[Order_Date]],"mmm")</f>
        <v>May</v>
      </c>
      <c r="AB1133">
        <f>YEAR(tbl_EcommerceSales[[#This Row],[Order_Date]])</f>
        <v>2025</v>
      </c>
      <c r="AC1133" t="str">
        <f>IF(tbl_EcommerceSales[[#This Row],[Age]]&lt;18,"Under 18",IF(tbl_EcommerceSales[[#This Row],[Age]]&lt;=25,"18-25",IF(tbl_EcommerceSales[[#This Row],[Age]]&lt;=35,"26-35",IF(tbl_EcommerceSales[[#This Row],[Age]]&lt;=45,"36-45",IF(tbl_EcommerceSales[[#This Row],[Age]]&lt;=55,"46-55","56+")))))</f>
        <v>26-35</v>
      </c>
    </row>
    <row r="1134" spans="1:29" x14ac:dyDescent="0.35">
      <c r="A1134" t="s">
        <v>2204</v>
      </c>
      <c r="B1134" s="7">
        <v>45782</v>
      </c>
      <c r="C1134" t="s">
        <v>1098</v>
      </c>
      <c r="D1134" t="s">
        <v>139</v>
      </c>
      <c r="E1134" t="s">
        <v>48</v>
      </c>
      <c r="F1134">
        <v>28</v>
      </c>
      <c r="G1134" t="s">
        <v>145</v>
      </c>
      <c r="H1134" t="s">
        <v>39</v>
      </c>
      <c r="I1134" t="s">
        <v>349</v>
      </c>
      <c r="J1134" t="s">
        <v>350</v>
      </c>
      <c r="K1134" t="s">
        <v>82</v>
      </c>
      <c r="L1134" t="s">
        <v>238</v>
      </c>
      <c r="M1134">
        <v>1</v>
      </c>
      <c r="N1134" s="2">
        <v>1599</v>
      </c>
      <c r="O1134" s="3">
        <v>0.15</v>
      </c>
      <c r="P1134" s="2">
        <v>920</v>
      </c>
      <c r="Q1134" t="s">
        <v>156</v>
      </c>
      <c r="R1134" t="s">
        <v>33</v>
      </c>
      <c r="S1134" t="s">
        <v>34</v>
      </c>
      <c r="T1134" s="4">
        <v>5</v>
      </c>
      <c r="U1134" s="11">
        <f t="shared" si="17"/>
        <v>1599</v>
      </c>
      <c r="V1134" s="11">
        <f>tbl_EcommerceSales[[#This Row],[Gross_Sales]]*tbl_EcommerceSales[[#This Row],[Discount]]</f>
        <v>239.85</v>
      </c>
      <c r="W1134" s="11">
        <f>tbl_EcommerceSales[[#This Row],[Gross_Sales]]-tbl_EcommerceSales[[#This Row],[Discount_Amount]]</f>
        <v>1359.15</v>
      </c>
      <c r="X1134" s="11">
        <f>tbl_EcommerceSales[[#This Row],[Quantity]] * _xlfn.XLOOKUP(tbl_EcommerceSales[[#This Row],[Product_ID]], Product_Master!A:A, Product_Master!F:F)</f>
        <v>920</v>
      </c>
      <c r="Y1134" s="11">
        <f>tbl_EcommerceSales[[#This Row],[Net_Revenue]]-tbl_EcommerceSales[[#This Row],[Total_Cost]]</f>
        <v>439.15000000000009</v>
      </c>
      <c r="Z1134" s="9">
        <f>IFERROR(#REF!/tbl_EcommerceSales[[#This Row],[Total_Cost]], 0)</f>
        <v>0</v>
      </c>
      <c r="AA1134" t="str">
        <f>TEXT(tbl_EcommerceSales[[#This Row],[Order_Date]],"mmm")</f>
        <v>May</v>
      </c>
      <c r="AB1134">
        <f>YEAR(tbl_EcommerceSales[[#This Row],[Order_Date]])</f>
        <v>2025</v>
      </c>
      <c r="AC1134" t="str">
        <f>IF(tbl_EcommerceSales[[#This Row],[Age]]&lt;18,"Under 18",IF(tbl_EcommerceSales[[#This Row],[Age]]&lt;=25,"18-25",IF(tbl_EcommerceSales[[#This Row],[Age]]&lt;=35,"26-35",IF(tbl_EcommerceSales[[#This Row],[Age]]&lt;=45,"36-45",IF(tbl_EcommerceSales[[#This Row],[Age]]&lt;=55,"46-55","56+")))))</f>
        <v>26-35</v>
      </c>
    </row>
    <row r="1135" spans="1:29" x14ac:dyDescent="0.35">
      <c r="A1135" t="s">
        <v>2205</v>
      </c>
      <c r="B1135" s="7">
        <v>45782</v>
      </c>
      <c r="C1135" t="s">
        <v>2206</v>
      </c>
      <c r="D1135" t="s">
        <v>24</v>
      </c>
      <c r="E1135" t="s">
        <v>25</v>
      </c>
      <c r="F1135">
        <v>38</v>
      </c>
      <c r="G1135" t="s">
        <v>145</v>
      </c>
      <c r="H1135" t="s">
        <v>39</v>
      </c>
      <c r="I1135" t="s">
        <v>206</v>
      </c>
      <c r="J1135" t="s">
        <v>207</v>
      </c>
      <c r="K1135" t="s">
        <v>177</v>
      </c>
      <c r="L1135" t="s">
        <v>208</v>
      </c>
      <c r="M1135">
        <v>5</v>
      </c>
      <c r="N1135" s="2">
        <v>2199</v>
      </c>
      <c r="O1135" s="3">
        <v>0</v>
      </c>
      <c r="P1135" s="2">
        <v>6250</v>
      </c>
      <c r="Q1135" t="s">
        <v>76</v>
      </c>
      <c r="R1135" t="s">
        <v>33</v>
      </c>
      <c r="S1135" t="s">
        <v>34</v>
      </c>
      <c r="T1135" s="4">
        <v>5</v>
      </c>
      <c r="U1135" s="11">
        <f t="shared" si="17"/>
        <v>10995</v>
      </c>
      <c r="V1135" s="11">
        <f>tbl_EcommerceSales[[#This Row],[Gross_Sales]]*tbl_EcommerceSales[[#This Row],[Discount]]</f>
        <v>0</v>
      </c>
      <c r="W1135" s="11">
        <f>tbl_EcommerceSales[[#This Row],[Gross_Sales]]-tbl_EcommerceSales[[#This Row],[Discount_Amount]]</f>
        <v>10995</v>
      </c>
      <c r="X1135" s="11">
        <f>tbl_EcommerceSales[[#This Row],[Quantity]] * _xlfn.XLOOKUP(tbl_EcommerceSales[[#This Row],[Product_ID]], Product_Master!A:A, Product_Master!F:F)</f>
        <v>6250</v>
      </c>
      <c r="Y1135" s="11">
        <f>tbl_EcommerceSales[[#This Row],[Net_Revenue]]-tbl_EcommerceSales[[#This Row],[Total_Cost]]</f>
        <v>4745</v>
      </c>
      <c r="Z1135" s="9">
        <f>IFERROR(#REF!/tbl_EcommerceSales[[#This Row],[Total_Cost]], 0)</f>
        <v>0</v>
      </c>
      <c r="AA1135" t="str">
        <f>TEXT(tbl_EcommerceSales[[#This Row],[Order_Date]],"mmm")</f>
        <v>May</v>
      </c>
      <c r="AB1135">
        <f>YEAR(tbl_EcommerceSales[[#This Row],[Order_Date]])</f>
        <v>2025</v>
      </c>
      <c r="AC1135" t="str">
        <f>IF(tbl_EcommerceSales[[#This Row],[Age]]&lt;18,"Under 18",IF(tbl_EcommerceSales[[#This Row],[Age]]&lt;=25,"18-25",IF(tbl_EcommerceSales[[#This Row],[Age]]&lt;=35,"26-35",IF(tbl_EcommerceSales[[#This Row],[Age]]&lt;=45,"36-45",IF(tbl_EcommerceSales[[#This Row],[Age]]&lt;=55,"46-55","56+")))))</f>
        <v>36-45</v>
      </c>
    </row>
    <row r="1136" spans="1:29" x14ac:dyDescent="0.35">
      <c r="A1136" t="s">
        <v>2207</v>
      </c>
      <c r="B1136" s="7">
        <v>45783</v>
      </c>
      <c r="C1136" t="s">
        <v>1795</v>
      </c>
      <c r="D1136" t="s">
        <v>227</v>
      </c>
      <c r="E1136" t="s">
        <v>48</v>
      </c>
      <c r="F1136">
        <v>41</v>
      </c>
      <c r="G1136" t="s">
        <v>96</v>
      </c>
      <c r="H1136" t="s">
        <v>39</v>
      </c>
      <c r="I1136" t="s">
        <v>67</v>
      </c>
      <c r="J1136" t="s">
        <v>68</v>
      </c>
      <c r="K1136" t="s">
        <v>42</v>
      </c>
      <c r="L1136" t="s">
        <v>43</v>
      </c>
      <c r="M1136">
        <v>2</v>
      </c>
      <c r="N1136" s="2">
        <v>799</v>
      </c>
      <c r="O1136" s="3">
        <v>0.1</v>
      </c>
      <c r="P1136" s="2">
        <v>720</v>
      </c>
      <c r="Q1136" t="s">
        <v>44</v>
      </c>
      <c r="R1136" t="s">
        <v>33</v>
      </c>
      <c r="S1136" t="s">
        <v>34</v>
      </c>
      <c r="T1136" s="4">
        <v>3</v>
      </c>
      <c r="U1136" s="11">
        <f t="shared" si="17"/>
        <v>1598</v>
      </c>
      <c r="V1136" s="11">
        <f>tbl_EcommerceSales[[#This Row],[Gross_Sales]]*tbl_EcommerceSales[[#This Row],[Discount]]</f>
        <v>159.80000000000001</v>
      </c>
      <c r="W1136" s="11">
        <f>tbl_EcommerceSales[[#This Row],[Gross_Sales]]-tbl_EcommerceSales[[#This Row],[Discount_Amount]]</f>
        <v>1438.2</v>
      </c>
      <c r="X1136" s="11">
        <f>tbl_EcommerceSales[[#This Row],[Quantity]] * _xlfn.XLOOKUP(tbl_EcommerceSales[[#This Row],[Product_ID]], Product_Master!A:A, Product_Master!F:F)</f>
        <v>720</v>
      </c>
      <c r="Y1136" s="11">
        <f>tbl_EcommerceSales[[#This Row],[Net_Revenue]]-tbl_EcommerceSales[[#This Row],[Total_Cost]]</f>
        <v>718.2</v>
      </c>
      <c r="Z1136" s="9">
        <f>IFERROR(#REF!/tbl_EcommerceSales[[#This Row],[Total_Cost]], 0)</f>
        <v>0</v>
      </c>
      <c r="AA1136" t="str">
        <f>TEXT(tbl_EcommerceSales[[#This Row],[Order_Date]],"mmm")</f>
        <v>May</v>
      </c>
      <c r="AB1136">
        <f>YEAR(tbl_EcommerceSales[[#This Row],[Order_Date]])</f>
        <v>2025</v>
      </c>
      <c r="AC1136" t="str">
        <f>IF(tbl_EcommerceSales[[#This Row],[Age]]&lt;18,"Under 18",IF(tbl_EcommerceSales[[#This Row],[Age]]&lt;=25,"18-25",IF(tbl_EcommerceSales[[#This Row],[Age]]&lt;=35,"26-35",IF(tbl_EcommerceSales[[#This Row],[Age]]&lt;=45,"36-45",IF(tbl_EcommerceSales[[#This Row],[Age]]&lt;=55,"46-55","56+")))))</f>
        <v>36-45</v>
      </c>
    </row>
    <row r="1137" spans="1:29" x14ac:dyDescent="0.35">
      <c r="A1137" t="s">
        <v>2208</v>
      </c>
      <c r="B1137" s="7">
        <v>45783</v>
      </c>
      <c r="C1137" t="s">
        <v>2209</v>
      </c>
      <c r="D1137" t="s">
        <v>342</v>
      </c>
      <c r="E1137" t="s">
        <v>48</v>
      </c>
      <c r="F1137">
        <v>38</v>
      </c>
      <c r="G1137" t="s">
        <v>136</v>
      </c>
      <c r="H1137" t="s">
        <v>88</v>
      </c>
      <c r="I1137" t="s">
        <v>160</v>
      </c>
      <c r="J1137" t="s">
        <v>161</v>
      </c>
      <c r="K1137" t="s">
        <v>91</v>
      </c>
      <c r="L1137" t="s">
        <v>133</v>
      </c>
      <c r="M1137">
        <v>1</v>
      </c>
      <c r="N1137" s="2">
        <v>1099</v>
      </c>
      <c r="O1137" s="3">
        <v>0.05</v>
      </c>
      <c r="P1137" s="2">
        <v>520</v>
      </c>
      <c r="Q1137" t="s">
        <v>32</v>
      </c>
      <c r="R1137" t="s">
        <v>33</v>
      </c>
      <c r="S1137" t="s">
        <v>34</v>
      </c>
      <c r="T1137" s="4">
        <v>3</v>
      </c>
      <c r="U1137" s="11">
        <f t="shared" si="17"/>
        <v>1099</v>
      </c>
      <c r="V1137" s="11">
        <f>tbl_EcommerceSales[[#This Row],[Gross_Sales]]*tbl_EcommerceSales[[#This Row],[Discount]]</f>
        <v>54.95</v>
      </c>
      <c r="W1137" s="11">
        <f>tbl_EcommerceSales[[#This Row],[Gross_Sales]]-tbl_EcommerceSales[[#This Row],[Discount_Amount]]</f>
        <v>1044.05</v>
      </c>
      <c r="X1137" s="11">
        <f>tbl_EcommerceSales[[#This Row],[Quantity]] * _xlfn.XLOOKUP(tbl_EcommerceSales[[#This Row],[Product_ID]], Product_Master!A:A, Product_Master!F:F)</f>
        <v>520</v>
      </c>
      <c r="Y1137" s="11">
        <f>tbl_EcommerceSales[[#This Row],[Net_Revenue]]-tbl_EcommerceSales[[#This Row],[Total_Cost]]</f>
        <v>524.04999999999995</v>
      </c>
      <c r="Z1137" s="9">
        <f>IFERROR(#REF!/tbl_EcommerceSales[[#This Row],[Total_Cost]], 0)</f>
        <v>0</v>
      </c>
      <c r="AA1137" t="str">
        <f>TEXT(tbl_EcommerceSales[[#This Row],[Order_Date]],"mmm")</f>
        <v>May</v>
      </c>
      <c r="AB1137">
        <f>YEAR(tbl_EcommerceSales[[#This Row],[Order_Date]])</f>
        <v>2025</v>
      </c>
      <c r="AC1137" t="str">
        <f>IF(tbl_EcommerceSales[[#This Row],[Age]]&lt;18,"Under 18",IF(tbl_EcommerceSales[[#This Row],[Age]]&lt;=25,"18-25",IF(tbl_EcommerceSales[[#This Row],[Age]]&lt;=35,"26-35",IF(tbl_EcommerceSales[[#This Row],[Age]]&lt;=45,"36-45",IF(tbl_EcommerceSales[[#This Row],[Age]]&lt;=55,"46-55","56+")))))</f>
        <v>36-45</v>
      </c>
    </row>
    <row r="1138" spans="1:29" x14ac:dyDescent="0.35">
      <c r="A1138" t="s">
        <v>2210</v>
      </c>
      <c r="B1138" s="7">
        <v>45783</v>
      </c>
      <c r="C1138" t="s">
        <v>1411</v>
      </c>
      <c r="D1138" t="s">
        <v>110</v>
      </c>
      <c r="E1138" t="s">
        <v>48</v>
      </c>
      <c r="F1138">
        <v>24</v>
      </c>
      <c r="G1138" t="s">
        <v>87</v>
      </c>
      <c r="H1138" t="s">
        <v>88</v>
      </c>
      <c r="I1138" t="s">
        <v>28</v>
      </c>
      <c r="J1138" t="s">
        <v>29</v>
      </c>
      <c r="K1138" t="s">
        <v>30</v>
      </c>
      <c r="L1138" t="s">
        <v>31</v>
      </c>
      <c r="M1138">
        <v>2</v>
      </c>
      <c r="N1138" s="2">
        <v>5999</v>
      </c>
      <c r="O1138" s="3">
        <v>0.25</v>
      </c>
      <c r="P1138" s="2">
        <v>7800</v>
      </c>
      <c r="Q1138" t="s">
        <v>32</v>
      </c>
      <c r="R1138" t="s">
        <v>33</v>
      </c>
      <c r="S1138" t="s">
        <v>57</v>
      </c>
      <c r="T1138" s="4">
        <v>5</v>
      </c>
      <c r="U1138" s="11">
        <f t="shared" si="17"/>
        <v>11998</v>
      </c>
      <c r="V1138" s="11">
        <f>tbl_EcommerceSales[[#This Row],[Gross_Sales]]*tbl_EcommerceSales[[#This Row],[Discount]]</f>
        <v>2999.5</v>
      </c>
      <c r="W1138" s="11">
        <f>tbl_EcommerceSales[[#This Row],[Gross_Sales]]-tbl_EcommerceSales[[#This Row],[Discount_Amount]]</f>
        <v>8998.5</v>
      </c>
      <c r="X1138" s="11">
        <f>tbl_EcommerceSales[[#This Row],[Quantity]] * _xlfn.XLOOKUP(tbl_EcommerceSales[[#This Row],[Product_ID]], Product_Master!A:A, Product_Master!F:F)</f>
        <v>7800</v>
      </c>
      <c r="Y1138" s="11">
        <f>tbl_EcommerceSales[[#This Row],[Net_Revenue]]-tbl_EcommerceSales[[#This Row],[Total_Cost]]</f>
        <v>1198.5</v>
      </c>
      <c r="Z1138" s="9">
        <f>IFERROR(#REF!/tbl_EcommerceSales[[#This Row],[Total_Cost]], 0)</f>
        <v>0</v>
      </c>
      <c r="AA1138" t="str">
        <f>TEXT(tbl_EcommerceSales[[#This Row],[Order_Date]],"mmm")</f>
        <v>May</v>
      </c>
      <c r="AB1138">
        <f>YEAR(tbl_EcommerceSales[[#This Row],[Order_Date]])</f>
        <v>2025</v>
      </c>
      <c r="AC1138" t="str">
        <f>IF(tbl_EcommerceSales[[#This Row],[Age]]&lt;18,"Under 18",IF(tbl_EcommerceSales[[#This Row],[Age]]&lt;=25,"18-25",IF(tbl_EcommerceSales[[#This Row],[Age]]&lt;=35,"26-35",IF(tbl_EcommerceSales[[#This Row],[Age]]&lt;=45,"36-45",IF(tbl_EcommerceSales[[#This Row],[Age]]&lt;=55,"46-55","56+")))))</f>
        <v>18-25</v>
      </c>
    </row>
    <row r="1139" spans="1:29" x14ac:dyDescent="0.35">
      <c r="A1139" t="s">
        <v>2211</v>
      </c>
      <c r="B1139" s="7">
        <v>45783</v>
      </c>
      <c r="C1139" t="s">
        <v>471</v>
      </c>
      <c r="D1139" t="s">
        <v>195</v>
      </c>
      <c r="E1139" t="s">
        <v>25</v>
      </c>
      <c r="F1139">
        <v>34</v>
      </c>
      <c r="G1139" t="s">
        <v>186</v>
      </c>
      <c r="H1139" t="s">
        <v>72</v>
      </c>
      <c r="I1139" t="s">
        <v>276</v>
      </c>
      <c r="J1139" t="s">
        <v>277</v>
      </c>
      <c r="K1139" t="s">
        <v>30</v>
      </c>
      <c r="L1139" t="s">
        <v>278</v>
      </c>
      <c r="M1139">
        <v>3</v>
      </c>
      <c r="N1139" s="2">
        <v>1599</v>
      </c>
      <c r="O1139" s="3">
        <v>0.05</v>
      </c>
      <c r="P1139" s="2">
        <v>2550</v>
      </c>
      <c r="Q1139" t="s">
        <v>44</v>
      </c>
      <c r="R1139" t="s">
        <v>33</v>
      </c>
      <c r="S1139" t="s">
        <v>34</v>
      </c>
      <c r="T1139" s="4">
        <v>5</v>
      </c>
      <c r="U1139" s="11">
        <f t="shared" si="17"/>
        <v>4797</v>
      </c>
      <c r="V1139" s="11">
        <f>tbl_EcommerceSales[[#This Row],[Gross_Sales]]*tbl_EcommerceSales[[#This Row],[Discount]]</f>
        <v>239.85000000000002</v>
      </c>
      <c r="W1139" s="11">
        <f>tbl_EcommerceSales[[#This Row],[Gross_Sales]]-tbl_EcommerceSales[[#This Row],[Discount_Amount]]</f>
        <v>4557.1499999999996</v>
      </c>
      <c r="X1139" s="11">
        <f>tbl_EcommerceSales[[#This Row],[Quantity]] * _xlfn.XLOOKUP(tbl_EcommerceSales[[#This Row],[Product_ID]], Product_Master!A:A, Product_Master!F:F)</f>
        <v>2550</v>
      </c>
      <c r="Y1139" s="11">
        <f>tbl_EcommerceSales[[#This Row],[Net_Revenue]]-tbl_EcommerceSales[[#This Row],[Total_Cost]]</f>
        <v>2007.1499999999996</v>
      </c>
      <c r="Z1139" s="9">
        <f>IFERROR(#REF!/tbl_EcommerceSales[[#This Row],[Total_Cost]], 0)</f>
        <v>0</v>
      </c>
      <c r="AA1139" t="str">
        <f>TEXT(tbl_EcommerceSales[[#This Row],[Order_Date]],"mmm")</f>
        <v>May</v>
      </c>
      <c r="AB1139">
        <f>YEAR(tbl_EcommerceSales[[#This Row],[Order_Date]])</f>
        <v>2025</v>
      </c>
      <c r="AC1139" t="str">
        <f>IF(tbl_EcommerceSales[[#This Row],[Age]]&lt;18,"Under 18",IF(tbl_EcommerceSales[[#This Row],[Age]]&lt;=25,"18-25",IF(tbl_EcommerceSales[[#This Row],[Age]]&lt;=35,"26-35",IF(tbl_EcommerceSales[[#This Row],[Age]]&lt;=45,"36-45",IF(tbl_EcommerceSales[[#This Row],[Age]]&lt;=55,"46-55","56+")))))</f>
        <v>26-35</v>
      </c>
    </row>
    <row r="1140" spans="1:29" x14ac:dyDescent="0.35">
      <c r="A1140" t="s">
        <v>2212</v>
      </c>
      <c r="B1140" s="7">
        <v>45783</v>
      </c>
      <c r="C1140" t="s">
        <v>640</v>
      </c>
      <c r="D1140" t="s">
        <v>216</v>
      </c>
      <c r="E1140" t="s">
        <v>25</v>
      </c>
      <c r="F1140">
        <v>24</v>
      </c>
      <c r="G1140" t="s">
        <v>136</v>
      </c>
      <c r="H1140" t="s">
        <v>88</v>
      </c>
      <c r="I1140" t="s">
        <v>62</v>
      </c>
      <c r="J1140" t="s">
        <v>63</v>
      </c>
      <c r="K1140" t="s">
        <v>42</v>
      </c>
      <c r="L1140" t="s">
        <v>43</v>
      </c>
      <c r="M1140">
        <v>1</v>
      </c>
      <c r="N1140" s="2">
        <v>499</v>
      </c>
      <c r="O1140" s="3">
        <v>0</v>
      </c>
      <c r="P1140" s="2">
        <v>220</v>
      </c>
      <c r="Q1140" t="s">
        <v>44</v>
      </c>
      <c r="R1140" t="s">
        <v>33</v>
      </c>
      <c r="S1140" t="s">
        <v>34</v>
      </c>
      <c r="T1140" s="4">
        <v>1</v>
      </c>
      <c r="U1140" s="11">
        <f t="shared" si="17"/>
        <v>499</v>
      </c>
      <c r="V1140" s="11">
        <f>tbl_EcommerceSales[[#This Row],[Gross_Sales]]*tbl_EcommerceSales[[#This Row],[Discount]]</f>
        <v>0</v>
      </c>
      <c r="W1140" s="11">
        <f>tbl_EcommerceSales[[#This Row],[Gross_Sales]]-tbl_EcommerceSales[[#This Row],[Discount_Amount]]</f>
        <v>499</v>
      </c>
      <c r="X1140" s="11">
        <f>tbl_EcommerceSales[[#This Row],[Quantity]] * _xlfn.XLOOKUP(tbl_EcommerceSales[[#This Row],[Product_ID]], Product_Master!A:A, Product_Master!F:F)</f>
        <v>220</v>
      </c>
      <c r="Y1140" s="11">
        <f>tbl_EcommerceSales[[#This Row],[Net_Revenue]]-tbl_EcommerceSales[[#This Row],[Total_Cost]]</f>
        <v>279</v>
      </c>
      <c r="Z1140" s="9">
        <f>IFERROR(#REF!/tbl_EcommerceSales[[#This Row],[Total_Cost]], 0)</f>
        <v>0</v>
      </c>
      <c r="AA1140" t="str">
        <f>TEXT(tbl_EcommerceSales[[#This Row],[Order_Date]],"mmm")</f>
        <v>May</v>
      </c>
      <c r="AB1140">
        <f>YEAR(tbl_EcommerceSales[[#This Row],[Order_Date]])</f>
        <v>2025</v>
      </c>
      <c r="AC1140" t="str">
        <f>IF(tbl_EcommerceSales[[#This Row],[Age]]&lt;18,"Under 18",IF(tbl_EcommerceSales[[#This Row],[Age]]&lt;=25,"18-25",IF(tbl_EcommerceSales[[#This Row],[Age]]&lt;=35,"26-35",IF(tbl_EcommerceSales[[#This Row],[Age]]&lt;=45,"36-45",IF(tbl_EcommerceSales[[#This Row],[Age]]&lt;=55,"46-55","56+")))))</f>
        <v>18-25</v>
      </c>
    </row>
    <row r="1141" spans="1:29" x14ac:dyDescent="0.35">
      <c r="A1141" t="s">
        <v>2213</v>
      </c>
      <c r="B1141" s="7">
        <v>45783</v>
      </c>
      <c r="C1141" t="s">
        <v>1598</v>
      </c>
      <c r="D1141" t="s">
        <v>205</v>
      </c>
      <c r="E1141" t="s">
        <v>48</v>
      </c>
      <c r="F1141">
        <v>33</v>
      </c>
      <c r="G1141" t="s">
        <v>145</v>
      </c>
      <c r="H1141" t="s">
        <v>39</v>
      </c>
      <c r="I1141" t="s">
        <v>117</v>
      </c>
      <c r="J1141" t="s">
        <v>118</v>
      </c>
      <c r="K1141" t="s">
        <v>82</v>
      </c>
      <c r="L1141" t="s">
        <v>119</v>
      </c>
      <c r="M1141">
        <v>4</v>
      </c>
      <c r="N1141" s="2">
        <v>3299</v>
      </c>
      <c r="O1141" s="3">
        <v>0.05</v>
      </c>
      <c r="P1141" s="2">
        <v>8400</v>
      </c>
      <c r="Q1141" t="s">
        <v>32</v>
      </c>
      <c r="R1141" t="s">
        <v>93</v>
      </c>
      <c r="S1141" t="s">
        <v>57</v>
      </c>
      <c r="T1141" s="4">
        <v>5</v>
      </c>
      <c r="U1141" s="11">
        <f t="shared" si="17"/>
        <v>13196</v>
      </c>
      <c r="V1141" s="11">
        <f>tbl_EcommerceSales[[#This Row],[Gross_Sales]]*tbl_EcommerceSales[[#This Row],[Discount]]</f>
        <v>659.80000000000007</v>
      </c>
      <c r="W1141" s="11">
        <f>tbl_EcommerceSales[[#This Row],[Gross_Sales]]-tbl_EcommerceSales[[#This Row],[Discount_Amount]]</f>
        <v>12536.2</v>
      </c>
      <c r="X1141" s="11">
        <f>tbl_EcommerceSales[[#This Row],[Quantity]] * _xlfn.XLOOKUP(tbl_EcommerceSales[[#This Row],[Product_ID]], Product_Master!A:A, Product_Master!F:F)</f>
        <v>8400</v>
      </c>
      <c r="Y1141" s="11">
        <f>tbl_EcommerceSales[[#This Row],[Net_Revenue]]-tbl_EcommerceSales[[#This Row],[Total_Cost]]</f>
        <v>4136.2000000000007</v>
      </c>
      <c r="Z1141" s="9">
        <f>IFERROR(#REF!/tbl_EcommerceSales[[#This Row],[Total_Cost]], 0)</f>
        <v>0</v>
      </c>
      <c r="AA1141" t="str">
        <f>TEXT(tbl_EcommerceSales[[#This Row],[Order_Date]],"mmm")</f>
        <v>May</v>
      </c>
      <c r="AB1141">
        <f>YEAR(tbl_EcommerceSales[[#This Row],[Order_Date]])</f>
        <v>2025</v>
      </c>
      <c r="AC1141" t="str">
        <f>IF(tbl_EcommerceSales[[#This Row],[Age]]&lt;18,"Under 18",IF(tbl_EcommerceSales[[#This Row],[Age]]&lt;=25,"18-25",IF(tbl_EcommerceSales[[#This Row],[Age]]&lt;=35,"26-35",IF(tbl_EcommerceSales[[#This Row],[Age]]&lt;=45,"36-45",IF(tbl_EcommerceSales[[#This Row],[Age]]&lt;=55,"46-55","56+")))))</f>
        <v>26-35</v>
      </c>
    </row>
    <row r="1142" spans="1:29" x14ac:dyDescent="0.35">
      <c r="A1142" t="s">
        <v>2214</v>
      </c>
      <c r="B1142" s="7">
        <v>45783</v>
      </c>
      <c r="C1142" t="s">
        <v>2215</v>
      </c>
      <c r="D1142" t="s">
        <v>110</v>
      </c>
      <c r="E1142" t="s">
        <v>48</v>
      </c>
      <c r="F1142">
        <v>28</v>
      </c>
      <c r="G1142" t="s">
        <v>136</v>
      </c>
      <c r="H1142" t="s">
        <v>88</v>
      </c>
      <c r="I1142" t="s">
        <v>28</v>
      </c>
      <c r="J1142" t="s">
        <v>29</v>
      </c>
      <c r="K1142" t="s">
        <v>30</v>
      </c>
      <c r="L1142" t="s">
        <v>31</v>
      </c>
      <c r="M1142">
        <v>1</v>
      </c>
      <c r="N1142" s="2">
        <v>5999</v>
      </c>
      <c r="O1142" s="3">
        <v>0</v>
      </c>
      <c r="P1142" s="2">
        <v>3900</v>
      </c>
      <c r="Q1142" t="s">
        <v>32</v>
      </c>
      <c r="R1142" t="s">
        <v>33</v>
      </c>
      <c r="S1142" t="s">
        <v>34</v>
      </c>
      <c r="T1142" s="4">
        <v>4</v>
      </c>
      <c r="U1142" s="11">
        <f t="shared" si="17"/>
        <v>5999</v>
      </c>
      <c r="V1142" s="11">
        <f>tbl_EcommerceSales[[#This Row],[Gross_Sales]]*tbl_EcommerceSales[[#This Row],[Discount]]</f>
        <v>0</v>
      </c>
      <c r="W1142" s="11">
        <f>tbl_EcommerceSales[[#This Row],[Gross_Sales]]-tbl_EcommerceSales[[#This Row],[Discount_Amount]]</f>
        <v>5999</v>
      </c>
      <c r="X1142" s="11">
        <f>tbl_EcommerceSales[[#This Row],[Quantity]] * _xlfn.XLOOKUP(tbl_EcommerceSales[[#This Row],[Product_ID]], Product_Master!A:A, Product_Master!F:F)</f>
        <v>3900</v>
      </c>
      <c r="Y1142" s="11">
        <f>tbl_EcommerceSales[[#This Row],[Net_Revenue]]-tbl_EcommerceSales[[#This Row],[Total_Cost]]</f>
        <v>2099</v>
      </c>
      <c r="Z1142" s="9">
        <f>IFERROR(#REF!/tbl_EcommerceSales[[#This Row],[Total_Cost]], 0)</f>
        <v>0</v>
      </c>
      <c r="AA1142" t="str">
        <f>TEXT(tbl_EcommerceSales[[#This Row],[Order_Date]],"mmm")</f>
        <v>May</v>
      </c>
      <c r="AB1142">
        <f>YEAR(tbl_EcommerceSales[[#This Row],[Order_Date]])</f>
        <v>2025</v>
      </c>
      <c r="AC1142" t="str">
        <f>IF(tbl_EcommerceSales[[#This Row],[Age]]&lt;18,"Under 18",IF(tbl_EcommerceSales[[#This Row],[Age]]&lt;=25,"18-25",IF(tbl_EcommerceSales[[#This Row],[Age]]&lt;=35,"26-35",IF(tbl_EcommerceSales[[#This Row],[Age]]&lt;=45,"36-45",IF(tbl_EcommerceSales[[#This Row],[Age]]&lt;=55,"46-55","56+")))))</f>
        <v>26-35</v>
      </c>
    </row>
    <row r="1143" spans="1:29" x14ac:dyDescent="0.35">
      <c r="A1143" t="s">
        <v>2216</v>
      </c>
      <c r="B1143" s="7">
        <v>45783</v>
      </c>
      <c r="C1143" t="s">
        <v>1219</v>
      </c>
      <c r="D1143" t="s">
        <v>227</v>
      </c>
      <c r="E1143" t="s">
        <v>48</v>
      </c>
      <c r="F1143">
        <v>29</v>
      </c>
      <c r="G1143" t="s">
        <v>87</v>
      </c>
      <c r="H1143" t="s">
        <v>88</v>
      </c>
      <c r="I1143" t="s">
        <v>73</v>
      </c>
      <c r="J1143" t="s">
        <v>74</v>
      </c>
      <c r="K1143" t="s">
        <v>55</v>
      </c>
      <c r="L1143" t="s">
        <v>75</v>
      </c>
      <c r="M1143">
        <v>1</v>
      </c>
      <c r="N1143" s="2">
        <v>2899</v>
      </c>
      <c r="O1143" s="3">
        <v>0.15</v>
      </c>
      <c r="P1143" s="2">
        <v>1700</v>
      </c>
      <c r="Q1143" t="s">
        <v>123</v>
      </c>
      <c r="R1143" t="s">
        <v>33</v>
      </c>
      <c r="S1143" t="s">
        <v>34</v>
      </c>
      <c r="T1143" s="4">
        <v>5</v>
      </c>
      <c r="U1143" s="11">
        <f t="shared" si="17"/>
        <v>2899</v>
      </c>
      <c r="V1143" s="11">
        <f>tbl_EcommerceSales[[#This Row],[Gross_Sales]]*tbl_EcommerceSales[[#This Row],[Discount]]</f>
        <v>434.84999999999997</v>
      </c>
      <c r="W1143" s="11">
        <f>tbl_EcommerceSales[[#This Row],[Gross_Sales]]-tbl_EcommerceSales[[#This Row],[Discount_Amount]]</f>
        <v>2464.15</v>
      </c>
      <c r="X1143" s="11">
        <f>tbl_EcommerceSales[[#This Row],[Quantity]] * _xlfn.XLOOKUP(tbl_EcommerceSales[[#This Row],[Product_ID]], Product_Master!A:A, Product_Master!F:F)</f>
        <v>1700</v>
      </c>
      <c r="Y1143" s="11">
        <f>tbl_EcommerceSales[[#This Row],[Net_Revenue]]-tbl_EcommerceSales[[#This Row],[Total_Cost]]</f>
        <v>764.15000000000009</v>
      </c>
      <c r="Z1143" s="9">
        <f>IFERROR(#REF!/tbl_EcommerceSales[[#This Row],[Total_Cost]], 0)</f>
        <v>0</v>
      </c>
      <c r="AA1143" t="str">
        <f>TEXT(tbl_EcommerceSales[[#This Row],[Order_Date]],"mmm")</f>
        <v>May</v>
      </c>
      <c r="AB1143">
        <f>YEAR(tbl_EcommerceSales[[#This Row],[Order_Date]])</f>
        <v>2025</v>
      </c>
      <c r="AC1143" t="str">
        <f>IF(tbl_EcommerceSales[[#This Row],[Age]]&lt;18,"Under 18",IF(tbl_EcommerceSales[[#This Row],[Age]]&lt;=25,"18-25",IF(tbl_EcommerceSales[[#This Row],[Age]]&lt;=35,"26-35",IF(tbl_EcommerceSales[[#This Row],[Age]]&lt;=45,"36-45",IF(tbl_EcommerceSales[[#This Row],[Age]]&lt;=55,"46-55","56+")))))</f>
        <v>26-35</v>
      </c>
    </row>
    <row r="1144" spans="1:29" x14ac:dyDescent="0.35">
      <c r="A1144" t="s">
        <v>2217</v>
      </c>
      <c r="B1144" s="7">
        <v>45783</v>
      </c>
      <c r="C1144" t="s">
        <v>2004</v>
      </c>
      <c r="D1144" t="s">
        <v>24</v>
      </c>
      <c r="E1144" t="s">
        <v>48</v>
      </c>
      <c r="F1144">
        <v>22</v>
      </c>
      <c r="G1144" t="s">
        <v>289</v>
      </c>
      <c r="H1144" t="s">
        <v>88</v>
      </c>
      <c r="I1144" t="s">
        <v>241</v>
      </c>
      <c r="J1144" t="s">
        <v>242</v>
      </c>
      <c r="K1144" t="s">
        <v>42</v>
      </c>
      <c r="L1144" t="s">
        <v>243</v>
      </c>
      <c r="M1144">
        <v>1</v>
      </c>
      <c r="N1144" s="2">
        <v>649</v>
      </c>
      <c r="O1144" s="3">
        <v>0.05</v>
      </c>
      <c r="P1144" s="2">
        <v>290</v>
      </c>
      <c r="Q1144" t="s">
        <v>32</v>
      </c>
      <c r="R1144" t="s">
        <v>33</v>
      </c>
      <c r="S1144" t="s">
        <v>34</v>
      </c>
      <c r="T1144" s="4">
        <v>5</v>
      </c>
      <c r="U1144" s="11">
        <f t="shared" si="17"/>
        <v>649</v>
      </c>
      <c r="V1144" s="11">
        <f>tbl_EcommerceSales[[#This Row],[Gross_Sales]]*tbl_EcommerceSales[[#This Row],[Discount]]</f>
        <v>32.450000000000003</v>
      </c>
      <c r="W1144" s="11">
        <f>tbl_EcommerceSales[[#This Row],[Gross_Sales]]-tbl_EcommerceSales[[#This Row],[Discount_Amount]]</f>
        <v>616.54999999999995</v>
      </c>
      <c r="X1144" s="11">
        <f>tbl_EcommerceSales[[#This Row],[Quantity]] * _xlfn.XLOOKUP(tbl_EcommerceSales[[#This Row],[Product_ID]], Product_Master!A:A, Product_Master!F:F)</f>
        <v>290</v>
      </c>
      <c r="Y1144" s="11">
        <f>tbl_EcommerceSales[[#This Row],[Net_Revenue]]-tbl_EcommerceSales[[#This Row],[Total_Cost]]</f>
        <v>326.54999999999995</v>
      </c>
      <c r="Z1144" s="9">
        <f>IFERROR(#REF!/tbl_EcommerceSales[[#This Row],[Total_Cost]], 0)</f>
        <v>0</v>
      </c>
      <c r="AA1144" t="str">
        <f>TEXT(tbl_EcommerceSales[[#This Row],[Order_Date]],"mmm")</f>
        <v>May</v>
      </c>
      <c r="AB1144">
        <f>YEAR(tbl_EcommerceSales[[#This Row],[Order_Date]])</f>
        <v>2025</v>
      </c>
      <c r="AC1144" t="str">
        <f>IF(tbl_EcommerceSales[[#This Row],[Age]]&lt;18,"Under 18",IF(tbl_EcommerceSales[[#This Row],[Age]]&lt;=25,"18-25",IF(tbl_EcommerceSales[[#This Row],[Age]]&lt;=35,"26-35",IF(tbl_EcommerceSales[[#This Row],[Age]]&lt;=45,"36-45",IF(tbl_EcommerceSales[[#This Row],[Age]]&lt;=55,"46-55","56+")))))</f>
        <v>18-25</v>
      </c>
    </row>
    <row r="1145" spans="1:29" x14ac:dyDescent="0.35">
      <c r="A1145" t="s">
        <v>2218</v>
      </c>
      <c r="B1145" s="7">
        <v>45783</v>
      </c>
      <c r="C1145" t="s">
        <v>2219</v>
      </c>
      <c r="D1145" t="s">
        <v>148</v>
      </c>
      <c r="E1145" t="s">
        <v>48</v>
      </c>
      <c r="F1145">
        <v>27</v>
      </c>
      <c r="G1145" t="s">
        <v>52</v>
      </c>
      <c r="H1145" t="s">
        <v>27</v>
      </c>
      <c r="I1145" t="s">
        <v>80</v>
      </c>
      <c r="J1145" t="s">
        <v>81</v>
      </c>
      <c r="K1145" t="s">
        <v>82</v>
      </c>
      <c r="L1145" t="s">
        <v>83</v>
      </c>
      <c r="M1145">
        <v>2</v>
      </c>
      <c r="N1145" s="2">
        <v>2499</v>
      </c>
      <c r="O1145" s="3">
        <v>0.05</v>
      </c>
      <c r="P1145" s="2">
        <v>3100</v>
      </c>
      <c r="Q1145" t="s">
        <v>32</v>
      </c>
      <c r="R1145" t="s">
        <v>33</v>
      </c>
      <c r="S1145" t="s">
        <v>57</v>
      </c>
      <c r="T1145" s="4">
        <v>3</v>
      </c>
      <c r="U1145" s="11">
        <f t="shared" si="17"/>
        <v>4998</v>
      </c>
      <c r="V1145" s="11">
        <f>tbl_EcommerceSales[[#This Row],[Gross_Sales]]*tbl_EcommerceSales[[#This Row],[Discount]]</f>
        <v>249.9</v>
      </c>
      <c r="W1145" s="11">
        <f>tbl_EcommerceSales[[#This Row],[Gross_Sales]]-tbl_EcommerceSales[[#This Row],[Discount_Amount]]</f>
        <v>4748.1000000000004</v>
      </c>
      <c r="X1145" s="11">
        <f>tbl_EcommerceSales[[#This Row],[Quantity]] * _xlfn.XLOOKUP(tbl_EcommerceSales[[#This Row],[Product_ID]], Product_Master!A:A, Product_Master!F:F)</f>
        <v>3100</v>
      </c>
      <c r="Y1145" s="11">
        <f>tbl_EcommerceSales[[#This Row],[Net_Revenue]]-tbl_EcommerceSales[[#This Row],[Total_Cost]]</f>
        <v>1648.1000000000004</v>
      </c>
      <c r="Z1145" s="9">
        <f>IFERROR(#REF!/tbl_EcommerceSales[[#This Row],[Total_Cost]], 0)</f>
        <v>0</v>
      </c>
      <c r="AA1145" t="str">
        <f>TEXT(tbl_EcommerceSales[[#This Row],[Order_Date]],"mmm")</f>
        <v>May</v>
      </c>
      <c r="AB1145">
        <f>YEAR(tbl_EcommerceSales[[#This Row],[Order_Date]])</f>
        <v>2025</v>
      </c>
      <c r="AC1145" t="str">
        <f>IF(tbl_EcommerceSales[[#This Row],[Age]]&lt;18,"Under 18",IF(tbl_EcommerceSales[[#This Row],[Age]]&lt;=25,"18-25",IF(tbl_EcommerceSales[[#This Row],[Age]]&lt;=35,"26-35",IF(tbl_EcommerceSales[[#This Row],[Age]]&lt;=45,"36-45",IF(tbl_EcommerceSales[[#This Row],[Age]]&lt;=55,"46-55","56+")))))</f>
        <v>26-35</v>
      </c>
    </row>
    <row r="1146" spans="1:29" x14ac:dyDescent="0.35">
      <c r="A1146" t="s">
        <v>2220</v>
      </c>
      <c r="B1146" s="7">
        <v>45784</v>
      </c>
      <c r="C1146" t="s">
        <v>2221</v>
      </c>
      <c r="D1146" t="s">
        <v>159</v>
      </c>
      <c r="E1146" t="s">
        <v>25</v>
      </c>
      <c r="F1146">
        <v>37</v>
      </c>
      <c r="G1146" t="s">
        <v>270</v>
      </c>
      <c r="H1146" t="s">
        <v>72</v>
      </c>
      <c r="I1146" t="s">
        <v>236</v>
      </c>
      <c r="J1146" t="s">
        <v>237</v>
      </c>
      <c r="K1146" t="s">
        <v>82</v>
      </c>
      <c r="L1146" t="s">
        <v>238</v>
      </c>
      <c r="M1146">
        <v>2</v>
      </c>
      <c r="N1146" s="2">
        <v>899</v>
      </c>
      <c r="O1146" s="3">
        <v>0.1</v>
      </c>
      <c r="P1146" s="2">
        <v>960</v>
      </c>
      <c r="Q1146" t="s">
        <v>156</v>
      </c>
      <c r="R1146" t="s">
        <v>33</v>
      </c>
      <c r="S1146" t="s">
        <v>57</v>
      </c>
      <c r="T1146" s="4">
        <v>4</v>
      </c>
      <c r="U1146" s="11">
        <f t="shared" si="17"/>
        <v>1798</v>
      </c>
      <c r="V1146" s="11">
        <f>tbl_EcommerceSales[[#This Row],[Gross_Sales]]*tbl_EcommerceSales[[#This Row],[Discount]]</f>
        <v>179.8</v>
      </c>
      <c r="W1146" s="11">
        <f>tbl_EcommerceSales[[#This Row],[Gross_Sales]]-tbl_EcommerceSales[[#This Row],[Discount_Amount]]</f>
        <v>1618.2</v>
      </c>
      <c r="X1146" s="11">
        <f>tbl_EcommerceSales[[#This Row],[Quantity]] * _xlfn.XLOOKUP(tbl_EcommerceSales[[#This Row],[Product_ID]], Product_Master!A:A, Product_Master!F:F)</f>
        <v>960</v>
      </c>
      <c r="Y1146" s="11">
        <f>tbl_EcommerceSales[[#This Row],[Net_Revenue]]-tbl_EcommerceSales[[#This Row],[Total_Cost]]</f>
        <v>658.2</v>
      </c>
      <c r="Z1146" s="9">
        <f>IFERROR(#REF!/tbl_EcommerceSales[[#This Row],[Total_Cost]], 0)</f>
        <v>0</v>
      </c>
      <c r="AA1146" t="str">
        <f>TEXT(tbl_EcommerceSales[[#This Row],[Order_Date]],"mmm")</f>
        <v>May</v>
      </c>
      <c r="AB1146">
        <f>YEAR(tbl_EcommerceSales[[#This Row],[Order_Date]])</f>
        <v>2025</v>
      </c>
      <c r="AC1146" t="str">
        <f>IF(tbl_EcommerceSales[[#This Row],[Age]]&lt;18,"Under 18",IF(tbl_EcommerceSales[[#This Row],[Age]]&lt;=25,"18-25",IF(tbl_EcommerceSales[[#This Row],[Age]]&lt;=35,"26-35",IF(tbl_EcommerceSales[[#This Row],[Age]]&lt;=45,"36-45",IF(tbl_EcommerceSales[[#This Row],[Age]]&lt;=55,"46-55","56+")))))</f>
        <v>36-45</v>
      </c>
    </row>
    <row r="1147" spans="1:29" x14ac:dyDescent="0.35">
      <c r="A1147" t="s">
        <v>2222</v>
      </c>
      <c r="B1147" s="7">
        <v>45784</v>
      </c>
      <c r="C1147" t="s">
        <v>2223</v>
      </c>
      <c r="D1147" t="s">
        <v>106</v>
      </c>
      <c r="E1147" t="s">
        <v>48</v>
      </c>
      <c r="F1147">
        <v>31</v>
      </c>
      <c r="G1147" t="s">
        <v>71</v>
      </c>
      <c r="H1147" t="s">
        <v>72</v>
      </c>
      <c r="I1147" t="s">
        <v>131</v>
      </c>
      <c r="J1147" t="s">
        <v>132</v>
      </c>
      <c r="K1147" t="s">
        <v>91</v>
      </c>
      <c r="L1147" t="s">
        <v>133</v>
      </c>
      <c r="M1147">
        <v>1</v>
      </c>
      <c r="N1147" s="2">
        <v>1299</v>
      </c>
      <c r="O1147" s="3">
        <v>0.25</v>
      </c>
      <c r="P1147" s="2">
        <v>610</v>
      </c>
      <c r="Q1147" t="s">
        <v>76</v>
      </c>
      <c r="R1147" t="s">
        <v>33</v>
      </c>
      <c r="S1147" t="s">
        <v>57</v>
      </c>
      <c r="T1147" s="4">
        <v>5</v>
      </c>
      <c r="U1147" s="11">
        <f t="shared" si="17"/>
        <v>1299</v>
      </c>
      <c r="V1147" s="11">
        <f>tbl_EcommerceSales[[#This Row],[Gross_Sales]]*tbl_EcommerceSales[[#This Row],[Discount]]</f>
        <v>324.75</v>
      </c>
      <c r="W1147" s="11">
        <f>tbl_EcommerceSales[[#This Row],[Gross_Sales]]-tbl_EcommerceSales[[#This Row],[Discount_Amount]]</f>
        <v>974.25</v>
      </c>
      <c r="X1147" s="11">
        <f>tbl_EcommerceSales[[#This Row],[Quantity]] * _xlfn.XLOOKUP(tbl_EcommerceSales[[#This Row],[Product_ID]], Product_Master!A:A, Product_Master!F:F)</f>
        <v>610</v>
      </c>
      <c r="Y1147" s="11">
        <f>tbl_EcommerceSales[[#This Row],[Net_Revenue]]-tbl_EcommerceSales[[#This Row],[Total_Cost]]</f>
        <v>364.25</v>
      </c>
      <c r="Z1147" s="9">
        <f>IFERROR(#REF!/tbl_EcommerceSales[[#This Row],[Total_Cost]], 0)</f>
        <v>0</v>
      </c>
      <c r="AA1147" t="str">
        <f>TEXT(tbl_EcommerceSales[[#This Row],[Order_Date]],"mmm")</f>
        <v>May</v>
      </c>
      <c r="AB1147">
        <f>YEAR(tbl_EcommerceSales[[#This Row],[Order_Date]])</f>
        <v>2025</v>
      </c>
      <c r="AC1147" t="str">
        <f>IF(tbl_EcommerceSales[[#This Row],[Age]]&lt;18,"Under 18",IF(tbl_EcommerceSales[[#This Row],[Age]]&lt;=25,"18-25",IF(tbl_EcommerceSales[[#This Row],[Age]]&lt;=35,"26-35",IF(tbl_EcommerceSales[[#This Row],[Age]]&lt;=45,"36-45",IF(tbl_EcommerceSales[[#This Row],[Age]]&lt;=55,"46-55","56+")))))</f>
        <v>26-35</v>
      </c>
    </row>
    <row r="1148" spans="1:29" x14ac:dyDescent="0.35">
      <c r="A1148" t="s">
        <v>2224</v>
      </c>
      <c r="B1148" s="7">
        <v>45784</v>
      </c>
      <c r="C1148" t="s">
        <v>2225</v>
      </c>
      <c r="D1148" t="s">
        <v>195</v>
      </c>
      <c r="E1148" t="s">
        <v>25</v>
      </c>
      <c r="F1148">
        <v>25</v>
      </c>
      <c r="G1148" t="s">
        <v>211</v>
      </c>
      <c r="H1148" t="s">
        <v>72</v>
      </c>
      <c r="I1148" t="s">
        <v>236</v>
      </c>
      <c r="J1148" t="s">
        <v>237</v>
      </c>
      <c r="K1148" t="s">
        <v>82</v>
      </c>
      <c r="L1148" t="s">
        <v>238</v>
      </c>
      <c r="M1148">
        <v>2</v>
      </c>
      <c r="N1148" s="2">
        <v>899</v>
      </c>
      <c r="O1148" s="3">
        <v>0.1</v>
      </c>
      <c r="P1148" s="2">
        <v>960</v>
      </c>
      <c r="Q1148" t="s">
        <v>319</v>
      </c>
      <c r="R1148" t="s">
        <v>162</v>
      </c>
      <c r="S1148" t="s">
        <v>57</v>
      </c>
      <c r="T1148" s="4"/>
      <c r="U1148" s="11">
        <f t="shared" si="17"/>
        <v>1798</v>
      </c>
      <c r="V1148" s="11">
        <f>tbl_EcommerceSales[[#This Row],[Gross_Sales]]*tbl_EcommerceSales[[#This Row],[Discount]]</f>
        <v>179.8</v>
      </c>
      <c r="W1148" s="11">
        <f>tbl_EcommerceSales[[#This Row],[Gross_Sales]]-tbl_EcommerceSales[[#This Row],[Discount_Amount]]</f>
        <v>1618.2</v>
      </c>
      <c r="X1148" s="11">
        <f>tbl_EcommerceSales[[#This Row],[Quantity]] * _xlfn.XLOOKUP(tbl_EcommerceSales[[#This Row],[Product_ID]], Product_Master!A:A, Product_Master!F:F)</f>
        <v>960</v>
      </c>
      <c r="Y1148" s="11">
        <f>tbl_EcommerceSales[[#This Row],[Net_Revenue]]-tbl_EcommerceSales[[#This Row],[Total_Cost]]</f>
        <v>658.2</v>
      </c>
      <c r="Z1148" s="9">
        <f>IFERROR(#REF!/tbl_EcommerceSales[[#This Row],[Total_Cost]], 0)</f>
        <v>0</v>
      </c>
      <c r="AA1148" t="str">
        <f>TEXT(tbl_EcommerceSales[[#This Row],[Order_Date]],"mmm")</f>
        <v>May</v>
      </c>
      <c r="AB1148">
        <f>YEAR(tbl_EcommerceSales[[#This Row],[Order_Date]])</f>
        <v>2025</v>
      </c>
      <c r="AC1148" t="str">
        <f>IF(tbl_EcommerceSales[[#This Row],[Age]]&lt;18,"Under 18",IF(tbl_EcommerceSales[[#This Row],[Age]]&lt;=25,"18-25",IF(tbl_EcommerceSales[[#This Row],[Age]]&lt;=35,"26-35",IF(tbl_EcommerceSales[[#This Row],[Age]]&lt;=45,"36-45",IF(tbl_EcommerceSales[[#This Row],[Age]]&lt;=55,"46-55","56+")))))</f>
        <v>18-25</v>
      </c>
    </row>
    <row r="1149" spans="1:29" x14ac:dyDescent="0.35">
      <c r="A1149" t="s">
        <v>2226</v>
      </c>
      <c r="B1149" s="7">
        <v>45784</v>
      </c>
      <c r="C1149" t="s">
        <v>2227</v>
      </c>
      <c r="D1149" t="s">
        <v>342</v>
      </c>
      <c r="E1149" t="s">
        <v>48</v>
      </c>
      <c r="F1149">
        <v>20</v>
      </c>
      <c r="G1149" t="s">
        <v>155</v>
      </c>
      <c r="H1149" t="s">
        <v>88</v>
      </c>
      <c r="I1149" t="s">
        <v>67</v>
      </c>
      <c r="J1149" t="s">
        <v>68</v>
      </c>
      <c r="K1149" t="s">
        <v>42</v>
      </c>
      <c r="L1149" t="s">
        <v>43</v>
      </c>
      <c r="M1149">
        <v>1</v>
      </c>
      <c r="N1149" s="2">
        <v>799</v>
      </c>
      <c r="O1149" s="3">
        <v>0.05</v>
      </c>
      <c r="P1149" s="2">
        <v>360</v>
      </c>
      <c r="Q1149" t="s">
        <v>32</v>
      </c>
      <c r="R1149" t="s">
        <v>33</v>
      </c>
      <c r="S1149" t="s">
        <v>34</v>
      </c>
      <c r="T1149" s="4">
        <v>5</v>
      </c>
      <c r="U1149" s="11">
        <f t="shared" si="17"/>
        <v>799</v>
      </c>
      <c r="V1149" s="11">
        <f>tbl_EcommerceSales[[#This Row],[Gross_Sales]]*tbl_EcommerceSales[[#This Row],[Discount]]</f>
        <v>39.950000000000003</v>
      </c>
      <c r="W1149" s="11">
        <f>tbl_EcommerceSales[[#This Row],[Gross_Sales]]-tbl_EcommerceSales[[#This Row],[Discount_Amount]]</f>
        <v>759.05</v>
      </c>
      <c r="X1149" s="11">
        <f>tbl_EcommerceSales[[#This Row],[Quantity]] * _xlfn.XLOOKUP(tbl_EcommerceSales[[#This Row],[Product_ID]], Product_Master!A:A, Product_Master!F:F)</f>
        <v>360</v>
      </c>
      <c r="Y1149" s="11">
        <f>tbl_EcommerceSales[[#This Row],[Net_Revenue]]-tbl_EcommerceSales[[#This Row],[Total_Cost]]</f>
        <v>399.04999999999995</v>
      </c>
      <c r="Z1149" s="9">
        <f>IFERROR(#REF!/tbl_EcommerceSales[[#This Row],[Total_Cost]], 0)</f>
        <v>0</v>
      </c>
      <c r="AA1149" t="str">
        <f>TEXT(tbl_EcommerceSales[[#This Row],[Order_Date]],"mmm")</f>
        <v>May</v>
      </c>
      <c r="AB1149">
        <f>YEAR(tbl_EcommerceSales[[#This Row],[Order_Date]])</f>
        <v>2025</v>
      </c>
      <c r="AC1149" t="str">
        <f>IF(tbl_EcommerceSales[[#This Row],[Age]]&lt;18,"Under 18",IF(tbl_EcommerceSales[[#This Row],[Age]]&lt;=25,"18-25",IF(tbl_EcommerceSales[[#This Row],[Age]]&lt;=35,"26-35",IF(tbl_EcommerceSales[[#This Row],[Age]]&lt;=45,"36-45",IF(tbl_EcommerceSales[[#This Row],[Age]]&lt;=55,"46-55","56+")))))</f>
        <v>18-25</v>
      </c>
    </row>
    <row r="1150" spans="1:29" x14ac:dyDescent="0.35">
      <c r="A1150" t="s">
        <v>2228</v>
      </c>
      <c r="B1150" s="7">
        <v>45784</v>
      </c>
      <c r="C1150" t="s">
        <v>1589</v>
      </c>
      <c r="D1150" t="s">
        <v>227</v>
      </c>
      <c r="E1150" t="s">
        <v>48</v>
      </c>
      <c r="F1150">
        <v>21</v>
      </c>
      <c r="G1150" t="s">
        <v>87</v>
      </c>
      <c r="H1150" t="s">
        <v>88</v>
      </c>
      <c r="I1150" t="s">
        <v>257</v>
      </c>
      <c r="J1150" t="s">
        <v>258</v>
      </c>
      <c r="K1150" t="s">
        <v>55</v>
      </c>
      <c r="L1150" t="s">
        <v>56</v>
      </c>
      <c r="M1150">
        <v>2</v>
      </c>
      <c r="N1150" s="2">
        <v>1999</v>
      </c>
      <c r="O1150" s="3">
        <v>0</v>
      </c>
      <c r="P1150" s="2">
        <v>2100</v>
      </c>
      <c r="Q1150" t="s">
        <v>156</v>
      </c>
      <c r="R1150" t="s">
        <v>33</v>
      </c>
      <c r="S1150" t="s">
        <v>34</v>
      </c>
      <c r="T1150" s="4">
        <v>5</v>
      </c>
      <c r="U1150" s="11">
        <f t="shared" si="17"/>
        <v>3998</v>
      </c>
      <c r="V1150" s="11">
        <f>tbl_EcommerceSales[[#This Row],[Gross_Sales]]*tbl_EcommerceSales[[#This Row],[Discount]]</f>
        <v>0</v>
      </c>
      <c r="W1150" s="11">
        <f>tbl_EcommerceSales[[#This Row],[Gross_Sales]]-tbl_EcommerceSales[[#This Row],[Discount_Amount]]</f>
        <v>3998</v>
      </c>
      <c r="X1150" s="11">
        <f>tbl_EcommerceSales[[#This Row],[Quantity]] * _xlfn.XLOOKUP(tbl_EcommerceSales[[#This Row],[Product_ID]], Product_Master!A:A, Product_Master!F:F)</f>
        <v>2100</v>
      </c>
      <c r="Y1150" s="11">
        <f>tbl_EcommerceSales[[#This Row],[Net_Revenue]]-tbl_EcommerceSales[[#This Row],[Total_Cost]]</f>
        <v>1898</v>
      </c>
      <c r="Z1150" s="9">
        <f>IFERROR(#REF!/tbl_EcommerceSales[[#This Row],[Total_Cost]], 0)</f>
        <v>0</v>
      </c>
      <c r="AA1150" t="str">
        <f>TEXT(tbl_EcommerceSales[[#This Row],[Order_Date]],"mmm")</f>
        <v>May</v>
      </c>
      <c r="AB1150">
        <f>YEAR(tbl_EcommerceSales[[#This Row],[Order_Date]])</f>
        <v>2025</v>
      </c>
      <c r="AC1150" t="str">
        <f>IF(tbl_EcommerceSales[[#This Row],[Age]]&lt;18,"Under 18",IF(tbl_EcommerceSales[[#This Row],[Age]]&lt;=25,"18-25",IF(tbl_EcommerceSales[[#This Row],[Age]]&lt;=35,"26-35",IF(tbl_EcommerceSales[[#This Row],[Age]]&lt;=45,"36-45",IF(tbl_EcommerceSales[[#This Row],[Age]]&lt;=55,"46-55","56+")))))</f>
        <v>18-25</v>
      </c>
    </row>
    <row r="1151" spans="1:29" x14ac:dyDescent="0.35">
      <c r="A1151" t="s">
        <v>2229</v>
      </c>
      <c r="B1151" s="7">
        <v>45784</v>
      </c>
      <c r="C1151" t="s">
        <v>866</v>
      </c>
      <c r="D1151" t="s">
        <v>312</v>
      </c>
      <c r="E1151" t="s">
        <v>25</v>
      </c>
      <c r="F1151">
        <v>37</v>
      </c>
      <c r="G1151" t="s">
        <v>155</v>
      </c>
      <c r="H1151" t="s">
        <v>88</v>
      </c>
      <c r="I1151" t="s">
        <v>221</v>
      </c>
      <c r="J1151" t="s">
        <v>222</v>
      </c>
      <c r="K1151" t="s">
        <v>177</v>
      </c>
      <c r="L1151" t="s">
        <v>208</v>
      </c>
      <c r="M1151">
        <v>1</v>
      </c>
      <c r="N1151" s="2">
        <v>1499</v>
      </c>
      <c r="O1151" s="3">
        <v>0.1</v>
      </c>
      <c r="P1151" s="2">
        <v>800</v>
      </c>
      <c r="Q1151" t="s">
        <v>123</v>
      </c>
      <c r="R1151" t="s">
        <v>33</v>
      </c>
      <c r="S1151" t="s">
        <v>57</v>
      </c>
      <c r="T1151" s="4">
        <v>1</v>
      </c>
      <c r="U1151" s="11">
        <f t="shared" si="17"/>
        <v>1499</v>
      </c>
      <c r="V1151" s="11">
        <f>tbl_EcommerceSales[[#This Row],[Gross_Sales]]*tbl_EcommerceSales[[#This Row],[Discount]]</f>
        <v>149.9</v>
      </c>
      <c r="W1151" s="11">
        <f>tbl_EcommerceSales[[#This Row],[Gross_Sales]]-tbl_EcommerceSales[[#This Row],[Discount_Amount]]</f>
        <v>1349.1</v>
      </c>
      <c r="X1151" s="11">
        <f>tbl_EcommerceSales[[#This Row],[Quantity]] * _xlfn.XLOOKUP(tbl_EcommerceSales[[#This Row],[Product_ID]], Product_Master!A:A, Product_Master!F:F)</f>
        <v>800</v>
      </c>
      <c r="Y1151" s="11">
        <f>tbl_EcommerceSales[[#This Row],[Net_Revenue]]-tbl_EcommerceSales[[#This Row],[Total_Cost]]</f>
        <v>549.09999999999991</v>
      </c>
      <c r="Z1151" s="9">
        <f>IFERROR(#REF!/tbl_EcommerceSales[[#This Row],[Total_Cost]], 0)</f>
        <v>0</v>
      </c>
      <c r="AA1151" t="str">
        <f>TEXT(tbl_EcommerceSales[[#This Row],[Order_Date]],"mmm")</f>
        <v>May</v>
      </c>
      <c r="AB1151">
        <f>YEAR(tbl_EcommerceSales[[#This Row],[Order_Date]])</f>
        <v>2025</v>
      </c>
      <c r="AC1151" t="str">
        <f>IF(tbl_EcommerceSales[[#This Row],[Age]]&lt;18,"Under 18",IF(tbl_EcommerceSales[[#This Row],[Age]]&lt;=25,"18-25",IF(tbl_EcommerceSales[[#This Row],[Age]]&lt;=35,"26-35",IF(tbl_EcommerceSales[[#This Row],[Age]]&lt;=45,"36-45",IF(tbl_EcommerceSales[[#This Row],[Age]]&lt;=55,"46-55","56+")))))</f>
        <v>36-45</v>
      </c>
    </row>
    <row r="1152" spans="1:29" x14ac:dyDescent="0.35">
      <c r="A1152" t="s">
        <v>2230</v>
      </c>
      <c r="B1152" s="7">
        <v>45784</v>
      </c>
      <c r="C1152" t="s">
        <v>2231</v>
      </c>
      <c r="D1152" t="s">
        <v>205</v>
      </c>
      <c r="E1152" t="s">
        <v>48</v>
      </c>
      <c r="F1152">
        <v>40</v>
      </c>
      <c r="G1152" t="s">
        <v>99</v>
      </c>
      <c r="H1152" t="s">
        <v>88</v>
      </c>
      <c r="I1152" t="s">
        <v>40</v>
      </c>
      <c r="J1152" t="s">
        <v>41</v>
      </c>
      <c r="K1152" t="s">
        <v>42</v>
      </c>
      <c r="L1152" t="s">
        <v>43</v>
      </c>
      <c r="M1152">
        <v>1</v>
      </c>
      <c r="N1152" s="2">
        <v>699</v>
      </c>
      <c r="O1152" s="3">
        <v>0.05</v>
      </c>
      <c r="P1152" s="2">
        <v>310</v>
      </c>
      <c r="Q1152" t="s">
        <v>44</v>
      </c>
      <c r="R1152" t="s">
        <v>162</v>
      </c>
      <c r="S1152" t="s">
        <v>34</v>
      </c>
      <c r="T1152" s="4"/>
      <c r="U1152" s="11">
        <f t="shared" si="17"/>
        <v>699</v>
      </c>
      <c r="V1152" s="11">
        <f>tbl_EcommerceSales[[#This Row],[Gross_Sales]]*tbl_EcommerceSales[[#This Row],[Discount]]</f>
        <v>34.950000000000003</v>
      </c>
      <c r="W1152" s="11">
        <f>tbl_EcommerceSales[[#This Row],[Gross_Sales]]-tbl_EcommerceSales[[#This Row],[Discount_Amount]]</f>
        <v>664.05</v>
      </c>
      <c r="X1152" s="11">
        <f>tbl_EcommerceSales[[#This Row],[Quantity]] * _xlfn.XLOOKUP(tbl_EcommerceSales[[#This Row],[Product_ID]], Product_Master!A:A, Product_Master!F:F)</f>
        <v>310</v>
      </c>
      <c r="Y1152" s="11">
        <f>tbl_EcommerceSales[[#This Row],[Net_Revenue]]-tbl_EcommerceSales[[#This Row],[Total_Cost]]</f>
        <v>354.04999999999995</v>
      </c>
      <c r="Z1152" s="9">
        <f>IFERROR(#REF!/tbl_EcommerceSales[[#This Row],[Total_Cost]], 0)</f>
        <v>0</v>
      </c>
      <c r="AA1152" t="str">
        <f>TEXT(tbl_EcommerceSales[[#This Row],[Order_Date]],"mmm")</f>
        <v>May</v>
      </c>
      <c r="AB1152">
        <f>YEAR(tbl_EcommerceSales[[#This Row],[Order_Date]])</f>
        <v>2025</v>
      </c>
      <c r="AC1152" t="str">
        <f>IF(tbl_EcommerceSales[[#This Row],[Age]]&lt;18,"Under 18",IF(tbl_EcommerceSales[[#This Row],[Age]]&lt;=25,"18-25",IF(tbl_EcommerceSales[[#This Row],[Age]]&lt;=35,"26-35",IF(tbl_EcommerceSales[[#This Row],[Age]]&lt;=45,"36-45",IF(tbl_EcommerceSales[[#This Row],[Age]]&lt;=55,"46-55","56+")))))</f>
        <v>36-45</v>
      </c>
    </row>
    <row r="1153" spans="1:29" x14ac:dyDescent="0.35">
      <c r="A1153" t="s">
        <v>2232</v>
      </c>
      <c r="B1153" s="7">
        <v>45784</v>
      </c>
      <c r="C1153" t="s">
        <v>1813</v>
      </c>
      <c r="D1153" t="s">
        <v>342</v>
      </c>
      <c r="E1153" t="s">
        <v>48</v>
      </c>
      <c r="F1153">
        <v>27</v>
      </c>
      <c r="G1153" t="s">
        <v>122</v>
      </c>
      <c r="H1153" t="s">
        <v>72</v>
      </c>
      <c r="I1153" t="s">
        <v>62</v>
      </c>
      <c r="J1153" t="s">
        <v>63</v>
      </c>
      <c r="K1153" t="s">
        <v>42</v>
      </c>
      <c r="L1153" t="s">
        <v>43</v>
      </c>
      <c r="M1153">
        <v>1</v>
      </c>
      <c r="N1153" s="2">
        <v>499</v>
      </c>
      <c r="O1153" s="3">
        <v>0.15</v>
      </c>
      <c r="P1153" s="2">
        <v>220</v>
      </c>
      <c r="Q1153" t="s">
        <v>32</v>
      </c>
      <c r="R1153" t="s">
        <v>33</v>
      </c>
      <c r="S1153" t="s">
        <v>34</v>
      </c>
      <c r="T1153" s="4">
        <v>5</v>
      </c>
      <c r="U1153" s="11">
        <f t="shared" si="17"/>
        <v>499</v>
      </c>
      <c r="V1153" s="11">
        <f>tbl_EcommerceSales[[#This Row],[Gross_Sales]]*tbl_EcommerceSales[[#This Row],[Discount]]</f>
        <v>74.849999999999994</v>
      </c>
      <c r="W1153" s="11">
        <f>tbl_EcommerceSales[[#This Row],[Gross_Sales]]-tbl_EcommerceSales[[#This Row],[Discount_Amount]]</f>
        <v>424.15</v>
      </c>
      <c r="X1153" s="11">
        <f>tbl_EcommerceSales[[#This Row],[Quantity]] * _xlfn.XLOOKUP(tbl_EcommerceSales[[#This Row],[Product_ID]], Product_Master!A:A, Product_Master!F:F)</f>
        <v>220</v>
      </c>
      <c r="Y1153" s="11">
        <f>tbl_EcommerceSales[[#This Row],[Net_Revenue]]-tbl_EcommerceSales[[#This Row],[Total_Cost]]</f>
        <v>204.14999999999998</v>
      </c>
      <c r="Z1153" s="9">
        <f>IFERROR(#REF!/tbl_EcommerceSales[[#This Row],[Total_Cost]], 0)</f>
        <v>0</v>
      </c>
      <c r="AA1153" t="str">
        <f>TEXT(tbl_EcommerceSales[[#This Row],[Order_Date]],"mmm")</f>
        <v>May</v>
      </c>
      <c r="AB1153">
        <f>YEAR(tbl_EcommerceSales[[#This Row],[Order_Date]])</f>
        <v>2025</v>
      </c>
      <c r="AC1153" t="str">
        <f>IF(tbl_EcommerceSales[[#This Row],[Age]]&lt;18,"Under 18",IF(tbl_EcommerceSales[[#This Row],[Age]]&lt;=25,"18-25",IF(tbl_EcommerceSales[[#This Row],[Age]]&lt;=35,"26-35",IF(tbl_EcommerceSales[[#This Row],[Age]]&lt;=45,"36-45",IF(tbl_EcommerceSales[[#This Row],[Age]]&lt;=55,"46-55","56+")))))</f>
        <v>26-35</v>
      </c>
    </row>
    <row r="1154" spans="1:29" x14ac:dyDescent="0.35">
      <c r="A1154" t="s">
        <v>2233</v>
      </c>
      <c r="B1154" s="7">
        <v>45784</v>
      </c>
      <c r="C1154" t="s">
        <v>2234</v>
      </c>
      <c r="D1154" t="s">
        <v>305</v>
      </c>
      <c r="E1154" t="s">
        <v>48</v>
      </c>
      <c r="F1154">
        <v>24</v>
      </c>
      <c r="G1154" t="s">
        <v>26</v>
      </c>
      <c r="H1154" t="s">
        <v>27</v>
      </c>
      <c r="I1154" t="s">
        <v>73</v>
      </c>
      <c r="J1154" t="s">
        <v>74</v>
      </c>
      <c r="K1154" t="s">
        <v>55</v>
      </c>
      <c r="L1154" t="s">
        <v>75</v>
      </c>
      <c r="M1154">
        <v>3</v>
      </c>
      <c r="N1154" s="2">
        <v>2899</v>
      </c>
      <c r="O1154" s="3">
        <v>0.05</v>
      </c>
      <c r="P1154" s="2">
        <v>5100</v>
      </c>
      <c r="Q1154" t="s">
        <v>44</v>
      </c>
      <c r="R1154" t="s">
        <v>33</v>
      </c>
      <c r="S1154" t="s">
        <v>57</v>
      </c>
      <c r="T1154" s="4">
        <v>5</v>
      </c>
      <c r="U1154" s="11">
        <f t="shared" ref="U1154:U1217" si="18">M1154*N1154</f>
        <v>8697</v>
      </c>
      <c r="V1154" s="11">
        <f>tbl_EcommerceSales[[#This Row],[Gross_Sales]]*tbl_EcommerceSales[[#This Row],[Discount]]</f>
        <v>434.85</v>
      </c>
      <c r="W1154" s="11">
        <f>tbl_EcommerceSales[[#This Row],[Gross_Sales]]-tbl_EcommerceSales[[#This Row],[Discount_Amount]]</f>
        <v>8262.15</v>
      </c>
      <c r="X1154" s="11">
        <f>tbl_EcommerceSales[[#This Row],[Quantity]] * _xlfn.XLOOKUP(tbl_EcommerceSales[[#This Row],[Product_ID]], Product_Master!A:A, Product_Master!F:F)</f>
        <v>5100</v>
      </c>
      <c r="Y1154" s="11">
        <f>tbl_EcommerceSales[[#This Row],[Net_Revenue]]-tbl_EcommerceSales[[#This Row],[Total_Cost]]</f>
        <v>3162.1499999999996</v>
      </c>
      <c r="Z1154" s="9">
        <f>IFERROR(#REF!/tbl_EcommerceSales[[#This Row],[Total_Cost]], 0)</f>
        <v>0</v>
      </c>
      <c r="AA1154" t="str">
        <f>TEXT(tbl_EcommerceSales[[#This Row],[Order_Date]],"mmm")</f>
        <v>May</v>
      </c>
      <c r="AB1154">
        <f>YEAR(tbl_EcommerceSales[[#This Row],[Order_Date]])</f>
        <v>2025</v>
      </c>
      <c r="AC1154" t="str">
        <f>IF(tbl_EcommerceSales[[#This Row],[Age]]&lt;18,"Under 18",IF(tbl_EcommerceSales[[#This Row],[Age]]&lt;=25,"18-25",IF(tbl_EcommerceSales[[#This Row],[Age]]&lt;=35,"26-35",IF(tbl_EcommerceSales[[#This Row],[Age]]&lt;=45,"36-45",IF(tbl_EcommerceSales[[#This Row],[Age]]&lt;=55,"46-55","56+")))))</f>
        <v>18-25</v>
      </c>
    </row>
    <row r="1155" spans="1:29" x14ac:dyDescent="0.35">
      <c r="A1155" t="s">
        <v>2235</v>
      </c>
      <c r="B1155" s="7">
        <v>45784</v>
      </c>
      <c r="C1155" t="s">
        <v>2236</v>
      </c>
      <c r="D1155" t="s">
        <v>189</v>
      </c>
      <c r="E1155" t="s">
        <v>25</v>
      </c>
      <c r="F1155">
        <v>38</v>
      </c>
      <c r="G1155" t="s">
        <v>87</v>
      </c>
      <c r="H1155" t="s">
        <v>88</v>
      </c>
      <c r="I1155" t="s">
        <v>111</v>
      </c>
      <c r="J1155" t="s">
        <v>112</v>
      </c>
      <c r="K1155" t="s">
        <v>55</v>
      </c>
      <c r="L1155" t="s">
        <v>113</v>
      </c>
      <c r="M1155">
        <v>1</v>
      </c>
      <c r="N1155" s="2">
        <v>1799</v>
      </c>
      <c r="O1155" s="3">
        <v>0.1</v>
      </c>
      <c r="P1155" s="2">
        <v>950</v>
      </c>
      <c r="Q1155" t="s">
        <v>32</v>
      </c>
      <c r="R1155" t="s">
        <v>33</v>
      </c>
      <c r="S1155" t="s">
        <v>57</v>
      </c>
      <c r="T1155" s="4">
        <v>5</v>
      </c>
      <c r="U1155" s="11">
        <f t="shared" si="18"/>
        <v>1799</v>
      </c>
      <c r="V1155" s="11">
        <f>tbl_EcommerceSales[[#This Row],[Gross_Sales]]*tbl_EcommerceSales[[#This Row],[Discount]]</f>
        <v>179.9</v>
      </c>
      <c r="W1155" s="11">
        <f>tbl_EcommerceSales[[#This Row],[Gross_Sales]]-tbl_EcommerceSales[[#This Row],[Discount_Amount]]</f>
        <v>1619.1</v>
      </c>
      <c r="X1155" s="11">
        <f>tbl_EcommerceSales[[#This Row],[Quantity]] * _xlfn.XLOOKUP(tbl_EcommerceSales[[#This Row],[Product_ID]], Product_Master!A:A, Product_Master!F:F)</f>
        <v>950</v>
      </c>
      <c r="Y1155" s="11">
        <f>tbl_EcommerceSales[[#This Row],[Net_Revenue]]-tbl_EcommerceSales[[#This Row],[Total_Cost]]</f>
        <v>669.09999999999991</v>
      </c>
      <c r="Z1155" s="9">
        <f>IFERROR(#REF!/tbl_EcommerceSales[[#This Row],[Total_Cost]], 0)</f>
        <v>0</v>
      </c>
      <c r="AA1155" t="str">
        <f>TEXT(tbl_EcommerceSales[[#This Row],[Order_Date]],"mmm")</f>
        <v>May</v>
      </c>
      <c r="AB1155">
        <f>YEAR(tbl_EcommerceSales[[#This Row],[Order_Date]])</f>
        <v>2025</v>
      </c>
      <c r="AC1155" t="str">
        <f>IF(tbl_EcommerceSales[[#This Row],[Age]]&lt;18,"Under 18",IF(tbl_EcommerceSales[[#This Row],[Age]]&lt;=25,"18-25",IF(tbl_EcommerceSales[[#This Row],[Age]]&lt;=35,"26-35",IF(tbl_EcommerceSales[[#This Row],[Age]]&lt;=45,"36-45",IF(tbl_EcommerceSales[[#This Row],[Age]]&lt;=55,"46-55","56+")))))</f>
        <v>36-45</v>
      </c>
    </row>
    <row r="1156" spans="1:29" x14ac:dyDescent="0.35">
      <c r="A1156" t="s">
        <v>2237</v>
      </c>
      <c r="B1156" s="7">
        <v>45784</v>
      </c>
      <c r="C1156" t="s">
        <v>581</v>
      </c>
      <c r="D1156" t="s">
        <v>110</v>
      </c>
      <c r="E1156" t="s">
        <v>48</v>
      </c>
      <c r="F1156">
        <v>34</v>
      </c>
      <c r="G1156" t="s">
        <v>186</v>
      </c>
      <c r="H1156" t="s">
        <v>72</v>
      </c>
      <c r="I1156" t="s">
        <v>241</v>
      </c>
      <c r="J1156" t="s">
        <v>242</v>
      </c>
      <c r="K1156" t="s">
        <v>42</v>
      </c>
      <c r="L1156" t="s">
        <v>243</v>
      </c>
      <c r="M1156">
        <v>1</v>
      </c>
      <c r="N1156" s="2">
        <v>649</v>
      </c>
      <c r="O1156" s="3">
        <v>0.1</v>
      </c>
      <c r="P1156" s="2">
        <v>290</v>
      </c>
      <c r="Q1156" t="s">
        <v>44</v>
      </c>
      <c r="R1156" t="s">
        <v>33</v>
      </c>
      <c r="S1156" t="s">
        <v>34</v>
      </c>
      <c r="T1156" s="4">
        <v>4</v>
      </c>
      <c r="U1156" s="11">
        <f t="shared" si="18"/>
        <v>649</v>
      </c>
      <c r="V1156" s="11">
        <f>tbl_EcommerceSales[[#This Row],[Gross_Sales]]*tbl_EcommerceSales[[#This Row],[Discount]]</f>
        <v>64.900000000000006</v>
      </c>
      <c r="W1156" s="11">
        <f>tbl_EcommerceSales[[#This Row],[Gross_Sales]]-tbl_EcommerceSales[[#This Row],[Discount_Amount]]</f>
        <v>584.1</v>
      </c>
      <c r="X1156" s="11">
        <f>tbl_EcommerceSales[[#This Row],[Quantity]] * _xlfn.XLOOKUP(tbl_EcommerceSales[[#This Row],[Product_ID]], Product_Master!A:A, Product_Master!F:F)</f>
        <v>290</v>
      </c>
      <c r="Y1156" s="11">
        <f>tbl_EcommerceSales[[#This Row],[Net_Revenue]]-tbl_EcommerceSales[[#This Row],[Total_Cost]]</f>
        <v>294.10000000000002</v>
      </c>
      <c r="Z1156" s="9">
        <f>IFERROR(#REF!/tbl_EcommerceSales[[#This Row],[Total_Cost]], 0)</f>
        <v>0</v>
      </c>
      <c r="AA1156" t="str">
        <f>TEXT(tbl_EcommerceSales[[#This Row],[Order_Date]],"mmm")</f>
        <v>May</v>
      </c>
      <c r="AB1156">
        <f>YEAR(tbl_EcommerceSales[[#This Row],[Order_Date]])</f>
        <v>2025</v>
      </c>
      <c r="AC1156" t="str">
        <f>IF(tbl_EcommerceSales[[#This Row],[Age]]&lt;18,"Under 18",IF(tbl_EcommerceSales[[#This Row],[Age]]&lt;=25,"18-25",IF(tbl_EcommerceSales[[#This Row],[Age]]&lt;=35,"26-35",IF(tbl_EcommerceSales[[#This Row],[Age]]&lt;=45,"36-45",IF(tbl_EcommerceSales[[#This Row],[Age]]&lt;=55,"46-55","56+")))))</f>
        <v>26-35</v>
      </c>
    </row>
    <row r="1157" spans="1:29" x14ac:dyDescent="0.35">
      <c r="A1157" t="s">
        <v>2238</v>
      </c>
      <c r="B1157" s="7">
        <v>45785</v>
      </c>
      <c r="C1157" t="s">
        <v>2239</v>
      </c>
      <c r="D1157" t="s">
        <v>139</v>
      </c>
      <c r="E1157" t="s">
        <v>48</v>
      </c>
      <c r="F1157">
        <v>49</v>
      </c>
      <c r="G1157" t="s">
        <v>136</v>
      </c>
      <c r="H1157" t="s">
        <v>88</v>
      </c>
      <c r="I1157" t="s">
        <v>160</v>
      </c>
      <c r="J1157" t="s">
        <v>161</v>
      </c>
      <c r="K1157" t="s">
        <v>91</v>
      </c>
      <c r="L1157" t="s">
        <v>133</v>
      </c>
      <c r="M1157">
        <v>1</v>
      </c>
      <c r="N1157" s="2">
        <v>1099</v>
      </c>
      <c r="O1157" s="3">
        <v>0.1</v>
      </c>
      <c r="P1157" s="2">
        <v>520</v>
      </c>
      <c r="Q1157" t="s">
        <v>123</v>
      </c>
      <c r="R1157" t="s">
        <v>33</v>
      </c>
      <c r="S1157" t="s">
        <v>34</v>
      </c>
      <c r="T1157" s="4">
        <v>4</v>
      </c>
      <c r="U1157" s="11">
        <f t="shared" si="18"/>
        <v>1099</v>
      </c>
      <c r="V1157" s="11">
        <f>tbl_EcommerceSales[[#This Row],[Gross_Sales]]*tbl_EcommerceSales[[#This Row],[Discount]]</f>
        <v>109.9</v>
      </c>
      <c r="W1157" s="11">
        <f>tbl_EcommerceSales[[#This Row],[Gross_Sales]]-tbl_EcommerceSales[[#This Row],[Discount_Amount]]</f>
        <v>989.1</v>
      </c>
      <c r="X1157" s="11">
        <f>tbl_EcommerceSales[[#This Row],[Quantity]] * _xlfn.XLOOKUP(tbl_EcommerceSales[[#This Row],[Product_ID]], Product_Master!A:A, Product_Master!F:F)</f>
        <v>520</v>
      </c>
      <c r="Y1157" s="11">
        <f>tbl_EcommerceSales[[#This Row],[Net_Revenue]]-tbl_EcommerceSales[[#This Row],[Total_Cost]]</f>
        <v>469.1</v>
      </c>
      <c r="Z1157" s="9">
        <f>IFERROR(#REF!/tbl_EcommerceSales[[#This Row],[Total_Cost]], 0)</f>
        <v>0</v>
      </c>
      <c r="AA1157" t="str">
        <f>TEXT(tbl_EcommerceSales[[#This Row],[Order_Date]],"mmm")</f>
        <v>May</v>
      </c>
      <c r="AB1157">
        <f>YEAR(tbl_EcommerceSales[[#This Row],[Order_Date]])</f>
        <v>2025</v>
      </c>
      <c r="AC1157" t="str">
        <f>IF(tbl_EcommerceSales[[#This Row],[Age]]&lt;18,"Under 18",IF(tbl_EcommerceSales[[#This Row],[Age]]&lt;=25,"18-25",IF(tbl_EcommerceSales[[#This Row],[Age]]&lt;=35,"26-35",IF(tbl_EcommerceSales[[#This Row],[Age]]&lt;=45,"36-45",IF(tbl_EcommerceSales[[#This Row],[Age]]&lt;=55,"46-55","56+")))))</f>
        <v>46-55</v>
      </c>
    </row>
    <row r="1158" spans="1:29" x14ac:dyDescent="0.35">
      <c r="A1158" t="s">
        <v>2240</v>
      </c>
      <c r="B1158" s="7">
        <v>45785</v>
      </c>
      <c r="C1158" t="s">
        <v>2241</v>
      </c>
      <c r="D1158" t="s">
        <v>181</v>
      </c>
      <c r="E1158" t="s">
        <v>25</v>
      </c>
      <c r="F1158">
        <v>39</v>
      </c>
      <c r="G1158" t="s">
        <v>87</v>
      </c>
      <c r="H1158" t="s">
        <v>88</v>
      </c>
      <c r="I1158" t="s">
        <v>73</v>
      </c>
      <c r="J1158" t="s">
        <v>74</v>
      </c>
      <c r="K1158" t="s">
        <v>55</v>
      </c>
      <c r="L1158" t="s">
        <v>75</v>
      </c>
      <c r="M1158">
        <v>2</v>
      </c>
      <c r="N1158" s="2">
        <v>2899</v>
      </c>
      <c r="O1158" s="3">
        <v>0.1</v>
      </c>
      <c r="P1158" s="2">
        <v>3400</v>
      </c>
      <c r="Q1158" t="s">
        <v>32</v>
      </c>
      <c r="R1158" t="s">
        <v>33</v>
      </c>
      <c r="S1158" t="s">
        <v>57</v>
      </c>
      <c r="T1158" s="4">
        <v>4</v>
      </c>
      <c r="U1158" s="11">
        <f t="shared" si="18"/>
        <v>5798</v>
      </c>
      <c r="V1158" s="11">
        <f>tbl_EcommerceSales[[#This Row],[Gross_Sales]]*tbl_EcommerceSales[[#This Row],[Discount]]</f>
        <v>579.80000000000007</v>
      </c>
      <c r="W1158" s="11">
        <f>tbl_EcommerceSales[[#This Row],[Gross_Sales]]-tbl_EcommerceSales[[#This Row],[Discount_Amount]]</f>
        <v>5218.2</v>
      </c>
      <c r="X1158" s="11">
        <f>tbl_EcommerceSales[[#This Row],[Quantity]] * _xlfn.XLOOKUP(tbl_EcommerceSales[[#This Row],[Product_ID]], Product_Master!A:A, Product_Master!F:F)</f>
        <v>3400</v>
      </c>
      <c r="Y1158" s="11">
        <f>tbl_EcommerceSales[[#This Row],[Net_Revenue]]-tbl_EcommerceSales[[#This Row],[Total_Cost]]</f>
        <v>1818.1999999999998</v>
      </c>
      <c r="Z1158" s="9">
        <f>IFERROR(#REF!/tbl_EcommerceSales[[#This Row],[Total_Cost]], 0)</f>
        <v>0</v>
      </c>
      <c r="AA1158" t="str">
        <f>TEXT(tbl_EcommerceSales[[#This Row],[Order_Date]],"mmm")</f>
        <v>May</v>
      </c>
      <c r="AB1158">
        <f>YEAR(tbl_EcommerceSales[[#This Row],[Order_Date]])</f>
        <v>2025</v>
      </c>
      <c r="AC1158" t="str">
        <f>IF(tbl_EcommerceSales[[#This Row],[Age]]&lt;18,"Under 18",IF(tbl_EcommerceSales[[#This Row],[Age]]&lt;=25,"18-25",IF(tbl_EcommerceSales[[#This Row],[Age]]&lt;=35,"26-35",IF(tbl_EcommerceSales[[#This Row],[Age]]&lt;=45,"36-45",IF(tbl_EcommerceSales[[#This Row],[Age]]&lt;=55,"46-55","56+")))))</f>
        <v>36-45</v>
      </c>
    </row>
    <row r="1159" spans="1:29" x14ac:dyDescent="0.35">
      <c r="A1159" t="s">
        <v>2242</v>
      </c>
      <c r="B1159" s="7">
        <v>45785</v>
      </c>
      <c r="C1159" t="s">
        <v>1692</v>
      </c>
      <c r="D1159" t="s">
        <v>181</v>
      </c>
      <c r="E1159" t="s">
        <v>48</v>
      </c>
      <c r="F1159">
        <v>27</v>
      </c>
      <c r="G1159" t="s">
        <v>186</v>
      </c>
      <c r="H1159" t="s">
        <v>72</v>
      </c>
      <c r="I1159" t="s">
        <v>89</v>
      </c>
      <c r="J1159" t="s">
        <v>90</v>
      </c>
      <c r="K1159" t="s">
        <v>91</v>
      </c>
      <c r="L1159" t="s">
        <v>92</v>
      </c>
      <c r="M1159">
        <v>4</v>
      </c>
      <c r="N1159" s="2">
        <v>599</v>
      </c>
      <c r="O1159" s="3">
        <v>0.1</v>
      </c>
      <c r="P1159" s="2">
        <v>1040</v>
      </c>
      <c r="Q1159" t="s">
        <v>123</v>
      </c>
      <c r="R1159" t="s">
        <v>33</v>
      </c>
      <c r="S1159" t="s">
        <v>57</v>
      </c>
      <c r="T1159" s="4">
        <v>5</v>
      </c>
      <c r="U1159" s="11">
        <f t="shared" si="18"/>
        <v>2396</v>
      </c>
      <c r="V1159" s="11">
        <f>tbl_EcommerceSales[[#This Row],[Gross_Sales]]*tbl_EcommerceSales[[#This Row],[Discount]]</f>
        <v>239.60000000000002</v>
      </c>
      <c r="W1159" s="11">
        <f>tbl_EcommerceSales[[#This Row],[Gross_Sales]]-tbl_EcommerceSales[[#This Row],[Discount_Amount]]</f>
        <v>2156.4</v>
      </c>
      <c r="X1159" s="11">
        <f>tbl_EcommerceSales[[#This Row],[Quantity]] * _xlfn.XLOOKUP(tbl_EcommerceSales[[#This Row],[Product_ID]], Product_Master!A:A, Product_Master!F:F)</f>
        <v>1040</v>
      </c>
      <c r="Y1159" s="11">
        <f>tbl_EcommerceSales[[#This Row],[Net_Revenue]]-tbl_EcommerceSales[[#This Row],[Total_Cost]]</f>
        <v>1116.4000000000001</v>
      </c>
      <c r="Z1159" s="9">
        <f>IFERROR(#REF!/tbl_EcommerceSales[[#This Row],[Total_Cost]], 0)</f>
        <v>0</v>
      </c>
      <c r="AA1159" t="str">
        <f>TEXT(tbl_EcommerceSales[[#This Row],[Order_Date]],"mmm")</f>
        <v>May</v>
      </c>
      <c r="AB1159">
        <f>YEAR(tbl_EcommerceSales[[#This Row],[Order_Date]])</f>
        <v>2025</v>
      </c>
      <c r="AC1159" t="str">
        <f>IF(tbl_EcommerceSales[[#This Row],[Age]]&lt;18,"Under 18",IF(tbl_EcommerceSales[[#This Row],[Age]]&lt;=25,"18-25",IF(tbl_EcommerceSales[[#This Row],[Age]]&lt;=35,"26-35",IF(tbl_EcommerceSales[[#This Row],[Age]]&lt;=45,"36-45",IF(tbl_EcommerceSales[[#This Row],[Age]]&lt;=55,"46-55","56+")))))</f>
        <v>26-35</v>
      </c>
    </row>
    <row r="1160" spans="1:29" x14ac:dyDescent="0.35">
      <c r="A1160" t="s">
        <v>2243</v>
      </c>
      <c r="B1160" s="7">
        <v>45785</v>
      </c>
      <c r="C1160" t="s">
        <v>2244</v>
      </c>
      <c r="D1160" t="s">
        <v>130</v>
      </c>
      <c r="E1160" t="s">
        <v>25</v>
      </c>
      <c r="F1160">
        <v>18</v>
      </c>
      <c r="G1160" t="s">
        <v>145</v>
      </c>
      <c r="H1160" t="s">
        <v>39</v>
      </c>
      <c r="I1160" t="s">
        <v>67</v>
      </c>
      <c r="J1160" t="s">
        <v>68</v>
      </c>
      <c r="K1160" t="s">
        <v>42</v>
      </c>
      <c r="L1160" t="s">
        <v>43</v>
      </c>
      <c r="M1160">
        <v>3</v>
      </c>
      <c r="N1160" s="2">
        <v>799</v>
      </c>
      <c r="O1160" s="3">
        <v>0.1</v>
      </c>
      <c r="P1160" s="2">
        <v>1080</v>
      </c>
      <c r="Q1160" t="s">
        <v>32</v>
      </c>
      <c r="R1160" t="s">
        <v>33</v>
      </c>
      <c r="S1160" t="s">
        <v>34</v>
      </c>
      <c r="T1160" s="4">
        <v>4</v>
      </c>
      <c r="U1160" s="11">
        <f t="shared" si="18"/>
        <v>2397</v>
      </c>
      <c r="V1160" s="11">
        <f>tbl_EcommerceSales[[#This Row],[Gross_Sales]]*tbl_EcommerceSales[[#This Row],[Discount]]</f>
        <v>239.70000000000002</v>
      </c>
      <c r="W1160" s="11">
        <f>tbl_EcommerceSales[[#This Row],[Gross_Sales]]-tbl_EcommerceSales[[#This Row],[Discount_Amount]]</f>
        <v>2157.3000000000002</v>
      </c>
      <c r="X1160" s="11">
        <f>tbl_EcommerceSales[[#This Row],[Quantity]] * _xlfn.XLOOKUP(tbl_EcommerceSales[[#This Row],[Product_ID]], Product_Master!A:A, Product_Master!F:F)</f>
        <v>1080</v>
      </c>
      <c r="Y1160" s="11">
        <f>tbl_EcommerceSales[[#This Row],[Net_Revenue]]-tbl_EcommerceSales[[#This Row],[Total_Cost]]</f>
        <v>1077.3000000000002</v>
      </c>
      <c r="Z1160" s="9">
        <f>IFERROR(#REF!/tbl_EcommerceSales[[#This Row],[Total_Cost]], 0)</f>
        <v>0</v>
      </c>
      <c r="AA1160" t="str">
        <f>TEXT(tbl_EcommerceSales[[#This Row],[Order_Date]],"mmm")</f>
        <v>May</v>
      </c>
      <c r="AB1160">
        <f>YEAR(tbl_EcommerceSales[[#This Row],[Order_Date]])</f>
        <v>2025</v>
      </c>
      <c r="AC1160" t="str">
        <f>IF(tbl_EcommerceSales[[#This Row],[Age]]&lt;18,"Under 18",IF(tbl_EcommerceSales[[#This Row],[Age]]&lt;=25,"18-25",IF(tbl_EcommerceSales[[#This Row],[Age]]&lt;=35,"26-35",IF(tbl_EcommerceSales[[#This Row],[Age]]&lt;=45,"36-45",IF(tbl_EcommerceSales[[#This Row],[Age]]&lt;=55,"46-55","56+")))))</f>
        <v>18-25</v>
      </c>
    </row>
    <row r="1161" spans="1:29" x14ac:dyDescent="0.35">
      <c r="A1161" t="s">
        <v>2245</v>
      </c>
      <c r="B1161" s="7">
        <v>45785</v>
      </c>
      <c r="C1161" t="s">
        <v>2246</v>
      </c>
      <c r="D1161" t="s">
        <v>159</v>
      </c>
      <c r="E1161" t="s">
        <v>25</v>
      </c>
      <c r="F1161">
        <v>25</v>
      </c>
      <c r="G1161" t="s">
        <v>99</v>
      </c>
      <c r="H1161" t="s">
        <v>88</v>
      </c>
      <c r="I1161" t="s">
        <v>80</v>
      </c>
      <c r="J1161" t="s">
        <v>81</v>
      </c>
      <c r="K1161" t="s">
        <v>82</v>
      </c>
      <c r="L1161" t="s">
        <v>83</v>
      </c>
      <c r="M1161">
        <v>2</v>
      </c>
      <c r="N1161" s="2">
        <v>2499</v>
      </c>
      <c r="O1161" s="3">
        <v>0.1</v>
      </c>
      <c r="P1161" s="2">
        <v>3100</v>
      </c>
      <c r="Q1161" t="s">
        <v>123</v>
      </c>
      <c r="R1161" t="s">
        <v>33</v>
      </c>
      <c r="S1161" t="s">
        <v>57</v>
      </c>
      <c r="T1161" s="4">
        <v>3</v>
      </c>
      <c r="U1161" s="11">
        <f t="shared" si="18"/>
        <v>4998</v>
      </c>
      <c r="V1161" s="11">
        <f>tbl_EcommerceSales[[#This Row],[Gross_Sales]]*tbl_EcommerceSales[[#This Row],[Discount]]</f>
        <v>499.8</v>
      </c>
      <c r="W1161" s="11">
        <f>tbl_EcommerceSales[[#This Row],[Gross_Sales]]-tbl_EcommerceSales[[#This Row],[Discount_Amount]]</f>
        <v>4498.2</v>
      </c>
      <c r="X1161" s="11">
        <f>tbl_EcommerceSales[[#This Row],[Quantity]] * _xlfn.XLOOKUP(tbl_EcommerceSales[[#This Row],[Product_ID]], Product_Master!A:A, Product_Master!F:F)</f>
        <v>3100</v>
      </c>
      <c r="Y1161" s="11">
        <f>tbl_EcommerceSales[[#This Row],[Net_Revenue]]-tbl_EcommerceSales[[#This Row],[Total_Cost]]</f>
        <v>1398.1999999999998</v>
      </c>
      <c r="Z1161" s="9">
        <f>IFERROR(#REF!/tbl_EcommerceSales[[#This Row],[Total_Cost]], 0)</f>
        <v>0</v>
      </c>
      <c r="AA1161" t="str">
        <f>TEXT(tbl_EcommerceSales[[#This Row],[Order_Date]],"mmm")</f>
        <v>May</v>
      </c>
      <c r="AB1161">
        <f>YEAR(tbl_EcommerceSales[[#This Row],[Order_Date]])</f>
        <v>2025</v>
      </c>
      <c r="AC1161" t="str">
        <f>IF(tbl_EcommerceSales[[#This Row],[Age]]&lt;18,"Under 18",IF(tbl_EcommerceSales[[#This Row],[Age]]&lt;=25,"18-25",IF(tbl_EcommerceSales[[#This Row],[Age]]&lt;=35,"26-35",IF(tbl_EcommerceSales[[#This Row],[Age]]&lt;=45,"36-45",IF(tbl_EcommerceSales[[#This Row],[Age]]&lt;=55,"46-55","56+")))))</f>
        <v>18-25</v>
      </c>
    </row>
    <row r="1162" spans="1:29" x14ac:dyDescent="0.35">
      <c r="A1162" t="s">
        <v>2247</v>
      </c>
      <c r="B1162" s="7">
        <v>45785</v>
      </c>
      <c r="C1162" t="s">
        <v>2248</v>
      </c>
      <c r="D1162" t="s">
        <v>116</v>
      </c>
      <c r="E1162" t="s">
        <v>48</v>
      </c>
      <c r="F1162">
        <v>23</v>
      </c>
      <c r="G1162" t="s">
        <v>71</v>
      </c>
      <c r="H1162" t="s">
        <v>72</v>
      </c>
      <c r="I1162" t="s">
        <v>67</v>
      </c>
      <c r="J1162" t="s">
        <v>68</v>
      </c>
      <c r="K1162" t="s">
        <v>42</v>
      </c>
      <c r="L1162" t="s">
        <v>43</v>
      </c>
      <c r="M1162">
        <v>4</v>
      </c>
      <c r="N1162" s="2">
        <v>799</v>
      </c>
      <c r="O1162" s="3">
        <v>0.05</v>
      </c>
      <c r="P1162" s="2">
        <v>1440</v>
      </c>
      <c r="Q1162" t="s">
        <v>32</v>
      </c>
      <c r="R1162" t="s">
        <v>33</v>
      </c>
      <c r="S1162" t="s">
        <v>34</v>
      </c>
      <c r="T1162" s="4">
        <v>5</v>
      </c>
      <c r="U1162" s="11">
        <f t="shared" si="18"/>
        <v>3196</v>
      </c>
      <c r="V1162" s="11">
        <f>tbl_EcommerceSales[[#This Row],[Gross_Sales]]*tbl_EcommerceSales[[#This Row],[Discount]]</f>
        <v>159.80000000000001</v>
      </c>
      <c r="W1162" s="11">
        <f>tbl_EcommerceSales[[#This Row],[Gross_Sales]]-tbl_EcommerceSales[[#This Row],[Discount_Amount]]</f>
        <v>3036.2</v>
      </c>
      <c r="X1162" s="11">
        <f>tbl_EcommerceSales[[#This Row],[Quantity]] * _xlfn.XLOOKUP(tbl_EcommerceSales[[#This Row],[Product_ID]], Product_Master!A:A, Product_Master!F:F)</f>
        <v>1440</v>
      </c>
      <c r="Y1162" s="11">
        <f>tbl_EcommerceSales[[#This Row],[Net_Revenue]]-tbl_EcommerceSales[[#This Row],[Total_Cost]]</f>
        <v>1596.1999999999998</v>
      </c>
      <c r="Z1162" s="9">
        <f>IFERROR(#REF!/tbl_EcommerceSales[[#This Row],[Total_Cost]], 0)</f>
        <v>0</v>
      </c>
      <c r="AA1162" t="str">
        <f>TEXT(tbl_EcommerceSales[[#This Row],[Order_Date]],"mmm")</f>
        <v>May</v>
      </c>
      <c r="AB1162">
        <f>YEAR(tbl_EcommerceSales[[#This Row],[Order_Date]])</f>
        <v>2025</v>
      </c>
      <c r="AC1162" t="str">
        <f>IF(tbl_EcommerceSales[[#This Row],[Age]]&lt;18,"Under 18",IF(tbl_EcommerceSales[[#This Row],[Age]]&lt;=25,"18-25",IF(tbl_EcommerceSales[[#This Row],[Age]]&lt;=35,"26-35",IF(tbl_EcommerceSales[[#This Row],[Age]]&lt;=45,"36-45",IF(tbl_EcommerceSales[[#This Row],[Age]]&lt;=55,"46-55","56+")))))</f>
        <v>18-25</v>
      </c>
    </row>
    <row r="1163" spans="1:29" x14ac:dyDescent="0.35">
      <c r="A1163" t="s">
        <v>2249</v>
      </c>
      <c r="B1163" s="7">
        <v>45785</v>
      </c>
      <c r="C1163" t="s">
        <v>508</v>
      </c>
      <c r="D1163" t="s">
        <v>102</v>
      </c>
      <c r="E1163" t="s">
        <v>48</v>
      </c>
      <c r="F1163">
        <v>32</v>
      </c>
      <c r="G1163" t="s">
        <v>99</v>
      </c>
      <c r="H1163" t="s">
        <v>88</v>
      </c>
      <c r="I1163" t="s">
        <v>349</v>
      </c>
      <c r="J1163" t="s">
        <v>350</v>
      </c>
      <c r="K1163" t="s">
        <v>82</v>
      </c>
      <c r="L1163" t="s">
        <v>238</v>
      </c>
      <c r="M1163">
        <v>1</v>
      </c>
      <c r="N1163" s="2">
        <v>1599</v>
      </c>
      <c r="O1163" s="3">
        <v>0.05</v>
      </c>
      <c r="P1163" s="2">
        <v>920</v>
      </c>
      <c r="Q1163" t="s">
        <v>123</v>
      </c>
      <c r="R1163" t="s">
        <v>33</v>
      </c>
      <c r="S1163" t="s">
        <v>34</v>
      </c>
      <c r="T1163" s="4">
        <v>4</v>
      </c>
      <c r="U1163" s="11">
        <f t="shared" si="18"/>
        <v>1599</v>
      </c>
      <c r="V1163" s="11">
        <f>tbl_EcommerceSales[[#This Row],[Gross_Sales]]*tbl_EcommerceSales[[#This Row],[Discount]]</f>
        <v>79.95</v>
      </c>
      <c r="W1163" s="11">
        <f>tbl_EcommerceSales[[#This Row],[Gross_Sales]]-tbl_EcommerceSales[[#This Row],[Discount_Amount]]</f>
        <v>1519.05</v>
      </c>
      <c r="X1163" s="11">
        <f>tbl_EcommerceSales[[#This Row],[Quantity]] * _xlfn.XLOOKUP(tbl_EcommerceSales[[#This Row],[Product_ID]], Product_Master!A:A, Product_Master!F:F)</f>
        <v>920</v>
      </c>
      <c r="Y1163" s="11">
        <f>tbl_EcommerceSales[[#This Row],[Net_Revenue]]-tbl_EcommerceSales[[#This Row],[Total_Cost]]</f>
        <v>599.04999999999995</v>
      </c>
      <c r="Z1163" s="9">
        <f>IFERROR(#REF!/tbl_EcommerceSales[[#This Row],[Total_Cost]], 0)</f>
        <v>0</v>
      </c>
      <c r="AA1163" t="str">
        <f>TEXT(tbl_EcommerceSales[[#This Row],[Order_Date]],"mmm")</f>
        <v>May</v>
      </c>
      <c r="AB1163">
        <f>YEAR(tbl_EcommerceSales[[#This Row],[Order_Date]])</f>
        <v>2025</v>
      </c>
      <c r="AC1163" t="str">
        <f>IF(tbl_EcommerceSales[[#This Row],[Age]]&lt;18,"Under 18",IF(tbl_EcommerceSales[[#This Row],[Age]]&lt;=25,"18-25",IF(tbl_EcommerceSales[[#This Row],[Age]]&lt;=35,"26-35",IF(tbl_EcommerceSales[[#This Row],[Age]]&lt;=45,"36-45",IF(tbl_EcommerceSales[[#This Row],[Age]]&lt;=55,"46-55","56+")))))</f>
        <v>26-35</v>
      </c>
    </row>
    <row r="1164" spans="1:29" x14ac:dyDescent="0.35">
      <c r="A1164" t="s">
        <v>2250</v>
      </c>
      <c r="B1164" s="7">
        <v>45785</v>
      </c>
      <c r="C1164" t="s">
        <v>491</v>
      </c>
      <c r="D1164" t="s">
        <v>216</v>
      </c>
      <c r="E1164" t="s">
        <v>48</v>
      </c>
      <c r="F1164">
        <v>34</v>
      </c>
      <c r="G1164" t="s">
        <v>155</v>
      </c>
      <c r="H1164" t="s">
        <v>88</v>
      </c>
      <c r="I1164" t="s">
        <v>73</v>
      </c>
      <c r="J1164" t="s">
        <v>74</v>
      </c>
      <c r="K1164" t="s">
        <v>55</v>
      </c>
      <c r="L1164" t="s">
        <v>75</v>
      </c>
      <c r="M1164">
        <v>1</v>
      </c>
      <c r="N1164" s="2">
        <v>2899</v>
      </c>
      <c r="O1164" s="3">
        <v>0.1</v>
      </c>
      <c r="P1164" s="2">
        <v>1700</v>
      </c>
      <c r="Q1164" t="s">
        <v>32</v>
      </c>
      <c r="R1164" t="s">
        <v>33</v>
      </c>
      <c r="S1164" t="s">
        <v>34</v>
      </c>
      <c r="T1164" s="4">
        <v>3</v>
      </c>
      <c r="U1164" s="11">
        <f t="shared" si="18"/>
        <v>2899</v>
      </c>
      <c r="V1164" s="11">
        <f>tbl_EcommerceSales[[#This Row],[Gross_Sales]]*tbl_EcommerceSales[[#This Row],[Discount]]</f>
        <v>289.90000000000003</v>
      </c>
      <c r="W1164" s="11">
        <f>tbl_EcommerceSales[[#This Row],[Gross_Sales]]-tbl_EcommerceSales[[#This Row],[Discount_Amount]]</f>
        <v>2609.1</v>
      </c>
      <c r="X1164" s="11">
        <f>tbl_EcommerceSales[[#This Row],[Quantity]] * _xlfn.XLOOKUP(tbl_EcommerceSales[[#This Row],[Product_ID]], Product_Master!A:A, Product_Master!F:F)</f>
        <v>1700</v>
      </c>
      <c r="Y1164" s="11">
        <f>tbl_EcommerceSales[[#This Row],[Net_Revenue]]-tbl_EcommerceSales[[#This Row],[Total_Cost]]</f>
        <v>909.09999999999991</v>
      </c>
      <c r="Z1164" s="9">
        <f>IFERROR(#REF!/tbl_EcommerceSales[[#This Row],[Total_Cost]], 0)</f>
        <v>0</v>
      </c>
      <c r="AA1164" t="str">
        <f>TEXT(tbl_EcommerceSales[[#This Row],[Order_Date]],"mmm")</f>
        <v>May</v>
      </c>
      <c r="AB1164">
        <f>YEAR(tbl_EcommerceSales[[#This Row],[Order_Date]])</f>
        <v>2025</v>
      </c>
      <c r="AC1164" t="str">
        <f>IF(tbl_EcommerceSales[[#This Row],[Age]]&lt;18,"Under 18",IF(tbl_EcommerceSales[[#This Row],[Age]]&lt;=25,"18-25",IF(tbl_EcommerceSales[[#This Row],[Age]]&lt;=35,"26-35",IF(tbl_EcommerceSales[[#This Row],[Age]]&lt;=45,"36-45",IF(tbl_EcommerceSales[[#This Row],[Age]]&lt;=55,"46-55","56+")))))</f>
        <v>26-35</v>
      </c>
    </row>
    <row r="1165" spans="1:29" x14ac:dyDescent="0.35">
      <c r="A1165" t="s">
        <v>2251</v>
      </c>
      <c r="B1165" s="7">
        <v>45785</v>
      </c>
      <c r="C1165" t="s">
        <v>2252</v>
      </c>
      <c r="D1165" t="s">
        <v>159</v>
      </c>
      <c r="E1165" t="s">
        <v>25</v>
      </c>
      <c r="F1165">
        <v>36</v>
      </c>
      <c r="G1165" t="s">
        <v>99</v>
      </c>
      <c r="H1165" t="s">
        <v>88</v>
      </c>
      <c r="I1165" t="s">
        <v>241</v>
      </c>
      <c r="J1165" t="s">
        <v>242</v>
      </c>
      <c r="K1165" t="s">
        <v>42</v>
      </c>
      <c r="L1165" t="s">
        <v>243</v>
      </c>
      <c r="M1165">
        <v>1</v>
      </c>
      <c r="N1165" s="2">
        <v>649</v>
      </c>
      <c r="O1165" s="3">
        <v>0.1</v>
      </c>
      <c r="P1165" s="2">
        <v>290</v>
      </c>
      <c r="Q1165" t="s">
        <v>123</v>
      </c>
      <c r="R1165" t="s">
        <v>33</v>
      </c>
      <c r="S1165" t="s">
        <v>34</v>
      </c>
      <c r="T1165" s="4">
        <v>4</v>
      </c>
      <c r="U1165" s="11">
        <f t="shared" si="18"/>
        <v>649</v>
      </c>
      <c r="V1165" s="11">
        <f>tbl_EcommerceSales[[#This Row],[Gross_Sales]]*tbl_EcommerceSales[[#This Row],[Discount]]</f>
        <v>64.900000000000006</v>
      </c>
      <c r="W1165" s="11">
        <f>tbl_EcommerceSales[[#This Row],[Gross_Sales]]-tbl_EcommerceSales[[#This Row],[Discount_Amount]]</f>
        <v>584.1</v>
      </c>
      <c r="X1165" s="11">
        <f>tbl_EcommerceSales[[#This Row],[Quantity]] * _xlfn.XLOOKUP(tbl_EcommerceSales[[#This Row],[Product_ID]], Product_Master!A:A, Product_Master!F:F)</f>
        <v>290</v>
      </c>
      <c r="Y1165" s="11">
        <f>tbl_EcommerceSales[[#This Row],[Net_Revenue]]-tbl_EcommerceSales[[#This Row],[Total_Cost]]</f>
        <v>294.10000000000002</v>
      </c>
      <c r="Z1165" s="9">
        <f>IFERROR(#REF!/tbl_EcommerceSales[[#This Row],[Total_Cost]], 0)</f>
        <v>0</v>
      </c>
      <c r="AA1165" t="str">
        <f>TEXT(tbl_EcommerceSales[[#This Row],[Order_Date]],"mmm")</f>
        <v>May</v>
      </c>
      <c r="AB1165">
        <f>YEAR(tbl_EcommerceSales[[#This Row],[Order_Date]])</f>
        <v>2025</v>
      </c>
      <c r="AC1165" t="str">
        <f>IF(tbl_EcommerceSales[[#This Row],[Age]]&lt;18,"Under 18",IF(tbl_EcommerceSales[[#This Row],[Age]]&lt;=25,"18-25",IF(tbl_EcommerceSales[[#This Row],[Age]]&lt;=35,"26-35",IF(tbl_EcommerceSales[[#This Row],[Age]]&lt;=45,"36-45",IF(tbl_EcommerceSales[[#This Row],[Age]]&lt;=55,"46-55","56+")))))</f>
        <v>36-45</v>
      </c>
    </row>
    <row r="1166" spans="1:29" x14ac:dyDescent="0.35">
      <c r="A1166" t="s">
        <v>2253</v>
      </c>
      <c r="B1166" s="7">
        <v>45785</v>
      </c>
      <c r="C1166" t="s">
        <v>2254</v>
      </c>
      <c r="D1166" t="s">
        <v>312</v>
      </c>
      <c r="E1166" t="s">
        <v>25</v>
      </c>
      <c r="F1166">
        <v>36</v>
      </c>
      <c r="G1166" t="s">
        <v>26</v>
      </c>
      <c r="H1166" t="s">
        <v>27</v>
      </c>
      <c r="I1166" t="s">
        <v>73</v>
      </c>
      <c r="J1166" t="s">
        <v>74</v>
      </c>
      <c r="K1166" t="s">
        <v>55</v>
      </c>
      <c r="L1166" t="s">
        <v>75</v>
      </c>
      <c r="M1166">
        <v>1</v>
      </c>
      <c r="N1166" s="2">
        <v>2899</v>
      </c>
      <c r="O1166" s="3">
        <v>0.2</v>
      </c>
      <c r="P1166" s="2">
        <v>1700</v>
      </c>
      <c r="Q1166" t="s">
        <v>123</v>
      </c>
      <c r="R1166" t="s">
        <v>33</v>
      </c>
      <c r="S1166" t="s">
        <v>34</v>
      </c>
      <c r="T1166" s="4">
        <v>4</v>
      </c>
      <c r="U1166" s="11">
        <f t="shared" si="18"/>
        <v>2899</v>
      </c>
      <c r="V1166" s="11">
        <f>tbl_EcommerceSales[[#This Row],[Gross_Sales]]*tbl_EcommerceSales[[#This Row],[Discount]]</f>
        <v>579.80000000000007</v>
      </c>
      <c r="W1166" s="11">
        <f>tbl_EcommerceSales[[#This Row],[Gross_Sales]]-tbl_EcommerceSales[[#This Row],[Discount_Amount]]</f>
        <v>2319.1999999999998</v>
      </c>
      <c r="X1166" s="11">
        <f>tbl_EcommerceSales[[#This Row],[Quantity]] * _xlfn.XLOOKUP(tbl_EcommerceSales[[#This Row],[Product_ID]], Product_Master!A:A, Product_Master!F:F)</f>
        <v>1700</v>
      </c>
      <c r="Y1166" s="11">
        <f>tbl_EcommerceSales[[#This Row],[Net_Revenue]]-tbl_EcommerceSales[[#This Row],[Total_Cost]]</f>
        <v>619.19999999999982</v>
      </c>
      <c r="Z1166" s="9">
        <f>IFERROR(#REF!/tbl_EcommerceSales[[#This Row],[Total_Cost]], 0)</f>
        <v>0</v>
      </c>
      <c r="AA1166" t="str">
        <f>TEXT(tbl_EcommerceSales[[#This Row],[Order_Date]],"mmm")</f>
        <v>May</v>
      </c>
      <c r="AB1166">
        <f>YEAR(tbl_EcommerceSales[[#This Row],[Order_Date]])</f>
        <v>2025</v>
      </c>
      <c r="AC1166" t="str">
        <f>IF(tbl_EcommerceSales[[#This Row],[Age]]&lt;18,"Under 18",IF(tbl_EcommerceSales[[#This Row],[Age]]&lt;=25,"18-25",IF(tbl_EcommerceSales[[#This Row],[Age]]&lt;=35,"26-35",IF(tbl_EcommerceSales[[#This Row],[Age]]&lt;=45,"36-45",IF(tbl_EcommerceSales[[#This Row],[Age]]&lt;=55,"46-55","56+")))))</f>
        <v>36-45</v>
      </c>
    </row>
    <row r="1167" spans="1:29" x14ac:dyDescent="0.35">
      <c r="A1167" t="s">
        <v>2255</v>
      </c>
      <c r="B1167" s="7">
        <v>45785</v>
      </c>
      <c r="C1167" t="s">
        <v>2154</v>
      </c>
      <c r="D1167" t="s">
        <v>24</v>
      </c>
      <c r="E1167" t="s">
        <v>48</v>
      </c>
      <c r="F1167">
        <v>35</v>
      </c>
      <c r="G1167" t="s">
        <v>38</v>
      </c>
      <c r="H1167" t="s">
        <v>39</v>
      </c>
      <c r="I1167" t="s">
        <v>338</v>
      </c>
      <c r="J1167" t="s">
        <v>339</v>
      </c>
      <c r="K1167" t="s">
        <v>55</v>
      </c>
      <c r="L1167" t="s">
        <v>56</v>
      </c>
      <c r="M1167">
        <v>2</v>
      </c>
      <c r="N1167" s="2">
        <v>1499</v>
      </c>
      <c r="O1167" s="3">
        <v>0.05</v>
      </c>
      <c r="P1167" s="2">
        <v>1560</v>
      </c>
      <c r="Q1167" t="s">
        <v>156</v>
      </c>
      <c r="R1167" t="s">
        <v>33</v>
      </c>
      <c r="S1167" t="s">
        <v>34</v>
      </c>
      <c r="T1167" s="4">
        <v>3</v>
      </c>
      <c r="U1167" s="11">
        <f t="shared" si="18"/>
        <v>2998</v>
      </c>
      <c r="V1167" s="11">
        <f>tbl_EcommerceSales[[#This Row],[Gross_Sales]]*tbl_EcommerceSales[[#This Row],[Discount]]</f>
        <v>149.9</v>
      </c>
      <c r="W1167" s="11">
        <f>tbl_EcommerceSales[[#This Row],[Gross_Sales]]-tbl_EcommerceSales[[#This Row],[Discount_Amount]]</f>
        <v>2848.1</v>
      </c>
      <c r="X1167" s="11">
        <f>tbl_EcommerceSales[[#This Row],[Quantity]] * _xlfn.XLOOKUP(tbl_EcommerceSales[[#This Row],[Product_ID]], Product_Master!A:A, Product_Master!F:F)</f>
        <v>1560</v>
      </c>
      <c r="Y1167" s="11">
        <f>tbl_EcommerceSales[[#This Row],[Net_Revenue]]-tbl_EcommerceSales[[#This Row],[Total_Cost]]</f>
        <v>1288.0999999999999</v>
      </c>
      <c r="Z1167" s="9">
        <f>IFERROR(#REF!/tbl_EcommerceSales[[#This Row],[Total_Cost]], 0)</f>
        <v>0</v>
      </c>
      <c r="AA1167" t="str">
        <f>TEXT(tbl_EcommerceSales[[#This Row],[Order_Date]],"mmm")</f>
        <v>May</v>
      </c>
      <c r="AB1167">
        <f>YEAR(tbl_EcommerceSales[[#This Row],[Order_Date]])</f>
        <v>2025</v>
      </c>
      <c r="AC1167" t="str">
        <f>IF(tbl_EcommerceSales[[#This Row],[Age]]&lt;18,"Under 18",IF(tbl_EcommerceSales[[#This Row],[Age]]&lt;=25,"18-25",IF(tbl_EcommerceSales[[#This Row],[Age]]&lt;=35,"26-35",IF(tbl_EcommerceSales[[#This Row],[Age]]&lt;=45,"36-45",IF(tbl_EcommerceSales[[#This Row],[Age]]&lt;=55,"46-55","56+")))))</f>
        <v>26-35</v>
      </c>
    </row>
    <row r="1168" spans="1:29" x14ac:dyDescent="0.35">
      <c r="A1168" t="s">
        <v>2256</v>
      </c>
      <c r="B1168" s="7">
        <v>45785</v>
      </c>
      <c r="C1168" t="s">
        <v>732</v>
      </c>
      <c r="D1168" t="s">
        <v>232</v>
      </c>
      <c r="E1168" t="s">
        <v>48</v>
      </c>
      <c r="F1168">
        <v>32</v>
      </c>
      <c r="G1168" t="s">
        <v>136</v>
      </c>
      <c r="H1168" t="s">
        <v>88</v>
      </c>
      <c r="I1168" t="s">
        <v>131</v>
      </c>
      <c r="J1168" t="s">
        <v>132</v>
      </c>
      <c r="K1168" t="s">
        <v>91</v>
      </c>
      <c r="L1168" t="s">
        <v>133</v>
      </c>
      <c r="M1168">
        <v>1</v>
      </c>
      <c r="N1168" s="2">
        <v>1299</v>
      </c>
      <c r="O1168" s="3">
        <v>0.05</v>
      </c>
      <c r="P1168" s="2">
        <v>610</v>
      </c>
      <c r="Q1168" t="s">
        <v>76</v>
      </c>
      <c r="R1168" t="s">
        <v>33</v>
      </c>
      <c r="S1168" t="s">
        <v>34</v>
      </c>
      <c r="T1168" s="4">
        <v>5</v>
      </c>
      <c r="U1168" s="11">
        <f t="shared" si="18"/>
        <v>1299</v>
      </c>
      <c r="V1168" s="11">
        <f>tbl_EcommerceSales[[#This Row],[Gross_Sales]]*tbl_EcommerceSales[[#This Row],[Discount]]</f>
        <v>64.95</v>
      </c>
      <c r="W1168" s="11">
        <f>tbl_EcommerceSales[[#This Row],[Gross_Sales]]-tbl_EcommerceSales[[#This Row],[Discount_Amount]]</f>
        <v>1234.05</v>
      </c>
      <c r="X1168" s="11">
        <f>tbl_EcommerceSales[[#This Row],[Quantity]] * _xlfn.XLOOKUP(tbl_EcommerceSales[[#This Row],[Product_ID]], Product_Master!A:A, Product_Master!F:F)</f>
        <v>610</v>
      </c>
      <c r="Y1168" s="11">
        <f>tbl_EcommerceSales[[#This Row],[Net_Revenue]]-tbl_EcommerceSales[[#This Row],[Total_Cost]]</f>
        <v>624.04999999999995</v>
      </c>
      <c r="Z1168" s="9">
        <f>IFERROR(#REF!/tbl_EcommerceSales[[#This Row],[Total_Cost]], 0)</f>
        <v>0</v>
      </c>
      <c r="AA1168" t="str">
        <f>TEXT(tbl_EcommerceSales[[#This Row],[Order_Date]],"mmm")</f>
        <v>May</v>
      </c>
      <c r="AB1168">
        <f>YEAR(tbl_EcommerceSales[[#This Row],[Order_Date]])</f>
        <v>2025</v>
      </c>
      <c r="AC1168" t="str">
        <f>IF(tbl_EcommerceSales[[#This Row],[Age]]&lt;18,"Under 18",IF(tbl_EcommerceSales[[#This Row],[Age]]&lt;=25,"18-25",IF(tbl_EcommerceSales[[#This Row],[Age]]&lt;=35,"26-35",IF(tbl_EcommerceSales[[#This Row],[Age]]&lt;=45,"36-45",IF(tbl_EcommerceSales[[#This Row],[Age]]&lt;=55,"46-55","56+")))))</f>
        <v>26-35</v>
      </c>
    </row>
    <row r="1169" spans="1:29" x14ac:dyDescent="0.35">
      <c r="A1169" t="s">
        <v>2257</v>
      </c>
      <c r="B1169" s="7">
        <v>45786</v>
      </c>
      <c r="C1169" t="s">
        <v>2258</v>
      </c>
      <c r="D1169" t="s">
        <v>24</v>
      </c>
      <c r="E1169" t="s">
        <v>25</v>
      </c>
      <c r="F1169">
        <v>33</v>
      </c>
      <c r="G1169" t="s">
        <v>38</v>
      </c>
      <c r="H1169" t="s">
        <v>39</v>
      </c>
      <c r="I1169" t="s">
        <v>73</v>
      </c>
      <c r="J1169" t="s">
        <v>74</v>
      </c>
      <c r="K1169" t="s">
        <v>55</v>
      </c>
      <c r="L1169" t="s">
        <v>75</v>
      </c>
      <c r="M1169">
        <v>1</v>
      </c>
      <c r="N1169" s="2">
        <v>2899</v>
      </c>
      <c r="O1169" s="3">
        <v>0.05</v>
      </c>
      <c r="P1169" s="2">
        <v>1700</v>
      </c>
      <c r="Q1169" t="s">
        <v>44</v>
      </c>
      <c r="R1169" t="s">
        <v>93</v>
      </c>
      <c r="S1169" t="s">
        <v>57</v>
      </c>
      <c r="T1169" s="4">
        <v>5</v>
      </c>
      <c r="U1169" s="11">
        <f t="shared" si="18"/>
        <v>2899</v>
      </c>
      <c r="V1169" s="11">
        <f>tbl_EcommerceSales[[#This Row],[Gross_Sales]]*tbl_EcommerceSales[[#This Row],[Discount]]</f>
        <v>144.95000000000002</v>
      </c>
      <c r="W1169" s="11">
        <f>tbl_EcommerceSales[[#This Row],[Gross_Sales]]-tbl_EcommerceSales[[#This Row],[Discount_Amount]]</f>
        <v>2754.05</v>
      </c>
      <c r="X1169" s="11">
        <f>tbl_EcommerceSales[[#This Row],[Quantity]] * _xlfn.XLOOKUP(tbl_EcommerceSales[[#This Row],[Product_ID]], Product_Master!A:A, Product_Master!F:F)</f>
        <v>1700</v>
      </c>
      <c r="Y1169" s="11">
        <f>tbl_EcommerceSales[[#This Row],[Net_Revenue]]-tbl_EcommerceSales[[#This Row],[Total_Cost]]</f>
        <v>1054.0500000000002</v>
      </c>
      <c r="Z1169" s="9">
        <f>IFERROR(#REF!/tbl_EcommerceSales[[#This Row],[Total_Cost]], 0)</f>
        <v>0</v>
      </c>
      <c r="AA1169" t="str">
        <f>TEXT(tbl_EcommerceSales[[#This Row],[Order_Date]],"mmm")</f>
        <v>May</v>
      </c>
      <c r="AB1169">
        <f>YEAR(tbl_EcommerceSales[[#This Row],[Order_Date]])</f>
        <v>2025</v>
      </c>
      <c r="AC1169" t="str">
        <f>IF(tbl_EcommerceSales[[#This Row],[Age]]&lt;18,"Under 18",IF(tbl_EcommerceSales[[#This Row],[Age]]&lt;=25,"18-25",IF(tbl_EcommerceSales[[#This Row],[Age]]&lt;=35,"26-35",IF(tbl_EcommerceSales[[#This Row],[Age]]&lt;=45,"36-45",IF(tbl_EcommerceSales[[#This Row],[Age]]&lt;=55,"46-55","56+")))))</f>
        <v>26-35</v>
      </c>
    </row>
    <row r="1170" spans="1:29" x14ac:dyDescent="0.35">
      <c r="A1170" t="s">
        <v>2259</v>
      </c>
      <c r="B1170" s="7">
        <v>45786</v>
      </c>
      <c r="C1170" t="s">
        <v>1107</v>
      </c>
      <c r="D1170" t="s">
        <v>116</v>
      </c>
      <c r="E1170" t="s">
        <v>48</v>
      </c>
      <c r="F1170">
        <v>18</v>
      </c>
      <c r="G1170" t="s">
        <v>155</v>
      </c>
      <c r="H1170" t="s">
        <v>88</v>
      </c>
      <c r="I1170" t="s">
        <v>80</v>
      </c>
      <c r="J1170" t="s">
        <v>81</v>
      </c>
      <c r="K1170" t="s">
        <v>82</v>
      </c>
      <c r="L1170" t="s">
        <v>83</v>
      </c>
      <c r="M1170">
        <v>1</v>
      </c>
      <c r="N1170" s="2">
        <v>2499</v>
      </c>
      <c r="O1170" s="3">
        <v>0.05</v>
      </c>
      <c r="P1170" s="2">
        <v>1550</v>
      </c>
      <c r="Q1170" t="s">
        <v>44</v>
      </c>
      <c r="R1170" t="s">
        <v>33</v>
      </c>
      <c r="S1170" t="s">
        <v>57</v>
      </c>
      <c r="T1170" s="4">
        <v>4</v>
      </c>
      <c r="U1170" s="11">
        <f t="shared" si="18"/>
        <v>2499</v>
      </c>
      <c r="V1170" s="11">
        <f>tbl_EcommerceSales[[#This Row],[Gross_Sales]]*tbl_EcommerceSales[[#This Row],[Discount]]</f>
        <v>124.95</v>
      </c>
      <c r="W1170" s="11">
        <f>tbl_EcommerceSales[[#This Row],[Gross_Sales]]-tbl_EcommerceSales[[#This Row],[Discount_Amount]]</f>
        <v>2374.0500000000002</v>
      </c>
      <c r="X1170" s="11">
        <f>tbl_EcommerceSales[[#This Row],[Quantity]] * _xlfn.XLOOKUP(tbl_EcommerceSales[[#This Row],[Product_ID]], Product_Master!A:A, Product_Master!F:F)</f>
        <v>1550</v>
      </c>
      <c r="Y1170" s="11">
        <f>tbl_EcommerceSales[[#This Row],[Net_Revenue]]-tbl_EcommerceSales[[#This Row],[Total_Cost]]</f>
        <v>824.05000000000018</v>
      </c>
      <c r="Z1170" s="9">
        <f>IFERROR(#REF!/tbl_EcommerceSales[[#This Row],[Total_Cost]], 0)</f>
        <v>0</v>
      </c>
      <c r="AA1170" t="str">
        <f>TEXT(tbl_EcommerceSales[[#This Row],[Order_Date]],"mmm")</f>
        <v>May</v>
      </c>
      <c r="AB1170">
        <f>YEAR(tbl_EcommerceSales[[#This Row],[Order_Date]])</f>
        <v>2025</v>
      </c>
      <c r="AC1170" t="str">
        <f>IF(tbl_EcommerceSales[[#This Row],[Age]]&lt;18,"Under 18",IF(tbl_EcommerceSales[[#This Row],[Age]]&lt;=25,"18-25",IF(tbl_EcommerceSales[[#This Row],[Age]]&lt;=35,"26-35",IF(tbl_EcommerceSales[[#This Row],[Age]]&lt;=45,"36-45",IF(tbl_EcommerceSales[[#This Row],[Age]]&lt;=55,"46-55","56+")))))</f>
        <v>18-25</v>
      </c>
    </row>
    <row r="1171" spans="1:29" x14ac:dyDescent="0.35">
      <c r="A1171" t="s">
        <v>2260</v>
      </c>
      <c r="B1171" s="7">
        <v>45786</v>
      </c>
      <c r="C1171" t="s">
        <v>1286</v>
      </c>
      <c r="D1171" t="s">
        <v>251</v>
      </c>
      <c r="E1171" t="s">
        <v>48</v>
      </c>
      <c r="F1171">
        <v>28</v>
      </c>
      <c r="G1171" t="s">
        <v>174</v>
      </c>
      <c r="H1171" t="s">
        <v>39</v>
      </c>
      <c r="I1171" t="s">
        <v>126</v>
      </c>
      <c r="J1171" t="s">
        <v>127</v>
      </c>
      <c r="K1171" t="s">
        <v>82</v>
      </c>
      <c r="L1171" t="s">
        <v>83</v>
      </c>
      <c r="M1171">
        <v>2</v>
      </c>
      <c r="N1171" s="2">
        <v>1899</v>
      </c>
      <c r="O1171" s="3">
        <v>0.05</v>
      </c>
      <c r="P1171" s="2">
        <v>2240</v>
      </c>
      <c r="Q1171" t="s">
        <v>32</v>
      </c>
      <c r="R1171" t="s">
        <v>33</v>
      </c>
      <c r="S1171" t="s">
        <v>57</v>
      </c>
      <c r="T1171" s="4">
        <v>5</v>
      </c>
      <c r="U1171" s="11">
        <f t="shared" si="18"/>
        <v>3798</v>
      </c>
      <c r="V1171" s="11">
        <f>tbl_EcommerceSales[[#This Row],[Gross_Sales]]*tbl_EcommerceSales[[#This Row],[Discount]]</f>
        <v>189.9</v>
      </c>
      <c r="W1171" s="11">
        <f>tbl_EcommerceSales[[#This Row],[Gross_Sales]]-tbl_EcommerceSales[[#This Row],[Discount_Amount]]</f>
        <v>3608.1</v>
      </c>
      <c r="X1171" s="11">
        <f>tbl_EcommerceSales[[#This Row],[Quantity]] * _xlfn.XLOOKUP(tbl_EcommerceSales[[#This Row],[Product_ID]], Product_Master!A:A, Product_Master!F:F)</f>
        <v>2240</v>
      </c>
      <c r="Y1171" s="11">
        <f>tbl_EcommerceSales[[#This Row],[Net_Revenue]]-tbl_EcommerceSales[[#This Row],[Total_Cost]]</f>
        <v>1368.1</v>
      </c>
      <c r="Z1171" s="9">
        <f>IFERROR(#REF!/tbl_EcommerceSales[[#This Row],[Total_Cost]], 0)</f>
        <v>0</v>
      </c>
      <c r="AA1171" t="str">
        <f>TEXT(tbl_EcommerceSales[[#This Row],[Order_Date]],"mmm")</f>
        <v>May</v>
      </c>
      <c r="AB1171">
        <f>YEAR(tbl_EcommerceSales[[#This Row],[Order_Date]])</f>
        <v>2025</v>
      </c>
      <c r="AC1171" t="str">
        <f>IF(tbl_EcommerceSales[[#This Row],[Age]]&lt;18,"Under 18",IF(tbl_EcommerceSales[[#This Row],[Age]]&lt;=25,"18-25",IF(tbl_EcommerceSales[[#This Row],[Age]]&lt;=35,"26-35",IF(tbl_EcommerceSales[[#This Row],[Age]]&lt;=45,"36-45",IF(tbl_EcommerceSales[[#This Row],[Age]]&lt;=55,"46-55","56+")))))</f>
        <v>26-35</v>
      </c>
    </row>
    <row r="1172" spans="1:29" x14ac:dyDescent="0.35">
      <c r="A1172" t="s">
        <v>2261</v>
      </c>
      <c r="B1172" s="7">
        <v>45786</v>
      </c>
      <c r="C1172" t="s">
        <v>2262</v>
      </c>
      <c r="D1172" t="s">
        <v>47</v>
      </c>
      <c r="E1172" t="s">
        <v>48</v>
      </c>
      <c r="F1172">
        <v>21</v>
      </c>
      <c r="G1172" t="s">
        <v>186</v>
      </c>
      <c r="H1172" t="s">
        <v>72</v>
      </c>
      <c r="I1172" t="s">
        <v>73</v>
      </c>
      <c r="J1172" t="s">
        <v>74</v>
      </c>
      <c r="K1172" t="s">
        <v>55</v>
      </c>
      <c r="L1172" t="s">
        <v>75</v>
      </c>
      <c r="M1172">
        <v>1</v>
      </c>
      <c r="N1172" s="2">
        <v>2899</v>
      </c>
      <c r="O1172" s="3">
        <v>0.1</v>
      </c>
      <c r="P1172" s="2">
        <v>1700</v>
      </c>
      <c r="Q1172" t="s">
        <v>123</v>
      </c>
      <c r="R1172" t="s">
        <v>33</v>
      </c>
      <c r="S1172" t="s">
        <v>34</v>
      </c>
      <c r="T1172" s="4">
        <v>3</v>
      </c>
      <c r="U1172" s="11">
        <f t="shared" si="18"/>
        <v>2899</v>
      </c>
      <c r="V1172" s="11">
        <f>tbl_EcommerceSales[[#This Row],[Gross_Sales]]*tbl_EcommerceSales[[#This Row],[Discount]]</f>
        <v>289.90000000000003</v>
      </c>
      <c r="W1172" s="11">
        <f>tbl_EcommerceSales[[#This Row],[Gross_Sales]]-tbl_EcommerceSales[[#This Row],[Discount_Amount]]</f>
        <v>2609.1</v>
      </c>
      <c r="X1172" s="11">
        <f>tbl_EcommerceSales[[#This Row],[Quantity]] * _xlfn.XLOOKUP(tbl_EcommerceSales[[#This Row],[Product_ID]], Product_Master!A:A, Product_Master!F:F)</f>
        <v>1700</v>
      </c>
      <c r="Y1172" s="11">
        <f>tbl_EcommerceSales[[#This Row],[Net_Revenue]]-tbl_EcommerceSales[[#This Row],[Total_Cost]]</f>
        <v>909.09999999999991</v>
      </c>
      <c r="Z1172" s="9">
        <f>IFERROR(#REF!/tbl_EcommerceSales[[#This Row],[Total_Cost]], 0)</f>
        <v>0</v>
      </c>
      <c r="AA1172" t="str">
        <f>TEXT(tbl_EcommerceSales[[#This Row],[Order_Date]],"mmm")</f>
        <v>May</v>
      </c>
      <c r="AB1172">
        <f>YEAR(tbl_EcommerceSales[[#This Row],[Order_Date]])</f>
        <v>2025</v>
      </c>
      <c r="AC1172" t="str">
        <f>IF(tbl_EcommerceSales[[#This Row],[Age]]&lt;18,"Under 18",IF(tbl_EcommerceSales[[#This Row],[Age]]&lt;=25,"18-25",IF(tbl_EcommerceSales[[#This Row],[Age]]&lt;=35,"26-35",IF(tbl_EcommerceSales[[#This Row],[Age]]&lt;=45,"36-45",IF(tbl_EcommerceSales[[#This Row],[Age]]&lt;=55,"46-55","56+")))))</f>
        <v>18-25</v>
      </c>
    </row>
    <row r="1173" spans="1:29" x14ac:dyDescent="0.35">
      <c r="A1173" t="s">
        <v>2263</v>
      </c>
      <c r="B1173" s="7">
        <v>45786</v>
      </c>
      <c r="C1173" t="s">
        <v>95</v>
      </c>
      <c r="D1173" t="s">
        <v>51</v>
      </c>
      <c r="E1173" t="s">
        <v>25</v>
      </c>
      <c r="F1173">
        <v>21</v>
      </c>
      <c r="G1173" t="s">
        <v>155</v>
      </c>
      <c r="H1173" t="s">
        <v>88</v>
      </c>
      <c r="I1173" t="s">
        <v>117</v>
      </c>
      <c r="J1173" t="s">
        <v>118</v>
      </c>
      <c r="K1173" t="s">
        <v>82</v>
      </c>
      <c r="L1173" t="s">
        <v>119</v>
      </c>
      <c r="M1173">
        <v>1</v>
      </c>
      <c r="N1173" s="2">
        <v>3299</v>
      </c>
      <c r="O1173" s="3">
        <v>0.05</v>
      </c>
      <c r="P1173" s="2">
        <v>2100</v>
      </c>
      <c r="Q1173" t="s">
        <v>123</v>
      </c>
      <c r="R1173" t="s">
        <v>33</v>
      </c>
      <c r="S1173" t="s">
        <v>34</v>
      </c>
      <c r="T1173" s="4">
        <v>3</v>
      </c>
      <c r="U1173" s="11">
        <f t="shared" si="18"/>
        <v>3299</v>
      </c>
      <c r="V1173" s="11">
        <f>tbl_EcommerceSales[[#This Row],[Gross_Sales]]*tbl_EcommerceSales[[#This Row],[Discount]]</f>
        <v>164.95000000000002</v>
      </c>
      <c r="W1173" s="11">
        <f>tbl_EcommerceSales[[#This Row],[Gross_Sales]]-tbl_EcommerceSales[[#This Row],[Discount_Amount]]</f>
        <v>3134.05</v>
      </c>
      <c r="X1173" s="11">
        <f>tbl_EcommerceSales[[#This Row],[Quantity]] * _xlfn.XLOOKUP(tbl_EcommerceSales[[#This Row],[Product_ID]], Product_Master!A:A, Product_Master!F:F)</f>
        <v>2100</v>
      </c>
      <c r="Y1173" s="11">
        <f>tbl_EcommerceSales[[#This Row],[Net_Revenue]]-tbl_EcommerceSales[[#This Row],[Total_Cost]]</f>
        <v>1034.0500000000002</v>
      </c>
      <c r="Z1173" s="9">
        <f>IFERROR(#REF!/tbl_EcommerceSales[[#This Row],[Total_Cost]], 0)</f>
        <v>0</v>
      </c>
      <c r="AA1173" t="str">
        <f>TEXT(tbl_EcommerceSales[[#This Row],[Order_Date]],"mmm")</f>
        <v>May</v>
      </c>
      <c r="AB1173">
        <f>YEAR(tbl_EcommerceSales[[#This Row],[Order_Date]])</f>
        <v>2025</v>
      </c>
      <c r="AC1173" t="str">
        <f>IF(tbl_EcommerceSales[[#This Row],[Age]]&lt;18,"Under 18",IF(tbl_EcommerceSales[[#This Row],[Age]]&lt;=25,"18-25",IF(tbl_EcommerceSales[[#This Row],[Age]]&lt;=35,"26-35",IF(tbl_EcommerceSales[[#This Row],[Age]]&lt;=45,"36-45",IF(tbl_EcommerceSales[[#This Row],[Age]]&lt;=55,"46-55","56+")))))</f>
        <v>18-25</v>
      </c>
    </row>
    <row r="1174" spans="1:29" x14ac:dyDescent="0.35">
      <c r="A1174" t="s">
        <v>2264</v>
      </c>
      <c r="B1174" s="7">
        <v>45786</v>
      </c>
      <c r="C1174" t="s">
        <v>2265</v>
      </c>
      <c r="D1174" t="s">
        <v>130</v>
      </c>
      <c r="E1174" t="s">
        <v>48</v>
      </c>
      <c r="F1174">
        <v>18</v>
      </c>
      <c r="G1174" t="s">
        <v>122</v>
      </c>
      <c r="H1174" t="s">
        <v>72</v>
      </c>
      <c r="I1174" t="s">
        <v>200</v>
      </c>
      <c r="J1174" t="s">
        <v>201</v>
      </c>
      <c r="K1174" t="s">
        <v>91</v>
      </c>
      <c r="L1174" t="s">
        <v>202</v>
      </c>
      <c r="M1174">
        <v>1</v>
      </c>
      <c r="N1174" s="2">
        <v>899</v>
      </c>
      <c r="O1174" s="3">
        <v>0.05</v>
      </c>
      <c r="P1174" s="2">
        <v>420</v>
      </c>
      <c r="Q1174" t="s">
        <v>123</v>
      </c>
      <c r="R1174" t="s">
        <v>33</v>
      </c>
      <c r="S1174" t="s">
        <v>57</v>
      </c>
      <c r="T1174" s="4">
        <v>5</v>
      </c>
      <c r="U1174" s="11">
        <f t="shared" si="18"/>
        <v>899</v>
      </c>
      <c r="V1174" s="11">
        <f>tbl_EcommerceSales[[#This Row],[Gross_Sales]]*tbl_EcommerceSales[[#This Row],[Discount]]</f>
        <v>44.95</v>
      </c>
      <c r="W1174" s="11">
        <f>tbl_EcommerceSales[[#This Row],[Gross_Sales]]-tbl_EcommerceSales[[#This Row],[Discount_Amount]]</f>
        <v>854.05</v>
      </c>
      <c r="X1174" s="11">
        <f>tbl_EcommerceSales[[#This Row],[Quantity]] * _xlfn.XLOOKUP(tbl_EcommerceSales[[#This Row],[Product_ID]], Product_Master!A:A, Product_Master!F:F)</f>
        <v>420</v>
      </c>
      <c r="Y1174" s="11">
        <f>tbl_EcommerceSales[[#This Row],[Net_Revenue]]-tbl_EcommerceSales[[#This Row],[Total_Cost]]</f>
        <v>434.04999999999995</v>
      </c>
      <c r="Z1174" s="9">
        <f>IFERROR(#REF!/tbl_EcommerceSales[[#This Row],[Total_Cost]], 0)</f>
        <v>0</v>
      </c>
      <c r="AA1174" t="str">
        <f>TEXT(tbl_EcommerceSales[[#This Row],[Order_Date]],"mmm")</f>
        <v>May</v>
      </c>
      <c r="AB1174">
        <f>YEAR(tbl_EcommerceSales[[#This Row],[Order_Date]])</f>
        <v>2025</v>
      </c>
      <c r="AC1174" t="str">
        <f>IF(tbl_EcommerceSales[[#This Row],[Age]]&lt;18,"Under 18",IF(tbl_EcommerceSales[[#This Row],[Age]]&lt;=25,"18-25",IF(tbl_EcommerceSales[[#This Row],[Age]]&lt;=35,"26-35",IF(tbl_EcommerceSales[[#This Row],[Age]]&lt;=45,"36-45",IF(tbl_EcommerceSales[[#This Row],[Age]]&lt;=55,"46-55","56+")))))</f>
        <v>18-25</v>
      </c>
    </row>
    <row r="1175" spans="1:29" x14ac:dyDescent="0.35">
      <c r="A1175" t="s">
        <v>2266</v>
      </c>
      <c r="B1175" s="7">
        <v>45786</v>
      </c>
      <c r="C1175" t="s">
        <v>2267</v>
      </c>
      <c r="D1175" t="s">
        <v>305</v>
      </c>
      <c r="E1175" t="s">
        <v>48</v>
      </c>
      <c r="F1175">
        <v>40</v>
      </c>
      <c r="G1175" t="s">
        <v>270</v>
      </c>
      <c r="H1175" t="s">
        <v>72</v>
      </c>
      <c r="I1175" t="s">
        <v>294</v>
      </c>
      <c r="J1175" t="s">
        <v>295</v>
      </c>
      <c r="K1175" t="s">
        <v>91</v>
      </c>
      <c r="L1175" t="s">
        <v>296</v>
      </c>
      <c r="M1175">
        <v>1</v>
      </c>
      <c r="N1175" s="2">
        <v>699</v>
      </c>
      <c r="O1175" s="3">
        <v>0.15</v>
      </c>
      <c r="P1175" s="2">
        <v>300</v>
      </c>
      <c r="Q1175" t="s">
        <v>32</v>
      </c>
      <c r="R1175" t="s">
        <v>33</v>
      </c>
      <c r="S1175" t="s">
        <v>34</v>
      </c>
      <c r="T1175" s="4">
        <v>4</v>
      </c>
      <c r="U1175" s="11">
        <f t="shared" si="18"/>
        <v>699</v>
      </c>
      <c r="V1175" s="11">
        <f>tbl_EcommerceSales[[#This Row],[Gross_Sales]]*tbl_EcommerceSales[[#This Row],[Discount]]</f>
        <v>104.85</v>
      </c>
      <c r="W1175" s="11">
        <f>tbl_EcommerceSales[[#This Row],[Gross_Sales]]-tbl_EcommerceSales[[#This Row],[Discount_Amount]]</f>
        <v>594.15</v>
      </c>
      <c r="X1175" s="11">
        <f>tbl_EcommerceSales[[#This Row],[Quantity]] * _xlfn.XLOOKUP(tbl_EcommerceSales[[#This Row],[Product_ID]], Product_Master!A:A, Product_Master!F:F)</f>
        <v>300</v>
      </c>
      <c r="Y1175" s="11">
        <f>tbl_EcommerceSales[[#This Row],[Net_Revenue]]-tbl_EcommerceSales[[#This Row],[Total_Cost]]</f>
        <v>294.14999999999998</v>
      </c>
      <c r="Z1175" s="9">
        <f>IFERROR(#REF!/tbl_EcommerceSales[[#This Row],[Total_Cost]], 0)</f>
        <v>0</v>
      </c>
      <c r="AA1175" t="str">
        <f>TEXT(tbl_EcommerceSales[[#This Row],[Order_Date]],"mmm")</f>
        <v>May</v>
      </c>
      <c r="AB1175">
        <f>YEAR(tbl_EcommerceSales[[#This Row],[Order_Date]])</f>
        <v>2025</v>
      </c>
      <c r="AC1175" t="str">
        <f>IF(tbl_EcommerceSales[[#This Row],[Age]]&lt;18,"Under 18",IF(tbl_EcommerceSales[[#This Row],[Age]]&lt;=25,"18-25",IF(tbl_EcommerceSales[[#This Row],[Age]]&lt;=35,"26-35",IF(tbl_EcommerceSales[[#This Row],[Age]]&lt;=45,"36-45",IF(tbl_EcommerceSales[[#This Row],[Age]]&lt;=55,"46-55","56+")))))</f>
        <v>36-45</v>
      </c>
    </row>
    <row r="1176" spans="1:29" x14ac:dyDescent="0.35">
      <c r="A1176" t="s">
        <v>2268</v>
      </c>
      <c r="B1176" s="7">
        <v>45786</v>
      </c>
      <c r="C1176" t="s">
        <v>2269</v>
      </c>
      <c r="D1176" t="s">
        <v>181</v>
      </c>
      <c r="E1176" t="s">
        <v>48</v>
      </c>
      <c r="F1176">
        <v>43</v>
      </c>
      <c r="G1176" t="s">
        <v>103</v>
      </c>
      <c r="H1176" t="s">
        <v>27</v>
      </c>
      <c r="I1176" t="s">
        <v>271</v>
      </c>
      <c r="J1176" t="s">
        <v>272</v>
      </c>
      <c r="K1176" t="s">
        <v>30</v>
      </c>
      <c r="L1176" t="s">
        <v>273</v>
      </c>
      <c r="M1176">
        <v>2</v>
      </c>
      <c r="N1176" s="2">
        <v>4299</v>
      </c>
      <c r="O1176" s="3">
        <v>0.05</v>
      </c>
      <c r="P1176" s="2">
        <v>5400</v>
      </c>
      <c r="Q1176" t="s">
        <v>32</v>
      </c>
      <c r="R1176" t="s">
        <v>33</v>
      </c>
      <c r="S1176" t="s">
        <v>34</v>
      </c>
      <c r="T1176" s="4">
        <v>3</v>
      </c>
      <c r="U1176" s="11">
        <f t="shared" si="18"/>
        <v>8598</v>
      </c>
      <c r="V1176" s="11">
        <f>tbl_EcommerceSales[[#This Row],[Gross_Sales]]*tbl_EcommerceSales[[#This Row],[Discount]]</f>
        <v>429.90000000000003</v>
      </c>
      <c r="W1176" s="11">
        <f>tbl_EcommerceSales[[#This Row],[Gross_Sales]]-tbl_EcommerceSales[[#This Row],[Discount_Amount]]</f>
        <v>8168.1</v>
      </c>
      <c r="X1176" s="11">
        <f>tbl_EcommerceSales[[#This Row],[Quantity]] * _xlfn.XLOOKUP(tbl_EcommerceSales[[#This Row],[Product_ID]], Product_Master!A:A, Product_Master!F:F)</f>
        <v>5400</v>
      </c>
      <c r="Y1176" s="11">
        <f>tbl_EcommerceSales[[#This Row],[Net_Revenue]]-tbl_EcommerceSales[[#This Row],[Total_Cost]]</f>
        <v>2768.1000000000004</v>
      </c>
      <c r="Z1176" s="9">
        <f>IFERROR(#REF!/tbl_EcommerceSales[[#This Row],[Total_Cost]], 0)</f>
        <v>0</v>
      </c>
      <c r="AA1176" t="str">
        <f>TEXT(tbl_EcommerceSales[[#This Row],[Order_Date]],"mmm")</f>
        <v>May</v>
      </c>
      <c r="AB1176">
        <f>YEAR(tbl_EcommerceSales[[#This Row],[Order_Date]])</f>
        <v>2025</v>
      </c>
      <c r="AC1176" t="str">
        <f>IF(tbl_EcommerceSales[[#This Row],[Age]]&lt;18,"Under 18",IF(tbl_EcommerceSales[[#This Row],[Age]]&lt;=25,"18-25",IF(tbl_EcommerceSales[[#This Row],[Age]]&lt;=35,"26-35",IF(tbl_EcommerceSales[[#This Row],[Age]]&lt;=45,"36-45",IF(tbl_EcommerceSales[[#This Row],[Age]]&lt;=55,"46-55","56+")))))</f>
        <v>36-45</v>
      </c>
    </row>
    <row r="1177" spans="1:29" x14ac:dyDescent="0.35">
      <c r="A1177" t="s">
        <v>2270</v>
      </c>
      <c r="B1177" s="7">
        <v>45786</v>
      </c>
      <c r="C1177" t="s">
        <v>2271</v>
      </c>
      <c r="D1177" t="s">
        <v>79</v>
      </c>
      <c r="E1177" t="s">
        <v>25</v>
      </c>
      <c r="F1177">
        <v>24</v>
      </c>
      <c r="G1177" t="s">
        <v>145</v>
      </c>
      <c r="H1177" t="s">
        <v>39</v>
      </c>
      <c r="I1177" t="s">
        <v>117</v>
      </c>
      <c r="J1177" t="s">
        <v>118</v>
      </c>
      <c r="K1177" t="s">
        <v>82</v>
      </c>
      <c r="L1177" t="s">
        <v>119</v>
      </c>
      <c r="M1177">
        <v>1</v>
      </c>
      <c r="N1177" s="2">
        <v>3299</v>
      </c>
      <c r="O1177" s="3">
        <v>0.15</v>
      </c>
      <c r="P1177" s="2">
        <v>2100</v>
      </c>
      <c r="Q1177" t="s">
        <v>123</v>
      </c>
      <c r="R1177" t="s">
        <v>33</v>
      </c>
      <c r="S1177" t="s">
        <v>34</v>
      </c>
      <c r="T1177" s="4">
        <v>4</v>
      </c>
      <c r="U1177" s="11">
        <f t="shared" si="18"/>
        <v>3299</v>
      </c>
      <c r="V1177" s="11">
        <f>tbl_EcommerceSales[[#This Row],[Gross_Sales]]*tbl_EcommerceSales[[#This Row],[Discount]]</f>
        <v>494.84999999999997</v>
      </c>
      <c r="W1177" s="11">
        <f>tbl_EcommerceSales[[#This Row],[Gross_Sales]]-tbl_EcommerceSales[[#This Row],[Discount_Amount]]</f>
        <v>2804.15</v>
      </c>
      <c r="X1177" s="11">
        <f>tbl_EcommerceSales[[#This Row],[Quantity]] * _xlfn.XLOOKUP(tbl_EcommerceSales[[#This Row],[Product_ID]], Product_Master!A:A, Product_Master!F:F)</f>
        <v>2100</v>
      </c>
      <c r="Y1177" s="11">
        <f>tbl_EcommerceSales[[#This Row],[Net_Revenue]]-tbl_EcommerceSales[[#This Row],[Total_Cost]]</f>
        <v>704.15000000000009</v>
      </c>
      <c r="Z1177" s="9">
        <f>IFERROR(#REF!/tbl_EcommerceSales[[#This Row],[Total_Cost]], 0)</f>
        <v>0</v>
      </c>
      <c r="AA1177" t="str">
        <f>TEXT(tbl_EcommerceSales[[#This Row],[Order_Date]],"mmm")</f>
        <v>May</v>
      </c>
      <c r="AB1177">
        <f>YEAR(tbl_EcommerceSales[[#This Row],[Order_Date]])</f>
        <v>2025</v>
      </c>
      <c r="AC1177" t="str">
        <f>IF(tbl_EcommerceSales[[#This Row],[Age]]&lt;18,"Under 18",IF(tbl_EcommerceSales[[#This Row],[Age]]&lt;=25,"18-25",IF(tbl_EcommerceSales[[#This Row],[Age]]&lt;=35,"26-35",IF(tbl_EcommerceSales[[#This Row],[Age]]&lt;=45,"36-45",IF(tbl_EcommerceSales[[#This Row],[Age]]&lt;=55,"46-55","56+")))))</f>
        <v>18-25</v>
      </c>
    </row>
    <row r="1178" spans="1:29" x14ac:dyDescent="0.35">
      <c r="A1178" t="s">
        <v>2272</v>
      </c>
      <c r="B1178" s="7">
        <v>45786</v>
      </c>
      <c r="C1178" t="s">
        <v>2273</v>
      </c>
      <c r="D1178" t="s">
        <v>66</v>
      </c>
      <c r="E1178" t="s">
        <v>25</v>
      </c>
      <c r="F1178">
        <v>27</v>
      </c>
      <c r="G1178" t="s">
        <v>171</v>
      </c>
      <c r="H1178" t="s">
        <v>39</v>
      </c>
      <c r="I1178" t="s">
        <v>338</v>
      </c>
      <c r="J1178" t="s">
        <v>339</v>
      </c>
      <c r="K1178" t="s">
        <v>55</v>
      </c>
      <c r="L1178" t="s">
        <v>56</v>
      </c>
      <c r="M1178">
        <v>3</v>
      </c>
      <c r="N1178" s="2">
        <v>1499</v>
      </c>
      <c r="O1178" s="3">
        <v>0.2</v>
      </c>
      <c r="P1178" s="2">
        <v>2340</v>
      </c>
      <c r="Q1178" t="s">
        <v>123</v>
      </c>
      <c r="R1178" t="s">
        <v>33</v>
      </c>
      <c r="S1178" t="s">
        <v>34</v>
      </c>
      <c r="T1178" s="4">
        <v>5</v>
      </c>
      <c r="U1178" s="11">
        <f t="shared" si="18"/>
        <v>4497</v>
      </c>
      <c r="V1178" s="11">
        <f>tbl_EcommerceSales[[#This Row],[Gross_Sales]]*tbl_EcommerceSales[[#This Row],[Discount]]</f>
        <v>899.40000000000009</v>
      </c>
      <c r="W1178" s="11">
        <f>tbl_EcommerceSales[[#This Row],[Gross_Sales]]-tbl_EcommerceSales[[#This Row],[Discount_Amount]]</f>
        <v>3597.6</v>
      </c>
      <c r="X1178" s="11">
        <f>tbl_EcommerceSales[[#This Row],[Quantity]] * _xlfn.XLOOKUP(tbl_EcommerceSales[[#This Row],[Product_ID]], Product_Master!A:A, Product_Master!F:F)</f>
        <v>2340</v>
      </c>
      <c r="Y1178" s="11">
        <f>tbl_EcommerceSales[[#This Row],[Net_Revenue]]-tbl_EcommerceSales[[#This Row],[Total_Cost]]</f>
        <v>1257.5999999999999</v>
      </c>
      <c r="Z1178" s="9">
        <f>IFERROR(#REF!/tbl_EcommerceSales[[#This Row],[Total_Cost]], 0)</f>
        <v>0</v>
      </c>
      <c r="AA1178" t="str">
        <f>TEXT(tbl_EcommerceSales[[#This Row],[Order_Date]],"mmm")</f>
        <v>May</v>
      </c>
      <c r="AB1178">
        <f>YEAR(tbl_EcommerceSales[[#This Row],[Order_Date]])</f>
        <v>2025</v>
      </c>
      <c r="AC1178" t="str">
        <f>IF(tbl_EcommerceSales[[#This Row],[Age]]&lt;18,"Under 18",IF(tbl_EcommerceSales[[#This Row],[Age]]&lt;=25,"18-25",IF(tbl_EcommerceSales[[#This Row],[Age]]&lt;=35,"26-35",IF(tbl_EcommerceSales[[#This Row],[Age]]&lt;=45,"36-45",IF(tbl_EcommerceSales[[#This Row],[Age]]&lt;=55,"46-55","56+")))))</f>
        <v>26-35</v>
      </c>
    </row>
    <row r="1179" spans="1:29" x14ac:dyDescent="0.35">
      <c r="A1179" t="s">
        <v>2274</v>
      </c>
      <c r="B1179" s="7">
        <v>45786</v>
      </c>
      <c r="C1179" t="s">
        <v>224</v>
      </c>
      <c r="D1179" t="s">
        <v>189</v>
      </c>
      <c r="E1179" t="s">
        <v>25</v>
      </c>
      <c r="F1179">
        <v>33</v>
      </c>
      <c r="G1179" t="s">
        <v>152</v>
      </c>
      <c r="H1179" t="s">
        <v>72</v>
      </c>
      <c r="I1179" t="s">
        <v>165</v>
      </c>
      <c r="J1179" t="s">
        <v>166</v>
      </c>
      <c r="K1179" t="s">
        <v>42</v>
      </c>
      <c r="L1179" t="s">
        <v>167</v>
      </c>
      <c r="M1179">
        <v>1</v>
      </c>
      <c r="N1179" s="2">
        <v>1799</v>
      </c>
      <c r="O1179" s="3">
        <v>0.3</v>
      </c>
      <c r="P1179" s="2">
        <v>900</v>
      </c>
      <c r="Q1179" t="s">
        <v>123</v>
      </c>
      <c r="R1179" t="s">
        <v>33</v>
      </c>
      <c r="S1179" t="s">
        <v>57</v>
      </c>
      <c r="T1179" s="4">
        <v>4</v>
      </c>
      <c r="U1179" s="11">
        <f t="shared" si="18"/>
        <v>1799</v>
      </c>
      <c r="V1179" s="11">
        <f>tbl_EcommerceSales[[#This Row],[Gross_Sales]]*tbl_EcommerceSales[[#This Row],[Discount]]</f>
        <v>539.69999999999993</v>
      </c>
      <c r="W1179" s="11">
        <f>tbl_EcommerceSales[[#This Row],[Gross_Sales]]-tbl_EcommerceSales[[#This Row],[Discount_Amount]]</f>
        <v>1259.3000000000002</v>
      </c>
      <c r="X1179" s="11">
        <f>tbl_EcommerceSales[[#This Row],[Quantity]] * _xlfn.XLOOKUP(tbl_EcommerceSales[[#This Row],[Product_ID]], Product_Master!A:A, Product_Master!F:F)</f>
        <v>900</v>
      </c>
      <c r="Y1179" s="11">
        <f>tbl_EcommerceSales[[#This Row],[Net_Revenue]]-tbl_EcommerceSales[[#This Row],[Total_Cost]]</f>
        <v>359.30000000000018</v>
      </c>
      <c r="Z1179" s="9">
        <f>IFERROR(#REF!/tbl_EcommerceSales[[#This Row],[Total_Cost]], 0)</f>
        <v>0</v>
      </c>
      <c r="AA1179" t="str">
        <f>TEXT(tbl_EcommerceSales[[#This Row],[Order_Date]],"mmm")</f>
        <v>May</v>
      </c>
      <c r="AB1179">
        <f>YEAR(tbl_EcommerceSales[[#This Row],[Order_Date]])</f>
        <v>2025</v>
      </c>
      <c r="AC1179" t="str">
        <f>IF(tbl_EcommerceSales[[#This Row],[Age]]&lt;18,"Under 18",IF(tbl_EcommerceSales[[#This Row],[Age]]&lt;=25,"18-25",IF(tbl_EcommerceSales[[#This Row],[Age]]&lt;=35,"26-35",IF(tbl_EcommerceSales[[#This Row],[Age]]&lt;=45,"36-45",IF(tbl_EcommerceSales[[#This Row],[Age]]&lt;=55,"46-55","56+")))))</f>
        <v>26-35</v>
      </c>
    </row>
    <row r="1180" spans="1:29" x14ac:dyDescent="0.35">
      <c r="A1180" t="s">
        <v>2275</v>
      </c>
      <c r="B1180" s="7">
        <v>45786</v>
      </c>
      <c r="C1180" t="s">
        <v>1973</v>
      </c>
      <c r="D1180" t="s">
        <v>106</v>
      </c>
      <c r="E1180" t="s">
        <v>25</v>
      </c>
      <c r="F1180">
        <v>27</v>
      </c>
      <c r="G1180" t="s">
        <v>99</v>
      </c>
      <c r="H1180" t="s">
        <v>88</v>
      </c>
      <c r="I1180" t="s">
        <v>62</v>
      </c>
      <c r="J1180" t="s">
        <v>63</v>
      </c>
      <c r="K1180" t="s">
        <v>42</v>
      </c>
      <c r="L1180" t="s">
        <v>43</v>
      </c>
      <c r="M1180">
        <v>1</v>
      </c>
      <c r="N1180" s="2">
        <v>499</v>
      </c>
      <c r="O1180" s="3">
        <v>0.2</v>
      </c>
      <c r="P1180" s="2">
        <v>220</v>
      </c>
      <c r="Q1180" t="s">
        <v>76</v>
      </c>
      <c r="R1180" t="s">
        <v>33</v>
      </c>
      <c r="S1180" t="s">
        <v>57</v>
      </c>
      <c r="T1180" s="4">
        <v>5</v>
      </c>
      <c r="U1180" s="11">
        <f t="shared" si="18"/>
        <v>499</v>
      </c>
      <c r="V1180" s="11">
        <f>tbl_EcommerceSales[[#This Row],[Gross_Sales]]*tbl_EcommerceSales[[#This Row],[Discount]]</f>
        <v>99.800000000000011</v>
      </c>
      <c r="W1180" s="11">
        <f>tbl_EcommerceSales[[#This Row],[Gross_Sales]]-tbl_EcommerceSales[[#This Row],[Discount_Amount]]</f>
        <v>399.2</v>
      </c>
      <c r="X1180" s="11">
        <f>tbl_EcommerceSales[[#This Row],[Quantity]] * _xlfn.XLOOKUP(tbl_EcommerceSales[[#This Row],[Product_ID]], Product_Master!A:A, Product_Master!F:F)</f>
        <v>220</v>
      </c>
      <c r="Y1180" s="11">
        <f>tbl_EcommerceSales[[#This Row],[Net_Revenue]]-tbl_EcommerceSales[[#This Row],[Total_Cost]]</f>
        <v>179.2</v>
      </c>
      <c r="Z1180" s="9">
        <f>IFERROR(#REF!/tbl_EcommerceSales[[#This Row],[Total_Cost]], 0)</f>
        <v>0</v>
      </c>
      <c r="AA1180" t="str">
        <f>TEXT(tbl_EcommerceSales[[#This Row],[Order_Date]],"mmm")</f>
        <v>May</v>
      </c>
      <c r="AB1180">
        <f>YEAR(tbl_EcommerceSales[[#This Row],[Order_Date]])</f>
        <v>2025</v>
      </c>
      <c r="AC1180" t="str">
        <f>IF(tbl_EcommerceSales[[#This Row],[Age]]&lt;18,"Under 18",IF(tbl_EcommerceSales[[#This Row],[Age]]&lt;=25,"18-25",IF(tbl_EcommerceSales[[#This Row],[Age]]&lt;=35,"26-35",IF(tbl_EcommerceSales[[#This Row],[Age]]&lt;=45,"36-45",IF(tbl_EcommerceSales[[#This Row],[Age]]&lt;=55,"46-55","56+")))))</f>
        <v>26-35</v>
      </c>
    </row>
    <row r="1181" spans="1:29" x14ac:dyDescent="0.35">
      <c r="A1181" t="s">
        <v>2276</v>
      </c>
      <c r="B1181" s="7">
        <v>45786</v>
      </c>
      <c r="C1181" t="s">
        <v>2277</v>
      </c>
      <c r="D1181" t="s">
        <v>151</v>
      </c>
      <c r="E1181" t="s">
        <v>48</v>
      </c>
      <c r="F1181">
        <v>24</v>
      </c>
      <c r="G1181" t="s">
        <v>270</v>
      </c>
      <c r="H1181" t="s">
        <v>72</v>
      </c>
      <c r="I1181" t="s">
        <v>73</v>
      </c>
      <c r="J1181" t="s">
        <v>74</v>
      </c>
      <c r="K1181" t="s">
        <v>55</v>
      </c>
      <c r="L1181" t="s">
        <v>75</v>
      </c>
      <c r="M1181">
        <v>4</v>
      </c>
      <c r="N1181" s="2">
        <v>2899</v>
      </c>
      <c r="O1181" s="3">
        <v>0.05</v>
      </c>
      <c r="P1181" s="2">
        <v>6800</v>
      </c>
      <c r="Q1181" t="s">
        <v>32</v>
      </c>
      <c r="R1181" t="s">
        <v>33</v>
      </c>
      <c r="S1181" t="s">
        <v>34</v>
      </c>
      <c r="T1181" s="4">
        <v>5</v>
      </c>
      <c r="U1181" s="11">
        <f t="shared" si="18"/>
        <v>11596</v>
      </c>
      <c r="V1181" s="11">
        <f>tbl_EcommerceSales[[#This Row],[Gross_Sales]]*tbl_EcommerceSales[[#This Row],[Discount]]</f>
        <v>579.80000000000007</v>
      </c>
      <c r="W1181" s="11">
        <f>tbl_EcommerceSales[[#This Row],[Gross_Sales]]-tbl_EcommerceSales[[#This Row],[Discount_Amount]]</f>
        <v>11016.2</v>
      </c>
      <c r="X1181" s="11">
        <f>tbl_EcommerceSales[[#This Row],[Quantity]] * _xlfn.XLOOKUP(tbl_EcommerceSales[[#This Row],[Product_ID]], Product_Master!A:A, Product_Master!F:F)</f>
        <v>6800</v>
      </c>
      <c r="Y1181" s="11">
        <f>tbl_EcommerceSales[[#This Row],[Net_Revenue]]-tbl_EcommerceSales[[#This Row],[Total_Cost]]</f>
        <v>4216.2000000000007</v>
      </c>
      <c r="Z1181" s="9">
        <f>IFERROR(#REF!/tbl_EcommerceSales[[#This Row],[Total_Cost]], 0)</f>
        <v>0</v>
      </c>
      <c r="AA1181" t="str">
        <f>TEXT(tbl_EcommerceSales[[#This Row],[Order_Date]],"mmm")</f>
        <v>May</v>
      </c>
      <c r="AB1181">
        <f>YEAR(tbl_EcommerceSales[[#This Row],[Order_Date]])</f>
        <v>2025</v>
      </c>
      <c r="AC1181" t="str">
        <f>IF(tbl_EcommerceSales[[#This Row],[Age]]&lt;18,"Under 18",IF(tbl_EcommerceSales[[#This Row],[Age]]&lt;=25,"18-25",IF(tbl_EcommerceSales[[#This Row],[Age]]&lt;=35,"26-35",IF(tbl_EcommerceSales[[#This Row],[Age]]&lt;=45,"36-45",IF(tbl_EcommerceSales[[#This Row],[Age]]&lt;=55,"46-55","56+")))))</f>
        <v>18-25</v>
      </c>
    </row>
    <row r="1182" spans="1:29" x14ac:dyDescent="0.35">
      <c r="A1182" t="s">
        <v>2278</v>
      </c>
      <c r="B1182" s="7">
        <v>45787</v>
      </c>
      <c r="C1182" t="s">
        <v>2279</v>
      </c>
      <c r="D1182" t="s">
        <v>139</v>
      </c>
      <c r="E1182" t="s">
        <v>48</v>
      </c>
      <c r="F1182">
        <v>28</v>
      </c>
      <c r="G1182" t="s">
        <v>136</v>
      </c>
      <c r="H1182" t="s">
        <v>88</v>
      </c>
      <c r="I1182" t="s">
        <v>111</v>
      </c>
      <c r="J1182" t="s">
        <v>112</v>
      </c>
      <c r="K1182" t="s">
        <v>55</v>
      </c>
      <c r="L1182" t="s">
        <v>113</v>
      </c>
      <c r="M1182">
        <v>2</v>
      </c>
      <c r="N1182" s="2">
        <v>1799</v>
      </c>
      <c r="O1182" s="3">
        <v>0.2</v>
      </c>
      <c r="P1182" s="2">
        <v>1900</v>
      </c>
      <c r="Q1182" t="s">
        <v>123</v>
      </c>
      <c r="R1182" t="s">
        <v>33</v>
      </c>
      <c r="S1182" t="s">
        <v>34</v>
      </c>
      <c r="T1182" s="4">
        <v>3</v>
      </c>
      <c r="U1182" s="11">
        <f t="shared" si="18"/>
        <v>3598</v>
      </c>
      <c r="V1182" s="11">
        <f>tbl_EcommerceSales[[#This Row],[Gross_Sales]]*tbl_EcommerceSales[[#This Row],[Discount]]</f>
        <v>719.6</v>
      </c>
      <c r="W1182" s="11">
        <f>tbl_EcommerceSales[[#This Row],[Gross_Sales]]-tbl_EcommerceSales[[#This Row],[Discount_Amount]]</f>
        <v>2878.4</v>
      </c>
      <c r="X1182" s="11">
        <f>tbl_EcommerceSales[[#This Row],[Quantity]] * _xlfn.XLOOKUP(tbl_EcommerceSales[[#This Row],[Product_ID]], Product_Master!A:A, Product_Master!F:F)</f>
        <v>1900</v>
      </c>
      <c r="Y1182" s="11">
        <f>tbl_EcommerceSales[[#This Row],[Net_Revenue]]-tbl_EcommerceSales[[#This Row],[Total_Cost]]</f>
        <v>978.40000000000009</v>
      </c>
      <c r="Z1182" s="9">
        <f>IFERROR(#REF!/tbl_EcommerceSales[[#This Row],[Total_Cost]], 0)</f>
        <v>0</v>
      </c>
      <c r="AA1182" t="str">
        <f>TEXT(tbl_EcommerceSales[[#This Row],[Order_Date]],"mmm")</f>
        <v>May</v>
      </c>
      <c r="AB1182">
        <f>YEAR(tbl_EcommerceSales[[#This Row],[Order_Date]])</f>
        <v>2025</v>
      </c>
      <c r="AC1182" t="str">
        <f>IF(tbl_EcommerceSales[[#This Row],[Age]]&lt;18,"Under 18",IF(tbl_EcommerceSales[[#This Row],[Age]]&lt;=25,"18-25",IF(tbl_EcommerceSales[[#This Row],[Age]]&lt;=35,"26-35",IF(tbl_EcommerceSales[[#This Row],[Age]]&lt;=45,"36-45",IF(tbl_EcommerceSales[[#This Row],[Age]]&lt;=55,"46-55","56+")))))</f>
        <v>26-35</v>
      </c>
    </row>
    <row r="1183" spans="1:29" x14ac:dyDescent="0.35">
      <c r="A1183" t="s">
        <v>2280</v>
      </c>
      <c r="B1183" s="7">
        <v>45787</v>
      </c>
      <c r="C1183" t="s">
        <v>2281</v>
      </c>
      <c r="D1183" t="s">
        <v>189</v>
      </c>
      <c r="E1183" t="s">
        <v>48</v>
      </c>
      <c r="F1183">
        <v>38</v>
      </c>
      <c r="G1183" t="s">
        <v>211</v>
      </c>
      <c r="H1183" t="s">
        <v>72</v>
      </c>
      <c r="I1183" t="s">
        <v>40</v>
      </c>
      <c r="J1183" t="s">
        <v>41</v>
      </c>
      <c r="K1183" t="s">
        <v>42</v>
      </c>
      <c r="L1183" t="s">
        <v>43</v>
      </c>
      <c r="M1183">
        <v>2</v>
      </c>
      <c r="N1183" s="2">
        <v>699</v>
      </c>
      <c r="O1183" s="3">
        <v>0.1</v>
      </c>
      <c r="P1183" s="2">
        <v>620</v>
      </c>
      <c r="Q1183" t="s">
        <v>44</v>
      </c>
      <c r="R1183" t="s">
        <v>33</v>
      </c>
      <c r="S1183" t="s">
        <v>57</v>
      </c>
      <c r="T1183" s="4">
        <v>5</v>
      </c>
      <c r="U1183" s="11">
        <f t="shared" si="18"/>
        <v>1398</v>
      </c>
      <c r="V1183" s="11">
        <f>tbl_EcommerceSales[[#This Row],[Gross_Sales]]*tbl_EcommerceSales[[#This Row],[Discount]]</f>
        <v>139.80000000000001</v>
      </c>
      <c r="W1183" s="11">
        <f>tbl_EcommerceSales[[#This Row],[Gross_Sales]]-tbl_EcommerceSales[[#This Row],[Discount_Amount]]</f>
        <v>1258.2</v>
      </c>
      <c r="X1183" s="11">
        <f>tbl_EcommerceSales[[#This Row],[Quantity]] * _xlfn.XLOOKUP(tbl_EcommerceSales[[#This Row],[Product_ID]], Product_Master!A:A, Product_Master!F:F)</f>
        <v>620</v>
      </c>
      <c r="Y1183" s="11">
        <f>tbl_EcommerceSales[[#This Row],[Net_Revenue]]-tbl_EcommerceSales[[#This Row],[Total_Cost]]</f>
        <v>638.20000000000005</v>
      </c>
      <c r="Z1183" s="9">
        <f>IFERROR(#REF!/tbl_EcommerceSales[[#This Row],[Total_Cost]], 0)</f>
        <v>0</v>
      </c>
      <c r="AA1183" t="str">
        <f>TEXT(tbl_EcommerceSales[[#This Row],[Order_Date]],"mmm")</f>
        <v>May</v>
      </c>
      <c r="AB1183">
        <f>YEAR(tbl_EcommerceSales[[#This Row],[Order_Date]])</f>
        <v>2025</v>
      </c>
      <c r="AC1183" t="str">
        <f>IF(tbl_EcommerceSales[[#This Row],[Age]]&lt;18,"Under 18",IF(tbl_EcommerceSales[[#This Row],[Age]]&lt;=25,"18-25",IF(tbl_EcommerceSales[[#This Row],[Age]]&lt;=35,"26-35",IF(tbl_EcommerceSales[[#This Row],[Age]]&lt;=45,"36-45",IF(tbl_EcommerceSales[[#This Row],[Age]]&lt;=55,"46-55","56+")))))</f>
        <v>36-45</v>
      </c>
    </row>
    <row r="1184" spans="1:29" x14ac:dyDescent="0.35">
      <c r="A1184" t="s">
        <v>2282</v>
      </c>
      <c r="B1184" s="7">
        <v>45787</v>
      </c>
      <c r="C1184" t="s">
        <v>2283</v>
      </c>
      <c r="D1184" t="s">
        <v>312</v>
      </c>
      <c r="E1184" t="s">
        <v>25</v>
      </c>
      <c r="F1184">
        <v>34</v>
      </c>
      <c r="G1184" t="s">
        <v>270</v>
      </c>
      <c r="H1184" t="s">
        <v>72</v>
      </c>
      <c r="I1184" t="s">
        <v>241</v>
      </c>
      <c r="J1184" t="s">
        <v>242</v>
      </c>
      <c r="K1184" t="s">
        <v>42</v>
      </c>
      <c r="L1184" t="s">
        <v>243</v>
      </c>
      <c r="M1184">
        <v>1</v>
      </c>
      <c r="N1184" s="2">
        <v>649</v>
      </c>
      <c r="O1184" s="3">
        <v>0.25</v>
      </c>
      <c r="P1184" s="2">
        <v>290</v>
      </c>
      <c r="Q1184" t="s">
        <v>32</v>
      </c>
      <c r="R1184" t="s">
        <v>33</v>
      </c>
      <c r="S1184" t="s">
        <v>34</v>
      </c>
      <c r="T1184" s="4">
        <v>3</v>
      </c>
      <c r="U1184" s="11">
        <f t="shared" si="18"/>
        <v>649</v>
      </c>
      <c r="V1184" s="11">
        <f>tbl_EcommerceSales[[#This Row],[Gross_Sales]]*tbl_EcommerceSales[[#This Row],[Discount]]</f>
        <v>162.25</v>
      </c>
      <c r="W1184" s="11">
        <f>tbl_EcommerceSales[[#This Row],[Gross_Sales]]-tbl_EcommerceSales[[#This Row],[Discount_Amount]]</f>
        <v>486.75</v>
      </c>
      <c r="X1184" s="11">
        <f>tbl_EcommerceSales[[#This Row],[Quantity]] * _xlfn.XLOOKUP(tbl_EcommerceSales[[#This Row],[Product_ID]], Product_Master!A:A, Product_Master!F:F)</f>
        <v>290</v>
      </c>
      <c r="Y1184" s="11">
        <f>tbl_EcommerceSales[[#This Row],[Net_Revenue]]-tbl_EcommerceSales[[#This Row],[Total_Cost]]</f>
        <v>196.75</v>
      </c>
      <c r="Z1184" s="9">
        <f>IFERROR(#REF!/tbl_EcommerceSales[[#This Row],[Total_Cost]], 0)</f>
        <v>0</v>
      </c>
      <c r="AA1184" t="str">
        <f>TEXT(tbl_EcommerceSales[[#This Row],[Order_Date]],"mmm")</f>
        <v>May</v>
      </c>
      <c r="AB1184">
        <f>YEAR(tbl_EcommerceSales[[#This Row],[Order_Date]])</f>
        <v>2025</v>
      </c>
      <c r="AC1184" t="str">
        <f>IF(tbl_EcommerceSales[[#This Row],[Age]]&lt;18,"Under 18",IF(tbl_EcommerceSales[[#This Row],[Age]]&lt;=25,"18-25",IF(tbl_EcommerceSales[[#This Row],[Age]]&lt;=35,"26-35",IF(tbl_EcommerceSales[[#This Row],[Age]]&lt;=45,"36-45",IF(tbl_EcommerceSales[[#This Row],[Age]]&lt;=55,"46-55","56+")))))</f>
        <v>26-35</v>
      </c>
    </row>
    <row r="1185" spans="1:29" x14ac:dyDescent="0.35">
      <c r="A1185" t="s">
        <v>2284</v>
      </c>
      <c r="B1185" s="7">
        <v>45787</v>
      </c>
      <c r="C1185" t="s">
        <v>434</v>
      </c>
      <c r="D1185" t="s">
        <v>269</v>
      </c>
      <c r="E1185" t="s">
        <v>25</v>
      </c>
      <c r="F1185">
        <v>36</v>
      </c>
      <c r="G1185" t="s">
        <v>26</v>
      </c>
      <c r="H1185" t="s">
        <v>27</v>
      </c>
      <c r="I1185" t="s">
        <v>131</v>
      </c>
      <c r="J1185" t="s">
        <v>132</v>
      </c>
      <c r="K1185" t="s">
        <v>91</v>
      </c>
      <c r="L1185" t="s">
        <v>133</v>
      </c>
      <c r="M1185">
        <v>1</v>
      </c>
      <c r="N1185" s="2">
        <v>1299</v>
      </c>
      <c r="O1185" s="3">
        <v>0.1</v>
      </c>
      <c r="P1185" s="2">
        <v>610</v>
      </c>
      <c r="Q1185" t="s">
        <v>123</v>
      </c>
      <c r="R1185" t="s">
        <v>33</v>
      </c>
      <c r="S1185" t="s">
        <v>34</v>
      </c>
      <c r="T1185" s="4">
        <v>5</v>
      </c>
      <c r="U1185" s="11">
        <f t="shared" si="18"/>
        <v>1299</v>
      </c>
      <c r="V1185" s="11">
        <f>tbl_EcommerceSales[[#This Row],[Gross_Sales]]*tbl_EcommerceSales[[#This Row],[Discount]]</f>
        <v>129.9</v>
      </c>
      <c r="W1185" s="11">
        <f>tbl_EcommerceSales[[#This Row],[Gross_Sales]]-tbl_EcommerceSales[[#This Row],[Discount_Amount]]</f>
        <v>1169.0999999999999</v>
      </c>
      <c r="X1185" s="11">
        <f>tbl_EcommerceSales[[#This Row],[Quantity]] * _xlfn.XLOOKUP(tbl_EcommerceSales[[#This Row],[Product_ID]], Product_Master!A:A, Product_Master!F:F)</f>
        <v>610</v>
      </c>
      <c r="Y1185" s="11">
        <f>tbl_EcommerceSales[[#This Row],[Net_Revenue]]-tbl_EcommerceSales[[#This Row],[Total_Cost]]</f>
        <v>559.09999999999991</v>
      </c>
      <c r="Z1185" s="9">
        <f>IFERROR(#REF!/tbl_EcommerceSales[[#This Row],[Total_Cost]], 0)</f>
        <v>0</v>
      </c>
      <c r="AA1185" t="str">
        <f>TEXT(tbl_EcommerceSales[[#This Row],[Order_Date]],"mmm")</f>
        <v>May</v>
      </c>
      <c r="AB1185">
        <f>YEAR(tbl_EcommerceSales[[#This Row],[Order_Date]])</f>
        <v>2025</v>
      </c>
      <c r="AC1185" t="str">
        <f>IF(tbl_EcommerceSales[[#This Row],[Age]]&lt;18,"Under 18",IF(tbl_EcommerceSales[[#This Row],[Age]]&lt;=25,"18-25",IF(tbl_EcommerceSales[[#This Row],[Age]]&lt;=35,"26-35",IF(tbl_EcommerceSales[[#This Row],[Age]]&lt;=45,"36-45",IF(tbl_EcommerceSales[[#This Row],[Age]]&lt;=55,"46-55","56+")))))</f>
        <v>36-45</v>
      </c>
    </row>
    <row r="1186" spans="1:29" x14ac:dyDescent="0.35">
      <c r="A1186" t="s">
        <v>2285</v>
      </c>
      <c r="B1186" s="7">
        <v>45787</v>
      </c>
      <c r="C1186" t="s">
        <v>2286</v>
      </c>
      <c r="D1186" t="s">
        <v>51</v>
      </c>
      <c r="E1186" t="s">
        <v>25</v>
      </c>
      <c r="F1186">
        <v>18</v>
      </c>
      <c r="G1186" t="s">
        <v>99</v>
      </c>
      <c r="H1186" t="s">
        <v>88</v>
      </c>
      <c r="I1186" t="s">
        <v>212</v>
      </c>
      <c r="J1186" t="s">
        <v>213</v>
      </c>
      <c r="K1186" t="s">
        <v>177</v>
      </c>
      <c r="L1186" t="s">
        <v>178</v>
      </c>
      <c r="M1186">
        <v>1</v>
      </c>
      <c r="N1186" s="2">
        <v>2499</v>
      </c>
      <c r="O1186" s="3">
        <v>0.15</v>
      </c>
      <c r="P1186" s="2">
        <v>1450</v>
      </c>
      <c r="Q1186" t="s">
        <v>32</v>
      </c>
      <c r="R1186" t="s">
        <v>33</v>
      </c>
      <c r="S1186" t="s">
        <v>34</v>
      </c>
      <c r="T1186" s="4">
        <v>5</v>
      </c>
      <c r="U1186" s="11">
        <f t="shared" si="18"/>
        <v>2499</v>
      </c>
      <c r="V1186" s="11">
        <f>tbl_EcommerceSales[[#This Row],[Gross_Sales]]*tbl_EcommerceSales[[#This Row],[Discount]]</f>
        <v>374.84999999999997</v>
      </c>
      <c r="W1186" s="11">
        <f>tbl_EcommerceSales[[#This Row],[Gross_Sales]]-tbl_EcommerceSales[[#This Row],[Discount_Amount]]</f>
        <v>2124.15</v>
      </c>
      <c r="X1186" s="11">
        <f>tbl_EcommerceSales[[#This Row],[Quantity]] * _xlfn.XLOOKUP(tbl_EcommerceSales[[#This Row],[Product_ID]], Product_Master!A:A, Product_Master!F:F)</f>
        <v>1450</v>
      </c>
      <c r="Y1186" s="11">
        <f>tbl_EcommerceSales[[#This Row],[Net_Revenue]]-tbl_EcommerceSales[[#This Row],[Total_Cost]]</f>
        <v>674.15000000000009</v>
      </c>
      <c r="Z1186" s="9">
        <f>IFERROR(#REF!/tbl_EcommerceSales[[#This Row],[Total_Cost]], 0)</f>
        <v>0</v>
      </c>
      <c r="AA1186" t="str">
        <f>TEXT(tbl_EcommerceSales[[#This Row],[Order_Date]],"mmm")</f>
        <v>May</v>
      </c>
      <c r="AB1186">
        <f>YEAR(tbl_EcommerceSales[[#This Row],[Order_Date]])</f>
        <v>2025</v>
      </c>
      <c r="AC1186" t="str">
        <f>IF(tbl_EcommerceSales[[#This Row],[Age]]&lt;18,"Under 18",IF(tbl_EcommerceSales[[#This Row],[Age]]&lt;=25,"18-25",IF(tbl_EcommerceSales[[#This Row],[Age]]&lt;=35,"26-35",IF(tbl_EcommerceSales[[#This Row],[Age]]&lt;=45,"36-45",IF(tbl_EcommerceSales[[#This Row],[Age]]&lt;=55,"46-55","56+")))))</f>
        <v>18-25</v>
      </c>
    </row>
    <row r="1187" spans="1:29" x14ac:dyDescent="0.35">
      <c r="A1187" t="s">
        <v>2287</v>
      </c>
      <c r="B1187" s="7">
        <v>45787</v>
      </c>
      <c r="C1187" t="s">
        <v>1408</v>
      </c>
      <c r="D1187" t="s">
        <v>110</v>
      </c>
      <c r="E1187" t="s">
        <v>48</v>
      </c>
      <c r="F1187">
        <v>30</v>
      </c>
      <c r="G1187" t="s">
        <v>155</v>
      </c>
      <c r="H1187" t="s">
        <v>88</v>
      </c>
      <c r="I1187" t="s">
        <v>80</v>
      </c>
      <c r="J1187" t="s">
        <v>81</v>
      </c>
      <c r="K1187" t="s">
        <v>82</v>
      </c>
      <c r="L1187" t="s">
        <v>83</v>
      </c>
      <c r="M1187">
        <v>3</v>
      </c>
      <c r="N1187" s="2">
        <v>2499</v>
      </c>
      <c r="O1187" s="3">
        <v>0.15</v>
      </c>
      <c r="P1187" s="2">
        <v>4650</v>
      </c>
      <c r="Q1187" t="s">
        <v>319</v>
      </c>
      <c r="R1187" t="s">
        <v>33</v>
      </c>
      <c r="S1187" t="s">
        <v>34</v>
      </c>
      <c r="T1187" s="4">
        <v>5</v>
      </c>
      <c r="U1187" s="11">
        <f t="shared" si="18"/>
        <v>7497</v>
      </c>
      <c r="V1187" s="11">
        <f>tbl_EcommerceSales[[#This Row],[Gross_Sales]]*tbl_EcommerceSales[[#This Row],[Discount]]</f>
        <v>1124.55</v>
      </c>
      <c r="W1187" s="11">
        <f>tbl_EcommerceSales[[#This Row],[Gross_Sales]]-tbl_EcommerceSales[[#This Row],[Discount_Amount]]</f>
        <v>6372.45</v>
      </c>
      <c r="X1187" s="11">
        <f>tbl_EcommerceSales[[#This Row],[Quantity]] * _xlfn.XLOOKUP(tbl_EcommerceSales[[#This Row],[Product_ID]], Product_Master!A:A, Product_Master!F:F)</f>
        <v>4650</v>
      </c>
      <c r="Y1187" s="11">
        <f>tbl_EcommerceSales[[#This Row],[Net_Revenue]]-tbl_EcommerceSales[[#This Row],[Total_Cost]]</f>
        <v>1722.4499999999998</v>
      </c>
      <c r="Z1187" s="9">
        <f>IFERROR(#REF!/tbl_EcommerceSales[[#This Row],[Total_Cost]], 0)</f>
        <v>0</v>
      </c>
      <c r="AA1187" t="str">
        <f>TEXT(tbl_EcommerceSales[[#This Row],[Order_Date]],"mmm")</f>
        <v>May</v>
      </c>
      <c r="AB1187">
        <f>YEAR(tbl_EcommerceSales[[#This Row],[Order_Date]])</f>
        <v>2025</v>
      </c>
      <c r="AC1187" t="str">
        <f>IF(tbl_EcommerceSales[[#This Row],[Age]]&lt;18,"Under 18",IF(tbl_EcommerceSales[[#This Row],[Age]]&lt;=25,"18-25",IF(tbl_EcommerceSales[[#This Row],[Age]]&lt;=35,"26-35",IF(tbl_EcommerceSales[[#This Row],[Age]]&lt;=45,"36-45",IF(tbl_EcommerceSales[[#This Row],[Age]]&lt;=55,"46-55","56+")))))</f>
        <v>26-35</v>
      </c>
    </row>
    <row r="1188" spans="1:29" x14ac:dyDescent="0.35">
      <c r="A1188" t="s">
        <v>2288</v>
      </c>
      <c r="B1188" s="7">
        <v>45787</v>
      </c>
      <c r="C1188" t="s">
        <v>1646</v>
      </c>
      <c r="D1188" t="s">
        <v>130</v>
      </c>
      <c r="E1188" t="s">
        <v>48</v>
      </c>
      <c r="F1188">
        <v>29</v>
      </c>
      <c r="G1188" t="s">
        <v>107</v>
      </c>
      <c r="H1188" t="s">
        <v>39</v>
      </c>
      <c r="I1188" t="s">
        <v>111</v>
      </c>
      <c r="J1188" t="s">
        <v>112</v>
      </c>
      <c r="K1188" t="s">
        <v>55</v>
      </c>
      <c r="L1188" t="s">
        <v>113</v>
      </c>
      <c r="M1188">
        <v>1</v>
      </c>
      <c r="N1188" s="2">
        <v>1799</v>
      </c>
      <c r="O1188" s="3">
        <v>0.1</v>
      </c>
      <c r="P1188" s="2">
        <v>950</v>
      </c>
      <c r="Q1188" t="s">
        <v>319</v>
      </c>
      <c r="R1188" t="s">
        <v>33</v>
      </c>
      <c r="S1188" t="s">
        <v>57</v>
      </c>
      <c r="T1188" s="4">
        <v>3</v>
      </c>
      <c r="U1188" s="11">
        <f t="shared" si="18"/>
        <v>1799</v>
      </c>
      <c r="V1188" s="11">
        <f>tbl_EcommerceSales[[#This Row],[Gross_Sales]]*tbl_EcommerceSales[[#This Row],[Discount]]</f>
        <v>179.9</v>
      </c>
      <c r="W1188" s="11">
        <f>tbl_EcommerceSales[[#This Row],[Gross_Sales]]-tbl_EcommerceSales[[#This Row],[Discount_Amount]]</f>
        <v>1619.1</v>
      </c>
      <c r="X1188" s="11">
        <f>tbl_EcommerceSales[[#This Row],[Quantity]] * _xlfn.XLOOKUP(tbl_EcommerceSales[[#This Row],[Product_ID]], Product_Master!A:A, Product_Master!F:F)</f>
        <v>950</v>
      </c>
      <c r="Y1188" s="11">
        <f>tbl_EcommerceSales[[#This Row],[Net_Revenue]]-tbl_EcommerceSales[[#This Row],[Total_Cost]]</f>
        <v>669.09999999999991</v>
      </c>
      <c r="Z1188" s="9">
        <f>IFERROR(#REF!/tbl_EcommerceSales[[#This Row],[Total_Cost]], 0)</f>
        <v>0</v>
      </c>
      <c r="AA1188" t="str">
        <f>TEXT(tbl_EcommerceSales[[#This Row],[Order_Date]],"mmm")</f>
        <v>May</v>
      </c>
      <c r="AB1188">
        <f>YEAR(tbl_EcommerceSales[[#This Row],[Order_Date]])</f>
        <v>2025</v>
      </c>
      <c r="AC1188" t="str">
        <f>IF(tbl_EcommerceSales[[#This Row],[Age]]&lt;18,"Under 18",IF(tbl_EcommerceSales[[#This Row],[Age]]&lt;=25,"18-25",IF(tbl_EcommerceSales[[#This Row],[Age]]&lt;=35,"26-35",IF(tbl_EcommerceSales[[#This Row],[Age]]&lt;=45,"36-45",IF(tbl_EcommerceSales[[#This Row],[Age]]&lt;=55,"46-55","56+")))))</f>
        <v>26-35</v>
      </c>
    </row>
    <row r="1189" spans="1:29" x14ac:dyDescent="0.35">
      <c r="A1189" t="s">
        <v>2289</v>
      </c>
      <c r="B1189" s="7">
        <v>45787</v>
      </c>
      <c r="C1189" t="s">
        <v>1502</v>
      </c>
      <c r="D1189" t="s">
        <v>37</v>
      </c>
      <c r="E1189" t="s">
        <v>25</v>
      </c>
      <c r="F1189">
        <v>37</v>
      </c>
      <c r="G1189" t="s">
        <v>87</v>
      </c>
      <c r="H1189" t="s">
        <v>88</v>
      </c>
      <c r="I1189" t="s">
        <v>357</v>
      </c>
      <c r="J1189" t="s">
        <v>358</v>
      </c>
      <c r="K1189" t="s">
        <v>177</v>
      </c>
      <c r="L1189" t="s">
        <v>178</v>
      </c>
      <c r="M1189">
        <v>1</v>
      </c>
      <c r="N1189" s="2">
        <v>999</v>
      </c>
      <c r="O1189" s="3">
        <v>0.1</v>
      </c>
      <c r="P1189" s="2">
        <v>520</v>
      </c>
      <c r="Q1189" t="s">
        <v>44</v>
      </c>
      <c r="R1189" t="s">
        <v>33</v>
      </c>
      <c r="S1189" t="s">
        <v>34</v>
      </c>
      <c r="T1189" s="4">
        <v>4</v>
      </c>
      <c r="U1189" s="11">
        <f t="shared" si="18"/>
        <v>999</v>
      </c>
      <c r="V1189" s="11">
        <f>tbl_EcommerceSales[[#This Row],[Gross_Sales]]*tbl_EcommerceSales[[#This Row],[Discount]]</f>
        <v>99.9</v>
      </c>
      <c r="W1189" s="11">
        <f>tbl_EcommerceSales[[#This Row],[Gross_Sales]]-tbl_EcommerceSales[[#This Row],[Discount_Amount]]</f>
        <v>899.1</v>
      </c>
      <c r="X1189" s="11">
        <f>tbl_EcommerceSales[[#This Row],[Quantity]] * _xlfn.XLOOKUP(tbl_EcommerceSales[[#This Row],[Product_ID]], Product_Master!A:A, Product_Master!F:F)</f>
        <v>520</v>
      </c>
      <c r="Y1189" s="11">
        <f>tbl_EcommerceSales[[#This Row],[Net_Revenue]]-tbl_EcommerceSales[[#This Row],[Total_Cost]]</f>
        <v>379.1</v>
      </c>
      <c r="Z1189" s="9">
        <f>IFERROR(#REF!/tbl_EcommerceSales[[#This Row],[Total_Cost]], 0)</f>
        <v>0</v>
      </c>
      <c r="AA1189" t="str">
        <f>TEXT(tbl_EcommerceSales[[#This Row],[Order_Date]],"mmm")</f>
        <v>May</v>
      </c>
      <c r="AB1189">
        <f>YEAR(tbl_EcommerceSales[[#This Row],[Order_Date]])</f>
        <v>2025</v>
      </c>
      <c r="AC1189" t="str">
        <f>IF(tbl_EcommerceSales[[#This Row],[Age]]&lt;18,"Under 18",IF(tbl_EcommerceSales[[#This Row],[Age]]&lt;=25,"18-25",IF(tbl_EcommerceSales[[#This Row],[Age]]&lt;=35,"26-35",IF(tbl_EcommerceSales[[#This Row],[Age]]&lt;=45,"36-45",IF(tbl_EcommerceSales[[#This Row],[Age]]&lt;=55,"46-55","56+")))))</f>
        <v>36-45</v>
      </c>
    </row>
    <row r="1190" spans="1:29" x14ac:dyDescent="0.35">
      <c r="A1190" t="s">
        <v>2290</v>
      </c>
      <c r="B1190" s="7">
        <v>45787</v>
      </c>
      <c r="C1190" t="s">
        <v>188</v>
      </c>
      <c r="D1190" t="s">
        <v>189</v>
      </c>
      <c r="E1190" t="s">
        <v>48</v>
      </c>
      <c r="F1190">
        <v>21</v>
      </c>
      <c r="G1190" t="s">
        <v>52</v>
      </c>
      <c r="H1190" t="s">
        <v>27</v>
      </c>
      <c r="I1190" t="s">
        <v>126</v>
      </c>
      <c r="J1190" t="s">
        <v>127</v>
      </c>
      <c r="K1190" t="s">
        <v>82</v>
      </c>
      <c r="L1190" t="s">
        <v>83</v>
      </c>
      <c r="M1190">
        <v>3</v>
      </c>
      <c r="N1190" s="2">
        <v>1899</v>
      </c>
      <c r="O1190" s="3">
        <v>0.3</v>
      </c>
      <c r="P1190" s="2">
        <v>3360</v>
      </c>
      <c r="Q1190" t="s">
        <v>76</v>
      </c>
      <c r="R1190" t="s">
        <v>33</v>
      </c>
      <c r="S1190" t="s">
        <v>34</v>
      </c>
      <c r="T1190" s="4">
        <v>5</v>
      </c>
      <c r="U1190" s="11">
        <f t="shared" si="18"/>
        <v>5697</v>
      </c>
      <c r="V1190" s="11">
        <f>tbl_EcommerceSales[[#This Row],[Gross_Sales]]*tbl_EcommerceSales[[#This Row],[Discount]]</f>
        <v>1709.1</v>
      </c>
      <c r="W1190" s="11">
        <f>tbl_EcommerceSales[[#This Row],[Gross_Sales]]-tbl_EcommerceSales[[#This Row],[Discount_Amount]]</f>
        <v>3987.9</v>
      </c>
      <c r="X1190" s="11">
        <f>tbl_EcommerceSales[[#This Row],[Quantity]] * _xlfn.XLOOKUP(tbl_EcommerceSales[[#This Row],[Product_ID]], Product_Master!A:A, Product_Master!F:F)</f>
        <v>3360</v>
      </c>
      <c r="Y1190" s="11">
        <f>tbl_EcommerceSales[[#This Row],[Net_Revenue]]-tbl_EcommerceSales[[#This Row],[Total_Cost]]</f>
        <v>627.90000000000009</v>
      </c>
      <c r="Z1190" s="9">
        <f>IFERROR(#REF!/tbl_EcommerceSales[[#This Row],[Total_Cost]], 0)</f>
        <v>0</v>
      </c>
      <c r="AA1190" t="str">
        <f>TEXT(tbl_EcommerceSales[[#This Row],[Order_Date]],"mmm")</f>
        <v>May</v>
      </c>
      <c r="AB1190">
        <f>YEAR(tbl_EcommerceSales[[#This Row],[Order_Date]])</f>
        <v>2025</v>
      </c>
      <c r="AC1190" t="str">
        <f>IF(tbl_EcommerceSales[[#This Row],[Age]]&lt;18,"Under 18",IF(tbl_EcommerceSales[[#This Row],[Age]]&lt;=25,"18-25",IF(tbl_EcommerceSales[[#This Row],[Age]]&lt;=35,"26-35",IF(tbl_EcommerceSales[[#This Row],[Age]]&lt;=45,"36-45",IF(tbl_EcommerceSales[[#This Row],[Age]]&lt;=55,"46-55","56+")))))</f>
        <v>18-25</v>
      </c>
    </row>
    <row r="1191" spans="1:29" x14ac:dyDescent="0.35">
      <c r="A1191" t="s">
        <v>2291</v>
      </c>
      <c r="B1191" s="7">
        <v>45787</v>
      </c>
      <c r="C1191" t="s">
        <v>1012</v>
      </c>
      <c r="D1191" t="s">
        <v>170</v>
      </c>
      <c r="E1191" t="s">
        <v>25</v>
      </c>
      <c r="F1191">
        <v>28</v>
      </c>
      <c r="G1191" t="s">
        <v>152</v>
      </c>
      <c r="H1191" t="s">
        <v>72</v>
      </c>
      <c r="I1191" t="s">
        <v>131</v>
      </c>
      <c r="J1191" t="s">
        <v>132</v>
      </c>
      <c r="K1191" t="s">
        <v>91</v>
      </c>
      <c r="L1191" t="s">
        <v>133</v>
      </c>
      <c r="M1191">
        <v>1</v>
      </c>
      <c r="N1191" s="2">
        <v>1299</v>
      </c>
      <c r="O1191" s="3">
        <v>0.05</v>
      </c>
      <c r="P1191" s="2">
        <v>610</v>
      </c>
      <c r="Q1191" t="s">
        <v>44</v>
      </c>
      <c r="R1191" t="s">
        <v>33</v>
      </c>
      <c r="S1191" t="s">
        <v>34</v>
      </c>
      <c r="T1191" s="4">
        <v>4</v>
      </c>
      <c r="U1191" s="11">
        <f t="shared" si="18"/>
        <v>1299</v>
      </c>
      <c r="V1191" s="11">
        <f>tbl_EcommerceSales[[#This Row],[Gross_Sales]]*tbl_EcommerceSales[[#This Row],[Discount]]</f>
        <v>64.95</v>
      </c>
      <c r="W1191" s="11">
        <f>tbl_EcommerceSales[[#This Row],[Gross_Sales]]-tbl_EcommerceSales[[#This Row],[Discount_Amount]]</f>
        <v>1234.05</v>
      </c>
      <c r="X1191" s="11">
        <f>tbl_EcommerceSales[[#This Row],[Quantity]] * _xlfn.XLOOKUP(tbl_EcommerceSales[[#This Row],[Product_ID]], Product_Master!A:A, Product_Master!F:F)</f>
        <v>610</v>
      </c>
      <c r="Y1191" s="11">
        <f>tbl_EcommerceSales[[#This Row],[Net_Revenue]]-tbl_EcommerceSales[[#This Row],[Total_Cost]]</f>
        <v>624.04999999999995</v>
      </c>
      <c r="Z1191" s="9">
        <f>IFERROR(#REF!/tbl_EcommerceSales[[#This Row],[Total_Cost]], 0)</f>
        <v>0</v>
      </c>
      <c r="AA1191" t="str">
        <f>TEXT(tbl_EcommerceSales[[#This Row],[Order_Date]],"mmm")</f>
        <v>May</v>
      </c>
      <c r="AB1191">
        <f>YEAR(tbl_EcommerceSales[[#This Row],[Order_Date]])</f>
        <v>2025</v>
      </c>
      <c r="AC1191" t="str">
        <f>IF(tbl_EcommerceSales[[#This Row],[Age]]&lt;18,"Under 18",IF(tbl_EcommerceSales[[#This Row],[Age]]&lt;=25,"18-25",IF(tbl_EcommerceSales[[#This Row],[Age]]&lt;=35,"26-35",IF(tbl_EcommerceSales[[#This Row],[Age]]&lt;=45,"36-45",IF(tbl_EcommerceSales[[#This Row],[Age]]&lt;=55,"46-55","56+")))))</f>
        <v>26-35</v>
      </c>
    </row>
    <row r="1192" spans="1:29" x14ac:dyDescent="0.35">
      <c r="A1192" t="s">
        <v>2292</v>
      </c>
      <c r="B1192" s="7">
        <v>45787</v>
      </c>
      <c r="C1192" t="s">
        <v>109</v>
      </c>
      <c r="D1192" t="s">
        <v>110</v>
      </c>
      <c r="E1192" t="s">
        <v>25</v>
      </c>
      <c r="F1192">
        <v>38</v>
      </c>
      <c r="G1192" t="s">
        <v>174</v>
      </c>
      <c r="H1192" t="s">
        <v>39</v>
      </c>
      <c r="I1192" t="s">
        <v>40</v>
      </c>
      <c r="J1192" t="s">
        <v>41</v>
      </c>
      <c r="K1192" t="s">
        <v>42</v>
      </c>
      <c r="L1192" t="s">
        <v>43</v>
      </c>
      <c r="M1192">
        <v>5</v>
      </c>
      <c r="N1192" s="2">
        <v>699</v>
      </c>
      <c r="O1192" s="3">
        <v>0.1</v>
      </c>
      <c r="P1192" s="2">
        <v>1550</v>
      </c>
      <c r="Q1192" t="s">
        <v>123</v>
      </c>
      <c r="R1192" t="s">
        <v>162</v>
      </c>
      <c r="S1192" t="s">
        <v>34</v>
      </c>
      <c r="T1192" s="4"/>
      <c r="U1192" s="11">
        <f t="shared" si="18"/>
        <v>3495</v>
      </c>
      <c r="V1192" s="11">
        <f>tbl_EcommerceSales[[#This Row],[Gross_Sales]]*tbl_EcommerceSales[[#This Row],[Discount]]</f>
        <v>349.5</v>
      </c>
      <c r="W1192" s="11">
        <f>tbl_EcommerceSales[[#This Row],[Gross_Sales]]-tbl_EcommerceSales[[#This Row],[Discount_Amount]]</f>
        <v>3145.5</v>
      </c>
      <c r="X1192" s="11">
        <f>tbl_EcommerceSales[[#This Row],[Quantity]] * _xlfn.XLOOKUP(tbl_EcommerceSales[[#This Row],[Product_ID]], Product_Master!A:A, Product_Master!F:F)</f>
        <v>1550</v>
      </c>
      <c r="Y1192" s="11">
        <f>tbl_EcommerceSales[[#This Row],[Net_Revenue]]-tbl_EcommerceSales[[#This Row],[Total_Cost]]</f>
        <v>1595.5</v>
      </c>
      <c r="Z1192" s="9">
        <f>IFERROR(#REF!/tbl_EcommerceSales[[#This Row],[Total_Cost]], 0)</f>
        <v>0</v>
      </c>
      <c r="AA1192" t="str">
        <f>TEXT(tbl_EcommerceSales[[#This Row],[Order_Date]],"mmm")</f>
        <v>May</v>
      </c>
      <c r="AB1192">
        <f>YEAR(tbl_EcommerceSales[[#This Row],[Order_Date]])</f>
        <v>2025</v>
      </c>
      <c r="AC1192" t="str">
        <f>IF(tbl_EcommerceSales[[#This Row],[Age]]&lt;18,"Under 18",IF(tbl_EcommerceSales[[#This Row],[Age]]&lt;=25,"18-25",IF(tbl_EcommerceSales[[#This Row],[Age]]&lt;=35,"26-35",IF(tbl_EcommerceSales[[#This Row],[Age]]&lt;=45,"36-45",IF(tbl_EcommerceSales[[#This Row],[Age]]&lt;=55,"46-55","56+")))))</f>
        <v>36-45</v>
      </c>
    </row>
    <row r="1193" spans="1:29" x14ac:dyDescent="0.35">
      <c r="A1193" t="s">
        <v>2293</v>
      </c>
      <c r="B1193" s="7">
        <v>45787</v>
      </c>
      <c r="C1193" t="s">
        <v>2294</v>
      </c>
      <c r="D1193" t="s">
        <v>312</v>
      </c>
      <c r="E1193" t="s">
        <v>48</v>
      </c>
      <c r="F1193">
        <v>28</v>
      </c>
      <c r="G1193" t="s">
        <v>171</v>
      </c>
      <c r="H1193" t="s">
        <v>39</v>
      </c>
      <c r="I1193" t="s">
        <v>131</v>
      </c>
      <c r="J1193" t="s">
        <v>132</v>
      </c>
      <c r="K1193" t="s">
        <v>91</v>
      </c>
      <c r="L1193" t="s">
        <v>133</v>
      </c>
      <c r="M1193">
        <v>1</v>
      </c>
      <c r="N1193" s="2">
        <v>1299</v>
      </c>
      <c r="O1193" s="3">
        <v>0</v>
      </c>
      <c r="P1193" s="2">
        <v>610</v>
      </c>
      <c r="Q1193" t="s">
        <v>123</v>
      </c>
      <c r="R1193" t="s">
        <v>33</v>
      </c>
      <c r="S1193" t="s">
        <v>57</v>
      </c>
      <c r="T1193" s="4">
        <v>3</v>
      </c>
      <c r="U1193" s="11">
        <f t="shared" si="18"/>
        <v>1299</v>
      </c>
      <c r="V1193" s="11">
        <f>tbl_EcommerceSales[[#This Row],[Gross_Sales]]*tbl_EcommerceSales[[#This Row],[Discount]]</f>
        <v>0</v>
      </c>
      <c r="W1193" s="11">
        <f>tbl_EcommerceSales[[#This Row],[Gross_Sales]]-tbl_EcommerceSales[[#This Row],[Discount_Amount]]</f>
        <v>1299</v>
      </c>
      <c r="X1193" s="11">
        <f>tbl_EcommerceSales[[#This Row],[Quantity]] * _xlfn.XLOOKUP(tbl_EcommerceSales[[#This Row],[Product_ID]], Product_Master!A:A, Product_Master!F:F)</f>
        <v>610</v>
      </c>
      <c r="Y1193" s="11">
        <f>tbl_EcommerceSales[[#This Row],[Net_Revenue]]-tbl_EcommerceSales[[#This Row],[Total_Cost]]</f>
        <v>689</v>
      </c>
      <c r="Z1193" s="9">
        <f>IFERROR(#REF!/tbl_EcommerceSales[[#This Row],[Total_Cost]], 0)</f>
        <v>0</v>
      </c>
      <c r="AA1193" t="str">
        <f>TEXT(tbl_EcommerceSales[[#This Row],[Order_Date]],"mmm")</f>
        <v>May</v>
      </c>
      <c r="AB1193">
        <f>YEAR(tbl_EcommerceSales[[#This Row],[Order_Date]])</f>
        <v>2025</v>
      </c>
      <c r="AC1193" t="str">
        <f>IF(tbl_EcommerceSales[[#This Row],[Age]]&lt;18,"Under 18",IF(tbl_EcommerceSales[[#This Row],[Age]]&lt;=25,"18-25",IF(tbl_EcommerceSales[[#This Row],[Age]]&lt;=35,"26-35",IF(tbl_EcommerceSales[[#This Row],[Age]]&lt;=45,"36-45",IF(tbl_EcommerceSales[[#This Row],[Age]]&lt;=55,"46-55","56+")))))</f>
        <v>26-35</v>
      </c>
    </row>
    <row r="1194" spans="1:29" x14ac:dyDescent="0.35">
      <c r="A1194" t="s">
        <v>2295</v>
      </c>
      <c r="B1194" s="7">
        <v>45787</v>
      </c>
      <c r="C1194" t="s">
        <v>2296</v>
      </c>
      <c r="D1194" t="s">
        <v>235</v>
      </c>
      <c r="E1194" t="s">
        <v>48</v>
      </c>
      <c r="F1194">
        <v>46</v>
      </c>
      <c r="G1194" t="s">
        <v>145</v>
      </c>
      <c r="H1194" t="s">
        <v>39</v>
      </c>
      <c r="I1194" t="s">
        <v>206</v>
      </c>
      <c r="J1194" t="s">
        <v>207</v>
      </c>
      <c r="K1194" t="s">
        <v>177</v>
      </c>
      <c r="L1194" t="s">
        <v>208</v>
      </c>
      <c r="M1194">
        <v>4</v>
      </c>
      <c r="N1194" s="2">
        <v>2199</v>
      </c>
      <c r="O1194" s="3">
        <v>0.2</v>
      </c>
      <c r="P1194" s="2">
        <v>5000</v>
      </c>
      <c r="Q1194" t="s">
        <v>319</v>
      </c>
      <c r="R1194" t="s">
        <v>33</v>
      </c>
      <c r="S1194" t="s">
        <v>34</v>
      </c>
      <c r="T1194" s="4">
        <v>4</v>
      </c>
      <c r="U1194" s="11">
        <f t="shared" si="18"/>
        <v>8796</v>
      </c>
      <c r="V1194" s="11">
        <f>tbl_EcommerceSales[[#This Row],[Gross_Sales]]*tbl_EcommerceSales[[#This Row],[Discount]]</f>
        <v>1759.2</v>
      </c>
      <c r="W1194" s="11">
        <f>tbl_EcommerceSales[[#This Row],[Gross_Sales]]-tbl_EcommerceSales[[#This Row],[Discount_Amount]]</f>
        <v>7036.8</v>
      </c>
      <c r="X1194" s="11">
        <f>tbl_EcommerceSales[[#This Row],[Quantity]] * _xlfn.XLOOKUP(tbl_EcommerceSales[[#This Row],[Product_ID]], Product_Master!A:A, Product_Master!F:F)</f>
        <v>5000</v>
      </c>
      <c r="Y1194" s="11">
        <f>tbl_EcommerceSales[[#This Row],[Net_Revenue]]-tbl_EcommerceSales[[#This Row],[Total_Cost]]</f>
        <v>2036.8000000000002</v>
      </c>
      <c r="Z1194" s="9">
        <f>IFERROR(#REF!/tbl_EcommerceSales[[#This Row],[Total_Cost]], 0)</f>
        <v>0</v>
      </c>
      <c r="AA1194" t="str">
        <f>TEXT(tbl_EcommerceSales[[#This Row],[Order_Date]],"mmm")</f>
        <v>May</v>
      </c>
      <c r="AB1194">
        <f>YEAR(tbl_EcommerceSales[[#This Row],[Order_Date]])</f>
        <v>2025</v>
      </c>
      <c r="AC1194" t="str">
        <f>IF(tbl_EcommerceSales[[#This Row],[Age]]&lt;18,"Under 18",IF(tbl_EcommerceSales[[#This Row],[Age]]&lt;=25,"18-25",IF(tbl_EcommerceSales[[#This Row],[Age]]&lt;=35,"26-35",IF(tbl_EcommerceSales[[#This Row],[Age]]&lt;=45,"36-45",IF(tbl_EcommerceSales[[#This Row],[Age]]&lt;=55,"46-55","56+")))))</f>
        <v>46-55</v>
      </c>
    </row>
    <row r="1195" spans="1:29" x14ac:dyDescent="0.35">
      <c r="A1195" t="s">
        <v>2297</v>
      </c>
      <c r="B1195" s="7">
        <v>45788</v>
      </c>
      <c r="C1195" t="s">
        <v>1024</v>
      </c>
      <c r="D1195" t="s">
        <v>106</v>
      </c>
      <c r="E1195" t="s">
        <v>48</v>
      </c>
      <c r="F1195">
        <v>18</v>
      </c>
      <c r="G1195" t="s">
        <v>145</v>
      </c>
      <c r="H1195" t="s">
        <v>39</v>
      </c>
      <c r="I1195" t="s">
        <v>160</v>
      </c>
      <c r="J1195" t="s">
        <v>161</v>
      </c>
      <c r="K1195" t="s">
        <v>91</v>
      </c>
      <c r="L1195" t="s">
        <v>133</v>
      </c>
      <c r="M1195">
        <v>1</v>
      </c>
      <c r="N1195" s="2">
        <v>1099</v>
      </c>
      <c r="O1195" s="3">
        <v>0.05</v>
      </c>
      <c r="P1195" s="2">
        <v>520</v>
      </c>
      <c r="Q1195" t="s">
        <v>319</v>
      </c>
      <c r="R1195" t="s">
        <v>33</v>
      </c>
      <c r="S1195" t="s">
        <v>57</v>
      </c>
      <c r="T1195" s="4">
        <v>4</v>
      </c>
      <c r="U1195" s="11">
        <f t="shared" si="18"/>
        <v>1099</v>
      </c>
      <c r="V1195" s="11">
        <f>tbl_EcommerceSales[[#This Row],[Gross_Sales]]*tbl_EcommerceSales[[#This Row],[Discount]]</f>
        <v>54.95</v>
      </c>
      <c r="W1195" s="11">
        <f>tbl_EcommerceSales[[#This Row],[Gross_Sales]]-tbl_EcommerceSales[[#This Row],[Discount_Amount]]</f>
        <v>1044.05</v>
      </c>
      <c r="X1195" s="11">
        <f>tbl_EcommerceSales[[#This Row],[Quantity]] * _xlfn.XLOOKUP(tbl_EcommerceSales[[#This Row],[Product_ID]], Product_Master!A:A, Product_Master!F:F)</f>
        <v>520</v>
      </c>
      <c r="Y1195" s="11">
        <f>tbl_EcommerceSales[[#This Row],[Net_Revenue]]-tbl_EcommerceSales[[#This Row],[Total_Cost]]</f>
        <v>524.04999999999995</v>
      </c>
      <c r="Z1195" s="9">
        <f>IFERROR(#REF!/tbl_EcommerceSales[[#This Row],[Total_Cost]], 0)</f>
        <v>0</v>
      </c>
      <c r="AA1195" t="str">
        <f>TEXT(tbl_EcommerceSales[[#This Row],[Order_Date]],"mmm")</f>
        <v>May</v>
      </c>
      <c r="AB1195">
        <f>YEAR(tbl_EcommerceSales[[#This Row],[Order_Date]])</f>
        <v>2025</v>
      </c>
      <c r="AC1195" t="str">
        <f>IF(tbl_EcommerceSales[[#This Row],[Age]]&lt;18,"Under 18",IF(tbl_EcommerceSales[[#This Row],[Age]]&lt;=25,"18-25",IF(tbl_EcommerceSales[[#This Row],[Age]]&lt;=35,"26-35",IF(tbl_EcommerceSales[[#This Row],[Age]]&lt;=45,"36-45",IF(tbl_EcommerceSales[[#This Row],[Age]]&lt;=55,"46-55","56+")))))</f>
        <v>18-25</v>
      </c>
    </row>
    <row r="1196" spans="1:29" x14ac:dyDescent="0.35">
      <c r="A1196" t="s">
        <v>2298</v>
      </c>
      <c r="B1196" s="7">
        <v>45788</v>
      </c>
      <c r="C1196" t="s">
        <v>2299</v>
      </c>
      <c r="D1196" t="s">
        <v>116</v>
      </c>
      <c r="E1196" t="s">
        <v>48</v>
      </c>
      <c r="F1196">
        <v>42</v>
      </c>
      <c r="G1196" t="s">
        <v>289</v>
      </c>
      <c r="H1196" t="s">
        <v>88</v>
      </c>
      <c r="I1196" t="s">
        <v>89</v>
      </c>
      <c r="J1196" t="s">
        <v>90</v>
      </c>
      <c r="K1196" t="s">
        <v>91</v>
      </c>
      <c r="L1196" t="s">
        <v>92</v>
      </c>
      <c r="M1196">
        <v>1</v>
      </c>
      <c r="N1196" s="2">
        <v>599</v>
      </c>
      <c r="O1196" s="3">
        <v>0.1</v>
      </c>
      <c r="P1196" s="2">
        <v>260</v>
      </c>
      <c r="Q1196" t="s">
        <v>44</v>
      </c>
      <c r="R1196" t="s">
        <v>33</v>
      </c>
      <c r="S1196" t="s">
        <v>34</v>
      </c>
      <c r="T1196" s="4">
        <v>3</v>
      </c>
      <c r="U1196" s="11">
        <f t="shared" si="18"/>
        <v>599</v>
      </c>
      <c r="V1196" s="11">
        <f>tbl_EcommerceSales[[#This Row],[Gross_Sales]]*tbl_EcommerceSales[[#This Row],[Discount]]</f>
        <v>59.900000000000006</v>
      </c>
      <c r="W1196" s="11">
        <f>tbl_EcommerceSales[[#This Row],[Gross_Sales]]-tbl_EcommerceSales[[#This Row],[Discount_Amount]]</f>
        <v>539.1</v>
      </c>
      <c r="X1196" s="11">
        <f>tbl_EcommerceSales[[#This Row],[Quantity]] * _xlfn.XLOOKUP(tbl_EcommerceSales[[#This Row],[Product_ID]], Product_Master!A:A, Product_Master!F:F)</f>
        <v>260</v>
      </c>
      <c r="Y1196" s="11">
        <f>tbl_EcommerceSales[[#This Row],[Net_Revenue]]-tbl_EcommerceSales[[#This Row],[Total_Cost]]</f>
        <v>279.10000000000002</v>
      </c>
      <c r="Z1196" s="9">
        <f>IFERROR(#REF!/tbl_EcommerceSales[[#This Row],[Total_Cost]], 0)</f>
        <v>0</v>
      </c>
      <c r="AA1196" t="str">
        <f>TEXT(tbl_EcommerceSales[[#This Row],[Order_Date]],"mmm")</f>
        <v>May</v>
      </c>
      <c r="AB1196">
        <f>YEAR(tbl_EcommerceSales[[#This Row],[Order_Date]])</f>
        <v>2025</v>
      </c>
      <c r="AC1196" t="str">
        <f>IF(tbl_EcommerceSales[[#This Row],[Age]]&lt;18,"Under 18",IF(tbl_EcommerceSales[[#This Row],[Age]]&lt;=25,"18-25",IF(tbl_EcommerceSales[[#This Row],[Age]]&lt;=35,"26-35",IF(tbl_EcommerceSales[[#This Row],[Age]]&lt;=45,"36-45",IF(tbl_EcommerceSales[[#This Row],[Age]]&lt;=55,"46-55","56+")))))</f>
        <v>36-45</v>
      </c>
    </row>
    <row r="1197" spans="1:29" x14ac:dyDescent="0.35">
      <c r="A1197" t="s">
        <v>2300</v>
      </c>
      <c r="B1197" s="7">
        <v>45788</v>
      </c>
      <c r="C1197" t="s">
        <v>830</v>
      </c>
      <c r="D1197" t="s">
        <v>86</v>
      </c>
      <c r="E1197" t="s">
        <v>25</v>
      </c>
      <c r="F1197">
        <v>44</v>
      </c>
      <c r="G1197" t="s">
        <v>142</v>
      </c>
      <c r="H1197" t="s">
        <v>88</v>
      </c>
      <c r="I1197" t="s">
        <v>117</v>
      </c>
      <c r="J1197" t="s">
        <v>118</v>
      </c>
      <c r="K1197" t="s">
        <v>82</v>
      </c>
      <c r="L1197" t="s">
        <v>119</v>
      </c>
      <c r="M1197">
        <v>3</v>
      </c>
      <c r="N1197" s="2">
        <v>3299</v>
      </c>
      <c r="O1197" s="3">
        <v>0.1</v>
      </c>
      <c r="P1197" s="2">
        <v>6300</v>
      </c>
      <c r="Q1197" t="s">
        <v>123</v>
      </c>
      <c r="R1197" t="s">
        <v>33</v>
      </c>
      <c r="S1197" t="s">
        <v>34</v>
      </c>
      <c r="T1197" s="4">
        <v>1</v>
      </c>
      <c r="U1197" s="11">
        <f t="shared" si="18"/>
        <v>9897</v>
      </c>
      <c r="V1197" s="11">
        <f>tbl_EcommerceSales[[#This Row],[Gross_Sales]]*tbl_EcommerceSales[[#This Row],[Discount]]</f>
        <v>989.7</v>
      </c>
      <c r="W1197" s="11">
        <f>tbl_EcommerceSales[[#This Row],[Gross_Sales]]-tbl_EcommerceSales[[#This Row],[Discount_Amount]]</f>
        <v>8907.2999999999993</v>
      </c>
      <c r="X1197" s="11">
        <f>tbl_EcommerceSales[[#This Row],[Quantity]] * _xlfn.XLOOKUP(tbl_EcommerceSales[[#This Row],[Product_ID]], Product_Master!A:A, Product_Master!F:F)</f>
        <v>6300</v>
      </c>
      <c r="Y1197" s="11">
        <f>tbl_EcommerceSales[[#This Row],[Net_Revenue]]-tbl_EcommerceSales[[#This Row],[Total_Cost]]</f>
        <v>2607.2999999999993</v>
      </c>
      <c r="Z1197" s="9">
        <f>IFERROR(#REF!/tbl_EcommerceSales[[#This Row],[Total_Cost]], 0)</f>
        <v>0</v>
      </c>
      <c r="AA1197" t="str">
        <f>TEXT(tbl_EcommerceSales[[#This Row],[Order_Date]],"mmm")</f>
        <v>May</v>
      </c>
      <c r="AB1197">
        <f>YEAR(tbl_EcommerceSales[[#This Row],[Order_Date]])</f>
        <v>2025</v>
      </c>
      <c r="AC1197" t="str">
        <f>IF(tbl_EcommerceSales[[#This Row],[Age]]&lt;18,"Under 18",IF(tbl_EcommerceSales[[#This Row],[Age]]&lt;=25,"18-25",IF(tbl_EcommerceSales[[#This Row],[Age]]&lt;=35,"26-35",IF(tbl_EcommerceSales[[#This Row],[Age]]&lt;=45,"36-45",IF(tbl_EcommerceSales[[#This Row],[Age]]&lt;=55,"46-55","56+")))))</f>
        <v>36-45</v>
      </c>
    </row>
    <row r="1198" spans="1:29" x14ac:dyDescent="0.35">
      <c r="A1198" t="s">
        <v>2301</v>
      </c>
      <c r="B1198" s="7">
        <v>45788</v>
      </c>
      <c r="C1198" t="s">
        <v>1242</v>
      </c>
      <c r="D1198" t="s">
        <v>235</v>
      </c>
      <c r="E1198" t="s">
        <v>25</v>
      </c>
      <c r="F1198">
        <v>43</v>
      </c>
      <c r="G1198" t="s">
        <v>61</v>
      </c>
      <c r="H1198" t="s">
        <v>27</v>
      </c>
      <c r="I1198" t="s">
        <v>349</v>
      </c>
      <c r="J1198" t="s">
        <v>350</v>
      </c>
      <c r="K1198" t="s">
        <v>82</v>
      </c>
      <c r="L1198" t="s">
        <v>238</v>
      </c>
      <c r="M1198">
        <v>3</v>
      </c>
      <c r="N1198" s="2">
        <v>1599</v>
      </c>
      <c r="O1198" s="3">
        <v>0.1</v>
      </c>
      <c r="P1198" s="2">
        <v>2760</v>
      </c>
      <c r="Q1198" t="s">
        <v>32</v>
      </c>
      <c r="R1198" t="s">
        <v>33</v>
      </c>
      <c r="S1198" t="s">
        <v>34</v>
      </c>
      <c r="T1198" s="4">
        <v>5</v>
      </c>
      <c r="U1198" s="11">
        <f t="shared" si="18"/>
        <v>4797</v>
      </c>
      <c r="V1198" s="11">
        <f>tbl_EcommerceSales[[#This Row],[Gross_Sales]]*tbl_EcommerceSales[[#This Row],[Discount]]</f>
        <v>479.70000000000005</v>
      </c>
      <c r="W1198" s="11">
        <f>tbl_EcommerceSales[[#This Row],[Gross_Sales]]-tbl_EcommerceSales[[#This Row],[Discount_Amount]]</f>
        <v>4317.3</v>
      </c>
      <c r="X1198" s="11">
        <f>tbl_EcommerceSales[[#This Row],[Quantity]] * _xlfn.XLOOKUP(tbl_EcommerceSales[[#This Row],[Product_ID]], Product_Master!A:A, Product_Master!F:F)</f>
        <v>2760</v>
      </c>
      <c r="Y1198" s="11">
        <f>tbl_EcommerceSales[[#This Row],[Net_Revenue]]-tbl_EcommerceSales[[#This Row],[Total_Cost]]</f>
        <v>1557.3000000000002</v>
      </c>
      <c r="Z1198" s="9">
        <f>IFERROR(#REF!/tbl_EcommerceSales[[#This Row],[Total_Cost]], 0)</f>
        <v>0</v>
      </c>
      <c r="AA1198" t="str">
        <f>TEXT(tbl_EcommerceSales[[#This Row],[Order_Date]],"mmm")</f>
        <v>May</v>
      </c>
      <c r="AB1198">
        <f>YEAR(tbl_EcommerceSales[[#This Row],[Order_Date]])</f>
        <v>2025</v>
      </c>
      <c r="AC1198" t="str">
        <f>IF(tbl_EcommerceSales[[#This Row],[Age]]&lt;18,"Under 18",IF(tbl_EcommerceSales[[#This Row],[Age]]&lt;=25,"18-25",IF(tbl_EcommerceSales[[#This Row],[Age]]&lt;=35,"26-35",IF(tbl_EcommerceSales[[#This Row],[Age]]&lt;=45,"36-45",IF(tbl_EcommerceSales[[#This Row],[Age]]&lt;=55,"46-55","56+")))))</f>
        <v>36-45</v>
      </c>
    </row>
    <row r="1199" spans="1:29" x14ac:dyDescent="0.35">
      <c r="A1199" t="s">
        <v>2302</v>
      </c>
      <c r="B1199" s="7">
        <v>45788</v>
      </c>
      <c r="C1199" t="s">
        <v>942</v>
      </c>
      <c r="D1199" t="s">
        <v>47</v>
      </c>
      <c r="E1199" t="s">
        <v>48</v>
      </c>
      <c r="F1199">
        <v>18</v>
      </c>
      <c r="G1199" t="s">
        <v>103</v>
      </c>
      <c r="H1199" t="s">
        <v>27</v>
      </c>
      <c r="I1199" t="s">
        <v>126</v>
      </c>
      <c r="J1199" t="s">
        <v>127</v>
      </c>
      <c r="K1199" t="s">
        <v>82</v>
      </c>
      <c r="L1199" t="s">
        <v>83</v>
      </c>
      <c r="M1199">
        <v>1</v>
      </c>
      <c r="N1199" s="2">
        <v>1899</v>
      </c>
      <c r="O1199" s="3">
        <v>0.1</v>
      </c>
      <c r="P1199" s="2">
        <v>1120</v>
      </c>
      <c r="Q1199" t="s">
        <v>32</v>
      </c>
      <c r="R1199" t="s">
        <v>33</v>
      </c>
      <c r="S1199" t="s">
        <v>57</v>
      </c>
      <c r="T1199" s="4">
        <v>5</v>
      </c>
      <c r="U1199" s="11">
        <f t="shared" si="18"/>
        <v>1899</v>
      </c>
      <c r="V1199" s="11">
        <f>tbl_EcommerceSales[[#This Row],[Gross_Sales]]*tbl_EcommerceSales[[#This Row],[Discount]]</f>
        <v>189.9</v>
      </c>
      <c r="W1199" s="11">
        <f>tbl_EcommerceSales[[#This Row],[Gross_Sales]]-tbl_EcommerceSales[[#This Row],[Discount_Amount]]</f>
        <v>1709.1</v>
      </c>
      <c r="X1199" s="11">
        <f>tbl_EcommerceSales[[#This Row],[Quantity]] * _xlfn.XLOOKUP(tbl_EcommerceSales[[#This Row],[Product_ID]], Product_Master!A:A, Product_Master!F:F)</f>
        <v>1120</v>
      </c>
      <c r="Y1199" s="11">
        <f>tbl_EcommerceSales[[#This Row],[Net_Revenue]]-tbl_EcommerceSales[[#This Row],[Total_Cost]]</f>
        <v>589.09999999999991</v>
      </c>
      <c r="Z1199" s="9">
        <f>IFERROR(#REF!/tbl_EcommerceSales[[#This Row],[Total_Cost]], 0)</f>
        <v>0</v>
      </c>
      <c r="AA1199" t="str">
        <f>TEXT(tbl_EcommerceSales[[#This Row],[Order_Date]],"mmm")</f>
        <v>May</v>
      </c>
      <c r="AB1199">
        <f>YEAR(tbl_EcommerceSales[[#This Row],[Order_Date]])</f>
        <v>2025</v>
      </c>
      <c r="AC1199" t="str">
        <f>IF(tbl_EcommerceSales[[#This Row],[Age]]&lt;18,"Under 18",IF(tbl_EcommerceSales[[#This Row],[Age]]&lt;=25,"18-25",IF(tbl_EcommerceSales[[#This Row],[Age]]&lt;=35,"26-35",IF(tbl_EcommerceSales[[#This Row],[Age]]&lt;=45,"36-45",IF(tbl_EcommerceSales[[#This Row],[Age]]&lt;=55,"46-55","56+")))))</f>
        <v>18-25</v>
      </c>
    </row>
    <row r="1200" spans="1:29" x14ac:dyDescent="0.35">
      <c r="A1200" t="s">
        <v>2303</v>
      </c>
      <c r="B1200" s="7">
        <v>45788</v>
      </c>
      <c r="C1200" t="s">
        <v>2304</v>
      </c>
      <c r="D1200" t="s">
        <v>47</v>
      </c>
      <c r="E1200" t="s">
        <v>25</v>
      </c>
      <c r="F1200">
        <v>37</v>
      </c>
      <c r="G1200" t="s">
        <v>142</v>
      </c>
      <c r="H1200" t="s">
        <v>88</v>
      </c>
      <c r="I1200" t="s">
        <v>73</v>
      </c>
      <c r="J1200" t="s">
        <v>74</v>
      </c>
      <c r="K1200" t="s">
        <v>55</v>
      </c>
      <c r="L1200" t="s">
        <v>75</v>
      </c>
      <c r="M1200">
        <v>1</v>
      </c>
      <c r="N1200" s="2">
        <v>2899</v>
      </c>
      <c r="O1200" s="3">
        <v>0.15</v>
      </c>
      <c r="P1200" s="2">
        <v>1700</v>
      </c>
      <c r="Q1200" t="s">
        <v>32</v>
      </c>
      <c r="R1200" t="s">
        <v>162</v>
      </c>
      <c r="S1200" t="s">
        <v>57</v>
      </c>
      <c r="T1200" s="4"/>
      <c r="U1200" s="11">
        <f t="shared" si="18"/>
        <v>2899</v>
      </c>
      <c r="V1200" s="11">
        <f>tbl_EcommerceSales[[#This Row],[Gross_Sales]]*tbl_EcommerceSales[[#This Row],[Discount]]</f>
        <v>434.84999999999997</v>
      </c>
      <c r="W1200" s="11">
        <f>tbl_EcommerceSales[[#This Row],[Gross_Sales]]-tbl_EcommerceSales[[#This Row],[Discount_Amount]]</f>
        <v>2464.15</v>
      </c>
      <c r="X1200" s="11">
        <f>tbl_EcommerceSales[[#This Row],[Quantity]] * _xlfn.XLOOKUP(tbl_EcommerceSales[[#This Row],[Product_ID]], Product_Master!A:A, Product_Master!F:F)</f>
        <v>1700</v>
      </c>
      <c r="Y1200" s="11">
        <f>tbl_EcommerceSales[[#This Row],[Net_Revenue]]-tbl_EcommerceSales[[#This Row],[Total_Cost]]</f>
        <v>764.15000000000009</v>
      </c>
      <c r="Z1200" s="9">
        <f>IFERROR(#REF!/tbl_EcommerceSales[[#This Row],[Total_Cost]], 0)</f>
        <v>0</v>
      </c>
      <c r="AA1200" t="str">
        <f>TEXT(tbl_EcommerceSales[[#This Row],[Order_Date]],"mmm")</f>
        <v>May</v>
      </c>
      <c r="AB1200">
        <f>YEAR(tbl_EcommerceSales[[#This Row],[Order_Date]])</f>
        <v>2025</v>
      </c>
      <c r="AC1200" t="str">
        <f>IF(tbl_EcommerceSales[[#This Row],[Age]]&lt;18,"Under 18",IF(tbl_EcommerceSales[[#This Row],[Age]]&lt;=25,"18-25",IF(tbl_EcommerceSales[[#This Row],[Age]]&lt;=35,"26-35",IF(tbl_EcommerceSales[[#This Row],[Age]]&lt;=45,"36-45",IF(tbl_EcommerceSales[[#This Row],[Age]]&lt;=55,"46-55","56+")))))</f>
        <v>36-45</v>
      </c>
    </row>
    <row r="1201" spans="1:29" x14ac:dyDescent="0.35">
      <c r="A1201" t="s">
        <v>2305</v>
      </c>
      <c r="B1201" s="7">
        <v>45788</v>
      </c>
      <c r="C1201" t="s">
        <v>2306</v>
      </c>
      <c r="D1201" t="s">
        <v>181</v>
      </c>
      <c r="E1201" t="s">
        <v>25</v>
      </c>
      <c r="F1201">
        <v>36</v>
      </c>
      <c r="G1201" t="s">
        <v>152</v>
      </c>
      <c r="H1201" t="s">
        <v>72</v>
      </c>
      <c r="I1201" t="s">
        <v>357</v>
      </c>
      <c r="J1201" t="s">
        <v>358</v>
      </c>
      <c r="K1201" t="s">
        <v>177</v>
      </c>
      <c r="L1201" t="s">
        <v>178</v>
      </c>
      <c r="M1201">
        <v>2</v>
      </c>
      <c r="N1201" s="2">
        <v>999</v>
      </c>
      <c r="O1201" s="3">
        <v>0.25</v>
      </c>
      <c r="P1201" s="2">
        <v>1040</v>
      </c>
      <c r="Q1201" t="s">
        <v>76</v>
      </c>
      <c r="R1201" t="s">
        <v>33</v>
      </c>
      <c r="S1201" t="s">
        <v>57</v>
      </c>
      <c r="T1201" s="4">
        <v>3</v>
      </c>
      <c r="U1201" s="11">
        <f t="shared" si="18"/>
        <v>1998</v>
      </c>
      <c r="V1201" s="11">
        <f>tbl_EcommerceSales[[#This Row],[Gross_Sales]]*tbl_EcommerceSales[[#This Row],[Discount]]</f>
        <v>499.5</v>
      </c>
      <c r="W1201" s="11">
        <f>tbl_EcommerceSales[[#This Row],[Gross_Sales]]-tbl_EcommerceSales[[#This Row],[Discount_Amount]]</f>
        <v>1498.5</v>
      </c>
      <c r="X1201" s="11">
        <f>tbl_EcommerceSales[[#This Row],[Quantity]] * _xlfn.XLOOKUP(tbl_EcommerceSales[[#This Row],[Product_ID]], Product_Master!A:A, Product_Master!F:F)</f>
        <v>1040</v>
      </c>
      <c r="Y1201" s="11">
        <f>tbl_EcommerceSales[[#This Row],[Net_Revenue]]-tbl_EcommerceSales[[#This Row],[Total_Cost]]</f>
        <v>458.5</v>
      </c>
      <c r="Z1201" s="9">
        <f>IFERROR(#REF!/tbl_EcommerceSales[[#This Row],[Total_Cost]], 0)</f>
        <v>0</v>
      </c>
      <c r="AA1201" t="str">
        <f>TEXT(tbl_EcommerceSales[[#This Row],[Order_Date]],"mmm")</f>
        <v>May</v>
      </c>
      <c r="AB1201">
        <f>YEAR(tbl_EcommerceSales[[#This Row],[Order_Date]])</f>
        <v>2025</v>
      </c>
      <c r="AC1201" t="str">
        <f>IF(tbl_EcommerceSales[[#This Row],[Age]]&lt;18,"Under 18",IF(tbl_EcommerceSales[[#This Row],[Age]]&lt;=25,"18-25",IF(tbl_EcommerceSales[[#This Row],[Age]]&lt;=35,"26-35",IF(tbl_EcommerceSales[[#This Row],[Age]]&lt;=45,"36-45",IF(tbl_EcommerceSales[[#This Row],[Age]]&lt;=55,"46-55","56+")))))</f>
        <v>36-45</v>
      </c>
    </row>
    <row r="1202" spans="1:29" x14ac:dyDescent="0.35">
      <c r="A1202" t="s">
        <v>2307</v>
      </c>
      <c r="B1202" s="7">
        <v>45788</v>
      </c>
      <c r="C1202" t="s">
        <v>2294</v>
      </c>
      <c r="D1202" t="s">
        <v>312</v>
      </c>
      <c r="E1202" t="s">
        <v>25</v>
      </c>
      <c r="F1202">
        <v>47</v>
      </c>
      <c r="G1202" t="s">
        <v>152</v>
      </c>
      <c r="H1202" t="s">
        <v>72</v>
      </c>
      <c r="I1202" t="s">
        <v>73</v>
      </c>
      <c r="J1202" t="s">
        <v>74</v>
      </c>
      <c r="K1202" t="s">
        <v>55</v>
      </c>
      <c r="L1202" t="s">
        <v>75</v>
      </c>
      <c r="M1202">
        <v>1</v>
      </c>
      <c r="N1202" s="2">
        <v>2899</v>
      </c>
      <c r="O1202" s="3">
        <v>0.25</v>
      </c>
      <c r="P1202" s="2">
        <v>1700</v>
      </c>
      <c r="Q1202" t="s">
        <v>44</v>
      </c>
      <c r="R1202" t="s">
        <v>33</v>
      </c>
      <c r="S1202" t="s">
        <v>57</v>
      </c>
      <c r="T1202" s="4">
        <v>4</v>
      </c>
      <c r="U1202" s="11">
        <f t="shared" si="18"/>
        <v>2899</v>
      </c>
      <c r="V1202" s="11">
        <f>tbl_EcommerceSales[[#This Row],[Gross_Sales]]*tbl_EcommerceSales[[#This Row],[Discount]]</f>
        <v>724.75</v>
      </c>
      <c r="W1202" s="11">
        <f>tbl_EcommerceSales[[#This Row],[Gross_Sales]]-tbl_EcommerceSales[[#This Row],[Discount_Amount]]</f>
        <v>2174.25</v>
      </c>
      <c r="X1202" s="11">
        <f>tbl_EcommerceSales[[#This Row],[Quantity]] * _xlfn.XLOOKUP(tbl_EcommerceSales[[#This Row],[Product_ID]], Product_Master!A:A, Product_Master!F:F)</f>
        <v>1700</v>
      </c>
      <c r="Y1202" s="11">
        <f>tbl_EcommerceSales[[#This Row],[Net_Revenue]]-tbl_EcommerceSales[[#This Row],[Total_Cost]]</f>
        <v>474.25</v>
      </c>
      <c r="Z1202" s="9">
        <f>IFERROR(#REF!/tbl_EcommerceSales[[#This Row],[Total_Cost]], 0)</f>
        <v>0</v>
      </c>
      <c r="AA1202" t="str">
        <f>TEXT(tbl_EcommerceSales[[#This Row],[Order_Date]],"mmm")</f>
        <v>May</v>
      </c>
      <c r="AB1202">
        <f>YEAR(tbl_EcommerceSales[[#This Row],[Order_Date]])</f>
        <v>2025</v>
      </c>
      <c r="AC1202" t="str">
        <f>IF(tbl_EcommerceSales[[#This Row],[Age]]&lt;18,"Under 18",IF(tbl_EcommerceSales[[#This Row],[Age]]&lt;=25,"18-25",IF(tbl_EcommerceSales[[#This Row],[Age]]&lt;=35,"26-35",IF(tbl_EcommerceSales[[#This Row],[Age]]&lt;=45,"36-45",IF(tbl_EcommerceSales[[#This Row],[Age]]&lt;=55,"46-55","56+")))))</f>
        <v>46-55</v>
      </c>
    </row>
    <row r="1203" spans="1:29" x14ac:dyDescent="0.35">
      <c r="A1203" t="s">
        <v>2308</v>
      </c>
      <c r="B1203" s="7">
        <v>45788</v>
      </c>
      <c r="C1203" t="s">
        <v>2309</v>
      </c>
      <c r="D1203" t="s">
        <v>254</v>
      </c>
      <c r="E1203" t="s">
        <v>25</v>
      </c>
      <c r="F1203">
        <v>29</v>
      </c>
      <c r="G1203" t="s">
        <v>122</v>
      </c>
      <c r="H1203" t="s">
        <v>72</v>
      </c>
      <c r="I1203" t="s">
        <v>241</v>
      </c>
      <c r="J1203" t="s">
        <v>242</v>
      </c>
      <c r="K1203" t="s">
        <v>42</v>
      </c>
      <c r="L1203" t="s">
        <v>243</v>
      </c>
      <c r="M1203">
        <v>1</v>
      </c>
      <c r="N1203" s="2">
        <v>649</v>
      </c>
      <c r="O1203" s="3">
        <v>0</v>
      </c>
      <c r="P1203" s="2">
        <v>290</v>
      </c>
      <c r="Q1203" t="s">
        <v>123</v>
      </c>
      <c r="R1203" t="s">
        <v>33</v>
      </c>
      <c r="S1203" t="s">
        <v>57</v>
      </c>
      <c r="T1203" s="4">
        <v>5</v>
      </c>
      <c r="U1203" s="11">
        <f t="shared" si="18"/>
        <v>649</v>
      </c>
      <c r="V1203" s="11">
        <f>tbl_EcommerceSales[[#This Row],[Gross_Sales]]*tbl_EcommerceSales[[#This Row],[Discount]]</f>
        <v>0</v>
      </c>
      <c r="W1203" s="11">
        <f>tbl_EcommerceSales[[#This Row],[Gross_Sales]]-tbl_EcommerceSales[[#This Row],[Discount_Amount]]</f>
        <v>649</v>
      </c>
      <c r="X1203" s="11">
        <f>tbl_EcommerceSales[[#This Row],[Quantity]] * _xlfn.XLOOKUP(tbl_EcommerceSales[[#This Row],[Product_ID]], Product_Master!A:A, Product_Master!F:F)</f>
        <v>290</v>
      </c>
      <c r="Y1203" s="11">
        <f>tbl_EcommerceSales[[#This Row],[Net_Revenue]]-tbl_EcommerceSales[[#This Row],[Total_Cost]]</f>
        <v>359</v>
      </c>
      <c r="Z1203" s="9">
        <f>IFERROR(#REF!/tbl_EcommerceSales[[#This Row],[Total_Cost]], 0)</f>
        <v>0</v>
      </c>
      <c r="AA1203" t="str">
        <f>TEXT(tbl_EcommerceSales[[#This Row],[Order_Date]],"mmm")</f>
        <v>May</v>
      </c>
      <c r="AB1203">
        <f>YEAR(tbl_EcommerceSales[[#This Row],[Order_Date]])</f>
        <v>2025</v>
      </c>
      <c r="AC1203" t="str">
        <f>IF(tbl_EcommerceSales[[#This Row],[Age]]&lt;18,"Under 18",IF(tbl_EcommerceSales[[#This Row],[Age]]&lt;=25,"18-25",IF(tbl_EcommerceSales[[#This Row],[Age]]&lt;=35,"26-35",IF(tbl_EcommerceSales[[#This Row],[Age]]&lt;=45,"36-45",IF(tbl_EcommerceSales[[#This Row],[Age]]&lt;=55,"46-55","56+")))))</f>
        <v>26-35</v>
      </c>
    </row>
    <row r="1204" spans="1:29" x14ac:dyDescent="0.35">
      <c r="A1204" t="s">
        <v>2310</v>
      </c>
      <c r="B1204" s="7">
        <v>45789</v>
      </c>
      <c r="C1204" t="s">
        <v>622</v>
      </c>
      <c r="D1204" t="s">
        <v>102</v>
      </c>
      <c r="E1204" t="s">
        <v>25</v>
      </c>
      <c r="F1204">
        <v>25</v>
      </c>
      <c r="G1204" t="s">
        <v>103</v>
      </c>
      <c r="H1204" t="s">
        <v>27</v>
      </c>
      <c r="I1204" t="s">
        <v>165</v>
      </c>
      <c r="J1204" t="s">
        <v>166</v>
      </c>
      <c r="K1204" t="s">
        <v>42</v>
      </c>
      <c r="L1204" t="s">
        <v>167</v>
      </c>
      <c r="M1204">
        <v>1</v>
      </c>
      <c r="N1204" s="2">
        <v>1799</v>
      </c>
      <c r="O1204" s="3">
        <v>0.25</v>
      </c>
      <c r="P1204" s="2">
        <v>900</v>
      </c>
      <c r="Q1204" t="s">
        <v>32</v>
      </c>
      <c r="R1204" t="s">
        <v>33</v>
      </c>
      <c r="S1204" t="s">
        <v>57</v>
      </c>
      <c r="T1204" s="4">
        <v>2</v>
      </c>
      <c r="U1204" s="11">
        <f t="shared" si="18"/>
        <v>1799</v>
      </c>
      <c r="V1204" s="11">
        <f>tbl_EcommerceSales[[#This Row],[Gross_Sales]]*tbl_EcommerceSales[[#This Row],[Discount]]</f>
        <v>449.75</v>
      </c>
      <c r="W1204" s="11">
        <f>tbl_EcommerceSales[[#This Row],[Gross_Sales]]-tbl_EcommerceSales[[#This Row],[Discount_Amount]]</f>
        <v>1349.25</v>
      </c>
      <c r="X1204" s="11">
        <f>tbl_EcommerceSales[[#This Row],[Quantity]] * _xlfn.XLOOKUP(tbl_EcommerceSales[[#This Row],[Product_ID]], Product_Master!A:A, Product_Master!F:F)</f>
        <v>900</v>
      </c>
      <c r="Y1204" s="11">
        <f>tbl_EcommerceSales[[#This Row],[Net_Revenue]]-tbl_EcommerceSales[[#This Row],[Total_Cost]]</f>
        <v>449.25</v>
      </c>
      <c r="Z1204" s="9">
        <f>IFERROR(#REF!/tbl_EcommerceSales[[#This Row],[Total_Cost]], 0)</f>
        <v>0</v>
      </c>
      <c r="AA1204" t="str">
        <f>TEXT(tbl_EcommerceSales[[#This Row],[Order_Date]],"mmm")</f>
        <v>May</v>
      </c>
      <c r="AB1204">
        <f>YEAR(tbl_EcommerceSales[[#This Row],[Order_Date]])</f>
        <v>2025</v>
      </c>
      <c r="AC1204" t="str">
        <f>IF(tbl_EcommerceSales[[#This Row],[Age]]&lt;18,"Under 18",IF(tbl_EcommerceSales[[#This Row],[Age]]&lt;=25,"18-25",IF(tbl_EcommerceSales[[#This Row],[Age]]&lt;=35,"26-35",IF(tbl_EcommerceSales[[#This Row],[Age]]&lt;=45,"36-45",IF(tbl_EcommerceSales[[#This Row],[Age]]&lt;=55,"46-55","56+")))))</f>
        <v>18-25</v>
      </c>
    </row>
    <row r="1205" spans="1:29" x14ac:dyDescent="0.35">
      <c r="A1205" t="s">
        <v>2311</v>
      </c>
      <c r="B1205" s="7">
        <v>45789</v>
      </c>
      <c r="C1205" t="s">
        <v>304</v>
      </c>
      <c r="D1205" t="s">
        <v>305</v>
      </c>
      <c r="E1205" t="s">
        <v>48</v>
      </c>
      <c r="F1205">
        <v>33</v>
      </c>
      <c r="G1205" t="s">
        <v>186</v>
      </c>
      <c r="H1205" t="s">
        <v>72</v>
      </c>
      <c r="I1205" t="s">
        <v>62</v>
      </c>
      <c r="J1205" t="s">
        <v>63</v>
      </c>
      <c r="K1205" t="s">
        <v>42</v>
      </c>
      <c r="L1205" t="s">
        <v>43</v>
      </c>
      <c r="M1205">
        <v>1</v>
      </c>
      <c r="N1205" s="2">
        <v>499</v>
      </c>
      <c r="O1205" s="3">
        <v>0.05</v>
      </c>
      <c r="P1205" s="2">
        <v>220</v>
      </c>
      <c r="Q1205" t="s">
        <v>319</v>
      </c>
      <c r="R1205" t="s">
        <v>33</v>
      </c>
      <c r="S1205" t="s">
        <v>34</v>
      </c>
      <c r="T1205" s="4">
        <v>4</v>
      </c>
      <c r="U1205" s="11">
        <f t="shared" si="18"/>
        <v>499</v>
      </c>
      <c r="V1205" s="11">
        <f>tbl_EcommerceSales[[#This Row],[Gross_Sales]]*tbl_EcommerceSales[[#This Row],[Discount]]</f>
        <v>24.950000000000003</v>
      </c>
      <c r="W1205" s="11">
        <f>tbl_EcommerceSales[[#This Row],[Gross_Sales]]-tbl_EcommerceSales[[#This Row],[Discount_Amount]]</f>
        <v>474.05</v>
      </c>
      <c r="X1205" s="11">
        <f>tbl_EcommerceSales[[#This Row],[Quantity]] * _xlfn.XLOOKUP(tbl_EcommerceSales[[#This Row],[Product_ID]], Product_Master!A:A, Product_Master!F:F)</f>
        <v>220</v>
      </c>
      <c r="Y1205" s="11">
        <f>tbl_EcommerceSales[[#This Row],[Net_Revenue]]-tbl_EcommerceSales[[#This Row],[Total_Cost]]</f>
        <v>254.05</v>
      </c>
      <c r="Z1205" s="9">
        <f>IFERROR(#REF!/tbl_EcommerceSales[[#This Row],[Total_Cost]], 0)</f>
        <v>0</v>
      </c>
      <c r="AA1205" t="str">
        <f>TEXT(tbl_EcommerceSales[[#This Row],[Order_Date]],"mmm")</f>
        <v>May</v>
      </c>
      <c r="AB1205">
        <f>YEAR(tbl_EcommerceSales[[#This Row],[Order_Date]])</f>
        <v>2025</v>
      </c>
      <c r="AC1205" t="str">
        <f>IF(tbl_EcommerceSales[[#This Row],[Age]]&lt;18,"Under 18",IF(tbl_EcommerceSales[[#This Row],[Age]]&lt;=25,"18-25",IF(tbl_EcommerceSales[[#This Row],[Age]]&lt;=35,"26-35",IF(tbl_EcommerceSales[[#This Row],[Age]]&lt;=45,"36-45",IF(tbl_EcommerceSales[[#This Row],[Age]]&lt;=55,"46-55","56+")))))</f>
        <v>26-35</v>
      </c>
    </row>
    <row r="1206" spans="1:29" x14ac:dyDescent="0.35">
      <c r="A1206" t="s">
        <v>2312</v>
      </c>
      <c r="B1206" s="7">
        <v>45789</v>
      </c>
      <c r="C1206" t="s">
        <v>2313</v>
      </c>
      <c r="D1206" t="s">
        <v>116</v>
      </c>
      <c r="E1206" t="s">
        <v>48</v>
      </c>
      <c r="F1206">
        <v>42</v>
      </c>
      <c r="G1206" t="s">
        <v>71</v>
      </c>
      <c r="H1206" t="s">
        <v>72</v>
      </c>
      <c r="I1206" t="s">
        <v>349</v>
      </c>
      <c r="J1206" t="s">
        <v>350</v>
      </c>
      <c r="K1206" t="s">
        <v>82</v>
      </c>
      <c r="L1206" t="s">
        <v>238</v>
      </c>
      <c r="M1206">
        <v>1</v>
      </c>
      <c r="N1206" s="2">
        <v>1599</v>
      </c>
      <c r="O1206" s="3">
        <v>0.05</v>
      </c>
      <c r="P1206" s="2">
        <v>920</v>
      </c>
      <c r="Q1206" t="s">
        <v>123</v>
      </c>
      <c r="R1206" t="s">
        <v>33</v>
      </c>
      <c r="S1206" t="s">
        <v>57</v>
      </c>
      <c r="T1206" s="4">
        <v>4</v>
      </c>
      <c r="U1206" s="11">
        <f t="shared" si="18"/>
        <v>1599</v>
      </c>
      <c r="V1206" s="11">
        <f>tbl_EcommerceSales[[#This Row],[Gross_Sales]]*tbl_EcommerceSales[[#This Row],[Discount]]</f>
        <v>79.95</v>
      </c>
      <c r="W1206" s="11">
        <f>tbl_EcommerceSales[[#This Row],[Gross_Sales]]-tbl_EcommerceSales[[#This Row],[Discount_Amount]]</f>
        <v>1519.05</v>
      </c>
      <c r="X1206" s="11">
        <f>tbl_EcommerceSales[[#This Row],[Quantity]] * _xlfn.XLOOKUP(tbl_EcommerceSales[[#This Row],[Product_ID]], Product_Master!A:A, Product_Master!F:F)</f>
        <v>920</v>
      </c>
      <c r="Y1206" s="11">
        <f>tbl_EcommerceSales[[#This Row],[Net_Revenue]]-tbl_EcommerceSales[[#This Row],[Total_Cost]]</f>
        <v>599.04999999999995</v>
      </c>
      <c r="Z1206" s="9">
        <f>IFERROR(#REF!/tbl_EcommerceSales[[#This Row],[Total_Cost]], 0)</f>
        <v>0</v>
      </c>
      <c r="AA1206" t="str">
        <f>TEXT(tbl_EcommerceSales[[#This Row],[Order_Date]],"mmm")</f>
        <v>May</v>
      </c>
      <c r="AB1206">
        <f>YEAR(tbl_EcommerceSales[[#This Row],[Order_Date]])</f>
        <v>2025</v>
      </c>
      <c r="AC1206" t="str">
        <f>IF(tbl_EcommerceSales[[#This Row],[Age]]&lt;18,"Under 18",IF(tbl_EcommerceSales[[#This Row],[Age]]&lt;=25,"18-25",IF(tbl_EcommerceSales[[#This Row],[Age]]&lt;=35,"26-35",IF(tbl_EcommerceSales[[#This Row],[Age]]&lt;=45,"36-45",IF(tbl_EcommerceSales[[#This Row],[Age]]&lt;=55,"46-55","56+")))))</f>
        <v>36-45</v>
      </c>
    </row>
    <row r="1207" spans="1:29" x14ac:dyDescent="0.35">
      <c r="A1207" t="s">
        <v>2314</v>
      </c>
      <c r="B1207" s="7">
        <v>45789</v>
      </c>
      <c r="C1207" t="s">
        <v>2315</v>
      </c>
      <c r="D1207" t="s">
        <v>159</v>
      </c>
      <c r="E1207" t="s">
        <v>48</v>
      </c>
      <c r="F1207">
        <v>29</v>
      </c>
      <c r="G1207" t="s">
        <v>155</v>
      </c>
      <c r="H1207" t="s">
        <v>88</v>
      </c>
      <c r="I1207" t="s">
        <v>117</v>
      </c>
      <c r="J1207" t="s">
        <v>118</v>
      </c>
      <c r="K1207" t="s">
        <v>82</v>
      </c>
      <c r="L1207" t="s">
        <v>119</v>
      </c>
      <c r="M1207">
        <v>1</v>
      </c>
      <c r="N1207" s="2">
        <v>3299</v>
      </c>
      <c r="O1207" s="3">
        <v>0.2</v>
      </c>
      <c r="P1207" s="2">
        <v>2100</v>
      </c>
      <c r="Q1207" t="s">
        <v>319</v>
      </c>
      <c r="R1207" t="s">
        <v>33</v>
      </c>
      <c r="S1207" t="s">
        <v>57</v>
      </c>
      <c r="T1207" s="4">
        <v>3</v>
      </c>
      <c r="U1207" s="11">
        <f t="shared" si="18"/>
        <v>3299</v>
      </c>
      <c r="V1207" s="11">
        <f>tbl_EcommerceSales[[#This Row],[Gross_Sales]]*tbl_EcommerceSales[[#This Row],[Discount]]</f>
        <v>659.80000000000007</v>
      </c>
      <c r="W1207" s="11">
        <f>tbl_EcommerceSales[[#This Row],[Gross_Sales]]-tbl_EcommerceSales[[#This Row],[Discount_Amount]]</f>
        <v>2639.2</v>
      </c>
      <c r="X1207" s="11">
        <f>tbl_EcommerceSales[[#This Row],[Quantity]] * _xlfn.XLOOKUP(tbl_EcommerceSales[[#This Row],[Product_ID]], Product_Master!A:A, Product_Master!F:F)</f>
        <v>2100</v>
      </c>
      <c r="Y1207" s="11">
        <f>tbl_EcommerceSales[[#This Row],[Net_Revenue]]-tbl_EcommerceSales[[#This Row],[Total_Cost]]</f>
        <v>539.19999999999982</v>
      </c>
      <c r="Z1207" s="9">
        <f>IFERROR(#REF!/tbl_EcommerceSales[[#This Row],[Total_Cost]], 0)</f>
        <v>0</v>
      </c>
      <c r="AA1207" t="str">
        <f>TEXT(tbl_EcommerceSales[[#This Row],[Order_Date]],"mmm")</f>
        <v>May</v>
      </c>
      <c r="AB1207">
        <f>YEAR(tbl_EcommerceSales[[#This Row],[Order_Date]])</f>
        <v>2025</v>
      </c>
      <c r="AC1207" t="str">
        <f>IF(tbl_EcommerceSales[[#This Row],[Age]]&lt;18,"Under 18",IF(tbl_EcommerceSales[[#This Row],[Age]]&lt;=25,"18-25",IF(tbl_EcommerceSales[[#This Row],[Age]]&lt;=35,"26-35",IF(tbl_EcommerceSales[[#This Row],[Age]]&lt;=45,"36-45",IF(tbl_EcommerceSales[[#This Row],[Age]]&lt;=55,"46-55","56+")))))</f>
        <v>26-35</v>
      </c>
    </row>
    <row r="1208" spans="1:29" x14ac:dyDescent="0.35">
      <c r="A1208" t="s">
        <v>2316</v>
      </c>
      <c r="B1208" s="7">
        <v>45789</v>
      </c>
      <c r="C1208" t="s">
        <v>2317</v>
      </c>
      <c r="D1208" t="s">
        <v>235</v>
      </c>
      <c r="E1208" t="s">
        <v>48</v>
      </c>
      <c r="F1208">
        <v>38</v>
      </c>
      <c r="G1208" t="s">
        <v>122</v>
      </c>
      <c r="H1208" t="s">
        <v>72</v>
      </c>
      <c r="I1208" t="s">
        <v>241</v>
      </c>
      <c r="J1208" t="s">
        <v>242</v>
      </c>
      <c r="K1208" t="s">
        <v>42</v>
      </c>
      <c r="L1208" t="s">
        <v>243</v>
      </c>
      <c r="M1208">
        <v>1</v>
      </c>
      <c r="N1208" s="2">
        <v>649</v>
      </c>
      <c r="O1208" s="3">
        <v>0.05</v>
      </c>
      <c r="P1208" s="2">
        <v>290</v>
      </c>
      <c r="Q1208" t="s">
        <v>32</v>
      </c>
      <c r="R1208" t="s">
        <v>33</v>
      </c>
      <c r="S1208" t="s">
        <v>34</v>
      </c>
      <c r="T1208" s="4">
        <v>5</v>
      </c>
      <c r="U1208" s="11">
        <f t="shared" si="18"/>
        <v>649</v>
      </c>
      <c r="V1208" s="11">
        <f>tbl_EcommerceSales[[#This Row],[Gross_Sales]]*tbl_EcommerceSales[[#This Row],[Discount]]</f>
        <v>32.450000000000003</v>
      </c>
      <c r="W1208" s="11">
        <f>tbl_EcommerceSales[[#This Row],[Gross_Sales]]-tbl_EcommerceSales[[#This Row],[Discount_Amount]]</f>
        <v>616.54999999999995</v>
      </c>
      <c r="X1208" s="11">
        <f>tbl_EcommerceSales[[#This Row],[Quantity]] * _xlfn.XLOOKUP(tbl_EcommerceSales[[#This Row],[Product_ID]], Product_Master!A:A, Product_Master!F:F)</f>
        <v>290</v>
      </c>
      <c r="Y1208" s="11">
        <f>tbl_EcommerceSales[[#This Row],[Net_Revenue]]-tbl_EcommerceSales[[#This Row],[Total_Cost]]</f>
        <v>326.54999999999995</v>
      </c>
      <c r="Z1208" s="9">
        <f>IFERROR(#REF!/tbl_EcommerceSales[[#This Row],[Total_Cost]], 0)</f>
        <v>0</v>
      </c>
      <c r="AA1208" t="str">
        <f>TEXT(tbl_EcommerceSales[[#This Row],[Order_Date]],"mmm")</f>
        <v>May</v>
      </c>
      <c r="AB1208">
        <f>YEAR(tbl_EcommerceSales[[#This Row],[Order_Date]])</f>
        <v>2025</v>
      </c>
      <c r="AC1208" t="str">
        <f>IF(tbl_EcommerceSales[[#This Row],[Age]]&lt;18,"Under 18",IF(tbl_EcommerceSales[[#This Row],[Age]]&lt;=25,"18-25",IF(tbl_EcommerceSales[[#This Row],[Age]]&lt;=35,"26-35",IF(tbl_EcommerceSales[[#This Row],[Age]]&lt;=45,"36-45",IF(tbl_EcommerceSales[[#This Row],[Age]]&lt;=55,"46-55","56+")))))</f>
        <v>36-45</v>
      </c>
    </row>
    <row r="1209" spans="1:29" x14ac:dyDescent="0.35">
      <c r="A1209" t="s">
        <v>2318</v>
      </c>
      <c r="B1209" s="7">
        <v>45789</v>
      </c>
      <c r="C1209" t="s">
        <v>793</v>
      </c>
      <c r="D1209" t="s">
        <v>251</v>
      </c>
      <c r="E1209" t="s">
        <v>48</v>
      </c>
      <c r="F1209">
        <v>27</v>
      </c>
      <c r="G1209" t="s">
        <v>155</v>
      </c>
      <c r="H1209" t="s">
        <v>88</v>
      </c>
      <c r="I1209" t="s">
        <v>271</v>
      </c>
      <c r="J1209" t="s">
        <v>272</v>
      </c>
      <c r="K1209" t="s">
        <v>30</v>
      </c>
      <c r="L1209" t="s">
        <v>273</v>
      </c>
      <c r="M1209">
        <v>4</v>
      </c>
      <c r="N1209" s="2">
        <v>4299</v>
      </c>
      <c r="O1209" s="3">
        <v>0.2</v>
      </c>
      <c r="P1209" s="2">
        <v>10800</v>
      </c>
      <c r="Q1209" t="s">
        <v>32</v>
      </c>
      <c r="R1209" t="s">
        <v>162</v>
      </c>
      <c r="S1209" t="s">
        <v>34</v>
      </c>
      <c r="T1209" s="4"/>
      <c r="U1209" s="11">
        <f t="shared" si="18"/>
        <v>17196</v>
      </c>
      <c r="V1209" s="11">
        <f>tbl_EcommerceSales[[#This Row],[Gross_Sales]]*tbl_EcommerceSales[[#This Row],[Discount]]</f>
        <v>3439.2000000000003</v>
      </c>
      <c r="W1209" s="11">
        <f>tbl_EcommerceSales[[#This Row],[Gross_Sales]]-tbl_EcommerceSales[[#This Row],[Discount_Amount]]</f>
        <v>13756.8</v>
      </c>
      <c r="X1209" s="11">
        <f>tbl_EcommerceSales[[#This Row],[Quantity]] * _xlfn.XLOOKUP(tbl_EcommerceSales[[#This Row],[Product_ID]], Product_Master!A:A, Product_Master!F:F)</f>
        <v>10800</v>
      </c>
      <c r="Y1209" s="11">
        <f>tbl_EcommerceSales[[#This Row],[Net_Revenue]]-tbl_EcommerceSales[[#This Row],[Total_Cost]]</f>
        <v>2956.7999999999993</v>
      </c>
      <c r="Z1209" s="9">
        <f>IFERROR(#REF!/tbl_EcommerceSales[[#This Row],[Total_Cost]], 0)</f>
        <v>0</v>
      </c>
      <c r="AA1209" t="str">
        <f>TEXT(tbl_EcommerceSales[[#This Row],[Order_Date]],"mmm")</f>
        <v>May</v>
      </c>
      <c r="AB1209">
        <f>YEAR(tbl_EcommerceSales[[#This Row],[Order_Date]])</f>
        <v>2025</v>
      </c>
      <c r="AC1209" t="str">
        <f>IF(tbl_EcommerceSales[[#This Row],[Age]]&lt;18,"Under 18",IF(tbl_EcommerceSales[[#This Row],[Age]]&lt;=25,"18-25",IF(tbl_EcommerceSales[[#This Row],[Age]]&lt;=35,"26-35",IF(tbl_EcommerceSales[[#This Row],[Age]]&lt;=45,"36-45",IF(tbl_EcommerceSales[[#This Row],[Age]]&lt;=55,"46-55","56+")))))</f>
        <v>26-35</v>
      </c>
    </row>
    <row r="1210" spans="1:29" x14ac:dyDescent="0.35">
      <c r="A1210" t="s">
        <v>2319</v>
      </c>
      <c r="B1210" s="7">
        <v>45789</v>
      </c>
      <c r="C1210" t="s">
        <v>2320</v>
      </c>
      <c r="D1210" t="s">
        <v>37</v>
      </c>
      <c r="E1210" t="s">
        <v>48</v>
      </c>
      <c r="F1210">
        <v>27</v>
      </c>
      <c r="G1210" t="s">
        <v>174</v>
      </c>
      <c r="H1210" t="s">
        <v>39</v>
      </c>
      <c r="I1210" t="s">
        <v>111</v>
      </c>
      <c r="J1210" t="s">
        <v>112</v>
      </c>
      <c r="K1210" t="s">
        <v>55</v>
      </c>
      <c r="L1210" t="s">
        <v>113</v>
      </c>
      <c r="M1210">
        <v>2</v>
      </c>
      <c r="N1210" s="2">
        <v>1799</v>
      </c>
      <c r="O1210" s="3">
        <v>0.15</v>
      </c>
      <c r="P1210" s="2">
        <v>1900</v>
      </c>
      <c r="Q1210" t="s">
        <v>123</v>
      </c>
      <c r="R1210" t="s">
        <v>33</v>
      </c>
      <c r="S1210" t="s">
        <v>34</v>
      </c>
      <c r="T1210" s="4">
        <v>3</v>
      </c>
      <c r="U1210" s="11">
        <f t="shared" si="18"/>
        <v>3598</v>
      </c>
      <c r="V1210" s="11">
        <f>tbl_EcommerceSales[[#This Row],[Gross_Sales]]*tbl_EcommerceSales[[#This Row],[Discount]]</f>
        <v>539.69999999999993</v>
      </c>
      <c r="W1210" s="11">
        <f>tbl_EcommerceSales[[#This Row],[Gross_Sales]]-tbl_EcommerceSales[[#This Row],[Discount_Amount]]</f>
        <v>3058.3</v>
      </c>
      <c r="X1210" s="11">
        <f>tbl_EcommerceSales[[#This Row],[Quantity]] * _xlfn.XLOOKUP(tbl_EcommerceSales[[#This Row],[Product_ID]], Product_Master!A:A, Product_Master!F:F)</f>
        <v>1900</v>
      </c>
      <c r="Y1210" s="11">
        <f>tbl_EcommerceSales[[#This Row],[Net_Revenue]]-tbl_EcommerceSales[[#This Row],[Total_Cost]]</f>
        <v>1158.3000000000002</v>
      </c>
      <c r="Z1210" s="9">
        <f>IFERROR(#REF!/tbl_EcommerceSales[[#This Row],[Total_Cost]], 0)</f>
        <v>0</v>
      </c>
      <c r="AA1210" t="str">
        <f>TEXT(tbl_EcommerceSales[[#This Row],[Order_Date]],"mmm")</f>
        <v>May</v>
      </c>
      <c r="AB1210">
        <f>YEAR(tbl_EcommerceSales[[#This Row],[Order_Date]])</f>
        <v>2025</v>
      </c>
      <c r="AC1210" t="str">
        <f>IF(tbl_EcommerceSales[[#This Row],[Age]]&lt;18,"Under 18",IF(tbl_EcommerceSales[[#This Row],[Age]]&lt;=25,"18-25",IF(tbl_EcommerceSales[[#This Row],[Age]]&lt;=35,"26-35",IF(tbl_EcommerceSales[[#This Row],[Age]]&lt;=45,"36-45",IF(tbl_EcommerceSales[[#This Row],[Age]]&lt;=55,"46-55","56+")))))</f>
        <v>26-35</v>
      </c>
    </row>
    <row r="1211" spans="1:29" x14ac:dyDescent="0.35">
      <c r="A1211" t="s">
        <v>2321</v>
      </c>
      <c r="B1211" s="7">
        <v>45789</v>
      </c>
      <c r="C1211" t="s">
        <v>874</v>
      </c>
      <c r="D1211" t="s">
        <v>116</v>
      </c>
      <c r="E1211" t="s">
        <v>48</v>
      </c>
      <c r="F1211">
        <v>40</v>
      </c>
      <c r="G1211" t="s">
        <v>52</v>
      </c>
      <c r="H1211" t="s">
        <v>27</v>
      </c>
      <c r="I1211" t="s">
        <v>175</v>
      </c>
      <c r="J1211" t="s">
        <v>176</v>
      </c>
      <c r="K1211" t="s">
        <v>177</v>
      </c>
      <c r="L1211" t="s">
        <v>178</v>
      </c>
      <c r="M1211">
        <v>3</v>
      </c>
      <c r="N1211" s="2">
        <v>699</v>
      </c>
      <c r="O1211" s="3">
        <v>0.15</v>
      </c>
      <c r="P1211" s="2">
        <v>960</v>
      </c>
      <c r="Q1211" t="s">
        <v>123</v>
      </c>
      <c r="R1211" t="s">
        <v>33</v>
      </c>
      <c r="S1211" t="s">
        <v>34</v>
      </c>
      <c r="T1211" s="4">
        <v>4</v>
      </c>
      <c r="U1211" s="11">
        <f t="shared" si="18"/>
        <v>2097</v>
      </c>
      <c r="V1211" s="11">
        <f>tbl_EcommerceSales[[#This Row],[Gross_Sales]]*tbl_EcommerceSales[[#This Row],[Discount]]</f>
        <v>314.55</v>
      </c>
      <c r="W1211" s="11">
        <f>tbl_EcommerceSales[[#This Row],[Gross_Sales]]-tbl_EcommerceSales[[#This Row],[Discount_Amount]]</f>
        <v>1782.45</v>
      </c>
      <c r="X1211" s="11">
        <f>tbl_EcommerceSales[[#This Row],[Quantity]] * _xlfn.XLOOKUP(tbl_EcommerceSales[[#This Row],[Product_ID]], Product_Master!A:A, Product_Master!F:F)</f>
        <v>960</v>
      </c>
      <c r="Y1211" s="11">
        <f>tbl_EcommerceSales[[#This Row],[Net_Revenue]]-tbl_EcommerceSales[[#This Row],[Total_Cost]]</f>
        <v>822.45</v>
      </c>
      <c r="Z1211" s="9">
        <f>IFERROR(#REF!/tbl_EcommerceSales[[#This Row],[Total_Cost]], 0)</f>
        <v>0</v>
      </c>
      <c r="AA1211" t="str">
        <f>TEXT(tbl_EcommerceSales[[#This Row],[Order_Date]],"mmm")</f>
        <v>May</v>
      </c>
      <c r="AB1211">
        <f>YEAR(tbl_EcommerceSales[[#This Row],[Order_Date]])</f>
        <v>2025</v>
      </c>
      <c r="AC1211" t="str">
        <f>IF(tbl_EcommerceSales[[#This Row],[Age]]&lt;18,"Under 18",IF(tbl_EcommerceSales[[#This Row],[Age]]&lt;=25,"18-25",IF(tbl_EcommerceSales[[#This Row],[Age]]&lt;=35,"26-35",IF(tbl_EcommerceSales[[#This Row],[Age]]&lt;=45,"36-45",IF(tbl_EcommerceSales[[#This Row],[Age]]&lt;=55,"46-55","56+")))))</f>
        <v>36-45</v>
      </c>
    </row>
    <row r="1212" spans="1:29" x14ac:dyDescent="0.35">
      <c r="A1212" t="s">
        <v>2322</v>
      </c>
      <c r="B1212" s="7">
        <v>45789</v>
      </c>
      <c r="C1212" t="s">
        <v>2323</v>
      </c>
      <c r="D1212" t="s">
        <v>37</v>
      </c>
      <c r="E1212" t="s">
        <v>48</v>
      </c>
      <c r="F1212">
        <v>35</v>
      </c>
      <c r="G1212" t="s">
        <v>99</v>
      </c>
      <c r="H1212" t="s">
        <v>88</v>
      </c>
      <c r="I1212" t="s">
        <v>62</v>
      </c>
      <c r="J1212" t="s">
        <v>63</v>
      </c>
      <c r="K1212" t="s">
        <v>42</v>
      </c>
      <c r="L1212" t="s">
        <v>43</v>
      </c>
      <c r="M1212">
        <v>1</v>
      </c>
      <c r="N1212" s="2">
        <v>499</v>
      </c>
      <c r="O1212" s="3">
        <v>0.15</v>
      </c>
      <c r="P1212" s="2">
        <v>220</v>
      </c>
      <c r="Q1212" t="s">
        <v>32</v>
      </c>
      <c r="R1212" t="s">
        <v>33</v>
      </c>
      <c r="S1212" t="s">
        <v>57</v>
      </c>
      <c r="T1212" s="4">
        <v>3</v>
      </c>
      <c r="U1212" s="11">
        <f t="shared" si="18"/>
        <v>499</v>
      </c>
      <c r="V1212" s="11">
        <f>tbl_EcommerceSales[[#This Row],[Gross_Sales]]*tbl_EcommerceSales[[#This Row],[Discount]]</f>
        <v>74.849999999999994</v>
      </c>
      <c r="W1212" s="11">
        <f>tbl_EcommerceSales[[#This Row],[Gross_Sales]]-tbl_EcommerceSales[[#This Row],[Discount_Amount]]</f>
        <v>424.15</v>
      </c>
      <c r="X1212" s="11">
        <f>tbl_EcommerceSales[[#This Row],[Quantity]] * _xlfn.XLOOKUP(tbl_EcommerceSales[[#This Row],[Product_ID]], Product_Master!A:A, Product_Master!F:F)</f>
        <v>220</v>
      </c>
      <c r="Y1212" s="11">
        <f>tbl_EcommerceSales[[#This Row],[Net_Revenue]]-tbl_EcommerceSales[[#This Row],[Total_Cost]]</f>
        <v>204.14999999999998</v>
      </c>
      <c r="Z1212" s="9">
        <f>IFERROR(#REF!/tbl_EcommerceSales[[#This Row],[Total_Cost]], 0)</f>
        <v>0</v>
      </c>
      <c r="AA1212" t="str">
        <f>TEXT(tbl_EcommerceSales[[#This Row],[Order_Date]],"mmm")</f>
        <v>May</v>
      </c>
      <c r="AB1212">
        <f>YEAR(tbl_EcommerceSales[[#This Row],[Order_Date]])</f>
        <v>2025</v>
      </c>
      <c r="AC1212" t="str">
        <f>IF(tbl_EcommerceSales[[#This Row],[Age]]&lt;18,"Under 18",IF(tbl_EcommerceSales[[#This Row],[Age]]&lt;=25,"18-25",IF(tbl_EcommerceSales[[#This Row],[Age]]&lt;=35,"26-35",IF(tbl_EcommerceSales[[#This Row],[Age]]&lt;=45,"36-45",IF(tbl_EcommerceSales[[#This Row],[Age]]&lt;=55,"46-55","56+")))))</f>
        <v>26-35</v>
      </c>
    </row>
    <row r="1213" spans="1:29" x14ac:dyDescent="0.35">
      <c r="A1213" t="s">
        <v>2324</v>
      </c>
      <c r="B1213" s="7">
        <v>45789</v>
      </c>
      <c r="C1213" t="s">
        <v>2325</v>
      </c>
      <c r="D1213" t="s">
        <v>205</v>
      </c>
      <c r="E1213" t="s">
        <v>25</v>
      </c>
      <c r="F1213">
        <v>19</v>
      </c>
      <c r="G1213" t="s">
        <v>171</v>
      </c>
      <c r="H1213" t="s">
        <v>39</v>
      </c>
      <c r="I1213" t="s">
        <v>357</v>
      </c>
      <c r="J1213" t="s">
        <v>358</v>
      </c>
      <c r="K1213" t="s">
        <v>177</v>
      </c>
      <c r="L1213" t="s">
        <v>178</v>
      </c>
      <c r="M1213">
        <v>1</v>
      </c>
      <c r="N1213" s="2">
        <v>999</v>
      </c>
      <c r="O1213" s="3">
        <v>0.05</v>
      </c>
      <c r="P1213" s="2">
        <v>520</v>
      </c>
      <c r="Q1213" t="s">
        <v>32</v>
      </c>
      <c r="R1213" t="s">
        <v>33</v>
      </c>
      <c r="S1213" t="s">
        <v>34</v>
      </c>
      <c r="T1213" s="4">
        <v>3</v>
      </c>
      <c r="U1213" s="11">
        <f t="shared" si="18"/>
        <v>999</v>
      </c>
      <c r="V1213" s="11">
        <f>tbl_EcommerceSales[[#This Row],[Gross_Sales]]*tbl_EcommerceSales[[#This Row],[Discount]]</f>
        <v>49.95</v>
      </c>
      <c r="W1213" s="11">
        <f>tbl_EcommerceSales[[#This Row],[Gross_Sales]]-tbl_EcommerceSales[[#This Row],[Discount_Amount]]</f>
        <v>949.05</v>
      </c>
      <c r="X1213" s="11">
        <f>tbl_EcommerceSales[[#This Row],[Quantity]] * _xlfn.XLOOKUP(tbl_EcommerceSales[[#This Row],[Product_ID]], Product_Master!A:A, Product_Master!F:F)</f>
        <v>520</v>
      </c>
      <c r="Y1213" s="11">
        <f>tbl_EcommerceSales[[#This Row],[Net_Revenue]]-tbl_EcommerceSales[[#This Row],[Total_Cost]]</f>
        <v>429.04999999999995</v>
      </c>
      <c r="Z1213" s="9">
        <f>IFERROR(#REF!/tbl_EcommerceSales[[#This Row],[Total_Cost]], 0)</f>
        <v>0</v>
      </c>
      <c r="AA1213" t="str">
        <f>TEXT(tbl_EcommerceSales[[#This Row],[Order_Date]],"mmm")</f>
        <v>May</v>
      </c>
      <c r="AB1213">
        <f>YEAR(tbl_EcommerceSales[[#This Row],[Order_Date]])</f>
        <v>2025</v>
      </c>
      <c r="AC1213" t="str">
        <f>IF(tbl_EcommerceSales[[#This Row],[Age]]&lt;18,"Under 18",IF(tbl_EcommerceSales[[#This Row],[Age]]&lt;=25,"18-25",IF(tbl_EcommerceSales[[#This Row],[Age]]&lt;=35,"26-35",IF(tbl_EcommerceSales[[#This Row],[Age]]&lt;=45,"36-45",IF(tbl_EcommerceSales[[#This Row],[Age]]&lt;=55,"46-55","56+")))))</f>
        <v>18-25</v>
      </c>
    </row>
    <row r="1214" spans="1:29" x14ac:dyDescent="0.35">
      <c r="A1214" t="s">
        <v>2326</v>
      </c>
      <c r="B1214" s="7">
        <v>45790</v>
      </c>
      <c r="C1214" t="s">
        <v>2327</v>
      </c>
      <c r="D1214" t="s">
        <v>151</v>
      </c>
      <c r="E1214" t="s">
        <v>48</v>
      </c>
      <c r="F1214">
        <v>19</v>
      </c>
      <c r="G1214" t="s">
        <v>171</v>
      </c>
      <c r="H1214" t="s">
        <v>39</v>
      </c>
      <c r="I1214" t="s">
        <v>62</v>
      </c>
      <c r="J1214" t="s">
        <v>63</v>
      </c>
      <c r="K1214" t="s">
        <v>42</v>
      </c>
      <c r="L1214" t="s">
        <v>43</v>
      </c>
      <c r="M1214">
        <v>1</v>
      </c>
      <c r="N1214" s="2">
        <v>499</v>
      </c>
      <c r="O1214" s="3">
        <v>0.25</v>
      </c>
      <c r="P1214" s="2">
        <v>220</v>
      </c>
      <c r="Q1214" t="s">
        <v>44</v>
      </c>
      <c r="R1214" t="s">
        <v>93</v>
      </c>
      <c r="S1214" t="s">
        <v>57</v>
      </c>
      <c r="T1214" s="4">
        <v>3</v>
      </c>
      <c r="U1214" s="11">
        <f t="shared" si="18"/>
        <v>499</v>
      </c>
      <c r="V1214" s="11">
        <f>tbl_EcommerceSales[[#This Row],[Gross_Sales]]*tbl_EcommerceSales[[#This Row],[Discount]]</f>
        <v>124.75</v>
      </c>
      <c r="W1214" s="11">
        <f>tbl_EcommerceSales[[#This Row],[Gross_Sales]]-tbl_EcommerceSales[[#This Row],[Discount_Amount]]</f>
        <v>374.25</v>
      </c>
      <c r="X1214" s="11">
        <f>tbl_EcommerceSales[[#This Row],[Quantity]] * _xlfn.XLOOKUP(tbl_EcommerceSales[[#This Row],[Product_ID]], Product_Master!A:A, Product_Master!F:F)</f>
        <v>220</v>
      </c>
      <c r="Y1214" s="11">
        <f>tbl_EcommerceSales[[#This Row],[Net_Revenue]]-tbl_EcommerceSales[[#This Row],[Total_Cost]]</f>
        <v>154.25</v>
      </c>
      <c r="Z1214" s="9">
        <f>IFERROR(#REF!/tbl_EcommerceSales[[#This Row],[Total_Cost]], 0)</f>
        <v>0</v>
      </c>
      <c r="AA1214" t="str">
        <f>TEXT(tbl_EcommerceSales[[#This Row],[Order_Date]],"mmm")</f>
        <v>May</v>
      </c>
      <c r="AB1214">
        <f>YEAR(tbl_EcommerceSales[[#This Row],[Order_Date]])</f>
        <v>2025</v>
      </c>
      <c r="AC1214" t="str">
        <f>IF(tbl_EcommerceSales[[#This Row],[Age]]&lt;18,"Under 18",IF(tbl_EcommerceSales[[#This Row],[Age]]&lt;=25,"18-25",IF(tbl_EcommerceSales[[#This Row],[Age]]&lt;=35,"26-35",IF(tbl_EcommerceSales[[#This Row],[Age]]&lt;=45,"36-45",IF(tbl_EcommerceSales[[#This Row],[Age]]&lt;=55,"46-55","56+")))))</f>
        <v>18-25</v>
      </c>
    </row>
    <row r="1215" spans="1:29" x14ac:dyDescent="0.35">
      <c r="A1215" t="s">
        <v>2328</v>
      </c>
      <c r="B1215" s="7">
        <v>45790</v>
      </c>
      <c r="C1215" t="s">
        <v>2329</v>
      </c>
      <c r="D1215" t="s">
        <v>66</v>
      </c>
      <c r="E1215" t="s">
        <v>25</v>
      </c>
      <c r="F1215">
        <v>47</v>
      </c>
      <c r="G1215" t="s">
        <v>152</v>
      </c>
      <c r="H1215" t="s">
        <v>72</v>
      </c>
      <c r="I1215" t="s">
        <v>241</v>
      </c>
      <c r="J1215" t="s">
        <v>242</v>
      </c>
      <c r="K1215" t="s">
        <v>42</v>
      </c>
      <c r="L1215" t="s">
        <v>243</v>
      </c>
      <c r="M1215">
        <v>2</v>
      </c>
      <c r="N1215" s="2">
        <v>649</v>
      </c>
      <c r="O1215" s="3">
        <v>0</v>
      </c>
      <c r="P1215" s="2">
        <v>580</v>
      </c>
      <c r="Q1215" t="s">
        <v>32</v>
      </c>
      <c r="R1215" t="s">
        <v>33</v>
      </c>
      <c r="S1215" t="s">
        <v>34</v>
      </c>
      <c r="T1215" s="4">
        <v>3</v>
      </c>
      <c r="U1215" s="11">
        <f t="shared" si="18"/>
        <v>1298</v>
      </c>
      <c r="V1215" s="11">
        <f>tbl_EcommerceSales[[#This Row],[Gross_Sales]]*tbl_EcommerceSales[[#This Row],[Discount]]</f>
        <v>0</v>
      </c>
      <c r="W1215" s="11">
        <f>tbl_EcommerceSales[[#This Row],[Gross_Sales]]-tbl_EcommerceSales[[#This Row],[Discount_Amount]]</f>
        <v>1298</v>
      </c>
      <c r="X1215" s="11">
        <f>tbl_EcommerceSales[[#This Row],[Quantity]] * _xlfn.XLOOKUP(tbl_EcommerceSales[[#This Row],[Product_ID]], Product_Master!A:A, Product_Master!F:F)</f>
        <v>580</v>
      </c>
      <c r="Y1215" s="11">
        <f>tbl_EcommerceSales[[#This Row],[Net_Revenue]]-tbl_EcommerceSales[[#This Row],[Total_Cost]]</f>
        <v>718</v>
      </c>
      <c r="Z1215" s="9">
        <f>IFERROR(#REF!/tbl_EcommerceSales[[#This Row],[Total_Cost]], 0)</f>
        <v>0</v>
      </c>
      <c r="AA1215" t="str">
        <f>TEXT(tbl_EcommerceSales[[#This Row],[Order_Date]],"mmm")</f>
        <v>May</v>
      </c>
      <c r="AB1215">
        <f>YEAR(tbl_EcommerceSales[[#This Row],[Order_Date]])</f>
        <v>2025</v>
      </c>
      <c r="AC1215" t="str">
        <f>IF(tbl_EcommerceSales[[#This Row],[Age]]&lt;18,"Under 18",IF(tbl_EcommerceSales[[#This Row],[Age]]&lt;=25,"18-25",IF(tbl_EcommerceSales[[#This Row],[Age]]&lt;=35,"26-35",IF(tbl_EcommerceSales[[#This Row],[Age]]&lt;=45,"36-45",IF(tbl_EcommerceSales[[#This Row],[Age]]&lt;=55,"46-55","56+")))))</f>
        <v>46-55</v>
      </c>
    </row>
    <row r="1216" spans="1:29" x14ac:dyDescent="0.35">
      <c r="A1216" t="s">
        <v>2330</v>
      </c>
      <c r="B1216" s="7">
        <v>45790</v>
      </c>
      <c r="C1216" t="s">
        <v>2331</v>
      </c>
      <c r="D1216" t="s">
        <v>235</v>
      </c>
      <c r="E1216" t="s">
        <v>48</v>
      </c>
      <c r="F1216">
        <v>33</v>
      </c>
      <c r="G1216" t="s">
        <v>99</v>
      </c>
      <c r="H1216" t="s">
        <v>88</v>
      </c>
      <c r="I1216" t="s">
        <v>67</v>
      </c>
      <c r="J1216" t="s">
        <v>68</v>
      </c>
      <c r="K1216" t="s">
        <v>42</v>
      </c>
      <c r="L1216" t="s">
        <v>43</v>
      </c>
      <c r="M1216">
        <v>3</v>
      </c>
      <c r="N1216" s="2">
        <v>799</v>
      </c>
      <c r="O1216" s="3">
        <v>0.1</v>
      </c>
      <c r="P1216" s="2">
        <v>1080</v>
      </c>
      <c r="Q1216" t="s">
        <v>32</v>
      </c>
      <c r="R1216" t="s">
        <v>33</v>
      </c>
      <c r="S1216" t="s">
        <v>34</v>
      </c>
      <c r="T1216" s="4">
        <v>5</v>
      </c>
      <c r="U1216" s="11">
        <f t="shared" si="18"/>
        <v>2397</v>
      </c>
      <c r="V1216" s="11">
        <f>tbl_EcommerceSales[[#This Row],[Gross_Sales]]*tbl_EcommerceSales[[#This Row],[Discount]]</f>
        <v>239.70000000000002</v>
      </c>
      <c r="W1216" s="11">
        <f>tbl_EcommerceSales[[#This Row],[Gross_Sales]]-tbl_EcommerceSales[[#This Row],[Discount_Amount]]</f>
        <v>2157.3000000000002</v>
      </c>
      <c r="X1216" s="11">
        <f>tbl_EcommerceSales[[#This Row],[Quantity]] * _xlfn.XLOOKUP(tbl_EcommerceSales[[#This Row],[Product_ID]], Product_Master!A:A, Product_Master!F:F)</f>
        <v>1080</v>
      </c>
      <c r="Y1216" s="11">
        <f>tbl_EcommerceSales[[#This Row],[Net_Revenue]]-tbl_EcommerceSales[[#This Row],[Total_Cost]]</f>
        <v>1077.3000000000002</v>
      </c>
      <c r="Z1216" s="9">
        <f>IFERROR(#REF!/tbl_EcommerceSales[[#This Row],[Total_Cost]], 0)</f>
        <v>0</v>
      </c>
      <c r="AA1216" t="str">
        <f>TEXT(tbl_EcommerceSales[[#This Row],[Order_Date]],"mmm")</f>
        <v>May</v>
      </c>
      <c r="AB1216">
        <f>YEAR(tbl_EcommerceSales[[#This Row],[Order_Date]])</f>
        <v>2025</v>
      </c>
      <c r="AC1216" t="str">
        <f>IF(tbl_EcommerceSales[[#This Row],[Age]]&lt;18,"Under 18",IF(tbl_EcommerceSales[[#This Row],[Age]]&lt;=25,"18-25",IF(tbl_EcommerceSales[[#This Row],[Age]]&lt;=35,"26-35",IF(tbl_EcommerceSales[[#This Row],[Age]]&lt;=45,"36-45",IF(tbl_EcommerceSales[[#This Row],[Age]]&lt;=55,"46-55","56+")))))</f>
        <v>26-35</v>
      </c>
    </row>
    <row r="1217" spans="1:29" x14ac:dyDescent="0.35">
      <c r="A1217" t="s">
        <v>2332</v>
      </c>
      <c r="B1217" s="7">
        <v>45790</v>
      </c>
      <c r="C1217" t="s">
        <v>2333</v>
      </c>
      <c r="D1217" t="s">
        <v>195</v>
      </c>
      <c r="E1217" t="s">
        <v>48</v>
      </c>
      <c r="F1217">
        <v>36</v>
      </c>
      <c r="G1217" t="s">
        <v>145</v>
      </c>
      <c r="H1217" t="s">
        <v>39</v>
      </c>
      <c r="I1217" t="s">
        <v>349</v>
      </c>
      <c r="J1217" t="s">
        <v>350</v>
      </c>
      <c r="K1217" t="s">
        <v>82</v>
      </c>
      <c r="L1217" t="s">
        <v>238</v>
      </c>
      <c r="M1217">
        <v>1</v>
      </c>
      <c r="N1217" s="2">
        <v>1599</v>
      </c>
      <c r="O1217" s="3">
        <v>0.15</v>
      </c>
      <c r="P1217" s="2">
        <v>920</v>
      </c>
      <c r="Q1217" t="s">
        <v>32</v>
      </c>
      <c r="R1217" t="s">
        <v>33</v>
      </c>
      <c r="S1217" t="s">
        <v>57</v>
      </c>
      <c r="T1217" s="4">
        <v>4</v>
      </c>
      <c r="U1217" s="11">
        <f t="shared" si="18"/>
        <v>1599</v>
      </c>
      <c r="V1217" s="11">
        <f>tbl_EcommerceSales[[#This Row],[Gross_Sales]]*tbl_EcommerceSales[[#This Row],[Discount]]</f>
        <v>239.85</v>
      </c>
      <c r="W1217" s="11">
        <f>tbl_EcommerceSales[[#This Row],[Gross_Sales]]-tbl_EcommerceSales[[#This Row],[Discount_Amount]]</f>
        <v>1359.15</v>
      </c>
      <c r="X1217" s="11">
        <f>tbl_EcommerceSales[[#This Row],[Quantity]] * _xlfn.XLOOKUP(tbl_EcommerceSales[[#This Row],[Product_ID]], Product_Master!A:A, Product_Master!F:F)</f>
        <v>920</v>
      </c>
      <c r="Y1217" s="11">
        <f>tbl_EcommerceSales[[#This Row],[Net_Revenue]]-tbl_EcommerceSales[[#This Row],[Total_Cost]]</f>
        <v>439.15000000000009</v>
      </c>
      <c r="Z1217" s="9">
        <f>IFERROR(#REF!/tbl_EcommerceSales[[#This Row],[Total_Cost]], 0)</f>
        <v>0</v>
      </c>
      <c r="AA1217" t="str">
        <f>TEXT(tbl_EcommerceSales[[#This Row],[Order_Date]],"mmm")</f>
        <v>May</v>
      </c>
      <c r="AB1217">
        <f>YEAR(tbl_EcommerceSales[[#This Row],[Order_Date]])</f>
        <v>2025</v>
      </c>
      <c r="AC1217" t="str">
        <f>IF(tbl_EcommerceSales[[#This Row],[Age]]&lt;18,"Under 18",IF(tbl_EcommerceSales[[#This Row],[Age]]&lt;=25,"18-25",IF(tbl_EcommerceSales[[#This Row],[Age]]&lt;=35,"26-35",IF(tbl_EcommerceSales[[#This Row],[Age]]&lt;=45,"36-45",IF(tbl_EcommerceSales[[#This Row],[Age]]&lt;=55,"46-55","56+")))))</f>
        <v>36-45</v>
      </c>
    </row>
    <row r="1218" spans="1:29" x14ac:dyDescent="0.35">
      <c r="A1218" t="s">
        <v>2334</v>
      </c>
      <c r="B1218" s="7">
        <v>45790</v>
      </c>
      <c r="C1218" t="s">
        <v>2335</v>
      </c>
      <c r="D1218" t="s">
        <v>106</v>
      </c>
      <c r="E1218" t="s">
        <v>25</v>
      </c>
      <c r="F1218">
        <v>34</v>
      </c>
      <c r="G1218" t="s">
        <v>136</v>
      </c>
      <c r="H1218" t="s">
        <v>88</v>
      </c>
      <c r="I1218" t="s">
        <v>126</v>
      </c>
      <c r="J1218" t="s">
        <v>127</v>
      </c>
      <c r="K1218" t="s">
        <v>82</v>
      </c>
      <c r="L1218" t="s">
        <v>83</v>
      </c>
      <c r="M1218">
        <v>1</v>
      </c>
      <c r="N1218" s="2">
        <v>1899</v>
      </c>
      <c r="O1218" s="3">
        <v>0.15</v>
      </c>
      <c r="P1218" s="2">
        <v>1120</v>
      </c>
      <c r="Q1218" t="s">
        <v>32</v>
      </c>
      <c r="R1218" t="s">
        <v>33</v>
      </c>
      <c r="S1218" t="s">
        <v>34</v>
      </c>
      <c r="T1218" s="4">
        <v>4</v>
      </c>
      <c r="U1218" s="11">
        <f t="shared" ref="U1218:U1281" si="19">M1218*N1218</f>
        <v>1899</v>
      </c>
      <c r="V1218" s="11">
        <f>tbl_EcommerceSales[[#This Row],[Gross_Sales]]*tbl_EcommerceSales[[#This Row],[Discount]]</f>
        <v>284.84999999999997</v>
      </c>
      <c r="W1218" s="11">
        <f>tbl_EcommerceSales[[#This Row],[Gross_Sales]]-tbl_EcommerceSales[[#This Row],[Discount_Amount]]</f>
        <v>1614.15</v>
      </c>
      <c r="X1218" s="11">
        <f>tbl_EcommerceSales[[#This Row],[Quantity]] * _xlfn.XLOOKUP(tbl_EcommerceSales[[#This Row],[Product_ID]], Product_Master!A:A, Product_Master!F:F)</f>
        <v>1120</v>
      </c>
      <c r="Y1218" s="11">
        <f>tbl_EcommerceSales[[#This Row],[Net_Revenue]]-tbl_EcommerceSales[[#This Row],[Total_Cost]]</f>
        <v>494.15000000000009</v>
      </c>
      <c r="Z1218" s="9">
        <f>IFERROR(#REF!/tbl_EcommerceSales[[#This Row],[Total_Cost]], 0)</f>
        <v>0</v>
      </c>
      <c r="AA1218" t="str">
        <f>TEXT(tbl_EcommerceSales[[#This Row],[Order_Date]],"mmm")</f>
        <v>May</v>
      </c>
      <c r="AB1218">
        <f>YEAR(tbl_EcommerceSales[[#This Row],[Order_Date]])</f>
        <v>2025</v>
      </c>
      <c r="AC1218" t="str">
        <f>IF(tbl_EcommerceSales[[#This Row],[Age]]&lt;18,"Under 18",IF(tbl_EcommerceSales[[#This Row],[Age]]&lt;=25,"18-25",IF(tbl_EcommerceSales[[#This Row],[Age]]&lt;=35,"26-35",IF(tbl_EcommerceSales[[#This Row],[Age]]&lt;=45,"36-45",IF(tbl_EcommerceSales[[#This Row],[Age]]&lt;=55,"46-55","56+")))))</f>
        <v>26-35</v>
      </c>
    </row>
    <row r="1219" spans="1:29" x14ac:dyDescent="0.35">
      <c r="A1219" t="s">
        <v>2336</v>
      </c>
      <c r="B1219" s="7">
        <v>45790</v>
      </c>
      <c r="C1219" t="s">
        <v>2337</v>
      </c>
      <c r="D1219" t="s">
        <v>51</v>
      </c>
      <c r="E1219" t="s">
        <v>25</v>
      </c>
      <c r="F1219">
        <v>33</v>
      </c>
      <c r="G1219" t="s">
        <v>99</v>
      </c>
      <c r="H1219" t="s">
        <v>88</v>
      </c>
      <c r="I1219" t="s">
        <v>126</v>
      </c>
      <c r="J1219" t="s">
        <v>127</v>
      </c>
      <c r="K1219" t="s">
        <v>82</v>
      </c>
      <c r="L1219" t="s">
        <v>83</v>
      </c>
      <c r="M1219">
        <v>4</v>
      </c>
      <c r="N1219" s="2">
        <v>1899</v>
      </c>
      <c r="O1219" s="3">
        <v>0.05</v>
      </c>
      <c r="P1219" s="2">
        <v>4480</v>
      </c>
      <c r="Q1219" t="s">
        <v>32</v>
      </c>
      <c r="R1219" t="s">
        <v>33</v>
      </c>
      <c r="S1219" t="s">
        <v>34</v>
      </c>
      <c r="T1219" s="4">
        <v>4</v>
      </c>
      <c r="U1219" s="11">
        <f t="shared" si="19"/>
        <v>7596</v>
      </c>
      <c r="V1219" s="11">
        <f>tbl_EcommerceSales[[#This Row],[Gross_Sales]]*tbl_EcommerceSales[[#This Row],[Discount]]</f>
        <v>379.8</v>
      </c>
      <c r="W1219" s="11">
        <f>tbl_EcommerceSales[[#This Row],[Gross_Sales]]-tbl_EcommerceSales[[#This Row],[Discount_Amount]]</f>
        <v>7216.2</v>
      </c>
      <c r="X1219" s="11">
        <f>tbl_EcommerceSales[[#This Row],[Quantity]] * _xlfn.XLOOKUP(tbl_EcommerceSales[[#This Row],[Product_ID]], Product_Master!A:A, Product_Master!F:F)</f>
        <v>4480</v>
      </c>
      <c r="Y1219" s="11">
        <f>tbl_EcommerceSales[[#This Row],[Net_Revenue]]-tbl_EcommerceSales[[#This Row],[Total_Cost]]</f>
        <v>2736.2</v>
      </c>
      <c r="Z1219" s="9">
        <f>IFERROR(#REF!/tbl_EcommerceSales[[#This Row],[Total_Cost]], 0)</f>
        <v>0</v>
      </c>
      <c r="AA1219" t="str">
        <f>TEXT(tbl_EcommerceSales[[#This Row],[Order_Date]],"mmm")</f>
        <v>May</v>
      </c>
      <c r="AB1219">
        <f>YEAR(tbl_EcommerceSales[[#This Row],[Order_Date]])</f>
        <v>2025</v>
      </c>
      <c r="AC1219" t="str">
        <f>IF(tbl_EcommerceSales[[#This Row],[Age]]&lt;18,"Under 18",IF(tbl_EcommerceSales[[#This Row],[Age]]&lt;=25,"18-25",IF(tbl_EcommerceSales[[#This Row],[Age]]&lt;=35,"26-35",IF(tbl_EcommerceSales[[#This Row],[Age]]&lt;=45,"36-45",IF(tbl_EcommerceSales[[#This Row],[Age]]&lt;=55,"46-55","56+")))))</f>
        <v>26-35</v>
      </c>
    </row>
    <row r="1220" spans="1:29" x14ac:dyDescent="0.35">
      <c r="A1220" t="s">
        <v>2338</v>
      </c>
      <c r="B1220" s="7">
        <v>45791</v>
      </c>
      <c r="C1220" t="s">
        <v>397</v>
      </c>
      <c r="D1220" t="s">
        <v>205</v>
      </c>
      <c r="E1220" t="s">
        <v>48</v>
      </c>
      <c r="F1220">
        <v>38</v>
      </c>
      <c r="G1220" t="s">
        <v>52</v>
      </c>
      <c r="H1220" t="s">
        <v>27</v>
      </c>
      <c r="I1220" t="s">
        <v>212</v>
      </c>
      <c r="J1220" t="s">
        <v>213</v>
      </c>
      <c r="K1220" t="s">
        <v>177</v>
      </c>
      <c r="L1220" t="s">
        <v>178</v>
      </c>
      <c r="M1220">
        <v>1</v>
      </c>
      <c r="N1220" s="2">
        <v>2499</v>
      </c>
      <c r="O1220" s="3">
        <v>0.15</v>
      </c>
      <c r="P1220" s="2">
        <v>1450</v>
      </c>
      <c r="Q1220" t="s">
        <v>156</v>
      </c>
      <c r="R1220" t="s">
        <v>33</v>
      </c>
      <c r="S1220" t="s">
        <v>57</v>
      </c>
      <c r="T1220" s="4">
        <v>4</v>
      </c>
      <c r="U1220" s="11">
        <f t="shared" si="19"/>
        <v>2499</v>
      </c>
      <c r="V1220" s="11">
        <f>tbl_EcommerceSales[[#This Row],[Gross_Sales]]*tbl_EcommerceSales[[#This Row],[Discount]]</f>
        <v>374.84999999999997</v>
      </c>
      <c r="W1220" s="11">
        <f>tbl_EcommerceSales[[#This Row],[Gross_Sales]]-tbl_EcommerceSales[[#This Row],[Discount_Amount]]</f>
        <v>2124.15</v>
      </c>
      <c r="X1220" s="11">
        <f>tbl_EcommerceSales[[#This Row],[Quantity]] * _xlfn.XLOOKUP(tbl_EcommerceSales[[#This Row],[Product_ID]], Product_Master!A:A, Product_Master!F:F)</f>
        <v>1450</v>
      </c>
      <c r="Y1220" s="11">
        <f>tbl_EcommerceSales[[#This Row],[Net_Revenue]]-tbl_EcommerceSales[[#This Row],[Total_Cost]]</f>
        <v>674.15000000000009</v>
      </c>
      <c r="Z1220" s="9">
        <f>IFERROR(#REF!/tbl_EcommerceSales[[#This Row],[Total_Cost]], 0)</f>
        <v>0</v>
      </c>
      <c r="AA1220" t="str">
        <f>TEXT(tbl_EcommerceSales[[#This Row],[Order_Date]],"mmm")</f>
        <v>May</v>
      </c>
      <c r="AB1220">
        <f>YEAR(tbl_EcommerceSales[[#This Row],[Order_Date]])</f>
        <v>2025</v>
      </c>
      <c r="AC1220" t="str">
        <f>IF(tbl_EcommerceSales[[#This Row],[Age]]&lt;18,"Under 18",IF(tbl_EcommerceSales[[#This Row],[Age]]&lt;=25,"18-25",IF(tbl_EcommerceSales[[#This Row],[Age]]&lt;=35,"26-35",IF(tbl_EcommerceSales[[#This Row],[Age]]&lt;=45,"36-45",IF(tbl_EcommerceSales[[#This Row],[Age]]&lt;=55,"46-55","56+")))))</f>
        <v>36-45</v>
      </c>
    </row>
    <row r="1221" spans="1:29" x14ac:dyDescent="0.35">
      <c r="A1221" t="s">
        <v>2339</v>
      </c>
      <c r="B1221" s="7">
        <v>45791</v>
      </c>
      <c r="C1221" t="s">
        <v>2340</v>
      </c>
      <c r="D1221" t="s">
        <v>251</v>
      </c>
      <c r="E1221" t="s">
        <v>48</v>
      </c>
      <c r="F1221">
        <v>28</v>
      </c>
      <c r="G1221" t="s">
        <v>52</v>
      </c>
      <c r="H1221" t="s">
        <v>27</v>
      </c>
      <c r="I1221" t="s">
        <v>294</v>
      </c>
      <c r="J1221" t="s">
        <v>295</v>
      </c>
      <c r="K1221" t="s">
        <v>91</v>
      </c>
      <c r="L1221" t="s">
        <v>296</v>
      </c>
      <c r="M1221">
        <v>1</v>
      </c>
      <c r="N1221" s="2">
        <v>699</v>
      </c>
      <c r="O1221" s="3">
        <v>0</v>
      </c>
      <c r="P1221" s="2">
        <v>300</v>
      </c>
      <c r="Q1221" t="s">
        <v>32</v>
      </c>
      <c r="R1221" t="s">
        <v>33</v>
      </c>
      <c r="S1221" t="s">
        <v>57</v>
      </c>
      <c r="T1221" s="4">
        <v>5</v>
      </c>
      <c r="U1221" s="11">
        <f t="shared" si="19"/>
        <v>699</v>
      </c>
      <c r="V1221" s="11">
        <f>tbl_EcommerceSales[[#This Row],[Gross_Sales]]*tbl_EcommerceSales[[#This Row],[Discount]]</f>
        <v>0</v>
      </c>
      <c r="W1221" s="11">
        <f>tbl_EcommerceSales[[#This Row],[Gross_Sales]]-tbl_EcommerceSales[[#This Row],[Discount_Amount]]</f>
        <v>699</v>
      </c>
      <c r="X1221" s="11">
        <f>tbl_EcommerceSales[[#This Row],[Quantity]] * _xlfn.XLOOKUP(tbl_EcommerceSales[[#This Row],[Product_ID]], Product_Master!A:A, Product_Master!F:F)</f>
        <v>300</v>
      </c>
      <c r="Y1221" s="11">
        <f>tbl_EcommerceSales[[#This Row],[Net_Revenue]]-tbl_EcommerceSales[[#This Row],[Total_Cost]]</f>
        <v>399</v>
      </c>
      <c r="Z1221" s="9">
        <f>IFERROR(#REF!/tbl_EcommerceSales[[#This Row],[Total_Cost]], 0)</f>
        <v>0</v>
      </c>
      <c r="AA1221" t="str">
        <f>TEXT(tbl_EcommerceSales[[#This Row],[Order_Date]],"mmm")</f>
        <v>May</v>
      </c>
      <c r="AB1221">
        <f>YEAR(tbl_EcommerceSales[[#This Row],[Order_Date]])</f>
        <v>2025</v>
      </c>
      <c r="AC1221" t="str">
        <f>IF(tbl_EcommerceSales[[#This Row],[Age]]&lt;18,"Under 18",IF(tbl_EcommerceSales[[#This Row],[Age]]&lt;=25,"18-25",IF(tbl_EcommerceSales[[#This Row],[Age]]&lt;=35,"26-35",IF(tbl_EcommerceSales[[#This Row],[Age]]&lt;=45,"36-45",IF(tbl_EcommerceSales[[#This Row],[Age]]&lt;=55,"46-55","56+")))))</f>
        <v>26-35</v>
      </c>
    </row>
    <row r="1222" spans="1:29" x14ac:dyDescent="0.35">
      <c r="A1222" t="s">
        <v>2341</v>
      </c>
      <c r="B1222" s="7">
        <v>45791</v>
      </c>
      <c r="C1222" t="s">
        <v>2221</v>
      </c>
      <c r="D1222" t="s">
        <v>159</v>
      </c>
      <c r="E1222" t="s">
        <v>25</v>
      </c>
      <c r="F1222">
        <v>28</v>
      </c>
      <c r="G1222" t="s">
        <v>87</v>
      </c>
      <c r="H1222" t="s">
        <v>88</v>
      </c>
      <c r="I1222" t="s">
        <v>517</v>
      </c>
      <c r="J1222" t="s">
        <v>518</v>
      </c>
      <c r="K1222" t="s">
        <v>30</v>
      </c>
      <c r="L1222" t="s">
        <v>278</v>
      </c>
      <c r="M1222">
        <v>3</v>
      </c>
      <c r="N1222" s="2">
        <v>1299</v>
      </c>
      <c r="O1222" s="3">
        <v>0</v>
      </c>
      <c r="P1222" s="2">
        <v>2070</v>
      </c>
      <c r="Q1222" t="s">
        <v>32</v>
      </c>
      <c r="R1222" t="s">
        <v>33</v>
      </c>
      <c r="S1222" t="s">
        <v>57</v>
      </c>
      <c r="T1222" s="4">
        <v>5</v>
      </c>
      <c r="U1222" s="11">
        <f t="shared" si="19"/>
        <v>3897</v>
      </c>
      <c r="V1222" s="11">
        <f>tbl_EcommerceSales[[#This Row],[Gross_Sales]]*tbl_EcommerceSales[[#This Row],[Discount]]</f>
        <v>0</v>
      </c>
      <c r="W1222" s="11">
        <f>tbl_EcommerceSales[[#This Row],[Gross_Sales]]-tbl_EcommerceSales[[#This Row],[Discount_Amount]]</f>
        <v>3897</v>
      </c>
      <c r="X1222" s="11">
        <f>tbl_EcommerceSales[[#This Row],[Quantity]] * _xlfn.XLOOKUP(tbl_EcommerceSales[[#This Row],[Product_ID]], Product_Master!A:A, Product_Master!F:F)</f>
        <v>2070</v>
      </c>
      <c r="Y1222" s="11">
        <f>tbl_EcommerceSales[[#This Row],[Net_Revenue]]-tbl_EcommerceSales[[#This Row],[Total_Cost]]</f>
        <v>1827</v>
      </c>
      <c r="Z1222" s="9">
        <f>IFERROR(#REF!/tbl_EcommerceSales[[#This Row],[Total_Cost]], 0)</f>
        <v>0</v>
      </c>
      <c r="AA1222" t="str">
        <f>TEXT(tbl_EcommerceSales[[#This Row],[Order_Date]],"mmm")</f>
        <v>May</v>
      </c>
      <c r="AB1222">
        <f>YEAR(tbl_EcommerceSales[[#This Row],[Order_Date]])</f>
        <v>2025</v>
      </c>
      <c r="AC1222" t="str">
        <f>IF(tbl_EcommerceSales[[#This Row],[Age]]&lt;18,"Under 18",IF(tbl_EcommerceSales[[#This Row],[Age]]&lt;=25,"18-25",IF(tbl_EcommerceSales[[#This Row],[Age]]&lt;=35,"26-35",IF(tbl_EcommerceSales[[#This Row],[Age]]&lt;=45,"36-45",IF(tbl_EcommerceSales[[#This Row],[Age]]&lt;=55,"46-55","56+")))))</f>
        <v>26-35</v>
      </c>
    </row>
    <row r="1223" spans="1:29" x14ac:dyDescent="0.35">
      <c r="A1223" t="s">
        <v>2342</v>
      </c>
      <c r="B1223" s="7">
        <v>45791</v>
      </c>
      <c r="C1223" t="s">
        <v>1801</v>
      </c>
      <c r="D1223" t="s">
        <v>139</v>
      </c>
      <c r="E1223" t="s">
        <v>48</v>
      </c>
      <c r="F1223">
        <v>41</v>
      </c>
      <c r="G1223" t="s">
        <v>52</v>
      </c>
      <c r="H1223" t="s">
        <v>27</v>
      </c>
      <c r="I1223" t="s">
        <v>271</v>
      </c>
      <c r="J1223" t="s">
        <v>272</v>
      </c>
      <c r="K1223" t="s">
        <v>30</v>
      </c>
      <c r="L1223" t="s">
        <v>273</v>
      </c>
      <c r="M1223">
        <v>1</v>
      </c>
      <c r="N1223" s="2">
        <v>4299</v>
      </c>
      <c r="O1223" s="3">
        <v>0.1</v>
      </c>
      <c r="P1223" s="2">
        <v>2700</v>
      </c>
      <c r="Q1223" t="s">
        <v>123</v>
      </c>
      <c r="R1223" t="s">
        <v>33</v>
      </c>
      <c r="S1223" t="s">
        <v>34</v>
      </c>
      <c r="T1223" s="4">
        <v>5</v>
      </c>
      <c r="U1223" s="11">
        <f t="shared" si="19"/>
        <v>4299</v>
      </c>
      <c r="V1223" s="11">
        <f>tbl_EcommerceSales[[#This Row],[Gross_Sales]]*tbl_EcommerceSales[[#This Row],[Discount]]</f>
        <v>429.90000000000003</v>
      </c>
      <c r="W1223" s="11">
        <f>tbl_EcommerceSales[[#This Row],[Gross_Sales]]-tbl_EcommerceSales[[#This Row],[Discount_Amount]]</f>
        <v>3869.1</v>
      </c>
      <c r="X1223" s="11">
        <f>tbl_EcommerceSales[[#This Row],[Quantity]] * _xlfn.XLOOKUP(tbl_EcommerceSales[[#This Row],[Product_ID]], Product_Master!A:A, Product_Master!F:F)</f>
        <v>2700</v>
      </c>
      <c r="Y1223" s="11">
        <f>tbl_EcommerceSales[[#This Row],[Net_Revenue]]-tbl_EcommerceSales[[#This Row],[Total_Cost]]</f>
        <v>1169.0999999999999</v>
      </c>
      <c r="Z1223" s="9">
        <f>IFERROR(#REF!/tbl_EcommerceSales[[#This Row],[Total_Cost]], 0)</f>
        <v>0</v>
      </c>
      <c r="AA1223" t="str">
        <f>TEXT(tbl_EcommerceSales[[#This Row],[Order_Date]],"mmm")</f>
        <v>May</v>
      </c>
      <c r="AB1223">
        <f>YEAR(tbl_EcommerceSales[[#This Row],[Order_Date]])</f>
        <v>2025</v>
      </c>
      <c r="AC1223" t="str">
        <f>IF(tbl_EcommerceSales[[#This Row],[Age]]&lt;18,"Under 18",IF(tbl_EcommerceSales[[#This Row],[Age]]&lt;=25,"18-25",IF(tbl_EcommerceSales[[#This Row],[Age]]&lt;=35,"26-35",IF(tbl_EcommerceSales[[#This Row],[Age]]&lt;=45,"36-45",IF(tbl_EcommerceSales[[#This Row],[Age]]&lt;=55,"46-55","56+")))))</f>
        <v>36-45</v>
      </c>
    </row>
    <row r="1224" spans="1:29" x14ac:dyDescent="0.35">
      <c r="A1224" t="s">
        <v>2343</v>
      </c>
      <c r="B1224" s="7">
        <v>45791</v>
      </c>
      <c r="C1224" t="s">
        <v>2344</v>
      </c>
      <c r="D1224" t="s">
        <v>232</v>
      </c>
      <c r="E1224" t="s">
        <v>48</v>
      </c>
      <c r="F1224">
        <v>42</v>
      </c>
      <c r="G1224" t="s">
        <v>246</v>
      </c>
      <c r="H1224" t="s">
        <v>27</v>
      </c>
      <c r="I1224" t="s">
        <v>200</v>
      </c>
      <c r="J1224" t="s">
        <v>201</v>
      </c>
      <c r="K1224" t="s">
        <v>91</v>
      </c>
      <c r="L1224" t="s">
        <v>202</v>
      </c>
      <c r="M1224">
        <v>1</v>
      </c>
      <c r="N1224" s="2">
        <v>899</v>
      </c>
      <c r="O1224" s="3">
        <v>0.1</v>
      </c>
      <c r="P1224" s="2">
        <v>420</v>
      </c>
      <c r="Q1224" t="s">
        <v>76</v>
      </c>
      <c r="R1224" t="s">
        <v>33</v>
      </c>
      <c r="S1224" t="s">
        <v>57</v>
      </c>
      <c r="T1224" s="4">
        <v>4</v>
      </c>
      <c r="U1224" s="11">
        <f t="shared" si="19"/>
        <v>899</v>
      </c>
      <c r="V1224" s="11">
        <f>tbl_EcommerceSales[[#This Row],[Gross_Sales]]*tbl_EcommerceSales[[#This Row],[Discount]]</f>
        <v>89.9</v>
      </c>
      <c r="W1224" s="11">
        <f>tbl_EcommerceSales[[#This Row],[Gross_Sales]]-tbl_EcommerceSales[[#This Row],[Discount_Amount]]</f>
        <v>809.1</v>
      </c>
      <c r="X1224" s="11">
        <f>tbl_EcommerceSales[[#This Row],[Quantity]] * _xlfn.XLOOKUP(tbl_EcommerceSales[[#This Row],[Product_ID]], Product_Master!A:A, Product_Master!F:F)</f>
        <v>420</v>
      </c>
      <c r="Y1224" s="11">
        <f>tbl_EcommerceSales[[#This Row],[Net_Revenue]]-tbl_EcommerceSales[[#This Row],[Total_Cost]]</f>
        <v>389.1</v>
      </c>
      <c r="Z1224" s="9">
        <f>IFERROR(#REF!/tbl_EcommerceSales[[#This Row],[Total_Cost]], 0)</f>
        <v>0</v>
      </c>
      <c r="AA1224" t="str">
        <f>TEXT(tbl_EcommerceSales[[#This Row],[Order_Date]],"mmm")</f>
        <v>May</v>
      </c>
      <c r="AB1224">
        <f>YEAR(tbl_EcommerceSales[[#This Row],[Order_Date]])</f>
        <v>2025</v>
      </c>
      <c r="AC1224" t="str">
        <f>IF(tbl_EcommerceSales[[#This Row],[Age]]&lt;18,"Under 18",IF(tbl_EcommerceSales[[#This Row],[Age]]&lt;=25,"18-25",IF(tbl_EcommerceSales[[#This Row],[Age]]&lt;=35,"26-35",IF(tbl_EcommerceSales[[#This Row],[Age]]&lt;=45,"36-45",IF(tbl_EcommerceSales[[#This Row],[Age]]&lt;=55,"46-55","56+")))))</f>
        <v>36-45</v>
      </c>
    </row>
    <row r="1225" spans="1:29" x14ac:dyDescent="0.35">
      <c r="A1225" t="s">
        <v>2345</v>
      </c>
      <c r="B1225" s="7">
        <v>45791</v>
      </c>
      <c r="C1225" t="s">
        <v>2346</v>
      </c>
      <c r="D1225" t="s">
        <v>251</v>
      </c>
      <c r="E1225" t="s">
        <v>25</v>
      </c>
      <c r="F1225">
        <v>31</v>
      </c>
      <c r="G1225" t="s">
        <v>38</v>
      </c>
      <c r="H1225" t="s">
        <v>39</v>
      </c>
      <c r="I1225" t="s">
        <v>111</v>
      </c>
      <c r="J1225" t="s">
        <v>112</v>
      </c>
      <c r="K1225" t="s">
        <v>55</v>
      </c>
      <c r="L1225" t="s">
        <v>113</v>
      </c>
      <c r="M1225">
        <v>1</v>
      </c>
      <c r="N1225" s="2">
        <v>1799</v>
      </c>
      <c r="O1225" s="3">
        <v>0.15</v>
      </c>
      <c r="P1225" s="2">
        <v>950</v>
      </c>
      <c r="Q1225" t="s">
        <v>32</v>
      </c>
      <c r="R1225" t="s">
        <v>33</v>
      </c>
      <c r="S1225" t="s">
        <v>34</v>
      </c>
      <c r="T1225" s="4">
        <v>4</v>
      </c>
      <c r="U1225" s="11">
        <f t="shared" si="19"/>
        <v>1799</v>
      </c>
      <c r="V1225" s="11">
        <f>tbl_EcommerceSales[[#This Row],[Gross_Sales]]*tbl_EcommerceSales[[#This Row],[Discount]]</f>
        <v>269.84999999999997</v>
      </c>
      <c r="W1225" s="11">
        <f>tbl_EcommerceSales[[#This Row],[Gross_Sales]]-tbl_EcommerceSales[[#This Row],[Discount_Amount]]</f>
        <v>1529.15</v>
      </c>
      <c r="X1225" s="11">
        <f>tbl_EcommerceSales[[#This Row],[Quantity]] * _xlfn.XLOOKUP(tbl_EcommerceSales[[#This Row],[Product_ID]], Product_Master!A:A, Product_Master!F:F)</f>
        <v>950</v>
      </c>
      <c r="Y1225" s="11">
        <f>tbl_EcommerceSales[[#This Row],[Net_Revenue]]-tbl_EcommerceSales[[#This Row],[Total_Cost]]</f>
        <v>579.15000000000009</v>
      </c>
      <c r="Z1225" s="9">
        <f>IFERROR(#REF!/tbl_EcommerceSales[[#This Row],[Total_Cost]], 0)</f>
        <v>0</v>
      </c>
      <c r="AA1225" t="str">
        <f>TEXT(tbl_EcommerceSales[[#This Row],[Order_Date]],"mmm")</f>
        <v>May</v>
      </c>
      <c r="AB1225">
        <f>YEAR(tbl_EcommerceSales[[#This Row],[Order_Date]])</f>
        <v>2025</v>
      </c>
      <c r="AC1225" t="str">
        <f>IF(tbl_EcommerceSales[[#This Row],[Age]]&lt;18,"Under 18",IF(tbl_EcommerceSales[[#This Row],[Age]]&lt;=25,"18-25",IF(tbl_EcommerceSales[[#This Row],[Age]]&lt;=35,"26-35",IF(tbl_EcommerceSales[[#This Row],[Age]]&lt;=45,"36-45",IF(tbl_EcommerceSales[[#This Row],[Age]]&lt;=55,"46-55","56+")))))</f>
        <v>26-35</v>
      </c>
    </row>
    <row r="1226" spans="1:29" x14ac:dyDescent="0.35">
      <c r="A1226" t="s">
        <v>2347</v>
      </c>
      <c r="B1226" s="7">
        <v>45791</v>
      </c>
      <c r="C1226" t="s">
        <v>1233</v>
      </c>
      <c r="D1226" t="s">
        <v>170</v>
      </c>
      <c r="E1226" t="s">
        <v>48</v>
      </c>
      <c r="F1226">
        <v>26</v>
      </c>
      <c r="G1226" t="s">
        <v>122</v>
      </c>
      <c r="H1226" t="s">
        <v>72</v>
      </c>
      <c r="I1226" t="s">
        <v>89</v>
      </c>
      <c r="J1226" t="s">
        <v>90</v>
      </c>
      <c r="K1226" t="s">
        <v>91</v>
      </c>
      <c r="L1226" t="s">
        <v>92</v>
      </c>
      <c r="M1226">
        <v>2</v>
      </c>
      <c r="N1226" s="2">
        <v>599</v>
      </c>
      <c r="O1226" s="3">
        <v>0.1</v>
      </c>
      <c r="P1226" s="2">
        <v>520</v>
      </c>
      <c r="Q1226" t="s">
        <v>44</v>
      </c>
      <c r="R1226" t="s">
        <v>33</v>
      </c>
      <c r="S1226" t="s">
        <v>57</v>
      </c>
      <c r="T1226" s="4">
        <v>1</v>
      </c>
      <c r="U1226" s="11">
        <f t="shared" si="19"/>
        <v>1198</v>
      </c>
      <c r="V1226" s="11">
        <f>tbl_EcommerceSales[[#This Row],[Gross_Sales]]*tbl_EcommerceSales[[#This Row],[Discount]]</f>
        <v>119.80000000000001</v>
      </c>
      <c r="W1226" s="11">
        <f>tbl_EcommerceSales[[#This Row],[Gross_Sales]]-tbl_EcommerceSales[[#This Row],[Discount_Amount]]</f>
        <v>1078.2</v>
      </c>
      <c r="X1226" s="11">
        <f>tbl_EcommerceSales[[#This Row],[Quantity]] * _xlfn.XLOOKUP(tbl_EcommerceSales[[#This Row],[Product_ID]], Product_Master!A:A, Product_Master!F:F)</f>
        <v>520</v>
      </c>
      <c r="Y1226" s="11">
        <f>tbl_EcommerceSales[[#This Row],[Net_Revenue]]-tbl_EcommerceSales[[#This Row],[Total_Cost]]</f>
        <v>558.20000000000005</v>
      </c>
      <c r="Z1226" s="9">
        <f>IFERROR(#REF!/tbl_EcommerceSales[[#This Row],[Total_Cost]], 0)</f>
        <v>0</v>
      </c>
      <c r="AA1226" t="str">
        <f>TEXT(tbl_EcommerceSales[[#This Row],[Order_Date]],"mmm")</f>
        <v>May</v>
      </c>
      <c r="AB1226">
        <f>YEAR(tbl_EcommerceSales[[#This Row],[Order_Date]])</f>
        <v>2025</v>
      </c>
      <c r="AC1226" t="str">
        <f>IF(tbl_EcommerceSales[[#This Row],[Age]]&lt;18,"Under 18",IF(tbl_EcommerceSales[[#This Row],[Age]]&lt;=25,"18-25",IF(tbl_EcommerceSales[[#This Row],[Age]]&lt;=35,"26-35",IF(tbl_EcommerceSales[[#This Row],[Age]]&lt;=45,"36-45",IF(tbl_EcommerceSales[[#This Row],[Age]]&lt;=55,"46-55","56+")))))</f>
        <v>26-35</v>
      </c>
    </row>
    <row r="1227" spans="1:29" x14ac:dyDescent="0.35">
      <c r="A1227" t="s">
        <v>2348</v>
      </c>
      <c r="B1227" s="7">
        <v>45791</v>
      </c>
      <c r="C1227" t="s">
        <v>2349</v>
      </c>
      <c r="D1227" t="s">
        <v>235</v>
      </c>
      <c r="E1227" t="s">
        <v>48</v>
      </c>
      <c r="F1227">
        <v>33</v>
      </c>
      <c r="G1227" t="s">
        <v>142</v>
      </c>
      <c r="H1227" t="s">
        <v>88</v>
      </c>
      <c r="I1227" t="s">
        <v>80</v>
      </c>
      <c r="J1227" t="s">
        <v>81</v>
      </c>
      <c r="K1227" t="s">
        <v>82</v>
      </c>
      <c r="L1227" t="s">
        <v>83</v>
      </c>
      <c r="M1227">
        <v>1</v>
      </c>
      <c r="N1227" s="2">
        <v>2499</v>
      </c>
      <c r="O1227" s="3">
        <v>0</v>
      </c>
      <c r="P1227" s="2">
        <v>1550</v>
      </c>
      <c r="Q1227" t="s">
        <v>123</v>
      </c>
      <c r="R1227" t="s">
        <v>33</v>
      </c>
      <c r="S1227" t="s">
        <v>34</v>
      </c>
      <c r="T1227" s="4">
        <v>4</v>
      </c>
      <c r="U1227" s="11">
        <f t="shared" si="19"/>
        <v>2499</v>
      </c>
      <c r="V1227" s="11">
        <f>tbl_EcommerceSales[[#This Row],[Gross_Sales]]*tbl_EcommerceSales[[#This Row],[Discount]]</f>
        <v>0</v>
      </c>
      <c r="W1227" s="11">
        <f>tbl_EcommerceSales[[#This Row],[Gross_Sales]]-tbl_EcommerceSales[[#This Row],[Discount_Amount]]</f>
        <v>2499</v>
      </c>
      <c r="X1227" s="11">
        <f>tbl_EcommerceSales[[#This Row],[Quantity]] * _xlfn.XLOOKUP(tbl_EcommerceSales[[#This Row],[Product_ID]], Product_Master!A:A, Product_Master!F:F)</f>
        <v>1550</v>
      </c>
      <c r="Y1227" s="11">
        <f>tbl_EcommerceSales[[#This Row],[Net_Revenue]]-tbl_EcommerceSales[[#This Row],[Total_Cost]]</f>
        <v>949</v>
      </c>
      <c r="Z1227" s="9">
        <f>IFERROR(#REF!/tbl_EcommerceSales[[#This Row],[Total_Cost]], 0)</f>
        <v>0</v>
      </c>
      <c r="AA1227" t="str">
        <f>TEXT(tbl_EcommerceSales[[#This Row],[Order_Date]],"mmm")</f>
        <v>May</v>
      </c>
      <c r="AB1227">
        <f>YEAR(tbl_EcommerceSales[[#This Row],[Order_Date]])</f>
        <v>2025</v>
      </c>
      <c r="AC1227" t="str">
        <f>IF(tbl_EcommerceSales[[#This Row],[Age]]&lt;18,"Under 18",IF(tbl_EcommerceSales[[#This Row],[Age]]&lt;=25,"18-25",IF(tbl_EcommerceSales[[#This Row],[Age]]&lt;=35,"26-35",IF(tbl_EcommerceSales[[#This Row],[Age]]&lt;=45,"36-45",IF(tbl_EcommerceSales[[#This Row],[Age]]&lt;=55,"46-55","56+")))))</f>
        <v>26-35</v>
      </c>
    </row>
    <row r="1228" spans="1:29" x14ac:dyDescent="0.35">
      <c r="A1228" t="s">
        <v>2350</v>
      </c>
      <c r="B1228" s="7">
        <v>45791</v>
      </c>
      <c r="C1228" t="s">
        <v>2351</v>
      </c>
      <c r="D1228" t="s">
        <v>24</v>
      </c>
      <c r="E1228" t="s">
        <v>25</v>
      </c>
      <c r="F1228">
        <v>36</v>
      </c>
      <c r="G1228" t="s">
        <v>152</v>
      </c>
      <c r="H1228" t="s">
        <v>72</v>
      </c>
      <c r="I1228" t="s">
        <v>53</v>
      </c>
      <c r="J1228" t="s">
        <v>54</v>
      </c>
      <c r="K1228" t="s">
        <v>55</v>
      </c>
      <c r="L1228" t="s">
        <v>56</v>
      </c>
      <c r="M1228">
        <v>3</v>
      </c>
      <c r="N1228" s="2">
        <v>799</v>
      </c>
      <c r="O1228" s="3">
        <v>0.15</v>
      </c>
      <c r="P1228" s="2">
        <v>1170</v>
      </c>
      <c r="Q1228" t="s">
        <v>32</v>
      </c>
      <c r="R1228" t="s">
        <v>33</v>
      </c>
      <c r="S1228" t="s">
        <v>57</v>
      </c>
      <c r="T1228" s="4">
        <v>4</v>
      </c>
      <c r="U1228" s="11">
        <f t="shared" si="19"/>
        <v>2397</v>
      </c>
      <c r="V1228" s="11">
        <f>tbl_EcommerceSales[[#This Row],[Gross_Sales]]*tbl_EcommerceSales[[#This Row],[Discount]]</f>
        <v>359.55</v>
      </c>
      <c r="W1228" s="11">
        <f>tbl_EcommerceSales[[#This Row],[Gross_Sales]]-tbl_EcommerceSales[[#This Row],[Discount_Amount]]</f>
        <v>2037.45</v>
      </c>
      <c r="X1228" s="11">
        <f>tbl_EcommerceSales[[#This Row],[Quantity]] * _xlfn.XLOOKUP(tbl_EcommerceSales[[#This Row],[Product_ID]], Product_Master!A:A, Product_Master!F:F)</f>
        <v>1170</v>
      </c>
      <c r="Y1228" s="11">
        <f>tbl_EcommerceSales[[#This Row],[Net_Revenue]]-tbl_EcommerceSales[[#This Row],[Total_Cost]]</f>
        <v>867.45</v>
      </c>
      <c r="Z1228" s="9">
        <f>IFERROR(#REF!/tbl_EcommerceSales[[#This Row],[Total_Cost]], 0)</f>
        <v>0</v>
      </c>
      <c r="AA1228" t="str">
        <f>TEXT(tbl_EcommerceSales[[#This Row],[Order_Date]],"mmm")</f>
        <v>May</v>
      </c>
      <c r="AB1228">
        <f>YEAR(tbl_EcommerceSales[[#This Row],[Order_Date]])</f>
        <v>2025</v>
      </c>
      <c r="AC1228" t="str">
        <f>IF(tbl_EcommerceSales[[#This Row],[Age]]&lt;18,"Under 18",IF(tbl_EcommerceSales[[#This Row],[Age]]&lt;=25,"18-25",IF(tbl_EcommerceSales[[#This Row],[Age]]&lt;=35,"26-35",IF(tbl_EcommerceSales[[#This Row],[Age]]&lt;=45,"36-45",IF(tbl_EcommerceSales[[#This Row],[Age]]&lt;=55,"46-55","56+")))))</f>
        <v>36-45</v>
      </c>
    </row>
    <row r="1229" spans="1:29" x14ac:dyDescent="0.35">
      <c r="A1229" t="s">
        <v>2352</v>
      </c>
      <c r="B1229" s="7">
        <v>45792</v>
      </c>
      <c r="C1229" t="s">
        <v>1127</v>
      </c>
      <c r="D1229" t="s">
        <v>342</v>
      </c>
      <c r="E1229" t="s">
        <v>48</v>
      </c>
      <c r="F1229">
        <v>40</v>
      </c>
      <c r="G1229" t="s">
        <v>186</v>
      </c>
      <c r="H1229" t="s">
        <v>72</v>
      </c>
      <c r="I1229" t="s">
        <v>126</v>
      </c>
      <c r="J1229" t="s">
        <v>127</v>
      </c>
      <c r="K1229" t="s">
        <v>82</v>
      </c>
      <c r="L1229" t="s">
        <v>83</v>
      </c>
      <c r="M1229">
        <v>4</v>
      </c>
      <c r="N1229" s="2">
        <v>1899</v>
      </c>
      <c r="O1229" s="3">
        <v>0.1</v>
      </c>
      <c r="P1229" s="2">
        <v>4480</v>
      </c>
      <c r="Q1229" t="s">
        <v>123</v>
      </c>
      <c r="R1229" t="s">
        <v>33</v>
      </c>
      <c r="S1229" t="s">
        <v>57</v>
      </c>
      <c r="T1229" s="4">
        <v>4</v>
      </c>
      <c r="U1229" s="11">
        <f t="shared" si="19"/>
        <v>7596</v>
      </c>
      <c r="V1229" s="11">
        <f>tbl_EcommerceSales[[#This Row],[Gross_Sales]]*tbl_EcommerceSales[[#This Row],[Discount]]</f>
        <v>759.6</v>
      </c>
      <c r="W1229" s="11">
        <f>tbl_EcommerceSales[[#This Row],[Gross_Sales]]-tbl_EcommerceSales[[#This Row],[Discount_Amount]]</f>
        <v>6836.4</v>
      </c>
      <c r="X1229" s="11">
        <f>tbl_EcommerceSales[[#This Row],[Quantity]] * _xlfn.XLOOKUP(tbl_EcommerceSales[[#This Row],[Product_ID]], Product_Master!A:A, Product_Master!F:F)</f>
        <v>4480</v>
      </c>
      <c r="Y1229" s="11">
        <f>tbl_EcommerceSales[[#This Row],[Net_Revenue]]-tbl_EcommerceSales[[#This Row],[Total_Cost]]</f>
        <v>2356.3999999999996</v>
      </c>
      <c r="Z1229" s="9">
        <f>IFERROR(#REF!/tbl_EcommerceSales[[#This Row],[Total_Cost]], 0)</f>
        <v>0</v>
      </c>
      <c r="AA1229" t="str">
        <f>TEXT(tbl_EcommerceSales[[#This Row],[Order_Date]],"mmm")</f>
        <v>May</v>
      </c>
      <c r="AB1229">
        <f>YEAR(tbl_EcommerceSales[[#This Row],[Order_Date]])</f>
        <v>2025</v>
      </c>
      <c r="AC1229" t="str">
        <f>IF(tbl_EcommerceSales[[#This Row],[Age]]&lt;18,"Under 18",IF(tbl_EcommerceSales[[#This Row],[Age]]&lt;=25,"18-25",IF(tbl_EcommerceSales[[#This Row],[Age]]&lt;=35,"26-35",IF(tbl_EcommerceSales[[#This Row],[Age]]&lt;=45,"36-45",IF(tbl_EcommerceSales[[#This Row],[Age]]&lt;=55,"46-55","56+")))))</f>
        <v>36-45</v>
      </c>
    </row>
    <row r="1230" spans="1:29" x14ac:dyDescent="0.35">
      <c r="A1230" t="s">
        <v>2353</v>
      </c>
      <c r="B1230" s="7">
        <v>45792</v>
      </c>
      <c r="C1230" t="s">
        <v>2354</v>
      </c>
      <c r="D1230" t="s">
        <v>148</v>
      </c>
      <c r="E1230" t="s">
        <v>48</v>
      </c>
      <c r="F1230">
        <v>34</v>
      </c>
      <c r="G1230" t="s">
        <v>152</v>
      </c>
      <c r="H1230" t="s">
        <v>72</v>
      </c>
      <c r="I1230" t="s">
        <v>200</v>
      </c>
      <c r="J1230" t="s">
        <v>201</v>
      </c>
      <c r="K1230" t="s">
        <v>91</v>
      </c>
      <c r="L1230" t="s">
        <v>202</v>
      </c>
      <c r="M1230">
        <v>2</v>
      </c>
      <c r="N1230" s="2">
        <v>899</v>
      </c>
      <c r="O1230" s="3">
        <v>0.2</v>
      </c>
      <c r="P1230" s="2">
        <v>840</v>
      </c>
      <c r="Q1230" t="s">
        <v>32</v>
      </c>
      <c r="R1230" t="s">
        <v>33</v>
      </c>
      <c r="S1230" t="s">
        <v>57</v>
      </c>
      <c r="T1230" s="4">
        <v>4</v>
      </c>
      <c r="U1230" s="11">
        <f t="shared" si="19"/>
        <v>1798</v>
      </c>
      <c r="V1230" s="11">
        <f>tbl_EcommerceSales[[#This Row],[Gross_Sales]]*tbl_EcommerceSales[[#This Row],[Discount]]</f>
        <v>359.6</v>
      </c>
      <c r="W1230" s="11">
        <f>tbl_EcommerceSales[[#This Row],[Gross_Sales]]-tbl_EcommerceSales[[#This Row],[Discount_Amount]]</f>
        <v>1438.4</v>
      </c>
      <c r="X1230" s="11">
        <f>tbl_EcommerceSales[[#This Row],[Quantity]] * _xlfn.XLOOKUP(tbl_EcommerceSales[[#This Row],[Product_ID]], Product_Master!A:A, Product_Master!F:F)</f>
        <v>840</v>
      </c>
      <c r="Y1230" s="11">
        <f>tbl_EcommerceSales[[#This Row],[Net_Revenue]]-tbl_EcommerceSales[[#This Row],[Total_Cost]]</f>
        <v>598.40000000000009</v>
      </c>
      <c r="Z1230" s="9">
        <f>IFERROR(#REF!/tbl_EcommerceSales[[#This Row],[Total_Cost]], 0)</f>
        <v>0</v>
      </c>
      <c r="AA1230" t="str">
        <f>TEXT(tbl_EcommerceSales[[#This Row],[Order_Date]],"mmm")</f>
        <v>May</v>
      </c>
      <c r="AB1230">
        <f>YEAR(tbl_EcommerceSales[[#This Row],[Order_Date]])</f>
        <v>2025</v>
      </c>
      <c r="AC1230" t="str">
        <f>IF(tbl_EcommerceSales[[#This Row],[Age]]&lt;18,"Under 18",IF(tbl_EcommerceSales[[#This Row],[Age]]&lt;=25,"18-25",IF(tbl_EcommerceSales[[#This Row],[Age]]&lt;=35,"26-35",IF(tbl_EcommerceSales[[#This Row],[Age]]&lt;=45,"36-45",IF(tbl_EcommerceSales[[#This Row],[Age]]&lt;=55,"46-55","56+")))))</f>
        <v>26-35</v>
      </c>
    </row>
    <row r="1231" spans="1:29" x14ac:dyDescent="0.35">
      <c r="A1231" t="s">
        <v>2355</v>
      </c>
      <c r="B1231" s="7">
        <v>45792</v>
      </c>
      <c r="C1231" t="s">
        <v>534</v>
      </c>
      <c r="D1231" t="s">
        <v>110</v>
      </c>
      <c r="E1231" t="s">
        <v>25</v>
      </c>
      <c r="F1231">
        <v>32</v>
      </c>
      <c r="G1231" t="s">
        <v>26</v>
      </c>
      <c r="H1231" t="s">
        <v>27</v>
      </c>
      <c r="I1231" t="s">
        <v>67</v>
      </c>
      <c r="J1231" t="s">
        <v>68</v>
      </c>
      <c r="K1231" t="s">
        <v>42</v>
      </c>
      <c r="L1231" t="s">
        <v>43</v>
      </c>
      <c r="M1231">
        <v>1</v>
      </c>
      <c r="N1231" s="2">
        <v>799</v>
      </c>
      <c r="O1231" s="3">
        <v>0.1</v>
      </c>
      <c r="P1231" s="2">
        <v>360</v>
      </c>
      <c r="Q1231" t="s">
        <v>123</v>
      </c>
      <c r="R1231" t="s">
        <v>33</v>
      </c>
      <c r="S1231" t="s">
        <v>34</v>
      </c>
      <c r="T1231" s="4">
        <v>5</v>
      </c>
      <c r="U1231" s="11">
        <f t="shared" si="19"/>
        <v>799</v>
      </c>
      <c r="V1231" s="11">
        <f>tbl_EcommerceSales[[#This Row],[Gross_Sales]]*tbl_EcommerceSales[[#This Row],[Discount]]</f>
        <v>79.900000000000006</v>
      </c>
      <c r="W1231" s="11">
        <f>tbl_EcommerceSales[[#This Row],[Gross_Sales]]-tbl_EcommerceSales[[#This Row],[Discount_Amount]]</f>
        <v>719.1</v>
      </c>
      <c r="X1231" s="11">
        <f>tbl_EcommerceSales[[#This Row],[Quantity]] * _xlfn.XLOOKUP(tbl_EcommerceSales[[#This Row],[Product_ID]], Product_Master!A:A, Product_Master!F:F)</f>
        <v>360</v>
      </c>
      <c r="Y1231" s="11">
        <f>tbl_EcommerceSales[[#This Row],[Net_Revenue]]-tbl_EcommerceSales[[#This Row],[Total_Cost]]</f>
        <v>359.1</v>
      </c>
      <c r="Z1231" s="9">
        <f>IFERROR(#REF!/tbl_EcommerceSales[[#This Row],[Total_Cost]], 0)</f>
        <v>0</v>
      </c>
      <c r="AA1231" t="str">
        <f>TEXT(tbl_EcommerceSales[[#This Row],[Order_Date]],"mmm")</f>
        <v>May</v>
      </c>
      <c r="AB1231">
        <f>YEAR(tbl_EcommerceSales[[#This Row],[Order_Date]])</f>
        <v>2025</v>
      </c>
      <c r="AC1231" t="str">
        <f>IF(tbl_EcommerceSales[[#This Row],[Age]]&lt;18,"Under 18",IF(tbl_EcommerceSales[[#This Row],[Age]]&lt;=25,"18-25",IF(tbl_EcommerceSales[[#This Row],[Age]]&lt;=35,"26-35",IF(tbl_EcommerceSales[[#This Row],[Age]]&lt;=45,"36-45",IF(tbl_EcommerceSales[[#This Row],[Age]]&lt;=55,"46-55","56+")))))</f>
        <v>26-35</v>
      </c>
    </row>
    <row r="1232" spans="1:29" x14ac:dyDescent="0.35">
      <c r="A1232" t="s">
        <v>2356</v>
      </c>
      <c r="B1232" s="7">
        <v>45792</v>
      </c>
      <c r="C1232" t="s">
        <v>1084</v>
      </c>
      <c r="D1232" t="s">
        <v>181</v>
      </c>
      <c r="E1232" t="s">
        <v>48</v>
      </c>
      <c r="F1232">
        <v>31</v>
      </c>
      <c r="G1232" t="s">
        <v>87</v>
      </c>
      <c r="H1232" t="s">
        <v>88</v>
      </c>
      <c r="I1232" t="s">
        <v>117</v>
      </c>
      <c r="J1232" t="s">
        <v>118</v>
      </c>
      <c r="K1232" t="s">
        <v>82</v>
      </c>
      <c r="L1232" t="s">
        <v>119</v>
      </c>
      <c r="M1232">
        <v>1</v>
      </c>
      <c r="N1232" s="2">
        <v>3299</v>
      </c>
      <c r="O1232" s="3">
        <v>0.25</v>
      </c>
      <c r="P1232" s="2">
        <v>2100</v>
      </c>
      <c r="Q1232" t="s">
        <v>32</v>
      </c>
      <c r="R1232" t="s">
        <v>33</v>
      </c>
      <c r="S1232" t="s">
        <v>34</v>
      </c>
      <c r="T1232" s="4">
        <v>1</v>
      </c>
      <c r="U1232" s="11">
        <f t="shared" si="19"/>
        <v>3299</v>
      </c>
      <c r="V1232" s="11">
        <f>tbl_EcommerceSales[[#This Row],[Gross_Sales]]*tbl_EcommerceSales[[#This Row],[Discount]]</f>
        <v>824.75</v>
      </c>
      <c r="W1232" s="11">
        <f>tbl_EcommerceSales[[#This Row],[Gross_Sales]]-tbl_EcommerceSales[[#This Row],[Discount_Amount]]</f>
        <v>2474.25</v>
      </c>
      <c r="X1232" s="11">
        <f>tbl_EcommerceSales[[#This Row],[Quantity]] * _xlfn.XLOOKUP(tbl_EcommerceSales[[#This Row],[Product_ID]], Product_Master!A:A, Product_Master!F:F)</f>
        <v>2100</v>
      </c>
      <c r="Y1232" s="11">
        <f>tbl_EcommerceSales[[#This Row],[Net_Revenue]]-tbl_EcommerceSales[[#This Row],[Total_Cost]]</f>
        <v>374.25</v>
      </c>
      <c r="Z1232" s="9">
        <f>IFERROR(#REF!/tbl_EcommerceSales[[#This Row],[Total_Cost]], 0)</f>
        <v>0</v>
      </c>
      <c r="AA1232" t="str">
        <f>TEXT(tbl_EcommerceSales[[#This Row],[Order_Date]],"mmm")</f>
        <v>May</v>
      </c>
      <c r="AB1232">
        <f>YEAR(tbl_EcommerceSales[[#This Row],[Order_Date]])</f>
        <v>2025</v>
      </c>
      <c r="AC1232" t="str">
        <f>IF(tbl_EcommerceSales[[#This Row],[Age]]&lt;18,"Under 18",IF(tbl_EcommerceSales[[#This Row],[Age]]&lt;=25,"18-25",IF(tbl_EcommerceSales[[#This Row],[Age]]&lt;=35,"26-35",IF(tbl_EcommerceSales[[#This Row],[Age]]&lt;=45,"36-45",IF(tbl_EcommerceSales[[#This Row],[Age]]&lt;=55,"46-55","56+")))))</f>
        <v>26-35</v>
      </c>
    </row>
    <row r="1233" spans="1:29" x14ac:dyDescent="0.35">
      <c r="A1233" t="s">
        <v>2357</v>
      </c>
      <c r="B1233" s="7">
        <v>45792</v>
      </c>
      <c r="C1233" t="s">
        <v>2267</v>
      </c>
      <c r="D1233" t="s">
        <v>305</v>
      </c>
      <c r="E1233" t="s">
        <v>48</v>
      </c>
      <c r="F1233">
        <v>18</v>
      </c>
      <c r="G1233" t="s">
        <v>107</v>
      </c>
      <c r="H1233" t="s">
        <v>39</v>
      </c>
      <c r="I1233" t="s">
        <v>236</v>
      </c>
      <c r="J1233" t="s">
        <v>237</v>
      </c>
      <c r="K1233" t="s">
        <v>82</v>
      </c>
      <c r="L1233" t="s">
        <v>238</v>
      </c>
      <c r="M1233">
        <v>3</v>
      </c>
      <c r="N1233" s="2">
        <v>899</v>
      </c>
      <c r="O1233" s="3">
        <v>0.1</v>
      </c>
      <c r="P1233" s="2">
        <v>1440</v>
      </c>
      <c r="Q1233" t="s">
        <v>123</v>
      </c>
      <c r="R1233" t="s">
        <v>33</v>
      </c>
      <c r="S1233" t="s">
        <v>34</v>
      </c>
      <c r="T1233" s="4">
        <v>3</v>
      </c>
      <c r="U1233" s="11">
        <f t="shared" si="19"/>
        <v>2697</v>
      </c>
      <c r="V1233" s="11">
        <f>tbl_EcommerceSales[[#This Row],[Gross_Sales]]*tbl_EcommerceSales[[#This Row],[Discount]]</f>
        <v>269.7</v>
      </c>
      <c r="W1233" s="11">
        <f>tbl_EcommerceSales[[#This Row],[Gross_Sales]]-tbl_EcommerceSales[[#This Row],[Discount_Amount]]</f>
        <v>2427.3000000000002</v>
      </c>
      <c r="X1233" s="11">
        <f>tbl_EcommerceSales[[#This Row],[Quantity]] * _xlfn.XLOOKUP(tbl_EcommerceSales[[#This Row],[Product_ID]], Product_Master!A:A, Product_Master!F:F)</f>
        <v>1440</v>
      </c>
      <c r="Y1233" s="11">
        <f>tbl_EcommerceSales[[#This Row],[Net_Revenue]]-tbl_EcommerceSales[[#This Row],[Total_Cost]]</f>
        <v>987.30000000000018</v>
      </c>
      <c r="Z1233" s="9">
        <f>IFERROR(#REF!/tbl_EcommerceSales[[#This Row],[Total_Cost]], 0)</f>
        <v>0</v>
      </c>
      <c r="AA1233" t="str">
        <f>TEXT(tbl_EcommerceSales[[#This Row],[Order_Date]],"mmm")</f>
        <v>May</v>
      </c>
      <c r="AB1233">
        <f>YEAR(tbl_EcommerceSales[[#This Row],[Order_Date]])</f>
        <v>2025</v>
      </c>
      <c r="AC1233" t="str">
        <f>IF(tbl_EcommerceSales[[#This Row],[Age]]&lt;18,"Under 18",IF(tbl_EcommerceSales[[#This Row],[Age]]&lt;=25,"18-25",IF(tbl_EcommerceSales[[#This Row],[Age]]&lt;=35,"26-35",IF(tbl_EcommerceSales[[#This Row],[Age]]&lt;=45,"36-45",IF(tbl_EcommerceSales[[#This Row],[Age]]&lt;=55,"46-55","56+")))))</f>
        <v>18-25</v>
      </c>
    </row>
    <row r="1234" spans="1:29" x14ac:dyDescent="0.35">
      <c r="A1234" t="s">
        <v>2358</v>
      </c>
      <c r="B1234" s="7">
        <v>45792</v>
      </c>
      <c r="C1234" t="s">
        <v>2138</v>
      </c>
      <c r="D1234" t="s">
        <v>227</v>
      </c>
      <c r="E1234" t="s">
        <v>25</v>
      </c>
      <c r="F1234">
        <v>31</v>
      </c>
      <c r="G1234" t="s">
        <v>71</v>
      </c>
      <c r="H1234" t="s">
        <v>72</v>
      </c>
      <c r="I1234" t="s">
        <v>212</v>
      </c>
      <c r="J1234" t="s">
        <v>213</v>
      </c>
      <c r="K1234" t="s">
        <v>177</v>
      </c>
      <c r="L1234" t="s">
        <v>178</v>
      </c>
      <c r="M1234">
        <v>3</v>
      </c>
      <c r="N1234" s="2">
        <v>2499</v>
      </c>
      <c r="O1234" s="3">
        <v>0</v>
      </c>
      <c r="P1234" s="2">
        <v>4350</v>
      </c>
      <c r="Q1234" t="s">
        <v>44</v>
      </c>
      <c r="R1234" t="s">
        <v>33</v>
      </c>
      <c r="S1234" t="s">
        <v>34</v>
      </c>
      <c r="T1234" s="4">
        <v>5</v>
      </c>
      <c r="U1234" s="11">
        <f t="shared" si="19"/>
        <v>7497</v>
      </c>
      <c r="V1234" s="11">
        <f>tbl_EcommerceSales[[#This Row],[Gross_Sales]]*tbl_EcommerceSales[[#This Row],[Discount]]</f>
        <v>0</v>
      </c>
      <c r="W1234" s="11">
        <f>tbl_EcommerceSales[[#This Row],[Gross_Sales]]-tbl_EcommerceSales[[#This Row],[Discount_Amount]]</f>
        <v>7497</v>
      </c>
      <c r="X1234" s="11">
        <f>tbl_EcommerceSales[[#This Row],[Quantity]] * _xlfn.XLOOKUP(tbl_EcommerceSales[[#This Row],[Product_ID]], Product_Master!A:A, Product_Master!F:F)</f>
        <v>4350</v>
      </c>
      <c r="Y1234" s="11">
        <f>tbl_EcommerceSales[[#This Row],[Net_Revenue]]-tbl_EcommerceSales[[#This Row],[Total_Cost]]</f>
        <v>3147</v>
      </c>
      <c r="Z1234" s="9">
        <f>IFERROR(#REF!/tbl_EcommerceSales[[#This Row],[Total_Cost]], 0)</f>
        <v>0</v>
      </c>
      <c r="AA1234" t="str">
        <f>TEXT(tbl_EcommerceSales[[#This Row],[Order_Date]],"mmm")</f>
        <v>May</v>
      </c>
      <c r="AB1234">
        <f>YEAR(tbl_EcommerceSales[[#This Row],[Order_Date]])</f>
        <v>2025</v>
      </c>
      <c r="AC1234" t="str">
        <f>IF(tbl_EcommerceSales[[#This Row],[Age]]&lt;18,"Under 18",IF(tbl_EcommerceSales[[#This Row],[Age]]&lt;=25,"18-25",IF(tbl_EcommerceSales[[#This Row],[Age]]&lt;=35,"26-35",IF(tbl_EcommerceSales[[#This Row],[Age]]&lt;=45,"36-45",IF(tbl_EcommerceSales[[#This Row],[Age]]&lt;=55,"46-55","56+")))))</f>
        <v>26-35</v>
      </c>
    </row>
    <row r="1235" spans="1:29" x14ac:dyDescent="0.35">
      <c r="A1235" t="s">
        <v>2359</v>
      </c>
      <c r="B1235" s="7">
        <v>45793</v>
      </c>
      <c r="C1235" t="s">
        <v>2360</v>
      </c>
      <c r="D1235" t="s">
        <v>130</v>
      </c>
      <c r="E1235" t="s">
        <v>25</v>
      </c>
      <c r="F1235">
        <v>31</v>
      </c>
      <c r="G1235" t="s">
        <v>155</v>
      </c>
      <c r="H1235" t="s">
        <v>88</v>
      </c>
      <c r="I1235" t="s">
        <v>165</v>
      </c>
      <c r="J1235" t="s">
        <v>166</v>
      </c>
      <c r="K1235" t="s">
        <v>42</v>
      </c>
      <c r="L1235" t="s">
        <v>167</v>
      </c>
      <c r="M1235">
        <v>1</v>
      </c>
      <c r="N1235" s="2">
        <v>1799</v>
      </c>
      <c r="O1235" s="3">
        <v>0.25</v>
      </c>
      <c r="P1235" s="2">
        <v>900</v>
      </c>
      <c r="Q1235" t="s">
        <v>156</v>
      </c>
      <c r="R1235" t="s">
        <v>33</v>
      </c>
      <c r="S1235" t="s">
        <v>34</v>
      </c>
      <c r="T1235" s="4">
        <v>4</v>
      </c>
      <c r="U1235" s="11">
        <f t="shared" si="19"/>
        <v>1799</v>
      </c>
      <c r="V1235" s="11">
        <f>tbl_EcommerceSales[[#This Row],[Gross_Sales]]*tbl_EcommerceSales[[#This Row],[Discount]]</f>
        <v>449.75</v>
      </c>
      <c r="W1235" s="11">
        <f>tbl_EcommerceSales[[#This Row],[Gross_Sales]]-tbl_EcommerceSales[[#This Row],[Discount_Amount]]</f>
        <v>1349.25</v>
      </c>
      <c r="X1235" s="11">
        <f>tbl_EcommerceSales[[#This Row],[Quantity]] * _xlfn.XLOOKUP(tbl_EcommerceSales[[#This Row],[Product_ID]], Product_Master!A:A, Product_Master!F:F)</f>
        <v>900</v>
      </c>
      <c r="Y1235" s="11">
        <f>tbl_EcommerceSales[[#This Row],[Net_Revenue]]-tbl_EcommerceSales[[#This Row],[Total_Cost]]</f>
        <v>449.25</v>
      </c>
      <c r="Z1235" s="9">
        <f>IFERROR(#REF!/tbl_EcommerceSales[[#This Row],[Total_Cost]], 0)</f>
        <v>0</v>
      </c>
      <c r="AA1235" t="str">
        <f>TEXT(tbl_EcommerceSales[[#This Row],[Order_Date]],"mmm")</f>
        <v>May</v>
      </c>
      <c r="AB1235">
        <f>YEAR(tbl_EcommerceSales[[#This Row],[Order_Date]])</f>
        <v>2025</v>
      </c>
      <c r="AC1235" t="str">
        <f>IF(tbl_EcommerceSales[[#This Row],[Age]]&lt;18,"Under 18",IF(tbl_EcommerceSales[[#This Row],[Age]]&lt;=25,"18-25",IF(tbl_EcommerceSales[[#This Row],[Age]]&lt;=35,"26-35",IF(tbl_EcommerceSales[[#This Row],[Age]]&lt;=45,"36-45",IF(tbl_EcommerceSales[[#This Row],[Age]]&lt;=55,"46-55","56+")))))</f>
        <v>26-35</v>
      </c>
    </row>
    <row r="1236" spans="1:29" x14ac:dyDescent="0.35">
      <c r="A1236" t="s">
        <v>2361</v>
      </c>
      <c r="B1236" s="7">
        <v>45793</v>
      </c>
      <c r="C1236" t="s">
        <v>1913</v>
      </c>
      <c r="D1236" t="s">
        <v>110</v>
      </c>
      <c r="E1236" t="s">
        <v>25</v>
      </c>
      <c r="F1236">
        <v>31</v>
      </c>
      <c r="G1236" t="s">
        <v>174</v>
      </c>
      <c r="H1236" t="s">
        <v>39</v>
      </c>
      <c r="I1236" t="s">
        <v>221</v>
      </c>
      <c r="J1236" t="s">
        <v>222</v>
      </c>
      <c r="K1236" t="s">
        <v>177</v>
      </c>
      <c r="L1236" t="s">
        <v>208</v>
      </c>
      <c r="M1236">
        <v>3</v>
      </c>
      <c r="N1236" s="2">
        <v>1499</v>
      </c>
      <c r="O1236" s="3">
        <v>0.05</v>
      </c>
      <c r="P1236" s="2">
        <v>2400</v>
      </c>
      <c r="Q1236" t="s">
        <v>76</v>
      </c>
      <c r="R1236" t="s">
        <v>33</v>
      </c>
      <c r="S1236" t="s">
        <v>57</v>
      </c>
      <c r="T1236" s="4">
        <v>5</v>
      </c>
      <c r="U1236" s="11">
        <f t="shared" si="19"/>
        <v>4497</v>
      </c>
      <c r="V1236" s="11">
        <f>tbl_EcommerceSales[[#This Row],[Gross_Sales]]*tbl_EcommerceSales[[#This Row],[Discount]]</f>
        <v>224.85000000000002</v>
      </c>
      <c r="W1236" s="11">
        <f>tbl_EcommerceSales[[#This Row],[Gross_Sales]]-tbl_EcommerceSales[[#This Row],[Discount_Amount]]</f>
        <v>4272.1499999999996</v>
      </c>
      <c r="X1236" s="11">
        <f>tbl_EcommerceSales[[#This Row],[Quantity]] * _xlfn.XLOOKUP(tbl_EcommerceSales[[#This Row],[Product_ID]], Product_Master!A:A, Product_Master!F:F)</f>
        <v>2400</v>
      </c>
      <c r="Y1236" s="11">
        <f>tbl_EcommerceSales[[#This Row],[Net_Revenue]]-tbl_EcommerceSales[[#This Row],[Total_Cost]]</f>
        <v>1872.1499999999996</v>
      </c>
      <c r="Z1236" s="9">
        <f>IFERROR(#REF!/tbl_EcommerceSales[[#This Row],[Total_Cost]], 0)</f>
        <v>0</v>
      </c>
      <c r="AA1236" t="str">
        <f>TEXT(tbl_EcommerceSales[[#This Row],[Order_Date]],"mmm")</f>
        <v>May</v>
      </c>
      <c r="AB1236">
        <f>YEAR(tbl_EcommerceSales[[#This Row],[Order_Date]])</f>
        <v>2025</v>
      </c>
      <c r="AC1236" t="str">
        <f>IF(tbl_EcommerceSales[[#This Row],[Age]]&lt;18,"Under 18",IF(tbl_EcommerceSales[[#This Row],[Age]]&lt;=25,"18-25",IF(tbl_EcommerceSales[[#This Row],[Age]]&lt;=35,"26-35",IF(tbl_EcommerceSales[[#This Row],[Age]]&lt;=45,"36-45",IF(tbl_EcommerceSales[[#This Row],[Age]]&lt;=55,"46-55","56+")))))</f>
        <v>26-35</v>
      </c>
    </row>
    <row r="1237" spans="1:29" x14ac:dyDescent="0.35">
      <c r="A1237" t="s">
        <v>2362</v>
      </c>
      <c r="B1237" s="7">
        <v>45793</v>
      </c>
      <c r="C1237" t="s">
        <v>973</v>
      </c>
      <c r="D1237" t="s">
        <v>269</v>
      </c>
      <c r="E1237" t="s">
        <v>48</v>
      </c>
      <c r="F1237">
        <v>41</v>
      </c>
      <c r="G1237" t="s">
        <v>246</v>
      </c>
      <c r="H1237" t="s">
        <v>27</v>
      </c>
      <c r="I1237" t="s">
        <v>206</v>
      </c>
      <c r="J1237" t="s">
        <v>207</v>
      </c>
      <c r="K1237" t="s">
        <v>177</v>
      </c>
      <c r="L1237" t="s">
        <v>208</v>
      </c>
      <c r="M1237">
        <v>1</v>
      </c>
      <c r="N1237" s="2">
        <v>2199</v>
      </c>
      <c r="O1237" s="3">
        <v>0.1</v>
      </c>
      <c r="P1237" s="2">
        <v>1250</v>
      </c>
      <c r="Q1237" t="s">
        <v>123</v>
      </c>
      <c r="R1237" t="s">
        <v>33</v>
      </c>
      <c r="S1237" t="s">
        <v>57</v>
      </c>
      <c r="T1237" s="4">
        <v>5</v>
      </c>
      <c r="U1237" s="11">
        <f t="shared" si="19"/>
        <v>2199</v>
      </c>
      <c r="V1237" s="11">
        <f>tbl_EcommerceSales[[#This Row],[Gross_Sales]]*tbl_EcommerceSales[[#This Row],[Discount]]</f>
        <v>219.9</v>
      </c>
      <c r="W1237" s="11">
        <f>tbl_EcommerceSales[[#This Row],[Gross_Sales]]-tbl_EcommerceSales[[#This Row],[Discount_Amount]]</f>
        <v>1979.1</v>
      </c>
      <c r="X1237" s="11">
        <f>tbl_EcommerceSales[[#This Row],[Quantity]] * _xlfn.XLOOKUP(tbl_EcommerceSales[[#This Row],[Product_ID]], Product_Master!A:A, Product_Master!F:F)</f>
        <v>1250</v>
      </c>
      <c r="Y1237" s="11">
        <f>tbl_EcommerceSales[[#This Row],[Net_Revenue]]-tbl_EcommerceSales[[#This Row],[Total_Cost]]</f>
        <v>729.09999999999991</v>
      </c>
      <c r="Z1237" s="9">
        <f>IFERROR(#REF!/tbl_EcommerceSales[[#This Row],[Total_Cost]], 0)</f>
        <v>0</v>
      </c>
      <c r="AA1237" t="str">
        <f>TEXT(tbl_EcommerceSales[[#This Row],[Order_Date]],"mmm")</f>
        <v>May</v>
      </c>
      <c r="AB1237">
        <f>YEAR(tbl_EcommerceSales[[#This Row],[Order_Date]])</f>
        <v>2025</v>
      </c>
      <c r="AC1237" t="str">
        <f>IF(tbl_EcommerceSales[[#This Row],[Age]]&lt;18,"Under 18",IF(tbl_EcommerceSales[[#This Row],[Age]]&lt;=25,"18-25",IF(tbl_EcommerceSales[[#This Row],[Age]]&lt;=35,"26-35",IF(tbl_EcommerceSales[[#This Row],[Age]]&lt;=45,"36-45",IF(tbl_EcommerceSales[[#This Row],[Age]]&lt;=55,"46-55","56+")))))</f>
        <v>36-45</v>
      </c>
    </row>
    <row r="1238" spans="1:29" x14ac:dyDescent="0.35">
      <c r="A1238" t="s">
        <v>2363</v>
      </c>
      <c r="B1238" s="7">
        <v>45793</v>
      </c>
      <c r="C1238" t="s">
        <v>2364</v>
      </c>
      <c r="D1238" t="s">
        <v>66</v>
      </c>
      <c r="E1238" t="s">
        <v>48</v>
      </c>
      <c r="F1238">
        <v>18</v>
      </c>
      <c r="G1238" t="s">
        <v>186</v>
      </c>
      <c r="H1238" t="s">
        <v>72</v>
      </c>
      <c r="I1238" t="s">
        <v>160</v>
      </c>
      <c r="J1238" t="s">
        <v>161</v>
      </c>
      <c r="K1238" t="s">
        <v>91</v>
      </c>
      <c r="L1238" t="s">
        <v>133</v>
      </c>
      <c r="M1238">
        <v>2</v>
      </c>
      <c r="N1238" s="2">
        <v>1099</v>
      </c>
      <c r="O1238" s="3">
        <v>0.05</v>
      </c>
      <c r="P1238" s="2">
        <v>1040</v>
      </c>
      <c r="Q1238" t="s">
        <v>32</v>
      </c>
      <c r="R1238" t="s">
        <v>33</v>
      </c>
      <c r="S1238" t="s">
        <v>34</v>
      </c>
      <c r="T1238" s="4">
        <v>3</v>
      </c>
      <c r="U1238" s="11">
        <f t="shared" si="19"/>
        <v>2198</v>
      </c>
      <c r="V1238" s="11">
        <f>tbl_EcommerceSales[[#This Row],[Gross_Sales]]*tbl_EcommerceSales[[#This Row],[Discount]]</f>
        <v>109.9</v>
      </c>
      <c r="W1238" s="11">
        <f>tbl_EcommerceSales[[#This Row],[Gross_Sales]]-tbl_EcommerceSales[[#This Row],[Discount_Amount]]</f>
        <v>2088.1</v>
      </c>
      <c r="X1238" s="11">
        <f>tbl_EcommerceSales[[#This Row],[Quantity]] * _xlfn.XLOOKUP(tbl_EcommerceSales[[#This Row],[Product_ID]], Product_Master!A:A, Product_Master!F:F)</f>
        <v>1040</v>
      </c>
      <c r="Y1238" s="11">
        <f>tbl_EcommerceSales[[#This Row],[Net_Revenue]]-tbl_EcommerceSales[[#This Row],[Total_Cost]]</f>
        <v>1048.0999999999999</v>
      </c>
      <c r="Z1238" s="9">
        <f>IFERROR(#REF!/tbl_EcommerceSales[[#This Row],[Total_Cost]], 0)</f>
        <v>0</v>
      </c>
      <c r="AA1238" t="str">
        <f>TEXT(tbl_EcommerceSales[[#This Row],[Order_Date]],"mmm")</f>
        <v>May</v>
      </c>
      <c r="AB1238">
        <f>YEAR(tbl_EcommerceSales[[#This Row],[Order_Date]])</f>
        <v>2025</v>
      </c>
      <c r="AC1238" t="str">
        <f>IF(tbl_EcommerceSales[[#This Row],[Age]]&lt;18,"Under 18",IF(tbl_EcommerceSales[[#This Row],[Age]]&lt;=25,"18-25",IF(tbl_EcommerceSales[[#This Row],[Age]]&lt;=35,"26-35",IF(tbl_EcommerceSales[[#This Row],[Age]]&lt;=45,"36-45",IF(tbl_EcommerceSales[[#This Row],[Age]]&lt;=55,"46-55","56+")))))</f>
        <v>18-25</v>
      </c>
    </row>
    <row r="1239" spans="1:29" x14ac:dyDescent="0.35">
      <c r="A1239" t="s">
        <v>2365</v>
      </c>
      <c r="B1239" s="7">
        <v>45793</v>
      </c>
      <c r="C1239" t="s">
        <v>1933</v>
      </c>
      <c r="D1239" t="s">
        <v>342</v>
      </c>
      <c r="E1239" t="s">
        <v>48</v>
      </c>
      <c r="F1239">
        <v>30</v>
      </c>
      <c r="G1239" t="s">
        <v>142</v>
      </c>
      <c r="H1239" t="s">
        <v>88</v>
      </c>
      <c r="I1239" t="s">
        <v>221</v>
      </c>
      <c r="J1239" t="s">
        <v>222</v>
      </c>
      <c r="K1239" t="s">
        <v>177</v>
      </c>
      <c r="L1239" t="s">
        <v>208</v>
      </c>
      <c r="M1239">
        <v>1</v>
      </c>
      <c r="N1239" s="2">
        <v>1499</v>
      </c>
      <c r="O1239" s="3">
        <v>0.15</v>
      </c>
      <c r="P1239" s="2">
        <v>800</v>
      </c>
      <c r="Q1239" t="s">
        <v>76</v>
      </c>
      <c r="R1239" t="s">
        <v>33</v>
      </c>
      <c r="S1239" t="s">
        <v>34</v>
      </c>
      <c r="T1239" s="4">
        <v>4</v>
      </c>
      <c r="U1239" s="11">
        <f t="shared" si="19"/>
        <v>1499</v>
      </c>
      <c r="V1239" s="11">
        <f>tbl_EcommerceSales[[#This Row],[Gross_Sales]]*tbl_EcommerceSales[[#This Row],[Discount]]</f>
        <v>224.85</v>
      </c>
      <c r="W1239" s="11">
        <f>tbl_EcommerceSales[[#This Row],[Gross_Sales]]-tbl_EcommerceSales[[#This Row],[Discount_Amount]]</f>
        <v>1274.1500000000001</v>
      </c>
      <c r="X1239" s="11">
        <f>tbl_EcommerceSales[[#This Row],[Quantity]] * _xlfn.XLOOKUP(tbl_EcommerceSales[[#This Row],[Product_ID]], Product_Master!A:A, Product_Master!F:F)</f>
        <v>800</v>
      </c>
      <c r="Y1239" s="11">
        <f>tbl_EcommerceSales[[#This Row],[Net_Revenue]]-tbl_EcommerceSales[[#This Row],[Total_Cost]]</f>
        <v>474.15000000000009</v>
      </c>
      <c r="Z1239" s="9">
        <f>IFERROR(#REF!/tbl_EcommerceSales[[#This Row],[Total_Cost]], 0)</f>
        <v>0</v>
      </c>
      <c r="AA1239" t="str">
        <f>TEXT(tbl_EcommerceSales[[#This Row],[Order_Date]],"mmm")</f>
        <v>May</v>
      </c>
      <c r="AB1239">
        <f>YEAR(tbl_EcommerceSales[[#This Row],[Order_Date]])</f>
        <v>2025</v>
      </c>
      <c r="AC1239" t="str">
        <f>IF(tbl_EcommerceSales[[#This Row],[Age]]&lt;18,"Under 18",IF(tbl_EcommerceSales[[#This Row],[Age]]&lt;=25,"18-25",IF(tbl_EcommerceSales[[#This Row],[Age]]&lt;=35,"26-35",IF(tbl_EcommerceSales[[#This Row],[Age]]&lt;=45,"36-45",IF(tbl_EcommerceSales[[#This Row],[Age]]&lt;=55,"46-55","56+")))))</f>
        <v>26-35</v>
      </c>
    </row>
    <row r="1240" spans="1:29" x14ac:dyDescent="0.35">
      <c r="A1240" t="s">
        <v>2366</v>
      </c>
      <c r="B1240" s="7">
        <v>45794</v>
      </c>
      <c r="C1240" t="s">
        <v>2367</v>
      </c>
      <c r="D1240" t="s">
        <v>60</v>
      </c>
      <c r="E1240" t="s">
        <v>25</v>
      </c>
      <c r="F1240">
        <v>28</v>
      </c>
      <c r="G1240" t="s">
        <v>61</v>
      </c>
      <c r="H1240" t="s">
        <v>27</v>
      </c>
      <c r="I1240" t="s">
        <v>294</v>
      </c>
      <c r="J1240" t="s">
        <v>295</v>
      </c>
      <c r="K1240" t="s">
        <v>91</v>
      </c>
      <c r="L1240" t="s">
        <v>296</v>
      </c>
      <c r="M1240">
        <v>1</v>
      </c>
      <c r="N1240" s="2">
        <v>699</v>
      </c>
      <c r="O1240" s="3">
        <v>0.05</v>
      </c>
      <c r="P1240" s="2">
        <v>300</v>
      </c>
      <c r="Q1240" t="s">
        <v>123</v>
      </c>
      <c r="R1240" t="s">
        <v>33</v>
      </c>
      <c r="S1240" t="s">
        <v>57</v>
      </c>
      <c r="T1240" s="4">
        <v>5</v>
      </c>
      <c r="U1240" s="11">
        <f t="shared" si="19"/>
        <v>699</v>
      </c>
      <c r="V1240" s="11">
        <f>tbl_EcommerceSales[[#This Row],[Gross_Sales]]*tbl_EcommerceSales[[#This Row],[Discount]]</f>
        <v>34.950000000000003</v>
      </c>
      <c r="W1240" s="11">
        <f>tbl_EcommerceSales[[#This Row],[Gross_Sales]]-tbl_EcommerceSales[[#This Row],[Discount_Amount]]</f>
        <v>664.05</v>
      </c>
      <c r="X1240" s="11">
        <f>tbl_EcommerceSales[[#This Row],[Quantity]] * _xlfn.XLOOKUP(tbl_EcommerceSales[[#This Row],[Product_ID]], Product_Master!A:A, Product_Master!F:F)</f>
        <v>300</v>
      </c>
      <c r="Y1240" s="11">
        <f>tbl_EcommerceSales[[#This Row],[Net_Revenue]]-tbl_EcommerceSales[[#This Row],[Total_Cost]]</f>
        <v>364.04999999999995</v>
      </c>
      <c r="Z1240" s="9">
        <f>IFERROR(#REF!/tbl_EcommerceSales[[#This Row],[Total_Cost]], 0)</f>
        <v>0</v>
      </c>
      <c r="AA1240" t="str">
        <f>TEXT(tbl_EcommerceSales[[#This Row],[Order_Date]],"mmm")</f>
        <v>May</v>
      </c>
      <c r="AB1240">
        <f>YEAR(tbl_EcommerceSales[[#This Row],[Order_Date]])</f>
        <v>2025</v>
      </c>
      <c r="AC1240" t="str">
        <f>IF(tbl_EcommerceSales[[#This Row],[Age]]&lt;18,"Under 18",IF(tbl_EcommerceSales[[#This Row],[Age]]&lt;=25,"18-25",IF(tbl_EcommerceSales[[#This Row],[Age]]&lt;=35,"26-35",IF(tbl_EcommerceSales[[#This Row],[Age]]&lt;=45,"36-45",IF(tbl_EcommerceSales[[#This Row],[Age]]&lt;=55,"46-55","56+")))))</f>
        <v>26-35</v>
      </c>
    </row>
    <row r="1241" spans="1:29" x14ac:dyDescent="0.35">
      <c r="A1241" t="s">
        <v>2368</v>
      </c>
      <c r="B1241" s="7">
        <v>45794</v>
      </c>
      <c r="C1241" t="s">
        <v>730</v>
      </c>
      <c r="D1241" t="s">
        <v>116</v>
      </c>
      <c r="E1241" t="s">
        <v>48</v>
      </c>
      <c r="F1241">
        <v>27</v>
      </c>
      <c r="G1241" t="s">
        <v>87</v>
      </c>
      <c r="H1241" t="s">
        <v>88</v>
      </c>
      <c r="I1241" t="s">
        <v>212</v>
      </c>
      <c r="J1241" t="s">
        <v>213</v>
      </c>
      <c r="K1241" t="s">
        <v>177</v>
      </c>
      <c r="L1241" t="s">
        <v>178</v>
      </c>
      <c r="M1241">
        <v>4</v>
      </c>
      <c r="N1241" s="2">
        <v>2499</v>
      </c>
      <c r="O1241" s="3">
        <v>0.1</v>
      </c>
      <c r="P1241" s="2">
        <v>5800</v>
      </c>
      <c r="Q1241" t="s">
        <v>76</v>
      </c>
      <c r="R1241" t="s">
        <v>162</v>
      </c>
      <c r="S1241" t="s">
        <v>34</v>
      </c>
      <c r="T1241" s="4"/>
      <c r="U1241" s="11">
        <f t="shared" si="19"/>
        <v>9996</v>
      </c>
      <c r="V1241" s="11">
        <f>tbl_EcommerceSales[[#This Row],[Gross_Sales]]*tbl_EcommerceSales[[#This Row],[Discount]]</f>
        <v>999.6</v>
      </c>
      <c r="W1241" s="11">
        <f>tbl_EcommerceSales[[#This Row],[Gross_Sales]]-tbl_EcommerceSales[[#This Row],[Discount_Amount]]</f>
        <v>8996.4</v>
      </c>
      <c r="X1241" s="11">
        <f>tbl_EcommerceSales[[#This Row],[Quantity]] * _xlfn.XLOOKUP(tbl_EcommerceSales[[#This Row],[Product_ID]], Product_Master!A:A, Product_Master!F:F)</f>
        <v>5800</v>
      </c>
      <c r="Y1241" s="11">
        <f>tbl_EcommerceSales[[#This Row],[Net_Revenue]]-tbl_EcommerceSales[[#This Row],[Total_Cost]]</f>
        <v>3196.3999999999996</v>
      </c>
      <c r="Z1241" s="9">
        <f>IFERROR(#REF!/tbl_EcommerceSales[[#This Row],[Total_Cost]], 0)</f>
        <v>0</v>
      </c>
      <c r="AA1241" t="str">
        <f>TEXT(tbl_EcommerceSales[[#This Row],[Order_Date]],"mmm")</f>
        <v>May</v>
      </c>
      <c r="AB1241">
        <f>YEAR(tbl_EcommerceSales[[#This Row],[Order_Date]])</f>
        <v>2025</v>
      </c>
      <c r="AC1241" t="str">
        <f>IF(tbl_EcommerceSales[[#This Row],[Age]]&lt;18,"Under 18",IF(tbl_EcommerceSales[[#This Row],[Age]]&lt;=25,"18-25",IF(tbl_EcommerceSales[[#This Row],[Age]]&lt;=35,"26-35",IF(tbl_EcommerceSales[[#This Row],[Age]]&lt;=45,"36-45",IF(tbl_EcommerceSales[[#This Row],[Age]]&lt;=55,"46-55","56+")))))</f>
        <v>26-35</v>
      </c>
    </row>
    <row r="1242" spans="1:29" x14ac:dyDescent="0.35">
      <c r="A1242" t="s">
        <v>2369</v>
      </c>
      <c r="B1242" s="7">
        <v>45794</v>
      </c>
      <c r="C1242" t="s">
        <v>2370</v>
      </c>
      <c r="D1242" t="s">
        <v>232</v>
      </c>
      <c r="E1242" t="s">
        <v>25</v>
      </c>
      <c r="F1242">
        <v>28</v>
      </c>
      <c r="G1242" t="s">
        <v>38</v>
      </c>
      <c r="H1242" t="s">
        <v>39</v>
      </c>
      <c r="I1242" t="s">
        <v>338</v>
      </c>
      <c r="J1242" t="s">
        <v>339</v>
      </c>
      <c r="K1242" t="s">
        <v>55</v>
      </c>
      <c r="L1242" t="s">
        <v>56</v>
      </c>
      <c r="M1242">
        <v>1</v>
      </c>
      <c r="N1242" s="2">
        <v>1499</v>
      </c>
      <c r="O1242" s="3">
        <v>0.25</v>
      </c>
      <c r="P1242" s="2">
        <v>780</v>
      </c>
      <c r="Q1242" t="s">
        <v>44</v>
      </c>
      <c r="R1242" t="s">
        <v>33</v>
      </c>
      <c r="S1242" t="s">
        <v>34</v>
      </c>
      <c r="T1242" s="4">
        <v>4</v>
      </c>
      <c r="U1242" s="11">
        <f t="shared" si="19"/>
        <v>1499</v>
      </c>
      <c r="V1242" s="11">
        <f>tbl_EcommerceSales[[#This Row],[Gross_Sales]]*tbl_EcommerceSales[[#This Row],[Discount]]</f>
        <v>374.75</v>
      </c>
      <c r="W1242" s="11">
        <f>tbl_EcommerceSales[[#This Row],[Gross_Sales]]-tbl_EcommerceSales[[#This Row],[Discount_Amount]]</f>
        <v>1124.25</v>
      </c>
      <c r="X1242" s="11">
        <f>tbl_EcommerceSales[[#This Row],[Quantity]] * _xlfn.XLOOKUP(tbl_EcommerceSales[[#This Row],[Product_ID]], Product_Master!A:A, Product_Master!F:F)</f>
        <v>780</v>
      </c>
      <c r="Y1242" s="11">
        <f>tbl_EcommerceSales[[#This Row],[Net_Revenue]]-tbl_EcommerceSales[[#This Row],[Total_Cost]]</f>
        <v>344.25</v>
      </c>
      <c r="Z1242" s="9">
        <f>IFERROR(#REF!/tbl_EcommerceSales[[#This Row],[Total_Cost]], 0)</f>
        <v>0</v>
      </c>
      <c r="AA1242" t="str">
        <f>TEXT(tbl_EcommerceSales[[#This Row],[Order_Date]],"mmm")</f>
        <v>May</v>
      </c>
      <c r="AB1242">
        <f>YEAR(tbl_EcommerceSales[[#This Row],[Order_Date]])</f>
        <v>2025</v>
      </c>
      <c r="AC1242" t="str">
        <f>IF(tbl_EcommerceSales[[#This Row],[Age]]&lt;18,"Under 18",IF(tbl_EcommerceSales[[#This Row],[Age]]&lt;=25,"18-25",IF(tbl_EcommerceSales[[#This Row],[Age]]&lt;=35,"26-35",IF(tbl_EcommerceSales[[#This Row],[Age]]&lt;=45,"36-45",IF(tbl_EcommerceSales[[#This Row],[Age]]&lt;=55,"46-55","56+")))))</f>
        <v>26-35</v>
      </c>
    </row>
    <row r="1243" spans="1:29" x14ac:dyDescent="0.35">
      <c r="A1243" t="s">
        <v>2371</v>
      </c>
      <c r="B1243" s="7">
        <v>45794</v>
      </c>
      <c r="C1243" t="s">
        <v>2372</v>
      </c>
      <c r="D1243" t="s">
        <v>139</v>
      </c>
      <c r="E1243" t="s">
        <v>25</v>
      </c>
      <c r="F1243">
        <v>35</v>
      </c>
      <c r="G1243" t="s">
        <v>152</v>
      </c>
      <c r="H1243" t="s">
        <v>72</v>
      </c>
      <c r="I1243" t="s">
        <v>221</v>
      </c>
      <c r="J1243" t="s">
        <v>222</v>
      </c>
      <c r="K1243" t="s">
        <v>177</v>
      </c>
      <c r="L1243" t="s">
        <v>208</v>
      </c>
      <c r="M1243">
        <v>2</v>
      </c>
      <c r="N1243" s="2">
        <v>1499</v>
      </c>
      <c r="O1243" s="3">
        <v>0.3</v>
      </c>
      <c r="P1243" s="2">
        <v>1600</v>
      </c>
      <c r="Q1243" t="s">
        <v>44</v>
      </c>
      <c r="R1243" t="s">
        <v>33</v>
      </c>
      <c r="S1243" t="s">
        <v>34</v>
      </c>
      <c r="T1243" s="4">
        <v>5</v>
      </c>
      <c r="U1243" s="11">
        <f t="shared" si="19"/>
        <v>2998</v>
      </c>
      <c r="V1243" s="11">
        <f>tbl_EcommerceSales[[#This Row],[Gross_Sales]]*tbl_EcommerceSales[[#This Row],[Discount]]</f>
        <v>899.4</v>
      </c>
      <c r="W1243" s="11">
        <f>tbl_EcommerceSales[[#This Row],[Gross_Sales]]-tbl_EcommerceSales[[#This Row],[Discount_Amount]]</f>
        <v>2098.6</v>
      </c>
      <c r="X1243" s="11">
        <f>tbl_EcommerceSales[[#This Row],[Quantity]] * _xlfn.XLOOKUP(tbl_EcommerceSales[[#This Row],[Product_ID]], Product_Master!A:A, Product_Master!F:F)</f>
        <v>1600</v>
      </c>
      <c r="Y1243" s="11">
        <f>tbl_EcommerceSales[[#This Row],[Net_Revenue]]-tbl_EcommerceSales[[#This Row],[Total_Cost]]</f>
        <v>498.59999999999991</v>
      </c>
      <c r="Z1243" s="9">
        <f>IFERROR(#REF!/tbl_EcommerceSales[[#This Row],[Total_Cost]], 0)</f>
        <v>0</v>
      </c>
      <c r="AA1243" t="str">
        <f>TEXT(tbl_EcommerceSales[[#This Row],[Order_Date]],"mmm")</f>
        <v>May</v>
      </c>
      <c r="AB1243">
        <f>YEAR(tbl_EcommerceSales[[#This Row],[Order_Date]])</f>
        <v>2025</v>
      </c>
      <c r="AC1243" t="str">
        <f>IF(tbl_EcommerceSales[[#This Row],[Age]]&lt;18,"Under 18",IF(tbl_EcommerceSales[[#This Row],[Age]]&lt;=25,"18-25",IF(tbl_EcommerceSales[[#This Row],[Age]]&lt;=35,"26-35",IF(tbl_EcommerceSales[[#This Row],[Age]]&lt;=45,"36-45",IF(tbl_EcommerceSales[[#This Row],[Age]]&lt;=55,"46-55","56+")))))</f>
        <v>26-35</v>
      </c>
    </row>
    <row r="1244" spans="1:29" x14ac:dyDescent="0.35">
      <c r="A1244" t="s">
        <v>2373</v>
      </c>
      <c r="B1244" s="7">
        <v>45794</v>
      </c>
      <c r="C1244" t="s">
        <v>1132</v>
      </c>
      <c r="D1244" t="s">
        <v>305</v>
      </c>
      <c r="E1244" t="s">
        <v>25</v>
      </c>
      <c r="F1244">
        <v>33</v>
      </c>
      <c r="G1244" t="s">
        <v>246</v>
      </c>
      <c r="H1244" t="s">
        <v>27</v>
      </c>
      <c r="I1244" t="s">
        <v>117</v>
      </c>
      <c r="J1244" t="s">
        <v>118</v>
      </c>
      <c r="K1244" t="s">
        <v>82</v>
      </c>
      <c r="L1244" t="s">
        <v>119</v>
      </c>
      <c r="M1244">
        <v>1</v>
      </c>
      <c r="N1244" s="2">
        <v>3299</v>
      </c>
      <c r="O1244" s="3">
        <v>0.15</v>
      </c>
      <c r="P1244" s="2">
        <v>2100</v>
      </c>
      <c r="Q1244" t="s">
        <v>156</v>
      </c>
      <c r="R1244" t="s">
        <v>33</v>
      </c>
      <c r="S1244" t="s">
        <v>34</v>
      </c>
      <c r="T1244" s="4">
        <v>3</v>
      </c>
      <c r="U1244" s="11">
        <f t="shared" si="19"/>
        <v>3299</v>
      </c>
      <c r="V1244" s="11">
        <f>tbl_EcommerceSales[[#This Row],[Gross_Sales]]*tbl_EcommerceSales[[#This Row],[Discount]]</f>
        <v>494.84999999999997</v>
      </c>
      <c r="W1244" s="11">
        <f>tbl_EcommerceSales[[#This Row],[Gross_Sales]]-tbl_EcommerceSales[[#This Row],[Discount_Amount]]</f>
        <v>2804.15</v>
      </c>
      <c r="X1244" s="11">
        <f>tbl_EcommerceSales[[#This Row],[Quantity]] * _xlfn.XLOOKUP(tbl_EcommerceSales[[#This Row],[Product_ID]], Product_Master!A:A, Product_Master!F:F)</f>
        <v>2100</v>
      </c>
      <c r="Y1244" s="11">
        <f>tbl_EcommerceSales[[#This Row],[Net_Revenue]]-tbl_EcommerceSales[[#This Row],[Total_Cost]]</f>
        <v>704.15000000000009</v>
      </c>
      <c r="Z1244" s="9">
        <f>IFERROR(#REF!/tbl_EcommerceSales[[#This Row],[Total_Cost]], 0)</f>
        <v>0</v>
      </c>
      <c r="AA1244" t="str">
        <f>TEXT(tbl_EcommerceSales[[#This Row],[Order_Date]],"mmm")</f>
        <v>May</v>
      </c>
      <c r="AB1244">
        <f>YEAR(tbl_EcommerceSales[[#This Row],[Order_Date]])</f>
        <v>2025</v>
      </c>
      <c r="AC1244" t="str">
        <f>IF(tbl_EcommerceSales[[#This Row],[Age]]&lt;18,"Under 18",IF(tbl_EcommerceSales[[#This Row],[Age]]&lt;=25,"18-25",IF(tbl_EcommerceSales[[#This Row],[Age]]&lt;=35,"26-35",IF(tbl_EcommerceSales[[#This Row],[Age]]&lt;=45,"36-45",IF(tbl_EcommerceSales[[#This Row],[Age]]&lt;=55,"46-55","56+")))))</f>
        <v>26-35</v>
      </c>
    </row>
    <row r="1245" spans="1:29" x14ac:dyDescent="0.35">
      <c r="A1245" t="s">
        <v>2374</v>
      </c>
      <c r="B1245" s="7">
        <v>45794</v>
      </c>
      <c r="C1245" t="s">
        <v>2375</v>
      </c>
      <c r="D1245" t="s">
        <v>251</v>
      </c>
      <c r="E1245" t="s">
        <v>48</v>
      </c>
      <c r="F1245">
        <v>40</v>
      </c>
      <c r="G1245" t="s">
        <v>186</v>
      </c>
      <c r="H1245" t="s">
        <v>72</v>
      </c>
      <c r="I1245" t="s">
        <v>200</v>
      </c>
      <c r="J1245" t="s">
        <v>201</v>
      </c>
      <c r="K1245" t="s">
        <v>91</v>
      </c>
      <c r="L1245" t="s">
        <v>202</v>
      </c>
      <c r="M1245">
        <v>3</v>
      </c>
      <c r="N1245" s="2">
        <v>899</v>
      </c>
      <c r="O1245" s="3">
        <v>0.1</v>
      </c>
      <c r="P1245" s="2">
        <v>1260</v>
      </c>
      <c r="Q1245" t="s">
        <v>32</v>
      </c>
      <c r="R1245" t="s">
        <v>33</v>
      </c>
      <c r="S1245" t="s">
        <v>34</v>
      </c>
      <c r="T1245" s="4">
        <v>5</v>
      </c>
      <c r="U1245" s="11">
        <f t="shared" si="19"/>
        <v>2697</v>
      </c>
      <c r="V1245" s="11">
        <f>tbl_EcommerceSales[[#This Row],[Gross_Sales]]*tbl_EcommerceSales[[#This Row],[Discount]]</f>
        <v>269.7</v>
      </c>
      <c r="W1245" s="11">
        <f>tbl_EcommerceSales[[#This Row],[Gross_Sales]]-tbl_EcommerceSales[[#This Row],[Discount_Amount]]</f>
        <v>2427.3000000000002</v>
      </c>
      <c r="X1245" s="11">
        <f>tbl_EcommerceSales[[#This Row],[Quantity]] * _xlfn.XLOOKUP(tbl_EcommerceSales[[#This Row],[Product_ID]], Product_Master!A:A, Product_Master!F:F)</f>
        <v>1260</v>
      </c>
      <c r="Y1245" s="11">
        <f>tbl_EcommerceSales[[#This Row],[Net_Revenue]]-tbl_EcommerceSales[[#This Row],[Total_Cost]]</f>
        <v>1167.3000000000002</v>
      </c>
      <c r="Z1245" s="9">
        <f>IFERROR(#REF!/tbl_EcommerceSales[[#This Row],[Total_Cost]], 0)</f>
        <v>0</v>
      </c>
      <c r="AA1245" t="str">
        <f>TEXT(tbl_EcommerceSales[[#This Row],[Order_Date]],"mmm")</f>
        <v>May</v>
      </c>
      <c r="AB1245">
        <f>YEAR(tbl_EcommerceSales[[#This Row],[Order_Date]])</f>
        <v>2025</v>
      </c>
      <c r="AC1245" t="str">
        <f>IF(tbl_EcommerceSales[[#This Row],[Age]]&lt;18,"Under 18",IF(tbl_EcommerceSales[[#This Row],[Age]]&lt;=25,"18-25",IF(tbl_EcommerceSales[[#This Row],[Age]]&lt;=35,"26-35",IF(tbl_EcommerceSales[[#This Row],[Age]]&lt;=45,"36-45",IF(tbl_EcommerceSales[[#This Row],[Age]]&lt;=55,"46-55","56+")))))</f>
        <v>36-45</v>
      </c>
    </row>
    <row r="1246" spans="1:29" x14ac:dyDescent="0.35">
      <c r="A1246" t="s">
        <v>2376</v>
      </c>
      <c r="B1246" s="7">
        <v>45794</v>
      </c>
      <c r="C1246" t="s">
        <v>2377</v>
      </c>
      <c r="D1246" t="s">
        <v>181</v>
      </c>
      <c r="E1246" t="s">
        <v>25</v>
      </c>
      <c r="F1246">
        <v>18</v>
      </c>
      <c r="G1246" t="s">
        <v>152</v>
      </c>
      <c r="H1246" t="s">
        <v>72</v>
      </c>
      <c r="I1246" t="s">
        <v>160</v>
      </c>
      <c r="J1246" t="s">
        <v>161</v>
      </c>
      <c r="K1246" t="s">
        <v>91</v>
      </c>
      <c r="L1246" t="s">
        <v>133</v>
      </c>
      <c r="M1246">
        <v>1</v>
      </c>
      <c r="N1246" s="2">
        <v>1099</v>
      </c>
      <c r="O1246" s="3">
        <v>0.15</v>
      </c>
      <c r="P1246" s="2">
        <v>520</v>
      </c>
      <c r="Q1246" t="s">
        <v>156</v>
      </c>
      <c r="R1246" t="s">
        <v>33</v>
      </c>
      <c r="S1246" t="s">
        <v>57</v>
      </c>
      <c r="T1246" s="4">
        <v>4</v>
      </c>
      <c r="U1246" s="11">
        <f t="shared" si="19"/>
        <v>1099</v>
      </c>
      <c r="V1246" s="11">
        <f>tbl_EcommerceSales[[#This Row],[Gross_Sales]]*tbl_EcommerceSales[[#This Row],[Discount]]</f>
        <v>164.85</v>
      </c>
      <c r="W1246" s="11">
        <f>tbl_EcommerceSales[[#This Row],[Gross_Sales]]-tbl_EcommerceSales[[#This Row],[Discount_Amount]]</f>
        <v>934.15</v>
      </c>
      <c r="X1246" s="11">
        <f>tbl_EcommerceSales[[#This Row],[Quantity]] * _xlfn.XLOOKUP(tbl_EcommerceSales[[#This Row],[Product_ID]], Product_Master!A:A, Product_Master!F:F)</f>
        <v>520</v>
      </c>
      <c r="Y1246" s="11">
        <f>tbl_EcommerceSales[[#This Row],[Net_Revenue]]-tbl_EcommerceSales[[#This Row],[Total_Cost]]</f>
        <v>414.15</v>
      </c>
      <c r="Z1246" s="9">
        <f>IFERROR(#REF!/tbl_EcommerceSales[[#This Row],[Total_Cost]], 0)</f>
        <v>0</v>
      </c>
      <c r="AA1246" t="str">
        <f>TEXT(tbl_EcommerceSales[[#This Row],[Order_Date]],"mmm")</f>
        <v>May</v>
      </c>
      <c r="AB1246">
        <f>YEAR(tbl_EcommerceSales[[#This Row],[Order_Date]])</f>
        <v>2025</v>
      </c>
      <c r="AC1246" t="str">
        <f>IF(tbl_EcommerceSales[[#This Row],[Age]]&lt;18,"Under 18",IF(tbl_EcommerceSales[[#This Row],[Age]]&lt;=25,"18-25",IF(tbl_EcommerceSales[[#This Row],[Age]]&lt;=35,"26-35",IF(tbl_EcommerceSales[[#This Row],[Age]]&lt;=45,"36-45",IF(tbl_EcommerceSales[[#This Row],[Age]]&lt;=55,"46-55","56+")))))</f>
        <v>18-25</v>
      </c>
    </row>
    <row r="1247" spans="1:29" x14ac:dyDescent="0.35">
      <c r="A1247" t="s">
        <v>2378</v>
      </c>
      <c r="B1247" s="7">
        <v>45794</v>
      </c>
      <c r="C1247" t="s">
        <v>2379</v>
      </c>
      <c r="D1247" t="s">
        <v>151</v>
      </c>
      <c r="E1247" t="s">
        <v>25</v>
      </c>
      <c r="F1247">
        <v>35</v>
      </c>
      <c r="G1247" t="s">
        <v>171</v>
      </c>
      <c r="H1247" t="s">
        <v>39</v>
      </c>
      <c r="I1247" t="s">
        <v>221</v>
      </c>
      <c r="J1247" t="s">
        <v>222</v>
      </c>
      <c r="K1247" t="s">
        <v>177</v>
      </c>
      <c r="L1247" t="s">
        <v>208</v>
      </c>
      <c r="M1247">
        <v>2</v>
      </c>
      <c r="N1247" s="2">
        <v>1499</v>
      </c>
      <c r="O1247" s="3">
        <v>0.2</v>
      </c>
      <c r="P1247" s="2">
        <v>1600</v>
      </c>
      <c r="Q1247" t="s">
        <v>32</v>
      </c>
      <c r="R1247" t="s">
        <v>33</v>
      </c>
      <c r="S1247" t="s">
        <v>34</v>
      </c>
      <c r="T1247" s="4">
        <v>5</v>
      </c>
      <c r="U1247" s="11">
        <f t="shared" si="19"/>
        <v>2998</v>
      </c>
      <c r="V1247" s="11">
        <f>tbl_EcommerceSales[[#This Row],[Gross_Sales]]*tbl_EcommerceSales[[#This Row],[Discount]]</f>
        <v>599.6</v>
      </c>
      <c r="W1247" s="11">
        <f>tbl_EcommerceSales[[#This Row],[Gross_Sales]]-tbl_EcommerceSales[[#This Row],[Discount_Amount]]</f>
        <v>2398.4</v>
      </c>
      <c r="X1247" s="11">
        <f>tbl_EcommerceSales[[#This Row],[Quantity]] * _xlfn.XLOOKUP(tbl_EcommerceSales[[#This Row],[Product_ID]], Product_Master!A:A, Product_Master!F:F)</f>
        <v>1600</v>
      </c>
      <c r="Y1247" s="11">
        <f>tbl_EcommerceSales[[#This Row],[Net_Revenue]]-tbl_EcommerceSales[[#This Row],[Total_Cost]]</f>
        <v>798.40000000000009</v>
      </c>
      <c r="Z1247" s="9">
        <f>IFERROR(#REF!/tbl_EcommerceSales[[#This Row],[Total_Cost]], 0)</f>
        <v>0</v>
      </c>
      <c r="AA1247" t="str">
        <f>TEXT(tbl_EcommerceSales[[#This Row],[Order_Date]],"mmm")</f>
        <v>May</v>
      </c>
      <c r="AB1247">
        <f>YEAR(tbl_EcommerceSales[[#This Row],[Order_Date]])</f>
        <v>2025</v>
      </c>
      <c r="AC1247" t="str">
        <f>IF(tbl_EcommerceSales[[#This Row],[Age]]&lt;18,"Under 18",IF(tbl_EcommerceSales[[#This Row],[Age]]&lt;=25,"18-25",IF(tbl_EcommerceSales[[#This Row],[Age]]&lt;=35,"26-35",IF(tbl_EcommerceSales[[#This Row],[Age]]&lt;=45,"36-45",IF(tbl_EcommerceSales[[#This Row],[Age]]&lt;=55,"46-55","56+")))))</f>
        <v>26-35</v>
      </c>
    </row>
    <row r="1248" spans="1:29" x14ac:dyDescent="0.35">
      <c r="A1248" t="s">
        <v>2380</v>
      </c>
      <c r="B1248" s="7">
        <v>45794</v>
      </c>
      <c r="C1248" t="s">
        <v>2381</v>
      </c>
      <c r="D1248" t="s">
        <v>235</v>
      </c>
      <c r="E1248" t="s">
        <v>25</v>
      </c>
      <c r="F1248">
        <v>37</v>
      </c>
      <c r="G1248" t="s">
        <v>152</v>
      </c>
      <c r="H1248" t="s">
        <v>72</v>
      </c>
      <c r="I1248" t="s">
        <v>338</v>
      </c>
      <c r="J1248" t="s">
        <v>339</v>
      </c>
      <c r="K1248" t="s">
        <v>55</v>
      </c>
      <c r="L1248" t="s">
        <v>56</v>
      </c>
      <c r="M1248">
        <v>3</v>
      </c>
      <c r="N1248" s="2">
        <v>1499</v>
      </c>
      <c r="O1248" s="3">
        <v>0</v>
      </c>
      <c r="P1248" s="2">
        <v>2340</v>
      </c>
      <c r="Q1248" t="s">
        <v>156</v>
      </c>
      <c r="R1248" t="s">
        <v>33</v>
      </c>
      <c r="S1248" t="s">
        <v>57</v>
      </c>
      <c r="T1248" s="4">
        <v>5</v>
      </c>
      <c r="U1248" s="11">
        <f t="shared" si="19"/>
        <v>4497</v>
      </c>
      <c r="V1248" s="11">
        <f>tbl_EcommerceSales[[#This Row],[Gross_Sales]]*tbl_EcommerceSales[[#This Row],[Discount]]</f>
        <v>0</v>
      </c>
      <c r="W1248" s="11">
        <f>tbl_EcommerceSales[[#This Row],[Gross_Sales]]-tbl_EcommerceSales[[#This Row],[Discount_Amount]]</f>
        <v>4497</v>
      </c>
      <c r="X1248" s="11">
        <f>tbl_EcommerceSales[[#This Row],[Quantity]] * _xlfn.XLOOKUP(tbl_EcommerceSales[[#This Row],[Product_ID]], Product_Master!A:A, Product_Master!F:F)</f>
        <v>2340</v>
      </c>
      <c r="Y1248" s="11">
        <f>tbl_EcommerceSales[[#This Row],[Net_Revenue]]-tbl_EcommerceSales[[#This Row],[Total_Cost]]</f>
        <v>2157</v>
      </c>
      <c r="Z1248" s="9">
        <f>IFERROR(#REF!/tbl_EcommerceSales[[#This Row],[Total_Cost]], 0)</f>
        <v>0</v>
      </c>
      <c r="AA1248" t="str">
        <f>TEXT(tbl_EcommerceSales[[#This Row],[Order_Date]],"mmm")</f>
        <v>May</v>
      </c>
      <c r="AB1248">
        <f>YEAR(tbl_EcommerceSales[[#This Row],[Order_Date]])</f>
        <v>2025</v>
      </c>
      <c r="AC1248" t="str">
        <f>IF(tbl_EcommerceSales[[#This Row],[Age]]&lt;18,"Under 18",IF(tbl_EcommerceSales[[#This Row],[Age]]&lt;=25,"18-25",IF(tbl_EcommerceSales[[#This Row],[Age]]&lt;=35,"26-35",IF(tbl_EcommerceSales[[#This Row],[Age]]&lt;=45,"36-45",IF(tbl_EcommerceSales[[#This Row],[Age]]&lt;=55,"46-55","56+")))))</f>
        <v>36-45</v>
      </c>
    </row>
    <row r="1249" spans="1:29" x14ac:dyDescent="0.35">
      <c r="A1249" t="s">
        <v>2382</v>
      </c>
      <c r="B1249" s="7">
        <v>45794</v>
      </c>
      <c r="C1249" t="s">
        <v>2383</v>
      </c>
      <c r="D1249" t="s">
        <v>195</v>
      </c>
      <c r="E1249" t="s">
        <v>48</v>
      </c>
      <c r="F1249">
        <v>43</v>
      </c>
      <c r="G1249" t="s">
        <v>71</v>
      </c>
      <c r="H1249" t="s">
        <v>72</v>
      </c>
      <c r="I1249" t="s">
        <v>62</v>
      </c>
      <c r="J1249" t="s">
        <v>63</v>
      </c>
      <c r="K1249" t="s">
        <v>42</v>
      </c>
      <c r="L1249" t="s">
        <v>43</v>
      </c>
      <c r="M1249">
        <v>1</v>
      </c>
      <c r="N1249" s="2">
        <v>499</v>
      </c>
      <c r="O1249" s="3">
        <v>0.15</v>
      </c>
      <c r="P1249" s="2">
        <v>220</v>
      </c>
      <c r="Q1249" t="s">
        <v>123</v>
      </c>
      <c r="R1249" t="s">
        <v>33</v>
      </c>
      <c r="S1249" t="s">
        <v>34</v>
      </c>
      <c r="T1249" s="4">
        <v>5</v>
      </c>
      <c r="U1249" s="11">
        <f t="shared" si="19"/>
        <v>499</v>
      </c>
      <c r="V1249" s="11">
        <f>tbl_EcommerceSales[[#This Row],[Gross_Sales]]*tbl_EcommerceSales[[#This Row],[Discount]]</f>
        <v>74.849999999999994</v>
      </c>
      <c r="W1249" s="11">
        <f>tbl_EcommerceSales[[#This Row],[Gross_Sales]]-tbl_EcommerceSales[[#This Row],[Discount_Amount]]</f>
        <v>424.15</v>
      </c>
      <c r="X1249" s="11">
        <f>tbl_EcommerceSales[[#This Row],[Quantity]] * _xlfn.XLOOKUP(tbl_EcommerceSales[[#This Row],[Product_ID]], Product_Master!A:A, Product_Master!F:F)</f>
        <v>220</v>
      </c>
      <c r="Y1249" s="11">
        <f>tbl_EcommerceSales[[#This Row],[Net_Revenue]]-tbl_EcommerceSales[[#This Row],[Total_Cost]]</f>
        <v>204.14999999999998</v>
      </c>
      <c r="Z1249" s="9">
        <f>IFERROR(#REF!/tbl_EcommerceSales[[#This Row],[Total_Cost]], 0)</f>
        <v>0</v>
      </c>
      <c r="AA1249" t="str">
        <f>TEXT(tbl_EcommerceSales[[#This Row],[Order_Date]],"mmm")</f>
        <v>May</v>
      </c>
      <c r="AB1249">
        <f>YEAR(tbl_EcommerceSales[[#This Row],[Order_Date]])</f>
        <v>2025</v>
      </c>
      <c r="AC1249" t="str">
        <f>IF(tbl_EcommerceSales[[#This Row],[Age]]&lt;18,"Under 18",IF(tbl_EcommerceSales[[#This Row],[Age]]&lt;=25,"18-25",IF(tbl_EcommerceSales[[#This Row],[Age]]&lt;=35,"26-35",IF(tbl_EcommerceSales[[#This Row],[Age]]&lt;=45,"36-45",IF(tbl_EcommerceSales[[#This Row],[Age]]&lt;=55,"46-55","56+")))))</f>
        <v>36-45</v>
      </c>
    </row>
    <row r="1250" spans="1:29" x14ac:dyDescent="0.35">
      <c r="A1250" t="s">
        <v>2384</v>
      </c>
      <c r="B1250" s="7">
        <v>45794</v>
      </c>
      <c r="C1250" t="s">
        <v>2385</v>
      </c>
      <c r="D1250" t="s">
        <v>79</v>
      </c>
      <c r="E1250" t="s">
        <v>25</v>
      </c>
      <c r="F1250">
        <v>34</v>
      </c>
      <c r="G1250" t="s">
        <v>211</v>
      </c>
      <c r="H1250" t="s">
        <v>72</v>
      </c>
      <c r="I1250" t="s">
        <v>257</v>
      </c>
      <c r="J1250" t="s">
        <v>258</v>
      </c>
      <c r="K1250" t="s">
        <v>55</v>
      </c>
      <c r="L1250" t="s">
        <v>56</v>
      </c>
      <c r="M1250">
        <v>1</v>
      </c>
      <c r="N1250" s="2">
        <v>1999</v>
      </c>
      <c r="O1250" s="3">
        <v>0.2</v>
      </c>
      <c r="P1250" s="2">
        <v>1050</v>
      </c>
      <c r="Q1250" t="s">
        <v>123</v>
      </c>
      <c r="R1250" t="s">
        <v>33</v>
      </c>
      <c r="S1250" t="s">
        <v>57</v>
      </c>
      <c r="T1250" s="4">
        <v>5</v>
      </c>
      <c r="U1250" s="11">
        <f t="shared" si="19"/>
        <v>1999</v>
      </c>
      <c r="V1250" s="11">
        <f>tbl_EcommerceSales[[#This Row],[Gross_Sales]]*tbl_EcommerceSales[[#This Row],[Discount]]</f>
        <v>399.8</v>
      </c>
      <c r="W1250" s="11">
        <f>tbl_EcommerceSales[[#This Row],[Gross_Sales]]-tbl_EcommerceSales[[#This Row],[Discount_Amount]]</f>
        <v>1599.2</v>
      </c>
      <c r="X1250" s="11">
        <f>tbl_EcommerceSales[[#This Row],[Quantity]] * _xlfn.XLOOKUP(tbl_EcommerceSales[[#This Row],[Product_ID]], Product_Master!A:A, Product_Master!F:F)</f>
        <v>1050</v>
      </c>
      <c r="Y1250" s="11">
        <f>tbl_EcommerceSales[[#This Row],[Net_Revenue]]-tbl_EcommerceSales[[#This Row],[Total_Cost]]</f>
        <v>549.20000000000005</v>
      </c>
      <c r="Z1250" s="9">
        <f>IFERROR(#REF!/tbl_EcommerceSales[[#This Row],[Total_Cost]], 0)</f>
        <v>0</v>
      </c>
      <c r="AA1250" t="str">
        <f>TEXT(tbl_EcommerceSales[[#This Row],[Order_Date]],"mmm")</f>
        <v>May</v>
      </c>
      <c r="AB1250">
        <f>YEAR(tbl_EcommerceSales[[#This Row],[Order_Date]])</f>
        <v>2025</v>
      </c>
      <c r="AC1250" t="str">
        <f>IF(tbl_EcommerceSales[[#This Row],[Age]]&lt;18,"Under 18",IF(tbl_EcommerceSales[[#This Row],[Age]]&lt;=25,"18-25",IF(tbl_EcommerceSales[[#This Row],[Age]]&lt;=35,"26-35",IF(tbl_EcommerceSales[[#This Row],[Age]]&lt;=45,"36-45",IF(tbl_EcommerceSales[[#This Row],[Age]]&lt;=55,"46-55","56+")))))</f>
        <v>26-35</v>
      </c>
    </row>
    <row r="1251" spans="1:29" x14ac:dyDescent="0.35">
      <c r="A1251" t="s">
        <v>2386</v>
      </c>
      <c r="B1251" s="7">
        <v>45794</v>
      </c>
      <c r="C1251" t="s">
        <v>1973</v>
      </c>
      <c r="D1251" t="s">
        <v>106</v>
      </c>
      <c r="E1251" t="s">
        <v>25</v>
      </c>
      <c r="F1251">
        <v>24</v>
      </c>
      <c r="G1251" t="s">
        <v>26</v>
      </c>
      <c r="H1251" t="s">
        <v>27</v>
      </c>
      <c r="I1251" t="s">
        <v>80</v>
      </c>
      <c r="J1251" t="s">
        <v>81</v>
      </c>
      <c r="K1251" t="s">
        <v>82</v>
      </c>
      <c r="L1251" t="s">
        <v>83</v>
      </c>
      <c r="M1251">
        <v>2</v>
      </c>
      <c r="N1251" s="2">
        <v>2499</v>
      </c>
      <c r="O1251" s="3">
        <v>0.15</v>
      </c>
      <c r="P1251" s="2">
        <v>3100</v>
      </c>
      <c r="Q1251" t="s">
        <v>44</v>
      </c>
      <c r="R1251" t="s">
        <v>33</v>
      </c>
      <c r="S1251" t="s">
        <v>34</v>
      </c>
      <c r="T1251" s="4">
        <v>3</v>
      </c>
      <c r="U1251" s="11">
        <f t="shared" si="19"/>
        <v>4998</v>
      </c>
      <c r="V1251" s="11">
        <f>tbl_EcommerceSales[[#This Row],[Gross_Sales]]*tbl_EcommerceSales[[#This Row],[Discount]]</f>
        <v>749.69999999999993</v>
      </c>
      <c r="W1251" s="11">
        <f>tbl_EcommerceSales[[#This Row],[Gross_Sales]]-tbl_EcommerceSales[[#This Row],[Discount_Amount]]</f>
        <v>4248.3</v>
      </c>
      <c r="X1251" s="11">
        <f>tbl_EcommerceSales[[#This Row],[Quantity]] * _xlfn.XLOOKUP(tbl_EcommerceSales[[#This Row],[Product_ID]], Product_Master!A:A, Product_Master!F:F)</f>
        <v>3100</v>
      </c>
      <c r="Y1251" s="11">
        <f>tbl_EcommerceSales[[#This Row],[Net_Revenue]]-tbl_EcommerceSales[[#This Row],[Total_Cost]]</f>
        <v>1148.3000000000002</v>
      </c>
      <c r="Z1251" s="9">
        <f>IFERROR(#REF!/tbl_EcommerceSales[[#This Row],[Total_Cost]], 0)</f>
        <v>0</v>
      </c>
      <c r="AA1251" t="str">
        <f>TEXT(tbl_EcommerceSales[[#This Row],[Order_Date]],"mmm")</f>
        <v>May</v>
      </c>
      <c r="AB1251">
        <f>YEAR(tbl_EcommerceSales[[#This Row],[Order_Date]])</f>
        <v>2025</v>
      </c>
      <c r="AC1251" t="str">
        <f>IF(tbl_EcommerceSales[[#This Row],[Age]]&lt;18,"Under 18",IF(tbl_EcommerceSales[[#This Row],[Age]]&lt;=25,"18-25",IF(tbl_EcommerceSales[[#This Row],[Age]]&lt;=35,"26-35",IF(tbl_EcommerceSales[[#This Row],[Age]]&lt;=45,"36-45",IF(tbl_EcommerceSales[[#This Row],[Age]]&lt;=55,"46-55","56+")))))</f>
        <v>18-25</v>
      </c>
    </row>
    <row r="1252" spans="1:29" x14ac:dyDescent="0.35">
      <c r="A1252" t="s">
        <v>2387</v>
      </c>
      <c r="B1252" s="7">
        <v>45794</v>
      </c>
      <c r="C1252" t="s">
        <v>2388</v>
      </c>
      <c r="D1252" t="s">
        <v>139</v>
      </c>
      <c r="E1252" t="s">
        <v>48</v>
      </c>
      <c r="F1252">
        <v>27</v>
      </c>
      <c r="G1252" t="s">
        <v>122</v>
      </c>
      <c r="H1252" t="s">
        <v>72</v>
      </c>
      <c r="I1252" t="s">
        <v>206</v>
      </c>
      <c r="J1252" t="s">
        <v>207</v>
      </c>
      <c r="K1252" t="s">
        <v>177</v>
      </c>
      <c r="L1252" t="s">
        <v>208</v>
      </c>
      <c r="M1252">
        <v>2</v>
      </c>
      <c r="N1252" s="2">
        <v>2199</v>
      </c>
      <c r="O1252" s="3">
        <v>0.15</v>
      </c>
      <c r="P1252" s="2">
        <v>2500</v>
      </c>
      <c r="Q1252" t="s">
        <v>156</v>
      </c>
      <c r="R1252" t="s">
        <v>33</v>
      </c>
      <c r="S1252" t="s">
        <v>34</v>
      </c>
      <c r="T1252" s="4">
        <v>4</v>
      </c>
      <c r="U1252" s="11">
        <f t="shared" si="19"/>
        <v>4398</v>
      </c>
      <c r="V1252" s="11">
        <f>tbl_EcommerceSales[[#This Row],[Gross_Sales]]*tbl_EcommerceSales[[#This Row],[Discount]]</f>
        <v>659.69999999999993</v>
      </c>
      <c r="W1252" s="11">
        <f>tbl_EcommerceSales[[#This Row],[Gross_Sales]]-tbl_EcommerceSales[[#This Row],[Discount_Amount]]</f>
        <v>3738.3</v>
      </c>
      <c r="X1252" s="11">
        <f>tbl_EcommerceSales[[#This Row],[Quantity]] * _xlfn.XLOOKUP(tbl_EcommerceSales[[#This Row],[Product_ID]], Product_Master!A:A, Product_Master!F:F)</f>
        <v>2500</v>
      </c>
      <c r="Y1252" s="11">
        <f>tbl_EcommerceSales[[#This Row],[Net_Revenue]]-tbl_EcommerceSales[[#This Row],[Total_Cost]]</f>
        <v>1238.3000000000002</v>
      </c>
      <c r="Z1252" s="9">
        <f>IFERROR(#REF!/tbl_EcommerceSales[[#This Row],[Total_Cost]], 0)</f>
        <v>0</v>
      </c>
      <c r="AA1252" t="str">
        <f>TEXT(tbl_EcommerceSales[[#This Row],[Order_Date]],"mmm")</f>
        <v>May</v>
      </c>
      <c r="AB1252">
        <f>YEAR(tbl_EcommerceSales[[#This Row],[Order_Date]])</f>
        <v>2025</v>
      </c>
      <c r="AC1252" t="str">
        <f>IF(tbl_EcommerceSales[[#This Row],[Age]]&lt;18,"Under 18",IF(tbl_EcommerceSales[[#This Row],[Age]]&lt;=25,"18-25",IF(tbl_EcommerceSales[[#This Row],[Age]]&lt;=35,"26-35",IF(tbl_EcommerceSales[[#This Row],[Age]]&lt;=45,"36-45",IF(tbl_EcommerceSales[[#This Row],[Age]]&lt;=55,"46-55","56+")))))</f>
        <v>26-35</v>
      </c>
    </row>
    <row r="1253" spans="1:29" x14ac:dyDescent="0.35">
      <c r="A1253" t="s">
        <v>2389</v>
      </c>
      <c r="B1253" s="7">
        <v>45794</v>
      </c>
      <c r="C1253" t="s">
        <v>2390</v>
      </c>
      <c r="D1253" t="s">
        <v>170</v>
      </c>
      <c r="E1253" t="s">
        <v>48</v>
      </c>
      <c r="F1253">
        <v>51</v>
      </c>
      <c r="G1253" t="s">
        <v>174</v>
      </c>
      <c r="H1253" t="s">
        <v>39</v>
      </c>
      <c r="I1253" t="s">
        <v>212</v>
      </c>
      <c r="J1253" t="s">
        <v>213</v>
      </c>
      <c r="K1253" t="s">
        <v>177</v>
      </c>
      <c r="L1253" t="s">
        <v>178</v>
      </c>
      <c r="M1253">
        <v>3</v>
      </c>
      <c r="N1253" s="2">
        <v>2499</v>
      </c>
      <c r="O1253" s="3">
        <v>0.1</v>
      </c>
      <c r="P1253" s="2">
        <v>4350</v>
      </c>
      <c r="Q1253" t="s">
        <v>32</v>
      </c>
      <c r="R1253" t="s">
        <v>33</v>
      </c>
      <c r="S1253" t="s">
        <v>34</v>
      </c>
      <c r="T1253" s="4">
        <v>4</v>
      </c>
      <c r="U1253" s="11">
        <f t="shared" si="19"/>
        <v>7497</v>
      </c>
      <c r="V1253" s="11">
        <f>tbl_EcommerceSales[[#This Row],[Gross_Sales]]*tbl_EcommerceSales[[#This Row],[Discount]]</f>
        <v>749.7</v>
      </c>
      <c r="W1253" s="11">
        <f>tbl_EcommerceSales[[#This Row],[Gross_Sales]]-tbl_EcommerceSales[[#This Row],[Discount_Amount]]</f>
        <v>6747.3</v>
      </c>
      <c r="X1253" s="11">
        <f>tbl_EcommerceSales[[#This Row],[Quantity]] * _xlfn.XLOOKUP(tbl_EcommerceSales[[#This Row],[Product_ID]], Product_Master!A:A, Product_Master!F:F)</f>
        <v>4350</v>
      </c>
      <c r="Y1253" s="11">
        <f>tbl_EcommerceSales[[#This Row],[Net_Revenue]]-tbl_EcommerceSales[[#This Row],[Total_Cost]]</f>
        <v>2397.3000000000002</v>
      </c>
      <c r="Z1253" s="9">
        <f>IFERROR(#REF!/tbl_EcommerceSales[[#This Row],[Total_Cost]], 0)</f>
        <v>0</v>
      </c>
      <c r="AA1253" t="str">
        <f>TEXT(tbl_EcommerceSales[[#This Row],[Order_Date]],"mmm")</f>
        <v>May</v>
      </c>
      <c r="AB1253">
        <f>YEAR(tbl_EcommerceSales[[#This Row],[Order_Date]])</f>
        <v>2025</v>
      </c>
      <c r="AC1253" t="str">
        <f>IF(tbl_EcommerceSales[[#This Row],[Age]]&lt;18,"Under 18",IF(tbl_EcommerceSales[[#This Row],[Age]]&lt;=25,"18-25",IF(tbl_EcommerceSales[[#This Row],[Age]]&lt;=35,"26-35",IF(tbl_EcommerceSales[[#This Row],[Age]]&lt;=45,"36-45",IF(tbl_EcommerceSales[[#This Row],[Age]]&lt;=55,"46-55","56+")))))</f>
        <v>46-55</v>
      </c>
    </row>
    <row r="1254" spans="1:29" x14ac:dyDescent="0.35">
      <c r="A1254" t="s">
        <v>2391</v>
      </c>
      <c r="B1254" s="7">
        <v>45795</v>
      </c>
      <c r="C1254" t="s">
        <v>2392</v>
      </c>
      <c r="D1254" t="s">
        <v>269</v>
      </c>
      <c r="E1254" t="s">
        <v>25</v>
      </c>
      <c r="F1254">
        <v>19</v>
      </c>
      <c r="G1254" t="s">
        <v>38</v>
      </c>
      <c r="H1254" t="s">
        <v>39</v>
      </c>
      <c r="I1254" t="s">
        <v>357</v>
      </c>
      <c r="J1254" t="s">
        <v>358</v>
      </c>
      <c r="K1254" t="s">
        <v>177</v>
      </c>
      <c r="L1254" t="s">
        <v>178</v>
      </c>
      <c r="M1254">
        <v>2</v>
      </c>
      <c r="N1254" s="2">
        <v>999</v>
      </c>
      <c r="O1254" s="3">
        <v>0.15</v>
      </c>
      <c r="P1254" s="2">
        <v>1040</v>
      </c>
      <c r="Q1254" t="s">
        <v>156</v>
      </c>
      <c r="R1254" t="s">
        <v>33</v>
      </c>
      <c r="S1254" t="s">
        <v>34</v>
      </c>
      <c r="T1254" s="4">
        <v>5</v>
      </c>
      <c r="U1254" s="11">
        <f t="shared" si="19"/>
        <v>1998</v>
      </c>
      <c r="V1254" s="11">
        <f>tbl_EcommerceSales[[#This Row],[Gross_Sales]]*tbl_EcommerceSales[[#This Row],[Discount]]</f>
        <v>299.7</v>
      </c>
      <c r="W1254" s="11">
        <f>tbl_EcommerceSales[[#This Row],[Gross_Sales]]-tbl_EcommerceSales[[#This Row],[Discount_Amount]]</f>
        <v>1698.3</v>
      </c>
      <c r="X1254" s="11">
        <f>tbl_EcommerceSales[[#This Row],[Quantity]] * _xlfn.XLOOKUP(tbl_EcommerceSales[[#This Row],[Product_ID]], Product_Master!A:A, Product_Master!F:F)</f>
        <v>1040</v>
      </c>
      <c r="Y1254" s="11">
        <f>tbl_EcommerceSales[[#This Row],[Net_Revenue]]-tbl_EcommerceSales[[#This Row],[Total_Cost]]</f>
        <v>658.3</v>
      </c>
      <c r="Z1254" s="9">
        <f>IFERROR(#REF!/tbl_EcommerceSales[[#This Row],[Total_Cost]], 0)</f>
        <v>0</v>
      </c>
      <c r="AA1254" t="str">
        <f>TEXT(tbl_EcommerceSales[[#This Row],[Order_Date]],"mmm")</f>
        <v>May</v>
      </c>
      <c r="AB1254">
        <f>YEAR(tbl_EcommerceSales[[#This Row],[Order_Date]])</f>
        <v>2025</v>
      </c>
      <c r="AC1254" t="str">
        <f>IF(tbl_EcommerceSales[[#This Row],[Age]]&lt;18,"Under 18",IF(tbl_EcommerceSales[[#This Row],[Age]]&lt;=25,"18-25",IF(tbl_EcommerceSales[[#This Row],[Age]]&lt;=35,"26-35",IF(tbl_EcommerceSales[[#This Row],[Age]]&lt;=45,"36-45",IF(tbl_EcommerceSales[[#This Row],[Age]]&lt;=55,"46-55","56+")))))</f>
        <v>18-25</v>
      </c>
    </row>
    <row r="1255" spans="1:29" x14ac:dyDescent="0.35">
      <c r="A1255" t="s">
        <v>2393</v>
      </c>
      <c r="B1255" s="7">
        <v>45795</v>
      </c>
      <c r="C1255" t="s">
        <v>646</v>
      </c>
      <c r="D1255" t="s">
        <v>251</v>
      </c>
      <c r="E1255" t="s">
        <v>25</v>
      </c>
      <c r="F1255">
        <v>31</v>
      </c>
      <c r="G1255" t="s">
        <v>26</v>
      </c>
      <c r="H1255" t="s">
        <v>27</v>
      </c>
      <c r="I1255" t="s">
        <v>53</v>
      </c>
      <c r="J1255" t="s">
        <v>54</v>
      </c>
      <c r="K1255" t="s">
        <v>55</v>
      </c>
      <c r="L1255" t="s">
        <v>56</v>
      </c>
      <c r="M1255">
        <v>1</v>
      </c>
      <c r="N1255" s="2">
        <v>799</v>
      </c>
      <c r="O1255" s="3">
        <v>0.1</v>
      </c>
      <c r="P1255" s="2">
        <v>390</v>
      </c>
      <c r="Q1255" t="s">
        <v>44</v>
      </c>
      <c r="R1255" t="s">
        <v>33</v>
      </c>
      <c r="S1255" t="s">
        <v>34</v>
      </c>
      <c r="T1255" s="4">
        <v>5</v>
      </c>
      <c r="U1255" s="11">
        <f t="shared" si="19"/>
        <v>799</v>
      </c>
      <c r="V1255" s="11">
        <f>tbl_EcommerceSales[[#This Row],[Gross_Sales]]*tbl_EcommerceSales[[#This Row],[Discount]]</f>
        <v>79.900000000000006</v>
      </c>
      <c r="W1255" s="11">
        <f>tbl_EcommerceSales[[#This Row],[Gross_Sales]]-tbl_EcommerceSales[[#This Row],[Discount_Amount]]</f>
        <v>719.1</v>
      </c>
      <c r="X1255" s="11">
        <f>tbl_EcommerceSales[[#This Row],[Quantity]] * _xlfn.XLOOKUP(tbl_EcommerceSales[[#This Row],[Product_ID]], Product_Master!A:A, Product_Master!F:F)</f>
        <v>390</v>
      </c>
      <c r="Y1255" s="11">
        <f>tbl_EcommerceSales[[#This Row],[Net_Revenue]]-tbl_EcommerceSales[[#This Row],[Total_Cost]]</f>
        <v>329.1</v>
      </c>
      <c r="Z1255" s="9">
        <f>IFERROR(#REF!/tbl_EcommerceSales[[#This Row],[Total_Cost]], 0)</f>
        <v>0</v>
      </c>
      <c r="AA1255" t="str">
        <f>TEXT(tbl_EcommerceSales[[#This Row],[Order_Date]],"mmm")</f>
        <v>May</v>
      </c>
      <c r="AB1255">
        <f>YEAR(tbl_EcommerceSales[[#This Row],[Order_Date]])</f>
        <v>2025</v>
      </c>
      <c r="AC1255" t="str">
        <f>IF(tbl_EcommerceSales[[#This Row],[Age]]&lt;18,"Under 18",IF(tbl_EcommerceSales[[#This Row],[Age]]&lt;=25,"18-25",IF(tbl_EcommerceSales[[#This Row],[Age]]&lt;=35,"26-35",IF(tbl_EcommerceSales[[#This Row],[Age]]&lt;=45,"36-45",IF(tbl_EcommerceSales[[#This Row],[Age]]&lt;=55,"46-55","56+")))))</f>
        <v>26-35</v>
      </c>
    </row>
    <row r="1256" spans="1:29" x14ac:dyDescent="0.35">
      <c r="A1256" t="s">
        <v>2394</v>
      </c>
      <c r="B1256" s="7">
        <v>45795</v>
      </c>
      <c r="C1256" t="s">
        <v>407</v>
      </c>
      <c r="D1256" t="s">
        <v>159</v>
      </c>
      <c r="E1256" t="s">
        <v>25</v>
      </c>
      <c r="F1256">
        <v>35</v>
      </c>
      <c r="G1256" t="s">
        <v>136</v>
      </c>
      <c r="H1256" t="s">
        <v>88</v>
      </c>
      <c r="I1256" t="s">
        <v>517</v>
      </c>
      <c r="J1256" t="s">
        <v>518</v>
      </c>
      <c r="K1256" t="s">
        <v>30</v>
      </c>
      <c r="L1256" t="s">
        <v>278</v>
      </c>
      <c r="M1256">
        <v>1</v>
      </c>
      <c r="N1256" s="2">
        <v>1299</v>
      </c>
      <c r="O1256" s="3">
        <v>0.1</v>
      </c>
      <c r="P1256" s="2">
        <v>690</v>
      </c>
      <c r="Q1256" t="s">
        <v>32</v>
      </c>
      <c r="R1256" t="s">
        <v>93</v>
      </c>
      <c r="S1256" t="s">
        <v>34</v>
      </c>
      <c r="T1256" s="4">
        <v>2</v>
      </c>
      <c r="U1256" s="11">
        <f t="shared" si="19"/>
        <v>1299</v>
      </c>
      <c r="V1256" s="11">
        <f>tbl_EcommerceSales[[#This Row],[Gross_Sales]]*tbl_EcommerceSales[[#This Row],[Discount]]</f>
        <v>129.9</v>
      </c>
      <c r="W1256" s="11">
        <f>tbl_EcommerceSales[[#This Row],[Gross_Sales]]-tbl_EcommerceSales[[#This Row],[Discount_Amount]]</f>
        <v>1169.0999999999999</v>
      </c>
      <c r="X1256" s="11">
        <f>tbl_EcommerceSales[[#This Row],[Quantity]] * _xlfn.XLOOKUP(tbl_EcommerceSales[[#This Row],[Product_ID]], Product_Master!A:A, Product_Master!F:F)</f>
        <v>690</v>
      </c>
      <c r="Y1256" s="11">
        <f>tbl_EcommerceSales[[#This Row],[Net_Revenue]]-tbl_EcommerceSales[[#This Row],[Total_Cost]]</f>
        <v>479.09999999999991</v>
      </c>
      <c r="Z1256" s="9">
        <f>IFERROR(#REF!/tbl_EcommerceSales[[#This Row],[Total_Cost]], 0)</f>
        <v>0</v>
      </c>
      <c r="AA1256" t="str">
        <f>TEXT(tbl_EcommerceSales[[#This Row],[Order_Date]],"mmm")</f>
        <v>May</v>
      </c>
      <c r="AB1256">
        <f>YEAR(tbl_EcommerceSales[[#This Row],[Order_Date]])</f>
        <v>2025</v>
      </c>
      <c r="AC1256" t="str">
        <f>IF(tbl_EcommerceSales[[#This Row],[Age]]&lt;18,"Under 18",IF(tbl_EcommerceSales[[#This Row],[Age]]&lt;=25,"18-25",IF(tbl_EcommerceSales[[#This Row],[Age]]&lt;=35,"26-35",IF(tbl_EcommerceSales[[#This Row],[Age]]&lt;=45,"36-45",IF(tbl_EcommerceSales[[#This Row],[Age]]&lt;=55,"46-55","56+")))))</f>
        <v>26-35</v>
      </c>
    </row>
    <row r="1257" spans="1:29" x14ac:dyDescent="0.35">
      <c r="A1257" t="s">
        <v>2395</v>
      </c>
      <c r="B1257" s="7">
        <v>45795</v>
      </c>
      <c r="C1257" t="s">
        <v>1309</v>
      </c>
      <c r="D1257" t="s">
        <v>251</v>
      </c>
      <c r="E1257" t="s">
        <v>48</v>
      </c>
      <c r="F1257">
        <v>24</v>
      </c>
      <c r="G1257" t="s">
        <v>87</v>
      </c>
      <c r="H1257" t="s">
        <v>88</v>
      </c>
      <c r="I1257" t="s">
        <v>175</v>
      </c>
      <c r="J1257" t="s">
        <v>176</v>
      </c>
      <c r="K1257" t="s">
        <v>177</v>
      </c>
      <c r="L1257" t="s">
        <v>178</v>
      </c>
      <c r="M1257">
        <v>1</v>
      </c>
      <c r="N1257" s="2">
        <v>699</v>
      </c>
      <c r="O1257" s="3">
        <v>0</v>
      </c>
      <c r="P1257" s="2">
        <v>320</v>
      </c>
      <c r="Q1257" t="s">
        <v>44</v>
      </c>
      <c r="R1257" t="s">
        <v>93</v>
      </c>
      <c r="S1257" t="s">
        <v>34</v>
      </c>
      <c r="T1257" s="4">
        <v>4</v>
      </c>
      <c r="U1257" s="11">
        <f t="shared" si="19"/>
        <v>699</v>
      </c>
      <c r="V1257" s="11">
        <f>tbl_EcommerceSales[[#This Row],[Gross_Sales]]*tbl_EcommerceSales[[#This Row],[Discount]]</f>
        <v>0</v>
      </c>
      <c r="W1257" s="11">
        <f>tbl_EcommerceSales[[#This Row],[Gross_Sales]]-tbl_EcommerceSales[[#This Row],[Discount_Amount]]</f>
        <v>699</v>
      </c>
      <c r="X1257" s="11">
        <f>tbl_EcommerceSales[[#This Row],[Quantity]] * _xlfn.XLOOKUP(tbl_EcommerceSales[[#This Row],[Product_ID]], Product_Master!A:A, Product_Master!F:F)</f>
        <v>320</v>
      </c>
      <c r="Y1257" s="11">
        <f>tbl_EcommerceSales[[#This Row],[Net_Revenue]]-tbl_EcommerceSales[[#This Row],[Total_Cost]]</f>
        <v>379</v>
      </c>
      <c r="Z1257" s="9">
        <f>IFERROR(#REF!/tbl_EcommerceSales[[#This Row],[Total_Cost]], 0)</f>
        <v>0</v>
      </c>
      <c r="AA1257" t="str">
        <f>TEXT(tbl_EcommerceSales[[#This Row],[Order_Date]],"mmm")</f>
        <v>May</v>
      </c>
      <c r="AB1257">
        <f>YEAR(tbl_EcommerceSales[[#This Row],[Order_Date]])</f>
        <v>2025</v>
      </c>
      <c r="AC1257" t="str">
        <f>IF(tbl_EcommerceSales[[#This Row],[Age]]&lt;18,"Under 18",IF(tbl_EcommerceSales[[#This Row],[Age]]&lt;=25,"18-25",IF(tbl_EcommerceSales[[#This Row],[Age]]&lt;=35,"26-35",IF(tbl_EcommerceSales[[#This Row],[Age]]&lt;=45,"36-45",IF(tbl_EcommerceSales[[#This Row],[Age]]&lt;=55,"46-55","56+")))))</f>
        <v>18-25</v>
      </c>
    </row>
    <row r="1258" spans="1:29" x14ac:dyDescent="0.35">
      <c r="A1258" t="s">
        <v>2396</v>
      </c>
      <c r="B1258" s="7">
        <v>45795</v>
      </c>
      <c r="C1258" t="s">
        <v>2397</v>
      </c>
      <c r="D1258" t="s">
        <v>151</v>
      </c>
      <c r="E1258" t="s">
        <v>48</v>
      </c>
      <c r="F1258">
        <v>27</v>
      </c>
      <c r="G1258" t="s">
        <v>87</v>
      </c>
      <c r="H1258" t="s">
        <v>88</v>
      </c>
      <c r="I1258" t="s">
        <v>236</v>
      </c>
      <c r="J1258" t="s">
        <v>237</v>
      </c>
      <c r="K1258" t="s">
        <v>82</v>
      </c>
      <c r="L1258" t="s">
        <v>238</v>
      </c>
      <c r="M1258">
        <v>2</v>
      </c>
      <c r="N1258" s="2">
        <v>899</v>
      </c>
      <c r="O1258" s="3">
        <v>0.3</v>
      </c>
      <c r="P1258" s="2">
        <v>960</v>
      </c>
      <c r="Q1258" t="s">
        <v>319</v>
      </c>
      <c r="R1258" t="s">
        <v>33</v>
      </c>
      <c r="S1258" t="s">
        <v>34</v>
      </c>
      <c r="T1258" s="4">
        <v>5</v>
      </c>
      <c r="U1258" s="11">
        <f t="shared" si="19"/>
        <v>1798</v>
      </c>
      <c r="V1258" s="11">
        <f>tbl_EcommerceSales[[#This Row],[Gross_Sales]]*tbl_EcommerceSales[[#This Row],[Discount]]</f>
        <v>539.4</v>
      </c>
      <c r="W1258" s="11">
        <f>tbl_EcommerceSales[[#This Row],[Gross_Sales]]-tbl_EcommerceSales[[#This Row],[Discount_Amount]]</f>
        <v>1258.5999999999999</v>
      </c>
      <c r="X1258" s="11">
        <f>tbl_EcommerceSales[[#This Row],[Quantity]] * _xlfn.XLOOKUP(tbl_EcommerceSales[[#This Row],[Product_ID]], Product_Master!A:A, Product_Master!F:F)</f>
        <v>960</v>
      </c>
      <c r="Y1258" s="11">
        <f>tbl_EcommerceSales[[#This Row],[Net_Revenue]]-tbl_EcommerceSales[[#This Row],[Total_Cost]]</f>
        <v>298.59999999999991</v>
      </c>
      <c r="Z1258" s="9">
        <f>IFERROR(#REF!/tbl_EcommerceSales[[#This Row],[Total_Cost]], 0)</f>
        <v>0</v>
      </c>
      <c r="AA1258" t="str">
        <f>TEXT(tbl_EcommerceSales[[#This Row],[Order_Date]],"mmm")</f>
        <v>May</v>
      </c>
      <c r="AB1258">
        <f>YEAR(tbl_EcommerceSales[[#This Row],[Order_Date]])</f>
        <v>2025</v>
      </c>
      <c r="AC1258" t="str">
        <f>IF(tbl_EcommerceSales[[#This Row],[Age]]&lt;18,"Under 18",IF(tbl_EcommerceSales[[#This Row],[Age]]&lt;=25,"18-25",IF(tbl_EcommerceSales[[#This Row],[Age]]&lt;=35,"26-35",IF(tbl_EcommerceSales[[#This Row],[Age]]&lt;=45,"36-45",IF(tbl_EcommerceSales[[#This Row],[Age]]&lt;=55,"46-55","56+")))))</f>
        <v>26-35</v>
      </c>
    </row>
    <row r="1259" spans="1:29" x14ac:dyDescent="0.35">
      <c r="A1259" t="s">
        <v>2398</v>
      </c>
      <c r="B1259" s="7">
        <v>45795</v>
      </c>
      <c r="C1259" t="s">
        <v>732</v>
      </c>
      <c r="D1259" t="s">
        <v>232</v>
      </c>
      <c r="E1259" t="s">
        <v>25</v>
      </c>
      <c r="F1259">
        <v>39</v>
      </c>
      <c r="G1259" t="s">
        <v>174</v>
      </c>
      <c r="H1259" t="s">
        <v>39</v>
      </c>
      <c r="I1259" t="s">
        <v>206</v>
      </c>
      <c r="J1259" t="s">
        <v>207</v>
      </c>
      <c r="K1259" t="s">
        <v>177</v>
      </c>
      <c r="L1259" t="s">
        <v>208</v>
      </c>
      <c r="M1259">
        <v>3</v>
      </c>
      <c r="N1259" s="2">
        <v>2199</v>
      </c>
      <c r="O1259" s="3">
        <v>0.05</v>
      </c>
      <c r="P1259" s="2">
        <v>3750</v>
      </c>
      <c r="Q1259" t="s">
        <v>32</v>
      </c>
      <c r="R1259" t="s">
        <v>33</v>
      </c>
      <c r="S1259" t="s">
        <v>57</v>
      </c>
      <c r="T1259" s="4">
        <v>5</v>
      </c>
      <c r="U1259" s="11">
        <f t="shared" si="19"/>
        <v>6597</v>
      </c>
      <c r="V1259" s="11">
        <f>tbl_EcommerceSales[[#This Row],[Gross_Sales]]*tbl_EcommerceSales[[#This Row],[Discount]]</f>
        <v>329.85</v>
      </c>
      <c r="W1259" s="11">
        <f>tbl_EcommerceSales[[#This Row],[Gross_Sales]]-tbl_EcommerceSales[[#This Row],[Discount_Amount]]</f>
        <v>6267.15</v>
      </c>
      <c r="X1259" s="11">
        <f>tbl_EcommerceSales[[#This Row],[Quantity]] * _xlfn.XLOOKUP(tbl_EcommerceSales[[#This Row],[Product_ID]], Product_Master!A:A, Product_Master!F:F)</f>
        <v>3750</v>
      </c>
      <c r="Y1259" s="11">
        <f>tbl_EcommerceSales[[#This Row],[Net_Revenue]]-tbl_EcommerceSales[[#This Row],[Total_Cost]]</f>
        <v>2517.1499999999996</v>
      </c>
      <c r="Z1259" s="9">
        <f>IFERROR(#REF!/tbl_EcommerceSales[[#This Row],[Total_Cost]], 0)</f>
        <v>0</v>
      </c>
      <c r="AA1259" t="str">
        <f>TEXT(tbl_EcommerceSales[[#This Row],[Order_Date]],"mmm")</f>
        <v>May</v>
      </c>
      <c r="AB1259">
        <f>YEAR(tbl_EcommerceSales[[#This Row],[Order_Date]])</f>
        <v>2025</v>
      </c>
      <c r="AC1259" t="str">
        <f>IF(tbl_EcommerceSales[[#This Row],[Age]]&lt;18,"Under 18",IF(tbl_EcommerceSales[[#This Row],[Age]]&lt;=25,"18-25",IF(tbl_EcommerceSales[[#This Row],[Age]]&lt;=35,"26-35",IF(tbl_EcommerceSales[[#This Row],[Age]]&lt;=45,"36-45",IF(tbl_EcommerceSales[[#This Row],[Age]]&lt;=55,"46-55","56+")))))</f>
        <v>36-45</v>
      </c>
    </row>
    <row r="1260" spans="1:29" x14ac:dyDescent="0.35">
      <c r="A1260" t="s">
        <v>2399</v>
      </c>
      <c r="B1260" s="7">
        <v>45795</v>
      </c>
      <c r="C1260" t="s">
        <v>2400</v>
      </c>
      <c r="D1260" t="s">
        <v>181</v>
      </c>
      <c r="E1260" t="s">
        <v>48</v>
      </c>
      <c r="F1260">
        <v>34</v>
      </c>
      <c r="G1260" t="s">
        <v>289</v>
      </c>
      <c r="H1260" t="s">
        <v>88</v>
      </c>
      <c r="I1260" t="s">
        <v>338</v>
      </c>
      <c r="J1260" t="s">
        <v>339</v>
      </c>
      <c r="K1260" t="s">
        <v>55</v>
      </c>
      <c r="L1260" t="s">
        <v>56</v>
      </c>
      <c r="M1260">
        <v>1</v>
      </c>
      <c r="N1260" s="2">
        <v>1499</v>
      </c>
      <c r="O1260" s="3">
        <v>0.1</v>
      </c>
      <c r="P1260" s="2">
        <v>780</v>
      </c>
      <c r="Q1260" t="s">
        <v>319</v>
      </c>
      <c r="R1260" t="s">
        <v>33</v>
      </c>
      <c r="S1260" t="s">
        <v>34</v>
      </c>
      <c r="T1260" s="4">
        <v>5</v>
      </c>
      <c r="U1260" s="11">
        <f t="shared" si="19"/>
        <v>1499</v>
      </c>
      <c r="V1260" s="11">
        <f>tbl_EcommerceSales[[#This Row],[Gross_Sales]]*tbl_EcommerceSales[[#This Row],[Discount]]</f>
        <v>149.9</v>
      </c>
      <c r="W1260" s="11">
        <f>tbl_EcommerceSales[[#This Row],[Gross_Sales]]-tbl_EcommerceSales[[#This Row],[Discount_Amount]]</f>
        <v>1349.1</v>
      </c>
      <c r="X1260" s="11">
        <f>tbl_EcommerceSales[[#This Row],[Quantity]] * _xlfn.XLOOKUP(tbl_EcommerceSales[[#This Row],[Product_ID]], Product_Master!A:A, Product_Master!F:F)</f>
        <v>780</v>
      </c>
      <c r="Y1260" s="11">
        <f>tbl_EcommerceSales[[#This Row],[Net_Revenue]]-tbl_EcommerceSales[[#This Row],[Total_Cost]]</f>
        <v>569.09999999999991</v>
      </c>
      <c r="Z1260" s="9">
        <f>IFERROR(#REF!/tbl_EcommerceSales[[#This Row],[Total_Cost]], 0)</f>
        <v>0</v>
      </c>
      <c r="AA1260" t="str">
        <f>TEXT(tbl_EcommerceSales[[#This Row],[Order_Date]],"mmm")</f>
        <v>May</v>
      </c>
      <c r="AB1260">
        <f>YEAR(tbl_EcommerceSales[[#This Row],[Order_Date]])</f>
        <v>2025</v>
      </c>
      <c r="AC1260" t="str">
        <f>IF(tbl_EcommerceSales[[#This Row],[Age]]&lt;18,"Under 18",IF(tbl_EcommerceSales[[#This Row],[Age]]&lt;=25,"18-25",IF(tbl_EcommerceSales[[#This Row],[Age]]&lt;=35,"26-35",IF(tbl_EcommerceSales[[#This Row],[Age]]&lt;=45,"36-45",IF(tbl_EcommerceSales[[#This Row],[Age]]&lt;=55,"46-55","56+")))))</f>
        <v>26-35</v>
      </c>
    </row>
    <row r="1261" spans="1:29" x14ac:dyDescent="0.35">
      <c r="A1261" t="s">
        <v>2401</v>
      </c>
      <c r="B1261" s="7">
        <v>45796</v>
      </c>
      <c r="C1261" t="s">
        <v>1422</v>
      </c>
      <c r="D1261" t="s">
        <v>342</v>
      </c>
      <c r="E1261" t="s">
        <v>48</v>
      </c>
      <c r="F1261">
        <v>20</v>
      </c>
      <c r="G1261" t="s">
        <v>155</v>
      </c>
      <c r="H1261" t="s">
        <v>88</v>
      </c>
      <c r="I1261" t="s">
        <v>276</v>
      </c>
      <c r="J1261" t="s">
        <v>277</v>
      </c>
      <c r="K1261" t="s">
        <v>30</v>
      </c>
      <c r="L1261" t="s">
        <v>278</v>
      </c>
      <c r="M1261">
        <v>2</v>
      </c>
      <c r="N1261" s="2">
        <v>1599</v>
      </c>
      <c r="O1261" s="3">
        <v>0.1</v>
      </c>
      <c r="P1261" s="2">
        <v>1700</v>
      </c>
      <c r="Q1261" t="s">
        <v>319</v>
      </c>
      <c r="R1261" t="s">
        <v>33</v>
      </c>
      <c r="S1261" t="s">
        <v>34</v>
      </c>
      <c r="T1261" s="4">
        <v>5</v>
      </c>
      <c r="U1261" s="11">
        <f t="shared" si="19"/>
        <v>3198</v>
      </c>
      <c r="V1261" s="11">
        <f>tbl_EcommerceSales[[#This Row],[Gross_Sales]]*tbl_EcommerceSales[[#This Row],[Discount]]</f>
        <v>319.8</v>
      </c>
      <c r="W1261" s="11">
        <f>tbl_EcommerceSales[[#This Row],[Gross_Sales]]-tbl_EcommerceSales[[#This Row],[Discount_Amount]]</f>
        <v>2878.2</v>
      </c>
      <c r="X1261" s="11">
        <f>tbl_EcommerceSales[[#This Row],[Quantity]] * _xlfn.XLOOKUP(tbl_EcommerceSales[[#This Row],[Product_ID]], Product_Master!A:A, Product_Master!F:F)</f>
        <v>1700</v>
      </c>
      <c r="Y1261" s="11">
        <f>tbl_EcommerceSales[[#This Row],[Net_Revenue]]-tbl_EcommerceSales[[#This Row],[Total_Cost]]</f>
        <v>1178.1999999999998</v>
      </c>
      <c r="Z1261" s="9">
        <f>IFERROR(#REF!/tbl_EcommerceSales[[#This Row],[Total_Cost]], 0)</f>
        <v>0</v>
      </c>
      <c r="AA1261" t="str">
        <f>TEXT(tbl_EcommerceSales[[#This Row],[Order_Date]],"mmm")</f>
        <v>May</v>
      </c>
      <c r="AB1261">
        <f>YEAR(tbl_EcommerceSales[[#This Row],[Order_Date]])</f>
        <v>2025</v>
      </c>
      <c r="AC1261" t="str">
        <f>IF(tbl_EcommerceSales[[#This Row],[Age]]&lt;18,"Under 18",IF(tbl_EcommerceSales[[#This Row],[Age]]&lt;=25,"18-25",IF(tbl_EcommerceSales[[#This Row],[Age]]&lt;=35,"26-35",IF(tbl_EcommerceSales[[#This Row],[Age]]&lt;=45,"36-45",IF(tbl_EcommerceSales[[#This Row],[Age]]&lt;=55,"46-55","56+")))))</f>
        <v>18-25</v>
      </c>
    </row>
    <row r="1262" spans="1:29" x14ac:dyDescent="0.35">
      <c r="A1262" t="s">
        <v>2402</v>
      </c>
      <c r="B1262" s="7">
        <v>45796</v>
      </c>
      <c r="C1262" t="s">
        <v>2403</v>
      </c>
      <c r="D1262" t="s">
        <v>216</v>
      </c>
      <c r="E1262" t="s">
        <v>25</v>
      </c>
      <c r="F1262">
        <v>33</v>
      </c>
      <c r="G1262" t="s">
        <v>99</v>
      </c>
      <c r="H1262" t="s">
        <v>88</v>
      </c>
      <c r="I1262" t="s">
        <v>160</v>
      </c>
      <c r="J1262" t="s">
        <v>161</v>
      </c>
      <c r="K1262" t="s">
        <v>91</v>
      </c>
      <c r="L1262" t="s">
        <v>133</v>
      </c>
      <c r="M1262">
        <v>3</v>
      </c>
      <c r="N1262" s="2">
        <v>1099</v>
      </c>
      <c r="O1262" s="3">
        <v>0</v>
      </c>
      <c r="P1262" s="2">
        <v>1560</v>
      </c>
      <c r="Q1262" t="s">
        <v>123</v>
      </c>
      <c r="R1262" t="s">
        <v>93</v>
      </c>
      <c r="S1262" t="s">
        <v>34</v>
      </c>
      <c r="T1262" s="4">
        <v>3</v>
      </c>
      <c r="U1262" s="11">
        <f t="shared" si="19"/>
        <v>3297</v>
      </c>
      <c r="V1262" s="11">
        <f>tbl_EcommerceSales[[#This Row],[Gross_Sales]]*tbl_EcommerceSales[[#This Row],[Discount]]</f>
        <v>0</v>
      </c>
      <c r="W1262" s="11">
        <f>tbl_EcommerceSales[[#This Row],[Gross_Sales]]-tbl_EcommerceSales[[#This Row],[Discount_Amount]]</f>
        <v>3297</v>
      </c>
      <c r="X1262" s="11">
        <f>tbl_EcommerceSales[[#This Row],[Quantity]] * _xlfn.XLOOKUP(tbl_EcommerceSales[[#This Row],[Product_ID]], Product_Master!A:A, Product_Master!F:F)</f>
        <v>1560</v>
      </c>
      <c r="Y1262" s="11">
        <f>tbl_EcommerceSales[[#This Row],[Net_Revenue]]-tbl_EcommerceSales[[#This Row],[Total_Cost]]</f>
        <v>1737</v>
      </c>
      <c r="Z1262" s="9">
        <f>IFERROR(#REF!/tbl_EcommerceSales[[#This Row],[Total_Cost]], 0)</f>
        <v>0</v>
      </c>
      <c r="AA1262" t="str">
        <f>TEXT(tbl_EcommerceSales[[#This Row],[Order_Date]],"mmm")</f>
        <v>May</v>
      </c>
      <c r="AB1262">
        <f>YEAR(tbl_EcommerceSales[[#This Row],[Order_Date]])</f>
        <v>2025</v>
      </c>
      <c r="AC1262" t="str">
        <f>IF(tbl_EcommerceSales[[#This Row],[Age]]&lt;18,"Under 18",IF(tbl_EcommerceSales[[#This Row],[Age]]&lt;=25,"18-25",IF(tbl_EcommerceSales[[#This Row],[Age]]&lt;=35,"26-35",IF(tbl_EcommerceSales[[#This Row],[Age]]&lt;=45,"36-45",IF(tbl_EcommerceSales[[#This Row],[Age]]&lt;=55,"46-55","56+")))))</f>
        <v>26-35</v>
      </c>
    </row>
    <row r="1263" spans="1:29" x14ac:dyDescent="0.35">
      <c r="A1263" t="s">
        <v>2404</v>
      </c>
      <c r="B1263" s="7">
        <v>45796</v>
      </c>
      <c r="C1263" t="s">
        <v>2405</v>
      </c>
      <c r="D1263" t="s">
        <v>235</v>
      </c>
      <c r="E1263" t="s">
        <v>25</v>
      </c>
      <c r="F1263">
        <v>29</v>
      </c>
      <c r="G1263" t="s">
        <v>26</v>
      </c>
      <c r="H1263" t="s">
        <v>27</v>
      </c>
      <c r="I1263" t="s">
        <v>236</v>
      </c>
      <c r="J1263" t="s">
        <v>237</v>
      </c>
      <c r="K1263" t="s">
        <v>82</v>
      </c>
      <c r="L1263" t="s">
        <v>238</v>
      </c>
      <c r="M1263">
        <v>1</v>
      </c>
      <c r="N1263" s="2">
        <v>899</v>
      </c>
      <c r="O1263" s="3">
        <v>0.2</v>
      </c>
      <c r="P1263" s="2">
        <v>480</v>
      </c>
      <c r="Q1263" t="s">
        <v>319</v>
      </c>
      <c r="R1263" t="s">
        <v>33</v>
      </c>
      <c r="S1263" t="s">
        <v>57</v>
      </c>
      <c r="T1263" s="4">
        <v>4</v>
      </c>
      <c r="U1263" s="11">
        <f t="shared" si="19"/>
        <v>899</v>
      </c>
      <c r="V1263" s="11">
        <f>tbl_EcommerceSales[[#This Row],[Gross_Sales]]*tbl_EcommerceSales[[#This Row],[Discount]]</f>
        <v>179.8</v>
      </c>
      <c r="W1263" s="11">
        <f>tbl_EcommerceSales[[#This Row],[Gross_Sales]]-tbl_EcommerceSales[[#This Row],[Discount_Amount]]</f>
        <v>719.2</v>
      </c>
      <c r="X1263" s="11">
        <f>tbl_EcommerceSales[[#This Row],[Quantity]] * _xlfn.XLOOKUP(tbl_EcommerceSales[[#This Row],[Product_ID]], Product_Master!A:A, Product_Master!F:F)</f>
        <v>480</v>
      </c>
      <c r="Y1263" s="11">
        <f>tbl_EcommerceSales[[#This Row],[Net_Revenue]]-tbl_EcommerceSales[[#This Row],[Total_Cost]]</f>
        <v>239.20000000000005</v>
      </c>
      <c r="Z1263" s="9">
        <f>IFERROR(#REF!/tbl_EcommerceSales[[#This Row],[Total_Cost]], 0)</f>
        <v>0</v>
      </c>
      <c r="AA1263" t="str">
        <f>TEXT(tbl_EcommerceSales[[#This Row],[Order_Date]],"mmm")</f>
        <v>May</v>
      </c>
      <c r="AB1263">
        <f>YEAR(tbl_EcommerceSales[[#This Row],[Order_Date]])</f>
        <v>2025</v>
      </c>
      <c r="AC1263" t="str">
        <f>IF(tbl_EcommerceSales[[#This Row],[Age]]&lt;18,"Under 18",IF(tbl_EcommerceSales[[#This Row],[Age]]&lt;=25,"18-25",IF(tbl_EcommerceSales[[#This Row],[Age]]&lt;=35,"26-35",IF(tbl_EcommerceSales[[#This Row],[Age]]&lt;=45,"36-45",IF(tbl_EcommerceSales[[#This Row],[Age]]&lt;=55,"46-55","56+")))))</f>
        <v>26-35</v>
      </c>
    </row>
    <row r="1264" spans="1:29" x14ac:dyDescent="0.35">
      <c r="A1264" t="s">
        <v>2406</v>
      </c>
      <c r="B1264" s="7">
        <v>45796</v>
      </c>
      <c r="C1264" t="s">
        <v>2407</v>
      </c>
      <c r="D1264" t="s">
        <v>235</v>
      </c>
      <c r="E1264" t="s">
        <v>48</v>
      </c>
      <c r="F1264">
        <v>25</v>
      </c>
      <c r="G1264" t="s">
        <v>122</v>
      </c>
      <c r="H1264" t="s">
        <v>72</v>
      </c>
      <c r="I1264" t="s">
        <v>73</v>
      </c>
      <c r="J1264" t="s">
        <v>74</v>
      </c>
      <c r="K1264" t="s">
        <v>55</v>
      </c>
      <c r="L1264" t="s">
        <v>75</v>
      </c>
      <c r="M1264">
        <v>2</v>
      </c>
      <c r="N1264" s="2">
        <v>2899</v>
      </c>
      <c r="O1264" s="3">
        <v>0</v>
      </c>
      <c r="P1264" s="2">
        <v>3400</v>
      </c>
      <c r="Q1264" t="s">
        <v>76</v>
      </c>
      <c r="R1264" t="s">
        <v>33</v>
      </c>
      <c r="S1264" t="s">
        <v>57</v>
      </c>
      <c r="T1264" s="4">
        <v>5</v>
      </c>
      <c r="U1264" s="11">
        <f t="shared" si="19"/>
        <v>5798</v>
      </c>
      <c r="V1264" s="11">
        <f>tbl_EcommerceSales[[#This Row],[Gross_Sales]]*tbl_EcommerceSales[[#This Row],[Discount]]</f>
        <v>0</v>
      </c>
      <c r="W1264" s="11">
        <f>tbl_EcommerceSales[[#This Row],[Gross_Sales]]-tbl_EcommerceSales[[#This Row],[Discount_Amount]]</f>
        <v>5798</v>
      </c>
      <c r="X1264" s="11">
        <f>tbl_EcommerceSales[[#This Row],[Quantity]] * _xlfn.XLOOKUP(tbl_EcommerceSales[[#This Row],[Product_ID]], Product_Master!A:A, Product_Master!F:F)</f>
        <v>3400</v>
      </c>
      <c r="Y1264" s="11">
        <f>tbl_EcommerceSales[[#This Row],[Net_Revenue]]-tbl_EcommerceSales[[#This Row],[Total_Cost]]</f>
        <v>2398</v>
      </c>
      <c r="Z1264" s="9">
        <f>IFERROR(#REF!/tbl_EcommerceSales[[#This Row],[Total_Cost]], 0)</f>
        <v>0</v>
      </c>
      <c r="AA1264" t="str">
        <f>TEXT(tbl_EcommerceSales[[#This Row],[Order_Date]],"mmm")</f>
        <v>May</v>
      </c>
      <c r="AB1264">
        <f>YEAR(tbl_EcommerceSales[[#This Row],[Order_Date]])</f>
        <v>2025</v>
      </c>
      <c r="AC1264" t="str">
        <f>IF(tbl_EcommerceSales[[#This Row],[Age]]&lt;18,"Under 18",IF(tbl_EcommerceSales[[#This Row],[Age]]&lt;=25,"18-25",IF(tbl_EcommerceSales[[#This Row],[Age]]&lt;=35,"26-35",IF(tbl_EcommerceSales[[#This Row],[Age]]&lt;=45,"36-45",IF(tbl_EcommerceSales[[#This Row],[Age]]&lt;=55,"46-55","56+")))))</f>
        <v>18-25</v>
      </c>
    </row>
    <row r="1265" spans="1:29" x14ac:dyDescent="0.35">
      <c r="A1265" t="s">
        <v>2408</v>
      </c>
      <c r="B1265" s="7">
        <v>45796</v>
      </c>
      <c r="C1265" t="s">
        <v>2409</v>
      </c>
      <c r="D1265" t="s">
        <v>205</v>
      </c>
      <c r="E1265" t="s">
        <v>48</v>
      </c>
      <c r="F1265">
        <v>18</v>
      </c>
      <c r="G1265" t="s">
        <v>71</v>
      </c>
      <c r="H1265" t="s">
        <v>72</v>
      </c>
      <c r="I1265" t="s">
        <v>236</v>
      </c>
      <c r="J1265" t="s">
        <v>237</v>
      </c>
      <c r="K1265" t="s">
        <v>82</v>
      </c>
      <c r="L1265" t="s">
        <v>238</v>
      </c>
      <c r="M1265">
        <v>1</v>
      </c>
      <c r="N1265" s="2">
        <v>899</v>
      </c>
      <c r="O1265" s="3">
        <v>0.2</v>
      </c>
      <c r="P1265" s="2">
        <v>480</v>
      </c>
      <c r="Q1265" t="s">
        <v>156</v>
      </c>
      <c r="R1265" t="s">
        <v>33</v>
      </c>
      <c r="S1265" t="s">
        <v>34</v>
      </c>
      <c r="T1265" s="4">
        <v>5</v>
      </c>
      <c r="U1265" s="11">
        <f t="shared" si="19"/>
        <v>899</v>
      </c>
      <c r="V1265" s="11">
        <f>tbl_EcommerceSales[[#This Row],[Gross_Sales]]*tbl_EcommerceSales[[#This Row],[Discount]]</f>
        <v>179.8</v>
      </c>
      <c r="W1265" s="11">
        <f>tbl_EcommerceSales[[#This Row],[Gross_Sales]]-tbl_EcommerceSales[[#This Row],[Discount_Amount]]</f>
        <v>719.2</v>
      </c>
      <c r="X1265" s="11">
        <f>tbl_EcommerceSales[[#This Row],[Quantity]] * _xlfn.XLOOKUP(tbl_EcommerceSales[[#This Row],[Product_ID]], Product_Master!A:A, Product_Master!F:F)</f>
        <v>480</v>
      </c>
      <c r="Y1265" s="11">
        <f>tbl_EcommerceSales[[#This Row],[Net_Revenue]]-tbl_EcommerceSales[[#This Row],[Total_Cost]]</f>
        <v>239.20000000000005</v>
      </c>
      <c r="Z1265" s="9">
        <f>IFERROR(#REF!/tbl_EcommerceSales[[#This Row],[Total_Cost]], 0)</f>
        <v>0</v>
      </c>
      <c r="AA1265" t="str">
        <f>TEXT(tbl_EcommerceSales[[#This Row],[Order_Date]],"mmm")</f>
        <v>May</v>
      </c>
      <c r="AB1265">
        <f>YEAR(tbl_EcommerceSales[[#This Row],[Order_Date]])</f>
        <v>2025</v>
      </c>
      <c r="AC1265" t="str">
        <f>IF(tbl_EcommerceSales[[#This Row],[Age]]&lt;18,"Under 18",IF(tbl_EcommerceSales[[#This Row],[Age]]&lt;=25,"18-25",IF(tbl_EcommerceSales[[#This Row],[Age]]&lt;=35,"26-35",IF(tbl_EcommerceSales[[#This Row],[Age]]&lt;=45,"36-45",IF(tbl_EcommerceSales[[#This Row],[Age]]&lt;=55,"46-55","56+")))))</f>
        <v>18-25</v>
      </c>
    </row>
    <row r="1266" spans="1:29" x14ac:dyDescent="0.35">
      <c r="A1266" t="s">
        <v>2410</v>
      </c>
      <c r="B1266" s="7">
        <v>45796</v>
      </c>
      <c r="C1266" t="s">
        <v>2411</v>
      </c>
      <c r="D1266" t="s">
        <v>189</v>
      </c>
      <c r="E1266" t="s">
        <v>25</v>
      </c>
      <c r="F1266">
        <v>26</v>
      </c>
      <c r="G1266" t="s">
        <v>246</v>
      </c>
      <c r="H1266" t="s">
        <v>27</v>
      </c>
      <c r="I1266" t="s">
        <v>131</v>
      </c>
      <c r="J1266" t="s">
        <v>132</v>
      </c>
      <c r="K1266" t="s">
        <v>91</v>
      </c>
      <c r="L1266" t="s">
        <v>133</v>
      </c>
      <c r="M1266">
        <v>1</v>
      </c>
      <c r="N1266" s="2">
        <v>1299</v>
      </c>
      <c r="O1266" s="3">
        <v>0</v>
      </c>
      <c r="P1266" s="2">
        <v>610</v>
      </c>
      <c r="Q1266" t="s">
        <v>156</v>
      </c>
      <c r="R1266" t="s">
        <v>33</v>
      </c>
      <c r="S1266" t="s">
        <v>57</v>
      </c>
      <c r="T1266" s="4">
        <v>4</v>
      </c>
      <c r="U1266" s="11">
        <f t="shared" si="19"/>
        <v>1299</v>
      </c>
      <c r="V1266" s="11">
        <f>tbl_EcommerceSales[[#This Row],[Gross_Sales]]*tbl_EcommerceSales[[#This Row],[Discount]]</f>
        <v>0</v>
      </c>
      <c r="W1266" s="11">
        <f>tbl_EcommerceSales[[#This Row],[Gross_Sales]]-tbl_EcommerceSales[[#This Row],[Discount_Amount]]</f>
        <v>1299</v>
      </c>
      <c r="X1266" s="11">
        <f>tbl_EcommerceSales[[#This Row],[Quantity]] * _xlfn.XLOOKUP(tbl_EcommerceSales[[#This Row],[Product_ID]], Product_Master!A:A, Product_Master!F:F)</f>
        <v>610</v>
      </c>
      <c r="Y1266" s="11">
        <f>tbl_EcommerceSales[[#This Row],[Net_Revenue]]-tbl_EcommerceSales[[#This Row],[Total_Cost]]</f>
        <v>689</v>
      </c>
      <c r="Z1266" s="9">
        <f>IFERROR(#REF!/tbl_EcommerceSales[[#This Row],[Total_Cost]], 0)</f>
        <v>0</v>
      </c>
      <c r="AA1266" t="str">
        <f>TEXT(tbl_EcommerceSales[[#This Row],[Order_Date]],"mmm")</f>
        <v>May</v>
      </c>
      <c r="AB1266">
        <f>YEAR(tbl_EcommerceSales[[#This Row],[Order_Date]])</f>
        <v>2025</v>
      </c>
      <c r="AC1266" t="str">
        <f>IF(tbl_EcommerceSales[[#This Row],[Age]]&lt;18,"Under 18",IF(tbl_EcommerceSales[[#This Row],[Age]]&lt;=25,"18-25",IF(tbl_EcommerceSales[[#This Row],[Age]]&lt;=35,"26-35",IF(tbl_EcommerceSales[[#This Row],[Age]]&lt;=45,"36-45",IF(tbl_EcommerceSales[[#This Row],[Age]]&lt;=55,"46-55","56+")))))</f>
        <v>26-35</v>
      </c>
    </row>
    <row r="1267" spans="1:29" x14ac:dyDescent="0.35">
      <c r="A1267" t="s">
        <v>2412</v>
      </c>
      <c r="B1267" s="7">
        <v>45796</v>
      </c>
      <c r="C1267" t="s">
        <v>1954</v>
      </c>
      <c r="D1267" t="s">
        <v>151</v>
      </c>
      <c r="E1267" t="s">
        <v>48</v>
      </c>
      <c r="F1267">
        <v>32</v>
      </c>
      <c r="G1267" t="s">
        <v>87</v>
      </c>
      <c r="H1267" t="s">
        <v>88</v>
      </c>
      <c r="I1267" t="s">
        <v>160</v>
      </c>
      <c r="J1267" t="s">
        <v>161</v>
      </c>
      <c r="K1267" t="s">
        <v>91</v>
      </c>
      <c r="L1267" t="s">
        <v>133</v>
      </c>
      <c r="M1267">
        <v>1</v>
      </c>
      <c r="N1267" s="2">
        <v>1099</v>
      </c>
      <c r="O1267" s="3">
        <v>0.15</v>
      </c>
      <c r="P1267" s="2">
        <v>520</v>
      </c>
      <c r="Q1267" t="s">
        <v>44</v>
      </c>
      <c r="R1267" t="s">
        <v>33</v>
      </c>
      <c r="S1267" t="s">
        <v>34</v>
      </c>
      <c r="T1267" s="4">
        <v>5</v>
      </c>
      <c r="U1267" s="11">
        <f t="shared" si="19"/>
        <v>1099</v>
      </c>
      <c r="V1267" s="11">
        <f>tbl_EcommerceSales[[#This Row],[Gross_Sales]]*tbl_EcommerceSales[[#This Row],[Discount]]</f>
        <v>164.85</v>
      </c>
      <c r="W1267" s="11">
        <f>tbl_EcommerceSales[[#This Row],[Gross_Sales]]-tbl_EcommerceSales[[#This Row],[Discount_Amount]]</f>
        <v>934.15</v>
      </c>
      <c r="X1267" s="11">
        <f>tbl_EcommerceSales[[#This Row],[Quantity]] * _xlfn.XLOOKUP(tbl_EcommerceSales[[#This Row],[Product_ID]], Product_Master!A:A, Product_Master!F:F)</f>
        <v>520</v>
      </c>
      <c r="Y1267" s="11">
        <f>tbl_EcommerceSales[[#This Row],[Net_Revenue]]-tbl_EcommerceSales[[#This Row],[Total_Cost]]</f>
        <v>414.15</v>
      </c>
      <c r="Z1267" s="9">
        <f>IFERROR(#REF!/tbl_EcommerceSales[[#This Row],[Total_Cost]], 0)</f>
        <v>0</v>
      </c>
      <c r="AA1267" t="str">
        <f>TEXT(tbl_EcommerceSales[[#This Row],[Order_Date]],"mmm")</f>
        <v>May</v>
      </c>
      <c r="AB1267">
        <f>YEAR(tbl_EcommerceSales[[#This Row],[Order_Date]])</f>
        <v>2025</v>
      </c>
      <c r="AC1267" t="str">
        <f>IF(tbl_EcommerceSales[[#This Row],[Age]]&lt;18,"Under 18",IF(tbl_EcommerceSales[[#This Row],[Age]]&lt;=25,"18-25",IF(tbl_EcommerceSales[[#This Row],[Age]]&lt;=35,"26-35",IF(tbl_EcommerceSales[[#This Row],[Age]]&lt;=45,"36-45",IF(tbl_EcommerceSales[[#This Row],[Age]]&lt;=55,"46-55","56+")))))</f>
        <v>26-35</v>
      </c>
    </row>
    <row r="1268" spans="1:29" x14ac:dyDescent="0.35">
      <c r="A1268" t="s">
        <v>2413</v>
      </c>
      <c r="B1268" s="7">
        <v>45796</v>
      </c>
      <c r="C1268" t="s">
        <v>2086</v>
      </c>
      <c r="D1268" t="s">
        <v>205</v>
      </c>
      <c r="E1268" t="s">
        <v>48</v>
      </c>
      <c r="F1268">
        <v>30</v>
      </c>
      <c r="G1268" t="s">
        <v>246</v>
      </c>
      <c r="H1268" t="s">
        <v>27</v>
      </c>
      <c r="I1268" t="s">
        <v>200</v>
      </c>
      <c r="J1268" t="s">
        <v>201</v>
      </c>
      <c r="K1268" t="s">
        <v>91</v>
      </c>
      <c r="L1268" t="s">
        <v>202</v>
      </c>
      <c r="M1268">
        <v>2</v>
      </c>
      <c r="N1268" s="2">
        <v>899</v>
      </c>
      <c r="O1268" s="3">
        <v>0.15</v>
      </c>
      <c r="P1268" s="2">
        <v>840</v>
      </c>
      <c r="Q1268" t="s">
        <v>32</v>
      </c>
      <c r="R1268" t="s">
        <v>162</v>
      </c>
      <c r="S1268" t="s">
        <v>34</v>
      </c>
      <c r="T1268" s="4"/>
      <c r="U1268" s="11">
        <f t="shared" si="19"/>
        <v>1798</v>
      </c>
      <c r="V1268" s="11">
        <f>tbl_EcommerceSales[[#This Row],[Gross_Sales]]*tbl_EcommerceSales[[#This Row],[Discount]]</f>
        <v>269.7</v>
      </c>
      <c r="W1268" s="11">
        <f>tbl_EcommerceSales[[#This Row],[Gross_Sales]]-tbl_EcommerceSales[[#This Row],[Discount_Amount]]</f>
        <v>1528.3</v>
      </c>
      <c r="X1268" s="11">
        <f>tbl_EcommerceSales[[#This Row],[Quantity]] * _xlfn.XLOOKUP(tbl_EcommerceSales[[#This Row],[Product_ID]], Product_Master!A:A, Product_Master!F:F)</f>
        <v>840</v>
      </c>
      <c r="Y1268" s="11">
        <f>tbl_EcommerceSales[[#This Row],[Net_Revenue]]-tbl_EcommerceSales[[#This Row],[Total_Cost]]</f>
        <v>688.3</v>
      </c>
      <c r="Z1268" s="9">
        <f>IFERROR(#REF!/tbl_EcommerceSales[[#This Row],[Total_Cost]], 0)</f>
        <v>0</v>
      </c>
      <c r="AA1268" t="str">
        <f>TEXT(tbl_EcommerceSales[[#This Row],[Order_Date]],"mmm")</f>
        <v>May</v>
      </c>
      <c r="AB1268">
        <f>YEAR(tbl_EcommerceSales[[#This Row],[Order_Date]])</f>
        <v>2025</v>
      </c>
      <c r="AC1268" t="str">
        <f>IF(tbl_EcommerceSales[[#This Row],[Age]]&lt;18,"Under 18",IF(tbl_EcommerceSales[[#This Row],[Age]]&lt;=25,"18-25",IF(tbl_EcommerceSales[[#This Row],[Age]]&lt;=35,"26-35",IF(tbl_EcommerceSales[[#This Row],[Age]]&lt;=45,"36-45",IF(tbl_EcommerceSales[[#This Row],[Age]]&lt;=55,"46-55","56+")))))</f>
        <v>26-35</v>
      </c>
    </row>
    <row r="1269" spans="1:29" x14ac:dyDescent="0.35">
      <c r="A1269" t="s">
        <v>2414</v>
      </c>
      <c r="B1269" s="7">
        <v>45796</v>
      </c>
      <c r="C1269" t="s">
        <v>969</v>
      </c>
      <c r="D1269" t="s">
        <v>151</v>
      </c>
      <c r="E1269" t="s">
        <v>48</v>
      </c>
      <c r="F1269">
        <v>21</v>
      </c>
      <c r="G1269" t="s">
        <v>192</v>
      </c>
      <c r="H1269" t="s">
        <v>27</v>
      </c>
      <c r="I1269" t="s">
        <v>131</v>
      </c>
      <c r="J1269" t="s">
        <v>132</v>
      </c>
      <c r="K1269" t="s">
        <v>91</v>
      </c>
      <c r="L1269" t="s">
        <v>133</v>
      </c>
      <c r="M1269">
        <v>2</v>
      </c>
      <c r="N1269" s="2">
        <v>1299</v>
      </c>
      <c r="O1269" s="3">
        <v>0</v>
      </c>
      <c r="P1269" s="2">
        <v>1220</v>
      </c>
      <c r="Q1269" t="s">
        <v>32</v>
      </c>
      <c r="R1269" t="s">
        <v>33</v>
      </c>
      <c r="S1269" t="s">
        <v>57</v>
      </c>
      <c r="T1269" s="4">
        <v>1</v>
      </c>
      <c r="U1269" s="11">
        <f t="shared" si="19"/>
        <v>2598</v>
      </c>
      <c r="V1269" s="11">
        <f>tbl_EcommerceSales[[#This Row],[Gross_Sales]]*tbl_EcommerceSales[[#This Row],[Discount]]</f>
        <v>0</v>
      </c>
      <c r="W1269" s="11">
        <f>tbl_EcommerceSales[[#This Row],[Gross_Sales]]-tbl_EcommerceSales[[#This Row],[Discount_Amount]]</f>
        <v>2598</v>
      </c>
      <c r="X1269" s="11">
        <f>tbl_EcommerceSales[[#This Row],[Quantity]] * _xlfn.XLOOKUP(tbl_EcommerceSales[[#This Row],[Product_ID]], Product_Master!A:A, Product_Master!F:F)</f>
        <v>1220</v>
      </c>
      <c r="Y1269" s="11">
        <f>tbl_EcommerceSales[[#This Row],[Net_Revenue]]-tbl_EcommerceSales[[#This Row],[Total_Cost]]</f>
        <v>1378</v>
      </c>
      <c r="Z1269" s="9">
        <f>IFERROR(#REF!/tbl_EcommerceSales[[#This Row],[Total_Cost]], 0)</f>
        <v>0</v>
      </c>
      <c r="AA1269" t="str">
        <f>TEXT(tbl_EcommerceSales[[#This Row],[Order_Date]],"mmm")</f>
        <v>May</v>
      </c>
      <c r="AB1269">
        <f>YEAR(tbl_EcommerceSales[[#This Row],[Order_Date]])</f>
        <v>2025</v>
      </c>
      <c r="AC1269" t="str">
        <f>IF(tbl_EcommerceSales[[#This Row],[Age]]&lt;18,"Under 18",IF(tbl_EcommerceSales[[#This Row],[Age]]&lt;=25,"18-25",IF(tbl_EcommerceSales[[#This Row],[Age]]&lt;=35,"26-35",IF(tbl_EcommerceSales[[#This Row],[Age]]&lt;=45,"36-45",IF(tbl_EcommerceSales[[#This Row],[Age]]&lt;=55,"46-55","56+")))))</f>
        <v>18-25</v>
      </c>
    </row>
    <row r="1270" spans="1:29" x14ac:dyDescent="0.35">
      <c r="A1270" t="s">
        <v>2415</v>
      </c>
      <c r="B1270" s="7">
        <v>45797</v>
      </c>
      <c r="C1270" t="s">
        <v>1211</v>
      </c>
      <c r="D1270" t="s">
        <v>148</v>
      </c>
      <c r="E1270" t="s">
        <v>25</v>
      </c>
      <c r="F1270">
        <v>32</v>
      </c>
      <c r="G1270" t="s">
        <v>136</v>
      </c>
      <c r="H1270" t="s">
        <v>88</v>
      </c>
      <c r="I1270" t="s">
        <v>160</v>
      </c>
      <c r="J1270" t="s">
        <v>161</v>
      </c>
      <c r="K1270" t="s">
        <v>91</v>
      </c>
      <c r="L1270" t="s">
        <v>133</v>
      </c>
      <c r="M1270">
        <v>3</v>
      </c>
      <c r="N1270" s="2">
        <v>1099</v>
      </c>
      <c r="O1270" s="3">
        <v>0.15</v>
      </c>
      <c r="P1270" s="2">
        <v>1560</v>
      </c>
      <c r="Q1270" t="s">
        <v>156</v>
      </c>
      <c r="R1270" t="s">
        <v>33</v>
      </c>
      <c r="S1270" t="s">
        <v>34</v>
      </c>
      <c r="T1270" s="4">
        <v>3</v>
      </c>
      <c r="U1270" s="11">
        <f t="shared" si="19"/>
        <v>3297</v>
      </c>
      <c r="V1270" s="11">
        <f>tbl_EcommerceSales[[#This Row],[Gross_Sales]]*tbl_EcommerceSales[[#This Row],[Discount]]</f>
        <v>494.54999999999995</v>
      </c>
      <c r="W1270" s="11">
        <f>tbl_EcommerceSales[[#This Row],[Gross_Sales]]-tbl_EcommerceSales[[#This Row],[Discount_Amount]]</f>
        <v>2802.45</v>
      </c>
      <c r="X1270" s="11">
        <f>tbl_EcommerceSales[[#This Row],[Quantity]] * _xlfn.XLOOKUP(tbl_EcommerceSales[[#This Row],[Product_ID]], Product_Master!A:A, Product_Master!F:F)</f>
        <v>1560</v>
      </c>
      <c r="Y1270" s="11">
        <f>tbl_EcommerceSales[[#This Row],[Net_Revenue]]-tbl_EcommerceSales[[#This Row],[Total_Cost]]</f>
        <v>1242.4499999999998</v>
      </c>
      <c r="Z1270" s="9">
        <f>IFERROR(#REF!/tbl_EcommerceSales[[#This Row],[Total_Cost]], 0)</f>
        <v>0</v>
      </c>
      <c r="AA1270" t="str">
        <f>TEXT(tbl_EcommerceSales[[#This Row],[Order_Date]],"mmm")</f>
        <v>May</v>
      </c>
      <c r="AB1270">
        <f>YEAR(tbl_EcommerceSales[[#This Row],[Order_Date]])</f>
        <v>2025</v>
      </c>
      <c r="AC1270" t="str">
        <f>IF(tbl_EcommerceSales[[#This Row],[Age]]&lt;18,"Under 18",IF(tbl_EcommerceSales[[#This Row],[Age]]&lt;=25,"18-25",IF(tbl_EcommerceSales[[#This Row],[Age]]&lt;=35,"26-35",IF(tbl_EcommerceSales[[#This Row],[Age]]&lt;=45,"36-45",IF(tbl_EcommerceSales[[#This Row],[Age]]&lt;=55,"46-55","56+")))))</f>
        <v>26-35</v>
      </c>
    </row>
    <row r="1271" spans="1:29" x14ac:dyDescent="0.35">
      <c r="A1271" t="s">
        <v>2416</v>
      </c>
      <c r="B1271" s="7">
        <v>45797</v>
      </c>
      <c r="C1271" t="s">
        <v>2388</v>
      </c>
      <c r="D1271" t="s">
        <v>139</v>
      </c>
      <c r="E1271" t="s">
        <v>48</v>
      </c>
      <c r="F1271">
        <v>35</v>
      </c>
      <c r="G1271" t="s">
        <v>186</v>
      </c>
      <c r="H1271" t="s">
        <v>72</v>
      </c>
      <c r="I1271" t="s">
        <v>80</v>
      </c>
      <c r="J1271" t="s">
        <v>81</v>
      </c>
      <c r="K1271" t="s">
        <v>82</v>
      </c>
      <c r="L1271" t="s">
        <v>83</v>
      </c>
      <c r="M1271">
        <v>1</v>
      </c>
      <c r="N1271" s="2">
        <v>2499</v>
      </c>
      <c r="O1271" s="3">
        <v>0.2</v>
      </c>
      <c r="P1271" s="2">
        <v>1550</v>
      </c>
      <c r="Q1271" t="s">
        <v>156</v>
      </c>
      <c r="R1271" t="s">
        <v>93</v>
      </c>
      <c r="S1271" t="s">
        <v>57</v>
      </c>
      <c r="T1271" s="4">
        <v>1</v>
      </c>
      <c r="U1271" s="11">
        <f t="shared" si="19"/>
        <v>2499</v>
      </c>
      <c r="V1271" s="11">
        <f>tbl_EcommerceSales[[#This Row],[Gross_Sales]]*tbl_EcommerceSales[[#This Row],[Discount]]</f>
        <v>499.8</v>
      </c>
      <c r="W1271" s="11">
        <f>tbl_EcommerceSales[[#This Row],[Gross_Sales]]-tbl_EcommerceSales[[#This Row],[Discount_Amount]]</f>
        <v>1999.2</v>
      </c>
      <c r="X1271" s="11">
        <f>tbl_EcommerceSales[[#This Row],[Quantity]] * _xlfn.XLOOKUP(tbl_EcommerceSales[[#This Row],[Product_ID]], Product_Master!A:A, Product_Master!F:F)</f>
        <v>1550</v>
      </c>
      <c r="Y1271" s="11">
        <f>tbl_EcommerceSales[[#This Row],[Net_Revenue]]-tbl_EcommerceSales[[#This Row],[Total_Cost]]</f>
        <v>449.20000000000005</v>
      </c>
      <c r="Z1271" s="9">
        <f>IFERROR(#REF!/tbl_EcommerceSales[[#This Row],[Total_Cost]], 0)</f>
        <v>0</v>
      </c>
      <c r="AA1271" t="str">
        <f>TEXT(tbl_EcommerceSales[[#This Row],[Order_Date]],"mmm")</f>
        <v>May</v>
      </c>
      <c r="AB1271">
        <f>YEAR(tbl_EcommerceSales[[#This Row],[Order_Date]])</f>
        <v>2025</v>
      </c>
      <c r="AC1271" t="str">
        <f>IF(tbl_EcommerceSales[[#This Row],[Age]]&lt;18,"Under 18",IF(tbl_EcommerceSales[[#This Row],[Age]]&lt;=25,"18-25",IF(tbl_EcommerceSales[[#This Row],[Age]]&lt;=35,"26-35",IF(tbl_EcommerceSales[[#This Row],[Age]]&lt;=45,"36-45",IF(tbl_EcommerceSales[[#This Row],[Age]]&lt;=55,"46-55","56+")))))</f>
        <v>26-35</v>
      </c>
    </row>
    <row r="1272" spans="1:29" x14ac:dyDescent="0.35">
      <c r="A1272" t="s">
        <v>2417</v>
      </c>
      <c r="B1272" s="7">
        <v>45797</v>
      </c>
      <c r="C1272" t="s">
        <v>2418</v>
      </c>
      <c r="D1272" t="s">
        <v>195</v>
      </c>
      <c r="E1272" t="s">
        <v>48</v>
      </c>
      <c r="F1272">
        <v>36</v>
      </c>
      <c r="G1272" t="s">
        <v>289</v>
      </c>
      <c r="H1272" t="s">
        <v>88</v>
      </c>
      <c r="I1272" t="s">
        <v>241</v>
      </c>
      <c r="J1272" t="s">
        <v>242</v>
      </c>
      <c r="K1272" t="s">
        <v>42</v>
      </c>
      <c r="L1272" t="s">
        <v>243</v>
      </c>
      <c r="M1272">
        <v>1</v>
      </c>
      <c r="N1272" s="2">
        <v>649</v>
      </c>
      <c r="O1272" s="3">
        <v>0.05</v>
      </c>
      <c r="P1272" s="2">
        <v>290</v>
      </c>
      <c r="Q1272" t="s">
        <v>32</v>
      </c>
      <c r="R1272" t="s">
        <v>33</v>
      </c>
      <c r="S1272" t="s">
        <v>57</v>
      </c>
      <c r="T1272" s="4">
        <v>5</v>
      </c>
      <c r="U1272" s="11">
        <f t="shared" si="19"/>
        <v>649</v>
      </c>
      <c r="V1272" s="11">
        <f>tbl_EcommerceSales[[#This Row],[Gross_Sales]]*tbl_EcommerceSales[[#This Row],[Discount]]</f>
        <v>32.450000000000003</v>
      </c>
      <c r="W1272" s="11">
        <f>tbl_EcommerceSales[[#This Row],[Gross_Sales]]-tbl_EcommerceSales[[#This Row],[Discount_Amount]]</f>
        <v>616.54999999999995</v>
      </c>
      <c r="X1272" s="11">
        <f>tbl_EcommerceSales[[#This Row],[Quantity]] * _xlfn.XLOOKUP(tbl_EcommerceSales[[#This Row],[Product_ID]], Product_Master!A:A, Product_Master!F:F)</f>
        <v>290</v>
      </c>
      <c r="Y1272" s="11">
        <f>tbl_EcommerceSales[[#This Row],[Net_Revenue]]-tbl_EcommerceSales[[#This Row],[Total_Cost]]</f>
        <v>326.54999999999995</v>
      </c>
      <c r="Z1272" s="9">
        <f>IFERROR(#REF!/tbl_EcommerceSales[[#This Row],[Total_Cost]], 0)</f>
        <v>0</v>
      </c>
      <c r="AA1272" t="str">
        <f>TEXT(tbl_EcommerceSales[[#This Row],[Order_Date]],"mmm")</f>
        <v>May</v>
      </c>
      <c r="AB1272">
        <f>YEAR(tbl_EcommerceSales[[#This Row],[Order_Date]])</f>
        <v>2025</v>
      </c>
      <c r="AC1272" t="str">
        <f>IF(tbl_EcommerceSales[[#This Row],[Age]]&lt;18,"Under 18",IF(tbl_EcommerceSales[[#This Row],[Age]]&lt;=25,"18-25",IF(tbl_EcommerceSales[[#This Row],[Age]]&lt;=35,"26-35",IF(tbl_EcommerceSales[[#This Row],[Age]]&lt;=45,"36-45",IF(tbl_EcommerceSales[[#This Row],[Age]]&lt;=55,"46-55","56+")))))</f>
        <v>36-45</v>
      </c>
    </row>
    <row r="1273" spans="1:29" x14ac:dyDescent="0.35">
      <c r="A1273" t="s">
        <v>2419</v>
      </c>
      <c r="B1273" s="7">
        <v>45797</v>
      </c>
      <c r="C1273" t="s">
        <v>2420</v>
      </c>
      <c r="D1273" t="s">
        <v>37</v>
      </c>
      <c r="E1273" t="s">
        <v>25</v>
      </c>
      <c r="F1273">
        <v>39</v>
      </c>
      <c r="G1273" t="s">
        <v>145</v>
      </c>
      <c r="H1273" t="s">
        <v>39</v>
      </c>
      <c r="I1273" t="s">
        <v>111</v>
      </c>
      <c r="J1273" t="s">
        <v>112</v>
      </c>
      <c r="K1273" t="s">
        <v>55</v>
      </c>
      <c r="L1273" t="s">
        <v>113</v>
      </c>
      <c r="M1273">
        <v>1</v>
      </c>
      <c r="N1273" s="2">
        <v>1799</v>
      </c>
      <c r="O1273" s="3">
        <v>0.2</v>
      </c>
      <c r="P1273" s="2">
        <v>950</v>
      </c>
      <c r="Q1273" t="s">
        <v>123</v>
      </c>
      <c r="R1273" t="s">
        <v>33</v>
      </c>
      <c r="S1273" t="s">
        <v>34</v>
      </c>
      <c r="T1273" s="4">
        <v>5</v>
      </c>
      <c r="U1273" s="11">
        <f t="shared" si="19"/>
        <v>1799</v>
      </c>
      <c r="V1273" s="11">
        <f>tbl_EcommerceSales[[#This Row],[Gross_Sales]]*tbl_EcommerceSales[[#This Row],[Discount]]</f>
        <v>359.8</v>
      </c>
      <c r="W1273" s="11">
        <f>tbl_EcommerceSales[[#This Row],[Gross_Sales]]-tbl_EcommerceSales[[#This Row],[Discount_Amount]]</f>
        <v>1439.2</v>
      </c>
      <c r="X1273" s="11">
        <f>tbl_EcommerceSales[[#This Row],[Quantity]] * _xlfn.XLOOKUP(tbl_EcommerceSales[[#This Row],[Product_ID]], Product_Master!A:A, Product_Master!F:F)</f>
        <v>950</v>
      </c>
      <c r="Y1273" s="11">
        <f>tbl_EcommerceSales[[#This Row],[Net_Revenue]]-tbl_EcommerceSales[[#This Row],[Total_Cost]]</f>
        <v>489.20000000000005</v>
      </c>
      <c r="Z1273" s="9">
        <f>IFERROR(#REF!/tbl_EcommerceSales[[#This Row],[Total_Cost]], 0)</f>
        <v>0</v>
      </c>
      <c r="AA1273" t="str">
        <f>TEXT(tbl_EcommerceSales[[#This Row],[Order_Date]],"mmm")</f>
        <v>May</v>
      </c>
      <c r="AB1273">
        <f>YEAR(tbl_EcommerceSales[[#This Row],[Order_Date]])</f>
        <v>2025</v>
      </c>
      <c r="AC1273" t="str">
        <f>IF(tbl_EcommerceSales[[#This Row],[Age]]&lt;18,"Under 18",IF(tbl_EcommerceSales[[#This Row],[Age]]&lt;=25,"18-25",IF(tbl_EcommerceSales[[#This Row],[Age]]&lt;=35,"26-35",IF(tbl_EcommerceSales[[#This Row],[Age]]&lt;=45,"36-45",IF(tbl_EcommerceSales[[#This Row],[Age]]&lt;=55,"46-55","56+")))))</f>
        <v>36-45</v>
      </c>
    </row>
    <row r="1274" spans="1:29" x14ac:dyDescent="0.35">
      <c r="A1274" t="s">
        <v>2421</v>
      </c>
      <c r="B1274" s="7">
        <v>45797</v>
      </c>
      <c r="C1274" t="s">
        <v>1441</v>
      </c>
      <c r="D1274" t="s">
        <v>195</v>
      </c>
      <c r="E1274" t="s">
        <v>25</v>
      </c>
      <c r="F1274">
        <v>43</v>
      </c>
      <c r="G1274" t="s">
        <v>270</v>
      </c>
      <c r="H1274" t="s">
        <v>72</v>
      </c>
      <c r="I1274" t="s">
        <v>241</v>
      </c>
      <c r="J1274" t="s">
        <v>242</v>
      </c>
      <c r="K1274" t="s">
        <v>42</v>
      </c>
      <c r="L1274" t="s">
        <v>243</v>
      </c>
      <c r="M1274">
        <v>2</v>
      </c>
      <c r="N1274" s="2">
        <v>649</v>
      </c>
      <c r="O1274" s="3">
        <v>0.1</v>
      </c>
      <c r="P1274" s="2">
        <v>580</v>
      </c>
      <c r="Q1274" t="s">
        <v>32</v>
      </c>
      <c r="R1274" t="s">
        <v>33</v>
      </c>
      <c r="S1274" t="s">
        <v>34</v>
      </c>
      <c r="T1274" s="4">
        <v>5</v>
      </c>
      <c r="U1274" s="11">
        <f t="shared" si="19"/>
        <v>1298</v>
      </c>
      <c r="V1274" s="11">
        <f>tbl_EcommerceSales[[#This Row],[Gross_Sales]]*tbl_EcommerceSales[[#This Row],[Discount]]</f>
        <v>129.80000000000001</v>
      </c>
      <c r="W1274" s="11">
        <f>tbl_EcommerceSales[[#This Row],[Gross_Sales]]-tbl_EcommerceSales[[#This Row],[Discount_Amount]]</f>
        <v>1168.2</v>
      </c>
      <c r="X1274" s="11">
        <f>tbl_EcommerceSales[[#This Row],[Quantity]] * _xlfn.XLOOKUP(tbl_EcommerceSales[[#This Row],[Product_ID]], Product_Master!A:A, Product_Master!F:F)</f>
        <v>580</v>
      </c>
      <c r="Y1274" s="11">
        <f>tbl_EcommerceSales[[#This Row],[Net_Revenue]]-tbl_EcommerceSales[[#This Row],[Total_Cost]]</f>
        <v>588.20000000000005</v>
      </c>
      <c r="Z1274" s="9">
        <f>IFERROR(#REF!/tbl_EcommerceSales[[#This Row],[Total_Cost]], 0)</f>
        <v>0</v>
      </c>
      <c r="AA1274" t="str">
        <f>TEXT(tbl_EcommerceSales[[#This Row],[Order_Date]],"mmm")</f>
        <v>May</v>
      </c>
      <c r="AB1274">
        <f>YEAR(tbl_EcommerceSales[[#This Row],[Order_Date]])</f>
        <v>2025</v>
      </c>
      <c r="AC1274" t="str">
        <f>IF(tbl_EcommerceSales[[#This Row],[Age]]&lt;18,"Under 18",IF(tbl_EcommerceSales[[#This Row],[Age]]&lt;=25,"18-25",IF(tbl_EcommerceSales[[#This Row],[Age]]&lt;=35,"26-35",IF(tbl_EcommerceSales[[#This Row],[Age]]&lt;=45,"36-45",IF(tbl_EcommerceSales[[#This Row],[Age]]&lt;=55,"46-55","56+")))))</f>
        <v>36-45</v>
      </c>
    </row>
    <row r="1275" spans="1:29" x14ac:dyDescent="0.35">
      <c r="A1275" t="s">
        <v>2422</v>
      </c>
      <c r="B1275" s="7">
        <v>45797</v>
      </c>
      <c r="C1275" t="s">
        <v>2423</v>
      </c>
      <c r="D1275" t="s">
        <v>60</v>
      </c>
      <c r="E1275" t="s">
        <v>25</v>
      </c>
      <c r="F1275">
        <v>21</v>
      </c>
      <c r="G1275" t="s">
        <v>155</v>
      </c>
      <c r="H1275" t="s">
        <v>88</v>
      </c>
      <c r="I1275" t="s">
        <v>73</v>
      </c>
      <c r="J1275" t="s">
        <v>74</v>
      </c>
      <c r="K1275" t="s">
        <v>55</v>
      </c>
      <c r="L1275" t="s">
        <v>75</v>
      </c>
      <c r="M1275">
        <v>4</v>
      </c>
      <c r="N1275" s="2">
        <v>2899</v>
      </c>
      <c r="O1275" s="3">
        <v>0.1</v>
      </c>
      <c r="P1275" s="2">
        <v>6800</v>
      </c>
      <c r="Q1275" t="s">
        <v>44</v>
      </c>
      <c r="R1275" t="s">
        <v>33</v>
      </c>
      <c r="S1275" t="s">
        <v>57</v>
      </c>
      <c r="T1275" s="4">
        <v>3</v>
      </c>
      <c r="U1275" s="11">
        <f t="shared" si="19"/>
        <v>11596</v>
      </c>
      <c r="V1275" s="11">
        <f>tbl_EcommerceSales[[#This Row],[Gross_Sales]]*tbl_EcommerceSales[[#This Row],[Discount]]</f>
        <v>1159.6000000000001</v>
      </c>
      <c r="W1275" s="11">
        <f>tbl_EcommerceSales[[#This Row],[Gross_Sales]]-tbl_EcommerceSales[[#This Row],[Discount_Amount]]</f>
        <v>10436.4</v>
      </c>
      <c r="X1275" s="11">
        <f>tbl_EcommerceSales[[#This Row],[Quantity]] * _xlfn.XLOOKUP(tbl_EcommerceSales[[#This Row],[Product_ID]], Product_Master!A:A, Product_Master!F:F)</f>
        <v>6800</v>
      </c>
      <c r="Y1275" s="11">
        <f>tbl_EcommerceSales[[#This Row],[Net_Revenue]]-tbl_EcommerceSales[[#This Row],[Total_Cost]]</f>
        <v>3636.3999999999996</v>
      </c>
      <c r="Z1275" s="9">
        <f>IFERROR(#REF!/tbl_EcommerceSales[[#This Row],[Total_Cost]], 0)</f>
        <v>0</v>
      </c>
      <c r="AA1275" t="str">
        <f>TEXT(tbl_EcommerceSales[[#This Row],[Order_Date]],"mmm")</f>
        <v>May</v>
      </c>
      <c r="AB1275">
        <f>YEAR(tbl_EcommerceSales[[#This Row],[Order_Date]])</f>
        <v>2025</v>
      </c>
      <c r="AC1275" t="str">
        <f>IF(tbl_EcommerceSales[[#This Row],[Age]]&lt;18,"Under 18",IF(tbl_EcommerceSales[[#This Row],[Age]]&lt;=25,"18-25",IF(tbl_EcommerceSales[[#This Row],[Age]]&lt;=35,"26-35",IF(tbl_EcommerceSales[[#This Row],[Age]]&lt;=45,"36-45",IF(tbl_EcommerceSales[[#This Row],[Age]]&lt;=55,"46-55","56+")))))</f>
        <v>18-25</v>
      </c>
    </row>
    <row r="1276" spans="1:29" x14ac:dyDescent="0.35">
      <c r="A1276" t="s">
        <v>2424</v>
      </c>
      <c r="B1276" s="7">
        <v>45797</v>
      </c>
      <c r="C1276" t="s">
        <v>2425</v>
      </c>
      <c r="D1276" t="s">
        <v>235</v>
      </c>
      <c r="E1276" t="s">
        <v>48</v>
      </c>
      <c r="F1276">
        <v>42</v>
      </c>
      <c r="G1276" t="s">
        <v>186</v>
      </c>
      <c r="H1276" t="s">
        <v>72</v>
      </c>
      <c r="I1276" t="s">
        <v>200</v>
      </c>
      <c r="J1276" t="s">
        <v>201</v>
      </c>
      <c r="K1276" t="s">
        <v>91</v>
      </c>
      <c r="L1276" t="s">
        <v>202</v>
      </c>
      <c r="M1276">
        <v>1</v>
      </c>
      <c r="N1276" s="2">
        <v>899</v>
      </c>
      <c r="O1276" s="3">
        <v>0.05</v>
      </c>
      <c r="P1276" s="2">
        <v>420</v>
      </c>
      <c r="Q1276" t="s">
        <v>156</v>
      </c>
      <c r="R1276" t="s">
        <v>33</v>
      </c>
      <c r="S1276" t="s">
        <v>34</v>
      </c>
      <c r="T1276" s="4">
        <v>4</v>
      </c>
      <c r="U1276" s="11">
        <f t="shared" si="19"/>
        <v>899</v>
      </c>
      <c r="V1276" s="11">
        <f>tbl_EcommerceSales[[#This Row],[Gross_Sales]]*tbl_EcommerceSales[[#This Row],[Discount]]</f>
        <v>44.95</v>
      </c>
      <c r="W1276" s="11">
        <f>tbl_EcommerceSales[[#This Row],[Gross_Sales]]-tbl_EcommerceSales[[#This Row],[Discount_Amount]]</f>
        <v>854.05</v>
      </c>
      <c r="X1276" s="11">
        <f>tbl_EcommerceSales[[#This Row],[Quantity]] * _xlfn.XLOOKUP(tbl_EcommerceSales[[#This Row],[Product_ID]], Product_Master!A:A, Product_Master!F:F)</f>
        <v>420</v>
      </c>
      <c r="Y1276" s="11">
        <f>tbl_EcommerceSales[[#This Row],[Net_Revenue]]-tbl_EcommerceSales[[#This Row],[Total_Cost]]</f>
        <v>434.04999999999995</v>
      </c>
      <c r="Z1276" s="9">
        <f>IFERROR(#REF!/tbl_EcommerceSales[[#This Row],[Total_Cost]], 0)</f>
        <v>0</v>
      </c>
      <c r="AA1276" t="str">
        <f>TEXT(tbl_EcommerceSales[[#This Row],[Order_Date]],"mmm")</f>
        <v>May</v>
      </c>
      <c r="AB1276">
        <f>YEAR(tbl_EcommerceSales[[#This Row],[Order_Date]])</f>
        <v>2025</v>
      </c>
      <c r="AC1276" t="str">
        <f>IF(tbl_EcommerceSales[[#This Row],[Age]]&lt;18,"Under 18",IF(tbl_EcommerceSales[[#This Row],[Age]]&lt;=25,"18-25",IF(tbl_EcommerceSales[[#This Row],[Age]]&lt;=35,"26-35",IF(tbl_EcommerceSales[[#This Row],[Age]]&lt;=45,"36-45",IF(tbl_EcommerceSales[[#This Row],[Age]]&lt;=55,"46-55","56+")))))</f>
        <v>36-45</v>
      </c>
    </row>
    <row r="1277" spans="1:29" x14ac:dyDescent="0.35">
      <c r="A1277" t="s">
        <v>2426</v>
      </c>
      <c r="B1277" s="7">
        <v>45798</v>
      </c>
      <c r="C1277" t="s">
        <v>2427</v>
      </c>
      <c r="D1277" t="s">
        <v>102</v>
      </c>
      <c r="E1277" t="s">
        <v>25</v>
      </c>
      <c r="F1277">
        <v>18</v>
      </c>
      <c r="G1277" t="s">
        <v>171</v>
      </c>
      <c r="H1277" t="s">
        <v>39</v>
      </c>
      <c r="I1277" t="s">
        <v>131</v>
      </c>
      <c r="J1277" t="s">
        <v>132</v>
      </c>
      <c r="K1277" t="s">
        <v>91</v>
      </c>
      <c r="L1277" t="s">
        <v>133</v>
      </c>
      <c r="M1277">
        <v>1</v>
      </c>
      <c r="N1277" s="2">
        <v>1299</v>
      </c>
      <c r="O1277" s="3">
        <v>0.05</v>
      </c>
      <c r="P1277" s="2">
        <v>610</v>
      </c>
      <c r="Q1277" t="s">
        <v>76</v>
      </c>
      <c r="R1277" t="s">
        <v>33</v>
      </c>
      <c r="S1277" t="s">
        <v>34</v>
      </c>
      <c r="T1277" s="4">
        <v>4</v>
      </c>
      <c r="U1277" s="11">
        <f t="shared" si="19"/>
        <v>1299</v>
      </c>
      <c r="V1277" s="11">
        <f>tbl_EcommerceSales[[#This Row],[Gross_Sales]]*tbl_EcommerceSales[[#This Row],[Discount]]</f>
        <v>64.95</v>
      </c>
      <c r="W1277" s="11">
        <f>tbl_EcommerceSales[[#This Row],[Gross_Sales]]-tbl_EcommerceSales[[#This Row],[Discount_Amount]]</f>
        <v>1234.05</v>
      </c>
      <c r="X1277" s="11">
        <f>tbl_EcommerceSales[[#This Row],[Quantity]] * _xlfn.XLOOKUP(tbl_EcommerceSales[[#This Row],[Product_ID]], Product_Master!A:A, Product_Master!F:F)</f>
        <v>610</v>
      </c>
      <c r="Y1277" s="11">
        <f>tbl_EcommerceSales[[#This Row],[Net_Revenue]]-tbl_EcommerceSales[[#This Row],[Total_Cost]]</f>
        <v>624.04999999999995</v>
      </c>
      <c r="Z1277" s="9">
        <f>IFERROR(#REF!/tbl_EcommerceSales[[#This Row],[Total_Cost]], 0)</f>
        <v>0</v>
      </c>
      <c r="AA1277" t="str">
        <f>TEXT(tbl_EcommerceSales[[#This Row],[Order_Date]],"mmm")</f>
        <v>May</v>
      </c>
      <c r="AB1277">
        <f>YEAR(tbl_EcommerceSales[[#This Row],[Order_Date]])</f>
        <v>2025</v>
      </c>
      <c r="AC1277" t="str">
        <f>IF(tbl_EcommerceSales[[#This Row],[Age]]&lt;18,"Under 18",IF(tbl_EcommerceSales[[#This Row],[Age]]&lt;=25,"18-25",IF(tbl_EcommerceSales[[#This Row],[Age]]&lt;=35,"26-35",IF(tbl_EcommerceSales[[#This Row],[Age]]&lt;=45,"36-45",IF(tbl_EcommerceSales[[#This Row],[Age]]&lt;=55,"46-55","56+")))))</f>
        <v>18-25</v>
      </c>
    </row>
    <row r="1278" spans="1:29" x14ac:dyDescent="0.35">
      <c r="A1278" t="s">
        <v>2428</v>
      </c>
      <c r="B1278" s="7">
        <v>45798</v>
      </c>
      <c r="C1278" t="s">
        <v>2429</v>
      </c>
      <c r="D1278" t="s">
        <v>235</v>
      </c>
      <c r="E1278" t="s">
        <v>48</v>
      </c>
      <c r="F1278">
        <v>44</v>
      </c>
      <c r="G1278" t="s">
        <v>52</v>
      </c>
      <c r="H1278" t="s">
        <v>27</v>
      </c>
      <c r="I1278" t="s">
        <v>349</v>
      </c>
      <c r="J1278" t="s">
        <v>350</v>
      </c>
      <c r="K1278" t="s">
        <v>82</v>
      </c>
      <c r="L1278" t="s">
        <v>238</v>
      </c>
      <c r="M1278">
        <v>2</v>
      </c>
      <c r="N1278" s="2">
        <v>1599</v>
      </c>
      <c r="O1278" s="3">
        <v>0.15</v>
      </c>
      <c r="P1278" s="2">
        <v>1840</v>
      </c>
      <c r="Q1278" t="s">
        <v>44</v>
      </c>
      <c r="R1278" t="s">
        <v>33</v>
      </c>
      <c r="S1278" t="s">
        <v>34</v>
      </c>
      <c r="T1278" s="4">
        <v>5</v>
      </c>
      <c r="U1278" s="11">
        <f t="shared" si="19"/>
        <v>3198</v>
      </c>
      <c r="V1278" s="11">
        <f>tbl_EcommerceSales[[#This Row],[Gross_Sales]]*tbl_EcommerceSales[[#This Row],[Discount]]</f>
        <v>479.7</v>
      </c>
      <c r="W1278" s="11">
        <f>tbl_EcommerceSales[[#This Row],[Gross_Sales]]-tbl_EcommerceSales[[#This Row],[Discount_Amount]]</f>
        <v>2718.3</v>
      </c>
      <c r="X1278" s="11">
        <f>tbl_EcommerceSales[[#This Row],[Quantity]] * _xlfn.XLOOKUP(tbl_EcommerceSales[[#This Row],[Product_ID]], Product_Master!A:A, Product_Master!F:F)</f>
        <v>1840</v>
      </c>
      <c r="Y1278" s="11">
        <f>tbl_EcommerceSales[[#This Row],[Net_Revenue]]-tbl_EcommerceSales[[#This Row],[Total_Cost]]</f>
        <v>878.30000000000018</v>
      </c>
      <c r="Z1278" s="9">
        <f>IFERROR(#REF!/tbl_EcommerceSales[[#This Row],[Total_Cost]], 0)</f>
        <v>0</v>
      </c>
      <c r="AA1278" t="str">
        <f>TEXT(tbl_EcommerceSales[[#This Row],[Order_Date]],"mmm")</f>
        <v>May</v>
      </c>
      <c r="AB1278">
        <f>YEAR(tbl_EcommerceSales[[#This Row],[Order_Date]])</f>
        <v>2025</v>
      </c>
      <c r="AC1278" t="str">
        <f>IF(tbl_EcommerceSales[[#This Row],[Age]]&lt;18,"Under 18",IF(tbl_EcommerceSales[[#This Row],[Age]]&lt;=25,"18-25",IF(tbl_EcommerceSales[[#This Row],[Age]]&lt;=35,"26-35",IF(tbl_EcommerceSales[[#This Row],[Age]]&lt;=45,"36-45",IF(tbl_EcommerceSales[[#This Row],[Age]]&lt;=55,"46-55","56+")))))</f>
        <v>36-45</v>
      </c>
    </row>
    <row r="1279" spans="1:29" x14ac:dyDescent="0.35">
      <c r="A1279" t="s">
        <v>2430</v>
      </c>
      <c r="B1279" s="7">
        <v>45798</v>
      </c>
      <c r="C1279" t="s">
        <v>2431</v>
      </c>
      <c r="D1279" t="s">
        <v>227</v>
      </c>
      <c r="E1279" t="s">
        <v>48</v>
      </c>
      <c r="F1279">
        <v>24</v>
      </c>
      <c r="G1279" t="s">
        <v>246</v>
      </c>
      <c r="H1279" t="s">
        <v>27</v>
      </c>
      <c r="I1279" t="s">
        <v>28</v>
      </c>
      <c r="J1279" t="s">
        <v>29</v>
      </c>
      <c r="K1279" t="s">
        <v>30</v>
      </c>
      <c r="L1279" t="s">
        <v>31</v>
      </c>
      <c r="M1279">
        <v>2</v>
      </c>
      <c r="N1279" s="2">
        <v>5999</v>
      </c>
      <c r="O1279" s="3">
        <v>0.2</v>
      </c>
      <c r="P1279" s="2">
        <v>7800</v>
      </c>
      <c r="Q1279" t="s">
        <v>32</v>
      </c>
      <c r="R1279" t="s">
        <v>33</v>
      </c>
      <c r="S1279" t="s">
        <v>34</v>
      </c>
      <c r="T1279" s="4">
        <v>5</v>
      </c>
      <c r="U1279" s="11">
        <f t="shared" si="19"/>
        <v>11998</v>
      </c>
      <c r="V1279" s="11">
        <f>tbl_EcommerceSales[[#This Row],[Gross_Sales]]*tbl_EcommerceSales[[#This Row],[Discount]]</f>
        <v>2399.6</v>
      </c>
      <c r="W1279" s="11">
        <f>tbl_EcommerceSales[[#This Row],[Gross_Sales]]-tbl_EcommerceSales[[#This Row],[Discount_Amount]]</f>
        <v>9598.4</v>
      </c>
      <c r="X1279" s="11">
        <f>tbl_EcommerceSales[[#This Row],[Quantity]] * _xlfn.XLOOKUP(tbl_EcommerceSales[[#This Row],[Product_ID]], Product_Master!A:A, Product_Master!F:F)</f>
        <v>7800</v>
      </c>
      <c r="Y1279" s="11">
        <f>tbl_EcommerceSales[[#This Row],[Net_Revenue]]-tbl_EcommerceSales[[#This Row],[Total_Cost]]</f>
        <v>1798.3999999999996</v>
      </c>
      <c r="Z1279" s="9">
        <f>IFERROR(#REF!/tbl_EcommerceSales[[#This Row],[Total_Cost]], 0)</f>
        <v>0</v>
      </c>
      <c r="AA1279" t="str">
        <f>TEXT(tbl_EcommerceSales[[#This Row],[Order_Date]],"mmm")</f>
        <v>May</v>
      </c>
      <c r="AB1279">
        <f>YEAR(tbl_EcommerceSales[[#This Row],[Order_Date]])</f>
        <v>2025</v>
      </c>
      <c r="AC1279" t="str">
        <f>IF(tbl_EcommerceSales[[#This Row],[Age]]&lt;18,"Under 18",IF(tbl_EcommerceSales[[#This Row],[Age]]&lt;=25,"18-25",IF(tbl_EcommerceSales[[#This Row],[Age]]&lt;=35,"26-35",IF(tbl_EcommerceSales[[#This Row],[Age]]&lt;=45,"36-45",IF(tbl_EcommerceSales[[#This Row],[Age]]&lt;=55,"46-55","56+")))))</f>
        <v>18-25</v>
      </c>
    </row>
    <row r="1280" spans="1:29" x14ac:dyDescent="0.35">
      <c r="A1280" t="s">
        <v>2432</v>
      </c>
      <c r="B1280" s="7">
        <v>45798</v>
      </c>
      <c r="C1280" t="s">
        <v>2433</v>
      </c>
      <c r="D1280" t="s">
        <v>151</v>
      </c>
      <c r="E1280" t="s">
        <v>25</v>
      </c>
      <c r="F1280">
        <v>38</v>
      </c>
      <c r="G1280" t="s">
        <v>87</v>
      </c>
      <c r="H1280" t="s">
        <v>88</v>
      </c>
      <c r="I1280" t="s">
        <v>200</v>
      </c>
      <c r="J1280" t="s">
        <v>201</v>
      </c>
      <c r="K1280" t="s">
        <v>91</v>
      </c>
      <c r="L1280" t="s">
        <v>202</v>
      </c>
      <c r="M1280">
        <v>1</v>
      </c>
      <c r="N1280" s="2">
        <v>899</v>
      </c>
      <c r="O1280" s="3">
        <v>0.05</v>
      </c>
      <c r="P1280" s="2">
        <v>420</v>
      </c>
      <c r="Q1280" t="s">
        <v>123</v>
      </c>
      <c r="R1280" t="s">
        <v>33</v>
      </c>
      <c r="S1280" t="s">
        <v>57</v>
      </c>
      <c r="T1280" s="4">
        <v>3</v>
      </c>
      <c r="U1280" s="11">
        <f t="shared" si="19"/>
        <v>899</v>
      </c>
      <c r="V1280" s="11">
        <f>tbl_EcommerceSales[[#This Row],[Gross_Sales]]*tbl_EcommerceSales[[#This Row],[Discount]]</f>
        <v>44.95</v>
      </c>
      <c r="W1280" s="11">
        <f>tbl_EcommerceSales[[#This Row],[Gross_Sales]]-tbl_EcommerceSales[[#This Row],[Discount_Amount]]</f>
        <v>854.05</v>
      </c>
      <c r="X1280" s="11">
        <f>tbl_EcommerceSales[[#This Row],[Quantity]] * _xlfn.XLOOKUP(tbl_EcommerceSales[[#This Row],[Product_ID]], Product_Master!A:A, Product_Master!F:F)</f>
        <v>420</v>
      </c>
      <c r="Y1280" s="11">
        <f>tbl_EcommerceSales[[#This Row],[Net_Revenue]]-tbl_EcommerceSales[[#This Row],[Total_Cost]]</f>
        <v>434.04999999999995</v>
      </c>
      <c r="Z1280" s="9">
        <f>IFERROR(#REF!/tbl_EcommerceSales[[#This Row],[Total_Cost]], 0)</f>
        <v>0</v>
      </c>
      <c r="AA1280" t="str">
        <f>TEXT(tbl_EcommerceSales[[#This Row],[Order_Date]],"mmm")</f>
        <v>May</v>
      </c>
      <c r="AB1280">
        <f>YEAR(tbl_EcommerceSales[[#This Row],[Order_Date]])</f>
        <v>2025</v>
      </c>
      <c r="AC1280" t="str">
        <f>IF(tbl_EcommerceSales[[#This Row],[Age]]&lt;18,"Under 18",IF(tbl_EcommerceSales[[#This Row],[Age]]&lt;=25,"18-25",IF(tbl_EcommerceSales[[#This Row],[Age]]&lt;=35,"26-35",IF(tbl_EcommerceSales[[#This Row],[Age]]&lt;=45,"36-45",IF(tbl_EcommerceSales[[#This Row],[Age]]&lt;=55,"46-55","56+")))))</f>
        <v>36-45</v>
      </c>
    </row>
    <row r="1281" spans="1:29" x14ac:dyDescent="0.35">
      <c r="A1281" t="s">
        <v>2434</v>
      </c>
      <c r="B1281" s="7">
        <v>45798</v>
      </c>
      <c r="C1281" t="s">
        <v>870</v>
      </c>
      <c r="D1281" t="s">
        <v>216</v>
      </c>
      <c r="E1281" t="s">
        <v>48</v>
      </c>
      <c r="F1281">
        <v>25</v>
      </c>
      <c r="G1281" t="s">
        <v>61</v>
      </c>
      <c r="H1281" t="s">
        <v>27</v>
      </c>
      <c r="I1281" t="s">
        <v>89</v>
      </c>
      <c r="J1281" t="s">
        <v>90</v>
      </c>
      <c r="K1281" t="s">
        <v>91</v>
      </c>
      <c r="L1281" t="s">
        <v>92</v>
      </c>
      <c r="M1281">
        <v>3</v>
      </c>
      <c r="N1281" s="2">
        <v>599</v>
      </c>
      <c r="O1281" s="3">
        <v>0</v>
      </c>
      <c r="P1281" s="2">
        <v>780</v>
      </c>
      <c r="Q1281" t="s">
        <v>123</v>
      </c>
      <c r="R1281" t="s">
        <v>33</v>
      </c>
      <c r="S1281" t="s">
        <v>34</v>
      </c>
      <c r="T1281" s="4">
        <v>3</v>
      </c>
      <c r="U1281" s="11">
        <f t="shared" si="19"/>
        <v>1797</v>
      </c>
      <c r="V1281" s="11">
        <f>tbl_EcommerceSales[[#This Row],[Gross_Sales]]*tbl_EcommerceSales[[#This Row],[Discount]]</f>
        <v>0</v>
      </c>
      <c r="W1281" s="11">
        <f>tbl_EcommerceSales[[#This Row],[Gross_Sales]]-tbl_EcommerceSales[[#This Row],[Discount_Amount]]</f>
        <v>1797</v>
      </c>
      <c r="X1281" s="11">
        <f>tbl_EcommerceSales[[#This Row],[Quantity]] * _xlfn.XLOOKUP(tbl_EcommerceSales[[#This Row],[Product_ID]], Product_Master!A:A, Product_Master!F:F)</f>
        <v>780</v>
      </c>
      <c r="Y1281" s="11">
        <f>tbl_EcommerceSales[[#This Row],[Net_Revenue]]-tbl_EcommerceSales[[#This Row],[Total_Cost]]</f>
        <v>1017</v>
      </c>
      <c r="Z1281" s="9">
        <f>IFERROR(#REF!/tbl_EcommerceSales[[#This Row],[Total_Cost]], 0)</f>
        <v>0</v>
      </c>
      <c r="AA1281" t="str">
        <f>TEXT(tbl_EcommerceSales[[#This Row],[Order_Date]],"mmm")</f>
        <v>May</v>
      </c>
      <c r="AB1281">
        <f>YEAR(tbl_EcommerceSales[[#This Row],[Order_Date]])</f>
        <v>2025</v>
      </c>
      <c r="AC1281" t="str">
        <f>IF(tbl_EcommerceSales[[#This Row],[Age]]&lt;18,"Under 18",IF(tbl_EcommerceSales[[#This Row],[Age]]&lt;=25,"18-25",IF(tbl_EcommerceSales[[#This Row],[Age]]&lt;=35,"26-35",IF(tbl_EcommerceSales[[#This Row],[Age]]&lt;=45,"36-45",IF(tbl_EcommerceSales[[#This Row],[Age]]&lt;=55,"46-55","56+")))))</f>
        <v>18-25</v>
      </c>
    </row>
    <row r="1282" spans="1:29" x14ac:dyDescent="0.35">
      <c r="A1282" t="s">
        <v>2435</v>
      </c>
      <c r="B1282" s="7">
        <v>45798</v>
      </c>
      <c r="C1282" t="s">
        <v>413</v>
      </c>
      <c r="D1282" t="s">
        <v>342</v>
      </c>
      <c r="E1282" t="s">
        <v>25</v>
      </c>
      <c r="F1282">
        <v>24</v>
      </c>
      <c r="G1282" t="s">
        <v>246</v>
      </c>
      <c r="H1282" t="s">
        <v>27</v>
      </c>
      <c r="I1282" t="s">
        <v>53</v>
      </c>
      <c r="J1282" t="s">
        <v>54</v>
      </c>
      <c r="K1282" t="s">
        <v>55</v>
      </c>
      <c r="L1282" t="s">
        <v>56</v>
      </c>
      <c r="M1282">
        <v>2</v>
      </c>
      <c r="N1282" s="2">
        <v>799</v>
      </c>
      <c r="O1282" s="3">
        <v>0.05</v>
      </c>
      <c r="P1282" s="2">
        <v>780</v>
      </c>
      <c r="Q1282" t="s">
        <v>123</v>
      </c>
      <c r="R1282" t="s">
        <v>33</v>
      </c>
      <c r="S1282" t="s">
        <v>57</v>
      </c>
      <c r="T1282" s="4">
        <v>4</v>
      </c>
      <c r="U1282" s="11">
        <f t="shared" ref="U1282:U1345" si="20">M1282*N1282</f>
        <v>1598</v>
      </c>
      <c r="V1282" s="11">
        <f>tbl_EcommerceSales[[#This Row],[Gross_Sales]]*tbl_EcommerceSales[[#This Row],[Discount]]</f>
        <v>79.900000000000006</v>
      </c>
      <c r="W1282" s="11">
        <f>tbl_EcommerceSales[[#This Row],[Gross_Sales]]-tbl_EcommerceSales[[#This Row],[Discount_Amount]]</f>
        <v>1518.1</v>
      </c>
      <c r="X1282" s="11">
        <f>tbl_EcommerceSales[[#This Row],[Quantity]] * _xlfn.XLOOKUP(tbl_EcommerceSales[[#This Row],[Product_ID]], Product_Master!A:A, Product_Master!F:F)</f>
        <v>780</v>
      </c>
      <c r="Y1282" s="11">
        <f>tbl_EcommerceSales[[#This Row],[Net_Revenue]]-tbl_EcommerceSales[[#This Row],[Total_Cost]]</f>
        <v>738.09999999999991</v>
      </c>
      <c r="Z1282" s="9">
        <f>IFERROR(#REF!/tbl_EcommerceSales[[#This Row],[Total_Cost]], 0)</f>
        <v>0</v>
      </c>
      <c r="AA1282" t="str">
        <f>TEXT(tbl_EcommerceSales[[#This Row],[Order_Date]],"mmm")</f>
        <v>May</v>
      </c>
      <c r="AB1282">
        <f>YEAR(tbl_EcommerceSales[[#This Row],[Order_Date]])</f>
        <v>2025</v>
      </c>
      <c r="AC1282" t="str">
        <f>IF(tbl_EcommerceSales[[#This Row],[Age]]&lt;18,"Under 18",IF(tbl_EcommerceSales[[#This Row],[Age]]&lt;=25,"18-25",IF(tbl_EcommerceSales[[#This Row],[Age]]&lt;=35,"26-35",IF(tbl_EcommerceSales[[#This Row],[Age]]&lt;=45,"36-45",IF(tbl_EcommerceSales[[#This Row],[Age]]&lt;=55,"46-55","56+")))))</f>
        <v>18-25</v>
      </c>
    </row>
    <row r="1283" spans="1:29" x14ac:dyDescent="0.35">
      <c r="A1283" t="s">
        <v>2436</v>
      </c>
      <c r="B1283" s="7">
        <v>45798</v>
      </c>
      <c r="C1283" t="s">
        <v>811</v>
      </c>
      <c r="D1283" t="s">
        <v>205</v>
      </c>
      <c r="E1283" t="s">
        <v>25</v>
      </c>
      <c r="F1283">
        <v>41</v>
      </c>
      <c r="G1283" t="s">
        <v>52</v>
      </c>
      <c r="H1283" t="s">
        <v>27</v>
      </c>
      <c r="I1283" t="s">
        <v>276</v>
      </c>
      <c r="J1283" t="s">
        <v>277</v>
      </c>
      <c r="K1283" t="s">
        <v>30</v>
      </c>
      <c r="L1283" t="s">
        <v>278</v>
      </c>
      <c r="M1283">
        <v>3</v>
      </c>
      <c r="N1283" s="2">
        <v>1599</v>
      </c>
      <c r="O1283" s="3">
        <v>0.05</v>
      </c>
      <c r="P1283" s="2">
        <v>2550</v>
      </c>
      <c r="Q1283" t="s">
        <v>32</v>
      </c>
      <c r="R1283" t="s">
        <v>33</v>
      </c>
      <c r="S1283" t="s">
        <v>34</v>
      </c>
      <c r="T1283" s="4">
        <v>5</v>
      </c>
      <c r="U1283" s="11">
        <f t="shared" si="20"/>
        <v>4797</v>
      </c>
      <c r="V1283" s="11">
        <f>tbl_EcommerceSales[[#This Row],[Gross_Sales]]*tbl_EcommerceSales[[#This Row],[Discount]]</f>
        <v>239.85000000000002</v>
      </c>
      <c r="W1283" s="11">
        <f>tbl_EcommerceSales[[#This Row],[Gross_Sales]]-tbl_EcommerceSales[[#This Row],[Discount_Amount]]</f>
        <v>4557.1499999999996</v>
      </c>
      <c r="X1283" s="11">
        <f>tbl_EcommerceSales[[#This Row],[Quantity]] * _xlfn.XLOOKUP(tbl_EcommerceSales[[#This Row],[Product_ID]], Product_Master!A:A, Product_Master!F:F)</f>
        <v>2550</v>
      </c>
      <c r="Y1283" s="11">
        <f>tbl_EcommerceSales[[#This Row],[Net_Revenue]]-tbl_EcommerceSales[[#This Row],[Total_Cost]]</f>
        <v>2007.1499999999996</v>
      </c>
      <c r="Z1283" s="9">
        <f>IFERROR(#REF!/tbl_EcommerceSales[[#This Row],[Total_Cost]], 0)</f>
        <v>0</v>
      </c>
      <c r="AA1283" t="str">
        <f>TEXT(tbl_EcommerceSales[[#This Row],[Order_Date]],"mmm")</f>
        <v>May</v>
      </c>
      <c r="AB1283">
        <f>YEAR(tbl_EcommerceSales[[#This Row],[Order_Date]])</f>
        <v>2025</v>
      </c>
      <c r="AC1283" t="str">
        <f>IF(tbl_EcommerceSales[[#This Row],[Age]]&lt;18,"Under 18",IF(tbl_EcommerceSales[[#This Row],[Age]]&lt;=25,"18-25",IF(tbl_EcommerceSales[[#This Row],[Age]]&lt;=35,"26-35",IF(tbl_EcommerceSales[[#This Row],[Age]]&lt;=45,"36-45",IF(tbl_EcommerceSales[[#This Row],[Age]]&lt;=55,"46-55","56+")))))</f>
        <v>36-45</v>
      </c>
    </row>
    <row r="1284" spans="1:29" x14ac:dyDescent="0.35">
      <c r="A1284" t="s">
        <v>2437</v>
      </c>
      <c r="B1284" s="7">
        <v>45798</v>
      </c>
      <c r="C1284" t="s">
        <v>719</v>
      </c>
      <c r="D1284" t="s">
        <v>170</v>
      </c>
      <c r="E1284" t="s">
        <v>25</v>
      </c>
      <c r="F1284">
        <v>38</v>
      </c>
      <c r="G1284" t="s">
        <v>136</v>
      </c>
      <c r="H1284" t="s">
        <v>88</v>
      </c>
      <c r="I1284" t="s">
        <v>126</v>
      </c>
      <c r="J1284" t="s">
        <v>127</v>
      </c>
      <c r="K1284" t="s">
        <v>82</v>
      </c>
      <c r="L1284" t="s">
        <v>83</v>
      </c>
      <c r="M1284">
        <v>2</v>
      </c>
      <c r="N1284" s="2">
        <v>1899</v>
      </c>
      <c r="O1284" s="3">
        <v>0.2</v>
      </c>
      <c r="P1284" s="2">
        <v>2240</v>
      </c>
      <c r="Q1284" t="s">
        <v>32</v>
      </c>
      <c r="R1284" t="s">
        <v>33</v>
      </c>
      <c r="S1284" t="s">
        <v>34</v>
      </c>
      <c r="T1284" s="4">
        <v>4</v>
      </c>
      <c r="U1284" s="11">
        <f t="shared" si="20"/>
        <v>3798</v>
      </c>
      <c r="V1284" s="11">
        <f>tbl_EcommerceSales[[#This Row],[Gross_Sales]]*tbl_EcommerceSales[[#This Row],[Discount]]</f>
        <v>759.6</v>
      </c>
      <c r="W1284" s="11">
        <f>tbl_EcommerceSales[[#This Row],[Gross_Sales]]-tbl_EcommerceSales[[#This Row],[Discount_Amount]]</f>
        <v>3038.4</v>
      </c>
      <c r="X1284" s="11">
        <f>tbl_EcommerceSales[[#This Row],[Quantity]] * _xlfn.XLOOKUP(tbl_EcommerceSales[[#This Row],[Product_ID]], Product_Master!A:A, Product_Master!F:F)</f>
        <v>2240</v>
      </c>
      <c r="Y1284" s="11">
        <f>tbl_EcommerceSales[[#This Row],[Net_Revenue]]-tbl_EcommerceSales[[#This Row],[Total_Cost]]</f>
        <v>798.40000000000009</v>
      </c>
      <c r="Z1284" s="9">
        <f>IFERROR(#REF!/tbl_EcommerceSales[[#This Row],[Total_Cost]], 0)</f>
        <v>0</v>
      </c>
      <c r="AA1284" t="str">
        <f>TEXT(tbl_EcommerceSales[[#This Row],[Order_Date]],"mmm")</f>
        <v>May</v>
      </c>
      <c r="AB1284">
        <f>YEAR(tbl_EcommerceSales[[#This Row],[Order_Date]])</f>
        <v>2025</v>
      </c>
      <c r="AC1284" t="str">
        <f>IF(tbl_EcommerceSales[[#This Row],[Age]]&lt;18,"Under 18",IF(tbl_EcommerceSales[[#This Row],[Age]]&lt;=25,"18-25",IF(tbl_EcommerceSales[[#This Row],[Age]]&lt;=35,"26-35",IF(tbl_EcommerceSales[[#This Row],[Age]]&lt;=45,"36-45",IF(tbl_EcommerceSales[[#This Row],[Age]]&lt;=55,"46-55","56+")))))</f>
        <v>36-45</v>
      </c>
    </row>
    <row r="1285" spans="1:29" x14ac:dyDescent="0.35">
      <c r="A1285" t="s">
        <v>2438</v>
      </c>
      <c r="B1285" s="7">
        <v>45798</v>
      </c>
      <c r="C1285" t="s">
        <v>2325</v>
      </c>
      <c r="D1285" t="s">
        <v>205</v>
      </c>
      <c r="E1285" t="s">
        <v>25</v>
      </c>
      <c r="F1285">
        <v>49</v>
      </c>
      <c r="G1285" t="s">
        <v>174</v>
      </c>
      <c r="H1285" t="s">
        <v>39</v>
      </c>
      <c r="I1285" t="s">
        <v>257</v>
      </c>
      <c r="J1285" t="s">
        <v>258</v>
      </c>
      <c r="K1285" t="s">
        <v>55</v>
      </c>
      <c r="L1285" t="s">
        <v>56</v>
      </c>
      <c r="M1285">
        <v>2</v>
      </c>
      <c r="N1285" s="2">
        <v>1999</v>
      </c>
      <c r="O1285" s="3">
        <v>0.2</v>
      </c>
      <c r="P1285" s="2">
        <v>2100</v>
      </c>
      <c r="Q1285" t="s">
        <v>44</v>
      </c>
      <c r="R1285" t="s">
        <v>33</v>
      </c>
      <c r="S1285" t="s">
        <v>34</v>
      </c>
      <c r="T1285" s="4">
        <v>4</v>
      </c>
      <c r="U1285" s="11">
        <f t="shared" si="20"/>
        <v>3998</v>
      </c>
      <c r="V1285" s="11">
        <f>tbl_EcommerceSales[[#This Row],[Gross_Sales]]*tbl_EcommerceSales[[#This Row],[Discount]]</f>
        <v>799.6</v>
      </c>
      <c r="W1285" s="11">
        <f>tbl_EcommerceSales[[#This Row],[Gross_Sales]]-tbl_EcommerceSales[[#This Row],[Discount_Amount]]</f>
        <v>3198.4</v>
      </c>
      <c r="X1285" s="11">
        <f>tbl_EcommerceSales[[#This Row],[Quantity]] * _xlfn.XLOOKUP(tbl_EcommerceSales[[#This Row],[Product_ID]], Product_Master!A:A, Product_Master!F:F)</f>
        <v>2100</v>
      </c>
      <c r="Y1285" s="11">
        <f>tbl_EcommerceSales[[#This Row],[Net_Revenue]]-tbl_EcommerceSales[[#This Row],[Total_Cost]]</f>
        <v>1098.4000000000001</v>
      </c>
      <c r="Z1285" s="9">
        <f>IFERROR(#REF!/tbl_EcommerceSales[[#This Row],[Total_Cost]], 0)</f>
        <v>0</v>
      </c>
      <c r="AA1285" t="str">
        <f>TEXT(tbl_EcommerceSales[[#This Row],[Order_Date]],"mmm")</f>
        <v>May</v>
      </c>
      <c r="AB1285">
        <f>YEAR(tbl_EcommerceSales[[#This Row],[Order_Date]])</f>
        <v>2025</v>
      </c>
      <c r="AC1285" t="str">
        <f>IF(tbl_EcommerceSales[[#This Row],[Age]]&lt;18,"Under 18",IF(tbl_EcommerceSales[[#This Row],[Age]]&lt;=25,"18-25",IF(tbl_EcommerceSales[[#This Row],[Age]]&lt;=35,"26-35",IF(tbl_EcommerceSales[[#This Row],[Age]]&lt;=45,"36-45",IF(tbl_EcommerceSales[[#This Row],[Age]]&lt;=55,"46-55","56+")))))</f>
        <v>46-55</v>
      </c>
    </row>
    <row r="1286" spans="1:29" x14ac:dyDescent="0.35">
      <c r="A1286" t="s">
        <v>2439</v>
      </c>
      <c r="B1286" s="7">
        <v>45798</v>
      </c>
      <c r="C1286" t="s">
        <v>2440</v>
      </c>
      <c r="D1286" t="s">
        <v>116</v>
      </c>
      <c r="E1286" t="s">
        <v>25</v>
      </c>
      <c r="F1286">
        <v>44</v>
      </c>
      <c r="G1286" t="s">
        <v>99</v>
      </c>
      <c r="H1286" t="s">
        <v>88</v>
      </c>
      <c r="I1286" t="s">
        <v>175</v>
      </c>
      <c r="J1286" t="s">
        <v>176</v>
      </c>
      <c r="K1286" t="s">
        <v>177</v>
      </c>
      <c r="L1286" t="s">
        <v>178</v>
      </c>
      <c r="M1286">
        <v>1</v>
      </c>
      <c r="N1286" s="2">
        <v>699</v>
      </c>
      <c r="O1286" s="3">
        <v>0.1</v>
      </c>
      <c r="P1286" s="2">
        <v>320</v>
      </c>
      <c r="Q1286" t="s">
        <v>156</v>
      </c>
      <c r="R1286" t="s">
        <v>33</v>
      </c>
      <c r="S1286" t="s">
        <v>34</v>
      </c>
      <c r="T1286" s="4">
        <v>4</v>
      </c>
      <c r="U1286" s="11">
        <f t="shared" si="20"/>
        <v>699</v>
      </c>
      <c r="V1286" s="11">
        <f>tbl_EcommerceSales[[#This Row],[Gross_Sales]]*tbl_EcommerceSales[[#This Row],[Discount]]</f>
        <v>69.900000000000006</v>
      </c>
      <c r="W1286" s="11">
        <f>tbl_EcommerceSales[[#This Row],[Gross_Sales]]-tbl_EcommerceSales[[#This Row],[Discount_Amount]]</f>
        <v>629.1</v>
      </c>
      <c r="X1286" s="11">
        <f>tbl_EcommerceSales[[#This Row],[Quantity]] * _xlfn.XLOOKUP(tbl_EcommerceSales[[#This Row],[Product_ID]], Product_Master!A:A, Product_Master!F:F)</f>
        <v>320</v>
      </c>
      <c r="Y1286" s="11">
        <f>tbl_EcommerceSales[[#This Row],[Net_Revenue]]-tbl_EcommerceSales[[#This Row],[Total_Cost]]</f>
        <v>309.10000000000002</v>
      </c>
      <c r="Z1286" s="9">
        <f>IFERROR(#REF!/tbl_EcommerceSales[[#This Row],[Total_Cost]], 0)</f>
        <v>0</v>
      </c>
      <c r="AA1286" t="str">
        <f>TEXT(tbl_EcommerceSales[[#This Row],[Order_Date]],"mmm")</f>
        <v>May</v>
      </c>
      <c r="AB1286">
        <f>YEAR(tbl_EcommerceSales[[#This Row],[Order_Date]])</f>
        <v>2025</v>
      </c>
      <c r="AC1286" t="str">
        <f>IF(tbl_EcommerceSales[[#This Row],[Age]]&lt;18,"Under 18",IF(tbl_EcommerceSales[[#This Row],[Age]]&lt;=25,"18-25",IF(tbl_EcommerceSales[[#This Row],[Age]]&lt;=35,"26-35",IF(tbl_EcommerceSales[[#This Row],[Age]]&lt;=45,"36-45",IF(tbl_EcommerceSales[[#This Row],[Age]]&lt;=55,"46-55","56+")))))</f>
        <v>36-45</v>
      </c>
    </row>
    <row r="1287" spans="1:29" x14ac:dyDescent="0.35">
      <c r="A1287" t="s">
        <v>2441</v>
      </c>
      <c r="B1287" s="7">
        <v>45798</v>
      </c>
      <c r="C1287" t="s">
        <v>2442</v>
      </c>
      <c r="D1287" t="s">
        <v>37</v>
      </c>
      <c r="E1287" t="s">
        <v>48</v>
      </c>
      <c r="F1287">
        <v>25</v>
      </c>
      <c r="G1287" t="s">
        <v>155</v>
      </c>
      <c r="H1287" t="s">
        <v>88</v>
      </c>
      <c r="I1287" t="s">
        <v>126</v>
      </c>
      <c r="J1287" t="s">
        <v>127</v>
      </c>
      <c r="K1287" t="s">
        <v>82</v>
      </c>
      <c r="L1287" t="s">
        <v>83</v>
      </c>
      <c r="M1287">
        <v>1</v>
      </c>
      <c r="N1287" s="2">
        <v>1899</v>
      </c>
      <c r="O1287" s="3">
        <v>0.25</v>
      </c>
      <c r="P1287" s="2">
        <v>1120</v>
      </c>
      <c r="Q1287" t="s">
        <v>123</v>
      </c>
      <c r="R1287" t="s">
        <v>33</v>
      </c>
      <c r="S1287" t="s">
        <v>34</v>
      </c>
      <c r="T1287" s="4">
        <v>3</v>
      </c>
      <c r="U1287" s="11">
        <f t="shared" si="20"/>
        <v>1899</v>
      </c>
      <c r="V1287" s="11">
        <f>tbl_EcommerceSales[[#This Row],[Gross_Sales]]*tbl_EcommerceSales[[#This Row],[Discount]]</f>
        <v>474.75</v>
      </c>
      <c r="W1287" s="11">
        <f>tbl_EcommerceSales[[#This Row],[Gross_Sales]]-tbl_EcommerceSales[[#This Row],[Discount_Amount]]</f>
        <v>1424.25</v>
      </c>
      <c r="X1287" s="11">
        <f>tbl_EcommerceSales[[#This Row],[Quantity]] * _xlfn.XLOOKUP(tbl_EcommerceSales[[#This Row],[Product_ID]], Product_Master!A:A, Product_Master!F:F)</f>
        <v>1120</v>
      </c>
      <c r="Y1287" s="11">
        <f>tbl_EcommerceSales[[#This Row],[Net_Revenue]]-tbl_EcommerceSales[[#This Row],[Total_Cost]]</f>
        <v>304.25</v>
      </c>
      <c r="Z1287" s="9">
        <f>IFERROR(#REF!/tbl_EcommerceSales[[#This Row],[Total_Cost]], 0)</f>
        <v>0</v>
      </c>
      <c r="AA1287" t="str">
        <f>TEXT(tbl_EcommerceSales[[#This Row],[Order_Date]],"mmm")</f>
        <v>May</v>
      </c>
      <c r="AB1287">
        <f>YEAR(tbl_EcommerceSales[[#This Row],[Order_Date]])</f>
        <v>2025</v>
      </c>
      <c r="AC1287" t="str">
        <f>IF(tbl_EcommerceSales[[#This Row],[Age]]&lt;18,"Under 18",IF(tbl_EcommerceSales[[#This Row],[Age]]&lt;=25,"18-25",IF(tbl_EcommerceSales[[#This Row],[Age]]&lt;=35,"26-35",IF(tbl_EcommerceSales[[#This Row],[Age]]&lt;=45,"36-45",IF(tbl_EcommerceSales[[#This Row],[Age]]&lt;=55,"46-55","56+")))))</f>
        <v>18-25</v>
      </c>
    </row>
    <row r="1288" spans="1:29" x14ac:dyDescent="0.35">
      <c r="A1288" t="s">
        <v>2443</v>
      </c>
      <c r="B1288" s="7">
        <v>45798</v>
      </c>
      <c r="C1288" t="s">
        <v>2444</v>
      </c>
      <c r="D1288" t="s">
        <v>24</v>
      </c>
      <c r="E1288" t="s">
        <v>48</v>
      </c>
      <c r="F1288">
        <v>28</v>
      </c>
      <c r="G1288" t="s">
        <v>99</v>
      </c>
      <c r="H1288" t="s">
        <v>88</v>
      </c>
      <c r="I1288" t="s">
        <v>165</v>
      </c>
      <c r="J1288" t="s">
        <v>166</v>
      </c>
      <c r="K1288" t="s">
        <v>42</v>
      </c>
      <c r="L1288" t="s">
        <v>167</v>
      </c>
      <c r="M1288">
        <v>5</v>
      </c>
      <c r="N1288" s="2">
        <v>1799</v>
      </c>
      <c r="O1288" s="3">
        <v>0.1</v>
      </c>
      <c r="P1288" s="2">
        <v>4500</v>
      </c>
      <c r="Q1288" t="s">
        <v>44</v>
      </c>
      <c r="R1288" t="s">
        <v>33</v>
      </c>
      <c r="S1288" t="s">
        <v>57</v>
      </c>
      <c r="T1288" s="4">
        <v>4</v>
      </c>
      <c r="U1288" s="11">
        <f t="shared" si="20"/>
        <v>8995</v>
      </c>
      <c r="V1288" s="11">
        <f>tbl_EcommerceSales[[#This Row],[Gross_Sales]]*tbl_EcommerceSales[[#This Row],[Discount]]</f>
        <v>899.5</v>
      </c>
      <c r="W1288" s="11">
        <f>tbl_EcommerceSales[[#This Row],[Gross_Sales]]-tbl_EcommerceSales[[#This Row],[Discount_Amount]]</f>
        <v>8095.5</v>
      </c>
      <c r="X1288" s="11">
        <f>tbl_EcommerceSales[[#This Row],[Quantity]] * _xlfn.XLOOKUP(tbl_EcommerceSales[[#This Row],[Product_ID]], Product_Master!A:A, Product_Master!F:F)</f>
        <v>4500</v>
      </c>
      <c r="Y1288" s="11">
        <f>tbl_EcommerceSales[[#This Row],[Net_Revenue]]-tbl_EcommerceSales[[#This Row],[Total_Cost]]</f>
        <v>3595.5</v>
      </c>
      <c r="Z1288" s="9">
        <f>IFERROR(#REF!/tbl_EcommerceSales[[#This Row],[Total_Cost]], 0)</f>
        <v>0</v>
      </c>
      <c r="AA1288" t="str">
        <f>TEXT(tbl_EcommerceSales[[#This Row],[Order_Date]],"mmm")</f>
        <v>May</v>
      </c>
      <c r="AB1288">
        <f>YEAR(tbl_EcommerceSales[[#This Row],[Order_Date]])</f>
        <v>2025</v>
      </c>
      <c r="AC1288" t="str">
        <f>IF(tbl_EcommerceSales[[#This Row],[Age]]&lt;18,"Under 18",IF(tbl_EcommerceSales[[#This Row],[Age]]&lt;=25,"18-25",IF(tbl_EcommerceSales[[#This Row],[Age]]&lt;=35,"26-35",IF(tbl_EcommerceSales[[#This Row],[Age]]&lt;=45,"36-45",IF(tbl_EcommerceSales[[#This Row],[Age]]&lt;=55,"46-55","56+")))))</f>
        <v>26-35</v>
      </c>
    </row>
    <row r="1289" spans="1:29" x14ac:dyDescent="0.35">
      <c r="A1289" t="s">
        <v>2445</v>
      </c>
      <c r="B1289" s="7">
        <v>45798</v>
      </c>
      <c r="C1289" t="s">
        <v>1696</v>
      </c>
      <c r="D1289" t="s">
        <v>102</v>
      </c>
      <c r="E1289" t="s">
        <v>48</v>
      </c>
      <c r="F1289">
        <v>43</v>
      </c>
      <c r="G1289" t="s">
        <v>26</v>
      </c>
      <c r="H1289" t="s">
        <v>27</v>
      </c>
      <c r="I1289" t="s">
        <v>271</v>
      </c>
      <c r="J1289" t="s">
        <v>272</v>
      </c>
      <c r="K1289" t="s">
        <v>30</v>
      </c>
      <c r="L1289" t="s">
        <v>273</v>
      </c>
      <c r="M1289">
        <v>1</v>
      </c>
      <c r="N1289" s="2">
        <v>4299</v>
      </c>
      <c r="O1289" s="3">
        <v>0.2</v>
      </c>
      <c r="P1289" s="2">
        <v>2700</v>
      </c>
      <c r="Q1289" t="s">
        <v>32</v>
      </c>
      <c r="R1289" t="s">
        <v>33</v>
      </c>
      <c r="S1289" t="s">
        <v>57</v>
      </c>
      <c r="T1289" s="4">
        <v>4</v>
      </c>
      <c r="U1289" s="11">
        <f t="shared" si="20"/>
        <v>4299</v>
      </c>
      <c r="V1289" s="11">
        <f>tbl_EcommerceSales[[#This Row],[Gross_Sales]]*tbl_EcommerceSales[[#This Row],[Discount]]</f>
        <v>859.80000000000007</v>
      </c>
      <c r="W1289" s="11">
        <f>tbl_EcommerceSales[[#This Row],[Gross_Sales]]-tbl_EcommerceSales[[#This Row],[Discount_Amount]]</f>
        <v>3439.2</v>
      </c>
      <c r="X1289" s="11">
        <f>tbl_EcommerceSales[[#This Row],[Quantity]] * _xlfn.XLOOKUP(tbl_EcommerceSales[[#This Row],[Product_ID]], Product_Master!A:A, Product_Master!F:F)</f>
        <v>2700</v>
      </c>
      <c r="Y1289" s="11">
        <f>tbl_EcommerceSales[[#This Row],[Net_Revenue]]-tbl_EcommerceSales[[#This Row],[Total_Cost]]</f>
        <v>739.19999999999982</v>
      </c>
      <c r="Z1289" s="9">
        <f>IFERROR(#REF!/tbl_EcommerceSales[[#This Row],[Total_Cost]], 0)</f>
        <v>0</v>
      </c>
      <c r="AA1289" t="str">
        <f>TEXT(tbl_EcommerceSales[[#This Row],[Order_Date]],"mmm")</f>
        <v>May</v>
      </c>
      <c r="AB1289">
        <f>YEAR(tbl_EcommerceSales[[#This Row],[Order_Date]])</f>
        <v>2025</v>
      </c>
      <c r="AC1289" t="str">
        <f>IF(tbl_EcommerceSales[[#This Row],[Age]]&lt;18,"Under 18",IF(tbl_EcommerceSales[[#This Row],[Age]]&lt;=25,"18-25",IF(tbl_EcommerceSales[[#This Row],[Age]]&lt;=35,"26-35",IF(tbl_EcommerceSales[[#This Row],[Age]]&lt;=45,"36-45",IF(tbl_EcommerceSales[[#This Row],[Age]]&lt;=55,"46-55","56+")))))</f>
        <v>36-45</v>
      </c>
    </row>
    <row r="1290" spans="1:29" x14ac:dyDescent="0.35">
      <c r="A1290" t="s">
        <v>2446</v>
      </c>
      <c r="B1290" s="7">
        <v>45798</v>
      </c>
      <c r="C1290" t="s">
        <v>2447</v>
      </c>
      <c r="D1290" t="s">
        <v>148</v>
      </c>
      <c r="E1290" t="s">
        <v>48</v>
      </c>
      <c r="F1290">
        <v>30</v>
      </c>
      <c r="G1290" t="s">
        <v>152</v>
      </c>
      <c r="H1290" t="s">
        <v>72</v>
      </c>
      <c r="I1290" t="s">
        <v>40</v>
      </c>
      <c r="J1290" t="s">
        <v>41</v>
      </c>
      <c r="K1290" t="s">
        <v>42</v>
      </c>
      <c r="L1290" t="s">
        <v>43</v>
      </c>
      <c r="M1290">
        <v>2</v>
      </c>
      <c r="N1290" s="2">
        <v>699</v>
      </c>
      <c r="O1290" s="3">
        <v>0.15</v>
      </c>
      <c r="P1290" s="2">
        <v>620</v>
      </c>
      <c r="Q1290" t="s">
        <v>32</v>
      </c>
      <c r="R1290" t="s">
        <v>93</v>
      </c>
      <c r="S1290" t="s">
        <v>57</v>
      </c>
      <c r="T1290" s="4">
        <v>4</v>
      </c>
      <c r="U1290" s="11">
        <f t="shared" si="20"/>
        <v>1398</v>
      </c>
      <c r="V1290" s="11">
        <f>tbl_EcommerceSales[[#This Row],[Gross_Sales]]*tbl_EcommerceSales[[#This Row],[Discount]]</f>
        <v>209.7</v>
      </c>
      <c r="W1290" s="11">
        <f>tbl_EcommerceSales[[#This Row],[Gross_Sales]]-tbl_EcommerceSales[[#This Row],[Discount_Amount]]</f>
        <v>1188.3</v>
      </c>
      <c r="X1290" s="11">
        <f>tbl_EcommerceSales[[#This Row],[Quantity]] * _xlfn.XLOOKUP(tbl_EcommerceSales[[#This Row],[Product_ID]], Product_Master!A:A, Product_Master!F:F)</f>
        <v>620</v>
      </c>
      <c r="Y1290" s="11">
        <f>tbl_EcommerceSales[[#This Row],[Net_Revenue]]-tbl_EcommerceSales[[#This Row],[Total_Cost]]</f>
        <v>568.29999999999995</v>
      </c>
      <c r="Z1290" s="9">
        <f>IFERROR(#REF!/tbl_EcommerceSales[[#This Row],[Total_Cost]], 0)</f>
        <v>0</v>
      </c>
      <c r="AA1290" t="str">
        <f>TEXT(tbl_EcommerceSales[[#This Row],[Order_Date]],"mmm")</f>
        <v>May</v>
      </c>
      <c r="AB1290">
        <f>YEAR(tbl_EcommerceSales[[#This Row],[Order_Date]])</f>
        <v>2025</v>
      </c>
      <c r="AC1290" t="str">
        <f>IF(tbl_EcommerceSales[[#This Row],[Age]]&lt;18,"Under 18",IF(tbl_EcommerceSales[[#This Row],[Age]]&lt;=25,"18-25",IF(tbl_EcommerceSales[[#This Row],[Age]]&lt;=35,"26-35",IF(tbl_EcommerceSales[[#This Row],[Age]]&lt;=45,"36-45",IF(tbl_EcommerceSales[[#This Row],[Age]]&lt;=55,"46-55","56+")))))</f>
        <v>26-35</v>
      </c>
    </row>
    <row r="1291" spans="1:29" x14ac:dyDescent="0.35">
      <c r="A1291" t="s">
        <v>2448</v>
      </c>
      <c r="B1291" s="7">
        <v>45799</v>
      </c>
      <c r="C1291" t="s">
        <v>2449</v>
      </c>
      <c r="D1291" t="s">
        <v>227</v>
      </c>
      <c r="E1291" t="s">
        <v>25</v>
      </c>
      <c r="F1291">
        <v>48</v>
      </c>
      <c r="G1291" t="s">
        <v>52</v>
      </c>
      <c r="H1291" t="s">
        <v>27</v>
      </c>
      <c r="I1291" t="s">
        <v>206</v>
      </c>
      <c r="J1291" t="s">
        <v>207</v>
      </c>
      <c r="K1291" t="s">
        <v>177</v>
      </c>
      <c r="L1291" t="s">
        <v>208</v>
      </c>
      <c r="M1291">
        <v>1</v>
      </c>
      <c r="N1291" s="2">
        <v>2199</v>
      </c>
      <c r="O1291" s="3">
        <v>0.15</v>
      </c>
      <c r="P1291" s="2">
        <v>1250</v>
      </c>
      <c r="Q1291" t="s">
        <v>32</v>
      </c>
      <c r="R1291" t="s">
        <v>33</v>
      </c>
      <c r="S1291" t="s">
        <v>34</v>
      </c>
      <c r="T1291" s="4">
        <v>5</v>
      </c>
      <c r="U1291" s="11">
        <f t="shared" si="20"/>
        <v>2199</v>
      </c>
      <c r="V1291" s="11">
        <f>tbl_EcommerceSales[[#This Row],[Gross_Sales]]*tbl_EcommerceSales[[#This Row],[Discount]]</f>
        <v>329.84999999999997</v>
      </c>
      <c r="W1291" s="11">
        <f>tbl_EcommerceSales[[#This Row],[Gross_Sales]]-tbl_EcommerceSales[[#This Row],[Discount_Amount]]</f>
        <v>1869.15</v>
      </c>
      <c r="X1291" s="11">
        <f>tbl_EcommerceSales[[#This Row],[Quantity]] * _xlfn.XLOOKUP(tbl_EcommerceSales[[#This Row],[Product_ID]], Product_Master!A:A, Product_Master!F:F)</f>
        <v>1250</v>
      </c>
      <c r="Y1291" s="11">
        <f>tbl_EcommerceSales[[#This Row],[Net_Revenue]]-tbl_EcommerceSales[[#This Row],[Total_Cost]]</f>
        <v>619.15000000000009</v>
      </c>
      <c r="Z1291" s="9">
        <f>IFERROR(#REF!/tbl_EcommerceSales[[#This Row],[Total_Cost]], 0)</f>
        <v>0</v>
      </c>
      <c r="AA1291" t="str">
        <f>TEXT(tbl_EcommerceSales[[#This Row],[Order_Date]],"mmm")</f>
        <v>May</v>
      </c>
      <c r="AB1291">
        <f>YEAR(tbl_EcommerceSales[[#This Row],[Order_Date]])</f>
        <v>2025</v>
      </c>
      <c r="AC1291" t="str">
        <f>IF(tbl_EcommerceSales[[#This Row],[Age]]&lt;18,"Under 18",IF(tbl_EcommerceSales[[#This Row],[Age]]&lt;=25,"18-25",IF(tbl_EcommerceSales[[#This Row],[Age]]&lt;=35,"26-35",IF(tbl_EcommerceSales[[#This Row],[Age]]&lt;=45,"36-45",IF(tbl_EcommerceSales[[#This Row],[Age]]&lt;=55,"46-55","56+")))))</f>
        <v>46-55</v>
      </c>
    </row>
    <row r="1292" spans="1:29" x14ac:dyDescent="0.35">
      <c r="A1292" t="s">
        <v>2450</v>
      </c>
      <c r="B1292" s="7">
        <v>45799</v>
      </c>
      <c r="C1292" t="s">
        <v>2451</v>
      </c>
      <c r="D1292" t="s">
        <v>232</v>
      </c>
      <c r="E1292" t="s">
        <v>25</v>
      </c>
      <c r="F1292">
        <v>38</v>
      </c>
      <c r="G1292" t="s">
        <v>289</v>
      </c>
      <c r="H1292" t="s">
        <v>88</v>
      </c>
      <c r="I1292" t="s">
        <v>175</v>
      </c>
      <c r="J1292" t="s">
        <v>176</v>
      </c>
      <c r="K1292" t="s">
        <v>177</v>
      </c>
      <c r="L1292" t="s">
        <v>178</v>
      </c>
      <c r="M1292">
        <v>1</v>
      </c>
      <c r="N1292" s="2">
        <v>699</v>
      </c>
      <c r="O1292" s="3">
        <v>0.2</v>
      </c>
      <c r="P1292" s="2">
        <v>320</v>
      </c>
      <c r="Q1292" t="s">
        <v>32</v>
      </c>
      <c r="R1292" t="s">
        <v>33</v>
      </c>
      <c r="S1292" t="s">
        <v>34</v>
      </c>
      <c r="T1292" s="4">
        <v>5</v>
      </c>
      <c r="U1292" s="11">
        <f t="shared" si="20"/>
        <v>699</v>
      </c>
      <c r="V1292" s="11">
        <f>tbl_EcommerceSales[[#This Row],[Gross_Sales]]*tbl_EcommerceSales[[#This Row],[Discount]]</f>
        <v>139.80000000000001</v>
      </c>
      <c r="W1292" s="11">
        <f>tbl_EcommerceSales[[#This Row],[Gross_Sales]]-tbl_EcommerceSales[[#This Row],[Discount_Amount]]</f>
        <v>559.20000000000005</v>
      </c>
      <c r="X1292" s="11">
        <f>tbl_EcommerceSales[[#This Row],[Quantity]] * _xlfn.XLOOKUP(tbl_EcommerceSales[[#This Row],[Product_ID]], Product_Master!A:A, Product_Master!F:F)</f>
        <v>320</v>
      </c>
      <c r="Y1292" s="11">
        <f>tbl_EcommerceSales[[#This Row],[Net_Revenue]]-tbl_EcommerceSales[[#This Row],[Total_Cost]]</f>
        <v>239.20000000000005</v>
      </c>
      <c r="Z1292" s="9">
        <f>IFERROR(#REF!/tbl_EcommerceSales[[#This Row],[Total_Cost]], 0)</f>
        <v>0</v>
      </c>
      <c r="AA1292" t="str">
        <f>TEXT(tbl_EcommerceSales[[#This Row],[Order_Date]],"mmm")</f>
        <v>May</v>
      </c>
      <c r="AB1292">
        <f>YEAR(tbl_EcommerceSales[[#This Row],[Order_Date]])</f>
        <v>2025</v>
      </c>
      <c r="AC1292" t="str">
        <f>IF(tbl_EcommerceSales[[#This Row],[Age]]&lt;18,"Under 18",IF(tbl_EcommerceSales[[#This Row],[Age]]&lt;=25,"18-25",IF(tbl_EcommerceSales[[#This Row],[Age]]&lt;=35,"26-35",IF(tbl_EcommerceSales[[#This Row],[Age]]&lt;=45,"36-45",IF(tbl_EcommerceSales[[#This Row],[Age]]&lt;=55,"46-55","56+")))))</f>
        <v>36-45</v>
      </c>
    </row>
    <row r="1293" spans="1:29" x14ac:dyDescent="0.35">
      <c r="A1293" t="s">
        <v>2452</v>
      </c>
      <c r="B1293" s="7">
        <v>45799</v>
      </c>
      <c r="C1293" t="s">
        <v>2453</v>
      </c>
      <c r="D1293" t="s">
        <v>342</v>
      </c>
      <c r="E1293" t="s">
        <v>25</v>
      </c>
      <c r="F1293">
        <v>35</v>
      </c>
      <c r="G1293" t="s">
        <v>145</v>
      </c>
      <c r="H1293" t="s">
        <v>39</v>
      </c>
      <c r="I1293" t="s">
        <v>290</v>
      </c>
      <c r="J1293" t="s">
        <v>291</v>
      </c>
      <c r="K1293" t="s">
        <v>30</v>
      </c>
      <c r="L1293" t="s">
        <v>31</v>
      </c>
      <c r="M1293">
        <v>1</v>
      </c>
      <c r="N1293" s="2">
        <v>3499</v>
      </c>
      <c r="O1293" s="3">
        <v>0.1</v>
      </c>
      <c r="P1293" s="2">
        <v>2250</v>
      </c>
      <c r="Q1293" t="s">
        <v>319</v>
      </c>
      <c r="R1293" t="s">
        <v>33</v>
      </c>
      <c r="S1293" t="s">
        <v>57</v>
      </c>
      <c r="T1293" s="4">
        <v>5</v>
      </c>
      <c r="U1293" s="11">
        <f t="shared" si="20"/>
        <v>3499</v>
      </c>
      <c r="V1293" s="11">
        <f>tbl_EcommerceSales[[#This Row],[Gross_Sales]]*tbl_EcommerceSales[[#This Row],[Discount]]</f>
        <v>349.90000000000003</v>
      </c>
      <c r="W1293" s="11">
        <f>tbl_EcommerceSales[[#This Row],[Gross_Sales]]-tbl_EcommerceSales[[#This Row],[Discount_Amount]]</f>
        <v>3149.1</v>
      </c>
      <c r="X1293" s="11">
        <f>tbl_EcommerceSales[[#This Row],[Quantity]] * _xlfn.XLOOKUP(tbl_EcommerceSales[[#This Row],[Product_ID]], Product_Master!A:A, Product_Master!F:F)</f>
        <v>2250</v>
      </c>
      <c r="Y1293" s="11">
        <f>tbl_EcommerceSales[[#This Row],[Net_Revenue]]-tbl_EcommerceSales[[#This Row],[Total_Cost]]</f>
        <v>899.09999999999991</v>
      </c>
      <c r="Z1293" s="9">
        <f>IFERROR(#REF!/tbl_EcommerceSales[[#This Row],[Total_Cost]], 0)</f>
        <v>0</v>
      </c>
      <c r="AA1293" t="str">
        <f>TEXT(tbl_EcommerceSales[[#This Row],[Order_Date]],"mmm")</f>
        <v>May</v>
      </c>
      <c r="AB1293">
        <f>YEAR(tbl_EcommerceSales[[#This Row],[Order_Date]])</f>
        <v>2025</v>
      </c>
      <c r="AC1293" t="str">
        <f>IF(tbl_EcommerceSales[[#This Row],[Age]]&lt;18,"Under 18",IF(tbl_EcommerceSales[[#This Row],[Age]]&lt;=25,"18-25",IF(tbl_EcommerceSales[[#This Row],[Age]]&lt;=35,"26-35",IF(tbl_EcommerceSales[[#This Row],[Age]]&lt;=45,"36-45",IF(tbl_EcommerceSales[[#This Row],[Age]]&lt;=55,"46-55","56+")))))</f>
        <v>26-35</v>
      </c>
    </row>
    <row r="1294" spans="1:29" x14ac:dyDescent="0.35">
      <c r="A1294" t="s">
        <v>2454</v>
      </c>
      <c r="B1294" s="7">
        <v>45799</v>
      </c>
      <c r="C1294" t="s">
        <v>2455</v>
      </c>
      <c r="D1294" t="s">
        <v>312</v>
      </c>
      <c r="E1294" t="s">
        <v>25</v>
      </c>
      <c r="F1294">
        <v>36</v>
      </c>
      <c r="G1294" t="s">
        <v>99</v>
      </c>
      <c r="H1294" t="s">
        <v>88</v>
      </c>
      <c r="I1294" t="s">
        <v>338</v>
      </c>
      <c r="J1294" t="s">
        <v>339</v>
      </c>
      <c r="K1294" t="s">
        <v>55</v>
      </c>
      <c r="L1294" t="s">
        <v>56</v>
      </c>
      <c r="M1294">
        <v>1</v>
      </c>
      <c r="N1294" s="2">
        <v>1499</v>
      </c>
      <c r="O1294" s="3">
        <v>0.3</v>
      </c>
      <c r="P1294" s="2">
        <v>780</v>
      </c>
      <c r="Q1294" t="s">
        <v>44</v>
      </c>
      <c r="R1294" t="s">
        <v>33</v>
      </c>
      <c r="S1294" t="s">
        <v>34</v>
      </c>
      <c r="T1294" s="4">
        <v>3</v>
      </c>
      <c r="U1294" s="11">
        <f t="shared" si="20"/>
        <v>1499</v>
      </c>
      <c r="V1294" s="11">
        <f>tbl_EcommerceSales[[#This Row],[Gross_Sales]]*tbl_EcommerceSales[[#This Row],[Discount]]</f>
        <v>449.7</v>
      </c>
      <c r="W1294" s="11">
        <f>tbl_EcommerceSales[[#This Row],[Gross_Sales]]-tbl_EcommerceSales[[#This Row],[Discount_Amount]]</f>
        <v>1049.3</v>
      </c>
      <c r="X1294" s="11">
        <f>tbl_EcommerceSales[[#This Row],[Quantity]] * _xlfn.XLOOKUP(tbl_EcommerceSales[[#This Row],[Product_ID]], Product_Master!A:A, Product_Master!F:F)</f>
        <v>780</v>
      </c>
      <c r="Y1294" s="11">
        <f>tbl_EcommerceSales[[#This Row],[Net_Revenue]]-tbl_EcommerceSales[[#This Row],[Total_Cost]]</f>
        <v>269.29999999999995</v>
      </c>
      <c r="Z1294" s="9">
        <f>IFERROR(#REF!/tbl_EcommerceSales[[#This Row],[Total_Cost]], 0)</f>
        <v>0</v>
      </c>
      <c r="AA1294" t="str">
        <f>TEXT(tbl_EcommerceSales[[#This Row],[Order_Date]],"mmm")</f>
        <v>May</v>
      </c>
      <c r="AB1294">
        <f>YEAR(tbl_EcommerceSales[[#This Row],[Order_Date]])</f>
        <v>2025</v>
      </c>
      <c r="AC1294" t="str">
        <f>IF(tbl_EcommerceSales[[#This Row],[Age]]&lt;18,"Under 18",IF(tbl_EcommerceSales[[#This Row],[Age]]&lt;=25,"18-25",IF(tbl_EcommerceSales[[#This Row],[Age]]&lt;=35,"26-35",IF(tbl_EcommerceSales[[#This Row],[Age]]&lt;=45,"36-45",IF(tbl_EcommerceSales[[#This Row],[Age]]&lt;=55,"46-55","56+")))))</f>
        <v>36-45</v>
      </c>
    </row>
    <row r="1295" spans="1:29" x14ac:dyDescent="0.35">
      <c r="A1295" t="s">
        <v>2456</v>
      </c>
      <c r="B1295" s="7">
        <v>45799</v>
      </c>
      <c r="C1295" t="s">
        <v>1452</v>
      </c>
      <c r="D1295" t="s">
        <v>305</v>
      </c>
      <c r="E1295" t="s">
        <v>48</v>
      </c>
      <c r="F1295">
        <v>41</v>
      </c>
      <c r="G1295" t="s">
        <v>87</v>
      </c>
      <c r="H1295" t="s">
        <v>88</v>
      </c>
      <c r="I1295" t="s">
        <v>117</v>
      </c>
      <c r="J1295" t="s">
        <v>118</v>
      </c>
      <c r="K1295" t="s">
        <v>82</v>
      </c>
      <c r="L1295" t="s">
        <v>119</v>
      </c>
      <c r="M1295">
        <v>3</v>
      </c>
      <c r="N1295" s="2">
        <v>3299</v>
      </c>
      <c r="O1295" s="3">
        <v>0.3</v>
      </c>
      <c r="P1295" s="2">
        <v>6300</v>
      </c>
      <c r="Q1295" t="s">
        <v>156</v>
      </c>
      <c r="R1295" t="s">
        <v>33</v>
      </c>
      <c r="S1295" t="s">
        <v>34</v>
      </c>
      <c r="T1295" s="4">
        <v>4</v>
      </c>
      <c r="U1295" s="11">
        <f t="shared" si="20"/>
        <v>9897</v>
      </c>
      <c r="V1295" s="11">
        <f>tbl_EcommerceSales[[#This Row],[Gross_Sales]]*tbl_EcommerceSales[[#This Row],[Discount]]</f>
        <v>2969.1</v>
      </c>
      <c r="W1295" s="11">
        <f>tbl_EcommerceSales[[#This Row],[Gross_Sales]]-tbl_EcommerceSales[[#This Row],[Discount_Amount]]</f>
        <v>6927.9</v>
      </c>
      <c r="X1295" s="11">
        <f>tbl_EcommerceSales[[#This Row],[Quantity]] * _xlfn.XLOOKUP(tbl_EcommerceSales[[#This Row],[Product_ID]], Product_Master!A:A, Product_Master!F:F)</f>
        <v>6300</v>
      </c>
      <c r="Y1295" s="11">
        <f>tbl_EcommerceSales[[#This Row],[Net_Revenue]]-tbl_EcommerceSales[[#This Row],[Total_Cost]]</f>
        <v>627.89999999999964</v>
      </c>
      <c r="Z1295" s="9">
        <f>IFERROR(#REF!/tbl_EcommerceSales[[#This Row],[Total_Cost]], 0)</f>
        <v>0</v>
      </c>
      <c r="AA1295" t="str">
        <f>TEXT(tbl_EcommerceSales[[#This Row],[Order_Date]],"mmm")</f>
        <v>May</v>
      </c>
      <c r="AB1295">
        <f>YEAR(tbl_EcommerceSales[[#This Row],[Order_Date]])</f>
        <v>2025</v>
      </c>
      <c r="AC1295" t="str">
        <f>IF(tbl_EcommerceSales[[#This Row],[Age]]&lt;18,"Under 18",IF(tbl_EcommerceSales[[#This Row],[Age]]&lt;=25,"18-25",IF(tbl_EcommerceSales[[#This Row],[Age]]&lt;=35,"26-35",IF(tbl_EcommerceSales[[#This Row],[Age]]&lt;=45,"36-45",IF(tbl_EcommerceSales[[#This Row],[Age]]&lt;=55,"46-55","56+")))))</f>
        <v>36-45</v>
      </c>
    </row>
    <row r="1296" spans="1:29" x14ac:dyDescent="0.35">
      <c r="A1296" t="s">
        <v>2457</v>
      </c>
      <c r="B1296" s="7">
        <v>45800</v>
      </c>
      <c r="C1296" t="s">
        <v>677</v>
      </c>
      <c r="D1296" t="s">
        <v>312</v>
      </c>
      <c r="E1296" t="s">
        <v>48</v>
      </c>
      <c r="F1296">
        <v>24</v>
      </c>
      <c r="G1296" t="s">
        <v>270</v>
      </c>
      <c r="H1296" t="s">
        <v>72</v>
      </c>
      <c r="I1296" t="s">
        <v>73</v>
      </c>
      <c r="J1296" t="s">
        <v>74</v>
      </c>
      <c r="K1296" t="s">
        <v>55</v>
      </c>
      <c r="L1296" t="s">
        <v>75</v>
      </c>
      <c r="M1296">
        <v>1</v>
      </c>
      <c r="N1296" s="2">
        <v>2899</v>
      </c>
      <c r="O1296" s="3">
        <v>0.15</v>
      </c>
      <c r="P1296" s="2">
        <v>1700</v>
      </c>
      <c r="Q1296" t="s">
        <v>319</v>
      </c>
      <c r="R1296" t="s">
        <v>33</v>
      </c>
      <c r="S1296" t="s">
        <v>34</v>
      </c>
      <c r="T1296" s="4">
        <v>5</v>
      </c>
      <c r="U1296" s="11">
        <f t="shared" si="20"/>
        <v>2899</v>
      </c>
      <c r="V1296" s="11">
        <f>tbl_EcommerceSales[[#This Row],[Gross_Sales]]*tbl_EcommerceSales[[#This Row],[Discount]]</f>
        <v>434.84999999999997</v>
      </c>
      <c r="W1296" s="11">
        <f>tbl_EcommerceSales[[#This Row],[Gross_Sales]]-tbl_EcommerceSales[[#This Row],[Discount_Amount]]</f>
        <v>2464.15</v>
      </c>
      <c r="X1296" s="11">
        <f>tbl_EcommerceSales[[#This Row],[Quantity]] * _xlfn.XLOOKUP(tbl_EcommerceSales[[#This Row],[Product_ID]], Product_Master!A:A, Product_Master!F:F)</f>
        <v>1700</v>
      </c>
      <c r="Y1296" s="11">
        <f>tbl_EcommerceSales[[#This Row],[Net_Revenue]]-tbl_EcommerceSales[[#This Row],[Total_Cost]]</f>
        <v>764.15000000000009</v>
      </c>
      <c r="Z1296" s="9">
        <f>IFERROR(#REF!/tbl_EcommerceSales[[#This Row],[Total_Cost]], 0)</f>
        <v>0</v>
      </c>
      <c r="AA1296" t="str">
        <f>TEXT(tbl_EcommerceSales[[#This Row],[Order_Date]],"mmm")</f>
        <v>May</v>
      </c>
      <c r="AB1296">
        <f>YEAR(tbl_EcommerceSales[[#This Row],[Order_Date]])</f>
        <v>2025</v>
      </c>
      <c r="AC1296" t="str">
        <f>IF(tbl_EcommerceSales[[#This Row],[Age]]&lt;18,"Under 18",IF(tbl_EcommerceSales[[#This Row],[Age]]&lt;=25,"18-25",IF(tbl_EcommerceSales[[#This Row],[Age]]&lt;=35,"26-35",IF(tbl_EcommerceSales[[#This Row],[Age]]&lt;=45,"36-45",IF(tbl_EcommerceSales[[#This Row],[Age]]&lt;=55,"46-55","56+")))))</f>
        <v>18-25</v>
      </c>
    </row>
    <row r="1297" spans="1:29" x14ac:dyDescent="0.35">
      <c r="A1297" t="s">
        <v>2458</v>
      </c>
      <c r="B1297" s="7">
        <v>45800</v>
      </c>
      <c r="C1297" t="s">
        <v>2459</v>
      </c>
      <c r="D1297" t="s">
        <v>24</v>
      </c>
      <c r="E1297" t="s">
        <v>48</v>
      </c>
      <c r="F1297">
        <v>31</v>
      </c>
      <c r="G1297" t="s">
        <v>52</v>
      </c>
      <c r="H1297" t="s">
        <v>27</v>
      </c>
      <c r="I1297" t="s">
        <v>241</v>
      </c>
      <c r="J1297" t="s">
        <v>242</v>
      </c>
      <c r="K1297" t="s">
        <v>42</v>
      </c>
      <c r="L1297" t="s">
        <v>243</v>
      </c>
      <c r="M1297">
        <v>1</v>
      </c>
      <c r="N1297" s="2">
        <v>649</v>
      </c>
      <c r="O1297" s="3">
        <v>0.1</v>
      </c>
      <c r="P1297" s="2">
        <v>290</v>
      </c>
      <c r="Q1297" t="s">
        <v>123</v>
      </c>
      <c r="R1297" t="s">
        <v>33</v>
      </c>
      <c r="S1297" t="s">
        <v>57</v>
      </c>
      <c r="T1297" s="4">
        <v>4</v>
      </c>
      <c r="U1297" s="11">
        <f t="shared" si="20"/>
        <v>649</v>
      </c>
      <c r="V1297" s="11">
        <f>tbl_EcommerceSales[[#This Row],[Gross_Sales]]*tbl_EcommerceSales[[#This Row],[Discount]]</f>
        <v>64.900000000000006</v>
      </c>
      <c r="W1297" s="11">
        <f>tbl_EcommerceSales[[#This Row],[Gross_Sales]]-tbl_EcommerceSales[[#This Row],[Discount_Amount]]</f>
        <v>584.1</v>
      </c>
      <c r="X1297" s="11">
        <f>tbl_EcommerceSales[[#This Row],[Quantity]] * _xlfn.XLOOKUP(tbl_EcommerceSales[[#This Row],[Product_ID]], Product_Master!A:A, Product_Master!F:F)</f>
        <v>290</v>
      </c>
      <c r="Y1297" s="11">
        <f>tbl_EcommerceSales[[#This Row],[Net_Revenue]]-tbl_EcommerceSales[[#This Row],[Total_Cost]]</f>
        <v>294.10000000000002</v>
      </c>
      <c r="Z1297" s="9">
        <f>IFERROR(#REF!/tbl_EcommerceSales[[#This Row],[Total_Cost]], 0)</f>
        <v>0</v>
      </c>
      <c r="AA1297" t="str">
        <f>TEXT(tbl_EcommerceSales[[#This Row],[Order_Date]],"mmm")</f>
        <v>May</v>
      </c>
      <c r="AB1297">
        <f>YEAR(tbl_EcommerceSales[[#This Row],[Order_Date]])</f>
        <v>2025</v>
      </c>
      <c r="AC1297" t="str">
        <f>IF(tbl_EcommerceSales[[#This Row],[Age]]&lt;18,"Under 18",IF(tbl_EcommerceSales[[#This Row],[Age]]&lt;=25,"18-25",IF(tbl_EcommerceSales[[#This Row],[Age]]&lt;=35,"26-35",IF(tbl_EcommerceSales[[#This Row],[Age]]&lt;=45,"36-45",IF(tbl_EcommerceSales[[#This Row],[Age]]&lt;=55,"46-55","56+")))))</f>
        <v>26-35</v>
      </c>
    </row>
    <row r="1298" spans="1:29" x14ac:dyDescent="0.35">
      <c r="A1298" t="s">
        <v>2460</v>
      </c>
      <c r="B1298" s="7">
        <v>45800</v>
      </c>
      <c r="C1298" t="s">
        <v>2461</v>
      </c>
      <c r="D1298" t="s">
        <v>24</v>
      </c>
      <c r="E1298" t="s">
        <v>48</v>
      </c>
      <c r="F1298">
        <v>31</v>
      </c>
      <c r="G1298" t="s">
        <v>96</v>
      </c>
      <c r="H1298" t="s">
        <v>39</v>
      </c>
      <c r="I1298" t="s">
        <v>349</v>
      </c>
      <c r="J1298" t="s">
        <v>350</v>
      </c>
      <c r="K1298" t="s">
        <v>82</v>
      </c>
      <c r="L1298" t="s">
        <v>238</v>
      </c>
      <c r="M1298">
        <v>1</v>
      </c>
      <c r="N1298" s="2">
        <v>1599</v>
      </c>
      <c r="O1298" s="3">
        <v>0</v>
      </c>
      <c r="P1298" s="2">
        <v>920</v>
      </c>
      <c r="Q1298" t="s">
        <v>32</v>
      </c>
      <c r="R1298" t="s">
        <v>33</v>
      </c>
      <c r="S1298" t="s">
        <v>34</v>
      </c>
      <c r="T1298" s="4">
        <v>1</v>
      </c>
      <c r="U1298" s="11">
        <f t="shared" si="20"/>
        <v>1599</v>
      </c>
      <c r="V1298" s="11">
        <f>tbl_EcommerceSales[[#This Row],[Gross_Sales]]*tbl_EcommerceSales[[#This Row],[Discount]]</f>
        <v>0</v>
      </c>
      <c r="W1298" s="11">
        <f>tbl_EcommerceSales[[#This Row],[Gross_Sales]]-tbl_EcommerceSales[[#This Row],[Discount_Amount]]</f>
        <v>1599</v>
      </c>
      <c r="X1298" s="11">
        <f>tbl_EcommerceSales[[#This Row],[Quantity]] * _xlfn.XLOOKUP(tbl_EcommerceSales[[#This Row],[Product_ID]], Product_Master!A:A, Product_Master!F:F)</f>
        <v>920</v>
      </c>
      <c r="Y1298" s="11">
        <f>tbl_EcommerceSales[[#This Row],[Net_Revenue]]-tbl_EcommerceSales[[#This Row],[Total_Cost]]</f>
        <v>679</v>
      </c>
      <c r="Z1298" s="9">
        <f>IFERROR(#REF!/tbl_EcommerceSales[[#This Row],[Total_Cost]], 0)</f>
        <v>0</v>
      </c>
      <c r="AA1298" t="str">
        <f>TEXT(tbl_EcommerceSales[[#This Row],[Order_Date]],"mmm")</f>
        <v>May</v>
      </c>
      <c r="AB1298">
        <f>YEAR(tbl_EcommerceSales[[#This Row],[Order_Date]])</f>
        <v>2025</v>
      </c>
      <c r="AC1298" t="str">
        <f>IF(tbl_EcommerceSales[[#This Row],[Age]]&lt;18,"Under 18",IF(tbl_EcommerceSales[[#This Row],[Age]]&lt;=25,"18-25",IF(tbl_EcommerceSales[[#This Row],[Age]]&lt;=35,"26-35",IF(tbl_EcommerceSales[[#This Row],[Age]]&lt;=45,"36-45",IF(tbl_EcommerceSales[[#This Row],[Age]]&lt;=55,"46-55","56+")))))</f>
        <v>26-35</v>
      </c>
    </row>
    <row r="1299" spans="1:29" x14ac:dyDescent="0.35">
      <c r="A1299" t="s">
        <v>2462</v>
      </c>
      <c r="B1299" s="7">
        <v>45800</v>
      </c>
      <c r="C1299" t="s">
        <v>2463</v>
      </c>
      <c r="D1299" t="s">
        <v>110</v>
      </c>
      <c r="E1299" t="s">
        <v>25</v>
      </c>
      <c r="F1299">
        <v>39</v>
      </c>
      <c r="G1299" t="s">
        <v>211</v>
      </c>
      <c r="H1299" t="s">
        <v>72</v>
      </c>
      <c r="I1299" t="s">
        <v>221</v>
      </c>
      <c r="J1299" t="s">
        <v>222</v>
      </c>
      <c r="K1299" t="s">
        <v>177</v>
      </c>
      <c r="L1299" t="s">
        <v>208</v>
      </c>
      <c r="M1299">
        <v>1</v>
      </c>
      <c r="N1299" s="2">
        <v>1499</v>
      </c>
      <c r="O1299" s="3">
        <v>0.15</v>
      </c>
      <c r="P1299" s="2">
        <v>800</v>
      </c>
      <c r="Q1299" t="s">
        <v>32</v>
      </c>
      <c r="R1299" t="s">
        <v>33</v>
      </c>
      <c r="S1299" t="s">
        <v>57</v>
      </c>
      <c r="T1299" s="4">
        <v>4</v>
      </c>
      <c r="U1299" s="11">
        <f t="shared" si="20"/>
        <v>1499</v>
      </c>
      <c r="V1299" s="11">
        <f>tbl_EcommerceSales[[#This Row],[Gross_Sales]]*tbl_EcommerceSales[[#This Row],[Discount]]</f>
        <v>224.85</v>
      </c>
      <c r="W1299" s="11">
        <f>tbl_EcommerceSales[[#This Row],[Gross_Sales]]-tbl_EcommerceSales[[#This Row],[Discount_Amount]]</f>
        <v>1274.1500000000001</v>
      </c>
      <c r="X1299" s="11">
        <f>tbl_EcommerceSales[[#This Row],[Quantity]] * _xlfn.XLOOKUP(tbl_EcommerceSales[[#This Row],[Product_ID]], Product_Master!A:A, Product_Master!F:F)</f>
        <v>800</v>
      </c>
      <c r="Y1299" s="11">
        <f>tbl_EcommerceSales[[#This Row],[Net_Revenue]]-tbl_EcommerceSales[[#This Row],[Total_Cost]]</f>
        <v>474.15000000000009</v>
      </c>
      <c r="Z1299" s="9">
        <f>IFERROR(#REF!/tbl_EcommerceSales[[#This Row],[Total_Cost]], 0)</f>
        <v>0</v>
      </c>
      <c r="AA1299" t="str">
        <f>TEXT(tbl_EcommerceSales[[#This Row],[Order_Date]],"mmm")</f>
        <v>May</v>
      </c>
      <c r="AB1299">
        <f>YEAR(tbl_EcommerceSales[[#This Row],[Order_Date]])</f>
        <v>2025</v>
      </c>
      <c r="AC1299" t="str">
        <f>IF(tbl_EcommerceSales[[#This Row],[Age]]&lt;18,"Under 18",IF(tbl_EcommerceSales[[#This Row],[Age]]&lt;=25,"18-25",IF(tbl_EcommerceSales[[#This Row],[Age]]&lt;=35,"26-35",IF(tbl_EcommerceSales[[#This Row],[Age]]&lt;=45,"36-45",IF(tbl_EcommerceSales[[#This Row],[Age]]&lt;=55,"46-55","56+")))))</f>
        <v>36-45</v>
      </c>
    </row>
    <row r="1300" spans="1:29" x14ac:dyDescent="0.35">
      <c r="A1300" t="s">
        <v>2464</v>
      </c>
      <c r="B1300" s="7">
        <v>45800</v>
      </c>
      <c r="C1300" t="s">
        <v>728</v>
      </c>
      <c r="D1300" t="s">
        <v>139</v>
      </c>
      <c r="E1300" t="s">
        <v>48</v>
      </c>
      <c r="F1300">
        <v>36</v>
      </c>
      <c r="G1300" t="s">
        <v>99</v>
      </c>
      <c r="H1300" t="s">
        <v>88</v>
      </c>
      <c r="I1300" t="s">
        <v>212</v>
      </c>
      <c r="J1300" t="s">
        <v>213</v>
      </c>
      <c r="K1300" t="s">
        <v>177</v>
      </c>
      <c r="L1300" t="s">
        <v>178</v>
      </c>
      <c r="M1300">
        <v>1</v>
      </c>
      <c r="N1300" s="2">
        <v>2499</v>
      </c>
      <c r="O1300" s="3">
        <v>0.1</v>
      </c>
      <c r="P1300" s="2">
        <v>1450</v>
      </c>
      <c r="Q1300" t="s">
        <v>32</v>
      </c>
      <c r="R1300" t="s">
        <v>33</v>
      </c>
      <c r="S1300" t="s">
        <v>34</v>
      </c>
      <c r="T1300" s="4">
        <v>5</v>
      </c>
      <c r="U1300" s="11">
        <f t="shared" si="20"/>
        <v>2499</v>
      </c>
      <c r="V1300" s="11">
        <f>tbl_EcommerceSales[[#This Row],[Gross_Sales]]*tbl_EcommerceSales[[#This Row],[Discount]]</f>
        <v>249.9</v>
      </c>
      <c r="W1300" s="11">
        <f>tbl_EcommerceSales[[#This Row],[Gross_Sales]]-tbl_EcommerceSales[[#This Row],[Discount_Amount]]</f>
        <v>2249.1</v>
      </c>
      <c r="X1300" s="11">
        <f>tbl_EcommerceSales[[#This Row],[Quantity]] * _xlfn.XLOOKUP(tbl_EcommerceSales[[#This Row],[Product_ID]], Product_Master!A:A, Product_Master!F:F)</f>
        <v>1450</v>
      </c>
      <c r="Y1300" s="11">
        <f>tbl_EcommerceSales[[#This Row],[Net_Revenue]]-tbl_EcommerceSales[[#This Row],[Total_Cost]]</f>
        <v>799.09999999999991</v>
      </c>
      <c r="Z1300" s="9">
        <f>IFERROR(#REF!/tbl_EcommerceSales[[#This Row],[Total_Cost]], 0)</f>
        <v>0</v>
      </c>
      <c r="AA1300" t="str">
        <f>TEXT(tbl_EcommerceSales[[#This Row],[Order_Date]],"mmm")</f>
        <v>May</v>
      </c>
      <c r="AB1300">
        <f>YEAR(tbl_EcommerceSales[[#This Row],[Order_Date]])</f>
        <v>2025</v>
      </c>
      <c r="AC1300" t="str">
        <f>IF(tbl_EcommerceSales[[#This Row],[Age]]&lt;18,"Under 18",IF(tbl_EcommerceSales[[#This Row],[Age]]&lt;=25,"18-25",IF(tbl_EcommerceSales[[#This Row],[Age]]&lt;=35,"26-35",IF(tbl_EcommerceSales[[#This Row],[Age]]&lt;=45,"36-45",IF(tbl_EcommerceSales[[#This Row],[Age]]&lt;=55,"46-55","56+")))))</f>
        <v>36-45</v>
      </c>
    </row>
    <row r="1301" spans="1:29" x14ac:dyDescent="0.35">
      <c r="A1301" t="s">
        <v>2465</v>
      </c>
      <c r="B1301" s="7">
        <v>45800</v>
      </c>
      <c r="C1301" t="s">
        <v>2466</v>
      </c>
      <c r="D1301" t="s">
        <v>312</v>
      </c>
      <c r="E1301" t="s">
        <v>25</v>
      </c>
      <c r="F1301">
        <v>34</v>
      </c>
      <c r="G1301" t="s">
        <v>107</v>
      </c>
      <c r="H1301" t="s">
        <v>39</v>
      </c>
      <c r="I1301" t="s">
        <v>117</v>
      </c>
      <c r="J1301" t="s">
        <v>118</v>
      </c>
      <c r="K1301" t="s">
        <v>82</v>
      </c>
      <c r="L1301" t="s">
        <v>119</v>
      </c>
      <c r="M1301">
        <v>2</v>
      </c>
      <c r="N1301" s="2">
        <v>3299</v>
      </c>
      <c r="O1301" s="3">
        <v>0.1</v>
      </c>
      <c r="P1301" s="2">
        <v>4200</v>
      </c>
      <c r="Q1301" t="s">
        <v>44</v>
      </c>
      <c r="R1301" t="s">
        <v>33</v>
      </c>
      <c r="S1301" t="s">
        <v>34</v>
      </c>
      <c r="T1301" s="4">
        <v>5</v>
      </c>
      <c r="U1301" s="11">
        <f t="shared" si="20"/>
        <v>6598</v>
      </c>
      <c r="V1301" s="11">
        <f>tbl_EcommerceSales[[#This Row],[Gross_Sales]]*tbl_EcommerceSales[[#This Row],[Discount]]</f>
        <v>659.80000000000007</v>
      </c>
      <c r="W1301" s="11">
        <f>tbl_EcommerceSales[[#This Row],[Gross_Sales]]-tbl_EcommerceSales[[#This Row],[Discount_Amount]]</f>
        <v>5938.2</v>
      </c>
      <c r="X1301" s="11">
        <f>tbl_EcommerceSales[[#This Row],[Quantity]] * _xlfn.XLOOKUP(tbl_EcommerceSales[[#This Row],[Product_ID]], Product_Master!A:A, Product_Master!F:F)</f>
        <v>4200</v>
      </c>
      <c r="Y1301" s="11">
        <f>tbl_EcommerceSales[[#This Row],[Net_Revenue]]-tbl_EcommerceSales[[#This Row],[Total_Cost]]</f>
        <v>1738.1999999999998</v>
      </c>
      <c r="Z1301" s="9">
        <f>IFERROR(#REF!/tbl_EcommerceSales[[#This Row],[Total_Cost]], 0)</f>
        <v>0</v>
      </c>
      <c r="AA1301" t="str">
        <f>TEXT(tbl_EcommerceSales[[#This Row],[Order_Date]],"mmm")</f>
        <v>May</v>
      </c>
      <c r="AB1301">
        <f>YEAR(tbl_EcommerceSales[[#This Row],[Order_Date]])</f>
        <v>2025</v>
      </c>
      <c r="AC1301" t="str">
        <f>IF(tbl_EcommerceSales[[#This Row],[Age]]&lt;18,"Under 18",IF(tbl_EcommerceSales[[#This Row],[Age]]&lt;=25,"18-25",IF(tbl_EcommerceSales[[#This Row],[Age]]&lt;=35,"26-35",IF(tbl_EcommerceSales[[#This Row],[Age]]&lt;=45,"36-45",IF(tbl_EcommerceSales[[#This Row],[Age]]&lt;=55,"46-55","56+")))))</f>
        <v>26-35</v>
      </c>
    </row>
    <row r="1302" spans="1:29" x14ac:dyDescent="0.35">
      <c r="A1302" t="s">
        <v>2467</v>
      </c>
      <c r="B1302" s="7">
        <v>45800</v>
      </c>
      <c r="C1302" t="s">
        <v>78</v>
      </c>
      <c r="D1302" t="s">
        <v>79</v>
      </c>
      <c r="E1302" t="s">
        <v>25</v>
      </c>
      <c r="F1302">
        <v>19</v>
      </c>
      <c r="G1302" t="s">
        <v>192</v>
      </c>
      <c r="H1302" t="s">
        <v>27</v>
      </c>
      <c r="I1302" t="s">
        <v>236</v>
      </c>
      <c r="J1302" t="s">
        <v>237</v>
      </c>
      <c r="K1302" t="s">
        <v>82</v>
      </c>
      <c r="L1302" t="s">
        <v>238</v>
      </c>
      <c r="M1302">
        <v>1</v>
      </c>
      <c r="N1302" s="2">
        <v>899</v>
      </c>
      <c r="O1302" s="3">
        <v>0.15</v>
      </c>
      <c r="P1302" s="2">
        <v>480</v>
      </c>
      <c r="Q1302" t="s">
        <v>123</v>
      </c>
      <c r="R1302" t="s">
        <v>33</v>
      </c>
      <c r="S1302" t="s">
        <v>34</v>
      </c>
      <c r="T1302" s="4">
        <v>2</v>
      </c>
      <c r="U1302" s="11">
        <f t="shared" si="20"/>
        <v>899</v>
      </c>
      <c r="V1302" s="11">
        <f>tbl_EcommerceSales[[#This Row],[Gross_Sales]]*tbl_EcommerceSales[[#This Row],[Discount]]</f>
        <v>134.85</v>
      </c>
      <c r="W1302" s="11">
        <f>tbl_EcommerceSales[[#This Row],[Gross_Sales]]-tbl_EcommerceSales[[#This Row],[Discount_Amount]]</f>
        <v>764.15</v>
      </c>
      <c r="X1302" s="11">
        <f>tbl_EcommerceSales[[#This Row],[Quantity]] * _xlfn.XLOOKUP(tbl_EcommerceSales[[#This Row],[Product_ID]], Product_Master!A:A, Product_Master!F:F)</f>
        <v>480</v>
      </c>
      <c r="Y1302" s="11">
        <f>tbl_EcommerceSales[[#This Row],[Net_Revenue]]-tbl_EcommerceSales[[#This Row],[Total_Cost]]</f>
        <v>284.14999999999998</v>
      </c>
      <c r="Z1302" s="9">
        <f>IFERROR(#REF!/tbl_EcommerceSales[[#This Row],[Total_Cost]], 0)</f>
        <v>0</v>
      </c>
      <c r="AA1302" t="str">
        <f>TEXT(tbl_EcommerceSales[[#This Row],[Order_Date]],"mmm")</f>
        <v>May</v>
      </c>
      <c r="AB1302">
        <f>YEAR(tbl_EcommerceSales[[#This Row],[Order_Date]])</f>
        <v>2025</v>
      </c>
      <c r="AC1302" t="str">
        <f>IF(tbl_EcommerceSales[[#This Row],[Age]]&lt;18,"Under 18",IF(tbl_EcommerceSales[[#This Row],[Age]]&lt;=25,"18-25",IF(tbl_EcommerceSales[[#This Row],[Age]]&lt;=35,"26-35",IF(tbl_EcommerceSales[[#This Row],[Age]]&lt;=45,"36-45",IF(tbl_EcommerceSales[[#This Row],[Age]]&lt;=55,"46-55","56+")))))</f>
        <v>18-25</v>
      </c>
    </row>
    <row r="1303" spans="1:29" x14ac:dyDescent="0.35">
      <c r="A1303" t="s">
        <v>2468</v>
      </c>
      <c r="B1303" s="7">
        <v>45800</v>
      </c>
      <c r="C1303" t="s">
        <v>2469</v>
      </c>
      <c r="D1303" t="s">
        <v>216</v>
      </c>
      <c r="E1303" t="s">
        <v>48</v>
      </c>
      <c r="F1303">
        <v>38</v>
      </c>
      <c r="G1303" t="s">
        <v>155</v>
      </c>
      <c r="H1303" t="s">
        <v>88</v>
      </c>
      <c r="I1303" t="s">
        <v>294</v>
      </c>
      <c r="J1303" t="s">
        <v>295</v>
      </c>
      <c r="K1303" t="s">
        <v>91</v>
      </c>
      <c r="L1303" t="s">
        <v>296</v>
      </c>
      <c r="M1303">
        <v>1</v>
      </c>
      <c r="N1303" s="2">
        <v>699</v>
      </c>
      <c r="O1303" s="3">
        <v>0.25</v>
      </c>
      <c r="P1303" s="2">
        <v>300</v>
      </c>
      <c r="Q1303" t="s">
        <v>76</v>
      </c>
      <c r="R1303" t="s">
        <v>33</v>
      </c>
      <c r="S1303" t="s">
        <v>57</v>
      </c>
      <c r="T1303" s="4">
        <v>3</v>
      </c>
      <c r="U1303" s="11">
        <f t="shared" si="20"/>
        <v>699</v>
      </c>
      <c r="V1303" s="11">
        <f>tbl_EcommerceSales[[#This Row],[Gross_Sales]]*tbl_EcommerceSales[[#This Row],[Discount]]</f>
        <v>174.75</v>
      </c>
      <c r="W1303" s="11">
        <f>tbl_EcommerceSales[[#This Row],[Gross_Sales]]-tbl_EcommerceSales[[#This Row],[Discount_Amount]]</f>
        <v>524.25</v>
      </c>
      <c r="X1303" s="11">
        <f>tbl_EcommerceSales[[#This Row],[Quantity]] * _xlfn.XLOOKUP(tbl_EcommerceSales[[#This Row],[Product_ID]], Product_Master!A:A, Product_Master!F:F)</f>
        <v>300</v>
      </c>
      <c r="Y1303" s="11">
        <f>tbl_EcommerceSales[[#This Row],[Net_Revenue]]-tbl_EcommerceSales[[#This Row],[Total_Cost]]</f>
        <v>224.25</v>
      </c>
      <c r="Z1303" s="9">
        <f>IFERROR(#REF!/tbl_EcommerceSales[[#This Row],[Total_Cost]], 0)</f>
        <v>0</v>
      </c>
      <c r="AA1303" t="str">
        <f>TEXT(tbl_EcommerceSales[[#This Row],[Order_Date]],"mmm")</f>
        <v>May</v>
      </c>
      <c r="AB1303">
        <f>YEAR(tbl_EcommerceSales[[#This Row],[Order_Date]])</f>
        <v>2025</v>
      </c>
      <c r="AC1303" t="str">
        <f>IF(tbl_EcommerceSales[[#This Row],[Age]]&lt;18,"Under 18",IF(tbl_EcommerceSales[[#This Row],[Age]]&lt;=25,"18-25",IF(tbl_EcommerceSales[[#This Row],[Age]]&lt;=35,"26-35",IF(tbl_EcommerceSales[[#This Row],[Age]]&lt;=45,"36-45",IF(tbl_EcommerceSales[[#This Row],[Age]]&lt;=55,"46-55","56+")))))</f>
        <v>36-45</v>
      </c>
    </row>
    <row r="1304" spans="1:29" x14ac:dyDescent="0.35">
      <c r="A1304" t="s">
        <v>2470</v>
      </c>
      <c r="B1304" s="7">
        <v>45800</v>
      </c>
      <c r="C1304" t="s">
        <v>2471</v>
      </c>
      <c r="D1304" t="s">
        <v>102</v>
      </c>
      <c r="E1304" t="s">
        <v>25</v>
      </c>
      <c r="F1304">
        <v>38</v>
      </c>
      <c r="G1304" t="s">
        <v>107</v>
      </c>
      <c r="H1304" t="s">
        <v>39</v>
      </c>
      <c r="I1304" t="s">
        <v>206</v>
      </c>
      <c r="J1304" t="s">
        <v>207</v>
      </c>
      <c r="K1304" t="s">
        <v>177</v>
      </c>
      <c r="L1304" t="s">
        <v>208</v>
      </c>
      <c r="M1304">
        <v>1</v>
      </c>
      <c r="N1304" s="2">
        <v>2199</v>
      </c>
      <c r="O1304" s="3">
        <v>0.05</v>
      </c>
      <c r="P1304" s="2">
        <v>1250</v>
      </c>
      <c r="Q1304" t="s">
        <v>32</v>
      </c>
      <c r="R1304" t="s">
        <v>33</v>
      </c>
      <c r="S1304" t="s">
        <v>57</v>
      </c>
      <c r="T1304" s="4">
        <v>4</v>
      </c>
      <c r="U1304" s="11">
        <f t="shared" si="20"/>
        <v>2199</v>
      </c>
      <c r="V1304" s="11">
        <f>tbl_EcommerceSales[[#This Row],[Gross_Sales]]*tbl_EcommerceSales[[#This Row],[Discount]]</f>
        <v>109.95</v>
      </c>
      <c r="W1304" s="11">
        <f>tbl_EcommerceSales[[#This Row],[Gross_Sales]]-tbl_EcommerceSales[[#This Row],[Discount_Amount]]</f>
        <v>2089.0500000000002</v>
      </c>
      <c r="X1304" s="11">
        <f>tbl_EcommerceSales[[#This Row],[Quantity]] * _xlfn.XLOOKUP(tbl_EcommerceSales[[#This Row],[Product_ID]], Product_Master!A:A, Product_Master!F:F)</f>
        <v>1250</v>
      </c>
      <c r="Y1304" s="11">
        <f>tbl_EcommerceSales[[#This Row],[Net_Revenue]]-tbl_EcommerceSales[[#This Row],[Total_Cost]]</f>
        <v>839.05000000000018</v>
      </c>
      <c r="Z1304" s="9">
        <f>IFERROR(#REF!/tbl_EcommerceSales[[#This Row],[Total_Cost]], 0)</f>
        <v>0</v>
      </c>
      <c r="AA1304" t="str">
        <f>TEXT(tbl_EcommerceSales[[#This Row],[Order_Date]],"mmm")</f>
        <v>May</v>
      </c>
      <c r="AB1304">
        <f>YEAR(tbl_EcommerceSales[[#This Row],[Order_Date]])</f>
        <v>2025</v>
      </c>
      <c r="AC1304" t="str">
        <f>IF(tbl_EcommerceSales[[#This Row],[Age]]&lt;18,"Under 18",IF(tbl_EcommerceSales[[#This Row],[Age]]&lt;=25,"18-25",IF(tbl_EcommerceSales[[#This Row],[Age]]&lt;=35,"26-35",IF(tbl_EcommerceSales[[#This Row],[Age]]&lt;=45,"36-45",IF(tbl_EcommerceSales[[#This Row],[Age]]&lt;=55,"46-55","56+")))))</f>
        <v>36-45</v>
      </c>
    </row>
    <row r="1305" spans="1:29" x14ac:dyDescent="0.35">
      <c r="A1305" t="s">
        <v>2472</v>
      </c>
      <c r="B1305" s="7">
        <v>45800</v>
      </c>
      <c r="C1305" t="s">
        <v>2473</v>
      </c>
      <c r="D1305" t="s">
        <v>60</v>
      </c>
      <c r="E1305" t="s">
        <v>48</v>
      </c>
      <c r="F1305">
        <v>26</v>
      </c>
      <c r="G1305" t="s">
        <v>186</v>
      </c>
      <c r="H1305" t="s">
        <v>72</v>
      </c>
      <c r="I1305" t="s">
        <v>165</v>
      </c>
      <c r="J1305" t="s">
        <v>166</v>
      </c>
      <c r="K1305" t="s">
        <v>42</v>
      </c>
      <c r="L1305" t="s">
        <v>167</v>
      </c>
      <c r="M1305">
        <v>2</v>
      </c>
      <c r="N1305" s="2">
        <v>1799</v>
      </c>
      <c r="O1305" s="3">
        <v>0.15</v>
      </c>
      <c r="P1305" s="2">
        <v>1800</v>
      </c>
      <c r="Q1305" t="s">
        <v>156</v>
      </c>
      <c r="R1305" t="s">
        <v>33</v>
      </c>
      <c r="S1305" t="s">
        <v>34</v>
      </c>
      <c r="T1305" s="4">
        <v>5</v>
      </c>
      <c r="U1305" s="11">
        <f t="shared" si="20"/>
        <v>3598</v>
      </c>
      <c r="V1305" s="11">
        <f>tbl_EcommerceSales[[#This Row],[Gross_Sales]]*tbl_EcommerceSales[[#This Row],[Discount]]</f>
        <v>539.69999999999993</v>
      </c>
      <c r="W1305" s="11">
        <f>tbl_EcommerceSales[[#This Row],[Gross_Sales]]-tbl_EcommerceSales[[#This Row],[Discount_Amount]]</f>
        <v>3058.3</v>
      </c>
      <c r="X1305" s="11">
        <f>tbl_EcommerceSales[[#This Row],[Quantity]] * _xlfn.XLOOKUP(tbl_EcommerceSales[[#This Row],[Product_ID]], Product_Master!A:A, Product_Master!F:F)</f>
        <v>1800</v>
      </c>
      <c r="Y1305" s="11">
        <f>tbl_EcommerceSales[[#This Row],[Net_Revenue]]-tbl_EcommerceSales[[#This Row],[Total_Cost]]</f>
        <v>1258.3000000000002</v>
      </c>
      <c r="Z1305" s="9">
        <f>IFERROR(#REF!/tbl_EcommerceSales[[#This Row],[Total_Cost]], 0)</f>
        <v>0</v>
      </c>
      <c r="AA1305" t="str">
        <f>TEXT(tbl_EcommerceSales[[#This Row],[Order_Date]],"mmm")</f>
        <v>May</v>
      </c>
      <c r="AB1305">
        <f>YEAR(tbl_EcommerceSales[[#This Row],[Order_Date]])</f>
        <v>2025</v>
      </c>
      <c r="AC1305" t="str">
        <f>IF(tbl_EcommerceSales[[#This Row],[Age]]&lt;18,"Under 18",IF(tbl_EcommerceSales[[#This Row],[Age]]&lt;=25,"18-25",IF(tbl_EcommerceSales[[#This Row],[Age]]&lt;=35,"26-35",IF(tbl_EcommerceSales[[#This Row],[Age]]&lt;=45,"36-45",IF(tbl_EcommerceSales[[#This Row],[Age]]&lt;=55,"46-55","56+")))))</f>
        <v>26-35</v>
      </c>
    </row>
    <row r="1306" spans="1:29" x14ac:dyDescent="0.35">
      <c r="A1306" t="s">
        <v>2474</v>
      </c>
      <c r="B1306" s="7">
        <v>45800</v>
      </c>
      <c r="C1306" t="s">
        <v>2475</v>
      </c>
      <c r="D1306" t="s">
        <v>232</v>
      </c>
      <c r="E1306" t="s">
        <v>25</v>
      </c>
      <c r="F1306">
        <v>38</v>
      </c>
      <c r="G1306" t="s">
        <v>186</v>
      </c>
      <c r="H1306" t="s">
        <v>72</v>
      </c>
      <c r="I1306" t="s">
        <v>517</v>
      </c>
      <c r="J1306" t="s">
        <v>518</v>
      </c>
      <c r="K1306" t="s">
        <v>30</v>
      </c>
      <c r="L1306" t="s">
        <v>278</v>
      </c>
      <c r="M1306">
        <v>1</v>
      </c>
      <c r="N1306" s="2">
        <v>1299</v>
      </c>
      <c r="O1306" s="3">
        <v>0.15</v>
      </c>
      <c r="P1306" s="2">
        <v>690</v>
      </c>
      <c r="Q1306" t="s">
        <v>123</v>
      </c>
      <c r="R1306" t="s">
        <v>33</v>
      </c>
      <c r="S1306" t="s">
        <v>34</v>
      </c>
      <c r="T1306" s="4">
        <v>5</v>
      </c>
      <c r="U1306" s="11">
        <f t="shared" si="20"/>
        <v>1299</v>
      </c>
      <c r="V1306" s="11">
        <f>tbl_EcommerceSales[[#This Row],[Gross_Sales]]*tbl_EcommerceSales[[#This Row],[Discount]]</f>
        <v>194.85</v>
      </c>
      <c r="W1306" s="11">
        <f>tbl_EcommerceSales[[#This Row],[Gross_Sales]]-tbl_EcommerceSales[[#This Row],[Discount_Amount]]</f>
        <v>1104.1500000000001</v>
      </c>
      <c r="X1306" s="11">
        <f>tbl_EcommerceSales[[#This Row],[Quantity]] * _xlfn.XLOOKUP(tbl_EcommerceSales[[#This Row],[Product_ID]], Product_Master!A:A, Product_Master!F:F)</f>
        <v>690</v>
      </c>
      <c r="Y1306" s="11">
        <f>tbl_EcommerceSales[[#This Row],[Net_Revenue]]-tbl_EcommerceSales[[#This Row],[Total_Cost]]</f>
        <v>414.15000000000009</v>
      </c>
      <c r="Z1306" s="9">
        <f>IFERROR(#REF!/tbl_EcommerceSales[[#This Row],[Total_Cost]], 0)</f>
        <v>0</v>
      </c>
      <c r="AA1306" t="str">
        <f>TEXT(tbl_EcommerceSales[[#This Row],[Order_Date]],"mmm")</f>
        <v>May</v>
      </c>
      <c r="AB1306">
        <f>YEAR(tbl_EcommerceSales[[#This Row],[Order_Date]])</f>
        <v>2025</v>
      </c>
      <c r="AC1306" t="str">
        <f>IF(tbl_EcommerceSales[[#This Row],[Age]]&lt;18,"Under 18",IF(tbl_EcommerceSales[[#This Row],[Age]]&lt;=25,"18-25",IF(tbl_EcommerceSales[[#This Row],[Age]]&lt;=35,"26-35",IF(tbl_EcommerceSales[[#This Row],[Age]]&lt;=45,"36-45",IF(tbl_EcommerceSales[[#This Row],[Age]]&lt;=55,"46-55","56+")))))</f>
        <v>36-45</v>
      </c>
    </row>
    <row r="1307" spans="1:29" x14ac:dyDescent="0.35">
      <c r="A1307" t="s">
        <v>2476</v>
      </c>
      <c r="B1307" s="7">
        <v>45801</v>
      </c>
      <c r="C1307" t="s">
        <v>2477</v>
      </c>
      <c r="D1307" t="s">
        <v>170</v>
      </c>
      <c r="E1307" t="s">
        <v>25</v>
      </c>
      <c r="F1307">
        <v>35</v>
      </c>
      <c r="G1307" t="s">
        <v>52</v>
      </c>
      <c r="H1307" t="s">
        <v>27</v>
      </c>
      <c r="I1307" t="s">
        <v>271</v>
      </c>
      <c r="J1307" t="s">
        <v>272</v>
      </c>
      <c r="K1307" t="s">
        <v>30</v>
      </c>
      <c r="L1307" t="s">
        <v>273</v>
      </c>
      <c r="M1307">
        <v>1</v>
      </c>
      <c r="N1307" s="2">
        <v>4299</v>
      </c>
      <c r="O1307" s="3">
        <v>0.1</v>
      </c>
      <c r="P1307" s="2">
        <v>2700</v>
      </c>
      <c r="Q1307" t="s">
        <v>123</v>
      </c>
      <c r="R1307" t="s">
        <v>33</v>
      </c>
      <c r="S1307" t="s">
        <v>34</v>
      </c>
      <c r="T1307" s="4">
        <v>3</v>
      </c>
      <c r="U1307" s="11">
        <f t="shared" si="20"/>
        <v>4299</v>
      </c>
      <c r="V1307" s="11">
        <f>tbl_EcommerceSales[[#This Row],[Gross_Sales]]*tbl_EcommerceSales[[#This Row],[Discount]]</f>
        <v>429.90000000000003</v>
      </c>
      <c r="W1307" s="11">
        <f>tbl_EcommerceSales[[#This Row],[Gross_Sales]]-tbl_EcommerceSales[[#This Row],[Discount_Amount]]</f>
        <v>3869.1</v>
      </c>
      <c r="X1307" s="11">
        <f>tbl_EcommerceSales[[#This Row],[Quantity]] * _xlfn.XLOOKUP(tbl_EcommerceSales[[#This Row],[Product_ID]], Product_Master!A:A, Product_Master!F:F)</f>
        <v>2700</v>
      </c>
      <c r="Y1307" s="11">
        <f>tbl_EcommerceSales[[#This Row],[Net_Revenue]]-tbl_EcommerceSales[[#This Row],[Total_Cost]]</f>
        <v>1169.0999999999999</v>
      </c>
      <c r="Z1307" s="9">
        <f>IFERROR(#REF!/tbl_EcommerceSales[[#This Row],[Total_Cost]], 0)</f>
        <v>0</v>
      </c>
      <c r="AA1307" t="str">
        <f>TEXT(tbl_EcommerceSales[[#This Row],[Order_Date]],"mmm")</f>
        <v>May</v>
      </c>
      <c r="AB1307">
        <f>YEAR(tbl_EcommerceSales[[#This Row],[Order_Date]])</f>
        <v>2025</v>
      </c>
      <c r="AC1307" t="str">
        <f>IF(tbl_EcommerceSales[[#This Row],[Age]]&lt;18,"Under 18",IF(tbl_EcommerceSales[[#This Row],[Age]]&lt;=25,"18-25",IF(tbl_EcommerceSales[[#This Row],[Age]]&lt;=35,"26-35",IF(tbl_EcommerceSales[[#This Row],[Age]]&lt;=45,"36-45",IF(tbl_EcommerceSales[[#This Row],[Age]]&lt;=55,"46-55","56+")))))</f>
        <v>26-35</v>
      </c>
    </row>
    <row r="1308" spans="1:29" x14ac:dyDescent="0.35">
      <c r="A1308" t="s">
        <v>2478</v>
      </c>
      <c r="B1308" s="7">
        <v>45801</v>
      </c>
      <c r="C1308" t="s">
        <v>2479</v>
      </c>
      <c r="D1308" t="s">
        <v>102</v>
      </c>
      <c r="E1308" t="s">
        <v>25</v>
      </c>
      <c r="F1308">
        <v>24</v>
      </c>
      <c r="G1308" t="s">
        <v>122</v>
      </c>
      <c r="H1308" t="s">
        <v>72</v>
      </c>
      <c r="I1308" t="s">
        <v>290</v>
      </c>
      <c r="J1308" t="s">
        <v>291</v>
      </c>
      <c r="K1308" t="s">
        <v>30</v>
      </c>
      <c r="L1308" t="s">
        <v>31</v>
      </c>
      <c r="M1308">
        <v>2</v>
      </c>
      <c r="N1308" s="2">
        <v>3499</v>
      </c>
      <c r="O1308" s="3">
        <v>0.25</v>
      </c>
      <c r="P1308" s="2">
        <v>4500</v>
      </c>
      <c r="Q1308" t="s">
        <v>123</v>
      </c>
      <c r="R1308" t="s">
        <v>33</v>
      </c>
      <c r="S1308" t="s">
        <v>34</v>
      </c>
      <c r="T1308" s="4">
        <v>4</v>
      </c>
      <c r="U1308" s="11">
        <f t="shared" si="20"/>
        <v>6998</v>
      </c>
      <c r="V1308" s="11">
        <f>tbl_EcommerceSales[[#This Row],[Gross_Sales]]*tbl_EcommerceSales[[#This Row],[Discount]]</f>
        <v>1749.5</v>
      </c>
      <c r="W1308" s="11">
        <f>tbl_EcommerceSales[[#This Row],[Gross_Sales]]-tbl_EcommerceSales[[#This Row],[Discount_Amount]]</f>
        <v>5248.5</v>
      </c>
      <c r="X1308" s="11">
        <f>tbl_EcommerceSales[[#This Row],[Quantity]] * _xlfn.XLOOKUP(tbl_EcommerceSales[[#This Row],[Product_ID]], Product_Master!A:A, Product_Master!F:F)</f>
        <v>4500</v>
      </c>
      <c r="Y1308" s="11">
        <f>tbl_EcommerceSales[[#This Row],[Net_Revenue]]-tbl_EcommerceSales[[#This Row],[Total_Cost]]</f>
        <v>748.5</v>
      </c>
      <c r="Z1308" s="9">
        <f>IFERROR(#REF!/tbl_EcommerceSales[[#This Row],[Total_Cost]], 0)</f>
        <v>0</v>
      </c>
      <c r="AA1308" t="str">
        <f>TEXT(tbl_EcommerceSales[[#This Row],[Order_Date]],"mmm")</f>
        <v>May</v>
      </c>
      <c r="AB1308">
        <f>YEAR(tbl_EcommerceSales[[#This Row],[Order_Date]])</f>
        <v>2025</v>
      </c>
      <c r="AC1308" t="str">
        <f>IF(tbl_EcommerceSales[[#This Row],[Age]]&lt;18,"Under 18",IF(tbl_EcommerceSales[[#This Row],[Age]]&lt;=25,"18-25",IF(tbl_EcommerceSales[[#This Row],[Age]]&lt;=35,"26-35",IF(tbl_EcommerceSales[[#This Row],[Age]]&lt;=45,"36-45",IF(tbl_EcommerceSales[[#This Row],[Age]]&lt;=55,"46-55","56+")))))</f>
        <v>18-25</v>
      </c>
    </row>
    <row r="1309" spans="1:29" x14ac:dyDescent="0.35">
      <c r="A1309" t="s">
        <v>2480</v>
      </c>
      <c r="B1309" s="7">
        <v>45801</v>
      </c>
      <c r="C1309" t="s">
        <v>2143</v>
      </c>
      <c r="D1309" t="s">
        <v>60</v>
      </c>
      <c r="E1309" t="s">
        <v>25</v>
      </c>
      <c r="F1309">
        <v>23</v>
      </c>
      <c r="G1309" t="s">
        <v>61</v>
      </c>
      <c r="H1309" t="s">
        <v>27</v>
      </c>
      <c r="I1309" t="s">
        <v>111</v>
      </c>
      <c r="J1309" t="s">
        <v>112</v>
      </c>
      <c r="K1309" t="s">
        <v>55</v>
      </c>
      <c r="L1309" t="s">
        <v>113</v>
      </c>
      <c r="M1309">
        <v>1</v>
      </c>
      <c r="N1309" s="2">
        <v>1799</v>
      </c>
      <c r="O1309" s="3">
        <v>0.05</v>
      </c>
      <c r="P1309" s="2">
        <v>950</v>
      </c>
      <c r="Q1309" t="s">
        <v>32</v>
      </c>
      <c r="R1309" t="s">
        <v>162</v>
      </c>
      <c r="S1309" t="s">
        <v>34</v>
      </c>
      <c r="T1309" s="4"/>
      <c r="U1309" s="11">
        <f t="shared" si="20"/>
        <v>1799</v>
      </c>
      <c r="V1309" s="11">
        <f>tbl_EcommerceSales[[#This Row],[Gross_Sales]]*tbl_EcommerceSales[[#This Row],[Discount]]</f>
        <v>89.95</v>
      </c>
      <c r="W1309" s="11">
        <f>tbl_EcommerceSales[[#This Row],[Gross_Sales]]-tbl_EcommerceSales[[#This Row],[Discount_Amount]]</f>
        <v>1709.05</v>
      </c>
      <c r="X1309" s="11">
        <f>tbl_EcommerceSales[[#This Row],[Quantity]] * _xlfn.XLOOKUP(tbl_EcommerceSales[[#This Row],[Product_ID]], Product_Master!A:A, Product_Master!F:F)</f>
        <v>950</v>
      </c>
      <c r="Y1309" s="11">
        <f>tbl_EcommerceSales[[#This Row],[Net_Revenue]]-tbl_EcommerceSales[[#This Row],[Total_Cost]]</f>
        <v>759.05</v>
      </c>
      <c r="Z1309" s="9">
        <f>IFERROR(#REF!/tbl_EcommerceSales[[#This Row],[Total_Cost]], 0)</f>
        <v>0</v>
      </c>
      <c r="AA1309" t="str">
        <f>TEXT(tbl_EcommerceSales[[#This Row],[Order_Date]],"mmm")</f>
        <v>May</v>
      </c>
      <c r="AB1309">
        <f>YEAR(tbl_EcommerceSales[[#This Row],[Order_Date]])</f>
        <v>2025</v>
      </c>
      <c r="AC1309" t="str">
        <f>IF(tbl_EcommerceSales[[#This Row],[Age]]&lt;18,"Under 18",IF(tbl_EcommerceSales[[#This Row],[Age]]&lt;=25,"18-25",IF(tbl_EcommerceSales[[#This Row],[Age]]&lt;=35,"26-35",IF(tbl_EcommerceSales[[#This Row],[Age]]&lt;=45,"36-45",IF(tbl_EcommerceSales[[#This Row],[Age]]&lt;=55,"46-55","56+")))))</f>
        <v>18-25</v>
      </c>
    </row>
    <row r="1310" spans="1:29" x14ac:dyDescent="0.35">
      <c r="A1310" t="s">
        <v>2481</v>
      </c>
      <c r="B1310" s="7">
        <v>45801</v>
      </c>
      <c r="C1310" t="s">
        <v>2482</v>
      </c>
      <c r="D1310" t="s">
        <v>47</v>
      </c>
      <c r="E1310" t="s">
        <v>25</v>
      </c>
      <c r="F1310">
        <v>29</v>
      </c>
      <c r="G1310" t="s">
        <v>26</v>
      </c>
      <c r="H1310" t="s">
        <v>27</v>
      </c>
      <c r="I1310" t="s">
        <v>276</v>
      </c>
      <c r="J1310" t="s">
        <v>277</v>
      </c>
      <c r="K1310" t="s">
        <v>30</v>
      </c>
      <c r="L1310" t="s">
        <v>278</v>
      </c>
      <c r="M1310">
        <v>1</v>
      </c>
      <c r="N1310" s="2">
        <v>1599</v>
      </c>
      <c r="O1310" s="3">
        <v>0</v>
      </c>
      <c r="P1310" s="2">
        <v>850</v>
      </c>
      <c r="Q1310" t="s">
        <v>44</v>
      </c>
      <c r="R1310" t="s">
        <v>33</v>
      </c>
      <c r="S1310" t="s">
        <v>57</v>
      </c>
      <c r="T1310" s="4">
        <v>4</v>
      </c>
      <c r="U1310" s="11">
        <f t="shared" si="20"/>
        <v>1599</v>
      </c>
      <c r="V1310" s="11">
        <f>tbl_EcommerceSales[[#This Row],[Gross_Sales]]*tbl_EcommerceSales[[#This Row],[Discount]]</f>
        <v>0</v>
      </c>
      <c r="W1310" s="11">
        <f>tbl_EcommerceSales[[#This Row],[Gross_Sales]]-tbl_EcommerceSales[[#This Row],[Discount_Amount]]</f>
        <v>1599</v>
      </c>
      <c r="X1310" s="11">
        <f>tbl_EcommerceSales[[#This Row],[Quantity]] * _xlfn.XLOOKUP(tbl_EcommerceSales[[#This Row],[Product_ID]], Product_Master!A:A, Product_Master!F:F)</f>
        <v>850</v>
      </c>
      <c r="Y1310" s="11">
        <f>tbl_EcommerceSales[[#This Row],[Net_Revenue]]-tbl_EcommerceSales[[#This Row],[Total_Cost]]</f>
        <v>749</v>
      </c>
      <c r="Z1310" s="9">
        <f>IFERROR(#REF!/tbl_EcommerceSales[[#This Row],[Total_Cost]], 0)</f>
        <v>0</v>
      </c>
      <c r="AA1310" t="str">
        <f>TEXT(tbl_EcommerceSales[[#This Row],[Order_Date]],"mmm")</f>
        <v>May</v>
      </c>
      <c r="AB1310">
        <f>YEAR(tbl_EcommerceSales[[#This Row],[Order_Date]])</f>
        <v>2025</v>
      </c>
      <c r="AC1310" t="str">
        <f>IF(tbl_EcommerceSales[[#This Row],[Age]]&lt;18,"Under 18",IF(tbl_EcommerceSales[[#This Row],[Age]]&lt;=25,"18-25",IF(tbl_EcommerceSales[[#This Row],[Age]]&lt;=35,"26-35",IF(tbl_EcommerceSales[[#This Row],[Age]]&lt;=45,"36-45",IF(tbl_EcommerceSales[[#This Row],[Age]]&lt;=55,"46-55","56+")))))</f>
        <v>26-35</v>
      </c>
    </row>
    <row r="1311" spans="1:29" x14ac:dyDescent="0.35">
      <c r="A1311" t="s">
        <v>2483</v>
      </c>
      <c r="B1311" s="7">
        <v>45801</v>
      </c>
      <c r="C1311" t="s">
        <v>314</v>
      </c>
      <c r="D1311" t="s">
        <v>159</v>
      </c>
      <c r="E1311" t="s">
        <v>25</v>
      </c>
      <c r="F1311">
        <v>31</v>
      </c>
      <c r="G1311" t="s">
        <v>246</v>
      </c>
      <c r="H1311" t="s">
        <v>27</v>
      </c>
      <c r="I1311" t="s">
        <v>117</v>
      </c>
      <c r="J1311" t="s">
        <v>118</v>
      </c>
      <c r="K1311" t="s">
        <v>82</v>
      </c>
      <c r="L1311" t="s">
        <v>119</v>
      </c>
      <c r="M1311">
        <v>1</v>
      </c>
      <c r="N1311" s="2">
        <v>3299</v>
      </c>
      <c r="O1311" s="3">
        <v>0.1</v>
      </c>
      <c r="P1311" s="2">
        <v>2100</v>
      </c>
      <c r="Q1311" t="s">
        <v>123</v>
      </c>
      <c r="R1311" t="s">
        <v>33</v>
      </c>
      <c r="S1311" t="s">
        <v>34</v>
      </c>
      <c r="T1311" s="4">
        <v>5</v>
      </c>
      <c r="U1311" s="11">
        <f t="shared" si="20"/>
        <v>3299</v>
      </c>
      <c r="V1311" s="11">
        <f>tbl_EcommerceSales[[#This Row],[Gross_Sales]]*tbl_EcommerceSales[[#This Row],[Discount]]</f>
        <v>329.90000000000003</v>
      </c>
      <c r="W1311" s="11">
        <f>tbl_EcommerceSales[[#This Row],[Gross_Sales]]-tbl_EcommerceSales[[#This Row],[Discount_Amount]]</f>
        <v>2969.1</v>
      </c>
      <c r="X1311" s="11">
        <f>tbl_EcommerceSales[[#This Row],[Quantity]] * _xlfn.XLOOKUP(tbl_EcommerceSales[[#This Row],[Product_ID]], Product_Master!A:A, Product_Master!F:F)</f>
        <v>2100</v>
      </c>
      <c r="Y1311" s="11">
        <f>tbl_EcommerceSales[[#This Row],[Net_Revenue]]-tbl_EcommerceSales[[#This Row],[Total_Cost]]</f>
        <v>869.09999999999991</v>
      </c>
      <c r="Z1311" s="9">
        <f>IFERROR(#REF!/tbl_EcommerceSales[[#This Row],[Total_Cost]], 0)</f>
        <v>0</v>
      </c>
      <c r="AA1311" t="str">
        <f>TEXT(tbl_EcommerceSales[[#This Row],[Order_Date]],"mmm")</f>
        <v>May</v>
      </c>
      <c r="AB1311">
        <f>YEAR(tbl_EcommerceSales[[#This Row],[Order_Date]])</f>
        <v>2025</v>
      </c>
      <c r="AC1311" t="str">
        <f>IF(tbl_EcommerceSales[[#This Row],[Age]]&lt;18,"Under 18",IF(tbl_EcommerceSales[[#This Row],[Age]]&lt;=25,"18-25",IF(tbl_EcommerceSales[[#This Row],[Age]]&lt;=35,"26-35",IF(tbl_EcommerceSales[[#This Row],[Age]]&lt;=45,"36-45",IF(tbl_EcommerceSales[[#This Row],[Age]]&lt;=55,"46-55","56+")))))</f>
        <v>26-35</v>
      </c>
    </row>
    <row r="1312" spans="1:29" x14ac:dyDescent="0.35">
      <c r="A1312" t="s">
        <v>2484</v>
      </c>
      <c r="B1312" s="7">
        <v>45801</v>
      </c>
      <c r="C1312" t="s">
        <v>2485</v>
      </c>
      <c r="D1312" t="s">
        <v>227</v>
      </c>
      <c r="E1312" t="s">
        <v>48</v>
      </c>
      <c r="F1312">
        <v>35</v>
      </c>
      <c r="G1312" t="s">
        <v>61</v>
      </c>
      <c r="H1312" t="s">
        <v>27</v>
      </c>
      <c r="I1312" t="s">
        <v>165</v>
      </c>
      <c r="J1312" t="s">
        <v>166</v>
      </c>
      <c r="K1312" t="s">
        <v>42</v>
      </c>
      <c r="L1312" t="s">
        <v>167</v>
      </c>
      <c r="M1312">
        <v>1</v>
      </c>
      <c r="N1312" s="2">
        <v>1799</v>
      </c>
      <c r="O1312" s="3">
        <v>0.1</v>
      </c>
      <c r="P1312" s="2">
        <v>900</v>
      </c>
      <c r="Q1312" t="s">
        <v>44</v>
      </c>
      <c r="R1312" t="s">
        <v>33</v>
      </c>
      <c r="S1312" t="s">
        <v>57</v>
      </c>
      <c r="T1312" s="4">
        <v>4</v>
      </c>
      <c r="U1312" s="11">
        <f t="shared" si="20"/>
        <v>1799</v>
      </c>
      <c r="V1312" s="11">
        <f>tbl_EcommerceSales[[#This Row],[Gross_Sales]]*tbl_EcommerceSales[[#This Row],[Discount]]</f>
        <v>179.9</v>
      </c>
      <c r="W1312" s="11">
        <f>tbl_EcommerceSales[[#This Row],[Gross_Sales]]-tbl_EcommerceSales[[#This Row],[Discount_Amount]]</f>
        <v>1619.1</v>
      </c>
      <c r="X1312" s="11">
        <f>tbl_EcommerceSales[[#This Row],[Quantity]] * _xlfn.XLOOKUP(tbl_EcommerceSales[[#This Row],[Product_ID]], Product_Master!A:A, Product_Master!F:F)</f>
        <v>900</v>
      </c>
      <c r="Y1312" s="11">
        <f>tbl_EcommerceSales[[#This Row],[Net_Revenue]]-tbl_EcommerceSales[[#This Row],[Total_Cost]]</f>
        <v>719.09999999999991</v>
      </c>
      <c r="Z1312" s="9">
        <f>IFERROR(#REF!/tbl_EcommerceSales[[#This Row],[Total_Cost]], 0)</f>
        <v>0</v>
      </c>
      <c r="AA1312" t="str">
        <f>TEXT(tbl_EcommerceSales[[#This Row],[Order_Date]],"mmm")</f>
        <v>May</v>
      </c>
      <c r="AB1312">
        <f>YEAR(tbl_EcommerceSales[[#This Row],[Order_Date]])</f>
        <v>2025</v>
      </c>
      <c r="AC1312" t="str">
        <f>IF(tbl_EcommerceSales[[#This Row],[Age]]&lt;18,"Under 18",IF(tbl_EcommerceSales[[#This Row],[Age]]&lt;=25,"18-25",IF(tbl_EcommerceSales[[#This Row],[Age]]&lt;=35,"26-35",IF(tbl_EcommerceSales[[#This Row],[Age]]&lt;=45,"36-45",IF(tbl_EcommerceSales[[#This Row],[Age]]&lt;=55,"46-55","56+")))))</f>
        <v>26-35</v>
      </c>
    </row>
    <row r="1313" spans="1:29" x14ac:dyDescent="0.35">
      <c r="A1313" t="s">
        <v>2486</v>
      </c>
      <c r="B1313" s="7">
        <v>45801</v>
      </c>
      <c r="C1313" t="s">
        <v>1766</v>
      </c>
      <c r="D1313" t="s">
        <v>102</v>
      </c>
      <c r="E1313" t="s">
        <v>48</v>
      </c>
      <c r="F1313">
        <v>35</v>
      </c>
      <c r="G1313" t="s">
        <v>96</v>
      </c>
      <c r="H1313" t="s">
        <v>39</v>
      </c>
      <c r="I1313" t="s">
        <v>200</v>
      </c>
      <c r="J1313" t="s">
        <v>201</v>
      </c>
      <c r="K1313" t="s">
        <v>91</v>
      </c>
      <c r="L1313" t="s">
        <v>202</v>
      </c>
      <c r="M1313">
        <v>1</v>
      </c>
      <c r="N1313" s="2">
        <v>899</v>
      </c>
      <c r="O1313" s="3">
        <v>0.15</v>
      </c>
      <c r="P1313" s="2">
        <v>420</v>
      </c>
      <c r="Q1313" t="s">
        <v>123</v>
      </c>
      <c r="R1313" t="s">
        <v>33</v>
      </c>
      <c r="S1313" t="s">
        <v>57</v>
      </c>
      <c r="T1313" s="4">
        <v>4</v>
      </c>
      <c r="U1313" s="11">
        <f t="shared" si="20"/>
        <v>899</v>
      </c>
      <c r="V1313" s="11">
        <f>tbl_EcommerceSales[[#This Row],[Gross_Sales]]*tbl_EcommerceSales[[#This Row],[Discount]]</f>
        <v>134.85</v>
      </c>
      <c r="W1313" s="11">
        <f>tbl_EcommerceSales[[#This Row],[Gross_Sales]]-tbl_EcommerceSales[[#This Row],[Discount_Amount]]</f>
        <v>764.15</v>
      </c>
      <c r="X1313" s="11">
        <f>tbl_EcommerceSales[[#This Row],[Quantity]] * _xlfn.XLOOKUP(tbl_EcommerceSales[[#This Row],[Product_ID]], Product_Master!A:A, Product_Master!F:F)</f>
        <v>420</v>
      </c>
      <c r="Y1313" s="11">
        <f>tbl_EcommerceSales[[#This Row],[Net_Revenue]]-tbl_EcommerceSales[[#This Row],[Total_Cost]]</f>
        <v>344.15</v>
      </c>
      <c r="Z1313" s="9">
        <f>IFERROR(#REF!/tbl_EcommerceSales[[#This Row],[Total_Cost]], 0)</f>
        <v>0</v>
      </c>
      <c r="AA1313" t="str">
        <f>TEXT(tbl_EcommerceSales[[#This Row],[Order_Date]],"mmm")</f>
        <v>May</v>
      </c>
      <c r="AB1313">
        <f>YEAR(tbl_EcommerceSales[[#This Row],[Order_Date]])</f>
        <v>2025</v>
      </c>
      <c r="AC1313" t="str">
        <f>IF(tbl_EcommerceSales[[#This Row],[Age]]&lt;18,"Under 18",IF(tbl_EcommerceSales[[#This Row],[Age]]&lt;=25,"18-25",IF(tbl_EcommerceSales[[#This Row],[Age]]&lt;=35,"26-35",IF(tbl_EcommerceSales[[#This Row],[Age]]&lt;=45,"36-45",IF(tbl_EcommerceSales[[#This Row],[Age]]&lt;=55,"46-55","56+")))))</f>
        <v>26-35</v>
      </c>
    </row>
    <row r="1314" spans="1:29" x14ac:dyDescent="0.35">
      <c r="A1314" t="s">
        <v>2487</v>
      </c>
      <c r="B1314" s="7">
        <v>45801</v>
      </c>
      <c r="C1314" t="s">
        <v>2429</v>
      </c>
      <c r="D1314" t="s">
        <v>235</v>
      </c>
      <c r="E1314" t="s">
        <v>25</v>
      </c>
      <c r="F1314">
        <v>23</v>
      </c>
      <c r="G1314" t="s">
        <v>96</v>
      </c>
      <c r="H1314" t="s">
        <v>39</v>
      </c>
      <c r="I1314" t="s">
        <v>290</v>
      </c>
      <c r="J1314" t="s">
        <v>291</v>
      </c>
      <c r="K1314" t="s">
        <v>30</v>
      </c>
      <c r="L1314" t="s">
        <v>31</v>
      </c>
      <c r="M1314">
        <v>1</v>
      </c>
      <c r="N1314" s="2">
        <v>3499</v>
      </c>
      <c r="O1314" s="3">
        <v>0.15</v>
      </c>
      <c r="P1314" s="2">
        <v>2250</v>
      </c>
      <c r="Q1314" t="s">
        <v>156</v>
      </c>
      <c r="R1314" t="s">
        <v>33</v>
      </c>
      <c r="S1314" t="s">
        <v>34</v>
      </c>
      <c r="T1314" s="4">
        <v>3</v>
      </c>
      <c r="U1314" s="11">
        <f t="shared" si="20"/>
        <v>3499</v>
      </c>
      <c r="V1314" s="11">
        <f>tbl_EcommerceSales[[#This Row],[Gross_Sales]]*tbl_EcommerceSales[[#This Row],[Discount]]</f>
        <v>524.85</v>
      </c>
      <c r="W1314" s="11">
        <f>tbl_EcommerceSales[[#This Row],[Gross_Sales]]-tbl_EcommerceSales[[#This Row],[Discount_Amount]]</f>
        <v>2974.15</v>
      </c>
      <c r="X1314" s="11">
        <f>tbl_EcommerceSales[[#This Row],[Quantity]] * _xlfn.XLOOKUP(tbl_EcommerceSales[[#This Row],[Product_ID]], Product_Master!A:A, Product_Master!F:F)</f>
        <v>2250</v>
      </c>
      <c r="Y1314" s="11">
        <f>tbl_EcommerceSales[[#This Row],[Net_Revenue]]-tbl_EcommerceSales[[#This Row],[Total_Cost]]</f>
        <v>724.15000000000009</v>
      </c>
      <c r="Z1314" s="9">
        <f>IFERROR(#REF!/tbl_EcommerceSales[[#This Row],[Total_Cost]], 0)</f>
        <v>0</v>
      </c>
      <c r="AA1314" t="str">
        <f>TEXT(tbl_EcommerceSales[[#This Row],[Order_Date]],"mmm")</f>
        <v>May</v>
      </c>
      <c r="AB1314">
        <f>YEAR(tbl_EcommerceSales[[#This Row],[Order_Date]])</f>
        <v>2025</v>
      </c>
      <c r="AC1314" t="str">
        <f>IF(tbl_EcommerceSales[[#This Row],[Age]]&lt;18,"Under 18",IF(tbl_EcommerceSales[[#This Row],[Age]]&lt;=25,"18-25",IF(tbl_EcommerceSales[[#This Row],[Age]]&lt;=35,"26-35",IF(tbl_EcommerceSales[[#This Row],[Age]]&lt;=45,"36-45",IF(tbl_EcommerceSales[[#This Row],[Age]]&lt;=55,"46-55","56+")))))</f>
        <v>18-25</v>
      </c>
    </row>
    <row r="1315" spans="1:29" x14ac:dyDescent="0.35">
      <c r="A1315" t="s">
        <v>2488</v>
      </c>
      <c r="B1315" s="7">
        <v>45801</v>
      </c>
      <c r="C1315" t="s">
        <v>2489</v>
      </c>
      <c r="D1315" t="s">
        <v>79</v>
      </c>
      <c r="E1315" t="s">
        <v>48</v>
      </c>
      <c r="F1315">
        <v>35</v>
      </c>
      <c r="G1315" t="s">
        <v>107</v>
      </c>
      <c r="H1315" t="s">
        <v>39</v>
      </c>
      <c r="I1315" t="s">
        <v>236</v>
      </c>
      <c r="J1315" t="s">
        <v>237</v>
      </c>
      <c r="K1315" t="s">
        <v>82</v>
      </c>
      <c r="L1315" t="s">
        <v>238</v>
      </c>
      <c r="M1315">
        <v>1</v>
      </c>
      <c r="N1315" s="2">
        <v>899</v>
      </c>
      <c r="O1315" s="3">
        <v>0.2</v>
      </c>
      <c r="P1315" s="2">
        <v>480</v>
      </c>
      <c r="Q1315" t="s">
        <v>32</v>
      </c>
      <c r="R1315" t="s">
        <v>33</v>
      </c>
      <c r="S1315" t="s">
        <v>57</v>
      </c>
      <c r="T1315" s="4">
        <v>2</v>
      </c>
      <c r="U1315" s="11">
        <f t="shared" si="20"/>
        <v>899</v>
      </c>
      <c r="V1315" s="11">
        <f>tbl_EcommerceSales[[#This Row],[Gross_Sales]]*tbl_EcommerceSales[[#This Row],[Discount]]</f>
        <v>179.8</v>
      </c>
      <c r="W1315" s="11">
        <f>tbl_EcommerceSales[[#This Row],[Gross_Sales]]-tbl_EcommerceSales[[#This Row],[Discount_Amount]]</f>
        <v>719.2</v>
      </c>
      <c r="X1315" s="11">
        <f>tbl_EcommerceSales[[#This Row],[Quantity]] * _xlfn.XLOOKUP(tbl_EcommerceSales[[#This Row],[Product_ID]], Product_Master!A:A, Product_Master!F:F)</f>
        <v>480</v>
      </c>
      <c r="Y1315" s="11">
        <f>tbl_EcommerceSales[[#This Row],[Net_Revenue]]-tbl_EcommerceSales[[#This Row],[Total_Cost]]</f>
        <v>239.20000000000005</v>
      </c>
      <c r="Z1315" s="9">
        <f>IFERROR(#REF!/tbl_EcommerceSales[[#This Row],[Total_Cost]], 0)</f>
        <v>0</v>
      </c>
      <c r="AA1315" t="str">
        <f>TEXT(tbl_EcommerceSales[[#This Row],[Order_Date]],"mmm")</f>
        <v>May</v>
      </c>
      <c r="AB1315">
        <f>YEAR(tbl_EcommerceSales[[#This Row],[Order_Date]])</f>
        <v>2025</v>
      </c>
      <c r="AC1315" t="str">
        <f>IF(tbl_EcommerceSales[[#This Row],[Age]]&lt;18,"Under 18",IF(tbl_EcommerceSales[[#This Row],[Age]]&lt;=25,"18-25",IF(tbl_EcommerceSales[[#This Row],[Age]]&lt;=35,"26-35",IF(tbl_EcommerceSales[[#This Row],[Age]]&lt;=45,"36-45",IF(tbl_EcommerceSales[[#This Row],[Age]]&lt;=55,"46-55","56+")))))</f>
        <v>26-35</v>
      </c>
    </row>
    <row r="1316" spans="1:29" x14ac:dyDescent="0.35">
      <c r="A1316" t="s">
        <v>2490</v>
      </c>
      <c r="B1316" s="7">
        <v>45801</v>
      </c>
      <c r="C1316" t="s">
        <v>2491</v>
      </c>
      <c r="D1316" t="s">
        <v>269</v>
      </c>
      <c r="E1316" t="s">
        <v>48</v>
      </c>
      <c r="F1316">
        <v>31</v>
      </c>
      <c r="G1316" t="s">
        <v>142</v>
      </c>
      <c r="H1316" t="s">
        <v>88</v>
      </c>
      <c r="I1316" t="s">
        <v>236</v>
      </c>
      <c r="J1316" t="s">
        <v>237</v>
      </c>
      <c r="K1316" t="s">
        <v>82</v>
      </c>
      <c r="L1316" t="s">
        <v>238</v>
      </c>
      <c r="M1316">
        <v>3</v>
      </c>
      <c r="N1316" s="2">
        <v>899</v>
      </c>
      <c r="O1316" s="3">
        <v>0</v>
      </c>
      <c r="P1316" s="2">
        <v>1440</v>
      </c>
      <c r="Q1316" t="s">
        <v>32</v>
      </c>
      <c r="R1316" t="s">
        <v>33</v>
      </c>
      <c r="S1316" t="s">
        <v>34</v>
      </c>
      <c r="T1316" s="4">
        <v>2</v>
      </c>
      <c r="U1316" s="11">
        <f t="shared" si="20"/>
        <v>2697</v>
      </c>
      <c r="V1316" s="11">
        <f>tbl_EcommerceSales[[#This Row],[Gross_Sales]]*tbl_EcommerceSales[[#This Row],[Discount]]</f>
        <v>0</v>
      </c>
      <c r="W1316" s="11">
        <f>tbl_EcommerceSales[[#This Row],[Gross_Sales]]-tbl_EcommerceSales[[#This Row],[Discount_Amount]]</f>
        <v>2697</v>
      </c>
      <c r="X1316" s="11">
        <f>tbl_EcommerceSales[[#This Row],[Quantity]] * _xlfn.XLOOKUP(tbl_EcommerceSales[[#This Row],[Product_ID]], Product_Master!A:A, Product_Master!F:F)</f>
        <v>1440</v>
      </c>
      <c r="Y1316" s="11">
        <f>tbl_EcommerceSales[[#This Row],[Net_Revenue]]-tbl_EcommerceSales[[#This Row],[Total_Cost]]</f>
        <v>1257</v>
      </c>
      <c r="Z1316" s="9">
        <f>IFERROR(#REF!/tbl_EcommerceSales[[#This Row],[Total_Cost]], 0)</f>
        <v>0</v>
      </c>
      <c r="AA1316" t="str">
        <f>TEXT(tbl_EcommerceSales[[#This Row],[Order_Date]],"mmm")</f>
        <v>May</v>
      </c>
      <c r="AB1316">
        <f>YEAR(tbl_EcommerceSales[[#This Row],[Order_Date]])</f>
        <v>2025</v>
      </c>
      <c r="AC1316" t="str">
        <f>IF(tbl_EcommerceSales[[#This Row],[Age]]&lt;18,"Under 18",IF(tbl_EcommerceSales[[#This Row],[Age]]&lt;=25,"18-25",IF(tbl_EcommerceSales[[#This Row],[Age]]&lt;=35,"26-35",IF(tbl_EcommerceSales[[#This Row],[Age]]&lt;=45,"36-45",IF(tbl_EcommerceSales[[#This Row],[Age]]&lt;=55,"46-55","56+")))))</f>
        <v>26-35</v>
      </c>
    </row>
    <row r="1317" spans="1:29" x14ac:dyDescent="0.35">
      <c r="A1317" t="s">
        <v>2492</v>
      </c>
      <c r="B1317" s="7">
        <v>45801</v>
      </c>
      <c r="C1317" t="s">
        <v>2493</v>
      </c>
      <c r="D1317" t="s">
        <v>106</v>
      </c>
      <c r="E1317" t="s">
        <v>25</v>
      </c>
      <c r="F1317">
        <v>18</v>
      </c>
      <c r="G1317" t="s">
        <v>96</v>
      </c>
      <c r="H1317" t="s">
        <v>39</v>
      </c>
      <c r="I1317" t="s">
        <v>276</v>
      </c>
      <c r="J1317" t="s">
        <v>277</v>
      </c>
      <c r="K1317" t="s">
        <v>30</v>
      </c>
      <c r="L1317" t="s">
        <v>278</v>
      </c>
      <c r="M1317">
        <v>2</v>
      </c>
      <c r="N1317" s="2">
        <v>1599</v>
      </c>
      <c r="O1317" s="3">
        <v>0.05</v>
      </c>
      <c r="P1317" s="2">
        <v>1700</v>
      </c>
      <c r="Q1317" t="s">
        <v>123</v>
      </c>
      <c r="R1317" t="s">
        <v>93</v>
      </c>
      <c r="S1317" t="s">
        <v>34</v>
      </c>
      <c r="T1317" s="4">
        <v>4</v>
      </c>
      <c r="U1317" s="11">
        <f t="shared" si="20"/>
        <v>3198</v>
      </c>
      <c r="V1317" s="11">
        <f>tbl_EcommerceSales[[#This Row],[Gross_Sales]]*tbl_EcommerceSales[[#This Row],[Discount]]</f>
        <v>159.9</v>
      </c>
      <c r="W1317" s="11">
        <f>tbl_EcommerceSales[[#This Row],[Gross_Sales]]-tbl_EcommerceSales[[#This Row],[Discount_Amount]]</f>
        <v>3038.1</v>
      </c>
      <c r="X1317" s="11">
        <f>tbl_EcommerceSales[[#This Row],[Quantity]] * _xlfn.XLOOKUP(tbl_EcommerceSales[[#This Row],[Product_ID]], Product_Master!A:A, Product_Master!F:F)</f>
        <v>1700</v>
      </c>
      <c r="Y1317" s="11">
        <f>tbl_EcommerceSales[[#This Row],[Net_Revenue]]-tbl_EcommerceSales[[#This Row],[Total_Cost]]</f>
        <v>1338.1</v>
      </c>
      <c r="Z1317" s="9">
        <f>IFERROR(#REF!/tbl_EcommerceSales[[#This Row],[Total_Cost]], 0)</f>
        <v>0</v>
      </c>
      <c r="AA1317" t="str">
        <f>TEXT(tbl_EcommerceSales[[#This Row],[Order_Date]],"mmm")</f>
        <v>May</v>
      </c>
      <c r="AB1317">
        <f>YEAR(tbl_EcommerceSales[[#This Row],[Order_Date]])</f>
        <v>2025</v>
      </c>
      <c r="AC1317" t="str">
        <f>IF(tbl_EcommerceSales[[#This Row],[Age]]&lt;18,"Under 18",IF(tbl_EcommerceSales[[#This Row],[Age]]&lt;=25,"18-25",IF(tbl_EcommerceSales[[#This Row],[Age]]&lt;=35,"26-35",IF(tbl_EcommerceSales[[#This Row],[Age]]&lt;=45,"36-45",IF(tbl_EcommerceSales[[#This Row],[Age]]&lt;=55,"46-55","56+")))))</f>
        <v>18-25</v>
      </c>
    </row>
    <row r="1318" spans="1:29" x14ac:dyDescent="0.35">
      <c r="A1318" t="s">
        <v>2494</v>
      </c>
      <c r="B1318" s="7">
        <v>45801</v>
      </c>
      <c r="C1318" t="s">
        <v>2049</v>
      </c>
      <c r="D1318" t="s">
        <v>232</v>
      </c>
      <c r="E1318" t="s">
        <v>25</v>
      </c>
      <c r="F1318">
        <v>40</v>
      </c>
      <c r="G1318" t="s">
        <v>136</v>
      </c>
      <c r="H1318" t="s">
        <v>88</v>
      </c>
      <c r="I1318" t="s">
        <v>160</v>
      </c>
      <c r="J1318" t="s">
        <v>161</v>
      </c>
      <c r="K1318" t="s">
        <v>91</v>
      </c>
      <c r="L1318" t="s">
        <v>133</v>
      </c>
      <c r="M1318">
        <v>3</v>
      </c>
      <c r="N1318" s="2">
        <v>1099</v>
      </c>
      <c r="O1318" s="3">
        <v>0.1</v>
      </c>
      <c r="P1318" s="2">
        <v>1560</v>
      </c>
      <c r="Q1318" t="s">
        <v>32</v>
      </c>
      <c r="R1318" t="s">
        <v>93</v>
      </c>
      <c r="S1318" t="s">
        <v>34</v>
      </c>
      <c r="T1318" s="4">
        <v>5</v>
      </c>
      <c r="U1318" s="11">
        <f t="shared" si="20"/>
        <v>3297</v>
      </c>
      <c r="V1318" s="11">
        <f>tbl_EcommerceSales[[#This Row],[Gross_Sales]]*tbl_EcommerceSales[[#This Row],[Discount]]</f>
        <v>329.70000000000005</v>
      </c>
      <c r="W1318" s="11">
        <f>tbl_EcommerceSales[[#This Row],[Gross_Sales]]-tbl_EcommerceSales[[#This Row],[Discount_Amount]]</f>
        <v>2967.3</v>
      </c>
      <c r="X1318" s="11">
        <f>tbl_EcommerceSales[[#This Row],[Quantity]] * _xlfn.XLOOKUP(tbl_EcommerceSales[[#This Row],[Product_ID]], Product_Master!A:A, Product_Master!F:F)</f>
        <v>1560</v>
      </c>
      <c r="Y1318" s="11">
        <f>tbl_EcommerceSales[[#This Row],[Net_Revenue]]-tbl_EcommerceSales[[#This Row],[Total_Cost]]</f>
        <v>1407.3000000000002</v>
      </c>
      <c r="Z1318" s="9">
        <f>IFERROR(#REF!/tbl_EcommerceSales[[#This Row],[Total_Cost]], 0)</f>
        <v>0</v>
      </c>
      <c r="AA1318" t="str">
        <f>TEXT(tbl_EcommerceSales[[#This Row],[Order_Date]],"mmm")</f>
        <v>May</v>
      </c>
      <c r="AB1318">
        <f>YEAR(tbl_EcommerceSales[[#This Row],[Order_Date]])</f>
        <v>2025</v>
      </c>
      <c r="AC1318" t="str">
        <f>IF(tbl_EcommerceSales[[#This Row],[Age]]&lt;18,"Under 18",IF(tbl_EcommerceSales[[#This Row],[Age]]&lt;=25,"18-25",IF(tbl_EcommerceSales[[#This Row],[Age]]&lt;=35,"26-35",IF(tbl_EcommerceSales[[#This Row],[Age]]&lt;=45,"36-45",IF(tbl_EcommerceSales[[#This Row],[Age]]&lt;=55,"46-55","56+")))))</f>
        <v>36-45</v>
      </c>
    </row>
    <row r="1319" spans="1:29" x14ac:dyDescent="0.35">
      <c r="A1319" t="s">
        <v>2495</v>
      </c>
      <c r="B1319" s="7">
        <v>45801</v>
      </c>
      <c r="C1319" t="s">
        <v>2496</v>
      </c>
      <c r="D1319" t="s">
        <v>130</v>
      </c>
      <c r="E1319" t="s">
        <v>25</v>
      </c>
      <c r="F1319">
        <v>39</v>
      </c>
      <c r="G1319" t="s">
        <v>246</v>
      </c>
      <c r="H1319" t="s">
        <v>27</v>
      </c>
      <c r="I1319" t="s">
        <v>73</v>
      </c>
      <c r="J1319" t="s">
        <v>74</v>
      </c>
      <c r="K1319" t="s">
        <v>55</v>
      </c>
      <c r="L1319" t="s">
        <v>75</v>
      </c>
      <c r="M1319">
        <v>1</v>
      </c>
      <c r="N1319" s="2">
        <v>2899</v>
      </c>
      <c r="O1319" s="3">
        <v>0.05</v>
      </c>
      <c r="P1319" s="2">
        <v>1700</v>
      </c>
      <c r="Q1319" t="s">
        <v>76</v>
      </c>
      <c r="R1319" t="s">
        <v>33</v>
      </c>
      <c r="S1319" t="s">
        <v>34</v>
      </c>
      <c r="T1319" s="4">
        <v>3</v>
      </c>
      <c r="U1319" s="11">
        <f t="shared" si="20"/>
        <v>2899</v>
      </c>
      <c r="V1319" s="11">
        <f>tbl_EcommerceSales[[#This Row],[Gross_Sales]]*tbl_EcommerceSales[[#This Row],[Discount]]</f>
        <v>144.95000000000002</v>
      </c>
      <c r="W1319" s="11">
        <f>tbl_EcommerceSales[[#This Row],[Gross_Sales]]-tbl_EcommerceSales[[#This Row],[Discount_Amount]]</f>
        <v>2754.05</v>
      </c>
      <c r="X1319" s="11">
        <f>tbl_EcommerceSales[[#This Row],[Quantity]] * _xlfn.XLOOKUP(tbl_EcommerceSales[[#This Row],[Product_ID]], Product_Master!A:A, Product_Master!F:F)</f>
        <v>1700</v>
      </c>
      <c r="Y1319" s="11">
        <f>tbl_EcommerceSales[[#This Row],[Net_Revenue]]-tbl_EcommerceSales[[#This Row],[Total_Cost]]</f>
        <v>1054.0500000000002</v>
      </c>
      <c r="Z1319" s="9">
        <f>IFERROR(#REF!/tbl_EcommerceSales[[#This Row],[Total_Cost]], 0)</f>
        <v>0</v>
      </c>
      <c r="AA1319" t="str">
        <f>TEXT(tbl_EcommerceSales[[#This Row],[Order_Date]],"mmm")</f>
        <v>May</v>
      </c>
      <c r="AB1319">
        <f>YEAR(tbl_EcommerceSales[[#This Row],[Order_Date]])</f>
        <v>2025</v>
      </c>
      <c r="AC1319" t="str">
        <f>IF(tbl_EcommerceSales[[#This Row],[Age]]&lt;18,"Under 18",IF(tbl_EcommerceSales[[#This Row],[Age]]&lt;=25,"18-25",IF(tbl_EcommerceSales[[#This Row],[Age]]&lt;=35,"26-35",IF(tbl_EcommerceSales[[#This Row],[Age]]&lt;=45,"36-45",IF(tbl_EcommerceSales[[#This Row],[Age]]&lt;=55,"46-55","56+")))))</f>
        <v>36-45</v>
      </c>
    </row>
    <row r="1320" spans="1:29" x14ac:dyDescent="0.35">
      <c r="A1320" t="s">
        <v>2497</v>
      </c>
      <c r="B1320" s="7">
        <v>45802</v>
      </c>
      <c r="C1320" t="s">
        <v>2254</v>
      </c>
      <c r="D1320" t="s">
        <v>312</v>
      </c>
      <c r="E1320" t="s">
        <v>25</v>
      </c>
      <c r="F1320">
        <v>18</v>
      </c>
      <c r="G1320" t="s">
        <v>174</v>
      </c>
      <c r="H1320" t="s">
        <v>39</v>
      </c>
      <c r="I1320" t="s">
        <v>117</v>
      </c>
      <c r="J1320" t="s">
        <v>118</v>
      </c>
      <c r="K1320" t="s">
        <v>82</v>
      </c>
      <c r="L1320" t="s">
        <v>119</v>
      </c>
      <c r="M1320">
        <v>1</v>
      </c>
      <c r="N1320" s="2">
        <v>3299</v>
      </c>
      <c r="O1320" s="3">
        <v>0.2</v>
      </c>
      <c r="P1320" s="2">
        <v>2100</v>
      </c>
      <c r="Q1320" t="s">
        <v>32</v>
      </c>
      <c r="R1320" t="s">
        <v>93</v>
      </c>
      <c r="S1320" t="s">
        <v>34</v>
      </c>
      <c r="T1320" s="4">
        <v>5</v>
      </c>
      <c r="U1320" s="11">
        <f t="shared" si="20"/>
        <v>3299</v>
      </c>
      <c r="V1320" s="11">
        <f>tbl_EcommerceSales[[#This Row],[Gross_Sales]]*tbl_EcommerceSales[[#This Row],[Discount]]</f>
        <v>659.80000000000007</v>
      </c>
      <c r="W1320" s="11">
        <f>tbl_EcommerceSales[[#This Row],[Gross_Sales]]-tbl_EcommerceSales[[#This Row],[Discount_Amount]]</f>
        <v>2639.2</v>
      </c>
      <c r="X1320" s="11">
        <f>tbl_EcommerceSales[[#This Row],[Quantity]] * _xlfn.XLOOKUP(tbl_EcommerceSales[[#This Row],[Product_ID]], Product_Master!A:A, Product_Master!F:F)</f>
        <v>2100</v>
      </c>
      <c r="Y1320" s="11">
        <f>tbl_EcommerceSales[[#This Row],[Net_Revenue]]-tbl_EcommerceSales[[#This Row],[Total_Cost]]</f>
        <v>539.19999999999982</v>
      </c>
      <c r="Z1320" s="9">
        <f>IFERROR(#REF!/tbl_EcommerceSales[[#This Row],[Total_Cost]], 0)</f>
        <v>0</v>
      </c>
      <c r="AA1320" t="str">
        <f>TEXT(tbl_EcommerceSales[[#This Row],[Order_Date]],"mmm")</f>
        <v>May</v>
      </c>
      <c r="AB1320">
        <f>YEAR(tbl_EcommerceSales[[#This Row],[Order_Date]])</f>
        <v>2025</v>
      </c>
      <c r="AC1320" t="str">
        <f>IF(tbl_EcommerceSales[[#This Row],[Age]]&lt;18,"Under 18",IF(tbl_EcommerceSales[[#This Row],[Age]]&lt;=25,"18-25",IF(tbl_EcommerceSales[[#This Row],[Age]]&lt;=35,"26-35",IF(tbl_EcommerceSales[[#This Row],[Age]]&lt;=45,"36-45",IF(tbl_EcommerceSales[[#This Row],[Age]]&lt;=55,"46-55","56+")))))</f>
        <v>18-25</v>
      </c>
    </row>
    <row r="1321" spans="1:29" x14ac:dyDescent="0.35">
      <c r="A1321" t="s">
        <v>2498</v>
      </c>
      <c r="B1321" s="7">
        <v>45802</v>
      </c>
      <c r="C1321" t="s">
        <v>2344</v>
      </c>
      <c r="D1321" t="s">
        <v>232</v>
      </c>
      <c r="E1321" t="s">
        <v>48</v>
      </c>
      <c r="F1321">
        <v>25</v>
      </c>
      <c r="G1321" t="s">
        <v>61</v>
      </c>
      <c r="H1321" t="s">
        <v>27</v>
      </c>
      <c r="I1321" t="s">
        <v>517</v>
      </c>
      <c r="J1321" t="s">
        <v>518</v>
      </c>
      <c r="K1321" t="s">
        <v>30</v>
      </c>
      <c r="L1321" t="s">
        <v>278</v>
      </c>
      <c r="M1321">
        <v>1</v>
      </c>
      <c r="N1321" s="2">
        <v>1299</v>
      </c>
      <c r="O1321" s="3">
        <v>0</v>
      </c>
      <c r="P1321" s="2">
        <v>690</v>
      </c>
      <c r="Q1321" t="s">
        <v>123</v>
      </c>
      <c r="R1321" t="s">
        <v>33</v>
      </c>
      <c r="S1321" t="s">
        <v>57</v>
      </c>
      <c r="T1321" s="4">
        <v>5</v>
      </c>
      <c r="U1321" s="11">
        <f t="shared" si="20"/>
        <v>1299</v>
      </c>
      <c r="V1321" s="11">
        <f>tbl_EcommerceSales[[#This Row],[Gross_Sales]]*tbl_EcommerceSales[[#This Row],[Discount]]</f>
        <v>0</v>
      </c>
      <c r="W1321" s="11">
        <f>tbl_EcommerceSales[[#This Row],[Gross_Sales]]-tbl_EcommerceSales[[#This Row],[Discount_Amount]]</f>
        <v>1299</v>
      </c>
      <c r="X1321" s="11">
        <f>tbl_EcommerceSales[[#This Row],[Quantity]] * _xlfn.XLOOKUP(tbl_EcommerceSales[[#This Row],[Product_ID]], Product_Master!A:A, Product_Master!F:F)</f>
        <v>690</v>
      </c>
      <c r="Y1321" s="11">
        <f>tbl_EcommerceSales[[#This Row],[Net_Revenue]]-tbl_EcommerceSales[[#This Row],[Total_Cost]]</f>
        <v>609</v>
      </c>
      <c r="Z1321" s="9">
        <f>IFERROR(#REF!/tbl_EcommerceSales[[#This Row],[Total_Cost]], 0)</f>
        <v>0</v>
      </c>
      <c r="AA1321" t="str">
        <f>TEXT(tbl_EcommerceSales[[#This Row],[Order_Date]],"mmm")</f>
        <v>May</v>
      </c>
      <c r="AB1321">
        <f>YEAR(tbl_EcommerceSales[[#This Row],[Order_Date]])</f>
        <v>2025</v>
      </c>
      <c r="AC1321" t="str">
        <f>IF(tbl_EcommerceSales[[#This Row],[Age]]&lt;18,"Under 18",IF(tbl_EcommerceSales[[#This Row],[Age]]&lt;=25,"18-25",IF(tbl_EcommerceSales[[#This Row],[Age]]&lt;=35,"26-35",IF(tbl_EcommerceSales[[#This Row],[Age]]&lt;=45,"36-45",IF(tbl_EcommerceSales[[#This Row],[Age]]&lt;=55,"46-55","56+")))))</f>
        <v>18-25</v>
      </c>
    </row>
    <row r="1322" spans="1:29" x14ac:dyDescent="0.35">
      <c r="A1322" t="s">
        <v>2499</v>
      </c>
      <c r="B1322" s="7">
        <v>45802</v>
      </c>
      <c r="C1322" t="s">
        <v>316</v>
      </c>
      <c r="D1322" t="s">
        <v>305</v>
      </c>
      <c r="E1322" t="s">
        <v>48</v>
      </c>
      <c r="F1322">
        <v>36</v>
      </c>
      <c r="G1322" t="s">
        <v>152</v>
      </c>
      <c r="H1322" t="s">
        <v>72</v>
      </c>
      <c r="I1322" t="s">
        <v>80</v>
      </c>
      <c r="J1322" t="s">
        <v>81</v>
      </c>
      <c r="K1322" t="s">
        <v>82</v>
      </c>
      <c r="L1322" t="s">
        <v>83</v>
      </c>
      <c r="M1322">
        <v>3</v>
      </c>
      <c r="N1322" s="2">
        <v>2499</v>
      </c>
      <c r="O1322" s="3">
        <v>0.15</v>
      </c>
      <c r="P1322" s="2">
        <v>4650</v>
      </c>
      <c r="Q1322" t="s">
        <v>32</v>
      </c>
      <c r="R1322" t="s">
        <v>33</v>
      </c>
      <c r="S1322" t="s">
        <v>57</v>
      </c>
      <c r="T1322" s="4">
        <v>3</v>
      </c>
      <c r="U1322" s="11">
        <f t="shared" si="20"/>
        <v>7497</v>
      </c>
      <c r="V1322" s="11">
        <f>tbl_EcommerceSales[[#This Row],[Gross_Sales]]*tbl_EcommerceSales[[#This Row],[Discount]]</f>
        <v>1124.55</v>
      </c>
      <c r="W1322" s="11">
        <f>tbl_EcommerceSales[[#This Row],[Gross_Sales]]-tbl_EcommerceSales[[#This Row],[Discount_Amount]]</f>
        <v>6372.45</v>
      </c>
      <c r="X1322" s="11">
        <f>tbl_EcommerceSales[[#This Row],[Quantity]] * _xlfn.XLOOKUP(tbl_EcommerceSales[[#This Row],[Product_ID]], Product_Master!A:A, Product_Master!F:F)</f>
        <v>4650</v>
      </c>
      <c r="Y1322" s="11">
        <f>tbl_EcommerceSales[[#This Row],[Net_Revenue]]-tbl_EcommerceSales[[#This Row],[Total_Cost]]</f>
        <v>1722.4499999999998</v>
      </c>
      <c r="Z1322" s="9">
        <f>IFERROR(#REF!/tbl_EcommerceSales[[#This Row],[Total_Cost]], 0)</f>
        <v>0</v>
      </c>
      <c r="AA1322" t="str">
        <f>TEXT(tbl_EcommerceSales[[#This Row],[Order_Date]],"mmm")</f>
        <v>May</v>
      </c>
      <c r="AB1322">
        <f>YEAR(tbl_EcommerceSales[[#This Row],[Order_Date]])</f>
        <v>2025</v>
      </c>
      <c r="AC1322" t="str">
        <f>IF(tbl_EcommerceSales[[#This Row],[Age]]&lt;18,"Under 18",IF(tbl_EcommerceSales[[#This Row],[Age]]&lt;=25,"18-25",IF(tbl_EcommerceSales[[#This Row],[Age]]&lt;=35,"26-35",IF(tbl_EcommerceSales[[#This Row],[Age]]&lt;=45,"36-45",IF(tbl_EcommerceSales[[#This Row],[Age]]&lt;=55,"46-55","56+")))))</f>
        <v>36-45</v>
      </c>
    </row>
    <row r="1323" spans="1:29" x14ac:dyDescent="0.35">
      <c r="A1323" t="s">
        <v>2500</v>
      </c>
      <c r="B1323" s="7">
        <v>45802</v>
      </c>
      <c r="C1323" t="s">
        <v>2501</v>
      </c>
      <c r="D1323" t="s">
        <v>151</v>
      </c>
      <c r="E1323" t="s">
        <v>25</v>
      </c>
      <c r="F1323">
        <v>40</v>
      </c>
      <c r="G1323" t="s">
        <v>171</v>
      </c>
      <c r="H1323" t="s">
        <v>39</v>
      </c>
      <c r="I1323" t="s">
        <v>200</v>
      </c>
      <c r="J1323" t="s">
        <v>201</v>
      </c>
      <c r="K1323" t="s">
        <v>91</v>
      </c>
      <c r="L1323" t="s">
        <v>202</v>
      </c>
      <c r="M1323">
        <v>1</v>
      </c>
      <c r="N1323" s="2">
        <v>899</v>
      </c>
      <c r="O1323" s="3">
        <v>0.05</v>
      </c>
      <c r="P1323" s="2">
        <v>420</v>
      </c>
      <c r="Q1323" t="s">
        <v>76</v>
      </c>
      <c r="R1323" t="s">
        <v>93</v>
      </c>
      <c r="S1323" t="s">
        <v>57</v>
      </c>
      <c r="T1323" s="4">
        <v>5</v>
      </c>
      <c r="U1323" s="11">
        <f t="shared" si="20"/>
        <v>899</v>
      </c>
      <c r="V1323" s="11">
        <f>tbl_EcommerceSales[[#This Row],[Gross_Sales]]*tbl_EcommerceSales[[#This Row],[Discount]]</f>
        <v>44.95</v>
      </c>
      <c r="W1323" s="11">
        <f>tbl_EcommerceSales[[#This Row],[Gross_Sales]]-tbl_EcommerceSales[[#This Row],[Discount_Amount]]</f>
        <v>854.05</v>
      </c>
      <c r="X1323" s="11">
        <f>tbl_EcommerceSales[[#This Row],[Quantity]] * _xlfn.XLOOKUP(tbl_EcommerceSales[[#This Row],[Product_ID]], Product_Master!A:A, Product_Master!F:F)</f>
        <v>420</v>
      </c>
      <c r="Y1323" s="11">
        <f>tbl_EcommerceSales[[#This Row],[Net_Revenue]]-tbl_EcommerceSales[[#This Row],[Total_Cost]]</f>
        <v>434.04999999999995</v>
      </c>
      <c r="Z1323" s="9">
        <f>IFERROR(#REF!/tbl_EcommerceSales[[#This Row],[Total_Cost]], 0)</f>
        <v>0</v>
      </c>
      <c r="AA1323" t="str">
        <f>TEXT(tbl_EcommerceSales[[#This Row],[Order_Date]],"mmm")</f>
        <v>May</v>
      </c>
      <c r="AB1323">
        <f>YEAR(tbl_EcommerceSales[[#This Row],[Order_Date]])</f>
        <v>2025</v>
      </c>
      <c r="AC1323" t="str">
        <f>IF(tbl_EcommerceSales[[#This Row],[Age]]&lt;18,"Under 18",IF(tbl_EcommerceSales[[#This Row],[Age]]&lt;=25,"18-25",IF(tbl_EcommerceSales[[#This Row],[Age]]&lt;=35,"26-35",IF(tbl_EcommerceSales[[#This Row],[Age]]&lt;=45,"36-45",IF(tbl_EcommerceSales[[#This Row],[Age]]&lt;=55,"46-55","56+")))))</f>
        <v>36-45</v>
      </c>
    </row>
    <row r="1324" spans="1:29" x14ac:dyDescent="0.35">
      <c r="A1324" t="s">
        <v>2502</v>
      </c>
      <c r="B1324" s="7">
        <v>45802</v>
      </c>
      <c r="C1324" t="s">
        <v>2503</v>
      </c>
      <c r="D1324" t="s">
        <v>60</v>
      </c>
      <c r="E1324" t="s">
        <v>48</v>
      </c>
      <c r="F1324">
        <v>30</v>
      </c>
      <c r="G1324" t="s">
        <v>270</v>
      </c>
      <c r="H1324" t="s">
        <v>72</v>
      </c>
      <c r="I1324" t="s">
        <v>28</v>
      </c>
      <c r="J1324" t="s">
        <v>29</v>
      </c>
      <c r="K1324" t="s">
        <v>30</v>
      </c>
      <c r="L1324" t="s">
        <v>31</v>
      </c>
      <c r="M1324">
        <v>2</v>
      </c>
      <c r="N1324" s="2">
        <v>5999</v>
      </c>
      <c r="O1324" s="3">
        <v>0.1</v>
      </c>
      <c r="P1324" s="2">
        <v>7800</v>
      </c>
      <c r="Q1324" t="s">
        <v>44</v>
      </c>
      <c r="R1324" t="s">
        <v>33</v>
      </c>
      <c r="S1324" t="s">
        <v>34</v>
      </c>
      <c r="T1324" s="4">
        <v>4</v>
      </c>
      <c r="U1324" s="11">
        <f t="shared" si="20"/>
        <v>11998</v>
      </c>
      <c r="V1324" s="11">
        <f>tbl_EcommerceSales[[#This Row],[Gross_Sales]]*tbl_EcommerceSales[[#This Row],[Discount]]</f>
        <v>1199.8</v>
      </c>
      <c r="W1324" s="11">
        <f>tbl_EcommerceSales[[#This Row],[Gross_Sales]]-tbl_EcommerceSales[[#This Row],[Discount_Amount]]</f>
        <v>10798.2</v>
      </c>
      <c r="X1324" s="11">
        <f>tbl_EcommerceSales[[#This Row],[Quantity]] * _xlfn.XLOOKUP(tbl_EcommerceSales[[#This Row],[Product_ID]], Product_Master!A:A, Product_Master!F:F)</f>
        <v>7800</v>
      </c>
      <c r="Y1324" s="11">
        <f>tbl_EcommerceSales[[#This Row],[Net_Revenue]]-tbl_EcommerceSales[[#This Row],[Total_Cost]]</f>
        <v>2998.2000000000007</v>
      </c>
      <c r="Z1324" s="9">
        <f>IFERROR(#REF!/tbl_EcommerceSales[[#This Row],[Total_Cost]], 0)</f>
        <v>0</v>
      </c>
      <c r="AA1324" t="str">
        <f>TEXT(tbl_EcommerceSales[[#This Row],[Order_Date]],"mmm")</f>
        <v>May</v>
      </c>
      <c r="AB1324">
        <f>YEAR(tbl_EcommerceSales[[#This Row],[Order_Date]])</f>
        <v>2025</v>
      </c>
      <c r="AC1324" t="str">
        <f>IF(tbl_EcommerceSales[[#This Row],[Age]]&lt;18,"Under 18",IF(tbl_EcommerceSales[[#This Row],[Age]]&lt;=25,"18-25",IF(tbl_EcommerceSales[[#This Row],[Age]]&lt;=35,"26-35",IF(tbl_EcommerceSales[[#This Row],[Age]]&lt;=45,"36-45",IF(tbl_EcommerceSales[[#This Row],[Age]]&lt;=55,"46-55","56+")))))</f>
        <v>26-35</v>
      </c>
    </row>
    <row r="1325" spans="1:29" x14ac:dyDescent="0.35">
      <c r="A1325" t="s">
        <v>2504</v>
      </c>
      <c r="B1325" s="7">
        <v>45802</v>
      </c>
      <c r="C1325" t="s">
        <v>1937</v>
      </c>
      <c r="D1325" t="s">
        <v>86</v>
      </c>
      <c r="E1325" t="s">
        <v>48</v>
      </c>
      <c r="F1325">
        <v>18</v>
      </c>
      <c r="G1325" t="s">
        <v>270</v>
      </c>
      <c r="H1325" t="s">
        <v>72</v>
      </c>
      <c r="I1325" t="s">
        <v>165</v>
      </c>
      <c r="J1325" t="s">
        <v>166</v>
      </c>
      <c r="K1325" t="s">
        <v>42</v>
      </c>
      <c r="L1325" t="s">
        <v>167</v>
      </c>
      <c r="M1325">
        <v>3</v>
      </c>
      <c r="N1325" s="2">
        <v>1799</v>
      </c>
      <c r="O1325" s="3">
        <v>0.1</v>
      </c>
      <c r="P1325" s="2">
        <v>2700</v>
      </c>
      <c r="Q1325" t="s">
        <v>123</v>
      </c>
      <c r="R1325" t="s">
        <v>162</v>
      </c>
      <c r="S1325" t="s">
        <v>57</v>
      </c>
      <c r="T1325" s="4"/>
      <c r="U1325" s="11">
        <f t="shared" si="20"/>
        <v>5397</v>
      </c>
      <c r="V1325" s="11">
        <f>tbl_EcommerceSales[[#This Row],[Gross_Sales]]*tbl_EcommerceSales[[#This Row],[Discount]]</f>
        <v>539.70000000000005</v>
      </c>
      <c r="W1325" s="11">
        <f>tbl_EcommerceSales[[#This Row],[Gross_Sales]]-tbl_EcommerceSales[[#This Row],[Discount_Amount]]</f>
        <v>4857.3</v>
      </c>
      <c r="X1325" s="11">
        <f>tbl_EcommerceSales[[#This Row],[Quantity]] * _xlfn.XLOOKUP(tbl_EcommerceSales[[#This Row],[Product_ID]], Product_Master!A:A, Product_Master!F:F)</f>
        <v>2700</v>
      </c>
      <c r="Y1325" s="11">
        <f>tbl_EcommerceSales[[#This Row],[Net_Revenue]]-tbl_EcommerceSales[[#This Row],[Total_Cost]]</f>
        <v>2157.3000000000002</v>
      </c>
      <c r="Z1325" s="9">
        <f>IFERROR(#REF!/tbl_EcommerceSales[[#This Row],[Total_Cost]], 0)</f>
        <v>0</v>
      </c>
      <c r="AA1325" t="str">
        <f>TEXT(tbl_EcommerceSales[[#This Row],[Order_Date]],"mmm")</f>
        <v>May</v>
      </c>
      <c r="AB1325">
        <f>YEAR(tbl_EcommerceSales[[#This Row],[Order_Date]])</f>
        <v>2025</v>
      </c>
      <c r="AC1325" t="str">
        <f>IF(tbl_EcommerceSales[[#This Row],[Age]]&lt;18,"Under 18",IF(tbl_EcommerceSales[[#This Row],[Age]]&lt;=25,"18-25",IF(tbl_EcommerceSales[[#This Row],[Age]]&lt;=35,"26-35",IF(tbl_EcommerceSales[[#This Row],[Age]]&lt;=45,"36-45",IF(tbl_EcommerceSales[[#This Row],[Age]]&lt;=55,"46-55","56+")))))</f>
        <v>18-25</v>
      </c>
    </row>
    <row r="1326" spans="1:29" x14ac:dyDescent="0.35">
      <c r="A1326" t="s">
        <v>2505</v>
      </c>
      <c r="B1326" s="7">
        <v>45802</v>
      </c>
      <c r="C1326" t="s">
        <v>2506</v>
      </c>
      <c r="D1326" t="s">
        <v>51</v>
      </c>
      <c r="E1326" t="s">
        <v>25</v>
      </c>
      <c r="F1326">
        <v>41</v>
      </c>
      <c r="G1326" t="s">
        <v>52</v>
      </c>
      <c r="H1326" t="s">
        <v>27</v>
      </c>
      <c r="I1326" t="s">
        <v>236</v>
      </c>
      <c r="J1326" t="s">
        <v>237</v>
      </c>
      <c r="K1326" t="s">
        <v>82</v>
      </c>
      <c r="L1326" t="s">
        <v>238</v>
      </c>
      <c r="M1326">
        <v>2</v>
      </c>
      <c r="N1326" s="2">
        <v>899</v>
      </c>
      <c r="O1326" s="3">
        <v>0.15</v>
      </c>
      <c r="P1326" s="2">
        <v>960</v>
      </c>
      <c r="Q1326" t="s">
        <v>32</v>
      </c>
      <c r="R1326" t="s">
        <v>33</v>
      </c>
      <c r="S1326" t="s">
        <v>34</v>
      </c>
      <c r="T1326" s="4">
        <v>3</v>
      </c>
      <c r="U1326" s="11">
        <f t="shared" si="20"/>
        <v>1798</v>
      </c>
      <c r="V1326" s="11">
        <f>tbl_EcommerceSales[[#This Row],[Gross_Sales]]*tbl_EcommerceSales[[#This Row],[Discount]]</f>
        <v>269.7</v>
      </c>
      <c r="W1326" s="11">
        <f>tbl_EcommerceSales[[#This Row],[Gross_Sales]]-tbl_EcommerceSales[[#This Row],[Discount_Amount]]</f>
        <v>1528.3</v>
      </c>
      <c r="X1326" s="11">
        <f>tbl_EcommerceSales[[#This Row],[Quantity]] * _xlfn.XLOOKUP(tbl_EcommerceSales[[#This Row],[Product_ID]], Product_Master!A:A, Product_Master!F:F)</f>
        <v>960</v>
      </c>
      <c r="Y1326" s="11">
        <f>tbl_EcommerceSales[[#This Row],[Net_Revenue]]-tbl_EcommerceSales[[#This Row],[Total_Cost]]</f>
        <v>568.29999999999995</v>
      </c>
      <c r="Z1326" s="9">
        <f>IFERROR(#REF!/tbl_EcommerceSales[[#This Row],[Total_Cost]], 0)</f>
        <v>0</v>
      </c>
      <c r="AA1326" t="str">
        <f>TEXT(tbl_EcommerceSales[[#This Row],[Order_Date]],"mmm")</f>
        <v>May</v>
      </c>
      <c r="AB1326">
        <f>YEAR(tbl_EcommerceSales[[#This Row],[Order_Date]])</f>
        <v>2025</v>
      </c>
      <c r="AC1326" t="str">
        <f>IF(tbl_EcommerceSales[[#This Row],[Age]]&lt;18,"Under 18",IF(tbl_EcommerceSales[[#This Row],[Age]]&lt;=25,"18-25",IF(tbl_EcommerceSales[[#This Row],[Age]]&lt;=35,"26-35",IF(tbl_EcommerceSales[[#This Row],[Age]]&lt;=45,"36-45",IF(tbl_EcommerceSales[[#This Row],[Age]]&lt;=55,"46-55","56+")))))</f>
        <v>36-45</v>
      </c>
    </row>
    <row r="1327" spans="1:29" x14ac:dyDescent="0.35">
      <c r="A1327" t="s">
        <v>2507</v>
      </c>
      <c r="B1327" s="7">
        <v>45802</v>
      </c>
      <c r="C1327" t="s">
        <v>2508</v>
      </c>
      <c r="D1327" t="s">
        <v>170</v>
      </c>
      <c r="E1327" t="s">
        <v>25</v>
      </c>
      <c r="F1327">
        <v>29</v>
      </c>
      <c r="G1327" t="s">
        <v>186</v>
      </c>
      <c r="H1327" t="s">
        <v>72</v>
      </c>
      <c r="I1327" t="s">
        <v>62</v>
      </c>
      <c r="J1327" t="s">
        <v>63</v>
      </c>
      <c r="K1327" t="s">
        <v>42</v>
      </c>
      <c r="L1327" t="s">
        <v>43</v>
      </c>
      <c r="M1327">
        <v>3</v>
      </c>
      <c r="N1327" s="2">
        <v>499</v>
      </c>
      <c r="O1327" s="3">
        <v>0.1</v>
      </c>
      <c r="P1327" s="2">
        <v>660</v>
      </c>
      <c r="Q1327" t="s">
        <v>156</v>
      </c>
      <c r="R1327" t="s">
        <v>33</v>
      </c>
      <c r="S1327" t="s">
        <v>57</v>
      </c>
      <c r="T1327" s="4">
        <v>4</v>
      </c>
      <c r="U1327" s="11">
        <f t="shared" si="20"/>
        <v>1497</v>
      </c>
      <c r="V1327" s="11">
        <f>tbl_EcommerceSales[[#This Row],[Gross_Sales]]*tbl_EcommerceSales[[#This Row],[Discount]]</f>
        <v>149.70000000000002</v>
      </c>
      <c r="W1327" s="11">
        <f>tbl_EcommerceSales[[#This Row],[Gross_Sales]]-tbl_EcommerceSales[[#This Row],[Discount_Amount]]</f>
        <v>1347.3</v>
      </c>
      <c r="X1327" s="11">
        <f>tbl_EcommerceSales[[#This Row],[Quantity]] * _xlfn.XLOOKUP(tbl_EcommerceSales[[#This Row],[Product_ID]], Product_Master!A:A, Product_Master!F:F)</f>
        <v>660</v>
      </c>
      <c r="Y1327" s="11">
        <f>tbl_EcommerceSales[[#This Row],[Net_Revenue]]-tbl_EcommerceSales[[#This Row],[Total_Cost]]</f>
        <v>687.3</v>
      </c>
      <c r="Z1327" s="9">
        <f>IFERROR(#REF!/tbl_EcommerceSales[[#This Row],[Total_Cost]], 0)</f>
        <v>0</v>
      </c>
      <c r="AA1327" t="str">
        <f>TEXT(tbl_EcommerceSales[[#This Row],[Order_Date]],"mmm")</f>
        <v>May</v>
      </c>
      <c r="AB1327">
        <f>YEAR(tbl_EcommerceSales[[#This Row],[Order_Date]])</f>
        <v>2025</v>
      </c>
      <c r="AC1327" t="str">
        <f>IF(tbl_EcommerceSales[[#This Row],[Age]]&lt;18,"Under 18",IF(tbl_EcommerceSales[[#This Row],[Age]]&lt;=25,"18-25",IF(tbl_EcommerceSales[[#This Row],[Age]]&lt;=35,"26-35",IF(tbl_EcommerceSales[[#This Row],[Age]]&lt;=45,"36-45",IF(tbl_EcommerceSales[[#This Row],[Age]]&lt;=55,"46-55","56+")))))</f>
        <v>26-35</v>
      </c>
    </row>
    <row r="1328" spans="1:29" x14ac:dyDescent="0.35">
      <c r="A1328" t="s">
        <v>2509</v>
      </c>
      <c r="B1328" s="7">
        <v>45802</v>
      </c>
      <c r="C1328" t="s">
        <v>1343</v>
      </c>
      <c r="D1328" t="s">
        <v>342</v>
      </c>
      <c r="E1328" t="s">
        <v>48</v>
      </c>
      <c r="F1328">
        <v>27</v>
      </c>
      <c r="G1328" t="s">
        <v>26</v>
      </c>
      <c r="H1328" t="s">
        <v>27</v>
      </c>
      <c r="I1328" t="s">
        <v>73</v>
      </c>
      <c r="J1328" t="s">
        <v>74</v>
      </c>
      <c r="K1328" t="s">
        <v>55</v>
      </c>
      <c r="L1328" t="s">
        <v>75</v>
      </c>
      <c r="M1328">
        <v>2</v>
      </c>
      <c r="N1328" s="2">
        <v>2899</v>
      </c>
      <c r="O1328" s="3">
        <v>0.1</v>
      </c>
      <c r="P1328" s="2">
        <v>3400</v>
      </c>
      <c r="Q1328" t="s">
        <v>123</v>
      </c>
      <c r="R1328" t="s">
        <v>33</v>
      </c>
      <c r="S1328" t="s">
        <v>34</v>
      </c>
      <c r="T1328" s="4">
        <v>5</v>
      </c>
      <c r="U1328" s="11">
        <f t="shared" si="20"/>
        <v>5798</v>
      </c>
      <c r="V1328" s="11">
        <f>tbl_EcommerceSales[[#This Row],[Gross_Sales]]*tbl_EcommerceSales[[#This Row],[Discount]]</f>
        <v>579.80000000000007</v>
      </c>
      <c r="W1328" s="11">
        <f>tbl_EcommerceSales[[#This Row],[Gross_Sales]]-tbl_EcommerceSales[[#This Row],[Discount_Amount]]</f>
        <v>5218.2</v>
      </c>
      <c r="X1328" s="11">
        <f>tbl_EcommerceSales[[#This Row],[Quantity]] * _xlfn.XLOOKUP(tbl_EcommerceSales[[#This Row],[Product_ID]], Product_Master!A:A, Product_Master!F:F)</f>
        <v>3400</v>
      </c>
      <c r="Y1328" s="11">
        <f>tbl_EcommerceSales[[#This Row],[Net_Revenue]]-tbl_EcommerceSales[[#This Row],[Total_Cost]]</f>
        <v>1818.1999999999998</v>
      </c>
      <c r="Z1328" s="9">
        <f>IFERROR(#REF!/tbl_EcommerceSales[[#This Row],[Total_Cost]], 0)</f>
        <v>0</v>
      </c>
      <c r="AA1328" t="str">
        <f>TEXT(tbl_EcommerceSales[[#This Row],[Order_Date]],"mmm")</f>
        <v>May</v>
      </c>
      <c r="AB1328">
        <f>YEAR(tbl_EcommerceSales[[#This Row],[Order_Date]])</f>
        <v>2025</v>
      </c>
      <c r="AC1328" t="str">
        <f>IF(tbl_EcommerceSales[[#This Row],[Age]]&lt;18,"Under 18",IF(tbl_EcommerceSales[[#This Row],[Age]]&lt;=25,"18-25",IF(tbl_EcommerceSales[[#This Row],[Age]]&lt;=35,"26-35",IF(tbl_EcommerceSales[[#This Row],[Age]]&lt;=45,"36-45",IF(tbl_EcommerceSales[[#This Row],[Age]]&lt;=55,"46-55","56+")))))</f>
        <v>26-35</v>
      </c>
    </row>
    <row r="1329" spans="1:29" x14ac:dyDescent="0.35">
      <c r="A1329" t="s">
        <v>2510</v>
      </c>
      <c r="B1329" s="7">
        <v>45803</v>
      </c>
      <c r="C1329" t="s">
        <v>2511</v>
      </c>
      <c r="D1329" t="s">
        <v>189</v>
      </c>
      <c r="E1329" t="s">
        <v>48</v>
      </c>
      <c r="F1329">
        <v>18</v>
      </c>
      <c r="G1329" t="s">
        <v>171</v>
      </c>
      <c r="H1329" t="s">
        <v>39</v>
      </c>
      <c r="I1329" t="s">
        <v>212</v>
      </c>
      <c r="J1329" t="s">
        <v>213</v>
      </c>
      <c r="K1329" t="s">
        <v>177</v>
      </c>
      <c r="L1329" t="s">
        <v>178</v>
      </c>
      <c r="M1329">
        <v>2</v>
      </c>
      <c r="N1329" s="2">
        <v>2499</v>
      </c>
      <c r="O1329" s="3">
        <v>0.1</v>
      </c>
      <c r="P1329" s="2">
        <v>2900</v>
      </c>
      <c r="Q1329" t="s">
        <v>32</v>
      </c>
      <c r="R1329" t="s">
        <v>93</v>
      </c>
      <c r="S1329" t="s">
        <v>57</v>
      </c>
      <c r="T1329" s="4">
        <v>4</v>
      </c>
      <c r="U1329" s="11">
        <f t="shared" si="20"/>
        <v>4998</v>
      </c>
      <c r="V1329" s="11">
        <f>tbl_EcommerceSales[[#This Row],[Gross_Sales]]*tbl_EcommerceSales[[#This Row],[Discount]]</f>
        <v>499.8</v>
      </c>
      <c r="W1329" s="11">
        <f>tbl_EcommerceSales[[#This Row],[Gross_Sales]]-tbl_EcommerceSales[[#This Row],[Discount_Amount]]</f>
        <v>4498.2</v>
      </c>
      <c r="X1329" s="11">
        <f>tbl_EcommerceSales[[#This Row],[Quantity]] * _xlfn.XLOOKUP(tbl_EcommerceSales[[#This Row],[Product_ID]], Product_Master!A:A, Product_Master!F:F)</f>
        <v>2900</v>
      </c>
      <c r="Y1329" s="11">
        <f>tbl_EcommerceSales[[#This Row],[Net_Revenue]]-tbl_EcommerceSales[[#This Row],[Total_Cost]]</f>
        <v>1598.1999999999998</v>
      </c>
      <c r="Z1329" s="9">
        <f>IFERROR(#REF!/tbl_EcommerceSales[[#This Row],[Total_Cost]], 0)</f>
        <v>0</v>
      </c>
      <c r="AA1329" t="str">
        <f>TEXT(tbl_EcommerceSales[[#This Row],[Order_Date]],"mmm")</f>
        <v>May</v>
      </c>
      <c r="AB1329">
        <f>YEAR(tbl_EcommerceSales[[#This Row],[Order_Date]])</f>
        <v>2025</v>
      </c>
      <c r="AC1329" t="str">
        <f>IF(tbl_EcommerceSales[[#This Row],[Age]]&lt;18,"Under 18",IF(tbl_EcommerceSales[[#This Row],[Age]]&lt;=25,"18-25",IF(tbl_EcommerceSales[[#This Row],[Age]]&lt;=35,"26-35",IF(tbl_EcommerceSales[[#This Row],[Age]]&lt;=45,"36-45",IF(tbl_EcommerceSales[[#This Row],[Age]]&lt;=55,"46-55","56+")))))</f>
        <v>18-25</v>
      </c>
    </row>
    <row r="1330" spans="1:29" x14ac:dyDescent="0.35">
      <c r="A1330" t="s">
        <v>2512</v>
      </c>
      <c r="B1330" s="7">
        <v>45803</v>
      </c>
      <c r="C1330" t="s">
        <v>2513</v>
      </c>
      <c r="D1330" t="s">
        <v>312</v>
      </c>
      <c r="E1330" t="s">
        <v>25</v>
      </c>
      <c r="F1330">
        <v>24</v>
      </c>
      <c r="G1330" t="s">
        <v>270</v>
      </c>
      <c r="H1330" t="s">
        <v>72</v>
      </c>
      <c r="I1330" t="s">
        <v>200</v>
      </c>
      <c r="J1330" t="s">
        <v>201</v>
      </c>
      <c r="K1330" t="s">
        <v>91</v>
      </c>
      <c r="L1330" t="s">
        <v>202</v>
      </c>
      <c r="M1330">
        <v>1</v>
      </c>
      <c r="N1330" s="2">
        <v>899</v>
      </c>
      <c r="O1330" s="3">
        <v>0.25</v>
      </c>
      <c r="P1330" s="2">
        <v>420</v>
      </c>
      <c r="Q1330" t="s">
        <v>44</v>
      </c>
      <c r="R1330" t="s">
        <v>33</v>
      </c>
      <c r="S1330" t="s">
        <v>34</v>
      </c>
      <c r="T1330" s="4">
        <v>3</v>
      </c>
      <c r="U1330" s="11">
        <f t="shared" si="20"/>
        <v>899</v>
      </c>
      <c r="V1330" s="11">
        <f>tbl_EcommerceSales[[#This Row],[Gross_Sales]]*tbl_EcommerceSales[[#This Row],[Discount]]</f>
        <v>224.75</v>
      </c>
      <c r="W1330" s="11">
        <f>tbl_EcommerceSales[[#This Row],[Gross_Sales]]-tbl_EcommerceSales[[#This Row],[Discount_Amount]]</f>
        <v>674.25</v>
      </c>
      <c r="X1330" s="11">
        <f>tbl_EcommerceSales[[#This Row],[Quantity]] * _xlfn.XLOOKUP(tbl_EcommerceSales[[#This Row],[Product_ID]], Product_Master!A:A, Product_Master!F:F)</f>
        <v>420</v>
      </c>
      <c r="Y1330" s="11">
        <f>tbl_EcommerceSales[[#This Row],[Net_Revenue]]-tbl_EcommerceSales[[#This Row],[Total_Cost]]</f>
        <v>254.25</v>
      </c>
      <c r="Z1330" s="9">
        <f>IFERROR(#REF!/tbl_EcommerceSales[[#This Row],[Total_Cost]], 0)</f>
        <v>0</v>
      </c>
      <c r="AA1330" t="str">
        <f>TEXT(tbl_EcommerceSales[[#This Row],[Order_Date]],"mmm")</f>
        <v>May</v>
      </c>
      <c r="AB1330">
        <f>YEAR(tbl_EcommerceSales[[#This Row],[Order_Date]])</f>
        <v>2025</v>
      </c>
      <c r="AC1330" t="str">
        <f>IF(tbl_EcommerceSales[[#This Row],[Age]]&lt;18,"Under 18",IF(tbl_EcommerceSales[[#This Row],[Age]]&lt;=25,"18-25",IF(tbl_EcommerceSales[[#This Row],[Age]]&lt;=35,"26-35",IF(tbl_EcommerceSales[[#This Row],[Age]]&lt;=45,"36-45",IF(tbl_EcommerceSales[[#This Row],[Age]]&lt;=55,"46-55","56+")))))</f>
        <v>18-25</v>
      </c>
    </row>
    <row r="1331" spans="1:29" x14ac:dyDescent="0.35">
      <c r="A1331" t="s">
        <v>2514</v>
      </c>
      <c r="B1331" s="7">
        <v>45803</v>
      </c>
      <c r="C1331" t="s">
        <v>2463</v>
      </c>
      <c r="D1331" t="s">
        <v>110</v>
      </c>
      <c r="E1331" t="s">
        <v>48</v>
      </c>
      <c r="F1331">
        <v>27</v>
      </c>
      <c r="G1331" t="s">
        <v>152</v>
      </c>
      <c r="H1331" t="s">
        <v>72</v>
      </c>
      <c r="I1331" t="s">
        <v>80</v>
      </c>
      <c r="J1331" t="s">
        <v>81</v>
      </c>
      <c r="K1331" t="s">
        <v>82</v>
      </c>
      <c r="L1331" t="s">
        <v>83</v>
      </c>
      <c r="M1331">
        <v>1</v>
      </c>
      <c r="N1331" s="2">
        <v>2499</v>
      </c>
      <c r="O1331" s="3">
        <v>0.15</v>
      </c>
      <c r="P1331" s="2">
        <v>1550</v>
      </c>
      <c r="Q1331" t="s">
        <v>123</v>
      </c>
      <c r="R1331" t="s">
        <v>33</v>
      </c>
      <c r="S1331" t="s">
        <v>34</v>
      </c>
      <c r="T1331" s="4">
        <v>3</v>
      </c>
      <c r="U1331" s="11">
        <f t="shared" si="20"/>
        <v>2499</v>
      </c>
      <c r="V1331" s="11">
        <f>tbl_EcommerceSales[[#This Row],[Gross_Sales]]*tbl_EcommerceSales[[#This Row],[Discount]]</f>
        <v>374.84999999999997</v>
      </c>
      <c r="W1331" s="11">
        <f>tbl_EcommerceSales[[#This Row],[Gross_Sales]]-tbl_EcommerceSales[[#This Row],[Discount_Amount]]</f>
        <v>2124.15</v>
      </c>
      <c r="X1331" s="11">
        <f>tbl_EcommerceSales[[#This Row],[Quantity]] * _xlfn.XLOOKUP(tbl_EcommerceSales[[#This Row],[Product_ID]], Product_Master!A:A, Product_Master!F:F)</f>
        <v>1550</v>
      </c>
      <c r="Y1331" s="11">
        <f>tbl_EcommerceSales[[#This Row],[Net_Revenue]]-tbl_EcommerceSales[[#This Row],[Total_Cost]]</f>
        <v>574.15000000000009</v>
      </c>
      <c r="Z1331" s="9">
        <f>IFERROR(#REF!/tbl_EcommerceSales[[#This Row],[Total_Cost]], 0)</f>
        <v>0</v>
      </c>
      <c r="AA1331" t="str">
        <f>TEXT(tbl_EcommerceSales[[#This Row],[Order_Date]],"mmm")</f>
        <v>May</v>
      </c>
      <c r="AB1331">
        <f>YEAR(tbl_EcommerceSales[[#This Row],[Order_Date]])</f>
        <v>2025</v>
      </c>
      <c r="AC1331" t="str">
        <f>IF(tbl_EcommerceSales[[#This Row],[Age]]&lt;18,"Under 18",IF(tbl_EcommerceSales[[#This Row],[Age]]&lt;=25,"18-25",IF(tbl_EcommerceSales[[#This Row],[Age]]&lt;=35,"26-35",IF(tbl_EcommerceSales[[#This Row],[Age]]&lt;=45,"36-45",IF(tbl_EcommerceSales[[#This Row],[Age]]&lt;=55,"46-55","56+")))))</f>
        <v>26-35</v>
      </c>
    </row>
    <row r="1332" spans="1:29" x14ac:dyDescent="0.35">
      <c r="A1332" t="s">
        <v>2515</v>
      </c>
      <c r="B1332" s="7">
        <v>45803</v>
      </c>
      <c r="C1332" t="s">
        <v>923</v>
      </c>
      <c r="D1332" t="s">
        <v>60</v>
      </c>
      <c r="E1332" t="s">
        <v>25</v>
      </c>
      <c r="F1332">
        <v>30</v>
      </c>
      <c r="G1332" t="s">
        <v>107</v>
      </c>
      <c r="H1332" t="s">
        <v>39</v>
      </c>
      <c r="I1332" t="s">
        <v>117</v>
      </c>
      <c r="J1332" t="s">
        <v>118</v>
      </c>
      <c r="K1332" t="s">
        <v>82</v>
      </c>
      <c r="L1332" t="s">
        <v>119</v>
      </c>
      <c r="M1332">
        <v>2</v>
      </c>
      <c r="N1332" s="2">
        <v>3299</v>
      </c>
      <c r="O1332" s="3">
        <v>0.15</v>
      </c>
      <c r="P1332" s="2">
        <v>4200</v>
      </c>
      <c r="Q1332" t="s">
        <v>32</v>
      </c>
      <c r="R1332" t="s">
        <v>33</v>
      </c>
      <c r="S1332" t="s">
        <v>34</v>
      </c>
      <c r="T1332" s="4">
        <v>4</v>
      </c>
      <c r="U1332" s="11">
        <f t="shared" si="20"/>
        <v>6598</v>
      </c>
      <c r="V1332" s="11">
        <f>tbl_EcommerceSales[[#This Row],[Gross_Sales]]*tbl_EcommerceSales[[#This Row],[Discount]]</f>
        <v>989.69999999999993</v>
      </c>
      <c r="W1332" s="11">
        <f>tbl_EcommerceSales[[#This Row],[Gross_Sales]]-tbl_EcommerceSales[[#This Row],[Discount_Amount]]</f>
        <v>5608.3</v>
      </c>
      <c r="X1332" s="11">
        <f>tbl_EcommerceSales[[#This Row],[Quantity]] * _xlfn.XLOOKUP(tbl_EcommerceSales[[#This Row],[Product_ID]], Product_Master!A:A, Product_Master!F:F)</f>
        <v>4200</v>
      </c>
      <c r="Y1332" s="11">
        <f>tbl_EcommerceSales[[#This Row],[Net_Revenue]]-tbl_EcommerceSales[[#This Row],[Total_Cost]]</f>
        <v>1408.3000000000002</v>
      </c>
      <c r="Z1332" s="9">
        <f>IFERROR(#REF!/tbl_EcommerceSales[[#This Row],[Total_Cost]], 0)</f>
        <v>0</v>
      </c>
      <c r="AA1332" t="str">
        <f>TEXT(tbl_EcommerceSales[[#This Row],[Order_Date]],"mmm")</f>
        <v>May</v>
      </c>
      <c r="AB1332">
        <f>YEAR(tbl_EcommerceSales[[#This Row],[Order_Date]])</f>
        <v>2025</v>
      </c>
      <c r="AC1332" t="str">
        <f>IF(tbl_EcommerceSales[[#This Row],[Age]]&lt;18,"Under 18",IF(tbl_EcommerceSales[[#This Row],[Age]]&lt;=25,"18-25",IF(tbl_EcommerceSales[[#This Row],[Age]]&lt;=35,"26-35",IF(tbl_EcommerceSales[[#This Row],[Age]]&lt;=45,"36-45",IF(tbl_EcommerceSales[[#This Row],[Age]]&lt;=55,"46-55","56+")))))</f>
        <v>26-35</v>
      </c>
    </row>
    <row r="1333" spans="1:29" x14ac:dyDescent="0.35">
      <c r="A1333" t="s">
        <v>2516</v>
      </c>
      <c r="B1333" s="7">
        <v>45803</v>
      </c>
      <c r="C1333" t="s">
        <v>1694</v>
      </c>
      <c r="D1333" t="s">
        <v>159</v>
      </c>
      <c r="E1333" t="s">
        <v>25</v>
      </c>
      <c r="F1333">
        <v>42</v>
      </c>
      <c r="G1333" t="s">
        <v>52</v>
      </c>
      <c r="H1333" t="s">
        <v>27</v>
      </c>
      <c r="I1333" t="s">
        <v>357</v>
      </c>
      <c r="J1333" t="s">
        <v>358</v>
      </c>
      <c r="K1333" t="s">
        <v>177</v>
      </c>
      <c r="L1333" t="s">
        <v>178</v>
      </c>
      <c r="M1333">
        <v>4</v>
      </c>
      <c r="N1333" s="2">
        <v>999</v>
      </c>
      <c r="O1333" s="3">
        <v>0.15</v>
      </c>
      <c r="P1333" s="2">
        <v>2080</v>
      </c>
      <c r="Q1333" t="s">
        <v>44</v>
      </c>
      <c r="R1333" t="s">
        <v>33</v>
      </c>
      <c r="S1333" t="s">
        <v>34</v>
      </c>
      <c r="T1333" s="4">
        <v>5</v>
      </c>
      <c r="U1333" s="11">
        <f t="shared" si="20"/>
        <v>3996</v>
      </c>
      <c r="V1333" s="11">
        <f>tbl_EcommerceSales[[#This Row],[Gross_Sales]]*tbl_EcommerceSales[[#This Row],[Discount]]</f>
        <v>599.4</v>
      </c>
      <c r="W1333" s="11">
        <f>tbl_EcommerceSales[[#This Row],[Gross_Sales]]-tbl_EcommerceSales[[#This Row],[Discount_Amount]]</f>
        <v>3396.6</v>
      </c>
      <c r="X1333" s="11">
        <f>tbl_EcommerceSales[[#This Row],[Quantity]] * _xlfn.XLOOKUP(tbl_EcommerceSales[[#This Row],[Product_ID]], Product_Master!A:A, Product_Master!F:F)</f>
        <v>2080</v>
      </c>
      <c r="Y1333" s="11">
        <f>tbl_EcommerceSales[[#This Row],[Net_Revenue]]-tbl_EcommerceSales[[#This Row],[Total_Cost]]</f>
        <v>1316.6</v>
      </c>
      <c r="Z1333" s="9">
        <f>IFERROR(#REF!/tbl_EcommerceSales[[#This Row],[Total_Cost]], 0)</f>
        <v>0</v>
      </c>
      <c r="AA1333" t="str">
        <f>TEXT(tbl_EcommerceSales[[#This Row],[Order_Date]],"mmm")</f>
        <v>May</v>
      </c>
      <c r="AB1333">
        <f>YEAR(tbl_EcommerceSales[[#This Row],[Order_Date]])</f>
        <v>2025</v>
      </c>
      <c r="AC1333" t="str">
        <f>IF(tbl_EcommerceSales[[#This Row],[Age]]&lt;18,"Under 18",IF(tbl_EcommerceSales[[#This Row],[Age]]&lt;=25,"18-25",IF(tbl_EcommerceSales[[#This Row],[Age]]&lt;=35,"26-35",IF(tbl_EcommerceSales[[#This Row],[Age]]&lt;=45,"36-45",IF(tbl_EcommerceSales[[#This Row],[Age]]&lt;=55,"46-55","56+")))))</f>
        <v>36-45</v>
      </c>
    </row>
    <row r="1334" spans="1:29" x14ac:dyDescent="0.35">
      <c r="A1334" t="s">
        <v>2517</v>
      </c>
      <c r="B1334" s="7">
        <v>45803</v>
      </c>
      <c r="C1334" t="s">
        <v>2518</v>
      </c>
      <c r="D1334" t="s">
        <v>312</v>
      </c>
      <c r="E1334" t="s">
        <v>48</v>
      </c>
      <c r="F1334">
        <v>25</v>
      </c>
      <c r="G1334" t="s">
        <v>26</v>
      </c>
      <c r="H1334" t="s">
        <v>27</v>
      </c>
      <c r="I1334" t="s">
        <v>221</v>
      </c>
      <c r="J1334" t="s">
        <v>222</v>
      </c>
      <c r="K1334" t="s">
        <v>177</v>
      </c>
      <c r="L1334" t="s">
        <v>208</v>
      </c>
      <c r="M1334">
        <v>2</v>
      </c>
      <c r="N1334" s="2">
        <v>1499</v>
      </c>
      <c r="O1334" s="3">
        <v>0.15</v>
      </c>
      <c r="P1334" s="2">
        <v>1600</v>
      </c>
      <c r="Q1334" t="s">
        <v>123</v>
      </c>
      <c r="R1334" t="s">
        <v>33</v>
      </c>
      <c r="S1334" t="s">
        <v>34</v>
      </c>
      <c r="T1334" s="4">
        <v>4</v>
      </c>
      <c r="U1334" s="11">
        <f t="shared" si="20"/>
        <v>2998</v>
      </c>
      <c r="V1334" s="11">
        <f>tbl_EcommerceSales[[#This Row],[Gross_Sales]]*tbl_EcommerceSales[[#This Row],[Discount]]</f>
        <v>449.7</v>
      </c>
      <c r="W1334" s="11">
        <f>tbl_EcommerceSales[[#This Row],[Gross_Sales]]-tbl_EcommerceSales[[#This Row],[Discount_Amount]]</f>
        <v>2548.3000000000002</v>
      </c>
      <c r="X1334" s="11">
        <f>tbl_EcommerceSales[[#This Row],[Quantity]] * _xlfn.XLOOKUP(tbl_EcommerceSales[[#This Row],[Product_ID]], Product_Master!A:A, Product_Master!F:F)</f>
        <v>1600</v>
      </c>
      <c r="Y1334" s="11">
        <f>tbl_EcommerceSales[[#This Row],[Net_Revenue]]-tbl_EcommerceSales[[#This Row],[Total_Cost]]</f>
        <v>948.30000000000018</v>
      </c>
      <c r="Z1334" s="9">
        <f>IFERROR(#REF!/tbl_EcommerceSales[[#This Row],[Total_Cost]], 0)</f>
        <v>0</v>
      </c>
      <c r="AA1334" t="str">
        <f>TEXT(tbl_EcommerceSales[[#This Row],[Order_Date]],"mmm")</f>
        <v>May</v>
      </c>
      <c r="AB1334">
        <f>YEAR(tbl_EcommerceSales[[#This Row],[Order_Date]])</f>
        <v>2025</v>
      </c>
      <c r="AC1334" t="str">
        <f>IF(tbl_EcommerceSales[[#This Row],[Age]]&lt;18,"Under 18",IF(tbl_EcommerceSales[[#This Row],[Age]]&lt;=25,"18-25",IF(tbl_EcommerceSales[[#This Row],[Age]]&lt;=35,"26-35",IF(tbl_EcommerceSales[[#This Row],[Age]]&lt;=45,"36-45",IF(tbl_EcommerceSales[[#This Row],[Age]]&lt;=55,"46-55","56+")))))</f>
        <v>18-25</v>
      </c>
    </row>
    <row r="1335" spans="1:29" x14ac:dyDescent="0.35">
      <c r="A1335" t="s">
        <v>2519</v>
      </c>
      <c r="B1335" s="7">
        <v>45803</v>
      </c>
      <c r="C1335" t="s">
        <v>2520</v>
      </c>
      <c r="D1335" t="s">
        <v>79</v>
      </c>
      <c r="E1335" t="s">
        <v>25</v>
      </c>
      <c r="F1335">
        <v>30</v>
      </c>
      <c r="G1335" t="s">
        <v>107</v>
      </c>
      <c r="H1335" t="s">
        <v>39</v>
      </c>
      <c r="I1335" t="s">
        <v>221</v>
      </c>
      <c r="J1335" t="s">
        <v>222</v>
      </c>
      <c r="K1335" t="s">
        <v>177</v>
      </c>
      <c r="L1335" t="s">
        <v>208</v>
      </c>
      <c r="M1335">
        <v>1</v>
      </c>
      <c r="N1335" s="2">
        <v>1499</v>
      </c>
      <c r="O1335" s="3">
        <v>0.1</v>
      </c>
      <c r="P1335" s="2">
        <v>800</v>
      </c>
      <c r="Q1335" t="s">
        <v>76</v>
      </c>
      <c r="R1335" t="s">
        <v>33</v>
      </c>
      <c r="S1335" t="s">
        <v>57</v>
      </c>
      <c r="T1335" s="4">
        <v>4</v>
      </c>
      <c r="U1335" s="11">
        <f t="shared" si="20"/>
        <v>1499</v>
      </c>
      <c r="V1335" s="11">
        <f>tbl_EcommerceSales[[#This Row],[Gross_Sales]]*tbl_EcommerceSales[[#This Row],[Discount]]</f>
        <v>149.9</v>
      </c>
      <c r="W1335" s="11">
        <f>tbl_EcommerceSales[[#This Row],[Gross_Sales]]-tbl_EcommerceSales[[#This Row],[Discount_Amount]]</f>
        <v>1349.1</v>
      </c>
      <c r="X1335" s="11">
        <f>tbl_EcommerceSales[[#This Row],[Quantity]] * _xlfn.XLOOKUP(tbl_EcommerceSales[[#This Row],[Product_ID]], Product_Master!A:A, Product_Master!F:F)</f>
        <v>800</v>
      </c>
      <c r="Y1335" s="11">
        <f>tbl_EcommerceSales[[#This Row],[Net_Revenue]]-tbl_EcommerceSales[[#This Row],[Total_Cost]]</f>
        <v>549.09999999999991</v>
      </c>
      <c r="Z1335" s="9">
        <f>IFERROR(#REF!/tbl_EcommerceSales[[#This Row],[Total_Cost]], 0)</f>
        <v>0</v>
      </c>
      <c r="AA1335" t="str">
        <f>TEXT(tbl_EcommerceSales[[#This Row],[Order_Date]],"mmm")</f>
        <v>May</v>
      </c>
      <c r="AB1335">
        <f>YEAR(tbl_EcommerceSales[[#This Row],[Order_Date]])</f>
        <v>2025</v>
      </c>
      <c r="AC1335" t="str">
        <f>IF(tbl_EcommerceSales[[#This Row],[Age]]&lt;18,"Under 18",IF(tbl_EcommerceSales[[#This Row],[Age]]&lt;=25,"18-25",IF(tbl_EcommerceSales[[#This Row],[Age]]&lt;=35,"26-35",IF(tbl_EcommerceSales[[#This Row],[Age]]&lt;=45,"36-45",IF(tbl_EcommerceSales[[#This Row],[Age]]&lt;=55,"46-55","56+")))))</f>
        <v>26-35</v>
      </c>
    </row>
    <row r="1336" spans="1:29" x14ac:dyDescent="0.35">
      <c r="A1336" t="s">
        <v>2521</v>
      </c>
      <c r="B1336" s="7">
        <v>45803</v>
      </c>
      <c r="C1336" t="s">
        <v>2522</v>
      </c>
      <c r="D1336" t="s">
        <v>342</v>
      </c>
      <c r="E1336" t="s">
        <v>48</v>
      </c>
      <c r="F1336">
        <v>25</v>
      </c>
      <c r="G1336" t="s">
        <v>152</v>
      </c>
      <c r="H1336" t="s">
        <v>72</v>
      </c>
      <c r="I1336" t="s">
        <v>165</v>
      </c>
      <c r="J1336" t="s">
        <v>166</v>
      </c>
      <c r="K1336" t="s">
        <v>42</v>
      </c>
      <c r="L1336" t="s">
        <v>167</v>
      </c>
      <c r="M1336">
        <v>2</v>
      </c>
      <c r="N1336" s="2">
        <v>1799</v>
      </c>
      <c r="O1336" s="3">
        <v>0.1</v>
      </c>
      <c r="P1336" s="2">
        <v>1800</v>
      </c>
      <c r="Q1336" t="s">
        <v>32</v>
      </c>
      <c r="R1336" t="s">
        <v>33</v>
      </c>
      <c r="S1336" t="s">
        <v>57</v>
      </c>
      <c r="T1336" s="4">
        <v>5</v>
      </c>
      <c r="U1336" s="11">
        <f t="shared" si="20"/>
        <v>3598</v>
      </c>
      <c r="V1336" s="11">
        <f>tbl_EcommerceSales[[#This Row],[Gross_Sales]]*tbl_EcommerceSales[[#This Row],[Discount]]</f>
        <v>359.8</v>
      </c>
      <c r="W1336" s="11">
        <f>tbl_EcommerceSales[[#This Row],[Gross_Sales]]-tbl_EcommerceSales[[#This Row],[Discount_Amount]]</f>
        <v>3238.2</v>
      </c>
      <c r="X1336" s="11">
        <f>tbl_EcommerceSales[[#This Row],[Quantity]] * _xlfn.XLOOKUP(tbl_EcommerceSales[[#This Row],[Product_ID]], Product_Master!A:A, Product_Master!F:F)</f>
        <v>1800</v>
      </c>
      <c r="Y1336" s="11">
        <f>tbl_EcommerceSales[[#This Row],[Net_Revenue]]-tbl_EcommerceSales[[#This Row],[Total_Cost]]</f>
        <v>1438.1999999999998</v>
      </c>
      <c r="Z1336" s="9">
        <f>IFERROR(#REF!/tbl_EcommerceSales[[#This Row],[Total_Cost]], 0)</f>
        <v>0</v>
      </c>
      <c r="AA1336" t="str">
        <f>TEXT(tbl_EcommerceSales[[#This Row],[Order_Date]],"mmm")</f>
        <v>May</v>
      </c>
      <c r="AB1336">
        <f>YEAR(tbl_EcommerceSales[[#This Row],[Order_Date]])</f>
        <v>2025</v>
      </c>
      <c r="AC1336" t="str">
        <f>IF(tbl_EcommerceSales[[#This Row],[Age]]&lt;18,"Under 18",IF(tbl_EcommerceSales[[#This Row],[Age]]&lt;=25,"18-25",IF(tbl_EcommerceSales[[#This Row],[Age]]&lt;=35,"26-35",IF(tbl_EcommerceSales[[#This Row],[Age]]&lt;=45,"36-45",IF(tbl_EcommerceSales[[#This Row],[Age]]&lt;=55,"46-55","56+")))))</f>
        <v>18-25</v>
      </c>
    </row>
    <row r="1337" spans="1:29" x14ac:dyDescent="0.35">
      <c r="A1337" t="s">
        <v>2523</v>
      </c>
      <c r="B1337" s="7">
        <v>45803</v>
      </c>
      <c r="C1337" t="s">
        <v>2524</v>
      </c>
      <c r="D1337" t="s">
        <v>130</v>
      </c>
      <c r="E1337" t="s">
        <v>48</v>
      </c>
      <c r="F1337">
        <v>26</v>
      </c>
      <c r="G1337" t="s">
        <v>145</v>
      </c>
      <c r="H1337" t="s">
        <v>39</v>
      </c>
      <c r="I1337" t="s">
        <v>67</v>
      </c>
      <c r="J1337" t="s">
        <v>68</v>
      </c>
      <c r="K1337" t="s">
        <v>42</v>
      </c>
      <c r="L1337" t="s">
        <v>43</v>
      </c>
      <c r="M1337">
        <v>2</v>
      </c>
      <c r="N1337" s="2">
        <v>799</v>
      </c>
      <c r="O1337" s="3">
        <v>0.05</v>
      </c>
      <c r="P1337" s="2">
        <v>720</v>
      </c>
      <c r="Q1337" t="s">
        <v>156</v>
      </c>
      <c r="R1337" t="s">
        <v>33</v>
      </c>
      <c r="S1337" t="s">
        <v>57</v>
      </c>
      <c r="T1337" s="4">
        <v>5</v>
      </c>
      <c r="U1337" s="11">
        <f t="shared" si="20"/>
        <v>1598</v>
      </c>
      <c r="V1337" s="11">
        <f>tbl_EcommerceSales[[#This Row],[Gross_Sales]]*tbl_EcommerceSales[[#This Row],[Discount]]</f>
        <v>79.900000000000006</v>
      </c>
      <c r="W1337" s="11">
        <f>tbl_EcommerceSales[[#This Row],[Gross_Sales]]-tbl_EcommerceSales[[#This Row],[Discount_Amount]]</f>
        <v>1518.1</v>
      </c>
      <c r="X1337" s="11">
        <f>tbl_EcommerceSales[[#This Row],[Quantity]] * _xlfn.XLOOKUP(tbl_EcommerceSales[[#This Row],[Product_ID]], Product_Master!A:A, Product_Master!F:F)</f>
        <v>720</v>
      </c>
      <c r="Y1337" s="11">
        <f>tbl_EcommerceSales[[#This Row],[Net_Revenue]]-tbl_EcommerceSales[[#This Row],[Total_Cost]]</f>
        <v>798.09999999999991</v>
      </c>
      <c r="Z1337" s="9">
        <f>IFERROR(#REF!/tbl_EcommerceSales[[#This Row],[Total_Cost]], 0)</f>
        <v>0</v>
      </c>
      <c r="AA1337" t="str">
        <f>TEXT(tbl_EcommerceSales[[#This Row],[Order_Date]],"mmm")</f>
        <v>May</v>
      </c>
      <c r="AB1337">
        <f>YEAR(tbl_EcommerceSales[[#This Row],[Order_Date]])</f>
        <v>2025</v>
      </c>
      <c r="AC1337" t="str">
        <f>IF(tbl_EcommerceSales[[#This Row],[Age]]&lt;18,"Under 18",IF(tbl_EcommerceSales[[#This Row],[Age]]&lt;=25,"18-25",IF(tbl_EcommerceSales[[#This Row],[Age]]&lt;=35,"26-35",IF(tbl_EcommerceSales[[#This Row],[Age]]&lt;=45,"36-45",IF(tbl_EcommerceSales[[#This Row],[Age]]&lt;=55,"46-55","56+")))))</f>
        <v>26-35</v>
      </c>
    </row>
    <row r="1338" spans="1:29" x14ac:dyDescent="0.35">
      <c r="A1338" t="s">
        <v>2525</v>
      </c>
      <c r="B1338" s="7">
        <v>45803</v>
      </c>
      <c r="C1338" t="s">
        <v>2526</v>
      </c>
      <c r="D1338" t="s">
        <v>139</v>
      </c>
      <c r="E1338" t="s">
        <v>25</v>
      </c>
      <c r="F1338">
        <v>29</v>
      </c>
      <c r="G1338" t="s">
        <v>142</v>
      </c>
      <c r="H1338" t="s">
        <v>88</v>
      </c>
      <c r="I1338" t="s">
        <v>80</v>
      </c>
      <c r="J1338" t="s">
        <v>81</v>
      </c>
      <c r="K1338" t="s">
        <v>82</v>
      </c>
      <c r="L1338" t="s">
        <v>83</v>
      </c>
      <c r="M1338">
        <v>1</v>
      </c>
      <c r="N1338" s="2">
        <v>2499</v>
      </c>
      <c r="O1338" s="3">
        <v>0.2</v>
      </c>
      <c r="P1338" s="2">
        <v>1550</v>
      </c>
      <c r="Q1338" t="s">
        <v>156</v>
      </c>
      <c r="R1338" t="s">
        <v>33</v>
      </c>
      <c r="S1338" t="s">
        <v>57</v>
      </c>
      <c r="T1338" s="4">
        <v>1</v>
      </c>
      <c r="U1338" s="11">
        <f t="shared" si="20"/>
        <v>2499</v>
      </c>
      <c r="V1338" s="11">
        <f>tbl_EcommerceSales[[#This Row],[Gross_Sales]]*tbl_EcommerceSales[[#This Row],[Discount]]</f>
        <v>499.8</v>
      </c>
      <c r="W1338" s="11">
        <f>tbl_EcommerceSales[[#This Row],[Gross_Sales]]-tbl_EcommerceSales[[#This Row],[Discount_Amount]]</f>
        <v>1999.2</v>
      </c>
      <c r="X1338" s="11">
        <f>tbl_EcommerceSales[[#This Row],[Quantity]] * _xlfn.XLOOKUP(tbl_EcommerceSales[[#This Row],[Product_ID]], Product_Master!A:A, Product_Master!F:F)</f>
        <v>1550</v>
      </c>
      <c r="Y1338" s="11">
        <f>tbl_EcommerceSales[[#This Row],[Net_Revenue]]-tbl_EcommerceSales[[#This Row],[Total_Cost]]</f>
        <v>449.20000000000005</v>
      </c>
      <c r="Z1338" s="9">
        <f>IFERROR(#REF!/tbl_EcommerceSales[[#This Row],[Total_Cost]], 0)</f>
        <v>0</v>
      </c>
      <c r="AA1338" t="str">
        <f>TEXT(tbl_EcommerceSales[[#This Row],[Order_Date]],"mmm")</f>
        <v>May</v>
      </c>
      <c r="AB1338">
        <f>YEAR(tbl_EcommerceSales[[#This Row],[Order_Date]])</f>
        <v>2025</v>
      </c>
      <c r="AC1338" t="str">
        <f>IF(tbl_EcommerceSales[[#This Row],[Age]]&lt;18,"Under 18",IF(tbl_EcommerceSales[[#This Row],[Age]]&lt;=25,"18-25",IF(tbl_EcommerceSales[[#This Row],[Age]]&lt;=35,"26-35",IF(tbl_EcommerceSales[[#This Row],[Age]]&lt;=45,"36-45",IF(tbl_EcommerceSales[[#This Row],[Age]]&lt;=55,"46-55","56+")))))</f>
        <v>26-35</v>
      </c>
    </row>
    <row r="1339" spans="1:29" x14ac:dyDescent="0.35">
      <c r="A1339" t="s">
        <v>2527</v>
      </c>
      <c r="B1339" s="7">
        <v>45804</v>
      </c>
      <c r="C1339" t="s">
        <v>2508</v>
      </c>
      <c r="D1339" t="s">
        <v>170</v>
      </c>
      <c r="E1339" t="s">
        <v>25</v>
      </c>
      <c r="F1339">
        <v>24</v>
      </c>
      <c r="G1339" t="s">
        <v>136</v>
      </c>
      <c r="H1339" t="s">
        <v>88</v>
      </c>
      <c r="I1339" t="s">
        <v>126</v>
      </c>
      <c r="J1339" t="s">
        <v>127</v>
      </c>
      <c r="K1339" t="s">
        <v>82</v>
      </c>
      <c r="L1339" t="s">
        <v>83</v>
      </c>
      <c r="M1339">
        <v>1</v>
      </c>
      <c r="N1339" s="2">
        <v>1899</v>
      </c>
      <c r="O1339" s="3">
        <v>0</v>
      </c>
      <c r="P1339" s="2">
        <v>1120</v>
      </c>
      <c r="Q1339" t="s">
        <v>32</v>
      </c>
      <c r="R1339" t="s">
        <v>33</v>
      </c>
      <c r="S1339" t="s">
        <v>34</v>
      </c>
      <c r="T1339" s="4">
        <v>4</v>
      </c>
      <c r="U1339" s="11">
        <f t="shared" si="20"/>
        <v>1899</v>
      </c>
      <c r="V1339" s="11">
        <f>tbl_EcommerceSales[[#This Row],[Gross_Sales]]*tbl_EcommerceSales[[#This Row],[Discount]]</f>
        <v>0</v>
      </c>
      <c r="W1339" s="11">
        <f>tbl_EcommerceSales[[#This Row],[Gross_Sales]]-tbl_EcommerceSales[[#This Row],[Discount_Amount]]</f>
        <v>1899</v>
      </c>
      <c r="X1339" s="11">
        <f>tbl_EcommerceSales[[#This Row],[Quantity]] * _xlfn.XLOOKUP(tbl_EcommerceSales[[#This Row],[Product_ID]], Product_Master!A:A, Product_Master!F:F)</f>
        <v>1120</v>
      </c>
      <c r="Y1339" s="11">
        <f>tbl_EcommerceSales[[#This Row],[Net_Revenue]]-tbl_EcommerceSales[[#This Row],[Total_Cost]]</f>
        <v>779</v>
      </c>
      <c r="Z1339" s="9">
        <f>IFERROR(#REF!/tbl_EcommerceSales[[#This Row],[Total_Cost]], 0)</f>
        <v>0</v>
      </c>
      <c r="AA1339" t="str">
        <f>TEXT(tbl_EcommerceSales[[#This Row],[Order_Date]],"mmm")</f>
        <v>May</v>
      </c>
      <c r="AB1339">
        <f>YEAR(tbl_EcommerceSales[[#This Row],[Order_Date]])</f>
        <v>2025</v>
      </c>
      <c r="AC1339" t="str">
        <f>IF(tbl_EcommerceSales[[#This Row],[Age]]&lt;18,"Under 18",IF(tbl_EcommerceSales[[#This Row],[Age]]&lt;=25,"18-25",IF(tbl_EcommerceSales[[#This Row],[Age]]&lt;=35,"26-35",IF(tbl_EcommerceSales[[#This Row],[Age]]&lt;=45,"36-45",IF(tbl_EcommerceSales[[#This Row],[Age]]&lt;=55,"46-55","56+")))))</f>
        <v>18-25</v>
      </c>
    </row>
    <row r="1340" spans="1:29" x14ac:dyDescent="0.35">
      <c r="A1340" t="s">
        <v>2528</v>
      </c>
      <c r="B1340" s="7">
        <v>45804</v>
      </c>
      <c r="C1340" t="s">
        <v>1229</v>
      </c>
      <c r="D1340" t="s">
        <v>79</v>
      </c>
      <c r="E1340" t="s">
        <v>48</v>
      </c>
      <c r="F1340">
        <v>21</v>
      </c>
      <c r="G1340" t="s">
        <v>52</v>
      </c>
      <c r="H1340" t="s">
        <v>27</v>
      </c>
      <c r="I1340" t="s">
        <v>117</v>
      </c>
      <c r="J1340" t="s">
        <v>118</v>
      </c>
      <c r="K1340" t="s">
        <v>82</v>
      </c>
      <c r="L1340" t="s">
        <v>119</v>
      </c>
      <c r="M1340">
        <v>1</v>
      </c>
      <c r="N1340" s="2">
        <v>3299</v>
      </c>
      <c r="O1340" s="3">
        <v>0.05</v>
      </c>
      <c r="P1340" s="2">
        <v>2100</v>
      </c>
      <c r="Q1340" t="s">
        <v>123</v>
      </c>
      <c r="R1340" t="s">
        <v>33</v>
      </c>
      <c r="S1340" t="s">
        <v>57</v>
      </c>
      <c r="T1340" s="4">
        <v>3</v>
      </c>
      <c r="U1340" s="11">
        <f t="shared" si="20"/>
        <v>3299</v>
      </c>
      <c r="V1340" s="11">
        <f>tbl_EcommerceSales[[#This Row],[Gross_Sales]]*tbl_EcommerceSales[[#This Row],[Discount]]</f>
        <v>164.95000000000002</v>
      </c>
      <c r="W1340" s="11">
        <f>tbl_EcommerceSales[[#This Row],[Gross_Sales]]-tbl_EcommerceSales[[#This Row],[Discount_Amount]]</f>
        <v>3134.05</v>
      </c>
      <c r="X1340" s="11">
        <f>tbl_EcommerceSales[[#This Row],[Quantity]] * _xlfn.XLOOKUP(tbl_EcommerceSales[[#This Row],[Product_ID]], Product_Master!A:A, Product_Master!F:F)</f>
        <v>2100</v>
      </c>
      <c r="Y1340" s="11">
        <f>tbl_EcommerceSales[[#This Row],[Net_Revenue]]-tbl_EcommerceSales[[#This Row],[Total_Cost]]</f>
        <v>1034.0500000000002</v>
      </c>
      <c r="Z1340" s="9">
        <f>IFERROR(#REF!/tbl_EcommerceSales[[#This Row],[Total_Cost]], 0)</f>
        <v>0</v>
      </c>
      <c r="AA1340" t="str">
        <f>TEXT(tbl_EcommerceSales[[#This Row],[Order_Date]],"mmm")</f>
        <v>May</v>
      </c>
      <c r="AB1340">
        <f>YEAR(tbl_EcommerceSales[[#This Row],[Order_Date]])</f>
        <v>2025</v>
      </c>
      <c r="AC1340" t="str">
        <f>IF(tbl_EcommerceSales[[#This Row],[Age]]&lt;18,"Under 18",IF(tbl_EcommerceSales[[#This Row],[Age]]&lt;=25,"18-25",IF(tbl_EcommerceSales[[#This Row],[Age]]&lt;=35,"26-35",IF(tbl_EcommerceSales[[#This Row],[Age]]&lt;=45,"36-45",IF(tbl_EcommerceSales[[#This Row],[Age]]&lt;=55,"46-55","56+")))))</f>
        <v>18-25</v>
      </c>
    </row>
    <row r="1341" spans="1:29" x14ac:dyDescent="0.35">
      <c r="A1341" t="s">
        <v>2529</v>
      </c>
      <c r="B1341" s="7">
        <v>45804</v>
      </c>
      <c r="C1341" t="s">
        <v>2530</v>
      </c>
      <c r="D1341" t="s">
        <v>79</v>
      </c>
      <c r="E1341" t="s">
        <v>25</v>
      </c>
      <c r="F1341">
        <v>47</v>
      </c>
      <c r="G1341" t="s">
        <v>52</v>
      </c>
      <c r="H1341" t="s">
        <v>27</v>
      </c>
      <c r="I1341" t="s">
        <v>271</v>
      </c>
      <c r="J1341" t="s">
        <v>272</v>
      </c>
      <c r="K1341" t="s">
        <v>30</v>
      </c>
      <c r="L1341" t="s">
        <v>273</v>
      </c>
      <c r="M1341">
        <v>1</v>
      </c>
      <c r="N1341" s="2">
        <v>4299</v>
      </c>
      <c r="O1341" s="3">
        <v>0.2</v>
      </c>
      <c r="P1341" s="2">
        <v>2700</v>
      </c>
      <c r="Q1341" t="s">
        <v>123</v>
      </c>
      <c r="R1341" t="s">
        <v>33</v>
      </c>
      <c r="S1341" t="s">
        <v>34</v>
      </c>
      <c r="T1341" s="4">
        <v>5</v>
      </c>
      <c r="U1341" s="11">
        <f t="shared" si="20"/>
        <v>4299</v>
      </c>
      <c r="V1341" s="11">
        <f>tbl_EcommerceSales[[#This Row],[Gross_Sales]]*tbl_EcommerceSales[[#This Row],[Discount]]</f>
        <v>859.80000000000007</v>
      </c>
      <c r="W1341" s="11">
        <f>tbl_EcommerceSales[[#This Row],[Gross_Sales]]-tbl_EcommerceSales[[#This Row],[Discount_Amount]]</f>
        <v>3439.2</v>
      </c>
      <c r="X1341" s="11">
        <f>tbl_EcommerceSales[[#This Row],[Quantity]] * _xlfn.XLOOKUP(tbl_EcommerceSales[[#This Row],[Product_ID]], Product_Master!A:A, Product_Master!F:F)</f>
        <v>2700</v>
      </c>
      <c r="Y1341" s="11">
        <f>tbl_EcommerceSales[[#This Row],[Net_Revenue]]-tbl_EcommerceSales[[#This Row],[Total_Cost]]</f>
        <v>739.19999999999982</v>
      </c>
      <c r="Z1341" s="9">
        <f>IFERROR(#REF!/tbl_EcommerceSales[[#This Row],[Total_Cost]], 0)</f>
        <v>0</v>
      </c>
      <c r="AA1341" t="str">
        <f>TEXT(tbl_EcommerceSales[[#This Row],[Order_Date]],"mmm")</f>
        <v>May</v>
      </c>
      <c r="AB1341">
        <f>YEAR(tbl_EcommerceSales[[#This Row],[Order_Date]])</f>
        <v>2025</v>
      </c>
      <c r="AC1341" t="str">
        <f>IF(tbl_EcommerceSales[[#This Row],[Age]]&lt;18,"Under 18",IF(tbl_EcommerceSales[[#This Row],[Age]]&lt;=25,"18-25",IF(tbl_EcommerceSales[[#This Row],[Age]]&lt;=35,"26-35",IF(tbl_EcommerceSales[[#This Row],[Age]]&lt;=45,"36-45",IF(tbl_EcommerceSales[[#This Row],[Age]]&lt;=55,"46-55","56+")))))</f>
        <v>46-55</v>
      </c>
    </row>
    <row r="1342" spans="1:29" x14ac:dyDescent="0.35">
      <c r="A1342" t="s">
        <v>2531</v>
      </c>
      <c r="B1342" s="7">
        <v>45804</v>
      </c>
      <c r="C1342" t="s">
        <v>1143</v>
      </c>
      <c r="D1342" t="s">
        <v>216</v>
      </c>
      <c r="E1342" t="s">
        <v>25</v>
      </c>
      <c r="F1342">
        <v>33</v>
      </c>
      <c r="G1342" t="s">
        <v>145</v>
      </c>
      <c r="H1342" t="s">
        <v>39</v>
      </c>
      <c r="I1342" t="s">
        <v>80</v>
      </c>
      <c r="J1342" t="s">
        <v>81</v>
      </c>
      <c r="K1342" t="s">
        <v>82</v>
      </c>
      <c r="L1342" t="s">
        <v>83</v>
      </c>
      <c r="M1342">
        <v>4</v>
      </c>
      <c r="N1342" s="2">
        <v>2499</v>
      </c>
      <c r="O1342" s="3">
        <v>0.05</v>
      </c>
      <c r="P1342" s="2">
        <v>6200</v>
      </c>
      <c r="Q1342" t="s">
        <v>44</v>
      </c>
      <c r="R1342" t="s">
        <v>162</v>
      </c>
      <c r="S1342" t="s">
        <v>34</v>
      </c>
      <c r="T1342" s="4"/>
      <c r="U1342" s="11">
        <f t="shared" si="20"/>
        <v>9996</v>
      </c>
      <c r="V1342" s="11">
        <f>tbl_EcommerceSales[[#This Row],[Gross_Sales]]*tbl_EcommerceSales[[#This Row],[Discount]]</f>
        <v>499.8</v>
      </c>
      <c r="W1342" s="11">
        <f>tbl_EcommerceSales[[#This Row],[Gross_Sales]]-tbl_EcommerceSales[[#This Row],[Discount_Amount]]</f>
        <v>9496.2000000000007</v>
      </c>
      <c r="X1342" s="11">
        <f>tbl_EcommerceSales[[#This Row],[Quantity]] * _xlfn.XLOOKUP(tbl_EcommerceSales[[#This Row],[Product_ID]], Product_Master!A:A, Product_Master!F:F)</f>
        <v>6200</v>
      </c>
      <c r="Y1342" s="11">
        <f>tbl_EcommerceSales[[#This Row],[Net_Revenue]]-tbl_EcommerceSales[[#This Row],[Total_Cost]]</f>
        <v>3296.2000000000007</v>
      </c>
      <c r="Z1342" s="9">
        <f>IFERROR(#REF!/tbl_EcommerceSales[[#This Row],[Total_Cost]], 0)</f>
        <v>0</v>
      </c>
      <c r="AA1342" t="str">
        <f>TEXT(tbl_EcommerceSales[[#This Row],[Order_Date]],"mmm")</f>
        <v>May</v>
      </c>
      <c r="AB1342">
        <f>YEAR(tbl_EcommerceSales[[#This Row],[Order_Date]])</f>
        <v>2025</v>
      </c>
      <c r="AC1342" t="str">
        <f>IF(tbl_EcommerceSales[[#This Row],[Age]]&lt;18,"Under 18",IF(tbl_EcommerceSales[[#This Row],[Age]]&lt;=25,"18-25",IF(tbl_EcommerceSales[[#This Row],[Age]]&lt;=35,"26-35",IF(tbl_EcommerceSales[[#This Row],[Age]]&lt;=45,"36-45",IF(tbl_EcommerceSales[[#This Row],[Age]]&lt;=55,"46-55","56+")))))</f>
        <v>26-35</v>
      </c>
    </row>
    <row r="1343" spans="1:29" x14ac:dyDescent="0.35">
      <c r="A1343" t="s">
        <v>2532</v>
      </c>
      <c r="B1343" s="7">
        <v>45804</v>
      </c>
      <c r="C1343" t="s">
        <v>2533</v>
      </c>
      <c r="D1343" t="s">
        <v>66</v>
      </c>
      <c r="E1343" t="s">
        <v>48</v>
      </c>
      <c r="F1343">
        <v>37</v>
      </c>
      <c r="G1343" t="s">
        <v>174</v>
      </c>
      <c r="H1343" t="s">
        <v>39</v>
      </c>
      <c r="I1343" t="s">
        <v>28</v>
      </c>
      <c r="J1343" t="s">
        <v>29</v>
      </c>
      <c r="K1343" t="s">
        <v>30</v>
      </c>
      <c r="L1343" t="s">
        <v>31</v>
      </c>
      <c r="M1343">
        <v>4</v>
      </c>
      <c r="N1343" s="2">
        <v>5999</v>
      </c>
      <c r="O1343" s="3">
        <v>0.2</v>
      </c>
      <c r="P1343" s="2">
        <v>15600</v>
      </c>
      <c r="Q1343" t="s">
        <v>32</v>
      </c>
      <c r="R1343" t="s">
        <v>33</v>
      </c>
      <c r="S1343" t="s">
        <v>57</v>
      </c>
      <c r="T1343" s="4">
        <v>5</v>
      </c>
      <c r="U1343" s="11">
        <f t="shared" si="20"/>
        <v>23996</v>
      </c>
      <c r="V1343" s="11">
        <f>tbl_EcommerceSales[[#This Row],[Gross_Sales]]*tbl_EcommerceSales[[#This Row],[Discount]]</f>
        <v>4799.2</v>
      </c>
      <c r="W1343" s="11">
        <f>tbl_EcommerceSales[[#This Row],[Gross_Sales]]-tbl_EcommerceSales[[#This Row],[Discount_Amount]]</f>
        <v>19196.8</v>
      </c>
      <c r="X1343" s="11">
        <f>tbl_EcommerceSales[[#This Row],[Quantity]] * _xlfn.XLOOKUP(tbl_EcommerceSales[[#This Row],[Product_ID]], Product_Master!A:A, Product_Master!F:F)</f>
        <v>15600</v>
      </c>
      <c r="Y1343" s="11">
        <f>tbl_EcommerceSales[[#This Row],[Net_Revenue]]-tbl_EcommerceSales[[#This Row],[Total_Cost]]</f>
        <v>3596.7999999999993</v>
      </c>
      <c r="Z1343" s="9">
        <f>IFERROR(#REF!/tbl_EcommerceSales[[#This Row],[Total_Cost]], 0)</f>
        <v>0</v>
      </c>
      <c r="AA1343" t="str">
        <f>TEXT(tbl_EcommerceSales[[#This Row],[Order_Date]],"mmm")</f>
        <v>May</v>
      </c>
      <c r="AB1343">
        <f>YEAR(tbl_EcommerceSales[[#This Row],[Order_Date]])</f>
        <v>2025</v>
      </c>
      <c r="AC1343" t="str">
        <f>IF(tbl_EcommerceSales[[#This Row],[Age]]&lt;18,"Under 18",IF(tbl_EcommerceSales[[#This Row],[Age]]&lt;=25,"18-25",IF(tbl_EcommerceSales[[#This Row],[Age]]&lt;=35,"26-35",IF(tbl_EcommerceSales[[#This Row],[Age]]&lt;=45,"36-45",IF(tbl_EcommerceSales[[#This Row],[Age]]&lt;=55,"46-55","56+")))))</f>
        <v>36-45</v>
      </c>
    </row>
    <row r="1344" spans="1:29" x14ac:dyDescent="0.35">
      <c r="A1344" t="s">
        <v>2534</v>
      </c>
      <c r="B1344" s="7">
        <v>45804</v>
      </c>
      <c r="C1344" t="s">
        <v>599</v>
      </c>
      <c r="D1344" t="s">
        <v>106</v>
      </c>
      <c r="E1344" t="s">
        <v>48</v>
      </c>
      <c r="F1344">
        <v>26</v>
      </c>
      <c r="G1344" t="s">
        <v>246</v>
      </c>
      <c r="H1344" t="s">
        <v>27</v>
      </c>
      <c r="I1344" t="s">
        <v>80</v>
      </c>
      <c r="J1344" t="s">
        <v>81</v>
      </c>
      <c r="K1344" t="s">
        <v>82</v>
      </c>
      <c r="L1344" t="s">
        <v>83</v>
      </c>
      <c r="M1344">
        <v>1</v>
      </c>
      <c r="N1344" s="2">
        <v>2499</v>
      </c>
      <c r="O1344" s="3">
        <v>0</v>
      </c>
      <c r="P1344" s="2">
        <v>1550</v>
      </c>
      <c r="Q1344" t="s">
        <v>123</v>
      </c>
      <c r="R1344" t="s">
        <v>33</v>
      </c>
      <c r="S1344" t="s">
        <v>57</v>
      </c>
      <c r="T1344" s="4">
        <v>4</v>
      </c>
      <c r="U1344" s="11">
        <f t="shared" si="20"/>
        <v>2499</v>
      </c>
      <c r="V1344" s="11">
        <f>tbl_EcommerceSales[[#This Row],[Gross_Sales]]*tbl_EcommerceSales[[#This Row],[Discount]]</f>
        <v>0</v>
      </c>
      <c r="W1344" s="11">
        <f>tbl_EcommerceSales[[#This Row],[Gross_Sales]]-tbl_EcommerceSales[[#This Row],[Discount_Amount]]</f>
        <v>2499</v>
      </c>
      <c r="X1344" s="11">
        <f>tbl_EcommerceSales[[#This Row],[Quantity]] * _xlfn.XLOOKUP(tbl_EcommerceSales[[#This Row],[Product_ID]], Product_Master!A:A, Product_Master!F:F)</f>
        <v>1550</v>
      </c>
      <c r="Y1344" s="11">
        <f>tbl_EcommerceSales[[#This Row],[Net_Revenue]]-tbl_EcommerceSales[[#This Row],[Total_Cost]]</f>
        <v>949</v>
      </c>
      <c r="Z1344" s="9">
        <f>IFERROR(#REF!/tbl_EcommerceSales[[#This Row],[Total_Cost]], 0)</f>
        <v>0</v>
      </c>
      <c r="AA1344" t="str">
        <f>TEXT(tbl_EcommerceSales[[#This Row],[Order_Date]],"mmm")</f>
        <v>May</v>
      </c>
      <c r="AB1344">
        <f>YEAR(tbl_EcommerceSales[[#This Row],[Order_Date]])</f>
        <v>2025</v>
      </c>
      <c r="AC1344" t="str">
        <f>IF(tbl_EcommerceSales[[#This Row],[Age]]&lt;18,"Under 18",IF(tbl_EcommerceSales[[#This Row],[Age]]&lt;=25,"18-25",IF(tbl_EcommerceSales[[#This Row],[Age]]&lt;=35,"26-35",IF(tbl_EcommerceSales[[#This Row],[Age]]&lt;=45,"36-45",IF(tbl_EcommerceSales[[#This Row],[Age]]&lt;=55,"46-55","56+")))))</f>
        <v>26-35</v>
      </c>
    </row>
    <row r="1345" spans="1:29" x14ac:dyDescent="0.35">
      <c r="A1345" t="s">
        <v>2535</v>
      </c>
      <c r="B1345" s="7">
        <v>45804</v>
      </c>
      <c r="C1345" t="s">
        <v>2536</v>
      </c>
      <c r="D1345" t="s">
        <v>102</v>
      </c>
      <c r="E1345" t="s">
        <v>25</v>
      </c>
      <c r="F1345">
        <v>41</v>
      </c>
      <c r="G1345" t="s">
        <v>122</v>
      </c>
      <c r="H1345" t="s">
        <v>72</v>
      </c>
      <c r="I1345" t="s">
        <v>126</v>
      </c>
      <c r="J1345" t="s">
        <v>127</v>
      </c>
      <c r="K1345" t="s">
        <v>82</v>
      </c>
      <c r="L1345" t="s">
        <v>83</v>
      </c>
      <c r="M1345">
        <v>4</v>
      </c>
      <c r="N1345" s="2">
        <v>1899</v>
      </c>
      <c r="O1345" s="3">
        <v>0.15</v>
      </c>
      <c r="P1345" s="2">
        <v>4480</v>
      </c>
      <c r="Q1345" t="s">
        <v>32</v>
      </c>
      <c r="R1345" t="s">
        <v>33</v>
      </c>
      <c r="S1345" t="s">
        <v>34</v>
      </c>
      <c r="T1345" s="4">
        <v>3</v>
      </c>
      <c r="U1345" s="11">
        <f t="shared" si="20"/>
        <v>7596</v>
      </c>
      <c r="V1345" s="11">
        <f>tbl_EcommerceSales[[#This Row],[Gross_Sales]]*tbl_EcommerceSales[[#This Row],[Discount]]</f>
        <v>1139.3999999999999</v>
      </c>
      <c r="W1345" s="11">
        <f>tbl_EcommerceSales[[#This Row],[Gross_Sales]]-tbl_EcommerceSales[[#This Row],[Discount_Amount]]</f>
        <v>6456.6</v>
      </c>
      <c r="X1345" s="11">
        <f>tbl_EcommerceSales[[#This Row],[Quantity]] * _xlfn.XLOOKUP(tbl_EcommerceSales[[#This Row],[Product_ID]], Product_Master!A:A, Product_Master!F:F)</f>
        <v>4480</v>
      </c>
      <c r="Y1345" s="11">
        <f>tbl_EcommerceSales[[#This Row],[Net_Revenue]]-tbl_EcommerceSales[[#This Row],[Total_Cost]]</f>
        <v>1976.6000000000004</v>
      </c>
      <c r="Z1345" s="9">
        <f>IFERROR(#REF!/tbl_EcommerceSales[[#This Row],[Total_Cost]], 0)</f>
        <v>0</v>
      </c>
      <c r="AA1345" t="str">
        <f>TEXT(tbl_EcommerceSales[[#This Row],[Order_Date]],"mmm")</f>
        <v>May</v>
      </c>
      <c r="AB1345">
        <f>YEAR(tbl_EcommerceSales[[#This Row],[Order_Date]])</f>
        <v>2025</v>
      </c>
      <c r="AC1345" t="str">
        <f>IF(tbl_EcommerceSales[[#This Row],[Age]]&lt;18,"Under 18",IF(tbl_EcommerceSales[[#This Row],[Age]]&lt;=25,"18-25",IF(tbl_EcommerceSales[[#This Row],[Age]]&lt;=35,"26-35",IF(tbl_EcommerceSales[[#This Row],[Age]]&lt;=45,"36-45",IF(tbl_EcommerceSales[[#This Row],[Age]]&lt;=55,"46-55","56+")))))</f>
        <v>36-45</v>
      </c>
    </row>
    <row r="1346" spans="1:29" x14ac:dyDescent="0.35">
      <c r="A1346" t="s">
        <v>2537</v>
      </c>
      <c r="B1346" s="7">
        <v>45804</v>
      </c>
      <c r="C1346" t="s">
        <v>2538</v>
      </c>
      <c r="D1346" t="s">
        <v>181</v>
      </c>
      <c r="E1346" t="s">
        <v>25</v>
      </c>
      <c r="F1346">
        <v>32</v>
      </c>
      <c r="G1346" t="s">
        <v>96</v>
      </c>
      <c r="H1346" t="s">
        <v>39</v>
      </c>
      <c r="I1346" t="s">
        <v>257</v>
      </c>
      <c r="J1346" t="s">
        <v>258</v>
      </c>
      <c r="K1346" t="s">
        <v>55</v>
      </c>
      <c r="L1346" t="s">
        <v>56</v>
      </c>
      <c r="M1346">
        <v>1</v>
      </c>
      <c r="N1346" s="2">
        <v>1999</v>
      </c>
      <c r="O1346" s="3">
        <v>0.1</v>
      </c>
      <c r="P1346" s="2">
        <v>1050</v>
      </c>
      <c r="Q1346" t="s">
        <v>156</v>
      </c>
      <c r="R1346" t="s">
        <v>33</v>
      </c>
      <c r="S1346" t="s">
        <v>57</v>
      </c>
      <c r="T1346" s="4">
        <v>4</v>
      </c>
      <c r="U1346" s="11">
        <f t="shared" ref="U1346:U1409" si="21">M1346*N1346</f>
        <v>1999</v>
      </c>
      <c r="V1346" s="11">
        <f>tbl_EcommerceSales[[#This Row],[Gross_Sales]]*tbl_EcommerceSales[[#This Row],[Discount]]</f>
        <v>199.9</v>
      </c>
      <c r="W1346" s="11">
        <f>tbl_EcommerceSales[[#This Row],[Gross_Sales]]-tbl_EcommerceSales[[#This Row],[Discount_Amount]]</f>
        <v>1799.1</v>
      </c>
      <c r="X1346" s="11">
        <f>tbl_EcommerceSales[[#This Row],[Quantity]] * _xlfn.XLOOKUP(tbl_EcommerceSales[[#This Row],[Product_ID]], Product_Master!A:A, Product_Master!F:F)</f>
        <v>1050</v>
      </c>
      <c r="Y1346" s="11">
        <f>tbl_EcommerceSales[[#This Row],[Net_Revenue]]-tbl_EcommerceSales[[#This Row],[Total_Cost]]</f>
        <v>749.09999999999991</v>
      </c>
      <c r="Z1346" s="9">
        <f>IFERROR(#REF!/tbl_EcommerceSales[[#This Row],[Total_Cost]], 0)</f>
        <v>0</v>
      </c>
      <c r="AA1346" t="str">
        <f>TEXT(tbl_EcommerceSales[[#This Row],[Order_Date]],"mmm")</f>
        <v>May</v>
      </c>
      <c r="AB1346">
        <f>YEAR(tbl_EcommerceSales[[#This Row],[Order_Date]])</f>
        <v>2025</v>
      </c>
      <c r="AC1346" t="str">
        <f>IF(tbl_EcommerceSales[[#This Row],[Age]]&lt;18,"Under 18",IF(tbl_EcommerceSales[[#This Row],[Age]]&lt;=25,"18-25",IF(tbl_EcommerceSales[[#This Row],[Age]]&lt;=35,"26-35",IF(tbl_EcommerceSales[[#This Row],[Age]]&lt;=45,"36-45",IF(tbl_EcommerceSales[[#This Row],[Age]]&lt;=55,"46-55","56+")))))</f>
        <v>26-35</v>
      </c>
    </row>
    <row r="1347" spans="1:29" x14ac:dyDescent="0.35">
      <c r="A1347" t="s">
        <v>2539</v>
      </c>
      <c r="B1347" s="7">
        <v>45804</v>
      </c>
      <c r="C1347" t="s">
        <v>366</v>
      </c>
      <c r="D1347" t="s">
        <v>170</v>
      </c>
      <c r="E1347" t="s">
        <v>25</v>
      </c>
      <c r="F1347">
        <v>22</v>
      </c>
      <c r="G1347" t="s">
        <v>38</v>
      </c>
      <c r="H1347" t="s">
        <v>39</v>
      </c>
      <c r="I1347" t="s">
        <v>89</v>
      </c>
      <c r="J1347" t="s">
        <v>90</v>
      </c>
      <c r="K1347" t="s">
        <v>91</v>
      </c>
      <c r="L1347" t="s">
        <v>92</v>
      </c>
      <c r="M1347">
        <v>2</v>
      </c>
      <c r="N1347" s="2">
        <v>599</v>
      </c>
      <c r="O1347" s="3">
        <v>0.1</v>
      </c>
      <c r="P1347" s="2">
        <v>520</v>
      </c>
      <c r="Q1347" t="s">
        <v>32</v>
      </c>
      <c r="R1347" t="s">
        <v>33</v>
      </c>
      <c r="S1347" t="s">
        <v>57</v>
      </c>
      <c r="T1347" s="4">
        <v>4</v>
      </c>
      <c r="U1347" s="11">
        <f t="shared" si="21"/>
        <v>1198</v>
      </c>
      <c r="V1347" s="11">
        <f>tbl_EcommerceSales[[#This Row],[Gross_Sales]]*tbl_EcommerceSales[[#This Row],[Discount]]</f>
        <v>119.80000000000001</v>
      </c>
      <c r="W1347" s="11">
        <f>tbl_EcommerceSales[[#This Row],[Gross_Sales]]-tbl_EcommerceSales[[#This Row],[Discount_Amount]]</f>
        <v>1078.2</v>
      </c>
      <c r="X1347" s="11">
        <f>tbl_EcommerceSales[[#This Row],[Quantity]] * _xlfn.XLOOKUP(tbl_EcommerceSales[[#This Row],[Product_ID]], Product_Master!A:A, Product_Master!F:F)</f>
        <v>520</v>
      </c>
      <c r="Y1347" s="11">
        <f>tbl_EcommerceSales[[#This Row],[Net_Revenue]]-tbl_EcommerceSales[[#This Row],[Total_Cost]]</f>
        <v>558.20000000000005</v>
      </c>
      <c r="Z1347" s="9">
        <f>IFERROR(#REF!/tbl_EcommerceSales[[#This Row],[Total_Cost]], 0)</f>
        <v>0</v>
      </c>
      <c r="AA1347" t="str">
        <f>TEXT(tbl_EcommerceSales[[#This Row],[Order_Date]],"mmm")</f>
        <v>May</v>
      </c>
      <c r="AB1347">
        <f>YEAR(tbl_EcommerceSales[[#This Row],[Order_Date]])</f>
        <v>2025</v>
      </c>
      <c r="AC1347" t="str">
        <f>IF(tbl_EcommerceSales[[#This Row],[Age]]&lt;18,"Under 18",IF(tbl_EcommerceSales[[#This Row],[Age]]&lt;=25,"18-25",IF(tbl_EcommerceSales[[#This Row],[Age]]&lt;=35,"26-35",IF(tbl_EcommerceSales[[#This Row],[Age]]&lt;=45,"36-45",IF(tbl_EcommerceSales[[#This Row],[Age]]&lt;=55,"46-55","56+")))))</f>
        <v>18-25</v>
      </c>
    </row>
    <row r="1348" spans="1:29" x14ac:dyDescent="0.35">
      <c r="A1348" t="s">
        <v>2540</v>
      </c>
      <c r="B1348" s="7">
        <v>45804</v>
      </c>
      <c r="C1348" t="s">
        <v>2541</v>
      </c>
      <c r="D1348" t="s">
        <v>86</v>
      </c>
      <c r="E1348" t="s">
        <v>48</v>
      </c>
      <c r="F1348">
        <v>31</v>
      </c>
      <c r="G1348" t="s">
        <v>87</v>
      </c>
      <c r="H1348" t="s">
        <v>88</v>
      </c>
      <c r="I1348" t="s">
        <v>73</v>
      </c>
      <c r="J1348" t="s">
        <v>74</v>
      </c>
      <c r="K1348" t="s">
        <v>55</v>
      </c>
      <c r="L1348" t="s">
        <v>75</v>
      </c>
      <c r="M1348">
        <v>4</v>
      </c>
      <c r="N1348" s="2">
        <v>2899</v>
      </c>
      <c r="O1348" s="3">
        <v>0</v>
      </c>
      <c r="P1348" s="2">
        <v>6800</v>
      </c>
      <c r="Q1348" t="s">
        <v>32</v>
      </c>
      <c r="R1348" t="s">
        <v>33</v>
      </c>
      <c r="S1348" t="s">
        <v>57</v>
      </c>
      <c r="T1348" s="4">
        <v>5</v>
      </c>
      <c r="U1348" s="11">
        <f t="shared" si="21"/>
        <v>11596</v>
      </c>
      <c r="V1348" s="11">
        <f>tbl_EcommerceSales[[#This Row],[Gross_Sales]]*tbl_EcommerceSales[[#This Row],[Discount]]</f>
        <v>0</v>
      </c>
      <c r="W1348" s="11">
        <f>tbl_EcommerceSales[[#This Row],[Gross_Sales]]-tbl_EcommerceSales[[#This Row],[Discount_Amount]]</f>
        <v>11596</v>
      </c>
      <c r="X1348" s="11">
        <f>tbl_EcommerceSales[[#This Row],[Quantity]] * _xlfn.XLOOKUP(tbl_EcommerceSales[[#This Row],[Product_ID]], Product_Master!A:A, Product_Master!F:F)</f>
        <v>6800</v>
      </c>
      <c r="Y1348" s="11">
        <f>tbl_EcommerceSales[[#This Row],[Net_Revenue]]-tbl_EcommerceSales[[#This Row],[Total_Cost]]</f>
        <v>4796</v>
      </c>
      <c r="Z1348" s="9">
        <f>IFERROR(#REF!/tbl_EcommerceSales[[#This Row],[Total_Cost]], 0)</f>
        <v>0</v>
      </c>
      <c r="AA1348" t="str">
        <f>TEXT(tbl_EcommerceSales[[#This Row],[Order_Date]],"mmm")</f>
        <v>May</v>
      </c>
      <c r="AB1348">
        <f>YEAR(tbl_EcommerceSales[[#This Row],[Order_Date]])</f>
        <v>2025</v>
      </c>
      <c r="AC1348" t="str">
        <f>IF(tbl_EcommerceSales[[#This Row],[Age]]&lt;18,"Under 18",IF(tbl_EcommerceSales[[#This Row],[Age]]&lt;=25,"18-25",IF(tbl_EcommerceSales[[#This Row],[Age]]&lt;=35,"26-35",IF(tbl_EcommerceSales[[#This Row],[Age]]&lt;=45,"36-45",IF(tbl_EcommerceSales[[#This Row],[Age]]&lt;=55,"46-55","56+")))))</f>
        <v>26-35</v>
      </c>
    </row>
    <row r="1349" spans="1:29" x14ac:dyDescent="0.35">
      <c r="A1349" t="s">
        <v>2542</v>
      </c>
      <c r="B1349" s="7">
        <v>45804</v>
      </c>
      <c r="C1349" t="s">
        <v>1986</v>
      </c>
      <c r="D1349" t="s">
        <v>159</v>
      </c>
      <c r="E1349" t="s">
        <v>48</v>
      </c>
      <c r="F1349">
        <v>43</v>
      </c>
      <c r="G1349" t="s">
        <v>145</v>
      </c>
      <c r="H1349" t="s">
        <v>39</v>
      </c>
      <c r="I1349" t="s">
        <v>160</v>
      </c>
      <c r="J1349" t="s">
        <v>161</v>
      </c>
      <c r="K1349" t="s">
        <v>91</v>
      </c>
      <c r="L1349" t="s">
        <v>133</v>
      </c>
      <c r="M1349">
        <v>4</v>
      </c>
      <c r="N1349" s="2">
        <v>1099</v>
      </c>
      <c r="O1349" s="3">
        <v>0.15</v>
      </c>
      <c r="P1349" s="2">
        <v>2080</v>
      </c>
      <c r="Q1349" t="s">
        <v>319</v>
      </c>
      <c r="R1349" t="s">
        <v>33</v>
      </c>
      <c r="S1349" t="s">
        <v>34</v>
      </c>
      <c r="T1349" s="4">
        <v>3</v>
      </c>
      <c r="U1349" s="11">
        <f t="shared" si="21"/>
        <v>4396</v>
      </c>
      <c r="V1349" s="11">
        <f>tbl_EcommerceSales[[#This Row],[Gross_Sales]]*tbl_EcommerceSales[[#This Row],[Discount]]</f>
        <v>659.4</v>
      </c>
      <c r="W1349" s="11">
        <f>tbl_EcommerceSales[[#This Row],[Gross_Sales]]-tbl_EcommerceSales[[#This Row],[Discount_Amount]]</f>
        <v>3736.6</v>
      </c>
      <c r="X1349" s="11">
        <f>tbl_EcommerceSales[[#This Row],[Quantity]] * _xlfn.XLOOKUP(tbl_EcommerceSales[[#This Row],[Product_ID]], Product_Master!A:A, Product_Master!F:F)</f>
        <v>2080</v>
      </c>
      <c r="Y1349" s="11">
        <f>tbl_EcommerceSales[[#This Row],[Net_Revenue]]-tbl_EcommerceSales[[#This Row],[Total_Cost]]</f>
        <v>1656.6</v>
      </c>
      <c r="Z1349" s="9">
        <f>IFERROR(#REF!/tbl_EcommerceSales[[#This Row],[Total_Cost]], 0)</f>
        <v>0</v>
      </c>
      <c r="AA1349" t="str">
        <f>TEXT(tbl_EcommerceSales[[#This Row],[Order_Date]],"mmm")</f>
        <v>May</v>
      </c>
      <c r="AB1349">
        <f>YEAR(tbl_EcommerceSales[[#This Row],[Order_Date]])</f>
        <v>2025</v>
      </c>
      <c r="AC1349" t="str">
        <f>IF(tbl_EcommerceSales[[#This Row],[Age]]&lt;18,"Under 18",IF(tbl_EcommerceSales[[#This Row],[Age]]&lt;=25,"18-25",IF(tbl_EcommerceSales[[#This Row],[Age]]&lt;=35,"26-35",IF(tbl_EcommerceSales[[#This Row],[Age]]&lt;=45,"36-45",IF(tbl_EcommerceSales[[#This Row],[Age]]&lt;=55,"46-55","56+")))))</f>
        <v>36-45</v>
      </c>
    </row>
    <row r="1350" spans="1:29" x14ac:dyDescent="0.35">
      <c r="A1350" t="s">
        <v>2543</v>
      </c>
      <c r="B1350" s="7">
        <v>45804</v>
      </c>
      <c r="C1350" t="s">
        <v>2544</v>
      </c>
      <c r="D1350" t="s">
        <v>47</v>
      </c>
      <c r="E1350" t="s">
        <v>48</v>
      </c>
      <c r="F1350">
        <v>26</v>
      </c>
      <c r="G1350" t="s">
        <v>155</v>
      </c>
      <c r="H1350" t="s">
        <v>88</v>
      </c>
      <c r="I1350" t="s">
        <v>62</v>
      </c>
      <c r="J1350" t="s">
        <v>63</v>
      </c>
      <c r="K1350" t="s">
        <v>42</v>
      </c>
      <c r="L1350" t="s">
        <v>43</v>
      </c>
      <c r="M1350">
        <v>1</v>
      </c>
      <c r="N1350" s="2">
        <v>499</v>
      </c>
      <c r="O1350" s="3">
        <v>0.05</v>
      </c>
      <c r="P1350" s="2">
        <v>220</v>
      </c>
      <c r="Q1350" t="s">
        <v>32</v>
      </c>
      <c r="R1350" t="s">
        <v>33</v>
      </c>
      <c r="S1350" t="s">
        <v>57</v>
      </c>
      <c r="T1350" s="4">
        <v>4</v>
      </c>
      <c r="U1350" s="11">
        <f t="shared" si="21"/>
        <v>499</v>
      </c>
      <c r="V1350" s="11">
        <f>tbl_EcommerceSales[[#This Row],[Gross_Sales]]*tbl_EcommerceSales[[#This Row],[Discount]]</f>
        <v>24.950000000000003</v>
      </c>
      <c r="W1350" s="11">
        <f>tbl_EcommerceSales[[#This Row],[Gross_Sales]]-tbl_EcommerceSales[[#This Row],[Discount_Amount]]</f>
        <v>474.05</v>
      </c>
      <c r="X1350" s="11">
        <f>tbl_EcommerceSales[[#This Row],[Quantity]] * _xlfn.XLOOKUP(tbl_EcommerceSales[[#This Row],[Product_ID]], Product_Master!A:A, Product_Master!F:F)</f>
        <v>220</v>
      </c>
      <c r="Y1350" s="11">
        <f>tbl_EcommerceSales[[#This Row],[Net_Revenue]]-tbl_EcommerceSales[[#This Row],[Total_Cost]]</f>
        <v>254.05</v>
      </c>
      <c r="Z1350" s="9">
        <f>IFERROR(#REF!/tbl_EcommerceSales[[#This Row],[Total_Cost]], 0)</f>
        <v>0</v>
      </c>
      <c r="AA1350" t="str">
        <f>TEXT(tbl_EcommerceSales[[#This Row],[Order_Date]],"mmm")</f>
        <v>May</v>
      </c>
      <c r="AB1350">
        <f>YEAR(tbl_EcommerceSales[[#This Row],[Order_Date]])</f>
        <v>2025</v>
      </c>
      <c r="AC1350" t="str">
        <f>IF(tbl_EcommerceSales[[#This Row],[Age]]&lt;18,"Under 18",IF(tbl_EcommerceSales[[#This Row],[Age]]&lt;=25,"18-25",IF(tbl_EcommerceSales[[#This Row],[Age]]&lt;=35,"26-35",IF(tbl_EcommerceSales[[#This Row],[Age]]&lt;=45,"36-45",IF(tbl_EcommerceSales[[#This Row],[Age]]&lt;=55,"46-55","56+")))))</f>
        <v>26-35</v>
      </c>
    </row>
    <row r="1351" spans="1:29" x14ac:dyDescent="0.35">
      <c r="A1351" t="s">
        <v>2545</v>
      </c>
      <c r="B1351" s="7">
        <v>45804</v>
      </c>
      <c r="C1351" t="s">
        <v>448</v>
      </c>
      <c r="D1351" t="s">
        <v>269</v>
      </c>
      <c r="E1351" t="s">
        <v>48</v>
      </c>
      <c r="F1351">
        <v>30</v>
      </c>
      <c r="G1351" t="s">
        <v>26</v>
      </c>
      <c r="H1351" t="s">
        <v>27</v>
      </c>
      <c r="I1351" t="s">
        <v>294</v>
      </c>
      <c r="J1351" t="s">
        <v>295</v>
      </c>
      <c r="K1351" t="s">
        <v>91</v>
      </c>
      <c r="L1351" t="s">
        <v>296</v>
      </c>
      <c r="M1351">
        <v>5</v>
      </c>
      <c r="N1351" s="2">
        <v>699</v>
      </c>
      <c r="O1351" s="3">
        <v>0.15</v>
      </c>
      <c r="P1351" s="2">
        <v>1500</v>
      </c>
      <c r="Q1351" t="s">
        <v>32</v>
      </c>
      <c r="R1351" t="s">
        <v>33</v>
      </c>
      <c r="S1351" t="s">
        <v>34</v>
      </c>
      <c r="T1351" s="4">
        <v>5</v>
      </c>
      <c r="U1351" s="11">
        <f t="shared" si="21"/>
        <v>3495</v>
      </c>
      <c r="V1351" s="11">
        <f>tbl_EcommerceSales[[#This Row],[Gross_Sales]]*tbl_EcommerceSales[[#This Row],[Discount]]</f>
        <v>524.25</v>
      </c>
      <c r="W1351" s="11">
        <f>tbl_EcommerceSales[[#This Row],[Gross_Sales]]-tbl_EcommerceSales[[#This Row],[Discount_Amount]]</f>
        <v>2970.75</v>
      </c>
      <c r="X1351" s="11">
        <f>tbl_EcommerceSales[[#This Row],[Quantity]] * _xlfn.XLOOKUP(tbl_EcommerceSales[[#This Row],[Product_ID]], Product_Master!A:A, Product_Master!F:F)</f>
        <v>1500</v>
      </c>
      <c r="Y1351" s="11">
        <f>tbl_EcommerceSales[[#This Row],[Net_Revenue]]-tbl_EcommerceSales[[#This Row],[Total_Cost]]</f>
        <v>1470.75</v>
      </c>
      <c r="Z1351" s="9">
        <f>IFERROR(#REF!/tbl_EcommerceSales[[#This Row],[Total_Cost]], 0)</f>
        <v>0</v>
      </c>
      <c r="AA1351" t="str">
        <f>TEXT(tbl_EcommerceSales[[#This Row],[Order_Date]],"mmm")</f>
        <v>May</v>
      </c>
      <c r="AB1351">
        <f>YEAR(tbl_EcommerceSales[[#This Row],[Order_Date]])</f>
        <v>2025</v>
      </c>
      <c r="AC1351" t="str">
        <f>IF(tbl_EcommerceSales[[#This Row],[Age]]&lt;18,"Under 18",IF(tbl_EcommerceSales[[#This Row],[Age]]&lt;=25,"18-25",IF(tbl_EcommerceSales[[#This Row],[Age]]&lt;=35,"26-35",IF(tbl_EcommerceSales[[#This Row],[Age]]&lt;=45,"36-45",IF(tbl_EcommerceSales[[#This Row],[Age]]&lt;=55,"46-55","56+")))))</f>
        <v>26-35</v>
      </c>
    </row>
    <row r="1352" spans="1:29" x14ac:dyDescent="0.35">
      <c r="A1352" t="s">
        <v>2546</v>
      </c>
      <c r="B1352" s="7">
        <v>45805</v>
      </c>
      <c r="C1352" t="s">
        <v>1048</v>
      </c>
      <c r="D1352" t="s">
        <v>106</v>
      </c>
      <c r="E1352" t="s">
        <v>25</v>
      </c>
      <c r="F1352">
        <v>20</v>
      </c>
      <c r="G1352" t="s">
        <v>270</v>
      </c>
      <c r="H1352" t="s">
        <v>72</v>
      </c>
      <c r="I1352" t="s">
        <v>126</v>
      </c>
      <c r="J1352" t="s">
        <v>127</v>
      </c>
      <c r="K1352" t="s">
        <v>82</v>
      </c>
      <c r="L1352" t="s">
        <v>83</v>
      </c>
      <c r="M1352">
        <v>2</v>
      </c>
      <c r="N1352" s="2">
        <v>1899</v>
      </c>
      <c r="O1352" s="3">
        <v>0.05</v>
      </c>
      <c r="P1352" s="2">
        <v>2240</v>
      </c>
      <c r="Q1352" t="s">
        <v>123</v>
      </c>
      <c r="R1352" t="s">
        <v>33</v>
      </c>
      <c r="S1352" t="s">
        <v>34</v>
      </c>
      <c r="T1352" s="4">
        <v>5</v>
      </c>
      <c r="U1352" s="11">
        <f t="shared" si="21"/>
        <v>3798</v>
      </c>
      <c r="V1352" s="11">
        <f>tbl_EcommerceSales[[#This Row],[Gross_Sales]]*tbl_EcommerceSales[[#This Row],[Discount]]</f>
        <v>189.9</v>
      </c>
      <c r="W1352" s="11">
        <f>tbl_EcommerceSales[[#This Row],[Gross_Sales]]-tbl_EcommerceSales[[#This Row],[Discount_Amount]]</f>
        <v>3608.1</v>
      </c>
      <c r="X1352" s="11">
        <f>tbl_EcommerceSales[[#This Row],[Quantity]] * _xlfn.XLOOKUP(tbl_EcommerceSales[[#This Row],[Product_ID]], Product_Master!A:A, Product_Master!F:F)</f>
        <v>2240</v>
      </c>
      <c r="Y1352" s="11">
        <f>tbl_EcommerceSales[[#This Row],[Net_Revenue]]-tbl_EcommerceSales[[#This Row],[Total_Cost]]</f>
        <v>1368.1</v>
      </c>
      <c r="Z1352" s="9">
        <f>IFERROR(#REF!/tbl_EcommerceSales[[#This Row],[Total_Cost]], 0)</f>
        <v>0</v>
      </c>
      <c r="AA1352" t="str">
        <f>TEXT(tbl_EcommerceSales[[#This Row],[Order_Date]],"mmm")</f>
        <v>May</v>
      </c>
      <c r="AB1352">
        <f>YEAR(tbl_EcommerceSales[[#This Row],[Order_Date]])</f>
        <v>2025</v>
      </c>
      <c r="AC1352" t="str">
        <f>IF(tbl_EcommerceSales[[#This Row],[Age]]&lt;18,"Under 18",IF(tbl_EcommerceSales[[#This Row],[Age]]&lt;=25,"18-25",IF(tbl_EcommerceSales[[#This Row],[Age]]&lt;=35,"26-35",IF(tbl_EcommerceSales[[#This Row],[Age]]&lt;=45,"36-45",IF(tbl_EcommerceSales[[#This Row],[Age]]&lt;=55,"46-55","56+")))))</f>
        <v>18-25</v>
      </c>
    </row>
    <row r="1353" spans="1:29" x14ac:dyDescent="0.35">
      <c r="A1353" t="s">
        <v>2547</v>
      </c>
      <c r="B1353" s="7">
        <v>45805</v>
      </c>
      <c r="C1353" t="s">
        <v>314</v>
      </c>
      <c r="D1353" t="s">
        <v>159</v>
      </c>
      <c r="E1353" t="s">
        <v>48</v>
      </c>
      <c r="F1353">
        <v>32</v>
      </c>
      <c r="G1353" t="s">
        <v>107</v>
      </c>
      <c r="H1353" t="s">
        <v>39</v>
      </c>
      <c r="I1353" t="s">
        <v>117</v>
      </c>
      <c r="J1353" t="s">
        <v>118</v>
      </c>
      <c r="K1353" t="s">
        <v>82</v>
      </c>
      <c r="L1353" t="s">
        <v>119</v>
      </c>
      <c r="M1353">
        <v>2</v>
      </c>
      <c r="N1353" s="2">
        <v>3299</v>
      </c>
      <c r="O1353" s="3">
        <v>0</v>
      </c>
      <c r="P1353" s="2">
        <v>4200</v>
      </c>
      <c r="Q1353" t="s">
        <v>32</v>
      </c>
      <c r="R1353" t="s">
        <v>33</v>
      </c>
      <c r="S1353" t="s">
        <v>57</v>
      </c>
      <c r="T1353" s="4">
        <v>3</v>
      </c>
      <c r="U1353" s="11">
        <f t="shared" si="21"/>
        <v>6598</v>
      </c>
      <c r="V1353" s="11">
        <f>tbl_EcommerceSales[[#This Row],[Gross_Sales]]*tbl_EcommerceSales[[#This Row],[Discount]]</f>
        <v>0</v>
      </c>
      <c r="W1353" s="11">
        <f>tbl_EcommerceSales[[#This Row],[Gross_Sales]]-tbl_EcommerceSales[[#This Row],[Discount_Amount]]</f>
        <v>6598</v>
      </c>
      <c r="X1353" s="11">
        <f>tbl_EcommerceSales[[#This Row],[Quantity]] * _xlfn.XLOOKUP(tbl_EcommerceSales[[#This Row],[Product_ID]], Product_Master!A:A, Product_Master!F:F)</f>
        <v>4200</v>
      </c>
      <c r="Y1353" s="11">
        <f>tbl_EcommerceSales[[#This Row],[Net_Revenue]]-tbl_EcommerceSales[[#This Row],[Total_Cost]]</f>
        <v>2398</v>
      </c>
      <c r="Z1353" s="9">
        <f>IFERROR(#REF!/tbl_EcommerceSales[[#This Row],[Total_Cost]], 0)</f>
        <v>0</v>
      </c>
      <c r="AA1353" t="str">
        <f>TEXT(tbl_EcommerceSales[[#This Row],[Order_Date]],"mmm")</f>
        <v>May</v>
      </c>
      <c r="AB1353">
        <f>YEAR(tbl_EcommerceSales[[#This Row],[Order_Date]])</f>
        <v>2025</v>
      </c>
      <c r="AC1353" t="str">
        <f>IF(tbl_EcommerceSales[[#This Row],[Age]]&lt;18,"Under 18",IF(tbl_EcommerceSales[[#This Row],[Age]]&lt;=25,"18-25",IF(tbl_EcommerceSales[[#This Row],[Age]]&lt;=35,"26-35",IF(tbl_EcommerceSales[[#This Row],[Age]]&lt;=45,"36-45",IF(tbl_EcommerceSales[[#This Row],[Age]]&lt;=55,"46-55","56+")))))</f>
        <v>26-35</v>
      </c>
    </row>
    <row r="1354" spans="1:29" x14ac:dyDescent="0.35">
      <c r="A1354" t="s">
        <v>2548</v>
      </c>
      <c r="B1354" s="7">
        <v>45805</v>
      </c>
      <c r="C1354" t="s">
        <v>2195</v>
      </c>
      <c r="D1354" t="s">
        <v>60</v>
      </c>
      <c r="E1354" t="s">
        <v>48</v>
      </c>
      <c r="F1354">
        <v>29</v>
      </c>
      <c r="G1354" t="s">
        <v>289</v>
      </c>
      <c r="H1354" t="s">
        <v>88</v>
      </c>
      <c r="I1354" t="s">
        <v>206</v>
      </c>
      <c r="J1354" t="s">
        <v>207</v>
      </c>
      <c r="K1354" t="s">
        <v>177</v>
      </c>
      <c r="L1354" t="s">
        <v>208</v>
      </c>
      <c r="M1354">
        <v>2</v>
      </c>
      <c r="N1354" s="2">
        <v>2199</v>
      </c>
      <c r="O1354" s="3">
        <v>0.05</v>
      </c>
      <c r="P1354" s="2">
        <v>2500</v>
      </c>
      <c r="Q1354" t="s">
        <v>32</v>
      </c>
      <c r="R1354" t="s">
        <v>33</v>
      </c>
      <c r="S1354" t="s">
        <v>34</v>
      </c>
      <c r="T1354" s="4">
        <v>4</v>
      </c>
      <c r="U1354" s="11">
        <f t="shared" si="21"/>
        <v>4398</v>
      </c>
      <c r="V1354" s="11">
        <f>tbl_EcommerceSales[[#This Row],[Gross_Sales]]*tbl_EcommerceSales[[#This Row],[Discount]]</f>
        <v>219.9</v>
      </c>
      <c r="W1354" s="11">
        <f>tbl_EcommerceSales[[#This Row],[Gross_Sales]]-tbl_EcommerceSales[[#This Row],[Discount_Amount]]</f>
        <v>4178.1000000000004</v>
      </c>
      <c r="X1354" s="11">
        <f>tbl_EcommerceSales[[#This Row],[Quantity]] * _xlfn.XLOOKUP(tbl_EcommerceSales[[#This Row],[Product_ID]], Product_Master!A:A, Product_Master!F:F)</f>
        <v>2500</v>
      </c>
      <c r="Y1354" s="11">
        <f>tbl_EcommerceSales[[#This Row],[Net_Revenue]]-tbl_EcommerceSales[[#This Row],[Total_Cost]]</f>
        <v>1678.1000000000004</v>
      </c>
      <c r="Z1354" s="9">
        <f>IFERROR(#REF!/tbl_EcommerceSales[[#This Row],[Total_Cost]], 0)</f>
        <v>0</v>
      </c>
      <c r="AA1354" t="str">
        <f>TEXT(tbl_EcommerceSales[[#This Row],[Order_Date]],"mmm")</f>
        <v>May</v>
      </c>
      <c r="AB1354">
        <f>YEAR(tbl_EcommerceSales[[#This Row],[Order_Date]])</f>
        <v>2025</v>
      </c>
      <c r="AC1354" t="str">
        <f>IF(tbl_EcommerceSales[[#This Row],[Age]]&lt;18,"Under 18",IF(tbl_EcommerceSales[[#This Row],[Age]]&lt;=25,"18-25",IF(tbl_EcommerceSales[[#This Row],[Age]]&lt;=35,"26-35",IF(tbl_EcommerceSales[[#This Row],[Age]]&lt;=45,"36-45",IF(tbl_EcommerceSales[[#This Row],[Age]]&lt;=55,"46-55","56+")))))</f>
        <v>26-35</v>
      </c>
    </row>
    <row r="1355" spans="1:29" x14ac:dyDescent="0.35">
      <c r="A1355" t="s">
        <v>2549</v>
      </c>
      <c r="B1355" s="7">
        <v>45805</v>
      </c>
      <c r="C1355" t="s">
        <v>1408</v>
      </c>
      <c r="D1355" t="s">
        <v>110</v>
      </c>
      <c r="E1355" t="s">
        <v>48</v>
      </c>
      <c r="F1355">
        <v>42</v>
      </c>
      <c r="G1355" t="s">
        <v>136</v>
      </c>
      <c r="H1355" t="s">
        <v>88</v>
      </c>
      <c r="I1355" t="s">
        <v>294</v>
      </c>
      <c r="J1355" t="s">
        <v>295</v>
      </c>
      <c r="K1355" t="s">
        <v>91</v>
      </c>
      <c r="L1355" t="s">
        <v>296</v>
      </c>
      <c r="M1355">
        <v>2</v>
      </c>
      <c r="N1355" s="2">
        <v>699</v>
      </c>
      <c r="O1355" s="3">
        <v>0.2</v>
      </c>
      <c r="P1355" s="2">
        <v>600</v>
      </c>
      <c r="Q1355" t="s">
        <v>32</v>
      </c>
      <c r="R1355" t="s">
        <v>33</v>
      </c>
      <c r="S1355" t="s">
        <v>57</v>
      </c>
      <c r="T1355" s="4">
        <v>4</v>
      </c>
      <c r="U1355" s="11">
        <f t="shared" si="21"/>
        <v>1398</v>
      </c>
      <c r="V1355" s="11">
        <f>tbl_EcommerceSales[[#This Row],[Gross_Sales]]*tbl_EcommerceSales[[#This Row],[Discount]]</f>
        <v>279.60000000000002</v>
      </c>
      <c r="W1355" s="11">
        <f>tbl_EcommerceSales[[#This Row],[Gross_Sales]]-tbl_EcommerceSales[[#This Row],[Discount_Amount]]</f>
        <v>1118.4000000000001</v>
      </c>
      <c r="X1355" s="11">
        <f>tbl_EcommerceSales[[#This Row],[Quantity]] * _xlfn.XLOOKUP(tbl_EcommerceSales[[#This Row],[Product_ID]], Product_Master!A:A, Product_Master!F:F)</f>
        <v>600</v>
      </c>
      <c r="Y1355" s="11">
        <f>tbl_EcommerceSales[[#This Row],[Net_Revenue]]-tbl_EcommerceSales[[#This Row],[Total_Cost]]</f>
        <v>518.40000000000009</v>
      </c>
      <c r="Z1355" s="9">
        <f>IFERROR(#REF!/tbl_EcommerceSales[[#This Row],[Total_Cost]], 0)</f>
        <v>0</v>
      </c>
      <c r="AA1355" t="str">
        <f>TEXT(tbl_EcommerceSales[[#This Row],[Order_Date]],"mmm")</f>
        <v>May</v>
      </c>
      <c r="AB1355">
        <f>YEAR(tbl_EcommerceSales[[#This Row],[Order_Date]])</f>
        <v>2025</v>
      </c>
      <c r="AC1355" t="str">
        <f>IF(tbl_EcommerceSales[[#This Row],[Age]]&lt;18,"Under 18",IF(tbl_EcommerceSales[[#This Row],[Age]]&lt;=25,"18-25",IF(tbl_EcommerceSales[[#This Row],[Age]]&lt;=35,"26-35",IF(tbl_EcommerceSales[[#This Row],[Age]]&lt;=45,"36-45",IF(tbl_EcommerceSales[[#This Row],[Age]]&lt;=55,"46-55","56+")))))</f>
        <v>36-45</v>
      </c>
    </row>
    <row r="1356" spans="1:29" x14ac:dyDescent="0.35">
      <c r="A1356" t="s">
        <v>2550</v>
      </c>
      <c r="B1356" s="7">
        <v>45805</v>
      </c>
      <c r="C1356" t="s">
        <v>2551</v>
      </c>
      <c r="D1356" t="s">
        <v>79</v>
      </c>
      <c r="E1356" t="s">
        <v>25</v>
      </c>
      <c r="F1356">
        <v>19</v>
      </c>
      <c r="G1356" t="s">
        <v>38</v>
      </c>
      <c r="H1356" t="s">
        <v>39</v>
      </c>
      <c r="I1356" t="s">
        <v>80</v>
      </c>
      <c r="J1356" t="s">
        <v>81</v>
      </c>
      <c r="K1356" t="s">
        <v>82</v>
      </c>
      <c r="L1356" t="s">
        <v>83</v>
      </c>
      <c r="M1356">
        <v>1</v>
      </c>
      <c r="N1356" s="2">
        <v>2499</v>
      </c>
      <c r="O1356" s="3">
        <v>0.15</v>
      </c>
      <c r="P1356" s="2">
        <v>1550</v>
      </c>
      <c r="Q1356" t="s">
        <v>32</v>
      </c>
      <c r="R1356" t="s">
        <v>33</v>
      </c>
      <c r="S1356" t="s">
        <v>34</v>
      </c>
      <c r="T1356" s="4">
        <v>3</v>
      </c>
      <c r="U1356" s="11">
        <f t="shared" si="21"/>
        <v>2499</v>
      </c>
      <c r="V1356" s="11">
        <f>tbl_EcommerceSales[[#This Row],[Gross_Sales]]*tbl_EcommerceSales[[#This Row],[Discount]]</f>
        <v>374.84999999999997</v>
      </c>
      <c r="W1356" s="11">
        <f>tbl_EcommerceSales[[#This Row],[Gross_Sales]]-tbl_EcommerceSales[[#This Row],[Discount_Amount]]</f>
        <v>2124.15</v>
      </c>
      <c r="X1356" s="11">
        <f>tbl_EcommerceSales[[#This Row],[Quantity]] * _xlfn.XLOOKUP(tbl_EcommerceSales[[#This Row],[Product_ID]], Product_Master!A:A, Product_Master!F:F)</f>
        <v>1550</v>
      </c>
      <c r="Y1356" s="11">
        <f>tbl_EcommerceSales[[#This Row],[Net_Revenue]]-tbl_EcommerceSales[[#This Row],[Total_Cost]]</f>
        <v>574.15000000000009</v>
      </c>
      <c r="Z1356" s="9">
        <f>IFERROR(#REF!/tbl_EcommerceSales[[#This Row],[Total_Cost]], 0)</f>
        <v>0</v>
      </c>
      <c r="AA1356" t="str">
        <f>TEXT(tbl_EcommerceSales[[#This Row],[Order_Date]],"mmm")</f>
        <v>May</v>
      </c>
      <c r="AB1356">
        <f>YEAR(tbl_EcommerceSales[[#This Row],[Order_Date]])</f>
        <v>2025</v>
      </c>
      <c r="AC1356" t="str">
        <f>IF(tbl_EcommerceSales[[#This Row],[Age]]&lt;18,"Under 18",IF(tbl_EcommerceSales[[#This Row],[Age]]&lt;=25,"18-25",IF(tbl_EcommerceSales[[#This Row],[Age]]&lt;=35,"26-35",IF(tbl_EcommerceSales[[#This Row],[Age]]&lt;=45,"36-45",IF(tbl_EcommerceSales[[#This Row],[Age]]&lt;=55,"46-55","56+")))))</f>
        <v>18-25</v>
      </c>
    </row>
    <row r="1357" spans="1:29" x14ac:dyDescent="0.35">
      <c r="A1357" t="s">
        <v>2552</v>
      </c>
      <c r="B1357" s="7">
        <v>45805</v>
      </c>
      <c r="C1357" t="s">
        <v>2553</v>
      </c>
      <c r="D1357" t="s">
        <v>60</v>
      </c>
      <c r="E1357" t="s">
        <v>48</v>
      </c>
      <c r="F1357">
        <v>27</v>
      </c>
      <c r="G1357" t="s">
        <v>61</v>
      </c>
      <c r="H1357" t="s">
        <v>27</v>
      </c>
      <c r="I1357" t="s">
        <v>117</v>
      </c>
      <c r="J1357" t="s">
        <v>118</v>
      </c>
      <c r="K1357" t="s">
        <v>82</v>
      </c>
      <c r="L1357" t="s">
        <v>119</v>
      </c>
      <c r="M1357">
        <v>1</v>
      </c>
      <c r="N1357" s="2">
        <v>3299</v>
      </c>
      <c r="O1357" s="3">
        <v>0.3</v>
      </c>
      <c r="P1357" s="2">
        <v>2100</v>
      </c>
      <c r="Q1357" t="s">
        <v>123</v>
      </c>
      <c r="R1357" t="s">
        <v>33</v>
      </c>
      <c r="S1357" t="s">
        <v>34</v>
      </c>
      <c r="T1357" s="4">
        <v>5</v>
      </c>
      <c r="U1357" s="11">
        <f t="shared" si="21"/>
        <v>3299</v>
      </c>
      <c r="V1357" s="11">
        <f>tbl_EcommerceSales[[#This Row],[Gross_Sales]]*tbl_EcommerceSales[[#This Row],[Discount]]</f>
        <v>989.69999999999993</v>
      </c>
      <c r="W1357" s="11">
        <f>tbl_EcommerceSales[[#This Row],[Gross_Sales]]-tbl_EcommerceSales[[#This Row],[Discount_Amount]]</f>
        <v>2309.3000000000002</v>
      </c>
      <c r="X1357" s="11">
        <f>tbl_EcommerceSales[[#This Row],[Quantity]] * _xlfn.XLOOKUP(tbl_EcommerceSales[[#This Row],[Product_ID]], Product_Master!A:A, Product_Master!F:F)</f>
        <v>2100</v>
      </c>
      <c r="Y1357" s="11">
        <f>tbl_EcommerceSales[[#This Row],[Net_Revenue]]-tbl_EcommerceSales[[#This Row],[Total_Cost]]</f>
        <v>209.30000000000018</v>
      </c>
      <c r="Z1357" s="9">
        <f>IFERROR(#REF!/tbl_EcommerceSales[[#This Row],[Total_Cost]], 0)</f>
        <v>0</v>
      </c>
      <c r="AA1357" t="str">
        <f>TEXT(tbl_EcommerceSales[[#This Row],[Order_Date]],"mmm")</f>
        <v>May</v>
      </c>
      <c r="AB1357">
        <f>YEAR(tbl_EcommerceSales[[#This Row],[Order_Date]])</f>
        <v>2025</v>
      </c>
      <c r="AC1357" t="str">
        <f>IF(tbl_EcommerceSales[[#This Row],[Age]]&lt;18,"Under 18",IF(tbl_EcommerceSales[[#This Row],[Age]]&lt;=25,"18-25",IF(tbl_EcommerceSales[[#This Row],[Age]]&lt;=35,"26-35",IF(tbl_EcommerceSales[[#This Row],[Age]]&lt;=45,"36-45",IF(tbl_EcommerceSales[[#This Row],[Age]]&lt;=55,"46-55","56+")))))</f>
        <v>26-35</v>
      </c>
    </row>
    <row r="1358" spans="1:29" x14ac:dyDescent="0.35">
      <c r="A1358" t="s">
        <v>2554</v>
      </c>
      <c r="B1358" s="7">
        <v>45805</v>
      </c>
      <c r="C1358" t="s">
        <v>2555</v>
      </c>
      <c r="D1358" t="s">
        <v>254</v>
      </c>
      <c r="E1358" t="s">
        <v>48</v>
      </c>
      <c r="F1358">
        <v>22</v>
      </c>
      <c r="G1358" t="s">
        <v>186</v>
      </c>
      <c r="H1358" t="s">
        <v>72</v>
      </c>
      <c r="I1358" t="s">
        <v>257</v>
      </c>
      <c r="J1358" t="s">
        <v>258</v>
      </c>
      <c r="K1358" t="s">
        <v>55</v>
      </c>
      <c r="L1358" t="s">
        <v>56</v>
      </c>
      <c r="M1358">
        <v>1</v>
      </c>
      <c r="N1358" s="2">
        <v>1999</v>
      </c>
      <c r="O1358" s="3">
        <v>0.05</v>
      </c>
      <c r="P1358" s="2">
        <v>1050</v>
      </c>
      <c r="Q1358" t="s">
        <v>32</v>
      </c>
      <c r="R1358" t="s">
        <v>33</v>
      </c>
      <c r="S1358" t="s">
        <v>34</v>
      </c>
      <c r="T1358" s="4">
        <v>5</v>
      </c>
      <c r="U1358" s="11">
        <f t="shared" si="21"/>
        <v>1999</v>
      </c>
      <c r="V1358" s="11">
        <f>tbl_EcommerceSales[[#This Row],[Gross_Sales]]*tbl_EcommerceSales[[#This Row],[Discount]]</f>
        <v>99.95</v>
      </c>
      <c r="W1358" s="11">
        <f>tbl_EcommerceSales[[#This Row],[Gross_Sales]]-tbl_EcommerceSales[[#This Row],[Discount_Amount]]</f>
        <v>1899.05</v>
      </c>
      <c r="X1358" s="11">
        <f>tbl_EcommerceSales[[#This Row],[Quantity]] * _xlfn.XLOOKUP(tbl_EcommerceSales[[#This Row],[Product_ID]], Product_Master!A:A, Product_Master!F:F)</f>
        <v>1050</v>
      </c>
      <c r="Y1358" s="11">
        <f>tbl_EcommerceSales[[#This Row],[Net_Revenue]]-tbl_EcommerceSales[[#This Row],[Total_Cost]]</f>
        <v>849.05</v>
      </c>
      <c r="Z1358" s="9">
        <f>IFERROR(#REF!/tbl_EcommerceSales[[#This Row],[Total_Cost]], 0)</f>
        <v>0</v>
      </c>
      <c r="AA1358" t="str">
        <f>TEXT(tbl_EcommerceSales[[#This Row],[Order_Date]],"mmm")</f>
        <v>May</v>
      </c>
      <c r="AB1358">
        <f>YEAR(tbl_EcommerceSales[[#This Row],[Order_Date]])</f>
        <v>2025</v>
      </c>
      <c r="AC1358" t="str">
        <f>IF(tbl_EcommerceSales[[#This Row],[Age]]&lt;18,"Under 18",IF(tbl_EcommerceSales[[#This Row],[Age]]&lt;=25,"18-25",IF(tbl_EcommerceSales[[#This Row],[Age]]&lt;=35,"26-35",IF(tbl_EcommerceSales[[#This Row],[Age]]&lt;=45,"36-45",IF(tbl_EcommerceSales[[#This Row],[Age]]&lt;=55,"46-55","56+")))))</f>
        <v>18-25</v>
      </c>
    </row>
    <row r="1359" spans="1:29" x14ac:dyDescent="0.35">
      <c r="A1359" t="s">
        <v>2556</v>
      </c>
      <c r="B1359" s="7">
        <v>45805</v>
      </c>
      <c r="C1359" t="s">
        <v>323</v>
      </c>
      <c r="D1359" t="s">
        <v>51</v>
      </c>
      <c r="E1359" t="s">
        <v>48</v>
      </c>
      <c r="F1359">
        <v>51</v>
      </c>
      <c r="G1359" t="s">
        <v>61</v>
      </c>
      <c r="H1359" t="s">
        <v>27</v>
      </c>
      <c r="I1359" t="s">
        <v>349</v>
      </c>
      <c r="J1359" t="s">
        <v>350</v>
      </c>
      <c r="K1359" t="s">
        <v>82</v>
      </c>
      <c r="L1359" t="s">
        <v>238</v>
      </c>
      <c r="M1359">
        <v>4</v>
      </c>
      <c r="N1359" s="2">
        <v>1599</v>
      </c>
      <c r="O1359" s="3">
        <v>0</v>
      </c>
      <c r="P1359" s="2">
        <v>3680</v>
      </c>
      <c r="Q1359" t="s">
        <v>123</v>
      </c>
      <c r="R1359" t="s">
        <v>33</v>
      </c>
      <c r="S1359" t="s">
        <v>34</v>
      </c>
      <c r="T1359" s="4">
        <v>4</v>
      </c>
      <c r="U1359" s="11">
        <f t="shared" si="21"/>
        <v>6396</v>
      </c>
      <c r="V1359" s="11">
        <f>tbl_EcommerceSales[[#This Row],[Gross_Sales]]*tbl_EcommerceSales[[#This Row],[Discount]]</f>
        <v>0</v>
      </c>
      <c r="W1359" s="11">
        <f>tbl_EcommerceSales[[#This Row],[Gross_Sales]]-tbl_EcommerceSales[[#This Row],[Discount_Amount]]</f>
        <v>6396</v>
      </c>
      <c r="X1359" s="11">
        <f>tbl_EcommerceSales[[#This Row],[Quantity]] * _xlfn.XLOOKUP(tbl_EcommerceSales[[#This Row],[Product_ID]], Product_Master!A:A, Product_Master!F:F)</f>
        <v>3680</v>
      </c>
      <c r="Y1359" s="11">
        <f>tbl_EcommerceSales[[#This Row],[Net_Revenue]]-tbl_EcommerceSales[[#This Row],[Total_Cost]]</f>
        <v>2716</v>
      </c>
      <c r="Z1359" s="9">
        <f>IFERROR(#REF!/tbl_EcommerceSales[[#This Row],[Total_Cost]], 0)</f>
        <v>0</v>
      </c>
      <c r="AA1359" t="str">
        <f>TEXT(tbl_EcommerceSales[[#This Row],[Order_Date]],"mmm")</f>
        <v>May</v>
      </c>
      <c r="AB1359">
        <f>YEAR(tbl_EcommerceSales[[#This Row],[Order_Date]])</f>
        <v>2025</v>
      </c>
      <c r="AC1359" t="str">
        <f>IF(tbl_EcommerceSales[[#This Row],[Age]]&lt;18,"Under 18",IF(tbl_EcommerceSales[[#This Row],[Age]]&lt;=25,"18-25",IF(tbl_EcommerceSales[[#This Row],[Age]]&lt;=35,"26-35",IF(tbl_EcommerceSales[[#This Row],[Age]]&lt;=45,"36-45",IF(tbl_EcommerceSales[[#This Row],[Age]]&lt;=55,"46-55","56+")))))</f>
        <v>46-55</v>
      </c>
    </row>
    <row r="1360" spans="1:29" x14ac:dyDescent="0.35">
      <c r="A1360" t="s">
        <v>2557</v>
      </c>
      <c r="B1360" s="7">
        <v>45805</v>
      </c>
      <c r="C1360" t="s">
        <v>2558</v>
      </c>
      <c r="D1360" t="s">
        <v>170</v>
      </c>
      <c r="E1360" t="s">
        <v>25</v>
      </c>
      <c r="F1360">
        <v>37</v>
      </c>
      <c r="G1360" t="s">
        <v>103</v>
      </c>
      <c r="H1360" t="s">
        <v>27</v>
      </c>
      <c r="I1360" t="s">
        <v>257</v>
      </c>
      <c r="J1360" t="s">
        <v>258</v>
      </c>
      <c r="K1360" t="s">
        <v>55</v>
      </c>
      <c r="L1360" t="s">
        <v>56</v>
      </c>
      <c r="M1360">
        <v>2</v>
      </c>
      <c r="N1360" s="2">
        <v>1999</v>
      </c>
      <c r="O1360" s="3">
        <v>0.15</v>
      </c>
      <c r="P1360" s="2">
        <v>2100</v>
      </c>
      <c r="Q1360" t="s">
        <v>156</v>
      </c>
      <c r="R1360" t="s">
        <v>33</v>
      </c>
      <c r="S1360" t="s">
        <v>57</v>
      </c>
      <c r="T1360" s="4">
        <v>4</v>
      </c>
      <c r="U1360" s="11">
        <f t="shared" si="21"/>
        <v>3998</v>
      </c>
      <c r="V1360" s="11">
        <f>tbl_EcommerceSales[[#This Row],[Gross_Sales]]*tbl_EcommerceSales[[#This Row],[Discount]]</f>
        <v>599.69999999999993</v>
      </c>
      <c r="W1360" s="11">
        <f>tbl_EcommerceSales[[#This Row],[Gross_Sales]]-tbl_EcommerceSales[[#This Row],[Discount_Amount]]</f>
        <v>3398.3</v>
      </c>
      <c r="X1360" s="11">
        <f>tbl_EcommerceSales[[#This Row],[Quantity]] * _xlfn.XLOOKUP(tbl_EcommerceSales[[#This Row],[Product_ID]], Product_Master!A:A, Product_Master!F:F)</f>
        <v>2100</v>
      </c>
      <c r="Y1360" s="11">
        <f>tbl_EcommerceSales[[#This Row],[Net_Revenue]]-tbl_EcommerceSales[[#This Row],[Total_Cost]]</f>
        <v>1298.3000000000002</v>
      </c>
      <c r="Z1360" s="9">
        <f>IFERROR(#REF!/tbl_EcommerceSales[[#This Row],[Total_Cost]], 0)</f>
        <v>0</v>
      </c>
      <c r="AA1360" t="str">
        <f>TEXT(tbl_EcommerceSales[[#This Row],[Order_Date]],"mmm")</f>
        <v>May</v>
      </c>
      <c r="AB1360">
        <f>YEAR(tbl_EcommerceSales[[#This Row],[Order_Date]])</f>
        <v>2025</v>
      </c>
      <c r="AC1360" t="str">
        <f>IF(tbl_EcommerceSales[[#This Row],[Age]]&lt;18,"Under 18",IF(tbl_EcommerceSales[[#This Row],[Age]]&lt;=25,"18-25",IF(tbl_EcommerceSales[[#This Row],[Age]]&lt;=35,"26-35",IF(tbl_EcommerceSales[[#This Row],[Age]]&lt;=45,"36-45",IF(tbl_EcommerceSales[[#This Row],[Age]]&lt;=55,"46-55","56+")))))</f>
        <v>36-45</v>
      </c>
    </row>
    <row r="1361" spans="1:29" x14ac:dyDescent="0.35">
      <c r="A1361" t="s">
        <v>2559</v>
      </c>
      <c r="B1361" s="7">
        <v>45805</v>
      </c>
      <c r="C1361" t="s">
        <v>2560</v>
      </c>
      <c r="D1361" t="s">
        <v>227</v>
      </c>
      <c r="E1361" t="s">
        <v>25</v>
      </c>
      <c r="F1361">
        <v>45</v>
      </c>
      <c r="G1361" t="s">
        <v>71</v>
      </c>
      <c r="H1361" t="s">
        <v>72</v>
      </c>
      <c r="I1361" t="s">
        <v>294</v>
      </c>
      <c r="J1361" t="s">
        <v>295</v>
      </c>
      <c r="K1361" t="s">
        <v>91</v>
      </c>
      <c r="L1361" t="s">
        <v>296</v>
      </c>
      <c r="M1361">
        <v>2</v>
      </c>
      <c r="N1361" s="2">
        <v>699</v>
      </c>
      <c r="O1361" s="3">
        <v>0.1</v>
      </c>
      <c r="P1361" s="2">
        <v>600</v>
      </c>
      <c r="Q1361" t="s">
        <v>156</v>
      </c>
      <c r="R1361" t="s">
        <v>93</v>
      </c>
      <c r="S1361" t="s">
        <v>57</v>
      </c>
      <c r="T1361" s="4">
        <v>4</v>
      </c>
      <c r="U1361" s="11">
        <f t="shared" si="21"/>
        <v>1398</v>
      </c>
      <c r="V1361" s="11">
        <f>tbl_EcommerceSales[[#This Row],[Gross_Sales]]*tbl_EcommerceSales[[#This Row],[Discount]]</f>
        <v>139.80000000000001</v>
      </c>
      <c r="W1361" s="11">
        <f>tbl_EcommerceSales[[#This Row],[Gross_Sales]]-tbl_EcommerceSales[[#This Row],[Discount_Amount]]</f>
        <v>1258.2</v>
      </c>
      <c r="X1361" s="11">
        <f>tbl_EcommerceSales[[#This Row],[Quantity]] * _xlfn.XLOOKUP(tbl_EcommerceSales[[#This Row],[Product_ID]], Product_Master!A:A, Product_Master!F:F)</f>
        <v>600</v>
      </c>
      <c r="Y1361" s="11">
        <f>tbl_EcommerceSales[[#This Row],[Net_Revenue]]-tbl_EcommerceSales[[#This Row],[Total_Cost]]</f>
        <v>658.2</v>
      </c>
      <c r="Z1361" s="9">
        <f>IFERROR(#REF!/tbl_EcommerceSales[[#This Row],[Total_Cost]], 0)</f>
        <v>0</v>
      </c>
      <c r="AA1361" t="str">
        <f>TEXT(tbl_EcommerceSales[[#This Row],[Order_Date]],"mmm")</f>
        <v>May</v>
      </c>
      <c r="AB1361">
        <f>YEAR(tbl_EcommerceSales[[#This Row],[Order_Date]])</f>
        <v>2025</v>
      </c>
      <c r="AC1361" t="str">
        <f>IF(tbl_EcommerceSales[[#This Row],[Age]]&lt;18,"Under 18",IF(tbl_EcommerceSales[[#This Row],[Age]]&lt;=25,"18-25",IF(tbl_EcommerceSales[[#This Row],[Age]]&lt;=35,"26-35",IF(tbl_EcommerceSales[[#This Row],[Age]]&lt;=45,"36-45",IF(tbl_EcommerceSales[[#This Row],[Age]]&lt;=55,"46-55","56+")))))</f>
        <v>36-45</v>
      </c>
    </row>
    <row r="1362" spans="1:29" x14ac:dyDescent="0.35">
      <c r="A1362" t="s">
        <v>2561</v>
      </c>
      <c r="B1362" s="7">
        <v>45806</v>
      </c>
      <c r="C1362" t="s">
        <v>675</v>
      </c>
      <c r="D1362" t="s">
        <v>189</v>
      </c>
      <c r="E1362" t="s">
        <v>48</v>
      </c>
      <c r="F1362">
        <v>32</v>
      </c>
      <c r="G1362" t="s">
        <v>246</v>
      </c>
      <c r="H1362" t="s">
        <v>27</v>
      </c>
      <c r="I1362" t="s">
        <v>40</v>
      </c>
      <c r="J1362" t="s">
        <v>41</v>
      </c>
      <c r="K1362" t="s">
        <v>42</v>
      </c>
      <c r="L1362" t="s">
        <v>43</v>
      </c>
      <c r="M1362">
        <v>1</v>
      </c>
      <c r="N1362" s="2">
        <v>699</v>
      </c>
      <c r="O1362" s="3">
        <v>0.25</v>
      </c>
      <c r="P1362" s="2">
        <v>310</v>
      </c>
      <c r="Q1362" t="s">
        <v>32</v>
      </c>
      <c r="R1362" t="s">
        <v>33</v>
      </c>
      <c r="S1362" t="s">
        <v>34</v>
      </c>
      <c r="T1362" s="4">
        <v>5</v>
      </c>
      <c r="U1362" s="11">
        <f t="shared" si="21"/>
        <v>699</v>
      </c>
      <c r="V1362" s="11">
        <f>tbl_EcommerceSales[[#This Row],[Gross_Sales]]*tbl_EcommerceSales[[#This Row],[Discount]]</f>
        <v>174.75</v>
      </c>
      <c r="W1362" s="11">
        <f>tbl_EcommerceSales[[#This Row],[Gross_Sales]]-tbl_EcommerceSales[[#This Row],[Discount_Amount]]</f>
        <v>524.25</v>
      </c>
      <c r="X1362" s="11">
        <f>tbl_EcommerceSales[[#This Row],[Quantity]] * _xlfn.XLOOKUP(tbl_EcommerceSales[[#This Row],[Product_ID]], Product_Master!A:A, Product_Master!F:F)</f>
        <v>310</v>
      </c>
      <c r="Y1362" s="11">
        <f>tbl_EcommerceSales[[#This Row],[Net_Revenue]]-tbl_EcommerceSales[[#This Row],[Total_Cost]]</f>
        <v>214.25</v>
      </c>
      <c r="Z1362" s="9">
        <f>IFERROR(#REF!/tbl_EcommerceSales[[#This Row],[Total_Cost]], 0)</f>
        <v>0</v>
      </c>
      <c r="AA1362" t="str">
        <f>TEXT(tbl_EcommerceSales[[#This Row],[Order_Date]],"mmm")</f>
        <v>May</v>
      </c>
      <c r="AB1362">
        <f>YEAR(tbl_EcommerceSales[[#This Row],[Order_Date]])</f>
        <v>2025</v>
      </c>
      <c r="AC1362" t="str">
        <f>IF(tbl_EcommerceSales[[#This Row],[Age]]&lt;18,"Under 18",IF(tbl_EcommerceSales[[#This Row],[Age]]&lt;=25,"18-25",IF(tbl_EcommerceSales[[#This Row],[Age]]&lt;=35,"26-35",IF(tbl_EcommerceSales[[#This Row],[Age]]&lt;=45,"36-45",IF(tbl_EcommerceSales[[#This Row],[Age]]&lt;=55,"46-55","56+")))))</f>
        <v>26-35</v>
      </c>
    </row>
    <row r="1363" spans="1:29" x14ac:dyDescent="0.35">
      <c r="A1363" t="s">
        <v>2562</v>
      </c>
      <c r="B1363" s="7">
        <v>45806</v>
      </c>
      <c r="C1363" t="s">
        <v>2563</v>
      </c>
      <c r="D1363" t="s">
        <v>79</v>
      </c>
      <c r="E1363" t="s">
        <v>48</v>
      </c>
      <c r="F1363">
        <v>25</v>
      </c>
      <c r="G1363" t="s">
        <v>71</v>
      </c>
      <c r="H1363" t="s">
        <v>72</v>
      </c>
      <c r="I1363" t="s">
        <v>276</v>
      </c>
      <c r="J1363" t="s">
        <v>277</v>
      </c>
      <c r="K1363" t="s">
        <v>30</v>
      </c>
      <c r="L1363" t="s">
        <v>278</v>
      </c>
      <c r="M1363">
        <v>1</v>
      </c>
      <c r="N1363" s="2">
        <v>1599</v>
      </c>
      <c r="O1363" s="3">
        <v>0.1</v>
      </c>
      <c r="P1363" s="2">
        <v>850</v>
      </c>
      <c r="Q1363" t="s">
        <v>156</v>
      </c>
      <c r="R1363" t="s">
        <v>33</v>
      </c>
      <c r="S1363" t="s">
        <v>34</v>
      </c>
      <c r="T1363" s="4">
        <v>4</v>
      </c>
      <c r="U1363" s="11">
        <f t="shared" si="21"/>
        <v>1599</v>
      </c>
      <c r="V1363" s="11">
        <f>tbl_EcommerceSales[[#This Row],[Gross_Sales]]*tbl_EcommerceSales[[#This Row],[Discount]]</f>
        <v>159.9</v>
      </c>
      <c r="W1363" s="11">
        <f>tbl_EcommerceSales[[#This Row],[Gross_Sales]]-tbl_EcommerceSales[[#This Row],[Discount_Amount]]</f>
        <v>1439.1</v>
      </c>
      <c r="X1363" s="11">
        <f>tbl_EcommerceSales[[#This Row],[Quantity]] * _xlfn.XLOOKUP(tbl_EcommerceSales[[#This Row],[Product_ID]], Product_Master!A:A, Product_Master!F:F)</f>
        <v>850</v>
      </c>
      <c r="Y1363" s="11">
        <f>tbl_EcommerceSales[[#This Row],[Net_Revenue]]-tbl_EcommerceSales[[#This Row],[Total_Cost]]</f>
        <v>589.09999999999991</v>
      </c>
      <c r="Z1363" s="9">
        <f>IFERROR(#REF!/tbl_EcommerceSales[[#This Row],[Total_Cost]], 0)</f>
        <v>0</v>
      </c>
      <c r="AA1363" t="str">
        <f>TEXT(tbl_EcommerceSales[[#This Row],[Order_Date]],"mmm")</f>
        <v>May</v>
      </c>
      <c r="AB1363">
        <f>YEAR(tbl_EcommerceSales[[#This Row],[Order_Date]])</f>
        <v>2025</v>
      </c>
      <c r="AC1363" t="str">
        <f>IF(tbl_EcommerceSales[[#This Row],[Age]]&lt;18,"Under 18",IF(tbl_EcommerceSales[[#This Row],[Age]]&lt;=25,"18-25",IF(tbl_EcommerceSales[[#This Row],[Age]]&lt;=35,"26-35",IF(tbl_EcommerceSales[[#This Row],[Age]]&lt;=45,"36-45",IF(tbl_EcommerceSales[[#This Row],[Age]]&lt;=55,"46-55","56+")))))</f>
        <v>18-25</v>
      </c>
    </row>
    <row r="1364" spans="1:29" x14ac:dyDescent="0.35">
      <c r="A1364" t="s">
        <v>2564</v>
      </c>
      <c r="B1364" s="7">
        <v>45806</v>
      </c>
      <c r="C1364" t="s">
        <v>23</v>
      </c>
      <c r="D1364" t="s">
        <v>24</v>
      </c>
      <c r="E1364" t="s">
        <v>25</v>
      </c>
      <c r="F1364">
        <v>35</v>
      </c>
      <c r="G1364" t="s">
        <v>52</v>
      </c>
      <c r="H1364" t="s">
        <v>27</v>
      </c>
      <c r="I1364" t="s">
        <v>257</v>
      </c>
      <c r="J1364" t="s">
        <v>258</v>
      </c>
      <c r="K1364" t="s">
        <v>55</v>
      </c>
      <c r="L1364" t="s">
        <v>56</v>
      </c>
      <c r="M1364">
        <v>2</v>
      </c>
      <c r="N1364" s="2">
        <v>1999</v>
      </c>
      <c r="O1364" s="3">
        <v>0.15</v>
      </c>
      <c r="P1364" s="2">
        <v>2100</v>
      </c>
      <c r="Q1364" t="s">
        <v>44</v>
      </c>
      <c r="R1364" t="s">
        <v>33</v>
      </c>
      <c r="S1364" t="s">
        <v>34</v>
      </c>
      <c r="T1364" s="4">
        <v>5</v>
      </c>
      <c r="U1364" s="11">
        <f t="shared" si="21"/>
        <v>3998</v>
      </c>
      <c r="V1364" s="11">
        <f>tbl_EcommerceSales[[#This Row],[Gross_Sales]]*tbl_EcommerceSales[[#This Row],[Discount]]</f>
        <v>599.69999999999993</v>
      </c>
      <c r="W1364" s="11">
        <f>tbl_EcommerceSales[[#This Row],[Gross_Sales]]-tbl_EcommerceSales[[#This Row],[Discount_Amount]]</f>
        <v>3398.3</v>
      </c>
      <c r="X1364" s="11">
        <f>tbl_EcommerceSales[[#This Row],[Quantity]] * _xlfn.XLOOKUP(tbl_EcommerceSales[[#This Row],[Product_ID]], Product_Master!A:A, Product_Master!F:F)</f>
        <v>2100</v>
      </c>
      <c r="Y1364" s="11">
        <f>tbl_EcommerceSales[[#This Row],[Net_Revenue]]-tbl_EcommerceSales[[#This Row],[Total_Cost]]</f>
        <v>1298.3000000000002</v>
      </c>
      <c r="Z1364" s="9">
        <f>IFERROR(#REF!/tbl_EcommerceSales[[#This Row],[Total_Cost]], 0)</f>
        <v>0</v>
      </c>
      <c r="AA1364" t="str">
        <f>TEXT(tbl_EcommerceSales[[#This Row],[Order_Date]],"mmm")</f>
        <v>May</v>
      </c>
      <c r="AB1364">
        <f>YEAR(tbl_EcommerceSales[[#This Row],[Order_Date]])</f>
        <v>2025</v>
      </c>
      <c r="AC1364" t="str">
        <f>IF(tbl_EcommerceSales[[#This Row],[Age]]&lt;18,"Under 18",IF(tbl_EcommerceSales[[#This Row],[Age]]&lt;=25,"18-25",IF(tbl_EcommerceSales[[#This Row],[Age]]&lt;=35,"26-35",IF(tbl_EcommerceSales[[#This Row],[Age]]&lt;=45,"36-45",IF(tbl_EcommerceSales[[#This Row],[Age]]&lt;=55,"46-55","56+")))))</f>
        <v>26-35</v>
      </c>
    </row>
    <row r="1365" spans="1:29" x14ac:dyDescent="0.35">
      <c r="A1365" t="s">
        <v>2565</v>
      </c>
      <c r="B1365" s="7">
        <v>45806</v>
      </c>
      <c r="C1365" t="s">
        <v>2566</v>
      </c>
      <c r="D1365" t="s">
        <v>251</v>
      </c>
      <c r="E1365" t="s">
        <v>25</v>
      </c>
      <c r="F1365">
        <v>41</v>
      </c>
      <c r="G1365" t="s">
        <v>270</v>
      </c>
      <c r="H1365" t="s">
        <v>72</v>
      </c>
      <c r="I1365" t="s">
        <v>62</v>
      </c>
      <c r="J1365" t="s">
        <v>63</v>
      </c>
      <c r="K1365" t="s">
        <v>42</v>
      </c>
      <c r="L1365" t="s">
        <v>43</v>
      </c>
      <c r="M1365">
        <v>1</v>
      </c>
      <c r="N1365" s="2">
        <v>499</v>
      </c>
      <c r="O1365" s="3">
        <v>0.3</v>
      </c>
      <c r="P1365" s="2">
        <v>220</v>
      </c>
      <c r="Q1365" t="s">
        <v>76</v>
      </c>
      <c r="R1365" t="s">
        <v>33</v>
      </c>
      <c r="S1365" t="s">
        <v>34</v>
      </c>
      <c r="T1365" s="4">
        <v>5</v>
      </c>
      <c r="U1365" s="11">
        <f t="shared" si="21"/>
        <v>499</v>
      </c>
      <c r="V1365" s="11">
        <f>tbl_EcommerceSales[[#This Row],[Gross_Sales]]*tbl_EcommerceSales[[#This Row],[Discount]]</f>
        <v>149.69999999999999</v>
      </c>
      <c r="W1365" s="11">
        <f>tbl_EcommerceSales[[#This Row],[Gross_Sales]]-tbl_EcommerceSales[[#This Row],[Discount_Amount]]</f>
        <v>349.3</v>
      </c>
      <c r="X1365" s="11">
        <f>tbl_EcommerceSales[[#This Row],[Quantity]] * _xlfn.XLOOKUP(tbl_EcommerceSales[[#This Row],[Product_ID]], Product_Master!A:A, Product_Master!F:F)</f>
        <v>220</v>
      </c>
      <c r="Y1365" s="11">
        <f>tbl_EcommerceSales[[#This Row],[Net_Revenue]]-tbl_EcommerceSales[[#This Row],[Total_Cost]]</f>
        <v>129.30000000000001</v>
      </c>
      <c r="Z1365" s="9">
        <f>IFERROR(#REF!/tbl_EcommerceSales[[#This Row],[Total_Cost]], 0)</f>
        <v>0</v>
      </c>
      <c r="AA1365" t="str">
        <f>TEXT(tbl_EcommerceSales[[#This Row],[Order_Date]],"mmm")</f>
        <v>May</v>
      </c>
      <c r="AB1365">
        <f>YEAR(tbl_EcommerceSales[[#This Row],[Order_Date]])</f>
        <v>2025</v>
      </c>
      <c r="AC1365" t="str">
        <f>IF(tbl_EcommerceSales[[#This Row],[Age]]&lt;18,"Under 18",IF(tbl_EcommerceSales[[#This Row],[Age]]&lt;=25,"18-25",IF(tbl_EcommerceSales[[#This Row],[Age]]&lt;=35,"26-35",IF(tbl_EcommerceSales[[#This Row],[Age]]&lt;=45,"36-45",IF(tbl_EcommerceSales[[#This Row],[Age]]&lt;=55,"46-55","56+")))))</f>
        <v>36-45</v>
      </c>
    </row>
    <row r="1366" spans="1:29" x14ac:dyDescent="0.35">
      <c r="A1366" t="s">
        <v>2567</v>
      </c>
      <c r="B1366" s="7">
        <v>45806</v>
      </c>
      <c r="C1366" t="s">
        <v>2568</v>
      </c>
      <c r="D1366" t="s">
        <v>51</v>
      </c>
      <c r="E1366" t="s">
        <v>25</v>
      </c>
      <c r="F1366">
        <v>37</v>
      </c>
      <c r="G1366" t="s">
        <v>38</v>
      </c>
      <c r="H1366" t="s">
        <v>39</v>
      </c>
      <c r="I1366" t="s">
        <v>257</v>
      </c>
      <c r="J1366" t="s">
        <v>258</v>
      </c>
      <c r="K1366" t="s">
        <v>55</v>
      </c>
      <c r="L1366" t="s">
        <v>56</v>
      </c>
      <c r="M1366">
        <v>1</v>
      </c>
      <c r="N1366" s="2">
        <v>1999</v>
      </c>
      <c r="O1366" s="3">
        <v>0.15</v>
      </c>
      <c r="P1366" s="2">
        <v>1050</v>
      </c>
      <c r="Q1366" t="s">
        <v>123</v>
      </c>
      <c r="R1366" t="s">
        <v>33</v>
      </c>
      <c r="S1366" t="s">
        <v>34</v>
      </c>
      <c r="T1366" s="4">
        <v>5</v>
      </c>
      <c r="U1366" s="11">
        <f t="shared" si="21"/>
        <v>1999</v>
      </c>
      <c r="V1366" s="11">
        <f>tbl_EcommerceSales[[#This Row],[Gross_Sales]]*tbl_EcommerceSales[[#This Row],[Discount]]</f>
        <v>299.84999999999997</v>
      </c>
      <c r="W1366" s="11">
        <f>tbl_EcommerceSales[[#This Row],[Gross_Sales]]-tbl_EcommerceSales[[#This Row],[Discount_Amount]]</f>
        <v>1699.15</v>
      </c>
      <c r="X1366" s="11">
        <f>tbl_EcommerceSales[[#This Row],[Quantity]] * _xlfn.XLOOKUP(tbl_EcommerceSales[[#This Row],[Product_ID]], Product_Master!A:A, Product_Master!F:F)</f>
        <v>1050</v>
      </c>
      <c r="Y1366" s="11">
        <f>tbl_EcommerceSales[[#This Row],[Net_Revenue]]-tbl_EcommerceSales[[#This Row],[Total_Cost]]</f>
        <v>649.15000000000009</v>
      </c>
      <c r="Z1366" s="9">
        <f>IFERROR(#REF!/tbl_EcommerceSales[[#This Row],[Total_Cost]], 0)</f>
        <v>0</v>
      </c>
      <c r="AA1366" t="str">
        <f>TEXT(tbl_EcommerceSales[[#This Row],[Order_Date]],"mmm")</f>
        <v>May</v>
      </c>
      <c r="AB1366">
        <f>YEAR(tbl_EcommerceSales[[#This Row],[Order_Date]])</f>
        <v>2025</v>
      </c>
      <c r="AC1366" t="str">
        <f>IF(tbl_EcommerceSales[[#This Row],[Age]]&lt;18,"Under 18",IF(tbl_EcommerceSales[[#This Row],[Age]]&lt;=25,"18-25",IF(tbl_EcommerceSales[[#This Row],[Age]]&lt;=35,"26-35",IF(tbl_EcommerceSales[[#This Row],[Age]]&lt;=45,"36-45",IF(tbl_EcommerceSales[[#This Row],[Age]]&lt;=55,"46-55","56+")))))</f>
        <v>36-45</v>
      </c>
    </row>
    <row r="1367" spans="1:29" x14ac:dyDescent="0.35">
      <c r="A1367" t="s">
        <v>2569</v>
      </c>
      <c r="B1367" s="7">
        <v>45806</v>
      </c>
      <c r="C1367" t="s">
        <v>2570</v>
      </c>
      <c r="D1367" t="s">
        <v>106</v>
      </c>
      <c r="E1367" t="s">
        <v>25</v>
      </c>
      <c r="F1367">
        <v>34</v>
      </c>
      <c r="G1367" t="s">
        <v>96</v>
      </c>
      <c r="H1367" t="s">
        <v>39</v>
      </c>
      <c r="I1367" t="s">
        <v>212</v>
      </c>
      <c r="J1367" t="s">
        <v>213</v>
      </c>
      <c r="K1367" t="s">
        <v>177</v>
      </c>
      <c r="L1367" t="s">
        <v>178</v>
      </c>
      <c r="M1367">
        <v>4</v>
      </c>
      <c r="N1367" s="2">
        <v>2499</v>
      </c>
      <c r="O1367" s="3">
        <v>0.05</v>
      </c>
      <c r="P1367" s="2">
        <v>5800</v>
      </c>
      <c r="Q1367" t="s">
        <v>76</v>
      </c>
      <c r="R1367" t="s">
        <v>33</v>
      </c>
      <c r="S1367" t="s">
        <v>57</v>
      </c>
      <c r="T1367" s="4">
        <v>5</v>
      </c>
      <c r="U1367" s="11">
        <f t="shared" si="21"/>
        <v>9996</v>
      </c>
      <c r="V1367" s="11">
        <f>tbl_EcommerceSales[[#This Row],[Gross_Sales]]*tbl_EcommerceSales[[#This Row],[Discount]]</f>
        <v>499.8</v>
      </c>
      <c r="W1367" s="11">
        <f>tbl_EcommerceSales[[#This Row],[Gross_Sales]]-tbl_EcommerceSales[[#This Row],[Discount_Amount]]</f>
        <v>9496.2000000000007</v>
      </c>
      <c r="X1367" s="11">
        <f>tbl_EcommerceSales[[#This Row],[Quantity]] * _xlfn.XLOOKUP(tbl_EcommerceSales[[#This Row],[Product_ID]], Product_Master!A:A, Product_Master!F:F)</f>
        <v>5800</v>
      </c>
      <c r="Y1367" s="11">
        <f>tbl_EcommerceSales[[#This Row],[Net_Revenue]]-tbl_EcommerceSales[[#This Row],[Total_Cost]]</f>
        <v>3696.2000000000007</v>
      </c>
      <c r="Z1367" s="9">
        <f>IFERROR(#REF!/tbl_EcommerceSales[[#This Row],[Total_Cost]], 0)</f>
        <v>0</v>
      </c>
      <c r="AA1367" t="str">
        <f>TEXT(tbl_EcommerceSales[[#This Row],[Order_Date]],"mmm")</f>
        <v>May</v>
      </c>
      <c r="AB1367">
        <f>YEAR(tbl_EcommerceSales[[#This Row],[Order_Date]])</f>
        <v>2025</v>
      </c>
      <c r="AC1367" t="str">
        <f>IF(tbl_EcommerceSales[[#This Row],[Age]]&lt;18,"Under 18",IF(tbl_EcommerceSales[[#This Row],[Age]]&lt;=25,"18-25",IF(tbl_EcommerceSales[[#This Row],[Age]]&lt;=35,"26-35",IF(tbl_EcommerceSales[[#This Row],[Age]]&lt;=45,"36-45",IF(tbl_EcommerceSales[[#This Row],[Age]]&lt;=55,"46-55","56+")))))</f>
        <v>26-35</v>
      </c>
    </row>
    <row r="1368" spans="1:29" x14ac:dyDescent="0.35">
      <c r="A1368" t="s">
        <v>2571</v>
      </c>
      <c r="B1368" s="7">
        <v>45806</v>
      </c>
      <c r="C1368" t="s">
        <v>2572</v>
      </c>
      <c r="D1368" t="s">
        <v>51</v>
      </c>
      <c r="E1368" t="s">
        <v>25</v>
      </c>
      <c r="F1368">
        <v>26</v>
      </c>
      <c r="G1368" t="s">
        <v>103</v>
      </c>
      <c r="H1368" t="s">
        <v>27</v>
      </c>
      <c r="I1368" t="s">
        <v>73</v>
      </c>
      <c r="J1368" t="s">
        <v>74</v>
      </c>
      <c r="K1368" t="s">
        <v>55</v>
      </c>
      <c r="L1368" t="s">
        <v>75</v>
      </c>
      <c r="M1368">
        <v>3</v>
      </c>
      <c r="N1368" s="2">
        <v>2899</v>
      </c>
      <c r="O1368" s="3">
        <v>0.1</v>
      </c>
      <c r="P1368" s="2">
        <v>5100</v>
      </c>
      <c r="Q1368" t="s">
        <v>156</v>
      </c>
      <c r="R1368" t="s">
        <v>33</v>
      </c>
      <c r="S1368" t="s">
        <v>34</v>
      </c>
      <c r="T1368" s="4">
        <v>4</v>
      </c>
      <c r="U1368" s="11">
        <f t="shared" si="21"/>
        <v>8697</v>
      </c>
      <c r="V1368" s="11">
        <f>tbl_EcommerceSales[[#This Row],[Gross_Sales]]*tbl_EcommerceSales[[#This Row],[Discount]]</f>
        <v>869.7</v>
      </c>
      <c r="W1368" s="11">
        <f>tbl_EcommerceSales[[#This Row],[Gross_Sales]]-tbl_EcommerceSales[[#This Row],[Discount_Amount]]</f>
        <v>7827.3</v>
      </c>
      <c r="X1368" s="11">
        <f>tbl_EcommerceSales[[#This Row],[Quantity]] * _xlfn.XLOOKUP(tbl_EcommerceSales[[#This Row],[Product_ID]], Product_Master!A:A, Product_Master!F:F)</f>
        <v>5100</v>
      </c>
      <c r="Y1368" s="11">
        <f>tbl_EcommerceSales[[#This Row],[Net_Revenue]]-tbl_EcommerceSales[[#This Row],[Total_Cost]]</f>
        <v>2727.3</v>
      </c>
      <c r="Z1368" s="9">
        <f>IFERROR(#REF!/tbl_EcommerceSales[[#This Row],[Total_Cost]], 0)</f>
        <v>0</v>
      </c>
      <c r="AA1368" t="str">
        <f>TEXT(tbl_EcommerceSales[[#This Row],[Order_Date]],"mmm")</f>
        <v>May</v>
      </c>
      <c r="AB1368">
        <f>YEAR(tbl_EcommerceSales[[#This Row],[Order_Date]])</f>
        <v>2025</v>
      </c>
      <c r="AC1368" t="str">
        <f>IF(tbl_EcommerceSales[[#This Row],[Age]]&lt;18,"Under 18",IF(tbl_EcommerceSales[[#This Row],[Age]]&lt;=25,"18-25",IF(tbl_EcommerceSales[[#This Row],[Age]]&lt;=35,"26-35",IF(tbl_EcommerceSales[[#This Row],[Age]]&lt;=45,"36-45",IF(tbl_EcommerceSales[[#This Row],[Age]]&lt;=55,"46-55","56+")))))</f>
        <v>26-35</v>
      </c>
    </row>
    <row r="1369" spans="1:29" x14ac:dyDescent="0.35">
      <c r="A1369" t="s">
        <v>2573</v>
      </c>
      <c r="B1369" s="7">
        <v>45806</v>
      </c>
      <c r="C1369" t="s">
        <v>2433</v>
      </c>
      <c r="D1369" t="s">
        <v>151</v>
      </c>
      <c r="E1369" t="s">
        <v>48</v>
      </c>
      <c r="F1369">
        <v>33</v>
      </c>
      <c r="G1369" t="s">
        <v>61</v>
      </c>
      <c r="H1369" t="s">
        <v>27</v>
      </c>
      <c r="I1369" t="s">
        <v>290</v>
      </c>
      <c r="J1369" t="s">
        <v>291</v>
      </c>
      <c r="K1369" t="s">
        <v>30</v>
      </c>
      <c r="L1369" t="s">
        <v>31</v>
      </c>
      <c r="M1369">
        <v>2</v>
      </c>
      <c r="N1369" s="2">
        <v>3499</v>
      </c>
      <c r="O1369" s="3">
        <v>0.05</v>
      </c>
      <c r="P1369" s="2">
        <v>4500</v>
      </c>
      <c r="Q1369" t="s">
        <v>32</v>
      </c>
      <c r="R1369" t="s">
        <v>33</v>
      </c>
      <c r="S1369" t="s">
        <v>34</v>
      </c>
      <c r="T1369" s="4">
        <v>2</v>
      </c>
      <c r="U1369" s="11">
        <f t="shared" si="21"/>
        <v>6998</v>
      </c>
      <c r="V1369" s="11">
        <f>tbl_EcommerceSales[[#This Row],[Gross_Sales]]*tbl_EcommerceSales[[#This Row],[Discount]]</f>
        <v>349.90000000000003</v>
      </c>
      <c r="W1369" s="11">
        <f>tbl_EcommerceSales[[#This Row],[Gross_Sales]]-tbl_EcommerceSales[[#This Row],[Discount_Amount]]</f>
        <v>6648.1</v>
      </c>
      <c r="X1369" s="11">
        <f>tbl_EcommerceSales[[#This Row],[Quantity]] * _xlfn.XLOOKUP(tbl_EcommerceSales[[#This Row],[Product_ID]], Product_Master!A:A, Product_Master!F:F)</f>
        <v>4500</v>
      </c>
      <c r="Y1369" s="11">
        <f>tbl_EcommerceSales[[#This Row],[Net_Revenue]]-tbl_EcommerceSales[[#This Row],[Total_Cost]]</f>
        <v>2148.1000000000004</v>
      </c>
      <c r="Z1369" s="9">
        <f>IFERROR(#REF!/tbl_EcommerceSales[[#This Row],[Total_Cost]], 0)</f>
        <v>0</v>
      </c>
      <c r="AA1369" t="str">
        <f>TEXT(tbl_EcommerceSales[[#This Row],[Order_Date]],"mmm")</f>
        <v>May</v>
      </c>
      <c r="AB1369">
        <f>YEAR(tbl_EcommerceSales[[#This Row],[Order_Date]])</f>
        <v>2025</v>
      </c>
      <c r="AC1369" t="str">
        <f>IF(tbl_EcommerceSales[[#This Row],[Age]]&lt;18,"Under 18",IF(tbl_EcommerceSales[[#This Row],[Age]]&lt;=25,"18-25",IF(tbl_EcommerceSales[[#This Row],[Age]]&lt;=35,"26-35",IF(tbl_EcommerceSales[[#This Row],[Age]]&lt;=45,"36-45",IF(tbl_EcommerceSales[[#This Row],[Age]]&lt;=55,"46-55","56+")))))</f>
        <v>26-35</v>
      </c>
    </row>
    <row r="1370" spans="1:29" x14ac:dyDescent="0.35">
      <c r="A1370" t="s">
        <v>2574</v>
      </c>
      <c r="B1370" s="7">
        <v>45806</v>
      </c>
      <c r="C1370" t="s">
        <v>2119</v>
      </c>
      <c r="D1370" t="s">
        <v>86</v>
      </c>
      <c r="E1370" t="s">
        <v>25</v>
      </c>
      <c r="F1370">
        <v>36</v>
      </c>
      <c r="G1370" t="s">
        <v>52</v>
      </c>
      <c r="H1370" t="s">
        <v>27</v>
      </c>
      <c r="I1370" t="s">
        <v>338</v>
      </c>
      <c r="J1370" t="s">
        <v>339</v>
      </c>
      <c r="K1370" t="s">
        <v>55</v>
      </c>
      <c r="L1370" t="s">
        <v>56</v>
      </c>
      <c r="M1370">
        <v>2</v>
      </c>
      <c r="N1370" s="2">
        <v>1499</v>
      </c>
      <c r="O1370" s="3">
        <v>0.1</v>
      </c>
      <c r="P1370" s="2">
        <v>1560</v>
      </c>
      <c r="Q1370" t="s">
        <v>76</v>
      </c>
      <c r="R1370" t="s">
        <v>33</v>
      </c>
      <c r="S1370" t="s">
        <v>57</v>
      </c>
      <c r="T1370" s="4">
        <v>4</v>
      </c>
      <c r="U1370" s="11">
        <f t="shared" si="21"/>
        <v>2998</v>
      </c>
      <c r="V1370" s="11">
        <f>tbl_EcommerceSales[[#This Row],[Gross_Sales]]*tbl_EcommerceSales[[#This Row],[Discount]]</f>
        <v>299.8</v>
      </c>
      <c r="W1370" s="11">
        <f>tbl_EcommerceSales[[#This Row],[Gross_Sales]]-tbl_EcommerceSales[[#This Row],[Discount_Amount]]</f>
        <v>2698.2</v>
      </c>
      <c r="X1370" s="11">
        <f>tbl_EcommerceSales[[#This Row],[Quantity]] * _xlfn.XLOOKUP(tbl_EcommerceSales[[#This Row],[Product_ID]], Product_Master!A:A, Product_Master!F:F)</f>
        <v>1560</v>
      </c>
      <c r="Y1370" s="11">
        <f>tbl_EcommerceSales[[#This Row],[Net_Revenue]]-tbl_EcommerceSales[[#This Row],[Total_Cost]]</f>
        <v>1138.1999999999998</v>
      </c>
      <c r="Z1370" s="9">
        <f>IFERROR(#REF!/tbl_EcommerceSales[[#This Row],[Total_Cost]], 0)</f>
        <v>0</v>
      </c>
      <c r="AA1370" t="str">
        <f>TEXT(tbl_EcommerceSales[[#This Row],[Order_Date]],"mmm")</f>
        <v>May</v>
      </c>
      <c r="AB1370">
        <f>YEAR(tbl_EcommerceSales[[#This Row],[Order_Date]])</f>
        <v>2025</v>
      </c>
      <c r="AC1370" t="str">
        <f>IF(tbl_EcommerceSales[[#This Row],[Age]]&lt;18,"Under 18",IF(tbl_EcommerceSales[[#This Row],[Age]]&lt;=25,"18-25",IF(tbl_EcommerceSales[[#This Row],[Age]]&lt;=35,"26-35",IF(tbl_EcommerceSales[[#This Row],[Age]]&lt;=45,"36-45",IF(tbl_EcommerceSales[[#This Row],[Age]]&lt;=55,"46-55","56+")))))</f>
        <v>36-45</v>
      </c>
    </row>
    <row r="1371" spans="1:29" x14ac:dyDescent="0.35">
      <c r="A1371" t="s">
        <v>2575</v>
      </c>
      <c r="B1371" s="7">
        <v>45806</v>
      </c>
      <c r="C1371" t="s">
        <v>2576</v>
      </c>
      <c r="D1371" t="s">
        <v>102</v>
      </c>
      <c r="E1371" t="s">
        <v>48</v>
      </c>
      <c r="F1371">
        <v>25</v>
      </c>
      <c r="G1371" t="s">
        <v>99</v>
      </c>
      <c r="H1371" t="s">
        <v>88</v>
      </c>
      <c r="I1371" t="s">
        <v>290</v>
      </c>
      <c r="J1371" t="s">
        <v>291</v>
      </c>
      <c r="K1371" t="s">
        <v>30</v>
      </c>
      <c r="L1371" t="s">
        <v>31</v>
      </c>
      <c r="M1371">
        <v>2</v>
      </c>
      <c r="N1371" s="2">
        <v>3499</v>
      </c>
      <c r="O1371" s="3">
        <v>0.1</v>
      </c>
      <c r="P1371" s="2">
        <v>4500</v>
      </c>
      <c r="Q1371" t="s">
        <v>319</v>
      </c>
      <c r="R1371" t="s">
        <v>33</v>
      </c>
      <c r="S1371" t="s">
        <v>57</v>
      </c>
      <c r="T1371" s="4">
        <v>2</v>
      </c>
      <c r="U1371" s="11">
        <f t="shared" si="21"/>
        <v>6998</v>
      </c>
      <c r="V1371" s="11">
        <f>tbl_EcommerceSales[[#This Row],[Gross_Sales]]*tbl_EcommerceSales[[#This Row],[Discount]]</f>
        <v>699.80000000000007</v>
      </c>
      <c r="W1371" s="11">
        <f>tbl_EcommerceSales[[#This Row],[Gross_Sales]]-tbl_EcommerceSales[[#This Row],[Discount_Amount]]</f>
        <v>6298.2</v>
      </c>
      <c r="X1371" s="11">
        <f>tbl_EcommerceSales[[#This Row],[Quantity]] * _xlfn.XLOOKUP(tbl_EcommerceSales[[#This Row],[Product_ID]], Product_Master!A:A, Product_Master!F:F)</f>
        <v>4500</v>
      </c>
      <c r="Y1371" s="11">
        <f>tbl_EcommerceSales[[#This Row],[Net_Revenue]]-tbl_EcommerceSales[[#This Row],[Total_Cost]]</f>
        <v>1798.1999999999998</v>
      </c>
      <c r="Z1371" s="9">
        <f>IFERROR(#REF!/tbl_EcommerceSales[[#This Row],[Total_Cost]], 0)</f>
        <v>0</v>
      </c>
      <c r="AA1371" t="str">
        <f>TEXT(tbl_EcommerceSales[[#This Row],[Order_Date]],"mmm")</f>
        <v>May</v>
      </c>
      <c r="AB1371">
        <f>YEAR(tbl_EcommerceSales[[#This Row],[Order_Date]])</f>
        <v>2025</v>
      </c>
      <c r="AC1371" t="str">
        <f>IF(tbl_EcommerceSales[[#This Row],[Age]]&lt;18,"Under 18",IF(tbl_EcommerceSales[[#This Row],[Age]]&lt;=25,"18-25",IF(tbl_EcommerceSales[[#This Row],[Age]]&lt;=35,"26-35",IF(tbl_EcommerceSales[[#This Row],[Age]]&lt;=45,"36-45",IF(tbl_EcommerceSales[[#This Row],[Age]]&lt;=55,"46-55","56+")))))</f>
        <v>18-25</v>
      </c>
    </row>
    <row r="1372" spans="1:29" x14ac:dyDescent="0.35">
      <c r="A1372" t="s">
        <v>2577</v>
      </c>
      <c r="B1372" s="7">
        <v>45807</v>
      </c>
      <c r="C1372" t="s">
        <v>1318</v>
      </c>
      <c r="D1372" t="s">
        <v>116</v>
      </c>
      <c r="E1372" t="s">
        <v>25</v>
      </c>
      <c r="F1372">
        <v>41</v>
      </c>
      <c r="G1372" t="s">
        <v>26</v>
      </c>
      <c r="H1372" t="s">
        <v>27</v>
      </c>
      <c r="I1372" t="s">
        <v>80</v>
      </c>
      <c r="J1372" t="s">
        <v>81</v>
      </c>
      <c r="K1372" t="s">
        <v>82</v>
      </c>
      <c r="L1372" t="s">
        <v>83</v>
      </c>
      <c r="M1372">
        <v>1</v>
      </c>
      <c r="N1372" s="2">
        <v>2499</v>
      </c>
      <c r="O1372" s="3">
        <v>0.2</v>
      </c>
      <c r="P1372" s="2">
        <v>1550</v>
      </c>
      <c r="Q1372" t="s">
        <v>319</v>
      </c>
      <c r="R1372" t="s">
        <v>33</v>
      </c>
      <c r="S1372" t="s">
        <v>57</v>
      </c>
      <c r="T1372" s="4">
        <v>5</v>
      </c>
      <c r="U1372" s="11">
        <f t="shared" si="21"/>
        <v>2499</v>
      </c>
      <c r="V1372" s="11">
        <f>tbl_EcommerceSales[[#This Row],[Gross_Sales]]*tbl_EcommerceSales[[#This Row],[Discount]]</f>
        <v>499.8</v>
      </c>
      <c r="W1372" s="11">
        <f>tbl_EcommerceSales[[#This Row],[Gross_Sales]]-tbl_EcommerceSales[[#This Row],[Discount_Amount]]</f>
        <v>1999.2</v>
      </c>
      <c r="X1372" s="11">
        <f>tbl_EcommerceSales[[#This Row],[Quantity]] * _xlfn.XLOOKUP(tbl_EcommerceSales[[#This Row],[Product_ID]], Product_Master!A:A, Product_Master!F:F)</f>
        <v>1550</v>
      </c>
      <c r="Y1372" s="11">
        <f>tbl_EcommerceSales[[#This Row],[Net_Revenue]]-tbl_EcommerceSales[[#This Row],[Total_Cost]]</f>
        <v>449.20000000000005</v>
      </c>
      <c r="Z1372" s="9">
        <f>IFERROR(#REF!/tbl_EcommerceSales[[#This Row],[Total_Cost]], 0)</f>
        <v>0</v>
      </c>
      <c r="AA1372" t="str">
        <f>TEXT(tbl_EcommerceSales[[#This Row],[Order_Date]],"mmm")</f>
        <v>May</v>
      </c>
      <c r="AB1372">
        <f>YEAR(tbl_EcommerceSales[[#This Row],[Order_Date]])</f>
        <v>2025</v>
      </c>
      <c r="AC1372" t="str">
        <f>IF(tbl_EcommerceSales[[#This Row],[Age]]&lt;18,"Under 18",IF(tbl_EcommerceSales[[#This Row],[Age]]&lt;=25,"18-25",IF(tbl_EcommerceSales[[#This Row],[Age]]&lt;=35,"26-35",IF(tbl_EcommerceSales[[#This Row],[Age]]&lt;=45,"36-45",IF(tbl_EcommerceSales[[#This Row],[Age]]&lt;=55,"46-55","56+")))))</f>
        <v>36-45</v>
      </c>
    </row>
    <row r="1373" spans="1:29" x14ac:dyDescent="0.35">
      <c r="A1373" t="s">
        <v>2578</v>
      </c>
      <c r="B1373" s="7">
        <v>45807</v>
      </c>
      <c r="C1373" t="s">
        <v>2579</v>
      </c>
      <c r="D1373" t="s">
        <v>51</v>
      </c>
      <c r="E1373" t="s">
        <v>48</v>
      </c>
      <c r="F1373">
        <v>25</v>
      </c>
      <c r="G1373" t="s">
        <v>186</v>
      </c>
      <c r="H1373" t="s">
        <v>72</v>
      </c>
      <c r="I1373" t="s">
        <v>236</v>
      </c>
      <c r="J1373" t="s">
        <v>237</v>
      </c>
      <c r="K1373" t="s">
        <v>82</v>
      </c>
      <c r="L1373" t="s">
        <v>238</v>
      </c>
      <c r="M1373">
        <v>2</v>
      </c>
      <c r="N1373" s="2">
        <v>899</v>
      </c>
      <c r="O1373" s="3">
        <v>0.1</v>
      </c>
      <c r="P1373" s="2">
        <v>960</v>
      </c>
      <c r="Q1373" t="s">
        <v>123</v>
      </c>
      <c r="R1373" t="s">
        <v>33</v>
      </c>
      <c r="S1373" t="s">
        <v>57</v>
      </c>
      <c r="T1373" s="4">
        <v>4</v>
      </c>
      <c r="U1373" s="11">
        <f t="shared" si="21"/>
        <v>1798</v>
      </c>
      <c r="V1373" s="11">
        <f>tbl_EcommerceSales[[#This Row],[Gross_Sales]]*tbl_EcommerceSales[[#This Row],[Discount]]</f>
        <v>179.8</v>
      </c>
      <c r="W1373" s="11">
        <f>tbl_EcommerceSales[[#This Row],[Gross_Sales]]-tbl_EcommerceSales[[#This Row],[Discount_Amount]]</f>
        <v>1618.2</v>
      </c>
      <c r="X1373" s="11">
        <f>tbl_EcommerceSales[[#This Row],[Quantity]] * _xlfn.XLOOKUP(tbl_EcommerceSales[[#This Row],[Product_ID]], Product_Master!A:A, Product_Master!F:F)</f>
        <v>960</v>
      </c>
      <c r="Y1373" s="11">
        <f>tbl_EcommerceSales[[#This Row],[Net_Revenue]]-tbl_EcommerceSales[[#This Row],[Total_Cost]]</f>
        <v>658.2</v>
      </c>
      <c r="Z1373" s="9">
        <f>IFERROR(#REF!/tbl_EcommerceSales[[#This Row],[Total_Cost]], 0)</f>
        <v>0</v>
      </c>
      <c r="AA1373" t="str">
        <f>TEXT(tbl_EcommerceSales[[#This Row],[Order_Date]],"mmm")</f>
        <v>May</v>
      </c>
      <c r="AB1373">
        <f>YEAR(tbl_EcommerceSales[[#This Row],[Order_Date]])</f>
        <v>2025</v>
      </c>
      <c r="AC1373" t="str">
        <f>IF(tbl_EcommerceSales[[#This Row],[Age]]&lt;18,"Under 18",IF(tbl_EcommerceSales[[#This Row],[Age]]&lt;=25,"18-25",IF(tbl_EcommerceSales[[#This Row],[Age]]&lt;=35,"26-35",IF(tbl_EcommerceSales[[#This Row],[Age]]&lt;=45,"36-45",IF(tbl_EcommerceSales[[#This Row],[Age]]&lt;=55,"46-55","56+")))))</f>
        <v>18-25</v>
      </c>
    </row>
    <row r="1374" spans="1:29" x14ac:dyDescent="0.35">
      <c r="A1374" t="s">
        <v>2580</v>
      </c>
      <c r="B1374" s="7">
        <v>45807</v>
      </c>
      <c r="C1374" t="s">
        <v>776</v>
      </c>
      <c r="D1374" t="s">
        <v>79</v>
      </c>
      <c r="E1374" t="s">
        <v>48</v>
      </c>
      <c r="F1374">
        <v>25</v>
      </c>
      <c r="G1374" t="s">
        <v>142</v>
      </c>
      <c r="H1374" t="s">
        <v>88</v>
      </c>
      <c r="I1374" t="s">
        <v>276</v>
      </c>
      <c r="J1374" t="s">
        <v>277</v>
      </c>
      <c r="K1374" t="s">
        <v>30</v>
      </c>
      <c r="L1374" t="s">
        <v>278</v>
      </c>
      <c r="M1374">
        <v>1</v>
      </c>
      <c r="N1374" s="2">
        <v>1599</v>
      </c>
      <c r="O1374" s="3">
        <v>0.15</v>
      </c>
      <c r="P1374" s="2">
        <v>850</v>
      </c>
      <c r="Q1374" t="s">
        <v>32</v>
      </c>
      <c r="R1374" t="s">
        <v>33</v>
      </c>
      <c r="S1374" t="s">
        <v>57</v>
      </c>
      <c r="T1374" s="4">
        <v>4</v>
      </c>
      <c r="U1374" s="11">
        <f t="shared" si="21"/>
        <v>1599</v>
      </c>
      <c r="V1374" s="11">
        <f>tbl_EcommerceSales[[#This Row],[Gross_Sales]]*tbl_EcommerceSales[[#This Row],[Discount]]</f>
        <v>239.85</v>
      </c>
      <c r="W1374" s="11">
        <f>tbl_EcommerceSales[[#This Row],[Gross_Sales]]-tbl_EcommerceSales[[#This Row],[Discount_Amount]]</f>
        <v>1359.15</v>
      </c>
      <c r="X1374" s="11">
        <f>tbl_EcommerceSales[[#This Row],[Quantity]] * _xlfn.XLOOKUP(tbl_EcommerceSales[[#This Row],[Product_ID]], Product_Master!A:A, Product_Master!F:F)</f>
        <v>850</v>
      </c>
      <c r="Y1374" s="11">
        <f>tbl_EcommerceSales[[#This Row],[Net_Revenue]]-tbl_EcommerceSales[[#This Row],[Total_Cost]]</f>
        <v>509.15000000000009</v>
      </c>
      <c r="Z1374" s="9">
        <f>IFERROR(#REF!/tbl_EcommerceSales[[#This Row],[Total_Cost]], 0)</f>
        <v>0</v>
      </c>
      <c r="AA1374" t="str">
        <f>TEXT(tbl_EcommerceSales[[#This Row],[Order_Date]],"mmm")</f>
        <v>May</v>
      </c>
      <c r="AB1374">
        <f>YEAR(tbl_EcommerceSales[[#This Row],[Order_Date]])</f>
        <v>2025</v>
      </c>
      <c r="AC1374" t="str">
        <f>IF(tbl_EcommerceSales[[#This Row],[Age]]&lt;18,"Under 18",IF(tbl_EcommerceSales[[#This Row],[Age]]&lt;=25,"18-25",IF(tbl_EcommerceSales[[#This Row],[Age]]&lt;=35,"26-35",IF(tbl_EcommerceSales[[#This Row],[Age]]&lt;=45,"36-45",IF(tbl_EcommerceSales[[#This Row],[Age]]&lt;=55,"46-55","56+")))))</f>
        <v>18-25</v>
      </c>
    </row>
    <row r="1375" spans="1:29" x14ac:dyDescent="0.35">
      <c r="A1375" t="s">
        <v>2581</v>
      </c>
      <c r="B1375" s="7">
        <v>45807</v>
      </c>
      <c r="C1375" t="s">
        <v>715</v>
      </c>
      <c r="D1375" t="s">
        <v>305</v>
      </c>
      <c r="E1375" t="s">
        <v>25</v>
      </c>
      <c r="F1375">
        <v>28</v>
      </c>
      <c r="G1375" t="s">
        <v>211</v>
      </c>
      <c r="H1375" t="s">
        <v>72</v>
      </c>
      <c r="I1375" t="s">
        <v>28</v>
      </c>
      <c r="J1375" t="s">
        <v>29</v>
      </c>
      <c r="K1375" t="s">
        <v>30</v>
      </c>
      <c r="L1375" t="s">
        <v>31</v>
      </c>
      <c r="M1375">
        <v>1</v>
      </c>
      <c r="N1375" s="2">
        <v>5999</v>
      </c>
      <c r="O1375" s="3">
        <v>0.1</v>
      </c>
      <c r="P1375" s="2">
        <v>3900</v>
      </c>
      <c r="Q1375" t="s">
        <v>156</v>
      </c>
      <c r="R1375" t="s">
        <v>33</v>
      </c>
      <c r="S1375" t="s">
        <v>57</v>
      </c>
      <c r="T1375" s="4">
        <v>5</v>
      </c>
      <c r="U1375" s="11">
        <f t="shared" si="21"/>
        <v>5999</v>
      </c>
      <c r="V1375" s="11">
        <f>tbl_EcommerceSales[[#This Row],[Gross_Sales]]*tbl_EcommerceSales[[#This Row],[Discount]]</f>
        <v>599.9</v>
      </c>
      <c r="W1375" s="11">
        <f>tbl_EcommerceSales[[#This Row],[Gross_Sales]]-tbl_EcommerceSales[[#This Row],[Discount_Amount]]</f>
        <v>5399.1</v>
      </c>
      <c r="X1375" s="11">
        <f>tbl_EcommerceSales[[#This Row],[Quantity]] * _xlfn.XLOOKUP(tbl_EcommerceSales[[#This Row],[Product_ID]], Product_Master!A:A, Product_Master!F:F)</f>
        <v>3900</v>
      </c>
      <c r="Y1375" s="11">
        <f>tbl_EcommerceSales[[#This Row],[Net_Revenue]]-tbl_EcommerceSales[[#This Row],[Total_Cost]]</f>
        <v>1499.1000000000004</v>
      </c>
      <c r="Z1375" s="9">
        <f>IFERROR(#REF!/tbl_EcommerceSales[[#This Row],[Total_Cost]], 0)</f>
        <v>0</v>
      </c>
      <c r="AA1375" t="str">
        <f>TEXT(tbl_EcommerceSales[[#This Row],[Order_Date]],"mmm")</f>
        <v>May</v>
      </c>
      <c r="AB1375">
        <f>YEAR(tbl_EcommerceSales[[#This Row],[Order_Date]])</f>
        <v>2025</v>
      </c>
      <c r="AC1375" t="str">
        <f>IF(tbl_EcommerceSales[[#This Row],[Age]]&lt;18,"Under 18",IF(tbl_EcommerceSales[[#This Row],[Age]]&lt;=25,"18-25",IF(tbl_EcommerceSales[[#This Row],[Age]]&lt;=35,"26-35",IF(tbl_EcommerceSales[[#This Row],[Age]]&lt;=45,"36-45",IF(tbl_EcommerceSales[[#This Row],[Age]]&lt;=55,"46-55","56+")))))</f>
        <v>26-35</v>
      </c>
    </row>
    <row r="1376" spans="1:29" x14ac:dyDescent="0.35">
      <c r="A1376" t="s">
        <v>2582</v>
      </c>
      <c r="B1376" s="7">
        <v>45808</v>
      </c>
      <c r="C1376" t="s">
        <v>2583</v>
      </c>
      <c r="D1376" t="s">
        <v>37</v>
      </c>
      <c r="E1376" t="s">
        <v>25</v>
      </c>
      <c r="F1376">
        <v>29</v>
      </c>
      <c r="G1376" t="s">
        <v>26</v>
      </c>
      <c r="H1376" t="s">
        <v>27</v>
      </c>
      <c r="I1376" t="s">
        <v>200</v>
      </c>
      <c r="J1376" t="s">
        <v>201</v>
      </c>
      <c r="K1376" t="s">
        <v>91</v>
      </c>
      <c r="L1376" t="s">
        <v>202</v>
      </c>
      <c r="M1376">
        <v>1</v>
      </c>
      <c r="N1376" s="2">
        <v>899</v>
      </c>
      <c r="O1376" s="3">
        <v>0.05</v>
      </c>
      <c r="P1376" s="2">
        <v>420</v>
      </c>
      <c r="Q1376" t="s">
        <v>123</v>
      </c>
      <c r="R1376" t="s">
        <v>33</v>
      </c>
      <c r="S1376" t="s">
        <v>34</v>
      </c>
      <c r="T1376" s="4">
        <v>3</v>
      </c>
      <c r="U1376" s="11">
        <f t="shared" si="21"/>
        <v>899</v>
      </c>
      <c r="V1376" s="11">
        <f>tbl_EcommerceSales[[#This Row],[Gross_Sales]]*tbl_EcommerceSales[[#This Row],[Discount]]</f>
        <v>44.95</v>
      </c>
      <c r="W1376" s="11">
        <f>tbl_EcommerceSales[[#This Row],[Gross_Sales]]-tbl_EcommerceSales[[#This Row],[Discount_Amount]]</f>
        <v>854.05</v>
      </c>
      <c r="X1376" s="11">
        <f>tbl_EcommerceSales[[#This Row],[Quantity]] * _xlfn.XLOOKUP(tbl_EcommerceSales[[#This Row],[Product_ID]], Product_Master!A:A, Product_Master!F:F)</f>
        <v>420</v>
      </c>
      <c r="Y1376" s="11">
        <f>tbl_EcommerceSales[[#This Row],[Net_Revenue]]-tbl_EcommerceSales[[#This Row],[Total_Cost]]</f>
        <v>434.04999999999995</v>
      </c>
      <c r="Z1376" s="9">
        <f>IFERROR(#REF!/tbl_EcommerceSales[[#This Row],[Total_Cost]], 0)</f>
        <v>0</v>
      </c>
      <c r="AA1376" t="str">
        <f>TEXT(tbl_EcommerceSales[[#This Row],[Order_Date]],"mmm")</f>
        <v>May</v>
      </c>
      <c r="AB1376">
        <f>YEAR(tbl_EcommerceSales[[#This Row],[Order_Date]])</f>
        <v>2025</v>
      </c>
      <c r="AC1376" t="str">
        <f>IF(tbl_EcommerceSales[[#This Row],[Age]]&lt;18,"Under 18",IF(tbl_EcommerceSales[[#This Row],[Age]]&lt;=25,"18-25",IF(tbl_EcommerceSales[[#This Row],[Age]]&lt;=35,"26-35",IF(tbl_EcommerceSales[[#This Row],[Age]]&lt;=45,"36-45",IF(tbl_EcommerceSales[[#This Row],[Age]]&lt;=55,"46-55","56+")))))</f>
        <v>26-35</v>
      </c>
    </row>
    <row r="1377" spans="1:29" x14ac:dyDescent="0.35">
      <c r="A1377" t="s">
        <v>2584</v>
      </c>
      <c r="B1377" s="7">
        <v>45808</v>
      </c>
      <c r="C1377" t="s">
        <v>2585</v>
      </c>
      <c r="D1377" t="s">
        <v>24</v>
      </c>
      <c r="E1377" t="s">
        <v>25</v>
      </c>
      <c r="F1377">
        <v>43</v>
      </c>
      <c r="G1377" t="s">
        <v>145</v>
      </c>
      <c r="H1377" t="s">
        <v>39</v>
      </c>
      <c r="I1377" t="s">
        <v>294</v>
      </c>
      <c r="J1377" t="s">
        <v>295</v>
      </c>
      <c r="K1377" t="s">
        <v>91</v>
      </c>
      <c r="L1377" t="s">
        <v>296</v>
      </c>
      <c r="M1377">
        <v>1</v>
      </c>
      <c r="N1377" s="2">
        <v>699</v>
      </c>
      <c r="O1377" s="3">
        <v>0.1</v>
      </c>
      <c r="P1377" s="2">
        <v>300</v>
      </c>
      <c r="Q1377" t="s">
        <v>44</v>
      </c>
      <c r="R1377" t="s">
        <v>93</v>
      </c>
      <c r="S1377" t="s">
        <v>34</v>
      </c>
      <c r="T1377" s="4">
        <v>5</v>
      </c>
      <c r="U1377" s="11">
        <f t="shared" si="21"/>
        <v>699</v>
      </c>
      <c r="V1377" s="11">
        <f>tbl_EcommerceSales[[#This Row],[Gross_Sales]]*tbl_EcommerceSales[[#This Row],[Discount]]</f>
        <v>69.900000000000006</v>
      </c>
      <c r="W1377" s="11">
        <f>tbl_EcommerceSales[[#This Row],[Gross_Sales]]-tbl_EcommerceSales[[#This Row],[Discount_Amount]]</f>
        <v>629.1</v>
      </c>
      <c r="X1377" s="11">
        <f>tbl_EcommerceSales[[#This Row],[Quantity]] * _xlfn.XLOOKUP(tbl_EcommerceSales[[#This Row],[Product_ID]], Product_Master!A:A, Product_Master!F:F)</f>
        <v>300</v>
      </c>
      <c r="Y1377" s="11">
        <f>tbl_EcommerceSales[[#This Row],[Net_Revenue]]-tbl_EcommerceSales[[#This Row],[Total_Cost]]</f>
        <v>329.1</v>
      </c>
      <c r="Z1377" s="9">
        <f>IFERROR(#REF!/tbl_EcommerceSales[[#This Row],[Total_Cost]], 0)</f>
        <v>0</v>
      </c>
      <c r="AA1377" t="str">
        <f>TEXT(tbl_EcommerceSales[[#This Row],[Order_Date]],"mmm")</f>
        <v>May</v>
      </c>
      <c r="AB1377">
        <f>YEAR(tbl_EcommerceSales[[#This Row],[Order_Date]])</f>
        <v>2025</v>
      </c>
      <c r="AC1377" t="str">
        <f>IF(tbl_EcommerceSales[[#This Row],[Age]]&lt;18,"Under 18",IF(tbl_EcommerceSales[[#This Row],[Age]]&lt;=25,"18-25",IF(tbl_EcommerceSales[[#This Row],[Age]]&lt;=35,"26-35",IF(tbl_EcommerceSales[[#This Row],[Age]]&lt;=45,"36-45",IF(tbl_EcommerceSales[[#This Row],[Age]]&lt;=55,"46-55","56+")))))</f>
        <v>36-45</v>
      </c>
    </row>
    <row r="1378" spans="1:29" x14ac:dyDescent="0.35">
      <c r="A1378" t="s">
        <v>2586</v>
      </c>
      <c r="B1378" s="7">
        <v>45808</v>
      </c>
      <c r="C1378" t="s">
        <v>2587</v>
      </c>
      <c r="D1378" t="s">
        <v>181</v>
      </c>
      <c r="E1378" t="s">
        <v>48</v>
      </c>
      <c r="F1378">
        <v>30</v>
      </c>
      <c r="G1378" t="s">
        <v>99</v>
      </c>
      <c r="H1378" t="s">
        <v>88</v>
      </c>
      <c r="I1378" t="s">
        <v>28</v>
      </c>
      <c r="J1378" t="s">
        <v>29</v>
      </c>
      <c r="K1378" t="s">
        <v>30</v>
      </c>
      <c r="L1378" t="s">
        <v>31</v>
      </c>
      <c r="M1378">
        <v>2</v>
      </c>
      <c r="N1378" s="2">
        <v>5999</v>
      </c>
      <c r="O1378" s="3">
        <v>0.15</v>
      </c>
      <c r="P1378" s="2">
        <v>7800</v>
      </c>
      <c r="Q1378" t="s">
        <v>123</v>
      </c>
      <c r="R1378" t="s">
        <v>33</v>
      </c>
      <c r="S1378" t="s">
        <v>57</v>
      </c>
      <c r="T1378" s="4">
        <v>5</v>
      </c>
      <c r="U1378" s="11">
        <f t="shared" si="21"/>
        <v>11998</v>
      </c>
      <c r="V1378" s="11">
        <f>tbl_EcommerceSales[[#This Row],[Gross_Sales]]*tbl_EcommerceSales[[#This Row],[Discount]]</f>
        <v>1799.7</v>
      </c>
      <c r="W1378" s="11">
        <f>tbl_EcommerceSales[[#This Row],[Gross_Sales]]-tbl_EcommerceSales[[#This Row],[Discount_Amount]]</f>
        <v>10198.299999999999</v>
      </c>
      <c r="X1378" s="11">
        <f>tbl_EcommerceSales[[#This Row],[Quantity]] * _xlfn.XLOOKUP(tbl_EcommerceSales[[#This Row],[Product_ID]], Product_Master!A:A, Product_Master!F:F)</f>
        <v>7800</v>
      </c>
      <c r="Y1378" s="11">
        <f>tbl_EcommerceSales[[#This Row],[Net_Revenue]]-tbl_EcommerceSales[[#This Row],[Total_Cost]]</f>
        <v>2398.2999999999993</v>
      </c>
      <c r="Z1378" s="9">
        <f>IFERROR(#REF!/tbl_EcommerceSales[[#This Row],[Total_Cost]], 0)</f>
        <v>0</v>
      </c>
      <c r="AA1378" t="str">
        <f>TEXT(tbl_EcommerceSales[[#This Row],[Order_Date]],"mmm")</f>
        <v>May</v>
      </c>
      <c r="AB1378">
        <f>YEAR(tbl_EcommerceSales[[#This Row],[Order_Date]])</f>
        <v>2025</v>
      </c>
      <c r="AC1378" t="str">
        <f>IF(tbl_EcommerceSales[[#This Row],[Age]]&lt;18,"Under 18",IF(tbl_EcommerceSales[[#This Row],[Age]]&lt;=25,"18-25",IF(tbl_EcommerceSales[[#This Row],[Age]]&lt;=35,"26-35",IF(tbl_EcommerceSales[[#This Row],[Age]]&lt;=45,"36-45",IF(tbl_EcommerceSales[[#This Row],[Age]]&lt;=55,"46-55","56+")))))</f>
        <v>26-35</v>
      </c>
    </row>
    <row r="1379" spans="1:29" x14ac:dyDescent="0.35">
      <c r="A1379" t="s">
        <v>2588</v>
      </c>
      <c r="B1379" s="7">
        <v>45808</v>
      </c>
      <c r="C1379" t="s">
        <v>2589</v>
      </c>
      <c r="D1379" t="s">
        <v>116</v>
      </c>
      <c r="E1379" t="s">
        <v>25</v>
      </c>
      <c r="F1379">
        <v>37</v>
      </c>
      <c r="G1379" t="s">
        <v>52</v>
      </c>
      <c r="H1379" t="s">
        <v>27</v>
      </c>
      <c r="I1379" t="s">
        <v>241</v>
      </c>
      <c r="J1379" t="s">
        <v>242</v>
      </c>
      <c r="K1379" t="s">
        <v>42</v>
      </c>
      <c r="L1379" t="s">
        <v>243</v>
      </c>
      <c r="M1379">
        <v>5</v>
      </c>
      <c r="N1379" s="2">
        <v>649</v>
      </c>
      <c r="O1379" s="3">
        <v>0.15</v>
      </c>
      <c r="P1379" s="2">
        <v>1450</v>
      </c>
      <c r="Q1379" t="s">
        <v>44</v>
      </c>
      <c r="R1379" t="s">
        <v>33</v>
      </c>
      <c r="S1379" t="s">
        <v>34</v>
      </c>
      <c r="T1379" s="4">
        <v>5</v>
      </c>
      <c r="U1379" s="11">
        <f t="shared" si="21"/>
        <v>3245</v>
      </c>
      <c r="V1379" s="11">
        <f>tbl_EcommerceSales[[#This Row],[Gross_Sales]]*tbl_EcommerceSales[[#This Row],[Discount]]</f>
        <v>486.75</v>
      </c>
      <c r="W1379" s="11">
        <f>tbl_EcommerceSales[[#This Row],[Gross_Sales]]-tbl_EcommerceSales[[#This Row],[Discount_Amount]]</f>
        <v>2758.25</v>
      </c>
      <c r="X1379" s="11">
        <f>tbl_EcommerceSales[[#This Row],[Quantity]] * _xlfn.XLOOKUP(tbl_EcommerceSales[[#This Row],[Product_ID]], Product_Master!A:A, Product_Master!F:F)</f>
        <v>1450</v>
      </c>
      <c r="Y1379" s="11">
        <f>tbl_EcommerceSales[[#This Row],[Net_Revenue]]-tbl_EcommerceSales[[#This Row],[Total_Cost]]</f>
        <v>1308.25</v>
      </c>
      <c r="Z1379" s="9">
        <f>IFERROR(#REF!/tbl_EcommerceSales[[#This Row],[Total_Cost]], 0)</f>
        <v>0</v>
      </c>
      <c r="AA1379" t="str">
        <f>TEXT(tbl_EcommerceSales[[#This Row],[Order_Date]],"mmm")</f>
        <v>May</v>
      </c>
      <c r="AB1379">
        <f>YEAR(tbl_EcommerceSales[[#This Row],[Order_Date]])</f>
        <v>2025</v>
      </c>
      <c r="AC1379" t="str">
        <f>IF(tbl_EcommerceSales[[#This Row],[Age]]&lt;18,"Under 18",IF(tbl_EcommerceSales[[#This Row],[Age]]&lt;=25,"18-25",IF(tbl_EcommerceSales[[#This Row],[Age]]&lt;=35,"26-35",IF(tbl_EcommerceSales[[#This Row],[Age]]&lt;=45,"36-45",IF(tbl_EcommerceSales[[#This Row],[Age]]&lt;=55,"46-55","56+")))))</f>
        <v>36-45</v>
      </c>
    </row>
    <row r="1380" spans="1:29" x14ac:dyDescent="0.35">
      <c r="A1380" t="s">
        <v>2590</v>
      </c>
      <c r="B1380" s="7">
        <v>45808</v>
      </c>
      <c r="C1380" t="s">
        <v>2591</v>
      </c>
      <c r="D1380" t="s">
        <v>254</v>
      </c>
      <c r="E1380" t="s">
        <v>25</v>
      </c>
      <c r="F1380">
        <v>30</v>
      </c>
      <c r="G1380" t="s">
        <v>26</v>
      </c>
      <c r="H1380" t="s">
        <v>27</v>
      </c>
      <c r="I1380" t="s">
        <v>111</v>
      </c>
      <c r="J1380" t="s">
        <v>112</v>
      </c>
      <c r="K1380" t="s">
        <v>55</v>
      </c>
      <c r="L1380" t="s">
        <v>113</v>
      </c>
      <c r="M1380">
        <v>2</v>
      </c>
      <c r="N1380" s="2">
        <v>1799</v>
      </c>
      <c r="O1380" s="3">
        <v>0.15</v>
      </c>
      <c r="P1380" s="2">
        <v>1900</v>
      </c>
      <c r="Q1380" t="s">
        <v>156</v>
      </c>
      <c r="R1380" t="s">
        <v>33</v>
      </c>
      <c r="S1380" t="s">
        <v>34</v>
      </c>
      <c r="T1380" s="4">
        <v>5</v>
      </c>
      <c r="U1380" s="11">
        <f t="shared" si="21"/>
        <v>3598</v>
      </c>
      <c r="V1380" s="11">
        <f>tbl_EcommerceSales[[#This Row],[Gross_Sales]]*tbl_EcommerceSales[[#This Row],[Discount]]</f>
        <v>539.69999999999993</v>
      </c>
      <c r="W1380" s="11">
        <f>tbl_EcommerceSales[[#This Row],[Gross_Sales]]-tbl_EcommerceSales[[#This Row],[Discount_Amount]]</f>
        <v>3058.3</v>
      </c>
      <c r="X1380" s="11">
        <f>tbl_EcommerceSales[[#This Row],[Quantity]] * _xlfn.XLOOKUP(tbl_EcommerceSales[[#This Row],[Product_ID]], Product_Master!A:A, Product_Master!F:F)</f>
        <v>1900</v>
      </c>
      <c r="Y1380" s="11">
        <f>tbl_EcommerceSales[[#This Row],[Net_Revenue]]-tbl_EcommerceSales[[#This Row],[Total_Cost]]</f>
        <v>1158.3000000000002</v>
      </c>
      <c r="Z1380" s="9">
        <f>IFERROR(#REF!/tbl_EcommerceSales[[#This Row],[Total_Cost]], 0)</f>
        <v>0</v>
      </c>
      <c r="AA1380" t="str">
        <f>TEXT(tbl_EcommerceSales[[#This Row],[Order_Date]],"mmm")</f>
        <v>May</v>
      </c>
      <c r="AB1380">
        <f>YEAR(tbl_EcommerceSales[[#This Row],[Order_Date]])</f>
        <v>2025</v>
      </c>
      <c r="AC1380" t="str">
        <f>IF(tbl_EcommerceSales[[#This Row],[Age]]&lt;18,"Under 18",IF(tbl_EcommerceSales[[#This Row],[Age]]&lt;=25,"18-25",IF(tbl_EcommerceSales[[#This Row],[Age]]&lt;=35,"26-35",IF(tbl_EcommerceSales[[#This Row],[Age]]&lt;=45,"36-45",IF(tbl_EcommerceSales[[#This Row],[Age]]&lt;=55,"46-55","56+")))))</f>
        <v>26-35</v>
      </c>
    </row>
    <row r="1381" spans="1:29" x14ac:dyDescent="0.35">
      <c r="A1381" t="s">
        <v>2592</v>
      </c>
      <c r="B1381" s="7">
        <v>45808</v>
      </c>
      <c r="C1381" t="s">
        <v>1828</v>
      </c>
      <c r="D1381" t="s">
        <v>232</v>
      </c>
      <c r="E1381" t="s">
        <v>48</v>
      </c>
      <c r="F1381">
        <v>18</v>
      </c>
      <c r="G1381" t="s">
        <v>171</v>
      </c>
      <c r="H1381" t="s">
        <v>39</v>
      </c>
      <c r="I1381" t="s">
        <v>117</v>
      </c>
      <c r="J1381" t="s">
        <v>118</v>
      </c>
      <c r="K1381" t="s">
        <v>82</v>
      </c>
      <c r="L1381" t="s">
        <v>119</v>
      </c>
      <c r="M1381">
        <v>1</v>
      </c>
      <c r="N1381" s="2">
        <v>3299</v>
      </c>
      <c r="O1381" s="3">
        <v>0.1</v>
      </c>
      <c r="P1381" s="2">
        <v>2100</v>
      </c>
      <c r="Q1381" t="s">
        <v>32</v>
      </c>
      <c r="R1381" t="s">
        <v>33</v>
      </c>
      <c r="S1381" t="s">
        <v>34</v>
      </c>
      <c r="T1381" s="4">
        <v>5</v>
      </c>
      <c r="U1381" s="11">
        <f t="shared" si="21"/>
        <v>3299</v>
      </c>
      <c r="V1381" s="11">
        <f>tbl_EcommerceSales[[#This Row],[Gross_Sales]]*tbl_EcommerceSales[[#This Row],[Discount]]</f>
        <v>329.90000000000003</v>
      </c>
      <c r="W1381" s="11">
        <f>tbl_EcommerceSales[[#This Row],[Gross_Sales]]-tbl_EcommerceSales[[#This Row],[Discount_Amount]]</f>
        <v>2969.1</v>
      </c>
      <c r="X1381" s="11">
        <f>tbl_EcommerceSales[[#This Row],[Quantity]] * _xlfn.XLOOKUP(tbl_EcommerceSales[[#This Row],[Product_ID]], Product_Master!A:A, Product_Master!F:F)</f>
        <v>2100</v>
      </c>
      <c r="Y1381" s="11">
        <f>tbl_EcommerceSales[[#This Row],[Net_Revenue]]-tbl_EcommerceSales[[#This Row],[Total_Cost]]</f>
        <v>869.09999999999991</v>
      </c>
      <c r="Z1381" s="9">
        <f>IFERROR(#REF!/tbl_EcommerceSales[[#This Row],[Total_Cost]], 0)</f>
        <v>0</v>
      </c>
      <c r="AA1381" t="str">
        <f>TEXT(tbl_EcommerceSales[[#This Row],[Order_Date]],"mmm")</f>
        <v>May</v>
      </c>
      <c r="AB1381">
        <f>YEAR(tbl_EcommerceSales[[#This Row],[Order_Date]])</f>
        <v>2025</v>
      </c>
      <c r="AC1381" t="str">
        <f>IF(tbl_EcommerceSales[[#This Row],[Age]]&lt;18,"Under 18",IF(tbl_EcommerceSales[[#This Row],[Age]]&lt;=25,"18-25",IF(tbl_EcommerceSales[[#This Row],[Age]]&lt;=35,"26-35",IF(tbl_EcommerceSales[[#This Row],[Age]]&lt;=45,"36-45",IF(tbl_EcommerceSales[[#This Row],[Age]]&lt;=55,"46-55","56+")))))</f>
        <v>18-25</v>
      </c>
    </row>
    <row r="1382" spans="1:29" x14ac:dyDescent="0.35">
      <c r="A1382" t="s">
        <v>2593</v>
      </c>
      <c r="B1382" s="7">
        <v>45808</v>
      </c>
      <c r="C1382" t="s">
        <v>921</v>
      </c>
      <c r="D1382" t="s">
        <v>312</v>
      </c>
      <c r="E1382" t="s">
        <v>48</v>
      </c>
      <c r="F1382">
        <v>37</v>
      </c>
      <c r="G1382" t="s">
        <v>136</v>
      </c>
      <c r="H1382" t="s">
        <v>88</v>
      </c>
      <c r="I1382" t="s">
        <v>200</v>
      </c>
      <c r="J1382" t="s">
        <v>201</v>
      </c>
      <c r="K1382" t="s">
        <v>91</v>
      </c>
      <c r="L1382" t="s">
        <v>202</v>
      </c>
      <c r="M1382">
        <v>1</v>
      </c>
      <c r="N1382" s="2">
        <v>899</v>
      </c>
      <c r="O1382" s="3">
        <v>0.2</v>
      </c>
      <c r="P1382" s="2">
        <v>420</v>
      </c>
      <c r="Q1382" t="s">
        <v>32</v>
      </c>
      <c r="R1382" t="s">
        <v>33</v>
      </c>
      <c r="S1382" t="s">
        <v>57</v>
      </c>
      <c r="T1382" s="4">
        <v>5</v>
      </c>
      <c r="U1382" s="11">
        <f t="shared" si="21"/>
        <v>899</v>
      </c>
      <c r="V1382" s="11">
        <f>tbl_EcommerceSales[[#This Row],[Gross_Sales]]*tbl_EcommerceSales[[#This Row],[Discount]]</f>
        <v>179.8</v>
      </c>
      <c r="W1382" s="11">
        <f>tbl_EcommerceSales[[#This Row],[Gross_Sales]]-tbl_EcommerceSales[[#This Row],[Discount_Amount]]</f>
        <v>719.2</v>
      </c>
      <c r="X1382" s="11">
        <f>tbl_EcommerceSales[[#This Row],[Quantity]] * _xlfn.XLOOKUP(tbl_EcommerceSales[[#This Row],[Product_ID]], Product_Master!A:A, Product_Master!F:F)</f>
        <v>420</v>
      </c>
      <c r="Y1382" s="11">
        <f>tbl_EcommerceSales[[#This Row],[Net_Revenue]]-tbl_EcommerceSales[[#This Row],[Total_Cost]]</f>
        <v>299.20000000000005</v>
      </c>
      <c r="Z1382" s="9">
        <f>IFERROR(#REF!/tbl_EcommerceSales[[#This Row],[Total_Cost]], 0)</f>
        <v>0</v>
      </c>
      <c r="AA1382" t="str">
        <f>TEXT(tbl_EcommerceSales[[#This Row],[Order_Date]],"mmm")</f>
        <v>May</v>
      </c>
      <c r="AB1382">
        <f>YEAR(tbl_EcommerceSales[[#This Row],[Order_Date]])</f>
        <v>2025</v>
      </c>
      <c r="AC1382" t="str">
        <f>IF(tbl_EcommerceSales[[#This Row],[Age]]&lt;18,"Under 18",IF(tbl_EcommerceSales[[#This Row],[Age]]&lt;=25,"18-25",IF(tbl_EcommerceSales[[#This Row],[Age]]&lt;=35,"26-35",IF(tbl_EcommerceSales[[#This Row],[Age]]&lt;=45,"36-45",IF(tbl_EcommerceSales[[#This Row],[Age]]&lt;=55,"46-55","56+")))))</f>
        <v>36-45</v>
      </c>
    </row>
    <row r="1383" spans="1:29" x14ac:dyDescent="0.35">
      <c r="A1383" t="s">
        <v>2594</v>
      </c>
      <c r="B1383" s="7">
        <v>45809</v>
      </c>
      <c r="C1383" t="s">
        <v>2595</v>
      </c>
      <c r="D1383" t="s">
        <v>51</v>
      </c>
      <c r="E1383" t="s">
        <v>48</v>
      </c>
      <c r="F1383">
        <v>38</v>
      </c>
      <c r="G1383" t="s">
        <v>211</v>
      </c>
      <c r="H1383" t="s">
        <v>72</v>
      </c>
      <c r="I1383" t="s">
        <v>89</v>
      </c>
      <c r="J1383" t="s">
        <v>90</v>
      </c>
      <c r="K1383" t="s">
        <v>91</v>
      </c>
      <c r="L1383" t="s">
        <v>92</v>
      </c>
      <c r="M1383">
        <v>3</v>
      </c>
      <c r="N1383" s="2">
        <v>599</v>
      </c>
      <c r="O1383" s="3">
        <v>0.1</v>
      </c>
      <c r="P1383" s="2">
        <v>780</v>
      </c>
      <c r="Q1383" t="s">
        <v>123</v>
      </c>
      <c r="R1383" t="s">
        <v>33</v>
      </c>
      <c r="S1383" t="s">
        <v>34</v>
      </c>
      <c r="T1383" s="4">
        <v>3</v>
      </c>
      <c r="U1383" s="11">
        <f t="shared" si="21"/>
        <v>1797</v>
      </c>
      <c r="V1383" s="11">
        <f>tbl_EcommerceSales[[#This Row],[Gross_Sales]]*tbl_EcommerceSales[[#This Row],[Discount]]</f>
        <v>179.70000000000002</v>
      </c>
      <c r="W1383" s="11">
        <f>tbl_EcommerceSales[[#This Row],[Gross_Sales]]-tbl_EcommerceSales[[#This Row],[Discount_Amount]]</f>
        <v>1617.3</v>
      </c>
      <c r="X1383" s="11">
        <f>tbl_EcommerceSales[[#This Row],[Quantity]] * _xlfn.XLOOKUP(tbl_EcommerceSales[[#This Row],[Product_ID]], Product_Master!A:A, Product_Master!F:F)</f>
        <v>780</v>
      </c>
      <c r="Y1383" s="11">
        <f>tbl_EcommerceSales[[#This Row],[Net_Revenue]]-tbl_EcommerceSales[[#This Row],[Total_Cost]]</f>
        <v>837.3</v>
      </c>
      <c r="Z1383" s="9">
        <f>IFERROR(#REF!/tbl_EcommerceSales[[#This Row],[Total_Cost]], 0)</f>
        <v>0</v>
      </c>
      <c r="AA1383" t="str">
        <f>TEXT(tbl_EcommerceSales[[#This Row],[Order_Date]],"mmm")</f>
        <v>Jun</v>
      </c>
      <c r="AB1383">
        <f>YEAR(tbl_EcommerceSales[[#This Row],[Order_Date]])</f>
        <v>2025</v>
      </c>
      <c r="AC1383" t="str">
        <f>IF(tbl_EcommerceSales[[#This Row],[Age]]&lt;18,"Under 18",IF(tbl_EcommerceSales[[#This Row],[Age]]&lt;=25,"18-25",IF(tbl_EcommerceSales[[#This Row],[Age]]&lt;=35,"26-35",IF(tbl_EcommerceSales[[#This Row],[Age]]&lt;=45,"36-45",IF(tbl_EcommerceSales[[#This Row],[Age]]&lt;=55,"46-55","56+")))))</f>
        <v>36-45</v>
      </c>
    </row>
    <row r="1384" spans="1:29" x14ac:dyDescent="0.35">
      <c r="A1384" t="s">
        <v>2596</v>
      </c>
      <c r="B1384" s="7">
        <v>45809</v>
      </c>
      <c r="C1384" t="s">
        <v>2000</v>
      </c>
      <c r="D1384" t="s">
        <v>305</v>
      </c>
      <c r="E1384" t="s">
        <v>48</v>
      </c>
      <c r="F1384">
        <v>21</v>
      </c>
      <c r="G1384" t="s">
        <v>174</v>
      </c>
      <c r="H1384" t="s">
        <v>39</v>
      </c>
      <c r="I1384" t="s">
        <v>165</v>
      </c>
      <c r="J1384" t="s">
        <v>166</v>
      </c>
      <c r="K1384" t="s">
        <v>42</v>
      </c>
      <c r="L1384" t="s">
        <v>167</v>
      </c>
      <c r="M1384">
        <v>1</v>
      </c>
      <c r="N1384" s="2">
        <v>1799</v>
      </c>
      <c r="O1384" s="3">
        <v>0.1</v>
      </c>
      <c r="P1384" s="2">
        <v>900</v>
      </c>
      <c r="Q1384" t="s">
        <v>32</v>
      </c>
      <c r="R1384" t="s">
        <v>33</v>
      </c>
      <c r="S1384" t="s">
        <v>34</v>
      </c>
      <c r="T1384" s="4">
        <v>3</v>
      </c>
      <c r="U1384" s="11">
        <f t="shared" si="21"/>
        <v>1799</v>
      </c>
      <c r="V1384" s="11">
        <f>tbl_EcommerceSales[[#This Row],[Gross_Sales]]*tbl_EcommerceSales[[#This Row],[Discount]]</f>
        <v>179.9</v>
      </c>
      <c r="W1384" s="11">
        <f>tbl_EcommerceSales[[#This Row],[Gross_Sales]]-tbl_EcommerceSales[[#This Row],[Discount_Amount]]</f>
        <v>1619.1</v>
      </c>
      <c r="X1384" s="11">
        <f>tbl_EcommerceSales[[#This Row],[Quantity]] * _xlfn.XLOOKUP(tbl_EcommerceSales[[#This Row],[Product_ID]], Product_Master!A:A, Product_Master!F:F)</f>
        <v>900</v>
      </c>
      <c r="Y1384" s="11">
        <f>tbl_EcommerceSales[[#This Row],[Net_Revenue]]-tbl_EcommerceSales[[#This Row],[Total_Cost]]</f>
        <v>719.09999999999991</v>
      </c>
      <c r="Z1384" s="9">
        <f>IFERROR(#REF!/tbl_EcommerceSales[[#This Row],[Total_Cost]], 0)</f>
        <v>0</v>
      </c>
      <c r="AA1384" t="str">
        <f>TEXT(tbl_EcommerceSales[[#This Row],[Order_Date]],"mmm")</f>
        <v>Jun</v>
      </c>
      <c r="AB1384">
        <f>YEAR(tbl_EcommerceSales[[#This Row],[Order_Date]])</f>
        <v>2025</v>
      </c>
      <c r="AC1384" t="str">
        <f>IF(tbl_EcommerceSales[[#This Row],[Age]]&lt;18,"Under 18",IF(tbl_EcommerceSales[[#This Row],[Age]]&lt;=25,"18-25",IF(tbl_EcommerceSales[[#This Row],[Age]]&lt;=35,"26-35",IF(tbl_EcommerceSales[[#This Row],[Age]]&lt;=45,"36-45",IF(tbl_EcommerceSales[[#This Row],[Age]]&lt;=55,"46-55","56+")))))</f>
        <v>18-25</v>
      </c>
    </row>
    <row r="1385" spans="1:29" x14ac:dyDescent="0.35">
      <c r="A1385" t="s">
        <v>2597</v>
      </c>
      <c r="B1385" s="7">
        <v>45809</v>
      </c>
      <c r="C1385" t="s">
        <v>2469</v>
      </c>
      <c r="D1385" t="s">
        <v>216</v>
      </c>
      <c r="E1385" t="s">
        <v>48</v>
      </c>
      <c r="F1385">
        <v>24</v>
      </c>
      <c r="G1385" t="s">
        <v>289</v>
      </c>
      <c r="H1385" t="s">
        <v>88</v>
      </c>
      <c r="I1385" t="s">
        <v>117</v>
      </c>
      <c r="J1385" t="s">
        <v>118</v>
      </c>
      <c r="K1385" t="s">
        <v>82</v>
      </c>
      <c r="L1385" t="s">
        <v>119</v>
      </c>
      <c r="M1385">
        <v>2</v>
      </c>
      <c r="N1385" s="2">
        <v>3299</v>
      </c>
      <c r="O1385" s="3">
        <v>0.15</v>
      </c>
      <c r="P1385" s="2">
        <v>4200</v>
      </c>
      <c r="Q1385" t="s">
        <v>32</v>
      </c>
      <c r="R1385" t="s">
        <v>33</v>
      </c>
      <c r="S1385" t="s">
        <v>57</v>
      </c>
      <c r="T1385" s="4">
        <v>3</v>
      </c>
      <c r="U1385" s="11">
        <f t="shared" si="21"/>
        <v>6598</v>
      </c>
      <c r="V1385" s="11">
        <f>tbl_EcommerceSales[[#This Row],[Gross_Sales]]*tbl_EcommerceSales[[#This Row],[Discount]]</f>
        <v>989.69999999999993</v>
      </c>
      <c r="W1385" s="11">
        <f>tbl_EcommerceSales[[#This Row],[Gross_Sales]]-tbl_EcommerceSales[[#This Row],[Discount_Amount]]</f>
        <v>5608.3</v>
      </c>
      <c r="X1385" s="11">
        <f>tbl_EcommerceSales[[#This Row],[Quantity]] * _xlfn.XLOOKUP(tbl_EcommerceSales[[#This Row],[Product_ID]], Product_Master!A:A, Product_Master!F:F)</f>
        <v>4200</v>
      </c>
      <c r="Y1385" s="11">
        <f>tbl_EcommerceSales[[#This Row],[Net_Revenue]]-tbl_EcommerceSales[[#This Row],[Total_Cost]]</f>
        <v>1408.3000000000002</v>
      </c>
      <c r="Z1385" s="9">
        <f>IFERROR(#REF!/tbl_EcommerceSales[[#This Row],[Total_Cost]], 0)</f>
        <v>0</v>
      </c>
      <c r="AA1385" t="str">
        <f>TEXT(tbl_EcommerceSales[[#This Row],[Order_Date]],"mmm")</f>
        <v>Jun</v>
      </c>
      <c r="AB1385">
        <f>YEAR(tbl_EcommerceSales[[#This Row],[Order_Date]])</f>
        <v>2025</v>
      </c>
      <c r="AC1385" t="str">
        <f>IF(tbl_EcommerceSales[[#This Row],[Age]]&lt;18,"Under 18",IF(tbl_EcommerceSales[[#This Row],[Age]]&lt;=25,"18-25",IF(tbl_EcommerceSales[[#This Row],[Age]]&lt;=35,"26-35",IF(tbl_EcommerceSales[[#This Row],[Age]]&lt;=45,"36-45",IF(tbl_EcommerceSales[[#This Row],[Age]]&lt;=55,"46-55","56+")))))</f>
        <v>18-25</v>
      </c>
    </row>
    <row r="1386" spans="1:29" x14ac:dyDescent="0.35">
      <c r="A1386" t="s">
        <v>2598</v>
      </c>
      <c r="B1386" s="7">
        <v>45809</v>
      </c>
      <c r="C1386" t="s">
        <v>2599</v>
      </c>
      <c r="D1386" t="s">
        <v>102</v>
      </c>
      <c r="E1386" t="s">
        <v>48</v>
      </c>
      <c r="F1386">
        <v>29</v>
      </c>
      <c r="G1386" t="s">
        <v>155</v>
      </c>
      <c r="H1386" t="s">
        <v>88</v>
      </c>
      <c r="I1386" t="s">
        <v>200</v>
      </c>
      <c r="J1386" t="s">
        <v>201</v>
      </c>
      <c r="K1386" t="s">
        <v>91</v>
      </c>
      <c r="L1386" t="s">
        <v>202</v>
      </c>
      <c r="M1386">
        <v>2</v>
      </c>
      <c r="N1386" s="2">
        <v>899</v>
      </c>
      <c r="O1386" s="3">
        <v>0.1</v>
      </c>
      <c r="P1386" s="2">
        <v>840</v>
      </c>
      <c r="Q1386" t="s">
        <v>123</v>
      </c>
      <c r="R1386" t="s">
        <v>162</v>
      </c>
      <c r="S1386" t="s">
        <v>34</v>
      </c>
      <c r="T1386" s="4"/>
      <c r="U1386" s="11">
        <f t="shared" si="21"/>
        <v>1798</v>
      </c>
      <c r="V1386" s="11">
        <f>tbl_EcommerceSales[[#This Row],[Gross_Sales]]*tbl_EcommerceSales[[#This Row],[Discount]]</f>
        <v>179.8</v>
      </c>
      <c r="W1386" s="11">
        <f>tbl_EcommerceSales[[#This Row],[Gross_Sales]]-tbl_EcommerceSales[[#This Row],[Discount_Amount]]</f>
        <v>1618.2</v>
      </c>
      <c r="X1386" s="11">
        <f>tbl_EcommerceSales[[#This Row],[Quantity]] * _xlfn.XLOOKUP(tbl_EcommerceSales[[#This Row],[Product_ID]], Product_Master!A:A, Product_Master!F:F)</f>
        <v>840</v>
      </c>
      <c r="Y1386" s="11">
        <f>tbl_EcommerceSales[[#This Row],[Net_Revenue]]-tbl_EcommerceSales[[#This Row],[Total_Cost]]</f>
        <v>778.2</v>
      </c>
      <c r="Z1386" s="9">
        <f>IFERROR(#REF!/tbl_EcommerceSales[[#This Row],[Total_Cost]], 0)</f>
        <v>0</v>
      </c>
      <c r="AA1386" t="str">
        <f>TEXT(tbl_EcommerceSales[[#This Row],[Order_Date]],"mmm")</f>
        <v>Jun</v>
      </c>
      <c r="AB1386">
        <f>YEAR(tbl_EcommerceSales[[#This Row],[Order_Date]])</f>
        <v>2025</v>
      </c>
      <c r="AC1386" t="str">
        <f>IF(tbl_EcommerceSales[[#This Row],[Age]]&lt;18,"Under 18",IF(tbl_EcommerceSales[[#This Row],[Age]]&lt;=25,"18-25",IF(tbl_EcommerceSales[[#This Row],[Age]]&lt;=35,"26-35",IF(tbl_EcommerceSales[[#This Row],[Age]]&lt;=45,"36-45",IF(tbl_EcommerceSales[[#This Row],[Age]]&lt;=55,"46-55","56+")))))</f>
        <v>26-35</v>
      </c>
    </row>
    <row r="1387" spans="1:29" x14ac:dyDescent="0.35">
      <c r="A1387" t="s">
        <v>2600</v>
      </c>
      <c r="B1387" s="7">
        <v>45809</v>
      </c>
      <c r="C1387" t="s">
        <v>2601</v>
      </c>
      <c r="D1387" t="s">
        <v>60</v>
      </c>
      <c r="E1387" t="s">
        <v>48</v>
      </c>
      <c r="F1387">
        <v>40</v>
      </c>
      <c r="G1387" t="s">
        <v>152</v>
      </c>
      <c r="H1387" t="s">
        <v>72</v>
      </c>
      <c r="I1387" t="s">
        <v>117</v>
      </c>
      <c r="J1387" t="s">
        <v>118</v>
      </c>
      <c r="K1387" t="s">
        <v>82</v>
      </c>
      <c r="L1387" t="s">
        <v>119</v>
      </c>
      <c r="M1387">
        <v>1</v>
      </c>
      <c r="N1387" s="2">
        <v>3299</v>
      </c>
      <c r="O1387" s="3">
        <v>0.05</v>
      </c>
      <c r="P1387" s="2">
        <v>2100</v>
      </c>
      <c r="Q1387" t="s">
        <v>32</v>
      </c>
      <c r="R1387" t="s">
        <v>33</v>
      </c>
      <c r="S1387" t="s">
        <v>57</v>
      </c>
      <c r="T1387" s="4">
        <v>5</v>
      </c>
      <c r="U1387" s="11">
        <f t="shared" si="21"/>
        <v>3299</v>
      </c>
      <c r="V1387" s="11">
        <f>tbl_EcommerceSales[[#This Row],[Gross_Sales]]*tbl_EcommerceSales[[#This Row],[Discount]]</f>
        <v>164.95000000000002</v>
      </c>
      <c r="W1387" s="11">
        <f>tbl_EcommerceSales[[#This Row],[Gross_Sales]]-tbl_EcommerceSales[[#This Row],[Discount_Amount]]</f>
        <v>3134.05</v>
      </c>
      <c r="X1387" s="11">
        <f>tbl_EcommerceSales[[#This Row],[Quantity]] * _xlfn.XLOOKUP(tbl_EcommerceSales[[#This Row],[Product_ID]], Product_Master!A:A, Product_Master!F:F)</f>
        <v>2100</v>
      </c>
      <c r="Y1387" s="11">
        <f>tbl_EcommerceSales[[#This Row],[Net_Revenue]]-tbl_EcommerceSales[[#This Row],[Total_Cost]]</f>
        <v>1034.0500000000002</v>
      </c>
      <c r="Z1387" s="9">
        <f>IFERROR(#REF!/tbl_EcommerceSales[[#This Row],[Total_Cost]], 0)</f>
        <v>0</v>
      </c>
      <c r="AA1387" t="str">
        <f>TEXT(tbl_EcommerceSales[[#This Row],[Order_Date]],"mmm")</f>
        <v>Jun</v>
      </c>
      <c r="AB1387">
        <f>YEAR(tbl_EcommerceSales[[#This Row],[Order_Date]])</f>
        <v>2025</v>
      </c>
      <c r="AC1387" t="str">
        <f>IF(tbl_EcommerceSales[[#This Row],[Age]]&lt;18,"Under 18",IF(tbl_EcommerceSales[[#This Row],[Age]]&lt;=25,"18-25",IF(tbl_EcommerceSales[[#This Row],[Age]]&lt;=35,"26-35",IF(tbl_EcommerceSales[[#This Row],[Age]]&lt;=45,"36-45",IF(tbl_EcommerceSales[[#This Row],[Age]]&lt;=55,"46-55","56+")))))</f>
        <v>36-45</v>
      </c>
    </row>
    <row r="1388" spans="1:29" x14ac:dyDescent="0.35">
      <c r="A1388" t="s">
        <v>2602</v>
      </c>
      <c r="B1388" s="7">
        <v>45809</v>
      </c>
      <c r="C1388" t="s">
        <v>2105</v>
      </c>
      <c r="D1388" t="s">
        <v>170</v>
      </c>
      <c r="E1388" t="s">
        <v>48</v>
      </c>
      <c r="F1388">
        <v>37</v>
      </c>
      <c r="G1388" t="s">
        <v>26</v>
      </c>
      <c r="H1388" t="s">
        <v>27</v>
      </c>
      <c r="I1388" t="s">
        <v>165</v>
      </c>
      <c r="J1388" t="s">
        <v>166</v>
      </c>
      <c r="K1388" t="s">
        <v>42</v>
      </c>
      <c r="L1388" t="s">
        <v>167</v>
      </c>
      <c r="M1388">
        <v>2</v>
      </c>
      <c r="N1388" s="2">
        <v>1799</v>
      </c>
      <c r="O1388" s="3">
        <v>0.25</v>
      </c>
      <c r="P1388" s="2">
        <v>1800</v>
      </c>
      <c r="Q1388" t="s">
        <v>123</v>
      </c>
      <c r="R1388" t="s">
        <v>93</v>
      </c>
      <c r="S1388" t="s">
        <v>57</v>
      </c>
      <c r="T1388" s="4">
        <v>4</v>
      </c>
      <c r="U1388" s="11">
        <f t="shared" si="21"/>
        <v>3598</v>
      </c>
      <c r="V1388" s="11">
        <f>tbl_EcommerceSales[[#This Row],[Gross_Sales]]*tbl_EcommerceSales[[#This Row],[Discount]]</f>
        <v>899.5</v>
      </c>
      <c r="W1388" s="11">
        <f>tbl_EcommerceSales[[#This Row],[Gross_Sales]]-tbl_EcommerceSales[[#This Row],[Discount_Amount]]</f>
        <v>2698.5</v>
      </c>
      <c r="X1388" s="11">
        <f>tbl_EcommerceSales[[#This Row],[Quantity]] * _xlfn.XLOOKUP(tbl_EcommerceSales[[#This Row],[Product_ID]], Product_Master!A:A, Product_Master!F:F)</f>
        <v>1800</v>
      </c>
      <c r="Y1388" s="11">
        <f>tbl_EcommerceSales[[#This Row],[Net_Revenue]]-tbl_EcommerceSales[[#This Row],[Total_Cost]]</f>
        <v>898.5</v>
      </c>
      <c r="Z1388" s="9">
        <f>IFERROR(#REF!/tbl_EcommerceSales[[#This Row],[Total_Cost]], 0)</f>
        <v>0</v>
      </c>
      <c r="AA1388" t="str">
        <f>TEXT(tbl_EcommerceSales[[#This Row],[Order_Date]],"mmm")</f>
        <v>Jun</v>
      </c>
      <c r="AB1388">
        <f>YEAR(tbl_EcommerceSales[[#This Row],[Order_Date]])</f>
        <v>2025</v>
      </c>
      <c r="AC1388" t="str">
        <f>IF(tbl_EcommerceSales[[#This Row],[Age]]&lt;18,"Under 18",IF(tbl_EcommerceSales[[#This Row],[Age]]&lt;=25,"18-25",IF(tbl_EcommerceSales[[#This Row],[Age]]&lt;=35,"26-35",IF(tbl_EcommerceSales[[#This Row],[Age]]&lt;=45,"36-45",IF(tbl_EcommerceSales[[#This Row],[Age]]&lt;=55,"46-55","56+")))))</f>
        <v>36-45</v>
      </c>
    </row>
    <row r="1389" spans="1:29" x14ac:dyDescent="0.35">
      <c r="A1389" t="s">
        <v>2603</v>
      </c>
      <c r="B1389" s="7">
        <v>45810</v>
      </c>
      <c r="C1389" t="s">
        <v>2011</v>
      </c>
      <c r="D1389" t="s">
        <v>269</v>
      </c>
      <c r="E1389" t="s">
        <v>48</v>
      </c>
      <c r="F1389">
        <v>39</v>
      </c>
      <c r="G1389" t="s">
        <v>270</v>
      </c>
      <c r="H1389" t="s">
        <v>72</v>
      </c>
      <c r="I1389" t="s">
        <v>200</v>
      </c>
      <c r="J1389" t="s">
        <v>201</v>
      </c>
      <c r="K1389" t="s">
        <v>91</v>
      </c>
      <c r="L1389" t="s">
        <v>202</v>
      </c>
      <c r="M1389">
        <v>2</v>
      </c>
      <c r="N1389" s="2">
        <v>899</v>
      </c>
      <c r="O1389" s="3">
        <v>0.1</v>
      </c>
      <c r="P1389" s="2">
        <v>840</v>
      </c>
      <c r="Q1389" t="s">
        <v>32</v>
      </c>
      <c r="R1389" t="s">
        <v>33</v>
      </c>
      <c r="S1389" t="s">
        <v>57</v>
      </c>
      <c r="T1389" s="4">
        <v>5</v>
      </c>
      <c r="U1389" s="11">
        <f t="shared" si="21"/>
        <v>1798</v>
      </c>
      <c r="V1389" s="11">
        <f>tbl_EcommerceSales[[#This Row],[Gross_Sales]]*tbl_EcommerceSales[[#This Row],[Discount]]</f>
        <v>179.8</v>
      </c>
      <c r="W1389" s="11">
        <f>tbl_EcommerceSales[[#This Row],[Gross_Sales]]-tbl_EcommerceSales[[#This Row],[Discount_Amount]]</f>
        <v>1618.2</v>
      </c>
      <c r="X1389" s="11">
        <f>tbl_EcommerceSales[[#This Row],[Quantity]] * _xlfn.XLOOKUP(tbl_EcommerceSales[[#This Row],[Product_ID]], Product_Master!A:A, Product_Master!F:F)</f>
        <v>840</v>
      </c>
      <c r="Y1389" s="11">
        <f>tbl_EcommerceSales[[#This Row],[Net_Revenue]]-tbl_EcommerceSales[[#This Row],[Total_Cost]]</f>
        <v>778.2</v>
      </c>
      <c r="Z1389" s="9">
        <f>IFERROR(#REF!/tbl_EcommerceSales[[#This Row],[Total_Cost]], 0)</f>
        <v>0</v>
      </c>
      <c r="AA1389" t="str">
        <f>TEXT(tbl_EcommerceSales[[#This Row],[Order_Date]],"mmm")</f>
        <v>Jun</v>
      </c>
      <c r="AB1389">
        <f>YEAR(tbl_EcommerceSales[[#This Row],[Order_Date]])</f>
        <v>2025</v>
      </c>
      <c r="AC1389" t="str">
        <f>IF(tbl_EcommerceSales[[#This Row],[Age]]&lt;18,"Under 18",IF(tbl_EcommerceSales[[#This Row],[Age]]&lt;=25,"18-25",IF(tbl_EcommerceSales[[#This Row],[Age]]&lt;=35,"26-35",IF(tbl_EcommerceSales[[#This Row],[Age]]&lt;=45,"36-45",IF(tbl_EcommerceSales[[#This Row],[Age]]&lt;=55,"46-55","56+")))))</f>
        <v>36-45</v>
      </c>
    </row>
    <row r="1390" spans="1:29" x14ac:dyDescent="0.35">
      <c r="A1390" t="s">
        <v>2604</v>
      </c>
      <c r="B1390" s="7">
        <v>45810</v>
      </c>
      <c r="C1390" t="s">
        <v>560</v>
      </c>
      <c r="D1390" t="s">
        <v>110</v>
      </c>
      <c r="E1390" t="s">
        <v>48</v>
      </c>
      <c r="F1390">
        <v>36</v>
      </c>
      <c r="G1390" t="s">
        <v>171</v>
      </c>
      <c r="H1390" t="s">
        <v>39</v>
      </c>
      <c r="I1390" t="s">
        <v>80</v>
      </c>
      <c r="J1390" t="s">
        <v>81</v>
      </c>
      <c r="K1390" t="s">
        <v>82</v>
      </c>
      <c r="L1390" t="s">
        <v>83</v>
      </c>
      <c r="M1390">
        <v>1</v>
      </c>
      <c r="N1390" s="2">
        <v>2499</v>
      </c>
      <c r="O1390" s="3">
        <v>0.2</v>
      </c>
      <c r="P1390" s="2">
        <v>1550</v>
      </c>
      <c r="Q1390" t="s">
        <v>76</v>
      </c>
      <c r="R1390" t="s">
        <v>33</v>
      </c>
      <c r="S1390" t="s">
        <v>34</v>
      </c>
      <c r="T1390" s="4">
        <v>4</v>
      </c>
      <c r="U1390" s="11">
        <f t="shared" si="21"/>
        <v>2499</v>
      </c>
      <c r="V1390" s="11">
        <f>tbl_EcommerceSales[[#This Row],[Gross_Sales]]*tbl_EcommerceSales[[#This Row],[Discount]]</f>
        <v>499.8</v>
      </c>
      <c r="W1390" s="11">
        <f>tbl_EcommerceSales[[#This Row],[Gross_Sales]]-tbl_EcommerceSales[[#This Row],[Discount_Amount]]</f>
        <v>1999.2</v>
      </c>
      <c r="X1390" s="11">
        <f>tbl_EcommerceSales[[#This Row],[Quantity]] * _xlfn.XLOOKUP(tbl_EcommerceSales[[#This Row],[Product_ID]], Product_Master!A:A, Product_Master!F:F)</f>
        <v>1550</v>
      </c>
      <c r="Y1390" s="11">
        <f>tbl_EcommerceSales[[#This Row],[Net_Revenue]]-tbl_EcommerceSales[[#This Row],[Total_Cost]]</f>
        <v>449.20000000000005</v>
      </c>
      <c r="Z1390" s="9">
        <f>IFERROR(#REF!/tbl_EcommerceSales[[#This Row],[Total_Cost]], 0)</f>
        <v>0</v>
      </c>
      <c r="AA1390" t="str">
        <f>TEXT(tbl_EcommerceSales[[#This Row],[Order_Date]],"mmm")</f>
        <v>Jun</v>
      </c>
      <c r="AB1390">
        <f>YEAR(tbl_EcommerceSales[[#This Row],[Order_Date]])</f>
        <v>2025</v>
      </c>
      <c r="AC1390" t="str">
        <f>IF(tbl_EcommerceSales[[#This Row],[Age]]&lt;18,"Under 18",IF(tbl_EcommerceSales[[#This Row],[Age]]&lt;=25,"18-25",IF(tbl_EcommerceSales[[#This Row],[Age]]&lt;=35,"26-35",IF(tbl_EcommerceSales[[#This Row],[Age]]&lt;=45,"36-45",IF(tbl_EcommerceSales[[#This Row],[Age]]&lt;=55,"46-55","56+")))))</f>
        <v>36-45</v>
      </c>
    </row>
    <row r="1391" spans="1:29" x14ac:dyDescent="0.35">
      <c r="A1391" t="s">
        <v>2605</v>
      </c>
      <c r="B1391" s="7">
        <v>45810</v>
      </c>
      <c r="C1391" t="s">
        <v>2606</v>
      </c>
      <c r="D1391" t="s">
        <v>305</v>
      </c>
      <c r="E1391" t="s">
        <v>48</v>
      </c>
      <c r="F1391">
        <v>32</v>
      </c>
      <c r="G1391" t="s">
        <v>246</v>
      </c>
      <c r="H1391" t="s">
        <v>27</v>
      </c>
      <c r="I1391" t="s">
        <v>80</v>
      </c>
      <c r="J1391" t="s">
        <v>81</v>
      </c>
      <c r="K1391" t="s">
        <v>82</v>
      </c>
      <c r="L1391" t="s">
        <v>83</v>
      </c>
      <c r="M1391">
        <v>2</v>
      </c>
      <c r="N1391" s="2">
        <v>2499</v>
      </c>
      <c r="O1391" s="3">
        <v>0.1</v>
      </c>
      <c r="P1391" s="2">
        <v>3100</v>
      </c>
      <c r="Q1391" t="s">
        <v>319</v>
      </c>
      <c r="R1391" t="s">
        <v>33</v>
      </c>
      <c r="S1391" t="s">
        <v>34</v>
      </c>
      <c r="T1391" s="4">
        <v>5</v>
      </c>
      <c r="U1391" s="11">
        <f t="shared" si="21"/>
        <v>4998</v>
      </c>
      <c r="V1391" s="11">
        <f>tbl_EcommerceSales[[#This Row],[Gross_Sales]]*tbl_EcommerceSales[[#This Row],[Discount]]</f>
        <v>499.8</v>
      </c>
      <c r="W1391" s="11">
        <f>tbl_EcommerceSales[[#This Row],[Gross_Sales]]-tbl_EcommerceSales[[#This Row],[Discount_Amount]]</f>
        <v>4498.2</v>
      </c>
      <c r="X1391" s="11">
        <f>tbl_EcommerceSales[[#This Row],[Quantity]] * _xlfn.XLOOKUP(tbl_EcommerceSales[[#This Row],[Product_ID]], Product_Master!A:A, Product_Master!F:F)</f>
        <v>3100</v>
      </c>
      <c r="Y1391" s="11">
        <f>tbl_EcommerceSales[[#This Row],[Net_Revenue]]-tbl_EcommerceSales[[#This Row],[Total_Cost]]</f>
        <v>1398.1999999999998</v>
      </c>
      <c r="Z1391" s="9">
        <f>IFERROR(#REF!/tbl_EcommerceSales[[#This Row],[Total_Cost]], 0)</f>
        <v>0</v>
      </c>
      <c r="AA1391" t="str">
        <f>TEXT(tbl_EcommerceSales[[#This Row],[Order_Date]],"mmm")</f>
        <v>Jun</v>
      </c>
      <c r="AB1391">
        <f>YEAR(tbl_EcommerceSales[[#This Row],[Order_Date]])</f>
        <v>2025</v>
      </c>
      <c r="AC1391" t="str">
        <f>IF(tbl_EcommerceSales[[#This Row],[Age]]&lt;18,"Under 18",IF(tbl_EcommerceSales[[#This Row],[Age]]&lt;=25,"18-25",IF(tbl_EcommerceSales[[#This Row],[Age]]&lt;=35,"26-35",IF(tbl_EcommerceSales[[#This Row],[Age]]&lt;=45,"36-45",IF(tbl_EcommerceSales[[#This Row],[Age]]&lt;=55,"46-55","56+")))))</f>
        <v>26-35</v>
      </c>
    </row>
    <row r="1392" spans="1:29" x14ac:dyDescent="0.35">
      <c r="A1392" t="s">
        <v>2607</v>
      </c>
      <c r="B1392" s="7">
        <v>45810</v>
      </c>
      <c r="C1392" t="s">
        <v>525</v>
      </c>
      <c r="D1392" t="s">
        <v>181</v>
      </c>
      <c r="E1392" t="s">
        <v>25</v>
      </c>
      <c r="F1392">
        <v>18</v>
      </c>
      <c r="G1392" t="s">
        <v>61</v>
      </c>
      <c r="H1392" t="s">
        <v>27</v>
      </c>
      <c r="I1392" t="s">
        <v>40</v>
      </c>
      <c r="J1392" t="s">
        <v>41</v>
      </c>
      <c r="K1392" t="s">
        <v>42</v>
      </c>
      <c r="L1392" t="s">
        <v>43</v>
      </c>
      <c r="M1392">
        <v>1</v>
      </c>
      <c r="N1392" s="2">
        <v>699</v>
      </c>
      <c r="O1392" s="3">
        <v>0.15</v>
      </c>
      <c r="P1392" s="2">
        <v>310</v>
      </c>
      <c r="Q1392" t="s">
        <v>44</v>
      </c>
      <c r="R1392" t="s">
        <v>33</v>
      </c>
      <c r="S1392" t="s">
        <v>34</v>
      </c>
      <c r="T1392" s="4">
        <v>5</v>
      </c>
      <c r="U1392" s="11">
        <f t="shared" si="21"/>
        <v>699</v>
      </c>
      <c r="V1392" s="11">
        <f>tbl_EcommerceSales[[#This Row],[Gross_Sales]]*tbl_EcommerceSales[[#This Row],[Discount]]</f>
        <v>104.85</v>
      </c>
      <c r="W1392" s="11">
        <f>tbl_EcommerceSales[[#This Row],[Gross_Sales]]-tbl_EcommerceSales[[#This Row],[Discount_Amount]]</f>
        <v>594.15</v>
      </c>
      <c r="X1392" s="11">
        <f>tbl_EcommerceSales[[#This Row],[Quantity]] * _xlfn.XLOOKUP(tbl_EcommerceSales[[#This Row],[Product_ID]], Product_Master!A:A, Product_Master!F:F)</f>
        <v>310</v>
      </c>
      <c r="Y1392" s="11">
        <f>tbl_EcommerceSales[[#This Row],[Net_Revenue]]-tbl_EcommerceSales[[#This Row],[Total_Cost]]</f>
        <v>284.14999999999998</v>
      </c>
      <c r="Z1392" s="9">
        <f>IFERROR(#REF!/tbl_EcommerceSales[[#This Row],[Total_Cost]], 0)</f>
        <v>0</v>
      </c>
      <c r="AA1392" t="str">
        <f>TEXT(tbl_EcommerceSales[[#This Row],[Order_Date]],"mmm")</f>
        <v>Jun</v>
      </c>
      <c r="AB1392">
        <f>YEAR(tbl_EcommerceSales[[#This Row],[Order_Date]])</f>
        <v>2025</v>
      </c>
      <c r="AC1392" t="str">
        <f>IF(tbl_EcommerceSales[[#This Row],[Age]]&lt;18,"Under 18",IF(tbl_EcommerceSales[[#This Row],[Age]]&lt;=25,"18-25",IF(tbl_EcommerceSales[[#This Row],[Age]]&lt;=35,"26-35",IF(tbl_EcommerceSales[[#This Row],[Age]]&lt;=45,"36-45",IF(tbl_EcommerceSales[[#This Row],[Age]]&lt;=55,"46-55","56+")))))</f>
        <v>18-25</v>
      </c>
    </row>
    <row r="1393" spans="1:29" x14ac:dyDescent="0.35">
      <c r="A1393" t="s">
        <v>2608</v>
      </c>
      <c r="B1393" s="7">
        <v>45810</v>
      </c>
      <c r="C1393" t="s">
        <v>1909</v>
      </c>
      <c r="D1393" t="s">
        <v>86</v>
      </c>
      <c r="E1393" t="s">
        <v>25</v>
      </c>
      <c r="F1393">
        <v>31</v>
      </c>
      <c r="G1393" t="s">
        <v>270</v>
      </c>
      <c r="H1393" t="s">
        <v>72</v>
      </c>
      <c r="I1393" t="s">
        <v>126</v>
      </c>
      <c r="J1393" t="s">
        <v>127</v>
      </c>
      <c r="K1393" t="s">
        <v>82</v>
      </c>
      <c r="L1393" t="s">
        <v>83</v>
      </c>
      <c r="M1393">
        <v>1</v>
      </c>
      <c r="N1393" s="2">
        <v>1899</v>
      </c>
      <c r="O1393" s="3">
        <v>0.1</v>
      </c>
      <c r="P1393" s="2">
        <v>1120</v>
      </c>
      <c r="Q1393" t="s">
        <v>32</v>
      </c>
      <c r="R1393" t="s">
        <v>33</v>
      </c>
      <c r="S1393" t="s">
        <v>57</v>
      </c>
      <c r="T1393" s="4">
        <v>3</v>
      </c>
      <c r="U1393" s="11">
        <f t="shared" si="21"/>
        <v>1899</v>
      </c>
      <c r="V1393" s="11">
        <f>tbl_EcommerceSales[[#This Row],[Gross_Sales]]*tbl_EcommerceSales[[#This Row],[Discount]]</f>
        <v>189.9</v>
      </c>
      <c r="W1393" s="11">
        <f>tbl_EcommerceSales[[#This Row],[Gross_Sales]]-tbl_EcommerceSales[[#This Row],[Discount_Amount]]</f>
        <v>1709.1</v>
      </c>
      <c r="X1393" s="11">
        <f>tbl_EcommerceSales[[#This Row],[Quantity]] * _xlfn.XLOOKUP(tbl_EcommerceSales[[#This Row],[Product_ID]], Product_Master!A:A, Product_Master!F:F)</f>
        <v>1120</v>
      </c>
      <c r="Y1393" s="11">
        <f>tbl_EcommerceSales[[#This Row],[Net_Revenue]]-tbl_EcommerceSales[[#This Row],[Total_Cost]]</f>
        <v>589.09999999999991</v>
      </c>
      <c r="Z1393" s="9">
        <f>IFERROR(#REF!/tbl_EcommerceSales[[#This Row],[Total_Cost]], 0)</f>
        <v>0</v>
      </c>
      <c r="AA1393" t="str">
        <f>TEXT(tbl_EcommerceSales[[#This Row],[Order_Date]],"mmm")</f>
        <v>Jun</v>
      </c>
      <c r="AB1393">
        <f>YEAR(tbl_EcommerceSales[[#This Row],[Order_Date]])</f>
        <v>2025</v>
      </c>
      <c r="AC1393" t="str">
        <f>IF(tbl_EcommerceSales[[#This Row],[Age]]&lt;18,"Under 18",IF(tbl_EcommerceSales[[#This Row],[Age]]&lt;=25,"18-25",IF(tbl_EcommerceSales[[#This Row],[Age]]&lt;=35,"26-35",IF(tbl_EcommerceSales[[#This Row],[Age]]&lt;=45,"36-45",IF(tbl_EcommerceSales[[#This Row],[Age]]&lt;=55,"46-55","56+")))))</f>
        <v>26-35</v>
      </c>
    </row>
    <row r="1394" spans="1:29" x14ac:dyDescent="0.35">
      <c r="A1394" t="s">
        <v>2609</v>
      </c>
      <c r="B1394" s="7">
        <v>45810</v>
      </c>
      <c r="C1394" t="s">
        <v>2610</v>
      </c>
      <c r="D1394" t="s">
        <v>305</v>
      </c>
      <c r="E1394" t="s">
        <v>25</v>
      </c>
      <c r="F1394">
        <v>20</v>
      </c>
      <c r="G1394" t="s">
        <v>142</v>
      </c>
      <c r="H1394" t="s">
        <v>88</v>
      </c>
      <c r="I1394" t="s">
        <v>221</v>
      </c>
      <c r="J1394" t="s">
        <v>222</v>
      </c>
      <c r="K1394" t="s">
        <v>177</v>
      </c>
      <c r="L1394" t="s">
        <v>208</v>
      </c>
      <c r="M1394">
        <v>4</v>
      </c>
      <c r="N1394" s="2">
        <v>1499</v>
      </c>
      <c r="O1394" s="3">
        <v>0.2</v>
      </c>
      <c r="P1394" s="2">
        <v>3200</v>
      </c>
      <c r="Q1394" t="s">
        <v>32</v>
      </c>
      <c r="R1394" t="s">
        <v>33</v>
      </c>
      <c r="S1394" t="s">
        <v>57</v>
      </c>
      <c r="T1394" s="4">
        <v>4</v>
      </c>
      <c r="U1394" s="11">
        <f t="shared" si="21"/>
        <v>5996</v>
      </c>
      <c r="V1394" s="11">
        <f>tbl_EcommerceSales[[#This Row],[Gross_Sales]]*tbl_EcommerceSales[[#This Row],[Discount]]</f>
        <v>1199.2</v>
      </c>
      <c r="W1394" s="11">
        <f>tbl_EcommerceSales[[#This Row],[Gross_Sales]]-tbl_EcommerceSales[[#This Row],[Discount_Amount]]</f>
        <v>4796.8</v>
      </c>
      <c r="X1394" s="11">
        <f>tbl_EcommerceSales[[#This Row],[Quantity]] * _xlfn.XLOOKUP(tbl_EcommerceSales[[#This Row],[Product_ID]], Product_Master!A:A, Product_Master!F:F)</f>
        <v>3200</v>
      </c>
      <c r="Y1394" s="11">
        <f>tbl_EcommerceSales[[#This Row],[Net_Revenue]]-tbl_EcommerceSales[[#This Row],[Total_Cost]]</f>
        <v>1596.8000000000002</v>
      </c>
      <c r="Z1394" s="9">
        <f>IFERROR(#REF!/tbl_EcommerceSales[[#This Row],[Total_Cost]], 0)</f>
        <v>0</v>
      </c>
      <c r="AA1394" t="str">
        <f>TEXT(tbl_EcommerceSales[[#This Row],[Order_Date]],"mmm")</f>
        <v>Jun</v>
      </c>
      <c r="AB1394">
        <f>YEAR(tbl_EcommerceSales[[#This Row],[Order_Date]])</f>
        <v>2025</v>
      </c>
      <c r="AC1394" t="str">
        <f>IF(tbl_EcommerceSales[[#This Row],[Age]]&lt;18,"Under 18",IF(tbl_EcommerceSales[[#This Row],[Age]]&lt;=25,"18-25",IF(tbl_EcommerceSales[[#This Row],[Age]]&lt;=35,"26-35",IF(tbl_EcommerceSales[[#This Row],[Age]]&lt;=45,"36-45",IF(tbl_EcommerceSales[[#This Row],[Age]]&lt;=55,"46-55","56+")))))</f>
        <v>18-25</v>
      </c>
    </row>
    <row r="1395" spans="1:29" x14ac:dyDescent="0.35">
      <c r="A1395" t="s">
        <v>2611</v>
      </c>
      <c r="B1395" s="7">
        <v>45810</v>
      </c>
      <c r="C1395" t="s">
        <v>742</v>
      </c>
      <c r="D1395" t="s">
        <v>148</v>
      </c>
      <c r="E1395" t="s">
        <v>48</v>
      </c>
      <c r="F1395">
        <v>18</v>
      </c>
      <c r="G1395" t="s">
        <v>270</v>
      </c>
      <c r="H1395" t="s">
        <v>72</v>
      </c>
      <c r="I1395" t="s">
        <v>40</v>
      </c>
      <c r="J1395" t="s">
        <v>41</v>
      </c>
      <c r="K1395" t="s">
        <v>42</v>
      </c>
      <c r="L1395" t="s">
        <v>43</v>
      </c>
      <c r="M1395">
        <v>2</v>
      </c>
      <c r="N1395" s="2">
        <v>699</v>
      </c>
      <c r="O1395" s="3">
        <v>0</v>
      </c>
      <c r="P1395" s="2">
        <v>620</v>
      </c>
      <c r="Q1395" t="s">
        <v>123</v>
      </c>
      <c r="R1395" t="s">
        <v>93</v>
      </c>
      <c r="S1395" t="s">
        <v>34</v>
      </c>
      <c r="T1395" s="4">
        <v>5</v>
      </c>
      <c r="U1395" s="11">
        <f t="shared" si="21"/>
        <v>1398</v>
      </c>
      <c r="V1395" s="11">
        <f>tbl_EcommerceSales[[#This Row],[Gross_Sales]]*tbl_EcommerceSales[[#This Row],[Discount]]</f>
        <v>0</v>
      </c>
      <c r="W1395" s="11">
        <f>tbl_EcommerceSales[[#This Row],[Gross_Sales]]-tbl_EcommerceSales[[#This Row],[Discount_Amount]]</f>
        <v>1398</v>
      </c>
      <c r="X1395" s="11">
        <f>tbl_EcommerceSales[[#This Row],[Quantity]] * _xlfn.XLOOKUP(tbl_EcommerceSales[[#This Row],[Product_ID]], Product_Master!A:A, Product_Master!F:F)</f>
        <v>620</v>
      </c>
      <c r="Y1395" s="11">
        <f>tbl_EcommerceSales[[#This Row],[Net_Revenue]]-tbl_EcommerceSales[[#This Row],[Total_Cost]]</f>
        <v>778</v>
      </c>
      <c r="Z1395" s="9">
        <f>IFERROR(#REF!/tbl_EcommerceSales[[#This Row],[Total_Cost]], 0)</f>
        <v>0</v>
      </c>
      <c r="AA1395" t="str">
        <f>TEXT(tbl_EcommerceSales[[#This Row],[Order_Date]],"mmm")</f>
        <v>Jun</v>
      </c>
      <c r="AB1395">
        <f>YEAR(tbl_EcommerceSales[[#This Row],[Order_Date]])</f>
        <v>2025</v>
      </c>
      <c r="AC1395" t="str">
        <f>IF(tbl_EcommerceSales[[#This Row],[Age]]&lt;18,"Under 18",IF(tbl_EcommerceSales[[#This Row],[Age]]&lt;=25,"18-25",IF(tbl_EcommerceSales[[#This Row],[Age]]&lt;=35,"26-35",IF(tbl_EcommerceSales[[#This Row],[Age]]&lt;=45,"36-45",IF(tbl_EcommerceSales[[#This Row],[Age]]&lt;=55,"46-55","56+")))))</f>
        <v>18-25</v>
      </c>
    </row>
    <row r="1396" spans="1:29" x14ac:dyDescent="0.35">
      <c r="A1396" t="s">
        <v>2612</v>
      </c>
      <c r="B1396" s="7">
        <v>45810</v>
      </c>
      <c r="C1396" t="s">
        <v>550</v>
      </c>
      <c r="D1396" t="s">
        <v>86</v>
      </c>
      <c r="E1396" t="s">
        <v>25</v>
      </c>
      <c r="F1396">
        <v>26</v>
      </c>
      <c r="G1396" t="s">
        <v>192</v>
      </c>
      <c r="H1396" t="s">
        <v>27</v>
      </c>
      <c r="I1396" t="s">
        <v>126</v>
      </c>
      <c r="J1396" t="s">
        <v>127</v>
      </c>
      <c r="K1396" t="s">
        <v>82</v>
      </c>
      <c r="L1396" t="s">
        <v>83</v>
      </c>
      <c r="M1396">
        <v>2</v>
      </c>
      <c r="N1396" s="2">
        <v>1899</v>
      </c>
      <c r="O1396" s="3">
        <v>0.15</v>
      </c>
      <c r="P1396" s="2">
        <v>2240</v>
      </c>
      <c r="Q1396" t="s">
        <v>32</v>
      </c>
      <c r="R1396" t="s">
        <v>162</v>
      </c>
      <c r="S1396" t="s">
        <v>57</v>
      </c>
      <c r="T1396" s="4"/>
      <c r="U1396" s="11">
        <f t="shared" si="21"/>
        <v>3798</v>
      </c>
      <c r="V1396" s="11">
        <f>tbl_EcommerceSales[[#This Row],[Gross_Sales]]*tbl_EcommerceSales[[#This Row],[Discount]]</f>
        <v>569.69999999999993</v>
      </c>
      <c r="W1396" s="11">
        <f>tbl_EcommerceSales[[#This Row],[Gross_Sales]]-tbl_EcommerceSales[[#This Row],[Discount_Amount]]</f>
        <v>3228.3</v>
      </c>
      <c r="X1396" s="11">
        <f>tbl_EcommerceSales[[#This Row],[Quantity]] * _xlfn.XLOOKUP(tbl_EcommerceSales[[#This Row],[Product_ID]], Product_Master!A:A, Product_Master!F:F)</f>
        <v>2240</v>
      </c>
      <c r="Y1396" s="11">
        <f>tbl_EcommerceSales[[#This Row],[Net_Revenue]]-tbl_EcommerceSales[[#This Row],[Total_Cost]]</f>
        <v>988.30000000000018</v>
      </c>
      <c r="Z1396" s="9">
        <f>IFERROR(#REF!/tbl_EcommerceSales[[#This Row],[Total_Cost]], 0)</f>
        <v>0</v>
      </c>
      <c r="AA1396" t="str">
        <f>TEXT(tbl_EcommerceSales[[#This Row],[Order_Date]],"mmm")</f>
        <v>Jun</v>
      </c>
      <c r="AB1396">
        <f>YEAR(tbl_EcommerceSales[[#This Row],[Order_Date]])</f>
        <v>2025</v>
      </c>
      <c r="AC1396" t="str">
        <f>IF(tbl_EcommerceSales[[#This Row],[Age]]&lt;18,"Under 18",IF(tbl_EcommerceSales[[#This Row],[Age]]&lt;=25,"18-25",IF(tbl_EcommerceSales[[#This Row],[Age]]&lt;=35,"26-35",IF(tbl_EcommerceSales[[#This Row],[Age]]&lt;=45,"36-45",IF(tbl_EcommerceSales[[#This Row],[Age]]&lt;=55,"46-55","56+")))))</f>
        <v>26-35</v>
      </c>
    </row>
    <row r="1397" spans="1:29" x14ac:dyDescent="0.35">
      <c r="A1397" t="s">
        <v>2613</v>
      </c>
      <c r="B1397" s="7">
        <v>45811</v>
      </c>
      <c r="C1397" t="s">
        <v>2614</v>
      </c>
      <c r="D1397" t="s">
        <v>110</v>
      </c>
      <c r="E1397" t="s">
        <v>48</v>
      </c>
      <c r="F1397">
        <v>22</v>
      </c>
      <c r="G1397" t="s">
        <v>211</v>
      </c>
      <c r="H1397" t="s">
        <v>72</v>
      </c>
      <c r="I1397" t="s">
        <v>67</v>
      </c>
      <c r="J1397" t="s">
        <v>68</v>
      </c>
      <c r="K1397" t="s">
        <v>42</v>
      </c>
      <c r="L1397" t="s">
        <v>43</v>
      </c>
      <c r="M1397">
        <v>1</v>
      </c>
      <c r="N1397" s="2">
        <v>799</v>
      </c>
      <c r="O1397" s="3">
        <v>0.2</v>
      </c>
      <c r="P1397" s="2">
        <v>360</v>
      </c>
      <c r="Q1397" t="s">
        <v>156</v>
      </c>
      <c r="R1397" t="s">
        <v>33</v>
      </c>
      <c r="S1397" t="s">
        <v>57</v>
      </c>
      <c r="T1397" s="4">
        <v>5</v>
      </c>
      <c r="U1397" s="11">
        <f t="shared" si="21"/>
        <v>799</v>
      </c>
      <c r="V1397" s="11">
        <f>tbl_EcommerceSales[[#This Row],[Gross_Sales]]*tbl_EcommerceSales[[#This Row],[Discount]]</f>
        <v>159.80000000000001</v>
      </c>
      <c r="W1397" s="11">
        <f>tbl_EcommerceSales[[#This Row],[Gross_Sales]]-tbl_EcommerceSales[[#This Row],[Discount_Amount]]</f>
        <v>639.20000000000005</v>
      </c>
      <c r="X1397" s="11">
        <f>tbl_EcommerceSales[[#This Row],[Quantity]] * _xlfn.XLOOKUP(tbl_EcommerceSales[[#This Row],[Product_ID]], Product_Master!A:A, Product_Master!F:F)</f>
        <v>360</v>
      </c>
      <c r="Y1397" s="11">
        <f>tbl_EcommerceSales[[#This Row],[Net_Revenue]]-tbl_EcommerceSales[[#This Row],[Total_Cost]]</f>
        <v>279.20000000000005</v>
      </c>
      <c r="Z1397" s="9">
        <f>IFERROR(#REF!/tbl_EcommerceSales[[#This Row],[Total_Cost]], 0)</f>
        <v>0</v>
      </c>
      <c r="AA1397" t="str">
        <f>TEXT(tbl_EcommerceSales[[#This Row],[Order_Date]],"mmm")</f>
        <v>Jun</v>
      </c>
      <c r="AB1397">
        <f>YEAR(tbl_EcommerceSales[[#This Row],[Order_Date]])</f>
        <v>2025</v>
      </c>
      <c r="AC1397" t="str">
        <f>IF(tbl_EcommerceSales[[#This Row],[Age]]&lt;18,"Under 18",IF(tbl_EcommerceSales[[#This Row],[Age]]&lt;=25,"18-25",IF(tbl_EcommerceSales[[#This Row],[Age]]&lt;=35,"26-35",IF(tbl_EcommerceSales[[#This Row],[Age]]&lt;=45,"36-45",IF(tbl_EcommerceSales[[#This Row],[Age]]&lt;=55,"46-55","56+")))))</f>
        <v>18-25</v>
      </c>
    </row>
    <row r="1398" spans="1:29" x14ac:dyDescent="0.35">
      <c r="A1398" t="s">
        <v>2615</v>
      </c>
      <c r="B1398" s="7">
        <v>45811</v>
      </c>
      <c r="C1398" t="s">
        <v>2616</v>
      </c>
      <c r="D1398" t="s">
        <v>312</v>
      </c>
      <c r="E1398" t="s">
        <v>25</v>
      </c>
      <c r="F1398">
        <v>31</v>
      </c>
      <c r="G1398" t="s">
        <v>155</v>
      </c>
      <c r="H1398" t="s">
        <v>88</v>
      </c>
      <c r="I1398" t="s">
        <v>165</v>
      </c>
      <c r="J1398" t="s">
        <v>166</v>
      </c>
      <c r="K1398" t="s">
        <v>42</v>
      </c>
      <c r="L1398" t="s">
        <v>167</v>
      </c>
      <c r="M1398">
        <v>3</v>
      </c>
      <c r="N1398" s="2">
        <v>1799</v>
      </c>
      <c r="O1398" s="3">
        <v>0.2</v>
      </c>
      <c r="P1398" s="2">
        <v>2700</v>
      </c>
      <c r="Q1398" t="s">
        <v>76</v>
      </c>
      <c r="R1398" t="s">
        <v>33</v>
      </c>
      <c r="S1398" t="s">
        <v>34</v>
      </c>
      <c r="T1398" s="4">
        <v>4</v>
      </c>
      <c r="U1398" s="11">
        <f t="shared" si="21"/>
        <v>5397</v>
      </c>
      <c r="V1398" s="11">
        <f>tbl_EcommerceSales[[#This Row],[Gross_Sales]]*tbl_EcommerceSales[[#This Row],[Discount]]</f>
        <v>1079.4000000000001</v>
      </c>
      <c r="W1398" s="11">
        <f>tbl_EcommerceSales[[#This Row],[Gross_Sales]]-tbl_EcommerceSales[[#This Row],[Discount_Amount]]</f>
        <v>4317.6000000000004</v>
      </c>
      <c r="X1398" s="11">
        <f>tbl_EcommerceSales[[#This Row],[Quantity]] * _xlfn.XLOOKUP(tbl_EcommerceSales[[#This Row],[Product_ID]], Product_Master!A:A, Product_Master!F:F)</f>
        <v>2700</v>
      </c>
      <c r="Y1398" s="11">
        <f>tbl_EcommerceSales[[#This Row],[Net_Revenue]]-tbl_EcommerceSales[[#This Row],[Total_Cost]]</f>
        <v>1617.6000000000004</v>
      </c>
      <c r="Z1398" s="9">
        <f>IFERROR(#REF!/tbl_EcommerceSales[[#This Row],[Total_Cost]], 0)</f>
        <v>0</v>
      </c>
      <c r="AA1398" t="str">
        <f>TEXT(tbl_EcommerceSales[[#This Row],[Order_Date]],"mmm")</f>
        <v>Jun</v>
      </c>
      <c r="AB1398">
        <f>YEAR(tbl_EcommerceSales[[#This Row],[Order_Date]])</f>
        <v>2025</v>
      </c>
      <c r="AC1398" t="str">
        <f>IF(tbl_EcommerceSales[[#This Row],[Age]]&lt;18,"Under 18",IF(tbl_EcommerceSales[[#This Row],[Age]]&lt;=25,"18-25",IF(tbl_EcommerceSales[[#This Row],[Age]]&lt;=35,"26-35",IF(tbl_EcommerceSales[[#This Row],[Age]]&lt;=45,"36-45",IF(tbl_EcommerceSales[[#This Row],[Age]]&lt;=55,"46-55","56+")))))</f>
        <v>26-35</v>
      </c>
    </row>
    <row r="1399" spans="1:29" x14ac:dyDescent="0.35">
      <c r="A1399" t="s">
        <v>2617</v>
      </c>
      <c r="B1399" s="7">
        <v>45811</v>
      </c>
      <c r="C1399" t="s">
        <v>1373</v>
      </c>
      <c r="D1399" t="s">
        <v>24</v>
      </c>
      <c r="E1399" t="s">
        <v>48</v>
      </c>
      <c r="F1399">
        <v>29</v>
      </c>
      <c r="G1399" t="s">
        <v>155</v>
      </c>
      <c r="H1399" t="s">
        <v>88</v>
      </c>
      <c r="I1399" t="s">
        <v>80</v>
      </c>
      <c r="J1399" t="s">
        <v>81</v>
      </c>
      <c r="K1399" t="s">
        <v>82</v>
      </c>
      <c r="L1399" t="s">
        <v>83</v>
      </c>
      <c r="M1399">
        <v>1</v>
      </c>
      <c r="N1399" s="2">
        <v>2499</v>
      </c>
      <c r="O1399" s="3">
        <v>0.15</v>
      </c>
      <c r="P1399" s="2">
        <v>1550</v>
      </c>
      <c r="Q1399" t="s">
        <v>32</v>
      </c>
      <c r="R1399" t="s">
        <v>33</v>
      </c>
      <c r="S1399" t="s">
        <v>34</v>
      </c>
      <c r="T1399" s="4">
        <v>5</v>
      </c>
      <c r="U1399" s="11">
        <f t="shared" si="21"/>
        <v>2499</v>
      </c>
      <c r="V1399" s="11">
        <f>tbl_EcommerceSales[[#This Row],[Gross_Sales]]*tbl_EcommerceSales[[#This Row],[Discount]]</f>
        <v>374.84999999999997</v>
      </c>
      <c r="W1399" s="11">
        <f>tbl_EcommerceSales[[#This Row],[Gross_Sales]]-tbl_EcommerceSales[[#This Row],[Discount_Amount]]</f>
        <v>2124.15</v>
      </c>
      <c r="X1399" s="11">
        <f>tbl_EcommerceSales[[#This Row],[Quantity]] * _xlfn.XLOOKUP(tbl_EcommerceSales[[#This Row],[Product_ID]], Product_Master!A:A, Product_Master!F:F)</f>
        <v>1550</v>
      </c>
      <c r="Y1399" s="11">
        <f>tbl_EcommerceSales[[#This Row],[Net_Revenue]]-tbl_EcommerceSales[[#This Row],[Total_Cost]]</f>
        <v>574.15000000000009</v>
      </c>
      <c r="Z1399" s="9">
        <f>IFERROR(#REF!/tbl_EcommerceSales[[#This Row],[Total_Cost]], 0)</f>
        <v>0</v>
      </c>
      <c r="AA1399" t="str">
        <f>TEXT(tbl_EcommerceSales[[#This Row],[Order_Date]],"mmm")</f>
        <v>Jun</v>
      </c>
      <c r="AB1399">
        <f>YEAR(tbl_EcommerceSales[[#This Row],[Order_Date]])</f>
        <v>2025</v>
      </c>
      <c r="AC1399" t="str">
        <f>IF(tbl_EcommerceSales[[#This Row],[Age]]&lt;18,"Under 18",IF(tbl_EcommerceSales[[#This Row],[Age]]&lt;=25,"18-25",IF(tbl_EcommerceSales[[#This Row],[Age]]&lt;=35,"26-35",IF(tbl_EcommerceSales[[#This Row],[Age]]&lt;=45,"36-45",IF(tbl_EcommerceSales[[#This Row],[Age]]&lt;=55,"46-55","56+")))))</f>
        <v>26-35</v>
      </c>
    </row>
    <row r="1400" spans="1:29" x14ac:dyDescent="0.35">
      <c r="A1400" t="s">
        <v>2618</v>
      </c>
      <c r="B1400" s="7">
        <v>45811</v>
      </c>
      <c r="C1400" t="s">
        <v>1771</v>
      </c>
      <c r="D1400" t="s">
        <v>205</v>
      </c>
      <c r="E1400" t="s">
        <v>25</v>
      </c>
      <c r="F1400">
        <v>32</v>
      </c>
      <c r="G1400" t="s">
        <v>122</v>
      </c>
      <c r="H1400" t="s">
        <v>72</v>
      </c>
      <c r="I1400" t="s">
        <v>165</v>
      </c>
      <c r="J1400" t="s">
        <v>166</v>
      </c>
      <c r="K1400" t="s">
        <v>42</v>
      </c>
      <c r="L1400" t="s">
        <v>167</v>
      </c>
      <c r="M1400">
        <v>2</v>
      </c>
      <c r="N1400" s="2">
        <v>1799</v>
      </c>
      <c r="O1400" s="3">
        <v>0.1</v>
      </c>
      <c r="P1400" s="2">
        <v>1800</v>
      </c>
      <c r="Q1400" t="s">
        <v>156</v>
      </c>
      <c r="R1400" t="s">
        <v>162</v>
      </c>
      <c r="S1400" t="s">
        <v>34</v>
      </c>
      <c r="T1400" s="4"/>
      <c r="U1400" s="11">
        <f t="shared" si="21"/>
        <v>3598</v>
      </c>
      <c r="V1400" s="11">
        <f>tbl_EcommerceSales[[#This Row],[Gross_Sales]]*tbl_EcommerceSales[[#This Row],[Discount]]</f>
        <v>359.8</v>
      </c>
      <c r="W1400" s="11">
        <f>tbl_EcommerceSales[[#This Row],[Gross_Sales]]-tbl_EcommerceSales[[#This Row],[Discount_Amount]]</f>
        <v>3238.2</v>
      </c>
      <c r="X1400" s="11">
        <f>tbl_EcommerceSales[[#This Row],[Quantity]] * _xlfn.XLOOKUP(tbl_EcommerceSales[[#This Row],[Product_ID]], Product_Master!A:A, Product_Master!F:F)</f>
        <v>1800</v>
      </c>
      <c r="Y1400" s="11">
        <f>tbl_EcommerceSales[[#This Row],[Net_Revenue]]-tbl_EcommerceSales[[#This Row],[Total_Cost]]</f>
        <v>1438.1999999999998</v>
      </c>
      <c r="Z1400" s="9">
        <f>IFERROR(#REF!/tbl_EcommerceSales[[#This Row],[Total_Cost]], 0)</f>
        <v>0</v>
      </c>
      <c r="AA1400" t="str">
        <f>TEXT(tbl_EcommerceSales[[#This Row],[Order_Date]],"mmm")</f>
        <v>Jun</v>
      </c>
      <c r="AB1400">
        <f>YEAR(tbl_EcommerceSales[[#This Row],[Order_Date]])</f>
        <v>2025</v>
      </c>
      <c r="AC1400" t="str">
        <f>IF(tbl_EcommerceSales[[#This Row],[Age]]&lt;18,"Under 18",IF(tbl_EcommerceSales[[#This Row],[Age]]&lt;=25,"18-25",IF(tbl_EcommerceSales[[#This Row],[Age]]&lt;=35,"26-35",IF(tbl_EcommerceSales[[#This Row],[Age]]&lt;=45,"36-45",IF(tbl_EcommerceSales[[#This Row],[Age]]&lt;=55,"46-55","56+")))))</f>
        <v>26-35</v>
      </c>
    </row>
    <row r="1401" spans="1:29" x14ac:dyDescent="0.35">
      <c r="A1401" t="s">
        <v>2619</v>
      </c>
      <c r="B1401" s="7">
        <v>45811</v>
      </c>
      <c r="C1401" t="s">
        <v>2620</v>
      </c>
      <c r="D1401" t="s">
        <v>86</v>
      </c>
      <c r="E1401" t="s">
        <v>25</v>
      </c>
      <c r="F1401">
        <v>35</v>
      </c>
      <c r="G1401" t="s">
        <v>136</v>
      </c>
      <c r="H1401" t="s">
        <v>88</v>
      </c>
      <c r="I1401" t="s">
        <v>236</v>
      </c>
      <c r="J1401" t="s">
        <v>237</v>
      </c>
      <c r="K1401" t="s">
        <v>82</v>
      </c>
      <c r="L1401" t="s">
        <v>238</v>
      </c>
      <c r="M1401">
        <v>1</v>
      </c>
      <c r="N1401" s="2">
        <v>899</v>
      </c>
      <c r="O1401" s="3">
        <v>0.25</v>
      </c>
      <c r="P1401" s="2">
        <v>480</v>
      </c>
      <c r="Q1401" t="s">
        <v>156</v>
      </c>
      <c r="R1401" t="s">
        <v>33</v>
      </c>
      <c r="S1401" t="s">
        <v>34</v>
      </c>
      <c r="T1401" s="4">
        <v>4</v>
      </c>
      <c r="U1401" s="11">
        <f t="shared" si="21"/>
        <v>899</v>
      </c>
      <c r="V1401" s="11">
        <f>tbl_EcommerceSales[[#This Row],[Gross_Sales]]*tbl_EcommerceSales[[#This Row],[Discount]]</f>
        <v>224.75</v>
      </c>
      <c r="W1401" s="11">
        <f>tbl_EcommerceSales[[#This Row],[Gross_Sales]]-tbl_EcommerceSales[[#This Row],[Discount_Amount]]</f>
        <v>674.25</v>
      </c>
      <c r="X1401" s="11">
        <f>tbl_EcommerceSales[[#This Row],[Quantity]] * _xlfn.XLOOKUP(tbl_EcommerceSales[[#This Row],[Product_ID]], Product_Master!A:A, Product_Master!F:F)</f>
        <v>480</v>
      </c>
      <c r="Y1401" s="11">
        <f>tbl_EcommerceSales[[#This Row],[Net_Revenue]]-tbl_EcommerceSales[[#This Row],[Total_Cost]]</f>
        <v>194.25</v>
      </c>
      <c r="Z1401" s="9">
        <f>IFERROR(#REF!/tbl_EcommerceSales[[#This Row],[Total_Cost]], 0)</f>
        <v>0</v>
      </c>
      <c r="AA1401" t="str">
        <f>TEXT(tbl_EcommerceSales[[#This Row],[Order_Date]],"mmm")</f>
        <v>Jun</v>
      </c>
      <c r="AB1401">
        <f>YEAR(tbl_EcommerceSales[[#This Row],[Order_Date]])</f>
        <v>2025</v>
      </c>
      <c r="AC1401" t="str">
        <f>IF(tbl_EcommerceSales[[#This Row],[Age]]&lt;18,"Under 18",IF(tbl_EcommerceSales[[#This Row],[Age]]&lt;=25,"18-25",IF(tbl_EcommerceSales[[#This Row],[Age]]&lt;=35,"26-35",IF(tbl_EcommerceSales[[#This Row],[Age]]&lt;=45,"36-45",IF(tbl_EcommerceSales[[#This Row],[Age]]&lt;=55,"46-55","56+")))))</f>
        <v>26-35</v>
      </c>
    </row>
    <row r="1402" spans="1:29" x14ac:dyDescent="0.35">
      <c r="A1402" t="s">
        <v>2621</v>
      </c>
      <c r="B1402" s="7">
        <v>45811</v>
      </c>
      <c r="C1402" t="s">
        <v>2309</v>
      </c>
      <c r="D1402" t="s">
        <v>254</v>
      </c>
      <c r="E1402" t="s">
        <v>48</v>
      </c>
      <c r="F1402">
        <v>36</v>
      </c>
      <c r="G1402" t="s">
        <v>155</v>
      </c>
      <c r="H1402" t="s">
        <v>88</v>
      </c>
      <c r="I1402" t="s">
        <v>111</v>
      </c>
      <c r="J1402" t="s">
        <v>112</v>
      </c>
      <c r="K1402" t="s">
        <v>55</v>
      </c>
      <c r="L1402" t="s">
        <v>113</v>
      </c>
      <c r="M1402">
        <v>1</v>
      </c>
      <c r="N1402" s="2">
        <v>1799</v>
      </c>
      <c r="O1402" s="3">
        <v>0.1</v>
      </c>
      <c r="P1402" s="2">
        <v>950</v>
      </c>
      <c r="Q1402" t="s">
        <v>44</v>
      </c>
      <c r="R1402" t="s">
        <v>33</v>
      </c>
      <c r="S1402" t="s">
        <v>57</v>
      </c>
      <c r="T1402" s="4">
        <v>5</v>
      </c>
      <c r="U1402" s="11">
        <f t="shared" si="21"/>
        <v>1799</v>
      </c>
      <c r="V1402" s="11">
        <f>tbl_EcommerceSales[[#This Row],[Gross_Sales]]*tbl_EcommerceSales[[#This Row],[Discount]]</f>
        <v>179.9</v>
      </c>
      <c r="W1402" s="11">
        <f>tbl_EcommerceSales[[#This Row],[Gross_Sales]]-tbl_EcommerceSales[[#This Row],[Discount_Amount]]</f>
        <v>1619.1</v>
      </c>
      <c r="X1402" s="11">
        <f>tbl_EcommerceSales[[#This Row],[Quantity]] * _xlfn.XLOOKUP(tbl_EcommerceSales[[#This Row],[Product_ID]], Product_Master!A:A, Product_Master!F:F)</f>
        <v>950</v>
      </c>
      <c r="Y1402" s="11">
        <f>tbl_EcommerceSales[[#This Row],[Net_Revenue]]-tbl_EcommerceSales[[#This Row],[Total_Cost]]</f>
        <v>669.09999999999991</v>
      </c>
      <c r="Z1402" s="9">
        <f>IFERROR(#REF!/tbl_EcommerceSales[[#This Row],[Total_Cost]], 0)</f>
        <v>0</v>
      </c>
      <c r="AA1402" t="str">
        <f>TEXT(tbl_EcommerceSales[[#This Row],[Order_Date]],"mmm")</f>
        <v>Jun</v>
      </c>
      <c r="AB1402">
        <f>YEAR(tbl_EcommerceSales[[#This Row],[Order_Date]])</f>
        <v>2025</v>
      </c>
      <c r="AC1402" t="str">
        <f>IF(tbl_EcommerceSales[[#This Row],[Age]]&lt;18,"Under 18",IF(tbl_EcommerceSales[[#This Row],[Age]]&lt;=25,"18-25",IF(tbl_EcommerceSales[[#This Row],[Age]]&lt;=35,"26-35",IF(tbl_EcommerceSales[[#This Row],[Age]]&lt;=45,"36-45",IF(tbl_EcommerceSales[[#This Row],[Age]]&lt;=55,"46-55","56+")))))</f>
        <v>36-45</v>
      </c>
    </row>
    <row r="1403" spans="1:29" x14ac:dyDescent="0.35">
      <c r="A1403" t="s">
        <v>2622</v>
      </c>
      <c r="B1403" s="7">
        <v>45811</v>
      </c>
      <c r="C1403" t="s">
        <v>2623</v>
      </c>
      <c r="D1403" t="s">
        <v>148</v>
      </c>
      <c r="E1403" t="s">
        <v>48</v>
      </c>
      <c r="F1403">
        <v>33</v>
      </c>
      <c r="G1403" t="s">
        <v>71</v>
      </c>
      <c r="H1403" t="s">
        <v>72</v>
      </c>
      <c r="I1403" t="s">
        <v>62</v>
      </c>
      <c r="J1403" t="s">
        <v>63</v>
      </c>
      <c r="K1403" t="s">
        <v>42</v>
      </c>
      <c r="L1403" t="s">
        <v>43</v>
      </c>
      <c r="M1403">
        <v>1</v>
      </c>
      <c r="N1403" s="2">
        <v>499</v>
      </c>
      <c r="O1403" s="3">
        <v>0.05</v>
      </c>
      <c r="P1403" s="2">
        <v>220</v>
      </c>
      <c r="Q1403" t="s">
        <v>123</v>
      </c>
      <c r="R1403" t="s">
        <v>33</v>
      </c>
      <c r="S1403" t="s">
        <v>57</v>
      </c>
      <c r="T1403" s="4">
        <v>3</v>
      </c>
      <c r="U1403" s="11">
        <f t="shared" si="21"/>
        <v>499</v>
      </c>
      <c r="V1403" s="11">
        <f>tbl_EcommerceSales[[#This Row],[Gross_Sales]]*tbl_EcommerceSales[[#This Row],[Discount]]</f>
        <v>24.950000000000003</v>
      </c>
      <c r="W1403" s="11">
        <f>tbl_EcommerceSales[[#This Row],[Gross_Sales]]-tbl_EcommerceSales[[#This Row],[Discount_Amount]]</f>
        <v>474.05</v>
      </c>
      <c r="X1403" s="11">
        <f>tbl_EcommerceSales[[#This Row],[Quantity]] * _xlfn.XLOOKUP(tbl_EcommerceSales[[#This Row],[Product_ID]], Product_Master!A:A, Product_Master!F:F)</f>
        <v>220</v>
      </c>
      <c r="Y1403" s="11">
        <f>tbl_EcommerceSales[[#This Row],[Net_Revenue]]-tbl_EcommerceSales[[#This Row],[Total_Cost]]</f>
        <v>254.05</v>
      </c>
      <c r="Z1403" s="9">
        <f>IFERROR(#REF!/tbl_EcommerceSales[[#This Row],[Total_Cost]], 0)</f>
        <v>0</v>
      </c>
      <c r="AA1403" t="str">
        <f>TEXT(tbl_EcommerceSales[[#This Row],[Order_Date]],"mmm")</f>
        <v>Jun</v>
      </c>
      <c r="AB1403">
        <f>YEAR(tbl_EcommerceSales[[#This Row],[Order_Date]])</f>
        <v>2025</v>
      </c>
      <c r="AC1403" t="str">
        <f>IF(tbl_EcommerceSales[[#This Row],[Age]]&lt;18,"Under 18",IF(tbl_EcommerceSales[[#This Row],[Age]]&lt;=25,"18-25",IF(tbl_EcommerceSales[[#This Row],[Age]]&lt;=35,"26-35",IF(tbl_EcommerceSales[[#This Row],[Age]]&lt;=45,"36-45",IF(tbl_EcommerceSales[[#This Row],[Age]]&lt;=55,"46-55","56+")))))</f>
        <v>26-35</v>
      </c>
    </row>
    <row r="1404" spans="1:29" x14ac:dyDescent="0.35">
      <c r="A1404" t="s">
        <v>2624</v>
      </c>
      <c r="B1404" s="7">
        <v>45811</v>
      </c>
      <c r="C1404" t="s">
        <v>2625</v>
      </c>
      <c r="D1404" t="s">
        <v>47</v>
      </c>
      <c r="E1404" t="s">
        <v>48</v>
      </c>
      <c r="F1404">
        <v>26</v>
      </c>
      <c r="G1404" t="s">
        <v>103</v>
      </c>
      <c r="H1404" t="s">
        <v>27</v>
      </c>
      <c r="I1404" t="s">
        <v>241</v>
      </c>
      <c r="J1404" t="s">
        <v>242</v>
      </c>
      <c r="K1404" t="s">
        <v>42</v>
      </c>
      <c r="L1404" t="s">
        <v>243</v>
      </c>
      <c r="M1404">
        <v>1</v>
      </c>
      <c r="N1404" s="2">
        <v>649</v>
      </c>
      <c r="O1404" s="3">
        <v>0</v>
      </c>
      <c r="P1404" s="2">
        <v>290</v>
      </c>
      <c r="Q1404" t="s">
        <v>44</v>
      </c>
      <c r="R1404" t="s">
        <v>33</v>
      </c>
      <c r="S1404" t="s">
        <v>34</v>
      </c>
      <c r="T1404" s="4">
        <v>5</v>
      </c>
      <c r="U1404" s="11">
        <f t="shared" si="21"/>
        <v>649</v>
      </c>
      <c r="V1404" s="11">
        <f>tbl_EcommerceSales[[#This Row],[Gross_Sales]]*tbl_EcommerceSales[[#This Row],[Discount]]</f>
        <v>0</v>
      </c>
      <c r="W1404" s="11">
        <f>tbl_EcommerceSales[[#This Row],[Gross_Sales]]-tbl_EcommerceSales[[#This Row],[Discount_Amount]]</f>
        <v>649</v>
      </c>
      <c r="X1404" s="11">
        <f>tbl_EcommerceSales[[#This Row],[Quantity]] * _xlfn.XLOOKUP(tbl_EcommerceSales[[#This Row],[Product_ID]], Product_Master!A:A, Product_Master!F:F)</f>
        <v>290</v>
      </c>
      <c r="Y1404" s="11">
        <f>tbl_EcommerceSales[[#This Row],[Net_Revenue]]-tbl_EcommerceSales[[#This Row],[Total_Cost]]</f>
        <v>359</v>
      </c>
      <c r="Z1404" s="9">
        <f>IFERROR(#REF!/tbl_EcommerceSales[[#This Row],[Total_Cost]], 0)</f>
        <v>0</v>
      </c>
      <c r="AA1404" t="str">
        <f>TEXT(tbl_EcommerceSales[[#This Row],[Order_Date]],"mmm")</f>
        <v>Jun</v>
      </c>
      <c r="AB1404">
        <f>YEAR(tbl_EcommerceSales[[#This Row],[Order_Date]])</f>
        <v>2025</v>
      </c>
      <c r="AC1404" t="str">
        <f>IF(tbl_EcommerceSales[[#This Row],[Age]]&lt;18,"Under 18",IF(tbl_EcommerceSales[[#This Row],[Age]]&lt;=25,"18-25",IF(tbl_EcommerceSales[[#This Row],[Age]]&lt;=35,"26-35",IF(tbl_EcommerceSales[[#This Row],[Age]]&lt;=45,"36-45",IF(tbl_EcommerceSales[[#This Row],[Age]]&lt;=55,"46-55","56+")))))</f>
        <v>26-35</v>
      </c>
    </row>
    <row r="1405" spans="1:29" x14ac:dyDescent="0.35">
      <c r="A1405" t="s">
        <v>2626</v>
      </c>
      <c r="B1405" s="7">
        <v>45811</v>
      </c>
      <c r="C1405" t="s">
        <v>2627</v>
      </c>
      <c r="D1405" t="s">
        <v>79</v>
      </c>
      <c r="E1405" t="s">
        <v>25</v>
      </c>
      <c r="F1405">
        <v>18</v>
      </c>
      <c r="G1405" t="s">
        <v>152</v>
      </c>
      <c r="H1405" t="s">
        <v>72</v>
      </c>
      <c r="I1405" t="s">
        <v>80</v>
      </c>
      <c r="J1405" t="s">
        <v>81</v>
      </c>
      <c r="K1405" t="s">
        <v>82</v>
      </c>
      <c r="L1405" t="s">
        <v>83</v>
      </c>
      <c r="M1405">
        <v>1</v>
      </c>
      <c r="N1405" s="2">
        <v>2499</v>
      </c>
      <c r="O1405" s="3">
        <v>0.1</v>
      </c>
      <c r="P1405" s="2">
        <v>1550</v>
      </c>
      <c r="Q1405" t="s">
        <v>32</v>
      </c>
      <c r="R1405" t="s">
        <v>33</v>
      </c>
      <c r="S1405" t="s">
        <v>34</v>
      </c>
      <c r="T1405" s="4">
        <v>1</v>
      </c>
      <c r="U1405" s="11">
        <f t="shared" si="21"/>
        <v>2499</v>
      </c>
      <c r="V1405" s="11">
        <f>tbl_EcommerceSales[[#This Row],[Gross_Sales]]*tbl_EcommerceSales[[#This Row],[Discount]]</f>
        <v>249.9</v>
      </c>
      <c r="W1405" s="11">
        <f>tbl_EcommerceSales[[#This Row],[Gross_Sales]]-tbl_EcommerceSales[[#This Row],[Discount_Amount]]</f>
        <v>2249.1</v>
      </c>
      <c r="X1405" s="11">
        <f>tbl_EcommerceSales[[#This Row],[Quantity]] * _xlfn.XLOOKUP(tbl_EcommerceSales[[#This Row],[Product_ID]], Product_Master!A:A, Product_Master!F:F)</f>
        <v>1550</v>
      </c>
      <c r="Y1405" s="11">
        <f>tbl_EcommerceSales[[#This Row],[Net_Revenue]]-tbl_EcommerceSales[[#This Row],[Total_Cost]]</f>
        <v>699.09999999999991</v>
      </c>
      <c r="Z1405" s="9">
        <f>IFERROR(#REF!/tbl_EcommerceSales[[#This Row],[Total_Cost]], 0)</f>
        <v>0</v>
      </c>
      <c r="AA1405" t="str">
        <f>TEXT(tbl_EcommerceSales[[#This Row],[Order_Date]],"mmm")</f>
        <v>Jun</v>
      </c>
      <c r="AB1405">
        <f>YEAR(tbl_EcommerceSales[[#This Row],[Order_Date]])</f>
        <v>2025</v>
      </c>
      <c r="AC1405" t="str">
        <f>IF(tbl_EcommerceSales[[#This Row],[Age]]&lt;18,"Under 18",IF(tbl_EcommerceSales[[#This Row],[Age]]&lt;=25,"18-25",IF(tbl_EcommerceSales[[#This Row],[Age]]&lt;=35,"26-35",IF(tbl_EcommerceSales[[#This Row],[Age]]&lt;=45,"36-45",IF(tbl_EcommerceSales[[#This Row],[Age]]&lt;=55,"46-55","56+")))))</f>
        <v>18-25</v>
      </c>
    </row>
    <row r="1406" spans="1:29" x14ac:dyDescent="0.35">
      <c r="A1406" t="s">
        <v>2628</v>
      </c>
      <c r="B1406" s="7">
        <v>45811</v>
      </c>
      <c r="C1406" t="s">
        <v>2629</v>
      </c>
      <c r="D1406" t="s">
        <v>159</v>
      </c>
      <c r="E1406" t="s">
        <v>25</v>
      </c>
      <c r="F1406">
        <v>32</v>
      </c>
      <c r="G1406" t="s">
        <v>122</v>
      </c>
      <c r="H1406" t="s">
        <v>72</v>
      </c>
      <c r="I1406" t="s">
        <v>53</v>
      </c>
      <c r="J1406" t="s">
        <v>54</v>
      </c>
      <c r="K1406" t="s">
        <v>55</v>
      </c>
      <c r="L1406" t="s">
        <v>56</v>
      </c>
      <c r="M1406">
        <v>1</v>
      </c>
      <c r="N1406" s="2">
        <v>799</v>
      </c>
      <c r="O1406" s="3">
        <v>0.05</v>
      </c>
      <c r="P1406" s="2">
        <v>390</v>
      </c>
      <c r="Q1406" t="s">
        <v>32</v>
      </c>
      <c r="R1406" t="s">
        <v>33</v>
      </c>
      <c r="S1406" t="s">
        <v>57</v>
      </c>
      <c r="T1406" s="4">
        <v>5</v>
      </c>
      <c r="U1406" s="11">
        <f t="shared" si="21"/>
        <v>799</v>
      </c>
      <c r="V1406" s="11">
        <f>tbl_EcommerceSales[[#This Row],[Gross_Sales]]*tbl_EcommerceSales[[#This Row],[Discount]]</f>
        <v>39.950000000000003</v>
      </c>
      <c r="W1406" s="11">
        <f>tbl_EcommerceSales[[#This Row],[Gross_Sales]]-tbl_EcommerceSales[[#This Row],[Discount_Amount]]</f>
        <v>759.05</v>
      </c>
      <c r="X1406" s="11">
        <f>tbl_EcommerceSales[[#This Row],[Quantity]] * _xlfn.XLOOKUP(tbl_EcommerceSales[[#This Row],[Product_ID]], Product_Master!A:A, Product_Master!F:F)</f>
        <v>390</v>
      </c>
      <c r="Y1406" s="11">
        <f>tbl_EcommerceSales[[#This Row],[Net_Revenue]]-tbl_EcommerceSales[[#This Row],[Total_Cost]]</f>
        <v>369.04999999999995</v>
      </c>
      <c r="Z1406" s="9">
        <f>IFERROR(#REF!/tbl_EcommerceSales[[#This Row],[Total_Cost]], 0)</f>
        <v>0</v>
      </c>
      <c r="AA1406" t="str">
        <f>TEXT(tbl_EcommerceSales[[#This Row],[Order_Date]],"mmm")</f>
        <v>Jun</v>
      </c>
      <c r="AB1406">
        <f>YEAR(tbl_EcommerceSales[[#This Row],[Order_Date]])</f>
        <v>2025</v>
      </c>
      <c r="AC1406" t="str">
        <f>IF(tbl_EcommerceSales[[#This Row],[Age]]&lt;18,"Under 18",IF(tbl_EcommerceSales[[#This Row],[Age]]&lt;=25,"18-25",IF(tbl_EcommerceSales[[#This Row],[Age]]&lt;=35,"26-35",IF(tbl_EcommerceSales[[#This Row],[Age]]&lt;=45,"36-45",IF(tbl_EcommerceSales[[#This Row],[Age]]&lt;=55,"46-55","56+")))))</f>
        <v>26-35</v>
      </c>
    </row>
    <row r="1407" spans="1:29" x14ac:dyDescent="0.35">
      <c r="A1407" t="s">
        <v>2630</v>
      </c>
      <c r="B1407" s="7">
        <v>45811</v>
      </c>
      <c r="C1407" t="s">
        <v>1797</v>
      </c>
      <c r="D1407" t="s">
        <v>102</v>
      </c>
      <c r="E1407" t="s">
        <v>48</v>
      </c>
      <c r="F1407">
        <v>31</v>
      </c>
      <c r="G1407" t="s">
        <v>246</v>
      </c>
      <c r="H1407" t="s">
        <v>27</v>
      </c>
      <c r="I1407" t="s">
        <v>117</v>
      </c>
      <c r="J1407" t="s">
        <v>118</v>
      </c>
      <c r="K1407" t="s">
        <v>82</v>
      </c>
      <c r="L1407" t="s">
        <v>119</v>
      </c>
      <c r="M1407">
        <v>1</v>
      </c>
      <c r="N1407" s="2">
        <v>3299</v>
      </c>
      <c r="O1407" s="3">
        <v>0.15</v>
      </c>
      <c r="P1407" s="2">
        <v>2100</v>
      </c>
      <c r="Q1407" t="s">
        <v>32</v>
      </c>
      <c r="R1407" t="s">
        <v>33</v>
      </c>
      <c r="S1407" t="s">
        <v>34</v>
      </c>
      <c r="T1407" s="4">
        <v>3</v>
      </c>
      <c r="U1407" s="11">
        <f t="shared" si="21"/>
        <v>3299</v>
      </c>
      <c r="V1407" s="11">
        <f>tbl_EcommerceSales[[#This Row],[Gross_Sales]]*tbl_EcommerceSales[[#This Row],[Discount]]</f>
        <v>494.84999999999997</v>
      </c>
      <c r="W1407" s="11">
        <f>tbl_EcommerceSales[[#This Row],[Gross_Sales]]-tbl_EcommerceSales[[#This Row],[Discount_Amount]]</f>
        <v>2804.15</v>
      </c>
      <c r="X1407" s="11">
        <f>tbl_EcommerceSales[[#This Row],[Quantity]] * _xlfn.XLOOKUP(tbl_EcommerceSales[[#This Row],[Product_ID]], Product_Master!A:A, Product_Master!F:F)</f>
        <v>2100</v>
      </c>
      <c r="Y1407" s="11">
        <f>tbl_EcommerceSales[[#This Row],[Net_Revenue]]-tbl_EcommerceSales[[#This Row],[Total_Cost]]</f>
        <v>704.15000000000009</v>
      </c>
      <c r="Z1407" s="9">
        <f>IFERROR(#REF!/tbl_EcommerceSales[[#This Row],[Total_Cost]], 0)</f>
        <v>0</v>
      </c>
      <c r="AA1407" t="str">
        <f>TEXT(tbl_EcommerceSales[[#This Row],[Order_Date]],"mmm")</f>
        <v>Jun</v>
      </c>
      <c r="AB1407">
        <f>YEAR(tbl_EcommerceSales[[#This Row],[Order_Date]])</f>
        <v>2025</v>
      </c>
      <c r="AC1407" t="str">
        <f>IF(tbl_EcommerceSales[[#This Row],[Age]]&lt;18,"Under 18",IF(tbl_EcommerceSales[[#This Row],[Age]]&lt;=25,"18-25",IF(tbl_EcommerceSales[[#This Row],[Age]]&lt;=35,"26-35",IF(tbl_EcommerceSales[[#This Row],[Age]]&lt;=45,"36-45",IF(tbl_EcommerceSales[[#This Row],[Age]]&lt;=55,"46-55","56+")))))</f>
        <v>26-35</v>
      </c>
    </row>
    <row r="1408" spans="1:29" x14ac:dyDescent="0.35">
      <c r="A1408" t="s">
        <v>2631</v>
      </c>
      <c r="B1408" s="7">
        <v>45811</v>
      </c>
      <c r="C1408" t="s">
        <v>717</v>
      </c>
      <c r="D1408" t="s">
        <v>342</v>
      </c>
      <c r="E1408" t="s">
        <v>25</v>
      </c>
      <c r="F1408">
        <v>19</v>
      </c>
      <c r="G1408" t="s">
        <v>289</v>
      </c>
      <c r="H1408" t="s">
        <v>88</v>
      </c>
      <c r="I1408" t="s">
        <v>40</v>
      </c>
      <c r="J1408" t="s">
        <v>41</v>
      </c>
      <c r="K1408" t="s">
        <v>42</v>
      </c>
      <c r="L1408" t="s">
        <v>43</v>
      </c>
      <c r="M1408">
        <v>3</v>
      </c>
      <c r="N1408" s="2">
        <v>699</v>
      </c>
      <c r="O1408" s="3">
        <v>0.15</v>
      </c>
      <c r="P1408" s="2">
        <v>930</v>
      </c>
      <c r="Q1408" t="s">
        <v>156</v>
      </c>
      <c r="R1408" t="s">
        <v>33</v>
      </c>
      <c r="S1408" t="s">
        <v>57</v>
      </c>
      <c r="T1408" s="4">
        <v>4</v>
      </c>
      <c r="U1408" s="11">
        <f t="shared" si="21"/>
        <v>2097</v>
      </c>
      <c r="V1408" s="11">
        <f>tbl_EcommerceSales[[#This Row],[Gross_Sales]]*tbl_EcommerceSales[[#This Row],[Discount]]</f>
        <v>314.55</v>
      </c>
      <c r="W1408" s="11">
        <f>tbl_EcommerceSales[[#This Row],[Gross_Sales]]-tbl_EcommerceSales[[#This Row],[Discount_Amount]]</f>
        <v>1782.45</v>
      </c>
      <c r="X1408" s="11">
        <f>tbl_EcommerceSales[[#This Row],[Quantity]] * _xlfn.XLOOKUP(tbl_EcommerceSales[[#This Row],[Product_ID]], Product_Master!A:A, Product_Master!F:F)</f>
        <v>930</v>
      </c>
      <c r="Y1408" s="11">
        <f>tbl_EcommerceSales[[#This Row],[Net_Revenue]]-tbl_EcommerceSales[[#This Row],[Total_Cost]]</f>
        <v>852.45</v>
      </c>
      <c r="Z1408" s="9">
        <f>IFERROR(#REF!/tbl_EcommerceSales[[#This Row],[Total_Cost]], 0)</f>
        <v>0</v>
      </c>
      <c r="AA1408" t="str">
        <f>TEXT(tbl_EcommerceSales[[#This Row],[Order_Date]],"mmm")</f>
        <v>Jun</v>
      </c>
      <c r="AB1408">
        <f>YEAR(tbl_EcommerceSales[[#This Row],[Order_Date]])</f>
        <v>2025</v>
      </c>
      <c r="AC1408" t="str">
        <f>IF(tbl_EcommerceSales[[#This Row],[Age]]&lt;18,"Under 18",IF(tbl_EcommerceSales[[#This Row],[Age]]&lt;=25,"18-25",IF(tbl_EcommerceSales[[#This Row],[Age]]&lt;=35,"26-35",IF(tbl_EcommerceSales[[#This Row],[Age]]&lt;=45,"36-45",IF(tbl_EcommerceSales[[#This Row],[Age]]&lt;=55,"46-55","56+")))))</f>
        <v>18-25</v>
      </c>
    </row>
    <row r="1409" spans="1:29" x14ac:dyDescent="0.35">
      <c r="A1409" t="s">
        <v>2632</v>
      </c>
      <c r="B1409" s="7">
        <v>45811</v>
      </c>
      <c r="C1409" t="s">
        <v>2633</v>
      </c>
      <c r="D1409" t="s">
        <v>24</v>
      </c>
      <c r="E1409" t="s">
        <v>48</v>
      </c>
      <c r="F1409">
        <v>37</v>
      </c>
      <c r="G1409" t="s">
        <v>289</v>
      </c>
      <c r="H1409" t="s">
        <v>88</v>
      </c>
      <c r="I1409" t="s">
        <v>165</v>
      </c>
      <c r="J1409" t="s">
        <v>166</v>
      </c>
      <c r="K1409" t="s">
        <v>42</v>
      </c>
      <c r="L1409" t="s">
        <v>167</v>
      </c>
      <c r="M1409">
        <v>2</v>
      </c>
      <c r="N1409" s="2">
        <v>1799</v>
      </c>
      <c r="O1409" s="3">
        <v>0.05</v>
      </c>
      <c r="P1409" s="2">
        <v>1800</v>
      </c>
      <c r="Q1409" t="s">
        <v>44</v>
      </c>
      <c r="R1409" t="s">
        <v>93</v>
      </c>
      <c r="S1409" t="s">
        <v>34</v>
      </c>
      <c r="T1409" s="4">
        <v>5</v>
      </c>
      <c r="U1409" s="11">
        <f t="shared" si="21"/>
        <v>3598</v>
      </c>
      <c r="V1409" s="11">
        <f>tbl_EcommerceSales[[#This Row],[Gross_Sales]]*tbl_EcommerceSales[[#This Row],[Discount]]</f>
        <v>179.9</v>
      </c>
      <c r="W1409" s="11">
        <f>tbl_EcommerceSales[[#This Row],[Gross_Sales]]-tbl_EcommerceSales[[#This Row],[Discount_Amount]]</f>
        <v>3418.1</v>
      </c>
      <c r="X1409" s="11">
        <f>tbl_EcommerceSales[[#This Row],[Quantity]] * _xlfn.XLOOKUP(tbl_EcommerceSales[[#This Row],[Product_ID]], Product_Master!A:A, Product_Master!F:F)</f>
        <v>1800</v>
      </c>
      <c r="Y1409" s="11">
        <f>tbl_EcommerceSales[[#This Row],[Net_Revenue]]-tbl_EcommerceSales[[#This Row],[Total_Cost]]</f>
        <v>1618.1</v>
      </c>
      <c r="Z1409" s="9">
        <f>IFERROR(#REF!/tbl_EcommerceSales[[#This Row],[Total_Cost]], 0)</f>
        <v>0</v>
      </c>
      <c r="AA1409" t="str">
        <f>TEXT(tbl_EcommerceSales[[#This Row],[Order_Date]],"mmm")</f>
        <v>Jun</v>
      </c>
      <c r="AB1409">
        <f>YEAR(tbl_EcommerceSales[[#This Row],[Order_Date]])</f>
        <v>2025</v>
      </c>
      <c r="AC1409" t="str">
        <f>IF(tbl_EcommerceSales[[#This Row],[Age]]&lt;18,"Under 18",IF(tbl_EcommerceSales[[#This Row],[Age]]&lt;=25,"18-25",IF(tbl_EcommerceSales[[#This Row],[Age]]&lt;=35,"26-35",IF(tbl_EcommerceSales[[#This Row],[Age]]&lt;=45,"36-45",IF(tbl_EcommerceSales[[#This Row],[Age]]&lt;=55,"46-55","56+")))))</f>
        <v>36-45</v>
      </c>
    </row>
    <row r="1410" spans="1:29" x14ac:dyDescent="0.35">
      <c r="A1410" t="s">
        <v>2634</v>
      </c>
      <c r="B1410" s="7">
        <v>45811</v>
      </c>
      <c r="C1410" t="s">
        <v>2635</v>
      </c>
      <c r="D1410" t="s">
        <v>106</v>
      </c>
      <c r="E1410" t="s">
        <v>48</v>
      </c>
      <c r="F1410">
        <v>22</v>
      </c>
      <c r="G1410" t="s">
        <v>171</v>
      </c>
      <c r="H1410" t="s">
        <v>39</v>
      </c>
      <c r="I1410" t="s">
        <v>212</v>
      </c>
      <c r="J1410" t="s">
        <v>213</v>
      </c>
      <c r="K1410" t="s">
        <v>177</v>
      </c>
      <c r="L1410" t="s">
        <v>178</v>
      </c>
      <c r="M1410">
        <v>1</v>
      </c>
      <c r="N1410" s="2">
        <v>2499</v>
      </c>
      <c r="O1410" s="3">
        <v>0.1</v>
      </c>
      <c r="P1410" s="2">
        <v>1450</v>
      </c>
      <c r="Q1410" t="s">
        <v>123</v>
      </c>
      <c r="R1410" t="s">
        <v>33</v>
      </c>
      <c r="S1410" t="s">
        <v>57</v>
      </c>
      <c r="T1410" s="4">
        <v>4</v>
      </c>
      <c r="U1410" s="11">
        <f t="shared" ref="U1410:U1473" si="22">M1410*N1410</f>
        <v>2499</v>
      </c>
      <c r="V1410" s="11">
        <f>tbl_EcommerceSales[[#This Row],[Gross_Sales]]*tbl_EcommerceSales[[#This Row],[Discount]]</f>
        <v>249.9</v>
      </c>
      <c r="W1410" s="11">
        <f>tbl_EcommerceSales[[#This Row],[Gross_Sales]]-tbl_EcommerceSales[[#This Row],[Discount_Amount]]</f>
        <v>2249.1</v>
      </c>
      <c r="X1410" s="11">
        <f>tbl_EcommerceSales[[#This Row],[Quantity]] * _xlfn.XLOOKUP(tbl_EcommerceSales[[#This Row],[Product_ID]], Product_Master!A:A, Product_Master!F:F)</f>
        <v>1450</v>
      </c>
      <c r="Y1410" s="11">
        <f>tbl_EcommerceSales[[#This Row],[Net_Revenue]]-tbl_EcommerceSales[[#This Row],[Total_Cost]]</f>
        <v>799.09999999999991</v>
      </c>
      <c r="Z1410" s="9">
        <f>IFERROR(#REF!/tbl_EcommerceSales[[#This Row],[Total_Cost]], 0)</f>
        <v>0</v>
      </c>
      <c r="AA1410" t="str">
        <f>TEXT(tbl_EcommerceSales[[#This Row],[Order_Date]],"mmm")</f>
        <v>Jun</v>
      </c>
      <c r="AB1410">
        <f>YEAR(tbl_EcommerceSales[[#This Row],[Order_Date]])</f>
        <v>2025</v>
      </c>
      <c r="AC1410" t="str">
        <f>IF(tbl_EcommerceSales[[#This Row],[Age]]&lt;18,"Under 18",IF(tbl_EcommerceSales[[#This Row],[Age]]&lt;=25,"18-25",IF(tbl_EcommerceSales[[#This Row],[Age]]&lt;=35,"26-35",IF(tbl_EcommerceSales[[#This Row],[Age]]&lt;=45,"36-45",IF(tbl_EcommerceSales[[#This Row],[Age]]&lt;=55,"46-55","56+")))))</f>
        <v>18-25</v>
      </c>
    </row>
    <row r="1411" spans="1:29" x14ac:dyDescent="0.35">
      <c r="A1411" t="s">
        <v>2636</v>
      </c>
      <c r="B1411" s="7">
        <v>45811</v>
      </c>
      <c r="C1411" t="s">
        <v>1859</v>
      </c>
      <c r="D1411" t="s">
        <v>106</v>
      </c>
      <c r="E1411" t="s">
        <v>48</v>
      </c>
      <c r="F1411">
        <v>28</v>
      </c>
      <c r="G1411" t="s">
        <v>142</v>
      </c>
      <c r="H1411" t="s">
        <v>88</v>
      </c>
      <c r="I1411" t="s">
        <v>117</v>
      </c>
      <c r="J1411" t="s">
        <v>118</v>
      </c>
      <c r="K1411" t="s">
        <v>82</v>
      </c>
      <c r="L1411" t="s">
        <v>119</v>
      </c>
      <c r="M1411">
        <v>1</v>
      </c>
      <c r="N1411" s="2">
        <v>3299</v>
      </c>
      <c r="O1411" s="3">
        <v>0.05</v>
      </c>
      <c r="P1411" s="2">
        <v>2100</v>
      </c>
      <c r="Q1411" t="s">
        <v>32</v>
      </c>
      <c r="R1411" t="s">
        <v>33</v>
      </c>
      <c r="S1411" t="s">
        <v>34</v>
      </c>
      <c r="T1411" s="4">
        <v>3</v>
      </c>
      <c r="U1411" s="11">
        <f t="shared" si="22"/>
        <v>3299</v>
      </c>
      <c r="V1411" s="11">
        <f>tbl_EcommerceSales[[#This Row],[Gross_Sales]]*tbl_EcommerceSales[[#This Row],[Discount]]</f>
        <v>164.95000000000002</v>
      </c>
      <c r="W1411" s="11">
        <f>tbl_EcommerceSales[[#This Row],[Gross_Sales]]-tbl_EcommerceSales[[#This Row],[Discount_Amount]]</f>
        <v>3134.05</v>
      </c>
      <c r="X1411" s="11">
        <f>tbl_EcommerceSales[[#This Row],[Quantity]] * _xlfn.XLOOKUP(tbl_EcommerceSales[[#This Row],[Product_ID]], Product_Master!A:A, Product_Master!F:F)</f>
        <v>2100</v>
      </c>
      <c r="Y1411" s="11">
        <f>tbl_EcommerceSales[[#This Row],[Net_Revenue]]-tbl_EcommerceSales[[#This Row],[Total_Cost]]</f>
        <v>1034.0500000000002</v>
      </c>
      <c r="Z1411" s="9">
        <f>IFERROR(#REF!/tbl_EcommerceSales[[#This Row],[Total_Cost]], 0)</f>
        <v>0</v>
      </c>
      <c r="AA1411" t="str">
        <f>TEXT(tbl_EcommerceSales[[#This Row],[Order_Date]],"mmm")</f>
        <v>Jun</v>
      </c>
      <c r="AB1411">
        <f>YEAR(tbl_EcommerceSales[[#This Row],[Order_Date]])</f>
        <v>2025</v>
      </c>
      <c r="AC1411" t="str">
        <f>IF(tbl_EcommerceSales[[#This Row],[Age]]&lt;18,"Under 18",IF(tbl_EcommerceSales[[#This Row],[Age]]&lt;=25,"18-25",IF(tbl_EcommerceSales[[#This Row],[Age]]&lt;=35,"26-35",IF(tbl_EcommerceSales[[#This Row],[Age]]&lt;=45,"36-45",IF(tbl_EcommerceSales[[#This Row],[Age]]&lt;=55,"46-55","56+")))))</f>
        <v>26-35</v>
      </c>
    </row>
    <row r="1412" spans="1:29" x14ac:dyDescent="0.35">
      <c r="A1412" t="s">
        <v>2637</v>
      </c>
      <c r="B1412" s="7">
        <v>45812</v>
      </c>
      <c r="C1412" t="s">
        <v>2463</v>
      </c>
      <c r="D1412" t="s">
        <v>110</v>
      </c>
      <c r="E1412" t="s">
        <v>25</v>
      </c>
      <c r="F1412">
        <v>38</v>
      </c>
      <c r="G1412" t="s">
        <v>107</v>
      </c>
      <c r="H1412" t="s">
        <v>39</v>
      </c>
      <c r="I1412" t="s">
        <v>131</v>
      </c>
      <c r="J1412" t="s">
        <v>132</v>
      </c>
      <c r="K1412" t="s">
        <v>91</v>
      </c>
      <c r="L1412" t="s">
        <v>133</v>
      </c>
      <c r="M1412">
        <v>1</v>
      </c>
      <c r="N1412" s="2">
        <v>1299</v>
      </c>
      <c r="O1412" s="3">
        <v>0.1</v>
      </c>
      <c r="P1412" s="2">
        <v>610</v>
      </c>
      <c r="Q1412" t="s">
        <v>32</v>
      </c>
      <c r="R1412" t="s">
        <v>33</v>
      </c>
      <c r="S1412" t="s">
        <v>34</v>
      </c>
      <c r="T1412" s="4">
        <v>4</v>
      </c>
      <c r="U1412" s="11">
        <f t="shared" si="22"/>
        <v>1299</v>
      </c>
      <c r="V1412" s="11">
        <f>tbl_EcommerceSales[[#This Row],[Gross_Sales]]*tbl_EcommerceSales[[#This Row],[Discount]]</f>
        <v>129.9</v>
      </c>
      <c r="W1412" s="11">
        <f>tbl_EcommerceSales[[#This Row],[Gross_Sales]]-tbl_EcommerceSales[[#This Row],[Discount_Amount]]</f>
        <v>1169.0999999999999</v>
      </c>
      <c r="X1412" s="11">
        <f>tbl_EcommerceSales[[#This Row],[Quantity]] * _xlfn.XLOOKUP(tbl_EcommerceSales[[#This Row],[Product_ID]], Product_Master!A:A, Product_Master!F:F)</f>
        <v>610</v>
      </c>
      <c r="Y1412" s="11">
        <f>tbl_EcommerceSales[[#This Row],[Net_Revenue]]-tbl_EcommerceSales[[#This Row],[Total_Cost]]</f>
        <v>559.09999999999991</v>
      </c>
      <c r="Z1412" s="9">
        <f>IFERROR(#REF!/tbl_EcommerceSales[[#This Row],[Total_Cost]], 0)</f>
        <v>0</v>
      </c>
      <c r="AA1412" t="str">
        <f>TEXT(tbl_EcommerceSales[[#This Row],[Order_Date]],"mmm")</f>
        <v>Jun</v>
      </c>
      <c r="AB1412">
        <f>YEAR(tbl_EcommerceSales[[#This Row],[Order_Date]])</f>
        <v>2025</v>
      </c>
      <c r="AC1412" t="str">
        <f>IF(tbl_EcommerceSales[[#This Row],[Age]]&lt;18,"Under 18",IF(tbl_EcommerceSales[[#This Row],[Age]]&lt;=25,"18-25",IF(tbl_EcommerceSales[[#This Row],[Age]]&lt;=35,"26-35",IF(tbl_EcommerceSales[[#This Row],[Age]]&lt;=45,"36-45",IF(tbl_EcommerceSales[[#This Row],[Age]]&lt;=55,"46-55","56+")))))</f>
        <v>36-45</v>
      </c>
    </row>
    <row r="1413" spans="1:29" x14ac:dyDescent="0.35">
      <c r="A1413" t="s">
        <v>2638</v>
      </c>
      <c r="B1413" s="7">
        <v>45812</v>
      </c>
      <c r="C1413" t="s">
        <v>2639</v>
      </c>
      <c r="D1413" t="s">
        <v>216</v>
      </c>
      <c r="E1413" t="s">
        <v>25</v>
      </c>
      <c r="F1413">
        <v>30</v>
      </c>
      <c r="G1413" t="s">
        <v>142</v>
      </c>
      <c r="H1413" t="s">
        <v>88</v>
      </c>
      <c r="I1413" t="s">
        <v>175</v>
      </c>
      <c r="J1413" t="s">
        <v>176</v>
      </c>
      <c r="K1413" t="s">
        <v>177</v>
      </c>
      <c r="L1413" t="s">
        <v>178</v>
      </c>
      <c r="M1413">
        <v>2</v>
      </c>
      <c r="N1413" s="2">
        <v>699</v>
      </c>
      <c r="O1413" s="3">
        <v>0.05</v>
      </c>
      <c r="P1413" s="2">
        <v>640</v>
      </c>
      <c r="Q1413" t="s">
        <v>123</v>
      </c>
      <c r="R1413" t="s">
        <v>33</v>
      </c>
      <c r="S1413" t="s">
        <v>57</v>
      </c>
      <c r="T1413" s="4">
        <v>4</v>
      </c>
      <c r="U1413" s="11">
        <f t="shared" si="22"/>
        <v>1398</v>
      </c>
      <c r="V1413" s="11">
        <f>tbl_EcommerceSales[[#This Row],[Gross_Sales]]*tbl_EcommerceSales[[#This Row],[Discount]]</f>
        <v>69.900000000000006</v>
      </c>
      <c r="W1413" s="11">
        <f>tbl_EcommerceSales[[#This Row],[Gross_Sales]]-tbl_EcommerceSales[[#This Row],[Discount_Amount]]</f>
        <v>1328.1</v>
      </c>
      <c r="X1413" s="11">
        <f>tbl_EcommerceSales[[#This Row],[Quantity]] * _xlfn.XLOOKUP(tbl_EcommerceSales[[#This Row],[Product_ID]], Product_Master!A:A, Product_Master!F:F)</f>
        <v>640</v>
      </c>
      <c r="Y1413" s="11">
        <f>tbl_EcommerceSales[[#This Row],[Net_Revenue]]-tbl_EcommerceSales[[#This Row],[Total_Cost]]</f>
        <v>688.09999999999991</v>
      </c>
      <c r="Z1413" s="9">
        <f>IFERROR(#REF!/tbl_EcommerceSales[[#This Row],[Total_Cost]], 0)</f>
        <v>0</v>
      </c>
      <c r="AA1413" t="str">
        <f>TEXT(tbl_EcommerceSales[[#This Row],[Order_Date]],"mmm")</f>
        <v>Jun</v>
      </c>
      <c r="AB1413">
        <f>YEAR(tbl_EcommerceSales[[#This Row],[Order_Date]])</f>
        <v>2025</v>
      </c>
      <c r="AC1413" t="str">
        <f>IF(tbl_EcommerceSales[[#This Row],[Age]]&lt;18,"Under 18",IF(tbl_EcommerceSales[[#This Row],[Age]]&lt;=25,"18-25",IF(tbl_EcommerceSales[[#This Row],[Age]]&lt;=35,"26-35",IF(tbl_EcommerceSales[[#This Row],[Age]]&lt;=45,"36-45",IF(tbl_EcommerceSales[[#This Row],[Age]]&lt;=55,"46-55","56+")))))</f>
        <v>26-35</v>
      </c>
    </row>
    <row r="1414" spans="1:29" x14ac:dyDescent="0.35">
      <c r="A1414" t="s">
        <v>2640</v>
      </c>
      <c r="B1414" s="7">
        <v>45812</v>
      </c>
      <c r="C1414" t="s">
        <v>2641</v>
      </c>
      <c r="D1414" t="s">
        <v>269</v>
      </c>
      <c r="E1414" t="s">
        <v>48</v>
      </c>
      <c r="F1414">
        <v>29</v>
      </c>
      <c r="G1414" t="s">
        <v>142</v>
      </c>
      <c r="H1414" t="s">
        <v>88</v>
      </c>
      <c r="I1414" t="s">
        <v>160</v>
      </c>
      <c r="J1414" t="s">
        <v>161</v>
      </c>
      <c r="K1414" t="s">
        <v>91</v>
      </c>
      <c r="L1414" t="s">
        <v>133</v>
      </c>
      <c r="M1414">
        <v>1</v>
      </c>
      <c r="N1414" s="2">
        <v>1099</v>
      </c>
      <c r="O1414" s="3">
        <v>0</v>
      </c>
      <c r="P1414" s="2">
        <v>520</v>
      </c>
      <c r="Q1414" t="s">
        <v>44</v>
      </c>
      <c r="R1414" t="s">
        <v>33</v>
      </c>
      <c r="S1414" t="s">
        <v>57</v>
      </c>
      <c r="T1414" s="4">
        <v>5</v>
      </c>
      <c r="U1414" s="11">
        <f t="shared" si="22"/>
        <v>1099</v>
      </c>
      <c r="V1414" s="11">
        <f>tbl_EcommerceSales[[#This Row],[Gross_Sales]]*tbl_EcommerceSales[[#This Row],[Discount]]</f>
        <v>0</v>
      </c>
      <c r="W1414" s="11">
        <f>tbl_EcommerceSales[[#This Row],[Gross_Sales]]-tbl_EcommerceSales[[#This Row],[Discount_Amount]]</f>
        <v>1099</v>
      </c>
      <c r="X1414" s="11">
        <f>tbl_EcommerceSales[[#This Row],[Quantity]] * _xlfn.XLOOKUP(tbl_EcommerceSales[[#This Row],[Product_ID]], Product_Master!A:A, Product_Master!F:F)</f>
        <v>520</v>
      </c>
      <c r="Y1414" s="11">
        <f>tbl_EcommerceSales[[#This Row],[Net_Revenue]]-tbl_EcommerceSales[[#This Row],[Total_Cost]]</f>
        <v>579</v>
      </c>
      <c r="Z1414" s="9">
        <f>IFERROR(#REF!/tbl_EcommerceSales[[#This Row],[Total_Cost]], 0)</f>
        <v>0</v>
      </c>
      <c r="AA1414" t="str">
        <f>TEXT(tbl_EcommerceSales[[#This Row],[Order_Date]],"mmm")</f>
        <v>Jun</v>
      </c>
      <c r="AB1414">
        <f>YEAR(tbl_EcommerceSales[[#This Row],[Order_Date]])</f>
        <v>2025</v>
      </c>
      <c r="AC1414" t="str">
        <f>IF(tbl_EcommerceSales[[#This Row],[Age]]&lt;18,"Under 18",IF(tbl_EcommerceSales[[#This Row],[Age]]&lt;=25,"18-25",IF(tbl_EcommerceSales[[#This Row],[Age]]&lt;=35,"26-35",IF(tbl_EcommerceSales[[#This Row],[Age]]&lt;=45,"36-45",IF(tbl_EcommerceSales[[#This Row],[Age]]&lt;=55,"46-55","56+")))))</f>
        <v>26-35</v>
      </c>
    </row>
    <row r="1415" spans="1:29" x14ac:dyDescent="0.35">
      <c r="A1415" t="s">
        <v>2642</v>
      </c>
      <c r="B1415" s="7">
        <v>45812</v>
      </c>
      <c r="C1415" t="s">
        <v>2643</v>
      </c>
      <c r="D1415" t="s">
        <v>24</v>
      </c>
      <c r="E1415" t="s">
        <v>25</v>
      </c>
      <c r="F1415">
        <v>37</v>
      </c>
      <c r="G1415" t="s">
        <v>99</v>
      </c>
      <c r="H1415" t="s">
        <v>88</v>
      </c>
      <c r="I1415" t="s">
        <v>517</v>
      </c>
      <c r="J1415" t="s">
        <v>518</v>
      </c>
      <c r="K1415" t="s">
        <v>30</v>
      </c>
      <c r="L1415" t="s">
        <v>278</v>
      </c>
      <c r="M1415">
        <v>1</v>
      </c>
      <c r="N1415" s="2">
        <v>1299</v>
      </c>
      <c r="O1415" s="3">
        <v>0.15</v>
      </c>
      <c r="P1415" s="2">
        <v>690</v>
      </c>
      <c r="Q1415" t="s">
        <v>123</v>
      </c>
      <c r="R1415" t="s">
        <v>33</v>
      </c>
      <c r="S1415" t="s">
        <v>34</v>
      </c>
      <c r="T1415" s="4">
        <v>5</v>
      </c>
      <c r="U1415" s="11">
        <f t="shared" si="22"/>
        <v>1299</v>
      </c>
      <c r="V1415" s="11">
        <f>tbl_EcommerceSales[[#This Row],[Gross_Sales]]*tbl_EcommerceSales[[#This Row],[Discount]]</f>
        <v>194.85</v>
      </c>
      <c r="W1415" s="11">
        <f>tbl_EcommerceSales[[#This Row],[Gross_Sales]]-tbl_EcommerceSales[[#This Row],[Discount_Amount]]</f>
        <v>1104.1500000000001</v>
      </c>
      <c r="X1415" s="11">
        <f>tbl_EcommerceSales[[#This Row],[Quantity]] * _xlfn.XLOOKUP(tbl_EcommerceSales[[#This Row],[Product_ID]], Product_Master!A:A, Product_Master!F:F)</f>
        <v>690</v>
      </c>
      <c r="Y1415" s="11">
        <f>tbl_EcommerceSales[[#This Row],[Net_Revenue]]-tbl_EcommerceSales[[#This Row],[Total_Cost]]</f>
        <v>414.15000000000009</v>
      </c>
      <c r="Z1415" s="9">
        <f>IFERROR(#REF!/tbl_EcommerceSales[[#This Row],[Total_Cost]], 0)</f>
        <v>0</v>
      </c>
      <c r="AA1415" t="str">
        <f>TEXT(tbl_EcommerceSales[[#This Row],[Order_Date]],"mmm")</f>
        <v>Jun</v>
      </c>
      <c r="AB1415">
        <f>YEAR(tbl_EcommerceSales[[#This Row],[Order_Date]])</f>
        <v>2025</v>
      </c>
      <c r="AC1415" t="str">
        <f>IF(tbl_EcommerceSales[[#This Row],[Age]]&lt;18,"Under 18",IF(tbl_EcommerceSales[[#This Row],[Age]]&lt;=25,"18-25",IF(tbl_EcommerceSales[[#This Row],[Age]]&lt;=35,"26-35",IF(tbl_EcommerceSales[[#This Row],[Age]]&lt;=45,"36-45",IF(tbl_EcommerceSales[[#This Row],[Age]]&lt;=55,"46-55","56+")))))</f>
        <v>36-45</v>
      </c>
    </row>
    <row r="1416" spans="1:29" x14ac:dyDescent="0.35">
      <c r="A1416" t="s">
        <v>2644</v>
      </c>
      <c r="B1416" s="7">
        <v>45812</v>
      </c>
      <c r="C1416" t="s">
        <v>2645</v>
      </c>
      <c r="D1416" t="s">
        <v>181</v>
      </c>
      <c r="E1416" t="s">
        <v>48</v>
      </c>
      <c r="F1416">
        <v>30</v>
      </c>
      <c r="G1416" t="s">
        <v>26</v>
      </c>
      <c r="H1416" t="s">
        <v>27</v>
      </c>
      <c r="I1416" t="s">
        <v>160</v>
      </c>
      <c r="J1416" t="s">
        <v>161</v>
      </c>
      <c r="K1416" t="s">
        <v>91</v>
      </c>
      <c r="L1416" t="s">
        <v>133</v>
      </c>
      <c r="M1416">
        <v>4</v>
      </c>
      <c r="N1416" s="2">
        <v>1099</v>
      </c>
      <c r="O1416" s="3">
        <v>0.2</v>
      </c>
      <c r="P1416" s="2">
        <v>2080</v>
      </c>
      <c r="Q1416" t="s">
        <v>123</v>
      </c>
      <c r="R1416" t="s">
        <v>33</v>
      </c>
      <c r="S1416" t="s">
        <v>57</v>
      </c>
      <c r="T1416" s="4">
        <v>5</v>
      </c>
      <c r="U1416" s="11">
        <f t="shared" si="22"/>
        <v>4396</v>
      </c>
      <c r="V1416" s="11">
        <f>tbl_EcommerceSales[[#This Row],[Gross_Sales]]*tbl_EcommerceSales[[#This Row],[Discount]]</f>
        <v>879.2</v>
      </c>
      <c r="W1416" s="11">
        <f>tbl_EcommerceSales[[#This Row],[Gross_Sales]]-tbl_EcommerceSales[[#This Row],[Discount_Amount]]</f>
        <v>3516.8</v>
      </c>
      <c r="X1416" s="11">
        <f>tbl_EcommerceSales[[#This Row],[Quantity]] * _xlfn.XLOOKUP(tbl_EcommerceSales[[#This Row],[Product_ID]], Product_Master!A:A, Product_Master!F:F)</f>
        <v>2080</v>
      </c>
      <c r="Y1416" s="11">
        <f>tbl_EcommerceSales[[#This Row],[Net_Revenue]]-tbl_EcommerceSales[[#This Row],[Total_Cost]]</f>
        <v>1436.8000000000002</v>
      </c>
      <c r="Z1416" s="9">
        <f>IFERROR(#REF!/tbl_EcommerceSales[[#This Row],[Total_Cost]], 0)</f>
        <v>0</v>
      </c>
      <c r="AA1416" t="str">
        <f>TEXT(tbl_EcommerceSales[[#This Row],[Order_Date]],"mmm")</f>
        <v>Jun</v>
      </c>
      <c r="AB1416">
        <f>YEAR(tbl_EcommerceSales[[#This Row],[Order_Date]])</f>
        <v>2025</v>
      </c>
      <c r="AC1416" t="str">
        <f>IF(tbl_EcommerceSales[[#This Row],[Age]]&lt;18,"Under 18",IF(tbl_EcommerceSales[[#This Row],[Age]]&lt;=25,"18-25",IF(tbl_EcommerceSales[[#This Row],[Age]]&lt;=35,"26-35",IF(tbl_EcommerceSales[[#This Row],[Age]]&lt;=45,"36-45",IF(tbl_EcommerceSales[[#This Row],[Age]]&lt;=55,"46-55","56+")))))</f>
        <v>26-35</v>
      </c>
    </row>
    <row r="1417" spans="1:29" x14ac:dyDescent="0.35">
      <c r="A1417" t="s">
        <v>2646</v>
      </c>
      <c r="B1417" s="7">
        <v>45812</v>
      </c>
      <c r="C1417" t="s">
        <v>2647</v>
      </c>
      <c r="D1417" t="s">
        <v>251</v>
      </c>
      <c r="E1417" t="s">
        <v>48</v>
      </c>
      <c r="F1417">
        <v>55</v>
      </c>
      <c r="G1417" t="s">
        <v>52</v>
      </c>
      <c r="H1417" t="s">
        <v>27</v>
      </c>
      <c r="I1417" t="s">
        <v>257</v>
      </c>
      <c r="J1417" t="s">
        <v>258</v>
      </c>
      <c r="K1417" t="s">
        <v>55</v>
      </c>
      <c r="L1417" t="s">
        <v>56</v>
      </c>
      <c r="M1417">
        <v>2</v>
      </c>
      <c r="N1417" s="2">
        <v>1999</v>
      </c>
      <c r="O1417" s="3">
        <v>0.15</v>
      </c>
      <c r="P1417" s="2">
        <v>2100</v>
      </c>
      <c r="Q1417" t="s">
        <v>319</v>
      </c>
      <c r="R1417" t="s">
        <v>33</v>
      </c>
      <c r="S1417" t="s">
        <v>34</v>
      </c>
      <c r="T1417" s="4">
        <v>3</v>
      </c>
      <c r="U1417" s="11">
        <f t="shared" si="22"/>
        <v>3998</v>
      </c>
      <c r="V1417" s="11">
        <f>tbl_EcommerceSales[[#This Row],[Gross_Sales]]*tbl_EcommerceSales[[#This Row],[Discount]]</f>
        <v>599.69999999999993</v>
      </c>
      <c r="W1417" s="11">
        <f>tbl_EcommerceSales[[#This Row],[Gross_Sales]]-tbl_EcommerceSales[[#This Row],[Discount_Amount]]</f>
        <v>3398.3</v>
      </c>
      <c r="X1417" s="11">
        <f>tbl_EcommerceSales[[#This Row],[Quantity]] * _xlfn.XLOOKUP(tbl_EcommerceSales[[#This Row],[Product_ID]], Product_Master!A:A, Product_Master!F:F)</f>
        <v>2100</v>
      </c>
      <c r="Y1417" s="11">
        <f>tbl_EcommerceSales[[#This Row],[Net_Revenue]]-tbl_EcommerceSales[[#This Row],[Total_Cost]]</f>
        <v>1298.3000000000002</v>
      </c>
      <c r="Z1417" s="9">
        <f>IFERROR(#REF!/tbl_EcommerceSales[[#This Row],[Total_Cost]], 0)</f>
        <v>0</v>
      </c>
      <c r="AA1417" t="str">
        <f>TEXT(tbl_EcommerceSales[[#This Row],[Order_Date]],"mmm")</f>
        <v>Jun</v>
      </c>
      <c r="AB1417">
        <f>YEAR(tbl_EcommerceSales[[#This Row],[Order_Date]])</f>
        <v>2025</v>
      </c>
      <c r="AC1417" t="str">
        <f>IF(tbl_EcommerceSales[[#This Row],[Age]]&lt;18,"Under 18",IF(tbl_EcommerceSales[[#This Row],[Age]]&lt;=25,"18-25",IF(tbl_EcommerceSales[[#This Row],[Age]]&lt;=35,"26-35",IF(tbl_EcommerceSales[[#This Row],[Age]]&lt;=45,"36-45",IF(tbl_EcommerceSales[[#This Row],[Age]]&lt;=55,"46-55","56+")))))</f>
        <v>46-55</v>
      </c>
    </row>
    <row r="1418" spans="1:29" x14ac:dyDescent="0.35">
      <c r="A1418" t="s">
        <v>2648</v>
      </c>
      <c r="B1418" s="7">
        <v>45812</v>
      </c>
      <c r="C1418" t="s">
        <v>2649</v>
      </c>
      <c r="D1418" t="s">
        <v>47</v>
      </c>
      <c r="E1418" t="s">
        <v>25</v>
      </c>
      <c r="F1418">
        <v>33</v>
      </c>
      <c r="G1418" t="s">
        <v>192</v>
      </c>
      <c r="H1418" t="s">
        <v>27</v>
      </c>
      <c r="I1418" t="s">
        <v>294</v>
      </c>
      <c r="J1418" t="s">
        <v>295</v>
      </c>
      <c r="K1418" t="s">
        <v>91</v>
      </c>
      <c r="L1418" t="s">
        <v>296</v>
      </c>
      <c r="M1418">
        <v>4</v>
      </c>
      <c r="N1418" s="2">
        <v>699</v>
      </c>
      <c r="O1418" s="3">
        <v>0.2</v>
      </c>
      <c r="P1418" s="2">
        <v>1200</v>
      </c>
      <c r="Q1418" t="s">
        <v>32</v>
      </c>
      <c r="R1418" t="s">
        <v>33</v>
      </c>
      <c r="S1418" t="s">
        <v>34</v>
      </c>
      <c r="T1418" s="4">
        <v>4</v>
      </c>
      <c r="U1418" s="11">
        <f t="shared" si="22"/>
        <v>2796</v>
      </c>
      <c r="V1418" s="11">
        <f>tbl_EcommerceSales[[#This Row],[Gross_Sales]]*tbl_EcommerceSales[[#This Row],[Discount]]</f>
        <v>559.20000000000005</v>
      </c>
      <c r="W1418" s="11">
        <f>tbl_EcommerceSales[[#This Row],[Gross_Sales]]-tbl_EcommerceSales[[#This Row],[Discount_Amount]]</f>
        <v>2236.8000000000002</v>
      </c>
      <c r="X1418" s="11">
        <f>tbl_EcommerceSales[[#This Row],[Quantity]] * _xlfn.XLOOKUP(tbl_EcommerceSales[[#This Row],[Product_ID]], Product_Master!A:A, Product_Master!F:F)</f>
        <v>1200</v>
      </c>
      <c r="Y1418" s="11">
        <f>tbl_EcommerceSales[[#This Row],[Net_Revenue]]-tbl_EcommerceSales[[#This Row],[Total_Cost]]</f>
        <v>1036.8000000000002</v>
      </c>
      <c r="Z1418" s="9">
        <f>IFERROR(#REF!/tbl_EcommerceSales[[#This Row],[Total_Cost]], 0)</f>
        <v>0</v>
      </c>
      <c r="AA1418" t="str">
        <f>TEXT(tbl_EcommerceSales[[#This Row],[Order_Date]],"mmm")</f>
        <v>Jun</v>
      </c>
      <c r="AB1418">
        <f>YEAR(tbl_EcommerceSales[[#This Row],[Order_Date]])</f>
        <v>2025</v>
      </c>
      <c r="AC1418" t="str">
        <f>IF(tbl_EcommerceSales[[#This Row],[Age]]&lt;18,"Under 18",IF(tbl_EcommerceSales[[#This Row],[Age]]&lt;=25,"18-25",IF(tbl_EcommerceSales[[#This Row],[Age]]&lt;=35,"26-35",IF(tbl_EcommerceSales[[#This Row],[Age]]&lt;=45,"36-45",IF(tbl_EcommerceSales[[#This Row],[Age]]&lt;=55,"46-55","56+")))))</f>
        <v>26-35</v>
      </c>
    </row>
    <row r="1419" spans="1:29" x14ac:dyDescent="0.35">
      <c r="A1419" t="s">
        <v>2650</v>
      </c>
      <c r="B1419" s="7">
        <v>45812</v>
      </c>
      <c r="C1419" t="s">
        <v>2346</v>
      </c>
      <c r="D1419" t="s">
        <v>251</v>
      </c>
      <c r="E1419" t="s">
        <v>48</v>
      </c>
      <c r="F1419">
        <v>31</v>
      </c>
      <c r="G1419" t="s">
        <v>186</v>
      </c>
      <c r="H1419" t="s">
        <v>72</v>
      </c>
      <c r="I1419" t="s">
        <v>175</v>
      </c>
      <c r="J1419" t="s">
        <v>176</v>
      </c>
      <c r="K1419" t="s">
        <v>177</v>
      </c>
      <c r="L1419" t="s">
        <v>178</v>
      </c>
      <c r="M1419">
        <v>4</v>
      </c>
      <c r="N1419" s="2">
        <v>699</v>
      </c>
      <c r="O1419" s="3">
        <v>0.1</v>
      </c>
      <c r="P1419" s="2">
        <v>1280</v>
      </c>
      <c r="Q1419" t="s">
        <v>32</v>
      </c>
      <c r="R1419" t="s">
        <v>33</v>
      </c>
      <c r="S1419" t="s">
        <v>57</v>
      </c>
      <c r="T1419" s="4">
        <v>4</v>
      </c>
      <c r="U1419" s="11">
        <f t="shared" si="22"/>
        <v>2796</v>
      </c>
      <c r="V1419" s="11">
        <f>tbl_EcommerceSales[[#This Row],[Gross_Sales]]*tbl_EcommerceSales[[#This Row],[Discount]]</f>
        <v>279.60000000000002</v>
      </c>
      <c r="W1419" s="11">
        <f>tbl_EcommerceSales[[#This Row],[Gross_Sales]]-tbl_EcommerceSales[[#This Row],[Discount_Amount]]</f>
        <v>2516.4</v>
      </c>
      <c r="X1419" s="11">
        <f>tbl_EcommerceSales[[#This Row],[Quantity]] * _xlfn.XLOOKUP(tbl_EcommerceSales[[#This Row],[Product_ID]], Product_Master!A:A, Product_Master!F:F)</f>
        <v>1280</v>
      </c>
      <c r="Y1419" s="11">
        <f>tbl_EcommerceSales[[#This Row],[Net_Revenue]]-tbl_EcommerceSales[[#This Row],[Total_Cost]]</f>
        <v>1236.4000000000001</v>
      </c>
      <c r="Z1419" s="9">
        <f>IFERROR(#REF!/tbl_EcommerceSales[[#This Row],[Total_Cost]], 0)</f>
        <v>0</v>
      </c>
      <c r="AA1419" t="str">
        <f>TEXT(tbl_EcommerceSales[[#This Row],[Order_Date]],"mmm")</f>
        <v>Jun</v>
      </c>
      <c r="AB1419">
        <f>YEAR(tbl_EcommerceSales[[#This Row],[Order_Date]])</f>
        <v>2025</v>
      </c>
      <c r="AC1419" t="str">
        <f>IF(tbl_EcommerceSales[[#This Row],[Age]]&lt;18,"Under 18",IF(tbl_EcommerceSales[[#This Row],[Age]]&lt;=25,"18-25",IF(tbl_EcommerceSales[[#This Row],[Age]]&lt;=35,"26-35",IF(tbl_EcommerceSales[[#This Row],[Age]]&lt;=45,"36-45",IF(tbl_EcommerceSales[[#This Row],[Age]]&lt;=55,"46-55","56+")))))</f>
        <v>26-35</v>
      </c>
    </row>
    <row r="1420" spans="1:29" x14ac:dyDescent="0.35">
      <c r="A1420" t="s">
        <v>2651</v>
      </c>
      <c r="B1420" s="7">
        <v>45812</v>
      </c>
      <c r="C1420" t="s">
        <v>2652</v>
      </c>
      <c r="D1420" t="s">
        <v>254</v>
      </c>
      <c r="E1420" t="s">
        <v>48</v>
      </c>
      <c r="F1420">
        <v>35</v>
      </c>
      <c r="G1420" t="s">
        <v>270</v>
      </c>
      <c r="H1420" t="s">
        <v>72</v>
      </c>
      <c r="I1420" t="s">
        <v>111</v>
      </c>
      <c r="J1420" t="s">
        <v>112</v>
      </c>
      <c r="K1420" t="s">
        <v>55</v>
      </c>
      <c r="L1420" t="s">
        <v>113</v>
      </c>
      <c r="M1420">
        <v>1</v>
      </c>
      <c r="N1420" s="2">
        <v>1799</v>
      </c>
      <c r="O1420" s="3">
        <v>0.05</v>
      </c>
      <c r="P1420" s="2">
        <v>950</v>
      </c>
      <c r="Q1420" t="s">
        <v>32</v>
      </c>
      <c r="R1420" t="s">
        <v>33</v>
      </c>
      <c r="S1420" t="s">
        <v>34</v>
      </c>
      <c r="T1420" s="4">
        <v>5</v>
      </c>
      <c r="U1420" s="11">
        <f t="shared" si="22"/>
        <v>1799</v>
      </c>
      <c r="V1420" s="11">
        <f>tbl_EcommerceSales[[#This Row],[Gross_Sales]]*tbl_EcommerceSales[[#This Row],[Discount]]</f>
        <v>89.95</v>
      </c>
      <c r="W1420" s="11">
        <f>tbl_EcommerceSales[[#This Row],[Gross_Sales]]-tbl_EcommerceSales[[#This Row],[Discount_Amount]]</f>
        <v>1709.05</v>
      </c>
      <c r="X1420" s="11">
        <f>tbl_EcommerceSales[[#This Row],[Quantity]] * _xlfn.XLOOKUP(tbl_EcommerceSales[[#This Row],[Product_ID]], Product_Master!A:A, Product_Master!F:F)</f>
        <v>950</v>
      </c>
      <c r="Y1420" s="11">
        <f>tbl_EcommerceSales[[#This Row],[Net_Revenue]]-tbl_EcommerceSales[[#This Row],[Total_Cost]]</f>
        <v>759.05</v>
      </c>
      <c r="Z1420" s="9">
        <f>IFERROR(#REF!/tbl_EcommerceSales[[#This Row],[Total_Cost]], 0)</f>
        <v>0</v>
      </c>
      <c r="AA1420" t="str">
        <f>TEXT(tbl_EcommerceSales[[#This Row],[Order_Date]],"mmm")</f>
        <v>Jun</v>
      </c>
      <c r="AB1420">
        <f>YEAR(tbl_EcommerceSales[[#This Row],[Order_Date]])</f>
        <v>2025</v>
      </c>
      <c r="AC1420" t="str">
        <f>IF(tbl_EcommerceSales[[#This Row],[Age]]&lt;18,"Under 18",IF(tbl_EcommerceSales[[#This Row],[Age]]&lt;=25,"18-25",IF(tbl_EcommerceSales[[#This Row],[Age]]&lt;=35,"26-35",IF(tbl_EcommerceSales[[#This Row],[Age]]&lt;=45,"36-45",IF(tbl_EcommerceSales[[#This Row],[Age]]&lt;=55,"46-55","56+")))))</f>
        <v>26-35</v>
      </c>
    </row>
    <row r="1421" spans="1:29" x14ac:dyDescent="0.35">
      <c r="A1421" t="s">
        <v>2653</v>
      </c>
      <c r="B1421" s="7">
        <v>45813</v>
      </c>
      <c r="C1421" t="s">
        <v>2654</v>
      </c>
      <c r="D1421" t="s">
        <v>251</v>
      </c>
      <c r="E1421" t="s">
        <v>48</v>
      </c>
      <c r="F1421">
        <v>49</v>
      </c>
      <c r="G1421" t="s">
        <v>270</v>
      </c>
      <c r="H1421" t="s">
        <v>72</v>
      </c>
      <c r="I1421" t="s">
        <v>357</v>
      </c>
      <c r="J1421" t="s">
        <v>358</v>
      </c>
      <c r="K1421" t="s">
        <v>177</v>
      </c>
      <c r="L1421" t="s">
        <v>178</v>
      </c>
      <c r="M1421">
        <v>3</v>
      </c>
      <c r="N1421" s="2">
        <v>999</v>
      </c>
      <c r="O1421" s="3">
        <v>0.1</v>
      </c>
      <c r="P1421" s="2">
        <v>1560</v>
      </c>
      <c r="Q1421" t="s">
        <v>123</v>
      </c>
      <c r="R1421" t="s">
        <v>33</v>
      </c>
      <c r="S1421" t="s">
        <v>34</v>
      </c>
      <c r="T1421" s="4">
        <v>4</v>
      </c>
      <c r="U1421" s="11">
        <f t="shared" si="22"/>
        <v>2997</v>
      </c>
      <c r="V1421" s="11">
        <f>tbl_EcommerceSales[[#This Row],[Gross_Sales]]*tbl_EcommerceSales[[#This Row],[Discount]]</f>
        <v>299.7</v>
      </c>
      <c r="W1421" s="11">
        <f>tbl_EcommerceSales[[#This Row],[Gross_Sales]]-tbl_EcommerceSales[[#This Row],[Discount_Amount]]</f>
        <v>2697.3</v>
      </c>
      <c r="X1421" s="11">
        <f>tbl_EcommerceSales[[#This Row],[Quantity]] * _xlfn.XLOOKUP(tbl_EcommerceSales[[#This Row],[Product_ID]], Product_Master!A:A, Product_Master!F:F)</f>
        <v>1560</v>
      </c>
      <c r="Y1421" s="11">
        <f>tbl_EcommerceSales[[#This Row],[Net_Revenue]]-tbl_EcommerceSales[[#This Row],[Total_Cost]]</f>
        <v>1137.3000000000002</v>
      </c>
      <c r="Z1421" s="9">
        <f>IFERROR(#REF!/tbl_EcommerceSales[[#This Row],[Total_Cost]], 0)</f>
        <v>0</v>
      </c>
      <c r="AA1421" t="str">
        <f>TEXT(tbl_EcommerceSales[[#This Row],[Order_Date]],"mmm")</f>
        <v>Jun</v>
      </c>
      <c r="AB1421">
        <f>YEAR(tbl_EcommerceSales[[#This Row],[Order_Date]])</f>
        <v>2025</v>
      </c>
      <c r="AC1421" t="str">
        <f>IF(tbl_EcommerceSales[[#This Row],[Age]]&lt;18,"Under 18",IF(tbl_EcommerceSales[[#This Row],[Age]]&lt;=25,"18-25",IF(tbl_EcommerceSales[[#This Row],[Age]]&lt;=35,"26-35",IF(tbl_EcommerceSales[[#This Row],[Age]]&lt;=45,"36-45",IF(tbl_EcommerceSales[[#This Row],[Age]]&lt;=55,"46-55","56+")))))</f>
        <v>46-55</v>
      </c>
    </row>
    <row r="1422" spans="1:29" x14ac:dyDescent="0.35">
      <c r="A1422" t="s">
        <v>2655</v>
      </c>
      <c r="B1422" s="7">
        <v>45813</v>
      </c>
      <c r="C1422" t="s">
        <v>2656</v>
      </c>
      <c r="D1422" t="s">
        <v>51</v>
      </c>
      <c r="E1422" t="s">
        <v>48</v>
      </c>
      <c r="F1422">
        <v>39</v>
      </c>
      <c r="G1422" t="s">
        <v>107</v>
      </c>
      <c r="H1422" t="s">
        <v>39</v>
      </c>
      <c r="I1422" t="s">
        <v>241</v>
      </c>
      <c r="J1422" t="s">
        <v>242</v>
      </c>
      <c r="K1422" t="s">
        <v>42</v>
      </c>
      <c r="L1422" t="s">
        <v>243</v>
      </c>
      <c r="M1422">
        <v>1</v>
      </c>
      <c r="N1422" s="2">
        <v>649</v>
      </c>
      <c r="O1422" s="3">
        <v>0.05</v>
      </c>
      <c r="P1422" s="2">
        <v>290</v>
      </c>
      <c r="Q1422" t="s">
        <v>32</v>
      </c>
      <c r="R1422" t="s">
        <v>33</v>
      </c>
      <c r="S1422" t="s">
        <v>57</v>
      </c>
      <c r="T1422" s="4">
        <v>4</v>
      </c>
      <c r="U1422" s="11">
        <f t="shared" si="22"/>
        <v>649</v>
      </c>
      <c r="V1422" s="11">
        <f>tbl_EcommerceSales[[#This Row],[Gross_Sales]]*tbl_EcommerceSales[[#This Row],[Discount]]</f>
        <v>32.450000000000003</v>
      </c>
      <c r="W1422" s="11">
        <f>tbl_EcommerceSales[[#This Row],[Gross_Sales]]-tbl_EcommerceSales[[#This Row],[Discount_Amount]]</f>
        <v>616.54999999999995</v>
      </c>
      <c r="X1422" s="11">
        <f>tbl_EcommerceSales[[#This Row],[Quantity]] * _xlfn.XLOOKUP(tbl_EcommerceSales[[#This Row],[Product_ID]], Product_Master!A:A, Product_Master!F:F)</f>
        <v>290</v>
      </c>
      <c r="Y1422" s="11">
        <f>tbl_EcommerceSales[[#This Row],[Net_Revenue]]-tbl_EcommerceSales[[#This Row],[Total_Cost]]</f>
        <v>326.54999999999995</v>
      </c>
      <c r="Z1422" s="9">
        <f>IFERROR(#REF!/tbl_EcommerceSales[[#This Row],[Total_Cost]], 0)</f>
        <v>0</v>
      </c>
      <c r="AA1422" t="str">
        <f>TEXT(tbl_EcommerceSales[[#This Row],[Order_Date]],"mmm")</f>
        <v>Jun</v>
      </c>
      <c r="AB1422">
        <f>YEAR(tbl_EcommerceSales[[#This Row],[Order_Date]])</f>
        <v>2025</v>
      </c>
      <c r="AC1422" t="str">
        <f>IF(tbl_EcommerceSales[[#This Row],[Age]]&lt;18,"Under 18",IF(tbl_EcommerceSales[[#This Row],[Age]]&lt;=25,"18-25",IF(tbl_EcommerceSales[[#This Row],[Age]]&lt;=35,"26-35",IF(tbl_EcommerceSales[[#This Row],[Age]]&lt;=45,"36-45",IF(tbl_EcommerceSales[[#This Row],[Age]]&lt;=55,"46-55","56+")))))</f>
        <v>36-45</v>
      </c>
    </row>
    <row r="1423" spans="1:29" x14ac:dyDescent="0.35">
      <c r="A1423" t="s">
        <v>2657</v>
      </c>
      <c r="B1423" s="7">
        <v>45813</v>
      </c>
      <c r="C1423" t="s">
        <v>1024</v>
      </c>
      <c r="D1423" t="s">
        <v>106</v>
      </c>
      <c r="E1423" t="s">
        <v>48</v>
      </c>
      <c r="F1423">
        <v>21</v>
      </c>
      <c r="G1423" t="s">
        <v>38</v>
      </c>
      <c r="H1423" t="s">
        <v>39</v>
      </c>
      <c r="I1423" t="s">
        <v>40</v>
      </c>
      <c r="J1423" t="s">
        <v>41</v>
      </c>
      <c r="K1423" t="s">
        <v>42</v>
      </c>
      <c r="L1423" t="s">
        <v>43</v>
      </c>
      <c r="M1423">
        <v>5</v>
      </c>
      <c r="N1423" s="2">
        <v>699</v>
      </c>
      <c r="O1423" s="3">
        <v>0.1</v>
      </c>
      <c r="P1423" s="2">
        <v>1550</v>
      </c>
      <c r="Q1423" t="s">
        <v>156</v>
      </c>
      <c r="R1423" t="s">
        <v>33</v>
      </c>
      <c r="S1423" t="s">
        <v>57</v>
      </c>
      <c r="T1423" s="4">
        <v>3</v>
      </c>
      <c r="U1423" s="11">
        <f t="shared" si="22"/>
        <v>3495</v>
      </c>
      <c r="V1423" s="11">
        <f>tbl_EcommerceSales[[#This Row],[Gross_Sales]]*tbl_EcommerceSales[[#This Row],[Discount]]</f>
        <v>349.5</v>
      </c>
      <c r="W1423" s="11">
        <f>tbl_EcommerceSales[[#This Row],[Gross_Sales]]-tbl_EcommerceSales[[#This Row],[Discount_Amount]]</f>
        <v>3145.5</v>
      </c>
      <c r="X1423" s="11">
        <f>tbl_EcommerceSales[[#This Row],[Quantity]] * _xlfn.XLOOKUP(tbl_EcommerceSales[[#This Row],[Product_ID]], Product_Master!A:A, Product_Master!F:F)</f>
        <v>1550</v>
      </c>
      <c r="Y1423" s="11">
        <f>tbl_EcommerceSales[[#This Row],[Net_Revenue]]-tbl_EcommerceSales[[#This Row],[Total_Cost]]</f>
        <v>1595.5</v>
      </c>
      <c r="Z1423" s="9">
        <f>IFERROR(#REF!/tbl_EcommerceSales[[#This Row],[Total_Cost]], 0)</f>
        <v>0</v>
      </c>
      <c r="AA1423" t="str">
        <f>TEXT(tbl_EcommerceSales[[#This Row],[Order_Date]],"mmm")</f>
        <v>Jun</v>
      </c>
      <c r="AB1423">
        <f>YEAR(tbl_EcommerceSales[[#This Row],[Order_Date]])</f>
        <v>2025</v>
      </c>
      <c r="AC1423" t="str">
        <f>IF(tbl_EcommerceSales[[#This Row],[Age]]&lt;18,"Under 18",IF(tbl_EcommerceSales[[#This Row],[Age]]&lt;=25,"18-25",IF(tbl_EcommerceSales[[#This Row],[Age]]&lt;=35,"26-35",IF(tbl_EcommerceSales[[#This Row],[Age]]&lt;=45,"36-45",IF(tbl_EcommerceSales[[#This Row],[Age]]&lt;=55,"46-55","56+")))))</f>
        <v>18-25</v>
      </c>
    </row>
    <row r="1424" spans="1:29" x14ac:dyDescent="0.35">
      <c r="A1424" t="s">
        <v>2658</v>
      </c>
      <c r="B1424" s="7">
        <v>45813</v>
      </c>
      <c r="C1424" t="s">
        <v>697</v>
      </c>
      <c r="D1424" t="s">
        <v>60</v>
      </c>
      <c r="E1424" t="s">
        <v>25</v>
      </c>
      <c r="F1424">
        <v>22</v>
      </c>
      <c r="G1424" t="s">
        <v>186</v>
      </c>
      <c r="H1424" t="s">
        <v>72</v>
      </c>
      <c r="I1424" t="s">
        <v>349</v>
      </c>
      <c r="J1424" t="s">
        <v>350</v>
      </c>
      <c r="K1424" t="s">
        <v>82</v>
      </c>
      <c r="L1424" t="s">
        <v>238</v>
      </c>
      <c r="M1424">
        <v>4</v>
      </c>
      <c r="N1424" s="2">
        <v>1599</v>
      </c>
      <c r="O1424" s="3">
        <v>0.15</v>
      </c>
      <c r="P1424" s="2">
        <v>3680</v>
      </c>
      <c r="Q1424" t="s">
        <v>76</v>
      </c>
      <c r="R1424" t="s">
        <v>33</v>
      </c>
      <c r="S1424" t="s">
        <v>34</v>
      </c>
      <c r="T1424" s="4">
        <v>5</v>
      </c>
      <c r="U1424" s="11">
        <f t="shared" si="22"/>
        <v>6396</v>
      </c>
      <c r="V1424" s="11">
        <f>tbl_EcommerceSales[[#This Row],[Gross_Sales]]*tbl_EcommerceSales[[#This Row],[Discount]]</f>
        <v>959.4</v>
      </c>
      <c r="W1424" s="11">
        <f>tbl_EcommerceSales[[#This Row],[Gross_Sales]]-tbl_EcommerceSales[[#This Row],[Discount_Amount]]</f>
        <v>5436.6</v>
      </c>
      <c r="X1424" s="11">
        <f>tbl_EcommerceSales[[#This Row],[Quantity]] * _xlfn.XLOOKUP(tbl_EcommerceSales[[#This Row],[Product_ID]], Product_Master!A:A, Product_Master!F:F)</f>
        <v>3680</v>
      </c>
      <c r="Y1424" s="11">
        <f>tbl_EcommerceSales[[#This Row],[Net_Revenue]]-tbl_EcommerceSales[[#This Row],[Total_Cost]]</f>
        <v>1756.6000000000004</v>
      </c>
      <c r="Z1424" s="9">
        <f>IFERROR(#REF!/tbl_EcommerceSales[[#This Row],[Total_Cost]], 0)</f>
        <v>0</v>
      </c>
      <c r="AA1424" t="str">
        <f>TEXT(tbl_EcommerceSales[[#This Row],[Order_Date]],"mmm")</f>
        <v>Jun</v>
      </c>
      <c r="AB1424">
        <f>YEAR(tbl_EcommerceSales[[#This Row],[Order_Date]])</f>
        <v>2025</v>
      </c>
      <c r="AC1424" t="str">
        <f>IF(tbl_EcommerceSales[[#This Row],[Age]]&lt;18,"Under 18",IF(tbl_EcommerceSales[[#This Row],[Age]]&lt;=25,"18-25",IF(tbl_EcommerceSales[[#This Row],[Age]]&lt;=35,"26-35",IF(tbl_EcommerceSales[[#This Row],[Age]]&lt;=45,"36-45",IF(tbl_EcommerceSales[[#This Row],[Age]]&lt;=55,"46-55","56+")))))</f>
        <v>18-25</v>
      </c>
    </row>
    <row r="1425" spans="1:29" x14ac:dyDescent="0.35">
      <c r="A1425" t="s">
        <v>2659</v>
      </c>
      <c r="B1425" s="7">
        <v>45813</v>
      </c>
      <c r="C1425" t="s">
        <v>2660</v>
      </c>
      <c r="D1425" t="s">
        <v>110</v>
      </c>
      <c r="E1425" t="s">
        <v>25</v>
      </c>
      <c r="F1425">
        <v>47</v>
      </c>
      <c r="G1425" t="s">
        <v>186</v>
      </c>
      <c r="H1425" t="s">
        <v>72</v>
      </c>
      <c r="I1425" t="s">
        <v>28</v>
      </c>
      <c r="J1425" t="s">
        <v>29</v>
      </c>
      <c r="K1425" t="s">
        <v>30</v>
      </c>
      <c r="L1425" t="s">
        <v>31</v>
      </c>
      <c r="M1425">
        <v>1</v>
      </c>
      <c r="N1425" s="2">
        <v>5999</v>
      </c>
      <c r="O1425" s="3">
        <v>0.15</v>
      </c>
      <c r="P1425" s="2">
        <v>3900</v>
      </c>
      <c r="Q1425" t="s">
        <v>32</v>
      </c>
      <c r="R1425" t="s">
        <v>33</v>
      </c>
      <c r="S1425" t="s">
        <v>57</v>
      </c>
      <c r="T1425" s="4">
        <v>5</v>
      </c>
      <c r="U1425" s="11">
        <f t="shared" si="22"/>
        <v>5999</v>
      </c>
      <c r="V1425" s="11">
        <f>tbl_EcommerceSales[[#This Row],[Gross_Sales]]*tbl_EcommerceSales[[#This Row],[Discount]]</f>
        <v>899.85</v>
      </c>
      <c r="W1425" s="11">
        <f>tbl_EcommerceSales[[#This Row],[Gross_Sales]]-tbl_EcommerceSales[[#This Row],[Discount_Amount]]</f>
        <v>5099.1499999999996</v>
      </c>
      <c r="X1425" s="11">
        <f>tbl_EcommerceSales[[#This Row],[Quantity]] * _xlfn.XLOOKUP(tbl_EcommerceSales[[#This Row],[Product_ID]], Product_Master!A:A, Product_Master!F:F)</f>
        <v>3900</v>
      </c>
      <c r="Y1425" s="11">
        <f>tbl_EcommerceSales[[#This Row],[Net_Revenue]]-tbl_EcommerceSales[[#This Row],[Total_Cost]]</f>
        <v>1199.1499999999996</v>
      </c>
      <c r="Z1425" s="9">
        <f>IFERROR(#REF!/tbl_EcommerceSales[[#This Row],[Total_Cost]], 0)</f>
        <v>0</v>
      </c>
      <c r="AA1425" t="str">
        <f>TEXT(tbl_EcommerceSales[[#This Row],[Order_Date]],"mmm")</f>
        <v>Jun</v>
      </c>
      <c r="AB1425">
        <f>YEAR(tbl_EcommerceSales[[#This Row],[Order_Date]])</f>
        <v>2025</v>
      </c>
      <c r="AC1425" t="str">
        <f>IF(tbl_EcommerceSales[[#This Row],[Age]]&lt;18,"Under 18",IF(tbl_EcommerceSales[[#This Row],[Age]]&lt;=25,"18-25",IF(tbl_EcommerceSales[[#This Row],[Age]]&lt;=35,"26-35",IF(tbl_EcommerceSales[[#This Row],[Age]]&lt;=45,"36-45",IF(tbl_EcommerceSales[[#This Row],[Age]]&lt;=55,"46-55","56+")))))</f>
        <v>46-55</v>
      </c>
    </row>
    <row r="1426" spans="1:29" x14ac:dyDescent="0.35">
      <c r="A1426" t="s">
        <v>2661</v>
      </c>
      <c r="B1426" s="7">
        <v>45813</v>
      </c>
      <c r="C1426" t="s">
        <v>2340</v>
      </c>
      <c r="D1426" t="s">
        <v>251</v>
      </c>
      <c r="E1426" t="s">
        <v>25</v>
      </c>
      <c r="F1426">
        <v>45</v>
      </c>
      <c r="G1426" t="s">
        <v>26</v>
      </c>
      <c r="H1426" t="s">
        <v>27</v>
      </c>
      <c r="I1426" t="s">
        <v>175</v>
      </c>
      <c r="J1426" t="s">
        <v>176</v>
      </c>
      <c r="K1426" t="s">
        <v>177</v>
      </c>
      <c r="L1426" t="s">
        <v>178</v>
      </c>
      <c r="M1426">
        <v>1</v>
      </c>
      <c r="N1426" s="2">
        <v>699</v>
      </c>
      <c r="O1426" s="3">
        <v>0.05</v>
      </c>
      <c r="P1426" s="2">
        <v>320</v>
      </c>
      <c r="Q1426" t="s">
        <v>76</v>
      </c>
      <c r="R1426" t="s">
        <v>33</v>
      </c>
      <c r="S1426" t="s">
        <v>34</v>
      </c>
      <c r="T1426" s="4">
        <v>5</v>
      </c>
      <c r="U1426" s="11">
        <f t="shared" si="22"/>
        <v>699</v>
      </c>
      <c r="V1426" s="11">
        <f>tbl_EcommerceSales[[#This Row],[Gross_Sales]]*tbl_EcommerceSales[[#This Row],[Discount]]</f>
        <v>34.950000000000003</v>
      </c>
      <c r="W1426" s="11">
        <f>tbl_EcommerceSales[[#This Row],[Gross_Sales]]-tbl_EcommerceSales[[#This Row],[Discount_Amount]]</f>
        <v>664.05</v>
      </c>
      <c r="X1426" s="11">
        <f>tbl_EcommerceSales[[#This Row],[Quantity]] * _xlfn.XLOOKUP(tbl_EcommerceSales[[#This Row],[Product_ID]], Product_Master!A:A, Product_Master!F:F)</f>
        <v>320</v>
      </c>
      <c r="Y1426" s="11">
        <f>tbl_EcommerceSales[[#This Row],[Net_Revenue]]-tbl_EcommerceSales[[#This Row],[Total_Cost]]</f>
        <v>344.04999999999995</v>
      </c>
      <c r="Z1426" s="9">
        <f>IFERROR(#REF!/tbl_EcommerceSales[[#This Row],[Total_Cost]], 0)</f>
        <v>0</v>
      </c>
      <c r="AA1426" t="str">
        <f>TEXT(tbl_EcommerceSales[[#This Row],[Order_Date]],"mmm")</f>
        <v>Jun</v>
      </c>
      <c r="AB1426">
        <f>YEAR(tbl_EcommerceSales[[#This Row],[Order_Date]])</f>
        <v>2025</v>
      </c>
      <c r="AC1426" t="str">
        <f>IF(tbl_EcommerceSales[[#This Row],[Age]]&lt;18,"Under 18",IF(tbl_EcommerceSales[[#This Row],[Age]]&lt;=25,"18-25",IF(tbl_EcommerceSales[[#This Row],[Age]]&lt;=35,"26-35",IF(tbl_EcommerceSales[[#This Row],[Age]]&lt;=45,"36-45",IF(tbl_EcommerceSales[[#This Row],[Age]]&lt;=55,"46-55","56+")))))</f>
        <v>36-45</v>
      </c>
    </row>
    <row r="1427" spans="1:29" x14ac:dyDescent="0.35">
      <c r="A1427" t="s">
        <v>2662</v>
      </c>
      <c r="B1427" s="7">
        <v>45813</v>
      </c>
      <c r="C1427" t="s">
        <v>1490</v>
      </c>
      <c r="D1427" t="s">
        <v>139</v>
      </c>
      <c r="E1427" t="s">
        <v>25</v>
      </c>
      <c r="F1427">
        <v>18</v>
      </c>
      <c r="G1427" t="s">
        <v>107</v>
      </c>
      <c r="H1427" t="s">
        <v>39</v>
      </c>
      <c r="I1427" t="s">
        <v>517</v>
      </c>
      <c r="J1427" t="s">
        <v>518</v>
      </c>
      <c r="K1427" t="s">
        <v>30</v>
      </c>
      <c r="L1427" t="s">
        <v>278</v>
      </c>
      <c r="M1427">
        <v>1</v>
      </c>
      <c r="N1427" s="2">
        <v>1299</v>
      </c>
      <c r="O1427" s="3">
        <v>0.15</v>
      </c>
      <c r="P1427" s="2">
        <v>690</v>
      </c>
      <c r="Q1427" t="s">
        <v>123</v>
      </c>
      <c r="R1427" t="s">
        <v>33</v>
      </c>
      <c r="S1427" t="s">
        <v>57</v>
      </c>
      <c r="T1427" s="4">
        <v>4</v>
      </c>
      <c r="U1427" s="11">
        <f t="shared" si="22"/>
        <v>1299</v>
      </c>
      <c r="V1427" s="11">
        <f>tbl_EcommerceSales[[#This Row],[Gross_Sales]]*tbl_EcommerceSales[[#This Row],[Discount]]</f>
        <v>194.85</v>
      </c>
      <c r="W1427" s="11">
        <f>tbl_EcommerceSales[[#This Row],[Gross_Sales]]-tbl_EcommerceSales[[#This Row],[Discount_Amount]]</f>
        <v>1104.1500000000001</v>
      </c>
      <c r="X1427" s="11">
        <f>tbl_EcommerceSales[[#This Row],[Quantity]] * _xlfn.XLOOKUP(tbl_EcommerceSales[[#This Row],[Product_ID]], Product_Master!A:A, Product_Master!F:F)</f>
        <v>690</v>
      </c>
      <c r="Y1427" s="11">
        <f>tbl_EcommerceSales[[#This Row],[Net_Revenue]]-tbl_EcommerceSales[[#This Row],[Total_Cost]]</f>
        <v>414.15000000000009</v>
      </c>
      <c r="Z1427" s="9">
        <f>IFERROR(#REF!/tbl_EcommerceSales[[#This Row],[Total_Cost]], 0)</f>
        <v>0</v>
      </c>
      <c r="AA1427" t="str">
        <f>TEXT(tbl_EcommerceSales[[#This Row],[Order_Date]],"mmm")</f>
        <v>Jun</v>
      </c>
      <c r="AB1427">
        <f>YEAR(tbl_EcommerceSales[[#This Row],[Order_Date]])</f>
        <v>2025</v>
      </c>
      <c r="AC1427" t="str">
        <f>IF(tbl_EcommerceSales[[#This Row],[Age]]&lt;18,"Under 18",IF(tbl_EcommerceSales[[#This Row],[Age]]&lt;=25,"18-25",IF(tbl_EcommerceSales[[#This Row],[Age]]&lt;=35,"26-35",IF(tbl_EcommerceSales[[#This Row],[Age]]&lt;=45,"36-45",IF(tbl_EcommerceSales[[#This Row],[Age]]&lt;=55,"46-55","56+")))))</f>
        <v>18-25</v>
      </c>
    </row>
    <row r="1428" spans="1:29" x14ac:dyDescent="0.35">
      <c r="A1428" t="s">
        <v>2663</v>
      </c>
      <c r="B1428" s="7">
        <v>45813</v>
      </c>
      <c r="C1428" t="s">
        <v>536</v>
      </c>
      <c r="D1428" t="s">
        <v>170</v>
      </c>
      <c r="E1428" t="s">
        <v>48</v>
      </c>
      <c r="F1428">
        <v>29</v>
      </c>
      <c r="G1428" t="s">
        <v>246</v>
      </c>
      <c r="H1428" t="s">
        <v>27</v>
      </c>
      <c r="I1428" t="s">
        <v>294</v>
      </c>
      <c r="J1428" t="s">
        <v>295</v>
      </c>
      <c r="K1428" t="s">
        <v>91</v>
      </c>
      <c r="L1428" t="s">
        <v>296</v>
      </c>
      <c r="M1428">
        <v>4</v>
      </c>
      <c r="N1428" s="2">
        <v>699</v>
      </c>
      <c r="O1428" s="3">
        <v>0.15</v>
      </c>
      <c r="P1428" s="2">
        <v>1200</v>
      </c>
      <c r="Q1428" t="s">
        <v>32</v>
      </c>
      <c r="R1428" t="s">
        <v>33</v>
      </c>
      <c r="S1428" t="s">
        <v>57</v>
      </c>
      <c r="T1428" s="4">
        <v>5</v>
      </c>
      <c r="U1428" s="11">
        <f t="shared" si="22"/>
        <v>2796</v>
      </c>
      <c r="V1428" s="11">
        <f>tbl_EcommerceSales[[#This Row],[Gross_Sales]]*tbl_EcommerceSales[[#This Row],[Discount]]</f>
        <v>419.4</v>
      </c>
      <c r="W1428" s="11">
        <f>tbl_EcommerceSales[[#This Row],[Gross_Sales]]-tbl_EcommerceSales[[#This Row],[Discount_Amount]]</f>
        <v>2376.6</v>
      </c>
      <c r="X1428" s="11">
        <f>tbl_EcommerceSales[[#This Row],[Quantity]] * _xlfn.XLOOKUP(tbl_EcommerceSales[[#This Row],[Product_ID]], Product_Master!A:A, Product_Master!F:F)</f>
        <v>1200</v>
      </c>
      <c r="Y1428" s="11">
        <f>tbl_EcommerceSales[[#This Row],[Net_Revenue]]-tbl_EcommerceSales[[#This Row],[Total_Cost]]</f>
        <v>1176.5999999999999</v>
      </c>
      <c r="Z1428" s="9">
        <f>IFERROR(#REF!/tbl_EcommerceSales[[#This Row],[Total_Cost]], 0)</f>
        <v>0</v>
      </c>
      <c r="AA1428" t="str">
        <f>TEXT(tbl_EcommerceSales[[#This Row],[Order_Date]],"mmm")</f>
        <v>Jun</v>
      </c>
      <c r="AB1428">
        <f>YEAR(tbl_EcommerceSales[[#This Row],[Order_Date]])</f>
        <v>2025</v>
      </c>
      <c r="AC1428" t="str">
        <f>IF(tbl_EcommerceSales[[#This Row],[Age]]&lt;18,"Under 18",IF(tbl_EcommerceSales[[#This Row],[Age]]&lt;=25,"18-25",IF(tbl_EcommerceSales[[#This Row],[Age]]&lt;=35,"26-35",IF(tbl_EcommerceSales[[#This Row],[Age]]&lt;=45,"36-45",IF(tbl_EcommerceSales[[#This Row],[Age]]&lt;=55,"46-55","56+")))))</f>
        <v>26-35</v>
      </c>
    </row>
    <row r="1429" spans="1:29" x14ac:dyDescent="0.35">
      <c r="A1429" t="s">
        <v>2664</v>
      </c>
      <c r="B1429" s="7">
        <v>45813</v>
      </c>
      <c r="C1429" t="s">
        <v>1789</v>
      </c>
      <c r="D1429" t="s">
        <v>130</v>
      </c>
      <c r="E1429" t="s">
        <v>25</v>
      </c>
      <c r="F1429">
        <v>22</v>
      </c>
      <c r="G1429" t="s">
        <v>61</v>
      </c>
      <c r="H1429" t="s">
        <v>27</v>
      </c>
      <c r="I1429" t="s">
        <v>165</v>
      </c>
      <c r="J1429" t="s">
        <v>166</v>
      </c>
      <c r="K1429" t="s">
        <v>42</v>
      </c>
      <c r="L1429" t="s">
        <v>167</v>
      </c>
      <c r="M1429">
        <v>2</v>
      </c>
      <c r="N1429" s="2">
        <v>1799</v>
      </c>
      <c r="O1429" s="3">
        <v>0</v>
      </c>
      <c r="P1429" s="2">
        <v>1800</v>
      </c>
      <c r="Q1429" t="s">
        <v>32</v>
      </c>
      <c r="R1429" t="s">
        <v>93</v>
      </c>
      <c r="S1429" t="s">
        <v>34</v>
      </c>
      <c r="T1429" s="4">
        <v>3</v>
      </c>
      <c r="U1429" s="11">
        <f t="shared" si="22"/>
        <v>3598</v>
      </c>
      <c r="V1429" s="11">
        <f>tbl_EcommerceSales[[#This Row],[Gross_Sales]]*tbl_EcommerceSales[[#This Row],[Discount]]</f>
        <v>0</v>
      </c>
      <c r="W1429" s="11">
        <f>tbl_EcommerceSales[[#This Row],[Gross_Sales]]-tbl_EcommerceSales[[#This Row],[Discount_Amount]]</f>
        <v>3598</v>
      </c>
      <c r="X1429" s="11">
        <f>tbl_EcommerceSales[[#This Row],[Quantity]] * _xlfn.XLOOKUP(tbl_EcommerceSales[[#This Row],[Product_ID]], Product_Master!A:A, Product_Master!F:F)</f>
        <v>1800</v>
      </c>
      <c r="Y1429" s="11">
        <f>tbl_EcommerceSales[[#This Row],[Net_Revenue]]-tbl_EcommerceSales[[#This Row],[Total_Cost]]</f>
        <v>1798</v>
      </c>
      <c r="Z1429" s="9">
        <f>IFERROR(#REF!/tbl_EcommerceSales[[#This Row],[Total_Cost]], 0)</f>
        <v>0</v>
      </c>
      <c r="AA1429" t="str">
        <f>TEXT(tbl_EcommerceSales[[#This Row],[Order_Date]],"mmm")</f>
        <v>Jun</v>
      </c>
      <c r="AB1429">
        <f>YEAR(tbl_EcommerceSales[[#This Row],[Order_Date]])</f>
        <v>2025</v>
      </c>
      <c r="AC1429" t="str">
        <f>IF(tbl_EcommerceSales[[#This Row],[Age]]&lt;18,"Under 18",IF(tbl_EcommerceSales[[#This Row],[Age]]&lt;=25,"18-25",IF(tbl_EcommerceSales[[#This Row],[Age]]&lt;=35,"26-35",IF(tbl_EcommerceSales[[#This Row],[Age]]&lt;=45,"36-45",IF(tbl_EcommerceSales[[#This Row],[Age]]&lt;=55,"46-55","56+")))))</f>
        <v>18-25</v>
      </c>
    </row>
    <row r="1430" spans="1:29" x14ac:dyDescent="0.35">
      <c r="A1430" t="s">
        <v>2665</v>
      </c>
      <c r="B1430" s="7">
        <v>45813</v>
      </c>
      <c r="C1430" t="s">
        <v>2666</v>
      </c>
      <c r="D1430" t="s">
        <v>102</v>
      </c>
      <c r="E1430" t="s">
        <v>48</v>
      </c>
      <c r="F1430">
        <v>42</v>
      </c>
      <c r="G1430" t="s">
        <v>122</v>
      </c>
      <c r="H1430" t="s">
        <v>72</v>
      </c>
      <c r="I1430" t="s">
        <v>175</v>
      </c>
      <c r="J1430" t="s">
        <v>176</v>
      </c>
      <c r="K1430" t="s">
        <v>177</v>
      </c>
      <c r="L1430" t="s">
        <v>178</v>
      </c>
      <c r="M1430">
        <v>2</v>
      </c>
      <c r="N1430" s="2">
        <v>699</v>
      </c>
      <c r="O1430" s="3">
        <v>0.1</v>
      </c>
      <c r="P1430" s="2">
        <v>640</v>
      </c>
      <c r="Q1430" t="s">
        <v>123</v>
      </c>
      <c r="R1430" t="s">
        <v>93</v>
      </c>
      <c r="S1430" t="s">
        <v>57</v>
      </c>
      <c r="T1430" s="4">
        <v>5</v>
      </c>
      <c r="U1430" s="11">
        <f t="shared" si="22"/>
        <v>1398</v>
      </c>
      <c r="V1430" s="11">
        <f>tbl_EcommerceSales[[#This Row],[Gross_Sales]]*tbl_EcommerceSales[[#This Row],[Discount]]</f>
        <v>139.80000000000001</v>
      </c>
      <c r="W1430" s="11">
        <f>tbl_EcommerceSales[[#This Row],[Gross_Sales]]-tbl_EcommerceSales[[#This Row],[Discount_Amount]]</f>
        <v>1258.2</v>
      </c>
      <c r="X1430" s="11">
        <f>tbl_EcommerceSales[[#This Row],[Quantity]] * _xlfn.XLOOKUP(tbl_EcommerceSales[[#This Row],[Product_ID]], Product_Master!A:A, Product_Master!F:F)</f>
        <v>640</v>
      </c>
      <c r="Y1430" s="11">
        <f>tbl_EcommerceSales[[#This Row],[Net_Revenue]]-tbl_EcommerceSales[[#This Row],[Total_Cost]]</f>
        <v>618.20000000000005</v>
      </c>
      <c r="Z1430" s="9">
        <f>IFERROR(#REF!/tbl_EcommerceSales[[#This Row],[Total_Cost]], 0)</f>
        <v>0</v>
      </c>
      <c r="AA1430" t="str">
        <f>TEXT(tbl_EcommerceSales[[#This Row],[Order_Date]],"mmm")</f>
        <v>Jun</v>
      </c>
      <c r="AB1430">
        <f>YEAR(tbl_EcommerceSales[[#This Row],[Order_Date]])</f>
        <v>2025</v>
      </c>
      <c r="AC1430" t="str">
        <f>IF(tbl_EcommerceSales[[#This Row],[Age]]&lt;18,"Under 18",IF(tbl_EcommerceSales[[#This Row],[Age]]&lt;=25,"18-25",IF(tbl_EcommerceSales[[#This Row],[Age]]&lt;=35,"26-35",IF(tbl_EcommerceSales[[#This Row],[Age]]&lt;=45,"36-45",IF(tbl_EcommerceSales[[#This Row],[Age]]&lt;=55,"46-55","56+")))))</f>
        <v>36-45</v>
      </c>
    </row>
    <row r="1431" spans="1:29" x14ac:dyDescent="0.35">
      <c r="A1431" t="s">
        <v>2667</v>
      </c>
      <c r="B1431" s="7">
        <v>45813</v>
      </c>
      <c r="C1431" t="s">
        <v>1620</v>
      </c>
      <c r="D1431" t="s">
        <v>254</v>
      </c>
      <c r="E1431" t="s">
        <v>48</v>
      </c>
      <c r="F1431">
        <v>33</v>
      </c>
      <c r="G1431" t="s">
        <v>103</v>
      </c>
      <c r="H1431" t="s">
        <v>27</v>
      </c>
      <c r="I1431" t="s">
        <v>290</v>
      </c>
      <c r="J1431" t="s">
        <v>291</v>
      </c>
      <c r="K1431" t="s">
        <v>30</v>
      </c>
      <c r="L1431" t="s">
        <v>31</v>
      </c>
      <c r="M1431">
        <v>1</v>
      </c>
      <c r="N1431" s="2">
        <v>3499</v>
      </c>
      <c r="O1431" s="3">
        <v>0.05</v>
      </c>
      <c r="P1431" s="2">
        <v>2250</v>
      </c>
      <c r="Q1431" t="s">
        <v>76</v>
      </c>
      <c r="R1431" t="s">
        <v>33</v>
      </c>
      <c r="S1431" t="s">
        <v>57</v>
      </c>
      <c r="T1431" s="4">
        <v>5</v>
      </c>
      <c r="U1431" s="11">
        <f t="shared" si="22"/>
        <v>3499</v>
      </c>
      <c r="V1431" s="11">
        <f>tbl_EcommerceSales[[#This Row],[Gross_Sales]]*tbl_EcommerceSales[[#This Row],[Discount]]</f>
        <v>174.95000000000002</v>
      </c>
      <c r="W1431" s="11">
        <f>tbl_EcommerceSales[[#This Row],[Gross_Sales]]-tbl_EcommerceSales[[#This Row],[Discount_Amount]]</f>
        <v>3324.05</v>
      </c>
      <c r="X1431" s="11">
        <f>tbl_EcommerceSales[[#This Row],[Quantity]] * _xlfn.XLOOKUP(tbl_EcommerceSales[[#This Row],[Product_ID]], Product_Master!A:A, Product_Master!F:F)</f>
        <v>2250</v>
      </c>
      <c r="Y1431" s="11">
        <f>tbl_EcommerceSales[[#This Row],[Net_Revenue]]-tbl_EcommerceSales[[#This Row],[Total_Cost]]</f>
        <v>1074.0500000000002</v>
      </c>
      <c r="Z1431" s="9">
        <f>IFERROR(#REF!/tbl_EcommerceSales[[#This Row],[Total_Cost]], 0)</f>
        <v>0</v>
      </c>
      <c r="AA1431" t="str">
        <f>TEXT(tbl_EcommerceSales[[#This Row],[Order_Date]],"mmm")</f>
        <v>Jun</v>
      </c>
      <c r="AB1431">
        <f>YEAR(tbl_EcommerceSales[[#This Row],[Order_Date]])</f>
        <v>2025</v>
      </c>
      <c r="AC1431" t="str">
        <f>IF(tbl_EcommerceSales[[#This Row],[Age]]&lt;18,"Under 18",IF(tbl_EcommerceSales[[#This Row],[Age]]&lt;=25,"18-25",IF(tbl_EcommerceSales[[#This Row],[Age]]&lt;=35,"26-35",IF(tbl_EcommerceSales[[#This Row],[Age]]&lt;=45,"36-45",IF(tbl_EcommerceSales[[#This Row],[Age]]&lt;=55,"46-55","56+")))))</f>
        <v>26-35</v>
      </c>
    </row>
    <row r="1432" spans="1:29" x14ac:dyDescent="0.35">
      <c r="A1432" t="s">
        <v>2668</v>
      </c>
      <c r="B1432" s="7">
        <v>45813</v>
      </c>
      <c r="C1432" t="s">
        <v>2669</v>
      </c>
      <c r="D1432" t="s">
        <v>139</v>
      </c>
      <c r="E1432" t="s">
        <v>25</v>
      </c>
      <c r="F1432">
        <v>18</v>
      </c>
      <c r="G1432" t="s">
        <v>155</v>
      </c>
      <c r="H1432" t="s">
        <v>88</v>
      </c>
      <c r="I1432" t="s">
        <v>212</v>
      </c>
      <c r="J1432" t="s">
        <v>213</v>
      </c>
      <c r="K1432" t="s">
        <v>177</v>
      </c>
      <c r="L1432" t="s">
        <v>178</v>
      </c>
      <c r="M1432">
        <v>1</v>
      </c>
      <c r="N1432" s="2">
        <v>2499</v>
      </c>
      <c r="O1432" s="3">
        <v>0.2</v>
      </c>
      <c r="P1432" s="2">
        <v>1450</v>
      </c>
      <c r="Q1432" t="s">
        <v>123</v>
      </c>
      <c r="R1432" t="s">
        <v>33</v>
      </c>
      <c r="S1432" t="s">
        <v>57</v>
      </c>
      <c r="T1432" s="4">
        <v>4</v>
      </c>
      <c r="U1432" s="11">
        <f t="shared" si="22"/>
        <v>2499</v>
      </c>
      <c r="V1432" s="11">
        <f>tbl_EcommerceSales[[#This Row],[Gross_Sales]]*tbl_EcommerceSales[[#This Row],[Discount]]</f>
        <v>499.8</v>
      </c>
      <c r="W1432" s="11">
        <f>tbl_EcommerceSales[[#This Row],[Gross_Sales]]-tbl_EcommerceSales[[#This Row],[Discount_Amount]]</f>
        <v>1999.2</v>
      </c>
      <c r="X1432" s="11">
        <f>tbl_EcommerceSales[[#This Row],[Quantity]] * _xlfn.XLOOKUP(tbl_EcommerceSales[[#This Row],[Product_ID]], Product_Master!A:A, Product_Master!F:F)</f>
        <v>1450</v>
      </c>
      <c r="Y1432" s="11">
        <f>tbl_EcommerceSales[[#This Row],[Net_Revenue]]-tbl_EcommerceSales[[#This Row],[Total_Cost]]</f>
        <v>549.20000000000005</v>
      </c>
      <c r="Z1432" s="9">
        <f>IFERROR(#REF!/tbl_EcommerceSales[[#This Row],[Total_Cost]], 0)</f>
        <v>0</v>
      </c>
      <c r="AA1432" t="str">
        <f>TEXT(tbl_EcommerceSales[[#This Row],[Order_Date]],"mmm")</f>
        <v>Jun</v>
      </c>
      <c r="AB1432">
        <f>YEAR(tbl_EcommerceSales[[#This Row],[Order_Date]])</f>
        <v>2025</v>
      </c>
      <c r="AC1432" t="str">
        <f>IF(tbl_EcommerceSales[[#This Row],[Age]]&lt;18,"Under 18",IF(tbl_EcommerceSales[[#This Row],[Age]]&lt;=25,"18-25",IF(tbl_EcommerceSales[[#This Row],[Age]]&lt;=35,"26-35",IF(tbl_EcommerceSales[[#This Row],[Age]]&lt;=45,"36-45",IF(tbl_EcommerceSales[[#This Row],[Age]]&lt;=55,"46-55","56+")))))</f>
        <v>18-25</v>
      </c>
    </row>
    <row r="1433" spans="1:29" x14ac:dyDescent="0.35">
      <c r="A1433" t="s">
        <v>2670</v>
      </c>
      <c r="B1433" s="7">
        <v>45813</v>
      </c>
      <c r="C1433" t="s">
        <v>487</v>
      </c>
      <c r="D1433" t="s">
        <v>305</v>
      </c>
      <c r="E1433" t="s">
        <v>25</v>
      </c>
      <c r="F1433">
        <v>36</v>
      </c>
      <c r="G1433" t="s">
        <v>142</v>
      </c>
      <c r="H1433" t="s">
        <v>88</v>
      </c>
      <c r="I1433" t="s">
        <v>28</v>
      </c>
      <c r="J1433" t="s">
        <v>29</v>
      </c>
      <c r="K1433" t="s">
        <v>30</v>
      </c>
      <c r="L1433" t="s">
        <v>31</v>
      </c>
      <c r="M1433">
        <v>1</v>
      </c>
      <c r="N1433" s="2">
        <v>5999</v>
      </c>
      <c r="O1433" s="3">
        <v>0.05</v>
      </c>
      <c r="P1433" s="2">
        <v>3900</v>
      </c>
      <c r="Q1433" t="s">
        <v>123</v>
      </c>
      <c r="R1433" t="s">
        <v>33</v>
      </c>
      <c r="S1433" t="s">
        <v>57</v>
      </c>
      <c r="T1433" s="4">
        <v>4</v>
      </c>
      <c r="U1433" s="11">
        <f t="shared" si="22"/>
        <v>5999</v>
      </c>
      <c r="V1433" s="11">
        <f>tbl_EcommerceSales[[#This Row],[Gross_Sales]]*tbl_EcommerceSales[[#This Row],[Discount]]</f>
        <v>299.95</v>
      </c>
      <c r="W1433" s="11">
        <f>tbl_EcommerceSales[[#This Row],[Gross_Sales]]-tbl_EcommerceSales[[#This Row],[Discount_Amount]]</f>
        <v>5699.05</v>
      </c>
      <c r="X1433" s="11">
        <f>tbl_EcommerceSales[[#This Row],[Quantity]] * _xlfn.XLOOKUP(tbl_EcommerceSales[[#This Row],[Product_ID]], Product_Master!A:A, Product_Master!F:F)</f>
        <v>3900</v>
      </c>
      <c r="Y1433" s="11">
        <f>tbl_EcommerceSales[[#This Row],[Net_Revenue]]-tbl_EcommerceSales[[#This Row],[Total_Cost]]</f>
        <v>1799.0500000000002</v>
      </c>
      <c r="Z1433" s="9">
        <f>IFERROR(#REF!/tbl_EcommerceSales[[#This Row],[Total_Cost]], 0)</f>
        <v>0</v>
      </c>
      <c r="AA1433" t="str">
        <f>TEXT(tbl_EcommerceSales[[#This Row],[Order_Date]],"mmm")</f>
        <v>Jun</v>
      </c>
      <c r="AB1433">
        <f>YEAR(tbl_EcommerceSales[[#This Row],[Order_Date]])</f>
        <v>2025</v>
      </c>
      <c r="AC1433" t="str">
        <f>IF(tbl_EcommerceSales[[#This Row],[Age]]&lt;18,"Under 18",IF(tbl_EcommerceSales[[#This Row],[Age]]&lt;=25,"18-25",IF(tbl_EcommerceSales[[#This Row],[Age]]&lt;=35,"26-35",IF(tbl_EcommerceSales[[#This Row],[Age]]&lt;=45,"36-45",IF(tbl_EcommerceSales[[#This Row],[Age]]&lt;=55,"46-55","56+")))))</f>
        <v>36-45</v>
      </c>
    </row>
    <row r="1434" spans="1:29" x14ac:dyDescent="0.35">
      <c r="A1434" t="s">
        <v>2671</v>
      </c>
      <c r="B1434" s="7">
        <v>45813</v>
      </c>
      <c r="C1434" t="s">
        <v>2672</v>
      </c>
      <c r="D1434" t="s">
        <v>106</v>
      </c>
      <c r="E1434" t="s">
        <v>25</v>
      </c>
      <c r="F1434">
        <v>34</v>
      </c>
      <c r="G1434" t="s">
        <v>174</v>
      </c>
      <c r="H1434" t="s">
        <v>39</v>
      </c>
      <c r="I1434" t="s">
        <v>241</v>
      </c>
      <c r="J1434" t="s">
        <v>242</v>
      </c>
      <c r="K1434" t="s">
        <v>42</v>
      </c>
      <c r="L1434" t="s">
        <v>243</v>
      </c>
      <c r="M1434">
        <v>3</v>
      </c>
      <c r="N1434" s="2">
        <v>649</v>
      </c>
      <c r="O1434" s="3">
        <v>0.2</v>
      </c>
      <c r="P1434" s="2">
        <v>870</v>
      </c>
      <c r="Q1434" t="s">
        <v>32</v>
      </c>
      <c r="R1434" t="s">
        <v>33</v>
      </c>
      <c r="S1434" t="s">
        <v>57</v>
      </c>
      <c r="T1434" s="4">
        <v>5</v>
      </c>
      <c r="U1434" s="11">
        <f t="shared" si="22"/>
        <v>1947</v>
      </c>
      <c r="V1434" s="11">
        <f>tbl_EcommerceSales[[#This Row],[Gross_Sales]]*tbl_EcommerceSales[[#This Row],[Discount]]</f>
        <v>389.40000000000003</v>
      </c>
      <c r="W1434" s="11">
        <f>tbl_EcommerceSales[[#This Row],[Gross_Sales]]-tbl_EcommerceSales[[#This Row],[Discount_Amount]]</f>
        <v>1557.6</v>
      </c>
      <c r="X1434" s="11">
        <f>tbl_EcommerceSales[[#This Row],[Quantity]] * _xlfn.XLOOKUP(tbl_EcommerceSales[[#This Row],[Product_ID]], Product_Master!A:A, Product_Master!F:F)</f>
        <v>870</v>
      </c>
      <c r="Y1434" s="11">
        <f>tbl_EcommerceSales[[#This Row],[Net_Revenue]]-tbl_EcommerceSales[[#This Row],[Total_Cost]]</f>
        <v>687.59999999999991</v>
      </c>
      <c r="Z1434" s="9">
        <f>IFERROR(#REF!/tbl_EcommerceSales[[#This Row],[Total_Cost]], 0)</f>
        <v>0</v>
      </c>
      <c r="AA1434" t="str">
        <f>TEXT(tbl_EcommerceSales[[#This Row],[Order_Date]],"mmm")</f>
        <v>Jun</v>
      </c>
      <c r="AB1434">
        <f>YEAR(tbl_EcommerceSales[[#This Row],[Order_Date]])</f>
        <v>2025</v>
      </c>
      <c r="AC1434" t="str">
        <f>IF(tbl_EcommerceSales[[#This Row],[Age]]&lt;18,"Under 18",IF(tbl_EcommerceSales[[#This Row],[Age]]&lt;=25,"18-25",IF(tbl_EcommerceSales[[#This Row],[Age]]&lt;=35,"26-35",IF(tbl_EcommerceSales[[#This Row],[Age]]&lt;=45,"36-45",IF(tbl_EcommerceSales[[#This Row],[Age]]&lt;=55,"46-55","56+")))))</f>
        <v>26-35</v>
      </c>
    </row>
    <row r="1435" spans="1:29" x14ac:dyDescent="0.35">
      <c r="A1435" t="s">
        <v>2673</v>
      </c>
      <c r="B1435" s="7">
        <v>45814</v>
      </c>
      <c r="C1435" t="s">
        <v>2674</v>
      </c>
      <c r="D1435" t="s">
        <v>269</v>
      </c>
      <c r="E1435" t="s">
        <v>25</v>
      </c>
      <c r="F1435">
        <v>18</v>
      </c>
      <c r="G1435" t="s">
        <v>192</v>
      </c>
      <c r="H1435" t="s">
        <v>27</v>
      </c>
      <c r="I1435" t="s">
        <v>67</v>
      </c>
      <c r="J1435" t="s">
        <v>68</v>
      </c>
      <c r="K1435" t="s">
        <v>42</v>
      </c>
      <c r="L1435" t="s">
        <v>43</v>
      </c>
      <c r="M1435">
        <v>1</v>
      </c>
      <c r="N1435" s="2">
        <v>799</v>
      </c>
      <c r="O1435" s="3">
        <v>0.15</v>
      </c>
      <c r="P1435" s="2">
        <v>360</v>
      </c>
      <c r="Q1435" t="s">
        <v>32</v>
      </c>
      <c r="R1435" t="s">
        <v>33</v>
      </c>
      <c r="S1435" t="s">
        <v>34</v>
      </c>
      <c r="T1435" s="4">
        <v>4</v>
      </c>
      <c r="U1435" s="11">
        <f t="shared" si="22"/>
        <v>799</v>
      </c>
      <c r="V1435" s="11">
        <f>tbl_EcommerceSales[[#This Row],[Gross_Sales]]*tbl_EcommerceSales[[#This Row],[Discount]]</f>
        <v>119.85</v>
      </c>
      <c r="W1435" s="11">
        <f>tbl_EcommerceSales[[#This Row],[Gross_Sales]]-tbl_EcommerceSales[[#This Row],[Discount_Amount]]</f>
        <v>679.15</v>
      </c>
      <c r="X1435" s="11">
        <f>tbl_EcommerceSales[[#This Row],[Quantity]] * _xlfn.XLOOKUP(tbl_EcommerceSales[[#This Row],[Product_ID]], Product_Master!A:A, Product_Master!F:F)</f>
        <v>360</v>
      </c>
      <c r="Y1435" s="11">
        <f>tbl_EcommerceSales[[#This Row],[Net_Revenue]]-tbl_EcommerceSales[[#This Row],[Total_Cost]]</f>
        <v>319.14999999999998</v>
      </c>
      <c r="Z1435" s="9">
        <f>IFERROR(#REF!/tbl_EcommerceSales[[#This Row],[Total_Cost]], 0)</f>
        <v>0</v>
      </c>
      <c r="AA1435" t="str">
        <f>TEXT(tbl_EcommerceSales[[#This Row],[Order_Date]],"mmm")</f>
        <v>Jun</v>
      </c>
      <c r="AB1435">
        <f>YEAR(tbl_EcommerceSales[[#This Row],[Order_Date]])</f>
        <v>2025</v>
      </c>
      <c r="AC1435" t="str">
        <f>IF(tbl_EcommerceSales[[#This Row],[Age]]&lt;18,"Under 18",IF(tbl_EcommerceSales[[#This Row],[Age]]&lt;=25,"18-25",IF(tbl_EcommerceSales[[#This Row],[Age]]&lt;=35,"26-35",IF(tbl_EcommerceSales[[#This Row],[Age]]&lt;=45,"36-45",IF(tbl_EcommerceSales[[#This Row],[Age]]&lt;=55,"46-55","56+")))))</f>
        <v>18-25</v>
      </c>
    </row>
    <row r="1436" spans="1:29" x14ac:dyDescent="0.35">
      <c r="A1436" t="s">
        <v>2675</v>
      </c>
      <c r="B1436" s="7">
        <v>45814</v>
      </c>
      <c r="C1436" t="s">
        <v>2676</v>
      </c>
      <c r="D1436" t="s">
        <v>170</v>
      </c>
      <c r="E1436" t="s">
        <v>48</v>
      </c>
      <c r="F1436">
        <v>43</v>
      </c>
      <c r="G1436" t="s">
        <v>52</v>
      </c>
      <c r="H1436" t="s">
        <v>27</v>
      </c>
      <c r="I1436" t="s">
        <v>165</v>
      </c>
      <c r="J1436" t="s">
        <v>166</v>
      </c>
      <c r="K1436" t="s">
        <v>42</v>
      </c>
      <c r="L1436" t="s">
        <v>167</v>
      </c>
      <c r="M1436">
        <v>2</v>
      </c>
      <c r="N1436" s="2">
        <v>1799</v>
      </c>
      <c r="O1436" s="3">
        <v>0.25</v>
      </c>
      <c r="P1436" s="2">
        <v>1800</v>
      </c>
      <c r="Q1436" t="s">
        <v>44</v>
      </c>
      <c r="R1436" t="s">
        <v>33</v>
      </c>
      <c r="S1436" t="s">
        <v>34</v>
      </c>
      <c r="T1436" s="4">
        <v>5</v>
      </c>
      <c r="U1436" s="11">
        <f t="shared" si="22"/>
        <v>3598</v>
      </c>
      <c r="V1436" s="11">
        <f>tbl_EcommerceSales[[#This Row],[Gross_Sales]]*tbl_EcommerceSales[[#This Row],[Discount]]</f>
        <v>899.5</v>
      </c>
      <c r="W1436" s="11">
        <f>tbl_EcommerceSales[[#This Row],[Gross_Sales]]-tbl_EcommerceSales[[#This Row],[Discount_Amount]]</f>
        <v>2698.5</v>
      </c>
      <c r="X1436" s="11">
        <f>tbl_EcommerceSales[[#This Row],[Quantity]] * _xlfn.XLOOKUP(tbl_EcommerceSales[[#This Row],[Product_ID]], Product_Master!A:A, Product_Master!F:F)</f>
        <v>1800</v>
      </c>
      <c r="Y1436" s="11">
        <f>tbl_EcommerceSales[[#This Row],[Net_Revenue]]-tbl_EcommerceSales[[#This Row],[Total_Cost]]</f>
        <v>898.5</v>
      </c>
      <c r="Z1436" s="9">
        <f>IFERROR(#REF!/tbl_EcommerceSales[[#This Row],[Total_Cost]], 0)</f>
        <v>0</v>
      </c>
      <c r="AA1436" t="str">
        <f>TEXT(tbl_EcommerceSales[[#This Row],[Order_Date]],"mmm")</f>
        <v>Jun</v>
      </c>
      <c r="AB1436">
        <f>YEAR(tbl_EcommerceSales[[#This Row],[Order_Date]])</f>
        <v>2025</v>
      </c>
      <c r="AC1436" t="str">
        <f>IF(tbl_EcommerceSales[[#This Row],[Age]]&lt;18,"Under 18",IF(tbl_EcommerceSales[[#This Row],[Age]]&lt;=25,"18-25",IF(tbl_EcommerceSales[[#This Row],[Age]]&lt;=35,"26-35",IF(tbl_EcommerceSales[[#This Row],[Age]]&lt;=45,"36-45",IF(tbl_EcommerceSales[[#This Row],[Age]]&lt;=55,"46-55","56+")))))</f>
        <v>36-45</v>
      </c>
    </row>
    <row r="1437" spans="1:29" x14ac:dyDescent="0.35">
      <c r="A1437" t="s">
        <v>2677</v>
      </c>
      <c r="B1437" s="7">
        <v>45814</v>
      </c>
      <c r="C1437" t="s">
        <v>2678</v>
      </c>
      <c r="D1437" t="s">
        <v>159</v>
      </c>
      <c r="E1437" t="s">
        <v>25</v>
      </c>
      <c r="F1437">
        <v>22</v>
      </c>
      <c r="G1437" t="s">
        <v>38</v>
      </c>
      <c r="H1437" t="s">
        <v>39</v>
      </c>
      <c r="I1437" t="s">
        <v>200</v>
      </c>
      <c r="J1437" t="s">
        <v>201</v>
      </c>
      <c r="K1437" t="s">
        <v>91</v>
      </c>
      <c r="L1437" t="s">
        <v>202</v>
      </c>
      <c r="M1437">
        <v>3</v>
      </c>
      <c r="N1437" s="2">
        <v>899</v>
      </c>
      <c r="O1437" s="3">
        <v>0.1</v>
      </c>
      <c r="P1437" s="2">
        <v>1260</v>
      </c>
      <c r="Q1437" t="s">
        <v>123</v>
      </c>
      <c r="R1437" t="s">
        <v>33</v>
      </c>
      <c r="S1437" t="s">
        <v>57</v>
      </c>
      <c r="T1437" s="4">
        <v>5</v>
      </c>
      <c r="U1437" s="11">
        <f t="shared" si="22"/>
        <v>2697</v>
      </c>
      <c r="V1437" s="11">
        <f>tbl_EcommerceSales[[#This Row],[Gross_Sales]]*tbl_EcommerceSales[[#This Row],[Discount]]</f>
        <v>269.7</v>
      </c>
      <c r="W1437" s="11">
        <f>tbl_EcommerceSales[[#This Row],[Gross_Sales]]-tbl_EcommerceSales[[#This Row],[Discount_Amount]]</f>
        <v>2427.3000000000002</v>
      </c>
      <c r="X1437" s="11">
        <f>tbl_EcommerceSales[[#This Row],[Quantity]] * _xlfn.XLOOKUP(tbl_EcommerceSales[[#This Row],[Product_ID]], Product_Master!A:A, Product_Master!F:F)</f>
        <v>1260</v>
      </c>
      <c r="Y1437" s="11">
        <f>tbl_EcommerceSales[[#This Row],[Net_Revenue]]-tbl_EcommerceSales[[#This Row],[Total_Cost]]</f>
        <v>1167.3000000000002</v>
      </c>
      <c r="Z1437" s="9">
        <f>IFERROR(#REF!/tbl_EcommerceSales[[#This Row],[Total_Cost]], 0)</f>
        <v>0</v>
      </c>
      <c r="AA1437" t="str">
        <f>TEXT(tbl_EcommerceSales[[#This Row],[Order_Date]],"mmm")</f>
        <v>Jun</v>
      </c>
      <c r="AB1437">
        <f>YEAR(tbl_EcommerceSales[[#This Row],[Order_Date]])</f>
        <v>2025</v>
      </c>
      <c r="AC1437" t="str">
        <f>IF(tbl_EcommerceSales[[#This Row],[Age]]&lt;18,"Under 18",IF(tbl_EcommerceSales[[#This Row],[Age]]&lt;=25,"18-25",IF(tbl_EcommerceSales[[#This Row],[Age]]&lt;=35,"26-35",IF(tbl_EcommerceSales[[#This Row],[Age]]&lt;=45,"36-45",IF(tbl_EcommerceSales[[#This Row],[Age]]&lt;=55,"46-55","56+")))))</f>
        <v>18-25</v>
      </c>
    </row>
    <row r="1438" spans="1:29" x14ac:dyDescent="0.35">
      <c r="A1438" t="s">
        <v>2679</v>
      </c>
      <c r="B1438" s="7">
        <v>45814</v>
      </c>
      <c r="C1438" t="s">
        <v>473</v>
      </c>
      <c r="D1438" t="s">
        <v>116</v>
      </c>
      <c r="E1438" t="s">
        <v>48</v>
      </c>
      <c r="F1438">
        <v>28</v>
      </c>
      <c r="G1438" t="s">
        <v>99</v>
      </c>
      <c r="H1438" t="s">
        <v>88</v>
      </c>
      <c r="I1438" t="s">
        <v>271</v>
      </c>
      <c r="J1438" t="s">
        <v>272</v>
      </c>
      <c r="K1438" t="s">
        <v>30</v>
      </c>
      <c r="L1438" t="s">
        <v>273</v>
      </c>
      <c r="M1438">
        <v>4</v>
      </c>
      <c r="N1438" s="2">
        <v>4299</v>
      </c>
      <c r="O1438" s="3">
        <v>0</v>
      </c>
      <c r="P1438" s="2">
        <v>10800</v>
      </c>
      <c r="Q1438" t="s">
        <v>123</v>
      </c>
      <c r="R1438" t="s">
        <v>93</v>
      </c>
      <c r="S1438" t="s">
        <v>34</v>
      </c>
      <c r="T1438" s="4">
        <v>5</v>
      </c>
      <c r="U1438" s="11">
        <f t="shared" si="22"/>
        <v>17196</v>
      </c>
      <c r="V1438" s="11">
        <f>tbl_EcommerceSales[[#This Row],[Gross_Sales]]*tbl_EcommerceSales[[#This Row],[Discount]]</f>
        <v>0</v>
      </c>
      <c r="W1438" s="11">
        <f>tbl_EcommerceSales[[#This Row],[Gross_Sales]]-tbl_EcommerceSales[[#This Row],[Discount_Amount]]</f>
        <v>17196</v>
      </c>
      <c r="X1438" s="11">
        <f>tbl_EcommerceSales[[#This Row],[Quantity]] * _xlfn.XLOOKUP(tbl_EcommerceSales[[#This Row],[Product_ID]], Product_Master!A:A, Product_Master!F:F)</f>
        <v>10800</v>
      </c>
      <c r="Y1438" s="11">
        <f>tbl_EcommerceSales[[#This Row],[Net_Revenue]]-tbl_EcommerceSales[[#This Row],[Total_Cost]]</f>
        <v>6396</v>
      </c>
      <c r="Z1438" s="9">
        <f>IFERROR(#REF!/tbl_EcommerceSales[[#This Row],[Total_Cost]], 0)</f>
        <v>0</v>
      </c>
      <c r="AA1438" t="str">
        <f>TEXT(tbl_EcommerceSales[[#This Row],[Order_Date]],"mmm")</f>
        <v>Jun</v>
      </c>
      <c r="AB1438">
        <f>YEAR(tbl_EcommerceSales[[#This Row],[Order_Date]])</f>
        <v>2025</v>
      </c>
      <c r="AC1438" t="str">
        <f>IF(tbl_EcommerceSales[[#This Row],[Age]]&lt;18,"Under 18",IF(tbl_EcommerceSales[[#This Row],[Age]]&lt;=25,"18-25",IF(tbl_EcommerceSales[[#This Row],[Age]]&lt;=35,"26-35",IF(tbl_EcommerceSales[[#This Row],[Age]]&lt;=45,"36-45",IF(tbl_EcommerceSales[[#This Row],[Age]]&lt;=55,"46-55","56+")))))</f>
        <v>26-35</v>
      </c>
    </row>
    <row r="1439" spans="1:29" x14ac:dyDescent="0.35">
      <c r="A1439" t="s">
        <v>2680</v>
      </c>
      <c r="B1439" s="7">
        <v>45814</v>
      </c>
      <c r="C1439" t="s">
        <v>1523</v>
      </c>
      <c r="D1439" t="s">
        <v>251</v>
      </c>
      <c r="E1439" t="s">
        <v>25</v>
      </c>
      <c r="F1439">
        <v>40</v>
      </c>
      <c r="G1439" t="s">
        <v>38</v>
      </c>
      <c r="H1439" t="s">
        <v>39</v>
      </c>
      <c r="I1439" t="s">
        <v>40</v>
      </c>
      <c r="J1439" t="s">
        <v>41</v>
      </c>
      <c r="K1439" t="s">
        <v>42</v>
      </c>
      <c r="L1439" t="s">
        <v>43</v>
      </c>
      <c r="M1439">
        <v>2</v>
      </c>
      <c r="N1439" s="2">
        <v>699</v>
      </c>
      <c r="O1439" s="3">
        <v>0.05</v>
      </c>
      <c r="P1439" s="2">
        <v>620</v>
      </c>
      <c r="Q1439" t="s">
        <v>32</v>
      </c>
      <c r="R1439" t="s">
        <v>33</v>
      </c>
      <c r="S1439" t="s">
        <v>34</v>
      </c>
      <c r="T1439" s="4">
        <v>4</v>
      </c>
      <c r="U1439" s="11">
        <f t="shared" si="22"/>
        <v>1398</v>
      </c>
      <c r="V1439" s="11">
        <f>tbl_EcommerceSales[[#This Row],[Gross_Sales]]*tbl_EcommerceSales[[#This Row],[Discount]]</f>
        <v>69.900000000000006</v>
      </c>
      <c r="W1439" s="11">
        <f>tbl_EcommerceSales[[#This Row],[Gross_Sales]]-tbl_EcommerceSales[[#This Row],[Discount_Amount]]</f>
        <v>1328.1</v>
      </c>
      <c r="X1439" s="11">
        <f>tbl_EcommerceSales[[#This Row],[Quantity]] * _xlfn.XLOOKUP(tbl_EcommerceSales[[#This Row],[Product_ID]], Product_Master!A:A, Product_Master!F:F)</f>
        <v>620</v>
      </c>
      <c r="Y1439" s="11">
        <f>tbl_EcommerceSales[[#This Row],[Net_Revenue]]-tbl_EcommerceSales[[#This Row],[Total_Cost]]</f>
        <v>708.09999999999991</v>
      </c>
      <c r="Z1439" s="9">
        <f>IFERROR(#REF!/tbl_EcommerceSales[[#This Row],[Total_Cost]], 0)</f>
        <v>0</v>
      </c>
      <c r="AA1439" t="str">
        <f>TEXT(tbl_EcommerceSales[[#This Row],[Order_Date]],"mmm")</f>
        <v>Jun</v>
      </c>
      <c r="AB1439">
        <f>YEAR(tbl_EcommerceSales[[#This Row],[Order_Date]])</f>
        <v>2025</v>
      </c>
      <c r="AC1439" t="str">
        <f>IF(tbl_EcommerceSales[[#This Row],[Age]]&lt;18,"Under 18",IF(tbl_EcommerceSales[[#This Row],[Age]]&lt;=25,"18-25",IF(tbl_EcommerceSales[[#This Row],[Age]]&lt;=35,"26-35",IF(tbl_EcommerceSales[[#This Row],[Age]]&lt;=45,"36-45",IF(tbl_EcommerceSales[[#This Row],[Age]]&lt;=55,"46-55","56+")))))</f>
        <v>36-45</v>
      </c>
    </row>
    <row r="1440" spans="1:29" x14ac:dyDescent="0.35">
      <c r="A1440" t="s">
        <v>2681</v>
      </c>
      <c r="B1440" s="7">
        <v>45814</v>
      </c>
      <c r="C1440" t="s">
        <v>2682</v>
      </c>
      <c r="D1440" t="s">
        <v>66</v>
      </c>
      <c r="E1440" t="s">
        <v>25</v>
      </c>
      <c r="F1440">
        <v>55</v>
      </c>
      <c r="G1440" t="s">
        <v>87</v>
      </c>
      <c r="H1440" t="s">
        <v>88</v>
      </c>
      <c r="I1440" t="s">
        <v>241</v>
      </c>
      <c r="J1440" t="s">
        <v>242</v>
      </c>
      <c r="K1440" t="s">
        <v>42</v>
      </c>
      <c r="L1440" t="s">
        <v>243</v>
      </c>
      <c r="M1440">
        <v>1</v>
      </c>
      <c r="N1440" s="2">
        <v>649</v>
      </c>
      <c r="O1440" s="3">
        <v>0</v>
      </c>
      <c r="P1440" s="2">
        <v>290</v>
      </c>
      <c r="Q1440" t="s">
        <v>123</v>
      </c>
      <c r="R1440" t="s">
        <v>33</v>
      </c>
      <c r="S1440" t="s">
        <v>57</v>
      </c>
      <c r="T1440" s="4">
        <v>3</v>
      </c>
      <c r="U1440" s="11">
        <f t="shared" si="22"/>
        <v>649</v>
      </c>
      <c r="V1440" s="11">
        <f>tbl_EcommerceSales[[#This Row],[Gross_Sales]]*tbl_EcommerceSales[[#This Row],[Discount]]</f>
        <v>0</v>
      </c>
      <c r="W1440" s="11">
        <f>tbl_EcommerceSales[[#This Row],[Gross_Sales]]-tbl_EcommerceSales[[#This Row],[Discount_Amount]]</f>
        <v>649</v>
      </c>
      <c r="X1440" s="11">
        <f>tbl_EcommerceSales[[#This Row],[Quantity]] * _xlfn.XLOOKUP(tbl_EcommerceSales[[#This Row],[Product_ID]], Product_Master!A:A, Product_Master!F:F)</f>
        <v>290</v>
      </c>
      <c r="Y1440" s="11">
        <f>tbl_EcommerceSales[[#This Row],[Net_Revenue]]-tbl_EcommerceSales[[#This Row],[Total_Cost]]</f>
        <v>359</v>
      </c>
      <c r="Z1440" s="9">
        <f>IFERROR(#REF!/tbl_EcommerceSales[[#This Row],[Total_Cost]], 0)</f>
        <v>0</v>
      </c>
      <c r="AA1440" t="str">
        <f>TEXT(tbl_EcommerceSales[[#This Row],[Order_Date]],"mmm")</f>
        <v>Jun</v>
      </c>
      <c r="AB1440">
        <f>YEAR(tbl_EcommerceSales[[#This Row],[Order_Date]])</f>
        <v>2025</v>
      </c>
      <c r="AC1440" t="str">
        <f>IF(tbl_EcommerceSales[[#This Row],[Age]]&lt;18,"Under 18",IF(tbl_EcommerceSales[[#This Row],[Age]]&lt;=25,"18-25",IF(tbl_EcommerceSales[[#This Row],[Age]]&lt;=35,"26-35",IF(tbl_EcommerceSales[[#This Row],[Age]]&lt;=45,"36-45",IF(tbl_EcommerceSales[[#This Row],[Age]]&lt;=55,"46-55","56+")))))</f>
        <v>46-55</v>
      </c>
    </row>
    <row r="1441" spans="1:29" x14ac:dyDescent="0.35">
      <c r="A1441" t="s">
        <v>2683</v>
      </c>
      <c r="B1441" s="7">
        <v>45814</v>
      </c>
      <c r="C1441" t="s">
        <v>2684</v>
      </c>
      <c r="D1441" t="s">
        <v>130</v>
      </c>
      <c r="E1441" t="s">
        <v>25</v>
      </c>
      <c r="F1441">
        <v>32</v>
      </c>
      <c r="G1441" t="s">
        <v>71</v>
      </c>
      <c r="H1441" t="s">
        <v>72</v>
      </c>
      <c r="I1441" t="s">
        <v>62</v>
      </c>
      <c r="J1441" t="s">
        <v>63</v>
      </c>
      <c r="K1441" t="s">
        <v>42</v>
      </c>
      <c r="L1441" t="s">
        <v>43</v>
      </c>
      <c r="M1441">
        <v>1</v>
      </c>
      <c r="N1441" s="2">
        <v>499</v>
      </c>
      <c r="O1441" s="3">
        <v>0.1</v>
      </c>
      <c r="P1441" s="2">
        <v>220</v>
      </c>
      <c r="Q1441" t="s">
        <v>76</v>
      </c>
      <c r="R1441" t="s">
        <v>33</v>
      </c>
      <c r="S1441" t="s">
        <v>34</v>
      </c>
      <c r="T1441" s="4">
        <v>4</v>
      </c>
      <c r="U1441" s="11">
        <f t="shared" si="22"/>
        <v>499</v>
      </c>
      <c r="V1441" s="11">
        <f>tbl_EcommerceSales[[#This Row],[Gross_Sales]]*tbl_EcommerceSales[[#This Row],[Discount]]</f>
        <v>49.900000000000006</v>
      </c>
      <c r="W1441" s="11">
        <f>tbl_EcommerceSales[[#This Row],[Gross_Sales]]-tbl_EcommerceSales[[#This Row],[Discount_Amount]]</f>
        <v>449.1</v>
      </c>
      <c r="X1441" s="11">
        <f>tbl_EcommerceSales[[#This Row],[Quantity]] * _xlfn.XLOOKUP(tbl_EcommerceSales[[#This Row],[Product_ID]], Product_Master!A:A, Product_Master!F:F)</f>
        <v>220</v>
      </c>
      <c r="Y1441" s="11">
        <f>tbl_EcommerceSales[[#This Row],[Net_Revenue]]-tbl_EcommerceSales[[#This Row],[Total_Cost]]</f>
        <v>229.10000000000002</v>
      </c>
      <c r="Z1441" s="9">
        <f>IFERROR(#REF!/tbl_EcommerceSales[[#This Row],[Total_Cost]], 0)</f>
        <v>0</v>
      </c>
      <c r="AA1441" t="str">
        <f>TEXT(tbl_EcommerceSales[[#This Row],[Order_Date]],"mmm")</f>
        <v>Jun</v>
      </c>
      <c r="AB1441">
        <f>YEAR(tbl_EcommerceSales[[#This Row],[Order_Date]])</f>
        <v>2025</v>
      </c>
      <c r="AC1441" t="str">
        <f>IF(tbl_EcommerceSales[[#This Row],[Age]]&lt;18,"Under 18",IF(tbl_EcommerceSales[[#This Row],[Age]]&lt;=25,"18-25",IF(tbl_EcommerceSales[[#This Row],[Age]]&lt;=35,"26-35",IF(tbl_EcommerceSales[[#This Row],[Age]]&lt;=45,"36-45",IF(tbl_EcommerceSales[[#This Row],[Age]]&lt;=55,"46-55","56+")))))</f>
        <v>26-35</v>
      </c>
    </row>
    <row r="1442" spans="1:29" x14ac:dyDescent="0.35">
      <c r="A1442" t="s">
        <v>2685</v>
      </c>
      <c r="B1442" s="7">
        <v>45814</v>
      </c>
      <c r="C1442" t="s">
        <v>2686</v>
      </c>
      <c r="D1442" t="s">
        <v>148</v>
      </c>
      <c r="E1442" t="s">
        <v>25</v>
      </c>
      <c r="F1442">
        <v>31</v>
      </c>
      <c r="G1442" t="s">
        <v>174</v>
      </c>
      <c r="H1442" t="s">
        <v>39</v>
      </c>
      <c r="I1442" t="s">
        <v>165</v>
      </c>
      <c r="J1442" t="s">
        <v>166</v>
      </c>
      <c r="K1442" t="s">
        <v>42</v>
      </c>
      <c r="L1442" t="s">
        <v>167</v>
      </c>
      <c r="M1442">
        <v>2</v>
      </c>
      <c r="N1442" s="2">
        <v>1799</v>
      </c>
      <c r="O1442" s="3">
        <v>0.05</v>
      </c>
      <c r="P1442" s="2">
        <v>1800</v>
      </c>
      <c r="Q1442" t="s">
        <v>44</v>
      </c>
      <c r="R1442" t="s">
        <v>33</v>
      </c>
      <c r="S1442" t="s">
        <v>34</v>
      </c>
      <c r="T1442" s="4">
        <v>4</v>
      </c>
      <c r="U1442" s="11">
        <f t="shared" si="22"/>
        <v>3598</v>
      </c>
      <c r="V1442" s="11">
        <f>tbl_EcommerceSales[[#This Row],[Gross_Sales]]*tbl_EcommerceSales[[#This Row],[Discount]]</f>
        <v>179.9</v>
      </c>
      <c r="W1442" s="11">
        <f>tbl_EcommerceSales[[#This Row],[Gross_Sales]]-tbl_EcommerceSales[[#This Row],[Discount_Amount]]</f>
        <v>3418.1</v>
      </c>
      <c r="X1442" s="11">
        <f>tbl_EcommerceSales[[#This Row],[Quantity]] * _xlfn.XLOOKUP(tbl_EcommerceSales[[#This Row],[Product_ID]], Product_Master!A:A, Product_Master!F:F)</f>
        <v>1800</v>
      </c>
      <c r="Y1442" s="11">
        <f>tbl_EcommerceSales[[#This Row],[Net_Revenue]]-tbl_EcommerceSales[[#This Row],[Total_Cost]]</f>
        <v>1618.1</v>
      </c>
      <c r="Z1442" s="9">
        <f>IFERROR(#REF!/tbl_EcommerceSales[[#This Row],[Total_Cost]], 0)</f>
        <v>0</v>
      </c>
      <c r="AA1442" t="str">
        <f>TEXT(tbl_EcommerceSales[[#This Row],[Order_Date]],"mmm")</f>
        <v>Jun</v>
      </c>
      <c r="AB1442">
        <f>YEAR(tbl_EcommerceSales[[#This Row],[Order_Date]])</f>
        <v>2025</v>
      </c>
      <c r="AC1442" t="str">
        <f>IF(tbl_EcommerceSales[[#This Row],[Age]]&lt;18,"Under 18",IF(tbl_EcommerceSales[[#This Row],[Age]]&lt;=25,"18-25",IF(tbl_EcommerceSales[[#This Row],[Age]]&lt;=35,"26-35",IF(tbl_EcommerceSales[[#This Row],[Age]]&lt;=45,"36-45",IF(tbl_EcommerceSales[[#This Row],[Age]]&lt;=55,"46-55","56+")))))</f>
        <v>26-35</v>
      </c>
    </row>
    <row r="1443" spans="1:29" x14ac:dyDescent="0.35">
      <c r="A1443" t="s">
        <v>2687</v>
      </c>
      <c r="B1443" s="7">
        <v>45815</v>
      </c>
      <c r="C1443" t="s">
        <v>1728</v>
      </c>
      <c r="D1443" t="s">
        <v>312</v>
      </c>
      <c r="E1443" t="s">
        <v>48</v>
      </c>
      <c r="F1443">
        <v>32</v>
      </c>
      <c r="G1443" t="s">
        <v>96</v>
      </c>
      <c r="H1443" t="s">
        <v>39</v>
      </c>
      <c r="I1443" t="s">
        <v>257</v>
      </c>
      <c r="J1443" t="s">
        <v>258</v>
      </c>
      <c r="K1443" t="s">
        <v>55</v>
      </c>
      <c r="L1443" t="s">
        <v>56</v>
      </c>
      <c r="M1443">
        <v>1</v>
      </c>
      <c r="N1443" s="2">
        <v>1999</v>
      </c>
      <c r="O1443" s="3">
        <v>0.05</v>
      </c>
      <c r="P1443" s="2">
        <v>1050</v>
      </c>
      <c r="Q1443" t="s">
        <v>32</v>
      </c>
      <c r="R1443" t="s">
        <v>33</v>
      </c>
      <c r="S1443" t="s">
        <v>57</v>
      </c>
      <c r="T1443" s="4">
        <v>5</v>
      </c>
      <c r="U1443" s="11">
        <f t="shared" si="22"/>
        <v>1999</v>
      </c>
      <c r="V1443" s="11">
        <f>tbl_EcommerceSales[[#This Row],[Gross_Sales]]*tbl_EcommerceSales[[#This Row],[Discount]]</f>
        <v>99.95</v>
      </c>
      <c r="W1443" s="11">
        <f>tbl_EcommerceSales[[#This Row],[Gross_Sales]]-tbl_EcommerceSales[[#This Row],[Discount_Amount]]</f>
        <v>1899.05</v>
      </c>
      <c r="X1443" s="11">
        <f>tbl_EcommerceSales[[#This Row],[Quantity]] * _xlfn.XLOOKUP(tbl_EcommerceSales[[#This Row],[Product_ID]], Product_Master!A:A, Product_Master!F:F)</f>
        <v>1050</v>
      </c>
      <c r="Y1443" s="11">
        <f>tbl_EcommerceSales[[#This Row],[Net_Revenue]]-tbl_EcommerceSales[[#This Row],[Total_Cost]]</f>
        <v>849.05</v>
      </c>
      <c r="Z1443" s="9">
        <f>IFERROR(#REF!/tbl_EcommerceSales[[#This Row],[Total_Cost]], 0)</f>
        <v>0</v>
      </c>
      <c r="AA1443" t="str">
        <f>TEXT(tbl_EcommerceSales[[#This Row],[Order_Date]],"mmm")</f>
        <v>Jun</v>
      </c>
      <c r="AB1443">
        <f>YEAR(tbl_EcommerceSales[[#This Row],[Order_Date]])</f>
        <v>2025</v>
      </c>
      <c r="AC1443" t="str">
        <f>IF(tbl_EcommerceSales[[#This Row],[Age]]&lt;18,"Under 18",IF(tbl_EcommerceSales[[#This Row],[Age]]&lt;=25,"18-25",IF(tbl_EcommerceSales[[#This Row],[Age]]&lt;=35,"26-35",IF(tbl_EcommerceSales[[#This Row],[Age]]&lt;=45,"36-45",IF(tbl_EcommerceSales[[#This Row],[Age]]&lt;=55,"46-55","56+")))))</f>
        <v>26-35</v>
      </c>
    </row>
    <row r="1444" spans="1:29" x14ac:dyDescent="0.35">
      <c r="A1444" t="s">
        <v>2688</v>
      </c>
      <c r="B1444" s="7">
        <v>45815</v>
      </c>
      <c r="C1444" t="s">
        <v>1758</v>
      </c>
      <c r="D1444" t="s">
        <v>205</v>
      </c>
      <c r="E1444" t="s">
        <v>48</v>
      </c>
      <c r="F1444">
        <v>26</v>
      </c>
      <c r="G1444" t="s">
        <v>152</v>
      </c>
      <c r="H1444" t="s">
        <v>72</v>
      </c>
      <c r="I1444" t="s">
        <v>89</v>
      </c>
      <c r="J1444" t="s">
        <v>90</v>
      </c>
      <c r="K1444" t="s">
        <v>91</v>
      </c>
      <c r="L1444" t="s">
        <v>92</v>
      </c>
      <c r="M1444">
        <v>1</v>
      </c>
      <c r="N1444" s="2">
        <v>599</v>
      </c>
      <c r="O1444" s="3">
        <v>0.1</v>
      </c>
      <c r="P1444" s="2">
        <v>260</v>
      </c>
      <c r="Q1444" t="s">
        <v>76</v>
      </c>
      <c r="R1444" t="s">
        <v>33</v>
      </c>
      <c r="S1444" t="s">
        <v>34</v>
      </c>
      <c r="T1444" s="4">
        <v>5</v>
      </c>
      <c r="U1444" s="11">
        <f t="shared" si="22"/>
        <v>599</v>
      </c>
      <c r="V1444" s="11">
        <f>tbl_EcommerceSales[[#This Row],[Gross_Sales]]*tbl_EcommerceSales[[#This Row],[Discount]]</f>
        <v>59.900000000000006</v>
      </c>
      <c r="W1444" s="11">
        <f>tbl_EcommerceSales[[#This Row],[Gross_Sales]]-tbl_EcommerceSales[[#This Row],[Discount_Amount]]</f>
        <v>539.1</v>
      </c>
      <c r="X1444" s="11">
        <f>tbl_EcommerceSales[[#This Row],[Quantity]] * _xlfn.XLOOKUP(tbl_EcommerceSales[[#This Row],[Product_ID]], Product_Master!A:A, Product_Master!F:F)</f>
        <v>260</v>
      </c>
      <c r="Y1444" s="11">
        <f>tbl_EcommerceSales[[#This Row],[Net_Revenue]]-tbl_EcommerceSales[[#This Row],[Total_Cost]]</f>
        <v>279.10000000000002</v>
      </c>
      <c r="Z1444" s="9">
        <f>IFERROR(#REF!/tbl_EcommerceSales[[#This Row],[Total_Cost]], 0)</f>
        <v>0</v>
      </c>
      <c r="AA1444" t="str">
        <f>TEXT(tbl_EcommerceSales[[#This Row],[Order_Date]],"mmm")</f>
        <v>Jun</v>
      </c>
      <c r="AB1444">
        <f>YEAR(tbl_EcommerceSales[[#This Row],[Order_Date]])</f>
        <v>2025</v>
      </c>
      <c r="AC1444" t="str">
        <f>IF(tbl_EcommerceSales[[#This Row],[Age]]&lt;18,"Under 18",IF(tbl_EcommerceSales[[#This Row],[Age]]&lt;=25,"18-25",IF(tbl_EcommerceSales[[#This Row],[Age]]&lt;=35,"26-35",IF(tbl_EcommerceSales[[#This Row],[Age]]&lt;=45,"36-45",IF(tbl_EcommerceSales[[#This Row],[Age]]&lt;=55,"46-55","56+")))))</f>
        <v>26-35</v>
      </c>
    </row>
    <row r="1445" spans="1:29" x14ac:dyDescent="0.35">
      <c r="A1445" t="s">
        <v>2689</v>
      </c>
      <c r="B1445" s="7">
        <v>45815</v>
      </c>
      <c r="C1445" t="s">
        <v>2690</v>
      </c>
      <c r="D1445" t="s">
        <v>216</v>
      </c>
      <c r="E1445" t="s">
        <v>48</v>
      </c>
      <c r="F1445">
        <v>29</v>
      </c>
      <c r="G1445" t="s">
        <v>71</v>
      </c>
      <c r="H1445" t="s">
        <v>72</v>
      </c>
      <c r="I1445" t="s">
        <v>67</v>
      </c>
      <c r="J1445" t="s">
        <v>68</v>
      </c>
      <c r="K1445" t="s">
        <v>42</v>
      </c>
      <c r="L1445" t="s">
        <v>43</v>
      </c>
      <c r="M1445">
        <v>2</v>
      </c>
      <c r="N1445" s="2">
        <v>799</v>
      </c>
      <c r="O1445" s="3">
        <v>0.2</v>
      </c>
      <c r="P1445" s="2">
        <v>720</v>
      </c>
      <c r="Q1445" t="s">
        <v>156</v>
      </c>
      <c r="R1445" t="s">
        <v>33</v>
      </c>
      <c r="S1445" t="s">
        <v>34</v>
      </c>
      <c r="T1445" s="4">
        <v>4</v>
      </c>
      <c r="U1445" s="11">
        <f t="shared" si="22"/>
        <v>1598</v>
      </c>
      <c r="V1445" s="11">
        <f>tbl_EcommerceSales[[#This Row],[Gross_Sales]]*tbl_EcommerceSales[[#This Row],[Discount]]</f>
        <v>319.60000000000002</v>
      </c>
      <c r="W1445" s="11">
        <f>tbl_EcommerceSales[[#This Row],[Gross_Sales]]-tbl_EcommerceSales[[#This Row],[Discount_Amount]]</f>
        <v>1278.4000000000001</v>
      </c>
      <c r="X1445" s="11">
        <f>tbl_EcommerceSales[[#This Row],[Quantity]] * _xlfn.XLOOKUP(tbl_EcommerceSales[[#This Row],[Product_ID]], Product_Master!A:A, Product_Master!F:F)</f>
        <v>720</v>
      </c>
      <c r="Y1445" s="11">
        <f>tbl_EcommerceSales[[#This Row],[Net_Revenue]]-tbl_EcommerceSales[[#This Row],[Total_Cost]]</f>
        <v>558.40000000000009</v>
      </c>
      <c r="Z1445" s="9">
        <f>IFERROR(#REF!/tbl_EcommerceSales[[#This Row],[Total_Cost]], 0)</f>
        <v>0</v>
      </c>
      <c r="AA1445" t="str">
        <f>TEXT(tbl_EcommerceSales[[#This Row],[Order_Date]],"mmm")</f>
        <v>Jun</v>
      </c>
      <c r="AB1445">
        <f>YEAR(tbl_EcommerceSales[[#This Row],[Order_Date]])</f>
        <v>2025</v>
      </c>
      <c r="AC1445" t="str">
        <f>IF(tbl_EcommerceSales[[#This Row],[Age]]&lt;18,"Under 18",IF(tbl_EcommerceSales[[#This Row],[Age]]&lt;=25,"18-25",IF(tbl_EcommerceSales[[#This Row],[Age]]&lt;=35,"26-35",IF(tbl_EcommerceSales[[#This Row],[Age]]&lt;=45,"36-45",IF(tbl_EcommerceSales[[#This Row],[Age]]&lt;=55,"46-55","56+")))))</f>
        <v>26-35</v>
      </c>
    </row>
    <row r="1446" spans="1:29" x14ac:dyDescent="0.35">
      <c r="A1446" t="s">
        <v>2691</v>
      </c>
      <c r="B1446" s="7">
        <v>45815</v>
      </c>
      <c r="C1446" t="s">
        <v>2692</v>
      </c>
      <c r="D1446" t="s">
        <v>86</v>
      </c>
      <c r="E1446" t="s">
        <v>48</v>
      </c>
      <c r="F1446">
        <v>35</v>
      </c>
      <c r="G1446" t="s">
        <v>122</v>
      </c>
      <c r="H1446" t="s">
        <v>72</v>
      </c>
      <c r="I1446" t="s">
        <v>175</v>
      </c>
      <c r="J1446" t="s">
        <v>176</v>
      </c>
      <c r="K1446" t="s">
        <v>177</v>
      </c>
      <c r="L1446" t="s">
        <v>178</v>
      </c>
      <c r="M1446">
        <v>4</v>
      </c>
      <c r="N1446" s="2">
        <v>699</v>
      </c>
      <c r="O1446" s="3">
        <v>0</v>
      </c>
      <c r="P1446" s="2">
        <v>1280</v>
      </c>
      <c r="Q1446" t="s">
        <v>319</v>
      </c>
      <c r="R1446" t="s">
        <v>33</v>
      </c>
      <c r="S1446" t="s">
        <v>57</v>
      </c>
      <c r="T1446" s="4">
        <v>4</v>
      </c>
      <c r="U1446" s="11">
        <f t="shared" si="22"/>
        <v>2796</v>
      </c>
      <c r="V1446" s="11">
        <f>tbl_EcommerceSales[[#This Row],[Gross_Sales]]*tbl_EcommerceSales[[#This Row],[Discount]]</f>
        <v>0</v>
      </c>
      <c r="W1446" s="11">
        <f>tbl_EcommerceSales[[#This Row],[Gross_Sales]]-tbl_EcommerceSales[[#This Row],[Discount_Amount]]</f>
        <v>2796</v>
      </c>
      <c r="X1446" s="11">
        <f>tbl_EcommerceSales[[#This Row],[Quantity]] * _xlfn.XLOOKUP(tbl_EcommerceSales[[#This Row],[Product_ID]], Product_Master!A:A, Product_Master!F:F)</f>
        <v>1280</v>
      </c>
      <c r="Y1446" s="11">
        <f>tbl_EcommerceSales[[#This Row],[Net_Revenue]]-tbl_EcommerceSales[[#This Row],[Total_Cost]]</f>
        <v>1516</v>
      </c>
      <c r="Z1446" s="9">
        <f>IFERROR(#REF!/tbl_EcommerceSales[[#This Row],[Total_Cost]], 0)</f>
        <v>0</v>
      </c>
      <c r="AA1446" t="str">
        <f>TEXT(tbl_EcommerceSales[[#This Row],[Order_Date]],"mmm")</f>
        <v>Jun</v>
      </c>
      <c r="AB1446">
        <f>YEAR(tbl_EcommerceSales[[#This Row],[Order_Date]])</f>
        <v>2025</v>
      </c>
      <c r="AC1446" t="str">
        <f>IF(tbl_EcommerceSales[[#This Row],[Age]]&lt;18,"Under 18",IF(tbl_EcommerceSales[[#This Row],[Age]]&lt;=25,"18-25",IF(tbl_EcommerceSales[[#This Row],[Age]]&lt;=35,"26-35",IF(tbl_EcommerceSales[[#This Row],[Age]]&lt;=45,"36-45",IF(tbl_EcommerceSales[[#This Row],[Age]]&lt;=55,"46-55","56+")))))</f>
        <v>26-35</v>
      </c>
    </row>
    <row r="1447" spans="1:29" x14ac:dyDescent="0.35">
      <c r="A1447" t="s">
        <v>2693</v>
      </c>
      <c r="B1447" s="7">
        <v>45816</v>
      </c>
      <c r="C1447" t="s">
        <v>2694</v>
      </c>
      <c r="D1447" t="s">
        <v>227</v>
      </c>
      <c r="E1447" t="s">
        <v>25</v>
      </c>
      <c r="F1447">
        <v>31</v>
      </c>
      <c r="G1447" t="s">
        <v>211</v>
      </c>
      <c r="H1447" t="s">
        <v>72</v>
      </c>
      <c r="I1447" t="s">
        <v>257</v>
      </c>
      <c r="J1447" t="s">
        <v>258</v>
      </c>
      <c r="K1447" t="s">
        <v>55</v>
      </c>
      <c r="L1447" t="s">
        <v>56</v>
      </c>
      <c r="M1447">
        <v>2</v>
      </c>
      <c r="N1447" s="2">
        <v>1999</v>
      </c>
      <c r="O1447" s="3">
        <v>0.3</v>
      </c>
      <c r="P1447" s="2">
        <v>2100</v>
      </c>
      <c r="Q1447" t="s">
        <v>123</v>
      </c>
      <c r="R1447" t="s">
        <v>33</v>
      </c>
      <c r="S1447" t="s">
        <v>57</v>
      </c>
      <c r="T1447" s="4">
        <v>4</v>
      </c>
      <c r="U1447" s="11">
        <f t="shared" si="22"/>
        <v>3998</v>
      </c>
      <c r="V1447" s="11">
        <f>tbl_EcommerceSales[[#This Row],[Gross_Sales]]*tbl_EcommerceSales[[#This Row],[Discount]]</f>
        <v>1199.3999999999999</v>
      </c>
      <c r="W1447" s="11">
        <f>tbl_EcommerceSales[[#This Row],[Gross_Sales]]-tbl_EcommerceSales[[#This Row],[Discount_Amount]]</f>
        <v>2798.6000000000004</v>
      </c>
      <c r="X1447" s="11">
        <f>tbl_EcommerceSales[[#This Row],[Quantity]] * _xlfn.XLOOKUP(tbl_EcommerceSales[[#This Row],[Product_ID]], Product_Master!A:A, Product_Master!F:F)</f>
        <v>2100</v>
      </c>
      <c r="Y1447" s="11">
        <f>tbl_EcommerceSales[[#This Row],[Net_Revenue]]-tbl_EcommerceSales[[#This Row],[Total_Cost]]</f>
        <v>698.60000000000036</v>
      </c>
      <c r="Z1447" s="9">
        <f>IFERROR(#REF!/tbl_EcommerceSales[[#This Row],[Total_Cost]], 0)</f>
        <v>0</v>
      </c>
      <c r="AA1447" t="str">
        <f>TEXT(tbl_EcommerceSales[[#This Row],[Order_Date]],"mmm")</f>
        <v>Jun</v>
      </c>
      <c r="AB1447">
        <f>YEAR(tbl_EcommerceSales[[#This Row],[Order_Date]])</f>
        <v>2025</v>
      </c>
      <c r="AC1447" t="str">
        <f>IF(tbl_EcommerceSales[[#This Row],[Age]]&lt;18,"Under 18",IF(tbl_EcommerceSales[[#This Row],[Age]]&lt;=25,"18-25",IF(tbl_EcommerceSales[[#This Row],[Age]]&lt;=35,"26-35",IF(tbl_EcommerceSales[[#This Row],[Age]]&lt;=45,"36-45",IF(tbl_EcommerceSales[[#This Row],[Age]]&lt;=55,"46-55","56+")))))</f>
        <v>26-35</v>
      </c>
    </row>
    <row r="1448" spans="1:29" x14ac:dyDescent="0.35">
      <c r="A1448" t="s">
        <v>2695</v>
      </c>
      <c r="B1448" s="7">
        <v>45816</v>
      </c>
      <c r="C1448" t="s">
        <v>2595</v>
      </c>
      <c r="D1448" t="s">
        <v>51</v>
      </c>
      <c r="E1448" t="s">
        <v>25</v>
      </c>
      <c r="F1448">
        <v>47</v>
      </c>
      <c r="G1448" t="s">
        <v>246</v>
      </c>
      <c r="H1448" t="s">
        <v>27</v>
      </c>
      <c r="I1448" t="s">
        <v>131</v>
      </c>
      <c r="J1448" t="s">
        <v>132</v>
      </c>
      <c r="K1448" t="s">
        <v>91</v>
      </c>
      <c r="L1448" t="s">
        <v>133</v>
      </c>
      <c r="M1448">
        <v>1</v>
      </c>
      <c r="N1448" s="2">
        <v>1299</v>
      </c>
      <c r="O1448" s="3">
        <v>0.1</v>
      </c>
      <c r="P1448" s="2">
        <v>610</v>
      </c>
      <c r="Q1448" t="s">
        <v>32</v>
      </c>
      <c r="R1448" t="s">
        <v>33</v>
      </c>
      <c r="S1448" t="s">
        <v>34</v>
      </c>
      <c r="T1448" s="4">
        <v>1</v>
      </c>
      <c r="U1448" s="11">
        <f t="shared" si="22"/>
        <v>1299</v>
      </c>
      <c r="V1448" s="11">
        <f>tbl_EcommerceSales[[#This Row],[Gross_Sales]]*tbl_EcommerceSales[[#This Row],[Discount]]</f>
        <v>129.9</v>
      </c>
      <c r="W1448" s="11">
        <f>tbl_EcommerceSales[[#This Row],[Gross_Sales]]-tbl_EcommerceSales[[#This Row],[Discount_Amount]]</f>
        <v>1169.0999999999999</v>
      </c>
      <c r="X1448" s="11">
        <f>tbl_EcommerceSales[[#This Row],[Quantity]] * _xlfn.XLOOKUP(tbl_EcommerceSales[[#This Row],[Product_ID]], Product_Master!A:A, Product_Master!F:F)</f>
        <v>610</v>
      </c>
      <c r="Y1448" s="11">
        <f>tbl_EcommerceSales[[#This Row],[Net_Revenue]]-tbl_EcommerceSales[[#This Row],[Total_Cost]]</f>
        <v>559.09999999999991</v>
      </c>
      <c r="Z1448" s="9">
        <f>IFERROR(#REF!/tbl_EcommerceSales[[#This Row],[Total_Cost]], 0)</f>
        <v>0</v>
      </c>
      <c r="AA1448" t="str">
        <f>TEXT(tbl_EcommerceSales[[#This Row],[Order_Date]],"mmm")</f>
        <v>Jun</v>
      </c>
      <c r="AB1448">
        <f>YEAR(tbl_EcommerceSales[[#This Row],[Order_Date]])</f>
        <v>2025</v>
      </c>
      <c r="AC1448" t="str">
        <f>IF(tbl_EcommerceSales[[#This Row],[Age]]&lt;18,"Under 18",IF(tbl_EcommerceSales[[#This Row],[Age]]&lt;=25,"18-25",IF(tbl_EcommerceSales[[#This Row],[Age]]&lt;=35,"26-35",IF(tbl_EcommerceSales[[#This Row],[Age]]&lt;=45,"36-45",IF(tbl_EcommerceSales[[#This Row],[Age]]&lt;=55,"46-55","56+")))))</f>
        <v>46-55</v>
      </c>
    </row>
    <row r="1449" spans="1:29" x14ac:dyDescent="0.35">
      <c r="A1449" t="s">
        <v>2696</v>
      </c>
      <c r="B1449" s="7">
        <v>45816</v>
      </c>
      <c r="C1449" t="s">
        <v>98</v>
      </c>
      <c r="D1449" t="s">
        <v>47</v>
      </c>
      <c r="E1449" t="s">
        <v>25</v>
      </c>
      <c r="F1449">
        <v>31</v>
      </c>
      <c r="G1449" t="s">
        <v>107</v>
      </c>
      <c r="H1449" t="s">
        <v>39</v>
      </c>
      <c r="I1449" t="s">
        <v>117</v>
      </c>
      <c r="J1449" t="s">
        <v>118</v>
      </c>
      <c r="K1449" t="s">
        <v>82</v>
      </c>
      <c r="L1449" t="s">
        <v>119</v>
      </c>
      <c r="M1449">
        <v>1</v>
      </c>
      <c r="N1449" s="2">
        <v>3299</v>
      </c>
      <c r="O1449" s="3">
        <v>0.1</v>
      </c>
      <c r="P1449" s="2">
        <v>2100</v>
      </c>
      <c r="Q1449" t="s">
        <v>123</v>
      </c>
      <c r="R1449" t="s">
        <v>33</v>
      </c>
      <c r="S1449" t="s">
        <v>34</v>
      </c>
      <c r="T1449" s="4">
        <v>5</v>
      </c>
      <c r="U1449" s="11">
        <f t="shared" si="22"/>
        <v>3299</v>
      </c>
      <c r="V1449" s="11">
        <f>tbl_EcommerceSales[[#This Row],[Gross_Sales]]*tbl_EcommerceSales[[#This Row],[Discount]]</f>
        <v>329.90000000000003</v>
      </c>
      <c r="W1449" s="11">
        <f>tbl_EcommerceSales[[#This Row],[Gross_Sales]]-tbl_EcommerceSales[[#This Row],[Discount_Amount]]</f>
        <v>2969.1</v>
      </c>
      <c r="X1449" s="11">
        <f>tbl_EcommerceSales[[#This Row],[Quantity]] * _xlfn.XLOOKUP(tbl_EcommerceSales[[#This Row],[Product_ID]], Product_Master!A:A, Product_Master!F:F)</f>
        <v>2100</v>
      </c>
      <c r="Y1449" s="11">
        <f>tbl_EcommerceSales[[#This Row],[Net_Revenue]]-tbl_EcommerceSales[[#This Row],[Total_Cost]]</f>
        <v>869.09999999999991</v>
      </c>
      <c r="Z1449" s="9">
        <f>IFERROR(#REF!/tbl_EcommerceSales[[#This Row],[Total_Cost]], 0)</f>
        <v>0</v>
      </c>
      <c r="AA1449" t="str">
        <f>TEXT(tbl_EcommerceSales[[#This Row],[Order_Date]],"mmm")</f>
        <v>Jun</v>
      </c>
      <c r="AB1449">
        <f>YEAR(tbl_EcommerceSales[[#This Row],[Order_Date]])</f>
        <v>2025</v>
      </c>
      <c r="AC1449" t="str">
        <f>IF(tbl_EcommerceSales[[#This Row],[Age]]&lt;18,"Under 18",IF(tbl_EcommerceSales[[#This Row],[Age]]&lt;=25,"18-25",IF(tbl_EcommerceSales[[#This Row],[Age]]&lt;=35,"26-35",IF(tbl_EcommerceSales[[#This Row],[Age]]&lt;=45,"36-45",IF(tbl_EcommerceSales[[#This Row],[Age]]&lt;=55,"46-55","56+")))))</f>
        <v>26-35</v>
      </c>
    </row>
    <row r="1450" spans="1:29" x14ac:dyDescent="0.35">
      <c r="A1450" t="s">
        <v>2697</v>
      </c>
      <c r="B1450" s="7">
        <v>45816</v>
      </c>
      <c r="C1450" t="s">
        <v>1181</v>
      </c>
      <c r="D1450" t="s">
        <v>47</v>
      </c>
      <c r="E1450" t="s">
        <v>25</v>
      </c>
      <c r="F1450">
        <v>28</v>
      </c>
      <c r="G1450" t="s">
        <v>192</v>
      </c>
      <c r="H1450" t="s">
        <v>27</v>
      </c>
      <c r="I1450" t="s">
        <v>131</v>
      </c>
      <c r="J1450" t="s">
        <v>132</v>
      </c>
      <c r="K1450" t="s">
        <v>91</v>
      </c>
      <c r="L1450" t="s">
        <v>133</v>
      </c>
      <c r="M1450">
        <v>1</v>
      </c>
      <c r="N1450" s="2">
        <v>1299</v>
      </c>
      <c r="O1450" s="3">
        <v>0.2</v>
      </c>
      <c r="P1450" s="2">
        <v>610</v>
      </c>
      <c r="Q1450" t="s">
        <v>44</v>
      </c>
      <c r="R1450" t="s">
        <v>93</v>
      </c>
      <c r="S1450" t="s">
        <v>57</v>
      </c>
      <c r="T1450" s="4">
        <v>3</v>
      </c>
      <c r="U1450" s="11">
        <f t="shared" si="22"/>
        <v>1299</v>
      </c>
      <c r="V1450" s="11">
        <f>tbl_EcommerceSales[[#This Row],[Gross_Sales]]*tbl_EcommerceSales[[#This Row],[Discount]]</f>
        <v>259.8</v>
      </c>
      <c r="W1450" s="11">
        <f>tbl_EcommerceSales[[#This Row],[Gross_Sales]]-tbl_EcommerceSales[[#This Row],[Discount_Amount]]</f>
        <v>1039.2</v>
      </c>
      <c r="X1450" s="11">
        <f>tbl_EcommerceSales[[#This Row],[Quantity]] * _xlfn.XLOOKUP(tbl_EcommerceSales[[#This Row],[Product_ID]], Product_Master!A:A, Product_Master!F:F)</f>
        <v>610</v>
      </c>
      <c r="Y1450" s="11">
        <f>tbl_EcommerceSales[[#This Row],[Net_Revenue]]-tbl_EcommerceSales[[#This Row],[Total_Cost]]</f>
        <v>429.20000000000005</v>
      </c>
      <c r="Z1450" s="9">
        <f>IFERROR(#REF!/tbl_EcommerceSales[[#This Row],[Total_Cost]], 0)</f>
        <v>0</v>
      </c>
      <c r="AA1450" t="str">
        <f>TEXT(tbl_EcommerceSales[[#This Row],[Order_Date]],"mmm")</f>
        <v>Jun</v>
      </c>
      <c r="AB1450">
        <f>YEAR(tbl_EcommerceSales[[#This Row],[Order_Date]])</f>
        <v>2025</v>
      </c>
      <c r="AC1450" t="str">
        <f>IF(tbl_EcommerceSales[[#This Row],[Age]]&lt;18,"Under 18",IF(tbl_EcommerceSales[[#This Row],[Age]]&lt;=25,"18-25",IF(tbl_EcommerceSales[[#This Row],[Age]]&lt;=35,"26-35",IF(tbl_EcommerceSales[[#This Row],[Age]]&lt;=45,"36-45",IF(tbl_EcommerceSales[[#This Row],[Age]]&lt;=55,"46-55","56+")))))</f>
        <v>26-35</v>
      </c>
    </row>
    <row r="1451" spans="1:29" x14ac:dyDescent="0.35">
      <c r="A1451" t="s">
        <v>2698</v>
      </c>
      <c r="B1451" s="7">
        <v>45816</v>
      </c>
      <c r="C1451" t="s">
        <v>2699</v>
      </c>
      <c r="D1451" t="s">
        <v>24</v>
      </c>
      <c r="E1451" t="s">
        <v>25</v>
      </c>
      <c r="F1451">
        <v>31</v>
      </c>
      <c r="G1451" t="s">
        <v>96</v>
      </c>
      <c r="H1451" t="s">
        <v>39</v>
      </c>
      <c r="I1451" t="s">
        <v>160</v>
      </c>
      <c r="J1451" t="s">
        <v>161</v>
      </c>
      <c r="K1451" t="s">
        <v>91</v>
      </c>
      <c r="L1451" t="s">
        <v>133</v>
      </c>
      <c r="M1451">
        <v>4</v>
      </c>
      <c r="N1451" s="2">
        <v>1099</v>
      </c>
      <c r="O1451" s="3">
        <v>0.1</v>
      </c>
      <c r="P1451" s="2">
        <v>2080</v>
      </c>
      <c r="Q1451" t="s">
        <v>32</v>
      </c>
      <c r="R1451" t="s">
        <v>33</v>
      </c>
      <c r="S1451" t="s">
        <v>57</v>
      </c>
      <c r="T1451" s="4">
        <v>4</v>
      </c>
      <c r="U1451" s="11">
        <f t="shared" si="22"/>
        <v>4396</v>
      </c>
      <c r="V1451" s="11">
        <f>tbl_EcommerceSales[[#This Row],[Gross_Sales]]*tbl_EcommerceSales[[#This Row],[Discount]]</f>
        <v>439.6</v>
      </c>
      <c r="W1451" s="11">
        <f>tbl_EcommerceSales[[#This Row],[Gross_Sales]]-tbl_EcommerceSales[[#This Row],[Discount_Amount]]</f>
        <v>3956.4</v>
      </c>
      <c r="X1451" s="11">
        <f>tbl_EcommerceSales[[#This Row],[Quantity]] * _xlfn.XLOOKUP(tbl_EcommerceSales[[#This Row],[Product_ID]], Product_Master!A:A, Product_Master!F:F)</f>
        <v>2080</v>
      </c>
      <c r="Y1451" s="11">
        <f>tbl_EcommerceSales[[#This Row],[Net_Revenue]]-tbl_EcommerceSales[[#This Row],[Total_Cost]]</f>
        <v>1876.4</v>
      </c>
      <c r="Z1451" s="9">
        <f>IFERROR(#REF!/tbl_EcommerceSales[[#This Row],[Total_Cost]], 0)</f>
        <v>0</v>
      </c>
      <c r="AA1451" t="str">
        <f>TEXT(tbl_EcommerceSales[[#This Row],[Order_Date]],"mmm")</f>
        <v>Jun</v>
      </c>
      <c r="AB1451">
        <f>YEAR(tbl_EcommerceSales[[#This Row],[Order_Date]])</f>
        <v>2025</v>
      </c>
      <c r="AC1451" t="str">
        <f>IF(tbl_EcommerceSales[[#This Row],[Age]]&lt;18,"Under 18",IF(tbl_EcommerceSales[[#This Row],[Age]]&lt;=25,"18-25",IF(tbl_EcommerceSales[[#This Row],[Age]]&lt;=35,"26-35",IF(tbl_EcommerceSales[[#This Row],[Age]]&lt;=45,"36-45",IF(tbl_EcommerceSales[[#This Row],[Age]]&lt;=55,"46-55","56+")))))</f>
        <v>26-35</v>
      </c>
    </row>
    <row r="1452" spans="1:29" x14ac:dyDescent="0.35">
      <c r="A1452" t="s">
        <v>2700</v>
      </c>
      <c r="B1452" s="7">
        <v>45816</v>
      </c>
      <c r="C1452" t="s">
        <v>2701</v>
      </c>
      <c r="D1452" t="s">
        <v>106</v>
      </c>
      <c r="E1452" t="s">
        <v>25</v>
      </c>
      <c r="F1452">
        <v>18</v>
      </c>
      <c r="G1452" t="s">
        <v>96</v>
      </c>
      <c r="H1452" t="s">
        <v>39</v>
      </c>
      <c r="I1452" t="s">
        <v>271</v>
      </c>
      <c r="J1452" t="s">
        <v>272</v>
      </c>
      <c r="K1452" t="s">
        <v>30</v>
      </c>
      <c r="L1452" t="s">
        <v>273</v>
      </c>
      <c r="M1452">
        <v>1</v>
      </c>
      <c r="N1452" s="2">
        <v>4299</v>
      </c>
      <c r="O1452" s="3">
        <v>0.3</v>
      </c>
      <c r="P1452" s="2">
        <v>2700</v>
      </c>
      <c r="Q1452" t="s">
        <v>123</v>
      </c>
      <c r="R1452" t="s">
        <v>33</v>
      </c>
      <c r="S1452" t="s">
        <v>57</v>
      </c>
      <c r="T1452" s="4">
        <v>4</v>
      </c>
      <c r="U1452" s="11">
        <f t="shared" si="22"/>
        <v>4299</v>
      </c>
      <c r="V1452" s="11">
        <f>tbl_EcommerceSales[[#This Row],[Gross_Sales]]*tbl_EcommerceSales[[#This Row],[Discount]]</f>
        <v>1289.7</v>
      </c>
      <c r="W1452" s="11">
        <f>tbl_EcommerceSales[[#This Row],[Gross_Sales]]-tbl_EcommerceSales[[#This Row],[Discount_Amount]]</f>
        <v>3009.3</v>
      </c>
      <c r="X1452" s="11">
        <f>tbl_EcommerceSales[[#This Row],[Quantity]] * _xlfn.XLOOKUP(tbl_EcommerceSales[[#This Row],[Product_ID]], Product_Master!A:A, Product_Master!F:F)</f>
        <v>2700</v>
      </c>
      <c r="Y1452" s="11">
        <f>tbl_EcommerceSales[[#This Row],[Net_Revenue]]-tbl_EcommerceSales[[#This Row],[Total_Cost]]</f>
        <v>309.30000000000018</v>
      </c>
      <c r="Z1452" s="9">
        <f>IFERROR(#REF!/tbl_EcommerceSales[[#This Row],[Total_Cost]], 0)</f>
        <v>0</v>
      </c>
      <c r="AA1452" t="str">
        <f>TEXT(tbl_EcommerceSales[[#This Row],[Order_Date]],"mmm")</f>
        <v>Jun</v>
      </c>
      <c r="AB1452">
        <f>YEAR(tbl_EcommerceSales[[#This Row],[Order_Date]])</f>
        <v>2025</v>
      </c>
      <c r="AC1452" t="str">
        <f>IF(tbl_EcommerceSales[[#This Row],[Age]]&lt;18,"Under 18",IF(tbl_EcommerceSales[[#This Row],[Age]]&lt;=25,"18-25",IF(tbl_EcommerceSales[[#This Row],[Age]]&lt;=35,"26-35",IF(tbl_EcommerceSales[[#This Row],[Age]]&lt;=45,"36-45",IF(tbl_EcommerceSales[[#This Row],[Age]]&lt;=55,"46-55","56+")))))</f>
        <v>18-25</v>
      </c>
    </row>
    <row r="1453" spans="1:29" x14ac:dyDescent="0.35">
      <c r="A1453" t="s">
        <v>2702</v>
      </c>
      <c r="B1453" s="7">
        <v>45816</v>
      </c>
      <c r="C1453" t="s">
        <v>2331</v>
      </c>
      <c r="D1453" t="s">
        <v>235</v>
      </c>
      <c r="E1453" t="s">
        <v>48</v>
      </c>
      <c r="F1453">
        <v>20</v>
      </c>
      <c r="G1453" t="s">
        <v>174</v>
      </c>
      <c r="H1453" t="s">
        <v>39</v>
      </c>
      <c r="I1453" t="s">
        <v>212</v>
      </c>
      <c r="J1453" t="s">
        <v>213</v>
      </c>
      <c r="K1453" t="s">
        <v>177</v>
      </c>
      <c r="L1453" t="s">
        <v>178</v>
      </c>
      <c r="M1453">
        <v>3</v>
      </c>
      <c r="N1453" s="2">
        <v>2499</v>
      </c>
      <c r="O1453" s="3">
        <v>0</v>
      </c>
      <c r="P1453" s="2">
        <v>4350</v>
      </c>
      <c r="Q1453" t="s">
        <v>123</v>
      </c>
      <c r="R1453" t="s">
        <v>33</v>
      </c>
      <c r="S1453" t="s">
        <v>34</v>
      </c>
      <c r="T1453" s="4">
        <v>5</v>
      </c>
      <c r="U1453" s="11">
        <f t="shared" si="22"/>
        <v>7497</v>
      </c>
      <c r="V1453" s="11">
        <f>tbl_EcommerceSales[[#This Row],[Gross_Sales]]*tbl_EcommerceSales[[#This Row],[Discount]]</f>
        <v>0</v>
      </c>
      <c r="W1453" s="11">
        <f>tbl_EcommerceSales[[#This Row],[Gross_Sales]]-tbl_EcommerceSales[[#This Row],[Discount_Amount]]</f>
        <v>7497</v>
      </c>
      <c r="X1453" s="11">
        <f>tbl_EcommerceSales[[#This Row],[Quantity]] * _xlfn.XLOOKUP(tbl_EcommerceSales[[#This Row],[Product_ID]], Product_Master!A:A, Product_Master!F:F)</f>
        <v>4350</v>
      </c>
      <c r="Y1453" s="11">
        <f>tbl_EcommerceSales[[#This Row],[Net_Revenue]]-tbl_EcommerceSales[[#This Row],[Total_Cost]]</f>
        <v>3147</v>
      </c>
      <c r="Z1453" s="9">
        <f>IFERROR(#REF!/tbl_EcommerceSales[[#This Row],[Total_Cost]], 0)</f>
        <v>0</v>
      </c>
      <c r="AA1453" t="str">
        <f>TEXT(tbl_EcommerceSales[[#This Row],[Order_Date]],"mmm")</f>
        <v>Jun</v>
      </c>
      <c r="AB1453">
        <f>YEAR(tbl_EcommerceSales[[#This Row],[Order_Date]])</f>
        <v>2025</v>
      </c>
      <c r="AC1453" t="str">
        <f>IF(tbl_EcommerceSales[[#This Row],[Age]]&lt;18,"Under 18",IF(tbl_EcommerceSales[[#This Row],[Age]]&lt;=25,"18-25",IF(tbl_EcommerceSales[[#This Row],[Age]]&lt;=35,"26-35",IF(tbl_EcommerceSales[[#This Row],[Age]]&lt;=45,"36-45",IF(tbl_EcommerceSales[[#This Row],[Age]]&lt;=55,"46-55","56+")))))</f>
        <v>18-25</v>
      </c>
    </row>
    <row r="1454" spans="1:29" x14ac:dyDescent="0.35">
      <c r="A1454" t="s">
        <v>2703</v>
      </c>
      <c r="B1454" s="7">
        <v>45816</v>
      </c>
      <c r="C1454" t="s">
        <v>2704</v>
      </c>
      <c r="D1454" t="s">
        <v>37</v>
      </c>
      <c r="E1454" t="s">
        <v>48</v>
      </c>
      <c r="F1454">
        <v>32</v>
      </c>
      <c r="G1454" t="s">
        <v>96</v>
      </c>
      <c r="H1454" t="s">
        <v>39</v>
      </c>
      <c r="I1454" t="s">
        <v>206</v>
      </c>
      <c r="J1454" t="s">
        <v>207</v>
      </c>
      <c r="K1454" t="s">
        <v>177</v>
      </c>
      <c r="L1454" t="s">
        <v>208</v>
      </c>
      <c r="M1454">
        <v>1</v>
      </c>
      <c r="N1454" s="2">
        <v>2199</v>
      </c>
      <c r="O1454" s="3">
        <v>0</v>
      </c>
      <c r="P1454" s="2">
        <v>1250</v>
      </c>
      <c r="Q1454" t="s">
        <v>32</v>
      </c>
      <c r="R1454" t="s">
        <v>33</v>
      </c>
      <c r="S1454" t="s">
        <v>34</v>
      </c>
      <c r="T1454" s="4">
        <v>4</v>
      </c>
      <c r="U1454" s="11">
        <f t="shared" si="22"/>
        <v>2199</v>
      </c>
      <c r="V1454" s="11">
        <f>tbl_EcommerceSales[[#This Row],[Gross_Sales]]*tbl_EcommerceSales[[#This Row],[Discount]]</f>
        <v>0</v>
      </c>
      <c r="W1454" s="11">
        <f>tbl_EcommerceSales[[#This Row],[Gross_Sales]]-tbl_EcommerceSales[[#This Row],[Discount_Amount]]</f>
        <v>2199</v>
      </c>
      <c r="X1454" s="11">
        <f>tbl_EcommerceSales[[#This Row],[Quantity]] * _xlfn.XLOOKUP(tbl_EcommerceSales[[#This Row],[Product_ID]], Product_Master!A:A, Product_Master!F:F)</f>
        <v>1250</v>
      </c>
      <c r="Y1454" s="11">
        <f>tbl_EcommerceSales[[#This Row],[Net_Revenue]]-tbl_EcommerceSales[[#This Row],[Total_Cost]]</f>
        <v>949</v>
      </c>
      <c r="Z1454" s="9">
        <f>IFERROR(#REF!/tbl_EcommerceSales[[#This Row],[Total_Cost]], 0)</f>
        <v>0</v>
      </c>
      <c r="AA1454" t="str">
        <f>TEXT(tbl_EcommerceSales[[#This Row],[Order_Date]],"mmm")</f>
        <v>Jun</v>
      </c>
      <c r="AB1454">
        <f>YEAR(tbl_EcommerceSales[[#This Row],[Order_Date]])</f>
        <v>2025</v>
      </c>
      <c r="AC1454" t="str">
        <f>IF(tbl_EcommerceSales[[#This Row],[Age]]&lt;18,"Under 18",IF(tbl_EcommerceSales[[#This Row],[Age]]&lt;=25,"18-25",IF(tbl_EcommerceSales[[#This Row],[Age]]&lt;=35,"26-35",IF(tbl_EcommerceSales[[#This Row],[Age]]&lt;=45,"36-45",IF(tbl_EcommerceSales[[#This Row],[Age]]&lt;=55,"46-55","56+")))))</f>
        <v>26-35</v>
      </c>
    </row>
    <row r="1455" spans="1:29" x14ac:dyDescent="0.35">
      <c r="A1455" t="s">
        <v>2705</v>
      </c>
      <c r="B1455" s="7">
        <v>45816</v>
      </c>
      <c r="C1455" t="s">
        <v>2591</v>
      </c>
      <c r="D1455" t="s">
        <v>254</v>
      </c>
      <c r="E1455" t="s">
        <v>25</v>
      </c>
      <c r="F1455">
        <v>18</v>
      </c>
      <c r="G1455" t="s">
        <v>99</v>
      </c>
      <c r="H1455" t="s">
        <v>88</v>
      </c>
      <c r="I1455" t="s">
        <v>67</v>
      </c>
      <c r="J1455" t="s">
        <v>68</v>
      </c>
      <c r="K1455" t="s">
        <v>42</v>
      </c>
      <c r="L1455" t="s">
        <v>43</v>
      </c>
      <c r="M1455">
        <v>1</v>
      </c>
      <c r="N1455" s="2">
        <v>799</v>
      </c>
      <c r="O1455" s="3">
        <v>0</v>
      </c>
      <c r="P1455" s="2">
        <v>360</v>
      </c>
      <c r="Q1455" t="s">
        <v>32</v>
      </c>
      <c r="R1455" t="s">
        <v>33</v>
      </c>
      <c r="S1455" t="s">
        <v>57</v>
      </c>
      <c r="T1455" s="4">
        <v>2</v>
      </c>
      <c r="U1455" s="11">
        <f t="shared" si="22"/>
        <v>799</v>
      </c>
      <c r="V1455" s="11">
        <f>tbl_EcommerceSales[[#This Row],[Gross_Sales]]*tbl_EcommerceSales[[#This Row],[Discount]]</f>
        <v>0</v>
      </c>
      <c r="W1455" s="11">
        <f>tbl_EcommerceSales[[#This Row],[Gross_Sales]]-tbl_EcommerceSales[[#This Row],[Discount_Amount]]</f>
        <v>799</v>
      </c>
      <c r="X1455" s="11">
        <f>tbl_EcommerceSales[[#This Row],[Quantity]] * _xlfn.XLOOKUP(tbl_EcommerceSales[[#This Row],[Product_ID]], Product_Master!A:A, Product_Master!F:F)</f>
        <v>360</v>
      </c>
      <c r="Y1455" s="11">
        <f>tbl_EcommerceSales[[#This Row],[Net_Revenue]]-tbl_EcommerceSales[[#This Row],[Total_Cost]]</f>
        <v>439</v>
      </c>
      <c r="Z1455" s="9">
        <f>IFERROR(#REF!/tbl_EcommerceSales[[#This Row],[Total_Cost]], 0)</f>
        <v>0</v>
      </c>
      <c r="AA1455" t="str">
        <f>TEXT(tbl_EcommerceSales[[#This Row],[Order_Date]],"mmm")</f>
        <v>Jun</v>
      </c>
      <c r="AB1455">
        <f>YEAR(tbl_EcommerceSales[[#This Row],[Order_Date]])</f>
        <v>2025</v>
      </c>
      <c r="AC1455" t="str">
        <f>IF(tbl_EcommerceSales[[#This Row],[Age]]&lt;18,"Under 18",IF(tbl_EcommerceSales[[#This Row],[Age]]&lt;=25,"18-25",IF(tbl_EcommerceSales[[#This Row],[Age]]&lt;=35,"26-35",IF(tbl_EcommerceSales[[#This Row],[Age]]&lt;=45,"36-45",IF(tbl_EcommerceSales[[#This Row],[Age]]&lt;=55,"46-55","56+")))))</f>
        <v>18-25</v>
      </c>
    </row>
    <row r="1456" spans="1:29" x14ac:dyDescent="0.35">
      <c r="A1456" t="s">
        <v>2706</v>
      </c>
      <c r="B1456" s="7">
        <v>45817</v>
      </c>
      <c r="C1456" t="s">
        <v>2707</v>
      </c>
      <c r="D1456" t="s">
        <v>51</v>
      </c>
      <c r="E1456" t="s">
        <v>25</v>
      </c>
      <c r="F1456">
        <v>40</v>
      </c>
      <c r="G1456" t="s">
        <v>155</v>
      </c>
      <c r="H1456" t="s">
        <v>88</v>
      </c>
      <c r="I1456" t="s">
        <v>165</v>
      </c>
      <c r="J1456" t="s">
        <v>166</v>
      </c>
      <c r="K1456" t="s">
        <v>42</v>
      </c>
      <c r="L1456" t="s">
        <v>167</v>
      </c>
      <c r="M1456">
        <v>2</v>
      </c>
      <c r="N1456" s="2">
        <v>1799</v>
      </c>
      <c r="O1456" s="3">
        <v>0.2</v>
      </c>
      <c r="P1456" s="2">
        <v>1800</v>
      </c>
      <c r="Q1456" t="s">
        <v>32</v>
      </c>
      <c r="R1456" t="s">
        <v>33</v>
      </c>
      <c r="S1456" t="s">
        <v>34</v>
      </c>
      <c r="T1456" s="4">
        <v>4</v>
      </c>
      <c r="U1456" s="11">
        <f t="shared" si="22"/>
        <v>3598</v>
      </c>
      <c r="V1456" s="11">
        <f>tbl_EcommerceSales[[#This Row],[Gross_Sales]]*tbl_EcommerceSales[[#This Row],[Discount]]</f>
        <v>719.6</v>
      </c>
      <c r="W1456" s="11">
        <f>tbl_EcommerceSales[[#This Row],[Gross_Sales]]-tbl_EcommerceSales[[#This Row],[Discount_Amount]]</f>
        <v>2878.4</v>
      </c>
      <c r="X1456" s="11">
        <f>tbl_EcommerceSales[[#This Row],[Quantity]] * _xlfn.XLOOKUP(tbl_EcommerceSales[[#This Row],[Product_ID]], Product_Master!A:A, Product_Master!F:F)</f>
        <v>1800</v>
      </c>
      <c r="Y1456" s="11">
        <f>tbl_EcommerceSales[[#This Row],[Net_Revenue]]-tbl_EcommerceSales[[#This Row],[Total_Cost]]</f>
        <v>1078.4000000000001</v>
      </c>
      <c r="Z1456" s="9">
        <f>IFERROR(#REF!/tbl_EcommerceSales[[#This Row],[Total_Cost]], 0)</f>
        <v>0</v>
      </c>
      <c r="AA1456" t="str">
        <f>TEXT(tbl_EcommerceSales[[#This Row],[Order_Date]],"mmm")</f>
        <v>Jun</v>
      </c>
      <c r="AB1456">
        <f>YEAR(tbl_EcommerceSales[[#This Row],[Order_Date]])</f>
        <v>2025</v>
      </c>
      <c r="AC1456" t="str">
        <f>IF(tbl_EcommerceSales[[#This Row],[Age]]&lt;18,"Under 18",IF(tbl_EcommerceSales[[#This Row],[Age]]&lt;=25,"18-25",IF(tbl_EcommerceSales[[#This Row],[Age]]&lt;=35,"26-35",IF(tbl_EcommerceSales[[#This Row],[Age]]&lt;=45,"36-45",IF(tbl_EcommerceSales[[#This Row],[Age]]&lt;=55,"46-55","56+")))))</f>
        <v>36-45</v>
      </c>
    </row>
    <row r="1457" spans="1:29" x14ac:dyDescent="0.35">
      <c r="A1457" t="s">
        <v>2708</v>
      </c>
      <c r="B1457" s="7">
        <v>45817</v>
      </c>
      <c r="C1457" t="s">
        <v>581</v>
      </c>
      <c r="D1457" t="s">
        <v>110</v>
      </c>
      <c r="E1457" t="s">
        <v>48</v>
      </c>
      <c r="F1457">
        <v>23</v>
      </c>
      <c r="G1457" t="s">
        <v>71</v>
      </c>
      <c r="H1457" t="s">
        <v>72</v>
      </c>
      <c r="I1457" t="s">
        <v>53</v>
      </c>
      <c r="J1457" t="s">
        <v>54</v>
      </c>
      <c r="K1457" t="s">
        <v>55</v>
      </c>
      <c r="L1457" t="s">
        <v>56</v>
      </c>
      <c r="M1457">
        <v>1</v>
      </c>
      <c r="N1457" s="2">
        <v>799</v>
      </c>
      <c r="O1457" s="3">
        <v>0.15</v>
      </c>
      <c r="P1457" s="2">
        <v>390</v>
      </c>
      <c r="Q1457" t="s">
        <v>44</v>
      </c>
      <c r="R1457" t="s">
        <v>33</v>
      </c>
      <c r="S1457" t="s">
        <v>34</v>
      </c>
      <c r="T1457" s="4">
        <v>5</v>
      </c>
      <c r="U1457" s="11">
        <f t="shared" si="22"/>
        <v>799</v>
      </c>
      <c r="V1457" s="11">
        <f>tbl_EcommerceSales[[#This Row],[Gross_Sales]]*tbl_EcommerceSales[[#This Row],[Discount]]</f>
        <v>119.85</v>
      </c>
      <c r="W1457" s="11">
        <f>tbl_EcommerceSales[[#This Row],[Gross_Sales]]-tbl_EcommerceSales[[#This Row],[Discount_Amount]]</f>
        <v>679.15</v>
      </c>
      <c r="X1457" s="11">
        <f>tbl_EcommerceSales[[#This Row],[Quantity]] * _xlfn.XLOOKUP(tbl_EcommerceSales[[#This Row],[Product_ID]], Product_Master!A:A, Product_Master!F:F)</f>
        <v>390</v>
      </c>
      <c r="Y1457" s="11">
        <f>tbl_EcommerceSales[[#This Row],[Net_Revenue]]-tbl_EcommerceSales[[#This Row],[Total_Cost]]</f>
        <v>289.14999999999998</v>
      </c>
      <c r="Z1457" s="9">
        <f>IFERROR(#REF!/tbl_EcommerceSales[[#This Row],[Total_Cost]], 0)</f>
        <v>0</v>
      </c>
      <c r="AA1457" t="str">
        <f>TEXT(tbl_EcommerceSales[[#This Row],[Order_Date]],"mmm")</f>
        <v>Jun</v>
      </c>
      <c r="AB1457">
        <f>YEAR(tbl_EcommerceSales[[#This Row],[Order_Date]])</f>
        <v>2025</v>
      </c>
      <c r="AC1457" t="str">
        <f>IF(tbl_EcommerceSales[[#This Row],[Age]]&lt;18,"Under 18",IF(tbl_EcommerceSales[[#This Row],[Age]]&lt;=25,"18-25",IF(tbl_EcommerceSales[[#This Row],[Age]]&lt;=35,"26-35",IF(tbl_EcommerceSales[[#This Row],[Age]]&lt;=45,"36-45",IF(tbl_EcommerceSales[[#This Row],[Age]]&lt;=55,"46-55","56+")))))</f>
        <v>18-25</v>
      </c>
    </row>
    <row r="1458" spans="1:29" x14ac:dyDescent="0.35">
      <c r="A1458" t="s">
        <v>2709</v>
      </c>
      <c r="B1458" s="7">
        <v>45817</v>
      </c>
      <c r="C1458" t="s">
        <v>231</v>
      </c>
      <c r="D1458" t="s">
        <v>232</v>
      </c>
      <c r="E1458" t="s">
        <v>25</v>
      </c>
      <c r="F1458">
        <v>32</v>
      </c>
      <c r="G1458" t="s">
        <v>270</v>
      </c>
      <c r="H1458" t="s">
        <v>72</v>
      </c>
      <c r="I1458" t="s">
        <v>206</v>
      </c>
      <c r="J1458" t="s">
        <v>207</v>
      </c>
      <c r="K1458" t="s">
        <v>177</v>
      </c>
      <c r="L1458" t="s">
        <v>208</v>
      </c>
      <c r="M1458">
        <v>2</v>
      </c>
      <c r="N1458" s="2">
        <v>2199</v>
      </c>
      <c r="O1458" s="3">
        <v>0.05</v>
      </c>
      <c r="P1458" s="2">
        <v>2500</v>
      </c>
      <c r="Q1458" t="s">
        <v>76</v>
      </c>
      <c r="R1458" t="s">
        <v>33</v>
      </c>
      <c r="S1458" t="s">
        <v>57</v>
      </c>
      <c r="T1458" s="4">
        <v>3</v>
      </c>
      <c r="U1458" s="11">
        <f t="shared" si="22"/>
        <v>4398</v>
      </c>
      <c r="V1458" s="11">
        <f>tbl_EcommerceSales[[#This Row],[Gross_Sales]]*tbl_EcommerceSales[[#This Row],[Discount]]</f>
        <v>219.9</v>
      </c>
      <c r="W1458" s="11">
        <f>tbl_EcommerceSales[[#This Row],[Gross_Sales]]-tbl_EcommerceSales[[#This Row],[Discount_Amount]]</f>
        <v>4178.1000000000004</v>
      </c>
      <c r="X1458" s="11">
        <f>tbl_EcommerceSales[[#This Row],[Quantity]] * _xlfn.XLOOKUP(tbl_EcommerceSales[[#This Row],[Product_ID]], Product_Master!A:A, Product_Master!F:F)</f>
        <v>2500</v>
      </c>
      <c r="Y1458" s="11">
        <f>tbl_EcommerceSales[[#This Row],[Net_Revenue]]-tbl_EcommerceSales[[#This Row],[Total_Cost]]</f>
        <v>1678.1000000000004</v>
      </c>
      <c r="Z1458" s="9">
        <f>IFERROR(#REF!/tbl_EcommerceSales[[#This Row],[Total_Cost]], 0)</f>
        <v>0</v>
      </c>
      <c r="AA1458" t="str">
        <f>TEXT(tbl_EcommerceSales[[#This Row],[Order_Date]],"mmm")</f>
        <v>Jun</v>
      </c>
      <c r="AB1458">
        <f>YEAR(tbl_EcommerceSales[[#This Row],[Order_Date]])</f>
        <v>2025</v>
      </c>
      <c r="AC1458" t="str">
        <f>IF(tbl_EcommerceSales[[#This Row],[Age]]&lt;18,"Under 18",IF(tbl_EcommerceSales[[#This Row],[Age]]&lt;=25,"18-25",IF(tbl_EcommerceSales[[#This Row],[Age]]&lt;=35,"26-35",IF(tbl_EcommerceSales[[#This Row],[Age]]&lt;=45,"36-45",IF(tbl_EcommerceSales[[#This Row],[Age]]&lt;=55,"46-55","56+")))))</f>
        <v>26-35</v>
      </c>
    </row>
    <row r="1459" spans="1:29" x14ac:dyDescent="0.35">
      <c r="A1459" t="s">
        <v>2710</v>
      </c>
      <c r="B1459" s="7">
        <v>45817</v>
      </c>
      <c r="C1459" t="s">
        <v>1808</v>
      </c>
      <c r="D1459" t="s">
        <v>181</v>
      </c>
      <c r="E1459" t="s">
        <v>48</v>
      </c>
      <c r="F1459">
        <v>40</v>
      </c>
      <c r="G1459" t="s">
        <v>246</v>
      </c>
      <c r="H1459" t="s">
        <v>27</v>
      </c>
      <c r="I1459" t="s">
        <v>276</v>
      </c>
      <c r="J1459" t="s">
        <v>277</v>
      </c>
      <c r="K1459" t="s">
        <v>30</v>
      </c>
      <c r="L1459" t="s">
        <v>278</v>
      </c>
      <c r="M1459">
        <v>2</v>
      </c>
      <c r="N1459" s="2">
        <v>1599</v>
      </c>
      <c r="O1459" s="3">
        <v>0.2</v>
      </c>
      <c r="P1459" s="2">
        <v>1700</v>
      </c>
      <c r="Q1459" t="s">
        <v>32</v>
      </c>
      <c r="R1459" t="s">
        <v>33</v>
      </c>
      <c r="S1459" t="s">
        <v>34</v>
      </c>
      <c r="T1459" s="4">
        <v>5</v>
      </c>
      <c r="U1459" s="11">
        <f t="shared" si="22"/>
        <v>3198</v>
      </c>
      <c r="V1459" s="11">
        <f>tbl_EcommerceSales[[#This Row],[Gross_Sales]]*tbl_EcommerceSales[[#This Row],[Discount]]</f>
        <v>639.6</v>
      </c>
      <c r="W1459" s="11">
        <f>tbl_EcommerceSales[[#This Row],[Gross_Sales]]-tbl_EcommerceSales[[#This Row],[Discount_Amount]]</f>
        <v>2558.4</v>
      </c>
      <c r="X1459" s="11">
        <f>tbl_EcommerceSales[[#This Row],[Quantity]] * _xlfn.XLOOKUP(tbl_EcommerceSales[[#This Row],[Product_ID]], Product_Master!A:A, Product_Master!F:F)</f>
        <v>1700</v>
      </c>
      <c r="Y1459" s="11">
        <f>tbl_EcommerceSales[[#This Row],[Net_Revenue]]-tbl_EcommerceSales[[#This Row],[Total_Cost]]</f>
        <v>858.40000000000009</v>
      </c>
      <c r="Z1459" s="9">
        <f>IFERROR(#REF!/tbl_EcommerceSales[[#This Row],[Total_Cost]], 0)</f>
        <v>0</v>
      </c>
      <c r="AA1459" t="str">
        <f>TEXT(tbl_EcommerceSales[[#This Row],[Order_Date]],"mmm")</f>
        <v>Jun</v>
      </c>
      <c r="AB1459">
        <f>YEAR(tbl_EcommerceSales[[#This Row],[Order_Date]])</f>
        <v>2025</v>
      </c>
      <c r="AC1459" t="str">
        <f>IF(tbl_EcommerceSales[[#This Row],[Age]]&lt;18,"Under 18",IF(tbl_EcommerceSales[[#This Row],[Age]]&lt;=25,"18-25",IF(tbl_EcommerceSales[[#This Row],[Age]]&lt;=35,"26-35",IF(tbl_EcommerceSales[[#This Row],[Age]]&lt;=45,"36-45",IF(tbl_EcommerceSales[[#This Row],[Age]]&lt;=55,"46-55","56+")))))</f>
        <v>36-45</v>
      </c>
    </row>
    <row r="1460" spans="1:29" x14ac:dyDescent="0.35">
      <c r="A1460" t="s">
        <v>2711</v>
      </c>
      <c r="B1460" s="7">
        <v>45817</v>
      </c>
      <c r="C1460" t="s">
        <v>2587</v>
      </c>
      <c r="D1460" t="s">
        <v>181</v>
      </c>
      <c r="E1460" t="s">
        <v>48</v>
      </c>
      <c r="F1460">
        <v>22</v>
      </c>
      <c r="G1460" t="s">
        <v>246</v>
      </c>
      <c r="H1460" t="s">
        <v>27</v>
      </c>
      <c r="I1460" t="s">
        <v>73</v>
      </c>
      <c r="J1460" t="s">
        <v>74</v>
      </c>
      <c r="K1460" t="s">
        <v>55</v>
      </c>
      <c r="L1460" t="s">
        <v>75</v>
      </c>
      <c r="M1460">
        <v>1</v>
      </c>
      <c r="N1460" s="2">
        <v>2899</v>
      </c>
      <c r="O1460" s="3">
        <v>0.1</v>
      </c>
      <c r="P1460" s="2">
        <v>1700</v>
      </c>
      <c r="Q1460" t="s">
        <v>32</v>
      </c>
      <c r="R1460" t="s">
        <v>33</v>
      </c>
      <c r="S1460" t="s">
        <v>57</v>
      </c>
      <c r="T1460" s="4">
        <v>3</v>
      </c>
      <c r="U1460" s="11">
        <f t="shared" si="22"/>
        <v>2899</v>
      </c>
      <c r="V1460" s="11">
        <f>tbl_EcommerceSales[[#This Row],[Gross_Sales]]*tbl_EcommerceSales[[#This Row],[Discount]]</f>
        <v>289.90000000000003</v>
      </c>
      <c r="W1460" s="11">
        <f>tbl_EcommerceSales[[#This Row],[Gross_Sales]]-tbl_EcommerceSales[[#This Row],[Discount_Amount]]</f>
        <v>2609.1</v>
      </c>
      <c r="X1460" s="11">
        <f>tbl_EcommerceSales[[#This Row],[Quantity]] * _xlfn.XLOOKUP(tbl_EcommerceSales[[#This Row],[Product_ID]], Product_Master!A:A, Product_Master!F:F)</f>
        <v>1700</v>
      </c>
      <c r="Y1460" s="11">
        <f>tbl_EcommerceSales[[#This Row],[Net_Revenue]]-tbl_EcommerceSales[[#This Row],[Total_Cost]]</f>
        <v>909.09999999999991</v>
      </c>
      <c r="Z1460" s="9">
        <f>IFERROR(#REF!/tbl_EcommerceSales[[#This Row],[Total_Cost]], 0)</f>
        <v>0</v>
      </c>
      <c r="AA1460" t="str">
        <f>TEXT(tbl_EcommerceSales[[#This Row],[Order_Date]],"mmm")</f>
        <v>Jun</v>
      </c>
      <c r="AB1460">
        <f>YEAR(tbl_EcommerceSales[[#This Row],[Order_Date]])</f>
        <v>2025</v>
      </c>
      <c r="AC1460" t="str">
        <f>IF(tbl_EcommerceSales[[#This Row],[Age]]&lt;18,"Under 18",IF(tbl_EcommerceSales[[#This Row],[Age]]&lt;=25,"18-25",IF(tbl_EcommerceSales[[#This Row],[Age]]&lt;=35,"26-35",IF(tbl_EcommerceSales[[#This Row],[Age]]&lt;=45,"36-45",IF(tbl_EcommerceSales[[#This Row],[Age]]&lt;=55,"46-55","56+")))))</f>
        <v>18-25</v>
      </c>
    </row>
    <row r="1461" spans="1:29" x14ac:dyDescent="0.35">
      <c r="A1461" t="s">
        <v>2712</v>
      </c>
      <c r="B1461" s="7">
        <v>45817</v>
      </c>
      <c r="C1461" t="s">
        <v>2713</v>
      </c>
      <c r="D1461" t="s">
        <v>189</v>
      </c>
      <c r="E1461" t="s">
        <v>48</v>
      </c>
      <c r="F1461">
        <v>48</v>
      </c>
      <c r="G1461" t="s">
        <v>52</v>
      </c>
      <c r="H1461" t="s">
        <v>27</v>
      </c>
      <c r="I1461" t="s">
        <v>165</v>
      </c>
      <c r="J1461" t="s">
        <v>166</v>
      </c>
      <c r="K1461" t="s">
        <v>42</v>
      </c>
      <c r="L1461" t="s">
        <v>167</v>
      </c>
      <c r="M1461">
        <v>2</v>
      </c>
      <c r="N1461" s="2">
        <v>1799</v>
      </c>
      <c r="O1461" s="3">
        <v>0.1</v>
      </c>
      <c r="P1461" s="2">
        <v>1800</v>
      </c>
      <c r="Q1461" t="s">
        <v>32</v>
      </c>
      <c r="R1461" t="s">
        <v>93</v>
      </c>
      <c r="S1461" t="s">
        <v>34</v>
      </c>
      <c r="T1461" s="4">
        <v>5</v>
      </c>
      <c r="U1461" s="11">
        <f t="shared" si="22"/>
        <v>3598</v>
      </c>
      <c r="V1461" s="11">
        <f>tbl_EcommerceSales[[#This Row],[Gross_Sales]]*tbl_EcommerceSales[[#This Row],[Discount]]</f>
        <v>359.8</v>
      </c>
      <c r="W1461" s="11">
        <f>tbl_EcommerceSales[[#This Row],[Gross_Sales]]-tbl_EcommerceSales[[#This Row],[Discount_Amount]]</f>
        <v>3238.2</v>
      </c>
      <c r="X1461" s="11">
        <f>tbl_EcommerceSales[[#This Row],[Quantity]] * _xlfn.XLOOKUP(tbl_EcommerceSales[[#This Row],[Product_ID]], Product_Master!A:A, Product_Master!F:F)</f>
        <v>1800</v>
      </c>
      <c r="Y1461" s="11">
        <f>tbl_EcommerceSales[[#This Row],[Net_Revenue]]-tbl_EcommerceSales[[#This Row],[Total_Cost]]</f>
        <v>1438.1999999999998</v>
      </c>
      <c r="Z1461" s="9">
        <f>IFERROR(#REF!/tbl_EcommerceSales[[#This Row],[Total_Cost]], 0)</f>
        <v>0</v>
      </c>
      <c r="AA1461" t="str">
        <f>TEXT(tbl_EcommerceSales[[#This Row],[Order_Date]],"mmm")</f>
        <v>Jun</v>
      </c>
      <c r="AB1461">
        <f>YEAR(tbl_EcommerceSales[[#This Row],[Order_Date]])</f>
        <v>2025</v>
      </c>
      <c r="AC1461" t="str">
        <f>IF(tbl_EcommerceSales[[#This Row],[Age]]&lt;18,"Under 18",IF(tbl_EcommerceSales[[#This Row],[Age]]&lt;=25,"18-25",IF(tbl_EcommerceSales[[#This Row],[Age]]&lt;=35,"26-35",IF(tbl_EcommerceSales[[#This Row],[Age]]&lt;=45,"36-45",IF(tbl_EcommerceSales[[#This Row],[Age]]&lt;=55,"46-55","56+")))))</f>
        <v>46-55</v>
      </c>
    </row>
    <row r="1462" spans="1:29" x14ac:dyDescent="0.35">
      <c r="A1462" t="s">
        <v>2714</v>
      </c>
      <c r="B1462" s="7">
        <v>45817</v>
      </c>
      <c r="C1462" t="s">
        <v>2715</v>
      </c>
      <c r="D1462" t="s">
        <v>305</v>
      </c>
      <c r="E1462" t="s">
        <v>48</v>
      </c>
      <c r="F1462">
        <v>40</v>
      </c>
      <c r="G1462" t="s">
        <v>270</v>
      </c>
      <c r="H1462" t="s">
        <v>72</v>
      </c>
      <c r="I1462" t="s">
        <v>338</v>
      </c>
      <c r="J1462" t="s">
        <v>339</v>
      </c>
      <c r="K1462" t="s">
        <v>55</v>
      </c>
      <c r="L1462" t="s">
        <v>56</v>
      </c>
      <c r="M1462">
        <v>2</v>
      </c>
      <c r="N1462" s="2">
        <v>1499</v>
      </c>
      <c r="O1462" s="3">
        <v>0.25</v>
      </c>
      <c r="P1462" s="2">
        <v>1560</v>
      </c>
      <c r="Q1462" t="s">
        <v>319</v>
      </c>
      <c r="R1462" t="s">
        <v>33</v>
      </c>
      <c r="S1462" t="s">
        <v>57</v>
      </c>
      <c r="T1462" s="4">
        <v>5</v>
      </c>
      <c r="U1462" s="11">
        <f t="shared" si="22"/>
        <v>2998</v>
      </c>
      <c r="V1462" s="11">
        <f>tbl_EcommerceSales[[#This Row],[Gross_Sales]]*tbl_EcommerceSales[[#This Row],[Discount]]</f>
        <v>749.5</v>
      </c>
      <c r="W1462" s="11">
        <f>tbl_EcommerceSales[[#This Row],[Gross_Sales]]-tbl_EcommerceSales[[#This Row],[Discount_Amount]]</f>
        <v>2248.5</v>
      </c>
      <c r="X1462" s="11">
        <f>tbl_EcommerceSales[[#This Row],[Quantity]] * _xlfn.XLOOKUP(tbl_EcommerceSales[[#This Row],[Product_ID]], Product_Master!A:A, Product_Master!F:F)</f>
        <v>1560</v>
      </c>
      <c r="Y1462" s="11">
        <f>tbl_EcommerceSales[[#This Row],[Net_Revenue]]-tbl_EcommerceSales[[#This Row],[Total_Cost]]</f>
        <v>688.5</v>
      </c>
      <c r="Z1462" s="9">
        <f>IFERROR(#REF!/tbl_EcommerceSales[[#This Row],[Total_Cost]], 0)</f>
        <v>0</v>
      </c>
      <c r="AA1462" t="str">
        <f>TEXT(tbl_EcommerceSales[[#This Row],[Order_Date]],"mmm")</f>
        <v>Jun</v>
      </c>
      <c r="AB1462">
        <f>YEAR(tbl_EcommerceSales[[#This Row],[Order_Date]])</f>
        <v>2025</v>
      </c>
      <c r="AC1462" t="str">
        <f>IF(tbl_EcommerceSales[[#This Row],[Age]]&lt;18,"Under 18",IF(tbl_EcommerceSales[[#This Row],[Age]]&lt;=25,"18-25",IF(tbl_EcommerceSales[[#This Row],[Age]]&lt;=35,"26-35",IF(tbl_EcommerceSales[[#This Row],[Age]]&lt;=45,"36-45",IF(tbl_EcommerceSales[[#This Row],[Age]]&lt;=55,"46-55","56+")))))</f>
        <v>36-45</v>
      </c>
    </row>
    <row r="1463" spans="1:29" x14ac:dyDescent="0.35">
      <c r="A1463" t="s">
        <v>2716</v>
      </c>
      <c r="B1463" s="7">
        <v>45817</v>
      </c>
      <c r="C1463" t="s">
        <v>2717</v>
      </c>
      <c r="D1463" t="s">
        <v>312</v>
      </c>
      <c r="E1463" t="s">
        <v>25</v>
      </c>
      <c r="F1463">
        <v>32</v>
      </c>
      <c r="G1463" t="s">
        <v>122</v>
      </c>
      <c r="H1463" t="s">
        <v>72</v>
      </c>
      <c r="I1463" t="s">
        <v>271</v>
      </c>
      <c r="J1463" t="s">
        <v>272</v>
      </c>
      <c r="K1463" t="s">
        <v>30</v>
      </c>
      <c r="L1463" t="s">
        <v>273</v>
      </c>
      <c r="M1463">
        <v>1</v>
      </c>
      <c r="N1463" s="2">
        <v>4299</v>
      </c>
      <c r="O1463" s="3">
        <v>0.05</v>
      </c>
      <c r="P1463" s="2">
        <v>2700</v>
      </c>
      <c r="Q1463" t="s">
        <v>32</v>
      </c>
      <c r="R1463" t="s">
        <v>33</v>
      </c>
      <c r="S1463" t="s">
        <v>34</v>
      </c>
      <c r="T1463" s="4">
        <v>3</v>
      </c>
      <c r="U1463" s="11">
        <f t="shared" si="22"/>
        <v>4299</v>
      </c>
      <c r="V1463" s="11">
        <f>tbl_EcommerceSales[[#This Row],[Gross_Sales]]*tbl_EcommerceSales[[#This Row],[Discount]]</f>
        <v>214.95000000000002</v>
      </c>
      <c r="W1463" s="11">
        <f>tbl_EcommerceSales[[#This Row],[Gross_Sales]]-tbl_EcommerceSales[[#This Row],[Discount_Amount]]</f>
        <v>4084.05</v>
      </c>
      <c r="X1463" s="11">
        <f>tbl_EcommerceSales[[#This Row],[Quantity]] * _xlfn.XLOOKUP(tbl_EcommerceSales[[#This Row],[Product_ID]], Product_Master!A:A, Product_Master!F:F)</f>
        <v>2700</v>
      </c>
      <c r="Y1463" s="11">
        <f>tbl_EcommerceSales[[#This Row],[Net_Revenue]]-tbl_EcommerceSales[[#This Row],[Total_Cost]]</f>
        <v>1384.0500000000002</v>
      </c>
      <c r="Z1463" s="9">
        <f>IFERROR(#REF!/tbl_EcommerceSales[[#This Row],[Total_Cost]], 0)</f>
        <v>0</v>
      </c>
      <c r="AA1463" t="str">
        <f>TEXT(tbl_EcommerceSales[[#This Row],[Order_Date]],"mmm")</f>
        <v>Jun</v>
      </c>
      <c r="AB1463">
        <f>YEAR(tbl_EcommerceSales[[#This Row],[Order_Date]])</f>
        <v>2025</v>
      </c>
      <c r="AC1463" t="str">
        <f>IF(tbl_EcommerceSales[[#This Row],[Age]]&lt;18,"Under 18",IF(tbl_EcommerceSales[[#This Row],[Age]]&lt;=25,"18-25",IF(tbl_EcommerceSales[[#This Row],[Age]]&lt;=35,"26-35",IF(tbl_EcommerceSales[[#This Row],[Age]]&lt;=45,"36-45",IF(tbl_EcommerceSales[[#This Row],[Age]]&lt;=55,"46-55","56+")))))</f>
        <v>26-35</v>
      </c>
    </row>
    <row r="1464" spans="1:29" x14ac:dyDescent="0.35">
      <c r="A1464" t="s">
        <v>2718</v>
      </c>
      <c r="B1464" s="7">
        <v>45817</v>
      </c>
      <c r="C1464" t="s">
        <v>2187</v>
      </c>
      <c r="D1464" t="s">
        <v>235</v>
      </c>
      <c r="E1464" t="s">
        <v>25</v>
      </c>
      <c r="F1464">
        <v>26</v>
      </c>
      <c r="G1464" t="s">
        <v>107</v>
      </c>
      <c r="H1464" t="s">
        <v>39</v>
      </c>
      <c r="I1464" t="s">
        <v>175</v>
      </c>
      <c r="J1464" t="s">
        <v>176</v>
      </c>
      <c r="K1464" t="s">
        <v>177</v>
      </c>
      <c r="L1464" t="s">
        <v>178</v>
      </c>
      <c r="M1464">
        <v>1</v>
      </c>
      <c r="N1464" s="2">
        <v>699</v>
      </c>
      <c r="O1464" s="3">
        <v>0.25</v>
      </c>
      <c r="P1464" s="2">
        <v>320</v>
      </c>
      <c r="Q1464" t="s">
        <v>32</v>
      </c>
      <c r="R1464" t="s">
        <v>33</v>
      </c>
      <c r="S1464" t="s">
        <v>57</v>
      </c>
      <c r="T1464" s="4">
        <v>5</v>
      </c>
      <c r="U1464" s="11">
        <f t="shared" si="22"/>
        <v>699</v>
      </c>
      <c r="V1464" s="11">
        <f>tbl_EcommerceSales[[#This Row],[Gross_Sales]]*tbl_EcommerceSales[[#This Row],[Discount]]</f>
        <v>174.75</v>
      </c>
      <c r="W1464" s="11">
        <f>tbl_EcommerceSales[[#This Row],[Gross_Sales]]-tbl_EcommerceSales[[#This Row],[Discount_Amount]]</f>
        <v>524.25</v>
      </c>
      <c r="X1464" s="11">
        <f>tbl_EcommerceSales[[#This Row],[Quantity]] * _xlfn.XLOOKUP(tbl_EcommerceSales[[#This Row],[Product_ID]], Product_Master!A:A, Product_Master!F:F)</f>
        <v>320</v>
      </c>
      <c r="Y1464" s="11">
        <f>tbl_EcommerceSales[[#This Row],[Net_Revenue]]-tbl_EcommerceSales[[#This Row],[Total_Cost]]</f>
        <v>204.25</v>
      </c>
      <c r="Z1464" s="9">
        <f>IFERROR(#REF!/tbl_EcommerceSales[[#This Row],[Total_Cost]], 0)</f>
        <v>0</v>
      </c>
      <c r="AA1464" t="str">
        <f>TEXT(tbl_EcommerceSales[[#This Row],[Order_Date]],"mmm")</f>
        <v>Jun</v>
      </c>
      <c r="AB1464">
        <f>YEAR(tbl_EcommerceSales[[#This Row],[Order_Date]])</f>
        <v>2025</v>
      </c>
      <c r="AC1464" t="str">
        <f>IF(tbl_EcommerceSales[[#This Row],[Age]]&lt;18,"Under 18",IF(tbl_EcommerceSales[[#This Row],[Age]]&lt;=25,"18-25",IF(tbl_EcommerceSales[[#This Row],[Age]]&lt;=35,"26-35",IF(tbl_EcommerceSales[[#This Row],[Age]]&lt;=45,"36-45",IF(tbl_EcommerceSales[[#This Row],[Age]]&lt;=55,"46-55","56+")))))</f>
        <v>26-35</v>
      </c>
    </row>
    <row r="1465" spans="1:29" x14ac:dyDescent="0.35">
      <c r="A1465" t="s">
        <v>2719</v>
      </c>
      <c r="B1465" s="7">
        <v>45817</v>
      </c>
      <c r="C1465" t="s">
        <v>521</v>
      </c>
      <c r="D1465" t="s">
        <v>251</v>
      </c>
      <c r="E1465" t="s">
        <v>48</v>
      </c>
      <c r="F1465">
        <v>40</v>
      </c>
      <c r="G1465" t="s">
        <v>52</v>
      </c>
      <c r="H1465" t="s">
        <v>27</v>
      </c>
      <c r="I1465" t="s">
        <v>236</v>
      </c>
      <c r="J1465" t="s">
        <v>237</v>
      </c>
      <c r="K1465" t="s">
        <v>82</v>
      </c>
      <c r="L1465" t="s">
        <v>238</v>
      </c>
      <c r="M1465">
        <v>1</v>
      </c>
      <c r="N1465" s="2">
        <v>899</v>
      </c>
      <c r="O1465" s="3">
        <v>0.2</v>
      </c>
      <c r="P1465" s="2">
        <v>480</v>
      </c>
      <c r="Q1465" t="s">
        <v>123</v>
      </c>
      <c r="R1465" t="s">
        <v>33</v>
      </c>
      <c r="S1465" t="s">
        <v>34</v>
      </c>
      <c r="T1465" s="4">
        <v>4</v>
      </c>
      <c r="U1465" s="11">
        <f t="shared" si="22"/>
        <v>899</v>
      </c>
      <c r="V1465" s="11">
        <f>tbl_EcommerceSales[[#This Row],[Gross_Sales]]*tbl_EcommerceSales[[#This Row],[Discount]]</f>
        <v>179.8</v>
      </c>
      <c r="W1465" s="11">
        <f>tbl_EcommerceSales[[#This Row],[Gross_Sales]]-tbl_EcommerceSales[[#This Row],[Discount_Amount]]</f>
        <v>719.2</v>
      </c>
      <c r="X1465" s="11">
        <f>tbl_EcommerceSales[[#This Row],[Quantity]] * _xlfn.XLOOKUP(tbl_EcommerceSales[[#This Row],[Product_ID]], Product_Master!A:A, Product_Master!F:F)</f>
        <v>480</v>
      </c>
      <c r="Y1465" s="11">
        <f>tbl_EcommerceSales[[#This Row],[Net_Revenue]]-tbl_EcommerceSales[[#This Row],[Total_Cost]]</f>
        <v>239.20000000000005</v>
      </c>
      <c r="Z1465" s="9">
        <f>IFERROR(#REF!/tbl_EcommerceSales[[#This Row],[Total_Cost]], 0)</f>
        <v>0</v>
      </c>
      <c r="AA1465" t="str">
        <f>TEXT(tbl_EcommerceSales[[#This Row],[Order_Date]],"mmm")</f>
        <v>Jun</v>
      </c>
      <c r="AB1465">
        <f>YEAR(tbl_EcommerceSales[[#This Row],[Order_Date]])</f>
        <v>2025</v>
      </c>
      <c r="AC1465" t="str">
        <f>IF(tbl_EcommerceSales[[#This Row],[Age]]&lt;18,"Under 18",IF(tbl_EcommerceSales[[#This Row],[Age]]&lt;=25,"18-25",IF(tbl_EcommerceSales[[#This Row],[Age]]&lt;=35,"26-35",IF(tbl_EcommerceSales[[#This Row],[Age]]&lt;=45,"36-45",IF(tbl_EcommerceSales[[#This Row],[Age]]&lt;=55,"46-55","56+")))))</f>
        <v>36-45</v>
      </c>
    </row>
    <row r="1466" spans="1:29" x14ac:dyDescent="0.35">
      <c r="A1466" t="s">
        <v>2720</v>
      </c>
      <c r="B1466" s="7">
        <v>45818</v>
      </c>
      <c r="C1466" t="s">
        <v>2721</v>
      </c>
      <c r="D1466" t="s">
        <v>305</v>
      </c>
      <c r="E1466" t="s">
        <v>48</v>
      </c>
      <c r="F1466">
        <v>27</v>
      </c>
      <c r="G1466" t="s">
        <v>136</v>
      </c>
      <c r="H1466" t="s">
        <v>88</v>
      </c>
      <c r="I1466" t="s">
        <v>175</v>
      </c>
      <c r="J1466" t="s">
        <v>176</v>
      </c>
      <c r="K1466" t="s">
        <v>177</v>
      </c>
      <c r="L1466" t="s">
        <v>178</v>
      </c>
      <c r="M1466">
        <v>1</v>
      </c>
      <c r="N1466" s="2">
        <v>699</v>
      </c>
      <c r="O1466" s="3">
        <v>0.05</v>
      </c>
      <c r="P1466" s="2">
        <v>320</v>
      </c>
      <c r="Q1466" t="s">
        <v>123</v>
      </c>
      <c r="R1466" t="s">
        <v>33</v>
      </c>
      <c r="S1466" t="s">
        <v>34</v>
      </c>
      <c r="T1466" s="4">
        <v>5</v>
      </c>
      <c r="U1466" s="11">
        <f t="shared" si="22"/>
        <v>699</v>
      </c>
      <c r="V1466" s="11">
        <f>tbl_EcommerceSales[[#This Row],[Gross_Sales]]*tbl_EcommerceSales[[#This Row],[Discount]]</f>
        <v>34.950000000000003</v>
      </c>
      <c r="W1466" s="11">
        <f>tbl_EcommerceSales[[#This Row],[Gross_Sales]]-tbl_EcommerceSales[[#This Row],[Discount_Amount]]</f>
        <v>664.05</v>
      </c>
      <c r="X1466" s="11">
        <f>tbl_EcommerceSales[[#This Row],[Quantity]] * _xlfn.XLOOKUP(tbl_EcommerceSales[[#This Row],[Product_ID]], Product_Master!A:A, Product_Master!F:F)</f>
        <v>320</v>
      </c>
      <c r="Y1466" s="11">
        <f>tbl_EcommerceSales[[#This Row],[Net_Revenue]]-tbl_EcommerceSales[[#This Row],[Total_Cost]]</f>
        <v>344.04999999999995</v>
      </c>
      <c r="Z1466" s="9">
        <f>IFERROR(#REF!/tbl_EcommerceSales[[#This Row],[Total_Cost]], 0)</f>
        <v>0</v>
      </c>
      <c r="AA1466" t="str">
        <f>TEXT(tbl_EcommerceSales[[#This Row],[Order_Date]],"mmm")</f>
        <v>Jun</v>
      </c>
      <c r="AB1466">
        <f>YEAR(tbl_EcommerceSales[[#This Row],[Order_Date]])</f>
        <v>2025</v>
      </c>
      <c r="AC1466" t="str">
        <f>IF(tbl_EcommerceSales[[#This Row],[Age]]&lt;18,"Under 18",IF(tbl_EcommerceSales[[#This Row],[Age]]&lt;=25,"18-25",IF(tbl_EcommerceSales[[#This Row],[Age]]&lt;=35,"26-35",IF(tbl_EcommerceSales[[#This Row],[Age]]&lt;=45,"36-45",IF(tbl_EcommerceSales[[#This Row],[Age]]&lt;=55,"46-55","56+")))))</f>
        <v>26-35</v>
      </c>
    </row>
    <row r="1467" spans="1:29" x14ac:dyDescent="0.35">
      <c r="A1467" t="s">
        <v>2722</v>
      </c>
      <c r="B1467" s="7">
        <v>45818</v>
      </c>
      <c r="C1467" t="s">
        <v>1817</v>
      </c>
      <c r="D1467" t="s">
        <v>116</v>
      </c>
      <c r="E1467" t="s">
        <v>48</v>
      </c>
      <c r="F1467">
        <v>28</v>
      </c>
      <c r="G1467" t="s">
        <v>246</v>
      </c>
      <c r="H1467" t="s">
        <v>27</v>
      </c>
      <c r="I1467" t="s">
        <v>131</v>
      </c>
      <c r="J1467" t="s">
        <v>132</v>
      </c>
      <c r="K1467" t="s">
        <v>91</v>
      </c>
      <c r="L1467" t="s">
        <v>133</v>
      </c>
      <c r="M1467">
        <v>1</v>
      </c>
      <c r="N1467" s="2">
        <v>1299</v>
      </c>
      <c r="O1467" s="3">
        <v>0.1</v>
      </c>
      <c r="P1467" s="2">
        <v>610</v>
      </c>
      <c r="Q1467" t="s">
        <v>44</v>
      </c>
      <c r="R1467" t="s">
        <v>33</v>
      </c>
      <c r="S1467" t="s">
        <v>34</v>
      </c>
      <c r="T1467" s="4">
        <v>5</v>
      </c>
      <c r="U1467" s="11">
        <f t="shared" si="22"/>
        <v>1299</v>
      </c>
      <c r="V1467" s="11">
        <f>tbl_EcommerceSales[[#This Row],[Gross_Sales]]*tbl_EcommerceSales[[#This Row],[Discount]]</f>
        <v>129.9</v>
      </c>
      <c r="W1467" s="11">
        <f>tbl_EcommerceSales[[#This Row],[Gross_Sales]]-tbl_EcommerceSales[[#This Row],[Discount_Amount]]</f>
        <v>1169.0999999999999</v>
      </c>
      <c r="X1467" s="11">
        <f>tbl_EcommerceSales[[#This Row],[Quantity]] * _xlfn.XLOOKUP(tbl_EcommerceSales[[#This Row],[Product_ID]], Product_Master!A:A, Product_Master!F:F)</f>
        <v>610</v>
      </c>
      <c r="Y1467" s="11">
        <f>tbl_EcommerceSales[[#This Row],[Net_Revenue]]-tbl_EcommerceSales[[#This Row],[Total_Cost]]</f>
        <v>559.09999999999991</v>
      </c>
      <c r="Z1467" s="9">
        <f>IFERROR(#REF!/tbl_EcommerceSales[[#This Row],[Total_Cost]], 0)</f>
        <v>0</v>
      </c>
      <c r="AA1467" t="str">
        <f>TEXT(tbl_EcommerceSales[[#This Row],[Order_Date]],"mmm")</f>
        <v>Jun</v>
      </c>
      <c r="AB1467">
        <f>YEAR(tbl_EcommerceSales[[#This Row],[Order_Date]])</f>
        <v>2025</v>
      </c>
      <c r="AC1467" t="str">
        <f>IF(tbl_EcommerceSales[[#This Row],[Age]]&lt;18,"Under 18",IF(tbl_EcommerceSales[[#This Row],[Age]]&lt;=25,"18-25",IF(tbl_EcommerceSales[[#This Row],[Age]]&lt;=35,"26-35",IF(tbl_EcommerceSales[[#This Row],[Age]]&lt;=45,"36-45",IF(tbl_EcommerceSales[[#This Row],[Age]]&lt;=55,"46-55","56+")))))</f>
        <v>26-35</v>
      </c>
    </row>
    <row r="1468" spans="1:29" x14ac:dyDescent="0.35">
      <c r="A1468" t="s">
        <v>2723</v>
      </c>
      <c r="B1468" s="7">
        <v>45818</v>
      </c>
      <c r="C1468" t="s">
        <v>2724</v>
      </c>
      <c r="D1468" t="s">
        <v>251</v>
      </c>
      <c r="E1468" t="s">
        <v>48</v>
      </c>
      <c r="F1468">
        <v>29</v>
      </c>
      <c r="G1468" t="s">
        <v>152</v>
      </c>
      <c r="H1468" t="s">
        <v>72</v>
      </c>
      <c r="I1468" t="s">
        <v>294</v>
      </c>
      <c r="J1468" t="s">
        <v>295</v>
      </c>
      <c r="K1468" t="s">
        <v>91</v>
      </c>
      <c r="L1468" t="s">
        <v>296</v>
      </c>
      <c r="M1468">
        <v>2</v>
      </c>
      <c r="N1468" s="2">
        <v>699</v>
      </c>
      <c r="O1468" s="3">
        <v>0.15</v>
      </c>
      <c r="P1468" s="2">
        <v>600</v>
      </c>
      <c r="Q1468" t="s">
        <v>44</v>
      </c>
      <c r="R1468" t="s">
        <v>33</v>
      </c>
      <c r="S1468" t="s">
        <v>57</v>
      </c>
      <c r="T1468" s="4">
        <v>3</v>
      </c>
      <c r="U1468" s="11">
        <f t="shared" si="22"/>
        <v>1398</v>
      </c>
      <c r="V1468" s="11">
        <f>tbl_EcommerceSales[[#This Row],[Gross_Sales]]*tbl_EcommerceSales[[#This Row],[Discount]]</f>
        <v>209.7</v>
      </c>
      <c r="W1468" s="11">
        <f>tbl_EcommerceSales[[#This Row],[Gross_Sales]]-tbl_EcommerceSales[[#This Row],[Discount_Amount]]</f>
        <v>1188.3</v>
      </c>
      <c r="X1468" s="11">
        <f>tbl_EcommerceSales[[#This Row],[Quantity]] * _xlfn.XLOOKUP(tbl_EcommerceSales[[#This Row],[Product_ID]], Product_Master!A:A, Product_Master!F:F)</f>
        <v>600</v>
      </c>
      <c r="Y1468" s="11">
        <f>tbl_EcommerceSales[[#This Row],[Net_Revenue]]-tbl_EcommerceSales[[#This Row],[Total_Cost]]</f>
        <v>588.29999999999995</v>
      </c>
      <c r="Z1468" s="9">
        <f>IFERROR(#REF!/tbl_EcommerceSales[[#This Row],[Total_Cost]], 0)</f>
        <v>0</v>
      </c>
      <c r="AA1468" t="str">
        <f>TEXT(tbl_EcommerceSales[[#This Row],[Order_Date]],"mmm")</f>
        <v>Jun</v>
      </c>
      <c r="AB1468">
        <f>YEAR(tbl_EcommerceSales[[#This Row],[Order_Date]])</f>
        <v>2025</v>
      </c>
      <c r="AC1468" t="str">
        <f>IF(tbl_EcommerceSales[[#This Row],[Age]]&lt;18,"Under 18",IF(tbl_EcommerceSales[[#This Row],[Age]]&lt;=25,"18-25",IF(tbl_EcommerceSales[[#This Row],[Age]]&lt;=35,"26-35",IF(tbl_EcommerceSales[[#This Row],[Age]]&lt;=45,"36-45",IF(tbl_EcommerceSales[[#This Row],[Age]]&lt;=55,"46-55","56+")))))</f>
        <v>26-35</v>
      </c>
    </row>
    <row r="1469" spans="1:29" x14ac:dyDescent="0.35">
      <c r="A1469" t="s">
        <v>2725</v>
      </c>
      <c r="B1469" s="7">
        <v>45818</v>
      </c>
      <c r="C1469" t="s">
        <v>1394</v>
      </c>
      <c r="D1469" t="s">
        <v>79</v>
      </c>
      <c r="E1469" t="s">
        <v>25</v>
      </c>
      <c r="F1469">
        <v>28</v>
      </c>
      <c r="G1469" t="s">
        <v>174</v>
      </c>
      <c r="H1469" t="s">
        <v>39</v>
      </c>
      <c r="I1469" t="s">
        <v>349</v>
      </c>
      <c r="J1469" t="s">
        <v>350</v>
      </c>
      <c r="K1469" t="s">
        <v>82</v>
      </c>
      <c r="L1469" t="s">
        <v>238</v>
      </c>
      <c r="M1469">
        <v>1</v>
      </c>
      <c r="N1469" s="2">
        <v>1599</v>
      </c>
      <c r="O1469" s="3">
        <v>0.15</v>
      </c>
      <c r="P1469" s="2">
        <v>920</v>
      </c>
      <c r="Q1469" t="s">
        <v>44</v>
      </c>
      <c r="R1469" t="s">
        <v>33</v>
      </c>
      <c r="S1469" t="s">
        <v>57</v>
      </c>
      <c r="T1469" s="4">
        <v>4</v>
      </c>
      <c r="U1469" s="11">
        <f t="shared" si="22"/>
        <v>1599</v>
      </c>
      <c r="V1469" s="11">
        <f>tbl_EcommerceSales[[#This Row],[Gross_Sales]]*tbl_EcommerceSales[[#This Row],[Discount]]</f>
        <v>239.85</v>
      </c>
      <c r="W1469" s="11">
        <f>tbl_EcommerceSales[[#This Row],[Gross_Sales]]-tbl_EcommerceSales[[#This Row],[Discount_Amount]]</f>
        <v>1359.15</v>
      </c>
      <c r="X1469" s="11">
        <f>tbl_EcommerceSales[[#This Row],[Quantity]] * _xlfn.XLOOKUP(tbl_EcommerceSales[[#This Row],[Product_ID]], Product_Master!A:A, Product_Master!F:F)</f>
        <v>920</v>
      </c>
      <c r="Y1469" s="11">
        <f>tbl_EcommerceSales[[#This Row],[Net_Revenue]]-tbl_EcommerceSales[[#This Row],[Total_Cost]]</f>
        <v>439.15000000000009</v>
      </c>
      <c r="Z1469" s="9">
        <f>IFERROR(#REF!/tbl_EcommerceSales[[#This Row],[Total_Cost]], 0)</f>
        <v>0</v>
      </c>
      <c r="AA1469" t="str">
        <f>TEXT(tbl_EcommerceSales[[#This Row],[Order_Date]],"mmm")</f>
        <v>Jun</v>
      </c>
      <c r="AB1469">
        <f>YEAR(tbl_EcommerceSales[[#This Row],[Order_Date]])</f>
        <v>2025</v>
      </c>
      <c r="AC1469" t="str">
        <f>IF(tbl_EcommerceSales[[#This Row],[Age]]&lt;18,"Under 18",IF(tbl_EcommerceSales[[#This Row],[Age]]&lt;=25,"18-25",IF(tbl_EcommerceSales[[#This Row],[Age]]&lt;=35,"26-35",IF(tbl_EcommerceSales[[#This Row],[Age]]&lt;=45,"36-45",IF(tbl_EcommerceSales[[#This Row],[Age]]&lt;=55,"46-55","56+")))))</f>
        <v>26-35</v>
      </c>
    </row>
    <row r="1470" spans="1:29" x14ac:dyDescent="0.35">
      <c r="A1470" t="s">
        <v>2726</v>
      </c>
      <c r="B1470" s="7">
        <v>45818</v>
      </c>
      <c r="C1470" t="s">
        <v>2727</v>
      </c>
      <c r="D1470" t="s">
        <v>106</v>
      </c>
      <c r="E1470" t="s">
        <v>48</v>
      </c>
      <c r="F1470">
        <v>20</v>
      </c>
      <c r="G1470" t="s">
        <v>99</v>
      </c>
      <c r="H1470" t="s">
        <v>88</v>
      </c>
      <c r="I1470" t="s">
        <v>236</v>
      </c>
      <c r="J1470" t="s">
        <v>237</v>
      </c>
      <c r="K1470" t="s">
        <v>82</v>
      </c>
      <c r="L1470" t="s">
        <v>238</v>
      </c>
      <c r="M1470">
        <v>1</v>
      </c>
      <c r="N1470" s="2">
        <v>899</v>
      </c>
      <c r="O1470" s="3">
        <v>0.25</v>
      </c>
      <c r="P1470" s="2">
        <v>480</v>
      </c>
      <c r="Q1470" t="s">
        <v>123</v>
      </c>
      <c r="R1470" t="s">
        <v>33</v>
      </c>
      <c r="S1470" t="s">
        <v>34</v>
      </c>
      <c r="T1470" s="4">
        <v>5</v>
      </c>
      <c r="U1470" s="11">
        <f t="shared" si="22"/>
        <v>899</v>
      </c>
      <c r="V1470" s="11">
        <f>tbl_EcommerceSales[[#This Row],[Gross_Sales]]*tbl_EcommerceSales[[#This Row],[Discount]]</f>
        <v>224.75</v>
      </c>
      <c r="W1470" s="11">
        <f>tbl_EcommerceSales[[#This Row],[Gross_Sales]]-tbl_EcommerceSales[[#This Row],[Discount_Amount]]</f>
        <v>674.25</v>
      </c>
      <c r="X1470" s="11">
        <f>tbl_EcommerceSales[[#This Row],[Quantity]] * _xlfn.XLOOKUP(tbl_EcommerceSales[[#This Row],[Product_ID]], Product_Master!A:A, Product_Master!F:F)</f>
        <v>480</v>
      </c>
      <c r="Y1470" s="11">
        <f>tbl_EcommerceSales[[#This Row],[Net_Revenue]]-tbl_EcommerceSales[[#This Row],[Total_Cost]]</f>
        <v>194.25</v>
      </c>
      <c r="Z1470" s="9">
        <f>IFERROR(#REF!/tbl_EcommerceSales[[#This Row],[Total_Cost]], 0)</f>
        <v>0</v>
      </c>
      <c r="AA1470" t="str">
        <f>TEXT(tbl_EcommerceSales[[#This Row],[Order_Date]],"mmm")</f>
        <v>Jun</v>
      </c>
      <c r="AB1470">
        <f>YEAR(tbl_EcommerceSales[[#This Row],[Order_Date]])</f>
        <v>2025</v>
      </c>
      <c r="AC1470" t="str">
        <f>IF(tbl_EcommerceSales[[#This Row],[Age]]&lt;18,"Under 18",IF(tbl_EcommerceSales[[#This Row],[Age]]&lt;=25,"18-25",IF(tbl_EcommerceSales[[#This Row],[Age]]&lt;=35,"26-35",IF(tbl_EcommerceSales[[#This Row],[Age]]&lt;=45,"36-45",IF(tbl_EcommerceSales[[#This Row],[Age]]&lt;=55,"46-55","56+")))))</f>
        <v>18-25</v>
      </c>
    </row>
    <row r="1471" spans="1:29" x14ac:dyDescent="0.35">
      <c r="A1471" t="s">
        <v>2728</v>
      </c>
      <c r="B1471" s="7">
        <v>45818</v>
      </c>
      <c r="C1471" t="s">
        <v>1255</v>
      </c>
      <c r="D1471" t="s">
        <v>79</v>
      </c>
      <c r="E1471" t="s">
        <v>25</v>
      </c>
      <c r="F1471">
        <v>34</v>
      </c>
      <c r="G1471" t="s">
        <v>71</v>
      </c>
      <c r="H1471" t="s">
        <v>72</v>
      </c>
      <c r="I1471" t="s">
        <v>349</v>
      </c>
      <c r="J1471" t="s">
        <v>350</v>
      </c>
      <c r="K1471" t="s">
        <v>82</v>
      </c>
      <c r="L1471" t="s">
        <v>238</v>
      </c>
      <c r="M1471">
        <v>1</v>
      </c>
      <c r="N1471" s="2">
        <v>1599</v>
      </c>
      <c r="O1471" s="3">
        <v>0.2</v>
      </c>
      <c r="P1471" s="2">
        <v>920</v>
      </c>
      <c r="Q1471" t="s">
        <v>156</v>
      </c>
      <c r="R1471" t="s">
        <v>33</v>
      </c>
      <c r="S1471" t="s">
        <v>57</v>
      </c>
      <c r="T1471" s="4">
        <v>5</v>
      </c>
      <c r="U1471" s="11">
        <f t="shared" si="22"/>
        <v>1599</v>
      </c>
      <c r="V1471" s="11">
        <f>tbl_EcommerceSales[[#This Row],[Gross_Sales]]*tbl_EcommerceSales[[#This Row],[Discount]]</f>
        <v>319.8</v>
      </c>
      <c r="W1471" s="11">
        <f>tbl_EcommerceSales[[#This Row],[Gross_Sales]]-tbl_EcommerceSales[[#This Row],[Discount_Amount]]</f>
        <v>1279.2</v>
      </c>
      <c r="X1471" s="11">
        <f>tbl_EcommerceSales[[#This Row],[Quantity]] * _xlfn.XLOOKUP(tbl_EcommerceSales[[#This Row],[Product_ID]], Product_Master!A:A, Product_Master!F:F)</f>
        <v>920</v>
      </c>
      <c r="Y1471" s="11">
        <f>tbl_EcommerceSales[[#This Row],[Net_Revenue]]-tbl_EcommerceSales[[#This Row],[Total_Cost]]</f>
        <v>359.20000000000005</v>
      </c>
      <c r="Z1471" s="9">
        <f>IFERROR(#REF!/tbl_EcommerceSales[[#This Row],[Total_Cost]], 0)</f>
        <v>0</v>
      </c>
      <c r="AA1471" t="str">
        <f>TEXT(tbl_EcommerceSales[[#This Row],[Order_Date]],"mmm")</f>
        <v>Jun</v>
      </c>
      <c r="AB1471">
        <f>YEAR(tbl_EcommerceSales[[#This Row],[Order_Date]])</f>
        <v>2025</v>
      </c>
      <c r="AC1471" t="str">
        <f>IF(tbl_EcommerceSales[[#This Row],[Age]]&lt;18,"Under 18",IF(tbl_EcommerceSales[[#This Row],[Age]]&lt;=25,"18-25",IF(tbl_EcommerceSales[[#This Row],[Age]]&lt;=35,"26-35",IF(tbl_EcommerceSales[[#This Row],[Age]]&lt;=45,"36-45",IF(tbl_EcommerceSales[[#This Row],[Age]]&lt;=55,"46-55","56+")))))</f>
        <v>26-35</v>
      </c>
    </row>
    <row r="1472" spans="1:29" x14ac:dyDescent="0.35">
      <c r="A1472" t="s">
        <v>2729</v>
      </c>
      <c r="B1472" s="7">
        <v>45818</v>
      </c>
      <c r="C1472" t="s">
        <v>856</v>
      </c>
      <c r="D1472" t="s">
        <v>47</v>
      </c>
      <c r="E1472" t="s">
        <v>48</v>
      </c>
      <c r="F1472">
        <v>40</v>
      </c>
      <c r="G1472" t="s">
        <v>192</v>
      </c>
      <c r="H1472" t="s">
        <v>27</v>
      </c>
      <c r="I1472" t="s">
        <v>241</v>
      </c>
      <c r="J1472" t="s">
        <v>242</v>
      </c>
      <c r="K1472" t="s">
        <v>42</v>
      </c>
      <c r="L1472" t="s">
        <v>243</v>
      </c>
      <c r="M1472">
        <v>1</v>
      </c>
      <c r="N1472" s="2">
        <v>649</v>
      </c>
      <c r="O1472" s="3">
        <v>0.05</v>
      </c>
      <c r="P1472" s="2">
        <v>290</v>
      </c>
      <c r="Q1472" t="s">
        <v>319</v>
      </c>
      <c r="R1472" t="s">
        <v>33</v>
      </c>
      <c r="S1472" t="s">
        <v>34</v>
      </c>
      <c r="T1472" s="4">
        <v>5</v>
      </c>
      <c r="U1472" s="11">
        <f t="shared" si="22"/>
        <v>649</v>
      </c>
      <c r="V1472" s="11">
        <f>tbl_EcommerceSales[[#This Row],[Gross_Sales]]*tbl_EcommerceSales[[#This Row],[Discount]]</f>
        <v>32.450000000000003</v>
      </c>
      <c r="W1472" s="11">
        <f>tbl_EcommerceSales[[#This Row],[Gross_Sales]]-tbl_EcommerceSales[[#This Row],[Discount_Amount]]</f>
        <v>616.54999999999995</v>
      </c>
      <c r="X1472" s="11">
        <f>tbl_EcommerceSales[[#This Row],[Quantity]] * _xlfn.XLOOKUP(tbl_EcommerceSales[[#This Row],[Product_ID]], Product_Master!A:A, Product_Master!F:F)</f>
        <v>290</v>
      </c>
      <c r="Y1472" s="11">
        <f>tbl_EcommerceSales[[#This Row],[Net_Revenue]]-tbl_EcommerceSales[[#This Row],[Total_Cost]]</f>
        <v>326.54999999999995</v>
      </c>
      <c r="Z1472" s="9">
        <f>IFERROR(#REF!/tbl_EcommerceSales[[#This Row],[Total_Cost]], 0)</f>
        <v>0</v>
      </c>
      <c r="AA1472" t="str">
        <f>TEXT(tbl_EcommerceSales[[#This Row],[Order_Date]],"mmm")</f>
        <v>Jun</v>
      </c>
      <c r="AB1472">
        <f>YEAR(tbl_EcommerceSales[[#This Row],[Order_Date]])</f>
        <v>2025</v>
      </c>
      <c r="AC1472" t="str">
        <f>IF(tbl_EcommerceSales[[#This Row],[Age]]&lt;18,"Under 18",IF(tbl_EcommerceSales[[#This Row],[Age]]&lt;=25,"18-25",IF(tbl_EcommerceSales[[#This Row],[Age]]&lt;=35,"26-35",IF(tbl_EcommerceSales[[#This Row],[Age]]&lt;=45,"36-45",IF(tbl_EcommerceSales[[#This Row],[Age]]&lt;=55,"46-55","56+")))))</f>
        <v>36-45</v>
      </c>
    </row>
    <row r="1473" spans="1:29" x14ac:dyDescent="0.35">
      <c r="A1473" t="s">
        <v>2730</v>
      </c>
      <c r="B1473" s="7">
        <v>45818</v>
      </c>
      <c r="C1473" t="s">
        <v>2731</v>
      </c>
      <c r="D1473" t="s">
        <v>148</v>
      </c>
      <c r="E1473" t="s">
        <v>25</v>
      </c>
      <c r="F1473">
        <v>51</v>
      </c>
      <c r="G1473" t="s">
        <v>26</v>
      </c>
      <c r="H1473" t="s">
        <v>27</v>
      </c>
      <c r="I1473" t="s">
        <v>236</v>
      </c>
      <c r="J1473" t="s">
        <v>237</v>
      </c>
      <c r="K1473" t="s">
        <v>82</v>
      </c>
      <c r="L1473" t="s">
        <v>238</v>
      </c>
      <c r="M1473">
        <v>2</v>
      </c>
      <c r="N1473" s="2">
        <v>899</v>
      </c>
      <c r="O1473" s="3">
        <v>0.15</v>
      </c>
      <c r="P1473" s="2">
        <v>960</v>
      </c>
      <c r="Q1473" t="s">
        <v>32</v>
      </c>
      <c r="R1473" t="s">
        <v>33</v>
      </c>
      <c r="S1473" t="s">
        <v>34</v>
      </c>
      <c r="T1473" s="4">
        <v>5</v>
      </c>
      <c r="U1473" s="11">
        <f t="shared" si="22"/>
        <v>1798</v>
      </c>
      <c r="V1473" s="11">
        <f>tbl_EcommerceSales[[#This Row],[Gross_Sales]]*tbl_EcommerceSales[[#This Row],[Discount]]</f>
        <v>269.7</v>
      </c>
      <c r="W1473" s="11">
        <f>tbl_EcommerceSales[[#This Row],[Gross_Sales]]-tbl_EcommerceSales[[#This Row],[Discount_Amount]]</f>
        <v>1528.3</v>
      </c>
      <c r="X1473" s="11">
        <f>tbl_EcommerceSales[[#This Row],[Quantity]] * _xlfn.XLOOKUP(tbl_EcommerceSales[[#This Row],[Product_ID]], Product_Master!A:A, Product_Master!F:F)</f>
        <v>960</v>
      </c>
      <c r="Y1473" s="11">
        <f>tbl_EcommerceSales[[#This Row],[Net_Revenue]]-tbl_EcommerceSales[[#This Row],[Total_Cost]]</f>
        <v>568.29999999999995</v>
      </c>
      <c r="Z1473" s="9">
        <f>IFERROR(#REF!/tbl_EcommerceSales[[#This Row],[Total_Cost]], 0)</f>
        <v>0</v>
      </c>
      <c r="AA1473" t="str">
        <f>TEXT(tbl_EcommerceSales[[#This Row],[Order_Date]],"mmm")</f>
        <v>Jun</v>
      </c>
      <c r="AB1473">
        <f>YEAR(tbl_EcommerceSales[[#This Row],[Order_Date]])</f>
        <v>2025</v>
      </c>
      <c r="AC1473" t="str">
        <f>IF(tbl_EcommerceSales[[#This Row],[Age]]&lt;18,"Under 18",IF(tbl_EcommerceSales[[#This Row],[Age]]&lt;=25,"18-25",IF(tbl_EcommerceSales[[#This Row],[Age]]&lt;=35,"26-35",IF(tbl_EcommerceSales[[#This Row],[Age]]&lt;=45,"36-45",IF(tbl_EcommerceSales[[#This Row],[Age]]&lt;=55,"46-55","56+")))))</f>
        <v>46-55</v>
      </c>
    </row>
    <row r="1474" spans="1:29" x14ac:dyDescent="0.35">
      <c r="A1474" t="s">
        <v>2732</v>
      </c>
      <c r="B1474" s="7">
        <v>45818</v>
      </c>
      <c r="C1474" t="s">
        <v>2733</v>
      </c>
      <c r="D1474" t="s">
        <v>189</v>
      </c>
      <c r="E1474" t="s">
        <v>48</v>
      </c>
      <c r="F1474">
        <v>26</v>
      </c>
      <c r="G1474" t="s">
        <v>145</v>
      </c>
      <c r="H1474" t="s">
        <v>39</v>
      </c>
      <c r="I1474" t="s">
        <v>236</v>
      </c>
      <c r="J1474" t="s">
        <v>237</v>
      </c>
      <c r="K1474" t="s">
        <v>82</v>
      </c>
      <c r="L1474" t="s">
        <v>238</v>
      </c>
      <c r="M1474">
        <v>2</v>
      </c>
      <c r="N1474" s="2">
        <v>899</v>
      </c>
      <c r="O1474" s="3">
        <v>0.1</v>
      </c>
      <c r="P1474" s="2">
        <v>960</v>
      </c>
      <c r="Q1474" t="s">
        <v>319</v>
      </c>
      <c r="R1474" t="s">
        <v>33</v>
      </c>
      <c r="S1474" t="s">
        <v>34</v>
      </c>
      <c r="T1474" s="4">
        <v>2</v>
      </c>
      <c r="U1474" s="11">
        <f t="shared" ref="U1474:U1537" si="23">M1474*N1474</f>
        <v>1798</v>
      </c>
      <c r="V1474" s="11">
        <f>tbl_EcommerceSales[[#This Row],[Gross_Sales]]*tbl_EcommerceSales[[#This Row],[Discount]]</f>
        <v>179.8</v>
      </c>
      <c r="W1474" s="11">
        <f>tbl_EcommerceSales[[#This Row],[Gross_Sales]]-tbl_EcommerceSales[[#This Row],[Discount_Amount]]</f>
        <v>1618.2</v>
      </c>
      <c r="X1474" s="11">
        <f>tbl_EcommerceSales[[#This Row],[Quantity]] * _xlfn.XLOOKUP(tbl_EcommerceSales[[#This Row],[Product_ID]], Product_Master!A:A, Product_Master!F:F)</f>
        <v>960</v>
      </c>
      <c r="Y1474" s="11">
        <f>tbl_EcommerceSales[[#This Row],[Net_Revenue]]-tbl_EcommerceSales[[#This Row],[Total_Cost]]</f>
        <v>658.2</v>
      </c>
      <c r="Z1474" s="9">
        <f>IFERROR(#REF!/tbl_EcommerceSales[[#This Row],[Total_Cost]], 0)</f>
        <v>0</v>
      </c>
      <c r="AA1474" t="str">
        <f>TEXT(tbl_EcommerceSales[[#This Row],[Order_Date]],"mmm")</f>
        <v>Jun</v>
      </c>
      <c r="AB1474">
        <f>YEAR(tbl_EcommerceSales[[#This Row],[Order_Date]])</f>
        <v>2025</v>
      </c>
      <c r="AC1474" t="str">
        <f>IF(tbl_EcommerceSales[[#This Row],[Age]]&lt;18,"Under 18",IF(tbl_EcommerceSales[[#This Row],[Age]]&lt;=25,"18-25",IF(tbl_EcommerceSales[[#This Row],[Age]]&lt;=35,"26-35",IF(tbl_EcommerceSales[[#This Row],[Age]]&lt;=45,"36-45",IF(tbl_EcommerceSales[[#This Row],[Age]]&lt;=55,"46-55","56+")))))</f>
        <v>26-35</v>
      </c>
    </row>
    <row r="1475" spans="1:29" x14ac:dyDescent="0.35">
      <c r="A1475" t="s">
        <v>2734</v>
      </c>
      <c r="B1475" s="7">
        <v>45818</v>
      </c>
      <c r="C1475" t="s">
        <v>2735</v>
      </c>
      <c r="D1475" t="s">
        <v>60</v>
      </c>
      <c r="E1475" t="s">
        <v>25</v>
      </c>
      <c r="F1475">
        <v>33</v>
      </c>
      <c r="G1475" t="s">
        <v>122</v>
      </c>
      <c r="H1475" t="s">
        <v>72</v>
      </c>
      <c r="I1475" t="s">
        <v>111</v>
      </c>
      <c r="J1475" t="s">
        <v>112</v>
      </c>
      <c r="K1475" t="s">
        <v>55</v>
      </c>
      <c r="L1475" t="s">
        <v>113</v>
      </c>
      <c r="M1475">
        <v>1</v>
      </c>
      <c r="N1475" s="2">
        <v>1799</v>
      </c>
      <c r="O1475" s="3">
        <v>0.1</v>
      </c>
      <c r="P1475" s="2">
        <v>950</v>
      </c>
      <c r="Q1475" t="s">
        <v>32</v>
      </c>
      <c r="R1475" t="s">
        <v>33</v>
      </c>
      <c r="S1475" t="s">
        <v>34</v>
      </c>
      <c r="T1475" s="4">
        <v>3</v>
      </c>
      <c r="U1475" s="11">
        <f t="shared" si="23"/>
        <v>1799</v>
      </c>
      <c r="V1475" s="11">
        <f>tbl_EcommerceSales[[#This Row],[Gross_Sales]]*tbl_EcommerceSales[[#This Row],[Discount]]</f>
        <v>179.9</v>
      </c>
      <c r="W1475" s="11">
        <f>tbl_EcommerceSales[[#This Row],[Gross_Sales]]-tbl_EcommerceSales[[#This Row],[Discount_Amount]]</f>
        <v>1619.1</v>
      </c>
      <c r="X1475" s="11">
        <f>tbl_EcommerceSales[[#This Row],[Quantity]] * _xlfn.XLOOKUP(tbl_EcommerceSales[[#This Row],[Product_ID]], Product_Master!A:A, Product_Master!F:F)</f>
        <v>950</v>
      </c>
      <c r="Y1475" s="11">
        <f>tbl_EcommerceSales[[#This Row],[Net_Revenue]]-tbl_EcommerceSales[[#This Row],[Total_Cost]]</f>
        <v>669.09999999999991</v>
      </c>
      <c r="Z1475" s="9">
        <f>IFERROR(#REF!/tbl_EcommerceSales[[#This Row],[Total_Cost]], 0)</f>
        <v>0</v>
      </c>
      <c r="AA1475" t="str">
        <f>TEXT(tbl_EcommerceSales[[#This Row],[Order_Date]],"mmm")</f>
        <v>Jun</v>
      </c>
      <c r="AB1475">
        <f>YEAR(tbl_EcommerceSales[[#This Row],[Order_Date]])</f>
        <v>2025</v>
      </c>
      <c r="AC1475" t="str">
        <f>IF(tbl_EcommerceSales[[#This Row],[Age]]&lt;18,"Under 18",IF(tbl_EcommerceSales[[#This Row],[Age]]&lt;=25,"18-25",IF(tbl_EcommerceSales[[#This Row],[Age]]&lt;=35,"26-35",IF(tbl_EcommerceSales[[#This Row],[Age]]&lt;=45,"36-45",IF(tbl_EcommerceSales[[#This Row],[Age]]&lt;=55,"46-55","56+")))))</f>
        <v>26-35</v>
      </c>
    </row>
    <row r="1476" spans="1:29" x14ac:dyDescent="0.35">
      <c r="A1476" t="s">
        <v>2736</v>
      </c>
      <c r="B1476" s="7">
        <v>45818</v>
      </c>
      <c r="C1476" t="s">
        <v>2737</v>
      </c>
      <c r="D1476" t="s">
        <v>305</v>
      </c>
      <c r="E1476" t="s">
        <v>48</v>
      </c>
      <c r="F1476">
        <v>40</v>
      </c>
      <c r="G1476" t="s">
        <v>136</v>
      </c>
      <c r="H1476" t="s">
        <v>88</v>
      </c>
      <c r="I1476" t="s">
        <v>294</v>
      </c>
      <c r="J1476" t="s">
        <v>295</v>
      </c>
      <c r="K1476" t="s">
        <v>91</v>
      </c>
      <c r="L1476" t="s">
        <v>296</v>
      </c>
      <c r="M1476">
        <v>1</v>
      </c>
      <c r="N1476" s="2">
        <v>699</v>
      </c>
      <c r="O1476" s="3">
        <v>0.05</v>
      </c>
      <c r="P1476" s="2">
        <v>300</v>
      </c>
      <c r="Q1476" t="s">
        <v>44</v>
      </c>
      <c r="R1476" t="s">
        <v>33</v>
      </c>
      <c r="S1476" t="s">
        <v>57</v>
      </c>
      <c r="T1476" s="4">
        <v>5</v>
      </c>
      <c r="U1476" s="11">
        <f t="shared" si="23"/>
        <v>699</v>
      </c>
      <c r="V1476" s="11">
        <f>tbl_EcommerceSales[[#This Row],[Gross_Sales]]*tbl_EcommerceSales[[#This Row],[Discount]]</f>
        <v>34.950000000000003</v>
      </c>
      <c r="W1476" s="11">
        <f>tbl_EcommerceSales[[#This Row],[Gross_Sales]]-tbl_EcommerceSales[[#This Row],[Discount_Amount]]</f>
        <v>664.05</v>
      </c>
      <c r="X1476" s="11">
        <f>tbl_EcommerceSales[[#This Row],[Quantity]] * _xlfn.XLOOKUP(tbl_EcommerceSales[[#This Row],[Product_ID]], Product_Master!A:A, Product_Master!F:F)</f>
        <v>300</v>
      </c>
      <c r="Y1476" s="11">
        <f>tbl_EcommerceSales[[#This Row],[Net_Revenue]]-tbl_EcommerceSales[[#This Row],[Total_Cost]]</f>
        <v>364.04999999999995</v>
      </c>
      <c r="Z1476" s="9">
        <f>IFERROR(#REF!/tbl_EcommerceSales[[#This Row],[Total_Cost]], 0)</f>
        <v>0</v>
      </c>
      <c r="AA1476" t="str">
        <f>TEXT(tbl_EcommerceSales[[#This Row],[Order_Date]],"mmm")</f>
        <v>Jun</v>
      </c>
      <c r="AB1476">
        <f>YEAR(tbl_EcommerceSales[[#This Row],[Order_Date]])</f>
        <v>2025</v>
      </c>
      <c r="AC1476" t="str">
        <f>IF(tbl_EcommerceSales[[#This Row],[Age]]&lt;18,"Under 18",IF(tbl_EcommerceSales[[#This Row],[Age]]&lt;=25,"18-25",IF(tbl_EcommerceSales[[#This Row],[Age]]&lt;=35,"26-35",IF(tbl_EcommerceSales[[#This Row],[Age]]&lt;=45,"36-45",IF(tbl_EcommerceSales[[#This Row],[Age]]&lt;=55,"46-55","56+")))))</f>
        <v>36-45</v>
      </c>
    </row>
    <row r="1477" spans="1:29" x14ac:dyDescent="0.35">
      <c r="A1477" t="s">
        <v>2738</v>
      </c>
      <c r="B1477" s="7">
        <v>45818</v>
      </c>
      <c r="C1477" t="s">
        <v>2739</v>
      </c>
      <c r="D1477" t="s">
        <v>205</v>
      </c>
      <c r="E1477" t="s">
        <v>48</v>
      </c>
      <c r="F1477">
        <v>22</v>
      </c>
      <c r="G1477" t="s">
        <v>96</v>
      </c>
      <c r="H1477" t="s">
        <v>39</v>
      </c>
      <c r="I1477" t="s">
        <v>357</v>
      </c>
      <c r="J1477" t="s">
        <v>358</v>
      </c>
      <c r="K1477" t="s">
        <v>177</v>
      </c>
      <c r="L1477" t="s">
        <v>178</v>
      </c>
      <c r="M1477">
        <v>1</v>
      </c>
      <c r="N1477" s="2">
        <v>999</v>
      </c>
      <c r="O1477" s="3">
        <v>0.15</v>
      </c>
      <c r="P1477" s="2">
        <v>520</v>
      </c>
      <c r="Q1477" t="s">
        <v>32</v>
      </c>
      <c r="R1477" t="s">
        <v>33</v>
      </c>
      <c r="S1477" t="s">
        <v>34</v>
      </c>
      <c r="T1477" s="4">
        <v>5</v>
      </c>
      <c r="U1477" s="11">
        <f t="shared" si="23"/>
        <v>999</v>
      </c>
      <c r="V1477" s="11">
        <f>tbl_EcommerceSales[[#This Row],[Gross_Sales]]*tbl_EcommerceSales[[#This Row],[Discount]]</f>
        <v>149.85</v>
      </c>
      <c r="W1477" s="11">
        <f>tbl_EcommerceSales[[#This Row],[Gross_Sales]]-tbl_EcommerceSales[[#This Row],[Discount_Amount]]</f>
        <v>849.15</v>
      </c>
      <c r="X1477" s="11">
        <f>tbl_EcommerceSales[[#This Row],[Quantity]] * _xlfn.XLOOKUP(tbl_EcommerceSales[[#This Row],[Product_ID]], Product_Master!A:A, Product_Master!F:F)</f>
        <v>520</v>
      </c>
      <c r="Y1477" s="11">
        <f>tbl_EcommerceSales[[#This Row],[Net_Revenue]]-tbl_EcommerceSales[[#This Row],[Total_Cost]]</f>
        <v>329.15</v>
      </c>
      <c r="Z1477" s="9">
        <f>IFERROR(#REF!/tbl_EcommerceSales[[#This Row],[Total_Cost]], 0)</f>
        <v>0</v>
      </c>
      <c r="AA1477" t="str">
        <f>TEXT(tbl_EcommerceSales[[#This Row],[Order_Date]],"mmm")</f>
        <v>Jun</v>
      </c>
      <c r="AB1477">
        <f>YEAR(tbl_EcommerceSales[[#This Row],[Order_Date]])</f>
        <v>2025</v>
      </c>
      <c r="AC1477" t="str">
        <f>IF(tbl_EcommerceSales[[#This Row],[Age]]&lt;18,"Under 18",IF(tbl_EcommerceSales[[#This Row],[Age]]&lt;=25,"18-25",IF(tbl_EcommerceSales[[#This Row],[Age]]&lt;=35,"26-35",IF(tbl_EcommerceSales[[#This Row],[Age]]&lt;=45,"36-45",IF(tbl_EcommerceSales[[#This Row],[Age]]&lt;=55,"46-55","56+")))))</f>
        <v>18-25</v>
      </c>
    </row>
    <row r="1478" spans="1:29" x14ac:dyDescent="0.35">
      <c r="A1478" t="s">
        <v>2740</v>
      </c>
      <c r="B1478" s="7">
        <v>45818</v>
      </c>
      <c r="C1478" t="s">
        <v>740</v>
      </c>
      <c r="D1478" t="s">
        <v>60</v>
      </c>
      <c r="E1478" t="s">
        <v>48</v>
      </c>
      <c r="F1478">
        <v>22</v>
      </c>
      <c r="G1478" t="s">
        <v>152</v>
      </c>
      <c r="H1478" t="s">
        <v>72</v>
      </c>
      <c r="I1478" t="s">
        <v>73</v>
      </c>
      <c r="J1478" t="s">
        <v>74</v>
      </c>
      <c r="K1478" t="s">
        <v>55</v>
      </c>
      <c r="L1478" t="s">
        <v>75</v>
      </c>
      <c r="M1478">
        <v>3</v>
      </c>
      <c r="N1478" s="2">
        <v>2899</v>
      </c>
      <c r="O1478" s="3">
        <v>0</v>
      </c>
      <c r="P1478" s="2">
        <v>5100</v>
      </c>
      <c r="Q1478" t="s">
        <v>44</v>
      </c>
      <c r="R1478" t="s">
        <v>33</v>
      </c>
      <c r="S1478" t="s">
        <v>34</v>
      </c>
      <c r="T1478" s="4">
        <v>3</v>
      </c>
      <c r="U1478" s="11">
        <f t="shared" si="23"/>
        <v>8697</v>
      </c>
      <c r="V1478" s="11">
        <f>tbl_EcommerceSales[[#This Row],[Gross_Sales]]*tbl_EcommerceSales[[#This Row],[Discount]]</f>
        <v>0</v>
      </c>
      <c r="W1478" s="11">
        <f>tbl_EcommerceSales[[#This Row],[Gross_Sales]]-tbl_EcommerceSales[[#This Row],[Discount_Amount]]</f>
        <v>8697</v>
      </c>
      <c r="X1478" s="11">
        <f>tbl_EcommerceSales[[#This Row],[Quantity]] * _xlfn.XLOOKUP(tbl_EcommerceSales[[#This Row],[Product_ID]], Product_Master!A:A, Product_Master!F:F)</f>
        <v>5100</v>
      </c>
      <c r="Y1478" s="11">
        <f>tbl_EcommerceSales[[#This Row],[Net_Revenue]]-tbl_EcommerceSales[[#This Row],[Total_Cost]]</f>
        <v>3597</v>
      </c>
      <c r="Z1478" s="9">
        <f>IFERROR(#REF!/tbl_EcommerceSales[[#This Row],[Total_Cost]], 0)</f>
        <v>0</v>
      </c>
      <c r="AA1478" t="str">
        <f>TEXT(tbl_EcommerceSales[[#This Row],[Order_Date]],"mmm")</f>
        <v>Jun</v>
      </c>
      <c r="AB1478">
        <f>YEAR(tbl_EcommerceSales[[#This Row],[Order_Date]])</f>
        <v>2025</v>
      </c>
      <c r="AC1478" t="str">
        <f>IF(tbl_EcommerceSales[[#This Row],[Age]]&lt;18,"Under 18",IF(tbl_EcommerceSales[[#This Row],[Age]]&lt;=25,"18-25",IF(tbl_EcommerceSales[[#This Row],[Age]]&lt;=35,"26-35",IF(tbl_EcommerceSales[[#This Row],[Age]]&lt;=45,"36-45",IF(tbl_EcommerceSales[[#This Row],[Age]]&lt;=55,"46-55","56+")))))</f>
        <v>18-25</v>
      </c>
    </row>
    <row r="1479" spans="1:29" x14ac:dyDescent="0.35">
      <c r="A1479" t="s">
        <v>2741</v>
      </c>
      <c r="B1479" s="7">
        <v>45818</v>
      </c>
      <c r="C1479" t="s">
        <v>1941</v>
      </c>
      <c r="D1479" t="s">
        <v>312</v>
      </c>
      <c r="E1479" t="s">
        <v>25</v>
      </c>
      <c r="F1479">
        <v>26</v>
      </c>
      <c r="G1479" t="s">
        <v>87</v>
      </c>
      <c r="H1479" t="s">
        <v>88</v>
      </c>
      <c r="I1479" t="s">
        <v>160</v>
      </c>
      <c r="J1479" t="s">
        <v>161</v>
      </c>
      <c r="K1479" t="s">
        <v>91</v>
      </c>
      <c r="L1479" t="s">
        <v>133</v>
      </c>
      <c r="M1479">
        <v>3</v>
      </c>
      <c r="N1479" s="2">
        <v>1099</v>
      </c>
      <c r="O1479" s="3">
        <v>0.05</v>
      </c>
      <c r="P1479" s="2">
        <v>1560</v>
      </c>
      <c r="Q1479" t="s">
        <v>44</v>
      </c>
      <c r="R1479" t="s">
        <v>93</v>
      </c>
      <c r="S1479" t="s">
        <v>34</v>
      </c>
      <c r="T1479" s="4">
        <v>5</v>
      </c>
      <c r="U1479" s="11">
        <f t="shared" si="23"/>
        <v>3297</v>
      </c>
      <c r="V1479" s="11">
        <f>tbl_EcommerceSales[[#This Row],[Gross_Sales]]*tbl_EcommerceSales[[#This Row],[Discount]]</f>
        <v>164.85000000000002</v>
      </c>
      <c r="W1479" s="11">
        <f>tbl_EcommerceSales[[#This Row],[Gross_Sales]]-tbl_EcommerceSales[[#This Row],[Discount_Amount]]</f>
        <v>3132.15</v>
      </c>
      <c r="X1479" s="11">
        <f>tbl_EcommerceSales[[#This Row],[Quantity]] * _xlfn.XLOOKUP(tbl_EcommerceSales[[#This Row],[Product_ID]], Product_Master!A:A, Product_Master!F:F)</f>
        <v>1560</v>
      </c>
      <c r="Y1479" s="11">
        <f>tbl_EcommerceSales[[#This Row],[Net_Revenue]]-tbl_EcommerceSales[[#This Row],[Total_Cost]]</f>
        <v>1572.15</v>
      </c>
      <c r="Z1479" s="9">
        <f>IFERROR(#REF!/tbl_EcommerceSales[[#This Row],[Total_Cost]], 0)</f>
        <v>0</v>
      </c>
      <c r="AA1479" t="str">
        <f>TEXT(tbl_EcommerceSales[[#This Row],[Order_Date]],"mmm")</f>
        <v>Jun</v>
      </c>
      <c r="AB1479">
        <f>YEAR(tbl_EcommerceSales[[#This Row],[Order_Date]])</f>
        <v>2025</v>
      </c>
      <c r="AC1479" t="str">
        <f>IF(tbl_EcommerceSales[[#This Row],[Age]]&lt;18,"Under 18",IF(tbl_EcommerceSales[[#This Row],[Age]]&lt;=25,"18-25",IF(tbl_EcommerceSales[[#This Row],[Age]]&lt;=35,"26-35",IF(tbl_EcommerceSales[[#This Row],[Age]]&lt;=45,"36-45",IF(tbl_EcommerceSales[[#This Row],[Age]]&lt;=55,"46-55","56+")))))</f>
        <v>26-35</v>
      </c>
    </row>
    <row r="1480" spans="1:29" x14ac:dyDescent="0.35">
      <c r="A1480" t="s">
        <v>2742</v>
      </c>
      <c r="B1480" s="7">
        <v>45818</v>
      </c>
      <c r="C1480" t="s">
        <v>2209</v>
      </c>
      <c r="D1480" t="s">
        <v>342</v>
      </c>
      <c r="E1480" t="s">
        <v>48</v>
      </c>
      <c r="F1480">
        <v>33</v>
      </c>
      <c r="G1480" t="s">
        <v>71</v>
      </c>
      <c r="H1480" t="s">
        <v>72</v>
      </c>
      <c r="I1480" t="s">
        <v>67</v>
      </c>
      <c r="J1480" t="s">
        <v>68</v>
      </c>
      <c r="K1480" t="s">
        <v>42</v>
      </c>
      <c r="L1480" t="s">
        <v>43</v>
      </c>
      <c r="M1480">
        <v>1</v>
      </c>
      <c r="N1480" s="2">
        <v>799</v>
      </c>
      <c r="O1480" s="3">
        <v>0</v>
      </c>
      <c r="P1480" s="2">
        <v>360</v>
      </c>
      <c r="Q1480" t="s">
        <v>32</v>
      </c>
      <c r="R1480" t="s">
        <v>33</v>
      </c>
      <c r="S1480" t="s">
        <v>34</v>
      </c>
      <c r="T1480" s="4">
        <v>4</v>
      </c>
      <c r="U1480" s="11">
        <f t="shared" si="23"/>
        <v>799</v>
      </c>
      <c r="V1480" s="11">
        <f>tbl_EcommerceSales[[#This Row],[Gross_Sales]]*tbl_EcommerceSales[[#This Row],[Discount]]</f>
        <v>0</v>
      </c>
      <c r="W1480" s="11">
        <f>tbl_EcommerceSales[[#This Row],[Gross_Sales]]-tbl_EcommerceSales[[#This Row],[Discount_Amount]]</f>
        <v>799</v>
      </c>
      <c r="X1480" s="11">
        <f>tbl_EcommerceSales[[#This Row],[Quantity]] * _xlfn.XLOOKUP(tbl_EcommerceSales[[#This Row],[Product_ID]], Product_Master!A:A, Product_Master!F:F)</f>
        <v>360</v>
      </c>
      <c r="Y1480" s="11">
        <f>tbl_EcommerceSales[[#This Row],[Net_Revenue]]-tbl_EcommerceSales[[#This Row],[Total_Cost]]</f>
        <v>439</v>
      </c>
      <c r="Z1480" s="9">
        <f>IFERROR(#REF!/tbl_EcommerceSales[[#This Row],[Total_Cost]], 0)</f>
        <v>0</v>
      </c>
      <c r="AA1480" t="str">
        <f>TEXT(tbl_EcommerceSales[[#This Row],[Order_Date]],"mmm")</f>
        <v>Jun</v>
      </c>
      <c r="AB1480">
        <f>YEAR(tbl_EcommerceSales[[#This Row],[Order_Date]])</f>
        <v>2025</v>
      </c>
      <c r="AC1480" t="str">
        <f>IF(tbl_EcommerceSales[[#This Row],[Age]]&lt;18,"Under 18",IF(tbl_EcommerceSales[[#This Row],[Age]]&lt;=25,"18-25",IF(tbl_EcommerceSales[[#This Row],[Age]]&lt;=35,"26-35",IF(tbl_EcommerceSales[[#This Row],[Age]]&lt;=45,"36-45",IF(tbl_EcommerceSales[[#This Row],[Age]]&lt;=55,"46-55","56+")))))</f>
        <v>26-35</v>
      </c>
    </row>
    <row r="1481" spans="1:29" x14ac:dyDescent="0.35">
      <c r="A1481" t="s">
        <v>2743</v>
      </c>
      <c r="B1481" s="7">
        <v>45819</v>
      </c>
      <c r="C1481" t="s">
        <v>1947</v>
      </c>
      <c r="D1481" t="s">
        <v>24</v>
      </c>
      <c r="E1481" t="s">
        <v>48</v>
      </c>
      <c r="F1481">
        <v>30</v>
      </c>
      <c r="G1481" t="s">
        <v>289</v>
      </c>
      <c r="H1481" t="s">
        <v>88</v>
      </c>
      <c r="I1481" t="s">
        <v>40</v>
      </c>
      <c r="J1481" t="s">
        <v>41</v>
      </c>
      <c r="K1481" t="s">
        <v>42</v>
      </c>
      <c r="L1481" t="s">
        <v>43</v>
      </c>
      <c r="M1481">
        <v>1</v>
      </c>
      <c r="N1481" s="2">
        <v>699</v>
      </c>
      <c r="O1481" s="3">
        <v>0.05</v>
      </c>
      <c r="P1481" s="2">
        <v>310</v>
      </c>
      <c r="Q1481" t="s">
        <v>44</v>
      </c>
      <c r="R1481" t="s">
        <v>33</v>
      </c>
      <c r="S1481" t="s">
        <v>34</v>
      </c>
      <c r="T1481" s="4">
        <v>5</v>
      </c>
      <c r="U1481" s="11">
        <f t="shared" si="23"/>
        <v>699</v>
      </c>
      <c r="V1481" s="11">
        <f>tbl_EcommerceSales[[#This Row],[Gross_Sales]]*tbl_EcommerceSales[[#This Row],[Discount]]</f>
        <v>34.950000000000003</v>
      </c>
      <c r="W1481" s="11">
        <f>tbl_EcommerceSales[[#This Row],[Gross_Sales]]-tbl_EcommerceSales[[#This Row],[Discount_Amount]]</f>
        <v>664.05</v>
      </c>
      <c r="X1481" s="11">
        <f>tbl_EcommerceSales[[#This Row],[Quantity]] * _xlfn.XLOOKUP(tbl_EcommerceSales[[#This Row],[Product_ID]], Product_Master!A:A, Product_Master!F:F)</f>
        <v>310</v>
      </c>
      <c r="Y1481" s="11">
        <f>tbl_EcommerceSales[[#This Row],[Net_Revenue]]-tbl_EcommerceSales[[#This Row],[Total_Cost]]</f>
        <v>354.04999999999995</v>
      </c>
      <c r="Z1481" s="9">
        <f>IFERROR(#REF!/tbl_EcommerceSales[[#This Row],[Total_Cost]], 0)</f>
        <v>0</v>
      </c>
      <c r="AA1481" t="str">
        <f>TEXT(tbl_EcommerceSales[[#This Row],[Order_Date]],"mmm")</f>
        <v>Jun</v>
      </c>
      <c r="AB1481">
        <f>YEAR(tbl_EcommerceSales[[#This Row],[Order_Date]])</f>
        <v>2025</v>
      </c>
      <c r="AC1481" t="str">
        <f>IF(tbl_EcommerceSales[[#This Row],[Age]]&lt;18,"Under 18",IF(tbl_EcommerceSales[[#This Row],[Age]]&lt;=25,"18-25",IF(tbl_EcommerceSales[[#This Row],[Age]]&lt;=35,"26-35",IF(tbl_EcommerceSales[[#This Row],[Age]]&lt;=45,"36-45",IF(tbl_EcommerceSales[[#This Row],[Age]]&lt;=55,"46-55","56+")))))</f>
        <v>26-35</v>
      </c>
    </row>
    <row r="1482" spans="1:29" x14ac:dyDescent="0.35">
      <c r="A1482" t="s">
        <v>2744</v>
      </c>
      <c r="B1482" s="7">
        <v>45819</v>
      </c>
      <c r="C1482" t="s">
        <v>2745</v>
      </c>
      <c r="D1482" t="s">
        <v>106</v>
      </c>
      <c r="E1482" t="s">
        <v>25</v>
      </c>
      <c r="F1482">
        <v>22</v>
      </c>
      <c r="G1482" t="s">
        <v>192</v>
      </c>
      <c r="H1482" t="s">
        <v>27</v>
      </c>
      <c r="I1482" t="s">
        <v>126</v>
      </c>
      <c r="J1482" t="s">
        <v>127</v>
      </c>
      <c r="K1482" t="s">
        <v>82</v>
      </c>
      <c r="L1482" t="s">
        <v>83</v>
      </c>
      <c r="M1482">
        <v>1</v>
      </c>
      <c r="N1482" s="2">
        <v>1899</v>
      </c>
      <c r="O1482" s="3">
        <v>0.3</v>
      </c>
      <c r="P1482" s="2">
        <v>1120</v>
      </c>
      <c r="Q1482" t="s">
        <v>123</v>
      </c>
      <c r="R1482" t="s">
        <v>33</v>
      </c>
      <c r="S1482" t="s">
        <v>34</v>
      </c>
      <c r="T1482" s="4">
        <v>5</v>
      </c>
      <c r="U1482" s="11">
        <f t="shared" si="23"/>
        <v>1899</v>
      </c>
      <c r="V1482" s="11">
        <f>tbl_EcommerceSales[[#This Row],[Gross_Sales]]*tbl_EcommerceSales[[#This Row],[Discount]]</f>
        <v>569.69999999999993</v>
      </c>
      <c r="W1482" s="11">
        <f>tbl_EcommerceSales[[#This Row],[Gross_Sales]]-tbl_EcommerceSales[[#This Row],[Discount_Amount]]</f>
        <v>1329.3000000000002</v>
      </c>
      <c r="X1482" s="11">
        <f>tbl_EcommerceSales[[#This Row],[Quantity]] * _xlfn.XLOOKUP(tbl_EcommerceSales[[#This Row],[Product_ID]], Product_Master!A:A, Product_Master!F:F)</f>
        <v>1120</v>
      </c>
      <c r="Y1482" s="11">
        <f>tbl_EcommerceSales[[#This Row],[Net_Revenue]]-tbl_EcommerceSales[[#This Row],[Total_Cost]]</f>
        <v>209.30000000000018</v>
      </c>
      <c r="Z1482" s="9">
        <f>IFERROR(#REF!/tbl_EcommerceSales[[#This Row],[Total_Cost]], 0)</f>
        <v>0</v>
      </c>
      <c r="AA1482" t="str">
        <f>TEXT(tbl_EcommerceSales[[#This Row],[Order_Date]],"mmm")</f>
        <v>Jun</v>
      </c>
      <c r="AB1482">
        <f>YEAR(tbl_EcommerceSales[[#This Row],[Order_Date]])</f>
        <v>2025</v>
      </c>
      <c r="AC1482" t="str">
        <f>IF(tbl_EcommerceSales[[#This Row],[Age]]&lt;18,"Under 18",IF(tbl_EcommerceSales[[#This Row],[Age]]&lt;=25,"18-25",IF(tbl_EcommerceSales[[#This Row],[Age]]&lt;=35,"26-35",IF(tbl_EcommerceSales[[#This Row],[Age]]&lt;=45,"36-45",IF(tbl_EcommerceSales[[#This Row],[Age]]&lt;=55,"46-55","56+")))))</f>
        <v>18-25</v>
      </c>
    </row>
    <row r="1483" spans="1:29" x14ac:dyDescent="0.35">
      <c r="A1483" t="s">
        <v>2746</v>
      </c>
      <c r="B1483" s="7">
        <v>45819</v>
      </c>
      <c r="C1483" t="s">
        <v>2747</v>
      </c>
      <c r="D1483" t="s">
        <v>181</v>
      </c>
      <c r="E1483" t="s">
        <v>48</v>
      </c>
      <c r="F1483">
        <v>42</v>
      </c>
      <c r="G1483" t="s">
        <v>155</v>
      </c>
      <c r="H1483" t="s">
        <v>88</v>
      </c>
      <c r="I1483" t="s">
        <v>241</v>
      </c>
      <c r="J1483" t="s">
        <v>242</v>
      </c>
      <c r="K1483" t="s">
        <v>42</v>
      </c>
      <c r="L1483" t="s">
        <v>243</v>
      </c>
      <c r="M1483">
        <v>2</v>
      </c>
      <c r="N1483" s="2">
        <v>649</v>
      </c>
      <c r="O1483" s="3">
        <v>0.1</v>
      </c>
      <c r="P1483" s="2">
        <v>580</v>
      </c>
      <c r="Q1483" t="s">
        <v>32</v>
      </c>
      <c r="R1483" t="s">
        <v>33</v>
      </c>
      <c r="S1483" t="s">
        <v>34</v>
      </c>
      <c r="T1483" s="4">
        <v>5</v>
      </c>
      <c r="U1483" s="11">
        <f t="shared" si="23"/>
        <v>1298</v>
      </c>
      <c r="V1483" s="11">
        <f>tbl_EcommerceSales[[#This Row],[Gross_Sales]]*tbl_EcommerceSales[[#This Row],[Discount]]</f>
        <v>129.80000000000001</v>
      </c>
      <c r="W1483" s="11">
        <f>tbl_EcommerceSales[[#This Row],[Gross_Sales]]-tbl_EcommerceSales[[#This Row],[Discount_Amount]]</f>
        <v>1168.2</v>
      </c>
      <c r="X1483" s="11">
        <f>tbl_EcommerceSales[[#This Row],[Quantity]] * _xlfn.XLOOKUP(tbl_EcommerceSales[[#This Row],[Product_ID]], Product_Master!A:A, Product_Master!F:F)</f>
        <v>580</v>
      </c>
      <c r="Y1483" s="11">
        <f>tbl_EcommerceSales[[#This Row],[Net_Revenue]]-tbl_EcommerceSales[[#This Row],[Total_Cost]]</f>
        <v>588.20000000000005</v>
      </c>
      <c r="Z1483" s="9">
        <f>IFERROR(#REF!/tbl_EcommerceSales[[#This Row],[Total_Cost]], 0)</f>
        <v>0</v>
      </c>
      <c r="AA1483" t="str">
        <f>TEXT(tbl_EcommerceSales[[#This Row],[Order_Date]],"mmm")</f>
        <v>Jun</v>
      </c>
      <c r="AB1483">
        <f>YEAR(tbl_EcommerceSales[[#This Row],[Order_Date]])</f>
        <v>2025</v>
      </c>
      <c r="AC1483" t="str">
        <f>IF(tbl_EcommerceSales[[#This Row],[Age]]&lt;18,"Under 18",IF(tbl_EcommerceSales[[#This Row],[Age]]&lt;=25,"18-25",IF(tbl_EcommerceSales[[#This Row],[Age]]&lt;=35,"26-35",IF(tbl_EcommerceSales[[#This Row],[Age]]&lt;=45,"36-45",IF(tbl_EcommerceSales[[#This Row],[Age]]&lt;=55,"46-55","56+")))))</f>
        <v>36-45</v>
      </c>
    </row>
    <row r="1484" spans="1:29" x14ac:dyDescent="0.35">
      <c r="A1484" t="s">
        <v>2748</v>
      </c>
      <c r="B1484" s="7">
        <v>45819</v>
      </c>
      <c r="C1484" t="s">
        <v>405</v>
      </c>
      <c r="D1484" t="s">
        <v>254</v>
      </c>
      <c r="E1484" t="s">
        <v>48</v>
      </c>
      <c r="F1484">
        <v>46</v>
      </c>
      <c r="G1484" t="s">
        <v>96</v>
      </c>
      <c r="H1484" t="s">
        <v>39</v>
      </c>
      <c r="I1484" t="s">
        <v>160</v>
      </c>
      <c r="J1484" t="s">
        <v>161</v>
      </c>
      <c r="K1484" t="s">
        <v>91</v>
      </c>
      <c r="L1484" t="s">
        <v>133</v>
      </c>
      <c r="M1484">
        <v>4</v>
      </c>
      <c r="N1484" s="2">
        <v>1099</v>
      </c>
      <c r="O1484" s="3">
        <v>0.1</v>
      </c>
      <c r="P1484" s="2">
        <v>2080</v>
      </c>
      <c r="Q1484" t="s">
        <v>32</v>
      </c>
      <c r="R1484" t="s">
        <v>33</v>
      </c>
      <c r="S1484" t="s">
        <v>34</v>
      </c>
      <c r="T1484" s="4">
        <v>4</v>
      </c>
      <c r="U1484" s="11">
        <f t="shared" si="23"/>
        <v>4396</v>
      </c>
      <c r="V1484" s="11">
        <f>tbl_EcommerceSales[[#This Row],[Gross_Sales]]*tbl_EcommerceSales[[#This Row],[Discount]]</f>
        <v>439.6</v>
      </c>
      <c r="W1484" s="11">
        <f>tbl_EcommerceSales[[#This Row],[Gross_Sales]]-tbl_EcommerceSales[[#This Row],[Discount_Amount]]</f>
        <v>3956.4</v>
      </c>
      <c r="X1484" s="11">
        <f>tbl_EcommerceSales[[#This Row],[Quantity]] * _xlfn.XLOOKUP(tbl_EcommerceSales[[#This Row],[Product_ID]], Product_Master!A:A, Product_Master!F:F)</f>
        <v>2080</v>
      </c>
      <c r="Y1484" s="11">
        <f>tbl_EcommerceSales[[#This Row],[Net_Revenue]]-tbl_EcommerceSales[[#This Row],[Total_Cost]]</f>
        <v>1876.4</v>
      </c>
      <c r="Z1484" s="9">
        <f>IFERROR(#REF!/tbl_EcommerceSales[[#This Row],[Total_Cost]], 0)</f>
        <v>0</v>
      </c>
      <c r="AA1484" t="str">
        <f>TEXT(tbl_EcommerceSales[[#This Row],[Order_Date]],"mmm")</f>
        <v>Jun</v>
      </c>
      <c r="AB1484">
        <f>YEAR(tbl_EcommerceSales[[#This Row],[Order_Date]])</f>
        <v>2025</v>
      </c>
      <c r="AC1484" t="str">
        <f>IF(tbl_EcommerceSales[[#This Row],[Age]]&lt;18,"Under 18",IF(tbl_EcommerceSales[[#This Row],[Age]]&lt;=25,"18-25",IF(tbl_EcommerceSales[[#This Row],[Age]]&lt;=35,"26-35",IF(tbl_EcommerceSales[[#This Row],[Age]]&lt;=45,"36-45",IF(tbl_EcommerceSales[[#This Row],[Age]]&lt;=55,"46-55","56+")))))</f>
        <v>46-55</v>
      </c>
    </row>
    <row r="1485" spans="1:29" x14ac:dyDescent="0.35">
      <c r="A1485" t="s">
        <v>2749</v>
      </c>
      <c r="B1485" s="7">
        <v>45819</v>
      </c>
      <c r="C1485" t="s">
        <v>2750</v>
      </c>
      <c r="D1485" t="s">
        <v>139</v>
      </c>
      <c r="E1485" t="s">
        <v>48</v>
      </c>
      <c r="F1485">
        <v>35</v>
      </c>
      <c r="G1485" t="s">
        <v>270</v>
      </c>
      <c r="H1485" t="s">
        <v>72</v>
      </c>
      <c r="I1485" t="s">
        <v>131</v>
      </c>
      <c r="J1485" t="s">
        <v>132</v>
      </c>
      <c r="K1485" t="s">
        <v>91</v>
      </c>
      <c r="L1485" t="s">
        <v>133</v>
      </c>
      <c r="M1485">
        <v>1</v>
      </c>
      <c r="N1485" s="2">
        <v>1299</v>
      </c>
      <c r="O1485" s="3">
        <v>0</v>
      </c>
      <c r="P1485" s="2">
        <v>610</v>
      </c>
      <c r="Q1485" t="s">
        <v>76</v>
      </c>
      <c r="R1485" t="s">
        <v>33</v>
      </c>
      <c r="S1485" t="s">
        <v>34</v>
      </c>
      <c r="T1485" s="4">
        <v>5</v>
      </c>
      <c r="U1485" s="11">
        <f t="shared" si="23"/>
        <v>1299</v>
      </c>
      <c r="V1485" s="11">
        <f>tbl_EcommerceSales[[#This Row],[Gross_Sales]]*tbl_EcommerceSales[[#This Row],[Discount]]</f>
        <v>0</v>
      </c>
      <c r="W1485" s="11">
        <f>tbl_EcommerceSales[[#This Row],[Gross_Sales]]-tbl_EcommerceSales[[#This Row],[Discount_Amount]]</f>
        <v>1299</v>
      </c>
      <c r="X1485" s="11">
        <f>tbl_EcommerceSales[[#This Row],[Quantity]] * _xlfn.XLOOKUP(tbl_EcommerceSales[[#This Row],[Product_ID]], Product_Master!A:A, Product_Master!F:F)</f>
        <v>610</v>
      </c>
      <c r="Y1485" s="11">
        <f>tbl_EcommerceSales[[#This Row],[Net_Revenue]]-tbl_EcommerceSales[[#This Row],[Total_Cost]]</f>
        <v>689</v>
      </c>
      <c r="Z1485" s="9">
        <f>IFERROR(#REF!/tbl_EcommerceSales[[#This Row],[Total_Cost]], 0)</f>
        <v>0</v>
      </c>
      <c r="AA1485" t="str">
        <f>TEXT(tbl_EcommerceSales[[#This Row],[Order_Date]],"mmm")</f>
        <v>Jun</v>
      </c>
      <c r="AB1485">
        <f>YEAR(tbl_EcommerceSales[[#This Row],[Order_Date]])</f>
        <v>2025</v>
      </c>
      <c r="AC1485" t="str">
        <f>IF(tbl_EcommerceSales[[#This Row],[Age]]&lt;18,"Under 18",IF(tbl_EcommerceSales[[#This Row],[Age]]&lt;=25,"18-25",IF(tbl_EcommerceSales[[#This Row],[Age]]&lt;=35,"26-35",IF(tbl_EcommerceSales[[#This Row],[Age]]&lt;=45,"36-45",IF(tbl_EcommerceSales[[#This Row],[Age]]&lt;=55,"46-55","56+")))))</f>
        <v>26-35</v>
      </c>
    </row>
    <row r="1486" spans="1:29" x14ac:dyDescent="0.35">
      <c r="A1486" t="s">
        <v>2751</v>
      </c>
      <c r="B1486" s="7">
        <v>45819</v>
      </c>
      <c r="C1486" t="s">
        <v>2752</v>
      </c>
      <c r="D1486" t="s">
        <v>227</v>
      </c>
      <c r="E1486" t="s">
        <v>25</v>
      </c>
      <c r="F1486">
        <v>34</v>
      </c>
      <c r="G1486" t="s">
        <v>122</v>
      </c>
      <c r="H1486" t="s">
        <v>72</v>
      </c>
      <c r="I1486" t="s">
        <v>221</v>
      </c>
      <c r="J1486" t="s">
        <v>222</v>
      </c>
      <c r="K1486" t="s">
        <v>177</v>
      </c>
      <c r="L1486" t="s">
        <v>208</v>
      </c>
      <c r="M1486">
        <v>1</v>
      </c>
      <c r="N1486" s="2">
        <v>1499</v>
      </c>
      <c r="O1486" s="3">
        <v>0.2</v>
      </c>
      <c r="P1486" s="2">
        <v>800</v>
      </c>
      <c r="Q1486" t="s">
        <v>32</v>
      </c>
      <c r="R1486" t="s">
        <v>33</v>
      </c>
      <c r="S1486" t="s">
        <v>34</v>
      </c>
      <c r="T1486" s="4">
        <v>4</v>
      </c>
      <c r="U1486" s="11">
        <f t="shared" si="23"/>
        <v>1499</v>
      </c>
      <c r="V1486" s="11">
        <f>tbl_EcommerceSales[[#This Row],[Gross_Sales]]*tbl_EcommerceSales[[#This Row],[Discount]]</f>
        <v>299.8</v>
      </c>
      <c r="W1486" s="11">
        <f>tbl_EcommerceSales[[#This Row],[Gross_Sales]]-tbl_EcommerceSales[[#This Row],[Discount_Amount]]</f>
        <v>1199.2</v>
      </c>
      <c r="X1486" s="11">
        <f>tbl_EcommerceSales[[#This Row],[Quantity]] * _xlfn.XLOOKUP(tbl_EcommerceSales[[#This Row],[Product_ID]], Product_Master!A:A, Product_Master!F:F)</f>
        <v>800</v>
      </c>
      <c r="Y1486" s="11">
        <f>tbl_EcommerceSales[[#This Row],[Net_Revenue]]-tbl_EcommerceSales[[#This Row],[Total_Cost]]</f>
        <v>399.20000000000005</v>
      </c>
      <c r="Z1486" s="9">
        <f>IFERROR(#REF!/tbl_EcommerceSales[[#This Row],[Total_Cost]], 0)</f>
        <v>0</v>
      </c>
      <c r="AA1486" t="str">
        <f>TEXT(tbl_EcommerceSales[[#This Row],[Order_Date]],"mmm")</f>
        <v>Jun</v>
      </c>
      <c r="AB1486">
        <f>YEAR(tbl_EcommerceSales[[#This Row],[Order_Date]])</f>
        <v>2025</v>
      </c>
      <c r="AC1486" t="str">
        <f>IF(tbl_EcommerceSales[[#This Row],[Age]]&lt;18,"Under 18",IF(tbl_EcommerceSales[[#This Row],[Age]]&lt;=25,"18-25",IF(tbl_EcommerceSales[[#This Row],[Age]]&lt;=35,"26-35",IF(tbl_EcommerceSales[[#This Row],[Age]]&lt;=45,"36-45",IF(tbl_EcommerceSales[[#This Row],[Age]]&lt;=55,"46-55","56+")))))</f>
        <v>26-35</v>
      </c>
    </row>
    <row r="1487" spans="1:29" x14ac:dyDescent="0.35">
      <c r="A1487" t="s">
        <v>2753</v>
      </c>
      <c r="B1487" s="7">
        <v>45819</v>
      </c>
      <c r="C1487" t="s">
        <v>2754</v>
      </c>
      <c r="D1487" t="s">
        <v>79</v>
      </c>
      <c r="E1487" t="s">
        <v>48</v>
      </c>
      <c r="F1487">
        <v>37</v>
      </c>
      <c r="G1487" t="s">
        <v>211</v>
      </c>
      <c r="H1487" t="s">
        <v>72</v>
      </c>
      <c r="I1487" t="s">
        <v>349</v>
      </c>
      <c r="J1487" t="s">
        <v>350</v>
      </c>
      <c r="K1487" t="s">
        <v>82</v>
      </c>
      <c r="L1487" t="s">
        <v>238</v>
      </c>
      <c r="M1487">
        <v>1</v>
      </c>
      <c r="N1487" s="2">
        <v>1599</v>
      </c>
      <c r="O1487" s="3">
        <v>0.15</v>
      </c>
      <c r="P1487" s="2">
        <v>920</v>
      </c>
      <c r="Q1487" t="s">
        <v>319</v>
      </c>
      <c r="R1487" t="s">
        <v>33</v>
      </c>
      <c r="S1487" t="s">
        <v>34</v>
      </c>
      <c r="T1487" s="4">
        <v>4</v>
      </c>
      <c r="U1487" s="11">
        <f t="shared" si="23"/>
        <v>1599</v>
      </c>
      <c r="V1487" s="11">
        <f>tbl_EcommerceSales[[#This Row],[Gross_Sales]]*tbl_EcommerceSales[[#This Row],[Discount]]</f>
        <v>239.85</v>
      </c>
      <c r="W1487" s="11">
        <f>tbl_EcommerceSales[[#This Row],[Gross_Sales]]-tbl_EcommerceSales[[#This Row],[Discount_Amount]]</f>
        <v>1359.15</v>
      </c>
      <c r="X1487" s="11">
        <f>tbl_EcommerceSales[[#This Row],[Quantity]] * _xlfn.XLOOKUP(tbl_EcommerceSales[[#This Row],[Product_ID]], Product_Master!A:A, Product_Master!F:F)</f>
        <v>920</v>
      </c>
      <c r="Y1487" s="11">
        <f>tbl_EcommerceSales[[#This Row],[Net_Revenue]]-tbl_EcommerceSales[[#This Row],[Total_Cost]]</f>
        <v>439.15000000000009</v>
      </c>
      <c r="Z1487" s="9">
        <f>IFERROR(#REF!/tbl_EcommerceSales[[#This Row],[Total_Cost]], 0)</f>
        <v>0</v>
      </c>
      <c r="AA1487" t="str">
        <f>TEXT(tbl_EcommerceSales[[#This Row],[Order_Date]],"mmm")</f>
        <v>Jun</v>
      </c>
      <c r="AB1487">
        <f>YEAR(tbl_EcommerceSales[[#This Row],[Order_Date]])</f>
        <v>2025</v>
      </c>
      <c r="AC1487" t="str">
        <f>IF(tbl_EcommerceSales[[#This Row],[Age]]&lt;18,"Under 18",IF(tbl_EcommerceSales[[#This Row],[Age]]&lt;=25,"18-25",IF(tbl_EcommerceSales[[#This Row],[Age]]&lt;=35,"26-35",IF(tbl_EcommerceSales[[#This Row],[Age]]&lt;=45,"36-45",IF(tbl_EcommerceSales[[#This Row],[Age]]&lt;=55,"46-55","56+")))))</f>
        <v>36-45</v>
      </c>
    </row>
    <row r="1488" spans="1:29" x14ac:dyDescent="0.35">
      <c r="A1488" t="s">
        <v>2755</v>
      </c>
      <c r="B1488" s="7">
        <v>45819</v>
      </c>
      <c r="C1488" t="s">
        <v>2756</v>
      </c>
      <c r="D1488" t="s">
        <v>102</v>
      </c>
      <c r="E1488" t="s">
        <v>48</v>
      </c>
      <c r="F1488">
        <v>24</v>
      </c>
      <c r="G1488" t="s">
        <v>99</v>
      </c>
      <c r="H1488" t="s">
        <v>88</v>
      </c>
      <c r="I1488" t="s">
        <v>117</v>
      </c>
      <c r="J1488" t="s">
        <v>118</v>
      </c>
      <c r="K1488" t="s">
        <v>82</v>
      </c>
      <c r="L1488" t="s">
        <v>119</v>
      </c>
      <c r="M1488">
        <v>1</v>
      </c>
      <c r="N1488" s="2">
        <v>3299</v>
      </c>
      <c r="O1488" s="3">
        <v>0.15</v>
      </c>
      <c r="P1488" s="2">
        <v>2100</v>
      </c>
      <c r="Q1488" t="s">
        <v>123</v>
      </c>
      <c r="R1488" t="s">
        <v>33</v>
      </c>
      <c r="S1488" t="s">
        <v>57</v>
      </c>
      <c r="T1488" s="4">
        <v>4</v>
      </c>
      <c r="U1488" s="11">
        <f t="shared" si="23"/>
        <v>3299</v>
      </c>
      <c r="V1488" s="11">
        <f>tbl_EcommerceSales[[#This Row],[Gross_Sales]]*tbl_EcommerceSales[[#This Row],[Discount]]</f>
        <v>494.84999999999997</v>
      </c>
      <c r="W1488" s="11">
        <f>tbl_EcommerceSales[[#This Row],[Gross_Sales]]-tbl_EcommerceSales[[#This Row],[Discount_Amount]]</f>
        <v>2804.15</v>
      </c>
      <c r="X1488" s="11">
        <f>tbl_EcommerceSales[[#This Row],[Quantity]] * _xlfn.XLOOKUP(tbl_EcommerceSales[[#This Row],[Product_ID]], Product_Master!A:A, Product_Master!F:F)</f>
        <v>2100</v>
      </c>
      <c r="Y1488" s="11">
        <f>tbl_EcommerceSales[[#This Row],[Net_Revenue]]-tbl_EcommerceSales[[#This Row],[Total_Cost]]</f>
        <v>704.15000000000009</v>
      </c>
      <c r="Z1488" s="9">
        <f>IFERROR(#REF!/tbl_EcommerceSales[[#This Row],[Total_Cost]], 0)</f>
        <v>0</v>
      </c>
      <c r="AA1488" t="str">
        <f>TEXT(tbl_EcommerceSales[[#This Row],[Order_Date]],"mmm")</f>
        <v>Jun</v>
      </c>
      <c r="AB1488">
        <f>YEAR(tbl_EcommerceSales[[#This Row],[Order_Date]])</f>
        <v>2025</v>
      </c>
      <c r="AC1488" t="str">
        <f>IF(tbl_EcommerceSales[[#This Row],[Age]]&lt;18,"Under 18",IF(tbl_EcommerceSales[[#This Row],[Age]]&lt;=25,"18-25",IF(tbl_EcommerceSales[[#This Row],[Age]]&lt;=35,"26-35",IF(tbl_EcommerceSales[[#This Row],[Age]]&lt;=45,"36-45",IF(tbl_EcommerceSales[[#This Row],[Age]]&lt;=55,"46-55","56+")))))</f>
        <v>18-25</v>
      </c>
    </row>
    <row r="1489" spans="1:29" x14ac:dyDescent="0.35">
      <c r="A1489" t="s">
        <v>2757</v>
      </c>
      <c r="B1489" s="7">
        <v>45819</v>
      </c>
      <c r="C1489" t="s">
        <v>2758</v>
      </c>
      <c r="D1489" t="s">
        <v>181</v>
      </c>
      <c r="E1489" t="s">
        <v>25</v>
      </c>
      <c r="F1489">
        <v>34</v>
      </c>
      <c r="G1489" t="s">
        <v>211</v>
      </c>
      <c r="H1489" t="s">
        <v>72</v>
      </c>
      <c r="I1489" t="s">
        <v>67</v>
      </c>
      <c r="J1489" t="s">
        <v>68</v>
      </c>
      <c r="K1489" t="s">
        <v>42</v>
      </c>
      <c r="L1489" t="s">
        <v>43</v>
      </c>
      <c r="M1489">
        <v>1</v>
      </c>
      <c r="N1489" s="2">
        <v>799</v>
      </c>
      <c r="O1489" s="3">
        <v>0.1</v>
      </c>
      <c r="P1489" s="2">
        <v>360</v>
      </c>
      <c r="Q1489" t="s">
        <v>123</v>
      </c>
      <c r="R1489" t="s">
        <v>33</v>
      </c>
      <c r="S1489" t="s">
        <v>57</v>
      </c>
      <c r="T1489" s="4">
        <v>5</v>
      </c>
      <c r="U1489" s="11">
        <f t="shared" si="23"/>
        <v>799</v>
      </c>
      <c r="V1489" s="11">
        <f>tbl_EcommerceSales[[#This Row],[Gross_Sales]]*tbl_EcommerceSales[[#This Row],[Discount]]</f>
        <v>79.900000000000006</v>
      </c>
      <c r="W1489" s="11">
        <f>tbl_EcommerceSales[[#This Row],[Gross_Sales]]-tbl_EcommerceSales[[#This Row],[Discount_Amount]]</f>
        <v>719.1</v>
      </c>
      <c r="X1489" s="11">
        <f>tbl_EcommerceSales[[#This Row],[Quantity]] * _xlfn.XLOOKUP(tbl_EcommerceSales[[#This Row],[Product_ID]], Product_Master!A:A, Product_Master!F:F)</f>
        <v>360</v>
      </c>
      <c r="Y1489" s="11">
        <f>tbl_EcommerceSales[[#This Row],[Net_Revenue]]-tbl_EcommerceSales[[#This Row],[Total_Cost]]</f>
        <v>359.1</v>
      </c>
      <c r="Z1489" s="9">
        <f>IFERROR(#REF!/tbl_EcommerceSales[[#This Row],[Total_Cost]], 0)</f>
        <v>0</v>
      </c>
      <c r="AA1489" t="str">
        <f>TEXT(tbl_EcommerceSales[[#This Row],[Order_Date]],"mmm")</f>
        <v>Jun</v>
      </c>
      <c r="AB1489">
        <f>YEAR(tbl_EcommerceSales[[#This Row],[Order_Date]])</f>
        <v>2025</v>
      </c>
      <c r="AC1489" t="str">
        <f>IF(tbl_EcommerceSales[[#This Row],[Age]]&lt;18,"Under 18",IF(tbl_EcommerceSales[[#This Row],[Age]]&lt;=25,"18-25",IF(tbl_EcommerceSales[[#This Row],[Age]]&lt;=35,"26-35",IF(tbl_EcommerceSales[[#This Row],[Age]]&lt;=45,"36-45",IF(tbl_EcommerceSales[[#This Row],[Age]]&lt;=55,"46-55","56+")))))</f>
        <v>26-35</v>
      </c>
    </row>
    <row r="1490" spans="1:29" x14ac:dyDescent="0.35">
      <c r="A1490" t="s">
        <v>2759</v>
      </c>
      <c r="B1490" s="7">
        <v>45819</v>
      </c>
      <c r="C1490" t="s">
        <v>2760</v>
      </c>
      <c r="D1490" t="s">
        <v>195</v>
      </c>
      <c r="E1490" t="s">
        <v>25</v>
      </c>
      <c r="F1490">
        <v>30</v>
      </c>
      <c r="G1490" t="s">
        <v>61</v>
      </c>
      <c r="H1490" t="s">
        <v>27</v>
      </c>
      <c r="I1490" t="s">
        <v>236</v>
      </c>
      <c r="J1490" t="s">
        <v>237</v>
      </c>
      <c r="K1490" t="s">
        <v>82</v>
      </c>
      <c r="L1490" t="s">
        <v>238</v>
      </c>
      <c r="M1490">
        <v>3</v>
      </c>
      <c r="N1490" s="2">
        <v>899</v>
      </c>
      <c r="O1490" s="3">
        <v>0.15</v>
      </c>
      <c r="P1490" s="2">
        <v>1440</v>
      </c>
      <c r="Q1490" t="s">
        <v>32</v>
      </c>
      <c r="R1490" t="s">
        <v>33</v>
      </c>
      <c r="S1490" t="s">
        <v>34</v>
      </c>
      <c r="T1490" s="4">
        <v>5</v>
      </c>
      <c r="U1490" s="11">
        <f t="shared" si="23"/>
        <v>2697</v>
      </c>
      <c r="V1490" s="11">
        <f>tbl_EcommerceSales[[#This Row],[Gross_Sales]]*tbl_EcommerceSales[[#This Row],[Discount]]</f>
        <v>404.55</v>
      </c>
      <c r="W1490" s="11">
        <f>tbl_EcommerceSales[[#This Row],[Gross_Sales]]-tbl_EcommerceSales[[#This Row],[Discount_Amount]]</f>
        <v>2292.4499999999998</v>
      </c>
      <c r="X1490" s="11">
        <f>tbl_EcommerceSales[[#This Row],[Quantity]] * _xlfn.XLOOKUP(tbl_EcommerceSales[[#This Row],[Product_ID]], Product_Master!A:A, Product_Master!F:F)</f>
        <v>1440</v>
      </c>
      <c r="Y1490" s="11">
        <f>tbl_EcommerceSales[[#This Row],[Net_Revenue]]-tbl_EcommerceSales[[#This Row],[Total_Cost]]</f>
        <v>852.44999999999982</v>
      </c>
      <c r="Z1490" s="9">
        <f>IFERROR(#REF!/tbl_EcommerceSales[[#This Row],[Total_Cost]], 0)</f>
        <v>0</v>
      </c>
      <c r="AA1490" t="str">
        <f>TEXT(tbl_EcommerceSales[[#This Row],[Order_Date]],"mmm")</f>
        <v>Jun</v>
      </c>
      <c r="AB1490">
        <f>YEAR(tbl_EcommerceSales[[#This Row],[Order_Date]])</f>
        <v>2025</v>
      </c>
      <c r="AC1490" t="str">
        <f>IF(tbl_EcommerceSales[[#This Row],[Age]]&lt;18,"Under 18",IF(tbl_EcommerceSales[[#This Row],[Age]]&lt;=25,"18-25",IF(tbl_EcommerceSales[[#This Row],[Age]]&lt;=35,"26-35",IF(tbl_EcommerceSales[[#This Row],[Age]]&lt;=45,"36-45",IF(tbl_EcommerceSales[[#This Row],[Age]]&lt;=55,"46-55","56+")))))</f>
        <v>26-35</v>
      </c>
    </row>
    <row r="1491" spans="1:29" x14ac:dyDescent="0.35">
      <c r="A1491" t="s">
        <v>2761</v>
      </c>
      <c r="B1491" s="7">
        <v>45819</v>
      </c>
      <c r="C1491" t="s">
        <v>2390</v>
      </c>
      <c r="D1491" t="s">
        <v>170</v>
      </c>
      <c r="E1491" t="s">
        <v>48</v>
      </c>
      <c r="F1491">
        <v>40</v>
      </c>
      <c r="G1491" t="s">
        <v>99</v>
      </c>
      <c r="H1491" t="s">
        <v>88</v>
      </c>
      <c r="I1491" t="s">
        <v>73</v>
      </c>
      <c r="J1491" t="s">
        <v>74</v>
      </c>
      <c r="K1491" t="s">
        <v>55</v>
      </c>
      <c r="L1491" t="s">
        <v>75</v>
      </c>
      <c r="M1491">
        <v>1</v>
      </c>
      <c r="N1491" s="2">
        <v>2899</v>
      </c>
      <c r="O1491" s="3">
        <v>0.05</v>
      </c>
      <c r="P1491" s="2">
        <v>1700</v>
      </c>
      <c r="Q1491" t="s">
        <v>44</v>
      </c>
      <c r="R1491" t="s">
        <v>33</v>
      </c>
      <c r="S1491" t="s">
        <v>34</v>
      </c>
      <c r="T1491" s="4">
        <v>5</v>
      </c>
      <c r="U1491" s="11">
        <f t="shared" si="23"/>
        <v>2899</v>
      </c>
      <c r="V1491" s="11">
        <f>tbl_EcommerceSales[[#This Row],[Gross_Sales]]*tbl_EcommerceSales[[#This Row],[Discount]]</f>
        <v>144.95000000000002</v>
      </c>
      <c r="W1491" s="11">
        <f>tbl_EcommerceSales[[#This Row],[Gross_Sales]]-tbl_EcommerceSales[[#This Row],[Discount_Amount]]</f>
        <v>2754.05</v>
      </c>
      <c r="X1491" s="11">
        <f>tbl_EcommerceSales[[#This Row],[Quantity]] * _xlfn.XLOOKUP(tbl_EcommerceSales[[#This Row],[Product_ID]], Product_Master!A:A, Product_Master!F:F)</f>
        <v>1700</v>
      </c>
      <c r="Y1491" s="11">
        <f>tbl_EcommerceSales[[#This Row],[Net_Revenue]]-tbl_EcommerceSales[[#This Row],[Total_Cost]]</f>
        <v>1054.0500000000002</v>
      </c>
      <c r="Z1491" s="9">
        <f>IFERROR(#REF!/tbl_EcommerceSales[[#This Row],[Total_Cost]], 0)</f>
        <v>0</v>
      </c>
      <c r="AA1491" t="str">
        <f>TEXT(tbl_EcommerceSales[[#This Row],[Order_Date]],"mmm")</f>
        <v>Jun</v>
      </c>
      <c r="AB1491">
        <f>YEAR(tbl_EcommerceSales[[#This Row],[Order_Date]])</f>
        <v>2025</v>
      </c>
      <c r="AC1491" t="str">
        <f>IF(tbl_EcommerceSales[[#This Row],[Age]]&lt;18,"Under 18",IF(tbl_EcommerceSales[[#This Row],[Age]]&lt;=25,"18-25",IF(tbl_EcommerceSales[[#This Row],[Age]]&lt;=35,"26-35",IF(tbl_EcommerceSales[[#This Row],[Age]]&lt;=45,"36-45",IF(tbl_EcommerceSales[[#This Row],[Age]]&lt;=55,"46-55","56+")))))</f>
        <v>36-45</v>
      </c>
    </row>
    <row r="1492" spans="1:29" x14ac:dyDescent="0.35">
      <c r="A1492" t="s">
        <v>2762</v>
      </c>
      <c r="B1492" s="7">
        <v>45820</v>
      </c>
      <c r="C1492" t="s">
        <v>1528</v>
      </c>
      <c r="D1492" t="s">
        <v>51</v>
      </c>
      <c r="E1492" t="s">
        <v>48</v>
      </c>
      <c r="F1492">
        <v>23</v>
      </c>
      <c r="G1492" t="s">
        <v>192</v>
      </c>
      <c r="H1492" t="s">
        <v>27</v>
      </c>
      <c r="I1492" t="s">
        <v>160</v>
      </c>
      <c r="J1492" t="s">
        <v>161</v>
      </c>
      <c r="K1492" t="s">
        <v>91</v>
      </c>
      <c r="L1492" t="s">
        <v>133</v>
      </c>
      <c r="M1492">
        <v>3</v>
      </c>
      <c r="N1492" s="2">
        <v>1099</v>
      </c>
      <c r="O1492" s="3">
        <v>0.15</v>
      </c>
      <c r="P1492" s="2">
        <v>1560</v>
      </c>
      <c r="Q1492" t="s">
        <v>76</v>
      </c>
      <c r="R1492" t="s">
        <v>33</v>
      </c>
      <c r="S1492" t="s">
        <v>57</v>
      </c>
      <c r="T1492" s="4">
        <v>4</v>
      </c>
      <c r="U1492" s="11">
        <f t="shared" si="23"/>
        <v>3297</v>
      </c>
      <c r="V1492" s="11">
        <f>tbl_EcommerceSales[[#This Row],[Gross_Sales]]*tbl_EcommerceSales[[#This Row],[Discount]]</f>
        <v>494.54999999999995</v>
      </c>
      <c r="W1492" s="11">
        <f>tbl_EcommerceSales[[#This Row],[Gross_Sales]]-tbl_EcommerceSales[[#This Row],[Discount_Amount]]</f>
        <v>2802.45</v>
      </c>
      <c r="X1492" s="11">
        <f>tbl_EcommerceSales[[#This Row],[Quantity]] * _xlfn.XLOOKUP(tbl_EcommerceSales[[#This Row],[Product_ID]], Product_Master!A:A, Product_Master!F:F)</f>
        <v>1560</v>
      </c>
      <c r="Y1492" s="11">
        <f>tbl_EcommerceSales[[#This Row],[Net_Revenue]]-tbl_EcommerceSales[[#This Row],[Total_Cost]]</f>
        <v>1242.4499999999998</v>
      </c>
      <c r="Z1492" s="9">
        <f>IFERROR(#REF!/tbl_EcommerceSales[[#This Row],[Total_Cost]], 0)</f>
        <v>0</v>
      </c>
      <c r="AA1492" t="str">
        <f>TEXT(tbl_EcommerceSales[[#This Row],[Order_Date]],"mmm")</f>
        <v>Jun</v>
      </c>
      <c r="AB1492">
        <f>YEAR(tbl_EcommerceSales[[#This Row],[Order_Date]])</f>
        <v>2025</v>
      </c>
      <c r="AC1492" t="str">
        <f>IF(tbl_EcommerceSales[[#This Row],[Age]]&lt;18,"Under 18",IF(tbl_EcommerceSales[[#This Row],[Age]]&lt;=25,"18-25",IF(tbl_EcommerceSales[[#This Row],[Age]]&lt;=35,"26-35",IF(tbl_EcommerceSales[[#This Row],[Age]]&lt;=45,"36-45",IF(tbl_EcommerceSales[[#This Row],[Age]]&lt;=55,"46-55","56+")))))</f>
        <v>18-25</v>
      </c>
    </row>
    <row r="1493" spans="1:29" x14ac:dyDescent="0.35">
      <c r="A1493" t="s">
        <v>2763</v>
      </c>
      <c r="B1493" s="7">
        <v>45820</v>
      </c>
      <c r="C1493" t="s">
        <v>1431</v>
      </c>
      <c r="D1493" t="s">
        <v>342</v>
      </c>
      <c r="E1493" t="s">
        <v>25</v>
      </c>
      <c r="F1493">
        <v>26</v>
      </c>
      <c r="G1493" t="s">
        <v>246</v>
      </c>
      <c r="H1493" t="s">
        <v>27</v>
      </c>
      <c r="I1493" t="s">
        <v>67</v>
      </c>
      <c r="J1493" t="s">
        <v>68</v>
      </c>
      <c r="K1493" t="s">
        <v>42</v>
      </c>
      <c r="L1493" t="s">
        <v>43</v>
      </c>
      <c r="M1493">
        <v>2</v>
      </c>
      <c r="N1493" s="2">
        <v>799</v>
      </c>
      <c r="O1493" s="3">
        <v>0.1</v>
      </c>
      <c r="P1493" s="2">
        <v>720</v>
      </c>
      <c r="Q1493" t="s">
        <v>123</v>
      </c>
      <c r="R1493" t="s">
        <v>33</v>
      </c>
      <c r="S1493" t="s">
        <v>34</v>
      </c>
      <c r="T1493" s="4">
        <v>4</v>
      </c>
      <c r="U1493" s="11">
        <f t="shared" si="23"/>
        <v>1598</v>
      </c>
      <c r="V1493" s="11">
        <f>tbl_EcommerceSales[[#This Row],[Gross_Sales]]*tbl_EcommerceSales[[#This Row],[Discount]]</f>
        <v>159.80000000000001</v>
      </c>
      <c r="W1493" s="11">
        <f>tbl_EcommerceSales[[#This Row],[Gross_Sales]]-tbl_EcommerceSales[[#This Row],[Discount_Amount]]</f>
        <v>1438.2</v>
      </c>
      <c r="X1493" s="11">
        <f>tbl_EcommerceSales[[#This Row],[Quantity]] * _xlfn.XLOOKUP(tbl_EcommerceSales[[#This Row],[Product_ID]], Product_Master!A:A, Product_Master!F:F)</f>
        <v>720</v>
      </c>
      <c r="Y1493" s="11">
        <f>tbl_EcommerceSales[[#This Row],[Net_Revenue]]-tbl_EcommerceSales[[#This Row],[Total_Cost]]</f>
        <v>718.2</v>
      </c>
      <c r="Z1493" s="9">
        <f>IFERROR(#REF!/tbl_EcommerceSales[[#This Row],[Total_Cost]], 0)</f>
        <v>0</v>
      </c>
      <c r="AA1493" t="str">
        <f>TEXT(tbl_EcommerceSales[[#This Row],[Order_Date]],"mmm")</f>
        <v>Jun</v>
      </c>
      <c r="AB1493">
        <f>YEAR(tbl_EcommerceSales[[#This Row],[Order_Date]])</f>
        <v>2025</v>
      </c>
      <c r="AC1493" t="str">
        <f>IF(tbl_EcommerceSales[[#This Row],[Age]]&lt;18,"Under 18",IF(tbl_EcommerceSales[[#This Row],[Age]]&lt;=25,"18-25",IF(tbl_EcommerceSales[[#This Row],[Age]]&lt;=35,"26-35",IF(tbl_EcommerceSales[[#This Row],[Age]]&lt;=45,"36-45",IF(tbl_EcommerceSales[[#This Row],[Age]]&lt;=55,"46-55","56+")))))</f>
        <v>26-35</v>
      </c>
    </row>
    <row r="1494" spans="1:29" x14ac:dyDescent="0.35">
      <c r="A1494" t="s">
        <v>2764</v>
      </c>
      <c r="B1494" s="7">
        <v>45820</v>
      </c>
      <c r="C1494" t="s">
        <v>2606</v>
      </c>
      <c r="D1494" t="s">
        <v>305</v>
      </c>
      <c r="E1494" t="s">
        <v>25</v>
      </c>
      <c r="F1494">
        <v>24</v>
      </c>
      <c r="G1494" t="s">
        <v>289</v>
      </c>
      <c r="H1494" t="s">
        <v>88</v>
      </c>
      <c r="I1494" t="s">
        <v>200</v>
      </c>
      <c r="J1494" t="s">
        <v>201</v>
      </c>
      <c r="K1494" t="s">
        <v>91</v>
      </c>
      <c r="L1494" t="s">
        <v>202</v>
      </c>
      <c r="M1494">
        <v>3</v>
      </c>
      <c r="N1494" s="2">
        <v>899</v>
      </c>
      <c r="O1494" s="3">
        <v>0</v>
      </c>
      <c r="P1494" s="2">
        <v>1260</v>
      </c>
      <c r="Q1494" t="s">
        <v>76</v>
      </c>
      <c r="R1494" t="s">
        <v>162</v>
      </c>
      <c r="S1494" t="s">
        <v>34</v>
      </c>
      <c r="T1494" s="4"/>
      <c r="U1494" s="11">
        <f t="shared" si="23"/>
        <v>2697</v>
      </c>
      <c r="V1494" s="11">
        <f>tbl_EcommerceSales[[#This Row],[Gross_Sales]]*tbl_EcommerceSales[[#This Row],[Discount]]</f>
        <v>0</v>
      </c>
      <c r="W1494" s="11">
        <f>tbl_EcommerceSales[[#This Row],[Gross_Sales]]-tbl_EcommerceSales[[#This Row],[Discount_Amount]]</f>
        <v>2697</v>
      </c>
      <c r="X1494" s="11">
        <f>tbl_EcommerceSales[[#This Row],[Quantity]] * _xlfn.XLOOKUP(tbl_EcommerceSales[[#This Row],[Product_ID]], Product_Master!A:A, Product_Master!F:F)</f>
        <v>1260</v>
      </c>
      <c r="Y1494" s="11">
        <f>tbl_EcommerceSales[[#This Row],[Net_Revenue]]-tbl_EcommerceSales[[#This Row],[Total_Cost]]</f>
        <v>1437</v>
      </c>
      <c r="Z1494" s="9">
        <f>IFERROR(#REF!/tbl_EcommerceSales[[#This Row],[Total_Cost]], 0)</f>
        <v>0</v>
      </c>
      <c r="AA1494" t="str">
        <f>TEXT(tbl_EcommerceSales[[#This Row],[Order_Date]],"mmm")</f>
        <v>Jun</v>
      </c>
      <c r="AB1494">
        <f>YEAR(tbl_EcommerceSales[[#This Row],[Order_Date]])</f>
        <v>2025</v>
      </c>
      <c r="AC1494" t="str">
        <f>IF(tbl_EcommerceSales[[#This Row],[Age]]&lt;18,"Under 18",IF(tbl_EcommerceSales[[#This Row],[Age]]&lt;=25,"18-25",IF(tbl_EcommerceSales[[#This Row],[Age]]&lt;=35,"26-35",IF(tbl_EcommerceSales[[#This Row],[Age]]&lt;=45,"36-45",IF(tbl_EcommerceSales[[#This Row],[Age]]&lt;=55,"46-55","56+")))))</f>
        <v>18-25</v>
      </c>
    </row>
    <row r="1495" spans="1:29" x14ac:dyDescent="0.35">
      <c r="A1495" t="s">
        <v>2765</v>
      </c>
      <c r="B1495" s="7">
        <v>45820</v>
      </c>
      <c r="C1495" t="s">
        <v>105</v>
      </c>
      <c r="D1495" t="s">
        <v>106</v>
      </c>
      <c r="E1495" t="s">
        <v>48</v>
      </c>
      <c r="F1495">
        <v>23</v>
      </c>
      <c r="G1495" t="s">
        <v>289</v>
      </c>
      <c r="H1495" t="s">
        <v>88</v>
      </c>
      <c r="I1495" t="s">
        <v>89</v>
      </c>
      <c r="J1495" t="s">
        <v>90</v>
      </c>
      <c r="K1495" t="s">
        <v>91</v>
      </c>
      <c r="L1495" t="s">
        <v>92</v>
      </c>
      <c r="M1495">
        <v>2</v>
      </c>
      <c r="N1495" s="2">
        <v>599</v>
      </c>
      <c r="O1495" s="3">
        <v>0.15</v>
      </c>
      <c r="P1495" s="2">
        <v>520</v>
      </c>
      <c r="Q1495" t="s">
        <v>123</v>
      </c>
      <c r="R1495" t="s">
        <v>33</v>
      </c>
      <c r="S1495" t="s">
        <v>34</v>
      </c>
      <c r="T1495" s="4">
        <v>5</v>
      </c>
      <c r="U1495" s="11">
        <f t="shared" si="23"/>
        <v>1198</v>
      </c>
      <c r="V1495" s="11">
        <f>tbl_EcommerceSales[[#This Row],[Gross_Sales]]*tbl_EcommerceSales[[#This Row],[Discount]]</f>
        <v>179.7</v>
      </c>
      <c r="W1495" s="11">
        <f>tbl_EcommerceSales[[#This Row],[Gross_Sales]]-tbl_EcommerceSales[[#This Row],[Discount_Amount]]</f>
        <v>1018.3</v>
      </c>
      <c r="X1495" s="11">
        <f>tbl_EcommerceSales[[#This Row],[Quantity]] * _xlfn.XLOOKUP(tbl_EcommerceSales[[#This Row],[Product_ID]], Product_Master!A:A, Product_Master!F:F)</f>
        <v>520</v>
      </c>
      <c r="Y1495" s="11">
        <f>tbl_EcommerceSales[[#This Row],[Net_Revenue]]-tbl_EcommerceSales[[#This Row],[Total_Cost]]</f>
        <v>498.29999999999995</v>
      </c>
      <c r="Z1495" s="9">
        <f>IFERROR(#REF!/tbl_EcommerceSales[[#This Row],[Total_Cost]], 0)</f>
        <v>0</v>
      </c>
      <c r="AA1495" t="str">
        <f>TEXT(tbl_EcommerceSales[[#This Row],[Order_Date]],"mmm")</f>
        <v>Jun</v>
      </c>
      <c r="AB1495">
        <f>YEAR(tbl_EcommerceSales[[#This Row],[Order_Date]])</f>
        <v>2025</v>
      </c>
      <c r="AC1495" t="str">
        <f>IF(tbl_EcommerceSales[[#This Row],[Age]]&lt;18,"Under 18",IF(tbl_EcommerceSales[[#This Row],[Age]]&lt;=25,"18-25",IF(tbl_EcommerceSales[[#This Row],[Age]]&lt;=35,"26-35",IF(tbl_EcommerceSales[[#This Row],[Age]]&lt;=45,"36-45",IF(tbl_EcommerceSales[[#This Row],[Age]]&lt;=55,"46-55","56+")))))</f>
        <v>18-25</v>
      </c>
    </row>
    <row r="1496" spans="1:29" x14ac:dyDescent="0.35">
      <c r="A1496" t="s">
        <v>2766</v>
      </c>
      <c r="B1496" s="7">
        <v>45820</v>
      </c>
      <c r="C1496" t="s">
        <v>2767</v>
      </c>
      <c r="D1496" t="s">
        <v>37</v>
      </c>
      <c r="E1496" t="s">
        <v>48</v>
      </c>
      <c r="F1496">
        <v>39</v>
      </c>
      <c r="G1496" t="s">
        <v>99</v>
      </c>
      <c r="H1496" t="s">
        <v>88</v>
      </c>
      <c r="I1496" t="s">
        <v>80</v>
      </c>
      <c r="J1496" t="s">
        <v>81</v>
      </c>
      <c r="K1496" t="s">
        <v>82</v>
      </c>
      <c r="L1496" t="s">
        <v>83</v>
      </c>
      <c r="M1496">
        <v>3</v>
      </c>
      <c r="N1496" s="2">
        <v>2499</v>
      </c>
      <c r="O1496" s="3">
        <v>0.15</v>
      </c>
      <c r="P1496" s="2">
        <v>4650</v>
      </c>
      <c r="Q1496" t="s">
        <v>123</v>
      </c>
      <c r="R1496" t="s">
        <v>33</v>
      </c>
      <c r="S1496" t="s">
        <v>34</v>
      </c>
      <c r="T1496" s="4">
        <v>4</v>
      </c>
      <c r="U1496" s="11">
        <f t="shared" si="23"/>
        <v>7497</v>
      </c>
      <c r="V1496" s="11">
        <f>tbl_EcommerceSales[[#This Row],[Gross_Sales]]*tbl_EcommerceSales[[#This Row],[Discount]]</f>
        <v>1124.55</v>
      </c>
      <c r="W1496" s="11">
        <f>tbl_EcommerceSales[[#This Row],[Gross_Sales]]-tbl_EcommerceSales[[#This Row],[Discount_Amount]]</f>
        <v>6372.45</v>
      </c>
      <c r="X1496" s="11">
        <f>tbl_EcommerceSales[[#This Row],[Quantity]] * _xlfn.XLOOKUP(tbl_EcommerceSales[[#This Row],[Product_ID]], Product_Master!A:A, Product_Master!F:F)</f>
        <v>4650</v>
      </c>
      <c r="Y1496" s="11">
        <f>tbl_EcommerceSales[[#This Row],[Net_Revenue]]-tbl_EcommerceSales[[#This Row],[Total_Cost]]</f>
        <v>1722.4499999999998</v>
      </c>
      <c r="Z1496" s="9">
        <f>IFERROR(#REF!/tbl_EcommerceSales[[#This Row],[Total_Cost]], 0)</f>
        <v>0</v>
      </c>
      <c r="AA1496" t="str">
        <f>TEXT(tbl_EcommerceSales[[#This Row],[Order_Date]],"mmm")</f>
        <v>Jun</v>
      </c>
      <c r="AB1496">
        <f>YEAR(tbl_EcommerceSales[[#This Row],[Order_Date]])</f>
        <v>2025</v>
      </c>
      <c r="AC1496" t="str">
        <f>IF(tbl_EcommerceSales[[#This Row],[Age]]&lt;18,"Under 18",IF(tbl_EcommerceSales[[#This Row],[Age]]&lt;=25,"18-25",IF(tbl_EcommerceSales[[#This Row],[Age]]&lt;=35,"26-35",IF(tbl_EcommerceSales[[#This Row],[Age]]&lt;=45,"36-45",IF(tbl_EcommerceSales[[#This Row],[Age]]&lt;=55,"46-55","56+")))))</f>
        <v>36-45</v>
      </c>
    </row>
    <row r="1497" spans="1:29" x14ac:dyDescent="0.35">
      <c r="A1497" t="s">
        <v>2768</v>
      </c>
      <c r="B1497" s="7">
        <v>45820</v>
      </c>
      <c r="C1497" t="s">
        <v>2769</v>
      </c>
      <c r="D1497" t="s">
        <v>130</v>
      </c>
      <c r="E1497" t="s">
        <v>48</v>
      </c>
      <c r="F1497">
        <v>22</v>
      </c>
      <c r="G1497" t="s">
        <v>136</v>
      </c>
      <c r="H1497" t="s">
        <v>88</v>
      </c>
      <c r="I1497" t="s">
        <v>160</v>
      </c>
      <c r="J1497" t="s">
        <v>161</v>
      </c>
      <c r="K1497" t="s">
        <v>91</v>
      </c>
      <c r="L1497" t="s">
        <v>133</v>
      </c>
      <c r="M1497">
        <v>1</v>
      </c>
      <c r="N1497" s="2">
        <v>1099</v>
      </c>
      <c r="O1497" s="3">
        <v>0.1</v>
      </c>
      <c r="P1497" s="2">
        <v>520</v>
      </c>
      <c r="Q1497" t="s">
        <v>32</v>
      </c>
      <c r="R1497" t="s">
        <v>33</v>
      </c>
      <c r="S1497" t="s">
        <v>57</v>
      </c>
      <c r="T1497" s="4">
        <v>4</v>
      </c>
      <c r="U1497" s="11">
        <f t="shared" si="23"/>
        <v>1099</v>
      </c>
      <c r="V1497" s="11">
        <f>tbl_EcommerceSales[[#This Row],[Gross_Sales]]*tbl_EcommerceSales[[#This Row],[Discount]]</f>
        <v>109.9</v>
      </c>
      <c r="W1497" s="11">
        <f>tbl_EcommerceSales[[#This Row],[Gross_Sales]]-tbl_EcommerceSales[[#This Row],[Discount_Amount]]</f>
        <v>989.1</v>
      </c>
      <c r="X1497" s="11">
        <f>tbl_EcommerceSales[[#This Row],[Quantity]] * _xlfn.XLOOKUP(tbl_EcommerceSales[[#This Row],[Product_ID]], Product_Master!A:A, Product_Master!F:F)</f>
        <v>520</v>
      </c>
      <c r="Y1497" s="11">
        <f>tbl_EcommerceSales[[#This Row],[Net_Revenue]]-tbl_EcommerceSales[[#This Row],[Total_Cost]]</f>
        <v>469.1</v>
      </c>
      <c r="Z1497" s="9">
        <f>IFERROR(#REF!/tbl_EcommerceSales[[#This Row],[Total_Cost]], 0)</f>
        <v>0</v>
      </c>
      <c r="AA1497" t="str">
        <f>TEXT(tbl_EcommerceSales[[#This Row],[Order_Date]],"mmm")</f>
        <v>Jun</v>
      </c>
      <c r="AB1497">
        <f>YEAR(tbl_EcommerceSales[[#This Row],[Order_Date]])</f>
        <v>2025</v>
      </c>
      <c r="AC1497" t="str">
        <f>IF(tbl_EcommerceSales[[#This Row],[Age]]&lt;18,"Under 18",IF(tbl_EcommerceSales[[#This Row],[Age]]&lt;=25,"18-25",IF(tbl_EcommerceSales[[#This Row],[Age]]&lt;=35,"26-35",IF(tbl_EcommerceSales[[#This Row],[Age]]&lt;=45,"36-45",IF(tbl_EcommerceSales[[#This Row],[Age]]&lt;=55,"46-55","56+")))))</f>
        <v>18-25</v>
      </c>
    </row>
    <row r="1498" spans="1:29" x14ac:dyDescent="0.35">
      <c r="A1498" t="s">
        <v>2770</v>
      </c>
      <c r="B1498" s="7">
        <v>45820</v>
      </c>
      <c r="C1498" t="s">
        <v>1028</v>
      </c>
      <c r="D1498" t="s">
        <v>254</v>
      </c>
      <c r="E1498" t="s">
        <v>25</v>
      </c>
      <c r="F1498">
        <v>29</v>
      </c>
      <c r="G1498" t="s">
        <v>155</v>
      </c>
      <c r="H1498" t="s">
        <v>88</v>
      </c>
      <c r="I1498" t="s">
        <v>117</v>
      </c>
      <c r="J1498" t="s">
        <v>118</v>
      </c>
      <c r="K1498" t="s">
        <v>82</v>
      </c>
      <c r="L1498" t="s">
        <v>119</v>
      </c>
      <c r="M1498">
        <v>2</v>
      </c>
      <c r="N1498" s="2">
        <v>3299</v>
      </c>
      <c r="O1498" s="3">
        <v>0.15</v>
      </c>
      <c r="P1498" s="2">
        <v>4200</v>
      </c>
      <c r="Q1498" t="s">
        <v>44</v>
      </c>
      <c r="R1498" t="s">
        <v>33</v>
      </c>
      <c r="S1498" t="s">
        <v>34</v>
      </c>
      <c r="T1498" s="4">
        <v>4</v>
      </c>
      <c r="U1498" s="11">
        <f t="shared" si="23"/>
        <v>6598</v>
      </c>
      <c r="V1498" s="11">
        <f>tbl_EcommerceSales[[#This Row],[Gross_Sales]]*tbl_EcommerceSales[[#This Row],[Discount]]</f>
        <v>989.69999999999993</v>
      </c>
      <c r="W1498" s="11">
        <f>tbl_EcommerceSales[[#This Row],[Gross_Sales]]-tbl_EcommerceSales[[#This Row],[Discount_Amount]]</f>
        <v>5608.3</v>
      </c>
      <c r="X1498" s="11">
        <f>tbl_EcommerceSales[[#This Row],[Quantity]] * _xlfn.XLOOKUP(tbl_EcommerceSales[[#This Row],[Product_ID]], Product_Master!A:A, Product_Master!F:F)</f>
        <v>4200</v>
      </c>
      <c r="Y1498" s="11">
        <f>tbl_EcommerceSales[[#This Row],[Net_Revenue]]-tbl_EcommerceSales[[#This Row],[Total_Cost]]</f>
        <v>1408.3000000000002</v>
      </c>
      <c r="Z1498" s="9">
        <f>IFERROR(#REF!/tbl_EcommerceSales[[#This Row],[Total_Cost]], 0)</f>
        <v>0</v>
      </c>
      <c r="AA1498" t="str">
        <f>TEXT(tbl_EcommerceSales[[#This Row],[Order_Date]],"mmm")</f>
        <v>Jun</v>
      </c>
      <c r="AB1498">
        <f>YEAR(tbl_EcommerceSales[[#This Row],[Order_Date]])</f>
        <v>2025</v>
      </c>
      <c r="AC1498" t="str">
        <f>IF(tbl_EcommerceSales[[#This Row],[Age]]&lt;18,"Under 18",IF(tbl_EcommerceSales[[#This Row],[Age]]&lt;=25,"18-25",IF(tbl_EcommerceSales[[#This Row],[Age]]&lt;=35,"26-35",IF(tbl_EcommerceSales[[#This Row],[Age]]&lt;=45,"36-45",IF(tbl_EcommerceSales[[#This Row],[Age]]&lt;=55,"46-55","56+")))))</f>
        <v>26-35</v>
      </c>
    </row>
    <row r="1499" spans="1:29" x14ac:dyDescent="0.35">
      <c r="A1499" t="s">
        <v>2771</v>
      </c>
      <c r="B1499" s="7">
        <v>45820</v>
      </c>
      <c r="C1499" t="s">
        <v>2772</v>
      </c>
      <c r="D1499" t="s">
        <v>254</v>
      </c>
      <c r="E1499" t="s">
        <v>48</v>
      </c>
      <c r="F1499">
        <v>27</v>
      </c>
      <c r="G1499" t="s">
        <v>155</v>
      </c>
      <c r="H1499" t="s">
        <v>88</v>
      </c>
      <c r="I1499" t="s">
        <v>126</v>
      </c>
      <c r="J1499" t="s">
        <v>127</v>
      </c>
      <c r="K1499" t="s">
        <v>82</v>
      </c>
      <c r="L1499" t="s">
        <v>83</v>
      </c>
      <c r="M1499">
        <v>1</v>
      </c>
      <c r="N1499" s="2">
        <v>1899</v>
      </c>
      <c r="O1499" s="3">
        <v>0.25</v>
      </c>
      <c r="P1499" s="2">
        <v>1120</v>
      </c>
      <c r="Q1499" t="s">
        <v>123</v>
      </c>
      <c r="R1499" t="s">
        <v>33</v>
      </c>
      <c r="S1499" t="s">
        <v>34</v>
      </c>
      <c r="T1499" s="4">
        <v>5</v>
      </c>
      <c r="U1499" s="11">
        <f t="shared" si="23"/>
        <v>1899</v>
      </c>
      <c r="V1499" s="11">
        <f>tbl_EcommerceSales[[#This Row],[Gross_Sales]]*tbl_EcommerceSales[[#This Row],[Discount]]</f>
        <v>474.75</v>
      </c>
      <c r="W1499" s="11">
        <f>tbl_EcommerceSales[[#This Row],[Gross_Sales]]-tbl_EcommerceSales[[#This Row],[Discount_Amount]]</f>
        <v>1424.25</v>
      </c>
      <c r="X1499" s="11">
        <f>tbl_EcommerceSales[[#This Row],[Quantity]] * _xlfn.XLOOKUP(tbl_EcommerceSales[[#This Row],[Product_ID]], Product_Master!A:A, Product_Master!F:F)</f>
        <v>1120</v>
      </c>
      <c r="Y1499" s="11">
        <f>tbl_EcommerceSales[[#This Row],[Net_Revenue]]-tbl_EcommerceSales[[#This Row],[Total_Cost]]</f>
        <v>304.25</v>
      </c>
      <c r="Z1499" s="9">
        <f>IFERROR(#REF!/tbl_EcommerceSales[[#This Row],[Total_Cost]], 0)</f>
        <v>0</v>
      </c>
      <c r="AA1499" t="str">
        <f>TEXT(tbl_EcommerceSales[[#This Row],[Order_Date]],"mmm")</f>
        <v>Jun</v>
      </c>
      <c r="AB1499">
        <f>YEAR(tbl_EcommerceSales[[#This Row],[Order_Date]])</f>
        <v>2025</v>
      </c>
      <c r="AC1499" t="str">
        <f>IF(tbl_EcommerceSales[[#This Row],[Age]]&lt;18,"Under 18",IF(tbl_EcommerceSales[[#This Row],[Age]]&lt;=25,"18-25",IF(tbl_EcommerceSales[[#This Row],[Age]]&lt;=35,"26-35",IF(tbl_EcommerceSales[[#This Row],[Age]]&lt;=45,"36-45",IF(tbl_EcommerceSales[[#This Row],[Age]]&lt;=55,"46-55","56+")))))</f>
        <v>26-35</v>
      </c>
    </row>
    <row r="1500" spans="1:29" x14ac:dyDescent="0.35">
      <c r="A1500" t="s">
        <v>2773</v>
      </c>
      <c r="B1500" s="7">
        <v>45820</v>
      </c>
      <c r="C1500" t="s">
        <v>732</v>
      </c>
      <c r="D1500" t="s">
        <v>232</v>
      </c>
      <c r="E1500" t="s">
        <v>48</v>
      </c>
      <c r="F1500">
        <v>32</v>
      </c>
      <c r="G1500" t="s">
        <v>96</v>
      </c>
      <c r="H1500" t="s">
        <v>39</v>
      </c>
      <c r="I1500" t="s">
        <v>117</v>
      </c>
      <c r="J1500" t="s">
        <v>118</v>
      </c>
      <c r="K1500" t="s">
        <v>82</v>
      </c>
      <c r="L1500" t="s">
        <v>119</v>
      </c>
      <c r="M1500">
        <v>2</v>
      </c>
      <c r="N1500" s="2">
        <v>3299</v>
      </c>
      <c r="O1500" s="3">
        <v>0.1</v>
      </c>
      <c r="P1500" s="2">
        <v>4200</v>
      </c>
      <c r="Q1500" t="s">
        <v>123</v>
      </c>
      <c r="R1500" t="s">
        <v>33</v>
      </c>
      <c r="S1500" t="s">
        <v>57</v>
      </c>
      <c r="T1500" s="4">
        <v>3</v>
      </c>
      <c r="U1500" s="11">
        <f t="shared" si="23"/>
        <v>6598</v>
      </c>
      <c r="V1500" s="11">
        <f>tbl_EcommerceSales[[#This Row],[Gross_Sales]]*tbl_EcommerceSales[[#This Row],[Discount]]</f>
        <v>659.80000000000007</v>
      </c>
      <c r="W1500" s="11">
        <f>tbl_EcommerceSales[[#This Row],[Gross_Sales]]-tbl_EcommerceSales[[#This Row],[Discount_Amount]]</f>
        <v>5938.2</v>
      </c>
      <c r="X1500" s="11">
        <f>tbl_EcommerceSales[[#This Row],[Quantity]] * _xlfn.XLOOKUP(tbl_EcommerceSales[[#This Row],[Product_ID]], Product_Master!A:A, Product_Master!F:F)</f>
        <v>4200</v>
      </c>
      <c r="Y1500" s="11">
        <f>tbl_EcommerceSales[[#This Row],[Net_Revenue]]-tbl_EcommerceSales[[#This Row],[Total_Cost]]</f>
        <v>1738.1999999999998</v>
      </c>
      <c r="Z1500" s="9">
        <f>IFERROR(#REF!/tbl_EcommerceSales[[#This Row],[Total_Cost]], 0)</f>
        <v>0</v>
      </c>
      <c r="AA1500" t="str">
        <f>TEXT(tbl_EcommerceSales[[#This Row],[Order_Date]],"mmm")</f>
        <v>Jun</v>
      </c>
      <c r="AB1500">
        <f>YEAR(tbl_EcommerceSales[[#This Row],[Order_Date]])</f>
        <v>2025</v>
      </c>
      <c r="AC1500" t="str">
        <f>IF(tbl_EcommerceSales[[#This Row],[Age]]&lt;18,"Under 18",IF(tbl_EcommerceSales[[#This Row],[Age]]&lt;=25,"18-25",IF(tbl_EcommerceSales[[#This Row],[Age]]&lt;=35,"26-35",IF(tbl_EcommerceSales[[#This Row],[Age]]&lt;=45,"36-45",IF(tbl_EcommerceSales[[#This Row],[Age]]&lt;=55,"46-55","56+")))))</f>
        <v>26-35</v>
      </c>
    </row>
    <row r="1501" spans="1:29" x14ac:dyDescent="0.35">
      <c r="A1501" t="s">
        <v>2774</v>
      </c>
      <c r="B1501" s="7">
        <v>45820</v>
      </c>
      <c r="C1501" t="s">
        <v>2775</v>
      </c>
      <c r="D1501" t="s">
        <v>47</v>
      </c>
      <c r="E1501" t="s">
        <v>25</v>
      </c>
      <c r="F1501">
        <v>25</v>
      </c>
      <c r="G1501" t="s">
        <v>52</v>
      </c>
      <c r="H1501" t="s">
        <v>27</v>
      </c>
      <c r="I1501" t="s">
        <v>294</v>
      </c>
      <c r="J1501" t="s">
        <v>295</v>
      </c>
      <c r="K1501" t="s">
        <v>91</v>
      </c>
      <c r="L1501" t="s">
        <v>296</v>
      </c>
      <c r="M1501">
        <v>1</v>
      </c>
      <c r="N1501" s="2">
        <v>699</v>
      </c>
      <c r="O1501" s="3">
        <v>0.1</v>
      </c>
      <c r="P1501" s="2">
        <v>300</v>
      </c>
      <c r="Q1501" t="s">
        <v>32</v>
      </c>
      <c r="R1501" t="s">
        <v>33</v>
      </c>
      <c r="S1501" t="s">
        <v>57</v>
      </c>
      <c r="T1501" s="4">
        <v>4</v>
      </c>
      <c r="U1501" s="11">
        <f t="shared" si="23"/>
        <v>699</v>
      </c>
      <c r="V1501" s="11">
        <f>tbl_EcommerceSales[[#This Row],[Gross_Sales]]*tbl_EcommerceSales[[#This Row],[Discount]]</f>
        <v>69.900000000000006</v>
      </c>
      <c r="W1501" s="11">
        <f>tbl_EcommerceSales[[#This Row],[Gross_Sales]]-tbl_EcommerceSales[[#This Row],[Discount_Amount]]</f>
        <v>629.1</v>
      </c>
      <c r="X1501" s="11">
        <f>tbl_EcommerceSales[[#This Row],[Quantity]] * _xlfn.XLOOKUP(tbl_EcommerceSales[[#This Row],[Product_ID]], Product_Master!A:A, Product_Master!F:F)</f>
        <v>300</v>
      </c>
      <c r="Y1501" s="11">
        <f>tbl_EcommerceSales[[#This Row],[Net_Revenue]]-tbl_EcommerceSales[[#This Row],[Total_Cost]]</f>
        <v>329.1</v>
      </c>
      <c r="Z1501" s="9">
        <f>IFERROR(#REF!/tbl_EcommerceSales[[#This Row],[Total_Cost]], 0)</f>
        <v>0</v>
      </c>
      <c r="AA1501" t="str">
        <f>TEXT(tbl_EcommerceSales[[#This Row],[Order_Date]],"mmm")</f>
        <v>Jun</v>
      </c>
      <c r="AB1501">
        <f>YEAR(tbl_EcommerceSales[[#This Row],[Order_Date]])</f>
        <v>2025</v>
      </c>
      <c r="AC1501" t="str">
        <f>IF(tbl_EcommerceSales[[#This Row],[Age]]&lt;18,"Under 18",IF(tbl_EcommerceSales[[#This Row],[Age]]&lt;=25,"18-25",IF(tbl_EcommerceSales[[#This Row],[Age]]&lt;=35,"26-35",IF(tbl_EcommerceSales[[#This Row],[Age]]&lt;=45,"36-45",IF(tbl_EcommerceSales[[#This Row],[Age]]&lt;=55,"46-55","56+")))))</f>
        <v>18-25</v>
      </c>
    </row>
    <row r="1502" spans="1:29" x14ac:dyDescent="0.35">
      <c r="A1502" t="s">
        <v>2776</v>
      </c>
      <c r="B1502" s="7">
        <v>45821</v>
      </c>
      <c r="C1502" t="s">
        <v>803</v>
      </c>
      <c r="D1502" t="s">
        <v>170</v>
      </c>
      <c r="E1502" t="s">
        <v>48</v>
      </c>
      <c r="F1502">
        <v>28</v>
      </c>
      <c r="G1502" t="s">
        <v>38</v>
      </c>
      <c r="H1502" t="s">
        <v>39</v>
      </c>
      <c r="I1502" t="s">
        <v>111</v>
      </c>
      <c r="J1502" t="s">
        <v>112</v>
      </c>
      <c r="K1502" t="s">
        <v>55</v>
      </c>
      <c r="L1502" t="s">
        <v>113</v>
      </c>
      <c r="M1502">
        <v>1</v>
      </c>
      <c r="N1502" s="2">
        <v>1799</v>
      </c>
      <c r="O1502" s="3">
        <v>0.15</v>
      </c>
      <c r="P1502" s="2">
        <v>950</v>
      </c>
      <c r="Q1502" t="s">
        <v>156</v>
      </c>
      <c r="R1502" t="s">
        <v>33</v>
      </c>
      <c r="S1502" t="s">
        <v>34</v>
      </c>
      <c r="T1502" s="4">
        <v>5</v>
      </c>
      <c r="U1502" s="11">
        <f t="shared" si="23"/>
        <v>1799</v>
      </c>
      <c r="V1502" s="11">
        <f>tbl_EcommerceSales[[#This Row],[Gross_Sales]]*tbl_EcommerceSales[[#This Row],[Discount]]</f>
        <v>269.84999999999997</v>
      </c>
      <c r="W1502" s="11">
        <f>tbl_EcommerceSales[[#This Row],[Gross_Sales]]-tbl_EcommerceSales[[#This Row],[Discount_Amount]]</f>
        <v>1529.15</v>
      </c>
      <c r="X1502" s="11">
        <f>tbl_EcommerceSales[[#This Row],[Quantity]] * _xlfn.XLOOKUP(tbl_EcommerceSales[[#This Row],[Product_ID]], Product_Master!A:A, Product_Master!F:F)</f>
        <v>950</v>
      </c>
      <c r="Y1502" s="11">
        <f>tbl_EcommerceSales[[#This Row],[Net_Revenue]]-tbl_EcommerceSales[[#This Row],[Total_Cost]]</f>
        <v>579.15000000000009</v>
      </c>
      <c r="Z1502" s="9">
        <f>IFERROR(#REF!/tbl_EcommerceSales[[#This Row],[Total_Cost]], 0)</f>
        <v>0</v>
      </c>
      <c r="AA1502" t="str">
        <f>TEXT(tbl_EcommerceSales[[#This Row],[Order_Date]],"mmm")</f>
        <v>Jun</v>
      </c>
      <c r="AB1502">
        <f>YEAR(tbl_EcommerceSales[[#This Row],[Order_Date]])</f>
        <v>2025</v>
      </c>
      <c r="AC1502" t="str">
        <f>IF(tbl_EcommerceSales[[#This Row],[Age]]&lt;18,"Under 18",IF(tbl_EcommerceSales[[#This Row],[Age]]&lt;=25,"18-25",IF(tbl_EcommerceSales[[#This Row],[Age]]&lt;=35,"26-35",IF(tbl_EcommerceSales[[#This Row],[Age]]&lt;=45,"36-45",IF(tbl_EcommerceSales[[#This Row],[Age]]&lt;=55,"46-55","56+")))))</f>
        <v>26-35</v>
      </c>
    </row>
    <row r="1503" spans="1:29" x14ac:dyDescent="0.35">
      <c r="A1503" t="s">
        <v>2777</v>
      </c>
      <c r="B1503" s="7">
        <v>45821</v>
      </c>
      <c r="C1503" t="s">
        <v>2778</v>
      </c>
      <c r="D1503" t="s">
        <v>269</v>
      </c>
      <c r="E1503" t="s">
        <v>48</v>
      </c>
      <c r="F1503">
        <v>18</v>
      </c>
      <c r="G1503" t="s">
        <v>26</v>
      </c>
      <c r="H1503" t="s">
        <v>27</v>
      </c>
      <c r="I1503" t="s">
        <v>221</v>
      </c>
      <c r="J1503" t="s">
        <v>222</v>
      </c>
      <c r="K1503" t="s">
        <v>177</v>
      </c>
      <c r="L1503" t="s">
        <v>208</v>
      </c>
      <c r="M1503">
        <v>2</v>
      </c>
      <c r="N1503" s="2">
        <v>1499</v>
      </c>
      <c r="O1503" s="3">
        <v>0</v>
      </c>
      <c r="P1503" s="2">
        <v>1600</v>
      </c>
      <c r="Q1503" t="s">
        <v>44</v>
      </c>
      <c r="R1503" t="s">
        <v>33</v>
      </c>
      <c r="S1503" t="s">
        <v>34</v>
      </c>
      <c r="T1503" s="4">
        <v>5</v>
      </c>
      <c r="U1503" s="11">
        <f t="shared" si="23"/>
        <v>2998</v>
      </c>
      <c r="V1503" s="11">
        <f>tbl_EcommerceSales[[#This Row],[Gross_Sales]]*tbl_EcommerceSales[[#This Row],[Discount]]</f>
        <v>0</v>
      </c>
      <c r="W1503" s="11">
        <f>tbl_EcommerceSales[[#This Row],[Gross_Sales]]-tbl_EcommerceSales[[#This Row],[Discount_Amount]]</f>
        <v>2998</v>
      </c>
      <c r="X1503" s="11">
        <f>tbl_EcommerceSales[[#This Row],[Quantity]] * _xlfn.XLOOKUP(tbl_EcommerceSales[[#This Row],[Product_ID]], Product_Master!A:A, Product_Master!F:F)</f>
        <v>1600</v>
      </c>
      <c r="Y1503" s="11">
        <f>tbl_EcommerceSales[[#This Row],[Net_Revenue]]-tbl_EcommerceSales[[#This Row],[Total_Cost]]</f>
        <v>1398</v>
      </c>
      <c r="Z1503" s="9">
        <f>IFERROR(#REF!/tbl_EcommerceSales[[#This Row],[Total_Cost]], 0)</f>
        <v>0</v>
      </c>
      <c r="AA1503" t="str">
        <f>TEXT(tbl_EcommerceSales[[#This Row],[Order_Date]],"mmm")</f>
        <v>Jun</v>
      </c>
      <c r="AB1503">
        <f>YEAR(tbl_EcommerceSales[[#This Row],[Order_Date]])</f>
        <v>2025</v>
      </c>
      <c r="AC1503" t="str">
        <f>IF(tbl_EcommerceSales[[#This Row],[Age]]&lt;18,"Under 18",IF(tbl_EcommerceSales[[#This Row],[Age]]&lt;=25,"18-25",IF(tbl_EcommerceSales[[#This Row],[Age]]&lt;=35,"26-35",IF(tbl_EcommerceSales[[#This Row],[Age]]&lt;=45,"36-45",IF(tbl_EcommerceSales[[#This Row],[Age]]&lt;=55,"46-55","56+")))))</f>
        <v>18-25</v>
      </c>
    </row>
    <row r="1504" spans="1:29" x14ac:dyDescent="0.35">
      <c r="A1504" t="s">
        <v>2779</v>
      </c>
      <c r="B1504" s="7">
        <v>45821</v>
      </c>
      <c r="C1504" t="s">
        <v>2780</v>
      </c>
      <c r="D1504" t="s">
        <v>60</v>
      </c>
      <c r="E1504" t="s">
        <v>48</v>
      </c>
      <c r="F1504">
        <v>43</v>
      </c>
      <c r="G1504" t="s">
        <v>142</v>
      </c>
      <c r="H1504" t="s">
        <v>88</v>
      </c>
      <c r="I1504" t="s">
        <v>276</v>
      </c>
      <c r="J1504" t="s">
        <v>277</v>
      </c>
      <c r="K1504" t="s">
        <v>30</v>
      </c>
      <c r="L1504" t="s">
        <v>278</v>
      </c>
      <c r="M1504">
        <v>1</v>
      </c>
      <c r="N1504" s="2">
        <v>1599</v>
      </c>
      <c r="O1504" s="3">
        <v>0.2</v>
      </c>
      <c r="P1504" s="2">
        <v>850</v>
      </c>
      <c r="Q1504" t="s">
        <v>32</v>
      </c>
      <c r="R1504" t="s">
        <v>33</v>
      </c>
      <c r="S1504" t="s">
        <v>34</v>
      </c>
      <c r="T1504" s="4">
        <v>5</v>
      </c>
      <c r="U1504" s="11">
        <f t="shared" si="23"/>
        <v>1599</v>
      </c>
      <c r="V1504" s="11">
        <f>tbl_EcommerceSales[[#This Row],[Gross_Sales]]*tbl_EcommerceSales[[#This Row],[Discount]]</f>
        <v>319.8</v>
      </c>
      <c r="W1504" s="11">
        <f>tbl_EcommerceSales[[#This Row],[Gross_Sales]]-tbl_EcommerceSales[[#This Row],[Discount_Amount]]</f>
        <v>1279.2</v>
      </c>
      <c r="X1504" s="11">
        <f>tbl_EcommerceSales[[#This Row],[Quantity]] * _xlfn.XLOOKUP(tbl_EcommerceSales[[#This Row],[Product_ID]], Product_Master!A:A, Product_Master!F:F)</f>
        <v>850</v>
      </c>
      <c r="Y1504" s="11">
        <f>tbl_EcommerceSales[[#This Row],[Net_Revenue]]-tbl_EcommerceSales[[#This Row],[Total_Cost]]</f>
        <v>429.20000000000005</v>
      </c>
      <c r="Z1504" s="9">
        <f>IFERROR(#REF!/tbl_EcommerceSales[[#This Row],[Total_Cost]], 0)</f>
        <v>0</v>
      </c>
      <c r="AA1504" t="str">
        <f>TEXT(tbl_EcommerceSales[[#This Row],[Order_Date]],"mmm")</f>
        <v>Jun</v>
      </c>
      <c r="AB1504">
        <f>YEAR(tbl_EcommerceSales[[#This Row],[Order_Date]])</f>
        <v>2025</v>
      </c>
      <c r="AC1504" t="str">
        <f>IF(tbl_EcommerceSales[[#This Row],[Age]]&lt;18,"Under 18",IF(tbl_EcommerceSales[[#This Row],[Age]]&lt;=25,"18-25",IF(tbl_EcommerceSales[[#This Row],[Age]]&lt;=35,"26-35",IF(tbl_EcommerceSales[[#This Row],[Age]]&lt;=45,"36-45",IF(tbl_EcommerceSales[[#This Row],[Age]]&lt;=55,"46-55","56+")))))</f>
        <v>36-45</v>
      </c>
    </row>
    <row r="1505" spans="1:29" x14ac:dyDescent="0.35">
      <c r="A1505" t="s">
        <v>2781</v>
      </c>
      <c r="B1505" s="7">
        <v>45821</v>
      </c>
      <c r="C1505" t="s">
        <v>2782</v>
      </c>
      <c r="D1505" t="s">
        <v>106</v>
      </c>
      <c r="E1505" t="s">
        <v>25</v>
      </c>
      <c r="F1505">
        <v>44</v>
      </c>
      <c r="G1505" t="s">
        <v>26</v>
      </c>
      <c r="H1505" t="s">
        <v>27</v>
      </c>
      <c r="I1505" t="s">
        <v>89</v>
      </c>
      <c r="J1505" t="s">
        <v>90</v>
      </c>
      <c r="K1505" t="s">
        <v>91</v>
      </c>
      <c r="L1505" t="s">
        <v>92</v>
      </c>
      <c r="M1505">
        <v>2</v>
      </c>
      <c r="N1505" s="2">
        <v>599</v>
      </c>
      <c r="O1505" s="3">
        <v>0.2</v>
      </c>
      <c r="P1505" s="2">
        <v>520</v>
      </c>
      <c r="Q1505" t="s">
        <v>32</v>
      </c>
      <c r="R1505" t="s">
        <v>33</v>
      </c>
      <c r="S1505" t="s">
        <v>34</v>
      </c>
      <c r="T1505" s="4">
        <v>5</v>
      </c>
      <c r="U1505" s="11">
        <f t="shared" si="23"/>
        <v>1198</v>
      </c>
      <c r="V1505" s="11">
        <f>tbl_EcommerceSales[[#This Row],[Gross_Sales]]*tbl_EcommerceSales[[#This Row],[Discount]]</f>
        <v>239.60000000000002</v>
      </c>
      <c r="W1505" s="11">
        <f>tbl_EcommerceSales[[#This Row],[Gross_Sales]]-tbl_EcommerceSales[[#This Row],[Discount_Amount]]</f>
        <v>958.4</v>
      </c>
      <c r="X1505" s="11">
        <f>tbl_EcommerceSales[[#This Row],[Quantity]] * _xlfn.XLOOKUP(tbl_EcommerceSales[[#This Row],[Product_ID]], Product_Master!A:A, Product_Master!F:F)</f>
        <v>520</v>
      </c>
      <c r="Y1505" s="11">
        <f>tbl_EcommerceSales[[#This Row],[Net_Revenue]]-tbl_EcommerceSales[[#This Row],[Total_Cost]]</f>
        <v>438.4</v>
      </c>
      <c r="Z1505" s="9">
        <f>IFERROR(#REF!/tbl_EcommerceSales[[#This Row],[Total_Cost]], 0)</f>
        <v>0</v>
      </c>
      <c r="AA1505" t="str">
        <f>TEXT(tbl_EcommerceSales[[#This Row],[Order_Date]],"mmm")</f>
        <v>Jun</v>
      </c>
      <c r="AB1505">
        <f>YEAR(tbl_EcommerceSales[[#This Row],[Order_Date]])</f>
        <v>2025</v>
      </c>
      <c r="AC1505" t="str">
        <f>IF(tbl_EcommerceSales[[#This Row],[Age]]&lt;18,"Under 18",IF(tbl_EcommerceSales[[#This Row],[Age]]&lt;=25,"18-25",IF(tbl_EcommerceSales[[#This Row],[Age]]&lt;=35,"26-35",IF(tbl_EcommerceSales[[#This Row],[Age]]&lt;=45,"36-45",IF(tbl_EcommerceSales[[#This Row],[Age]]&lt;=55,"46-55","56+")))))</f>
        <v>36-45</v>
      </c>
    </row>
    <row r="1506" spans="1:29" x14ac:dyDescent="0.35">
      <c r="A1506" t="s">
        <v>2783</v>
      </c>
      <c r="B1506" s="7">
        <v>45821</v>
      </c>
      <c r="C1506" t="s">
        <v>2784</v>
      </c>
      <c r="D1506" t="s">
        <v>159</v>
      </c>
      <c r="E1506" t="s">
        <v>25</v>
      </c>
      <c r="F1506">
        <v>33</v>
      </c>
      <c r="G1506" t="s">
        <v>145</v>
      </c>
      <c r="H1506" t="s">
        <v>39</v>
      </c>
      <c r="I1506" t="s">
        <v>276</v>
      </c>
      <c r="J1506" t="s">
        <v>277</v>
      </c>
      <c r="K1506" t="s">
        <v>30</v>
      </c>
      <c r="L1506" t="s">
        <v>278</v>
      </c>
      <c r="M1506">
        <v>4</v>
      </c>
      <c r="N1506" s="2">
        <v>1599</v>
      </c>
      <c r="O1506" s="3">
        <v>0.2</v>
      </c>
      <c r="P1506" s="2">
        <v>3400</v>
      </c>
      <c r="Q1506" t="s">
        <v>32</v>
      </c>
      <c r="R1506" t="s">
        <v>33</v>
      </c>
      <c r="S1506" t="s">
        <v>34</v>
      </c>
      <c r="T1506" s="4">
        <v>4</v>
      </c>
      <c r="U1506" s="11">
        <f t="shared" si="23"/>
        <v>6396</v>
      </c>
      <c r="V1506" s="11">
        <f>tbl_EcommerceSales[[#This Row],[Gross_Sales]]*tbl_EcommerceSales[[#This Row],[Discount]]</f>
        <v>1279.2</v>
      </c>
      <c r="W1506" s="11">
        <f>tbl_EcommerceSales[[#This Row],[Gross_Sales]]-tbl_EcommerceSales[[#This Row],[Discount_Amount]]</f>
        <v>5116.8</v>
      </c>
      <c r="X1506" s="11">
        <f>tbl_EcommerceSales[[#This Row],[Quantity]] * _xlfn.XLOOKUP(tbl_EcommerceSales[[#This Row],[Product_ID]], Product_Master!A:A, Product_Master!F:F)</f>
        <v>3400</v>
      </c>
      <c r="Y1506" s="11">
        <f>tbl_EcommerceSales[[#This Row],[Net_Revenue]]-tbl_EcommerceSales[[#This Row],[Total_Cost]]</f>
        <v>1716.8000000000002</v>
      </c>
      <c r="Z1506" s="9">
        <f>IFERROR(#REF!/tbl_EcommerceSales[[#This Row],[Total_Cost]], 0)</f>
        <v>0</v>
      </c>
      <c r="AA1506" t="str">
        <f>TEXT(tbl_EcommerceSales[[#This Row],[Order_Date]],"mmm")</f>
        <v>Jun</v>
      </c>
      <c r="AB1506">
        <f>YEAR(tbl_EcommerceSales[[#This Row],[Order_Date]])</f>
        <v>2025</v>
      </c>
      <c r="AC1506" t="str">
        <f>IF(tbl_EcommerceSales[[#This Row],[Age]]&lt;18,"Under 18",IF(tbl_EcommerceSales[[#This Row],[Age]]&lt;=25,"18-25",IF(tbl_EcommerceSales[[#This Row],[Age]]&lt;=35,"26-35",IF(tbl_EcommerceSales[[#This Row],[Age]]&lt;=45,"36-45",IF(tbl_EcommerceSales[[#This Row],[Age]]&lt;=55,"46-55","56+")))))</f>
        <v>26-35</v>
      </c>
    </row>
    <row r="1507" spans="1:29" x14ac:dyDescent="0.35">
      <c r="A1507" t="s">
        <v>2785</v>
      </c>
      <c r="B1507" s="7">
        <v>45821</v>
      </c>
      <c r="C1507" t="s">
        <v>1408</v>
      </c>
      <c r="D1507" t="s">
        <v>110</v>
      </c>
      <c r="E1507" t="s">
        <v>25</v>
      </c>
      <c r="F1507">
        <v>55</v>
      </c>
      <c r="G1507" t="s">
        <v>107</v>
      </c>
      <c r="H1507" t="s">
        <v>39</v>
      </c>
      <c r="I1507" t="s">
        <v>357</v>
      </c>
      <c r="J1507" t="s">
        <v>358</v>
      </c>
      <c r="K1507" t="s">
        <v>177</v>
      </c>
      <c r="L1507" t="s">
        <v>178</v>
      </c>
      <c r="M1507">
        <v>1</v>
      </c>
      <c r="N1507" s="2">
        <v>999</v>
      </c>
      <c r="O1507" s="3">
        <v>0.15</v>
      </c>
      <c r="P1507" s="2">
        <v>520</v>
      </c>
      <c r="Q1507" t="s">
        <v>319</v>
      </c>
      <c r="R1507" t="s">
        <v>33</v>
      </c>
      <c r="S1507" t="s">
        <v>57</v>
      </c>
      <c r="T1507" s="4">
        <v>5</v>
      </c>
      <c r="U1507" s="11">
        <f t="shared" si="23"/>
        <v>999</v>
      </c>
      <c r="V1507" s="11">
        <f>tbl_EcommerceSales[[#This Row],[Gross_Sales]]*tbl_EcommerceSales[[#This Row],[Discount]]</f>
        <v>149.85</v>
      </c>
      <c r="W1507" s="11">
        <f>tbl_EcommerceSales[[#This Row],[Gross_Sales]]-tbl_EcommerceSales[[#This Row],[Discount_Amount]]</f>
        <v>849.15</v>
      </c>
      <c r="X1507" s="11">
        <f>tbl_EcommerceSales[[#This Row],[Quantity]] * _xlfn.XLOOKUP(tbl_EcommerceSales[[#This Row],[Product_ID]], Product_Master!A:A, Product_Master!F:F)</f>
        <v>520</v>
      </c>
      <c r="Y1507" s="11">
        <f>tbl_EcommerceSales[[#This Row],[Net_Revenue]]-tbl_EcommerceSales[[#This Row],[Total_Cost]]</f>
        <v>329.15</v>
      </c>
      <c r="Z1507" s="9">
        <f>IFERROR(#REF!/tbl_EcommerceSales[[#This Row],[Total_Cost]], 0)</f>
        <v>0</v>
      </c>
      <c r="AA1507" t="str">
        <f>TEXT(tbl_EcommerceSales[[#This Row],[Order_Date]],"mmm")</f>
        <v>Jun</v>
      </c>
      <c r="AB1507">
        <f>YEAR(tbl_EcommerceSales[[#This Row],[Order_Date]])</f>
        <v>2025</v>
      </c>
      <c r="AC1507" t="str">
        <f>IF(tbl_EcommerceSales[[#This Row],[Age]]&lt;18,"Under 18",IF(tbl_EcommerceSales[[#This Row],[Age]]&lt;=25,"18-25",IF(tbl_EcommerceSales[[#This Row],[Age]]&lt;=35,"26-35",IF(tbl_EcommerceSales[[#This Row],[Age]]&lt;=45,"36-45",IF(tbl_EcommerceSales[[#This Row],[Age]]&lt;=55,"46-55","56+")))))</f>
        <v>46-55</v>
      </c>
    </row>
    <row r="1508" spans="1:29" x14ac:dyDescent="0.35">
      <c r="A1508" t="s">
        <v>2786</v>
      </c>
      <c r="B1508" s="7">
        <v>45821</v>
      </c>
      <c r="C1508" t="s">
        <v>2787</v>
      </c>
      <c r="D1508" t="s">
        <v>254</v>
      </c>
      <c r="E1508" t="s">
        <v>25</v>
      </c>
      <c r="F1508">
        <v>36</v>
      </c>
      <c r="G1508" t="s">
        <v>270</v>
      </c>
      <c r="H1508" t="s">
        <v>72</v>
      </c>
      <c r="I1508" t="s">
        <v>73</v>
      </c>
      <c r="J1508" t="s">
        <v>74</v>
      </c>
      <c r="K1508" t="s">
        <v>55</v>
      </c>
      <c r="L1508" t="s">
        <v>75</v>
      </c>
      <c r="M1508">
        <v>1</v>
      </c>
      <c r="N1508" s="2">
        <v>2899</v>
      </c>
      <c r="O1508" s="3">
        <v>0.05</v>
      </c>
      <c r="P1508" s="2">
        <v>1700</v>
      </c>
      <c r="Q1508" t="s">
        <v>76</v>
      </c>
      <c r="R1508" t="s">
        <v>33</v>
      </c>
      <c r="S1508" t="s">
        <v>34</v>
      </c>
      <c r="T1508" s="4">
        <v>5</v>
      </c>
      <c r="U1508" s="11">
        <f t="shared" si="23"/>
        <v>2899</v>
      </c>
      <c r="V1508" s="11">
        <f>tbl_EcommerceSales[[#This Row],[Gross_Sales]]*tbl_EcommerceSales[[#This Row],[Discount]]</f>
        <v>144.95000000000002</v>
      </c>
      <c r="W1508" s="11">
        <f>tbl_EcommerceSales[[#This Row],[Gross_Sales]]-tbl_EcommerceSales[[#This Row],[Discount_Amount]]</f>
        <v>2754.05</v>
      </c>
      <c r="X1508" s="11">
        <f>tbl_EcommerceSales[[#This Row],[Quantity]] * _xlfn.XLOOKUP(tbl_EcommerceSales[[#This Row],[Product_ID]], Product_Master!A:A, Product_Master!F:F)</f>
        <v>1700</v>
      </c>
      <c r="Y1508" s="11">
        <f>tbl_EcommerceSales[[#This Row],[Net_Revenue]]-tbl_EcommerceSales[[#This Row],[Total_Cost]]</f>
        <v>1054.0500000000002</v>
      </c>
      <c r="Z1508" s="9">
        <f>IFERROR(#REF!/tbl_EcommerceSales[[#This Row],[Total_Cost]], 0)</f>
        <v>0</v>
      </c>
      <c r="AA1508" t="str">
        <f>TEXT(tbl_EcommerceSales[[#This Row],[Order_Date]],"mmm")</f>
        <v>Jun</v>
      </c>
      <c r="AB1508">
        <f>YEAR(tbl_EcommerceSales[[#This Row],[Order_Date]])</f>
        <v>2025</v>
      </c>
      <c r="AC1508" t="str">
        <f>IF(tbl_EcommerceSales[[#This Row],[Age]]&lt;18,"Under 18",IF(tbl_EcommerceSales[[#This Row],[Age]]&lt;=25,"18-25",IF(tbl_EcommerceSales[[#This Row],[Age]]&lt;=35,"26-35",IF(tbl_EcommerceSales[[#This Row],[Age]]&lt;=45,"36-45",IF(tbl_EcommerceSales[[#This Row],[Age]]&lt;=55,"46-55","56+")))))</f>
        <v>36-45</v>
      </c>
    </row>
    <row r="1509" spans="1:29" x14ac:dyDescent="0.35">
      <c r="A1509" t="s">
        <v>2788</v>
      </c>
      <c r="B1509" s="7">
        <v>45821</v>
      </c>
      <c r="C1509" t="s">
        <v>2789</v>
      </c>
      <c r="D1509" t="s">
        <v>195</v>
      </c>
      <c r="E1509" t="s">
        <v>48</v>
      </c>
      <c r="F1509">
        <v>42</v>
      </c>
      <c r="G1509" t="s">
        <v>174</v>
      </c>
      <c r="H1509" t="s">
        <v>39</v>
      </c>
      <c r="I1509" t="s">
        <v>165</v>
      </c>
      <c r="J1509" t="s">
        <v>166</v>
      </c>
      <c r="K1509" t="s">
        <v>42</v>
      </c>
      <c r="L1509" t="s">
        <v>167</v>
      </c>
      <c r="M1509">
        <v>1</v>
      </c>
      <c r="N1509" s="2">
        <v>1799</v>
      </c>
      <c r="O1509" s="3">
        <v>0.15</v>
      </c>
      <c r="P1509" s="2">
        <v>900</v>
      </c>
      <c r="Q1509" t="s">
        <v>32</v>
      </c>
      <c r="R1509" t="s">
        <v>33</v>
      </c>
      <c r="S1509" t="s">
        <v>34</v>
      </c>
      <c r="T1509" s="4">
        <v>5</v>
      </c>
      <c r="U1509" s="11">
        <f t="shared" si="23"/>
        <v>1799</v>
      </c>
      <c r="V1509" s="11">
        <f>tbl_EcommerceSales[[#This Row],[Gross_Sales]]*tbl_EcommerceSales[[#This Row],[Discount]]</f>
        <v>269.84999999999997</v>
      </c>
      <c r="W1509" s="11">
        <f>tbl_EcommerceSales[[#This Row],[Gross_Sales]]-tbl_EcommerceSales[[#This Row],[Discount_Amount]]</f>
        <v>1529.15</v>
      </c>
      <c r="X1509" s="11">
        <f>tbl_EcommerceSales[[#This Row],[Quantity]] * _xlfn.XLOOKUP(tbl_EcommerceSales[[#This Row],[Product_ID]], Product_Master!A:A, Product_Master!F:F)</f>
        <v>900</v>
      </c>
      <c r="Y1509" s="11">
        <f>tbl_EcommerceSales[[#This Row],[Net_Revenue]]-tbl_EcommerceSales[[#This Row],[Total_Cost]]</f>
        <v>629.15000000000009</v>
      </c>
      <c r="Z1509" s="9">
        <f>IFERROR(#REF!/tbl_EcommerceSales[[#This Row],[Total_Cost]], 0)</f>
        <v>0</v>
      </c>
      <c r="AA1509" t="str">
        <f>TEXT(tbl_EcommerceSales[[#This Row],[Order_Date]],"mmm")</f>
        <v>Jun</v>
      </c>
      <c r="AB1509">
        <f>YEAR(tbl_EcommerceSales[[#This Row],[Order_Date]])</f>
        <v>2025</v>
      </c>
      <c r="AC1509" t="str">
        <f>IF(tbl_EcommerceSales[[#This Row],[Age]]&lt;18,"Under 18",IF(tbl_EcommerceSales[[#This Row],[Age]]&lt;=25,"18-25",IF(tbl_EcommerceSales[[#This Row],[Age]]&lt;=35,"26-35",IF(tbl_EcommerceSales[[#This Row],[Age]]&lt;=45,"36-45",IF(tbl_EcommerceSales[[#This Row],[Age]]&lt;=55,"46-55","56+")))))</f>
        <v>36-45</v>
      </c>
    </row>
    <row r="1510" spans="1:29" x14ac:dyDescent="0.35">
      <c r="A1510" t="s">
        <v>2790</v>
      </c>
      <c r="B1510" s="7">
        <v>45821</v>
      </c>
      <c r="C1510" t="s">
        <v>2791</v>
      </c>
      <c r="D1510" t="s">
        <v>60</v>
      </c>
      <c r="E1510" t="s">
        <v>25</v>
      </c>
      <c r="F1510">
        <v>31</v>
      </c>
      <c r="G1510" t="s">
        <v>52</v>
      </c>
      <c r="H1510" t="s">
        <v>27</v>
      </c>
      <c r="I1510" t="s">
        <v>131</v>
      </c>
      <c r="J1510" t="s">
        <v>132</v>
      </c>
      <c r="K1510" t="s">
        <v>91</v>
      </c>
      <c r="L1510" t="s">
        <v>133</v>
      </c>
      <c r="M1510">
        <v>1</v>
      </c>
      <c r="N1510" s="2">
        <v>1299</v>
      </c>
      <c r="O1510" s="3">
        <v>0.1</v>
      </c>
      <c r="P1510" s="2">
        <v>610</v>
      </c>
      <c r="Q1510" t="s">
        <v>123</v>
      </c>
      <c r="R1510" t="s">
        <v>33</v>
      </c>
      <c r="S1510" t="s">
        <v>34</v>
      </c>
      <c r="T1510" s="4">
        <v>5</v>
      </c>
      <c r="U1510" s="11">
        <f t="shared" si="23"/>
        <v>1299</v>
      </c>
      <c r="V1510" s="11">
        <f>tbl_EcommerceSales[[#This Row],[Gross_Sales]]*tbl_EcommerceSales[[#This Row],[Discount]]</f>
        <v>129.9</v>
      </c>
      <c r="W1510" s="11">
        <f>tbl_EcommerceSales[[#This Row],[Gross_Sales]]-tbl_EcommerceSales[[#This Row],[Discount_Amount]]</f>
        <v>1169.0999999999999</v>
      </c>
      <c r="X1510" s="11">
        <f>tbl_EcommerceSales[[#This Row],[Quantity]] * _xlfn.XLOOKUP(tbl_EcommerceSales[[#This Row],[Product_ID]], Product_Master!A:A, Product_Master!F:F)</f>
        <v>610</v>
      </c>
      <c r="Y1510" s="11">
        <f>tbl_EcommerceSales[[#This Row],[Net_Revenue]]-tbl_EcommerceSales[[#This Row],[Total_Cost]]</f>
        <v>559.09999999999991</v>
      </c>
      <c r="Z1510" s="9">
        <f>IFERROR(#REF!/tbl_EcommerceSales[[#This Row],[Total_Cost]], 0)</f>
        <v>0</v>
      </c>
      <c r="AA1510" t="str">
        <f>TEXT(tbl_EcommerceSales[[#This Row],[Order_Date]],"mmm")</f>
        <v>Jun</v>
      </c>
      <c r="AB1510">
        <f>YEAR(tbl_EcommerceSales[[#This Row],[Order_Date]])</f>
        <v>2025</v>
      </c>
      <c r="AC1510" t="str">
        <f>IF(tbl_EcommerceSales[[#This Row],[Age]]&lt;18,"Under 18",IF(tbl_EcommerceSales[[#This Row],[Age]]&lt;=25,"18-25",IF(tbl_EcommerceSales[[#This Row],[Age]]&lt;=35,"26-35",IF(tbl_EcommerceSales[[#This Row],[Age]]&lt;=45,"36-45",IF(tbl_EcommerceSales[[#This Row],[Age]]&lt;=55,"46-55","56+")))))</f>
        <v>26-35</v>
      </c>
    </row>
    <row r="1511" spans="1:29" x14ac:dyDescent="0.35">
      <c r="A1511" t="s">
        <v>2792</v>
      </c>
      <c r="B1511" s="7">
        <v>45821</v>
      </c>
      <c r="C1511" t="s">
        <v>2793</v>
      </c>
      <c r="D1511" t="s">
        <v>342</v>
      </c>
      <c r="E1511" t="s">
        <v>48</v>
      </c>
      <c r="F1511">
        <v>38</v>
      </c>
      <c r="G1511" t="s">
        <v>103</v>
      </c>
      <c r="H1511" t="s">
        <v>27</v>
      </c>
      <c r="I1511" t="s">
        <v>276</v>
      </c>
      <c r="J1511" t="s">
        <v>277</v>
      </c>
      <c r="K1511" t="s">
        <v>30</v>
      </c>
      <c r="L1511" t="s">
        <v>278</v>
      </c>
      <c r="M1511">
        <v>1</v>
      </c>
      <c r="N1511" s="2">
        <v>1599</v>
      </c>
      <c r="O1511" s="3">
        <v>0</v>
      </c>
      <c r="P1511" s="2">
        <v>850</v>
      </c>
      <c r="Q1511" t="s">
        <v>32</v>
      </c>
      <c r="R1511" t="s">
        <v>33</v>
      </c>
      <c r="S1511" t="s">
        <v>34</v>
      </c>
      <c r="T1511" s="4">
        <v>3</v>
      </c>
      <c r="U1511" s="11">
        <f t="shared" si="23"/>
        <v>1599</v>
      </c>
      <c r="V1511" s="11">
        <f>tbl_EcommerceSales[[#This Row],[Gross_Sales]]*tbl_EcommerceSales[[#This Row],[Discount]]</f>
        <v>0</v>
      </c>
      <c r="W1511" s="11">
        <f>tbl_EcommerceSales[[#This Row],[Gross_Sales]]-tbl_EcommerceSales[[#This Row],[Discount_Amount]]</f>
        <v>1599</v>
      </c>
      <c r="X1511" s="11">
        <f>tbl_EcommerceSales[[#This Row],[Quantity]] * _xlfn.XLOOKUP(tbl_EcommerceSales[[#This Row],[Product_ID]], Product_Master!A:A, Product_Master!F:F)</f>
        <v>850</v>
      </c>
      <c r="Y1511" s="11">
        <f>tbl_EcommerceSales[[#This Row],[Net_Revenue]]-tbl_EcommerceSales[[#This Row],[Total_Cost]]</f>
        <v>749</v>
      </c>
      <c r="Z1511" s="9">
        <f>IFERROR(#REF!/tbl_EcommerceSales[[#This Row],[Total_Cost]], 0)</f>
        <v>0</v>
      </c>
      <c r="AA1511" t="str">
        <f>TEXT(tbl_EcommerceSales[[#This Row],[Order_Date]],"mmm")</f>
        <v>Jun</v>
      </c>
      <c r="AB1511">
        <f>YEAR(tbl_EcommerceSales[[#This Row],[Order_Date]])</f>
        <v>2025</v>
      </c>
      <c r="AC1511" t="str">
        <f>IF(tbl_EcommerceSales[[#This Row],[Age]]&lt;18,"Under 18",IF(tbl_EcommerceSales[[#This Row],[Age]]&lt;=25,"18-25",IF(tbl_EcommerceSales[[#This Row],[Age]]&lt;=35,"26-35",IF(tbl_EcommerceSales[[#This Row],[Age]]&lt;=45,"36-45",IF(tbl_EcommerceSales[[#This Row],[Age]]&lt;=55,"46-55","56+")))))</f>
        <v>36-45</v>
      </c>
    </row>
    <row r="1512" spans="1:29" x14ac:dyDescent="0.35">
      <c r="A1512" t="s">
        <v>2794</v>
      </c>
      <c r="B1512" s="7">
        <v>45821</v>
      </c>
      <c r="C1512" t="s">
        <v>2795</v>
      </c>
      <c r="D1512" t="s">
        <v>116</v>
      </c>
      <c r="E1512" t="s">
        <v>25</v>
      </c>
      <c r="F1512">
        <v>37</v>
      </c>
      <c r="G1512" t="s">
        <v>155</v>
      </c>
      <c r="H1512" t="s">
        <v>88</v>
      </c>
      <c r="I1512" t="s">
        <v>200</v>
      </c>
      <c r="J1512" t="s">
        <v>201</v>
      </c>
      <c r="K1512" t="s">
        <v>91</v>
      </c>
      <c r="L1512" t="s">
        <v>202</v>
      </c>
      <c r="M1512">
        <v>2</v>
      </c>
      <c r="N1512" s="2">
        <v>899</v>
      </c>
      <c r="O1512" s="3">
        <v>0</v>
      </c>
      <c r="P1512" s="2">
        <v>840</v>
      </c>
      <c r="Q1512" t="s">
        <v>76</v>
      </c>
      <c r="R1512" t="s">
        <v>162</v>
      </c>
      <c r="S1512" t="s">
        <v>34</v>
      </c>
      <c r="T1512" s="4"/>
      <c r="U1512" s="11">
        <f t="shared" si="23"/>
        <v>1798</v>
      </c>
      <c r="V1512" s="11">
        <f>tbl_EcommerceSales[[#This Row],[Gross_Sales]]*tbl_EcommerceSales[[#This Row],[Discount]]</f>
        <v>0</v>
      </c>
      <c r="W1512" s="11">
        <f>tbl_EcommerceSales[[#This Row],[Gross_Sales]]-tbl_EcommerceSales[[#This Row],[Discount_Amount]]</f>
        <v>1798</v>
      </c>
      <c r="X1512" s="11">
        <f>tbl_EcommerceSales[[#This Row],[Quantity]] * _xlfn.XLOOKUP(tbl_EcommerceSales[[#This Row],[Product_ID]], Product_Master!A:A, Product_Master!F:F)</f>
        <v>840</v>
      </c>
      <c r="Y1512" s="11">
        <f>tbl_EcommerceSales[[#This Row],[Net_Revenue]]-tbl_EcommerceSales[[#This Row],[Total_Cost]]</f>
        <v>958</v>
      </c>
      <c r="Z1512" s="9">
        <f>IFERROR(#REF!/tbl_EcommerceSales[[#This Row],[Total_Cost]], 0)</f>
        <v>0</v>
      </c>
      <c r="AA1512" t="str">
        <f>TEXT(tbl_EcommerceSales[[#This Row],[Order_Date]],"mmm")</f>
        <v>Jun</v>
      </c>
      <c r="AB1512">
        <f>YEAR(tbl_EcommerceSales[[#This Row],[Order_Date]])</f>
        <v>2025</v>
      </c>
      <c r="AC1512" t="str">
        <f>IF(tbl_EcommerceSales[[#This Row],[Age]]&lt;18,"Under 18",IF(tbl_EcommerceSales[[#This Row],[Age]]&lt;=25,"18-25",IF(tbl_EcommerceSales[[#This Row],[Age]]&lt;=35,"26-35",IF(tbl_EcommerceSales[[#This Row],[Age]]&lt;=45,"36-45",IF(tbl_EcommerceSales[[#This Row],[Age]]&lt;=55,"46-55","56+")))))</f>
        <v>36-45</v>
      </c>
    </row>
    <row r="1513" spans="1:29" x14ac:dyDescent="0.35">
      <c r="A1513" t="s">
        <v>2796</v>
      </c>
      <c r="B1513" s="7">
        <v>45821</v>
      </c>
      <c r="C1513" t="s">
        <v>2797</v>
      </c>
      <c r="D1513" t="s">
        <v>170</v>
      </c>
      <c r="E1513" t="s">
        <v>48</v>
      </c>
      <c r="F1513">
        <v>23</v>
      </c>
      <c r="G1513" t="s">
        <v>171</v>
      </c>
      <c r="H1513" t="s">
        <v>39</v>
      </c>
      <c r="I1513" t="s">
        <v>221</v>
      </c>
      <c r="J1513" t="s">
        <v>222</v>
      </c>
      <c r="K1513" t="s">
        <v>177</v>
      </c>
      <c r="L1513" t="s">
        <v>208</v>
      </c>
      <c r="M1513">
        <v>2</v>
      </c>
      <c r="N1513" s="2">
        <v>1499</v>
      </c>
      <c r="O1513" s="3">
        <v>0.05</v>
      </c>
      <c r="P1513" s="2">
        <v>1600</v>
      </c>
      <c r="Q1513" t="s">
        <v>44</v>
      </c>
      <c r="R1513" t="s">
        <v>33</v>
      </c>
      <c r="S1513" t="s">
        <v>34</v>
      </c>
      <c r="T1513" s="4">
        <v>5</v>
      </c>
      <c r="U1513" s="11">
        <f t="shared" si="23"/>
        <v>2998</v>
      </c>
      <c r="V1513" s="11">
        <f>tbl_EcommerceSales[[#This Row],[Gross_Sales]]*tbl_EcommerceSales[[#This Row],[Discount]]</f>
        <v>149.9</v>
      </c>
      <c r="W1513" s="11">
        <f>tbl_EcommerceSales[[#This Row],[Gross_Sales]]-tbl_EcommerceSales[[#This Row],[Discount_Amount]]</f>
        <v>2848.1</v>
      </c>
      <c r="X1513" s="11">
        <f>tbl_EcommerceSales[[#This Row],[Quantity]] * _xlfn.XLOOKUP(tbl_EcommerceSales[[#This Row],[Product_ID]], Product_Master!A:A, Product_Master!F:F)</f>
        <v>1600</v>
      </c>
      <c r="Y1513" s="11">
        <f>tbl_EcommerceSales[[#This Row],[Net_Revenue]]-tbl_EcommerceSales[[#This Row],[Total_Cost]]</f>
        <v>1248.0999999999999</v>
      </c>
      <c r="Z1513" s="9">
        <f>IFERROR(#REF!/tbl_EcommerceSales[[#This Row],[Total_Cost]], 0)</f>
        <v>0</v>
      </c>
      <c r="AA1513" t="str">
        <f>TEXT(tbl_EcommerceSales[[#This Row],[Order_Date]],"mmm")</f>
        <v>Jun</v>
      </c>
      <c r="AB1513">
        <f>YEAR(tbl_EcommerceSales[[#This Row],[Order_Date]])</f>
        <v>2025</v>
      </c>
      <c r="AC1513" t="str">
        <f>IF(tbl_EcommerceSales[[#This Row],[Age]]&lt;18,"Under 18",IF(tbl_EcommerceSales[[#This Row],[Age]]&lt;=25,"18-25",IF(tbl_EcommerceSales[[#This Row],[Age]]&lt;=35,"26-35",IF(tbl_EcommerceSales[[#This Row],[Age]]&lt;=45,"36-45",IF(tbl_EcommerceSales[[#This Row],[Age]]&lt;=55,"46-55","56+")))))</f>
        <v>18-25</v>
      </c>
    </row>
    <row r="1514" spans="1:29" x14ac:dyDescent="0.35">
      <c r="A1514" t="s">
        <v>2798</v>
      </c>
      <c r="B1514" s="7">
        <v>45822</v>
      </c>
      <c r="C1514" t="s">
        <v>2799</v>
      </c>
      <c r="D1514" t="s">
        <v>189</v>
      </c>
      <c r="E1514" t="s">
        <v>25</v>
      </c>
      <c r="F1514">
        <v>41</v>
      </c>
      <c r="G1514" t="s">
        <v>99</v>
      </c>
      <c r="H1514" t="s">
        <v>88</v>
      </c>
      <c r="I1514" t="s">
        <v>62</v>
      </c>
      <c r="J1514" t="s">
        <v>63</v>
      </c>
      <c r="K1514" t="s">
        <v>42</v>
      </c>
      <c r="L1514" t="s">
        <v>43</v>
      </c>
      <c r="M1514">
        <v>4</v>
      </c>
      <c r="N1514" s="2">
        <v>499</v>
      </c>
      <c r="O1514" s="3">
        <v>0.1</v>
      </c>
      <c r="P1514" s="2">
        <v>880</v>
      </c>
      <c r="Q1514" t="s">
        <v>32</v>
      </c>
      <c r="R1514" t="s">
        <v>33</v>
      </c>
      <c r="S1514" t="s">
        <v>57</v>
      </c>
      <c r="T1514" s="4">
        <v>5</v>
      </c>
      <c r="U1514" s="11">
        <f t="shared" si="23"/>
        <v>1996</v>
      </c>
      <c r="V1514" s="11">
        <f>tbl_EcommerceSales[[#This Row],[Gross_Sales]]*tbl_EcommerceSales[[#This Row],[Discount]]</f>
        <v>199.60000000000002</v>
      </c>
      <c r="W1514" s="11">
        <f>tbl_EcommerceSales[[#This Row],[Gross_Sales]]-tbl_EcommerceSales[[#This Row],[Discount_Amount]]</f>
        <v>1796.4</v>
      </c>
      <c r="X1514" s="11">
        <f>tbl_EcommerceSales[[#This Row],[Quantity]] * _xlfn.XLOOKUP(tbl_EcommerceSales[[#This Row],[Product_ID]], Product_Master!A:A, Product_Master!F:F)</f>
        <v>880</v>
      </c>
      <c r="Y1514" s="11">
        <f>tbl_EcommerceSales[[#This Row],[Net_Revenue]]-tbl_EcommerceSales[[#This Row],[Total_Cost]]</f>
        <v>916.40000000000009</v>
      </c>
      <c r="Z1514" s="9">
        <f>IFERROR(#REF!/tbl_EcommerceSales[[#This Row],[Total_Cost]], 0)</f>
        <v>0</v>
      </c>
      <c r="AA1514" t="str">
        <f>TEXT(tbl_EcommerceSales[[#This Row],[Order_Date]],"mmm")</f>
        <v>Jun</v>
      </c>
      <c r="AB1514">
        <f>YEAR(tbl_EcommerceSales[[#This Row],[Order_Date]])</f>
        <v>2025</v>
      </c>
      <c r="AC1514" t="str">
        <f>IF(tbl_EcommerceSales[[#This Row],[Age]]&lt;18,"Under 18",IF(tbl_EcommerceSales[[#This Row],[Age]]&lt;=25,"18-25",IF(tbl_EcommerceSales[[#This Row],[Age]]&lt;=35,"26-35",IF(tbl_EcommerceSales[[#This Row],[Age]]&lt;=45,"36-45",IF(tbl_EcommerceSales[[#This Row],[Age]]&lt;=55,"46-55","56+")))))</f>
        <v>36-45</v>
      </c>
    </row>
    <row r="1515" spans="1:29" x14ac:dyDescent="0.35">
      <c r="A1515" t="s">
        <v>2800</v>
      </c>
      <c r="B1515" s="7">
        <v>45822</v>
      </c>
      <c r="C1515" t="s">
        <v>1415</v>
      </c>
      <c r="D1515" t="s">
        <v>232</v>
      </c>
      <c r="E1515" t="s">
        <v>25</v>
      </c>
      <c r="F1515">
        <v>48</v>
      </c>
      <c r="G1515" t="s">
        <v>122</v>
      </c>
      <c r="H1515" t="s">
        <v>72</v>
      </c>
      <c r="I1515" t="s">
        <v>357</v>
      </c>
      <c r="J1515" t="s">
        <v>358</v>
      </c>
      <c r="K1515" t="s">
        <v>177</v>
      </c>
      <c r="L1515" t="s">
        <v>178</v>
      </c>
      <c r="M1515">
        <v>1</v>
      </c>
      <c r="N1515" s="2">
        <v>999</v>
      </c>
      <c r="O1515" s="3">
        <v>0.1</v>
      </c>
      <c r="P1515" s="2">
        <v>520</v>
      </c>
      <c r="Q1515" t="s">
        <v>123</v>
      </c>
      <c r="R1515" t="s">
        <v>33</v>
      </c>
      <c r="S1515" t="s">
        <v>34</v>
      </c>
      <c r="T1515" s="4">
        <v>5</v>
      </c>
      <c r="U1515" s="11">
        <f t="shared" si="23"/>
        <v>999</v>
      </c>
      <c r="V1515" s="11">
        <f>tbl_EcommerceSales[[#This Row],[Gross_Sales]]*tbl_EcommerceSales[[#This Row],[Discount]]</f>
        <v>99.9</v>
      </c>
      <c r="W1515" s="11">
        <f>tbl_EcommerceSales[[#This Row],[Gross_Sales]]-tbl_EcommerceSales[[#This Row],[Discount_Amount]]</f>
        <v>899.1</v>
      </c>
      <c r="X1515" s="11">
        <f>tbl_EcommerceSales[[#This Row],[Quantity]] * _xlfn.XLOOKUP(tbl_EcommerceSales[[#This Row],[Product_ID]], Product_Master!A:A, Product_Master!F:F)</f>
        <v>520</v>
      </c>
      <c r="Y1515" s="11">
        <f>tbl_EcommerceSales[[#This Row],[Net_Revenue]]-tbl_EcommerceSales[[#This Row],[Total_Cost]]</f>
        <v>379.1</v>
      </c>
      <c r="Z1515" s="9">
        <f>IFERROR(#REF!/tbl_EcommerceSales[[#This Row],[Total_Cost]], 0)</f>
        <v>0</v>
      </c>
      <c r="AA1515" t="str">
        <f>TEXT(tbl_EcommerceSales[[#This Row],[Order_Date]],"mmm")</f>
        <v>Jun</v>
      </c>
      <c r="AB1515">
        <f>YEAR(tbl_EcommerceSales[[#This Row],[Order_Date]])</f>
        <v>2025</v>
      </c>
      <c r="AC1515" t="str">
        <f>IF(tbl_EcommerceSales[[#This Row],[Age]]&lt;18,"Under 18",IF(tbl_EcommerceSales[[#This Row],[Age]]&lt;=25,"18-25",IF(tbl_EcommerceSales[[#This Row],[Age]]&lt;=35,"26-35",IF(tbl_EcommerceSales[[#This Row],[Age]]&lt;=45,"36-45",IF(tbl_EcommerceSales[[#This Row],[Age]]&lt;=55,"46-55","56+")))))</f>
        <v>46-55</v>
      </c>
    </row>
    <row r="1516" spans="1:29" x14ac:dyDescent="0.35">
      <c r="A1516" t="s">
        <v>2801</v>
      </c>
      <c r="B1516" s="7">
        <v>45822</v>
      </c>
      <c r="C1516" t="s">
        <v>2585</v>
      </c>
      <c r="D1516" t="s">
        <v>24</v>
      </c>
      <c r="E1516" t="s">
        <v>48</v>
      </c>
      <c r="F1516">
        <v>41</v>
      </c>
      <c r="G1516" t="s">
        <v>246</v>
      </c>
      <c r="H1516" t="s">
        <v>27</v>
      </c>
      <c r="I1516" t="s">
        <v>53</v>
      </c>
      <c r="J1516" t="s">
        <v>54</v>
      </c>
      <c r="K1516" t="s">
        <v>55</v>
      </c>
      <c r="L1516" t="s">
        <v>56</v>
      </c>
      <c r="M1516">
        <v>1</v>
      </c>
      <c r="N1516" s="2">
        <v>799</v>
      </c>
      <c r="O1516" s="3">
        <v>0.2</v>
      </c>
      <c r="P1516" s="2">
        <v>390</v>
      </c>
      <c r="Q1516" t="s">
        <v>44</v>
      </c>
      <c r="R1516" t="s">
        <v>33</v>
      </c>
      <c r="S1516" t="s">
        <v>34</v>
      </c>
      <c r="T1516" s="4">
        <v>5</v>
      </c>
      <c r="U1516" s="11">
        <f t="shared" si="23"/>
        <v>799</v>
      </c>
      <c r="V1516" s="11">
        <f>tbl_EcommerceSales[[#This Row],[Gross_Sales]]*tbl_EcommerceSales[[#This Row],[Discount]]</f>
        <v>159.80000000000001</v>
      </c>
      <c r="W1516" s="11">
        <f>tbl_EcommerceSales[[#This Row],[Gross_Sales]]-tbl_EcommerceSales[[#This Row],[Discount_Amount]]</f>
        <v>639.20000000000005</v>
      </c>
      <c r="X1516" s="11">
        <f>tbl_EcommerceSales[[#This Row],[Quantity]] * _xlfn.XLOOKUP(tbl_EcommerceSales[[#This Row],[Product_ID]], Product_Master!A:A, Product_Master!F:F)</f>
        <v>390</v>
      </c>
      <c r="Y1516" s="11">
        <f>tbl_EcommerceSales[[#This Row],[Net_Revenue]]-tbl_EcommerceSales[[#This Row],[Total_Cost]]</f>
        <v>249.20000000000005</v>
      </c>
      <c r="Z1516" s="9">
        <f>IFERROR(#REF!/tbl_EcommerceSales[[#This Row],[Total_Cost]], 0)</f>
        <v>0</v>
      </c>
      <c r="AA1516" t="str">
        <f>TEXT(tbl_EcommerceSales[[#This Row],[Order_Date]],"mmm")</f>
        <v>Jun</v>
      </c>
      <c r="AB1516">
        <f>YEAR(tbl_EcommerceSales[[#This Row],[Order_Date]])</f>
        <v>2025</v>
      </c>
      <c r="AC1516" t="str">
        <f>IF(tbl_EcommerceSales[[#This Row],[Age]]&lt;18,"Under 18",IF(tbl_EcommerceSales[[#This Row],[Age]]&lt;=25,"18-25",IF(tbl_EcommerceSales[[#This Row],[Age]]&lt;=35,"26-35",IF(tbl_EcommerceSales[[#This Row],[Age]]&lt;=45,"36-45",IF(tbl_EcommerceSales[[#This Row],[Age]]&lt;=55,"46-55","56+")))))</f>
        <v>36-45</v>
      </c>
    </row>
    <row r="1517" spans="1:29" x14ac:dyDescent="0.35">
      <c r="A1517" t="s">
        <v>2802</v>
      </c>
      <c r="B1517" s="7">
        <v>45822</v>
      </c>
      <c r="C1517" t="s">
        <v>485</v>
      </c>
      <c r="D1517" t="s">
        <v>205</v>
      </c>
      <c r="E1517" t="s">
        <v>25</v>
      </c>
      <c r="F1517">
        <v>39</v>
      </c>
      <c r="G1517" t="s">
        <v>152</v>
      </c>
      <c r="H1517" t="s">
        <v>72</v>
      </c>
      <c r="I1517" t="s">
        <v>349</v>
      </c>
      <c r="J1517" t="s">
        <v>350</v>
      </c>
      <c r="K1517" t="s">
        <v>82</v>
      </c>
      <c r="L1517" t="s">
        <v>238</v>
      </c>
      <c r="M1517">
        <v>2</v>
      </c>
      <c r="N1517" s="2">
        <v>1599</v>
      </c>
      <c r="O1517" s="3">
        <v>0.1</v>
      </c>
      <c r="P1517" s="2">
        <v>1840</v>
      </c>
      <c r="Q1517" t="s">
        <v>156</v>
      </c>
      <c r="R1517" t="s">
        <v>33</v>
      </c>
      <c r="S1517" t="s">
        <v>57</v>
      </c>
      <c r="T1517" s="4">
        <v>2</v>
      </c>
      <c r="U1517" s="11">
        <f t="shared" si="23"/>
        <v>3198</v>
      </c>
      <c r="V1517" s="11">
        <f>tbl_EcommerceSales[[#This Row],[Gross_Sales]]*tbl_EcommerceSales[[#This Row],[Discount]]</f>
        <v>319.8</v>
      </c>
      <c r="W1517" s="11">
        <f>tbl_EcommerceSales[[#This Row],[Gross_Sales]]-tbl_EcommerceSales[[#This Row],[Discount_Amount]]</f>
        <v>2878.2</v>
      </c>
      <c r="X1517" s="11">
        <f>tbl_EcommerceSales[[#This Row],[Quantity]] * _xlfn.XLOOKUP(tbl_EcommerceSales[[#This Row],[Product_ID]], Product_Master!A:A, Product_Master!F:F)</f>
        <v>1840</v>
      </c>
      <c r="Y1517" s="11">
        <f>tbl_EcommerceSales[[#This Row],[Net_Revenue]]-tbl_EcommerceSales[[#This Row],[Total_Cost]]</f>
        <v>1038.1999999999998</v>
      </c>
      <c r="Z1517" s="9">
        <f>IFERROR(#REF!/tbl_EcommerceSales[[#This Row],[Total_Cost]], 0)</f>
        <v>0</v>
      </c>
      <c r="AA1517" t="str">
        <f>TEXT(tbl_EcommerceSales[[#This Row],[Order_Date]],"mmm")</f>
        <v>Jun</v>
      </c>
      <c r="AB1517">
        <f>YEAR(tbl_EcommerceSales[[#This Row],[Order_Date]])</f>
        <v>2025</v>
      </c>
      <c r="AC1517" t="str">
        <f>IF(tbl_EcommerceSales[[#This Row],[Age]]&lt;18,"Under 18",IF(tbl_EcommerceSales[[#This Row],[Age]]&lt;=25,"18-25",IF(tbl_EcommerceSales[[#This Row],[Age]]&lt;=35,"26-35",IF(tbl_EcommerceSales[[#This Row],[Age]]&lt;=45,"36-45",IF(tbl_EcommerceSales[[#This Row],[Age]]&lt;=55,"46-55","56+")))))</f>
        <v>36-45</v>
      </c>
    </row>
    <row r="1518" spans="1:29" x14ac:dyDescent="0.35">
      <c r="A1518" t="s">
        <v>2803</v>
      </c>
      <c r="B1518" s="7">
        <v>45822</v>
      </c>
      <c r="C1518" t="s">
        <v>2804</v>
      </c>
      <c r="D1518" t="s">
        <v>195</v>
      </c>
      <c r="E1518" t="s">
        <v>25</v>
      </c>
      <c r="F1518">
        <v>37</v>
      </c>
      <c r="G1518" t="s">
        <v>246</v>
      </c>
      <c r="H1518" t="s">
        <v>27</v>
      </c>
      <c r="I1518" t="s">
        <v>212</v>
      </c>
      <c r="J1518" t="s">
        <v>213</v>
      </c>
      <c r="K1518" t="s">
        <v>177</v>
      </c>
      <c r="L1518" t="s">
        <v>178</v>
      </c>
      <c r="M1518">
        <v>5</v>
      </c>
      <c r="N1518" s="2">
        <v>2499</v>
      </c>
      <c r="O1518" s="3">
        <v>0.1</v>
      </c>
      <c r="P1518" s="2">
        <v>7250</v>
      </c>
      <c r="Q1518" t="s">
        <v>44</v>
      </c>
      <c r="R1518" t="s">
        <v>33</v>
      </c>
      <c r="S1518" t="s">
        <v>57</v>
      </c>
      <c r="T1518" s="4">
        <v>4</v>
      </c>
      <c r="U1518" s="11">
        <f t="shared" si="23"/>
        <v>12495</v>
      </c>
      <c r="V1518" s="11">
        <f>tbl_EcommerceSales[[#This Row],[Gross_Sales]]*tbl_EcommerceSales[[#This Row],[Discount]]</f>
        <v>1249.5</v>
      </c>
      <c r="W1518" s="11">
        <f>tbl_EcommerceSales[[#This Row],[Gross_Sales]]-tbl_EcommerceSales[[#This Row],[Discount_Amount]]</f>
        <v>11245.5</v>
      </c>
      <c r="X1518" s="11">
        <f>tbl_EcommerceSales[[#This Row],[Quantity]] * _xlfn.XLOOKUP(tbl_EcommerceSales[[#This Row],[Product_ID]], Product_Master!A:A, Product_Master!F:F)</f>
        <v>7250</v>
      </c>
      <c r="Y1518" s="11">
        <f>tbl_EcommerceSales[[#This Row],[Net_Revenue]]-tbl_EcommerceSales[[#This Row],[Total_Cost]]</f>
        <v>3995.5</v>
      </c>
      <c r="Z1518" s="9">
        <f>IFERROR(#REF!/tbl_EcommerceSales[[#This Row],[Total_Cost]], 0)</f>
        <v>0</v>
      </c>
      <c r="AA1518" t="str">
        <f>TEXT(tbl_EcommerceSales[[#This Row],[Order_Date]],"mmm")</f>
        <v>Jun</v>
      </c>
      <c r="AB1518">
        <f>YEAR(tbl_EcommerceSales[[#This Row],[Order_Date]])</f>
        <v>2025</v>
      </c>
      <c r="AC1518" t="str">
        <f>IF(tbl_EcommerceSales[[#This Row],[Age]]&lt;18,"Under 18",IF(tbl_EcommerceSales[[#This Row],[Age]]&lt;=25,"18-25",IF(tbl_EcommerceSales[[#This Row],[Age]]&lt;=35,"26-35",IF(tbl_EcommerceSales[[#This Row],[Age]]&lt;=45,"36-45",IF(tbl_EcommerceSales[[#This Row],[Age]]&lt;=55,"46-55","56+")))))</f>
        <v>36-45</v>
      </c>
    </row>
    <row r="1519" spans="1:29" x14ac:dyDescent="0.35">
      <c r="A1519" t="s">
        <v>2805</v>
      </c>
      <c r="B1519" s="7">
        <v>45822</v>
      </c>
      <c r="C1519" t="s">
        <v>2806</v>
      </c>
      <c r="D1519" t="s">
        <v>159</v>
      </c>
      <c r="E1519" t="s">
        <v>48</v>
      </c>
      <c r="F1519">
        <v>24</v>
      </c>
      <c r="G1519" t="s">
        <v>186</v>
      </c>
      <c r="H1519" t="s">
        <v>72</v>
      </c>
      <c r="I1519" t="s">
        <v>126</v>
      </c>
      <c r="J1519" t="s">
        <v>127</v>
      </c>
      <c r="K1519" t="s">
        <v>82</v>
      </c>
      <c r="L1519" t="s">
        <v>83</v>
      </c>
      <c r="M1519">
        <v>2</v>
      </c>
      <c r="N1519" s="2">
        <v>1899</v>
      </c>
      <c r="O1519" s="3">
        <v>0.1</v>
      </c>
      <c r="P1519" s="2">
        <v>2240</v>
      </c>
      <c r="Q1519" t="s">
        <v>44</v>
      </c>
      <c r="R1519" t="s">
        <v>33</v>
      </c>
      <c r="S1519" t="s">
        <v>34</v>
      </c>
      <c r="T1519" s="4">
        <v>2</v>
      </c>
      <c r="U1519" s="11">
        <f t="shared" si="23"/>
        <v>3798</v>
      </c>
      <c r="V1519" s="11">
        <f>tbl_EcommerceSales[[#This Row],[Gross_Sales]]*tbl_EcommerceSales[[#This Row],[Discount]]</f>
        <v>379.8</v>
      </c>
      <c r="W1519" s="11">
        <f>tbl_EcommerceSales[[#This Row],[Gross_Sales]]-tbl_EcommerceSales[[#This Row],[Discount_Amount]]</f>
        <v>3418.2</v>
      </c>
      <c r="X1519" s="11">
        <f>tbl_EcommerceSales[[#This Row],[Quantity]] * _xlfn.XLOOKUP(tbl_EcommerceSales[[#This Row],[Product_ID]], Product_Master!A:A, Product_Master!F:F)</f>
        <v>2240</v>
      </c>
      <c r="Y1519" s="11">
        <f>tbl_EcommerceSales[[#This Row],[Net_Revenue]]-tbl_EcommerceSales[[#This Row],[Total_Cost]]</f>
        <v>1178.1999999999998</v>
      </c>
      <c r="Z1519" s="9">
        <f>IFERROR(#REF!/tbl_EcommerceSales[[#This Row],[Total_Cost]], 0)</f>
        <v>0</v>
      </c>
      <c r="AA1519" t="str">
        <f>TEXT(tbl_EcommerceSales[[#This Row],[Order_Date]],"mmm")</f>
        <v>Jun</v>
      </c>
      <c r="AB1519">
        <f>YEAR(tbl_EcommerceSales[[#This Row],[Order_Date]])</f>
        <v>2025</v>
      </c>
      <c r="AC1519" t="str">
        <f>IF(tbl_EcommerceSales[[#This Row],[Age]]&lt;18,"Under 18",IF(tbl_EcommerceSales[[#This Row],[Age]]&lt;=25,"18-25",IF(tbl_EcommerceSales[[#This Row],[Age]]&lt;=35,"26-35",IF(tbl_EcommerceSales[[#This Row],[Age]]&lt;=45,"36-45",IF(tbl_EcommerceSales[[#This Row],[Age]]&lt;=55,"46-55","56+")))))</f>
        <v>18-25</v>
      </c>
    </row>
    <row r="1520" spans="1:29" x14ac:dyDescent="0.35">
      <c r="A1520" t="s">
        <v>2807</v>
      </c>
      <c r="B1520" s="7">
        <v>45822</v>
      </c>
      <c r="C1520" t="s">
        <v>1617</v>
      </c>
      <c r="D1520" t="s">
        <v>79</v>
      </c>
      <c r="E1520" t="s">
        <v>48</v>
      </c>
      <c r="F1520">
        <v>26</v>
      </c>
      <c r="G1520" t="s">
        <v>142</v>
      </c>
      <c r="H1520" t="s">
        <v>88</v>
      </c>
      <c r="I1520" t="s">
        <v>62</v>
      </c>
      <c r="J1520" t="s">
        <v>63</v>
      </c>
      <c r="K1520" t="s">
        <v>42</v>
      </c>
      <c r="L1520" t="s">
        <v>43</v>
      </c>
      <c r="M1520">
        <v>3</v>
      </c>
      <c r="N1520" s="2">
        <v>499</v>
      </c>
      <c r="O1520" s="3">
        <v>0.2</v>
      </c>
      <c r="P1520" s="2">
        <v>660</v>
      </c>
      <c r="Q1520" t="s">
        <v>32</v>
      </c>
      <c r="R1520" t="s">
        <v>33</v>
      </c>
      <c r="S1520" t="s">
        <v>34</v>
      </c>
      <c r="T1520" s="4">
        <v>5</v>
      </c>
      <c r="U1520" s="11">
        <f t="shared" si="23"/>
        <v>1497</v>
      </c>
      <c r="V1520" s="11">
        <f>tbl_EcommerceSales[[#This Row],[Gross_Sales]]*tbl_EcommerceSales[[#This Row],[Discount]]</f>
        <v>299.40000000000003</v>
      </c>
      <c r="W1520" s="11">
        <f>tbl_EcommerceSales[[#This Row],[Gross_Sales]]-tbl_EcommerceSales[[#This Row],[Discount_Amount]]</f>
        <v>1197.5999999999999</v>
      </c>
      <c r="X1520" s="11">
        <f>tbl_EcommerceSales[[#This Row],[Quantity]] * _xlfn.XLOOKUP(tbl_EcommerceSales[[#This Row],[Product_ID]], Product_Master!A:A, Product_Master!F:F)</f>
        <v>660</v>
      </c>
      <c r="Y1520" s="11">
        <f>tbl_EcommerceSales[[#This Row],[Net_Revenue]]-tbl_EcommerceSales[[#This Row],[Total_Cost]]</f>
        <v>537.59999999999991</v>
      </c>
      <c r="Z1520" s="9">
        <f>IFERROR(#REF!/tbl_EcommerceSales[[#This Row],[Total_Cost]], 0)</f>
        <v>0</v>
      </c>
      <c r="AA1520" t="str">
        <f>TEXT(tbl_EcommerceSales[[#This Row],[Order_Date]],"mmm")</f>
        <v>Jun</v>
      </c>
      <c r="AB1520">
        <f>YEAR(tbl_EcommerceSales[[#This Row],[Order_Date]])</f>
        <v>2025</v>
      </c>
      <c r="AC1520" t="str">
        <f>IF(tbl_EcommerceSales[[#This Row],[Age]]&lt;18,"Under 18",IF(tbl_EcommerceSales[[#This Row],[Age]]&lt;=25,"18-25",IF(tbl_EcommerceSales[[#This Row],[Age]]&lt;=35,"26-35",IF(tbl_EcommerceSales[[#This Row],[Age]]&lt;=45,"36-45",IF(tbl_EcommerceSales[[#This Row],[Age]]&lt;=55,"46-55","56+")))))</f>
        <v>26-35</v>
      </c>
    </row>
    <row r="1521" spans="1:29" x14ac:dyDescent="0.35">
      <c r="A1521" t="s">
        <v>2808</v>
      </c>
      <c r="B1521" s="7">
        <v>45822</v>
      </c>
      <c r="C1521" t="s">
        <v>2560</v>
      </c>
      <c r="D1521" t="s">
        <v>227</v>
      </c>
      <c r="E1521" t="s">
        <v>25</v>
      </c>
      <c r="F1521">
        <v>28</v>
      </c>
      <c r="G1521" t="s">
        <v>174</v>
      </c>
      <c r="H1521" t="s">
        <v>39</v>
      </c>
      <c r="I1521" t="s">
        <v>276</v>
      </c>
      <c r="J1521" t="s">
        <v>277</v>
      </c>
      <c r="K1521" t="s">
        <v>30</v>
      </c>
      <c r="L1521" t="s">
        <v>278</v>
      </c>
      <c r="M1521">
        <v>1</v>
      </c>
      <c r="N1521" s="2">
        <v>1599</v>
      </c>
      <c r="O1521" s="3">
        <v>0.15</v>
      </c>
      <c r="P1521" s="2">
        <v>850</v>
      </c>
      <c r="Q1521" t="s">
        <v>44</v>
      </c>
      <c r="R1521" t="s">
        <v>33</v>
      </c>
      <c r="S1521" t="s">
        <v>57</v>
      </c>
      <c r="T1521" s="4">
        <v>5</v>
      </c>
      <c r="U1521" s="11">
        <f t="shared" si="23"/>
        <v>1599</v>
      </c>
      <c r="V1521" s="11">
        <f>tbl_EcommerceSales[[#This Row],[Gross_Sales]]*tbl_EcommerceSales[[#This Row],[Discount]]</f>
        <v>239.85</v>
      </c>
      <c r="W1521" s="11">
        <f>tbl_EcommerceSales[[#This Row],[Gross_Sales]]-tbl_EcommerceSales[[#This Row],[Discount_Amount]]</f>
        <v>1359.15</v>
      </c>
      <c r="X1521" s="11">
        <f>tbl_EcommerceSales[[#This Row],[Quantity]] * _xlfn.XLOOKUP(tbl_EcommerceSales[[#This Row],[Product_ID]], Product_Master!A:A, Product_Master!F:F)</f>
        <v>850</v>
      </c>
      <c r="Y1521" s="11">
        <f>tbl_EcommerceSales[[#This Row],[Net_Revenue]]-tbl_EcommerceSales[[#This Row],[Total_Cost]]</f>
        <v>509.15000000000009</v>
      </c>
      <c r="Z1521" s="9">
        <f>IFERROR(#REF!/tbl_EcommerceSales[[#This Row],[Total_Cost]], 0)</f>
        <v>0</v>
      </c>
      <c r="AA1521" t="str">
        <f>TEXT(tbl_EcommerceSales[[#This Row],[Order_Date]],"mmm")</f>
        <v>Jun</v>
      </c>
      <c r="AB1521">
        <f>YEAR(tbl_EcommerceSales[[#This Row],[Order_Date]])</f>
        <v>2025</v>
      </c>
      <c r="AC1521" t="str">
        <f>IF(tbl_EcommerceSales[[#This Row],[Age]]&lt;18,"Under 18",IF(tbl_EcommerceSales[[#This Row],[Age]]&lt;=25,"18-25",IF(tbl_EcommerceSales[[#This Row],[Age]]&lt;=35,"26-35",IF(tbl_EcommerceSales[[#This Row],[Age]]&lt;=45,"36-45",IF(tbl_EcommerceSales[[#This Row],[Age]]&lt;=55,"46-55","56+")))))</f>
        <v>26-35</v>
      </c>
    </row>
    <row r="1522" spans="1:29" x14ac:dyDescent="0.35">
      <c r="A1522" t="s">
        <v>2809</v>
      </c>
      <c r="B1522" s="7">
        <v>45822</v>
      </c>
      <c r="C1522" t="s">
        <v>1008</v>
      </c>
      <c r="D1522" t="s">
        <v>216</v>
      </c>
      <c r="E1522" t="s">
        <v>25</v>
      </c>
      <c r="F1522">
        <v>32</v>
      </c>
      <c r="G1522" t="s">
        <v>174</v>
      </c>
      <c r="H1522" t="s">
        <v>39</v>
      </c>
      <c r="I1522" t="s">
        <v>67</v>
      </c>
      <c r="J1522" t="s">
        <v>68</v>
      </c>
      <c r="K1522" t="s">
        <v>42</v>
      </c>
      <c r="L1522" t="s">
        <v>43</v>
      </c>
      <c r="M1522">
        <v>2</v>
      </c>
      <c r="N1522" s="2">
        <v>799</v>
      </c>
      <c r="O1522" s="3">
        <v>0</v>
      </c>
      <c r="P1522" s="2">
        <v>720</v>
      </c>
      <c r="Q1522" t="s">
        <v>123</v>
      </c>
      <c r="R1522" t="s">
        <v>33</v>
      </c>
      <c r="S1522" t="s">
        <v>34</v>
      </c>
      <c r="T1522" s="4">
        <v>5</v>
      </c>
      <c r="U1522" s="11">
        <f t="shared" si="23"/>
        <v>1598</v>
      </c>
      <c r="V1522" s="11">
        <f>tbl_EcommerceSales[[#This Row],[Gross_Sales]]*tbl_EcommerceSales[[#This Row],[Discount]]</f>
        <v>0</v>
      </c>
      <c r="W1522" s="11">
        <f>tbl_EcommerceSales[[#This Row],[Gross_Sales]]-tbl_EcommerceSales[[#This Row],[Discount_Amount]]</f>
        <v>1598</v>
      </c>
      <c r="X1522" s="11">
        <f>tbl_EcommerceSales[[#This Row],[Quantity]] * _xlfn.XLOOKUP(tbl_EcommerceSales[[#This Row],[Product_ID]], Product_Master!A:A, Product_Master!F:F)</f>
        <v>720</v>
      </c>
      <c r="Y1522" s="11">
        <f>tbl_EcommerceSales[[#This Row],[Net_Revenue]]-tbl_EcommerceSales[[#This Row],[Total_Cost]]</f>
        <v>878</v>
      </c>
      <c r="Z1522" s="9">
        <f>IFERROR(#REF!/tbl_EcommerceSales[[#This Row],[Total_Cost]], 0)</f>
        <v>0</v>
      </c>
      <c r="AA1522" t="str">
        <f>TEXT(tbl_EcommerceSales[[#This Row],[Order_Date]],"mmm")</f>
        <v>Jun</v>
      </c>
      <c r="AB1522">
        <f>YEAR(tbl_EcommerceSales[[#This Row],[Order_Date]])</f>
        <v>2025</v>
      </c>
      <c r="AC1522" t="str">
        <f>IF(tbl_EcommerceSales[[#This Row],[Age]]&lt;18,"Under 18",IF(tbl_EcommerceSales[[#This Row],[Age]]&lt;=25,"18-25",IF(tbl_EcommerceSales[[#This Row],[Age]]&lt;=35,"26-35",IF(tbl_EcommerceSales[[#This Row],[Age]]&lt;=45,"36-45",IF(tbl_EcommerceSales[[#This Row],[Age]]&lt;=55,"46-55","56+")))))</f>
        <v>26-35</v>
      </c>
    </row>
    <row r="1523" spans="1:29" x14ac:dyDescent="0.35">
      <c r="A1523" t="s">
        <v>2810</v>
      </c>
      <c r="B1523" s="7">
        <v>45822</v>
      </c>
      <c r="C1523" t="s">
        <v>2811</v>
      </c>
      <c r="D1523" t="s">
        <v>37</v>
      </c>
      <c r="E1523" t="s">
        <v>48</v>
      </c>
      <c r="F1523">
        <v>26</v>
      </c>
      <c r="G1523" t="s">
        <v>142</v>
      </c>
      <c r="H1523" t="s">
        <v>88</v>
      </c>
      <c r="I1523" t="s">
        <v>338</v>
      </c>
      <c r="J1523" t="s">
        <v>339</v>
      </c>
      <c r="K1523" t="s">
        <v>55</v>
      </c>
      <c r="L1523" t="s">
        <v>56</v>
      </c>
      <c r="M1523">
        <v>1</v>
      </c>
      <c r="N1523" s="2">
        <v>1499</v>
      </c>
      <c r="O1523" s="3">
        <v>0.05</v>
      </c>
      <c r="P1523" s="2">
        <v>780</v>
      </c>
      <c r="Q1523" t="s">
        <v>123</v>
      </c>
      <c r="R1523" t="s">
        <v>93</v>
      </c>
      <c r="S1523" t="s">
        <v>34</v>
      </c>
      <c r="T1523" s="4">
        <v>4</v>
      </c>
      <c r="U1523" s="11">
        <f t="shared" si="23"/>
        <v>1499</v>
      </c>
      <c r="V1523" s="11">
        <f>tbl_EcommerceSales[[#This Row],[Gross_Sales]]*tbl_EcommerceSales[[#This Row],[Discount]]</f>
        <v>74.95</v>
      </c>
      <c r="W1523" s="11">
        <f>tbl_EcommerceSales[[#This Row],[Gross_Sales]]-tbl_EcommerceSales[[#This Row],[Discount_Amount]]</f>
        <v>1424.05</v>
      </c>
      <c r="X1523" s="11">
        <f>tbl_EcommerceSales[[#This Row],[Quantity]] * _xlfn.XLOOKUP(tbl_EcommerceSales[[#This Row],[Product_ID]], Product_Master!A:A, Product_Master!F:F)</f>
        <v>780</v>
      </c>
      <c r="Y1523" s="11">
        <f>tbl_EcommerceSales[[#This Row],[Net_Revenue]]-tbl_EcommerceSales[[#This Row],[Total_Cost]]</f>
        <v>644.04999999999995</v>
      </c>
      <c r="Z1523" s="9">
        <f>IFERROR(#REF!/tbl_EcommerceSales[[#This Row],[Total_Cost]], 0)</f>
        <v>0</v>
      </c>
      <c r="AA1523" t="str">
        <f>TEXT(tbl_EcommerceSales[[#This Row],[Order_Date]],"mmm")</f>
        <v>Jun</v>
      </c>
      <c r="AB1523">
        <f>YEAR(tbl_EcommerceSales[[#This Row],[Order_Date]])</f>
        <v>2025</v>
      </c>
      <c r="AC1523" t="str">
        <f>IF(tbl_EcommerceSales[[#This Row],[Age]]&lt;18,"Under 18",IF(tbl_EcommerceSales[[#This Row],[Age]]&lt;=25,"18-25",IF(tbl_EcommerceSales[[#This Row],[Age]]&lt;=35,"26-35",IF(tbl_EcommerceSales[[#This Row],[Age]]&lt;=45,"36-45",IF(tbl_EcommerceSales[[#This Row],[Age]]&lt;=55,"46-55","56+")))))</f>
        <v>26-35</v>
      </c>
    </row>
    <row r="1524" spans="1:29" x14ac:dyDescent="0.35">
      <c r="A1524" t="s">
        <v>2812</v>
      </c>
      <c r="B1524" s="7">
        <v>45823</v>
      </c>
      <c r="C1524" t="s">
        <v>2167</v>
      </c>
      <c r="D1524" t="s">
        <v>24</v>
      </c>
      <c r="E1524" t="s">
        <v>25</v>
      </c>
      <c r="F1524">
        <v>47</v>
      </c>
      <c r="G1524" t="s">
        <v>246</v>
      </c>
      <c r="H1524" t="s">
        <v>27</v>
      </c>
      <c r="I1524" t="s">
        <v>165</v>
      </c>
      <c r="J1524" t="s">
        <v>166</v>
      </c>
      <c r="K1524" t="s">
        <v>42</v>
      </c>
      <c r="L1524" t="s">
        <v>167</v>
      </c>
      <c r="M1524">
        <v>3</v>
      </c>
      <c r="N1524" s="2">
        <v>1799</v>
      </c>
      <c r="O1524" s="3">
        <v>0</v>
      </c>
      <c r="P1524" s="2">
        <v>2700</v>
      </c>
      <c r="Q1524" t="s">
        <v>156</v>
      </c>
      <c r="R1524" t="s">
        <v>93</v>
      </c>
      <c r="S1524" t="s">
        <v>34</v>
      </c>
      <c r="T1524" s="4">
        <v>4</v>
      </c>
      <c r="U1524" s="11">
        <f t="shared" si="23"/>
        <v>5397</v>
      </c>
      <c r="V1524" s="11">
        <f>tbl_EcommerceSales[[#This Row],[Gross_Sales]]*tbl_EcommerceSales[[#This Row],[Discount]]</f>
        <v>0</v>
      </c>
      <c r="W1524" s="11">
        <f>tbl_EcommerceSales[[#This Row],[Gross_Sales]]-tbl_EcommerceSales[[#This Row],[Discount_Amount]]</f>
        <v>5397</v>
      </c>
      <c r="X1524" s="11">
        <f>tbl_EcommerceSales[[#This Row],[Quantity]] * _xlfn.XLOOKUP(tbl_EcommerceSales[[#This Row],[Product_ID]], Product_Master!A:A, Product_Master!F:F)</f>
        <v>2700</v>
      </c>
      <c r="Y1524" s="11">
        <f>tbl_EcommerceSales[[#This Row],[Net_Revenue]]-tbl_EcommerceSales[[#This Row],[Total_Cost]]</f>
        <v>2697</v>
      </c>
      <c r="Z1524" s="9">
        <f>IFERROR(#REF!/tbl_EcommerceSales[[#This Row],[Total_Cost]], 0)</f>
        <v>0</v>
      </c>
      <c r="AA1524" t="str">
        <f>TEXT(tbl_EcommerceSales[[#This Row],[Order_Date]],"mmm")</f>
        <v>Jun</v>
      </c>
      <c r="AB1524">
        <f>YEAR(tbl_EcommerceSales[[#This Row],[Order_Date]])</f>
        <v>2025</v>
      </c>
      <c r="AC1524" t="str">
        <f>IF(tbl_EcommerceSales[[#This Row],[Age]]&lt;18,"Under 18",IF(tbl_EcommerceSales[[#This Row],[Age]]&lt;=25,"18-25",IF(tbl_EcommerceSales[[#This Row],[Age]]&lt;=35,"26-35",IF(tbl_EcommerceSales[[#This Row],[Age]]&lt;=45,"36-45",IF(tbl_EcommerceSales[[#This Row],[Age]]&lt;=55,"46-55","56+")))))</f>
        <v>46-55</v>
      </c>
    </row>
    <row r="1525" spans="1:29" x14ac:dyDescent="0.35">
      <c r="A1525" t="s">
        <v>2813</v>
      </c>
      <c r="B1525" s="7">
        <v>45823</v>
      </c>
      <c r="C1525" t="s">
        <v>1236</v>
      </c>
      <c r="D1525" t="s">
        <v>110</v>
      </c>
      <c r="E1525" t="s">
        <v>25</v>
      </c>
      <c r="F1525">
        <v>38</v>
      </c>
      <c r="G1525" t="s">
        <v>52</v>
      </c>
      <c r="H1525" t="s">
        <v>27</v>
      </c>
      <c r="I1525" t="s">
        <v>165</v>
      </c>
      <c r="J1525" t="s">
        <v>166</v>
      </c>
      <c r="K1525" t="s">
        <v>42</v>
      </c>
      <c r="L1525" t="s">
        <v>167</v>
      </c>
      <c r="M1525">
        <v>3</v>
      </c>
      <c r="N1525" s="2">
        <v>1799</v>
      </c>
      <c r="O1525" s="3">
        <v>0.05</v>
      </c>
      <c r="P1525" s="2">
        <v>2700</v>
      </c>
      <c r="Q1525" t="s">
        <v>32</v>
      </c>
      <c r="R1525" t="s">
        <v>33</v>
      </c>
      <c r="S1525" t="s">
        <v>57</v>
      </c>
      <c r="T1525" s="4">
        <v>5</v>
      </c>
      <c r="U1525" s="11">
        <f t="shared" si="23"/>
        <v>5397</v>
      </c>
      <c r="V1525" s="11">
        <f>tbl_EcommerceSales[[#This Row],[Gross_Sales]]*tbl_EcommerceSales[[#This Row],[Discount]]</f>
        <v>269.85000000000002</v>
      </c>
      <c r="W1525" s="11">
        <f>tbl_EcommerceSales[[#This Row],[Gross_Sales]]-tbl_EcommerceSales[[#This Row],[Discount_Amount]]</f>
        <v>5127.1499999999996</v>
      </c>
      <c r="X1525" s="11">
        <f>tbl_EcommerceSales[[#This Row],[Quantity]] * _xlfn.XLOOKUP(tbl_EcommerceSales[[#This Row],[Product_ID]], Product_Master!A:A, Product_Master!F:F)</f>
        <v>2700</v>
      </c>
      <c r="Y1525" s="11">
        <f>tbl_EcommerceSales[[#This Row],[Net_Revenue]]-tbl_EcommerceSales[[#This Row],[Total_Cost]]</f>
        <v>2427.1499999999996</v>
      </c>
      <c r="Z1525" s="9">
        <f>IFERROR(#REF!/tbl_EcommerceSales[[#This Row],[Total_Cost]], 0)</f>
        <v>0</v>
      </c>
      <c r="AA1525" t="str">
        <f>TEXT(tbl_EcommerceSales[[#This Row],[Order_Date]],"mmm")</f>
        <v>Jun</v>
      </c>
      <c r="AB1525">
        <f>YEAR(tbl_EcommerceSales[[#This Row],[Order_Date]])</f>
        <v>2025</v>
      </c>
      <c r="AC1525" t="str">
        <f>IF(tbl_EcommerceSales[[#This Row],[Age]]&lt;18,"Under 18",IF(tbl_EcommerceSales[[#This Row],[Age]]&lt;=25,"18-25",IF(tbl_EcommerceSales[[#This Row],[Age]]&lt;=35,"26-35",IF(tbl_EcommerceSales[[#This Row],[Age]]&lt;=45,"36-45",IF(tbl_EcommerceSales[[#This Row],[Age]]&lt;=55,"46-55","56+")))))</f>
        <v>36-45</v>
      </c>
    </row>
    <row r="1526" spans="1:29" x14ac:dyDescent="0.35">
      <c r="A1526" t="s">
        <v>2814</v>
      </c>
      <c r="B1526" s="7">
        <v>45823</v>
      </c>
      <c r="C1526" t="s">
        <v>1472</v>
      </c>
      <c r="D1526" t="s">
        <v>342</v>
      </c>
      <c r="E1526" t="s">
        <v>25</v>
      </c>
      <c r="F1526">
        <v>40</v>
      </c>
      <c r="G1526" t="s">
        <v>174</v>
      </c>
      <c r="H1526" t="s">
        <v>39</v>
      </c>
      <c r="I1526" t="s">
        <v>73</v>
      </c>
      <c r="J1526" t="s">
        <v>74</v>
      </c>
      <c r="K1526" t="s">
        <v>55</v>
      </c>
      <c r="L1526" t="s">
        <v>75</v>
      </c>
      <c r="M1526">
        <v>1</v>
      </c>
      <c r="N1526" s="2">
        <v>2899</v>
      </c>
      <c r="O1526" s="3">
        <v>0.1</v>
      </c>
      <c r="P1526" s="2">
        <v>1700</v>
      </c>
      <c r="Q1526" t="s">
        <v>32</v>
      </c>
      <c r="R1526" t="s">
        <v>33</v>
      </c>
      <c r="S1526" t="s">
        <v>57</v>
      </c>
      <c r="T1526" s="4">
        <v>5</v>
      </c>
      <c r="U1526" s="11">
        <f t="shared" si="23"/>
        <v>2899</v>
      </c>
      <c r="V1526" s="11">
        <f>tbl_EcommerceSales[[#This Row],[Gross_Sales]]*tbl_EcommerceSales[[#This Row],[Discount]]</f>
        <v>289.90000000000003</v>
      </c>
      <c r="W1526" s="11">
        <f>tbl_EcommerceSales[[#This Row],[Gross_Sales]]-tbl_EcommerceSales[[#This Row],[Discount_Amount]]</f>
        <v>2609.1</v>
      </c>
      <c r="X1526" s="11">
        <f>tbl_EcommerceSales[[#This Row],[Quantity]] * _xlfn.XLOOKUP(tbl_EcommerceSales[[#This Row],[Product_ID]], Product_Master!A:A, Product_Master!F:F)</f>
        <v>1700</v>
      </c>
      <c r="Y1526" s="11">
        <f>tbl_EcommerceSales[[#This Row],[Net_Revenue]]-tbl_EcommerceSales[[#This Row],[Total_Cost]]</f>
        <v>909.09999999999991</v>
      </c>
      <c r="Z1526" s="9">
        <f>IFERROR(#REF!/tbl_EcommerceSales[[#This Row],[Total_Cost]], 0)</f>
        <v>0</v>
      </c>
      <c r="AA1526" t="str">
        <f>TEXT(tbl_EcommerceSales[[#This Row],[Order_Date]],"mmm")</f>
        <v>Jun</v>
      </c>
      <c r="AB1526">
        <f>YEAR(tbl_EcommerceSales[[#This Row],[Order_Date]])</f>
        <v>2025</v>
      </c>
      <c r="AC1526" t="str">
        <f>IF(tbl_EcommerceSales[[#This Row],[Age]]&lt;18,"Under 18",IF(tbl_EcommerceSales[[#This Row],[Age]]&lt;=25,"18-25",IF(tbl_EcommerceSales[[#This Row],[Age]]&lt;=35,"26-35",IF(tbl_EcommerceSales[[#This Row],[Age]]&lt;=45,"36-45",IF(tbl_EcommerceSales[[#This Row],[Age]]&lt;=55,"46-55","56+")))))</f>
        <v>36-45</v>
      </c>
    </row>
    <row r="1527" spans="1:29" x14ac:dyDescent="0.35">
      <c r="A1527" t="s">
        <v>2815</v>
      </c>
      <c r="B1527" s="7">
        <v>45823</v>
      </c>
      <c r="C1527" t="s">
        <v>1652</v>
      </c>
      <c r="D1527" t="s">
        <v>205</v>
      </c>
      <c r="E1527" t="s">
        <v>48</v>
      </c>
      <c r="F1527">
        <v>19</v>
      </c>
      <c r="G1527" t="s">
        <v>107</v>
      </c>
      <c r="H1527" t="s">
        <v>39</v>
      </c>
      <c r="I1527" t="s">
        <v>73</v>
      </c>
      <c r="J1527" t="s">
        <v>74</v>
      </c>
      <c r="K1527" t="s">
        <v>55</v>
      </c>
      <c r="L1527" t="s">
        <v>75</v>
      </c>
      <c r="M1527">
        <v>1</v>
      </c>
      <c r="N1527" s="2">
        <v>2899</v>
      </c>
      <c r="O1527" s="3">
        <v>0.15</v>
      </c>
      <c r="P1527" s="2">
        <v>1700</v>
      </c>
      <c r="Q1527" t="s">
        <v>44</v>
      </c>
      <c r="R1527" t="s">
        <v>33</v>
      </c>
      <c r="S1527" t="s">
        <v>34</v>
      </c>
      <c r="T1527" s="4">
        <v>5</v>
      </c>
      <c r="U1527" s="11">
        <f t="shared" si="23"/>
        <v>2899</v>
      </c>
      <c r="V1527" s="11">
        <f>tbl_EcommerceSales[[#This Row],[Gross_Sales]]*tbl_EcommerceSales[[#This Row],[Discount]]</f>
        <v>434.84999999999997</v>
      </c>
      <c r="W1527" s="11">
        <f>tbl_EcommerceSales[[#This Row],[Gross_Sales]]-tbl_EcommerceSales[[#This Row],[Discount_Amount]]</f>
        <v>2464.15</v>
      </c>
      <c r="X1527" s="11">
        <f>tbl_EcommerceSales[[#This Row],[Quantity]] * _xlfn.XLOOKUP(tbl_EcommerceSales[[#This Row],[Product_ID]], Product_Master!A:A, Product_Master!F:F)</f>
        <v>1700</v>
      </c>
      <c r="Y1527" s="11">
        <f>tbl_EcommerceSales[[#This Row],[Net_Revenue]]-tbl_EcommerceSales[[#This Row],[Total_Cost]]</f>
        <v>764.15000000000009</v>
      </c>
      <c r="Z1527" s="9">
        <f>IFERROR(#REF!/tbl_EcommerceSales[[#This Row],[Total_Cost]], 0)</f>
        <v>0</v>
      </c>
      <c r="AA1527" t="str">
        <f>TEXT(tbl_EcommerceSales[[#This Row],[Order_Date]],"mmm")</f>
        <v>Jun</v>
      </c>
      <c r="AB1527">
        <f>YEAR(tbl_EcommerceSales[[#This Row],[Order_Date]])</f>
        <v>2025</v>
      </c>
      <c r="AC1527" t="str">
        <f>IF(tbl_EcommerceSales[[#This Row],[Age]]&lt;18,"Under 18",IF(tbl_EcommerceSales[[#This Row],[Age]]&lt;=25,"18-25",IF(tbl_EcommerceSales[[#This Row],[Age]]&lt;=35,"26-35",IF(tbl_EcommerceSales[[#This Row],[Age]]&lt;=45,"36-45",IF(tbl_EcommerceSales[[#This Row],[Age]]&lt;=55,"46-55","56+")))))</f>
        <v>18-25</v>
      </c>
    </row>
    <row r="1528" spans="1:29" x14ac:dyDescent="0.35">
      <c r="A1528" t="s">
        <v>2816</v>
      </c>
      <c r="B1528" s="7">
        <v>45823</v>
      </c>
      <c r="C1528" t="s">
        <v>925</v>
      </c>
      <c r="D1528" t="s">
        <v>189</v>
      </c>
      <c r="E1528" t="s">
        <v>25</v>
      </c>
      <c r="F1528">
        <v>46</v>
      </c>
      <c r="G1528" t="s">
        <v>136</v>
      </c>
      <c r="H1528" t="s">
        <v>88</v>
      </c>
      <c r="I1528" t="s">
        <v>62</v>
      </c>
      <c r="J1528" t="s">
        <v>63</v>
      </c>
      <c r="K1528" t="s">
        <v>42</v>
      </c>
      <c r="L1528" t="s">
        <v>43</v>
      </c>
      <c r="M1528">
        <v>3</v>
      </c>
      <c r="N1528" s="2">
        <v>499</v>
      </c>
      <c r="O1528" s="3">
        <v>0.2</v>
      </c>
      <c r="P1528" s="2">
        <v>660</v>
      </c>
      <c r="Q1528" t="s">
        <v>123</v>
      </c>
      <c r="R1528" t="s">
        <v>33</v>
      </c>
      <c r="S1528" t="s">
        <v>57</v>
      </c>
      <c r="T1528" s="4">
        <v>4</v>
      </c>
      <c r="U1528" s="11">
        <f t="shared" si="23"/>
        <v>1497</v>
      </c>
      <c r="V1528" s="11">
        <f>tbl_EcommerceSales[[#This Row],[Gross_Sales]]*tbl_EcommerceSales[[#This Row],[Discount]]</f>
        <v>299.40000000000003</v>
      </c>
      <c r="W1528" s="11">
        <f>tbl_EcommerceSales[[#This Row],[Gross_Sales]]-tbl_EcommerceSales[[#This Row],[Discount_Amount]]</f>
        <v>1197.5999999999999</v>
      </c>
      <c r="X1528" s="11">
        <f>tbl_EcommerceSales[[#This Row],[Quantity]] * _xlfn.XLOOKUP(tbl_EcommerceSales[[#This Row],[Product_ID]], Product_Master!A:A, Product_Master!F:F)</f>
        <v>660</v>
      </c>
      <c r="Y1528" s="11">
        <f>tbl_EcommerceSales[[#This Row],[Net_Revenue]]-tbl_EcommerceSales[[#This Row],[Total_Cost]]</f>
        <v>537.59999999999991</v>
      </c>
      <c r="Z1528" s="9">
        <f>IFERROR(#REF!/tbl_EcommerceSales[[#This Row],[Total_Cost]], 0)</f>
        <v>0</v>
      </c>
      <c r="AA1528" t="str">
        <f>TEXT(tbl_EcommerceSales[[#This Row],[Order_Date]],"mmm")</f>
        <v>Jun</v>
      </c>
      <c r="AB1528">
        <f>YEAR(tbl_EcommerceSales[[#This Row],[Order_Date]])</f>
        <v>2025</v>
      </c>
      <c r="AC1528" t="str">
        <f>IF(tbl_EcommerceSales[[#This Row],[Age]]&lt;18,"Under 18",IF(tbl_EcommerceSales[[#This Row],[Age]]&lt;=25,"18-25",IF(tbl_EcommerceSales[[#This Row],[Age]]&lt;=35,"26-35",IF(tbl_EcommerceSales[[#This Row],[Age]]&lt;=45,"36-45",IF(tbl_EcommerceSales[[#This Row],[Age]]&lt;=55,"46-55","56+")))))</f>
        <v>46-55</v>
      </c>
    </row>
    <row r="1529" spans="1:29" x14ac:dyDescent="0.35">
      <c r="A1529" t="s">
        <v>2817</v>
      </c>
      <c r="B1529" s="7">
        <v>45823</v>
      </c>
      <c r="C1529" t="s">
        <v>2641</v>
      </c>
      <c r="D1529" t="s">
        <v>269</v>
      </c>
      <c r="E1529" t="s">
        <v>25</v>
      </c>
      <c r="F1529">
        <v>18</v>
      </c>
      <c r="G1529" t="s">
        <v>26</v>
      </c>
      <c r="H1529" t="s">
        <v>27</v>
      </c>
      <c r="I1529" t="s">
        <v>236</v>
      </c>
      <c r="J1529" t="s">
        <v>237</v>
      </c>
      <c r="K1529" t="s">
        <v>82</v>
      </c>
      <c r="L1529" t="s">
        <v>238</v>
      </c>
      <c r="M1529">
        <v>1</v>
      </c>
      <c r="N1529" s="2">
        <v>899</v>
      </c>
      <c r="O1529" s="3">
        <v>0.15</v>
      </c>
      <c r="P1529" s="2">
        <v>480</v>
      </c>
      <c r="Q1529" t="s">
        <v>44</v>
      </c>
      <c r="R1529" t="s">
        <v>33</v>
      </c>
      <c r="S1529" t="s">
        <v>57</v>
      </c>
      <c r="T1529" s="4">
        <v>1</v>
      </c>
      <c r="U1529" s="11">
        <f t="shared" si="23"/>
        <v>899</v>
      </c>
      <c r="V1529" s="11">
        <f>tbl_EcommerceSales[[#This Row],[Gross_Sales]]*tbl_EcommerceSales[[#This Row],[Discount]]</f>
        <v>134.85</v>
      </c>
      <c r="W1529" s="11">
        <f>tbl_EcommerceSales[[#This Row],[Gross_Sales]]-tbl_EcommerceSales[[#This Row],[Discount_Amount]]</f>
        <v>764.15</v>
      </c>
      <c r="X1529" s="11">
        <f>tbl_EcommerceSales[[#This Row],[Quantity]] * _xlfn.XLOOKUP(tbl_EcommerceSales[[#This Row],[Product_ID]], Product_Master!A:A, Product_Master!F:F)</f>
        <v>480</v>
      </c>
      <c r="Y1529" s="11">
        <f>tbl_EcommerceSales[[#This Row],[Net_Revenue]]-tbl_EcommerceSales[[#This Row],[Total_Cost]]</f>
        <v>284.14999999999998</v>
      </c>
      <c r="Z1529" s="9">
        <f>IFERROR(#REF!/tbl_EcommerceSales[[#This Row],[Total_Cost]], 0)</f>
        <v>0</v>
      </c>
      <c r="AA1529" t="str">
        <f>TEXT(tbl_EcommerceSales[[#This Row],[Order_Date]],"mmm")</f>
        <v>Jun</v>
      </c>
      <c r="AB1529">
        <f>YEAR(tbl_EcommerceSales[[#This Row],[Order_Date]])</f>
        <v>2025</v>
      </c>
      <c r="AC1529" t="str">
        <f>IF(tbl_EcommerceSales[[#This Row],[Age]]&lt;18,"Under 18",IF(tbl_EcommerceSales[[#This Row],[Age]]&lt;=25,"18-25",IF(tbl_EcommerceSales[[#This Row],[Age]]&lt;=35,"26-35",IF(tbl_EcommerceSales[[#This Row],[Age]]&lt;=45,"36-45",IF(tbl_EcommerceSales[[#This Row],[Age]]&lt;=55,"46-55","56+")))))</f>
        <v>18-25</v>
      </c>
    </row>
    <row r="1530" spans="1:29" x14ac:dyDescent="0.35">
      <c r="A1530" t="s">
        <v>2818</v>
      </c>
      <c r="B1530" s="7">
        <v>45823</v>
      </c>
      <c r="C1530" t="s">
        <v>2819</v>
      </c>
      <c r="D1530" t="s">
        <v>205</v>
      </c>
      <c r="E1530" t="s">
        <v>48</v>
      </c>
      <c r="F1530">
        <v>27</v>
      </c>
      <c r="G1530" t="s">
        <v>192</v>
      </c>
      <c r="H1530" t="s">
        <v>27</v>
      </c>
      <c r="I1530" t="s">
        <v>200</v>
      </c>
      <c r="J1530" t="s">
        <v>201</v>
      </c>
      <c r="K1530" t="s">
        <v>91</v>
      </c>
      <c r="L1530" t="s">
        <v>202</v>
      </c>
      <c r="M1530">
        <v>1</v>
      </c>
      <c r="N1530" s="2">
        <v>899</v>
      </c>
      <c r="O1530" s="3">
        <v>0.1</v>
      </c>
      <c r="P1530" s="2">
        <v>420</v>
      </c>
      <c r="Q1530" t="s">
        <v>32</v>
      </c>
      <c r="R1530" t="s">
        <v>33</v>
      </c>
      <c r="S1530" t="s">
        <v>57</v>
      </c>
      <c r="T1530" s="4">
        <v>3</v>
      </c>
      <c r="U1530" s="11">
        <f t="shared" si="23"/>
        <v>899</v>
      </c>
      <c r="V1530" s="11">
        <f>tbl_EcommerceSales[[#This Row],[Gross_Sales]]*tbl_EcommerceSales[[#This Row],[Discount]]</f>
        <v>89.9</v>
      </c>
      <c r="W1530" s="11">
        <f>tbl_EcommerceSales[[#This Row],[Gross_Sales]]-tbl_EcommerceSales[[#This Row],[Discount_Amount]]</f>
        <v>809.1</v>
      </c>
      <c r="X1530" s="11">
        <f>tbl_EcommerceSales[[#This Row],[Quantity]] * _xlfn.XLOOKUP(tbl_EcommerceSales[[#This Row],[Product_ID]], Product_Master!A:A, Product_Master!F:F)</f>
        <v>420</v>
      </c>
      <c r="Y1530" s="11">
        <f>tbl_EcommerceSales[[#This Row],[Net_Revenue]]-tbl_EcommerceSales[[#This Row],[Total_Cost]]</f>
        <v>389.1</v>
      </c>
      <c r="Z1530" s="9">
        <f>IFERROR(#REF!/tbl_EcommerceSales[[#This Row],[Total_Cost]], 0)</f>
        <v>0</v>
      </c>
      <c r="AA1530" t="str">
        <f>TEXT(tbl_EcommerceSales[[#This Row],[Order_Date]],"mmm")</f>
        <v>Jun</v>
      </c>
      <c r="AB1530">
        <f>YEAR(tbl_EcommerceSales[[#This Row],[Order_Date]])</f>
        <v>2025</v>
      </c>
      <c r="AC1530" t="str">
        <f>IF(tbl_EcommerceSales[[#This Row],[Age]]&lt;18,"Under 18",IF(tbl_EcommerceSales[[#This Row],[Age]]&lt;=25,"18-25",IF(tbl_EcommerceSales[[#This Row],[Age]]&lt;=35,"26-35",IF(tbl_EcommerceSales[[#This Row],[Age]]&lt;=45,"36-45",IF(tbl_EcommerceSales[[#This Row],[Age]]&lt;=55,"46-55","56+")))))</f>
        <v>26-35</v>
      </c>
    </row>
    <row r="1531" spans="1:29" x14ac:dyDescent="0.35">
      <c r="A1531" t="s">
        <v>2820</v>
      </c>
      <c r="B1531" s="7">
        <v>45823</v>
      </c>
      <c r="C1531" t="s">
        <v>552</v>
      </c>
      <c r="D1531" t="s">
        <v>151</v>
      </c>
      <c r="E1531" t="s">
        <v>25</v>
      </c>
      <c r="F1531">
        <v>32</v>
      </c>
      <c r="G1531" t="s">
        <v>155</v>
      </c>
      <c r="H1531" t="s">
        <v>88</v>
      </c>
      <c r="I1531" t="s">
        <v>212</v>
      </c>
      <c r="J1531" t="s">
        <v>213</v>
      </c>
      <c r="K1531" t="s">
        <v>177</v>
      </c>
      <c r="L1531" t="s">
        <v>178</v>
      </c>
      <c r="M1531">
        <v>2</v>
      </c>
      <c r="N1531" s="2">
        <v>2499</v>
      </c>
      <c r="O1531" s="3">
        <v>0.1</v>
      </c>
      <c r="P1531" s="2">
        <v>2900</v>
      </c>
      <c r="Q1531" t="s">
        <v>156</v>
      </c>
      <c r="R1531" t="s">
        <v>33</v>
      </c>
      <c r="S1531" t="s">
        <v>34</v>
      </c>
      <c r="T1531" s="4">
        <v>4</v>
      </c>
      <c r="U1531" s="11">
        <f t="shared" si="23"/>
        <v>4998</v>
      </c>
      <c r="V1531" s="11">
        <f>tbl_EcommerceSales[[#This Row],[Gross_Sales]]*tbl_EcommerceSales[[#This Row],[Discount]]</f>
        <v>499.8</v>
      </c>
      <c r="W1531" s="11">
        <f>tbl_EcommerceSales[[#This Row],[Gross_Sales]]-tbl_EcommerceSales[[#This Row],[Discount_Amount]]</f>
        <v>4498.2</v>
      </c>
      <c r="X1531" s="11">
        <f>tbl_EcommerceSales[[#This Row],[Quantity]] * _xlfn.XLOOKUP(tbl_EcommerceSales[[#This Row],[Product_ID]], Product_Master!A:A, Product_Master!F:F)</f>
        <v>2900</v>
      </c>
      <c r="Y1531" s="11">
        <f>tbl_EcommerceSales[[#This Row],[Net_Revenue]]-tbl_EcommerceSales[[#This Row],[Total_Cost]]</f>
        <v>1598.1999999999998</v>
      </c>
      <c r="Z1531" s="9">
        <f>IFERROR(#REF!/tbl_EcommerceSales[[#This Row],[Total_Cost]], 0)</f>
        <v>0</v>
      </c>
      <c r="AA1531" t="str">
        <f>TEXT(tbl_EcommerceSales[[#This Row],[Order_Date]],"mmm")</f>
        <v>Jun</v>
      </c>
      <c r="AB1531">
        <f>YEAR(tbl_EcommerceSales[[#This Row],[Order_Date]])</f>
        <v>2025</v>
      </c>
      <c r="AC1531" t="str">
        <f>IF(tbl_EcommerceSales[[#This Row],[Age]]&lt;18,"Under 18",IF(tbl_EcommerceSales[[#This Row],[Age]]&lt;=25,"18-25",IF(tbl_EcommerceSales[[#This Row],[Age]]&lt;=35,"26-35",IF(tbl_EcommerceSales[[#This Row],[Age]]&lt;=45,"36-45",IF(tbl_EcommerceSales[[#This Row],[Age]]&lt;=55,"46-55","56+")))))</f>
        <v>26-35</v>
      </c>
    </row>
    <row r="1532" spans="1:29" x14ac:dyDescent="0.35">
      <c r="A1532" t="s">
        <v>2821</v>
      </c>
      <c r="B1532" s="7">
        <v>45823</v>
      </c>
      <c r="C1532" t="s">
        <v>2822</v>
      </c>
      <c r="D1532" t="s">
        <v>51</v>
      </c>
      <c r="E1532" t="s">
        <v>25</v>
      </c>
      <c r="F1532">
        <v>19</v>
      </c>
      <c r="G1532" t="s">
        <v>103</v>
      </c>
      <c r="H1532" t="s">
        <v>27</v>
      </c>
      <c r="I1532" t="s">
        <v>357</v>
      </c>
      <c r="J1532" t="s">
        <v>358</v>
      </c>
      <c r="K1532" t="s">
        <v>177</v>
      </c>
      <c r="L1532" t="s">
        <v>178</v>
      </c>
      <c r="M1532">
        <v>1</v>
      </c>
      <c r="N1532" s="2">
        <v>999</v>
      </c>
      <c r="O1532" s="3">
        <v>0.15</v>
      </c>
      <c r="P1532" s="2">
        <v>520</v>
      </c>
      <c r="Q1532" t="s">
        <v>44</v>
      </c>
      <c r="R1532" t="s">
        <v>33</v>
      </c>
      <c r="S1532" t="s">
        <v>57</v>
      </c>
      <c r="T1532" s="4">
        <v>5</v>
      </c>
      <c r="U1532" s="11">
        <f t="shared" si="23"/>
        <v>999</v>
      </c>
      <c r="V1532" s="11">
        <f>tbl_EcommerceSales[[#This Row],[Gross_Sales]]*tbl_EcommerceSales[[#This Row],[Discount]]</f>
        <v>149.85</v>
      </c>
      <c r="W1532" s="11">
        <f>tbl_EcommerceSales[[#This Row],[Gross_Sales]]-tbl_EcommerceSales[[#This Row],[Discount_Amount]]</f>
        <v>849.15</v>
      </c>
      <c r="X1532" s="11">
        <f>tbl_EcommerceSales[[#This Row],[Quantity]] * _xlfn.XLOOKUP(tbl_EcommerceSales[[#This Row],[Product_ID]], Product_Master!A:A, Product_Master!F:F)</f>
        <v>520</v>
      </c>
      <c r="Y1532" s="11">
        <f>tbl_EcommerceSales[[#This Row],[Net_Revenue]]-tbl_EcommerceSales[[#This Row],[Total_Cost]]</f>
        <v>329.15</v>
      </c>
      <c r="Z1532" s="9">
        <f>IFERROR(#REF!/tbl_EcommerceSales[[#This Row],[Total_Cost]], 0)</f>
        <v>0</v>
      </c>
      <c r="AA1532" t="str">
        <f>TEXT(tbl_EcommerceSales[[#This Row],[Order_Date]],"mmm")</f>
        <v>Jun</v>
      </c>
      <c r="AB1532">
        <f>YEAR(tbl_EcommerceSales[[#This Row],[Order_Date]])</f>
        <v>2025</v>
      </c>
      <c r="AC1532" t="str">
        <f>IF(tbl_EcommerceSales[[#This Row],[Age]]&lt;18,"Under 18",IF(tbl_EcommerceSales[[#This Row],[Age]]&lt;=25,"18-25",IF(tbl_EcommerceSales[[#This Row],[Age]]&lt;=35,"26-35",IF(tbl_EcommerceSales[[#This Row],[Age]]&lt;=45,"36-45",IF(tbl_EcommerceSales[[#This Row],[Age]]&lt;=55,"46-55","56+")))))</f>
        <v>18-25</v>
      </c>
    </row>
    <row r="1533" spans="1:29" x14ac:dyDescent="0.35">
      <c r="A1533" t="s">
        <v>2823</v>
      </c>
      <c r="B1533" s="7">
        <v>45823</v>
      </c>
      <c r="C1533" t="s">
        <v>2824</v>
      </c>
      <c r="D1533" t="s">
        <v>66</v>
      </c>
      <c r="E1533" t="s">
        <v>25</v>
      </c>
      <c r="F1533">
        <v>31</v>
      </c>
      <c r="G1533" t="s">
        <v>107</v>
      </c>
      <c r="H1533" t="s">
        <v>39</v>
      </c>
      <c r="I1533" t="s">
        <v>338</v>
      </c>
      <c r="J1533" t="s">
        <v>339</v>
      </c>
      <c r="K1533" t="s">
        <v>55</v>
      </c>
      <c r="L1533" t="s">
        <v>56</v>
      </c>
      <c r="M1533">
        <v>1</v>
      </c>
      <c r="N1533" s="2">
        <v>1499</v>
      </c>
      <c r="O1533" s="3">
        <v>0.05</v>
      </c>
      <c r="P1533" s="2">
        <v>780</v>
      </c>
      <c r="Q1533" t="s">
        <v>123</v>
      </c>
      <c r="R1533" t="s">
        <v>33</v>
      </c>
      <c r="S1533" t="s">
        <v>57</v>
      </c>
      <c r="T1533" s="4">
        <v>4</v>
      </c>
      <c r="U1533" s="11">
        <f t="shared" si="23"/>
        <v>1499</v>
      </c>
      <c r="V1533" s="11">
        <f>tbl_EcommerceSales[[#This Row],[Gross_Sales]]*tbl_EcommerceSales[[#This Row],[Discount]]</f>
        <v>74.95</v>
      </c>
      <c r="W1533" s="11">
        <f>tbl_EcommerceSales[[#This Row],[Gross_Sales]]-tbl_EcommerceSales[[#This Row],[Discount_Amount]]</f>
        <v>1424.05</v>
      </c>
      <c r="X1533" s="11">
        <f>tbl_EcommerceSales[[#This Row],[Quantity]] * _xlfn.XLOOKUP(tbl_EcommerceSales[[#This Row],[Product_ID]], Product_Master!A:A, Product_Master!F:F)</f>
        <v>780</v>
      </c>
      <c r="Y1533" s="11">
        <f>tbl_EcommerceSales[[#This Row],[Net_Revenue]]-tbl_EcommerceSales[[#This Row],[Total_Cost]]</f>
        <v>644.04999999999995</v>
      </c>
      <c r="Z1533" s="9">
        <f>IFERROR(#REF!/tbl_EcommerceSales[[#This Row],[Total_Cost]], 0)</f>
        <v>0</v>
      </c>
      <c r="AA1533" t="str">
        <f>TEXT(tbl_EcommerceSales[[#This Row],[Order_Date]],"mmm")</f>
        <v>Jun</v>
      </c>
      <c r="AB1533">
        <f>YEAR(tbl_EcommerceSales[[#This Row],[Order_Date]])</f>
        <v>2025</v>
      </c>
      <c r="AC1533" t="str">
        <f>IF(tbl_EcommerceSales[[#This Row],[Age]]&lt;18,"Under 18",IF(tbl_EcommerceSales[[#This Row],[Age]]&lt;=25,"18-25",IF(tbl_EcommerceSales[[#This Row],[Age]]&lt;=35,"26-35",IF(tbl_EcommerceSales[[#This Row],[Age]]&lt;=45,"36-45",IF(tbl_EcommerceSales[[#This Row],[Age]]&lt;=55,"46-55","56+")))))</f>
        <v>26-35</v>
      </c>
    </row>
    <row r="1534" spans="1:29" x14ac:dyDescent="0.35">
      <c r="A1534" t="s">
        <v>2825</v>
      </c>
      <c r="B1534" s="7">
        <v>45823</v>
      </c>
      <c r="C1534" t="s">
        <v>2826</v>
      </c>
      <c r="D1534" t="s">
        <v>47</v>
      </c>
      <c r="E1534" t="s">
        <v>48</v>
      </c>
      <c r="F1534">
        <v>21</v>
      </c>
      <c r="G1534" t="s">
        <v>122</v>
      </c>
      <c r="H1534" t="s">
        <v>72</v>
      </c>
      <c r="I1534" t="s">
        <v>40</v>
      </c>
      <c r="J1534" t="s">
        <v>41</v>
      </c>
      <c r="K1534" t="s">
        <v>42</v>
      </c>
      <c r="L1534" t="s">
        <v>43</v>
      </c>
      <c r="M1534">
        <v>2</v>
      </c>
      <c r="N1534" s="2">
        <v>699</v>
      </c>
      <c r="O1534" s="3">
        <v>0.2</v>
      </c>
      <c r="P1534" s="2">
        <v>620</v>
      </c>
      <c r="Q1534" t="s">
        <v>123</v>
      </c>
      <c r="R1534" t="s">
        <v>33</v>
      </c>
      <c r="S1534" t="s">
        <v>57</v>
      </c>
      <c r="T1534" s="4">
        <v>4</v>
      </c>
      <c r="U1534" s="11">
        <f t="shared" si="23"/>
        <v>1398</v>
      </c>
      <c r="V1534" s="11">
        <f>tbl_EcommerceSales[[#This Row],[Gross_Sales]]*tbl_EcommerceSales[[#This Row],[Discount]]</f>
        <v>279.60000000000002</v>
      </c>
      <c r="W1534" s="11">
        <f>tbl_EcommerceSales[[#This Row],[Gross_Sales]]-tbl_EcommerceSales[[#This Row],[Discount_Amount]]</f>
        <v>1118.4000000000001</v>
      </c>
      <c r="X1534" s="11">
        <f>tbl_EcommerceSales[[#This Row],[Quantity]] * _xlfn.XLOOKUP(tbl_EcommerceSales[[#This Row],[Product_ID]], Product_Master!A:A, Product_Master!F:F)</f>
        <v>620</v>
      </c>
      <c r="Y1534" s="11">
        <f>tbl_EcommerceSales[[#This Row],[Net_Revenue]]-tbl_EcommerceSales[[#This Row],[Total_Cost]]</f>
        <v>498.40000000000009</v>
      </c>
      <c r="Z1534" s="9">
        <f>IFERROR(#REF!/tbl_EcommerceSales[[#This Row],[Total_Cost]], 0)</f>
        <v>0</v>
      </c>
      <c r="AA1534" t="str">
        <f>TEXT(tbl_EcommerceSales[[#This Row],[Order_Date]],"mmm")</f>
        <v>Jun</v>
      </c>
      <c r="AB1534">
        <f>YEAR(tbl_EcommerceSales[[#This Row],[Order_Date]])</f>
        <v>2025</v>
      </c>
      <c r="AC1534" t="str">
        <f>IF(tbl_EcommerceSales[[#This Row],[Age]]&lt;18,"Under 18",IF(tbl_EcommerceSales[[#This Row],[Age]]&lt;=25,"18-25",IF(tbl_EcommerceSales[[#This Row],[Age]]&lt;=35,"26-35",IF(tbl_EcommerceSales[[#This Row],[Age]]&lt;=45,"36-45",IF(tbl_EcommerceSales[[#This Row],[Age]]&lt;=55,"46-55","56+")))))</f>
        <v>18-25</v>
      </c>
    </row>
    <row r="1535" spans="1:29" x14ac:dyDescent="0.35">
      <c r="A1535" t="s">
        <v>2827</v>
      </c>
      <c r="B1535" s="7">
        <v>45824</v>
      </c>
      <c r="C1535" t="s">
        <v>2828</v>
      </c>
      <c r="D1535" t="s">
        <v>37</v>
      </c>
      <c r="E1535" t="s">
        <v>25</v>
      </c>
      <c r="F1535">
        <v>18</v>
      </c>
      <c r="G1535" t="s">
        <v>192</v>
      </c>
      <c r="H1535" t="s">
        <v>27</v>
      </c>
      <c r="I1535" t="s">
        <v>62</v>
      </c>
      <c r="J1535" t="s">
        <v>63</v>
      </c>
      <c r="K1535" t="s">
        <v>42</v>
      </c>
      <c r="L1535" t="s">
        <v>43</v>
      </c>
      <c r="M1535">
        <v>1</v>
      </c>
      <c r="N1535" s="2">
        <v>499</v>
      </c>
      <c r="O1535" s="3">
        <v>0.2</v>
      </c>
      <c r="P1535" s="2">
        <v>220</v>
      </c>
      <c r="Q1535" t="s">
        <v>32</v>
      </c>
      <c r="R1535" t="s">
        <v>33</v>
      </c>
      <c r="S1535" t="s">
        <v>57</v>
      </c>
      <c r="T1535" s="4">
        <v>5</v>
      </c>
      <c r="U1535" s="11">
        <f t="shared" si="23"/>
        <v>499</v>
      </c>
      <c r="V1535" s="11">
        <f>tbl_EcommerceSales[[#This Row],[Gross_Sales]]*tbl_EcommerceSales[[#This Row],[Discount]]</f>
        <v>99.800000000000011</v>
      </c>
      <c r="W1535" s="11">
        <f>tbl_EcommerceSales[[#This Row],[Gross_Sales]]-tbl_EcommerceSales[[#This Row],[Discount_Amount]]</f>
        <v>399.2</v>
      </c>
      <c r="X1535" s="11">
        <f>tbl_EcommerceSales[[#This Row],[Quantity]] * _xlfn.XLOOKUP(tbl_EcommerceSales[[#This Row],[Product_ID]], Product_Master!A:A, Product_Master!F:F)</f>
        <v>220</v>
      </c>
      <c r="Y1535" s="11">
        <f>tbl_EcommerceSales[[#This Row],[Net_Revenue]]-tbl_EcommerceSales[[#This Row],[Total_Cost]]</f>
        <v>179.2</v>
      </c>
      <c r="Z1535" s="9">
        <f>IFERROR(#REF!/tbl_EcommerceSales[[#This Row],[Total_Cost]], 0)</f>
        <v>0</v>
      </c>
      <c r="AA1535" t="str">
        <f>TEXT(tbl_EcommerceSales[[#This Row],[Order_Date]],"mmm")</f>
        <v>Jun</v>
      </c>
      <c r="AB1535">
        <f>YEAR(tbl_EcommerceSales[[#This Row],[Order_Date]])</f>
        <v>2025</v>
      </c>
      <c r="AC1535" t="str">
        <f>IF(tbl_EcommerceSales[[#This Row],[Age]]&lt;18,"Under 18",IF(tbl_EcommerceSales[[#This Row],[Age]]&lt;=25,"18-25",IF(tbl_EcommerceSales[[#This Row],[Age]]&lt;=35,"26-35",IF(tbl_EcommerceSales[[#This Row],[Age]]&lt;=45,"36-45",IF(tbl_EcommerceSales[[#This Row],[Age]]&lt;=55,"46-55","56+")))))</f>
        <v>18-25</v>
      </c>
    </row>
    <row r="1536" spans="1:29" x14ac:dyDescent="0.35">
      <c r="A1536" t="s">
        <v>2829</v>
      </c>
      <c r="B1536" s="7">
        <v>45824</v>
      </c>
      <c r="C1536" t="s">
        <v>2392</v>
      </c>
      <c r="D1536" t="s">
        <v>269</v>
      </c>
      <c r="E1536" t="s">
        <v>48</v>
      </c>
      <c r="F1536">
        <v>47</v>
      </c>
      <c r="G1536" t="s">
        <v>192</v>
      </c>
      <c r="H1536" t="s">
        <v>27</v>
      </c>
      <c r="I1536" t="s">
        <v>80</v>
      </c>
      <c r="J1536" t="s">
        <v>81</v>
      </c>
      <c r="K1536" t="s">
        <v>82</v>
      </c>
      <c r="L1536" t="s">
        <v>83</v>
      </c>
      <c r="M1536">
        <v>1</v>
      </c>
      <c r="N1536" s="2">
        <v>2499</v>
      </c>
      <c r="O1536" s="3">
        <v>0.2</v>
      </c>
      <c r="P1536" s="2">
        <v>1550</v>
      </c>
      <c r="Q1536" t="s">
        <v>123</v>
      </c>
      <c r="R1536" t="s">
        <v>33</v>
      </c>
      <c r="S1536" t="s">
        <v>57</v>
      </c>
      <c r="T1536" s="4">
        <v>5</v>
      </c>
      <c r="U1536" s="11">
        <f t="shared" si="23"/>
        <v>2499</v>
      </c>
      <c r="V1536" s="11">
        <f>tbl_EcommerceSales[[#This Row],[Gross_Sales]]*tbl_EcommerceSales[[#This Row],[Discount]]</f>
        <v>499.8</v>
      </c>
      <c r="W1536" s="11">
        <f>tbl_EcommerceSales[[#This Row],[Gross_Sales]]-tbl_EcommerceSales[[#This Row],[Discount_Amount]]</f>
        <v>1999.2</v>
      </c>
      <c r="X1536" s="11">
        <f>tbl_EcommerceSales[[#This Row],[Quantity]] * _xlfn.XLOOKUP(tbl_EcommerceSales[[#This Row],[Product_ID]], Product_Master!A:A, Product_Master!F:F)</f>
        <v>1550</v>
      </c>
      <c r="Y1536" s="11">
        <f>tbl_EcommerceSales[[#This Row],[Net_Revenue]]-tbl_EcommerceSales[[#This Row],[Total_Cost]]</f>
        <v>449.20000000000005</v>
      </c>
      <c r="Z1536" s="9">
        <f>IFERROR(#REF!/tbl_EcommerceSales[[#This Row],[Total_Cost]], 0)</f>
        <v>0</v>
      </c>
      <c r="AA1536" t="str">
        <f>TEXT(tbl_EcommerceSales[[#This Row],[Order_Date]],"mmm")</f>
        <v>Jun</v>
      </c>
      <c r="AB1536">
        <f>YEAR(tbl_EcommerceSales[[#This Row],[Order_Date]])</f>
        <v>2025</v>
      </c>
      <c r="AC1536" t="str">
        <f>IF(tbl_EcommerceSales[[#This Row],[Age]]&lt;18,"Under 18",IF(tbl_EcommerceSales[[#This Row],[Age]]&lt;=25,"18-25",IF(tbl_EcommerceSales[[#This Row],[Age]]&lt;=35,"26-35",IF(tbl_EcommerceSales[[#This Row],[Age]]&lt;=45,"36-45",IF(tbl_EcommerceSales[[#This Row],[Age]]&lt;=55,"46-55","56+")))))</f>
        <v>46-55</v>
      </c>
    </row>
    <row r="1537" spans="1:29" x14ac:dyDescent="0.35">
      <c r="A1537" t="s">
        <v>2830</v>
      </c>
      <c r="B1537" s="7">
        <v>45824</v>
      </c>
      <c r="C1537" t="s">
        <v>2831</v>
      </c>
      <c r="D1537" t="s">
        <v>269</v>
      </c>
      <c r="E1537" t="s">
        <v>25</v>
      </c>
      <c r="F1537">
        <v>29</v>
      </c>
      <c r="G1537" t="s">
        <v>87</v>
      </c>
      <c r="H1537" t="s">
        <v>88</v>
      </c>
      <c r="I1537" t="s">
        <v>67</v>
      </c>
      <c r="J1537" t="s">
        <v>68</v>
      </c>
      <c r="K1537" t="s">
        <v>42</v>
      </c>
      <c r="L1537" t="s">
        <v>43</v>
      </c>
      <c r="M1537">
        <v>3</v>
      </c>
      <c r="N1537" s="2">
        <v>799</v>
      </c>
      <c r="O1537" s="3">
        <v>0.2</v>
      </c>
      <c r="P1537" s="2">
        <v>1080</v>
      </c>
      <c r="Q1537" t="s">
        <v>44</v>
      </c>
      <c r="R1537" t="s">
        <v>33</v>
      </c>
      <c r="S1537" t="s">
        <v>34</v>
      </c>
      <c r="T1537" s="4">
        <v>5</v>
      </c>
      <c r="U1537" s="11">
        <f t="shared" si="23"/>
        <v>2397</v>
      </c>
      <c r="V1537" s="11">
        <f>tbl_EcommerceSales[[#This Row],[Gross_Sales]]*tbl_EcommerceSales[[#This Row],[Discount]]</f>
        <v>479.40000000000003</v>
      </c>
      <c r="W1537" s="11">
        <f>tbl_EcommerceSales[[#This Row],[Gross_Sales]]-tbl_EcommerceSales[[#This Row],[Discount_Amount]]</f>
        <v>1917.6</v>
      </c>
      <c r="X1537" s="11">
        <f>tbl_EcommerceSales[[#This Row],[Quantity]] * _xlfn.XLOOKUP(tbl_EcommerceSales[[#This Row],[Product_ID]], Product_Master!A:A, Product_Master!F:F)</f>
        <v>1080</v>
      </c>
      <c r="Y1537" s="11">
        <f>tbl_EcommerceSales[[#This Row],[Net_Revenue]]-tbl_EcommerceSales[[#This Row],[Total_Cost]]</f>
        <v>837.59999999999991</v>
      </c>
      <c r="Z1537" s="9">
        <f>IFERROR(#REF!/tbl_EcommerceSales[[#This Row],[Total_Cost]], 0)</f>
        <v>0</v>
      </c>
      <c r="AA1537" t="str">
        <f>TEXT(tbl_EcommerceSales[[#This Row],[Order_Date]],"mmm")</f>
        <v>Jun</v>
      </c>
      <c r="AB1537">
        <f>YEAR(tbl_EcommerceSales[[#This Row],[Order_Date]])</f>
        <v>2025</v>
      </c>
      <c r="AC1537" t="str">
        <f>IF(tbl_EcommerceSales[[#This Row],[Age]]&lt;18,"Under 18",IF(tbl_EcommerceSales[[#This Row],[Age]]&lt;=25,"18-25",IF(tbl_EcommerceSales[[#This Row],[Age]]&lt;=35,"26-35",IF(tbl_EcommerceSales[[#This Row],[Age]]&lt;=45,"36-45",IF(tbl_EcommerceSales[[#This Row],[Age]]&lt;=55,"46-55","56+")))))</f>
        <v>26-35</v>
      </c>
    </row>
    <row r="1538" spans="1:29" x14ac:dyDescent="0.35">
      <c r="A1538" t="s">
        <v>2832</v>
      </c>
      <c r="B1538" s="7">
        <v>45824</v>
      </c>
      <c r="C1538" t="s">
        <v>2833</v>
      </c>
      <c r="D1538" t="s">
        <v>235</v>
      </c>
      <c r="E1538" t="s">
        <v>25</v>
      </c>
      <c r="F1538">
        <v>49</v>
      </c>
      <c r="G1538" t="s">
        <v>174</v>
      </c>
      <c r="H1538" t="s">
        <v>39</v>
      </c>
      <c r="I1538" t="s">
        <v>80</v>
      </c>
      <c r="J1538" t="s">
        <v>81</v>
      </c>
      <c r="K1538" t="s">
        <v>82</v>
      </c>
      <c r="L1538" t="s">
        <v>83</v>
      </c>
      <c r="M1538">
        <v>2</v>
      </c>
      <c r="N1538" s="2">
        <v>2499</v>
      </c>
      <c r="O1538" s="3">
        <v>0</v>
      </c>
      <c r="P1538" s="2">
        <v>3100</v>
      </c>
      <c r="Q1538" t="s">
        <v>76</v>
      </c>
      <c r="R1538" t="s">
        <v>33</v>
      </c>
      <c r="S1538" t="s">
        <v>34</v>
      </c>
      <c r="T1538" s="4">
        <v>4</v>
      </c>
      <c r="U1538" s="11">
        <f t="shared" ref="U1538:U1601" si="24">M1538*N1538</f>
        <v>4998</v>
      </c>
      <c r="V1538" s="11">
        <f>tbl_EcommerceSales[[#This Row],[Gross_Sales]]*tbl_EcommerceSales[[#This Row],[Discount]]</f>
        <v>0</v>
      </c>
      <c r="W1538" s="11">
        <f>tbl_EcommerceSales[[#This Row],[Gross_Sales]]-tbl_EcommerceSales[[#This Row],[Discount_Amount]]</f>
        <v>4998</v>
      </c>
      <c r="X1538" s="11">
        <f>tbl_EcommerceSales[[#This Row],[Quantity]] * _xlfn.XLOOKUP(tbl_EcommerceSales[[#This Row],[Product_ID]], Product_Master!A:A, Product_Master!F:F)</f>
        <v>3100</v>
      </c>
      <c r="Y1538" s="11">
        <f>tbl_EcommerceSales[[#This Row],[Net_Revenue]]-tbl_EcommerceSales[[#This Row],[Total_Cost]]</f>
        <v>1898</v>
      </c>
      <c r="Z1538" s="9">
        <f>IFERROR(#REF!/tbl_EcommerceSales[[#This Row],[Total_Cost]], 0)</f>
        <v>0</v>
      </c>
      <c r="AA1538" t="str">
        <f>TEXT(tbl_EcommerceSales[[#This Row],[Order_Date]],"mmm")</f>
        <v>Jun</v>
      </c>
      <c r="AB1538">
        <f>YEAR(tbl_EcommerceSales[[#This Row],[Order_Date]])</f>
        <v>2025</v>
      </c>
      <c r="AC1538" t="str">
        <f>IF(tbl_EcommerceSales[[#This Row],[Age]]&lt;18,"Under 18",IF(tbl_EcommerceSales[[#This Row],[Age]]&lt;=25,"18-25",IF(tbl_EcommerceSales[[#This Row],[Age]]&lt;=35,"26-35",IF(tbl_EcommerceSales[[#This Row],[Age]]&lt;=45,"36-45",IF(tbl_EcommerceSales[[#This Row],[Age]]&lt;=55,"46-55","56+")))))</f>
        <v>46-55</v>
      </c>
    </row>
    <row r="1539" spans="1:29" x14ac:dyDescent="0.35">
      <c r="A1539" t="s">
        <v>2834</v>
      </c>
      <c r="B1539" s="7">
        <v>45824</v>
      </c>
      <c r="C1539" t="s">
        <v>604</v>
      </c>
      <c r="D1539" t="s">
        <v>102</v>
      </c>
      <c r="E1539" t="s">
        <v>48</v>
      </c>
      <c r="F1539">
        <v>21</v>
      </c>
      <c r="G1539" t="s">
        <v>142</v>
      </c>
      <c r="H1539" t="s">
        <v>88</v>
      </c>
      <c r="I1539" t="s">
        <v>257</v>
      </c>
      <c r="J1539" t="s">
        <v>258</v>
      </c>
      <c r="K1539" t="s">
        <v>55</v>
      </c>
      <c r="L1539" t="s">
        <v>56</v>
      </c>
      <c r="M1539">
        <v>1</v>
      </c>
      <c r="N1539" s="2">
        <v>1999</v>
      </c>
      <c r="O1539" s="3">
        <v>0</v>
      </c>
      <c r="P1539" s="2">
        <v>1050</v>
      </c>
      <c r="Q1539" t="s">
        <v>156</v>
      </c>
      <c r="R1539" t="s">
        <v>33</v>
      </c>
      <c r="S1539" t="s">
        <v>57</v>
      </c>
      <c r="T1539" s="4">
        <v>4</v>
      </c>
      <c r="U1539" s="11">
        <f t="shared" si="24"/>
        <v>1999</v>
      </c>
      <c r="V1539" s="11">
        <f>tbl_EcommerceSales[[#This Row],[Gross_Sales]]*tbl_EcommerceSales[[#This Row],[Discount]]</f>
        <v>0</v>
      </c>
      <c r="W1539" s="11">
        <f>tbl_EcommerceSales[[#This Row],[Gross_Sales]]-tbl_EcommerceSales[[#This Row],[Discount_Amount]]</f>
        <v>1999</v>
      </c>
      <c r="X1539" s="11">
        <f>tbl_EcommerceSales[[#This Row],[Quantity]] * _xlfn.XLOOKUP(tbl_EcommerceSales[[#This Row],[Product_ID]], Product_Master!A:A, Product_Master!F:F)</f>
        <v>1050</v>
      </c>
      <c r="Y1539" s="11">
        <f>tbl_EcommerceSales[[#This Row],[Net_Revenue]]-tbl_EcommerceSales[[#This Row],[Total_Cost]]</f>
        <v>949</v>
      </c>
      <c r="Z1539" s="9">
        <f>IFERROR(#REF!/tbl_EcommerceSales[[#This Row],[Total_Cost]], 0)</f>
        <v>0</v>
      </c>
      <c r="AA1539" t="str">
        <f>TEXT(tbl_EcommerceSales[[#This Row],[Order_Date]],"mmm")</f>
        <v>Jun</v>
      </c>
      <c r="AB1539">
        <f>YEAR(tbl_EcommerceSales[[#This Row],[Order_Date]])</f>
        <v>2025</v>
      </c>
      <c r="AC1539" t="str">
        <f>IF(tbl_EcommerceSales[[#This Row],[Age]]&lt;18,"Under 18",IF(tbl_EcommerceSales[[#This Row],[Age]]&lt;=25,"18-25",IF(tbl_EcommerceSales[[#This Row],[Age]]&lt;=35,"26-35",IF(tbl_EcommerceSales[[#This Row],[Age]]&lt;=45,"36-45",IF(tbl_EcommerceSales[[#This Row],[Age]]&lt;=55,"46-55","56+")))))</f>
        <v>18-25</v>
      </c>
    </row>
    <row r="1540" spans="1:29" x14ac:dyDescent="0.35">
      <c r="A1540" t="s">
        <v>2835</v>
      </c>
      <c r="B1540" s="7">
        <v>45824</v>
      </c>
      <c r="C1540" t="s">
        <v>2836</v>
      </c>
      <c r="D1540" t="s">
        <v>51</v>
      </c>
      <c r="E1540" t="s">
        <v>48</v>
      </c>
      <c r="F1540">
        <v>37</v>
      </c>
      <c r="G1540" t="s">
        <v>145</v>
      </c>
      <c r="H1540" t="s">
        <v>39</v>
      </c>
      <c r="I1540" t="s">
        <v>67</v>
      </c>
      <c r="J1540" t="s">
        <v>68</v>
      </c>
      <c r="K1540" t="s">
        <v>42</v>
      </c>
      <c r="L1540" t="s">
        <v>43</v>
      </c>
      <c r="M1540">
        <v>5</v>
      </c>
      <c r="N1540" s="2">
        <v>799</v>
      </c>
      <c r="O1540" s="3">
        <v>0.05</v>
      </c>
      <c r="P1540" s="2">
        <v>1800</v>
      </c>
      <c r="Q1540" t="s">
        <v>123</v>
      </c>
      <c r="R1540" t="s">
        <v>33</v>
      </c>
      <c r="S1540" t="s">
        <v>34</v>
      </c>
      <c r="T1540" s="4">
        <v>5</v>
      </c>
      <c r="U1540" s="11">
        <f t="shared" si="24"/>
        <v>3995</v>
      </c>
      <c r="V1540" s="11">
        <f>tbl_EcommerceSales[[#This Row],[Gross_Sales]]*tbl_EcommerceSales[[#This Row],[Discount]]</f>
        <v>199.75</v>
      </c>
      <c r="W1540" s="11">
        <f>tbl_EcommerceSales[[#This Row],[Gross_Sales]]-tbl_EcommerceSales[[#This Row],[Discount_Amount]]</f>
        <v>3795.25</v>
      </c>
      <c r="X1540" s="11">
        <f>tbl_EcommerceSales[[#This Row],[Quantity]] * _xlfn.XLOOKUP(tbl_EcommerceSales[[#This Row],[Product_ID]], Product_Master!A:A, Product_Master!F:F)</f>
        <v>1800</v>
      </c>
      <c r="Y1540" s="11">
        <f>tbl_EcommerceSales[[#This Row],[Net_Revenue]]-tbl_EcommerceSales[[#This Row],[Total_Cost]]</f>
        <v>1995.25</v>
      </c>
      <c r="Z1540" s="9">
        <f>IFERROR(#REF!/tbl_EcommerceSales[[#This Row],[Total_Cost]], 0)</f>
        <v>0</v>
      </c>
      <c r="AA1540" t="str">
        <f>TEXT(tbl_EcommerceSales[[#This Row],[Order_Date]],"mmm")</f>
        <v>Jun</v>
      </c>
      <c r="AB1540">
        <f>YEAR(tbl_EcommerceSales[[#This Row],[Order_Date]])</f>
        <v>2025</v>
      </c>
      <c r="AC1540" t="str">
        <f>IF(tbl_EcommerceSales[[#This Row],[Age]]&lt;18,"Under 18",IF(tbl_EcommerceSales[[#This Row],[Age]]&lt;=25,"18-25",IF(tbl_EcommerceSales[[#This Row],[Age]]&lt;=35,"26-35",IF(tbl_EcommerceSales[[#This Row],[Age]]&lt;=45,"36-45",IF(tbl_EcommerceSales[[#This Row],[Age]]&lt;=55,"46-55","56+")))))</f>
        <v>36-45</v>
      </c>
    </row>
    <row r="1541" spans="1:29" x14ac:dyDescent="0.35">
      <c r="A1541" t="s">
        <v>2837</v>
      </c>
      <c r="B1541" s="7">
        <v>45825</v>
      </c>
      <c r="C1541" t="s">
        <v>2838</v>
      </c>
      <c r="D1541" t="s">
        <v>130</v>
      </c>
      <c r="E1541" t="s">
        <v>25</v>
      </c>
      <c r="F1541">
        <v>18</v>
      </c>
      <c r="G1541" t="s">
        <v>171</v>
      </c>
      <c r="H1541" t="s">
        <v>39</v>
      </c>
      <c r="I1541" t="s">
        <v>28</v>
      </c>
      <c r="J1541" t="s">
        <v>29</v>
      </c>
      <c r="K1541" t="s">
        <v>30</v>
      </c>
      <c r="L1541" t="s">
        <v>31</v>
      </c>
      <c r="M1541">
        <v>1</v>
      </c>
      <c r="N1541" s="2">
        <v>5999</v>
      </c>
      <c r="O1541" s="3">
        <v>0.15</v>
      </c>
      <c r="P1541" s="2">
        <v>3900</v>
      </c>
      <c r="Q1541" t="s">
        <v>44</v>
      </c>
      <c r="R1541" t="s">
        <v>33</v>
      </c>
      <c r="S1541" t="s">
        <v>34</v>
      </c>
      <c r="T1541" s="4">
        <v>3</v>
      </c>
      <c r="U1541" s="11">
        <f t="shared" si="24"/>
        <v>5999</v>
      </c>
      <c r="V1541" s="11">
        <f>tbl_EcommerceSales[[#This Row],[Gross_Sales]]*tbl_EcommerceSales[[#This Row],[Discount]]</f>
        <v>899.85</v>
      </c>
      <c r="W1541" s="11">
        <f>tbl_EcommerceSales[[#This Row],[Gross_Sales]]-tbl_EcommerceSales[[#This Row],[Discount_Amount]]</f>
        <v>5099.1499999999996</v>
      </c>
      <c r="X1541" s="11">
        <f>tbl_EcommerceSales[[#This Row],[Quantity]] * _xlfn.XLOOKUP(tbl_EcommerceSales[[#This Row],[Product_ID]], Product_Master!A:A, Product_Master!F:F)</f>
        <v>3900</v>
      </c>
      <c r="Y1541" s="11">
        <f>tbl_EcommerceSales[[#This Row],[Net_Revenue]]-tbl_EcommerceSales[[#This Row],[Total_Cost]]</f>
        <v>1199.1499999999996</v>
      </c>
      <c r="Z1541" s="9">
        <f>IFERROR(#REF!/tbl_EcommerceSales[[#This Row],[Total_Cost]], 0)</f>
        <v>0</v>
      </c>
      <c r="AA1541" t="str">
        <f>TEXT(tbl_EcommerceSales[[#This Row],[Order_Date]],"mmm")</f>
        <v>Jun</v>
      </c>
      <c r="AB1541">
        <f>YEAR(tbl_EcommerceSales[[#This Row],[Order_Date]])</f>
        <v>2025</v>
      </c>
      <c r="AC1541" t="str">
        <f>IF(tbl_EcommerceSales[[#This Row],[Age]]&lt;18,"Under 18",IF(tbl_EcommerceSales[[#This Row],[Age]]&lt;=25,"18-25",IF(tbl_EcommerceSales[[#This Row],[Age]]&lt;=35,"26-35",IF(tbl_EcommerceSales[[#This Row],[Age]]&lt;=45,"36-45",IF(tbl_EcommerceSales[[#This Row],[Age]]&lt;=55,"46-55","56+")))))</f>
        <v>18-25</v>
      </c>
    </row>
    <row r="1542" spans="1:29" x14ac:dyDescent="0.35">
      <c r="A1542" t="s">
        <v>2839</v>
      </c>
      <c r="B1542" s="7">
        <v>45825</v>
      </c>
      <c r="C1542" t="s">
        <v>2840</v>
      </c>
      <c r="D1542" t="s">
        <v>205</v>
      </c>
      <c r="E1542" t="s">
        <v>25</v>
      </c>
      <c r="F1542">
        <v>31</v>
      </c>
      <c r="G1542" t="s">
        <v>38</v>
      </c>
      <c r="H1542" t="s">
        <v>39</v>
      </c>
      <c r="I1542" t="s">
        <v>73</v>
      </c>
      <c r="J1542" t="s">
        <v>74</v>
      </c>
      <c r="K1542" t="s">
        <v>55</v>
      </c>
      <c r="L1542" t="s">
        <v>75</v>
      </c>
      <c r="M1542">
        <v>1</v>
      </c>
      <c r="N1542" s="2">
        <v>2899</v>
      </c>
      <c r="O1542" s="3">
        <v>0</v>
      </c>
      <c r="P1542" s="2">
        <v>1700</v>
      </c>
      <c r="Q1542" t="s">
        <v>123</v>
      </c>
      <c r="R1542" t="s">
        <v>33</v>
      </c>
      <c r="S1542" t="s">
        <v>34</v>
      </c>
      <c r="T1542" s="4">
        <v>4</v>
      </c>
      <c r="U1542" s="11">
        <f t="shared" si="24"/>
        <v>2899</v>
      </c>
      <c r="V1542" s="11">
        <f>tbl_EcommerceSales[[#This Row],[Gross_Sales]]*tbl_EcommerceSales[[#This Row],[Discount]]</f>
        <v>0</v>
      </c>
      <c r="W1542" s="11">
        <f>tbl_EcommerceSales[[#This Row],[Gross_Sales]]-tbl_EcommerceSales[[#This Row],[Discount_Amount]]</f>
        <v>2899</v>
      </c>
      <c r="X1542" s="11">
        <f>tbl_EcommerceSales[[#This Row],[Quantity]] * _xlfn.XLOOKUP(tbl_EcommerceSales[[#This Row],[Product_ID]], Product_Master!A:A, Product_Master!F:F)</f>
        <v>1700</v>
      </c>
      <c r="Y1542" s="11">
        <f>tbl_EcommerceSales[[#This Row],[Net_Revenue]]-tbl_EcommerceSales[[#This Row],[Total_Cost]]</f>
        <v>1199</v>
      </c>
      <c r="Z1542" s="9">
        <f>IFERROR(#REF!/tbl_EcommerceSales[[#This Row],[Total_Cost]], 0)</f>
        <v>0</v>
      </c>
      <c r="AA1542" t="str">
        <f>TEXT(tbl_EcommerceSales[[#This Row],[Order_Date]],"mmm")</f>
        <v>Jun</v>
      </c>
      <c r="AB1542">
        <f>YEAR(tbl_EcommerceSales[[#This Row],[Order_Date]])</f>
        <v>2025</v>
      </c>
      <c r="AC1542" t="str">
        <f>IF(tbl_EcommerceSales[[#This Row],[Age]]&lt;18,"Under 18",IF(tbl_EcommerceSales[[#This Row],[Age]]&lt;=25,"18-25",IF(tbl_EcommerceSales[[#This Row],[Age]]&lt;=35,"26-35",IF(tbl_EcommerceSales[[#This Row],[Age]]&lt;=45,"36-45",IF(tbl_EcommerceSales[[#This Row],[Age]]&lt;=55,"46-55","56+")))))</f>
        <v>26-35</v>
      </c>
    </row>
    <row r="1543" spans="1:29" x14ac:dyDescent="0.35">
      <c r="A1543" t="s">
        <v>2841</v>
      </c>
      <c r="B1543" s="7">
        <v>45825</v>
      </c>
      <c r="C1543" t="s">
        <v>2842</v>
      </c>
      <c r="D1543" t="s">
        <v>205</v>
      </c>
      <c r="E1543" t="s">
        <v>48</v>
      </c>
      <c r="F1543">
        <v>19</v>
      </c>
      <c r="G1543" t="s">
        <v>192</v>
      </c>
      <c r="H1543" t="s">
        <v>27</v>
      </c>
      <c r="I1543" t="s">
        <v>67</v>
      </c>
      <c r="J1543" t="s">
        <v>68</v>
      </c>
      <c r="K1543" t="s">
        <v>42</v>
      </c>
      <c r="L1543" t="s">
        <v>43</v>
      </c>
      <c r="M1543">
        <v>4</v>
      </c>
      <c r="N1543" s="2">
        <v>799</v>
      </c>
      <c r="O1543" s="3">
        <v>0.15</v>
      </c>
      <c r="P1543" s="2">
        <v>1440</v>
      </c>
      <c r="Q1543" t="s">
        <v>123</v>
      </c>
      <c r="R1543" t="s">
        <v>33</v>
      </c>
      <c r="S1543" t="s">
        <v>34</v>
      </c>
      <c r="T1543" s="4">
        <v>5</v>
      </c>
      <c r="U1543" s="11">
        <f t="shared" si="24"/>
        <v>3196</v>
      </c>
      <c r="V1543" s="11">
        <f>tbl_EcommerceSales[[#This Row],[Gross_Sales]]*tbl_EcommerceSales[[#This Row],[Discount]]</f>
        <v>479.4</v>
      </c>
      <c r="W1543" s="11">
        <f>tbl_EcommerceSales[[#This Row],[Gross_Sales]]-tbl_EcommerceSales[[#This Row],[Discount_Amount]]</f>
        <v>2716.6</v>
      </c>
      <c r="X1543" s="11">
        <f>tbl_EcommerceSales[[#This Row],[Quantity]] * _xlfn.XLOOKUP(tbl_EcommerceSales[[#This Row],[Product_ID]], Product_Master!A:A, Product_Master!F:F)</f>
        <v>1440</v>
      </c>
      <c r="Y1543" s="11">
        <f>tbl_EcommerceSales[[#This Row],[Net_Revenue]]-tbl_EcommerceSales[[#This Row],[Total_Cost]]</f>
        <v>1276.5999999999999</v>
      </c>
      <c r="Z1543" s="9">
        <f>IFERROR(#REF!/tbl_EcommerceSales[[#This Row],[Total_Cost]], 0)</f>
        <v>0</v>
      </c>
      <c r="AA1543" t="str">
        <f>TEXT(tbl_EcommerceSales[[#This Row],[Order_Date]],"mmm")</f>
        <v>Jun</v>
      </c>
      <c r="AB1543">
        <f>YEAR(tbl_EcommerceSales[[#This Row],[Order_Date]])</f>
        <v>2025</v>
      </c>
      <c r="AC1543" t="str">
        <f>IF(tbl_EcommerceSales[[#This Row],[Age]]&lt;18,"Under 18",IF(tbl_EcommerceSales[[#This Row],[Age]]&lt;=25,"18-25",IF(tbl_EcommerceSales[[#This Row],[Age]]&lt;=35,"26-35",IF(tbl_EcommerceSales[[#This Row],[Age]]&lt;=45,"36-45",IF(tbl_EcommerceSales[[#This Row],[Age]]&lt;=55,"46-55","56+")))))</f>
        <v>18-25</v>
      </c>
    </row>
    <row r="1544" spans="1:29" x14ac:dyDescent="0.35">
      <c r="A1544" t="s">
        <v>2843</v>
      </c>
      <c r="B1544" s="7">
        <v>45825</v>
      </c>
      <c r="C1544" t="s">
        <v>844</v>
      </c>
      <c r="D1544" t="s">
        <v>110</v>
      </c>
      <c r="E1544" t="s">
        <v>48</v>
      </c>
      <c r="F1544">
        <v>36</v>
      </c>
      <c r="G1544" t="s">
        <v>246</v>
      </c>
      <c r="H1544" t="s">
        <v>27</v>
      </c>
      <c r="I1544" t="s">
        <v>67</v>
      </c>
      <c r="J1544" t="s">
        <v>68</v>
      </c>
      <c r="K1544" t="s">
        <v>42</v>
      </c>
      <c r="L1544" t="s">
        <v>43</v>
      </c>
      <c r="M1544">
        <v>1</v>
      </c>
      <c r="N1544" s="2">
        <v>799</v>
      </c>
      <c r="O1544" s="3">
        <v>0.1</v>
      </c>
      <c r="P1544" s="2">
        <v>360</v>
      </c>
      <c r="Q1544" t="s">
        <v>44</v>
      </c>
      <c r="R1544" t="s">
        <v>33</v>
      </c>
      <c r="S1544" t="s">
        <v>57</v>
      </c>
      <c r="T1544" s="4">
        <v>3</v>
      </c>
      <c r="U1544" s="11">
        <f t="shared" si="24"/>
        <v>799</v>
      </c>
      <c r="V1544" s="11">
        <f>tbl_EcommerceSales[[#This Row],[Gross_Sales]]*tbl_EcommerceSales[[#This Row],[Discount]]</f>
        <v>79.900000000000006</v>
      </c>
      <c r="W1544" s="11">
        <f>tbl_EcommerceSales[[#This Row],[Gross_Sales]]-tbl_EcommerceSales[[#This Row],[Discount_Amount]]</f>
        <v>719.1</v>
      </c>
      <c r="X1544" s="11">
        <f>tbl_EcommerceSales[[#This Row],[Quantity]] * _xlfn.XLOOKUP(tbl_EcommerceSales[[#This Row],[Product_ID]], Product_Master!A:A, Product_Master!F:F)</f>
        <v>360</v>
      </c>
      <c r="Y1544" s="11">
        <f>tbl_EcommerceSales[[#This Row],[Net_Revenue]]-tbl_EcommerceSales[[#This Row],[Total_Cost]]</f>
        <v>359.1</v>
      </c>
      <c r="Z1544" s="9">
        <f>IFERROR(#REF!/tbl_EcommerceSales[[#This Row],[Total_Cost]], 0)</f>
        <v>0</v>
      </c>
      <c r="AA1544" t="str">
        <f>TEXT(tbl_EcommerceSales[[#This Row],[Order_Date]],"mmm")</f>
        <v>Jun</v>
      </c>
      <c r="AB1544">
        <f>YEAR(tbl_EcommerceSales[[#This Row],[Order_Date]])</f>
        <v>2025</v>
      </c>
      <c r="AC1544" t="str">
        <f>IF(tbl_EcommerceSales[[#This Row],[Age]]&lt;18,"Under 18",IF(tbl_EcommerceSales[[#This Row],[Age]]&lt;=25,"18-25",IF(tbl_EcommerceSales[[#This Row],[Age]]&lt;=35,"26-35",IF(tbl_EcommerceSales[[#This Row],[Age]]&lt;=45,"36-45",IF(tbl_EcommerceSales[[#This Row],[Age]]&lt;=55,"46-55","56+")))))</f>
        <v>36-45</v>
      </c>
    </row>
    <row r="1545" spans="1:29" x14ac:dyDescent="0.35">
      <c r="A1545" t="s">
        <v>2844</v>
      </c>
      <c r="B1545" s="7">
        <v>45825</v>
      </c>
      <c r="C1545" t="s">
        <v>2845</v>
      </c>
      <c r="D1545" t="s">
        <v>139</v>
      </c>
      <c r="E1545" t="s">
        <v>48</v>
      </c>
      <c r="F1545">
        <v>18</v>
      </c>
      <c r="G1545" t="s">
        <v>211</v>
      </c>
      <c r="H1545" t="s">
        <v>72</v>
      </c>
      <c r="I1545" t="s">
        <v>126</v>
      </c>
      <c r="J1545" t="s">
        <v>127</v>
      </c>
      <c r="K1545" t="s">
        <v>82</v>
      </c>
      <c r="L1545" t="s">
        <v>83</v>
      </c>
      <c r="M1545">
        <v>2</v>
      </c>
      <c r="N1545" s="2">
        <v>1899</v>
      </c>
      <c r="O1545" s="3">
        <v>0.05</v>
      </c>
      <c r="P1545" s="2">
        <v>2240</v>
      </c>
      <c r="Q1545" t="s">
        <v>32</v>
      </c>
      <c r="R1545" t="s">
        <v>33</v>
      </c>
      <c r="S1545" t="s">
        <v>57</v>
      </c>
      <c r="T1545" s="4">
        <v>4</v>
      </c>
      <c r="U1545" s="11">
        <f t="shared" si="24"/>
        <v>3798</v>
      </c>
      <c r="V1545" s="11">
        <f>tbl_EcommerceSales[[#This Row],[Gross_Sales]]*tbl_EcommerceSales[[#This Row],[Discount]]</f>
        <v>189.9</v>
      </c>
      <c r="W1545" s="11">
        <f>tbl_EcommerceSales[[#This Row],[Gross_Sales]]-tbl_EcommerceSales[[#This Row],[Discount_Amount]]</f>
        <v>3608.1</v>
      </c>
      <c r="X1545" s="11">
        <f>tbl_EcommerceSales[[#This Row],[Quantity]] * _xlfn.XLOOKUP(tbl_EcommerceSales[[#This Row],[Product_ID]], Product_Master!A:A, Product_Master!F:F)</f>
        <v>2240</v>
      </c>
      <c r="Y1545" s="11">
        <f>tbl_EcommerceSales[[#This Row],[Net_Revenue]]-tbl_EcommerceSales[[#This Row],[Total_Cost]]</f>
        <v>1368.1</v>
      </c>
      <c r="Z1545" s="9">
        <f>IFERROR(#REF!/tbl_EcommerceSales[[#This Row],[Total_Cost]], 0)</f>
        <v>0</v>
      </c>
      <c r="AA1545" t="str">
        <f>TEXT(tbl_EcommerceSales[[#This Row],[Order_Date]],"mmm")</f>
        <v>Jun</v>
      </c>
      <c r="AB1545">
        <f>YEAR(tbl_EcommerceSales[[#This Row],[Order_Date]])</f>
        <v>2025</v>
      </c>
      <c r="AC1545" t="str">
        <f>IF(tbl_EcommerceSales[[#This Row],[Age]]&lt;18,"Under 18",IF(tbl_EcommerceSales[[#This Row],[Age]]&lt;=25,"18-25",IF(tbl_EcommerceSales[[#This Row],[Age]]&lt;=35,"26-35",IF(tbl_EcommerceSales[[#This Row],[Age]]&lt;=45,"36-45",IF(tbl_EcommerceSales[[#This Row],[Age]]&lt;=55,"46-55","56+")))))</f>
        <v>18-25</v>
      </c>
    </row>
    <row r="1546" spans="1:29" x14ac:dyDescent="0.35">
      <c r="A1546" t="s">
        <v>2846</v>
      </c>
      <c r="B1546" s="7">
        <v>45825</v>
      </c>
      <c r="C1546" t="s">
        <v>2847</v>
      </c>
      <c r="D1546" t="s">
        <v>216</v>
      </c>
      <c r="E1546" t="s">
        <v>48</v>
      </c>
      <c r="F1546">
        <v>34</v>
      </c>
      <c r="G1546" t="s">
        <v>103</v>
      </c>
      <c r="H1546" t="s">
        <v>27</v>
      </c>
      <c r="I1546" t="s">
        <v>111</v>
      </c>
      <c r="J1546" t="s">
        <v>112</v>
      </c>
      <c r="K1546" t="s">
        <v>55</v>
      </c>
      <c r="L1546" t="s">
        <v>113</v>
      </c>
      <c r="M1546">
        <v>1</v>
      </c>
      <c r="N1546" s="2">
        <v>1799</v>
      </c>
      <c r="O1546" s="3">
        <v>0</v>
      </c>
      <c r="P1546" s="2">
        <v>950</v>
      </c>
      <c r="Q1546" t="s">
        <v>76</v>
      </c>
      <c r="R1546" t="s">
        <v>162</v>
      </c>
      <c r="S1546" t="s">
        <v>34</v>
      </c>
      <c r="T1546" s="4"/>
      <c r="U1546" s="11">
        <f t="shared" si="24"/>
        <v>1799</v>
      </c>
      <c r="V1546" s="11">
        <f>tbl_EcommerceSales[[#This Row],[Gross_Sales]]*tbl_EcommerceSales[[#This Row],[Discount]]</f>
        <v>0</v>
      </c>
      <c r="W1546" s="11">
        <f>tbl_EcommerceSales[[#This Row],[Gross_Sales]]-tbl_EcommerceSales[[#This Row],[Discount_Amount]]</f>
        <v>1799</v>
      </c>
      <c r="X1546" s="11">
        <f>tbl_EcommerceSales[[#This Row],[Quantity]] * _xlfn.XLOOKUP(tbl_EcommerceSales[[#This Row],[Product_ID]], Product_Master!A:A, Product_Master!F:F)</f>
        <v>950</v>
      </c>
      <c r="Y1546" s="11">
        <f>tbl_EcommerceSales[[#This Row],[Net_Revenue]]-tbl_EcommerceSales[[#This Row],[Total_Cost]]</f>
        <v>849</v>
      </c>
      <c r="Z1546" s="9">
        <f>IFERROR(#REF!/tbl_EcommerceSales[[#This Row],[Total_Cost]], 0)</f>
        <v>0</v>
      </c>
      <c r="AA1546" t="str">
        <f>TEXT(tbl_EcommerceSales[[#This Row],[Order_Date]],"mmm")</f>
        <v>Jun</v>
      </c>
      <c r="AB1546">
        <f>YEAR(tbl_EcommerceSales[[#This Row],[Order_Date]])</f>
        <v>2025</v>
      </c>
      <c r="AC1546" t="str">
        <f>IF(tbl_EcommerceSales[[#This Row],[Age]]&lt;18,"Under 18",IF(tbl_EcommerceSales[[#This Row],[Age]]&lt;=25,"18-25",IF(tbl_EcommerceSales[[#This Row],[Age]]&lt;=35,"26-35",IF(tbl_EcommerceSales[[#This Row],[Age]]&lt;=45,"36-45",IF(tbl_EcommerceSales[[#This Row],[Age]]&lt;=55,"46-55","56+")))))</f>
        <v>26-35</v>
      </c>
    </row>
    <row r="1547" spans="1:29" x14ac:dyDescent="0.35">
      <c r="A1547" t="s">
        <v>2848</v>
      </c>
      <c r="B1547" s="7">
        <v>45825</v>
      </c>
      <c r="C1547" t="s">
        <v>2095</v>
      </c>
      <c r="D1547" t="s">
        <v>151</v>
      </c>
      <c r="E1547" t="s">
        <v>48</v>
      </c>
      <c r="F1547">
        <v>41</v>
      </c>
      <c r="G1547" t="s">
        <v>96</v>
      </c>
      <c r="H1547" t="s">
        <v>39</v>
      </c>
      <c r="I1547" t="s">
        <v>126</v>
      </c>
      <c r="J1547" t="s">
        <v>127</v>
      </c>
      <c r="K1547" t="s">
        <v>82</v>
      </c>
      <c r="L1547" t="s">
        <v>83</v>
      </c>
      <c r="M1547">
        <v>1</v>
      </c>
      <c r="N1547" s="2">
        <v>1899</v>
      </c>
      <c r="O1547" s="3">
        <v>0.15</v>
      </c>
      <c r="P1547" s="2">
        <v>1120</v>
      </c>
      <c r="Q1547" t="s">
        <v>44</v>
      </c>
      <c r="R1547" t="s">
        <v>33</v>
      </c>
      <c r="S1547" t="s">
        <v>34</v>
      </c>
      <c r="T1547" s="4">
        <v>5</v>
      </c>
      <c r="U1547" s="11">
        <f t="shared" si="24"/>
        <v>1899</v>
      </c>
      <c r="V1547" s="11">
        <f>tbl_EcommerceSales[[#This Row],[Gross_Sales]]*tbl_EcommerceSales[[#This Row],[Discount]]</f>
        <v>284.84999999999997</v>
      </c>
      <c r="W1547" s="11">
        <f>tbl_EcommerceSales[[#This Row],[Gross_Sales]]-tbl_EcommerceSales[[#This Row],[Discount_Amount]]</f>
        <v>1614.15</v>
      </c>
      <c r="X1547" s="11">
        <f>tbl_EcommerceSales[[#This Row],[Quantity]] * _xlfn.XLOOKUP(tbl_EcommerceSales[[#This Row],[Product_ID]], Product_Master!A:A, Product_Master!F:F)</f>
        <v>1120</v>
      </c>
      <c r="Y1547" s="11">
        <f>tbl_EcommerceSales[[#This Row],[Net_Revenue]]-tbl_EcommerceSales[[#This Row],[Total_Cost]]</f>
        <v>494.15000000000009</v>
      </c>
      <c r="Z1547" s="9">
        <f>IFERROR(#REF!/tbl_EcommerceSales[[#This Row],[Total_Cost]], 0)</f>
        <v>0</v>
      </c>
      <c r="AA1547" t="str">
        <f>TEXT(tbl_EcommerceSales[[#This Row],[Order_Date]],"mmm")</f>
        <v>Jun</v>
      </c>
      <c r="AB1547">
        <f>YEAR(tbl_EcommerceSales[[#This Row],[Order_Date]])</f>
        <v>2025</v>
      </c>
      <c r="AC1547" t="str">
        <f>IF(tbl_EcommerceSales[[#This Row],[Age]]&lt;18,"Under 18",IF(tbl_EcommerceSales[[#This Row],[Age]]&lt;=25,"18-25",IF(tbl_EcommerceSales[[#This Row],[Age]]&lt;=35,"26-35",IF(tbl_EcommerceSales[[#This Row],[Age]]&lt;=45,"36-45",IF(tbl_EcommerceSales[[#This Row],[Age]]&lt;=55,"46-55","56+")))))</f>
        <v>36-45</v>
      </c>
    </row>
    <row r="1548" spans="1:29" x14ac:dyDescent="0.35">
      <c r="A1548" t="s">
        <v>2849</v>
      </c>
      <c r="B1548" s="7">
        <v>45825</v>
      </c>
      <c r="C1548" t="s">
        <v>1563</v>
      </c>
      <c r="D1548" t="s">
        <v>342</v>
      </c>
      <c r="E1548" t="s">
        <v>48</v>
      </c>
      <c r="F1548">
        <v>29</v>
      </c>
      <c r="G1548" t="s">
        <v>87</v>
      </c>
      <c r="H1548" t="s">
        <v>88</v>
      </c>
      <c r="I1548" t="s">
        <v>117</v>
      </c>
      <c r="J1548" t="s">
        <v>118</v>
      </c>
      <c r="K1548" t="s">
        <v>82</v>
      </c>
      <c r="L1548" t="s">
        <v>119</v>
      </c>
      <c r="M1548">
        <v>1</v>
      </c>
      <c r="N1548" s="2">
        <v>3299</v>
      </c>
      <c r="O1548" s="3">
        <v>0.05</v>
      </c>
      <c r="P1548" s="2">
        <v>2100</v>
      </c>
      <c r="Q1548" t="s">
        <v>32</v>
      </c>
      <c r="R1548" t="s">
        <v>33</v>
      </c>
      <c r="S1548" t="s">
        <v>34</v>
      </c>
      <c r="T1548" s="4">
        <v>5</v>
      </c>
      <c r="U1548" s="11">
        <f t="shared" si="24"/>
        <v>3299</v>
      </c>
      <c r="V1548" s="11">
        <f>tbl_EcommerceSales[[#This Row],[Gross_Sales]]*tbl_EcommerceSales[[#This Row],[Discount]]</f>
        <v>164.95000000000002</v>
      </c>
      <c r="W1548" s="11">
        <f>tbl_EcommerceSales[[#This Row],[Gross_Sales]]-tbl_EcommerceSales[[#This Row],[Discount_Amount]]</f>
        <v>3134.05</v>
      </c>
      <c r="X1548" s="11">
        <f>tbl_EcommerceSales[[#This Row],[Quantity]] * _xlfn.XLOOKUP(tbl_EcommerceSales[[#This Row],[Product_ID]], Product_Master!A:A, Product_Master!F:F)</f>
        <v>2100</v>
      </c>
      <c r="Y1548" s="11">
        <f>tbl_EcommerceSales[[#This Row],[Net_Revenue]]-tbl_EcommerceSales[[#This Row],[Total_Cost]]</f>
        <v>1034.0500000000002</v>
      </c>
      <c r="Z1548" s="9">
        <f>IFERROR(#REF!/tbl_EcommerceSales[[#This Row],[Total_Cost]], 0)</f>
        <v>0</v>
      </c>
      <c r="AA1548" t="str">
        <f>TEXT(tbl_EcommerceSales[[#This Row],[Order_Date]],"mmm")</f>
        <v>Jun</v>
      </c>
      <c r="AB1548">
        <f>YEAR(tbl_EcommerceSales[[#This Row],[Order_Date]])</f>
        <v>2025</v>
      </c>
      <c r="AC1548" t="str">
        <f>IF(tbl_EcommerceSales[[#This Row],[Age]]&lt;18,"Under 18",IF(tbl_EcommerceSales[[#This Row],[Age]]&lt;=25,"18-25",IF(tbl_EcommerceSales[[#This Row],[Age]]&lt;=35,"26-35",IF(tbl_EcommerceSales[[#This Row],[Age]]&lt;=45,"36-45",IF(tbl_EcommerceSales[[#This Row],[Age]]&lt;=55,"46-55","56+")))))</f>
        <v>26-35</v>
      </c>
    </row>
    <row r="1549" spans="1:29" x14ac:dyDescent="0.35">
      <c r="A1549" t="s">
        <v>2850</v>
      </c>
      <c r="B1549" s="7">
        <v>45825</v>
      </c>
      <c r="C1549" t="s">
        <v>2851</v>
      </c>
      <c r="D1549" t="s">
        <v>37</v>
      </c>
      <c r="E1549" t="s">
        <v>25</v>
      </c>
      <c r="F1549">
        <v>28</v>
      </c>
      <c r="G1549" t="s">
        <v>142</v>
      </c>
      <c r="H1549" t="s">
        <v>88</v>
      </c>
      <c r="I1549" t="s">
        <v>160</v>
      </c>
      <c r="J1549" t="s">
        <v>161</v>
      </c>
      <c r="K1549" t="s">
        <v>91</v>
      </c>
      <c r="L1549" t="s">
        <v>133</v>
      </c>
      <c r="M1549">
        <v>4</v>
      </c>
      <c r="N1549" s="2">
        <v>1099</v>
      </c>
      <c r="O1549" s="3">
        <v>0.2</v>
      </c>
      <c r="P1549" s="2">
        <v>2080</v>
      </c>
      <c r="Q1549" t="s">
        <v>156</v>
      </c>
      <c r="R1549" t="s">
        <v>33</v>
      </c>
      <c r="S1549" t="s">
        <v>34</v>
      </c>
      <c r="T1549" s="4">
        <v>3</v>
      </c>
      <c r="U1549" s="11">
        <f t="shared" si="24"/>
        <v>4396</v>
      </c>
      <c r="V1549" s="11">
        <f>tbl_EcommerceSales[[#This Row],[Gross_Sales]]*tbl_EcommerceSales[[#This Row],[Discount]]</f>
        <v>879.2</v>
      </c>
      <c r="W1549" s="11">
        <f>tbl_EcommerceSales[[#This Row],[Gross_Sales]]-tbl_EcommerceSales[[#This Row],[Discount_Amount]]</f>
        <v>3516.8</v>
      </c>
      <c r="X1549" s="11">
        <f>tbl_EcommerceSales[[#This Row],[Quantity]] * _xlfn.XLOOKUP(tbl_EcommerceSales[[#This Row],[Product_ID]], Product_Master!A:A, Product_Master!F:F)</f>
        <v>2080</v>
      </c>
      <c r="Y1549" s="11">
        <f>tbl_EcommerceSales[[#This Row],[Net_Revenue]]-tbl_EcommerceSales[[#This Row],[Total_Cost]]</f>
        <v>1436.8000000000002</v>
      </c>
      <c r="Z1549" s="9">
        <f>IFERROR(#REF!/tbl_EcommerceSales[[#This Row],[Total_Cost]], 0)</f>
        <v>0</v>
      </c>
      <c r="AA1549" t="str">
        <f>TEXT(tbl_EcommerceSales[[#This Row],[Order_Date]],"mmm")</f>
        <v>Jun</v>
      </c>
      <c r="AB1549">
        <f>YEAR(tbl_EcommerceSales[[#This Row],[Order_Date]])</f>
        <v>2025</v>
      </c>
      <c r="AC1549" t="str">
        <f>IF(tbl_EcommerceSales[[#This Row],[Age]]&lt;18,"Under 18",IF(tbl_EcommerceSales[[#This Row],[Age]]&lt;=25,"18-25",IF(tbl_EcommerceSales[[#This Row],[Age]]&lt;=35,"26-35",IF(tbl_EcommerceSales[[#This Row],[Age]]&lt;=45,"36-45",IF(tbl_EcommerceSales[[#This Row],[Age]]&lt;=55,"46-55","56+")))))</f>
        <v>26-35</v>
      </c>
    </row>
    <row r="1550" spans="1:29" x14ac:dyDescent="0.35">
      <c r="A1550" t="s">
        <v>2852</v>
      </c>
      <c r="B1550" s="7">
        <v>45825</v>
      </c>
      <c r="C1550" t="s">
        <v>2853</v>
      </c>
      <c r="D1550" t="s">
        <v>79</v>
      </c>
      <c r="E1550" t="s">
        <v>48</v>
      </c>
      <c r="F1550">
        <v>30</v>
      </c>
      <c r="G1550" t="s">
        <v>192</v>
      </c>
      <c r="H1550" t="s">
        <v>27</v>
      </c>
      <c r="I1550" t="s">
        <v>271</v>
      </c>
      <c r="J1550" t="s">
        <v>272</v>
      </c>
      <c r="K1550" t="s">
        <v>30</v>
      </c>
      <c r="L1550" t="s">
        <v>273</v>
      </c>
      <c r="M1550">
        <v>4</v>
      </c>
      <c r="N1550" s="2">
        <v>4299</v>
      </c>
      <c r="O1550" s="3">
        <v>0.05</v>
      </c>
      <c r="P1550" s="2">
        <v>10800</v>
      </c>
      <c r="Q1550" t="s">
        <v>32</v>
      </c>
      <c r="R1550" t="s">
        <v>33</v>
      </c>
      <c r="S1550" t="s">
        <v>57</v>
      </c>
      <c r="T1550" s="4">
        <v>4</v>
      </c>
      <c r="U1550" s="11">
        <f t="shared" si="24"/>
        <v>17196</v>
      </c>
      <c r="V1550" s="11">
        <f>tbl_EcommerceSales[[#This Row],[Gross_Sales]]*tbl_EcommerceSales[[#This Row],[Discount]]</f>
        <v>859.80000000000007</v>
      </c>
      <c r="W1550" s="11">
        <f>tbl_EcommerceSales[[#This Row],[Gross_Sales]]-tbl_EcommerceSales[[#This Row],[Discount_Amount]]</f>
        <v>16336.2</v>
      </c>
      <c r="X1550" s="11">
        <f>tbl_EcommerceSales[[#This Row],[Quantity]] * _xlfn.XLOOKUP(tbl_EcommerceSales[[#This Row],[Product_ID]], Product_Master!A:A, Product_Master!F:F)</f>
        <v>10800</v>
      </c>
      <c r="Y1550" s="11">
        <f>tbl_EcommerceSales[[#This Row],[Net_Revenue]]-tbl_EcommerceSales[[#This Row],[Total_Cost]]</f>
        <v>5536.2000000000007</v>
      </c>
      <c r="Z1550" s="9">
        <f>IFERROR(#REF!/tbl_EcommerceSales[[#This Row],[Total_Cost]], 0)</f>
        <v>0</v>
      </c>
      <c r="AA1550" t="str">
        <f>TEXT(tbl_EcommerceSales[[#This Row],[Order_Date]],"mmm")</f>
        <v>Jun</v>
      </c>
      <c r="AB1550">
        <f>YEAR(tbl_EcommerceSales[[#This Row],[Order_Date]])</f>
        <v>2025</v>
      </c>
      <c r="AC1550" t="str">
        <f>IF(tbl_EcommerceSales[[#This Row],[Age]]&lt;18,"Under 18",IF(tbl_EcommerceSales[[#This Row],[Age]]&lt;=25,"18-25",IF(tbl_EcommerceSales[[#This Row],[Age]]&lt;=35,"26-35",IF(tbl_EcommerceSales[[#This Row],[Age]]&lt;=45,"36-45",IF(tbl_EcommerceSales[[#This Row],[Age]]&lt;=55,"46-55","56+")))))</f>
        <v>26-35</v>
      </c>
    </row>
    <row r="1551" spans="1:29" x14ac:dyDescent="0.35">
      <c r="A1551" t="s">
        <v>2854</v>
      </c>
      <c r="B1551" s="7">
        <v>45826</v>
      </c>
      <c r="C1551" t="s">
        <v>2855</v>
      </c>
      <c r="D1551" t="s">
        <v>254</v>
      </c>
      <c r="E1551" t="s">
        <v>48</v>
      </c>
      <c r="F1551">
        <v>27</v>
      </c>
      <c r="G1551" t="s">
        <v>211</v>
      </c>
      <c r="H1551" t="s">
        <v>72</v>
      </c>
      <c r="I1551" t="s">
        <v>53</v>
      </c>
      <c r="J1551" t="s">
        <v>54</v>
      </c>
      <c r="K1551" t="s">
        <v>55</v>
      </c>
      <c r="L1551" t="s">
        <v>56</v>
      </c>
      <c r="M1551">
        <v>1</v>
      </c>
      <c r="N1551" s="2">
        <v>799</v>
      </c>
      <c r="O1551" s="3">
        <v>0.15</v>
      </c>
      <c r="P1551" s="2">
        <v>390</v>
      </c>
      <c r="Q1551" t="s">
        <v>123</v>
      </c>
      <c r="R1551" t="s">
        <v>93</v>
      </c>
      <c r="S1551" t="s">
        <v>34</v>
      </c>
      <c r="T1551" s="4">
        <v>5</v>
      </c>
      <c r="U1551" s="11">
        <f t="shared" si="24"/>
        <v>799</v>
      </c>
      <c r="V1551" s="11">
        <f>tbl_EcommerceSales[[#This Row],[Gross_Sales]]*tbl_EcommerceSales[[#This Row],[Discount]]</f>
        <v>119.85</v>
      </c>
      <c r="W1551" s="11">
        <f>tbl_EcommerceSales[[#This Row],[Gross_Sales]]-tbl_EcommerceSales[[#This Row],[Discount_Amount]]</f>
        <v>679.15</v>
      </c>
      <c r="X1551" s="11">
        <f>tbl_EcommerceSales[[#This Row],[Quantity]] * _xlfn.XLOOKUP(tbl_EcommerceSales[[#This Row],[Product_ID]], Product_Master!A:A, Product_Master!F:F)</f>
        <v>390</v>
      </c>
      <c r="Y1551" s="11">
        <f>tbl_EcommerceSales[[#This Row],[Net_Revenue]]-tbl_EcommerceSales[[#This Row],[Total_Cost]]</f>
        <v>289.14999999999998</v>
      </c>
      <c r="Z1551" s="9">
        <f>IFERROR(#REF!/tbl_EcommerceSales[[#This Row],[Total_Cost]], 0)</f>
        <v>0</v>
      </c>
      <c r="AA1551" t="str">
        <f>TEXT(tbl_EcommerceSales[[#This Row],[Order_Date]],"mmm")</f>
        <v>Jun</v>
      </c>
      <c r="AB1551">
        <f>YEAR(tbl_EcommerceSales[[#This Row],[Order_Date]])</f>
        <v>2025</v>
      </c>
      <c r="AC1551" t="str">
        <f>IF(tbl_EcommerceSales[[#This Row],[Age]]&lt;18,"Under 18",IF(tbl_EcommerceSales[[#This Row],[Age]]&lt;=25,"18-25",IF(tbl_EcommerceSales[[#This Row],[Age]]&lt;=35,"26-35",IF(tbl_EcommerceSales[[#This Row],[Age]]&lt;=45,"36-45",IF(tbl_EcommerceSales[[#This Row],[Age]]&lt;=55,"46-55","56+")))))</f>
        <v>26-35</v>
      </c>
    </row>
    <row r="1552" spans="1:29" x14ac:dyDescent="0.35">
      <c r="A1552" t="s">
        <v>2856</v>
      </c>
      <c r="B1552" s="7">
        <v>45826</v>
      </c>
      <c r="C1552" t="s">
        <v>2857</v>
      </c>
      <c r="D1552" t="s">
        <v>47</v>
      </c>
      <c r="E1552" t="s">
        <v>48</v>
      </c>
      <c r="F1552">
        <v>18</v>
      </c>
      <c r="G1552" t="s">
        <v>211</v>
      </c>
      <c r="H1552" t="s">
        <v>72</v>
      </c>
      <c r="I1552" t="s">
        <v>73</v>
      </c>
      <c r="J1552" t="s">
        <v>74</v>
      </c>
      <c r="K1552" t="s">
        <v>55</v>
      </c>
      <c r="L1552" t="s">
        <v>75</v>
      </c>
      <c r="M1552">
        <v>1</v>
      </c>
      <c r="N1552" s="2">
        <v>2899</v>
      </c>
      <c r="O1552" s="3">
        <v>0.1</v>
      </c>
      <c r="P1552" s="2">
        <v>1700</v>
      </c>
      <c r="Q1552" t="s">
        <v>123</v>
      </c>
      <c r="R1552" t="s">
        <v>33</v>
      </c>
      <c r="S1552" t="s">
        <v>57</v>
      </c>
      <c r="T1552" s="4">
        <v>3</v>
      </c>
      <c r="U1552" s="11">
        <f t="shared" si="24"/>
        <v>2899</v>
      </c>
      <c r="V1552" s="11">
        <f>tbl_EcommerceSales[[#This Row],[Gross_Sales]]*tbl_EcommerceSales[[#This Row],[Discount]]</f>
        <v>289.90000000000003</v>
      </c>
      <c r="W1552" s="11">
        <f>tbl_EcommerceSales[[#This Row],[Gross_Sales]]-tbl_EcommerceSales[[#This Row],[Discount_Amount]]</f>
        <v>2609.1</v>
      </c>
      <c r="X1552" s="11">
        <f>tbl_EcommerceSales[[#This Row],[Quantity]] * _xlfn.XLOOKUP(tbl_EcommerceSales[[#This Row],[Product_ID]], Product_Master!A:A, Product_Master!F:F)</f>
        <v>1700</v>
      </c>
      <c r="Y1552" s="11">
        <f>tbl_EcommerceSales[[#This Row],[Net_Revenue]]-tbl_EcommerceSales[[#This Row],[Total_Cost]]</f>
        <v>909.09999999999991</v>
      </c>
      <c r="Z1552" s="9">
        <f>IFERROR(#REF!/tbl_EcommerceSales[[#This Row],[Total_Cost]], 0)</f>
        <v>0</v>
      </c>
      <c r="AA1552" t="str">
        <f>TEXT(tbl_EcommerceSales[[#This Row],[Order_Date]],"mmm")</f>
        <v>Jun</v>
      </c>
      <c r="AB1552">
        <f>YEAR(tbl_EcommerceSales[[#This Row],[Order_Date]])</f>
        <v>2025</v>
      </c>
      <c r="AC1552" t="str">
        <f>IF(tbl_EcommerceSales[[#This Row],[Age]]&lt;18,"Under 18",IF(tbl_EcommerceSales[[#This Row],[Age]]&lt;=25,"18-25",IF(tbl_EcommerceSales[[#This Row],[Age]]&lt;=35,"26-35",IF(tbl_EcommerceSales[[#This Row],[Age]]&lt;=45,"36-45",IF(tbl_EcommerceSales[[#This Row],[Age]]&lt;=55,"46-55","56+")))))</f>
        <v>18-25</v>
      </c>
    </row>
    <row r="1553" spans="1:29" x14ac:dyDescent="0.35">
      <c r="A1553" t="s">
        <v>2858</v>
      </c>
      <c r="B1553" s="7">
        <v>45826</v>
      </c>
      <c r="C1553" t="s">
        <v>2859</v>
      </c>
      <c r="D1553" t="s">
        <v>342</v>
      </c>
      <c r="E1553" t="s">
        <v>25</v>
      </c>
      <c r="F1553">
        <v>19</v>
      </c>
      <c r="G1553" t="s">
        <v>152</v>
      </c>
      <c r="H1553" t="s">
        <v>72</v>
      </c>
      <c r="I1553" t="s">
        <v>73</v>
      </c>
      <c r="J1553" t="s">
        <v>74</v>
      </c>
      <c r="K1553" t="s">
        <v>55</v>
      </c>
      <c r="L1553" t="s">
        <v>75</v>
      </c>
      <c r="M1553">
        <v>1</v>
      </c>
      <c r="N1553" s="2">
        <v>2899</v>
      </c>
      <c r="O1553" s="3">
        <v>0.25</v>
      </c>
      <c r="P1553" s="2">
        <v>1700</v>
      </c>
      <c r="Q1553" t="s">
        <v>44</v>
      </c>
      <c r="R1553" t="s">
        <v>33</v>
      </c>
      <c r="S1553" t="s">
        <v>57</v>
      </c>
      <c r="T1553" s="4">
        <v>5</v>
      </c>
      <c r="U1553" s="11">
        <f t="shared" si="24"/>
        <v>2899</v>
      </c>
      <c r="V1553" s="11">
        <f>tbl_EcommerceSales[[#This Row],[Gross_Sales]]*tbl_EcommerceSales[[#This Row],[Discount]]</f>
        <v>724.75</v>
      </c>
      <c r="W1553" s="11">
        <f>tbl_EcommerceSales[[#This Row],[Gross_Sales]]-tbl_EcommerceSales[[#This Row],[Discount_Amount]]</f>
        <v>2174.25</v>
      </c>
      <c r="X1553" s="11">
        <f>tbl_EcommerceSales[[#This Row],[Quantity]] * _xlfn.XLOOKUP(tbl_EcommerceSales[[#This Row],[Product_ID]], Product_Master!A:A, Product_Master!F:F)</f>
        <v>1700</v>
      </c>
      <c r="Y1553" s="11">
        <f>tbl_EcommerceSales[[#This Row],[Net_Revenue]]-tbl_EcommerceSales[[#This Row],[Total_Cost]]</f>
        <v>474.25</v>
      </c>
      <c r="Z1553" s="9">
        <f>IFERROR(#REF!/tbl_EcommerceSales[[#This Row],[Total_Cost]], 0)</f>
        <v>0</v>
      </c>
      <c r="AA1553" t="str">
        <f>TEXT(tbl_EcommerceSales[[#This Row],[Order_Date]],"mmm")</f>
        <v>Jun</v>
      </c>
      <c r="AB1553">
        <f>YEAR(tbl_EcommerceSales[[#This Row],[Order_Date]])</f>
        <v>2025</v>
      </c>
      <c r="AC1553" t="str">
        <f>IF(tbl_EcommerceSales[[#This Row],[Age]]&lt;18,"Under 18",IF(tbl_EcommerceSales[[#This Row],[Age]]&lt;=25,"18-25",IF(tbl_EcommerceSales[[#This Row],[Age]]&lt;=35,"26-35",IF(tbl_EcommerceSales[[#This Row],[Age]]&lt;=45,"36-45",IF(tbl_EcommerceSales[[#This Row],[Age]]&lt;=55,"46-55","56+")))))</f>
        <v>18-25</v>
      </c>
    </row>
    <row r="1554" spans="1:29" x14ac:dyDescent="0.35">
      <c r="A1554" t="s">
        <v>2860</v>
      </c>
      <c r="B1554" s="7">
        <v>45827</v>
      </c>
      <c r="C1554" t="s">
        <v>2040</v>
      </c>
      <c r="D1554" t="s">
        <v>102</v>
      </c>
      <c r="E1554" t="s">
        <v>48</v>
      </c>
      <c r="F1554">
        <v>29</v>
      </c>
      <c r="G1554" t="s">
        <v>186</v>
      </c>
      <c r="H1554" t="s">
        <v>72</v>
      </c>
      <c r="I1554" t="s">
        <v>111</v>
      </c>
      <c r="J1554" t="s">
        <v>112</v>
      </c>
      <c r="K1554" t="s">
        <v>55</v>
      </c>
      <c r="L1554" t="s">
        <v>113</v>
      </c>
      <c r="M1554">
        <v>2</v>
      </c>
      <c r="N1554" s="2">
        <v>1799</v>
      </c>
      <c r="O1554" s="3">
        <v>0.1</v>
      </c>
      <c r="P1554" s="2">
        <v>1900</v>
      </c>
      <c r="Q1554" t="s">
        <v>123</v>
      </c>
      <c r="R1554" t="s">
        <v>93</v>
      </c>
      <c r="S1554" t="s">
        <v>34</v>
      </c>
      <c r="T1554" s="4">
        <v>5</v>
      </c>
      <c r="U1554" s="11">
        <f t="shared" si="24"/>
        <v>3598</v>
      </c>
      <c r="V1554" s="11">
        <f>tbl_EcommerceSales[[#This Row],[Gross_Sales]]*tbl_EcommerceSales[[#This Row],[Discount]]</f>
        <v>359.8</v>
      </c>
      <c r="W1554" s="11">
        <f>tbl_EcommerceSales[[#This Row],[Gross_Sales]]-tbl_EcommerceSales[[#This Row],[Discount_Amount]]</f>
        <v>3238.2</v>
      </c>
      <c r="X1554" s="11">
        <f>tbl_EcommerceSales[[#This Row],[Quantity]] * _xlfn.XLOOKUP(tbl_EcommerceSales[[#This Row],[Product_ID]], Product_Master!A:A, Product_Master!F:F)</f>
        <v>1900</v>
      </c>
      <c r="Y1554" s="11">
        <f>tbl_EcommerceSales[[#This Row],[Net_Revenue]]-tbl_EcommerceSales[[#This Row],[Total_Cost]]</f>
        <v>1338.1999999999998</v>
      </c>
      <c r="Z1554" s="9">
        <f>IFERROR(#REF!/tbl_EcommerceSales[[#This Row],[Total_Cost]], 0)</f>
        <v>0</v>
      </c>
      <c r="AA1554" t="str">
        <f>TEXT(tbl_EcommerceSales[[#This Row],[Order_Date]],"mmm")</f>
        <v>Jun</v>
      </c>
      <c r="AB1554">
        <f>YEAR(tbl_EcommerceSales[[#This Row],[Order_Date]])</f>
        <v>2025</v>
      </c>
      <c r="AC1554" t="str">
        <f>IF(tbl_EcommerceSales[[#This Row],[Age]]&lt;18,"Under 18",IF(tbl_EcommerceSales[[#This Row],[Age]]&lt;=25,"18-25",IF(tbl_EcommerceSales[[#This Row],[Age]]&lt;=35,"26-35",IF(tbl_EcommerceSales[[#This Row],[Age]]&lt;=45,"36-45",IF(tbl_EcommerceSales[[#This Row],[Age]]&lt;=55,"46-55","56+")))))</f>
        <v>26-35</v>
      </c>
    </row>
    <row r="1555" spans="1:29" x14ac:dyDescent="0.35">
      <c r="A1555" t="s">
        <v>2861</v>
      </c>
      <c r="B1555" s="7">
        <v>45827</v>
      </c>
      <c r="C1555" t="s">
        <v>2862</v>
      </c>
      <c r="D1555" t="s">
        <v>116</v>
      </c>
      <c r="E1555" t="s">
        <v>25</v>
      </c>
      <c r="F1555">
        <v>18</v>
      </c>
      <c r="G1555" t="s">
        <v>61</v>
      </c>
      <c r="H1555" t="s">
        <v>27</v>
      </c>
      <c r="I1555" t="s">
        <v>73</v>
      </c>
      <c r="J1555" t="s">
        <v>74</v>
      </c>
      <c r="K1555" t="s">
        <v>55</v>
      </c>
      <c r="L1555" t="s">
        <v>75</v>
      </c>
      <c r="M1555">
        <v>4</v>
      </c>
      <c r="N1555" s="2">
        <v>2899</v>
      </c>
      <c r="O1555" s="3">
        <v>0.15</v>
      </c>
      <c r="P1555" s="2">
        <v>6800</v>
      </c>
      <c r="Q1555" t="s">
        <v>156</v>
      </c>
      <c r="R1555" t="s">
        <v>33</v>
      </c>
      <c r="S1555" t="s">
        <v>34</v>
      </c>
      <c r="T1555" s="4">
        <v>4</v>
      </c>
      <c r="U1555" s="11">
        <f t="shared" si="24"/>
        <v>11596</v>
      </c>
      <c r="V1555" s="11">
        <f>tbl_EcommerceSales[[#This Row],[Gross_Sales]]*tbl_EcommerceSales[[#This Row],[Discount]]</f>
        <v>1739.3999999999999</v>
      </c>
      <c r="W1555" s="11">
        <f>tbl_EcommerceSales[[#This Row],[Gross_Sales]]-tbl_EcommerceSales[[#This Row],[Discount_Amount]]</f>
        <v>9856.6</v>
      </c>
      <c r="X1555" s="11">
        <f>tbl_EcommerceSales[[#This Row],[Quantity]] * _xlfn.XLOOKUP(tbl_EcommerceSales[[#This Row],[Product_ID]], Product_Master!A:A, Product_Master!F:F)</f>
        <v>6800</v>
      </c>
      <c r="Y1555" s="11">
        <f>tbl_EcommerceSales[[#This Row],[Net_Revenue]]-tbl_EcommerceSales[[#This Row],[Total_Cost]]</f>
        <v>3056.6000000000004</v>
      </c>
      <c r="Z1555" s="9">
        <f>IFERROR(#REF!/tbl_EcommerceSales[[#This Row],[Total_Cost]], 0)</f>
        <v>0</v>
      </c>
      <c r="AA1555" t="str">
        <f>TEXT(tbl_EcommerceSales[[#This Row],[Order_Date]],"mmm")</f>
        <v>Jun</v>
      </c>
      <c r="AB1555">
        <f>YEAR(tbl_EcommerceSales[[#This Row],[Order_Date]])</f>
        <v>2025</v>
      </c>
      <c r="AC1555" t="str">
        <f>IF(tbl_EcommerceSales[[#This Row],[Age]]&lt;18,"Under 18",IF(tbl_EcommerceSales[[#This Row],[Age]]&lt;=25,"18-25",IF(tbl_EcommerceSales[[#This Row],[Age]]&lt;=35,"26-35",IF(tbl_EcommerceSales[[#This Row],[Age]]&lt;=45,"36-45",IF(tbl_EcommerceSales[[#This Row],[Age]]&lt;=55,"46-55","56+")))))</f>
        <v>18-25</v>
      </c>
    </row>
    <row r="1556" spans="1:29" x14ac:dyDescent="0.35">
      <c r="A1556" t="s">
        <v>2863</v>
      </c>
      <c r="B1556" s="7">
        <v>45827</v>
      </c>
      <c r="C1556" t="s">
        <v>2864</v>
      </c>
      <c r="D1556" t="s">
        <v>170</v>
      </c>
      <c r="E1556" t="s">
        <v>48</v>
      </c>
      <c r="F1556">
        <v>46</v>
      </c>
      <c r="G1556" t="s">
        <v>52</v>
      </c>
      <c r="H1556" t="s">
        <v>27</v>
      </c>
      <c r="I1556" t="s">
        <v>271</v>
      </c>
      <c r="J1556" t="s">
        <v>272</v>
      </c>
      <c r="K1556" t="s">
        <v>30</v>
      </c>
      <c r="L1556" t="s">
        <v>273</v>
      </c>
      <c r="M1556">
        <v>2</v>
      </c>
      <c r="N1556" s="2">
        <v>4299</v>
      </c>
      <c r="O1556" s="3">
        <v>0.2</v>
      </c>
      <c r="P1556" s="2">
        <v>5400</v>
      </c>
      <c r="Q1556" t="s">
        <v>44</v>
      </c>
      <c r="R1556" t="s">
        <v>33</v>
      </c>
      <c r="S1556" t="s">
        <v>57</v>
      </c>
      <c r="T1556" s="4">
        <v>5</v>
      </c>
      <c r="U1556" s="11">
        <f t="shared" si="24"/>
        <v>8598</v>
      </c>
      <c r="V1556" s="11">
        <f>tbl_EcommerceSales[[#This Row],[Gross_Sales]]*tbl_EcommerceSales[[#This Row],[Discount]]</f>
        <v>1719.6000000000001</v>
      </c>
      <c r="W1556" s="11">
        <f>tbl_EcommerceSales[[#This Row],[Gross_Sales]]-tbl_EcommerceSales[[#This Row],[Discount_Amount]]</f>
        <v>6878.4</v>
      </c>
      <c r="X1556" s="11">
        <f>tbl_EcommerceSales[[#This Row],[Quantity]] * _xlfn.XLOOKUP(tbl_EcommerceSales[[#This Row],[Product_ID]], Product_Master!A:A, Product_Master!F:F)</f>
        <v>5400</v>
      </c>
      <c r="Y1556" s="11">
        <f>tbl_EcommerceSales[[#This Row],[Net_Revenue]]-tbl_EcommerceSales[[#This Row],[Total_Cost]]</f>
        <v>1478.3999999999996</v>
      </c>
      <c r="Z1556" s="9">
        <f>IFERROR(#REF!/tbl_EcommerceSales[[#This Row],[Total_Cost]], 0)</f>
        <v>0</v>
      </c>
      <c r="AA1556" t="str">
        <f>TEXT(tbl_EcommerceSales[[#This Row],[Order_Date]],"mmm")</f>
        <v>Jun</v>
      </c>
      <c r="AB1556">
        <f>YEAR(tbl_EcommerceSales[[#This Row],[Order_Date]])</f>
        <v>2025</v>
      </c>
      <c r="AC1556" t="str">
        <f>IF(tbl_EcommerceSales[[#This Row],[Age]]&lt;18,"Under 18",IF(tbl_EcommerceSales[[#This Row],[Age]]&lt;=25,"18-25",IF(tbl_EcommerceSales[[#This Row],[Age]]&lt;=35,"26-35",IF(tbl_EcommerceSales[[#This Row],[Age]]&lt;=45,"36-45",IF(tbl_EcommerceSales[[#This Row],[Age]]&lt;=55,"46-55","56+")))))</f>
        <v>46-55</v>
      </c>
    </row>
    <row r="1557" spans="1:29" x14ac:dyDescent="0.35">
      <c r="A1557" t="s">
        <v>2865</v>
      </c>
      <c r="B1557" s="7">
        <v>45827</v>
      </c>
      <c r="C1557" t="s">
        <v>2866</v>
      </c>
      <c r="D1557" t="s">
        <v>139</v>
      </c>
      <c r="E1557" t="s">
        <v>25</v>
      </c>
      <c r="F1557">
        <v>40</v>
      </c>
      <c r="G1557" t="s">
        <v>145</v>
      </c>
      <c r="H1557" t="s">
        <v>39</v>
      </c>
      <c r="I1557" t="s">
        <v>276</v>
      </c>
      <c r="J1557" t="s">
        <v>277</v>
      </c>
      <c r="K1557" t="s">
        <v>30</v>
      </c>
      <c r="L1557" t="s">
        <v>278</v>
      </c>
      <c r="M1557">
        <v>3</v>
      </c>
      <c r="N1557" s="2">
        <v>1599</v>
      </c>
      <c r="O1557" s="3">
        <v>0.1</v>
      </c>
      <c r="P1557" s="2">
        <v>2550</v>
      </c>
      <c r="Q1557" t="s">
        <v>32</v>
      </c>
      <c r="R1557" t="s">
        <v>33</v>
      </c>
      <c r="S1557" t="s">
        <v>57</v>
      </c>
      <c r="T1557" s="4">
        <v>5</v>
      </c>
      <c r="U1557" s="11">
        <f t="shared" si="24"/>
        <v>4797</v>
      </c>
      <c r="V1557" s="11">
        <f>tbl_EcommerceSales[[#This Row],[Gross_Sales]]*tbl_EcommerceSales[[#This Row],[Discount]]</f>
        <v>479.70000000000005</v>
      </c>
      <c r="W1557" s="11">
        <f>tbl_EcommerceSales[[#This Row],[Gross_Sales]]-tbl_EcommerceSales[[#This Row],[Discount_Amount]]</f>
        <v>4317.3</v>
      </c>
      <c r="X1557" s="11">
        <f>tbl_EcommerceSales[[#This Row],[Quantity]] * _xlfn.XLOOKUP(tbl_EcommerceSales[[#This Row],[Product_ID]], Product_Master!A:A, Product_Master!F:F)</f>
        <v>2550</v>
      </c>
      <c r="Y1557" s="11">
        <f>tbl_EcommerceSales[[#This Row],[Net_Revenue]]-tbl_EcommerceSales[[#This Row],[Total_Cost]]</f>
        <v>1767.3000000000002</v>
      </c>
      <c r="Z1557" s="9">
        <f>IFERROR(#REF!/tbl_EcommerceSales[[#This Row],[Total_Cost]], 0)</f>
        <v>0</v>
      </c>
      <c r="AA1557" t="str">
        <f>TEXT(tbl_EcommerceSales[[#This Row],[Order_Date]],"mmm")</f>
        <v>Jun</v>
      </c>
      <c r="AB1557">
        <f>YEAR(tbl_EcommerceSales[[#This Row],[Order_Date]])</f>
        <v>2025</v>
      </c>
      <c r="AC1557" t="str">
        <f>IF(tbl_EcommerceSales[[#This Row],[Age]]&lt;18,"Under 18",IF(tbl_EcommerceSales[[#This Row],[Age]]&lt;=25,"18-25",IF(tbl_EcommerceSales[[#This Row],[Age]]&lt;=35,"26-35",IF(tbl_EcommerceSales[[#This Row],[Age]]&lt;=45,"36-45",IF(tbl_EcommerceSales[[#This Row],[Age]]&lt;=55,"46-55","56+")))))</f>
        <v>36-45</v>
      </c>
    </row>
    <row r="1558" spans="1:29" x14ac:dyDescent="0.35">
      <c r="A1558" t="s">
        <v>2867</v>
      </c>
      <c r="B1558" s="7">
        <v>45827</v>
      </c>
      <c r="C1558" t="s">
        <v>2868</v>
      </c>
      <c r="D1558" t="s">
        <v>342</v>
      </c>
      <c r="E1558" t="s">
        <v>25</v>
      </c>
      <c r="F1558">
        <v>48</v>
      </c>
      <c r="G1558" t="s">
        <v>152</v>
      </c>
      <c r="H1558" t="s">
        <v>72</v>
      </c>
      <c r="I1558" t="s">
        <v>206</v>
      </c>
      <c r="J1558" t="s">
        <v>207</v>
      </c>
      <c r="K1558" t="s">
        <v>177</v>
      </c>
      <c r="L1558" t="s">
        <v>208</v>
      </c>
      <c r="M1558">
        <v>1</v>
      </c>
      <c r="N1558" s="2">
        <v>2199</v>
      </c>
      <c r="O1558" s="3">
        <v>0.15</v>
      </c>
      <c r="P1558" s="2">
        <v>1250</v>
      </c>
      <c r="Q1558" t="s">
        <v>32</v>
      </c>
      <c r="R1558" t="s">
        <v>33</v>
      </c>
      <c r="S1558" t="s">
        <v>34</v>
      </c>
      <c r="T1558" s="4">
        <v>4</v>
      </c>
      <c r="U1558" s="11">
        <f t="shared" si="24"/>
        <v>2199</v>
      </c>
      <c r="V1558" s="11">
        <f>tbl_EcommerceSales[[#This Row],[Gross_Sales]]*tbl_EcommerceSales[[#This Row],[Discount]]</f>
        <v>329.84999999999997</v>
      </c>
      <c r="W1558" s="11">
        <f>tbl_EcommerceSales[[#This Row],[Gross_Sales]]-tbl_EcommerceSales[[#This Row],[Discount_Amount]]</f>
        <v>1869.15</v>
      </c>
      <c r="X1558" s="11">
        <f>tbl_EcommerceSales[[#This Row],[Quantity]] * _xlfn.XLOOKUP(tbl_EcommerceSales[[#This Row],[Product_ID]], Product_Master!A:A, Product_Master!F:F)</f>
        <v>1250</v>
      </c>
      <c r="Y1558" s="11">
        <f>tbl_EcommerceSales[[#This Row],[Net_Revenue]]-tbl_EcommerceSales[[#This Row],[Total_Cost]]</f>
        <v>619.15000000000009</v>
      </c>
      <c r="Z1558" s="9">
        <f>IFERROR(#REF!/tbl_EcommerceSales[[#This Row],[Total_Cost]], 0)</f>
        <v>0</v>
      </c>
      <c r="AA1558" t="str">
        <f>TEXT(tbl_EcommerceSales[[#This Row],[Order_Date]],"mmm")</f>
        <v>Jun</v>
      </c>
      <c r="AB1558">
        <f>YEAR(tbl_EcommerceSales[[#This Row],[Order_Date]])</f>
        <v>2025</v>
      </c>
      <c r="AC1558" t="str">
        <f>IF(tbl_EcommerceSales[[#This Row],[Age]]&lt;18,"Under 18",IF(tbl_EcommerceSales[[#This Row],[Age]]&lt;=25,"18-25",IF(tbl_EcommerceSales[[#This Row],[Age]]&lt;=35,"26-35",IF(tbl_EcommerceSales[[#This Row],[Age]]&lt;=45,"36-45",IF(tbl_EcommerceSales[[#This Row],[Age]]&lt;=55,"46-55","56+")))))</f>
        <v>46-55</v>
      </c>
    </row>
    <row r="1559" spans="1:29" x14ac:dyDescent="0.35">
      <c r="A1559" t="s">
        <v>2869</v>
      </c>
      <c r="B1559" s="7">
        <v>45827</v>
      </c>
      <c r="C1559" t="s">
        <v>2870</v>
      </c>
      <c r="D1559" t="s">
        <v>130</v>
      </c>
      <c r="E1559" t="s">
        <v>48</v>
      </c>
      <c r="F1559">
        <v>22</v>
      </c>
      <c r="G1559" t="s">
        <v>270</v>
      </c>
      <c r="H1559" t="s">
        <v>72</v>
      </c>
      <c r="I1559" t="s">
        <v>175</v>
      </c>
      <c r="J1559" t="s">
        <v>176</v>
      </c>
      <c r="K1559" t="s">
        <v>177</v>
      </c>
      <c r="L1559" t="s">
        <v>178</v>
      </c>
      <c r="M1559">
        <v>3</v>
      </c>
      <c r="N1559" s="2">
        <v>699</v>
      </c>
      <c r="O1559" s="3">
        <v>0.1</v>
      </c>
      <c r="P1559" s="2">
        <v>960</v>
      </c>
      <c r="Q1559" t="s">
        <v>44</v>
      </c>
      <c r="R1559" t="s">
        <v>33</v>
      </c>
      <c r="S1559" t="s">
        <v>34</v>
      </c>
      <c r="T1559" s="4">
        <v>3</v>
      </c>
      <c r="U1559" s="11">
        <f t="shared" si="24"/>
        <v>2097</v>
      </c>
      <c r="V1559" s="11">
        <f>tbl_EcommerceSales[[#This Row],[Gross_Sales]]*tbl_EcommerceSales[[#This Row],[Discount]]</f>
        <v>209.70000000000002</v>
      </c>
      <c r="W1559" s="11">
        <f>tbl_EcommerceSales[[#This Row],[Gross_Sales]]-tbl_EcommerceSales[[#This Row],[Discount_Amount]]</f>
        <v>1887.3</v>
      </c>
      <c r="X1559" s="11">
        <f>tbl_EcommerceSales[[#This Row],[Quantity]] * _xlfn.XLOOKUP(tbl_EcommerceSales[[#This Row],[Product_ID]], Product_Master!A:A, Product_Master!F:F)</f>
        <v>960</v>
      </c>
      <c r="Y1559" s="11">
        <f>tbl_EcommerceSales[[#This Row],[Net_Revenue]]-tbl_EcommerceSales[[#This Row],[Total_Cost]]</f>
        <v>927.3</v>
      </c>
      <c r="Z1559" s="9">
        <f>IFERROR(#REF!/tbl_EcommerceSales[[#This Row],[Total_Cost]], 0)</f>
        <v>0</v>
      </c>
      <c r="AA1559" t="str">
        <f>TEXT(tbl_EcommerceSales[[#This Row],[Order_Date]],"mmm")</f>
        <v>Jun</v>
      </c>
      <c r="AB1559">
        <f>YEAR(tbl_EcommerceSales[[#This Row],[Order_Date]])</f>
        <v>2025</v>
      </c>
      <c r="AC1559" t="str">
        <f>IF(tbl_EcommerceSales[[#This Row],[Age]]&lt;18,"Under 18",IF(tbl_EcommerceSales[[#This Row],[Age]]&lt;=25,"18-25",IF(tbl_EcommerceSales[[#This Row],[Age]]&lt;=35,"26-35",IF(tbl_EcommerceSales[[#This Row],[Age]]&lt;=45,"36-45",IF(tbl_EcommerceSales[[#This Row],[Age]]&lt;=55,"46-55","56+")))))</f>
        <v>18-25</v>
      </c>
    </row>
    <row r="1560" spans="1:29" x14ac:dyDescent="0.35">
      <c r="A1560" t="s">
        <v>2871</v>
      </c>
      <c r="B1560" s="7">
        <v>45827</v>
      </c>
      <c r="C1560" t="s">
        <v>1808</v>
      </c>
      <c r="D1560" t="s">
        <v>181</v>
      </c>
      <c r="E1560" t="s">
        <v>48</v>
      </c>
      <c r="F1560">
        <v>21</v>
      </c>
      <c r="G1560" t="s">
        <v>26</v>
      </c>
      <c r="H1560" t="s">
        <v>27</v>
      </c>
      <c r="I1560" t="s">
        <v>200</v>
      </c>
      <c r="J1560" t="s">
        <v>201</v>
      </c>
      <c r="K1560" t="s">
        <v>91</v>
      </c>
      <c r="L1560" t="s">
        <v>202</v>
      </c>
      <c r="M1560">
        <v>2</v>
      </c>
      <c r="N1560" s="2">
        <v>899</v>
      </c>
      <c r="O1560" s="3">
        <v>0.05</v>
      </c>
      <c r="P1560" s="2">
        <v>840</v>
      </c>
      <c r="Q1560" t="s">
        <v>32</v>
      </c>
      <c r="R1560" t="s">
        <v>33</v>
      </c>
      <c r="S1560" t="s">
        <v>34</v>
      </c>
      <c r="T1560" s="4">
        <v>4</v>
      </c>
      <c r="U1560" s="11">
        <f t="shared" si="24"/>
        <v>1798</v>
      </c>
      <c r="V1560" s="11">
        <f>tbl_EcommerceSales[[#This Row],[Gross_Sales]]*tbl_EcommerceSales[[#This Row],[Discount]]</f>
        <v>89.9</v>
      </c>
      <c r="W1560" s="11">
        <f>tbl_EcommerceSales[[#This Row],[Gross_Sales]]-tbl_EcommerceSales[[#This Row],[Discount_Amount]]</f>
        <v>1708.1</v>
      </c>
      <c r="X1560" s="11">
        <f>tbl_EcommerceSales[[#This Row],[Quantity]] * _xlfn.XLOOKUP(tbl_EcommerceSales[[#This Row],[Product_ID]], Product_Master!A:A, Product_Master!F:F)</f>
        <v>840</v>
      </c>
      <c r="Y1560" s="11">
        <f>tbl_EcommerceSales[[#This Row],[Net_Revenue]]-tbl_EcommerceSales[[#This Row],[Total_Cost]]</f>
        <v>868.09999999999991</v>
      </c>
      <c r="Z1560" s="9">
        <f>IFERROR(#REF!/tbl_EcommerceSales[[#This Row],[Total_Cost]], 0)</f>
        <v>0</v>
      </c>
      <c r="AA1560" t="str">
        <f>TEXT(tbl_EcommerceSales[[#This Row],[Order_Date]],"mmm")</f>
        <v>Jun</v>
      </c>
      <c r="AB1560">
        <f>YEAR(tbl_EcommerceSales[[#This Row],[Order_Date]])</f>
        <v>2025</v>
      </c>
      <c r="AC1560" t="str">
        <f>IF(tbl_EcommerceSales[[#This Row],[Age]]&lt;18,"Under 18",IF(tbl_EcommerceSales[[#This Row],[Age]]&lt;=25,"18-25",IF(tbl_EcommerceSales[[#This Row],[Age]]&lt;=35,"26-35",IF(tbl_EcommerceSales[[#This Row],[Age]]&lt;=45,"36-45",IF(tbl_EcommerceSales[[#This Row],[Age]]&lt;=55,"46-55","56+")))))</f>
        <v>18-25</v>
      </c>
    </row>
    <row r="1561" spans="1:29" x14ac:dyDescent="0.35">
      <c r="A1561" t="s">
        <v>2872</v>
      </c>
      <c r="B1561" s="7">
        <v>45827</v>
      </c>
      <c r="C1561" t="s">
        <v>2873</v>
      </c>
      <c r="D1561" t="s">
        <v>24</v>
      </c>
      <c r="E1561" t="s">
        <v>25</v>
      </c>
      <c r="F1561">
        <v>38</v>
      </c>
      <c r="G1561" t="s">
        <v>99</v>
      </c>
      <c r="H1561" t="s">
        <v>88</v>
      </c>
      <c r="I1561" t="s">
        <v>290</v>
      </c>
      <c r="J1561" t="s">
        <v>291</v>
      </c>
      <c r="K1561" t="s">
        <v>30</v>
      </c>
      <c r="L1561" t="s">
        <v>31</v>
      </c>
      <c r="M1561">
        <v>1</v>
      </c>
      <c r="N1561" s="2">
        <v>3499</v>
      </c>
      <c r="O1561" s="3">
        <v>0</v>
      </c>
      <c r="P1561" s="2">
        <v>2250</v>
      </c>
      <c r="Q1561" t="s">
        <v>32</v>
      </c>
      <c r="R1561" t="s">
        <v>33</v>
      </c>
      <c r="S1561" t="s">
        <v>57</v>
      </c>
      <c r="T1561" s="4">
        <v>3</v>
      </c>
      <c r="U1561" s="11">
        <f t="shared" si="24"/>
        <v>3499</v>
      </c>
      <c r="V1561" s="11">
        <f>tbl_EcommerceSales[[#This Row],[Gross_Sales]]*tbl_EcommerceSales[[#This Row],[Discount]]</f>
        <v>0</v>
      </c>
      <c r="W1561" s="11">
        <f>tbl_EcommerceSales[[#This Row],[Gross_Sales]]-tbl_EcommerceSales[[#This Row],[Discount_Amount]]</f>
        <v>3499</v>
      </c>
      <c r="X1561" s="11">
        <f>tbl_EcommerceSales[[#This Row],[Quantity]] * _xlfn.XLOOKUP(tbl_EcommerceSales[[#This Row],[Product_ID]], Product_Master!A:A, Product_Master!F:F)</f>
        <v>2250</v>
      </c>
      <c r="Y1561" s="11">
        <f>tbl_EcommerceSales[[#This Row],[Net_Revenue]]-tbl_EcommerceSales[[#This Row],[Total_Cost]]</f>
        <v>1249</v>
      </c>
      <c r="Z1561" s="9">
        <f>IFERROR(#REF!/tbl_EcommerceSales[[#This Row],[Total_Cost]], 0)</f>
        <v>0</v>
      </c>
      <c r="AA1561" t="str">
        <f>TEXT(tbl_EcommerceSales[[#This Row],[Order_Date]],"mmm")</f>
        <v>Jun</v>
      </c>
      <c r="AB1561">
        <f>YEAR(tbl_EcommerceSales[[#This Row],[Order_Date]])</f>
        <v>2025</v>
      </c>
      <c r="AC1561" t="str">
        <f>IF(tbl_EcommerceSales[[#This Row],[Age]]&lt;18,"Under 18",IF(tbl_EcommerceSales[[#This Row],[Age]]&lt;=25,"18-25",IF(tbl_EcommerceSales[[#This Row],[Age]]&lt;=35,"26-35",IF(tbl_EcommerceSales[[#This Row],[Age]]&lt;=45,"36-45",IF(tbl_EcommerceSales[[#This Row],[Age]]&lt;=55,"46-55","56+")))))</f>
        <v>36-45</v>
      </c>
    </row>
    <row r="1562" spans="1:29" x14ac:dyDescent="0.35">
      <c r="A1562" t="s">
        <v>2874</v>
      </c>
      <c r="B1562" s="7">
        <v>45828</v>
      </c>
      <c r="C1562" t="s">
        <v>2875</v>
      </c>
      <c r="D1562" t="s">
        <v>106</v>
      </c>
      <c r="E1562" t="s">
        <v>48</v>
      </c>
      <c r="F1562">
        <v>37</v>
      </c>
      <c r="G1562" t="s">
        <v>186</v>
      </c>
      <c r="H1562" t="s">
        <v>72</v>
      </c>
      <c r="I1562" t="s">
        <v>111</v>
      </c>
      <c r="J1562" t="s">
        <v>112</v>
      </c>
      <c r="K1562" t="s">
        <v>55</v>
      </c>
      <c r="L1562" t="s">
        <v>113</v>
      </c>
      <c r="M1562">
        <v>1</v>
      </c>
      <c r="N1562" s="2">
        <v>1799</v>
      </c>
      <c r="O1562" s="3">
        <v>0.15</v>
      </c>
      <c r="P1562" s="2">
        <v>950</v>
      </c>
      <c r="Q1562" t="s">
        <v>32</v>
      </c>
      <c r="R1562" t="s">
        <v>33</v>
      </c>
      <c r="S1562" t="s">
        <v>57</v>
      </c>
      <c r="T1562" s="4">
        <v>3</v>
      </c>
      <c r="U1562" s="11">
        <f t="shared" si="24"/>
        <v>1799</v>
      </c>
      <c r="V1562" s="11">
        <f>tbl_EcommerceSales[[#This Row],[Gross_Sales]]*tbl_EcommerceSales[[#This Row],[Discount]]</f>
        <v>269.84999999999997</v>
      </c>
      <c r="W1562" s="11">
        <f>tbl_EcommerceSales[[#This Row],[Gross_Sales]]-tbl_EcommerceSales[[#This Row],[Discount_Amount]]</f>
        <v>1529.15</v>
      </c>
      <c r="X1562" s="11">
        <f>tbl_EcommerceSales[[#This Row],[Quantity]] * _xlfn.XLOOKUP(tbl_EcommerceSales[[#This Row],[Product_ID]], Product_Master!A:A, Product_Master!F:F)</f>
        <v>950</v>
      </c>
      <c r="Y1562" s="11">
        <f>tbl_EcommerceSales[[#This Row],[Net_Revenue]]-tbl_EcommerceSales[[#This Row],[Total_Cost]]</f>
        <v>579.15000000000009</v>
      </c>
      <c r="Z1562" s="9">
        <f>IFERROR(#REF!/tbl_EcommerceSales[[#This Row],[Total_Cost]], 0)</f>
        <v>0</v>
      </c>
      <c r="AA1562" t="str">
        <f>TEXT(tbl_EcommerceSales[[#This Row],[Order_Date]],"mmm")</f>
        <v>Jun</v>
      </c>
      <c r="AB1562">
        <f>YEAR(tbl_EcommerceSales[[#This Row],[Order_Date]])</f>
        <v>2025</v>
      </c>
      <c r="AC1562" t="str">
        <f>IF(tbl_EcommerceSales[[#This Row],[Age]]&lt;18,"Under 18",IF(tbl_EcommerceSales[[#This Row],[Age]]&lt;=25,"18-25",IF(tbl_EcommerceSales[[#This Row],[Age]]&lt;=35,"26-35",IF(tbl_EcommerceSales[[#This Row],[Age]]&lt;=45,"36-45",IF(tbl_EcommerceSales[[#This Row],[Age]]&lt;=55,"46-55","56+")))))</f>
        <v>36-45</v>
      </c>
    </row>
    <row r="1563" spans="1:29" x14ac:dyDescent="0.35">
      <c r="A1563" t="s">
        <v>2876</v>
      </c>
      <c r="B1563" s="7">
        <v>45828</v>
      </c>
      <c r="C1563" t="s">
        <v>2877</v>
      </c>
      <c r="D1563" t="s">
        <v>227</v>
      </c>
      <c r="E1563" t="s">
        <v>25</v>
      </c>
      <c r="F1563">
        <v>19</v>
      </c>
      <c r="G1563" t="s">
        <v>71</v>
      </c>
      <c r="H1563" t="s">
        <v>72</v>
      </c>
      <c r="I1563" t="s">
        <v>160</v>
      </c>
      <c r="J1563" t="s">
        <v>161</v>
      </c>
      <c r="K1563" t="s">
        <v>91</v>
      </c>
      <c r="L1563" t="s">
        <v>133</v>
      </c>
      <c r="M1563">
        <v>1</v>
      </c>
      <c r="N1563" s="2">
        <v>1099</v>
      </c>
      <c r="O1563" s="3">
        <v>0.2</v>
      </c>
      <c r="P1563" s="2">
        <v>520</v>
      </c>
      <c r="Q1563" t="s">
        <v>32</v>
      </c>
      <c r="R1563" t="s">
        <v>162</v>
      </c>
      <c r="S1563" t="s">
        <v>57</v>
      </c>
      <c r="T1563" s="4"/>
      <c r="U1563" s="11">
        <f t="shared" si="24"/>
        <v>1099</v>
      </c>
      <c r="V1563" s="11">
        <f>tbl_EcommerceSales[[#This Row],[Gross_Sales]]*tbl_EcommerceSales[[#This Row],[Discount]]</f>
        <v>219.8</v>
      </c>
      <c r="W1563" s="11">
        <f>tbl_EcommerceSales[[#This Row],[Gross_Sales]]-tbl_EcommerceSales[[#This Row],[Discount_Amount]]</f>
        <v>879.2</v>
      </c>
      <c r="X1563" s="11">
        <f>tbl_EcommerceSales[[#This Row],[Quantity]] * _xlfn.XLOOKUP(tbl_EcommerceSales[[#This Row],[Product_ID]], Product_Master!A:A, Product_Master!F:F)</f>
        <v>520</v>
      </c>
      <c r="Y1563" s="11">
        <f>tbl_EcommerceSales[[#This Row],[Net_Revenue]]-tbl_EcommerceSales[[#This Row],[Total_Cost]]</f>
        <v>359.20000000000005</v>
      </c>
      <c r="Z1563" s="9">
        <f>IFERROR(#REF!/tbl_EcommerceSales[[#This Row],[Total_Cost]], 0)</f>
        <v>0</v>
      </c>
      <c r="AA1563" t="str">
        <f>TEXT(tbl_EcommerceSales[[#This Row],[Order_Date]],"mmm")</f>
        <v>Jun</v>
      </c>
      <c r="AB1563">
        <f>YEAR(tbl_EcommerceSales[[#This Row],[Order_Date]])</f>
        <v>2025</v>
      </c>
      <c r="AC1563" t="str">
        <f>IF(tbl_EcommerceSales[[#This Row],[Age]]&lt;18,"Under 18",IF(tbl_EcommerceSales[[#This Row],[Age]]&lt;=25,"18-25",IF(tbl_EcommerceSales[[#This Row],[Age]]&lt;=35,"26-35",IF(tbl_EcommerceSales[[#This Row],[Age]]&lt;=45,"36-45",IF(tbl_EcommerceSales[[#This Row],[Age]]&lt;=55,"46-55","56+")))))</f>
        <v>18-25</v>
      </c>
    </row>
    <row r="1564" spans="1:29" x14ac:dyDescent="0.35">
      <c r="A1564" t="s">
        <v>2878</v>
      </c>
      <c r="B1564" s="7">
        <v>45828</v>
      </c>
      <c r="C1564" t="s">
        <v>2879</v>
      </c>
      <c r="D1564" t="s">
        <v>170</v>
      </c>
      <c r="E1564" t="s">
        <v>48</v>
      </c>
      <c r="F1564">
        <v>47</v>
      </c>
      <c r="G1564" t="s">
        <v>26</v>
      </c>
      <c r="H1564" t="s">
        <v>27</v>
      </c>
      <c r="I1564" t="s">
        <v>165</v>
      </c>
      <c r="J1564" t="s">
        <v>166</v>
      </c>
      <c r="K1564" t="s">
        <v>42</v>
      </c>
      <c r="L1564" t="s">
        <v>167</v>
      </c>
      <c r="M1564">
        <v>1</v>
      </c>
      <c r="N1564" s="2">
        <v>1799</v>
      </c>
      <c r="O1564" s="3">
        <v>0.1</v>
      </c>
      <c r="P1564" s="2">
        <v>900</v>
      </c>
      <c r="Q1564" t="s">
        <v>32</v>
      </c>
      <c r="R1564" t="s">
        <v>33</v>
      </c>
      <c r="S1564" t="s">
        <v>57</v>
      </c>
      <c r="T1564" s="4">
        <v>4</v>
      </c>
      <c r="U1564" s="11">
        <f t="shared" si="24"/>
        <v>1799</v>
      </c>
      <c r="V1564" s="11">
        <f>tbl_EcommerceSales[[#This Row],[Gross_Sales]]*tbl_EcommerceSales[[#This Row],[Discount]]</f>
        <v>179.9</v>
      </c>
      <c r="W1564" s="11">
        <f>tbl_EcommerceSales[[#This Row],[Gross_Sales]]-tbl_EcommerceSales[[#This Row],[Discount_Amount]]</f>
        <v>1619.1</v>
      </c>
      <c r="X1564" s="11">
        <f>tbl_EcommerceSales[[#This Row],[Quantity]] * _xlfn.XLOOKUP(tbl_EcommerceSales[[#This Row],[Product_ID]], Product_Master!A:A, Product_Master!F:F)</f>
        <v>900</v>
      </c>
      <c r="Y1564" s="11">
        <f>tbl_EcommerceSales[[#This Row],[Net_Revenue]]-tbl_EcommerceSales[[#This Row],[Total_Cost]]</f>
        <v>719.09999999999991</v>
      </c>
      <c r="Z1564" s="9">
        <f>IFERROR(#REF!/tbl_EcommerceSales[[#This Row],[Total_Cost]], 0)</f>
        <v>0</v>
      </c>
      <c r="AA1564" t="str">
        <f>TEXT(tbl_EcommerceSales[[#This Row],[Order_Date]],"mmm")</f>
        <v>Jun</v>
      </c>
      <c r="AB1564">
        <f>YEAR(tbl_EcommerceSales[[#This Row],[Order_Date]])</f>
        <v>2025</v>
      </c>
      <c r="AC1564" t="str">
        <f>IF(tbl_EcommerceSales[[#This Row],[Age]]&lt;18,"Under 18",IF(tbl_EcommerceSales[[#This Row],[Age]]&lt;=25,"18-25",IF(tbl_EcommerceSales[[#This Row],[Age]]&lt;=35,"26-35",IF(tbl_EcommerceSales[[#This Row],[Age]]&lt;=45,"36-45",IF(tbl_EcommerceSales[[#This Row],[Age]]&lt;=55,"46-55","56+")))))</f>
        <v>46-55</v>
      </c>
    </row>
    <row r="1565" spans="1:29" x14ac:dyDescent="0.35">
      <c r="A1565" t="s">
        <v>2880</v>
      </c>
      <c r="B1565" s="7">
        <v>45828</v>
      </c>
      <c r="C1565" t="s">
        <v>1873</v>
      </c>
      <c r="D1565" t="s">
        <v>159</v>
      </c>
      <c r="E1565" t="s">
        <v>25</v>
      </c>
      <c r="F1565">
        <v>27</v>
      </c>
      <c r="G1565" t="s">
        <v>152</v>
      </c>
      <c r="H1565" t="s">
        <v>72</v>
      </c>
      <c r="I1565" t="s">
        <v>89</v>
      </c>
      <c r="J1565" t="s">
        <v>90</v>
      </c>
      <c r="K1565" t="s">
        <v>91</v>
      </c>
      <c r="L1565" t="s">
        <v>92</v>
      </c>
      <c r="M1565">
        <v>1</v>
      </c>
      <c r="N1565" s="2">
        <v>599</v>
      </c>
      <c r="O1565" s="3">
        <v>0.05</v>
      </c>
      <c r="P1565" s="2">
        <v>260</v>
      </c>
      <c r="Q1565" t="s">
        <v>123</v>
      </c>
      <c r="R1565" t="s">
        <v>33</v>
      </c>
      <c r="S1565" t="s">
        <v>34</v>
      </c>
      <c r="T1565" s="4">
        <v>4</v>
      </c>
      <c r="U1565" s="11">
        <f t="shared" si="24"/>
        <v>599</v>
      </c>
      <c r="V1565" s="11">
        <f>tbl_EcommerceSales[[#This Row],[Gross_Sales]]*tbl_EcommerceSales[[#This Row],[Discount]]</f>
        <v>29.950000000000003</v>
      </c>
      <c r="W1565" s="11">
        <f>tbl_EcommerceSales[[#This Row],[Gross_Sales]]-tbl_EcommerceSales[[#This Row],[Discount_Amount]]</f>
        <v>569.04999999999995</v>
      </c>
      <c r="X1565" s="11">
        <f>tbl_EcommerceSales[[#This Row],[Quantity]] * _xlfn.XLOOKUP(tbl_EcommerceSales[[#This Row],[Product_ID]], Product_Master!A:A, Product_Master!F:F)</f>
        <v>260</v>
      </c>
      <c r="Y1565" s="11">
        <f>tbl_EcommerceSales[[#This Row],[Net_Revenue]]-tbl_EcommerceSales[[#This Row],[Total_Cost]]</f>
        <v>309.04999999999995</v>
      </c>
      <c r="Z1565" s="9">
        <f>IFERROR(#REF!/tbl_EcommerceSales[[#This Row],[Total_Cost]], 0)</f>
        <v>0</v>
      </c>
      <c r="AA1565" t="str">
        <f>TEXT(tbl_EcommerceSales[[#This Row],[Order_Date]],"mmm")</f>
        <v>Jun</v>
      </c>
      <c r="AB1565">
        <f>YEAR(tbl_EcommerceSales[[#This Row],[Order_Date]])</f>
        <v>2025</v>
      </c>
      <c r="AC1565" t="str">
        <f>IF(tbl_EcommerceSales[[#This Row],[Age]]&lt;18,"Under 18",IF(tbl_EcommerceSales[[#This Row],[Age]]&lt;=25,"18-25",IF(tbl_EcommerceSales[[#This Row],[Age]]&lt;=35,"26-35",IF(tbl_EcommerceSales[[#This Row],[Age]]&lt;=45,"36-45",IF(tbl_EcommerceSales[[#This Row],[Age]]&lt;=55,"46-55","56+")))))</f>
        <v>26-35</v>
      </c>
    </row>
    <row r="1566" spans="1:29" x14ac:dyDescent="0.35">
      <c r="A1566" t="s">
        <v>2881</v>
      </c>
      <c r="B1566" s="7">
        <v>45828</v>
      </c>
      <c r="C1566" t="s">
        <v>2882</v>
      </c>
      <c r="D1566" t="s">
        <v>37</v>
      </c>
      <c r="E1566" t="s">
        <v>25</v>
      </c>
      <c r="F1566">
        <v>44</v>
      </c>
      <c r="G1566" t="s">
        <v>192</v>
      </c>
      <c r="H1566" t="s">
        <v>27</v>
      </c>
      <c r="I1566" t="s">
        <v>73</v>
      </c>
      <c r="J1566" t="s">
        <v>74</v>
      </c>
      <c r="K1566" t="s">
        <v>55</v>
      </c>
      <c r="L1566" t="s">
        <v>75</v>
      </c>
      <c r="M1566">
        <v>4</v>
      </c>
      <c r="N1566" s="2">
        <v>2899</v>
      </c>
      <c r="O1566" s="3">
        <v>0.1</v>
      </c>
      <c r="P1566" s="2">
        <v>6800</v>
      </c>
      <c r="Q1566" t="s">
        <v>76</v>
      </c>
      <c r="R1566" t="s">
        <v>33</v>
      </c>
      <c r="S1566" t="s">
        <v>34</v>
      </c>
      <c r="T1566" s="4">
        <v>4</v>
      </c>
      <c r="U1566" s="11">
        <f t="shared" si="24"/>
        <v>11596</v>
      </c>
      <c r="V1566" s="11">
        <f>tbl_EcommerceSales[[#This Row],[Gross_Sales]]*tbl_EcommerceSales[[#This Row],[Discount]]</f>
        <v>1159.6000000000001</v>
      </c>
      <c r="W1566" s="11">
        <f>tbl_EcommerceSales[[#This Row],[Gross_Sales]]-tbl_EcommerceSales[[#This Row],[Discount_Amount]]</f>
        <v>10436.4</v>
      </c>
      <c r="X1566" s="11">
        <f>tbl_EcommerceSales[[#This Row],[Quantity]] * _xlfn.XLOOKUP(tbl_EcommerceSales[[#This Row],[Product_ID]], Product_Master!A:A, Product_Master!F:F)</f>
        <v>6800</v>
      </c>
      <c r="Y1566" s="11">
        <f>tbl_EcommerceSales[[#This Row],[Net_Revenue]]-tbl_EcommerceSales[[#This Row],[Total_Cost]]</f>
        <v>3636.3999999999996</v>
      </c>
      <c r="Z1566" s="9">
        <f>IFERROR(#REF!/tbl_EcommerceSales[[#This Row],[Total_Cost]], 0)</f>
        <v>0</v>
      </c>
      <c r="AA1566" t="str">
        <f>TEXT(tbl_EcommerceSales[[#This Row],[Order_Date]],"mmm")</f>
        <v>Jun</v>
      </c>
      <c r="AB1566">
        <f>YEAR(tbl_EcommerceSales[[#This Row],[Order_Date]])</f>
        <v>2025</v>
      </c>
      <c r="AC1566" t="str">
        <f>IF(tbl_EcommerceSales[[#This Row],[Age]]&lt;18,"Under 18",IF(tbl_EcommerceSales[[#This Row],[Age]]&lt;=25,"18-25",IF(tbl_EcommerceSales[[#This Row],[Age]]&lt;=35,"26-35",IF(tbl_EcommerceSales[[#This Row],[Age]]&lt;=45,"36-45",IF(tbl_EcommerceSales[[#This Row],[Age]]&lt;=55,"46-55","56+")))))</f>
        <v>36-45</v>
      </c>
    </row>
    <row r="1567" spans="1:29" x14ac:dyDescent="0.35">
      <c r="A1567" t="s">
        <v>2883</v>
      </c>
      <c r="B1567" s="7">
        <v>45828</v>
      </c>
      <c r="C1567" t="s">
        <v>2595</v>
      </c>
      <c r="D1567" t="s">
        <v>51</v>
      </c>
      <c r="E1567" t="s">
        <v>25</v>
      </c>
      <c r="F1567">
        <v>33</v>
      </c>
      <c r="G1567" t="s">
        <v>171</v>
      </c>
      <c r="H1567" t="s">
        <v>39</v>
      </c>
      <c r="I1567" t="s">
        <v>349</v>
      </c>
      <c r="J1567" t="s">
        <v>350</v>
      </c>
      <c r="K1567" t="s">
        <v>82</v>
      </c>
      <c r="L1567" t="s">
        <v>238</v>
      </c>
      <c r="M1567">
        <v>2</v>
      </c>
      <c r="N1567" s="2">
        <v>1599</v>
      </c>
      <c r="O1567" s="3">
        <v>0.1</v>
      </c>
      <c r="P1567" s="2">
        <v>1840</v>
      </c>
      <c r="Q1567" t="s">
        <v>32</v>
      </c>
      <c r="R1567" t="s">
        <v>33</v>
      </c>
      <c r="S1567" t="s">
        <v>57</v>
      </c>
      <c r="T1567" s="4">
        <v>4</v>
      </c>
      <c r="U1567" s="11">
        <f t="shared" si="24"/>
        <v>3198</v>
      </c>
      <c r="V1567" s="11">
        <f>tbl_EcommerceSales[[#This Row],[Gross_Sales]]*tbl_EcommerceSales[[#This Row],[Discount]]</f>
        <v>319.8</v>
      </c>
      <c r="W1567" s="11">
        <f>tbl_EcommerceSales[[#This Row],[Gross_Sales]]-tbl_EcommerceSales[[#This Row],[Discount_Amount]]</f>
        <v>2878.2</v>
      </c>
      <c r="X1567" s="11">
        <f>tbl_EcommerceSales[[#This Row],[Quantity]] * _xlfn.XLOOKUP(tbl_EcommerceSales[[#This Row],[Product_ID]], Product_Master!A:A, Product_Master!F:F)</f>
        <v>1840</v>
      </c>
      <c r="Y1567" s="11">
        <f>tbl_EcommerceSales[[#This Row],[Net_Revenue]]-tbl_EcommerceSales[[#This Row],[Total_Cost]]</f>
        <v>1038.1999999999998</v>
      </c>
      <c r="Z1567" s="9">
        <f>IFERROR(#REF!/tbl_EcommerceSales[[#This Row],[Total_Cost]], 0)</f>
        <v>0</v>
      </c>
      <c r="AA1567" t="str">
        <f>TEXT(tbl_EcommerceSales[[#This Row],[Order_Date]],"mmm")</f>
        <v>Jun</v>
      </c>
      <c r="AB1567">
        <f>YEAR(tbl_EcommerceSales[[#This Row],[Order_Date]])</f>
        <v>2025</v>
      </c>
      <c r="AC1567" t="str">
        <f>IF(tbl_EcommerceSales[[#This Row],[Age]]&lt;18,"Under 18",IF(tbl_EcommerceSales[[#This Row],[Age]]&lt;=25,"18-25",IF(tbl_EcommerceSales[[#This Row],[Age]]&lt;=35,"26-35",IF(tbl_EcommerceSales[[#This Row],[Age]]&lt;=45,"36-45",IF(tbl_EcommerceSales[[#This Row],[Age]]&lt;=55,"46-55","56+")))))</f>
        <v>26-35</v>
      </c>
    </row>
    <row r="1568" spans="1:29" x14ac:dyDescent="0.35">
      <c r="A1568" t="s">
        <v>2884</v>
      </c>
      <c r="B1568" s="7">
        <v>45828</v>
      </c>
      <c r="C1568" t="s">
        <v>942</v>
      </c>
      <c r="D1568" t="s">
        <v>47</v>
      </c>
      <c r="E1568" t="s">
        <v>48</v>
      </c>
      <c r="F1568">
        <v>39</v>
      </c>
      <c r="G1568" t="s">
        <v>61</v>
      </c>
      <c r="H1568" t="s">
        <v>27</v>
      </c>
      <c r="I1568" t="s">
        <v>241</v>
      </c>
      <c r="J1568" t="s">
        <v>242</v>
      </c>
      <c r="K1568" t="s">
        <v>42</v>
      </c>
      <c r="L1568" t="s">
        <v>243</v>
      </c>
      <c r="M1568">
        <v>1</v>
      </c>
      <c r="N1568" s="2">
        <v>649</v>
      </c>
      <c r="O1568" s="3">
        <v>0.3</v>
      </c>
      <c r="P1568" s="2">
        <v>290</v>
      </c>
      <c r="Q1568" t="s">
        <v>32</v>
      </c>
      <c r="R1568" t="s">
        <v>33</v>
      </c>
      <c r="S1568" t="s">
        <v>34</v>
      </c>
      <c r="T1568" s="4">
        <v>4</v>
      </c>
      <c r="U1568" s="11">
        <f t="shared" si="24"/>
        <v>649</v>
      </c>
      <c r="V1568" s="11">
        <f>tbl_EcommerceSales[[#This Row],[Gross_Sales]]*tbl_EcommerceSales[[#This Row],[Discount]]</f>
        <v>194.7</v>
      </c>
      <c r="W1568" s="11">
        <f>tbl_EcommerceSales[[#This Row],[Gross_Sales]]-tbl_EcommerceSales[[#This Row],[Discount_Amount]]</f>
        <v>454.3</v>
      </c>
      <c r="X1568" s="11">
        <f>tbl_EcommerceSales[[#This Row],[Quantity]] * _xlfn.XLOOKUP(tbl_EcommerceSales[[#This Row],[Product_ID]], Product_Master!A:A, Product_Master!F:F)</f>
        <v>290</v>
      </c>
      <c r="Y1568" s="11">
        <f>tbl_EcommerceSales[[#This Row],[Net_Revenue]]-tbl_EcommerceSales[[#This Row],[Total_Cost]]</f>
        <v>164.3</v>
      </c>
      <c r="Z1568" s="9">
        <f>IFERROR(#REF!/tbl_EcommerceSales[[#This Row],[Total_Cost]], 0)</f>
        <v>0</v>
      </c>
      <c r="AA1568" t="str">
        <f>TEXT(tbl_EcommerceSales[[#This Row],[Order_Date]],"mmm")</f>
        <v>Jun</v>
      </c>
      <c r="AB1568">
        <f>YEAR(tbl_EcommerceSales[[#This Row],[Order_Date]])</f>
        <v>2025</v>
      </c>
      <c r="AC1568" t="str">
        <f>IF(tbl_EcommerceSales[[#This Row],[Age]]&lt;18,"Under 18",IF(tbl_EcommerceSales[[#This Row],[Age]]&lt;=25,"18-25",IF(tbl_EcommerceSales[[#This Row],[Age]]&lt;=35,"26-35",IF(tbl_EcommerceSales[[#This Row],[Age]]&lt;=45,"36-45",IF(tbl_EcommerceSales[[#This Row],[Age]]&lt;=55,"46-55","56+")))))</f>
        <v>36-45</v>
      </c>
    </row>
    <row r="1569" spans="1:29" x14ac:dyDescent="0.35">
      <c r="A1569" t="s">
        <v>2885</v>
      </c>
      <c r="B1569" s="7">
        <v>45828</v>
      </c>
      <c r="C1569" t="s">
        <v>2886</v>
      </c>
      <c r="D1569" t="s">
        <v>37</v>
      </c>
      <c r="E1569" t="s">
        <v>25</v>
      </c>
      <c r="F1569">
        <v>38</v>
      </c>
      <c r="G1569" t="s">
        <v>246</v>
      </c>
      <c r="H1569" t="s">
        <v>27</v>
      </c>
      <c r="I1569" t="s">
        <v>276</v>
      </c>
      <c r="J1569" t="s">
        <v>277</v>
      </c>
      <c r="K1569" t="s">
        <v>30</v>
      </c>
      <c r="L1569" t="s">
        <v>278</v>
      </c>
      <c r="M1569">
        <v>2</v>
      </c>
      <c r="N1569" s="2">
        <v>1599</v>
      </c>
      <c r="O1569" s="3">
        <v>0.1</v>
      </c>
      <c r="P1569" s="2">
        <v>1700</v>
      </c>
      <c r="Q1569" t="s">
        <v>32</v>
      </c>
      <c r="R1569" t="s">
        <v>162</v>
      </c>
      <c r="S1569" t="s">
        <v>57</v>
      </c>
      <c r="T1569" s="4"/>
      <c r="U1569" s="11">
        <f t="shared" si="24"/>
        <v>3198</v>
      </c>
      <c r="V1569" s="11">
        <f>tbl_EcommerceSales[[#This Row],[Gross_Sales]]*tbl_EcommerceSales[[#This Row],[Discount]]</f>
        <v>319.8</v>
      </c>
      <c r="W1569" s="11">
        <f>tbl_EcommerceSales[[#This Row],[Gross_Sales]]-tbl_EcommerceSales[[#This Row],[Discount_Amount]]</f>
        <v>2878.2</v>
      </c>
      <c r="X1569" s="11">
        <f>tbl_EcommerceSales[[#This Row],[Quantity]] * _xlfn.XLOOKUP(tbl_EcommerceSales[[#This Row],[Product_ID]], Product_Master!A:A, Product_Master!F:F)</f>
        <v>1700</v>
      </c>
      <c r="Y1569" s="11">
        <f>tbl_EcommerceSales[[#This Row],[Net_Revenue]]-tbl_EcommerceSales[[#This Row],[Total_Cost]]</f>
        <v>1178.1999999999998</v>
      </c>
      <c r="Z1569" s="9">
        <f>IFERROR(#REF!/tbl_EcommerceSales[[#This Row],[Total_Cost]], 0)</f>
        <v>0</v>
      </c>
      <c r="AA1569" t="str">
        <f>TEXT(tbl_EcommerceSales[[#This Row],[Order_Date]],"mmm")</f>
        <v>Jun</v>
      </c>
      <c r="AB1569">
        <f>YEAR(tbl_EcommerceSales[[#This Row],[Order_Date]])</f>
        <v>2025</v>
      </c>
      <c r="AC1569" t="str">
        <f>IF(tbl_EcommerceSales[[#This Row],[Age]]&lt;18,"Under 18",IF(tbl_EcommerceSales[[#This Row],[Age]]&lt;=25,"18-25",IF(tbl_EcommerceSales[[#This Row],[Age]]&lt;=35,"26-35",IF(tbl_EcommerceSales[[#This Row],[Age]]&lt;=45,"36-45",IF(tbl_EcommerceSales[[#This Row],[Age]]&lt;=55,"46-55","56+")))))</f>
        <v>36-45</v>
      </c>
    </row>
    <row r="1570" spans="1:29" x14ac:dyDescent="0.35">
      <c r="A1570" t="s">
        <v>2887</v>
      </c>
      <c r="B1570" s="7">
        <v>45828</v>
      </c>
      <c r="C1570" t="s">
        <v>2888</v>
      </c>
      <c r="D1570" t="s">
        <v>159</v>
      </c>
      <c r="E1570" t="s">
        <v>25</v>
      </c>
      <c r="F1570">
        <v>42</v>
      </c>
      <c r="G1570" t="s">
        <v>145</v>
      </c>
      <c r="H1570" t="s">
        <v>39</v>
      </c>
      <c r="I1570" t="s">
        <v>294</v>
      </c>
      <c r="J1570" t="s">
        <v>295</v>
      </c>
      <c r="K1570" t="s">
        <v>91</v>
      </c>
      <c r="L1570" t="s">
        <v>296</v>
      </c>
      <c r="M1570">
        <v>1</v>
      </c>
      <c r="N1570" s="2">
        <v>699</v>
      </c>
      <c r="O1570" s="3">
        <v>0.1</v>
      </c>
      <c r="P1570" s="2">
        <v>300</v>
      </c>
      <c r="Q1570" t="s">
        <v>123</v>
      </c>
      <c r="R1570" t="s">
        <v>33</v>
      </c>
      <c r="S1570" t="s">
        <v>34</v>
      </c>
      <c r="T1570" s="4">
        <v>4</v>
      </c>
      <c r="U1570" s="11">
        <f t="shared" si="24"/>
        <v>699</v>
      </c>
      <c r="V1570" s="11">
        <f>tbl_EcommerceSales[[#This Row],[Gross_Sales]]*tbl_EcommerceSales[[#This Row],[Discount]]</f>
        <v>69.900000000000006</v>
      </c>
      <c r="W1570" s="11">
        <f>tbl_EcommerceSales[[#This Row],[Gross_Sales]]-tbl_EcommerceSales[[#This Row],[Discount_Amount]]</f>
        <v>629.1</v>
      </c>
      <c r="X1570" s="11">
        <f>tbl_EcommerceSales[[#This Row],[Quantity]] * _xlfn.XLOOKUP(tbl_EcommerceSales[[#This Row],[Product_ID]], Product_Master!A:A, Product_Master!F:F)</f>
        <v>300</v>
      </c>
      <c r="Y1570" s="11">
        <f>tbl_EcommerceSales[[#This Row],[Net_Revenue]]-tbl_EcommerceSales[[#This Row],[Total_Cost]]</f>
        <v>329.1</v>
      </c>
      <c r="Z1570" s="9">
        <f>IFERROR(#REF!/tbl_EcommerceSales[[#This Row],[Total_Cost]], 0)</f>
        <v>0</v>
      </c>
      <c r="AA1570" t="str">
        <f>TEXT(tbl_EcommerceSales[[#This Row],[Order_Date]],"mmm")</f>
        <v>Jun</v>
      </c>
      <c r="AB1570">
        <f>YEAR(tbl_EcommerceSales[[#This Row],[Order_Date]])</f>
        <v>2025</v>
      </c>
      <c r="AC1570" t="str">
        <f>IF(tbl_EcommerceSales[[#This Row],[Age]]&lt;18,"Under 18",IF(tbl_EcommerceSales[[#This Row],[Age]]&lt;=25,"18-25",IF(tbl_EcommerceSales[[#This Row],[Age]]&lt;=35,"26-35",IF(tbl_EcommerceSales[[#This Row],[Age]]&lt;=45,"36-45",IF(tbl_EcommerceSales[[#This Row],[Age]]&lt;=55,"46-55","56+")))))</f>
        <v>36-45</v>
      </c>
    </row>
    <row r="1571" spans="1:29" x14ac:dyDescent="0.35">
      <c r="A1571" t="s">
        <v>2889</v>
      </c>
      <c r="B1571" s="7">
        <v>45828</v>
      </c>
      <c r="C1571" t="s">
        <v>2890</v>
      </c>
      <c r="D1571" t="s">
        <v>24</v>
      </c>
      <c r="E1571" t="s">
        <v>25</v>
      </c>
      <c r="F1571">
        <v>30</v>
      </c>
      <c r="G1571" t="s">
        <v>142</v>
      </c>
      <c r="H1571" t="s">
        <v>88</v>
      </c>
      <c r="I1571" t="s">
        <v>236</v>
      </c>
      <c r="J1571" t="s">
        <v>237</v>
      </c>
      <c r="K1571" t="s">
        <v>82</v>
      </c>
      <c r="L1571" t="s">
        <v>238</v>
      </c>
      <c r="M1571">
        <v>1</v>
      </c>
      <c r="N1571" s="2">
        <v>899</v>
      </c>
      <c r="O1571" s="3">
        <v>0.05</v>
      </c>
      <c r="P1571" s="2">
        <v>480</v>
      </c>
      <c r="Q1571" t="s">
        <v>32</v>
      </c>
      <c r="R1571" t="s">
        <v>162</v>
      </c>
      <c r="S1571" t="s">
        <v>57</v>
      </c>
      <c r="T1571" s="4"/>
      <c r="U1571" s="11">
        <f t="shared" si="24"/>
        <v>899</v>
      </c>
      <c r="V1571" s="11">
        <f>tbl_EcommerceSales[[#This Row],[Gross_Sales]]*tbl_EcommerceSales[[#This Row],[Discount]]</f>
        <v>44.95</v>
      </c>
      <c r="W1571" s="11">
        <f>tbl_EcommerceSales[[#This Row],[Gross_Sales]]-tbl_EcommerceSales[[#This Row],[Discount_Amount]]</f>
        <v>854.05</v>
      </c>
      <c r="X1571" s="11">
        <f>tbl_EcommerceSales[[#This Row],[Quantity]] * _xlfn.XLOOKUP(tbl_EcommerceSales[[#This Row],[Product_ID]], Product_Master!A:A, Product_Master!F:F)</f>
        <v>480</v>
      </c>
      <c r="Y1571" s="11">
        <f>tbl_EcommerceSales[[#This Row],[Net_Revenue]]-tbl_EcommerceSales[[#This Row],[Total_Cost]]</f>
        <v>374.04999999999995</v>
      </c>
      <c r="Z1571" s="9">
        <f>IFERROR(#REF!/tbl_EcommerceSales[[#This Row],[Total_Cost]], 0)</f>
        <v>0</v>
      </c>
      <c r="AA1571" t="str">
        <f>TEXT(tbl_EcommerceSales[[#This Row],[Order_Date]],"mmm")</f>
        <v>Jun</v>
      </c>
      <c r="AB1571">
        <f>YEAR(tbl_EcommerceSales[[#This Row],[Order_Date]])</f>
        <v>2025</v>
      </c>
      <c r="AC1571" t="str">
        <f>IF(tbl_EcommerceSales[[#This Row],[Age]]&lt;18,"Under 18",IF(tbl_EcommerceSales[[#This Row],[Age]]&lt;=25,"18-25",IF(tbl_EcommerceSales[[#This Row],[Age]]&lt;=35,"26-35",IF(tbl_EcommerceSales[[#This Row],[Age]]&lt;=45,"36-45",IF(tbl_EcommerceSales[[#This Row],[Age]]&lt;=55,"46-55","56+")))))</f>
        <v>26-35</v>
      </c>
    </row>
    <row r="1572" spans="1:29" x14ac:dyDescent="0.35">
      <c r="A1572" t="s">
        <v>2891</v>
      </c>
      <c r="B1572" s="7">
        <v>45828</v>
      </c>
      <c r="C1572" t="s">
        <v>710</v>
      </c>
      <c r="D1572" t="s">
        <v>232</v>
      </c>
      <c r="E1572" t="s">
        <v>25</v>
      </c>
      <c r="F1572">
        <v>20</v>
      </c>
      <c r="G1572" t="s">
        <v>26</v>
      </c>
      <c r="H1572" t="s">
        <v>27</v>
      </c>
      <c r="I1572" t="s">
        <v>241</v>
      </c>
      <c r="J1572" t="s">
        <v>242</v>
      </c>
      <c r="K1572" t="s">
        <v>42</v>
      </c>
      <c r="L1572" t="s">
        <v>243</v>
      </c>
      <c r="M1572">
        <v>3</v>
      </c>
      <c r="N1572" s="2">
        <v>649</v>
      </c>
      <c r="O1572" s="3">
        <v>0.15</v>
      </c>
      <c r="P1572" s="2">
        <v>870</v>
      </c>
      <c r="Q1572" t="s">
        <v>76</v>
      </c>
      <c r="R1572" t="s">
        <v>33</v>
      </c>
      <c r="S1572" t="s">
        <v>57</v>
      </c>
      <c r="T1572" s="4">
        <v>3</v>
      </c>
      <c r="U1572" s="11">
        <f t="shared" si="24"/>
        <v>1947</v>
      </c>
      <c r="V1572" s="11">
        <f>tbl_EcommerceSales[[#This Row],[Gross_Sales]]*tbl_EcommerceSales[[#This Row],[Discount]]</f>
        <v>292.05</v>
      </c>
      <c r="W1572" s="11">
        <f>tbl_EcommerceSales[[#This Row],[Gross_Sales]]-tbl_EcommerceSales[[#This Row],[Discount_Amount]]</f>
        <v>1654.95</v>
      </c>
      <c r="X1572" s="11">
        <f>tbl_EcommerceSales[[#This Row],[Quantity]] * _xlfn.XLOOKUP(tbl_EcommerceSales[[#This Row],[Product_ID]], Product_Master!A:A, Product_Master!F:F)</f>
        <v>870</v>
      </c>
      <c r="Y1572" s="11">
        <f>tbl_EcommerceSales[[#This Row],[Net_Revenue]]-tbl_EcommerceSales[[#This Row],[Total_Cost]]</f>
        <v>784.95</v>
      </c>
      <c r="Z1572" s="9">
        <f>IFERROR(#REF!/tbl_EcommerceSales[[#This Row],[Total_Cost]], 0)</f>
        <v>0</v>
      </c>
      <c r="AA1572" t="str">
        <f>TEXT(tbl_EcommerceSales[[#This Row],[Order_Date]],"mmm")</f>
        <v>Jun</v>
      </c>
      <c r="AB1572">
        <f>YEAR(tbl_EcommerceSales[[#This Row],[Order_Date]])</f>
        <v>2025</v>
      </c>
      <c r="AC1572" t="str">
        <f>IF(tbl_EcommerceSales[[#This Row],[Age]]&lt;18,"Under 18",IF(tbl_EcommerceSales[[#This Row],[Age]]&lt;=25,"18-25",IF(tbl_EcommerceSales[[#This Row],[Age]]&lt;=35,"26-35",IF(tbl_EcommerceSales[[#This Row],[Age]]&lt;=45,"36-45",IF(tbl_EcommerceSales[[#This Row],[Age]]&lt;=55,"46-55","56+")))))</f>
        <v>18-25</v>
      </c>
    </row>
    <row r="1573" spans="1:29" x14ac:dyDescent="0.35">
      <c r="A1573" t="s">
        <v>2892</v>
      </c>
      <c r="B1573" s="7">
        <v>45828</v>
      </c>
      <c r="C1573" t="s">
        <v>2893</v>
      </c>
      <c r="D1573" t="s">
        <v>51</v>
      </c>
      <c r="E1573" t="s">
        <v>25</v>
      </c>
      <c r="F1573">
        <v>28</v>
      </c>
      <c r="G1573" t="s">
        <v>145</v>
      </c>
      <c r="H1573" t="s">
        <v>39</v>
      </c>
      <c r="I1573" t="s">
        <v>257</v>
      </c>
      <c r="J1573" t="s">
        <v>258</v>
      </c>
      <c r="K1573" t="s">
        <v>55</v>
      </c>
      <c r="L1573" t="s">
        <v>56</v>
      </c>
      <c r="M1573">
        <v>2</v>
      </c>
      <c r="N1573" s="2">
        <v>1999</v>
      </c>
      <c r="O1573" s="3">
        <v>0.05</v>
      </c>
      <c r="P1573" s="2">
        <v>2100</v>
      </c>
      <c r="Q1573" t="s">
        <v>32</v>
      </c>
      <c r="R1573" t="s">
        <v>33</v>
      </c>
      <c r="S1573" t="s">
        <v>34</v>
      </c>
      <c r="T1573" s="4">
        <v>5</v>
      </c>
      <c r="U1573" s="11">
        <f t="shared" si="24"/>
        <v>3998</v>
      </c>
      <c r="V1573" s="11">
        <f>tbl_EcommerceSales[[#This Row],[Gross_Sales]]*tbl_EcommerceSales[[#This Row],[Discount]]</f>
        <v>199.9</v>
      </c>
      <c r="W1573" s="11">
        <f>tbl_EcommerceSales[[#This Row],[Gross_Sales]]-tbl_EcommerceSales[[#This Row],[Discount_Amount]]</f>
        <v>3798.1</v>
      </c>
      <c r="X1573" s="11">
        <f>tbl_EcommerceSales[[#This Row],[Quantity]] * _xlfn.XLOOKUP(tbl_EcommerceSales[[#This Row],[Product_ID]], Product_Master!A:A, Product_Master!F:F)</f>
        <v>2100</v>
      </c>
      <c r="Y1573" s="11">
        <f>tbl_EcommerceSales[[#This Row],[Net_Revenue]]-tbl_EcommerceSales[[#This Row],[Total_Cost]]</f>
        <v>1698.1</v>
      </c>
      <c r="Z1573" s="9">
        <f>IFERROR(#REF!/tbl_EcommerceSales[[#This Row],[Total_Cost]], 0)</f>
        <v>0</v>
      </c>
      <c r="AA1573" t="str">
        <f>TEXT(tbl_EcommerceSales[[#This Row],[Order_Date]],"mmm")</f>
        <v>Jun</v>
      </c>
      <c r="AB1573">
        <f>YEAR(tbl_EcommerceSales[[#This Row],[Order_Date]])</f>
        <v>2025</v>
      </c>
      <c r="AC1573" t="str">
        <f>IF(tbl_EcommerceSales[[#This Row],[Age]]&lt;18,"Under 18",IF(tbl_EcommerceSales[[#This Row],[Age]]&lt;=25,"18-25",IF(tbl_EcommerceSales[[#This Row],[Age]]&lt;=35,"26-35",IF(tbl_EcommerceSales[[#This Row],[Age]]&lt;=45,"36-45",IF(tbl_EcommerceSales[[#This Row],[Age]]&lt;=55,"46-55","56+")))))</f>
        <v>26-35</v>
      </c>
    </row>
    <row r="1574" spans="1:29" x14ac:dyDescent="0.35">
      <c r="A1574" t="s">
        <v>2894</v>
      </c>
      <c r="B1574" s="7">
        <v>45829</v>
      </c>
      <c r="C1574" t="s">
        <v>2895</v>
      </c>
      <c r="D1574" t="s">
        <v>227</v>
      </c>
      <c r="E1574" t="s">
        <v>25</v>
      </c>
      <c r="F1574">
        <v>33</v>
      </c>
      <c r="G1574" t="s">
        <v>270</v>
      </c>
      <c r="H1574" t="s">
        <v>72</v>
      </c>
      <c r="I1574" t="s">
        <v>73</v>
      </c>
      <c r="J1574" t="s">
        <v>74</v>
      </c>
      <c r="K1574" t="s">
        <v>55</v>
      </c>
      <c r="L1574" t="s">
        <v>75</v>
      </c>
      <c r="M1574">
        <v>4</v>
      </c>
      <c r="N1574" s="2">
        <v>2899</v>
      </c>
      <c r="O1574" s="3">
        <v>0.05</v>
      </c>
      <c r="P1574" s="2">
        <v>6800</v>
      </c>
      <c r="Q1574" t="s">
        <v>44</v>
      </c>
      <c r="R1574" t="s">
        <v>33</v>
      </c>
      <c r="S1574" t="s">
        <v>34</v>
      </c>
      <c r="T1574" s="4">
        <v>5</v>
      </c>
      <c r="U1574" s="11">
        <f t="shared" si="24"/>
        <v>11596</v>
      </c>
      <c r="V1574" s="11">
        <f>tbl_EcommerceSales[[#This Row],[Gross_Sales]]*tbl_EcommerceSales[[#This Row],[Discount]]</f>
        <v>579.80000000000007</v>
      </c>
      <c r="W1574" s="11">
        <f>tbl_EcommerceSales[[#This Row],[Gross_Sales]]-tbl_EcommerceSales[[#This Row],[Discount_Amount]]</f>
        <v>11016.2</v>
      </c>
      <c r="X1574" s="11">
        <f>tbl_EcommerceSales[[#This Row],[Quantity]] * _xlfn.XLOOKUP(tbl_EcommerceSales[[#This Row],[Product_ID]], Product_Master!A:A, Product_Master!F:F)</f>
        <v>6800</v>
      </c>
      <c r="Y1574" s="11">
        <f>tbl_EcommerceSales[[#This Row],[Net_Revenue]]-tbl_EcommerceSales[[#This Row],[Total_Cost]]</f>
        <v>4216.2000000000007</v>
      </c>
      <c r="Z1574" s="9">
        <f>IFERROR(#REF!/tbl_EcommerceSales[[#This Row],[Total_Cost]], 0)</f>
        <v>0</v>
      </c>
      <c r="AA1574" t="str">
        <f>TEXT(tbl_EcommerceSales[[#This Row],[Order_Date]],"mmm")</f>
        <v>Jun</v>
      </c>
      <c r="AB1574">
        <f>YEAR(tbl_EcommerceSales[[#This Row],[Order_Date]])</f>
        <v>2025</v>
      </c>
      <c r="AC1574" t="str">
        <f>IF(tbl_EcommerceSales[[#This Row],[Age]]&lt;18,"Under 18",IF(tbl_EcommerceSales[[#This Row],[Age]]&lt;=25,"18-25",IF(tbl_EcommerceSales[[#This Row],[Age]]&lt;=35,"26-35",IF(tbl_EcommerceSales[[#This Row],[Age]]&lt;=45,"36-45",IF(tbl_EcommerceSales[[#This Row],[Age]]&lt;=55,"46-55","56+")))))</f>
        <v>26-35</v>
      </c>
    </row>
    <row r="1575" spans="1:29" x14ac:dyDescent="0.35">
      <c r="A1575" t="s">
        <v>2896</v>
      </c>
      <c r="B1575" s="7">
        <v>45829</v>
      </c>
      <c r="C1575" t="s">
        <v>2191</v>
      </c>
      <c r="D1575" t="s">
        <v>110</v>
      </c>
      <c r="E1575" t="s">
        <v>25</v>
      </c>
      <c r="F1575">
        <v>30</v>
      </c>
      <c r="G1575" t="s">
        <v>38</v>
      </c>
      <c r="H1575" t="s">
        <v>39</v>
      </c>
      <c r="I1575" t="s">
        <v>160</v>
      </c>
      <c r="J1575" t="s">
        <v>161</v>
      </c>
      <c r="K1575" t="s">
        <v>91</v>
      </c>
      <c r="L1575" t="s">
        <v>133</v>
      </c>
      <c r="M1575">
        <v>4</v>
      </c>
      <c r="N1575" s="2">
        <v>1099</v>
      </c>
      <c r="O1575" s="3">
        <v>0.15</v>
      </c>
      <c r="P1575" s="2">
        <v>2080</v>
      </c>
      <c r="Q1575" t="s">
        <v>32</v>
      </c>
      <c r="R1575" t="s">
        <v>33</v>
      </c>
      <c r="S1575" t="s">
        <v>34</v>
      </c>
      <c r="T1575" s="4">
        <v>4</v>
      </c>
      <c r="U1575" s="11">
        <f t="shared" si="24"/>
        <v>4396</v>
      </c>
      <c r="V1575" s="11">
        <f>tbl_EcommerceSales[[#This Row],[Gross_Sales]]*tbl_EcommerceSales[[#This Row],[Discount]]</f>
        <v>659.4</v>
      </c>
      <c r="W1575" s="11">
        <f>tbl_EcommerceSales[[#This Row],[Gross_Sales]]-tbl_EcommerceSales[[#This Row],[Discount_Amount]]</f>
        <v>3736.6</v>
      </c>
      <c r="X1575" s="11">
        <f>tbl_EcommerceSales[[#This Row],[Quantity]] * _xlfn.XLOOKUP(tbl_EcommerceSales[[#This Row],[Product_ID]], Product_Master!A:A, Product_Master!F:F)</f>
        <v>2080</v>
      </c>
      <c r="Y1575" s="11">
        <f>tbl_EcommerceSales[[#This Row],[Net_Revenue]]-tbl_EcommerceSales[[#This Row],[Total_Cost]]</f>
        <v>1656.6</v>
      </c>
      <c r="Z1575" s="9">
        <f>IFERROR(#REF!/tbl_EcommerceSales[[#This Row],[Total_Cost]], 0)</f>
        <v>0</v>
      </c>
      <c r="AA1575" t="str">
        <f>TEXT(tbl_EcommerceSales[[#This Row],[Order_Date]],"mmm")</f>
        <v>Jun</v>
      </c>
      <c r="AB1575">
        <f>YEAR(tbl_EcommerceSales[[#This Row],[Order_Date]])</f>
        <v>2025</v>
      </c>
      <c r="AC1575" t="str">
        <f>IF(tbl_EcommerceSales[[#This Row],[Age]]&lt;18,"Under 18",IF(tbl_EcommerceSales[[#This Row],[Age]]&lt;=25,"18-25",IF(tbl_EcommerceSales[[#This Row],[Age]]&lt;=35,"26-35",IF(tbl_EcommerceSales[[#This Row],[Age]]&lt;=45,"36-45",IF(tbl_EcommerceSales[[#This Row],[Age]]&lt;=55,"46-55","56+")))))</f>
        <v>26-35</v>
      </c>
    </row>
    <row r="1576" spans="1:29" x14ac:dyDescent="0.35">
      <c r="A1576" t="s">
        <v>2897</v>
      </c>
      <c r="B1576" s="7">
        <v>45829</v>
      </c>
      <c r="C1576" t="s">
        <v>2898</v>
      </c>
      <c r="D1576" t="s">
        <v>51</v>
      </c>
      <c r="E1576" t="s">
        <v>48</v>
      </c>
      <c r="F1576">
        <v>29</v>
      </c>
      <c r="G1576" t="s">
        <v>152</v>
      </c>
      <c r="H1576" t="s">
        <v>72</v>
      </c>
      <c r="I1576" t="s">
        <v>73</v>
      </c>
      <c r="J1576" t="s">
        <v>74</v>
      </c>
      <c r="K1576" t="s">
        <v>55</v>
      </c>
      <c r="L1576" t="s">
        <v>75</v>
      </c>
      <c r="M1576">
        <v>1</v>
      </c>
      <c r="N1576" s="2">
        <v>2899</v>
      </c>
      <c r="O1576" s="3">
        <v>0.2</v>
      </c>
      <c r="P1576" s="2">
        <v>1700</v>
      </c>
      <c r="Q1576" t="s">
        <v>32</v>
      </c>
      <c r="R1576" t="s">
        <v>33</v>
      </c>
      <c r="S1576" t="s">
        <v>57</v>
      </c>
      <c r="T1576" s="4">
        <v>4</v>
      </c>
      <c r="U1576" s="11">
        <f t="shared" si="24"/>
        <v>2899</v>
      </c>
      <c r="V1576" s="11">
        <f>tbl_EcommerceSales[[#This Row],[Gross_Sales]]*tbl_EcommerceSales[[#This Row],[Discount]]</f>
        <v>579.80000000000007</v>
      </c>
      <c r="W1576" s="11">
        <f>tbl_EcommerceSales[[#This Row],[Gross_Sales]]-tbl_EcommerceSales[[#This Row],[Discount_Amount]]</f>
        <v>2319.1999999999998</v>
      </c>
      <c r="X1576" s="11">
        <f>tbl_EcommerceSales[[#This Row],[Quantity]] * _xlfn.XLOOKUP(tbl_EcommerceSales[[#This Row],[Product_ID]], Product_Master!A:A, Product_Master!F:F)</f>
        <v>1700</v>
      </c>
      <c r="Y1576" s="11">
        <f>tbl_EcommerceSales[[#This Row],[Net_Revenue]]-tbl_EcommerceSales[[#This Row],[Total_Cost]]</f>
        <v>619.19999999999982</v>
      </c>
      <c r="Z1576" s="9">
        <f>IFERROR(#REF!/tbl_EcommerceSales[[#This Row],[Total_Cost]], 0)</f>
        <v>0</v>
      </c>
      <c r="AA1576" t="str">
        <f>TEXT(tbl_EcommerceSales[[#This Row],[Order_Date]],"mmm")</f>
        <v>Jun</v>
      </c>
      <c r="AB1576">
        <f>YEAR(tbl_EcommerceSales[[#This Row],[Order_Date]])</f>
        <v>2025</v>
      </c>
      <c r="AC1576" t="str">
        <f>IF(tbl_EcommerceSales[[#This Row],[Age]]&lt;18,"Under 18",IF(tbl_EcommerceSales[[#This Row],[Age]]&lt;=25,"18-25",IF(tbl_EcommerceSales[[#This Row],[Age]]&lt;=35,"26-35",IF(tbl_EcommerceSales[[#This Row],[Age]]&lt;=45,"36-45",IF(tbl_EcommerceSales[[#This Row],[Age]]&lt;=55,"46-55","56+")))))</f>
        <v>26-35</v>
      </c>
    </row>
    <row r="1577" spans="1:29" x14ac:dyDescent="0.35">
      <c r="A1577" t="s">
        <v>2899</v>
      </c>
      <c r="B1577" s="7">
        <v>45829</v>
      </c>
      <c r="C1577" t="s">
        <v>2900</v>
      </c>
      <c r="D1577" t="s">
        <v>195</v>
      </c>
      <c r="E1577" t="s">
        <v>48</v>
      </c>
      <c r="F1577">
        <v>44</v>
      </c>
      <c r="G1577" t="s">
        <v>103</v>
      </c>
      <c r="H1577" t="s">
        <v>27</v>
      </c>
      <c r="I1577" t="s">
        <v>89</v>
      </c>
      <c r="J1577" t="s">
        <v>90</v>
      </c>
      <c r="K1577" t="s">
        <v>91</v>
      </c>
      <c r="L1577" t="s">
        <v>92</v>
      </c>
      <c r="M1577">
        <v>1</v>
      </c>
      <c r="N1577" s="2">
        <v>599</v>
      </c>
      <c r="O1577" s="3">
        <v>0.05</v>
      </c>
      <c r="P1577" s="2">
        <v>260</v>
      </c>
      <c r="Q1577" t="s">
        <v>44</v>
      </c>
      <c r="R1577" t="s">
        <v>33</v>
      </c>
      <c r="S1577" t="s">
        <v>34</v>
      </c>
      <c r="T1577" s="4">
        <v>5</v>
      </c>
      <c r="U1577" s="11">
        <f t="shared" si="24"/>
        <v>599</v>
      </c>
      <c r="V1577" s="11">
        <f>tbl_EcommerceSales[[#This Row],[Gross_Sales]]*tbl_EcommerceSales[[#This Row],[Discount]]</f>
        <v>29.950000000000003</v>
      </c>
      <c r="W1577" s="11">
        <f>tbl_EcommerceSales[[#This Row],[Gross_Sales]]-tbl_EcommerceSales[[#This Row],[Discount_Amount]]</f>
        <v>569.04999999999995</v>
      </c>
      <c r="X1577" s="11">
        <f>tbl_EcommerceSales[[#This Row],[Quantity]] * _xlfn.XLOOKUP(tbl_EcommerceSales[[#This Row],[Product_ID]], Product_Master!A:A, Product_Master!F:F)</f>
        <v>260</v>
      </c>
      <c r="Y1577" s="11">
        <f>tbl_EcommerceSales[[#This Row],[Net_Revenue]]-tbl_EcommerceSales[[#This Row],[Total_Cost]]</f>
        <v>309.04999999999995</v>
      </c>
      <c r="Z1577" s="9">
        <f>IFERROR(#REF!/tbl_EcommerceSales[[#This Row],[Total_Cost]], 0)</f>
        <v>0</v>
      </c>
      <c r="AA1577" t="str">
        <f>TEXT(tbl_EcommerceSales[[#This Row],[Order_Date]],"mmm")</f>
        <v>Jun</v>
      </c>
      <c r="AB1577">
        <f>YEAR(tbl_EcommerceSales[[#This Row],[Order_Date]])</f>
        <v>2025</v>
      </c>
      <c r="AC1577" t="str">
        <f>IF(tbl_EcommerceSales[[#This Row],[Age]]&lt;18,"Under 18",IF(tbl_EcommerceSales[[#This Row],[Age]]&lt;=25,"18-25",IF(tbl_EcommerceSales[[#This Row],[Age]]&lt;=35,"26-35",IF(tbl_EcommerceSales[[#This Row],[Age]]&lt;=45,"36-45",IF(tbl_EcommerceSales[[#This Row],[Age]]&lt;=55,"46-55","56+")))))</f>
        <v>36-45</v>
      </c>
    </row>
    <row r="1578" spans="1:29" x14ac:dyDescent="0.35">
      <c r="A1578" t="s">
        <v>2901</v>
      </c>
      <c r="B1578" s="7">
        <v>45829</v>
      </c>
      <c r="C1578" t="s">
        <v>1783</v>
      </c>
      <c r="D1578" t="s">
        <v>37</v>
      </c>
      <c r="E1578" t="s">
        <v>48</v>
      </c>
      <c r="F1578">
        <v>36</v>
      </c>
      <c r="G1578" t="s">
        <v>211</v>
      </c>
      <c r="H1578" t="s">
        <v>72</v>
      </c>
      <c r="I1578" t="s">
        <v>111</v>
      </c>
      <c r="J1578" t="s">
        <v>112</v>
      </c>
      <c r="K1578" t="s">
        <v>55</v>
      </c>
      <c r="L1578" t="s">
        <v>113</v>
      </c>
      <c r="M1578">
        <v>1</v>
      </c>
      <c r="N1578" s="2">
        <v>1799</v>
      </c>
      <c r="O1578" s="3">
        <v>0</v>
      </c>
      <c r="P1578" s="2">
        <v>950</v>
      </c>
      <c r="Q1578" t="s">
        <v>76</v>
      </c>
      <c r="R1578" t="s">
        <v>33</v>
      </c>
      <c r="S1578" t="s">
        <v>57</v>
      </c>
      <c r="T1578" s="4">
        <v>5</v>
      </c>
      <c r="U1578" s="11">
        <f t="shared" si="24"/>
        <v>1799</v>
      </c>
      <c r="V1578" s="11">
        <f>tbl_EcommerceSales[[#This Row],[Gross_Sales]]*tbl_EcommerceSales[[#This Row],[Discount]]</f>
        <v>0</v>
      </c>
      <c r="W1578" s="11">
        <f>tbl_EcommerceSales[[#This Row],[Gross_Sales]]-tbl_EcommerceSales[[#This Row],[Discount_Amount]]</f>
        <v>1799</v>
      </c>
      <c r="X1578" s="11">
        <f>tbl_EcommerceSales[[#This Row],[Quantity]] * _xlfn.XLOOKUP(tbl_EcommerceSales[[#This Row],[Product_ID]], Product_Master!A:A, Product_Master!F:F)</f>
        <v>950</v>
      </c>
      <c r="Y1578" s="11">
        <f>tbl_EcommerceSales[[#This Row],[Net_Revenue]]-tbl_EcommerceSales[[#This Row],[Total_Cost]]</f>
        <v>849</v>
      </c>
      <c r="Z1578" s="9">
        <f>IFERROR(#REF!/tbl_EcommerceSales[[#This Row],[Total_Cost]], 0)</f>
        <v>0</v>
      </c>
      <c r="AA1578" t="str">
        <f>TEXT(tbl_EcommerceSales[[#This Row],[Order_Date]],"mmm")</f>
        <v>Jun</v>
      </c>
      <c r="AB1578">
        <f>YEAR(tbl_EcommerceSales[[#This Row],[Order_Date]])</f>
        <v>2025</v>
      </c>
      <c r="AC1578" t="str">
        <f>IF(tbl_EcommerceSales[[#This Row],[Age]]&lt;18,"Under 18",IF(tbl_EcommerceSales[[#This Row],[Age]]&lt;=25,"18-25",IF(tbl_EcommerceSales[[#This Row],[Age]]&lt;=35,"26-35",IF(tbl_EcommerceSales[[#This Row],[Age]]&lt;=45,"36-45",IF(tbl_EcommerceSales[[#This Row],[Age]]&lt;=55,"46-55","56+")))))</f>
        <v>36-45</v>
      </c>
    </row>
    <row r="1579" spans="1:29" x14ac:dyDescent="0.35">
      <c r="A1579" t="s">
        <v>2902</v>
      </c>
      <c r="B1579" s="7">
        <v>45829</v>
      </c>
      <c r="C1579" t="s">
        <v>585</v>
      </c>
      <c r="D1579" t="s">
        <v>130</v>
      </c>
      <c r="E1579" t="s">
        <v>25</v>
      </c>
      <c r="F1579">
        <v>37</v>
      </c>
      <c r="G1579" t="s">
        <v>52</v>
      </c>
      <c r="H1579" t="s">
        <v>27</v>
      </c>
      <c r="I1579" t="s">
        <v>40</v>
      </c>
      <c r="J1579" t="s">
        <v>41</v>
      </c>
      <c r="K1579" t="s">
        <v>42</v>
      </c>
      <c r="L1579" t="s">
        <v>43</v>
      </c>
      <c r="M1579">
        <v>1</v>
      </c>
      <c r="N1579" s="2">
        <v>699</v>
      </c>
      <c r="O1579" s="3">
        <v>0.05</v>
      </c>
      <c r="P1579" s="2">
        <v>310</v>
      </c>
      <c r="Q1579" t="s">
        <v>32</v>
      </c>
      <c r="R1579" t="s">
        <v>33</v>
      </c>
      <c r="S1579" t="s">
        <v>34</v>
      </c>
      <c r="T1579" s="4">
        <v>3</v>
      </c>
      <c r="U1579" s="11">
        <f t="shared" si="24"/>
        <v>699</v>
      </c>
      <c r="V1579" s="11">
        <f>tbl_EcommerceSales[[#This Row],[Gross_Sales]]*tbl_EcommerceSales[[#This Row],[Discount]]</f>
        <v>34.950000000000003</v>
      </c>
      <c r="W1579" s="11">
        <f>tbl_EcommerceSales[[#This Row],[Gross_Sales]]-tbl_EcommerceSales[[#This Row],[Discount_Amount]]</f>
        <v>664.05</v>
      </c>
      <c r="X1579" s="11">
        <f>tbl_EcommerceSales[[#This Row],[Quantity]] * _xlfn.XLOOKUP(tbl_EcommerceSales[[#This Row],[Product_ID]], Product_Master!A:A, Product_Master!F:F)</f>
        <v>310</v>
      </c>
      <c r="Y1579" s="11">
        <f>tbl_EcommerceSales[[#This Row],[Net_Revenue]]-tbl_EcommerceSales[[#This Row],[Total_Cost]]</f>
        <v>354.04999999999995</v>
      </c>
      <c r="Z1579" s="9">
        <f>IFERROR(#REF!/tbl_EcommerceSales[[#This Row],[Total_Cost]], 0)</f>
        <v>0</v>
      </c>
      <c r="AA1579" t="str">
        <f>TEXT(tbl_EcommerceSales[[#This Row],[Order_Date]],"mmm")</f>
        <v>Jun</v>
      </c>
      <c r="AB1579">
        <f>YEAR(tbl_EcommerceSales[[#This Row],[Order_Date]])</f>
        <v>2025</v>
      </c>
      <c r="AC1579" t="str">
        <f>IF(tbl_EcommerceSales[[#This Row],[Age]]&lt;18,"Under 18",IF(tbl_EcommerceSales[[#This Row],[Age]]&lt;=25,"18-25",IF(tbl_EcommerceSales[[#This Row],[Age]]&lt;=35,"26-35",IF(tbl_EcommerceSales[[#This Row],[Age]]&lt;=45,"36-45",IF(tbl_EcommerceSales[[#This Row],[Age]]&lt;=55,"46-55","56+")))))</f>
        <v>36-45</v>
      </c>
    </row>
    <row r="1580" spans="1:29" x14ac:dyDescent="0.35">
      <c r="A1580" t="s">
        <v>2903</v>
      </c>
      <c r="B1580" s="7">
        <v>45829</v>
      </c>
      <c r="C1580" t="s">
        <v>1321</v>
      </c>
      <c r="D1580" t="s">
        <v>116</v>
      </c>
      <c r="E1580" t="s">
        <v>48</v>
      </c>
      <c r="F1580">
        <v>23</v>
      </c>
      <c r="G1580" t="s">
        <v>211</v>
      </c>
      <c r="H1580" t="s">
        <v>72</v>
      </c>
      <c r="I1580" t="s">
        <v>241</v>
      </c>
      <c r="J1580" t="s">
        <v>242</v>
      </c>
      <c r="K1580" t="s">
        <v>42</v>
      </c>
      <c r="L1580" t="s">
        <v>243</v>
      </c>
      <c r="M1580">
        <v>1</v>
      </c>
      <c r="N1580" s="2">
        <v>649</v>
      </c>
      <c r="O1580" s="3">
        <v>0.25</v>
      </c>
      <c r="P1580" s="2">
        <v>290</v>
      </c>
      <c r="Q1580" t="s">
        <v>32</v>
      </c>
      <c r="R1580" t="s">
        <v>33</v>
      </c>
      <c r="S1580" t="s">
        <v>57</v>
      </c>
      <c r="T1580" s="4">
        <v>3</v>
      </c>
      <c r="U1580" s="11">
        <f t="shared" si="24"/>
        <v>649</v>
      </c>
      <c r="V1580" s="11">
        <f>tbl_EcommerceSales[[#This Row],[Gross_Sales]]*tbl_EcommerceSales[[#This Row],[Discount]]</f>
        <v>162.25</v>
      </c>
      <c r="W1580" s="11">
        <f>tbl_EcommerceSales[[#This Row],[Gross_Sales]]-tbl_EcommerceSales[[#This Row],[Discount_Amount]]</f>
        <v>486.75</v>
      </c>
      <c r="X1580" s="11">
        <f>tbl_EcommerceSales[[#This Row],[Quantity]] * _xlfn.XLOOKUP(tbl_EcommerceSales[[#This Row],[Product_ID]], Product_Master!A:A, Product_Master!F:F)</f>
        <v>290</v>
      </c>
      <c r="Y1580" s="11">
        <f>tbl_EcommerceSales[[#This Row],[Net_Revenue]]-tbl_EcommerceSales[[#This Row],[Total_Cost]]</f>
        <v>196.75</v>
      </c>
      <c r="Z1580" s="9">
        <f>IFERROR(#REF!/tbl_EcommerceSales[[#This Row],[Total_Cost]], 0)</f>
        <v>0</v>
      </c>
      <c r="AA1580" t="str">
        <f>TEXT(tbl_EcommerceSales[[#This Row],[Order_Date]],"mmm")</f>
        <v>Jun</v>
      </c>
      <c r="AB1580">
        <f>YEAR(tbl_EcommerceSales[[#This Row],[Order_Date]])</f>
        <v>2025</v>
      </c>
      <c r="AC1580" t="str">
        <f>IF(tbl_EcommerceSales[[#This Row],[Age]]&lt;18,"Under 18",IF(tbl_EcommerceSales[[#This Row],[Age]]&lt;=25,"18-25",IF(tbl_EcommerceSales[[#This Row],[Age]]&lt;=35,"26-35",IF(tbl_EcommerceSales[[#This Row],[Age]]&lt;=45,"36-45",IF(tbl_EcommerceSales[[#This Row],[Age]]&lt;=55,"46-55","56+")))))</f>
        <v>18-25</v>
      </c>
    </row>
    <row r="1581" spans="1:29" x14ac:dyDescent="0.35">
      <c r="A1581" t="s">
        <v>2904</v>
      </c>
      <c r="B1581" s="7">
        <v>45829</v>
      </c>
      <c r="C1581" t="s">
        <v>2905</v>
      </c>
      <c r="D1581" t="s">
        <v>66</v>
      </c>
      <c r="E1581" t="s">
        <v>48</v>
      </c>
      <c r="F1581">
        <v>33</v>
      </c>
      <c r="G1581" t="s">
        <v>61</v>
      </c>
      <c r="H1581" t="s">
        <v>27</v>
      </c>
      <c r="I1581" t="s">
        <v>62</v>
      </c>
      <c r="J1581" t="s">
        <v>63</v>
      </c>
      <c r="K1581" t="s">
        <v>42</v>
      </c>
      <c r="L1581" t="s">
        <v>43</v>
      </c>
      <c r="M1581">
        <v>2</v>
      </c>
      <c r="N1581" s="2">
        <v>499</v>
      </c>
      <c r="O1581" s="3">
        <v>0.1</v>
      </c>
      <c r="P1581" s="2">
        <v>440</v>
      </c>
      <c r="Q1581" t="s">
        <v>123</v>
      </c>
      <c r="R1581" t="s">
        <v>33</v>
      </c>
      <c r="S1581" t="s">
        <v>34</v>
      </c>
      <c r="T1581" s="4">
        <v>1</v>
      </c>
      <c r="U1581" s="11">
        <f t="shared" si="24"/>
        <v>998</v>
      </c>
      <c r="V1581" s="11">
        <f>tbl_EcommerceSales[[#This Row],[Gross_Sales]]*tbl_EcommerceSales[[#This Row],[Discount]]</f>
        <v>99.800000000000011</v>
      </c>
      <c r="W1581" s="11">
        <f>tbl_EcommerceSales[[#This Row],[Gross_Sales]]-tbl_EcommerceSales[[#This Row],[Discount_Amount]]</f>
        <v>898.2</v>
      </c>
      <c r="X1581" s="11">
        <f>tbl_EcommerceSales[[#This Row],[Quantity]] * _xlfn.XLOOKUP(tbl_EcommerceSales[[#This Row],[Product_ID]], Product_Master!A:A, Product_Master!F:F)</f>
        <v>440</v>
      </c>
      <c r="Y1581" s="11">
        <f>tbl_EcommerceSales[[#This Row],[Net_Revenue]]-tbl_EcommerceSales[[#This Row],[Total_Cost]]</f>
        <v>458.20000000000005</v>
      </c>
      <c r="Z1581" s="9">
        <f>IFERROR(#REF!/tbl_EcommerceSales[[#This Row],[Total_Cost]], 0)</f>
        <v>0</v>
      </c>
      <c r="AA1581" t="str">
        <f>TEXT(tbl_EcommerceSales[[#This Row],[Order_Date]],"mmm")</f>
        <v>Jun</v>
      </c>
      <c r="AB1581">
        <f>YEAR(tbl_EcommerceSales[[#This Row],[Order_Date]])</f>
        <v>2025</v>
      </c>
      <c r="AC1581" t="str">
        <f>IF(tbl_EcommerceSales[[#This Row],[Age]]&lt;18,"Under 18",IF(tbl_EcommerceSales[[#This Row],[Age]]&lt;=25,"18-25",IF(tbl_EcommerceSales[[#This Row],[Age]]&lt;=35,"26-35",IF(tbl_EcommerceSales[[#This Row],[Age]]&lt;=45,"36-45",IF(tbl_EcommerceSales[[#This Row],[Age]]&lt;=55,"46-55","56+")))))</f>
        <v>26-35</v>
      </c>
    </row>
    <row r="1582" spans="1:29" x14ac:dyDescent="0.35">
      <c r="A1582" t="s">
        <v>2906</v>
      </c>
      <c r="B1582" s="7">
        <v>45829</v>
      </c>
      <c r="C1582" t="s">
        <v>2907</v>
      </c>
      <c r="D1582" t="s">
        <v>86</v>
      </c>
      <c r="E1582" t="s">
        <v>25</v>
      </c>
      <c r="F1582">
        <v>18</v>
      </c>
      <c r="G1582" t="s">
        <v>192</v>
      </c>
      <c r="H1582" t="s">
        <v>27</v>
      </c>
      <c r="I1582" t="s">
        <v>206</v>
      </c>
      <c r="J1582" t="s">
        <v>207</v>
      </c>
      <c r="K1582" t="s">
        <v>177</v>
      </c>
      <c r="L1582" t="s">
        <v>208</v>
      </c>
      <c r="M1582">
        <v>2</v>
      </c>
      <c r="N1582" s="2">
        <v>2199</v>
      </c>
      <c r="O1582" s="3">
        <v>0.1</v>
      </c>
      <c r="P1582" s="2">
        <v>2500</v>
      </c>
      <c r="Q1582" t="s">
        <v>123</v>
      </c>
      <c r="R1582" t="s">
        <v>33</v>
      </c>
      <c r="S1582" t="s">
        <v>57</v>
      </c>
      <c r="T1582" s="4">
        <v>5</v>
      </c>
      <c r="U1582" s="11">
        <f t="shared" si="24"/>
        <v>4398</v>
      </c>
      <c r="V1582" s="11">
        <f>tbl_EcommerceSales[[#This Row],[Gross_Sales]]*tbl_EcommerceSales[[#This Row],[Discount]]</f>
        <v>439.8</v>
      </c>
      <c r="W1582" s="11">
        <f>tbl_EcommerceSales[[#This Row],[Gross_Sales]]-tbl_EcommerceSales[[#This Row],[Discount_Amount]]</f>
        <v>3958.2</v>
      </c>
      <c r="X1582" s="11">
        <f>tbl_EcommerceSales[[#This Row],[Quantity]] * _xlfn.XLOOKUP(tbl_EcommerceSales[[#This Row],[Product_ID]], Product_Master!A:A, Product_Master!F:F)</f>
        <v>2500</v>
      </c>
      <c r="Y1582" s="11">
        <f>tbl_EcommerceSales[[#This Row],[Net_Revenue]]-tbl_EcommerceSales[[#This Row],[Total_Cost]]</f>
        <v>1458.1999999999998</v>
      </c>
      <c r="Z1582" s="9">
        <f>IFERROR(#REF!/tbl_EcommerceSales[[#This Row],[Total_Cost]], 0)</f>
        <v>0</v>
      </c>
      <c r="AA1582" t="str">
        <f>TEXT(tbl_EcommerceSales[[#This Row],[Order_Date]],"mmm")</f>
        <v>Jun</v>
      </c>
      <c r="AB1582">
        <f>YEAR(tbl_EcommerceSales[[#This Row],[Order_Date]])</f>
        <v>2025</v>
      </c>
      <c r="AC1582" t="str">
        <f>IF(tbl_EcommerceSales[[#This Row],[Age]]&lt;18,"Under 18",IF(tbl_EcommerceSales[[#This Row],[Age]]&lt;=25,"18-25",IF(tbl_EcommerceSales[[#This Row],[Age]]&lt;=35,"26-35",IF(tbl_EcommerceSales[[#This Row],[Age]]&lt;=45,"36-45",IF(tbl_EcommerceSales[[#This Row],[Age]]&lt;=55,"46-55","56+")))))</f>
        <v>18-25</v>
      </c>
    </row>
    <row r="1583" spans="1:29" x14ac:dyDescent="0.35">
      <c r="A1583" t="s">
        <v>2908</v>
      </c>
      <c r="B1583" s="7">
        <v>45829</v>
      </c>
      <c r="C1583" t="s">
        <v>2909</v>
      </c>
      <c r="D1583" t="s">
        <v>227</v>
      </c>
      <c r="E1583" t="s">
        <v>25</v>
      </c>
      <c r="F1583">
        <v>30</v>
      </c>
      <c r="G1583" t="s">
        <v>155</v>
      </c>
      <c r="H1583" t="s">
        <v>88</v>
      </c>
      <c r="I1583" t="s">
        <v>67</v>
      </c>
      <c r="J1583" t="s">
        <v>68</v>
      </c>
      <c r="K1583" t="s">
        <v>42</v>
      </c>
      <c r="L1583" t="s">
        <v>43</v>
      </c>
      <c r="M1583">
        <v>2</v>
      </c>
      <c r="N1583" s="2">
        <v>799</v>
      </c>
      <c r="O1583" s="3">
        <v>0</v>
      </c>
      <c r="P1583" s="2">
        <v>720</v>
      </c>
      <c r="Q1583" t="s">
        <v>76</v>
      </c>
      <c r="R1583" t="s">
        <v>33</v>
      </c>
      <c r="S1583" t="s">
        <v>57</v>
      </c>
      <c r="T1583" s="4">
        <v>5</v>
      </c>
      <c r="U1583" s="11">
        <f t="shared" si="24"/>
        <v>1598</v>
      </c>
      <c r="V1583" s="11">
        <f>tbl_EcommerceSales[[#This Row],[Gross_Sales]]*tbl_EcommerceSales[[#This Row],[Discount]]</f>
        <v>0</v>
      </c>
      <c r="W1583" s="11">
        <f>tbl_EcommerceSales[[#This Row],[Gross_Sales]]-tbl_EcommerceSales[[#This Row],[Discount_Amount]]</f>
        <v>1598</v>
      </c>
      <c r="X1583" s="11">
        <f>tbl_EcommerceSales[[#This Row],[Quantity]] * _xlfn.XLOOKUP(tbl_EcommerceSales[[#This Row],[Product_ID]], Product_Master!A:A, Product_Master!F:F)</f>
        <v>720</v>
      </c>
      <c r="Y1583" s="11">
        <f>tbl_EcommerceSales[[#This Row],[Net_Revenue]]-tbl_EcommerceSales[[#This Row],[Total_Cost]]</f>
        <v>878</v>
      </c>
      <c r="Z1583" s="9">
        <f>IFERROR(#REF!/tbl_EcommerceSales[[#This Row],[Total_Cost]], 0)</f>
        <v>0</v>
      </c>
      <c r="AA1583" t="str">
        <f>TEXT(tbl_EcommerceSales[[#This Row],[Order_Date]],"mmm")</f>
        <v>Jun</v>
      </c>
      <c r="AB1583">
        <f>YEAR(tbl_EcommerceSales[[#This Row],[Order_Date]])</f>
        <v>2025</v>
      </c>
      <c r="AC1583" t="str">
        <f>IF(tbl_EcommerceSales[[#This Row],[Age]]&lt;18,"Under 18",IF(tbl_EcommerceSales[[#This Row],[Age]]&lt;=25,"18-25",IF(tbl_EcommerceSales[[#This Row],[Age]]&lt;=35,"26-35",IF(tbl_EcommerceSales[[#This Row],[Age]]&lt;=45,"36-45",IF(tbl_EcommerceSales[[#This Row],[Age]]&lt;=55,"46-55","56+")))))</f>
        <v>26-35</v>
      </c>
    </row>
    <row r="1584" spans="1:29" x14ac:dyDescent="0.35">
      <c r="A1584" t="s">
        <v>2910</v>
      </c>
      <c r="B1584" s="7">
        <v>45830</v>
      </c>
      <c r="C1584" t="s">
        <v>2911</v>
      </c>
      <c r="D1584" t="s">
        <v>269</v>
      </c>
      <c r="E1584" t="s">
        <v>48</v>
      </c>
      <c r="F1584">
        <v>32</v>
      </c>
      <c r="G1584" t="s">
        <v>122</v>
      </c>
      <c r="H1584" t="s">
        <v>72</v>
      </c>
      <c r="I1584" t="s">
        <v>357</v>
      </c>
      <c r="J1584" t="s">
        <v>358</v>
      </c>
      <c r="K1584" t="s">
        <v>177</v>
      </c>
      <c r="L1584" t="s">
        <v>178</v>
      </c>
      <c r="M1584">
        <v>1</v>
      </c>
      <c r="N1584" s="2">
        <v>999</v>
      </c>
      <c r="O1584" s="3">
        <v>0.25</v>
      </c>
      <c r="P1584" s="2">
        <v>520</v>
      </c>
      <c r="Q1584" t="s">
        <v>123</v>
      </c>
      <c r="R1584" t="s">
        <v>162</v>
      </c>
      <c r="S1584" t="s">
        <v>57</v>
      </c>
      <c r="T1584" s="4"/>
      <c r="U1584" s="11">
        <f t="shared" si="24"/>
        <v>999</v>
      </c>
      <c r="V1584" s="11">
        <f>tbl_EcommerceSales[[#This Row],[Gross_Sales]]*tbl_EcommerceSales[[#This Row],[Discount]]</f>
        <v>249.75</v>
      </c>
      <c r="W1584" s="11">
        <f>tbl_EcommerceSales[[#This Row],[Gross_Sales]]-tbl_EcommerceSales[[#This Row],[Discount_Amount]]</f>
        <v>749.25</v>
      </c>
      <c r="X1584" s="11">
        <f>tbl_EcommerceSales[[#This Row],[Quantity]] * _xlfn.XLOOKUP(tbl_EcommerceSales[[#This Row],[Product_ID]], Product_Master!A:A, Product_Master!F:F)</f>
        <v>520</v>
      </c>
      <c r="Y1584" s="11">
        <f>tbl_EcommerceSales[[#This Row],[Net_Revenue]]-tbl_EcommerceSales[[#This Row],[Total_Cost]]</f>
        <v>229.25</v>
      </c>
      <c r="Z1584" s="9">
        <f>IFERROR(#REF!/tbl_EcommerceSales[[#This Row],[Total_Cost]], 0)</f>
        <v>0</v>
      </c>
      <c r="AA1584" t="str">
        <f>TEXT(tbl_EcommerceSales[[#This Row],[Order_Date]],"mmm")</f>
        <v>Jun</v>
      </c>
      <c r="AB1584">
        <f>YEAR(tbl_EcommerceSales[[#This Row],[Order_Date]])</f>
        <v>2025</v>
      </c>
      <c r="AC1584" t="str">
        <f>IF(tbl_EcommerceSales[[#This Row],[Age]]&lt;18,"Under 18",IF(tbl_EcommerceSales[[#This Row],[Age]]&lt;=25,"18-25",IF(tbl_EcommerceSales[[#This Row],[Age]]&lt;=35,"26-35",IF(tbl_EcommerceSales[[#This Row],[Age]]&lt;=45,"36-45",IF(tbl_EcommerceSales[[#This Row],[Age]]&lt;=55,"46-55","56+")))))</f>
        <v>26-35</v>
      </c>
    </row>
    <row r="1585" spans="1:29" x14ac:dyDescent="0.35">
      <c r="A1585" t="s">
        <v>2912</v>
      </c>
      <c r="B1585" s="7">
        <v>45830</v>
      </c>
      <c r="C1585" t="s">
        <v>1591</v>
      </c>
      <c r="D1585" t="s">
        <v>232</v>
      </c>
      <c r="E1585" t="s">
        <v>48</v>
      </c>
      <c r="F1585">
        <v>27</v>
      </c>
      <c r="G1585" t="s">
        <v>61</v>
      </c>
      <c r="H1585" t="s">
        <v>27</v>
      </c>
      <c r="I1585" t="s">
        <v>53</v>
      </c>
      <c r="J1585" t="s">
        <v>54</v>
      </c>
      <c r="K1585" t="s">
        <v>55</v>
      </c>
      <c r="L1585" t="s">
        <v>56</v>
      </c>
      <c r="M1585">
        <v>1</v>
      </c>
      <c r="N1585" s="2">
        <v>799</v>
      </c>
      <c r="O1585" s="3">
        <v>0.3</v>
      </c>
      <c r="P1585" s="2">
        <v>390</v>
      </c>
      <c r="Q1585" t="s">
        <v>32</v>
      </c>
      <c r="R1585" t="s">
        <v>33</v>
      </c>
      <c r="S1585" t="s">
        <v>34</v>
      </c>
      <c r="T1585" s="4">
        <v>3</v>
      </c>
      <c r="U1585" s="11">
        <f t="shared" si="24"/>
        <v>799</v>
      </c>
      <c r="V1585" s="11">
        <f>tbl_EcommerceSales[[#This Row],[Gross_Sales]]*tbl_EcommerceSales[[#This Row],[Discount]]</f>
        <v>239.7</v>
      </c>
      <c r="W1585" s="11">
        <f>tbl_EcommerceSales[[#This Row],[Gross_Sales]]-tbl_EcommerceSales[[#This Row],[Discount_Amount]]</f>
        <v>559.29999999999995</v>
      </c>
      <c r="X1585" s="11">
        <f>tbl_EcommerceSales[[#This Row],[Quantity]] * _xlfn.XLOOKUP(tbl_EcommerceSales[[#This Row],[Product_ID]], Product_Master!A:A, Product_Master!F:F)</f>
        <v>390</v>
      </c>
      <c r="Y1585" s="11">
        <f>tbl_EcommerceSales[[#This Row],[Net_Revenue]]-tbl_EcommerceSales[[#This Row],[Total_Cost]]</f>
        <v>169.29999999999995</v>
      </c>
      <c r="Z1585" s="9">
        <f>IFERROR(#REF!/tbl_EcommerceSales[[#This Row],[Total_Cost]], 0)</f>
        <v>0</v>
      </c>
      <c r="AA1585" t="str">
        <f>TEXT(tbl_EcommerceSales[[#This Row],[Order_Date]],"mmm")</f>
        <v>Jun</v>
      </c>
      <c r="AB1585">
        <f>YEAR(tbl_EcommerceSales[[#This Row],[Order_Date]])</f>
        <v>2025</v>
      </c>
      <c r="AC1585" t="str">
        <f>IF(tbl_EcommerceSales[[#This Row],[Age]]&lt;18,"Under 18",IF(tbl_EcommerceSales[[#This Row],[Age]]&lt;=25,"18-25",IF(tbl_EcommerceSales[[#This Row],[Age]]&lt;=35,"26-35",IF(tbl_EcommerceSales[[#This Row],[Age]]&lt;=45,"36-45",IF(tbl_EcommerceSales[[#This Row],[Age]]&lt;=55,"46-55","56+")))))</f>
        <v>26-35</v>
      </c>
    </row>
    <row r="1586" spans="1:29" x14ac:dyDescent="0.35">
      <c r="A1586" t="s">
        <v>2913</v>
      </c>
      <c r="B1586" s="7">
        <v>45830</v>
      </c>
      <c r="C1586" t="s">
        <v>1349</v>
      </c>
      <c r="D1586" t="s">
        <v>47</v>
      </c>
      <c r="E1586" t="s">
        <v>25</v>
      </c>
      <c r="F1586">
        <v>47</v>
      </c>
      <c r="G1586" t="s">
        <v>246</v>
      </c>
      <c r="H1586" t="s">
        <v>27</v>
      </c>
      <c r="I1586" t="s">
        <v>67</v>
      </c>
      <c r="J1586" t="s">
        <v>68</v>
      </c>
      <c r="K1586" t="s">
        <v>42</v>
      </c>
      <c r="L1586" t="s">
        <v>43</v>
      </c>
      <c r="M1586">
        <v>1</v>
      </c>
      <c r="N1586" s="2">
        <v>799</v>
      </c>
      <c r="O1586" s="3">
        <v>0.05</v>
      </c>
      <c r="P1586" s="2">
        <v>360</v>
      </c>
      <c r="Q1586" t="s">
        <v>319</v>
      </c>
      <c r="R1586" t="s">
        <v>33</v>
      </c>
      <c r="S1586" t="s">
        <v>34</v>
      </c>
      <c r="T1586" s="4">
        <v>4</v>
      </c>
      <c r="U1586" s="11">
        <f t="shared" si="24"/>
        <v>799</v>
      </c>
      <c r="V1586" s="11">
        <f>tbl_EcommerceSales[[#This Row],[Gross_Sales]]*tbl_EcommerceSales[[#This Row],[Discount]]</f>
        <v>39.950000000000003</v>
      </c>
      <c r="W1586" s="11">
        <f>tbl_EcommerceSales[[#This Row],[Gross_Sales]]-tbl_EcommerceSales[[#This Row],[Discount_Amount]]</f>
        <v>759.05</v>
      </c>
      <c r="X1586" s="11">
        <f>tbl_EcommerceSales[[#This Row],[Quantity]] * _xlfn.XLOOKUP(tbl_EcommerceSales[[#This Row],[Product_ID]], Product_Master!A:A, Product_Master!F:F)</f>
        <v>360</v>
      </c>
      <c r="Y1586" s="11">
        <f>tbl_EcommerceSales[[#This Row],[Net_Revenue]]-tbl_EcommerceSales[[#This Row],[Total_Cost]]</f>
        <v>399.04999999999995</v>
      </c>
      <c r="Z1586" s="9">
        <f>IFERROR(#REF!/tbl_EcommerceSales[[#This Row],[Total_Cost]], 0)</f>
        <v>0</v>
      </c>
      <c r="AA1586" t="str">
        <f>TEXT(tbl_EcommerceSales[[#This Row],[Order_Date]],"mmm")</f>
        <v>Jun</v>
      </c>
      <c r="AB1586">
        <f>YEAR(tbl_EcommerceSales[[#This Row],[Order_Date]])</f>
        <v>2025</v>
      </c>
      <c r="AC1586" t="str">
        <f>IF(tbl_EcommerceSales[[#This Row],[Age]]&lt;18,"Under 18",IF(tbl_EcommerceSales[[#This Row],[Age]]&lt;=25,"18-25",IF(tbl_EcommerceSales[[#This Row],[Age]]&lt;=35,"26-35",IF(tbl_EcommerceSales[[#This Row],[Age]]&lt;=45,"36-45",IF(tbl_EcommerceSales[[#This Row],[Age]]&lt;=55,"46-55","56+")))))</f>
        <v>46-55</v>
      </c>
    </row>
    <row r="1587" spans="1:29" x14ac:dyDescent="0.35">
      <c r="A1587" t="s">
        <v>2914</v>
      </c>
      <c r="B1587" s="7">
        <v>45830</v>
      </c>
      <c r="C1587" t="s">
        <v>461</v>
      </c>
      <c r="D1587" t="s">
        <v>170</v>
      </c>
      <c r="E1587" t="s">
        <v>48</v>
      </c>
      <c r="F1587">
        <v>34</v>
      </c>
      <c r="G1587" t="s">
        <v>122</v>
      </c>
      <c r="H1587" t="s">
        <v>72</v>
      </c>
      <c r="I1587" t="s">
        <v>111</v>
      </c>
      <c r="J1587" t="s">
        <v>112</v>
      </c>
      <c r="K1587" t="s">
        <v>55</v>
      </c>
      <c r="L1587" t="s">
        <v>113</v>
      </c>
      <c r="M1587">
        <v>2</v>
      </c>
      <c r="N1587" s="2">
        <v>1799</v>
      </c>
      <c r="O1587" s="3">
        <v>0.05</v>
      </c>
      <c r="P1587" s="2">
        <v>1900</v>
      </c>
      <c r="Q1587" t="s">
        <v>319</v>
      </c>
      <c r="R1587" t="s">
        <v>33</v>
      </c>
      <c r="S1587" t="s">
        <v>34</v>
      </c>
      <c r="T1587" s="4">
        <v>4</v>
      </c>
      <c r="U1587" s="11">
        <f t="shared" si="24"/>
        <v>3598</v>
      </c>
      <c r="V1587" s="11">
        <f>tbl_EcommerceSales[[#This Row],[Gross_Sales]]*tbl_EcommerceSales[[#This Row],[Discount]]</f>
        <v>179.9</v>
      </c>
      <c r="W1587" s="11">
        <f>tbl_EcommerceSales[[#This Row],[Gross_Sales]]-tbl_EcommerceSales[[#This Row],[Discount_Amount]]</f>
        <v>3418.1</v>
      </c>
      <c r="X1587" s="11">
        <f>tbl_EcommerceSales[[#This Row],[Quantity]] * _xlfn.XLOOKUP(tbl_EcommerceSales[[#This Row],[Product_ID]], Product_Master!A:A, Product_Master!F:F)</f>
        <v>1900</v>
      </c>
      <c r="Y1587" s="11">
        <f>tbl_EcommerceSales[[#This Row],[Net_Revenue]]-tbl_EcommerceSales[[#This Row],[Total_Cost]]</f>
        <v>1518.1</v>
      </c>
      <c r="Z1587" s="9">
        <f>IFERROR(#REF!/tbl_EcommerceSales[[#This Row],[Total_Cost]], 0)</f>
        <v>0</v>
      </c>
      <c r="AA1587" t="str">
        <f>TEXT(tbl_EcommerceSales[[#This Row],[Order_Date]],"mmm")</f>
        <v>Jun</v>
      </c>
      <c r="AB1587">
        <f>YEAR(tbl_EcommerceSales[[#This Row],[Order_Date]])</f>
        <v>2025</v>
      </c>
      <c r="AC1587" t="str">
        <f>IF(tbl_EcommerceSales[[#This Row],[Age]]&lt;18,"Under 18",IF(tbl_EcommerceSales[[#This Row],[Age]]&lt;=25,"18-25",IF(tbl_EcommerceSales[[#This Row],[Age]]&lt;=35,"26-35",IF(tbl_EcommerceSales[[#This Row],[Age]]&lt;=45,"36-45",IF(tbl_EcommerceSales[[#This Row],[Age]]&lt;=55,"46-55","56+")))))</f>
        <v>26-35</v>
      </c>
    </row>
    <row r="1588" spans="1:29" x14ac:dyDescent="0.35">
      <c r="A1588" t="s">
        <v>2915</v>
      </c>
      <c r="B1588" s="7">
        <v>45830</v>
      </c>
      <c r="C1588" t="s">
        <v>1299</v>
      </c>
      <c r="D1588" t="s">
        <v>139</v>
      </c>
      <c r="E1588" t="s">
        <v>48</v>
      </c>
      <c r="F1588">
        <v>30</v>
      </c>
      <c r="G1588" t="s">
        <v>96</v>
      </c>
      <c r="H1588" t="s">
        <v>39</v>
      </c>
      <c r="I1588" t="s">
        <v>67</v>
      </c>
      <c r="J1588" t="s">
        <v>68</v>
      </c>
      <c r="K1588" t="s">
        <v>42</v>
      </c>
      <c r="L1588" t="s">
        <v>43</v>
      </c>
      <c r="M1588">
        <v>1</v>
      </c>
      <c r="N1588" s="2">
        <v>799</v>
      </c>
      <c r="O1588" s="3">
        <v>0.1</v>
      </c>
      <c r="P1588" s="2">
        <v>360</v>
      </c>
      <c r="Q1588" t="s">
        <v>32</v>
      </c>
      <c r="R1588" t="s">
        <v>33</v>
      </c>
      <c r="S1588" t="s">
        <v>34</v>
      </c>
      <c r="T1588" s="4">
        <v>2</v>
      </c>
      <c r="U1588" s="11">
        <f t="shared" si="24"/>
        <v>799</v>
      </c>
      <c r="V1588" s="11">
        <f>tbl_EcommerceSales[[#This Row],[Gross_Sales]]*tbl_EcommerceSales[[#This Row],[Discount]]</f>
        <v>79.900000000000006</v>
      </c>
      <c r="W1588" s="11">
        <f>tbl_EcommerceSales[[#This Row],[Gross_Sales]]-tbl_EcommerceSales[[#This Row],[Discount_Amount]]</f>
        <v>719.1</v>
      </c>
      <c r="X1588" s="11">
        <f>tbl_EcommerceSales[[#This Row],[Quantity]] * _xlfn.XLOOKUP(tbl_EcommerceSales[[#This Row],[Product_ID]], Product_Master!A:A, Product_Master!F:F)</f>
        <v>360</v>
      </c>
      <c r="Y1588" s="11">
        <f>tbl_EcommerceSales[[#This Row],[Net_Revenue]]-tbl_EcommerceSales[[#This Row],[Total_Cost]]</f>
        <v>359.1</v>
      </c>
      <c r="Z1588" s="9">
        <f>IFERROR(#REF!/tbl_EcommerceSales[[#This Row],[Total_Cost]], 0)</f>
        <v>0</v>
      </c>
      <c r="AA1588" t="str">
        <f>TEXT(tbl_EcommerceSales[[#This Row],[Order_Date]],"mmm")</f>
        <v>Jun</v>
      </c>
      <c r="AB1588">
        <f>YEAR(tbl_EcommerceSales[[#This Row],[Order_Date]])</f>
        <v>2025</v>
      </c>
      <c r="AC1588" t="str">
        <f>IF(tbl_EcommerceSales[[#This Row],[Age]]&lt;18,"Under 18",IF(tbl_EcommerceSales[[#This Row],[Age]]&lt;=25,"18-25",IF(tbl_EcommerceSales[[#This Row],[Age]]&lt;=35,"26-35",IF(tbl_EcommerceSales[[#This Row],[Age]]&lt;=45,"36-45",IF(tbl_EcommerceSales[[#This Row],[Age]]&lt;=55,"46-55","56+")))))</f>
        <v>26-35</v>
      </c>
    </row>
    <row r="1589" spans="1:29" x14ac:dyDescent="0.35">
      <c r="A1589" t="s">
        <v>2916</v>
      </c>
      <c r="B1589" s="7">
        <v>45830</v>
      </c>
      <c r="C1589" t="s">
        <v>2917</v>
      </c>
      <c r="D1589" t="s">
        <v>151</v>
      </c>
      <c r="E1589" t="s">
        <v>48</v>
      </c>
      <c r="F1589">
        <v>37</v>
      </c>
      <c r="G1589" t="s">
        <v>155</v>
      </c>
      <c r="H1589" t="s">
        <v>88</v>
      </c>
      <c r="I1589" t="s">
        <v>175</v>
      </c>
      <c r="J1589" t="s">
        <v>176</v>
      </c>
      <c r="K1589" t="s">
        <v>177</v>
      </c>
      <c r="L1589" t="s">
        <v>178</v>
      </c>
      <c r="M1589">
        <v>1</v>
      </c>
      <c r="N1589" s="2">
        <v>699</v>
      </c>
      <c r="O1589" s="3">
        <v>0</v>
      </c>
      <c r="P1589" s="2">
        <v>320</v>
      </c>
      <c r="Q1589" t="s">
        <v>32</v>
      </c>
      <c r="R1589" t="s">
        <v>33</v>
      </c>
      <c r="S1589" t="s">
        <v>57</v>
      </c>
      <c r="T1589" s="4">
        <v>4</v>
      </c>
      <c r="U1589" s="11">
        <f t="shared" si="24"/>
        <v>699</v>
      </c>
      <c r="V1589" s="11">
        <f>tbl_EcommerceSales[[#This Row],[Gross_Sales]]*tbl_EcommerceSales[[#This Row],[Discount]]</f>
        <v>0</v>
      </c>
      <c r="W1589" s="11">
        <f>tbl_EcommerceSales[[#This Row],[Gross_Sales]]-tbl_EcommerceSales[[#This Row],[Discount_Amount]]</f>
        <v>699</v>
      </c>
      <c r="X1589" s="11">
        <f>tbl_EcommerceSales[[#This Row],[Quantity]] * _xlfn.XLOOKUP(tbl_EcommerceSales[[#This Row],[Product_ID]], Product_Master!A:A, Product_Master!F:F)</f>
        <v>320</v>
      </c>
      <c r="Y1589" s="11">
        <f>tbl_EcommerceSales[[#This Row],[Net_Revenue]]-tbl_EcommerceSales[[#This Row],[Total_Cost]]</f>
        <v>379</v>
      </c>
      <c r="Z1589" s="9">
        <f>IFERROR(#REF!/tbl_EcommerceSales[[#This Row],[Total_Cost]], 0)</f>
        <v>0</v>
      </c>
      <c r="AA1589" t="str">
        <f>TEXT(tbl_EcommerceSales[[#This Row],[Order_Date]],"mmm")</f>
        <v>Jun</v>
      </c>
      <c r="AB1589">
        <f>YEAR(tbl_EcommerceSales[[#This Row],[Order_Date]])</f>
        <v>2025</v>
      </c>
      <c r="AC1589" t="str">
        <f>IF(tbl_EcommerceSales[[#This Row],[Age]]&lt;18,"Under 18",IF(tbl_EcommerceSales[[#This Row],[Age]]&lt;=25,"18-25",IF(tbl_EcommerceSales[[#This Row],[Age]]&lt;=35,"26-35",IF(tbl_EcommerceSales[[#This Row],[Age]]&lt;=45,"36-45",IF(tbl_EcommerceSales[[#This Row],[Age]]&lt;=55,"46-55","56+")))))</f>
        <v>36-45</v>
      </c>
    </row>
    <row r="1590" spans="1:29" x14ac:dyDescent="0.35">
      <c r="A1590" t="s">
        <v>2918</v>
      </c>
      <c r="B1590" s="7">
        <v>45830</v>
      </c>
      <c r="C1590" t="s">
        <v>2919</v>
      </c>
      <c r="D1590" t="s">
        <v>235</v>
      </c>
      <c r="E1590" t="s">
        <v>48</v>
      </c>
      <c r="F1590">
        <v>29</v>
      </c>
      <c r="G1590" t="s">
        <v>122</v>
      </c>
      <c r="H1590" t="s">
        <v>72</v>
      </c>
      <c r="I1590" t="s">
        <v>294</v>
      </c>
      <c r="J1590" t="s">
        <v>295</v>
      </c>
      <c r="K1590" t="s">
        <v>91</v>
      </c>
      <c r="L1590" t="s">
        <v>296</v>
      </c>
      <c r="M1590">
        <v>1</v>
      </c>
      <c r="N1590" s="2">
        <v>699</v>
      </c>
      <c r="O1590" s="3">
        <v>0.1</v>
      </c>
      <c r="P1590" s="2">
        <v>300</v>
      </c>
      <c r="Q1590" t="s">
        <v>32</v>
      </c>
      <c r="R1590" t="s">
        <v>33</v>
      </c>
      <c r="S1590" t="s">
        <v>57</v>
      </c>
      <c r="T1590" s="4">
        <v>1</v>
      </c>
      <c r="U1590" s="11">
        <f t="shared" si="24"/>
        <v>699</v>
      </c>
      <c r="V1590" s="11">
        <f>tbl_EcommerceSales[[#This Row],[Gross_Sales]]*tbl_EcommerceSales[[#This Row],[Discount]]</f>
        <v>69.900000000000006</v>
      </c>
      <c r="W1590" s="11">
        <f>tbl_EcommerceSales[[#This Row],[Gross_Sales]]-tbl_EcommerceSales[[#This Row],[Discount_Amount]]</f>
        <v>629.1</v>
      </c>
      <c r="X1590" s="11">
        <f>tbl_EcommerceSales[[#This Row],[Quantity]] * _xlfn.XLOOKUP(tbl_EcommerceSales[[#This Row],[Product_ID]], Product_Master!A:A, Product_Master!F:F)</f>
        <v>300</v>
      </c>
      <c r="Y1590" s="11">
        <f>tbl_EcommerceSales[[#This Row],[Net_Revenue]]-tbl_EcommerceSales[[#This Row],[Total_Cost]]</f>
        <v>329.1</v>
      </c>
      <c r="Z1590" s="9">
        <f>IFERROR(#REF!/tbl_EcommerceSales[[#This Row],[Total_Cost]], 0)</f>
        <v>0</v>
      </c>
      <c r="AA1590" t="str">
        <f>TEXT(tbl_EcommerceSales[[#This Row],[Order_Date]],"mmm")</f>
        <v>Jun</v>
      </c>
      <c r="AB1590">
        <f>YEAR(tbl_EcommerceSales[[#This Row],[Order_Date]])</f>
        <v>2025</v>
      </c>
      <c r="AC1590" t="str">
        <f>IF(tbl_EcommerceSales[[#This Row],[Age]]&lt;18,"Under 18",IF(tbl_EcommerceSales[[#This Row],[Age]]&lt;=25,"18-25",IF(tbl_EcommerceSales[[#This Row],[Age]]&lt;=35,"26-35",IF(tbl_EcommerceSales[[#This Row],[Age]]&lt;=45,"36-45",IF(tbl_EcommerceSales[[#This Row],[Age]]&lt;=55,"46-55","56+")))))</f>
        <v>26-35</v>
      </c>
    </row>
    <row r="1591" spans="1:29" x14ac:dyDescent="0.35">
      <c r="A1591" t="s">
        <v>2920</v>
      </c>
      <c r="B1591" s="7">
        <v>45830</v>
      </c>
      <c r="C1591" t="s">
        <v>2701</v>
      </c>
      <c r="D1591" t="s">
        <v>106</v>
      </c>
      <c r="E1591" t="s">
        <v>25</v>
      </c>
      <c r="F1591">
        <v>21</v>
      </c>
      <c r="G1591" t="s">
        <v>107</v>
      </c>
      <c r="H1591" t="s">
        <v>39</v>
      </c>
      <c r="I1591" t="s">
        <v>241</v>
      </c>
      <c r="J1591" t="s">
        <v>242</v>
      </c>
      <c r="K1591" t="s">
        <v>42</v>
      </c>
      <c r="L1591" t="s">
        <v>243</v>
      </c>
      <c r="M1591">
        <v>1</v>
      </c>
      <c r="N1591" s="2">
        <v>649</v>
      </c>
      <c r="O1591" s="3">
        <v>0.1</v>
      </c>
      <c r="P1591" s="2">
        <v>290</v>
      </c>
      <c r="Q1591" t="s">
        <v>32</v>
      </c>
      <c r="R1591" t="s">
        <v>33</v>
      </c>
      <c r="S1591" t="s">
        <v>57</v>
      </c>
      <c r="T1591" s="4">
        <v>3</v>
      </c>
      <c r="U1591" s="11">
        <f t="shared" si="24"/>
        <v>649</v>
      </c>
      <c r="V1591" s="11">
        <f>tbl_EcommerceSales[[#This Row],[Gross_Sales]]*tbl_EcommerceSales[[#This Row],[Discount]]</f>
        <v>64.900000000000006</v>
      </c>
      <c r="W1591" s="11">
        <f>tbl_EcommerceSales[[#This Row],[Gross_Sales]]-tbl_EcommerceSales[[#This Row],[Discount_Amount]]</f>
        <v>584.1</v>
      </c>
      <c r="X1591" s="11">
        <f>tbl_EcommerceSales[[#This Row],[Quantity]] * _xlfn.XLOOKUP(tbl_EcommerceSales[[#This Row],[Product_ID]], Product_Master!A:A, Product_Master!F:F)</f>
        <v>290</v>
      </c>
      <c r="Y1591" s="11">
        <f>tbl_EcommerceSales[[#This Row],[Net_Revenue]]-tbl_EcommerceSales[[#This Row],[Total_Cost]]</f>
        <v>294.10000000000002</v>
      </c>
      <c r="Z1591" s="9">
        <f>IFERROR(#REF!/tbl_EcommerceSales[[#This Row],[Total_Cost]], 0)</f>
        <v>0</v>
      </c>
      <c r="AA1591" t="str">
        <f>TEXT(tbl_EcommerceSales[[#This Row],[Order_Date]],"mmm")</f>
        <v>Jun</v>
      </c>
      <c r="AB1591">
        <f>YEAR(tbl_EcommerceSales[[#This Row],[Order_Date]])</f>
        <v>2025</v>
      </c>
      <c r="AC1591" t="str">
        <f>IF(tbl_EcommerceSales[[#This Row],[Age]]&lt;18,"Under 18",IF(tbl_EcommerceSales[[#This Row],[Age]]&lt;=25,"18-25",IF(tbl_EcommerceSales[[#This Row],[Age]]&lt;=35,"26-35",IF(tbl_EcommerceSales[[#This Row],[Age]]&lt;=45,"36-45",IF(tbl_EcommerceSales[[#This Row],[Age]]&lt;=55,"46-55","56+")))))</f>
        <v>18-25</v>
      </c>
    </row>
    <row r="1592" spans="1:29" x14ac:dyDescent="0.35">
      <c r="A1592" t="s">
        <v>2921</v>
      </c>
      <c r="B1592" s="7">
        <v>45830</v>
      </c>
      <c r="C1592" t="s">
        <v>1166</v>
      </c>
      <c r="D1592" t="s">
        <v>130</v>
      </c>
      <c r="E1592" t="s">
        <v>48</v>
      </c>
      <c r="F1592">
        <v>40</v>
      </c>
      <c r="G1592" t="s">
        <v>142</v>
      </c>
      <c r="H1592" t="s">
        <v>88</v>
      </c>
      <c r="I1592" t="s">
        <v>160</v>
      </c>
      <c r="J1592" t="s">
        <v>161</v>
      </c>
      <c r="K1592" t="s">
        <v>91</v>
      </c>
      <c r="L1592" t="s">
        <v>133</v>
      </c>
      <c r="M1592">
        <v>3</v>
      </c>
      <c r="N1592" s="2">
        <v>1099</v>
      </c>
      <c r="O1592" s="3">
        <v>0.05</v>
      </c>
      <c r="P1592" s="2">
        <v>1560</v>
      </c>
      <c r="Q1592" t="s">
        <v>32</v>
      </c>
      <c r="R1592" t="s">
        <v>33</v>
      </c>
      <c r="S1592" t="s">
        <v>57</v>
      </c>
      <c r="T1592" s="4">
        <v>4</v>
      </c>
      <c r="U1592" s="11">
        <f t="shared" si="24"/>
        <v>3297</v>
      </c>
      <c r="V1592" s="11">
        <f>tbl_EcommerceSales[[#This Row],[Gross_Sales]]*tbl_EcommerceSales[[#This Row],[Discount]]</f>
        <v>164.85000000000002</v>
      </c>
      <c r="W1592" s="11">
        <f>tbl_EcommerceSales[[#This Row],[Gross_Sales]]-tbl_EcommerceSales[[#This Row],[Discount_Amount]]</f>
        <v>3132.15</v>
      </c>
      <c r="X1592" s="11">
        <f>tbl_EcommerceSales[[#This Row],[Quantity]] * _xlfn.XLOOKUP(tbl_EcommerceSales[[#This Row],[Product_ID]], Product_Master!A:A, Product_Master!F:F)</f>
        <v>1560</v>
      </c>
      <c r="Y1592" s="11">
        <f>tbl_EcommerceSales[[#This Row],[Net_Revenue]]-tbl_EcommerceSales[[#This Row],[Total_Cost]]</f>
        <v>1572.15</v>
      </c>
      <c r="Z1592" s="9">
        <f>IFERROR(#REF!/tbl_EcommerceSales[[#This Row],[Total_Cost]], 0)</f>
        <v>0</v>
      </c>
      <c r="AA1592" t="str">
        <f>TEXT(tbl_EcommerceSales[[#This Row],[Order_Date]],"mmm")</f>
        <v>Jun</v>
      </c>
      <c r="AB1592">
        <f>YEAR(tbl_EcommerceSales[[#This Row],[Order_Date]])</f>
        <v>2025</v>
      </c>
      <c r="AC1592" t="str">
        <f>IF(tbl_EcommerceSales[[#This Row],[Age]]&lt;18,"Under 18",IF(tbl_EcommerceSales[[#This Row],[Age]]&lt;=25,"18-25",IF(tbl_EcommerceSales[[#This Row],[Age]]&lt;=35,"26-35",IF(tbl_EcommerceSales[[#This Row],[Age]]&lt;=45,"36-45",IF(tbl_EcommerceSales[[#This Row],[Age]]&lt;=55,"46-55","56+")))))</f>
        <v>36-45</v>
      </c>
    </row>
    <row r="1593" spans="1:29" x14ac:dyDescent="0.35">
      <c r="A1593" t="s">
        <v>2922</v>
      </c>
      <c r="B1593" s="7">
        <v>45830</v>
      </c>
      <c r="C1593" t="s">
        <v>1371</v>
      </c>
      <c r="D1593" t="s">
        <v>232</v>
      </c>
      <c r="E1593" t="s">
        <v>48</v>
      </c>
      <c r="F1593">
        <v>33</v>
      </c>
      <c r="G1593" t="s">
        <v>192</v>
      </c>
      <c r="H1593" t="s">
        <v>27</v>
      </c>
      <c r="I1593" t="s">
        <v>40</v>
      </c>
      <c r="J1593" t="s">
        <v>41</v>
      </c>
      <c r="K1593" t="s">
        <v>42</v>
      </c>
      <c r="L1593" t="s">
        <v>43</v>
      </c>
      <c r="M1593">
        <v>1</v>
      </c>
      <c r="N1593" s="2">
        <v>699</v>
      </c>
      <c r="O1593" s="3">
        <v>0</v>
      </c>
      <c r="P1593" s="2">
        <v>310</v>
      </c>
      <c r="Q1593" t="s">
        <v>32</v>
      </c>
      <c r="R1593" t="s">
        <v>33</v>
      </c>
      <c r="S1593" t="s">
        <v>34</v>
      </c>
      <c r="T1593" s="4">
        <v>4</v>
      </c>
      <c r="U1593" s="11">
        <f t="shared" si="24"/>
        <v>699</v>
      </c>
      <c r="V1593" s="11">
        <f>tbl_EcommerceSales[[#This Row],[Gross_Sales]]*tbl_EcommerceSales[[#This Row],[Discount]]</f>
        <v>0</v>
      </c>
      <c r="W1593" s="11">
        <f>tbl_EcommerceSales[[#This Row],[Gross_Sales]]-tbl_EcommerceSales[[#This Row],[Discount_Amount]]</f>
        <v>699</v>
      </c>
      <c r="X1593" s="11">
        <f>tbl_EcommerceSales[[#This Row],[Quantity]] * _xlfn.XLOOKUP(tbl_EcommerceSales[[#This Row],[Product_ID]], Product_Master!A:A, Product_Master!F:F)</f>
        <v>310</v>
      </c>
      <c r="Y1593" s="11">
        <f>tbl_EcommerceSales[[#This Row],[Net_Revenue]]-tbl_EcommerceSales[[#This Row],[Total_Cost]]</f>
        <v>389</v>
      </c>
      <c r="Z1593" s="9">
        <f>IFERROR(#REF!/tbl_EcommerceSales[[#This Row],[Total_Cost]], 0)</f>
        <v>0</v>
      </c>
      <c r="AA1593" t="str">
        <f>TEXT(tbl_EcommerceSales[[#This Row],[Order_Date]],"mmm")</f>
        <v>Jun</v>
      </c>
      <c r="AB1593">
        <f>YEAR(tbl_EcommerceSales[[#This Row],[Order_Date]])</f>
        <v>2025</v>
      </c>
      <c r="AC1593" t="str">
        <f>IF(tbl_EcommerceSales[[#This Row],[Age]]&lt;18,"Under 18",IF(tbl_EcommerceSales[[#This Row],[Age]]&lt;=25,"18-25",IF(tbl_EcommerceSales[[#This Row],[Age]]&lt;=35,"26-35",IF(tbl_EcommerceSales[[#This Row],[Age]]&lt;=45,"36-45",IF(tbl_EcommerceSales[[#This Row],[Age]]&lt;=55,"46-55","56+")))))</f>
        <v>26-35</v>
      </c>
    </row>
    <row r="1594" spans="1:29" x14ac:dyDescent="0.35">
      <c r="A1594" t="s">
        <v>2923</v>
      </c>
      <c r="B1594" s="7">
        <v>45830</v>
      </c>
      <c r="C1594" t="s">
        <v>1821</v>
      </c>
      <c r="D1594" t="s">
        <v>235</v>
      </c>
      <c r="E1594" t="s">
        <v>25</v>
      </c>
      <c r="F1594">
        <v>34</v>
      </c>
      <c r="G1594" t="s">
        <v>103</v>
      </c>
      <c r="H1594" t="s">
        <v>27</v>
      </c>
      <c r="I1594" t="s">
        <v>126</v>
      </c>
      <c r="J1594" t="s">
        <v>127</v>
      </c>
      <c r="K1594" t="s">
        <v>82</v>
      </c>
      <c r="L1594" t="s">
        <v>83</v>
      </c>
      <c r="M1594">
        <v>1</v>
      </c>
      <c r="N1594" s="2">
        <v>1899</v>
      </c>
      <c r="O1594" s="3">
        <v>0.1</v>
      </c>
      <c r="P1594" s="2">
        <v>1120</v>
      </c>
      <c r="Q1594" t="s">
        <v>32</v>
      </c>
      <c r="R1594" t="s">
        <v>33</v>
      </c>
      <c r="S1594" t="s">
        <v>57</v>
      </c>
      <c r="T1594" s="4">
        <v>5</v>
      </c>
      <c r="U1594" s="11">
        <f t="shared" si="24"/>
        <v>1899</v>
      </c>
      <c r="V1594" s="11">
        <f>tbl_EcommerceSales[[#This Row],[Gross_Sales]]*tbl_EcommerceSales[[#This Row],[Discount]]</f>
        <v>189.9</v>
      </c>
      <c r="W1594" s="11">
        <f>tbl_EcommerceSales[[#This Row],[Gross_Sales]]-tbl_EcommerceSales[[#This Row],[Discount_Amount]]</f>
        <v>1709.1</v>
      </c>
      <c r="X1594" s="11">
        <f>tbl_EcommerceSales[[#This Row],[Quantity]] * _xlfn.XLOOKUP(tbl_EcommerceSales[[#This Row],[Product_ID]], Product_Master!A:A, Product_Master!F:F)</f>
        <v>1120</v>
      </c>
      <c r="Y1594" s="11">
        <f>tbl_EcommerceSales[[#This Row],[Net_Revenue]]-tbl_EcommerceSales[[#This Row],[Total_Cost]]</f>
        <v>589.09999999999991</v>
      </c>
      <c r="Z1594" s="9">
        <f>IFERROR(#REF!/tbl_EcommerceSales[[#This Row],[Total_Cost]], 0)</f>
        <v>0</v>
      </c>
      <c r="AA1594" t="str">
        <f>TEXT(tbl_EcommerceSales[[#This Row],[Order_Date]],"mmm")</f>
        <v>Jun</v>
      </c>
      <c r="AB1594">
        <f>YEAR(tbl_EcommerceSales[[#This Row],[Order_Date]])</f>
        <v>2025</v>
      </c>
      <c r="AC1594" t="str">
        <f>IF(tbl_EcommerceSales[[#This Row],[Age]]&lt;18,"Under 18",IF(tbl_EcommerceSales[[#This Row],[Age]]&lt;=25,"18-25",IF(tbl_EcommerceSales[[#This Row],[Age]]&lt;=35,"26-35",IF(tbl_EcommerceSales[[#This Row],[Age]]&lt;=45,"36-45",IF(tbl_EcommerceSales[[#This Row],[Age]]&lt;=55,"46-55","56+")))))</f>
        <v>26-35</v>
      </c>
    </row>
    <row r="1595" spans="1:29" x14ac:dyDescent="0.35">
      <c r="A1595" t="s">
        <v>2924</v>
      </c>
      <c r="B1595" s="7">
        <v>45831</v>
      </c>
      <c r="C1595" t="s">
        <v>180</v>
      </c>
      <c r="D1595" t="s">
        <v>181</v>
      </c>
      <c r="E1595" t="s">
        <v>25</v>
      </c>
      <c r="F1595">
        <v>34</v>
      </c>
      <c r="G1595" t="s">
        <v>186</v>
      </c>
      <c r="H1595" t="s">
        <v>72</v>
      </c>
      <c r="I1595" t="s">
        <v>338</v>
      </c>
      <c r="J1595" t="s">
        <v>339</v>
      </c>
      <c r="K1595" t="s">
        <v>55</v>
      </c>
      <c r="L1595" t="s">
        <v>56</v>
      </c>
      <c r="M1595">
        <v>1</v>
      </c>
      <c r="N1595" s="2">
        <v>1499</v>
      </c>
      <c r="O1595" s="3">
        <v>0.3</v>
      </c>
      <c r="P1595" s="2">
        <v>780</v>
      </c>
      <c r="Q1595" t="s">
        <v>123</v>
      </c>
      <c r="R1595" t="s">
        <v>33</v>
      </c>
      <c r="S1595" t="s">
        <v>34</v>
      </c>
      <c r="T1595" s="4">
        <v>5</v>
      </c>
      <c r="U1595" s="11">
        <f t="shared" si="24"/>
        <v>1499</v>
      </c>
      <c r="V1595" s="11">
        <f>tbl_EcommerceSales[[#This Row],[Gross_Sales]]*tbl_EcommerceSales[[#This Row],[Discount]]</f>
        <v>449.7</v>
      </c>
      <c r="W1595" s="11">
        <f>tbl_EcommerceSales[[#This Row],[Gross_Sales]]-tbl_EcommerceSales[[#This Row],[Discount_Amount]]</f>
        <v>1049.3</v>
      </c>
      <c r="X1595" s="11">
        <f>tbl_EcommerceSales[[#This Row],[Quantity]] * _xlfn.XLOOKUP(tbl_EcommerceSales[[#This Row],[Product_ID]], Product_Master!A:A, Product_Master!F:F)</f>
        <v>780</v>
      </c>
      <c r="Y1595" s="11">
        <f>tbl_EcommerceSales[[#This Row],[Net_Revenue]]-tbl_EcommerceSales[[#This Row],[Total_Cost]]</f>
        <v>269.29999999999995</v>
      </c>
      <c r="Z1595" s="9">
        <f>IFERROR(#REF!/tbl_EcommerceSales[[#This Row],[Total_Cost]], 0)</f>
        <v>0</v>
      </c>
      <c r="AA1595" t="str">
        <f>TEXT(tbl_EcommerceSales[[#This Row],[Order_Date]],"mmm")</f>
        <v>Jun</v>
      </c>
      <c r="AB1595">
        <f>YEAR(tbl_EcommerceSales[[#This Row],[Order_Date]])</f>
        <v>2025</v>
      </c>
      <c r="AC1595" t="str">
        <f>IF(tbl_EcommerceSales[[#This Row],[Age]]&lt;18,"Under 18",IF(tbl_EcommerceSales[[#This Row],[Age]]&lt;=25,"18-25",IF(tbl_EcommerceSales[[#This Row],[Age]]&lt;=35,"26-35",IF(tbl_EcommerceSales[[#This Row],[Age]]&lt;=45,"36-45",IF(tbl_EcommerceSales[[#This Row],[Age]]&lt;=55,"46-55","56+")))))</f>
        <v>26-35</v>
      </c>
    </row>
    <row r="1596" spans="1:29" x14ac:dyDescent="0.35">
      <c r="A1596" t="s">
        <v>2925</v>
      </c>
      <c r="B1596" s="7">
        <v>45831</v>
      </c>
      <c r="C1596" t="s">
        <v>2926</v>
      </c>
      <c r="D1596" t="s">
        <v>24</v>
      </c>
      <c r="E1596" t="s">
        <v>48</v>
      </c>
      <c r="F1596">
        <v>29</v>
      </c>
      <c r="G1596" t="s">
        <v>289</v>
      </c>
      <c r="H1596" t="s">
        <v>88</v>
      </c>
      <c r="I1596" t="s">
        <v>241</v>
      </c>
      <c r="J1596" t="s">
        <v>242</v>
      </c>
      <c r="K1596" t="s">
        <v>42</v>
      </c>
      <c r="L1596" t="s">
        <v>243</v>
      </c>
      <c r="M1596">
        <v>2</v>
      </c>
      <c r="N1596" s="2">
        <v>649</v>
      </c>
      <c r="O1596" s="3">
        <v>0.15</v>
      </c>
      <c r="P1596" s="2">
        <v>580</v>
      </c>
      <c r="Q1596" t="s">
        <v>156</v>
      </c>
      <c r="R1596" t="s">
        <v>33</v>
      </c>
      <c r="S1596" t="s">
        <v>34</v>
      </c>
      <c r="T1596" s="4">
        <v>3</v>
      </c>
      <c r="U1596" s="11">
        <f t="shared" si="24"/>
        <v>1298</v>
      </c>
      <c r="V1596" s="11">
        <f>tbl_EcommerceSales[[#This Row],[Gross_Sales]]*tbl_EcommerceSales[[#This Row],[Discount]]</f>
        <v>194.7</v>
      </c>
      <c r="W1596" s="11">
        <f>tbl_EcommerceSales[[#This Row],[Gross_Sales]]-tbl_EcommerceSales[[#This Row],[Discount_Amount]]</f>
        <v>1103.3</v>
      </c>
      <c r="X1596" s="11">
        <f>tbl_EcommerceSales[[#This Row],[Quantity]] * _xlfn.XLOOKUP(tbl_EcommerceSales[[#This Row],[Product_ID]], Product_Master!A:A, Product_Master!F:F)</f>
        <v>580</v>
      </c>
      <c r="Y1596" s="11">
        <f>tbl_EcommerceSales[[#This Row],[Net_Revenue]]-tbl_EcommerceSales[[#This Row],[Total_Cost]]</f>
        <v>523.29999999999995</v>
      </c>
      <c r="Z1596" s="9">
        <f>IFERROR(#REF!/tbl_EcommerceSales[[#This Row],[Total_Cost]], 0)</f>
        <v>0</v>
      </c>
      <c r="AA1596" t="str">
        <f>TEXT(tbl_EcommerceSales[[#This Row],[Order_Date]],"mmm")</f>
        <v>Jun</v>
      </c>
      <c r="AB1596">
        <f>YEAR(tbl_EcommerceSales[[#This Row],[Order_Date]])</f>
        <v>2025</v>
      </c>
      <c r="AC1596" t="str">
        <f>IF(tbl_EcommerceSales[[#This Row],[Age]]&lt;18,"Under 18",IF(tbl_EcommerceSales[[#This Row],[Age]]&lt;=25,"18-25",IF(tbl_EcommerceSales[[#This Row],[Age]]&lt;=35,"26-35",IF(tbl_EcommerceSales[[#This Row],[Age]]&lt;=45,"36-45",IF(tbl_EcommerceSales[[#This Row],[Age]]&lt;=55,"46-55","56+")))))</f>
        <v>26-35</v>
      </c>
    </row>
    <row r="1597" spans="1:29" x14ac:dyDescent="0.35">
      <c r="A1597" t="s">
        <v>2927</v>
      </c>
      <c r="B1597" s="7">
        <v>45831</v>
      </c>
      <c r="C1597" t="s">
        <v>2183</v>
      </c>
      <c r="D1597" t="s">
        <v>151</v>
      </c>
      <c r="E1597" t="s">
        <v>48</v>
      </c>
      <c r="F1597">
        <v>39</v>
      </c>
      <c r="G1597" t="s">
        <v>107</v>
      </c>
      <c r="H1597" t="s">
        <v>39</v>
      </c>
      <c r="I1597" t="s">
        <v>160</v>
      </c>
      <c r="J1597" t="s">
        <v>161</v>
      </c>
      <c r="K1597" t="s">
        <v>91</v>
      </c>
      <c r="L1597" t="s">
        <v>133</v>
      </c>
      <c r="M1597">
        <v>2</v>
      </c>
      <c r="N1597" s="2">
        <v>1099</v>
      </c>
      <c r="O1597" s="3">
        <v>0.05</v>
      </c>
      <c r="P1597" s="2">
        <v>1040</v>
      </c>
      <c r="Q1597" t="s">
        <v>319</v>
      </c>
      <c r="R1597" t="s">
        <v>33</v>
      </c>
      <c r="S1597" t="s">
        <v>34</v>
      </c>
      <c r="T1597" s="4">
        <v>5</v>
      </c>
      <c r="U1597" s="11">
        <f t="shared" si="24"/>
        <v>2198</v>
      </c>
      <c r="V1597" s="11">
        <f>tbl_EcommerceSales[[#This Row],[Gross_Sales]]*tbl_EcommerceSales[[#This Row],[Discount]]</f>
        <v>109.9</v>
      </c>
      <c r="W1597" s="11">
        <f>tbl_EcommerceSales[[#This Row],[Gross_Sales]]-tbl_EcommerceSales[[#This Row],[Discount_Amount]]</f>
        <v>2088.1</v>
      </c>
      <c r="X1597" s="11">
        <f>tbl_EcommerceSales[[#This Row],[Quantity]] * _xlfn.XLOOKUP(tbl_EcommerceSales[[#This Row],[Product_ID]], Product_Master!A:A, Product_Master!F:F)</f>
        <v>1040</v>
      </c>
      <c r="Y1597" s="11">
        <f>tbl_EcommerceSales[[#This Row],[Net_Revenue]]-tbl_EcommerceSales[[#This Row],[Total_Cost]]</f>
        <v>1048.0999999999999</v>
      </c>
      <c r="Z1597" s="9">
        <f>IFERROR(#REF!/tbl_EcommerceSales[[#This Row],[Total_Cost]], 0)</f>
        <v>0</v>
      </c>
      <c r="AA1597" t="str">
        <f>TEXT(tbl_EcommerceSales[[#This Row],[Order_Date]],"mmm")</f>
        <v>Jun</v>
      </c>
      <c r="AB1597">
        <f>YEAR(tbl_EcommerceSales[[#This Row],[Order_Date]])</f>
        <v>2025</v>
      </c>
      <c r="AC1597" t="str">
        <f>IF(tbl_EcommerceSales[[#This Row],[Age]]&lt;18,"Under 18",IF(tbl_EcommerceSales[[#This Row],[Age]]&lt;=25,"18-25",IF(tbl_EcommerceSales[[#This Row],[Age]]&lt;=35,"26-35",IF(tbl_EcommerceSales[[#This Row],[Age]]&lt;=45,"36-45",IF(tbl_EcommerceSales[[#This Row],[Age]]&lt;=55,"46-55","56+")))))</f>
        <v>36-45</v>
      </c>
    </row>
    <row r="1598" spans="1:29" x14ac:dyDescent="0.35">
      <c r="A1598" t="s">
        <v>2928</v>
      </c>
      <c r="B1598" s="7">
        <v>45832</v>
      </c>
      <c r="C1598" t="s">
        <v>821</v>
      </c>
      <c r="D1598" t="s">
        <v>86</v>
      </c>
      <c r="E1598" t="s">
        <v>25</v>
      </c>
      <c r="F1598">
        <v>43</v>
      </c>
      <c r="G1598" t="s">
        <v>61</v>
      </c>
      <c r="H1598" t="s">
        <v>27</v>
      </c>
      <c r="I1598" t="s">
        <v>80</v>
      </c>
      <c r="J1598" t="s">
        <v>81</v>
      </c>
      <c r="K1598" t="s">
        <v>82</v>
      </c>
      <c r="L1598" t="s">
        <v>83</v>
      </c>
      <c r="M1598">
        <v>3</v>
      </c>
      <c r="N1598" s="2">
        <v>2499</v>
      </c>
      <c r="O1598" s="3">
        <v>0.1</v>
      </c>
      <c r="P1598" s="2">
        <v>4650</v>
      </c>
      <c r="Q1598" t="s">
        <v>156</v>
      </c>
      <c r="R1598" t="s">
        <v>33</v>
      </c>
      <c r="S1598" t="s">
        <v>34</v>
      </c>
      <c r="T1598" s="4">
        <v>4</v>
      </c>
      <c r="U1598" s="11">
        <f t="shared" si="24"/>
        <v>7497</v>
      </c>
      <c r="V1598" s="11">
        <f>tbl_EcommerceSales[[#This Row],[Gross_Sales]]*tbl_EcommerceSales[[#This Row],[Discount]]</f>
        <v>749.7</v>
      </c>
      <c r="W1598" s="11">
        <f>tbl_EcommerceSales[[#This Row],[Gross_Sales]]-tbl_EcommerceSales[[#This Row],[Discount_Amount]]</f>
        <v>6747.3</v>
      </c>
      <c r="X1598" s="11">
        <f>tbl_EcommerceSales[[#This Row],[Quantity]] * _xlfn.XLOOKUP(tbl_EcommerceSales[[#This Row],[Product_ID]], Product_Master!A:A, Product_Master!F:F)</f>
        <v>4650</v>
      </c>
      <c r="Y1598" s="11">
        <f>tbl_EcommerceSales[[#This Row],[Net_Revenue]]-tbl_EcommerceSales[[#This Row],[Total_Cost]]</f>
        <v>2097.3000000000002</v>
      </c>
      <c r="Z1598" s="9">
        <f>IFERROR(#REF!/tbl_EcommerceSales[[#This Row],[Total_Cost]], 0)</f>
        <v>0</v>
      </c>
      <c r="AA1598" t="str">
        <f>TEXT(tbl_EcommerceSales[[#This Row],[Order_Date]],"mmm")</f>
        <v>Jun</v>
      </c>
      <c r="AB1598">
        <f>YEAR(tbl_EcommerceSales[[#This Row],[Order_Date]])</f>
        <v>2025</v>
      </c>
      <c r="AC1598" t="str">
        <f>IF(tbl_EcommerceSales[[#This Row],[Age]]&lt;18,"Under 18",IF(tbl_EcommerceSales[[#This Row],[Age]]&lt;=25,"18-25",IF(tbl_EcommerceSales[[#This Row],[Age]]&lt;=35,"26-35",IF(tbl_EcommerceSales[[#This Row],[Age]]&lt;=45,"36-45",IF(tbl_EcommerceSales[[#This Row],[Age]]&lt;=55,"46-55","56+")))))</f>
        <v>36-45</v>
      </c>
    </row>
    <row r="1599" spans="1:29" x14ac:dyDescent="0.35">
      <c r="A1599" t="s">
        <v>2929</v>
      </c>
      <c r="B1599" s="7">
        <v>45832</v>
      </c>
      <c r="C1599" t="s">
        <v>2930</v>
      </c>
      <c r="D1599" t="s">
        <v>102</v>
      </c>
      <c r="E1599" t="s">
        <v>25</v>
      </c>
      <c r="F1599">
        <v>23</v>
      </c>
      <c r="G1599" t="s">
        <v>174</v>
      </c>
      <c r="H1599" t="s">
        <v>39</v>
      </c>
      <c r="I1599" t="s">
        <v>212</v>
      </c>
      <c r="J1599" t="s">
        <v>213</v>
      </c>
      <c r="K1599" t="s">
        <v>177</v>
      </c>
      <c r="L1599" t="s">
        <v>178</v>
      </c>
      <c r="M1599">
        <v>2</v>
      </c>
      <c r="N1599" s="2">
        <v>2499</v>
      </c>
      <c r="O1599" s="3">
        <v>0</v>
      </c>
      <c r="P1599" s="2">
        <v>2900</v>
      </c>
      <c r="Q1599" t="s">
        <v>44</v>
      </c>
      <c r="R1599" t="s">
        <v>33</v>
      </c>
      <c r="S1599" t="s">
        <v>34</v>
      </c>
      <c r="T1599" s="4">
        <v>4</v>
      </c>
      <c r="U1599" s="11">
        <f t="shared" si="24"/>
        <v>4998</v>
      </c>
      <c r="V1599" s="11">
        <f>tbl_EcommerceSales[[#This Row],[Gross_Sales]]*tbl_EcommerceSales[[#This Row],[Discount]]</f>
        <v>0</v>
      </c>
      <c r="W1599" s="11">
        <f>tbl_EcommerceSales[[#This Row],[Gross_Sales]]-tbl_EcommerceSales[[#This Row],[Discount_Amount]]</f>
        <v>4998</v>
      </c>
      <c r="X1599" s="11">
        <f>tbl_EcommerceSales[[#This Row],[Quantity]] * _xlfn.XLOOKUP(tbl_EcommerceSales[[#This Row],[Product_ID]], Product_Master!A:A, Product_Master!F:F)</f>
        <v>2900</v>
      </c>
      <c r="Y1599" s="11">
        <f>tbl_EcommerceSales[[#This Row],[Net_Revenue]]-tbl_EcommerceSales[[#This Row],[Total_Cost]]</f>
        <v>2098</v>
      </c>
      <c r="Z1599" s="9">
        <f>IFERROR(#REF!/tbl_EcommerceSales[[#This Row],[Total_Cost]], 0)</f>
        <v>0</v>
      </c>
      <c r="AA1599" t="str">
        <f>TEXT(tbl_EcommerceSales[[#This Row],[Order_Date]],"mmm")</f>
        <v>Jun</v>
      </c>
      <c r="AB1599">
        <f>YEAR(tbl_EcommerceSales[[#This Row],[Order_Date]])</f>
        <v>2025</v>
      </c>
      <c r="AC1599" t="str">
        <f>IF(tbl_EcommerceSales[[#This Row],[Age]]&lt;18,"Under 18",IF(tbl_EcommerceSales[[#This Row],[Age]]&lt;=25,"18-25",IF(tbl_EcommerceSales[[#This Row],[Age]]&lt;=35,"26-35",IF(tbl_EcommerceSales[[#This Row],[Age]]&lt;=45,"36-45",IF(tbl_EcommerceSales[[#This Row],[Age]]&lt;=55,"46-55","56+")))))</f>
        <v>18-25</v>
      </c>
    </row>
    <row r="1600" spans="1:29" x14ac:dyDescent="0.35">
      <c r="A1600" t="s">
        <v>2931</v>
      </c>
      <c r="B1600" s="7">
        <v>45832</v>
      </c>
      <c r="C1600" t="s">
        <v>2932</v>
      </c>
      <c r="D1600" t="s">
        <v>216</v>
      </c>
      <c r="E1600" t="s">
        <v>25</v>
      </c>
      <c r="F1600">
        <v>53</v>
      </c>
      <c r="G1600" t="s">
        <v>270</v>
      </c>
      <c r="H1600" t="s">
        <v>72</v>
      </c>
      <c r="I1600" t="s">
        <v>206</v>
      </c>
      <c r="J1600" t="s">
        <v>207</v>
      </c>
      <c r="K1600" t="s">
        <v>177</v>
      </c>
      <c r="L1600" t="s">
        <v>208</v>
      </c>
      <c r="M1600">
        <v>2</v>
      </c>
      <c r="N1600" s="2">
        <v>2199</v>
      </c>
      <c r="O1600" s="3">
        <v>0</v>
      </c>
      <c r="P1600" s="2">
        <v>2500</v>
      </c>
      <c r="Q1600" t="s">
        <v>319</v>
      </c>
      <c r="R1600" t="s">
        <v>33</v>
      </c>
      <c r="S1600" t="s">
        <v>57</v>
      </c>
      <c r="T1600" s="4">
        <v>5</v>
      </c>
      <c r="U1600" s="11">
        <f t="shared" si="24"/>
        <v>4398</v>
      </c>
      <c r="V1600" s="11">
        <f>tbl_EcommerceSales[[#This Row],[Gross_Sales]]*tbl_EcommerceSales[[#This Row],[Discount]]</f>
        <v>0</v>
      </c>
      <c r="W1600" s="11">
        <f>tbl_EcommerceSales[[#This Row],[Gross_Sales]]-tbl_EcommerceSales[[#This Row],[Discount_Amount]]</f>
        <v>4398</v>
      </c>
      <c r="X1600" s="11">
        <f>tbl_EcommerceSales[[#This Row],[Quantity]] * _xlfn.XLOOKUP(tbl_EcommerceSales[[#This Row],[Product_ID]], Product_Master!A:A, Product_Master!F:F)</f>
        <v>2500</v>
      </c>
      <c r="Y1600" s="11">
        <f>tbl_EcommerceSales[[#This Row],[Net_Revenue]]-tbl_EcommerceSales[[#This Row],[Total_Cost]]</f>
        <v>1898</v>
      </c>
      <c r="Z1600" s="9">
        <f>IFERROR(#REF!/tbl_EcommerceSales[[#This Row],[Total_Cost]], 0)</f>
        <v>0</v>
      </c>
      <c r="AA1600" t="str">
        <f>TEXT(tbl_EcommerceSales[[#This Row],[Order_Date]],"mmm")</f>
        <v>Jun</v>
      </c>
      <c r="AB1600">
        <f>YEAR(tbl_EcommerceSales[[#This Row],[Order_Date]])</f>
        <v>2025</v>
      </c>
      <c r="AC1600" t="str">
        <f>IF(tbl_EcommerceSales[[#This Row],[Age]]&lt;18,"Under 18",IF(tbl_EcommerceSales[[#This Row],[Age]]&lt;=25,"18-25",IF(tbl_EcommerceSales[[#This Row],[Age]]&lt;=35,"26-35",IF(tbl_EcommerceSales[[#This Row],[Age]]&lt;=45,"36-45",IF(tbl_EcommerceSales[[#This Row],[Age]]&lt;=55,"46-55","56+")))))</f>
        <v>46-55</v>
      </c>
    </row>
    <row r="1601" spans="1:29" x14ac:dyDescent="0.35">
      <c r="A1601" t="s">
        <v>2933</v>
      </c>
      <c r="B1601" s="7">
        <v>45832</v>
      </c>
      <c r="C1601" t="s">
        <v>2475</v>
      </c>
      <c r="D1601" t="s">
        <v>232</v>
      </c>
      <c r="E1601" t="s">
        <v>25</v>
      </c>
      <c r="F1601">
        <v>18</v>
      </c>
      <c r="G1601" t="s">
        <v>186</v>
      </c>
      <c r="H1601" t="s">
        <v>72</v>
      </c>
      <c r="I1601" t="s">
        <v>131</v>
      </c>
      <c r="J1601" t="s">
        <v>132</v>
      </c>
      <c r="K1601" t="s">
        <v>91</v>
      </c>
      <c r="L1601" t="s">
        <v>133</v>
      </c>
      <c r="M1601">
        <v>2</v>
      </c>
      <c r="N1601" s="2">
        <v>1299</v>
      </c>
      <c r="O1601" s="3">
        <v>0.3</v>
      </c>
      <c r="P1601" s="2">
        <v>1220</v>
      </c>
      <c r="Q1601" t="s">
        <v>32</v>
      </c>
      <c r="R1601" t="s">
        <v>33</v>
      </c>
      <c r="S1601" t="s">
        <v>34</v>
      </c>
      <c r="T1601" s="4">
        <v>5</v>
      </c>
      <c r="U1601" s="11">
        <f t="shared" si="24"/>
        <v>2598</v>
      </c>
      <c r="V1601" s="11">
        <f>tbl_EcommerceSales[[#This Row],[Gross_Sales]]*tbl_EcommerceSales[[#This Row],[Discount]]</f>
        <v>779.4</v>
      </c>
      <c r="W1601" s="11">
        <f>tbl_EcommerceSales[[#This Row],[Gross_Sales]]-tbl_EcommerceSales[[#This Row],[Discount_Amount]]</f>
        <v>1818.6</v>
      </c>
      <c r="X1601" s="11">
        <f>tbl_EcommerceSales[[#This Row],[Quantity]] * _xlfn.XLOOKUP(tbl_EcommerceSales[[#This Row],[Product_ID]], Product_Master!A:A, Product_Master!F:F)</f>
        <v>1220</v>
      </c>
      <c r="Y1601" s="11">
        <f>tbl_EcommerceSales[[#This Row],[Net_Revenue]]-tbl_EcommerceSales[[#This Row],[Total_Cost]]</f>
        <v>598.59999999999991</v>
      </c>
      <c r="Z1601" s="9">
        <f>IFERROR(#REF!/tbl_EcommerceSales[[#This Row],[Total_Cost]], 0)</f>
        <v>0</v>
      </c>
      <c r="AA1601" t="str">
        <f>TEXT(tbl_EcommerceSales[[#This Row],[Order_Date]],"mmm")</f>
        <v>Jun</v>
      </c>
      <c r="AB1601">
        <f>YEAR(tbl_EcommerceSales[[#This Row],[Order_Date]])</f>
        <v>2025</v>
      </c>
      <c r="AC1601" t="str">
        <f>IF(tbl_EcommerceSales[[#This Row],[Age]]&lt;18,"Under 18",IF(tbl_EcommerceSales[[#This Row],[Age]]&lt;=25,"18-25",IF(tbl_EcommerceSales[[#This Row],[Age]]&lt;=35,"26-35",IF(tbl_EcommerceSales[[#This Row],[Age]]&lt;=45,"36-45",IF(tbl_EcommerceSales[[#This Row],[Age]]&lt;=55,"46-55","56+")))))</f>
        <v>18-25</v>
      </c>
    </row>
    <row r="1602" spans="1:29" x14ac:dyDescent="0.35">
      <c r="A1602" t="s">
        <v>2934</v>
      </c>
      <c r="B1602" s="7">
        <v>45832</v>
      </c>
      <c r="C1602" t="s">
        <v>2935</v>
      </c>
      <c r="D1602" t="s">
        <v>24</v>
      </c>
      <c r="E1602" t="s">
        <v>25</v>
      </c>
      <c r="F1602">
        <v>23</v>
      </c>
      <c r="G1602" t="s">
        <v>171</v>
      </c>
      <c r="H1602" t="s">
        <v>39</v>
      </c>
      <c r="I1602" t="s">
        <v>276</v>
      </c>
      <c r="J1602" t="s">
        <v>277</v>
      </c>
      <c r="K1602" t="s">
        <v>30</v>
      </c>
      <c r="L1602" t="s">
        <v>278</v>
      </c>
      <c r="M1602">
        <v>1</v>
      </c>
      <c r="N1602" s="2">
        <v>1599</v>
      </c>
      <c r="O1602" s="3">
        <v>0.05</v>
      </c>
      <c r="P1602" s="2">
        <v>850</v>
      </c>
      <c r="Q1602" t="s">
        <v>44</v>
      </c>
      <c r="R1602" t="s">
        <v>33</v>
      </c>
      <c r="S1602" t="s">
        <v>34</v>
      </c>
      <c r="T1602" s="4">
        <v>4</v>
      </c>
      <c r="U1602" s="11">
        <f t="shared" ref="U1602:U1665" si="25">M1602*N1602</f>
        <v>1599</v>
      </c>
      <c r="V1602" s="11">
        <f>tbl_EcommerceSales[[#This Row],[Gross_Sales]]*tbl_EcommerceSales[[#This Row],[Discount]]</f>
        <v>79.95</v>
      </c>
      <c r="W1602" s="11">
        <f>tbl_EcommerceSales[[#This Row],[Gross_Sales]]-tbl_EcommerceSales[[#This Row],[Discount_Amount]]</f>
        <v>1519.05</v>
      </c>
      <c r="X1602" s="11">
        <f>tbl_EcommerceSales[[#This Row],[Quantity]] * _xlfn.XLOOKUP(tbl_EcommerceSales[[#This Row],[Product_ID]], Product_Master!A:A, Product_Master!F:F)</f>
        <v>850</v>
      </c>
      <c r="Y1602" s="11">
        <f>tbl_EcommerceSales[[#This Row],[Net_Revenue]]-tbl_EcommerceSales[[#This Row],[Total_Cost]]</f>
        <v>669.05</v>
      </c>
      <c r="Z1602" s="9">
        <f>IFERROR(#REF!/tbl_EcommerceSales[[#This Row],[Total_Cost]], 0)</f>
        <v>0</v>
      </c>
      <c r="AA1602" t="str">
        <f>TEXT(tbl_EcommerceSales[[#This Row],[Order_Date]],"mmm")</f>
        <v>Jun</v>
      </c>
      <c r="AB1602">
        <f>YEAR(tbl_EcommerceSales[[#This Row],[Order_Date]])</f>
        <v>2025</v>
      </c>
      <c r="AC1602" t="str">
        <f>IF(tbl_EcommerceSales[[#This Row],[Age]]&lt;18,"Under 18",IF(tbl_EcommerceSales[[#This Row],[Age]]&lt;=25,"18-25",IF(tbl_EcommerceSales[[#This Row],[Age]]&lt;=35,"26-35",IF(tbl_EcommerceSales[[#This Row],[Age]]&lt;=45,"36-45",IF(tbl_EcommerceSales[[#This Row],[Age]]&lt;=55,"46-55","56+")))))</f>
        <v>18-25</v>
      </c>
    </row>
    <row r="1603" spans="1:29" x14ac:dyDescent="0.35">
      <c r="A1603" t="s">
        <v>2936</v>
      </c>
      <c r="B1603" s="7">
        <v>45832</v>
      </c>
      <c r="C1603" t="s">
        <v>2937</v>
      </c>
      <c r="D1603" t="s">
        <v>60</v>
      </c>
      <c r="E1603" t="s">
        <v>48</v>
      </c>
      <c r="F1603">
        <v>22</v>
      </c>
      <c r="G1603" t="s">
        <v>270</v>
      </c>
      <c r="H1603" t="s">
        <v>72</v>
      </c>
      <c r="I1603" t="s">
        <v>200</v>
      </c>
      <c r="J1603" t="s">
        <v>201</v>
      </c>
      <c r="K1603" t="s">
        <v>91</v>
      </c>
      <c r="L1603" t="s">
        <v>202</v>
      </c>
      <c r="M1603">
        <v>2</v>
      </c>
      <c r="N1603" s="2">
        <v>899</v>
      </c>
      <c r="O1603" s="3">
        <v>0</v>
      </c>
      <c r="P1603" s="2">
        <v>840</v>
      </c>
      <c r="Q1603" t="s">
        <v>32</v>
      </c>
      <c r="R1603" t="s">
        <v>33</v>
      </c>
      <c r="S1603" t="s">
        <v>34</v>
      </c>
      <c r="T1603" s="4">
        <v>3</v>
      </c>
      <c r="U1603" s="11">
        <f t="shared" si="25"/>
        <v>1798</v>
      </c>
      <c r="V1603" s="11">
        <f>tbl_EcommerceSales[[#This Row],[Gross_Sales]]*tbl_EcommerceSales[[#This Row],[Discount]]</f>
        <v>0</v>
      </c>
      <c r="W1603" s="11">
        <f>tbl_EcommerceSales[[#This Row],[Gross_Sales]]-tbl_EcommerceSales[[#This Row],[Discount_Amount]]</f>
        <v>1798</v>
      </c>
      <c r="X1603" s="11">
        <f>tbl_EcommerceSales[[#This Row],[Quantity]] * _xlfn.XLOOKUP(tbl_EcommerceSales[[#This Row],[Product_ID]], Product_Master!A:A, Product_Master!F:F)</f>
        <v>840</v>
      </c>
      <c r="Y1603" s="11">
        <f>tbl_EcommerceSales[[#This Row],[Net_Revenue]]-tbl_EcommerceSales[[#This Row],[Total_Cost]]</f>
        <v>958</v>
      </c>
      <c r="Z1603" s="9">
        <f>IFERROR(#REF!/tbl_EcommerceSales[[#This Row],[Total_Cost]], 0)</f>
        <v>0</v>
      </c>
      <c r="AA1603" t="str">
        <f>TEXT(tbl_EcommerceSales[[#This Row],[Order_Date]],"mmm")</f>
        <v>Jun</v>
      </c>
      <c r="AB1603">
        <f>YEAR(tbl_EcommerceSales[[#This Row],[Order_Date]])</f>
        <v>2025</v>
      </c>
      <c r="AC1603" t="str">
        <f>IF(tbl_EcommerceSales[[#This Row],[Age]]&lt;18,"Under 18",IF(tbl_EcommerceSales[[#This Row],[Age]]&lt;=25,"18-25",IF(tbl_EcommerceSales[[#This Row],[Age]]&lt;=35,"26-35",IF(tbl_EcommerceSales[[#This Row],[Age]]&lt;=45,"36-45",IF(tbl_EcommerceSales[[#This Row],[Age]]&lt;=55,"46-55","56+")))))</f>
        <v>18-25</v>
      </c>
    </row>
    <row r="1604" spans="1:29" x14ac:dyDescent="0.35">
      <c r="A1604" t="s">
        <v>2938</v>
      </c>
      <c r="B1604" s="7">
        <v>45832</v>
      </c>
      <c r="C1604" t="s">
        <v>2939</v>
      </c>
      <c r="D1604" t="s">
        <v>66</v>
      </c>
      <c r="E1604" t="s">
        <v>25</v>
      </c>
      <c r="F1604">
        <v>21</v>
      </c>
      <c r="G1604" t="s">
        <v>270</v>
      </c>
      <c r="H1604" t="s">
        <v>72</v>
      </c>
      <c r="I1604" t="s">
        <v>131</v>
      </c>
      <c r="J1604" t="s">
        <v>132</v>
      </c>
      <c r="K1604" t="s">
        <v>91</v>
      </c>
      <c r="L1604" t="s">
        <v>133</v>
      </c>
      <c r="M1604">
        <v>5</v>
      </c>
      <c r="N1604" s="2">
        <v>1299</v>
      </c>
      <c r="O1604" s="3">
        <v>0.1</v>
      </c>
      <c r="P1604" s="2">
        <v>3050</v>
      </c>
      <c r="Q1604" t="s">
        <v>44</v>
      </c>
      <c r="R1604" t="s">
        <v>33</v>
      </c>
      <c r="S1604" t="s">
        <v>57</v>
      </c>
      <c r="T1604" s="4">
        <v>4</v>
      </c>
      <c r="U1604" s="11">
        <f t="shared" si="25"/>
        <v>6495</v>
      </c>
      <c r="V1604" s="11">
        <f>tbl_EcommerceSales[[#This Row],[Gross_Sales]]*tbl_EcommerceSales[[#This Row],[Discount]]</f>
        <v>649.5</v>
      </c>
      <c r="W1604" s="11">
        <f>tbl_EcommerceSales[[#This Row],[Gross_Sales]]-tbl_EcommerceSales[[#This Row],[Discount_Amount]]</f>
        <v>5845.5</v>
      </c>
      <c r="X1604" s="11">
        <f>tbl_EcommerceSales[[#This Row],[Quantity]] * _xlfn.XLOOKUP(tbl_EcommerceSales[[#This Row],[Product_ID]], Product_Master!A:A, Product_Master!F:F)</f>
        <v>3050</v>
      </c>
      <c r="Y1604" s="11">
        <f>tbl_EcommerceSales[[#This Row],[Net_Revenue]]-tbl_EcommerceSales[[#This Row],[Total_Cost]]</f>
        <v>2795.5</v>
      </c>
      <c r="Z1604" s="9">
        <f>IFERROR(#REF!/tbl_EcommerceSales[[#This Row],[Total_Cost]], 0)</f>
        <v>0</v>
      </c>
      <c r="AA1604" t="str">
        <f>TEXT(tbl_EcommerceSales[[#This Row],[Order_Date]],"mmm")</f>
        <v>Jun</v>
      </c>
      <c r="AB1604">
        <f>YEAR(tbl_EcommerceSales[[#This Row],[Order_Date]])</f>
        <v>2025</v>
      </c>
      <c r="AC1604" t="str">
        <f>IF(tbl_EcommerceSales[[#This Row],[Age]]&lt;18,"Under 18",IF(tbl_EcommerceSales[[#This Row],[Age]]&lt;=25,"18-25",IF(tbl_EcommerceSales[[#This Row],[Age]]&lt;=35,"26-35",IF(tbl_EcommerceSales[[#This Row],[Age]]&lt;=45,"36-45",IF(tbl_EcommerceSales[[#This Row],[Age]]&lt;=55,"46-55","56+")))))</f>
        <v>18-25</v>
      </c>
    </row>
    <row r="1605" spans="1:29" x14ac:dyDescent="0.35">
      <c r="A1605" t="s">
        <v>2940</v>
      </c>
      <c r="B1605" s="7">
        <v>45832</v>
      </c>
      <c r="C1605" t="s">
        <v>288</v>
      </c>
      <c r="D1605" t="s">
        <v>148</v>
      </c>
      <c r="E1605" t="s">
        <v>25</v>
      </c>
      <c r="F1605">
        <v>33</v>
      </c>
      <c r="G1605" t="s">
        <v>152</v>
      </c>
      <c r="H1605" t="s">
        <v>72</v>
      </c>
      <c r="I1605" t="s">
        <v>67</v>
      </c>
      <c r="J1605" t="s">
        <v>68</v>
      </c>
      <c r="K1605" t="s">
        <v>42</v>
      </c>
      <c r="L1605" t="s">
        <v>43</v>
      </c>
      <c r="M1605">
        <v>3</v>
      </c>
      <c r="N1605" s="2">
        <v>799</v>
      </c>
      <c r="O1605" s="3">
        <v>0.1</v>
      </c>
      <c r="P1605" s="2">
        <v>1080</v>
      </c>
      <c r="Q1605" t="s">
        <v>123</v>
      </c>
      <c r="R1605" t="s">
        <v>33</v>
      </c>
      <c r="S1605" t="s">
        <v>34</v>
      </c>
      <c r="T1605" s="4">
        <v>4</v>
      </c>
      <c r="U1605" s="11">
        <f t="shared" si="25"/>
        <v>2397</v>
      </c>
      <c r="V1605" s="11">
        <f>tbl_EcommerceSales[[#This Row],[Gross_Sales]]*tbl_EcommerceSales[[#This Row],[Discount]]</f>
        <v>239.70000000000002</v>
      </c>
      <c r="W1605" s="11">
        <f>tbl_EcommerceSales[[#This Row],[Gross_Sales]]-tbl_EcommerceSales[[#This Row],[Discount_Amount]]</f>
        <v>2157.3000000000002</v>
      </c>
      <c r="X1605" s="11">
        <f>tbl_EcommerceSales[[#This Row],[Quantity]] * _xlfn.XLOOKUP(tbl_EcommerceSales[[#This Row],[Product_ID]], Product_Master!A:A, Product_Master!F:F)</f>
        <v>1080</v>
      </c>
      <c r="Y1605" s="11">
        <f>tbl_EcommerceSales[[#This Row],[Net_Revenue]]-tbl_EcommerceSales[[#This Row],[Total_Cost]]</f>
        <v>1077.3000000000002</v>
      </c>
      <c r="Z1605" s="9">
        <f>IFERROR(#REF!/tbl_EcommerceSales[[#This Row],[Total_Cost]], 0)</f>
        <v>0</v>
      </c>
      <c r="AA1605" t="str">
        <f>TEXT(tbl_EcommerceSales[[#This Row],[Order_Date]],"mmm")</f>
        <v>Jun</v>
      </c>
      <c r="AB1605">
        <f>YEAR(tbl_EcommerceSales[[#This Row],[Order_Date]])</f>
        <v>2025</v>
      </c>
      <c r="AC1605" t="str">
        <f>IF(tbl_EcommerceSales[[#This Row],[Age]]&lt;18,"Under 18",IF(tbl_EcommerceSales[[#This Row],[Age]]&lt;=25,"18-25",IF(tbl_EcommerceSales[[#This Row],[Age]]&lt;=35,"26-35",IF(tbl_EcommerceSales[[#This Row],[Age]]&lt;=45,"36-45",IF(tbl_EcommerceSales[[#This Row],[Age]]&lt;=55,"46-55","56+")))))</f>
        <v>26-35</v>
      </c>
    </row>
    <row r="1606" spans="1:29" x14ac:dyDescent="0.35">
      <c r="A1606" t="s">
        <v>2941</v>
      </c>
      <c r="B1606" s="7">
        <v>45832</v>
      </c>
      <c r="C1606" t="s">
        <v>1010</v>
      </c>
      <c r="D1606" t="s">
        <v>269</v>
      </c>
      <c r="E1606" t="s">
        <v>25</v>
      </c>
      <c r="F1606">
        <v>28</v>
      </c>
      <c r="G1606" t="s">
        <v>38</v>
      </c>
      <c r="H1606" t="s">
        <v>39</v>
      </c>
      <c r="I1606" t="s">
        <v>175</v>
      </c>
      <c r="J1606" t="s">
        <v>176</v>
      </c>
      <c r="K1606" t="s">
        <v>177</v>
      </c>
      <c r="L1606" t="s">
        <v>178</v>
      </c>
      <c r="M1606">
        <v>2</v>
      </c>
      <c r="N1606" s="2">
        <v>699</v>
      </c>
      <c r="O1606" s="3">
        <v>0.05</v>
      </c>
      <c r="P1606" s="2">
        <v>640</v>
      </c>
      <c r="Q1606" t="s">
        <v>123</v>
      </c>
      <c r="R1606" t="s">
        <v>33</v>
      </c>
      <c r="S1606" t="s">
        <v>34</v>
      </c>
      <c r="T1606" s="4">
        <v>4</v>
      </c>
      <c r="U1606" s="11">
        <f t="shared" si="25"/>
        <v>1398</v>
      </c>
      <c r="V1606" s="11">
        <f>tbl_EcommerceSales[[#This Row],[Gross_Sales]]*tbl_EcommerceSales[[#This Row],[Discount]]</f>
        <v>69.900000000000006</v>
      </c>
      <c r="W1606" s="11">
        <f>tbl_EcommerceSales[[#This Row],[Gross_Sales]]-tbl_EcommerceSales[[#This Row],[Discount_Amount]]</f>
        <v>1328.1</v>
      </c>
      <c r="X1606" s="11">
        <f>tbl_EcommerceSales[[#This Row],[Quantity]] * _xlfn.XLOOKUP(tbl_EcommerceSales[[#This Row],[Product_ID]], Product_Master!A:A, Product_Master!F:F)</f>
        <v>640</v>
      </c>
      <c r="Y1606" s="11">
        <f>tbl_EcommerceSales[[#This Row],[Net_Revenue]]-tbl_EcommerceSales[[#This Row],[Total_Cost]]</f>
        <v>688.09999999999991</v>
      </c>
      <c r="Z1606" s="9">
        <f>IFERROR(#REF!/tbl_EcommerceSales[[#This Row],[Total_Cost]], 0)</f>
        <v>0</v>
      </c>
      <c r="AA1606" t="str">
        <f>TEXT(tbl_EcommerceSales[[#This Row],[Order_Date]],"mmm")</f>
        <v>Jun</v>
      </c>
      <c r="AB1606">
        <f>YEAR(tbl_EcommerceSales[[#This Row],[Order_Date]])</f>
        <v>2025</v>
      </c>
      <c r="AC1606" t="str">
        <f>IF(tbl_EcommerceSales[[#This Row],[Age]]&lt;18,"Under 18",IF(tbl_EcommerceSales[[#This Row],[Age]]&lt;=25,"18-25",IF(tbl_EcommerceSales[[#This Row],[Age]]&lt;=35,"26-35",IF(tbl_EcommerceSales[[#This Row],[Age]]&lt;=45,"36-45",IF(tbl_EcommerceSales[[#This Row],[Age]]&lt;=55,"46-55","56+")))))</f>
        <v>26-35</v>
      </c>
    </row>
    <row r="1607" spans="1:29" x14ac:dyDescent="0.35">
      <c r="A1607" t="s">
        <v>2942</v>
      </c>
      <c r="B1607" s="7">
        <v>45832</v>
      </c>
      <c r="C1607" t="s">
        <v>2943</v>
      </c>
      <c r="D1607" t="s">
        <v>189</v>
      </c>
      <c r="E1607" t="s">
        <v>25</v>
      </c>
      <c r="F1607">
        <v>50</v>
      </c>
      <c r="G1607" t="s">
        <v>38</v>
      </c>
      <c r="H1607" t="s">
        <v>39</v>
      </c>
      <c r="I1607" t="s">
        <v>338</v>
      </c>
      <c r="J1607" t="s">
        <v>339</v>
      </c>
      <c r="K1607" t="s">
        <v>55</v>
      </c>
      <c r="L1607" t="s">
        <v>56</v>
      </c>
      <c r="M1607">
        <v>1</v>
      </c>
      <c r="N1607" s="2">
        <v>1499</v>
      </c>
      <c r="O1607" s="3">
        <v>0.05</v>
      </c>
      <c r="P1607" s="2">
        <v>780</v>
      </c>
      <c r="Q1607" t="s">
        <v>32</v>
      </c>
      <c r="R1607" t="s">
        <v>33</v>
      </c>
      <c r="S1607" t="s">
        <v>57</v>
      </c>
      <c r="T1607" s="4">
        <v>2</v>
      </c>
      <c r="U1607" s="11">
        <f t="shared" si="25"/>
        <v>1499</v>
      </c>
      <c r="V1607" s="11">
        <f>tbl_EcommerceSales[[#This Row],[Gross_Sales]]*tbl_EcommerceSales[[#This Row],[Discount]]</f>
        <v>74.95</v>
      </c>
      <c r="W1607" s="11">
        <f>tbl_EcommerceSales[[#This Row],[Gross_Sales]]-tbl_EcommerceSales[[#This Row],[Discount_Amount]]</f>
        <v>1424.05</v>
      </c>
      <c r="X1607" s="11">
        <f>tbl_EcommerceSales[[#This Row],[Quantity]] * _xlfn.XLOOKUP(tbl_EcommerceSales[[#This Row],[Product_ID]], Product_Master!A:A, Product_Master!F:F)</f>
        <v>780</v>
      </c>
      <c r="Y1607" s="11">
        <f>tbl_EcommerceSales[[#This Row],[Net_Revenue]]-tbl_EcommerceSales[[#This Row],[Total_Cost]]</f>
        <v>644.04999999999995</v>
      </c>
      <c r="Z1607" s="9">
        <f>IFERROR(#REF!/tbl_EcommerceSales[[#This Row],[Total_Cost]], 0)</f>
        <v>0</v>
      </c>
      <c r="AA1607" t="str">
        <f>TEXT(tbl_EcommerceSales[[#This Row],[Order_Date]],"mmm")</f>
        <v>Jun</v>
      </c>
      <c r="AB1607">
        <f>YEAR(tbl_EcommerceSales[[#This Row],[Order_Date]])</f>
        <v>2025</v>
      </c>
      <c r="AC1607" t="str">
        <f>IF(tbl_EcommerceSales[[#This Row],[Age]]&lt;18,"Under 18",IF(tbl_EcommerceSales[[#This Row],[Age]]&lt;=25,"18-25",IF(tbl_EcommerceSales[[#This Row],[Age]]&lt;=35,"26-35",IF(tbl_EcommerceSales[[#This Row],[Age]]&lt;=45,"36-45",IF(tbl_EcommerceSales[[#This Row],[Age]]&lt;=55,"46-55","56+")))))</f>
        <v>46-55</v>
      </c>
    </row>
    <row r="1608" spans="1:29" x14ac:dyDescent="0.35">
      <c r="A1608" t="s">
        <v>2944</v>
      </c>
      <c r="B1608" s="7">
        <v>45832</v>
      </c>
      <c r="C1608" t="s">
        <v>95</v>
      </c>
      <c r="D1608" t="s">
        <v>51</v>
      </c>
      <c r="E1608" t="s">
        <v>48</v>
      </c>
      <c r="F1608">
        <v>39</v>
      </c>
      <c r="G1608" t="s">
        <v>145</v>
      </c>
      <c r="H1608" t="s">
        <v>39</v>
      </c>
      <c r="I1608" t="s">
        <v>80</v>
      </c>
      <c r="J1608" t="s">
        <v>81</v>
      </c>
      <c r="K1608" t="s">
        <v>82</v>
      </c>
      <c r="L1608" t="s">
        <v>83</v>
      </c>
      <c r="M1608">
        <v>1</v>
      </c>
      <c r="N1608" s="2">
        <v>2499</v>
      </c>
      <c r="O1608" s="3">
        <v>0.05</v>
      </c>
      <c r="P1608" s="2">
        <v>1550</v>
      </c>
      <c r="Q1608" t="s">
        <v>32</v>
      </c>
      <c r="R1608" t="s">
        <v>33</v>
      </c>
      <c r="S1608" t="s">
        <v>57</v>
      </c>
      <c r="T1608" s="4">
        <v>5</v>
      </c>
      <c r="U1608" s="11">
        <f t="shared" si="25"/>
        <v>2499</v>
      </c>
      <c r="V1608" s="11">
        <f>tbl_EcommerceSales[[#This Row],[Gross_Sales]]*tbl_EcommerceSales[[#This Row],[Discount]]</f>
        <v>124.95</v>
      </c>
      <c r="W1608" s="11">
        <f>tbl_EcommerceSales[[#This Row],[Gross_Sales]]-tbl_EcommerceSales[[#This Row],[Discount_Amount]]</f>
        <v>2374.0500000000002</v>
      </c>
      <c r="X1608" s="11">
        <f>tbl_EcommerceSales[[#This Row],[Quantity]] * _xlfn.XLOOKUP(tbl_EcommerceSales[[#This Row],[Product_ID]], Product_Master!A:A, Product_Master!F:F)</f>
        <v>1550</v>
      </c>
      <c r="Y1608" s="11">
        <f>tbl_EcommerceSales[[#This Row],[Net_Revenue]]-tbl_EcommerceSales[[#This Row],[Total_Cost]]</f>
        <v>824.05000000000018</v>
      </c>
      <c r="Z1608" s="9">
        <f>IFERROR(#REF!/tbl_EcommerceSales[[#This Row],[Total_Cost]], 0)</f>
        <v>0</v>
      </c>
      <c r="AA1608" t="str">
        <f>TEXT(tbl_EcommerceSales[[#This Row],[Order_Date]],"mmm")</f>
        <v>Jun</v>
      </c>
      <c r="AB1608">
        <f>YEAR(tbl_EcommerceSales[[#This Row],[Order_Date]])</f>
        <v>2025</v>
      </c>
      <c r="AC1608" t="str">
        <f>IF(tbl_EcommerceSales[[#This Row],[Age]]&lt;18,"Under 18",IF(tbl_EcommerceSales[[#This Row],[Age]]&lt;=25,"18-25",IF(tbl_EcommerceSales[[#This Row],[Age]]&lt;=35,"26-35",IF(tbl_EcommerceSales[[#This Row],[Age]]&lt;=45,"36-45",IF(tbl_EcommerceSales[[#This Row],[Age]]&lt;=55,"46-55","56+")))))</f>
        <v>36-45</v>
      </c>
    </row>
    <row r="1609" spans="1:29" x14ac:dyDescent="0.35">
      <c r="A1609" t="s">
        <v>2945</v>
      </c>
      <c r="B1609" s="7">
        <v>45833</v>
      </c>
      <c r="C1609" t="s">
        <v>2946</v>
      </c>
      <c r="D1609" t="s">
        <v>37</v>
      </c>
      <c r="E1609" t="s">
        <v>25</v>
      </c>
      <c r="F1609">
        <v>49</v>
      </c>
      <c r="G1609" t="s">
        <v>246</v>
      </c>
      <c r="H1609" t="s">
        <v>27</v>
      </c>
      <c r="I1609" t="s">
        <v>338</v>
      </c>
      <c r="J1609" t="s">
        <v>339</v>
      </c>
      <c r="K1609" t="s">
        <v>55</v>
      </c>
      <c r="L1609" t="s">
        <v>56</v>
      </c>
      <c r="M1609">
        <v>4</v>
      </c>
      <c r="N1609" s="2">
        <v>1499</v>
      </c>
      <c r="O1609" s="3">
        <v>0.05</v>
      </c>
      <c r="P1609" s="2">
        <v>3120</v>
      </c>
      <c r="Q1609" t="s">
        <v>156</v>
      </c>
      <c r="R1609" t="s">
        <v>33</v>
      </c>
      <c r="S1609" t="s">
        <v>34</v>
      </c>
      <c r="T1609" s="4">
        <v>5</v>
      </c>
      <c r="U1609" s="11">
        <f t="shared" si="25"/>
        <v>5996</v>
      </c>
      <c r="V1609" s="11">
        <f>tbl_EcommerceSales[[#This Row],[Gross_Sales]]*tbl_EcommerceSales[[#This Row],[Discount]]</f>
        <v>299.8</v>
      </c>
      <c r="W1609" s="11">
        <f>tbl_EcommerceSales[[#This Row],[Gross_Sales]]-tbl_EcommerceSales[[#This Row],[Discount_Amount]]</f>
        <v>5696.2</v>
      </c>
      <c r="X1609" s="11">
        <f>tbl_EcommerceSales[[#This Row],[Quantity]] * _xlfn.XLOOKUP(tbl_EcommerceSales[[#This Row],[Product_ID]], Product_Master!A:A, Product_Master!F:F)</f>
        <v>3120</v>
      </c>
      <c r="Y1609" s="11">
        <f>tbl_EcommerceSales[[#This Row],[Net_Revenue]]-tbl_EcommerceSales[[#This Row],[Total_Cost]]</f>
        <v>2576.1999999999998</v>
      </c>
      <c r="Z1609" s="9">
        <f>IFERROR(#REF!/tbl_EcommerceSales[[#This Row],[Total_Cost]], 0)</f>
        <v>0</v>
      </c>
      <c r="AA1609" t="str">
        <f>TEXT(tbl_EcommerceSales[[#This Row],[Order_Date]],"mmm")</f>
        <v>Jun</v>
      </c>
      <c r="AB1609">
        <f>YEAR(tbl_EcommerceSales[[#This Row],[Order_Date]])</f>
        <v>2025</v>
      </c>
      <c r="AC1609" t="str">
        <f>IF(tbl_EcommerceSales[[#This Row],[Age]]&lt;18,"Under 18",IF(tbl_EcommerceSales[[#This Row],[Age]]&lt;=25,"18-25",IF(tbl_EcommerceSales[[#This Row],[Age]]&lt;=35,"26-35",IF(tbl_EcommerceSales[[#This Row],[Age]]&lt;=45,"36-45",IF(tbl_EcommerceSales[[#This Row],[Age]]&lt;=55,"46-55","56+")))))</f>
        <v>46-55</v>
      </c>
    </row>
    <row r="1610" spans="1:29" x14ac:dyDescent="0.35">
      <c r="A1610" t="s">
        <v>2947</v>
      </c>
      <c r="B1610" s="7">
        <v>45833</v>
      </c>
      <c r="C1610" t="s">
        <v>2948</v>
      </c>
      <c r="D1610" t="s">
        <v>312</v>
      </c>
      <c r="E1610" t="s">
        <v>48</v>
      </c>
      <c r="F1610">
        <v>29</v>
      </c>
      <c r="G1610" t="s">
        <v>145</v>
      </c>
      <c r="H1610" t="s">
        <v>39</v>
      </c>
      <c r="I1610" t="s">
        <v>160</v>
      </c>
      <c r="J1610" t="s">
        <v>161</v>
      </c>
      <c r="K1610" t="s">
        <v>91</v>
      </c>
      <c r="L1610" t="s">
        <v>133</v>
      </c>
      <c r="M1610">
        <v>2</v>
      </c>
      <c r="N1610" s="2">
        <v>1099</v>
      </c>
      <c r="O1610" s="3">
        <v>0.1</v>
      </c>
      <c r="P1610" s="2">
        <v>1040</v>
      </c>
      <c r="Q1610" t="s">
        <v>123</v>
      </c>
      <c r="R1610" t="s">
        <v>33</v>
      </c>
      <c r="S1610" t="s">
        <v>34</v>
      </c>
      <c r="T1610" s="4">
        <v>4</v>
      </c>
      <c r="U1610" s="11">
        <f t="shared" si="25"/>
        <v>2198</v>
      </c>
      <c r="V1610" s="11">
        <f>tbl_EcommerceSales[[#This Row],[Gross_Sales]]*tbl_EcommerceSales[[#This Row],[Discount]]</f>
        <v>219.8</v>
      </c>
      <c r="W1610" s="11">
        <f>tbl_EcommerceSales[[#This Row],[Gross_Sales]]-tbl_EcommerceSales[[#This Row],[Discount_Amount]]</f>
        <v>1978.2</v>
      </c>
      <c r="X1610" s="11">
        <f>tbl_EcommerceSales[[#This Row],[Quantity]] * _xlfn.XLOOKUP(tbl_EcommerceSales[[#This Row],[Product_ID]], Product_Master!A:A, Product_Master!F:F)</f>
        <v>1040</v>
      </c>
      <c r="Y1610" s="11">
        <f>tbl_EcommerceSales[[#This Row],[Net_Revenue]]-tbl_EcommerceSales[[#This Row],[Total_Cost]]</f>
        <v>938.2</v>
      </c>
      <c r="Z1610" s="9">
        <f>IFERROR(#REF!/tbl_EcommerceSales[[#This Row],[Total_Cost]], 0)</f>
        <v>0</v>
      </c>
      <c r="AA1610" t="str">
        <f>TEXT(tbl_EcommerceSales[[#This Row],[Order_Date]],"mmm")</f>
        <v>Jun</v>
      </c>
      <c r="AB1610">
        <f>YEAR(tbl_EcommerceSales[[#This Row],[Order_Date]])</f>
        <v>2025</v>
      </c>
      <c r="AC1610" t="str">
        <f>IF(tbl_EcommerceSales[[#This Row],[Age]]&lt;18,"Under 18",IF(tbl_EcommerceSales[[#This Row],[Age]]&lt;=25,"18-25",IF(tbl_EcommerceSales[[#This Row],[Age]]&lt;=35,"26-35",IF(tbl_EcommerceSales[[#This Row],[Age]]&lt;=45,"36-45",IF(tbl_EcommerceSales[[#This Row],[Age]]&lt;=55,"46-55","56+")))))</f>
        <v>26-35</v>
      </c>
    </row>
    <row r="1611" spans="1:29" x14ac:dyDescent="0.35">
      <c r="A1611" t="s">
        <v>2949</v>
      </c>
      <c r="B1611" s="7">
        <v>45833</v>
      </c>
      <c r="C1611" t="s">
        <v>2950</v>
      </c>
      <c r="D1611" t="s">
        <v>189</v>
      </c>
      <c r="E1611" t="s">
        <v>48</v>
      </c>
      <c r="F1611">
        <v>25</v>
      </c>
      <c r="G1611" t="s">
        <v>171</v>
      </c>
      <c r="H1611" t="s">
        <v>39</v>
      </c>
      <c r="I1611" t="s">
        <v>241</v>
      </c>
      <c r="J1611" t="s">
        <v>242</v>
      </c>
      <c r="K1611" t="s">
        <v>42</v>
      </c>
      <c r="L1611" t="s">
        <v>243</v>
      </c>
      <c r="M1611">
        <v>3</v>
      </c>
      <c r="N1611" s="2">
        <v>649</v>
      </c>
      <c r="O1611" s="3">
        <v>0.2</v>
      </c>
      <c r="P1611" s="2">
        <v>870</v>
      </c>
      <c r="Q1611" t="s">
        <v>319</v>
      </c>
      <c r="R1611" t="s">
        <v>33</v>
      </c>
      <c r="S1611" t="s">
        <v>34</v>
      </c>
      <c r="T1611" s="4">
        <v>4</v>
      </c>
      <c r="U1611" s="11">
        <f t="shared" si="25"/>
        <v>1947</v>
      </c>
      <c r="V1611" s="11">
        <f>tbl_EcommerceSales[[#This Row],[Gross_Sales]]*tbl_EcommerceSales[[#This Row],[Discount]]</f>
        <v>389.40000000000003</v>
      </c>
      <c r="W1611" s="11">
        <f>tbl_EcommerceSales[[#This Row],[Gross_Sales]]-tbl_EcommerceSales[[#This Row],[Discount_Amount]]</f>
        <v>1557.6</v>
      </c>
      <c r="X1611" s="11">
        <f>tbl_EcommerceSales[[#This Row],[Quantity]] * _xlfn.XLOOKUP(tbl_EcommerceSales[[#This Row],[Product_ID]], Product_Master!A:A, Product_Master!F:F)</f>
        <v>870</v>
      </c>
      <c r="Y1611" s="11">
        <f>tbl_EcommerceSales[[#This Row],[Net_Revenue]]-tbl_EcommerceSales[[#This Row],[Total_Cost]]</f>
        <v>687.59999999999991</v>
      </c>
      <c r="Z1611" s="9">
        <f>IFERROR(#REF!/tbl_EcommerceSales[[#This Row],[Total_Cost]], 0)</f>
        <v>0</v>
      </c>
      <c r="AA1611" t="str">
        <f>TEXT(tbl_EcommerceSales[[#This Row],[Order_Date]],"mmm")</f>
        <v>Jun</v>
      </c>
      <c r="AB1611">
        <f>YEAR(tbl_EcommerceSales[[#This Row],[Order_Date]])</f>
        <v>2025</v>
      </c>
      <c r="AC1611" t="str">
        <f>IF(tbl_EcommerceSales[[#This Row],[Age]]&lt;18,"Under 18",IF(tbl_EcommerceSales[[#This Row],[Age]]&lt;=25,"18-25",IF(tbl_EcommerceSales[[#This Row],[Age]]&lt;=35,"26-35",IF(tbl_EcommerceSales[[#This Row],[Age]]&lt;=45,"36-45",IF(tbl_EcommerceSales[[#This Row],[Age]]&lt;=55,"46-55","56+")))))</f>
        <v>18-25</v>
      </c>
    </row>
    <row r="1612" spans="1:29" x14ac:dyDescent="0.35">
      <c r="A1612" t="s">
        <v>2951</v>
      </c>
      <c r="B1612" s="7">
        <v>45833</v>
      </c>
      <c r="C1612" t="s">
        <v>2952</v>
      </c>
      <c r="D1612" t="s">
        <v>251</v>
      </c>
      <c r="E1612" t="s">
        <v>48</v>
      </c>
      <c r="F1612">
        <v>44</v>
      </c>
      <c r="G1612" t="s">
        <v>71</v>
      </c>
      <c r="H1612" t="s">
        <v>72</v>
      </c>
      <c r="I1612" t="s">
        <v>126</v>
      </c>
      <c r="J1612" t="s">
        <v>127</v>
      </c>
      <c r="K1612" t="s">
        <v>82</v>
      </c>
      <c r="L1612" t="s">
        <v>83</v>
      </c>
      <c r="M1612">
        <v>1</v>
      </c>
      <c r="N1612" s="2">
        <v>1899</v>
      </c>
      <c r="O1612" s="3">
        <v>0.2</v>
      </c>
      <c r="P1612" s="2">
        <v>1120</v>
      </c>
      <c r="Q1612" t="s">
        <v>123</v>
      </c>
      <c r="R1612" t="s">
        <v>33</v>
      </c>
      <c r="S1612" t="s">
        <v>34</v>
      </c>
      <c r="T1612" s="4">
        <v>5</v>
      </c>
      <c r="U1612" s="11">
        <f t="shared" si="25"/>
        <v>1899</v>
      </c>
      <c r="V1612" s="11">
        <f>tbl_EcommerceSales[[#This Row],[Gross_Sales]]*tbl_EcommerceSales[[#This Row],[Discount]]</f>
        <v>379.8</v>
      </c>
      <c r="W1612" s="11">
        <f>tbl_EcommerceSales[[#This Row],[Gross_Sales]]-tbl_EcommerceSales[[#This Row],[Discount_Amount]]</f>
        <v>1519.2</v>
      </c>
      <c r="X1612" s="11">
        <f>tbl_EcommerceSales[[#This Row],[Quantity]] * _xlfn.XLOOKUP(tbl_EcommerceSales[[#This Row],[Product_ID]], Product_Master!A:A, Product_Master!F:F)</f>
        <v>1120</v>
      </c>
      <c r="Y1612" s="11">
        <f>tbl_EcommerceSales[[#This Row],[Net_Revenue]]-tbl_EcommerceSales[[#This Row],[Total_Cost]]</f>
        <v>399.20000000000005</v>
      </c>
      <c r="Z1612" s="9">
        <f>IFERROR(#REF!/tbl_EcommerceSales[[#This Row],[Total_Cost]], 0)</f>
        <v>0</v>
      </c>
      <c r="AA1612" t="str">
        <f>TEXT(tbl_EcommerceSales[[#This Row],[Order_Date]],"mmm")</f>
        <v>Jun</v>
      </c>
      <c r="AB1612">
        <f>YEAR(tbl_EcommerceSales[[#This Row],[Order_Date]])</f>
        <v>2025</v>
      </c>
      <c r="AC1612" t="str">
        <f>IF(tbl_EcommerceSales[[#This Row],[Age]]&lt;18,"Under 18",IF(tbl_EcommerceSales[[#This Row],[Age]]&lt;=25,"18-25",IF(tbl_EcommerceSales[[#This Row],[Age]]&lt;=35,"26-35",IF(tbl_EcommerceSales[[#This Row],[Age]]&lt;=45,"36-45",IF(tbl_EcommerceSales[[#This Row],[Age]]&lt;=55,"46-55","56+")))))</f>
        <v>36-45</v>
      </c>
    </row>
    <row r="1613" spans="1:29" x14ac:dyDescent="0.35">
      <c r="A1613" t="s">
        <v>2953</v>
      </c>
      <c r="B1613" s="7">
        <v>45834</v>
      </c>
      <c r="C1613" t="s">
        <v>636</v>
      </c>
      <c r="D1613" t="s">
        <v>24</v>
      </c>
      <c r="E1613" t="s">
        <v>25</v>
      </c>
      <c r="F1613">
        <v>26</v>
      </c>
      <c r="G1613" t="s">
        <v>71</v>
      </c>
      <c r="H1613" t="s">
        <v>72</v>
      </c>
      <c r="I1613" t="s">
        <v>131</v>
      </c>
      <c r="J1613" t="s">
        <v>132</v>
      </c>
      <c r="K1613" t="s">
        <v>91</v>
      </c>
      <c r="L1613" t="s">
        <v>133</v>
      </c>
      <c r="M1613">
        <v>1</v>
      </c>
      <c r="N1613" s="2">
        <v>1299</v>
      </c>
      <c r="O1613" s="3">
        <v>0.15</v>
      </c>
      <c r="P1613" s="2">
        <v>610</v>
      </c>
      <c r="Q1613" t="s">
        <v>123</v>
      </c>
      <c r="R1613" t="s">
        <v>33</v>
      </c>
      <c r="S1613" t="s">
        <v>34</v>
      </c>
      <c r="T1613" s="4">
        <v>5</v>
      </c>
      <c r="U1613" s="11">
        <f t="shared" si="25"/>
        <v>1299</v>
      </c>
      <c r="V1613" s="11">
        <f>tbl_EcommerceSales[[#This Row],[Gross_Sales]]*tbl_EcommerceSales[[#This Row],[Discount]]</f>
        <v>194.85</v>
      </c>
      <c r="W1613" s="11">
        <f>tbl_EcommerceSales[[#This Row],[Gross_Sales]]-tbl_EcommerceSales[[#This Row],[Discount_Amount]]</f>
        <v>1104.1500000000001</v>
      </c>
      <c r="X1613" s="11">
        <f>tbl_EcommerceSales[[#This Row],[Quantity]] * _xlfn.XLOOKUP(tbl_EcommerceSales[[#This Row],[Product_ID]], Product_Master!A:A, Product_Master!F:F)</f>
        <v>610</v>
      </c>
      <c r="Y1613" s="11">
        <f>tbl_EcommerceSales[[#This Row],[Net_Revenue]]-tbl_EcommerceSales[[#This Row],[Total_Cost]]</f>
        <v>494.15000000000009</v>
      </c>
      <c r="Z1613" s="9">
        <f>IFERROR(#REF!/tbl_EcommerceSales[[#This Row],[Total_Cost]], 0)</f>
        <v>0</v>
      </c>
      <c r="AA1613" t="str">
        <f>TEXT(tbl_EcommerceSales[[#This Row],[Order_Date]],"mmm")</f>
        <v>Jun</v>
      </c>
      <c r="AB1613">
        <f>YEAR(tbl_EcommerceSales[[#This Row],[Order_Date]])</f>
        <v>2025</v>
      </c>
      <c r="AC1613" t="str">
        <f>IF(tbl_EcommerceSales[[#This Row],[Age]]&lt;18,"Under 18",IF(tbl_EcommerceSales[[#This Row],[Age]]&lt;=25,"18-25",IF(tbl_EcommerceSales[[#This Row],[Age]]&lt;=35,"26-35",IF(tbl_EcommerceSales[[#This Row],[Age]]&lt;=45,"36-45",IF(tbl_EcommerceSales[[#This Row],[Age]]&lt;=55,"46-55","56+")))))</f>
        <v>26-35</v>
      </c>
    </row>
    <row r="1614" spans="1:29" x14ac:dyDescent="0.35">
      <c r="A1614" t="s">
        <v>2954</v>
      </c>
      <c r="B1614" s="7">
        <v>45834</v>
      </c>
      <c r="C1614" t="s">
        <v>1032</v>
      </c>
      <c r="D1614" t="s">
        <v>130</v>
      </c>
      <c r="E1614" t="s">
        <v>48</v>
      </c>
      <c r="F1614">
        <v>29</v>
      </c>
      <c r="G1614" t="s">
        <v>38</v>
      </c>
      <c r="H1614" t="s">
        <v>39</v>
      </c>
      <c r="I1614" t="s">
        <v>517</v>
      </c>
      <c r="J1614" t="s">
        <v>518</v>
      </c>
      <c r="K1614" t="s">
        <v>30</v>
      </c>
      <c r="L1614" t="s">
        <v>278</v>
      </c>
      <c r="M1614">
        <v>1</v>
      </c>
      <c r="N1614" s="2">
        <v>1299</v>
      </c>
      <c r="O1614" s="3">
        <v>0.15</v>
      </c>
      <c r="P1614" s="2">
        <v>690</v>
      </c>
      <c r="Q1614" t="s">
        <v>32</v>
      </c>
      <c r="R1614" t="s">
        <v>33</v>
      </c>
      <c r="S1614" t="s">
        <v>34</v>
      </c>
      <c r="T1614" s="4">
        <v>4</v>
      </c>
      <c r="U1614" s="11">
        <f t="shared" si="25"/>
        <v>1299</v>
      </c>
      <c r="V1614" s="11">
        <f>tbl_EcommerceSales[[#This Row],[Gross_Sales]]*tbl_EcommerceSales[[#This Row],[Discount]]</f>
        <v>194.85</v>
      </c>
      <c r="W1614" s="11">
        <f>tbl_EcommerceSales[[#This Row],[Gross_Sales]]-tbl_EcommerceSales[[#This Row],[Discount_Amount]]</f>
        <v>1104.1500000000001</v>
      </c>
      <c r="X1614" s="11">
        <f>tbl_EcommerceSales[[#This Row],[Quantity]] * _xlfn.XLOOKUP(tbl_EcommerceSales[[#This Row],[Product_ID]], Product_Master!A:A, Product_Master!F:F)</f>
        <v>690</v>
      </c>
      <c r="Y1614" s="11">
        <f>tbl_EcommerceSales[[#This Row],[Net_Revenue]]-tbl_EcommerceSales[[#This Row],[Total_Cost]]</f>
        <v>414.15000000000009</v>
      </c>
      <c r="Z1614" s="9">
        <f>IFERROR(#REF!/tbl_EcommerceSales[[#This Row],[Total_Cost]], 0)</f>
        <v>0</v>
      </c>
      <c r="AA1614" t="str">
        <f>TEXT(tbl_EcommerceSales[[#This Row],[Order_Date]],"mmm")</f>
        <v>Jun</v>
      </c>
      <c r="AB1614">
        <f>YEAR(tbl_EcommerceSales[[#This Row],[Order_Date]])</f>
        <v>2025</v>
      </c>
      <c r="AC1614" t="str">
        <f>IF(tbl_EcommerceSales[[#This Row],[Age]]&lt;18,"Under 18",IF(tbl_EcommerceSales[[#This Row],[Age]]&lt;=25,"18-25",IF(tbl_EcommerceSales[[#This Row],[Age]]&lt;=35,"26-35",IF(tbl_EcommerceSales[[#This Row],[Age]]&lt;=45,"36-45",IF(tbl_EcommerceSales[[#This Row],[Age]]&lt;=55,"46-55","56+")))))</f>
        <v>26-35</v>
      </c>
    </row>
    <row r="1615" spans="1:29" x14ac:dyDescent="0.35">
      <c r="A1615" t="s">
        <v>2955</v>
      </c>
      <c r="B1615" s="7">
        <v>45834</v>
      </c>
      <c r="C1615" t="s">
        <v>2956</v>
      </c>
      <c r="D1615" t="s">
        <v>312</v>
      </c>
      <c r="E1615" t="s">
        <v>25</v>
      </c>
      <c r="F1615">
        <v>20</v>
      </c>
      <c r="G1615" t="s">
        <v>211</v>
      </c>
      <c r="H1615" t="s">
        <v>72</v>
      </c>
      <c r="I1615" t="s">
        <v>131</v>
      </c>
      <c r="J1615" t="s">
        <v>132</v>
      </c>
      <c r="K1615" t="s">
        <v>91</v>
      </c>
      <c r="L1615" t="s">
        <v>133</v>
      </c>
      <c r="M1615">
        <v>2</v>
      </c>
      <c r="N1615" s="2">
        <v>1299</v>
      </c>
      <c r="O1615" s="3">
        <v>0.05</v>
      </c>
      <c r="P1615" s="2">
        <v>1220</v>
      </c>
      <c r="Q1615" t="s">
        <v>32</v>
      </c>
      <c r="R1615" t="s">
        <v>33</v>
      </c>
      <c r="S1615" t="s">
        <v>57</v>
      </c>
      <c r="T1615" s="4">
        <v>5</v>
      </c>
      <c r="U1615" s="11">
        <f t="shared" si="25"/>
        <v>2598</v>
      </c>
      <c r="V1615" s="11">
        <f>tbl_EcommerceSales[[#This Row],[Gross_Sales]]*tbl_EcommerceSales[[#This Row],[Discount]]</f>
        <v>129.9</v>
      </c>
      <c r="W1615" s="11">
        <f>tbl_EcommerceSales[[#This Row],[Gross_Sales]]-tbl_EcommerceSales[[#This Row],[Discount_Amount]]</f>
        <v>2468.1</v>
      </c>
      <c r="X1615" s="11">
        <f>tbl_EcommerceSales[[#This Row],[Quantity]] * _xlfn.XLOOKUP(tbl_EcommerceSales[[#This Row],[Product_ID]], Product_Master!A:A, Product_Master!F:F)</f>
        <v>1220</v>
      </c>
      <c r="Y1615" s="11">
        <f>tbl_EcommerceSales[[#This Row],[Net_Revenue]]-tbl_EcommerceSales[[#This Row],[Total_Cost]]</f>
        <v>1248.0999999999999</v>
      </c>
      <c r="Z1615" s="9">
        <f>IFERROR(#REF!/tbl_EcommerceSales[[#This Row],[Total_Cost]], 0)</f>
        <v>0</v>
      </c>
      <c r="AA1615" t="str">
        <f>TEXT(tbl_EcommerceSales[[#This Row],[Order_Date]],"mmm")</f>
        <v>Jun</v>
      </c>
      <c r="AB1615">
        <f>YEAR(tbl_EcommerceSales[[#This Row],[Order_Date]])</f>
        <v>2025</v>
      </c>
      <c r="AC1615" t="str">
        <f>IF(tbl_EcommerceSales[[#This Row],[Age]]&lt;18,"Under 18",IF(tbl_EcommerceSales[[#This Row],[Age]]&lt;=25,"18-25",IF(tbl_EcommerceSales[[#This Row],[Age]]&lt;=35,"26-35",IF(tbl_EcommerceSales[[#This Row],[Age]]&lt;=45,"36-45",IF(tbl_EcommerceSales[[#This Row],[Age]]&lt;=55,"46-55","56+")))))</f>
        <v>18-25</v>
      </c>
    </row>
    <row r="1616" spans="1:29" x14ac:dyDescent="0.35">
      <c r="A1616" t="s">
        <v>2957</v>
      </c>
      <c r="B1616" s="7">
        <v>45834</v>
      </c>
      <c r="C1616" t="s">
        <v>2181</v>
      </c>
      <c r="D1616" t="s">
        <v>47</v>
      </c>
      <c r="E1616" t="s">
        <v>48</v>
      </c>
      <c r="F1616">
        <v>29</v>
      </c>
      <c r="G1616" t="s">
        <v>103</v>
      </c>
      <c r="H1616" t="s">
        <v>27</v>
      </c>
      <c r="I1616" t="s">
        <v>517</v>
      </c>
      <c r="J1616" t="s">
        <v>518</v>
      </c>
      <c r="K1616" t="s">
        <v>30</v>
      </c>
      <c r="L1616" t="s">
        <v>278</v>
      </c>
      <c r="M1616">
        <v>1</v>
      </c>
      <c r="N1616" s="2">
        <v>1299</v>
      </c>
      <c r="O1616" s="3">
        <v>0.1</v>
      </c>
      <c r="P1616" s="2">
        <v>690</v>
      </c>
      <c r="Q1616" t="s">
        <v>156</v>
      </c>
      <c r="R1616" t="s">
        <v>33</v>
      </c>
      <c r="S1616" t="s">
        <v>34</v>
      </c>
      <c r="T1616" s="4">
        <v>4</v>
      </c>
      <c r="U1616" s="11">
        <f t="shared" si="25"/>
        <v>1299</v>
      </c>
      <c r="V1616" s="11">
        <f>tbl_EcommerceSales[[#This Row],[Gross_Sales]]*tbl_EcommerceSales[[#This Row],[Discount]]</f>
        <v>129.9</v>
      </c>
      <c r="W1616" s="11">
        <f>tbl_EcommerceSales[[#This Row],[Gross_Sales]]-tbl_EcommerceSales[[#This Row],[Discount_Amount]]</f>
        <v>1169.0999999999999</v>
      </c>
      <c r="X1616" s="11">
        <f>tbl_EcommerceSales[[#This Row],[Quantity]] * _xlfn.XLOOKUP(tbl_EcommerceSales[[#This Row],[Product_ID]], Product_Master!A:A, Product_Master!F:F)</f>
        <v>690</v>
      </c>
      <c r="Y1616" s="11">
        <f>tbl_EcommerceSales[[#This Row],[Net_Revenue]]-tbl_EcommerceSales[[#This Row],[Total_Cost]]</f>
        <v>479.09999999999991</v>
      </c>
      <c r="Z1616" s="9">
        <f>IFERROR(#REF!/tbl_EcommerceSales[[#This Row],[Total_Cost]], 0)</f>
        <v>0</v>
      </c>
      <c r="AA1616" t="str">
        <f>TEXT(tbl_EcommerceSales[[#This Row],[Order_Date]],"mmm")</f>
        <v>Jun</v>
      </c>
      <c r="AB1616">
        <f>YEAR(tbl_EcommerceSales[[#This Row],[Order_Date]])</f>
        <v>2025</v>
      </c>
      <c r="AC1616" t="str">
        <f>IF(tbl_EcommerceSales[[#This Row],[Age]]&lt;18,"Under 18",IF(tbl_EcommerceSales[[#This Row],[Age]]&lt;=25,"18-25",IF(tbl_EcommerceSales[[#This Row],[Age]]&lt;=35,"26-35",IF(tbl_EcommerceSales[[#This Row],[Age]]&lt;=45,"36-45",IF(tbl_EcommerceSales[[#This Row],[Age]]&lt;=55,"46-55","56+")))))</f>
        <v>26-35</v>
      </c>
    </row>
    <row r="1617" spans="1:29" x14ac:dyDescent="0.35">
      <c r="A1617" t="s">
        <v>2958</v>
      </c>
      <c r="B1617" s="7">
        <v>45834</v>
      </c>
      <c r="C1617" t="s">
        <v>2959</v>
      </c>
      <c r="D1617" t="s">
        <v>51</v>
      </c>
      <c r="E1617" t="s">
        <v>48</v>
      </c>
      <c r="F1617">
        <v>18</v>
      </c>
      <c r="G1617" t="s">
        <v>192</v>
      </c>
      <c r="H1617" t="s">
        <v>27</v>
      </c>
      <c r="I1617" t="s">
        <v>221</v>
      </c>
      <c r="J1617" t="s">
        <v>222</v>
      </c>
      <c r="K1617" t="s">
        <v>177</v>
      </c>
      <c r="L1617" t="s">
        <v>208</v>
      </c>
      <c r="M1617">
        <v>2</v>
      </c>
      <c r="N1617" s="2">
        <v>1499</v>
      </c>
      <c r="O1617" s="3">
        <v>0.1</v>
      </c>
      <c r="P1617" s="2">
        <v>1600</v>
      </c>
      <c r="Q1617" t="s">
        <v>123</v>
      </c>
      <c r="R1617" t="s">
        <v>33</v>
      </c>
      <c r="S1617" t="s">
        <v>34</v>
      </c>
      <c r="T1617" s="4">
        <v>4</v>
      </c>
      <c r="U1617" s="11">
        <f t="shared" si="25"/>
        <v>2998</v>
      </c>
      <c r="V1617" s="11">
        <f>tbl_EcommerceSales[[#This Row],[Gross_Sales]]*tbl_EcommerceSales[[#This Row],[Discount]]</f>
        <v>299.8</v>
      </c>
      <c r="W1617" s="11">
        <f>tbl_EcommerceSales[[#This Row],[Gross_Sales]]-tbl_EcommerceSales[[#This Row],[Discount_Amount]]</f>
        <v>2698.2</v>
      </c>
      <c r="X1617" s="11">
        <f>tbl_EcommerceSales[[#This Row],[Quantity]] * _xlfn.XLOOKUP(tbl_EcommerceSales[[#This Row],[Product_ID]], Product_Master!A:A, Product_Master!F:F)</f>
        <v>1600</v>
      </c>
      <c r="Y1617" s="11">
        <f>tbl_EcommerceSales[[#This Row],[Net_Revenue]]-tbl_EcommerceSales[[#This Row],[Total_Cost]]</f>
        <v>1098.1999999999998</v>
      </c>
      <c r="Z1617" s="9">
        <f>IFERROR(#REF!/tbl_EcommerceSales[[#This Row],[Total_Cost]], 0)</f>
        <v>0</v>
      </c>
      <c r="AA1617" t="str">
        <f>TEXT(tbl_EcommerceSales[[#This Row],[Order_Date]],"mmm")</f>
        <v>Jun</v>
      </c>
      <c r="AB1617">
        <f>YEAR(tbl_EcommerceSales[[#This Row],[Order_Date]])</f>
        <v>2025</v>
      </c>
      <c r="AC1617" t="str">
        <f>IF(tbl_EcommerceSales[[#This Row],[Age]]&lt;18,"Under 18",IF(tbl_EcommerceSales[[#This Row],[Age]]&lt;=25,"18-25",IF(tbl_EcommerceSales[[#This Row],[Age]]&lt;=35,"26-35",IF(tbl_EcommerceSales[[#This Row],[Age]]&lt;=45,"36-45",IF(tbl_EcommerceSales[[#This Row],[Age]]&lt;=55,"46-55","56+")))))</f>
        <v>18-25</v>
      </c>
    </row>
    <row r="1618" spans="1:29" x14ac:dyDescent="0.35">
      <c r="A1618" t="s">
        <v>2960</v>
      </c>
      <c r="B1618" s="7">
        <v>45834</v>
      </c>
      <c r="C1618" t="s">
        <v>2961</v>
      </c>
      <c r="D1618" t="s">
        <v>170</v>
      </c>
      <c r="E1618" t="s">
        <v>25</v>
      </c>
      <c r="F1618">
        <v>27</v>
      </c>
      <c r="G1618" t="s">
        <v>71</v>
      </c>
      <c r="H1618" t="s">
        <v>72</v>
      </c>
      <c r="I1618" t="s">
        <v>349</v>
      </c>
      <c r="J1618" t="s">
        <v>350</v>
      </c>
      <c r="K1618" t="s">
        <v>82</v>
      </c>
      <c r="L1618" t="s">
        <v>238</v>
      </c>
      <c r="M1618">
        <v>3</v>
      </c>
      <c r="N1618" s="2">
        <v>1599</v>
      </c>
      <c r="O1618" s="3">
        <v>0.05</v>
      </c>
      <c r="P1618" s="2">
        <v>2760</v>
      </c>
      <c r="Q1618" t="s">
        <v>32</v>
      </c>
      <c r="R1618" t="s">
        <v>93</v>
      </c>
      <c r="S1618" t="s">
        <v>57</v>
      </c>
      <c r="T1618" s="4">
        <v>5</v>
      </c>
      <c r="U1618" s="11">
        <f t="shared" si="25"/>
        <v>4797</v>
      </c>
      <c r="V1618" s="11">
        <f>tbl_EcommerceSales[[#This Row],[Gross_Sales]]*tbl_EcommerceSales[[#This Row],[Discount]]</f>
        <v>239.85000000000002</v>
      </c>
      <c r="W1618" s="11">
        <f>tbl_EcommerceSales[[#This Row],[Gross_Sales]]-tbl_EcommerceSales[[#This Row],[Discount_Amount]]</f>
        <v>4557.1499999999996</v>
      </c>
      <c r="X1618" s="11">
        <f>tbl_EcommerceSales[[#This Row],[Quantity]] * _xlfn.XLOOKUP(tbl_EcommerceSales[[#This Row],[Product_ID]], Product_Master!A:A, Product_Master!F:F)</f>
        <v>2760</v>
      </c>
      <c r="Y1618" s="11">
        <f>tbl_EcommerceSales[[#This Row],[Net_Revenue]]-tbl_EcommerceSales[[#This Row],[Total_Cost]]</f>
        <v>1797.1499999999996</v>
      </c>
      <c r="Z1618" s="9">
        <f>IFERROR(#REF!/tbl_EcommerceSales[[#This Row],[Total_Cost]], 0)</f>
        <v>0</v>
      </c>
      <c r="AA1618" t="str">
        <f>TEXT(tbl_EcommerceSales[[#This Row],[Order_Date]],"mmm")</f>
        <v>Jun</v>
      </c>
      <c r="AB1618">
        <f>YEAR(tbl_EcommerceSales[[#This Row],[Order_Date]])</f>
        <v>2025</v>
      </c>
      <c r="AC1618" t="str">
        <f>IF(tbl_EcommerceSales[[#This Row],[Age]]&lt;18,"Under 18",IF(tbl_EcommerceSales[[#This Row],[Age]]&lt;=25,"18-25",IF(tbl_EcommerceSales[[#This Row],[Age]]&lt;=35,"26-35",IF(tbl_EcommerceSales[[#This Row],[Age]]&lt;=45,"36-45",IF(tbl_EcommerceSales[[#This Row],[Age]]&lt;=55,"46-55","56+")))))</f>
        <v>26-35</v>
      </c>
    </row>
    <row r="1619" spans="1:29" x14ac:dyDescent="0.35">
      <c r="A1619" t="s">
        <v>2962</v>
      </c>
      <c r="B1619" s="7">
        <v>45834</v>
      </c>
      <c r="C1619" t="s">
        <v>2963</v>
      </c>
      <c r="D1619" t="s">
        <v>106</v>
      </c>
      <c r="E1619" t="s">
        <v>25</v>
      </c>
      <c r="F1619">
        <v>18</v>
      </c>
      <c r="G1619" t="s">
        <v>71</v>
      </c>
      <c r="H1619" t="s">
        <v>72</v>
      </c>
      <c r="I1619" t="s">
        <v>517</v>
      </c>
      <c r="J1619" t="s">
        <v>518</v>
      </c>
      <c r="K1619" t="s">
        <v>30</v>
      </c>
      <c r="L1619" t="s">
        <v>278</v>
      </c>
      <c r="M1619">
        <v>4</v>
      </c>
      <c r="N1619" s="2">
        <v>1299</v>
      </c>
      <c r="O1619" s="3">
        <v>0.1</v>
      </c>
      <c r="P1619" s="2">
        <v>2760</v>
      </c>
      <c r="Q1619" t="s">
        <v>44</v>
      </c>
      <c r="R1619" t="s">
        <v>162</v>
      </c>
      <c r="S1619" t="s">
        <v>57</v>
      </c>
      <c r="T1619" s="4"/>
      <c r="U1619" s="11">
        <f t="shared" si="25"/>
        <v>5196</v>
      </c>
      <c r="V1619" s="11">
        <f>tbl_EcommerceSales[[#This Row],[Gross_Sales]]*tbl_EcommerceSales[[#This Row],[Discount]]</f>
        <v>519.6</v>
      </c>
      <c r="W1619" s="11">
        <f>tbl_EcommerceSales[[#This Row],[Gross_Sales]]-tbl_EcommerceSales[[#This Row],[Discount_Amount]]</f>
        <v>4676.3999999999996</v>
      </c>
      <c r="X1619" s="11">
        <f>tbl_EcommerceSales[[#This Row],[Quantity]] * _xlfn.XLOOKUP(tbl_EcommerceSales[[#This Row],[Product_ID]], Product_Master!A:A, Product_Master!F:F)</f>
        <v>2760</v>
      </c>
      <c r="Y1619" s="11">
        <f>tbl_EcommerceSales[[#This Row],[Net_Revenue]]-tbl_EcommerceSales[[#This Row],[Total_Cost]]</f>
        <v>1916.3999999999996</v>
      </c>
      <c r="Z1619" s="9">
        <f>IFERROR(#REF!/tbl_EcommerceSales[[#This Row],[Total_Cost]], 0)</f>
        <v>0</v>
      </c>
      <c r="AA1619" t="str">
        <f>TEXT(tbl_EcommerceSales[[#This Row],[Order_Date]],"mmm")</f>
        <v>Jun</v>
      </c>
      <c r="AB1619">
        <f>YEAR(tbl_EcommerceSales[[#This Row],[Order_Date]])</f>
        <v>2025</v>
      </c>
      <c r="AC1619" t="str">
        <f>IF(tbl_EcommerceSales[[#This Row],[Age]]&lt;18,"Under 18",IF(tbl_EcommerceSales[[#This Row],[Age]]&lt;=25,"18-25",IF(tbl_EcommerceSales[[#This Row],[Age]]&lt;=35,"26-35",IF(tbl_EcommerceSales[[#This Row],[Age]]&lt;=45,"36-45",IF(tbl_EcommerceSales[[#This Row],[Age]]&lt;=55,"46-55","56+")))))</f>
        <v>18-25</v>
      </c>
    </row>
    <row r="1620" spans="1:29" x14ac:dyDescent="0.35">
      <c r="A1620" t="s">
        <v>2964</v>
      </c>
      <c r="B1620" s="7">
        <v>45834</v>
      </c>
      <c r="C1620" t="s">
        <v>2197</v>
      </c>
      <c r="D1620" t="s">
        <v>305</v>
      </c>
      <c r="E1620" t="s">
        <v>48</v>
      </c>
      <c r="F1620">
        <v>22</v>
      </c>
      <c r="G1620" t="s">
        <v>246</v>
      </c>
      <c r="H1620" t="s">
        <v>27</v>
      </c>
      <c r="I1620" t="s">
        <v>338</v>
      </c>
      <c r="J1620" t="s">
        <v>339</v>
      </c>
      <c r="K1620" t="s">
        <v>55</v>
      </c>
      <c r="L1620" t="s">
        <v>56</v>
      </c>
      <c r="M1620">
        <v>1</v>
      </c>
      <c r="N1620" s="2">
        <v>1499</v>
      </c>
      <c r="O1620" s="3">
        <v>0.1</v>
      </c>
      <c r="P1620" s="2">
        <v>780</v>
      </c>
      <c r="Q1620" t="s">
        <v>76</v>
      </c>
      <c r="R1620" t="s">
        <v>33</v>
      </c>
      <c r="S1620" t="s">
        <v>34</v>
      </c>
      <c r="T1620" s="4">
        <v>2</v>
      </c>
      <c r="U1620" s="11">
        <f t="shared" si="25"/>
        <v>1499</v>
      </c>
      <c r="V1620" s="11">
        <f>tbl_EcommerceSales[[#This Row],[Gross_Sales]]*tbl_EcommerceSales[[#This Row],[Discount]]</f>
        <v>149.9</v>
      </c>
      <c r="W1620" s="11">
        <f>tbl_EcommerceSales[[#This Row],[Gross_Sales]]-tbl_EcommerceSales[[#This Row],[Discount_Amount]]</f>
        <v>1349.1</v>
      </c>
      <c r="X1620" s="11">
        <f>tbl_EcommerceSales[[#This Row],[Quantity]] * _xlfn.XLOOKUP(tbl_EcommerceSales[[#This Row],[Product_ID]], Product_Master!A:A, Product_Master!F:F)</f>
        <v>780</v>
      </c>
      <c r="Y1620" s="11">
        <f>tbl_EcommerceSales[[#This Row],[Net_Revenue]]-tbl_EcommerceSales[[#This Row],[Total_Cost]]</f>
        <v>569.09999999999991</v>
      </c>
      <c r="Z1620" s="9">
        <f>IFERROR(#REF!/tbl_EcommerceSales[[#This Row],[Total_Cost]], 0)</f>
        <v>0</v>
      </c>
      <c r="AA1620" t="str">
        <f>TEXT(tbl_EcommerceSales[[#This Row],[Order_Date]],"mmm")</f>
        <v>Jun</v>
      </c>
      <c r="AB1620">
        <f>YEAR(tbl_EcommerceSales[[#This Row],[Order_Date]])</f>
        <v>2025</v>
      </c>
      <c r="AC1620" t="str">
        <f>IF(tbl_EcommerceSales[[#This Row],[Age]]&lt;18,"Under 18",IF(tbl_EcommerceSales[[#This Row],[Age]]&lt;=25,"18-25",IF(tbl_EcommerceSales[[#This Row],[Age]]&lt;=35,"26-35",IF(tbl_EcommerceSales[[#This Row],[Age]]&lt;=45,"36-45",IF(tbl_EcommerceSales[[#This Row],[Age]]&lt;=55,"46-55","56+")))))</f>
        <v>18-25</v>
      </c>
    </row>
    <row r="1621" spans="1:29" x14ac:dyDescent="0.35">
      <c r="A1621" t="s">
        <v>2965</v>
      </c>
      <c r="B1621" s="7">
        <v>45834</v>
      </c>
      <c r="C1621" t="s">
        <v>2966</v>
      </c>
      <c r="D1621" t="s">
        <v>130</v>
      </c>
      <c r="E1621" t="s">
        <v>48</v>
      </c>
      <c r="F1621">
        <v>37</v>
      </c>
      <c r="G1621" t="s">
        <v>152</v>
      </c>
      <c r="H1621" t="s">
        <v>72</v>
      </c>
      <c r="I1621" t="s">
        <v>212</v>
      </c>
      <c r="J1621" t="s">
        <v>213</v>
      </c>
      <c r="K1621" t="s">
        <v>177</v>
      </c>
      <c r="L1621" t="s">
        <v>178</v>
      </c>
      <c r="M1621">
        <v>2</v>
      </c>
      <c r="N1621" s="2">
        <v>2499</v>
      </c>
      <c r="O1621" s="3">
        <v>0.25</v>
      </c>
      <c r="P1621" s="2">
        <v>2900</v>
      </c>
      <c r="Q1621" t="s">
        <v>123</v>
      </c>
      <c r="R1621" t="s">
        <v>33</v>
      </c>
      <c r="S1621" t="s">
        <v>57</v>
      </c>
      <c r="T1621" s="4">
        <v>4</v>
      </c>
      <c r="U1621" s="11">
        <f t="shared" si="25"/>
        <v>4998</v>
      </c>
      <c r="V1621" s="11">
        <f>tbl_EcommerceSales[[#This Row],[Gross_Sales]]*tbl_EcommerceSales[[#This Row],[Discount]]</f>
        <v>1249.5</v>
      </c>
      <c r="W1621" s="11">
        <f>tbl_EcommerceSales[[#This Row],[Gross_Sales]]-tbl_EcommerceSales[[#This Row],[Discount_Amount]]</f>
        <v>3748.5</v>
      </c>
      <c r="X1621" s="11">
        <f>tbl_EcommerceSales[[#This Row],[Quantity]] * _xlfn.XLOOKUP(tbl_EcommerceSales[[#This Row],[Product_ID]], Product_Master!A:A, Product_Master!F:F)</f>
        <v>2900</v>
      </c>
      <c r="Y1621" s="11">
        <f>tbl_EcommerceSales[[#This Row],[Net_Revenue]]-tbl_EcommerceSales[[#This Row],[Total_Cost]]</f>
        <v>848.5</v>
      </c>
      <c r="Z1621" s="9">
        <f>IFERROR(#REF!/tbl_EcommerceSales[[#This Row],[Total_Cost]], 0)</f>
        <v>0</v>
      </c>
      <c r="AA1621" t="str">
        <f>TEXT(tbl_EcommerceSales[[#This Row],[Order_Date]],"mmm")</f>
        <v>Jun</v>
      </c>
      <c r="AB1621">
        <f>YEAR(tbl_EcommerceSales[[#This Row],[Order_Date]])</f>
        <v>2025</v>
      </c>
      <c r="AC1621" t="str">
        <f>IF(tbl_EcommerceSales[[#This Row],[Age]]&lt;18,"Under 18",IF(tbl_EcommerceSales[[#This Row],[Age]]&lt;=25,"18-25",IF(tbl_EcommerceSales[[#This Row],[Age]]&lt;=35,"26-35",IF(tbl_EcommerceSales[[#This Row],[Age]]&lt;=45,"36-45",IF(tbl_EcommerceSales[[#This Row],[Age]]&lt;=55,"46-55","56+")))))</f>
        <v>36-45</v>
      </c>
    </row>
    <row r="1622" spans="1:29" x14ac:dyDescent="0.35">
      <c r="A1622" t="s">
        <v>2967</v>
      </c>
      <c r="B1622" s="7">
        <v>45834</v>
      </c>
      <c r="C1622" t="s">
        <v>2968</v>
      </c>
      <c r="D1622" t="s">
        <v>106</v>
      </c>
      <c r="E1622" t="s">
        <v>25</v>
      </c>
      <c r="F1622">
        <v>28</v>
      </c>
      <c r="G1622" t="s">
        <v>192</v>
      </c>
      <c r="H1622" t="s">
        <v>27</v>
      </c>
      <c r="I1622" t="s">
        <v>257</v>
      </c>
      <c r="J1622" t="s">
        <v>258</v>
      </c>
      <c r="K1622" t="s">
        <v>55</v>
      </c>
      <c r="L1622" t="s">
        <v>56</v>
      </c>
      <c r="M1622">
        <v>5</v>
      </c>
      <c r="N1622" s="2">
        <v>1999</v>
      </c>
      <c r="O1622" s="3">
        <v>0.1</v>
      </c>
      <c r="P1622" s="2">
        <v>5250</v>
      </c>
      <c r="Q1622" t="s">
        <v>32</v>
      </c>
      <c r="R1622" t="s">
        <v>33</v>
      </c>
      <c r="S1622" t="s">
        <v>34</v>
      </c>
      <c r="T1622" s="4">
        <v>4</v>
      </c>
      <c r="U1622" s="11">
        <f t="shared" si="25"/>
        <v>9995</v>
      </c>
      <c r="V1622" s="11">
        <f>tbl_EcommerceSales[[#This Row],[Gross_Sales]]*tbl_EcommerceSales[[#This Row],[Discount]]</f>
        <v>999.5</v>
      </c>
      <c r="W1622" s="11">
        <f>tbl_EcommerceSales[[#This Row],[Gross_Sales]]-tbl_EcommerceSales[[#This Row],[Discount_Amount]]</f>
        <v>8995.5</v>
      </c>
      <c r="X1622" s="11">
        <f>tbl_EcommerceSales[[#This Row],[Quantity]] * _xlfn.XLOOKUP(tbl_EcommerceSales[[#This Row],[Product_ID]], Product_Master!A:A, Product_Master!F:F)</f>
        <v>5250</v>
      </c>
      <c r="Y1622" s="11">
        <f>tbl_EcommerceSales[[#This Row],[Net_Revenue]]-tbl_EcommerceSales[[#This Row],[Total_Cost]]</f>
        <v>3745.5</v>
      </c>
      <c r="Z1622" s="9">
        <f>IFERROR(#REF!/tbl_EcommerceSales[[#This Row],[Total_Cost]], 0)</f>
        <v>0</v>
      </c>
      <c r="AA1622" t="str">
        <f>TEXT(tbl_EcommerceSales[[#This Row],[Order_Date]],"mmm")</f>
        <v>Jun</v>
      </c>
      <c r="AB1622">
        <f>YEAR(tbl_EcommerceSales[[#This Row],[Order_Date]])</f>
        <v>2025</v>
      </c>
      <c r="AC1622" t="str">
        <f>IF(tbl_EcommerceSales[[#This Row],[Age]]&lt;18,"Under 18",IF(tbl_EcommerceSales[[#This Row],[Age]]&lt;=25,"18-25",IF(tbl_EcommerceSales[[#This Row],[Age]]&lt;=35,"26-35",IF(tbl_EcommerceSales[[#This Row],[Age]]&lt;=45,"36-45",IF(tbl_EcommerceSales[[#This Row],[Age]]&lt;=55,"46-55","56+")))))</f>
        <v>26-35</v>
      </c>
    </row>
    <row r="1623" spans="1:29" x14ac:dyDescent="0.35">
      <c r="A1623" t="s">
        <v>2969</v>
      </c>
      <c r="B1623" s="7">
        <v>45835</v>
      </c>
      <c r="C1623" t="s">
        <v>2970</v>
      </c>
      <c r="D1623" t="s">
        <v>51</v>
      </c>
      <c r="E1623" t="s">
        <v>25</v>
      </c>
      <c r="F1623">
        <v>31</v>
      </c>
      <c r="G1623" t="s">
        <v>136</v>
      </c>
      <c r="H1623" t="s">
        <v>88</v>
      </c>
      <c r="I1623" t="s">
        <v>221</v>
      </c>
      <c r="J1623" t="s">
        <v>222</v>
      </c>
      <c r="K1623" t="s">
        <v>177</v>
      </c>
      <c r="L1623" t="s">
        <v>208</v>
      </c>
      <c r="M1623">
        <v>3</v>
      </c>
      <c r="N1623" s="2">
        <v>1499</v>
      </c>
      <c r="O1623" s="3">
        <v>0.1</v>
      </c>
      <c r="P1623" s="2">
        <v>2400</v>
      </c>
      <c r="Q1623" t="s">
        <v>123</v>
      </c>
      <c r="R1623" t="s">
        <v>33</v>
      </c>
      <c r="S1623" t="s">
        <v>57</v>
      </c>
      <c r="T1623" s="4">
        <v>5</v>
      </c>
      <c r="U1623" s="11">
        <f t="shared" si="25"/>
        <v>4497</v>
      </c>
      <c r="V1623" s="11">
        <f>tbl_EcommerceSales[[#This Row],[Gross_Sales]]*tbl_EcommerceSales[[#This Row],[Discount]]</f>
        <v>449.70000000000005</v>
      </c>
      <c r="W1623" s="11">
        <f>tbl_EcommerceSales[[#This Row],[Gross_Sales]]-tbl_EcommerceSales[[#This Row],[Discount_Amount]]</f>
        <v>4047.3</v>
      </c>
      <c r="X1623" s="11">
        <f>tbl_EcommerceSales[[#This Row],[Quantity]] * _xlfn.XLOOKUP(tbl_EcommerceSales[[#This Row],[Product_ID]], Product_Master!A:A, Product_Master!F:F)</f>
        <v>2400</v>
      </c>
      <c r="Y1623" s="11">
        <f>tbl_EcommerceSales[[#This Row],[Net_Revenue]]-tbl_EcommerceSales[[#This Row],[Total_Cost]]</f>
        <v>1647.3000000000002</v>
      </c>
      <c r="Z1623" s="9">
        <f>IFERROR(#REF!/tbl_EcommerceSales[[#This Row],[Total_Cost]], 0)</f>
        <v>0</v>
      </c>
      <c r="AA1623" t="str">
        <f>TEXT(tbl_EcommerceSales[[#This Row],[Order_Date]],"mmm")</f>
        <v>Jun</v>
      </c>
      <c r="AB1623">
        <f>YEAR(tbl_EcommerceSales[[#This Row],[Order_Date]])</f>
        <v>2025</v>
      </c>
      <c r="AC1623" t="str">
        <f>IF(tbl_EcommerceSales[[#This Row],[Age]]&lt;18,"Under 18",IF(tbl_EcommerceSales[[#This Row],[Age]]&lt;=25,"18-25",IF(tbl_EcommerceSales[[#This Row],[Age]]&lt;=35,"26-35",IF(tbl_EcommerceSales[[#This Row],[Age]]&lt;=45,"36-45",IF(tbl_EcommerceSales[[#This Row],[Age]]&lt;=55,"46-55","56+")))))</f>
        <v>26-35</v>
      </c>
    </row>
    <row r="1624" spans="1:29" x14ac:dyDescent="0.35">
      <c r="A1624" t="s">
        <v>2971</v>
      </c>
      <c r="B1624" s="7">
        <v>45835</v>
      </c>
      <c r="C1624" t="s">
        <v>1762</v>
      </c>
      <c r="D1624" t="s">
        <v>47</v>
      </c>
      <c r="E1624" t="s">
        <v>25</v>
      </c>
      <c r="F1624">
        <v>20</v>
      </c>
      <c r="G1624" t="s">
        <v>192</v>
      </c>
      <c r="H1624" t="s">
        <v>27</v>
      </c>
      <c r="I1624" t="s">
        <v>117</v>
      </c>
      <c r="J1624" t="s">
        <v>118</v>
      </c>
      <c r="K1624" t="s">
        <v>82</v>
      </c>
      <c r="L1624" t="s">
        <v>119</v>
      </c>
      <c r="M1624">
        <v>3</v>
      </c>
      <c r="N1624" s="2">
        <v>3299</v>
      </c>
      <c r="O1624" s="3">
        <v>0.1</v>
      </c>
      <c r="P1624" s="2">
        <v>6300</v>
      </c>
      <c r="Q1624" t="s">
        <v>156</v>
      </c>
      <c r="R1624" t="s">
        <v>33</v>
      </c>
      <c r="S1624" t="s">
        <v>57</v>
      </c>
      <c r="T1624" s="4">
        <v>4</v>
      </c>
      <c r="U1624" s="11">
        <f t="shared" si="25"/>
        <v>9897</v>
      </c>
      <c r="V1624" s="11">
        <f>tbl_EcommerceSales[[#This Row],[Gross_Sales]]*tbl_EcommerceSales[[#This Row],[Discount]]</f>
        <v>989.7</v>
      </c>
      <c r="W1624" s="11">
        <f>tbl_EcommerceSales[[#This Row],[Gross_Sales]]-tbl_EcommerceSales[[#This Row],[Discount_Amount]]</f>
        <v>8907.2999999999993</v>
      </c>
      <c r="X1624" s="11">
        <f>tbl_EcommerceSales[[#This Row],[Quantity]] * _xlfn.XLOOKUP(tbl_EcommerceSales[[#This Row],[Product_ID]], Product_Master!A:A, Product_Master!F:F)</f>
        <v>6300</v>
      </c>
      <c r="Y1624" s="11">
        <f>tbl_EcommerceSales[[#This Row],[Net_Revenue]]-tbl_EcommerceSales[[#This Row],[Total_Cost]]</f>
        <v>2607.2999999999993</v>
      </c>
      <c r="Z1624" s="9">
        <f>IFERROR(#REF!/tbl_EcommerceSales[[#This Row],[Total_Cost]], 0)</f>
        <v>0</v>
      </c>
      <c r="AA1624" t="str">
        <f>TEXT(tbl_EcommerceSales[[#This Row],[Order_Date]],"mmm")</f>
        <v>Jun</v>
      </c>
      <c r="AB1624">
        <f>YEAR(tbl_EcommerceSales[[#This Row],[Order_Date]])</f>
        <v>2025</v>
      </c>
      <c r="AC1624" t="str">
        <f>IF(tbl_EcommerceSales[[#This Row],[Age]]&lt;18,"Under 18",IF(tbl_EcommerceSales[[#This Row],[Age]]&lt;=25,"18-25",IF(tbl_EcommerceSales[[#This Row],[Age]]&lt;=35,"26-35",IF(tbl_EcommerceSales[[#This Row],[Age]]&lt;=45,"36-45",IF(tbl_EcommerceSales[[#This Row],[Age]]&lt;=55,"46-55","56+")))))</f>
        <v>18-25</v>
      </c>
    </row>
    <row r="1625" spans="1:29" x14ac:dyDescent="0.35">
      <c r="A1625" t="s">
        <v>2972</v>
      </c>
      <c r="B1625" s="7">
        <v>45835</v>
      </c>
      <c r="C1625" t="s">
        <v>2973</v>
      </c>
      <c r="D1625" t="s">
        <v>216</v>
      </c>
      <c r="E1625" t="s">
        <v>48</v>
      </c>
      <c r="F1625">
        <v>34</v>
      </c>
      <c r="G1625" t="s">
        <v>155</v>
      </c>
      <c r="H1625" t="s">
        <v>88</v>
      </c>
      <c r="I1625" t="s">
        <v>236</v>
      </c>
      <c r="J1625" t="s">
        <v>237</v>
      </c>
      <c r="K1625" t="s">
        <v>82</v>
      </c>
      <c r="L1625" t="s">
        <v>238</v>
      </c>
      <c r="M1625">
        <v>1</v>
      </c>
      <c r="N1625" s="2">
        <v>899</v>
      </c>
      <c r="O1625" s="3">
        <v>0</v>
      </c>
      <c r="P1625" s="2">
        <v>480</v>
      </c>
      <c r="Q1625" t="s">
        <v>32</v>
      </c>
      <c r="R1625" t="s">
        <v>33</v>
      </c>
      <c r="S1625" t="s">
        <v>57</v>
      </c>
      <c r="T1625" s="4">
        <v>3</v>
      </c>
      <c r="U1625" s="11">
        <f t="shared" si="25"/>
        <v>899</v>
      </c>
      <c r="V1625" s="11">
        <f>tbl_EcommerceSales[[#This Row],[Gross_Sales]]*tbl_EcommerceSales[[#This Row],[Discount]]</f>
        <v>0</v>
      </c>
      <c r="W1625" s="11">
        <f>tbl_EcommerceSales[[#This Row],[Gross_Sales]]-tbl_EcommerceSales[[#This Row],[Discount_Amount]]</f>
        <v>899</v>
      </c>
      <c r="X1625" s="11">
        <f>tbl_EcommerceSales[[#This Row],[Quantity]] * _xlfn.XLOOKUP(tbl_EcommerceSales[[#This Row],[Product_ID]], Product_Master!A:A, Product_Master!F:F)</f>
        <v>480</v>
      </c>
      <c r="Y1625" s="11">
        <f>tbl_EcommerceSales[[#This Row],[Net_Revenue]]-tbl_EcommerceSales[[#This Row],[Total_Cost]]</f>
        <v>419</v>
      </c>
      <c r="Z1625" s="9">
        <f>IFERROR(#REF!/tbl_EcommerceSales[[#This Row],[Total_Cost]], 0)</f>
        <v>0</v>
      </c>
      <c r="AA1625" t="str">
        <f>TEXT(tbl_EcommerceSales[[#This Row],[Order_Date]],"mmm")</f>
        <v>Jun</v>
      </c>
      <c r="AB1625">
        <f>YEAR(tbl_EcommerceSales[[#This Row],[Order_Date]])</f>
        <v>2025</v>
      </c>
      <c r="AC1625" t="str">
        <f>IF(tbl_EcommerceSales[[#This Row],[Age]]&lt;18,"Under 18",IF(tbl_EcommerceSales[[#This Row],[Age]]&lt;=25,"18-25",IF(tbl_EcommerceSales[[#This Row],[Age]]&lt;=35,"26-35",IF(tbl_EcommerceSales[[#This Row],[Age]]&lt;=45,"36-45",IF(tbl_EcommerceSales[[#This Row],[Age]]&lt;=55,"46-55","56+")))))</f>
        <v>26-35</v>
      </c>
    </row>
    <row r="1626" spans="1:29" x14ac:dyDescent="0.35">
      <c r="A1626" t="s">
        <v>2974</v>
      </c>
      <c r="B1626" s="7">
        <v>45835</v>
      </c>
      <c r="C1626" t="s">
        <v>2975</v>
      </c>
      <c r="D1626" t="s">
        <v>86</v>
      </c>
      <c r="E1626" t="s">
        <v>48</v>
      </c>
      <c r="F1626">
        <v>25</v>
      </c>
      <c r="G1626" t="s">
        <v>171</v>
      </c>
      <c r="H1626" t="s">
        <v>39</v>
      </c>
      <c r="I1626" t="s">
        <v>89</v>
      </c>
      <c r="J1626" t="s">
        <v>90</v>
      </c>
      <c r="K1626" t="s">
        <v>91</v>
      </c>
      <c r="L1626" t="s">
        <v>92</v>
      </c>
      <c r="M1626">
        <v>1</v>
      </c>
      <c r="N1626" s="2">
        <v>599</v>
      </c>
      <c r="O1626" s="3">
        <v>0.15</v>
      </c>
      <c r="P1626" s="2">
        <v>260</v>
      </c>
      <c r="Q1626" t="s">
        <v>44</v>
      </c>
      <c r="R1626" t="s">
        <v>33</v>
      </c>
      <c r="S1626" t="s">
        <v>34</v>
      </c>
      <c r="T1626" s="4">
        <v>5</v>
      </c>
      <c r="U1626" s="11">
        <f t="shared" si="25"/>
        <v>599</v>
      </c>
      <c r="V1626" s="11">
        <f>tbl_EcommerceSales[[#This Row],[Gross_Sales]]*tbl_EcommerceSales[[#This Row],[Discount]]</f>
        <v>89.85</v>
      </c>
      <c r="W1626" s="11">
        <f>tbl_EcommerceSales[[#This Row],[Gross_Sales]]-tbl_EcommerceSales[[#This Row],[Discount_Amount]]</f>
        <v>509.15</v>
      </c>
      <c r="X1626" s="11">
        <f>tbl_EcommerceSales[[#This Row],[Quantity]] * _xlfn.XLOOKUP(tbl_EcommerceSales[[#This Row],[Product_ID]], Product_Master!A:A, Product_Master!F:F)</f>
        <v>260</v>
      </c>
      <c r="Y1626" s="11">
        <f>tbl_EcommerceSales[[#This Row],[Net_Revenue]]-tbl_EcommerceSales[[#This Row],[Total_Cost]]</f>
        <v>249.14999999999998</v>
      </c>
      <c r="Z1626" s="9">
        <f>IFERROR(#REF!/tbl_EcommerceSales[[#This Row],[Total_Cost]], 0)</f>
        <v>0</v>
      </c>
      <c r="AA1626" t="str">
        <f>TEXT(tbl_EcommerceSales[[#This Row],[Order_Date]],"mmm")</f>
        <v>Jun</v>
      </c>
      <c r="AB1626">
        <f>YEAR(tbl_EcommerceSales[[#This Row],[Order_Date]])</f>
        <v>2025</v>
      </c>
      <c r="AC1626" t="str">
        <f>IF(tbl_EcommerceSales[[#This Row],[Age]]&lt;18,"Under 18",IF(tbl_EcommerceSales[[#This Row],[Age]]&lt;=25,"18-25",IF(tbl_EcommerceSales[[#This Row],[Age]]&lt;=35,"26-35",IF(tbl_EcommerceSales[[#This Row],[Age]]&lt;=45,"36-45",IF(tbl_EcommerceSales[[#This Row],[Age]]&lt;=55,"46-55","56+")))))</f>
        <v>18-25</v>
      </c>
    </row>
    <row r="1627" spans="1:29" x14ac:dyDescent="0.35">
      <c r="A1627" t="s">
        <v>2976</v>
      </c>
      <c r="B1627" s="7">
        <v>45835</v>
      </c>
      <c r="C1627" t="s">
        <v>2423</v>
      </c>
      <c r="D1627" t="s">
        <v>60</v>
      </c>
      <c r="E1627" t="s">
        <v>25</v>
      </c>
      <c r="F1627">
        <v>30</v>
      </c>
      <c r="G1627" t="s">
        <v>38</v>
      </c>
      <c r="H1627" t="s">
        <v>39</v>
      </c>
      <c r="I1627" t="s">
        <v>257</v>
      </c>
      <c r="J1627" t="s">
        <v>258</v>
      </c>
      <c r="K1627" t="s">
        <v>55</v>
      </c>
      <c r="L1627" t="s">
        <v>56</v>
      </c>
      <c r="M1627">
        <v>4</v>
      </c>
      <c r="N1627" s="2">
        <v>1999</v>
      </c>
      <c r="O1627" s="3">
        <v>0.05</v>
      </c>
      <c r="P1627" s="2">
        <v>4200</v>
      </c>
      <c r="Q1627" t="s">
        <v>76</v>
      </c>
      <c r="R1627" t="s">
        <v>33</v>
      </c>
      <c r="S1627" t="s">
        <v>57</v>
      </c>
      <c r="T1627" s="4">
        <v>4</v>
      </c>
      <c r="U1627" s="11">
        <f t="shared" si="25"/>
        <v>7996</v>
      </c>
      <c r="V1627" s="11">
        <f>tbl_EcommerceSales[[#This Row],[Gross_Sales]]*tbl_EcommerceSales[[#This Row],[Discount]]</f>
        <v>399.8</v>
      </c>
      <c r="W1627" s="11">
        <f>tbl_EcommerceSales[[#This Row],[Gross_Sales]]-tbl_EcommerceSales[[#This Row],[Discount_Amount]]</f>
        <v>7596.2</v>
      </c>
      <c r="X1627" s="11">
        <f>tbl_EcommerceSales[[#This Row],[Quantity]] * _xlfn.XLOOKUP(tbl_EcommerceSales[[#This Row],[Product_ID]], Product_Master!A:A, Product_Master!F:F)</f>
        <v>4200</v>
      </c>
      <c r="Y1627" s="11">
        <f>tbl_EcommerceSales[[#This Row],[Net_Revenue]]-tbl_EcommerceSales[[#This Row],[Total_Cost]]</f>
        <v>3396.2</v>
      </c>
      <c r="Z1627" s="9">
        <f>IFERROR(#REF!/tbl_EcommerceSales[[#This Row],[Total_Cost]], 0)</f>
        <v>0</v>
      </c>
      <c r="AA1627" t="str">
        <f>TEXT(tbl_EcommerceSales[[#This Row],[Order_Date]],"mmm")</f>
        <v>Jun</v>
      </c>
      <c r="AB1627">
        <f>YEAR(tbl_EcommerceSales[[#This Row],[Order_Date]])</f>
        <v>2025</v>
      </c>
      <c r="AC1627" t="str">
        <f>IF(tbl_EcommerceSales[[#This Row],[Age]]&lt;18,"Under 18",IF(tbl_EcommerceSales[[#This Row],[Age]]&lt;=25,"18-25",IF(tbl_EcommerceSales[[#This Row],[Age]]&lt;=35,"26-35",IF(tbl_EcommerceSales[[#This Row],[Age]]&lt;=45,"36-45",IF(tbl_EcommerceSales[[#This Row],[Age]]&lt;=55,"46-55","56+")))))</f>
        <v>26-35</v>
      </c>
    </row>
    <row r="1628" spans="1:29" x14ac:dyDescent="0.35">
      <c r="A1628" t="s">
        <v>2977</v>
      </c>
      <c r="B1628" s="7">
        <v>45835</v>
      </c>
      <c r="C1628" t="s">
        <v>1937</v>
      </c>
      <c r="D1628" t="s">
        <v>86</v>
      </c>
      <c r="E1628" t="s">
        <v>25</v>
      </c>
      <c r="F1628">
        <v>27</v>
      </c>
      <c r="G1628" t="s">
        <v>96</v>
      </c>
      <c r="H1628" t="s">
        <v>39</v>
      </c>
      <c r="I1628" t="s">
        <v>257</v>
      </c>
      <c r="J1628" t="s">
        <v>258</v>
      </c>
      <c r="K1628" t="s">
        <v>55</v>
      </c>
      <c r="L1628" t="s">
        <v>56</v>
      </c>
      <c r="M1628">
        <v>1</v>
      </c>
      <c r="N1628" s="2">
        <v>1999</v>
      </c>
      <c r="O1628" s="3">
        <v>0.05</v>
      </c>
      <c r="P1628" s="2">
        <v>1050</v>
      </c>
      <c r="Q1628" t="s">
        <v>123</v>
      </c>
      <c r="R1628" t="s">
        <v>33</v>
      </c>
      <c r="S1628" t="s">
        <v>34</v>
      </c>
      <c r="T1628" s="4">
        <v>4</v>
      </c>
      <c r="U1628" s="11">
        <f t="shared" si="25"/>
        <v>1999</v>
      </c>
      <c r="V1628" s="11">
        <f>tbl_EcommerceSales[[#This Row],[Gross_Sales]]*tbl_EcommerceSales[[#This Row],[Discount]]</f>
        <v>99.95</v>
      </c>
      <c r="W1628" s="11">
        <f>tbl_EcommerceSales[[#This Row],[Gross_Sales]]-tbl_EcommerceSales[[#This Row],[Discount_Amount]]</f>
        <v>1899.05</v>
      </c>
      <c r="X1628" s="11">
        <f>tbl_EcommerceSales[[#This Row],[Quantity]] * _xlfn.XLOOKUP(tbl_EcommerceSales[[#This Row],[Product_ID]], Product_Master!A:A, Product_Master!F:F)</f>
        <v>1050</v>
      </c>
      <c r="Y1628" s="11">
        <f>tbl_EcommerceSales[[#This Row],[Net_Revenue]]-tbl_EcommerceSales[[#This Row],[Total_Cost]]</f>
        <v>849.05</v>
      </c>
      <c r="Z1628" s="9">
        <f>IFERROR(#REF!/tbl_EcommerceSales[[#This Row],[Total_Cost]], 0)</f>
        <v>0</v>
      </c>
      <c r="AA1628" t="str">
        <f>TEXT(tbl_EcommerceSales[[#This Row],[Order_Date]],"mmm")</f>
        <v>Jun</v>
      </c>
      <c r="AB1628">
        <f>YEAR(tbl_EcommerceSales[[#This Row],[Order_Date]])</f>
        <v>2025</v>
      </c>
      <c r="AC1628" t="str">
        <f>IF(tbl_EcommerceSales[[#This Row],[Age]]&lt;18,"Under 18",IF(tbl_EcommerceSales[[#This Row],[Age]]&lt;=25,"18-25",IF(tbl_EcommerceSales[[#This Row],[Age]]&lt;=35,"26-35",IF(tbl_EcommerceSales[[#This Row],[Age]]&lt;=45,"36-45",IF(tbl_EcommerceSales[[#This Row],[Age]]&lt;=55,"46-55","56+")))))</f>
        <v>26-35</v>
      </c>
    </row>
    <row r="1629" spans="1:29" x14ac:dyDescent="0.35">
      <c r="A1629" t="s">
        <v>2978</v>
      </c>
      <c r="B1629" s="7">
        <v>45835</v>
      </c>
      <c r="C1629" t="s">
        <v>1435</v>
      </c>
      <c r="D1629" t="s">
        <v>102</v>
      </c>
      <c r="E1629" t="s">
        <v>25</v>
      </c>
      <c r="F1629">
        <v>28</v>
      </c>
      <c r="G1629" t="s">
        <v>38</v>
      </c>
      <c r="H1629" t="s">
        <v>39</v>
      </c>
      <c r="I1629" t="s">
        <v>73</v>
      </c>
      <c r="J1629" t="s">
        <v>74</v>
      </c>
      <c r="K1629" t="s">
        <v>55</v>
      </c>
      <c r="L1629" t="s">
        <v>75</v>
      </c>
      <c r="M1629">
        <v>2</v>
      </c>
      <c r="N1629" s="2">
        <v>2899</v>
      </c>
      <c r="O1629" s="3">
        <v>0.1</v>
      </c>
      <c r="P1629" s="2">
        <v>3400</v>
      </c>
      <c r="Q1629" t="s">
        <v>123</v>
      </c>
      <c r="R1629" t="s">
        <v>33</v>
      </c>
      <c r="S1629" t="s">
        <v>57</v>
      </c>
      <c r="T1629" s="4">
        <v>4</v>
      </c>
      <c r="U1629" s="11">
        <f t="shared" si="25"/>
        <v>5798</v>
      </c>
      <c r="V1629" s="11">
        <f>tbl_EcommerceSales[[#This Row],[Gross_Sales]]*tbl_EcommerceSales[[#This Row],[Discount]]</f>
        <v>579.80000000000007</v>
      </c>
      <c r="W1629" s="11">
        <f>tbl_EcommerceSales[[#This Row],[Gross_Sales]]-tbl_EcommerceSales[[#This Row],[Discount_Amount]]</f>
        <v>5218.2</v>
      </c>
      <c r="X1629" s="11">
        <f>tbl_EcommerceSales[[#This Row],[Quantity]] * _xlfn.XLOOKUP(tbl_EcommerceSales[[#This Row],[Product_ID]], Product_Master!A:A, Product_Master!F:F)</f>
        <v>3400</v>
      </c>
      <c r="Y1629" s="11">
        <f>tbl_EcommerceSales[[#This Row],[Net_Revenue]]-tbl_EcommerceSales[[#This Row],[Total_Cost]]</f>
        <v>1818.1999999999998</v>
      </c>
      <c r="Z1629" s="9">
        <f>IFERROR(#REF!/tbl_EcommerceSales[[#This Row],[Total_Cost]], 0)</f>
        <v>0</v>
      </c>
      <c r="AA1629" t="str">
        <f>TEXT(tbl_EcommerceSales[[#This Row],[Order_Date]],"mmm")</f>
        <v>Jun</v>
      </c>
      <c r="AB1629">
        <f>YEAR(tbl_EcommerceSales[[#This Row],[Order_Date]])</f>
        <v>2025</v>
      </c>
      <c r="AC1629" t="str">
        <f>IF(tbl_EcommerceSales[[#This Row],[Age]]&lt;18,"Under 18",IF(tbl_EcommerceSales[[#This Row],[Age]]&lt;=25,"18-25",IF(tbl_EcommerceSales[[#This Row],[Age]]&lt;=35,"26-35",IF(tbl_EcommerceSales[[#This Row],[Age]]&lt;=45,"36-45",IF(tbl_EcommerceSales[[#This Row],[Age]]&lt;=55,"46-55","56+")))))</f>
        <v>26-35</v>
      </c>
    </row>
    <row r="1630" spans="1:29" x14ac:dyDescent="0.35">
      <c r="A1630" t="s">
        <v>2979</v>
      </c>
      <c r="B1630" s="7">
        <v>45835</v>
      </c>
      <c r="C1630" t="s">
        <v>2980</v>
      </c>
      <c r="D1630" t="s">
        <v>235</v>
      </c>
      <c r="E1630" t="s">
        <v>25</v>
      </c>
      <c r="F1630">
        <v>34</v>
      </c>
      <c r="G1630" t="s">
        <v>61</v>
      </c>
      <c r="H1630" t="s">
        <v>27</v>
      </c>
      <c r="I1630" t="s">
        <v>28</v>
      </c>
      <c r="J1630" t="s">
        <v>29</v>
      </c>
      <c r="K1630" t="s">
        <v>30</v>
      </c>
      <c r="L1630" t="s">
        <v>31</v>
      </c>
      <c r="M1630">
        <v>1</v>
      </c>
      <c r="N1630" s="2">
        <v>5999</v>
      </c>
      <c r="O1630" s="3">
        <v>0.05</v>
      </c>
      <c r="P1630" s="2">
        <v>3900</v>
      </c>
      <c r="Q1630" t="s">
        <v>32</v>
      </c>
      <c r="R1630" t="s">
        <v>33</v>
      </c>
      <c r="S1630" t="s">
        <v>34</v>
      </c>
      <c r="T1630" s="4">
        <v>3</v>
      </c>
      <c r="U1630" s="11">
        <f t="shared" si="25"/>
        <v>5999</v>
      </c>
      <c r="V1630" s="11">
        <f>tbl_EcommerceSales[[#This Row],[Gross_Sales]]*tbl_EcommerceSales[[#This Row],[Discount]]</f>
        <v>299.95</v>
      </c>
      <c r="W1630" s="11">
        <f>tbl_EcommerceSales[[#This Row],[Gross_Sales]]-tbl_EcommerceSales[[#This Row],[Discount_Amount]]</f>
        <v>5699.05</v>
      </c>
      <c r="X1630" s="11">
        <f>tbl_EcommerceSales[[#This Row],[Quantity]] * _xlfn.XLOOKUP(tbl_EcommerceSales[[#This Row],[Product_ID]], Product_Master!A:A, Product_Master!F:F)</f>
        <v>3900</v>
      </c>
      <c r="Y1630" s="11">
        <f>tbl_EcommerceSales[[#This Row],[Net_Revenue]]-tbl_EcommerceSales[[#This Row],[Total_Cost]]</f>
        <v>1799.0500000000002</v>
      </c>
      <c r="Z1630" s="9">
        <f>IFERROR(#REF!/tbl_EcommerceSales[[#This Row],[Total_Cost]], 0)</f>
        <v>0</v>
      </c>
      <c r="AA1630" t="str">
        <f>TEXT(tbl_EcommerceSales[[#This Row],[Order_Date]],"mmm")</f>
        <v>Jun</v>
      </c>
      <c r="AB1630">
        <f>YEAR(tbl_EcommerceSales[[#This Row],[Order_Date]])</f>
        <v>2025</v>
      </c>
      <c r="AC1630" t="str">
        <f>IF(tbl_EcommerceSales[[#This Row],[Age]]&lt;18,"Under 18",IF(tbl_EcommerceSales[[#This Row],[Age]]&lt;=25,"18-25",IF(tbl_EcommerceSales[[#This Row],[Age]]&lt;=35,"26-35",IF(tbl_EcommerceSales[[#This Row],[Age]]&lt;=45,"36-45",IF(tbl_EcommerceSales[[#This Row],[Age]]&lt;=55,"46-55","56+")))))</f>
        <v>26-35</v>
      </c>
    </row>
    <row r="1631" spans="1:29" x14ac:dyDescent="0.35">
      <c r="A1631" t="s">
        <v>2981</v>
      </c>
      <c r="B1631" s="7">
        <v>45836</v>
      </c>
      <c r="C1631" t="s">
        <v>2982</v>
      </c>
      <c r="D1631" t="s">
        <v>130</v>
      </c>
      <c r="E1631" t="s">
        <v>48</v>
      </c>
      <c r="F1631">
        <v>35</v>
      </c>
      <c r="G1631" t="s">
        <v>211</v>
      </c>
      <c r="H1631" t="s">
        <v>72</v>
      </c>
      <c r="I1631" t="s">
        <v>241</v>
      </c>
      <c r="J1631" t="s">
        <v>242</v>
      </c>
      <c r="K1631" t="s">
        <v>42</v>
      </c>
      <c r="L1631" t="s">
        <v>243</v>
      </c>
      <c r="M1631">
        <v>1</v>
      </c>
      <c r="N1631" s="2">
        <v>649</v>
      </c>
      <c r="O1631" s="3">
        <v>0.15</v>
      </c>
      <c r="P1631" s="2">
        <v>290</v>
      </c>
      <c r="Q1631" t="s">
        <v>32</v>
      </c>
      <c r="R1631" t="s">
        <v>33</v>
      </c>
      <c r="S1631" t="s">
        <v>34</v>
      </c>
      <c r="T1631" s="4">
        <v>5</v>
      </c>
      <c r="U1631" s="11">
        <f t="shared" si="25"/>
        <v>649</v>
      </c>
      <c r="V1631" s="11">
        <f>tbl_EcommerceSales[[#This Row],[Gross_Sales]]*tbl_EcommerceSales[[#This Row],[Discount]]</f>
        <v>97.35</v>
      </c>
      <c r="W1631" s="11">
        <f>tbl_EcommerceSales[[#This Row],[Gross_Sales]]-tbl_EcommerceSales[[#This Row],[Discount_Amount]]</f>
        <v>551.65</v>
      </c>
      <c r="X1631" s="11">
        <f>tbl_EcommerceSales[[#This Row],[Quantity]] * _xlfn.XLOOKUP(tbl_EcommerceSales[[#This Row],[Product_ID]], Product_Master!A:A, Product_Master!F:F)</f>
        <v>290</v>
      </c>
      <c r="Y1631" s="11">
        <f>tbl_EcommerceSales[[#This Row],[Net_Revenue]]-tbl_EcommerceSales[[#This Row],[Total_Cost]]</f>
        <v>261.64999999999998</v>
      </c>
      <c r="Z1631" s="9">
        <f>IFERROR(#REF!/tbl_EcommerceSales[[#This Row],[Total_Cost]], 0)</f>
        <v>0</v>
      </c>
      <c r="AA1631" t="str">
        <f>TEXT(tbl_EcommerceSales[[#This Row],[Order_Date]],"mmm")</f>
        <v>Jun</v>
      </c>
      <c r="AB1631">
        <f>YEAR(tbl_EcommerceSales[[#This Row],[Order_Date]])</f>
        <v>2025</v>
      </c>
      <c r="AC1631" t="str">
        <f>IF(tbl_EcommerceSales[[#This Row],[Age]]&lt;18,"Under 18",IF(tbl_EcommerceSales[[#This Row],[Age]]&lt;=25,"18-25",IF(tbl_EcommerceSales[[#This Row],[Age]]&lt;=35,"26-35",IF(tbl_EcommerceSales[[#This Row],[Age]]&lt;=45,"36-45",IF(tbl_EcommerceSales[[#This Row],[Age]]&lt;=55,"46-55","56+")))))</f>
        <v>26-35</v>
      </c>
    </row>
    <row r="1632" spans="1:29" x14ac:dyDescent="0.35">
      <c r="A1632" t="s">
        <v>2983</v>
      </c>
      <c r="B1632" s="7">
        <v>45836</v>
      </c>
      <c r="C1632" t="s">
        <v>1935</v>
      </c>
      <c r="D1632" t="s">
        <v>148</v>
      </c>
      <c r="E1632" t="s">
        <v>25</v>
      </c>
      <c r="F1632">
        <v>20</v>
      </c>
      <c r="G1632" t="s">
        <v>246</v>
      </c>
      <c r="H1632" t="s">
        <v>27</v>
      </c>
      <c r="I1632" t="s">
        <v>111</v>
      </c>
      <c r="J1632" t="s">
        <v>112</v>
      </c>
      <c r="K1632" t="s">
        <v>55</v>
      </c>
      <c r="L1632" t="s">
        <v>113</v>
      </c>
      <c r="M1632">
        <v>1</v>
      </c>
      <c r="N1632" s="2">
        <v>1799</v>
      </c>
      <c r="O1632" s="3">
        <v>0</v>
      </c>
      <c r="P1632" s="2">
        <v>950</v>
      </c>
      <c r="Q1632" t="s">
        <v>123</v>
      </c>
      <c r="R1632" t="s">
        <v>33</v>
      </c>
      <c r="S1632" t="s">
        <v>34</v>
      </c>
      <c r="T1632" s="4">
        <v>5</v>
      </c>
      <c r="U1632" s="11">
        <f t="shared" si="25"/>
        <v>1799</v>
      </c>
      <c r="V1632" s="11">
        <f>tbl_EcommerceSales[[#This Row],[Gross_Sales]]*tbl_EcommerceSales[[#This Row],[Discount]]</f>
        <v>0</v>
      </c>
      <c r="W1632" s="11">
        <f>tbl_EcommerceSales[[#This Row],[Gross_Sales]]-tbl_EcommerceSales[[#This Row],[Discount_Amount]]</f>
        <v>1799</v>
      </c>
      <c r="X1632" s="11">
        <f>tbl_EcommerceSales[[#This Row],[Quantity]] * _xlfn.XLOOKUP(tbl_EcommerceSales[[#This Row],[Product_ID]], Product_Master!A:A, Product_Master!F:F)</f>
        <v>950</v>
      </c>
      <c r="Y1632" s="11">
        <f>tbl_EcommerceSales[[#This Row],[Net_Revenue]]-tbl_EcommerceSales[[#This Row],[Total_Cost]]</f>
        <v>849</v>
      </c>
      <c r="Z1632" s="9">
        <f>IFERROR(#REF!/tbl_EcommerceSales[[#This Row],[Total_Cost]], 0)</f>
        <v>0</v>
      </c>
      <c r="AA1632" t="str">
        <f>TEXT(tbl_EcommerceSales[[#This Row],[Order_Date]],"mmm")</f>
        <v>Jun</v>
      </c>
      <c r="AB1632">
        <f>YEAR(tbl_EcommerceSales[[#This Row],[Order_Date]])</f>
        <v>2025</v>
      </c>
      <c r="AC1632" t="str">
        <f>IF(tbl_EcommerceSales[[#This Row],[Age]]&lt;18,"Under 18",IF(tbl_EcommerceSales[[#This Row],[Age]]&lt;=25,"18-25",IF(tbl_EcommerceSales[[#This Row],[Age]]&lt;=35,"26-35",IF(tbl_EcommerceSales[[#This Row],[Age]]&lt;=45,"36-45",IF(tbl_EcommerceSales[[#This Row],[Age]]&lt;=55,"46-55","56+")))))</f>
        <v>18-25</v>
      </c>
    </row>
    <row r="1633" spans="1:29" x14ac:dyDescent="0.35">
      <c r="A1633" t="s">
        <v>2984</v>
      </c>
      <c r="B1633" s="7">
        <v>45836</v>
      </c>
      <c r="C1633" t="s">
        <v>2985</v>
      </c>
      <c r="D1633" t="s">
        <v>116</v>
      </c>
      <c r="E1633" t="s">
        <v>25</v>
      </c>
      <c r="F1633">
        <v>37</v>
      </c>
      <c r="G1633" t="s">
        <v>211</v>
      </c>
      <c r="H1633" t="s">
        <v>72</v>
      </c>
      <c r="I1633" t="s">
        <v>28</v>
      </c>
      <c r="J1633" t="s">
        <v>29</v>
      </c>
      <c r="K1633" t="s">
        <v>30</v>
      </c>
      <c r="L1633" t="s">
        <v>31</v>
      </c>
      <c r="M1633">
        <v>1</v>
      </c>
      <c r="N1633" s="2">
        <v>5999</v>
      </c>
      <c r="O1633" s="3">
        <v>0.1</v>
      </c>
      <c r="P1633" s="2">
        <v>3900</v>
      </c>
      <c r="Q1633" t="s">
        <v>156</v>
      </c>
      <c r="R1633" t="s">
        <v>33</v>
      </c>
      <c r="S1633" t="s">
        <v>57</v>
      </c>
      <c r="T1633" s="4">
        <v>4</v>
      </c>
      <c r="U1633" s="11">
        <f t="shared" si="25"/>
        <v>5999</v>
      </c>
      <c r="V1633" s="11">
        <f>tbl_EcommerceSales[[#This Row],[Gross_Sales]]*tbl_EcommerceSales[[#This Row],[Discount]]</f>
        <v>599.9</v>
      </c>
      <c r="W1633" s="11">
        <f>tbl_EcommerceSales[[#This Row],[Gross_Sales]]-tbl_EcommerceSales[[#This Row],[Discount_Amount]]</f>
        <v>5399.1</v>
      </c>
      <c r="X1633" s="11">
        <f>tbl_EcommerceSales[[#This Row],[Quantity]] * _xlfn.XLOOKUP(tbl_EcommerceSales[[#This Row],[Product_ID]], Product_Master!A:A, Product_Master!F:F)</f>
        <v>3900</v>
      </c>
      <c r="Y1633" s="11">
        <f>tbl_EcommerceSales[[#This Row],[Net_Revenue]]-tbl_EcommerceSales[[#This Row],[Total_Cost]]</f>
        <v>1499.1000000000004</v>
      </c>
      <c r="Z1633" s="9">
        <f>IFERROR(#REF!/tbl_EcommerceSales[[#This Row],[Total_Cost]], 0)</f>
        <v>0</v>
      </c>
      <c r="AA1633" t="str">
        <f>TEXT(tbl_EcommerceSales[[#This Row],[Order_Date]],"mmm")</f>
        <v>Jun</v>
      </c>
      <c r="AB1633">
        <f>YEAR(tbl_EcommerceSales[[#This Row],[Order_Date]])</f>
        <v>2025</v>
      </c>
      <c r="AC1633" t="str">
        <f>IF(tbl_EcommerceSales[[#This Row],[Age]]&lt;18,"Under 18",IF(tbl_EcommerceSales[[#This Row],[Age]]&lt;=25,"18-25",IF(tbl_EcommerceSales[[#This Row],[Age]]&lt;=35,"26-35",IF(tbl_EcommerceSales[[#This Row],[Age]]&lt;=45,"36-45",IF(tbl_EcommerceSales[[#This Row],[Age]]&lt;=55,"46-55","56+")))))</f>
        <v>36-45</v>
      </c>
    </row>
    <row r="1634" spans="1:29" x14ac:dyDescent="0.35">
      <c r="A1634" t="s">
        <v>2986</v>
      </c>
      <c r="B1634" s="7">
        <v>45836</v>
      </c>
      <c r="C1634" t="s">
        <v>2987</v>
      </c>
      <c r="D1634" t="s">
        <v>79</v>
      </c>
      <c r="E1634" t="s">
        <v>48</v>
      </c>
      <c r="F1634">
        <v>24</v>
      </c>
      <c r="G1634" t="s">
        <v>71</v>
      </c>
      <c r="H1634" t="s">
        <v>72</v>
      </c>
      <c r="I1634" t="s">
        <v>117</v>
      </c>
      <c r="J1634" t="s">
        <v>118</v>
      </c>
      <c r="K1634" t="s">
        <v>82</v>
      </c>
      <c r="L1634" t="s">
        <v>119</v>
      </c>
      <c r="M1634">
        <v>1</v>
      </c>
      <c r="N1634" s="2">
        <v>3299</v>
      </c>
      <c r="O1634" s="3">
        <v>0.3</v>
      </c>
      <c r="P1634" s="2">
        <v>2100</v>
      </c>
      <c r="Q1634" t="s">
        <v>32</v>
      </c>
      <c r="R1634" t="s">
        <v>33</v>
      </c>
      <c r="S1634" t="s">
        <v>57</v>
      </c>
      <c r="T1634" s="4">
        <v>5</v>
      </c>
      <c r="U1634" s="11">
        <f t="shared" si="25"/>
        <v>3299</v>
      </c>
      <c r="V1634" s="11">
        <f>tbl_EcommerceSales[[#This Row],[Gross_Sales]]*tbl_EcommerceSales[[#This Row],[Discount]]</f>
        <v>989.69999999999993</v>
      </c>
      <c r="W1634" s="11">
        <f>tbl_EcommerceSales[[#This Row],[Gross_Sales]]-tbl_EcommerceSales[[#This Row],[Discount_Amount]]</f>
        <v>2309.3000000000002</v>
      </c>
      <c r="X1634" s="11">
        <f>tbl_EcommerceSales[[#This Row],[Quantity]] * _xlfn.XLOOKUP(tbl_EcommerceSales[[#This Row],[Product_ID]], Product_Master!A:A, Product_Master!F:F)</f>
        <v>2100</v>
      </c>
      <c r="Y1634" s="11">
        <f>tbl_EcommerceSales[[#This Row],[Net_Revenue]]-tbl_EcommerceSales[[#This Row],[Total_Cost]]</f>
        <v>209.30000000000018</v>
      </c>
      <c r="Z1634" s="9">
        <f>IFERROR(#REF!/tbl_EcommerceSales[[#This Row],[Total_Cost]], 0)</f>
        <v>0</v>
      </c>
      <c r="AA1634" t="str">
        <f>TEXT(tbl_EcommerceSales[[#This Row],[Order_Date]],"mmm")</f>
        <v>Jun</v>
      </c>
      <c r="AB1634">
        <f>YEAR(tbl_EcommerceSales[[#This Row],[Order_Date]])</f>
        <v>2025</v>
      </c>
      <c r="AC1634" t="str">
        <f>IF(tbl_EcommerceSales[[#This Row],[Age]]&lt;18,"Under 18",IF(tbl_EcommerceSales[[#This Row],[Age]]&lt;=25,"18-25",IF(tbl_EcommerceSales[[#This Row],[Age]]&lt;=35,"26-35",IF(tbl_EcommerceSales[[#This Row],[Age]]&lt;=45,"36-45",IF(tbl_EcommerceSales[[#This Row],[Age]]&lt;=55,"46-55","56+")))))</f>
        <v>18-25</v>
      </c>
    </row>
    <row r="1635" spans="1:29" x14ac:dyDescent="0.35">
      <c r="A1635" t="s">
        <v>2988</v>
      </c>
      <c r="B1635" s="7">
        <v>45836</v>
      </c>
      <c r="C1635" t="s">
        <v>2989</v>
      </c>
      <c r="D1635" t="s">
        <v>312</v>
      </c>
      <c r="E1635" t="s">
        <v>48</v>
      </c>
      <c r="F1635">
        <v>31</v>
      </c>
      <c r="G1635" t="s">
        <v>136</v>
      </c>
      <c r="H1635" t="s">
        <v>88</v>
      </c>
      <c r="I1635" t="s">
        <v>236</v>
      </c>
      <c r="J1635" t="s">
        <v>237</v>
      </c>
      <c r="K1635" t="s">
        <v>82</v>
      </c>
      <c r="L1635" t="s">
        <v>238</v>
      </c>
      <c r="M1635">
        <v>3</v>
      </c>
      <c r="N1635" s="2">
        <v>899</v>
      </c>
      <c r="O1635" s="3">
        <v>0.2</v>
      </c>
      <c r="P1635" s="2">
        <v>1440</v>
      </c>
      <c r="Q1635" t="s">
        <v>123</v>
      </c>
      <c r="R1635" t="s">
        <v>33</v>
      </c>
      <c r="S1635" t="s">
        <v>34</v>
      </c>
      <c r="T1635" s="4">
        <v>5</v>
      </c>
      <c r="U1635" s="11">
        <f t="shared" si="25"/>
        <v>2697</v>
      </c>
      <c r="V1635" s="11">
        <f>tbl_EcommerceSales[[#This Row],[Gross_Sales]]*tbl_EcommerceSales[[#This Row],[Discount]]</f>
        <v>539.4</v>
      </c>
      <c r="W1635" s="11">
        <f>tbl_EcommerceSales[[#This Row],[Gross_Sales]]-tbl_EcommerceSales[[#This Row],[Discount_Amount]]</f>
        <v>2157.6</v>
      </c>
      <c r="X1635" s="11">
        <f>tbl_EcommerceSales[[#This Row],[Quantity]] * _xlfn.XLOOKUP(tbl_EcommerceSales[[#This Row],[Product_ID]], Product_Master!A:A, Product_Master!F:F)</f>
        <v>1440</v>
      </c>
      <c r="Y1635" s="11">
        <f>tbl_EcommerceSales[[#This Row],[Net_Revenue]]-tbl_EcommerceSales[[#This Row],[Total_Cost]]</f>
        <v>717.59999999999991</v>
      </c>
      <c r="Z1635" s="9">
        <f>IFERROR(#REF!/tbl_EcommerceSales[[#This Row],[Total_Cost]], 0)</f>
        <v>0</v>
      </c>
      <c r="AA1635" t="str">
        <f>TEXT(tbl_EcommerceSales[[#This Row],[Order_Date]],"mmm")</f>
        <v>Jun</v>
      </c>
      <c r="AB1635">
        <f>YEAR(tbl_EcommerceSales[[#This Row],[Order_Date]])</f>
        <v>2025</v>
      </c>
      <c r="AC1635" t="str">
        <f>IF(tbl_EcommerceSales[[#This Row],[Age]]&lt;18,"Under 18",IF(tbl_EcommerceSales[[#This Row],[Age]]&lt;=25,"18-25",IF(tbl_EcommerceSales[[#This Row],[Age]]&lt;=35,"26-35",IF(tbl_EcommerceSales[[#This Row],[Age]]&lt;=45,"36-45",IF(tbl_EcommerceSales[[#This Row],[Age]]&lt;=55,"46-55","56+")))))</f>
        <v>26-35</v>
      </c>
    </row>
    <row r="1636" spans="1:29" x14ac:dyDescent="0.35">
      <c r="A1636" t="s">
        <v>2990</v>
      </c>
      <c r="B1636" s="7">
        <v>45836</v>
      </c>
      <c r="C1636" t="s">
        <v>2128</v>
      </c>
      <c r="D1636" t="s">
        <v>342</v>
      </c>
      <c r="E1636" t="s">
        <v>48</v>
      </c>
      <c r="F1636">
        <v>29</v>
      </c>
      <c r="G1636" t="s">
        <v>145</v>
      </c>
      <c r="H1636" t="s">
        <v>39</v>
      </c>
      <c r="I1636" t="s">
        <v>126</v>
      </c>
      <c r="J1636" t="s">
        <v>127</v>
      </c>
      <c r="K1636" t="s">
        <v>82</v>
      </c>
      <c r="L1636" t="s">
        <v>83</v>
      </c>
      <c r="M1636">
        <v>2</v>
      </c>
      <c r="N1636" s="2">
        <v>1899</v>
      </c>
      <c r="O1636" s="3">
        <v>0</v>
      </c>
      <c r="P1636" s="2">
        <v>2240</v>
      </c>
      <c r="Q1636" t="s">
        <v>319</v>
      </c>
      <c r="R1636" t="s">
        <v>93</v>
      </c>
      <c r="S1636" t="s">
        <v>34</v>
      </c>
      <c r="T1636" s="4">
        <v>4</v>
      </c>
      <c r="U1636" s="11">
        <f t="shared" si="25"/>
        <v>3798</v>
      </c>
      <c r="V1636" s="11">
        <f>tbl_EcommerceSales[[#This Row],[Gross_Sales]]*tbl_EcommerceSales[[#This Row],[Discount]]</f>
        <v>0</v>
      </c>
      <c r="W1636" s="11">
        <f>tbl_EcommerceSales[[#This Row],[Gross_Sales]]-tbl_EcommerceSales[[#This Row],[Discount_Amount]]</f>
        <v>3798</v>
      </c>
      <c r="X1636" s="11">
        <f>tbl_EcommerceSales[[#This Row],[Quantity]] * _xlfn.XLOOKUP(tbl_EcommerceSales[[#This Row],[Product_ID]], Product_Master!A:A, Product_Master!F:F)</f>
        <v>2240</v>
      </c>
      <c r="Y1636" s="11">
        <f>tbl_EcommerceSales[[#This Row],[Net_Revenue]]-tbl_EcommerceSales[[#This Row],[Total_Cost]]</f>
        <v>1558</v>
      </c>
      <c r="Z1636" s="9">
        <f>IFERROR(#REF!/tbl_EcommerceSales[[#This Row],[Total_Cost]], 0)</f>
        <v>0</v>
      </c>
      <c r="AA1636" t="str">
        <f>TEXT(tbl_EcommerceSales[[#This Row],[Order_Date]],"mmm")</f>
        <v>Jun</v>
      </c>
      <c r="AB1636">
        <f>YEAR(tbl_EcommerceSales[[#This Row],[Order_Date]])</f>
        <v>2025</v>
      </c>
      <c r="AC1636" t="str">
        <f>IF(tbl_EcommerceSales[[#This Row],[Age]]&lt;18,"Under 18",IF(tbl_EcommerceSales[[#This Row],[Age]]&lt;=25,"18-25",IF(tbl_EcommerceSales[[#This Row],[Age]]&lt;=35,"26-35",IF(tbl_EcommerceSales[[#This Row],[Age]]&lt;=45,"36-45",IF(tbl_EcommerceSales[[#This Row],[Age]]&lt;=55,"46-55","56+")))))</f>
        <v>26-35</v>
      </c>
    </row>
    <row r="1637" spans="1:29" x14ac:dyDescent="0.35">
      <c r="A1637" t="s">
        <v>2991</v>
      </c>
      <c r="B1637" s="7">
        <v>45836</v>
      </c>
      <c r="C1637" t="s">
        <v>2193</v>
      </c>
      <c r="D1637" t="s">
        <v>216</v>
      </c>
      <c r="E1637" t="s">
        <v>25</v>
      </c>
      <c r="F1637">
        <v>24</v>
      </c>
      <c r="G1637" t="s">
        <v>96</v>
      </c>
      <c r="H1637" t="s">
        <v>39</v>
      </c>
      <c r="I1637" t="s">
        <v>357</v>
      </c>
      <c r="J1637" t="s">
        <v>358</v>
      </c>
      <c r="K1637" t="s">
        <v>177</v>
      </c>
      <c r="L1637" t="s">
        <v>178</v>
      </c>
      <c r="M1637">
        <v>1</v>
      </c>
      <c r="N1637" s="2">
        <v>999</v>
      </c>
      <c r="O1637" s="3">
        <v>0.05</v>
      </c>
      <c r="P1637" s="2">
        <v>520</v>
      </c>
      <c r="Q1637" t="s">
        <v>44</v>
      </c>
      <c r="R1637" t="s">
        <v>33</v>
      </c>
      <c r="S1637" t="s">
        <v>34</v>
      </c>
      <c r="T1637" s="4">
        <v>2</v>
      </c>
      <c r="U1637" s="11">
        <f t="shared" si="25"/>
        <v>999</v>
      </c>
      <c r="V1637" s="11">
        <f>tbl_EcommerceSales[[#This Row],[Gross_Sales]]*tbl_EcommerceSales[[#This Row],[Discount]]</f>
        <v>49.95</v>
      </c>
      <c r="W1637" s="11">
        <f>tbl_EcommerceSales[[#This Row],[Gross_Sales]]-tbl_EcommerceSales[[#This Row],[Discount_Amount]]</f>
        <v>949.05</v>
      </c>
      <c r="X1637" s="11">
        <f>tbl_EcommerceSales[[#This Row],[Quantity]] * _xlfn.XLOOKUP(tbl_EcommerceSales[[#This Row],[Product_ID]], Product_Master!A:A, Product_Master!F:F)</f>
        <v>520</v>
      </c>
      <c r="Y1637" s="11">
        <f>tbl_EcommerceSales[[#This Row],[Net_Revenue]]-tbl_EcommerceSales[[#This Row],[Total_Cost]]</f>
        <v>429.04999999999995</v>
      </c>
      <c r="Z1637" s="9">
        <f>IFERROR(#REF!/tbl_EcommerceSales[[#This Row],[Total_Cost]], 0)</f>
        <v>0</v>
      </c>
      <c r="AA1637" t="str">
        <f>TEXT(tbl_EcommerceSales[[#This Row],[Order_Date]],"mmm")</f>
        <v>Jun</v>
      </c>
      <c r="AB1637">
        <f>YEAR(tbl_EcommerceSales[[#This Row],[Order_Date]])</f>
        <v>2025</v>
      </c>
      <c r="AC1637" t="str">
        <f>IF(tbl_EcommerceSales[[#This Row],[Age]]&lt;18,"Under 18",IF(tbl_EcommerceSales[[#This Row],[Age]]&lt;=25,"18-25",IF(tbl_EcommerceSales[[#This Row],[Age]]&lt;=35,"26-35",IF(tbl_EcommerceSales[[#This Row],[Age]]&lt;=45,"36-45",IF(tbl_EcommerceSales[[#This Row],[Age]]&lt;=55,"46-55","56+")))))</f>
        <v>18-25</v>
      </c>
    </row>
    <row r="1638" spans="1:29" x14ac:dyDescent="0.35">
      <c r="A1638" t="s">
        <v>2992</v>
      </c>
      <c r="B1638" s="7">
        <v>45836</v>
      </c>
      <c r="C1638" t="s">
        <v>2917</v>
      </c>
      <c r="D1638" t="s">
        <v>151</v>
      </c>
      <c r="E1638" t="s">
        <v>25</v>
      </c>
      <c r="F1638">
        <v>28</v>
      </c>
      <c r="G1638" t="s">
        <v>246</v>
      </c>
      <c r="H1638" t="s">
        <v>27</v>
      </c>
      <c r="I1638" t="s">
        <v>117</v>
      </c>
      <c r="J1638" t="s">
        <v>118</v>
      </c>
      <c r="K1638" t="s">
        <v>82</v>
      </c>
      <c r="L1638" t="s">
        <v>119</v>
      </c>
      <c r="M1638">
        <v>3</v>
      </c>
      <c r="N1638" s="2">
        <v>3299</v>
      </c>
      <c r="O1638" s="3">
        <v>0</v>
      </c>
      <c r="P1638" s="2">
        <v>6300</v>
      </c>
      <c r="Q1638" t="s">
        <v>156</v>
      </c>
      <c r="R1638" t="s">
        <v>33</v>
      </c>
      <c r="S1638" t="s">
        <v>34</v>
      </c>
      <c r="T1638" s="4">
        <v>3</v>
      </c>
      <c r="U1638" s="11">
        <f t="shared" si="25"/>
        <v>9897</v>
      </c>
      <c r="V1638" s="11">
        <f>tbl_EcommerceSales[[#This Row],[Gross_Sales]]*tbl_EcommerceSales[[#This Row],[Discount]]</f>
        <v>0</v>
      </c>
      <c r="W1638" s="11">
        <f>tbl_EcommerceSales[[#This Row],[Gross_Sales]]-tbl_EcommerceSales[[#This Row],[Discount_Amount]]</f>
        <v>9897</v>
      </c>
      <c r="X1638" s="11">
        <f>tbl_EcommerceSales[[#This Row],[Quantity]] * _xlfn.XLOOKUP(tbl_EcommerceSales[[#This Row],[Product_ID]], Product_Master!A:A, Product_Master!F:F)</f>
        <v>6300</v>
      </c>
      <c r="Y1638" s="11">
        <f>tbl_EcommerceSales[[#This Row],[Net_Revenue]]-tbl_EcommerceSales[[#This Row],[Total_Cost]]</f>
        <v>3597</v>
      </c>
      <c r="Z1638" s="9">
        <f>IFERROR(#REF!/tbl_EcommerceSales[[#This Row],[Total_Cost]], 0)</f>
        <v>0</v>
      </c>
      <c r="AA1638" t="str">
        <f>TEXT(tbl_EcommerceSales[[#This Row],[Order_Date]],"mmm")</f>
        <v>Jun</v>
      </c>
      <c r="AB1638">
        <f>YEAR(tbl_EcommerceSales[[#This Row],[Order_Date]])</f>
        <v>2025</v>
      </c>
      <c r="AC1638" t="str">
        <f>IF(tbl_EcommerceSales[[#This Row],[Age]]&lt;18,"Under 18",IF(tbl_EcommerceSales[[#This Row],[Age]]&lt;=25,"18-25",IF(tbl_EcommerceSales[[#This Row],[Age]]&lt;=35,"26-35",IF(tbl_EcommerceSales[[#This Row],[Age]]&lt;=45,"36-45",IF(tbl_EcommerceSales[[#This Row],[Age]]&lt;=55,"46-55","56+")))))</f>
        <v>26-35</v>
      </c>
    </row>
    <row r="1639" spans="1:29" x14ac:dyDescent="0.35">
      <c r="A1639" t="s">
        <v>2993</v>
      </c>
      <c r="B1639" s="7">
        <v>45836</v>
      </c>
      <c r="C1639" t="s">
        <v>2994</v>
      </c>
      <c r="D1639" t="s">
        <v>159</v>
      </c>
      <c r="E1639" t="s">
        <v>48</v>
      </c>
      <c r="F1639">
        <v>19</v>
      </c>
      <c r="G1639" t="s">
        <v>38</v>
      </c>
      <c r="H1639" t="s">
        <v>39</v>
      </c>
      <c r="I1639" t="s">
        <v>165</v>
      </c>
      <c r="J1639" t="s">
        <v>166</v>
      </c>
      <c r="K1639" t="s">
        <v>42</v>
      </c>
      <c r="L1639" t="s">
        <v>167</v>
      </c>
      <c r="M1639">
        <v>2</v>
      </c>
      <c r="N1639" s="2">
        <v>1799</v>
      </c>
      <c r="O1639" s="3">
        <v>0.1</v>
      </c>
      <c r="P1639" s="2">
        <v>1800</v>
      </c>
      <c r="Q1639" t="s">
        <v>32</v>
      </c>
      <c r="R1639" t="s">
        <v>33</v>
      </c>
      <c r="S1639" t="s">
        <v>57</v>
      </c>
      <c r="T1639" s="4">
        <v>5</v>
      </c>
      <c r="U1639" s="11">
        <f t="shared" si="25"/>
        <v>3598</v>
      </c>
      <c r="V1639" s="11">
        <f>tbl_EcommerceSales[[#This Row],[Gross_Sales]]*tbl_EcommerceSales[[#This Row],[Discount]]</f>
        <v>359.8</v>
      </c>
      <c r="W1639" s="11">
        <f>tbl_EcommerceSales[[#This Row],[Gross_Sales]]-tbl_EcommerceSales[[#This Row],[Discount_Amount]]</f>
        <v>3238.2</v>
      </c>
      <c r="X1639" s="11">
        <f>tbl_EcommerceSales[[#This Row],[Quantity]] * _xlfn.XLOOKUP(tbl_EcommerceSales[[#This Row],[Product_ID]], Product_Master!A:A, Product_Master!F:F)</f>
        <v>1800</v>
      </c>
      <c r="Y1639" s="11">
        <f>tbl_EcommerceSales[[#This Row],[Net_Revenue]]-tbl_EcommerceSales[[#This Row],[Total_Cost]]</f>
        <v>1438.1999999999998</v>
      </c>
      <c r="Z1639" s="9">
        <f>IFERROR(#REF!/tbl_EcommerceSales[[#This Row],[Total_Cost]], 0)</f>
        <v>0</v>
      </c>
      <c r="AA1639" t="str">
        <f>TEXT(tbl_EcommerceSales[[#This Row],[Order_Date]],"mmm")</f>
        <v>Jun</v>
      </c>
      <c r="AB1639">
        <f>YEAR(tbl_EcommerceSales[[#This Row],[Order_Date]])</f>
        <v>2025</v>
      </c>
      <c r="AC1639" t="str">
        <f>IF(tbl_EcommerceSales[[#This Row],[Age]]&lt;18,"Under 18",IF(tbl_EcommerceSales[[#This Row],[Age]]&lt;=25,"18-25",IF(tbl_EcommerceSales[[#This Row],[Age]]&lt;=35,"26-35",IF(tbl_EcommerceSales[[#This Row],[Age]]&lt;=45,"36-45",IF(tbl_EcommerceSales[[#This Row],[Age]]&lt;=55,"46-55","56+")))))</f>
        <v>18-25</v>
      </c>
    </row>
    <row r="1640" spans="1:29" x14ac:dyDescent="0.35">
      <c r="A1640" t="s">
        <v>2995</v>
      </c>
      <c r="B1640" s="7">
        <v>45837</v>
      </c>
      <c r="C1640" t="s">
        <v>1378</v>
      </c>
      <c r="D1640" t="s">
        <v>37</v>
      </c>
      <c r="E1640" t="s">
        <v>48</v>
      </c>
      <c r="F1640">
        <v>37</v>
      </c>
      <c r="G1640" t="s">
        <v>122</v>
      </c>
      <c r="H1640" t="s">
        <v>72</v>
      </c>
      <c r="I1640" t="s">
        <v>89</v>
      </c>
      <c r="J1640" t="s">
        <v>90</v>
      </c>
      <c r="K1640" t="s">
        <v>91</v>
      </c>
      <c r="L1640" t="s">
        <v>92</v>
      </c>
      <c r="M1640">
        <v>1</v>
      </c>
      <c r="N1640" s="2">
        <v>599</v>
      </c>
      <c r="O1640" s="3">
        <v>0.1</v>
      </c>
      <c r="P1640" s="2">
        <v>260</v>
      </c>
      <c r="Q1640" t="s">
        <v>156</v>
      </c>
      <c r="R1640" t="s">
        <v>33</v>
      </c>
      <c r="S1640" t="s">
        <v>57</v>
      </c>
      <c r="T1640" s="4">
        <v>5</v>
      </c>
      <c r="U1640" s="11">
        <f t="shared" si="25"/>
        <v>599</v>
      </c>
      <c r="V1640" s="11">
        <f>tbl_EcommerceSales[[#This Row],[Gross_Sales]]*tbl_EcommerceSales[[#This Row],[Discount]]</f>
        <v>59.900000000000006</v>
      </c>
      <c r="W1640" s="11">
        <f>tbl_EcommerceSales[[#This Row],[Gross_Sales]]-tbl_EcommerceSales[[#This Row],[Discount_Amount]]</f>
        <v>539.1</v>
      </c>
      <c r="X1640" s="11">
        <f>tbl_EcommerceSales[[#This Row],[Quantity]] * _xlfn.XLOOKUP(tbl_EcommerceSales[[#This Row],[Product_ID]], Product_Master!A:A, Product_Master!F:F)</f>
        <v>260</v>
      </c>
      <c r="Y1640" s="11">
        <f>tbl_EcommerceSales[[#This Row],[Net_Revenue]]-tbl_EcommerceSales[[#This Row],[Total_Cost]]</f>
        <v>279.10000000000002</v>
      </c>
      <c r="Z1640" s="9">
        <f>IFERROR(#REF!/tbl_EcommerceSales[[#This Row],[Total_Cost]], 0)</f>
        <v>0</v>
      </c>
      <c r="AA1640" t="str">
        <f>TEXT(tbl_EcommerceSales[[#This Row],[Order_Date]],"mmm")</f>
        <v>Jun</v>
      </c>
      <c r="AB1640">
        <f>YEAR(tbl_EcommerceSales[[#This Row],[Order_Date]])</f>
        <v>2025</v>
      </c>
      <c r="AC1640" t="str">
        <f>IF(tbl_EcommerceSales[[#This Row],[Age]]&lt;18,"Under 18",IF(tbl_EcommerceSales[[#This Row],[Age]]&lt;=25,"18-25",IF(tbl_EcommerceSales[[#This Row],[Age]]&lt;=35,"26-35",IF(tbl_EcommerceSales[[#This Row],[Age]]&lt;=45,"36-45",IF(tbl_EcommerceSales[[#This Row],[Age]]&lt;=55,"46-55","56+")))))</f>
        <v>36-45</v>
      </c>
    </row>
    <row r="1641" spans="1:29" x14ac:dyDescent="0.35">
      <c r="A1641" t="s">
        <v>2996</v>
      </c>
      <c r="B1641" s="7">
        <v>45837</v>
      </c>
      <c r="C1641" t="s">
        <v>2997</v>
      </c>
      <c r="D1641" t="s">
        <v>79</v>
      </c>
      <c r="E1641" t="s">
        <v>48</v>
      </c>
      <c r="F1641">
        <v>23</v>
      </c>
      <c r="G1641" t="s">
        <v>142</v>
      </c>
      <c r="H1641" t="s">
        <v>88</v>
      </c>
      <c r="I1641" t="s">
        <v>338</v>
      </c>
      <c r="J1641" t="s">
        <v>339</v>
      </c>
      <c r="K1641" t="s">
        <v>55</v>
      </c>
      <c r="L1641" t="s">
        <v>56</v>
      </c>
      <c r="M1641">
        <v>1</v>
      </c>
      <c r="N1641" s="2">
        <v>1499</v>
      </c>
      <c r="O1641" s="3">
        <v>0.2</v>
      </c>
      <c r="P1641" s="2">
        <v>780</v>
      </c>
      <c r="Q1641" t="s">
        <v>156</v>
      </c>
      <c r="R1641" t="s">
        <v>33</v>
      </c>
      <c r="S1641" t="s">
        <v>34</v>
      </c>
      <c r="T1641" s="4">
        <v>5</v>
      </c>
      <c r="U1641" s="11">
        <f t="shared" si="25"/>
        <v>1499</v>
      </c>
      <c r="V1641" s="11">
        <f>tbl_EcommerceSales[[#This Row],[Gross_Sales]]*tbl_EcommerceSales[[#This Row],[Discount]]</f>
        <v>299.8</v>
      </c>
      <c r="W1641" s="11">
        <f>tbl_EcommerceSales[[#This Row],[Gross_Sales]]-tbl_EcommerceSales[[#This Row],[Discount_Amount]]</f>
        <v>1199.2</v>
      </c>
      <c r="X1641" s="11">
        <f>tbl_EcommerceSales[[#This Row],[Quantity]] * _xlfn.XLOOKUP(tbl_EcommerceSales[[#This Row],[Product_ID]], Product_Master!A:A, Product_Master!F:F)</f>
        <v>780</v>
      </c>
      <c r="Y1641" s="11">
        <f>tbl_EcommerceSales[[#This Row],[Net_Revenue]]-tbl_EcommerceSales[[#This Row],[Total_Cost]]</f>
        <v>419.20000000000005</v>
      </c>
      <c r="Z1641" s="9">
        <f>IFERROR(#REF!/tbl_EcommerceSales[[#This Row],[Total_Cost]], 0)</f>
        <v>0</v>
      </c>
      <c r="AA1641" t="str">
        <f>TEXT(tbl_EcommerceSales[[#This Row],[Order_Date]],"mmm")</f>
        <v>Jun</v>
      </c>
      <c r="AB1641">
        <f>YEAR(tbl_EcommerceSales[[#This Row],[Order_Date]])</f>
        <v>2025</v>
      </c>
      <c r="AC1641" t="str">
        <f>IF(tbl_EcommerceSales[[#This Row],[Age]]&lt;18,"Under 18",IF(tbl_EcommerceSales[[#This Row],[Age]]&lt;=25,"18-25",IF(tbl_EcommerceSales[[#This Row],[Age]]&lt;=35,"26-35",IF(tbl_EcommerceSales[[#This Row],[Age]]&lt;=45,"36-45",IF(tbl_EcommerceSales[[#This Row],[Age]]&lt;=55,"46-55","56+")))))</f>
        <v>18-25</v>
      </c>
    </row>
    <row r="1642" spans="1:29" x14ac:dyDescent="0.35">
      <c r="A1642" t="s">
        <v>2998</v>
      </c>
      <c r="B1642" s="7">
        <v>45837</v>
      </c>
      <c r="C1642" t="s">
        <v>2306</v>
      </c>
      <c r="D1642" t="s">
        <v>181</v>
      </c>
      <c r="E1642" t="s">
        <v>25</v>
      </c>
      <c r="F1642">
        <v>25</v>
      </c>
      <c r="G1642" t="s">
        <v>186</v>
      </c>
      <c r="H1642" t="s">
        <v>72</v>
      </c>
      <c r="I1642" t="s">
        <v>165</v>
      </c>
      <c r="J1642" t="s">
        <v>166</v>
      </c>
      <c r="K1642" t="s">
        <v>42</v>
      </c>
      <c r="L1642" t="s">
        <v>167</v>
      </c>
      <c r="M1642">
        <v>1</v>
      </c>
      <c r="N1642" s="2">
        <v>1799</v>
      </c>
      <c r="O1642" s="3">
        <v>0.15</v>
      </c>
      <c r="P1642" s="2">
        <v>900</v>
      </c>
      <c r="Q1642" t="s">
        <v>44</v>
      </c>
      <c r="R1642" t="s">
        <v>33</v>
      </c>
      <c r="S1642" t="s">
        <v>34</v>
      </c>
      <c r="T1642" s="4">
        <v>5</v>
      </c>
      <c r="U1642" s="11">
        <f t="shared" si="25"/>
        <v>1799</v>
      </c>
      <c r="V1642" s="11">
        <f>tbl_EcommerceSales[[#This Row],[Gross_Sales]]*tbl_EcommerceSales[[#This Row],[Discount]]</f>
        <v>269.84999999999997</v>
      </c>
      <c r="W1642" s="11">
        <f>tbl_EcommerceSales[[#This Row],[Gross_Sales]]-tbl_EcommerceSales[[#This Row],[Discount_Amount]]</f>
        <v>1529.15</v>
      </c>
      <c r="X1642" s="11">
        <f>tbl_EcommerceSales[[#This Row],[Quantity]] * _xlfn.XLOOKUP(tbl_EcommerceSales[[#This Row],[Product_ID]], Product_Master!A:A, Product_Master!F:F)</f>
        <v>900</v>
      </c>
      <c r="Y1642" s="11">
        <f>tbl_EcommerceSales[[#This Row],[Net_Revenue]]-tbl_EcommerceSales[[#This Row],[Total_Cost]]</f>
        <v>629.15000000000009</v>
      </c>
      <c r="Z1642" s="9">
        <f>IFERROR(#REF!/tbl_EcommerceSales[[#This Row],[Total_Cost]], 0)</f>
        <v>0</v>
      </c>
      <c r="AA1642" t="str">
        <f>TEXT(tbl_EcommerceSales[[#This Row],[Order_Date]],"mmm")</f>
        <v>Jun</v>
      </c>
      <c r="AB1642">
        <f>YEAR(tbl_EcommerceSales[[#This Row],[Order_Date]])</f>
        <v>2025</v>
      </c>
      <c r="AC1642" t="str">
        <f>IF(tbl_EcommerceSales[[#This Row],[Age]]&lt;18,"Under 18",IF(tbl_EcommerceSales[[#This Row],[Age]]&lt;=25,"18-25",IF(tbl_EcommerceSales[[#This Row],[Age]]&lt;=35,"26-35",IF(tbl_EcommerceSales[[#This Row],[Age]]&lt;=45,"36-45",IF(tbl_EcommerceSales[[#This Row],[Age]]&lt;=55,"46-55","56+")))))</f>
        <v>18-25</v>
      </c>
    </row>
    <row r="1643" spans="1:29" x14ac:dyDescent="0.35">
      <c r="A1643" t="s">
        <v>2999</v>
      </c>
      <c r="B1643" s="7">
        <v>45837</v>
      </c>
      <c r="C1643" t="s">
        <v>1554</v>
      </c>
      <c r="D1643" t="s">
        <v>232</v>
      </c>
      <c r="E1643" t="s">
        <v>48</v>
      </c>
      <c r="F1643">
        <v>27</v>
      </c>
      <c r="G1643" t="s">
        <v>52</v>
      </c>
      <c r="H1643" t="s">
        <v>27</v>
      </c>
      <c r="I1643" t="s">
        <v>241</v>
      </c>
      <c r="J1643" t="s">
        <v>242</v>
      </c>
      <c r="K1643" t="s">
        <v>42</v>
      </c>
      <c r="L1643" t="s">
        <v>243</v>
      </c>
      <c r="M1643">
        <v>4</v>
      </c>
      <c r="N1643" s="2">
        <v>649</v>
      </c>
      <c r="O1643" s="3">
        <v>0.15</v>
      </c>
      <c r="P1643" s="2">
        <v>1160</v>
      </c>
      <c r="Q1643" t="s">
        <v>156</v>
      </c>
      <c r="R1643" t="s">
        <v>33</v>
      </c>
      <c r="S1643" t="s">
        <v>57</v>
      </c>
      <c r="T1643" s="4">
        <v>4</v>
      </c>
      <c r="U1643" s="11">
        <f t="shared" si="25"/>
        <v>2596</v>
      </c>
      <c r="V1643" s="11">
        <f>tbl_EcommerceSales[[#This Row],[Gross_Sales]]*tbl_EcommerceSales[[#This Row],[Discount]]</f>
        <v>389.4</v>
      </c>
      <c r="W1643" s="11">
        <f>tbl_EcommerceSales[[#This Row],[Gross_Sales]]-tbl_EcommerceSales[[#This Row],[Discount_Amount]]</f>
        <v>2206.6</v>
      </c>
      <c r="X1643" s="11">
        <f>tbl_EcommerceSales[[#This Row],[Quantity]] * _xlfn.XLOOKUP(tbl_EcommerceSales[[#This Row],[Product_ID]], Product_Master!A:A, Product_Master!F:F)</f>
        <v>1160</v>
      </c>
      <c r="Y1643" s="11">
        <f>tbl_EcommerceSales[[#This Row],[Net_Revenue]]-tbl_EcommerceSales[[#This Row],[Total_Cost]]</f>
        <v>1046.5999999999999</v>
      </c>
      <c r="Z1643" s="9">
        <f>IFERROR(#REF!/tbl_EcommerceSales[[#This Row],[Total_Cost]], 0)</f>
        <v>0</v>
      </c>
      <c r="AA1643" t="str">
        <f>TEXT(tbl_EcommerceSales[[#This Row],[Order_Date]],"mmm")</f>
        <v>Jun</v>
      </c>
      <c r="AB1643">
        <f>YEAR(tbl_EcommerceSales[[#This Row],[Order_Date]])</f>
        <v>2025</v>
      </c>
      <c r="AC1643" t="str">
        <f>IF(tbl_EcommerceSales[[#This Row],[Age]]&lt;18,"Under 18",IF(tbl_EcommerceSales[[#This Row],[Age]]&lt;=25,"18-25",IF(tbl_EcommerceSales[[#This Row],[Age]]&lt;=35,"26-35",IF(tbl_EcommerceSales[[#This Row],[Age]]&lt;=45,"36-45",IF(tbl_EcommerceSales[[#This Row],[Age]]&lt;=55,"46-55","56+")))))</f>
        <v>26-35</v>
      </c>
    </row>
    <row r="1644" spans="1:29" x14ac:dyDescent="0.35">
      <c r="A1644" t="s">
        <v>3000</v>
      </c>
      <c r="B1644" s="7">
        <v>45837</v>
      </c>
      <c r="C1644" t="s">
        <v>3001</v>
      </c>
      <c r="D1644" t="s">
        <v>170</v>
      </c>
      <c r="E1644" t="s">
        <v>48</v>
      </c>
      <c r="F1644">
        <v>27</v>
      </c>
      <c r="G1644" t="s">
        <v>103</v>
      </c>
      <c r="H1644" t="s">
        <v>27</v>
      </c>
      <c r="I1644" t="s">
        <v>40</v>
      </c>
      <c r="J1644" t="s">
        <v>41</v>
      </c>
      <c r="K1644" t="s">
        <v>42</v>
      </c>
      <c r="L1644" t="s">
        <v>43</v>
      </c>
      <c r="M1644">
        <v>2</v>
      </c>
      <c r="N1644" s="2">
        <v>699</v>
      </c>
      <c r="O1644" s="3">
        <v>0</v>
      </c>
      <c r="P1644" s="2">
        <v>620</v>
      </c>
      <c r="Q1644" t="s">
        <v>123</v>
      </c>
      <c r="R1644" t="s">
        <v>33</v>
      </c>
      <c r="S1644" t="s">
        <v>34</v>
      </c>
      <c r="T1644" s="4">
        <v>5</v>
      </c>
      <c r="U1644" s="11">
        <f t="shared" si="25"/>
        <v>1398</v>
      </c>
      <c r="V1644" s="11">
        <f>tbl_EcommerceSales[[#This Row],[Gross_Sales]]*tbl_EcommerceSales[[#This Row],[Discount]]</f>
        <v>0</v>
      </c>
      <c r="W1644" s="11">
        <f>tbl_EcommerceSales[[#This Row],[Gross_Sales]]-tbl_EcommerceSales[[#This Row],[Discount_Amount]]</f>
        <v>1398</v>
      </c>
      <c r="X1644" s="11">
        <f>tbl_EcommerceSales[[#This Row],[Quantity]] * _xlfn.XLOOKUP(tbl_EcommerceSales[[#This Row],[Product_ID]], Product_Master!A:A, Product_Master!F:F)</f>
        <v>620</v>
      </c>
      <c r="Y1644" s="11">
        <f>tbl_EcommerceSales[[#This Row],[Net_Revenue]]-tbl_EcommerceSales[[#This Row],[Total_Cost]]</f>
        <v>778</v>
      </c>
      <c r="Z1644" s="9">
        <f>IFERROR(#REF!/tbl_EcommerceSales[[#This Row],[Total_Cost]], 0)</f>
        <v>0</v>
      </c>
      <c r="AA1644" t="str">
        <f>TEXT(tbl_EcommerceSales[[#This Row],[Order_Date]],"mmm")</f>
        <v>Jun</v>
      </c>
      <c r="AB1644">
        <f>YEAR(tbl_EcommerceSales[[#This Row],[Order_Date]])</f>
        <v>2025</v>
      </c>
      <c r="AC1644" t="str">
        <f>IF(tbl_EcommerceSales[[#This Row],[Age]]&lt;18,"Under 18",IF(tbl_EcommerceSales[[#This Row],[Age]]&lt;=25,"18-25",IF(tbl_EcommerceSales[[#This Row],[Age]]&lt;=35,"26-35",IF(tbl_EcommerceSales[[#This Row],[Age]]&lt;=45,"36-45",IF(tbl_EcommerceSales[[#This Row],[Age]]&lt;=55,"46-55","56+")))))</f>
        <v>26-35</v>
      </c>
    </row>
    <row r="1645" spans="1:29" x14ac:dyDescent="0.35">
      <c r="A1645" t="s">
        <v>3002</v>
      </c>
      <c r="B1645" s="7">
        <v>45837</v>
      </c>
      <c r="C1645" t="s">
        <v>483</v>
      </c>
      <c r="D1645" t="s">
        <v>148</v>
      </c>
      <c r="E1645" t="s">
        <v>48</v>
      </c>
      <c r="F1645">
        <v>45</v>
      </c>
      <c r="G1645" t="s">
        <v>26</v>
      </c>
      <c r="H1645" t="s">
        <v>27</v>
      </c>
      <c r="I1645" t="s">
        <v>67</v>
      </c>
      <c r="J1645" t="s">
        <v>68</v>
      </c>
      <c r="K1645" t="s">
        <v>42</v>
      </c>
      <c r="L1645" t="s">
        <v>43</v>
      </c>
      <c r="M1645">
        <v>1</v>
      </c>
      <c r="N1645" s="2">
        <v>799</v>
      </c>
      <c r="O1645" s="3">
        <v>0.15</v>
      </c>
      <c r="P1645" s="2">
        <v>360</v>
      </c>
      <c r="Q1645" t="s">
        <v>32</v>
      </c>
      <c r="R1645" t="s">
        <v>33</v>
      </c>
      <c r="S1645" t="s">
        <v>57</v>
      </c>
      <c r="T1645" s="4">
        <v>5</v>
      </c>
      <c r="U1645" s="11">
        <f t="shared" si="25"/>
        <v>799</v>
      </c>
      <c r="V1645" s="11">
        <f>tbl_EcommerceSales[[#This Row],[Gross_Sales]]*tbl_EcommerceSales[[#This Row],[Discount]]</f>
        <v>119.85</v>
      </c>
      <c r="W1645" s="11">
        <f>tbl_EcommerceSales[[#This Row],[Gross_Sales]]-tbl_EcommerceSales[[#This Row],[Discount_Amount]]</f>
        <v>679.15</v>
      </c>
      <c r="X1645" s="11">
        <f>tbl_EcommerceSales[[#This Row],[Quantity]] * _xlfn.XLOOKUP(tbl_EcommerceSales[[#This Row],[Product_ID]], Product_Master!A:A, Product_Master!F:F)</f>
        <v>360</v>
      </c>
      <c r="Y1645" s="11">
        <f>tbl_EcommerceSales[[#This Row],[Net_Revenue]]-tbl_EcommerceSales[[#This Row],[Total_Cost]]</f>
        <v>319.14999999999998</v>
      </c>
      <c r="Z1645" s="9">
        <f>IFERROR(#REF!/tbl_EcommerceSales[[#This Row],[Total_Cost]], 0)</f>
        <v>0</v>
      </c>
      <c r="AA1645" t="str">
        <f>TEXT(tbl_EcommerceSales[[#This Row],[Order_Date]],"mmm")</f>
        <v>Jun</v>
      </c>
      <c r="AB1645">
        <f>YEAR(tbl_EcommerceSales[[#This Row],[Order_Date]])</f>
        <v>2025</v>
      </c>
      <c r="AC1645" t="str">
        <f>IF(tbl_EcommerceSales[[#This Row],[Age]]&lt;18,"Under 18",IF(tbl_EcommerceSales[[#This Row],[Age]]&lt;=25,"18-25",IF(tbl_EcommerceSales[[#This Row],[Age]]&lt;=35,"26-35",IF(tbl_EcommerceSales[[#This Row],[Age]]&lt;=45,"36-45",IF(tbl_EcommerceSales[[#This Row],[Age]]&lt;=55,"46-55","56+")))))</f>
        <v>36-45</v>
      </c>
    </row>
    <row r="1646" spans="1:29" x14ac:dyDescent="0.35">
      <c r="A1646" t="s">
        <v>3003</v>
      </c>
      <c r="B1646" s="7">
        <v>45838</v>
      </c>
      <c r="C1646" t="s">
        <v>3004</v>
      </c>
      <c r="D1646" t="s">
        <v>51</v>
      </c>
      <c r="E1646" t="s">
        <v>48</v>
      </c>
      <c r="F1646">
        <v>29</v>
      </c>
      <c r="G1646" t="s">
        <v>186</v>
      </c>
      <c r="H1646" t="s">
        <v>72</v>
      </c>
      <c r="I1646" t="s">
        <v>73</v>
      </c>
      <c r="J1646" t="s">
        <v>74</v>
      </c>
      <c r="K1646" t="s">
        <v>55</v>
      </c>
      <c r="L1646" t="s">
        <v>75</v>
      </c>
      <c r="M1646">
        <v>1</v>
      </c>
      <c r="N1646" s="2">
        <v>2899</v>
      </c>
      <c r="O1646" s="3">
        <v>0.15</v>
      </c>
      <c r="P1646" s="2">
        <v>1700</v>
      </c>
      <c r="Q1646" t="s">
        <v>32</v>
      </c>
      <c r="R1646" t="s">
        <v>33</v>
      </c>
      <c r="S1646" t="s">
        <v>57</v>
      </c>
      <c r="T1646" s="4">
        <v>4</v>
      </c>
      <c r="U1646" s="11">
        <f t="shared" si="25"/>
        <v>2899</v>
      </c>
      <c r="V1646" s="11">
        <f>tbl_EcommerceSales[[#This Row],[Gross_Sales]]*tbl_EcommerceSales[[#This Row],[Discount]]</f>
        <v>434.84999999999997</v>
      </c>
      <c r="W1646" s="11">
        <f>tbl_EcommerceSales[[#This Row],[Gross_Sales]]-tbl_EcommerceSales[[#This Row],[Discount_Amount]]</f>
        <v>2464.15</v>
      </c>
      <c r="X1646" s="11">
        <f>tbl_EcommerceSales[[#This Row],[Quantity]] * _xlfn.XLOOKUP(tbl_EcommerceSales[[#This Row],[Product_ID]], Product_Master!A:A, Product_Master!F:F)</f>
        <v>1700</v>
      </c>
      <c r="Y1646" s="11">
        <f>tbl_EcommerceSales[[#This Row],[Net_Revenue]]-tbl_EcommerceSales[[#This Row],[Total_Cost]]</f>
        <v>764.15000000000009</v>
      </c>
      <c r="Z1646" s="9">
        <f>IFERROR(#REF!/tbl_EcommerceSales[[#This Row],[Total_Cost]], 0)</f>
        <v>0</v>
      </c>
      <c r="AA1646" t="str">
        <f>TEXT(tbl_EcommerceSales[[#This Row],[Order_Date]],"mmm")</f>
        <v>Jun</v>
      </c>
      <c r="AB1646">
        <f>YEAR(tbl_EcommerceSales[[#This Row],[Order_Date]])</f>
        <v>2025</v>
      </c>
      <c r="AC1646" t="str">
        <f>IF(tbl_EcommerceSales[[#This Row],[Age]]&lt;18,"Under 18",IF(tbl_EcommerceSales[[#This Row],[Age]]&lt;=25,"18-25",IF(tbl_EcommerceSales[[#This Row],[Age]]&lt;=35,"26-35",IF(tbl_EcommerceSales[[#This Row],[Age]]&lt;=45,"36-45",IF(tbl_EcommerceSales[[#This Row],[Age]]&lt;=55,"46-55","56+")))))</f>
        <v>26-35</v>
      </c>
    </row>
    <row r="1647" spans="1:29" x14ac:dyDescent="0.35">
      <c r="A1647" t="s">
        <v>3005</v>
      </c>
      <c r="B1647" s="7">
        <v>45838</v>
      </c>
      <c r="C1647" t="s">
        <v>3006</v>
      </c>
      <c r="D1647" t="s">
        <v>148</v>
      </c>
      <c r="E1647" t="s">
        <v>48</v>
      </c>
      <c r="F1647">
        <v>28</v>
      </c>
      <c r="G1647" t="s">
        <v>174</v>
      </c>
      <c r="H1647" t="s">
        <v>39</v>
      </c>
      <c r="I1647" t="s">
        <v>73</v>
      </c>
      <c r="J1647" t="s">
        <v>74</v>
      </c>
      <c r="K1647" t="s">
        <v>55</v>
      </c>
      <c r="L1647" t="s">
        <v>75</v>
      </c>
      <c r="M1647">
        <v>2</v>
      </c>
      <c r="N1647" s="2">
        <v>2899</v>
      </c>
      <c r="O1647" s="3">
        <v>0.3</v>
      </c>
      <c r="P1647" s="2">
        <v>3400</v>
      </c>
      <c r="Q1647" t="s">
        <v>123</v>
      </c>
      <c r="R1647" t="s">
        <v>162</v>
      </c>
      <c r="S1647" t="s">
        <v>34</v>
      </c>
      <c r="T1647" s="4"/>
      <c r="U1647" s="11">
        <f t="shared" si="25"/>
        <v>5798</v>
      </c>
      <c r="V1647" s="11">
        <f>tbl_EcommerceSales[[#This Row],[Gross_Sales]]*tbl_EcommerceSales[[#This Row],[Discount]]</f>
        <v>1739.3999999999999</v>
      </c>
      <c r="W1647" s="11">
        <f>tbl_EcommerceSales[[#This Row],[Gross_Sales]]-tbl_EcommerceSales[[#This Row],[Discount_Amount]]</f>
        <v>4058.6000000000004</v>
      </c>
      <c r="X1647" s="11">
        <f>tbl_EcommerceSales[[#This Row],[Quantity]] * _xlfn.XLOOKUP(tbl_EcommerceSales[[#This Row],[Product_ID]], Product_Master!A:A, Product_Master!F:F)</f>
        <v>3400</v>
      </c>
      <c r="Y1647" s="11">
        <f>tbl_EcommerceSales[[#This Row],[Net_Revenue]]-tbl_EcommerceSales[[#This Row],[Total_Cost]]</f>
        <v>658.60000000000036</v>
      </c>
      <c r="Z1647" s="9">
        <f>IFERROR(#REF!/tbl_EcommerceSales[[#This Row],[Total_Cost]], 0)</f>
        <v>0</v>
      </c>
      <c r="AA1647" t="str">
        <f>TEXT(tbl_EcommerceSales[[#This Row],[Order_Date]],"mmm")</f>
        <v>Jun</v>
      </c>
      <c r="AB1647">
        <f>YEAR(tbl_EcommerceSales[[#This Row],[Order_Date]])</f>
        <v>2025</v>
      </c>
      <c r="AC1647" t="str">
        <f>IF(tbl_EcommerceSales[[#This Row],[Age]]&lt;18,"Under 18",IF(tbl_EcommerceSales[[#This Row],[Age]]&lt;=25,"18-25",IF(tbl_EcommerceSales[[#This Row],[Age]]&lt;=35,"26-35",IF(tbl_EcommerceSales[[#This Row],[Age]]&lt;=45,"36-45",IF(tbl_EcommerceSales[[#This Row],[Age]]&lt;=55,"46-55","56+")))))</f>
        <v>26-35</v>
      </c>
    </row>
    <row r="1648" spans="1:29" x14ac:dyDescent="0.35">
      <c r="A1648" t="s">
        <v>3007</v>
      </c>
      <c r="B1648" s="7">
        <v>45838</v>
      </c>
      <c r="C1648" t="s">
        <v>1779</v>
      </c>
      <c r="D1648" t="s">
        <v>60</v>
      </c>
      <c r="E1648" t="s">
        <v>48</v>
      </c>
      <c r="F1648">
        <v>28</v>
      </c>
      <c r="G1648" t="s">
        <v>99</v>
      </c>
      <c r="H1648" t="s">
        <v>88</v>
      </c>
      <c r="I1648" t="s">
        <v>73</v>
      </c>
      <c r="J1648" t="s">
        <v>74</v>
      </c>
      <c r="K1648" t="s">
        <v>55</v>
      </c>
      <c r="L1648" t="s">
        <v>75</v>
      </c>
      <c r="M1648">
        <v>2</v>
      </c>
      <c r="N1648" s="2">
        <v>2899</v>
      </c>
      <c r="O1648" s="3">
        <v>0</v>
      </c>
      <c r="P1648" s="2">
        <v>3400</v>
      </c>
      <c r="Q1648" t="s">
        <v>123</v>
      </c>
      <c r="R1648" t="s">
        <v>33</v>
      </c>
      <c r="S1648" t="s">
        <v>34</v>
      </c>
      <c r="T1648" s="4">
        <v>5</v>
      </c>
      <c r="U1648" s="11">
        <f t="shared" si="25"/>
        <v>5798</v>
      </c>
      <c r="V1648" s="11">
        <f>tbl_EcommerceSales[[#This Row],[Gross_Sales]]*tbl_EcommerceSales[[#This Row],[Discount]]</f>
        <v>0</v>
      </c>
      <c r="W1648" s="11">
        <f>tbl_EcommerceSales[[#This Row],[Gross_Sales]]-tbl_EcommerceSales[[#This Row],[Discount_Amount]]</f>
        <v>5798</v>
      </c>
      <c r="X1648" s="11">
        <f>tbl_EcommerceSales[[#This Row],[Quantity]] * _xlfn.XLOOKUP(tbl_EcommerceSales[[#This Row],[Product_ID]], Product_Master!A:A, Product_Master!F:F)</f>
        <v>3400</v>
      </c>
      <c r="Y1648" s="11">
        <f>tbl_EcommerceSales[[#This Row],[Net_Revenue]]-tbl_EcommerceSales[[#This Row],[Total_Cost]]</f>
        <v>2398</v>
      </c>
      <c r="Z1648" s="9">
        <f>IFERROR(#REF!/tbl_EcommerceSales[[#This Row],[Total_Cost]], 0)</f>
        <v>0</v>
      </c>
      <c r="AA1648" t="str">
        <f>TEXT(tbl_EcommerceSales[[#This Row],[Order_Date]],"mmm")</f>
        <v>Jun</v>
      </c>
      <c r="AB1648">
        <f>YEAR(tbl_EcommerceSales[[#This Row],[Order_Date]])</f>
        <v>2025</v>
      </c>
      <c r="AC1648" t="str">
        <f>IF(tbl_EcommerceSales[[#This Row],[Age]]&lt;18,"Under 18",IF(tbl_EcommerceSales[[#This Row],[Age]]&lt;=25,"18-25",IF(tbl_EcommerceSales[[#This Row],[Age]]&lt;=35,"26-35",IF(tbl_EcommerceSales[[#This Row],[Age]]&lt;=45,"36-45",IF(tbl_EcommerceSales[[#This Row],[Age]]&lt;=55,"46-55","56+")))))</f>
        <v>26-35</v>
      </c>
    </row>
    <row r="1649" spans="1:29" x14ac:dyDescent="0.35">
      <c r="A1649" t="s">
        <v>3008</v>
      </c>
      <c r="B1649" s="7">
        <v>45838</v>
      </c>
      <c r="C1649" t="s">
        <v>3009</v>
      </c>
      <c r="D1649" t="s">
        <v>37</v>
      </c>
      <c r="E1649" t="s">
        <v>48</v>
      </c>
      <c r="F1649">
        <v>42</v>
      </c>
      <c r="G1649" t="s">
        <v>270</v>
      </c>
      <c r="H1649" t="s">
        <v>72</v>
      </c>
      <c r="I1649" t="s">
        <v>53</v>
      </c>
      <c r="J1649" t="s">
        <v>54</v>
      </c>
      <c r="K1649" t="s">
        <v>55</v>
      </c>
      <c r="L1649" t="s">
        <v>56</v>
      </c>
      <c r="M1649">
        <v>1</v>
      </c>
      <c r="N1649" s="2">
        <v>799</v>
      </c>
      <c r="O1649" s="3">
        <v>0</v>
      </c>
      <c r="P1649" s="2">
        <v>390</v>
      </c>
      <c r="Q1649" t="s">
        <v>319</v>
      </c>
      <c r="R1649" t="s">
        <v>33</v>
      </c>
      <c r="S1649" t="s">
        <v>57</v>
      </c>
      <c r="T1649" s="4">
        <v>4</v>
      </c>
      <c r="U1649" s="11">
        <f t="shared" si="25"/>
        <v>799</v>
      </c>
      <c r="V1649" s="11">
        <f>tbl_EcommerceSales[[#This Row],[Gross_Sales]]*tbl_EcommerceSales[[#This Row],[Discount]]</f>
        <v>0</v>
      </c>
      <c r="W1649" s="11">
        <f>tbl_EcommerceSales[[#This Row],[Gross_Sales]]-tbl_EcommerceSales[[#This Row],[Discount_Amount]]</f>
        <v>799</v>
      </c>
      <c r="X1649" s="11">
        <f>tbl_EcommerceSales[[#This Row],[Quantity]] * _xlfn.XLOOKUP(tbl_EcommerceSales[[#This Row],[Product_ID]], Product_Master!A:A, Product_Master!F:F)</f>
        <v>390</v>
      </c>
      <c r="Y1649" s="11">
        <f>tbl_EcommerceSales[[#This Row],[Net_Revenue]]-tbl_EcommerceSales[[#This Row],[Total_Cost]]</f>
        <v>409</v>
      </c>
      <c r="Z1649" s="9">
        <f>IFERROR(#REF!/tbl_EcommerceSales[[#This Row],[Total_Cost]], 0)</f>
        <v>0</v>
      </c>
      <c r="AA1649" t="str">
        <f>TEXT(tbl_EcommerceSales[[#This Row],[Order_Date]],"mmm")</f>
        <v>Jun</v>
      </c>
      <c r="AB1649">
        <f>YEAR(tbl_EcommerceSales[[#This Row],[Order_Date]])</f>
        <v>2025</v>
      </c>
      <c r="AC1649" t="str">
        <f>IF(tbl_EcommerceSales[[#This Row],[Age]]&lt;18,"Under 18",IF(tbl_EcommerceSales[[#This Row],[Age]]&lt;=25,"18-25",IF(tbl_EcommerceSales[[#This Row],[Age]]&lt;=35,"26-35",IF(tbl_EcommerceSales[[#This Row],[Age]]&lt;=45,"36-45",IF(tbl_EcommerceSales[[#This Row],[Age]]&lt;=55,"46-55","56+")))))</f>
        <v>36-45</v>
      </c>
    </row>
    <row r="1650" spans="1:29" x14ac:dyDescent="0.35">
      <c r="A1650" t="s">
        <v>3010</v>
      </c>
      <c r="B1650" s="7">
        <v>45838</v>
      </c>
      <c r="C1650" t="s">
        <v>927</v>
      </c>
      <c r="D1650" t="s">
        <v>251</v>
      </c>
      <c r="E1650" t="s">
        <v>48</v>
      </c>
      <c r="F1650">
        <v>49</v>
      </c>
      <c r="G1650" t="s">
        <v>122</v>
      </c>
      <c r="H1650" t="s">
        <v>72</v>
      </c>
      <c r="I1650" t="s">
        <v>126</v>
      </c>
      <c r="J1650" t="s">
        <v>127</v>
      </c>
      <c r="K1650" t="s">
        <v>82</v>
      </c>
      <c r="L1650" t="s">
        <v>83</v>
      </c>
      <c r="M1650">
        <v>2</v>
      </c>
      <c r="N1650" s="2">
        <v>1899</v>
      </c>
      <c r="O1650" s="3">
        <v>0.05</v>
      </c>
      <c r="P1650" s="2">
        <v>2240</v>
      </c>
      <c r="Q1650" t="s">
        <v>156</v>
      </c>
      <c r="R1650" t="s">
        <v>33</v>
      </c>
      <c r="S1650" t="s">
        <v>57</v>
      </c>
      <c r="T1650" s="4">
        <v>4</v>
      </c>
      <c r="U1650" s="11">
        <f t="shared" si="25"/>
        <v>3798</v>
      </c>
      <c r="V1650" s="11">
        <f>tbl_EcommerceSales[[#This Row],[Gross_Sales]]*tbl_EcommerceSales[[#This Row],[Discount]]</f>
        <v>189.9</v>
      </c>
      <c r="W1650" s="11">
        <f>tbl_EcommerceSales[[#This Row],[Gross_Sales]]-tbl_EcommerceSales[[#This Row],[Discount_Amount]]</f>
        <v>3608.1</v>
      </c>
      <c r="X1650" s="11">
        <f>tbl_EcommerceSales[[#This Row],[Quantity]] * _xlfn.XLOOKUP(tbl_EcommerceSales[[#This Row],[Product_ID]], Product_Master!A:A, Product_Master!F:F)</f>
        <v>2240</v>
      </c>
      <c r="Y1650" s="11">
        <f>tbl_EcommerceSales[[#This Row],[Net_Revenue]]-tbl_EcommerceSales[[#This Row],[Total_Cost]]</f>
        <v>1368.1</v>
      </c>
      <c r="Z1650" s="9">
        <f>IFERROR(#REF!/tbl_EcommerceSales[[#This Row],[Total_Cost]], 0)</f>
        <v>0</v>
      </c>
      <c r="AA1650" t="str">
        <f>TEXT(tbl_EcommerceSales[[#This Row],[Order_Date]],"mmm")</f>
        <v>Jun</v>
      </c>
      <c r="AB1650">
        <f>YEAR(tbl_EcommerceSales[[#This Row],[Order_Date]])</f>
        <v>2025</v>
      </c>
      <c r="AC1650" t="str">
        <f>IF(tbl_EcommerceSales[[#This Row],[Age]]&lt;18,"Under 18",IF(tbl_EcommerceSales[[#This Row],[Age]]&lt;=25,"18-25",IF(tbl_EcommerceSales[[#This Row],[Age]]&lt;=35,"26-35",IF(tbl_EcommerceSales[[#This Row],[Age]]&lt;=45,"36-45",IF(tbl_EcommerceSales[[#This Row],[Age]]&lt;=55,"46-55","56+")))))</f>
        <v>46-55</v>
      </c>
    </row>
    <row r="1651" spans="1:29" x14ac:dyDescent="0.35">
      <c r="A1651" t="s">
        <v>3011</v>
      </c>
      <c r="B1651" s="7">
        <v>45838</v>
      </c>
      <c r="C1651" t="s">
        <v>2088</v>
      </c>
      <c r="D1651" t="s">
        <v>235</v>
      </c>
      <c r="E1651" t="s">
        <v>25</v>
      </c>
      <c r="F1651">
        <v>19</v>
      </c>
      <c r="G1651" t="s">
        <v>38</v>
      </c>
      <c r="H1651" t="s">
        <v>39</v>
      </c>
      <c r="I1651" t="s">
        <v>111</v>
      </c>
      <c r="J1651" t="s">
        <v>112</v>
      </c>
      <c r="K1651" t="s">
        <v>55</v>
      </c>
      <c r="L1651" t="s">
        <v>113</v>
      </c>
      <c r="M1651">
        <v>4</v>
      </c>
      <c r="N1651" s="2">
        <v>1799</v>
      </c>
      <c r="O1651" s="3">
        <v>0.05</v>
      </c>
      <c r="P1651" s="2">
        <v>3800</v>
      </c>
      <c r="Q1651" t="s">
        <v>44</v>
      </c>
      <c r="R1651" t="s">
        <v>33</v>
      </c>
      <c r="S1651" t="s">
        <v>34</v>
      </c>
      <c r="T1651" s="4">
        <v>3</v>
      </c>
      <c r="U1651" s="11">
        <f t="shared" si="25"/>
        <v>7196</v>
      </c>
      <c r="V1651" s="11">
        <f>tbl_EcommerceSales[[#This Row],[Gross_Sales]]*tbl_EcommerceSales[[#This Row],[Discount]]</f>
        <v>359.8</v>
      </c>
      <c r="W1651" s="11">
        <f>tbl_EcommerceSales[[#This Row],[Gross_Sales]]-tbl_EcommerceSales[[#This Row],[Discount_Amount]]</f>
        <v>6836.2</v>
      </c>
      <c r="X1651" s="11">
        <f>tbl_EcommerceSales[[#This Row],[Quantity]] * _xlfn.XLOOKUP(tbl_EcommerceSales[[#This Row],[Product_ID]], Product_Master!A:A, Product_Master!F:F)</f>
        <v>3800</v>
      </c>
      <c r="Y1651" s="11">
        <f>tbl_EcommerceSales[[#This Row],[Net_Revenue]]-tbl_EcommerceSales[[#This Row],[Total_Cost]]</f>
        <v>3036.2</v>
      </c>
      <c r="Z1651" s="9">
        <f>IFERROR(#REF!/tbl_EcommerceSales[[#This Row],[Total_Cost]], 0)</f>
        <v>0</v>
      </c>
      <c r="AA1651" t="str">
        <f>TEXT(tbl_EcommerceSales[[#This Row],[Order_Date]],"mmm")</f>
        <v>Jun</v>
      </c>
      <c r="AB1651">
        <f>YEAR(tbl_EcommerceSales[[#This Row],[Order_Date]])</f>
        <v>2025</v>
      </c>
      <c r="AC1651" t="str">
        <f>IF(tbl_EcommerceSales[[#This Row],[Age]]&lt;18,"Under 18",IF(tbl_EcommerceSales[[#This Row],[Age]]&lt;=25,"18-25",IF(tbl_EcommerceSales[[#This Row],[Age]]&lt;=35,"26-35",IF(tbl_EcommerceSales[[#This Row],[Age]]&lt;=45,"36-45",IF(tbl_EcommerceSales[[#This Row],[Age]]&lt;=55,"46-55","56+")))))</f>
        <v>18-25</v>
      </c>
    </row>
    <row r="1652" spans="1:29" x14ac:dyDescent="0.35">
      <c r="A1652" t="s">
        <v>3012</v>
      </c>
      <c r="B1652" s="7">
        <v>45838</v>
      </c>
      <c r="C1652" t="s">
        <v>1392</v>
      </c>
      <c r="D1652" t="s">
        <v>139</v>
      </c>
      <c r="E1652" t="s">
        <v>25</v>
      </c>
      <c r="F1652">
        <v>35</v>
      </c>
      <c r="G1652" t="s">
        <v>26</v>
      </c>
      <c r="H1652" t="s">
        <v>27</v>
      </c>
      <c r="I1652" t="s">
        <v>73</v>
      </c>
      <c r="J1652" t="s">
        <v>74</v>
      </c>
      <c r="K1652" t="s">
        <v>55</v>
      </c>
      <c r="L1652" t="s">
        <v>75</v>
      </c>
      <c r="M1652">
        <v>1</v>
      </c>
      <c r="N1652" s="2">
        <v>2899</v>
      </c>
      <c r="O1652" s="3">
        <v>0.05</v>
      </c>
      <c r="P1652" s="2">
        <v>1700</v>
      </c>
      <c r="Q1652" t="s">
        <v>76</v>
      </c>
      <c r="R1652" t="s">
        <v>33</v>
      </c>
      <c r="S1652" t="s">
        <v>34</v>
      </c>
      <c r="T1652" s="4">
        <v>5</v>
      </c>
      <c r="U1652" s="11">
        <f t="shared" si="25"/>
        <v>2899</v>
      </c>
      <c r="V1652" s="11">
        <f>tbl_EcommerceSales[[#This Row],[Gross_Sales]]*tbl_EcommerceSales[[#This Row],[Discount]]</f>
        <v>144.95000000000002</v>
      </c>
      <c r="W1652" s="11">
        <f>tbl_EcommerceSales[[#This Row],[Gross_Sales]]-tbl_EcommerceSales[[#This Row],[Discount_Amount]]</f>
        <v>2754.05</v>
      </c>
      <c r="X1652" s="11">
        <f>tbl_EcommerceSales[[#This Row],[Quantity]] * _xlfn.XLOOKUP(tbl_EcommerceSales[[#This Row],[Product_ID]], Product_Master!A:A, Product_Master!F:F)</f>
        <v>1700</v>
      </c>
      <c r="Y1652" s="11">
        <f>tbl_EcommerceSales[[#This Row],[Net_Revenue]]-tbl_EcommerceSales[[#This Row],[Total_Cost]]</f>
        <v>1054.0500000000002</v>
      </c>
      <c r="Z1652" s="9">
        <f>IFERROR(#REF!/tbl_EcommerceSales[[#This Row],[Total_Cost]], 0)</f>
        <v>0</v>
      </c>
      <c r="AA1652" t="str">
        <f>TEXT(tbl_EcommerceSales[[#This Row],[Order_Date]],"mmm")</f>
        <v>Jun</v>
      </c>
      <c r="AB1652">
        <f>YEAR(tbl_EcommerceSales[[#This Row],[Order_Date]])</f>
        <v>2025</v>
      </c>
      <c r="AC1652" t="str">
        <f>IF(tbl_EcommerceSales[[#This Row],[Age]]&lt;18,"Under 18",IF(tbl_EcommerceSales[[#This Row],[Age]]&lt;=25,"18-25",IF(tbl_EcommerceSales[[#This Row],[Age]]&lt;=35,"26-35",IF(tbl_EcommerceSales[[#This Row],[Age]]&lt;=45,"36-45",IF(tbl_EcommerceSales[[#This Row],[Age]]&lt;=55,"46-55","56+")))))</f>
        <v>26-35</v>
      </c>
    </row>
    <row r="1653" spans="1:29" x14ac:dyDescent="0.35">
      <c r="A1653" t="s">
        <v>3013</v>
      </c>
      <c r="B1653" s="7">
        <v>45838</v>
      </c>
      <c r="C1653" t="s">
        <v>3014</v>
      </c>
      <c r="D1653" t="s">
        <v>342</v>
      </c>
      <c r="E1653" t="s">
        <v>48</v>
      </c>
      <c r="F1653">
        <v>36</v>
      </c>
      <c r="G1653" t="s">
        <v>142</v>
      </c>
      <c r="H1653" t="s">
        <v>88</v>
      </c>
      <c r="I1653" t="s">
        <v>126</v>
      </c>
      <c r="J1653" t="s">
        <v>127</v>
      </c>
      <c r="K1653" t="s">
        <v>82</v>
      </c>
      <c r="L1653" t="s">
        <v>83</v>
      </c>
      <c r="M1653">
        <v>1</v>
      </c>
      <c r="N1653" s="2">
        <v>1899</v>
      </c>
      <c r="O1653" s="3">
        <v>0.1</v>
      </c>
      <c r="P1653" s="2">
        <v>1120</v>
      </c>
      <c r="Q1653" t="s">
        <v>123</v>
      </c>
      <c r="R1653" t="s">
        <v>162</v>
      </c>
      <c r="S1653" t="s">
        <v>57</v>
      </c>
      <c r="T1653" s="4"/>
      <c r="U1653" s="11">
        <f t="shared" si="25"/>
        <v>1899</v>
      </c>
      <c r="V1653" s="11">
        <f>tbl_EcommerceSales[[#This Row],[Gross_Sales]]*tbl_EcommerceSales[[#This Row],[Discount]]</f>
        <v>189.9</v>
      </c>
      <c r="W1653" s="11">
        <f>tbl_EcommerceSales[[#This Row],[Gross_Sales]]-tbl_EcommerceSales[[#This Row],[Discount_Amount]]</f>
        <v>1709.1</v>
      </c>
      <c r="X1653" s="11">
        <f>tbl_EcommerceSales[[#This Row],[Quantity]] * _xlfn.XLOOKUP(tbl_EcommerceSales[[#This Row],[Product_ID]], Product_Master!A:A, Product_Master!F:F)</f>
        <v>1120</v>
      </c>
      <c r="Y1653" s="11">
        <f>tbl_EcommerceSales[[#This Row],[Net_Revenue]]-tbl_EcommerceSales[[#This Row],[Total_Cost]]</f>
        <v>589.09999999999991</v>
      </c>
      <c r="Z1653" s="9">
        <f>IFERROR(#REF!/tbl_EcommerceSales[[#This Row],[Total_Cost]], 0)</f>
        <v>0</v>
      </c>
      <c r="AA1653" t="str">
        <f>TEXT(tbl_EcommerceSales[[#This Row],[Order_Date]],"mmm")</f>
        <v>Jun</v>
      </c>
      <c r="AB1653">
        <f>YEAR(tbl_EcommerceSales[[#This Row],[Order_Date]])</f>
        <v>2025</v>
      </c>
      <c r="AC1653" t="str">
        <f>IF(tbl_EcommerceSales[[#This Row],[Age]]&lt;18,"Under 18",IF(tbl_EcommerceSales[[#This Row],[Age]]&lt;=25,"18-25",IF(tbl_EcommerceSales[[#This Row],[Age]]&lt;=35,"26-35",IF(tbl_EcommerceSales[[#This Row],[Age]]&lt;=45,"36-45",IF(tbl_EcommerceSales[[#This Row],[Age]]&lt;=55,"46-55","56+")))))</f>
        <v>36-45</v>
      </c>
    </row>
    <row r="1654" spans="1:29" x14ac:dyDescent="0.35">
      <c r="A1654" t="s">
        <v>3015</v>
      </c>
      <c r="B1654" s="7">
        <v>45839</v>
      </c>
      <c r="C1654" t="s">
        <v>3016</v>
      </c>
      <c r="D1654" t="s">
        <v>79</v>
      </c>
      <c r="E1654" t="s">
        <v>25</v>
      </c>
      <c r="F1654">
        <v>21</v>
      </c>
      <c r="G1654" t="s">
        <v>174</v>
      </c>
      <c r="H1654" t="s">
        <v>39</v>
      </c>
      <c r="I1654" t="s">
        <v>80</v>
      </c>
      <c r="J1654" t="s">
        <v>81</v>
      </c>
      <c r="K1654" t="s">
        <v>82</v>
      </c>
      <c r="L1654" t="s">
        <v>83</v>
      </c>
      <c r="M1654">
        <v>1</v>
      </c>
      <c r="N1654" s="2">
        <v>2499</v>
      </c>
      <c r="O1654" s="3">
        <v>0.15</v>
      </c>
      <c r="P1654" s="2">
        <v>1550</v>
      </c>
      <c r="Q1654" t="s">
        <v>76</v>
      </c>
      <c r="R1654" t="s">
        <v>33</v>
      </c>
      <c r="S1654" t="s">
        <v>34</v>
      </c>
      <c r="T1654" s="4">
        <v>5</v>
      </c>
      <c r="U1654" s="11">
        <f t="shared" si="25"/>
        <v>2499</v>
      </c>
      <c r="V1654" s="11">
        <f>tbl_EcommerceSales[[#This Row],[Gross_Sales]]*tbl_EcommerceSales[[#This Row],[Discount]]</f>
        <v>374.84999999999997</v>
      </c>
      <c r="W1654" s="11">
        <f>tbl_EcommerceSales[[#This Row],[Gross_Sales]]-tbl_EcommerceSales[[#This Row],[Discount_Amount]]</f>
        <v>2124.15</v>
      </c>
      <c r="X1654" s="11">
        <f>tbl_EcommerceSales[[#This Row],[Quantity]] * _xlfn.XLOOKUP(tbl_EcommerceSales[[#This Row],[Product_ID]], Product_Master!A:A, Product_Master!F:F)</f>
        <v>1550</v>
      </c>
      <c r="Y1654" s="11">
        <f>tbl_EcommerceSales[[#This Row],[Net_Revenue]]-tbl_EcommerceSales[[#This Row],[Total_Cost]]</f>
        <v>574.15000000000009</v>
      </c>
      <c r="Z1654" s="9">
        <f>IFERROR(#REF!/tbl_EcommerceSales[[#This Row],[Total_Cost]], 0)</f>
        <v>0</v>
      </c>
      <c r="AA1654" t="str">
        <f>TEXT(tbl_EcommerceSales[[#This Row],[Order_Date]],"mmm")</f>
        <v>Jul</v>
      </c>
      <c r="AB1654">
        <f>YEAR(tbl_EcommerceSales[[#This Row],[Order_Date]])</f>
        <v>2025</v>
      </c>
      <c r="AC1654" t="str">
        <f>IF(tbl_EcommerceSales[[#This Row],[Age]]&lt;18,"Under 18",IF(tbl_EcommerceSales[[#This Row],[Age]]&lt;=25,"18-25",IF(tbl_EcommerceSales[[#This Row],[Age]]&lt;=35,"26-35",IF(tbl_EcommerceSales[[#This Row],[Age]]&lt;=45,"36-45",IF(tbl_EcommerceSales[[#This Row],[Age]]&lt;=55,"46-55","56+")))))</f>
        <v>18-25</v>
      </c>
    </row>
    <row r="1655" spans="1:29" x14ac:dyDescent="0.35">
      <c r="A1655" t="s">
        <v>3017</v>
      </c>
      <c r="B1655" s="7">
        <v>45839</v>
      </c>
      <c r="C1655" t="s">
        <v>3018</v>
      </c>
      <c r="D1655" t="s">
        <v>170</v>
      </c>
      <c r="E1655" t="s">
        <v>48</v>
      </c>
      <c r="F1655">
        <v>46</v>
      </c>
      <c r="G1655" t="s">
        <v>87</v>
      </c>
      <c r="H1655" t="s">
        <v>88</v>
      </c>
      <c r="I1655" t="s">
        <v>131</v>
      </c>
      <c r="J1655" t="s">
        <v>132</v>
      </c>
      <c r="K1655" t="s">
        <v>91</v>
      </c>
      <c r="L1655" t="s">
        <v>133</v>
      </c>
      <c r="M1655">
        <v>1</v>
      </c>
      <c r="N1655" s="2">
        <v>1299</v>
      </c>
      <c r="O1655" s="3">
        <v>0</v>
      </c>
      <c r="P1655" s="2">
        <v>610</v>
      </c>
      <c r="Q1655" t="s">
        <v>76</v>
      </c>
      <c r="R1655" t="s">
        <v>33</v>
      </c>
      <c r="S1655" t="s">
        <v>34</v>
      </c>
      <c r="T1655" s="4">
        <v>2</v>
      </c>
      <c r="U1655" s="11">
        <f t="shared" si="25"/>
        <v>1299</v>
      </c>
      <c r="V1655" s="11">
        <f>tbl_EcommerceSales[[#This Row],[Gross_Sales]]*tbl_EcommerceSales[[#This Row],[Discount]]</f>
        <v>0</v>
      </c>
      <c r="W1655" s="11">
        <f>tbl_EcommerceSales[[#This Row],[Gross_Sales]]-tbl_EcommerceSales[[#This Row],[Discount_Amount]]</f>
        <v>1299</v>
      </c>
      <c r="X1655" s="11">
        <f>tbl_EcommerceSales[[#This Row],[Quantity]] * _xlfn.XLOOKUP(tbl_EcommerceSales[[#This Row],[Product_ID]], Product_Master!A:A, Product_Master!F:F)</f>
        <v>610</v>
      </c>
      <c r="Y1655" s="11">
        <f>tbl_EcommerceSales[[#This Row],[Net_Revenue]]-tbl_EcommerceSales[[#This Row],[Total_Cost]]</f>
        <v>689</v>
      </c>
      <c r="Z1655" s="9">
        <f>IFERROR(#REF!/tbl_EcommerceSales[[#This Row],[Total_Cost]], 0)</f>
        <v>0</v>
      </c>
      <c r="AA1655" t="str">
        <f>TEXT(tbl_EcommerceSales[[#This Row],[Order_Date]],"mmm")</f>
        <v>Jul</v>
      </c>
      <c r="AB1655">
        <f>YEAR(tbl_EcommerceSales[[#This Row],[Order_Date]])</f>
        <v>2025</v>
      </c>
      <c r="AC1655" t="str">
        <f>IF(tbl_EcommerceSales[[#This Row],[Age]]&lt;18,"Under 18",IF(tbl_EcommerceSales[[#This Row],[Age]]&lt;=25,"18-25",IF(tbl_EcommerceSales[[#This Row],[Age]]&lt;=35,"26-35",IF(tbl_EcommerceSales[[#This Row],[Age]]&lt;=45,"36-45",IF(tbl_EcommerceSales[[#This Row],[Age]]&lt;=55,"46-55","56+")))))</f>
        <v>46-55</v>
      </c>
    </row>
    <row r="1656" spans="1:29" x14ac:dyDescent="0.35">
      <c r="A1656" t="s">
        <v>3019</v>
      </c>
      <c r="B1656" s="7">
        <v>45839</v>
      </c>
      <c r="C1656" t="s">
        <v>897</v>
      </c>
      <c r="D1656" t="s">
        <v>254</v>
      </c>
      <c r="E1656" t="s">
        <v>48</v>
      </c>
      <c r="F1656">
        <v>40</v>
      </c>
      <c r="G1656" t="s">
        <v>145</v>
      </c>
      <c r="H1656" t="s">
        <v>39</v>
      </c>
      <c r="I1656" t="s">
        <v>53</v>
      </c>
      <c r="J1656" t="s">
        <v>54</v>
      </c>
      <c r="K1656" t="s">
        <v>55</v>
      </c>
      <c r="L1656" t="s">
        <v>56</v>
      </c>
      <c r="M1656">
        <v>3</v>
      </c>
      <c r="N1656" s="2">
        <v>799</v>
      </c>
      <c r="O1656" s="3">
        <v>0.05</v>
      </c>
      <c r="P1656" s="2">
        <v>1170</v>
      </c>
      <c r="Q1656" t="s">
        <v>44</v>
      </c>
      <c r="R1656" t="s">
        <v>162</v>
      </c>
      <c r="S1656" t="s">
        <v>57</v>
      </c>
      <c r="T1656" s="4"/>
      <c r="U1656" s="11">
        <f t="shared" si="25"/>
        <v>2397</v>
      </c>
      <c r="V1656" s="11">
        <f>tbl_EcommerceSales[[#This Row],[Gross_Sales]]*tbl_EcommerceSales[[#This Row],[Discount]]</f>
        <v>119.85000000000001</v>
      </c>
      <c r="W1656" s="11">
        <f>tbl_EcommerceSales[[#This Row],[Gross_Sales]]-tbl_EcommerceSales[[#This Row],[Discount_Amount]]</f>
        <v>2277.15</v>
      </c>
      <c r="X1656" s="11">
        <f>tbl_EcommerceSales[[#This Row],[Quantity]] * _xlfn.XLOOKUP(tbl_EcommerceSales[[#This Row],[Product_ID]], Product_Master!A:A, Product_Master!F:F)</f>
        <v>1170</v>
      </c>
      <c r="Y1656" s="11">
        <f>tbl_EcommerceSales[[#This Row],[Net_Revenue]]-tbl_EcommerceSales[[#This Row],[Total_Cost]]</f>
        <v>1107.1500000000001</v>
      </c>
      <c r="Z1656" s="9">
        <f>IFERROR(#REF!/tbl_EcommerceSales[[#This Row],[Total_Cost]], 0)</f>
        <v>0</v>
      </c>
      <c r="AA1656" t="str">
        <f>TEXT(tbl_EcommerceSales[[#This Row],[Order_Date]],"mmm")</f>
        <v>Jul</v>
      </c>
      <c r="AB1656">
        <f>YEAR(tbl_EcommerceSales[[#This Row],[Order_Date]])</f>
        <v>2025</v>
      </c>
      <c r="AC1656" t="str">
        <f>IF(tbl_EcommerceSales[[#This Row],[Age]]&lt;18,"Under 18",IF(tbl_EcommerceSales[[#This Row],[Age]]&lt;=25,"18-25",IF(tbl_EcommerceSales[[#This Row],[Age]]&lt;=35,"26-35",IF(tbl_EcommerceSales[[#This Row],[Age]]&lt;=45,"36-45",IF(tbl_EcommerceSales[[#This Row],[Age]]&lt;=55,"46-55","56+")))))</f>
        <v>36-45</v>
      </c>
    </row>
    <row r="1657" spans="1:29" x14ac:dyDescent="0.35">
      <c r="A1657" t="s">
        <v>3020</v>
      </c>
      <c r="B1657" s="7">
        <v>45839</v>
      </c>
      <c r="C1657" t="s">
        <v>428</v>
      </c>
      <c r="D1657" t="s">
        <v>232</v>
      </c>
      <c r="E1657" t="s">
        <v>48</v>
      </c>
      <c r="F1657">
        <v>29</v>
      </c>
      <c r="G1657" t="s">
        <v>71</v>
      </c>
      <c r="H1657" t="s">
        <v>72</v>
      </c>
      <c r="I1657" t="s">
        <v>62</v>
      </c>
      <c r="J1657" t="s">
        <v>63</v>
      </c>
      <c r="K1657" t="s">
        <v>42</v>
      </c>
      <c r="L1657" t="s">
        <v>43</v>
      </c>
      <c r="M1657">
        <v>2</v>
      </c>
      <c r="N1657" s="2">
        <v>499</v>
      </c>
      <c r="O1657" s="3">
        <v>0.15</v>
      </c>
      <c r="P1657" s="2">
        <v>440</v>
      </c>
      <c r="Q1657" t="s">
        <v>44</v>
      </c>
      <c r="R1657" t="s">
        <v>33</v>
      </c>
      <c r="S1657" t="s">
        <v>34</v>
      </c>
      <c r="T1657" s="4">
        <v>3</v>
      </c>
      <c r="U1657" s="11">
        <f t="shared" si="25"/>
        <v>998</v>
      </c>
      <c r="V1657" s="11">
        <f>tbl_EcommerceSales[[#This Row],[Gross_Sales]]*tbl_EcommerceSales[[#This Row],[Discount]]</f>
        <v>149.69999999999999</v>
      </c>
      <c r="W1657" s="11">
        <f>tbl_EcommerceSales[[#This Row],[Gross_Sales]]-tbl_EcommerceSales[[#This Row],[Discount_Amount]]</f>
        <v>848.3</v>
      </c>
      <c r="X1657" s="11">
        <f>tbl_EcommerceSales[[#This Row],[Quantity]] * _xlfn.XLOOKUP(tbl_EcommerceSales[[#This Row],[Product_ID]], Product_Master!A:A, Product_Master!F:F)</f>
        <v>440</v>
      </c>
      <c r="Y1657" s="11">
        <f>tbl_EcommerceSales[[#This Row],[Net_Revenue]]-tbl_EcommerceSales[[#This Row],[Total_Cost]]</f>
        <v>408.29999999999995</v>
      </c>
      <c r="Z1657" s="9">
        <f>IFERROR(#REF!/tbl_EcommerceSales[[#This Row],[Total_Cost]], 0)</f>
        <v>0</v>
      </c>
      <c r="AA1657" t="str">
        <f>TEXT(tbl_EcommerceSales[[#This Row],[Order_Date]],"mmm")</f>
        <v>Jul</v>
      </c>
      <c r="AB1657">
        <f>YEAR(tbl_EcommerceSales[[#This Row],[Order_Date]])</f>
        <v>2025</v>
      </c>
      <c r="AC1657" t="str">
        <f>IF(tbl_EcommerceSales[[#This Row],[Age]]&lt;18,"Under 18",IF(tbl_EcommerceSales[[#This Row],[Age]]&lt;=25,"18-25",IF(tbl_EcommerceSales[[#This Row],[Age]]&lt;=35,"26-35",IF(tbl_EcommerceSales[[#This Row],[Age]]&lt;=45,"36-45",IF(tbl_EcommerceSales[[#This Row],[Age]]&lt;=55,"46-55","56+")))))</f>
        <v>26-35</v>
      </c>
    </row>
    <row r="1658" spans="1:29" x14ac:dyDescent="0.35">
      <c r="A1658" t="s">
        <v>3021</v>
      </c>
      <c r="B1658" s="7">
        <v>45839</v>
      </c>
      <c r="C1658" t="s">
        <v>3022</v>
      </c>
      <c r="D1658" t="s">
        <v>106</v>
      </c>
      <c r="E1658" t="s">
        <v>48</v>
      </c>
      <c r="F1658">
        <v>28</v>
      </c>
      <c r="G1658" t="s">
        <v>186</v>
      </c>
      <c r="H1658" t="s">
        <v>72</v>
      </c>
      <c r="I1658" t="s">
        <v>236</v>
      </c>
      <c r="J1658" t="s">
        <v>237</v>
      </c>
      <c r="K1658" t="s">
        <v>82</v>
      </c>
      <c r="L1658" t="s">
        <v>238</v>
      </c>
      <c r="M1658">
        <v>3</v>
      </c>
      <c r="N1658" s="2">
        <v>899</v>
      </c>
      <c r="O1658" s="3">
        <v>0.05</v>
      </c>
      <c r="P1658" s="2">
        <v>1440</v>
      </c>
      <c r="Q1658" t="s">
        <v>44</v>
      </c>
      <c r="R1658" t="s">
        <v>33</v>
      </c>
      <c r="S1658" t="s">
        <v>34</v>
      </c>
      <c r="T1658" s="4">
        <v>2</v>
      </c>
      <c r="U1658" s="11">
        <f t="shared" si="25"/>
        <v>2697</v>
      </c>
      <c r="V1658" s="11">
        <f>tbl_EcommerceSales[[#This Row],[Gross_Sales]]*tbl_EcommerceSales[[#This Row],[Discount]]</f>
        <v>134.85</v>
      </c>
      <c r="W1658" s="11">
        <f>tbl_EcommerceSales[[#This Row],[Gross_Sales]]-tbl_EcommerceSales[[#This Row],[Discount_Amount]]</f>
        <v>2562.15</v>
      </c>
      <c r="X1658" s="11">
        <f>tbl_EcommerceSales[[#This Row],[Quantity]] * _xlfn.XLOOKUP(tbl_EcommerceSales[[#This Row],[Product_ID]], Product_Master!A:A, Product_Master!F:F)</f>
        <v>1440</v>
      </c>
      <c r="Y1658" s="11">
        <f>tbl_EcommerceSales[[#This Row],[Net_Revenue]]-tbl_EcommerceSales[[#This Row],[Total_Cost]]</f>
        <v>1122.1500000000001</v>
      </c>
      <c r="Z1658" s="9">
        <f>IFERROR(#REF!/tbl_EcommerceSales[[#This Row],[Total_Cost]], 0)</f>
        <v>0</v>
      </c>
      <c r="AA1658" t="str">
        <f>TEXT(tbl_EcommerceSales[[#This Row],[Order_Date]],"mmm")</f>
        <v>Jul</v>
      </c>
      <c r="AB1658">
        <f>YEAR(tbl_EcommerceSales[[#This Row],[Order_Date]])</f>
        <v>2025</v>
      </c>
      <c r="AC1658" t="str">
        <f>IF(tbl_EcommerceSales[[#This Row],[Age]]&lt;18,"Under 18",IF(tbl_EcommerceSales[[#This Row],[Age]]&lt;=25,"18-25",IF(tbl_EcommerceSales[[#This Row],[Age]]&lt;=35,"26-35",IF(tbl_EcommerceSales[[#This Row],[Age]]&lt;=45,"36-45",IF(tbl_EcommerceSales[[#This Row],[Age]]&lt;=55,"46-55","56+")))))</f>
        <v>26-35</v>
      </c>
    </row>
    <row r="1659" spans="1:29" x14ac:dyDescent="0.35">
      <c r="A1659" t="s">
        <v>3023</v>
      </c>
      <c r="B1659" s="7">
        <v>45839</v>
      </c>
      <c r="C1659" t="s">
        <v>109</v>
      </c>
      <c r="D1659" t="s">
        <v>110</v>
      </c>
      <c r="E1659" t="s">
        <v>25</v>
      </c>
      <c r="F1659">
        <v>22</v>
      </c>
      <c r="G1659" t="s">
        <v>96</v>
      </c>
      <c r="H1659" t="s">
        <v>39</v>
      </c>
      <c r="I1659" t="s">
        <v>357</v>
      </c>
      <c r="J1659" t="s">
        <v>358</v>
      </c>
      <c r="K1659" t="s">
        <v>177</v>
      </c>
      <c r="L1659" t="s">
        <v>178</v>
      </c>
      <c r="M1659">
        <v>2</v>
      </c>
      <c r="N1659" s="2">
        <v>999</v>
      </c>
      <c r="O1659" s="3">
        <v>0.1</v>
      </c>
      <c r="P1659" s="2">
        <v>1040</v>
      </c>
      <c r="Q1659" t="s">
        <v>319</v>
      </c>
      <c r="R1659" t="s">
        <v>33</v>
      </c>
      <c r="S1659" t="s">
        <v>34</v>
      </c>
      <c r="T1659" s="4">
        <v>4</v>
      </c>
      <c r="U1659" s="11">
        <f t="shared" si="25"/>
        <v>1998</v>
      </c>
      <c r="V1659" s="11">
        <f>tbl_EcommerceSales[[#This Row],[Gross_Sales]]*tbl_EcommerceSales[[#This Row],[Discount]]</f>
        <v>199.8</v>
      </c>
      <c r="W1659" s="11">
        <f>tbl_EcommerceSales[[#This Row],[Gross_Sales]]-tbl_EcommerceSales[[#This Row],[Discount_Amount]]</f>
        <v>1798.2</v>
      </c>
      <c r="X1659" s="11">
        <f>tbl_EcommerceSales[[#This Row],[Quantity]] * _xlfn.XLOOKUP(tbl_EcommerceSales[[#This Row],[Product_ID]], Product_Master!A:A, Product_Master!F:F)</f>
        <v>1040</v>
      </c>
      <c r="Y1659" s="11">
        <f>tbl_EcommerceSales[[#This Row],[Net_Revenue]]-tbl_EcommerceSales[[#This Row],[Total_Cost]]</f>
        <v>758.2</v>
      </c>
      <c r="Z1659" s="9">
        <f>IFERROR(#REF!/tbl_EcommerceSales[[#This Row],[Total_Cost]], 0)</f>
        <v>0</v>
      </c>
      <c r="AA1659" t="str">
        <f>TEXT(tbl_EcommerceSales[[#This Row],[Order_Date]],"mmm")</f>
        <v>Jul</v>
      </c>
      <c r="AB1659">
        <f>YEAR(tbl_EcommerceSales[[#This Row],[Order_Date]])</f>
        <v>2025</v>
      </c>
      <c r="AC1659" t="str">
        <f>IF(tbl_EcommerceSales[[#This Row],[Age]]&lt;18,"Under 18",IF(tbl_EcommerceSales[[#This Row],[Age]]&lt;=25,"18-25",IF(tbl_EcommerceSales[[#This Row],[Age]]&lt;=35,"26-35",IF(tbl_EcommerceSales[[#This Row],[Age]]&lt;=45,"36-45",IF(tbl_EcommerceSales[[#This Row],[Age]]&lt;=55,"46-55","56+")))))</f>
        <v>18-25</v>
      </c>
    </row>
    <row r="1660" spans="1:29" x14ac:dyDescent="0.35">
      <c r="A1660" t="s">
        <v>3024</v>
      </c>
      <c r="B1660" s="7">
        <v>45839</v>
      </c>
      <c r="C1660" t="s">
        <v>3025</v>
      </c>
      <c r="D1660" t="s">
        <v>116</v>
      </c>
      <c r="E1660" t="s">
        <v>25</v>
      </c>
      <c r="F1660">
        <v>18</v>
      </c>
      <c r="G1660" t="s">
        <v>174</v>
      </c>
      <c r="H1660" t="s">
        <v>39</v>
      </c>
      <c r="I1660" t="s">
        <v>276</v>
      </c>
      <c r="J1660" t="s">
        <v>277</v>
      </c>
      <c r="K1660" t="s">
        <v>30</v>
      </c>
      <c r="L1660" t="s">
        <v>278</v>
      </c>
      <c r="M1660">
        <v>1</v>
      </c>
      <c r="N1660" s="2">
        <v>1599</v>
      </c>
      <c r="O1660" s="3">
        <v>0</v>
      </c>
      <c r="P1660" s="2">
        <v>850</v>
      </c>
      <c r="Q1660" t="s">
        <v>319</v>
      </c>
      <c r="R1660" t="s">
        <v>33</v>
      </c>
      <c r="S1660" t="s">
        <v>34</v>
      </c>
      <c r="T1660" s="4">
        <v>5</v>
      </c>
      <c r="U1660" s="11">
        <f t="shared" si="25"/>
        <v>1599</v>
      </c>
      <c r="V1660" s="11">
        <f>tbl_EcommerceSales[[#This Row],[Gross_Sales]]*tbl_EcommerceSales[[#This Row],[Discount]]</f>
        <v>0</v>
      </c>
      <c r="W1660" s="11">
        <f>tbl_EcommerceSales[[#This Row],[Gross_Sales]]-tbl_EcommerceSales[[#This Row],[Discount_Amount]]</f>
        <v>1599</v>
      </c>
      <c r="X1660" s="11">
        <f>tbl_EcommerceSales[[#This Row],[Quantity]] * _xlfn.XLOOKUP(tbl_EcommerceSales[[#This Row],[Product_ID]], Product_Master!A:A, Product_Master!F:F)</f>
        <v>850</v>
      </c>
      <c r="Y1660" s="11">
        <f>tbl_EcommerceSales[[#This Row],[Net_Revenue]]-tbl_EcommerceSales[[#This Row],[Total_Cost]]</f>
        <v>749</v>
      </c>
      <c r="Z1660" s="9">
        <f>IFERROR(#REF!/tbl_EcommerceSales[[#This Row],[Total_Cost]], 0)</f>
        <v>0</v>
      </c>
      <c r="AA1660" t="str">
        <f>TEXT(tbl_EcommerceSales[[#This Row],[Order_Date]],"mmm")</f>
        <v>Jul</v>
      </c>
      <c r="AB1660">
        <f>YEAR(tbl_EcommerceSales[[#This Row],[Order_Date]])</f>
        <v>2025</v>
      </c>
      <c r="AC1660" t="str">
        <f>IF(tbl_EcommerceSales[[#This Row],[Age]]&lt;18,"Under 18",IF(tbl_EcommerceSales[[#This Row],[Age]]&lt;=25,"18-25",IF(tbl_EcommerceSales[[#This Row],[Age]]&lt;=35,"26-35",IF(tbl_EcommerceSales[[#This Row],[Age]]&lt;=45,"36-45",IF(tbl_EcommerceSales[[#This Row],[Age]]&lt;=55,"46-55","56+")))))</f>
        <v>18-25</v>
      </c>
    </row>
    <row r="1661" spans="1:29" x14ac:dyDescent="0.35">
      <c r="A1661" t="s">
        <v>3026</v>
      </c>
      <c r="B1661" s="7">
        <v>45839</v>
      </c>
      <c r="C1661" t="s">
        <v>3027</v>
      </c>
      <c r="D1661" t="s">
        <v>110</v>
      </c>
      <c r="E1661" t="s">
        <v>25</v>
      </c>
      <c r="F1661">
        <v>37</v>
      </c>
      <c r="G1661" t="s">
        <v>246</v>
      </c>
      <c r="H1661" t="s">
        <v>27</v>
      </c>
      <c r="I1661" t="s">
        <v>257</v>
      </c>
      <c r="J1661" t="s">
        <v>258</v>
      </c>
      <c r="K1661" t="s">
        <v>55</v>
      </c>
      <c r="L1661" t="s">
        <v>56</v>
      </c>
      <c r="M1661">
        <v>1</v>
      </c>
      <c r="N1661" s="2">
        <v>1999</v>
      </c>
      <c r="O1661" s="3">
        <v>0.05</v>
      </c>
      <c r="P1661" s="2">
        <v>1050</v>
      </c>
      <c r="Q1661" t="s">
        <v>44</v>
      </c>
      <c r="R1661" t="s">
        <v>33</v>
      </c>
      <c r="S1661" t="s">
        <v>34</v>
      </c>
      <c r="T1661" s="4">
        <v>4</v>
      </c>
      <c r="U1661" s="11">
        <f t="shared" si="25"/>
        <v>1999</v>
      </c>
      <c r="V1661" s="11">
        <f>tbl_EcommerceSales[[#This Row],[Gross_Sales]]*tbl_EcommerceSales[[#This Row],[Discount]]</f>
        <v>99.95</v>
      </c>
      <c r="W1661" s="11">
        <f>tbl_EcommerceSales[[#This Row],[Gross_Sales]]-tbl_EcommerceSales[[#This Row],[Discount_Amount]]</f>
        <v>1899.05</v>
      </c>
      <c r="X1661" s="11">
        <f>tbl_EcommerceSales[[#This Row],[Quantity]] * _xlfn.XLOOKUP(tbl_EcommerceSales[[#This Row],[Product_ID]], Product_Master!A:A, Product_Master!F:F)</f>
        <v>1050</v>
      </c>
      <c r="Y1661" s="11">
        <f>tbl_EcommerceSales[[#This Row],[Net_Revenue]]-tbl_EcommerceSales[[#This Row],[Total_Cost]]</f>
        <v>849.05</v>
      </c>
      <c r="Z1661" s="9">
        <f>IFERROR(#REF!/tbl_EcommerceSales[[#This Row],[Total_Cost]], 0)</f>
        <v>0</v>
      </c>
      <c r="AA1661" t="str">
        <f>TEXT(tbl_EcommerceSales[[#This Row],[Order_Date]],"mmm")</f>
        <v>Jul</v>
      </c>
      <c r="AB1661">
        <f>YEAR(tbl_EcommerceSales[[#This Row],[Order_Date]])</f>
        <v>2025</v>
      </c>
      <c r="AC1661" t="str">
        <f>IF(tbl_EcommerceSales[[#This Row],[Age]]&lt;18,"Under 18",IF(tbl_EcommerceSales[[#This Row],[Age]]&lt;=25,"18-25",IF(tbl_EcommerceSales[[#This Row],[Age]]&lt;=35,"26-35",IF(tbl_EcommerceSales[[#This Row],[Age]]&lt;=45,"36-45",IF(tbl_EcommerceSales[[#This Row],[Age]]&lt;=55,"46-55","56+")))))</f>
        <v>36-45</v>
      </c>
    </row>
    <row r="1662" spans="1:29" x14ac:dyDescent="0.35">
      <c r="A1662" t="s">
        <v>3028</v>
      </c>
      <c r="B1662" s="7">
        <v>45839</v>
      </c>
      <c r="C1662" t="s">
        <v>2572</v>
      </c>
      <c r="D1662" t="s">
        <v>51</v>
      </c>
      <c r="E1662" t="s">
        <v>25</v>
      </c>
      <c r="F1662">
        <v>38</v>
      </c>
      <c r="G1662" t="s">
        <v>174</v>
      </c>
      <c r="H1662" t="s">
        <v>39</v>
      </c>
      <c r="I1662" t="s">
        <v>80</v>
      </c>
      <c r="J1662" t="s">
        <v>81</v>
      </c>
      <c r="K1662" t="s">
        <v>82</v>
      </c>
      <c r="L1662" t="s">
        <v>83</v>
      </c>
      <c r="M1662">
        <v>1</v>
      </c>
      <c r="N1662" s="2">
        <v>2499</v>
      </c>
      <c r="O1662" s="3">
        <v>0.05</v>
      </c>
      <c r="P1662" s="2">
        <v>1550</v>
      </c>
      <c r="Q1662" t="s">
        <v>44</v>
      </c>
      <c r="R1662" t="s">
        <v>33</v>
      </c>
      <c r="S1662" t="s">
        <v>57</v>
      </c>
      <c r="T1662" s="4">
        <v>5</v>
      </c>
      <c r="U1662" s="11">
        <f t="shared" si="25"/>
        <v>2499</v>
      </c>
      <c r="V1662" s="11">
        <f>tbl_EcommerceSales[[#This Row],[Gross_Sales]]*tbl_EcommerceSales[[#This Row],[Discount]]</f>
        <v>124.95</v>
      </c>
      <c r="W1662" s="11">
        <f>tbl_EcommerceSales[[#This Row],[Gross_Sales]]-tbl_EcommerceSales[[#This Row],[Discount_Amount]]</f>
        <v>2374.0500000000002</v>
      </c>
      <c r="X1662" s="11">
        <f>tbl_EcommerceSales[[#This Row],[Quantity]] * _xlfn.XLOOKUP(tbl_EcommerceSales[[#This Row],[Product_ID]], Product_Master!A:A, Product_Master!F:F)</f>
        <v>1550</v>
      </c>
      <c r="Y1662" s="11">
        <f>tbl_EcommerceSales[[#This Row],[Net_Revenue]]-tbl_EcommerceSales[[#This Row],[Total_Cost]]</f>
        <v>824.05000000000018</v>
      </c>
      <c r="Z1662" s="9">
        <f>IFERROR(#REF!/tbl_EcommerceSales[[#This Row],[Total_Cost]], 0)</f>
        <v>0</v>
      </c>
      <c r="AA1662" t="str">
        <f>TEXT(tbl_EcommerceSales[[#This Row],[Order_Date]],"mmm")</f>
        <v>Jul</v>
      </c>
      <c r="AB1662">
        <f>YEAR(tbl_EcommerceSales[[#This Row],[Order_Date]])</f>
        <v>2025</v>
      </c>
      <c r="AC1662" t="str">
        <f>IF(tbl_EcommerceSales[[#This Row],[Age]]&lt;18,"Under 18",IF(tbl_EcommerceSales[[#This Row],[Age]]&lt;=25,"18-25",IF(tbl_EcommerceSales[[#This Row],[Age]]&lt;=35,"26-35",IF(tbl_EcommerceSales[[#This Row],[Age]]&lt;=45,"36-45",IF(tbl_EcommerceSales[[#This Row],[Age]]&lt;=55,"46-55","56+")))))</f>
        <v>36-45</v>
      </c>
    </row>
    <row r="1663" spans="1:29" x14ac:dyDescent="0.35">
      <c r="A1663" t="s">
        <v>3029</v>
      </c>
      <c r="B1663" s="7">
        <v>45839</v>
      </c>
      <c r="C1663" t="s">
        <v>3030</v>
      </c>
      <c r="D1663" t="s">
        <v>66</v>
      </c>
      <c r="E1663" t="s">
        <v>48</v>
      </c>
      <c r="F1663">
        <v>34</v>
      </c>
      <c r="G1663" t="s">
        <v>186</v>
      </c>
      <c r="H1663" t="s">
        <v>72</v>
      </c>
      <c r="I1663" t="s">
        <v>276</v>
      </c>
      <c r="J1663" t="s">
        <v>277</v>
      </c>
      <c r="K1663" t="s">
        <v>30</v>
      </c>
      <c r="L1663" t="s">
        <v>278</v>
      </c>
      <c r="M1663">
        <v>1</v>
      </c>
      <c r="N1663" s="2">
        <v>1599</v>
      </c>
      <c r="O1663" s="3">
        <v>0.25</v>
      </c>
      <c r="P1663" s="2">
        <v>850</v>
      </c>
      <c r="Q1663" t="s">
        <v>76</v>
      </c>
      <c r="R1663" t="s">
        <v>33</v>
      </c>
      <c r="S1663" t="s">
        <v>34</v>
      </c>
      <c r="T1663" s="4">
        <v>5</v>
      </c>
      <c r="U1663" s="11">
        <f t="shared" si="25"/>
        <v>1599</v>
      </c>
      <c r="V1663" s="11">
        <f>tbl_EcommerceSales[[#This Row],[Gross_Sales]]*tbl_EcommerceSales[[#This Row],[Discount]]</f>
        <v>399.75</v>
      </c>
      <c r="W1663" s="11">
        <f>tbl_EcommerceSales[[#This Row],[Gross_Sales]]-tbl_EcommerceSales[[#This Row],[Discount_Amount]]</f>
        <v>1199.25</v>
      </c>
      <c r="X1663" s="11">
        <f>tbl_EcommerceSales[[#This Row],[Quantity]] * _xlfn.XLOOKUP(tbl_EcommerceSales[[#This Row],[Product_ID]], Product_Master!A:A, Product_Master!F:F)</f>
        <v>850</v>
      </c>
      <c r="Y1663" s="11">
        <f>tbl_EcommerceSales[[#This Row],[Net_Revenue]]-tbl_EcommerceSales[[#This Row],[Total_Cost]]</f>
        <v>349.25</v>
      </c>
      <c r="Z1663" s="9">
        <f>IFERROR(#REF!/tbl_EcommerceSales[[#This Row],[Total_Cost]], 0)</f>
        <v>0</v>
      </c>
      <c r="AA1663" t="str">
        <f>TEXT(tbl_EcommerceSales[[#This Row],[Order_Date]],"mmm")</f>
        <v>Jul</v>
      </c>
      <c r="AB1663">
        <f>YEAR(tbl_EcommerceSales[[#This Row],[Order_Date]])</f>
        <v>2025</v>
      </c>
      <c r="AC1663" t="str">
        <f>IF(tbl_EcommerceSales[[#This Row],[Age]]&lt;18,"Under 18",IF(tbl_EcommerceSales[[#This Row],[Age]]&lt;=25,"18-25",IF(tbl_EcommerceSales[[#This Row],[Age]]&lt;=35,"26-35",IF(tbl_EcommerceSales[[#This Row],[Age]]&lt;=45,"36-45",IF(tbl_EcommerceSales[[#This Row],[Age]]&lt;=55,"46-55","56+")))))</f>
        <v>26-35</v>
      </c>
    </row>
    <row r="1664" spans="1:29" x14ac:dyDescent="0.35">
      <c r="A1664" t="s">
        <v>3031</v>
      </c>
      <c r="B1664" s="7">
        <v>45839</v>
      </c>
      <c r="C1664" t="s">
        <v>3032</v>
      </c>
      <c r="D1664" t="s">
        <v>102</v>
      </c>
      <c r="E1664" t="s">
        <v>48</v>
      </c>
      <c r="F1664">
        <v>34</v>
      </c>
      <c r="G1664" t="s">
        <v>26</v>
      </c>
      <c r="H1664" t="s">
        <v>27</v>
      </c>
      <c r="I1664" t="s">
        <v>165</v>
      </c>
      <c r="J1664" t="s">
        <v>166</v>
      </c>
      <c r="K1664" t="s">
        <v>42</v>
      </c>
      <c r="L1664" t="s">
        <v>167</v>
      </c>
      <c r="M1664">
        <v>2</v>
      </c>
      <c r="N1664" s="2">
        <v>1799</v>
      </c>
      <c r="O1664" s="3">
        <v>0.1</v>
      </c>
      <c r="P1664" s="2">
        <v>1800</v>
      </c>
      <c r="Q1664" t="s">
        <v>76</v>
      </c>
      <c r="R1664" t="s">
        <v>33</v>
      </c>
      <c r="S1664" t="s">
        <v>57</v>
      </c>
      <c r="T1664" s="4">
        <v>5</v>
      </c>
      <c r="U1664" s="11">
        <f t="shared" si="25"/>
        <v>3598</v>
      </c>
      <c r="V1664" s="11">
        <f>tbl_EcommerceSales[[#This Row],[Gross_Sales]]*tbl_EcommerceSales[[#This Row],[Discount]]</f>
        <v>359.8</v>
      </c>
      <c r="W1664" s="11">
        <f>tbl_EcommerceSales[[#This Row],[Gross_Sales]]-tbl_EcommerceSales[[#This Row],[Discount_Amount]]</f>
        <v>3238.2</v>
      </c>
      <c r="X1664" s="11">
        <f>tbl_EcommerceSales[[#This Row],[Quantity]] * _xlfn.XLOOKUP(tbl_EcommerceSales[[#This Row],[Product_ID]], Product_Master!A:A, Product_Master!F:F)</f>
        <v>1800</v>
      </c>
      <c r="Y1664" s="11">
        <f>tbl_EcommerceSales[[#This Row],[Net_Revenue]]-tbl_EcommerceSales[[#This Row],[Total_Cost]]</f>
        <v>1438.1999999999998</v>
      </c>
      <c r="Z1664" s="9">
        <f>IFERROR(#REF!/tbl_EcommerceSales[[#This Row],[Total_Cost]], 0)</f>
        <v>0</v>
      </c>
      <c r="AA1664" t="str">
        <f>TEXT(tbl_EcommerceSales[[#This Row],[Order_Date]],"mmm")</f>
        <v>Jul</v>
      </c>
      <c r="AB1664">
        <f>YEAR(tbl_EcommerceSales[[#This Row],[Order_Date]])</f>
        <v>2025</v>
      </c>
      <c r="AC1664" t="str">
        <f>IF(tbl_EcommerceSales[[#This Row],[Age]]&lt;18,"Under 18",IF(tbl_EcommerceSales[[#This Row],[Age]]&lt;=25,"18-25",IF(tbl_EcommerceSales[[#This Row],[Age]]&lt;=35,"26-35",IF(tbl_EcommerceSales[[#This Row],[Age]]&lt;=45,"36-45",IF(tbl_EcommerceSales[[#This Row],[Age]]&lt;=55,"46-55","56+")))))</f>
        <v>26-35</v>
      </c>
    </row>
    <row r="1665" spans="1:29" x14ac:dyDescent="0.35">
      <c r="A1665" t="s">
        <v>3033</v>
      </c>
      <c r="B1665" s="7">
        <v>45839</v>
      </c>
      <c r="C1665" t="s">
        <v>3034</v>
      </c>
      <c r="D1665" t="s">
        <v>195</v>
      </c>
      <c r="E1665" t="s">
        <v>25</v>
      </c>
      <c r="F1665">
        <v>31</v>
      </c>
      <c r="G1665" t="s">
        <v>211</v>
      </c>
      <c r="H1665" t="s">
        <v>72</v>
      </c>
      <c r="I1665" t="s">
        <v>131</v>
      </c>
      <c r="J1665" t="s">
        <v>132</v>
      </c>
      <c r="K1665" t="s">
        <v>91</v>
      </c>
      <c r="L1665" t="s">
        <v>133</v>
      </c>
      <c r="M1665">
        <v>1</v>
      </c>
      <c r="N1665" s="2">
        <v>1299</v>
      </c>
      <c r="O1665" s="3">
        <v>0.2</v>
      </c>
      <c r="P1665" s="2">
        <v>610</v>
      </c>
      <c r="Q1665" t="s">
        <v>123</v>
      </c>
      <c r="R1665" t="s">
        <v>33</v>
      </c>
      <c r="S1665" t="s">
        <v>34</v>
      </c>
      <c r="T1665" s="4">
        <v>3</v>
      </c>
      <c r="U1665" s="11">
        <f t="shared" si="25"/>
        <v>1299</v>
      </c>
      <c r="V1665" s="11">
        <f>tbl_EcommerceSales[[#This Row],[Gross_Sales]]*tbl_EcommerceSales[[#This Row],[Discount]]</f>
        <v>259.8</v>
      </c>
      <c r="W1665" s="11">
        <f>tbl_EcommerceSales[[#This Row],[Gross_Sales]]-tbl_EcommerceSales[[#This Row],[Discount_Amount]]</f>
        <v>1039.2</v>
      </c>
      <c r="X1665" s="11">
        <f>tbl_EcommerceSales[[#This Row],[Quantity]] * _xlfn.XLOOKUP(tbl_EcommerceSales[[#This Row],[Product_ID]], Product_Master!A:A, Product_Master!F:F)</f>
        <v>610</v>
      </c>
      <c r="Y1665" s="11">
        <f>tbl_EcommerceSales[[#This Row],[Net_Revenue]]-tbl_EcommerceSales[[#This Row],[Total_Cost]]</f>
        <v>429.20000000000005</v>
      </c>
      <c r="Z1665" s="9">
        <f>IFERROR(#REF!/tbl_EcommerceSales[[#This Row],[Total_Cost]], 0)</f>
        <v>0</v>
      </c>
      <c r="AA1665" t="str">
        <f>TEXT(tbl_EcommerceSales[[#This Row],[Order_Date]],"mmm")</f>
        <v>Jul</v>
      </c>
      <c r="AB1665">
        <f>YEAR(tbl_EcommerceSales[[#This Row],[Order_Date]])</f>
        <v>2025</v>
      </c>
      <c r="AC1665" t="str">
        <f>IF(tbl_EcommerceSales[[#This Row],[Age]]&lt;18,"Under 18",IF(tbl_EcommerceSales[[#This Row],[Age]]&lt;=25,"18-25",IF(tbl_EcommerceSales[[#This Row],[Age]]&lt;=35,"26-35",IF(tbl_EcommerceSales[[#This Row],[Age]]&lt;=45,"36-45",IF(tbl_EcommerceSales[[#This Row],[Age]]&lt;=55,"46-55","56+")))))</f>
        <v>26-35</v>
      </c>
    </row>
    <row r="1666" spans="1:29" x14ac:dyDescent="0.35">
      <c r="A1666" t="s">
        <v>3035</v>
      </c>
      <c r="B1666" s="7">
        <v>45840</v>
      </c>
      <c r="C1666" t="s">
        <v>3036</v>
      </c>
      <c r="D1666" t="s">
        <v>60</v>
      </c>
      <c r="E1666" t="s">
        <v>48</v>
      </c>
      <c r="F1666">
        <v>21</v>
      </c>
      <c r="G1666" t="s">
        <v>289</v>
      </c>
      <c r="H1666" t="s">
        <v>88</v>
      </c>
      <c r="I1666" t="s">
        <v>160</v>
      </c>
      <c r="J1666" t="s">
        <v>161</v>
      </c>
      <c r="K1666" t="s">
        <v>91</v>
      </c>
      <c r="L1666" t="s">
        <v>133</v>
      </c>
      <c r="M1666">
        <v>2</v>
      </c>
      <c r="N1666" s="2">
        <v>1099</v>
      </c>
      <c r="O1666" s="3">
        <v>0.05</v>
      </c>
      <c r="P1666" s="2">
        <v>1040</v>
      </c>
      <c r="Q1666" t="s">
        <v>319</v>
      </c>
      <c r="R1666" t="s">
        <v>33</v>
      </c>
      <c r="S1666" t="s">
        <v>34</v>
      </c>
      <c r="T1666" s="4">
        <v>5</v>
      </c>
      <c r="U1666" s="11">
        <f t="shared" ref="U1666:U1729" si="26">M1666*N1666</f>
        <v>2198</v>
      </c>
      <c r="V1666" s="11">
        <f>tbl_EcommerceSales[[#This Row],[Gross_Sales]]*tbl_EcommerceSales[[#This Row],[Discount]]</f>
        <v>109.9</v>
      </c>
      <c r="W1666" s="11">
        <f>tbl_EcommerceSales[[#This Row],[Gross_Sales]]-tbl_EcommerceSales[[#This Row],[Discount_Amount]]</f>
        <v>2088.1</v>
      </c>
      <c r="X1666" s="11">
        <f>tbl_EcommerceSales[[#This Row],[Quantity]] * _xlfn.XLOOKUP(tbl_EcommerceSales[[#This Row],[Product_ID]], Product_Master!A:A, Product_Master!F:F)</f>
        <v>1040</v>
      </c>
      <c r="Y1666" s="11">
        <f>tbl_EcommerceSales[[#This Row],[Net_Revenue]]-tbl_EcommerceSales[[#This Row],[Total_Cost]]</f>
        <v>1048.0999999999999</v>
      </c>
      <c r="Z1666" s="9">
        <f>IFERROR(#REF!/tbl_EcommerceSales[[#This Row],[Total_Cost]], 0)</f>
        <v>0</v>
      </c>
      <c r="AA1666" t="str">
        <f>TEXT(tbl_EcommerceSales[[#This Row],[Order_Date]],"mmm")</f>
        <v>Jul</v>
      </c>
      <c r="AB1666">
        <f>YEAR(tbl_EcommerceSales[[#This Row],[Order_Date]])</f>
        <v>2025</v>
      </c>
      <c r="AC1666" t="str">
        <f>IF(tbl_EcommerceSales[[#This Row],[Age]]&lt;18,"Under 18",IF(tbl_EcommerceSales[[#This Row],[Age]]&lt;=25,"18-25",IF(tbl_EcommerceSales[[#This Row],[Age]]&lt;=35,"26-35",IF(tbl_EcommerceSales[[#This Row],[Age]]&lt;=45,"36-45",IF(tbl_EcommerceSales[[#This Row],[Age]]&lt;=55,"46-55","56+")))))</f>
        <v>18-25</v>
      </c>
    </row>
    <row r="1667" spans="1:29" x14ac:dyDescent="0.35">
      <c r="A1667" t="s">
        <v>3037</v>
      </c>
      <c r="B1667" s="7">
        <v>45840</v>
      </c>
      <c r="C1667" t="s">
        <v>3038</v>
      </c>
      <c r="D1667" t="s">
        <v>254</v>
      </c>
      <c r="E1667" t="s">
        <v>25</v>
      </c>
      <c r="F1667">
        <v>22</v>
      </c>
      <c r="G1667" t="s">
        <v>192</v>
      </c>
      <c r="H1667" t="s">
        <v>27</v>
      </c>
      <c r="I1667" t="s">
        <v>221</v>
      </c>
      <c r="J1667" t="s">
        <v>222</v>
      </c>
      <c r="K1667" t="s">
        <v>177</v>
      </c>
      <c r="L1667" t="s">
        <v>208</v>
      </c>
      <c r="M1667">
        <v>2</v>
      </c>
      <c r="N1667" s="2">
        <v>1499</v>
      </c>
      <c r="O1667" s="3">
        <v>0.05</v>
      </c>
      <c r="P1667" s="2">
        <v>1600</v>
      </c>
      <c r="Q1667" t="s">
        <v>123</v>
      </c>
      <c r="R1667" t="s">
        <v>33</v>
      </c>
      <c r="S1667" t="s">
        <v>34</v>
      </c>
      <c r="T1667" s="4">
        <v>5</v>
      </c>
      <c r="U1667" s="11">
        <f t="shared" si="26"/>
        <v>2998</v>
      </c>
      <c r="V1667" s="11">
        <f>tbl_EcommerceSales[[#This Row],[Gross_Sales]]*tbl_EcommerceSales[[#This Row],[Discount]]</f>
        <v>149.9</v>
      </c>
      <c r="W1667" s="11">
        <f>tbl_EcommerceSales[[#This Row],[Gross_Sales]]-tbl_EcommerceSales[[#This Row],[Discount_Amount]]</f>
        <v>2848.1</v>
      </c>
      <c r="X1667" s="11">
        <f>tbl_EcommerceSales[[#This Row],[Quantity]] * _xlfn.XLOOKUP(tbl_EcommerceSales[[#This Row],[Product_ID]], Product_Master!A:A, Product_Master!F:F)</f>
        <v>1600</v>
      </c>
      <c r="Y1667" s="11">
        <f>tbl_EcommerceSales[[#This Row],[Net_Revenue]]-tbl_EcommerceSales[[#This Row],[Total_Cost]]</f>
        <v>1248.0999999999999</v>
      </c>
      <c r="Z1667" s="9">
        <f>IFERROR(#REF!/tbl_EcommerceSales[[#This Row],[Total_Cost]], 0)</f>
        <v>0</v>
      </c>
      <c r="AA1667" t="str">
        <f>TEXT(tbl_EcommerceSales[[#This Row],[Order_Date]],"mmm")</f>
        <v>Jul</v>
      </c>
      <c r="AB1667">
        <f>YEAR(tbl_EcommerceSales[[#This Row],[Order_Date]])</f>
        <v>2025</v>
      </c>
      <c r="AC1667" t="str">
        <f>IF(tbl_EcommerceSales[[#This Row],[Age]]&lt;18,"Under 18",IF(tbl_EcommerceSales[[#This Row],[Age]]&lt;=25,"18-25",IF(tbl_EcommerceSales[[#This Row],[Age]]&lt;=35,"26-35",IF(tbl_EcommerceSales[[#This Row],[Age]]&lt;=45,"36-45",IF(tbl_EcommerceSales[[#This Row],[Age]]&lt;=55,"46-55","56+")))))</f>
        <v>18-25</v>
      </c>
    </row>
    <row r="1668" spans="1:29" x14ac:dyDescent="0.35">
      <c r="A1668" t="s">
        <v>3039</v>
      </c>
      <c r="B1668" s="7">
        <v>45840</v>
      </c>
      <c r="C1668" t="s">
        <v>158</v>
      </c>
      <c r="D1668" t="s">
        <v>159</v>
      </c>
      <c r="E1668" t="s">
        <v>25</v>
      </c>
      <c r="F1668">
        <v>27</v>
      </c>
      <c r="G1668" t="s">
        <v>52</v>
      </c>
      <c r="H1668" t="s">
        <v>27</v>
      </c>
      <c r="I1668" t="s">
        <v>241</v>
      </c>
      <c r="J1668" t="s">
        <v>242</v>
      </c>
      <c r="K1668" t="s">
        <v>42</v>
      </c>
      <c r="L1668" t="s">
        <v>243</v>
      </c>
      <c r="M1668">
        <v>2</v>
      </c>
      <c r="N1668" s="2">
        <v>649</v>
      </c>
      <c r="O1668" s="3">
        <v>0.1</v>
      </c>
      <c r="P1668" s="2">
        <v>580</v>
      </c>
      <c r="Q1668" t="s">
        <v>44</v>
      </c>
      <c r="R1668" t="s">
        <v>33</v>
      </c>
      <c r="S1668" t="s">
        <v>34</v>
      </c>
      <c r="T1668" s="4">
        <v>5</v>
      </c>
      <c r="U1668" s="11">
        <f t="shared" si="26"/>
        <v>1298</v>
      </c>
      <c r="V1668" s="11">
        <f>tbl_EcommerceSales[[#This Row],[Gross_Sales]]*tbl_EcommerceSales[[#This Row],[Discount]]</f>
        <v>129.80000000000001</v>
      </c>
      <c r="W1668" s="11">
        <f>tbl_EcommerceSales[[#This Row],[Gross_Sales]]-tbl_EcommerceSales[[#This Row],[Discount_Amount]]</f>
        <v>1168.2</v>
      </c>
      <c r="X1668" s="11">
        <f>tbl_EcommerceSales[[#This Row],[Quantity]] * _xlfn.XLOOKUP(tbl_EcommerceSales[[#This Row],[Product_ID]], Product_Master!A:A, Product_Master!F:F)</f>
        <v>580</v>
      </c>
      <c r="Y1668" s="11">
        <f>tbl_EcommerceSales[[#This Row],[Net_Revenue]]-tbl_EcommerceSales[[#This Row],[Total_Cost]]</f>
        <v>588.20000000000005</v>
      </c>
      <c r="Z1668" s="9">
        <f>IFERROR(#REF!/tbl_EcommerceSales[[#This Row],[Total_Cost]], 0)</f>
        <v>0</v>
      </c>
      <c r="AA1668" t="str">
        <f>TEXT(tbl_EcommerceSales[[#This Row],[Order_Date]],"mmm")</f>
        <v>Jul</v>
      </c>
      <c r="AB1668">
        <f>YEAR(tbl_EcommerceSales[[#This Row],[Order_Date]])</f>
        <v>2025</v>
      </c>
      <c r="AC1668" t="str">
        <f>IF(tbl_EcommerceSales[[#This Row],[Age]]&lt;18,"Under 18",IF(tbl_EcommerceSales[[#This Row],[Age]]&lt;=25,"18-25",IF(tbl_EcommerceSales[[#This Row],[Age]]&lt;=35,"26-35",IF(tbl_EcommerceSales[[#This Row],[Age]]&lt;=45,"36-45",IF(tbl_EcommerceSales[[#This Row],[Age]]&lt;=55,"46-55","56+")))))</f>
        <v>26-35</v>
      </c>
    </row>
    <row r="1669" spans="1:29" x14ac:dyDescent="0.35">
      <c r="A1669" t="s">
        <v>3040</v>
      </c>
      <c r="B1669" s="7">
        <v>45840</v>
      </c>
      <c r="C1669" t="s">
        <v>2847</v>
      </c>
      <c r="D1669" t="s">
        <v>216</v>
      </c>
      <c r="E1669" t="s">
        <v>25</v>
      </c>
      <c r="F1669">
        <v>51</v>
      </c>
      <c r="G1669" t="s">
        <v>289</v>
      </c>
      <c r="H1669" t="s">
        <v>88</v>
      </c>
      <c r="I1669" t="s">
        <v>338</v>
      </c>
      <c r="J1669" t="s">
        <v>339</v>
      </c>
      <c r="K1669" t="s">
        <v>55</v>
      </c>
      <c r="L1669" t="s">
        <v>56</v>
      </c>
      <c r="M1669">
        <v>3</v>
      </c>
      <c r="N1669" s="2">
        <v>1499</v>
      </c>
      <c r="O1669" s="3">
        <v>0.15</v>
      </c>
      <c r="P1669" s="2">
        <v>2340</v>
      </c>
      <c r="Q1669" t="s">
        <v>156</v>
      </c>
      <c r="R1669" t="s">
        <v>33</v>
      </c>
      <c r="S1669" t="s">
        <v>34</v>
      </c>
      <c r="T1669" s="4">
        <v>4</v>
      </c>
      <c r="U1669" s="11">
        <f t="shared" si="26"/>
        <v>4497</v>
      </c>
      <c r="V1669" s="11">
        <f>tbl_EcommerceSales[[#This Row],[Gross_Sales]]*tbl_EcommerceSales[[#This Row],[Discount]]</f>
        <v>674.55</v>
      </c>
      <c r="W1669" s="11">
        <f>tbl_EcommerceSales[[#This Row],[Gross_Sales]]-tbl_EcommerceSales[[#This Row],[Discount_Amount]]</f>
        <v>3822.45</v>
      </c>
      <c r="X1669" s="11">
        <f>tbl_EcommerceSales[[#This Row],[Quantity]] * _xlfn.XLOOKUP(tbl_EcommerceSales[[#This Row],[Product_ID]], Product_Master!A:A, Product_Master!F:F)</f>
        <v>2340</v>
      </c>
      <c r="Y1669" s="11">
        <f>tbl_EcommerceSales[[#This Row],[Net_Revenue]]-tbl_EcommerceSales[[#This Row],[Total_Cost]]</f>
        <v>1482.4499999999998</v>
      </c>
      <c r="Z1669" s="9">
        <f>IFERROR(#REF!/tbl_EcommerceSales[[#This Row],[Total_Cost]], 0)</f>
        <v>0</v>
      </c>
      <c r="AA1669" t="str">
        <f>TEXT(tbl_EcommerceSales[[#This Row],[Order_Date]],"mmm")</f>
        <v>Jul</v>
      </c>
      <c r="AB1669">
        <f>YEAR(tbl_EcommerceSales[[#This Row],[Order_Date]])</f>
        <v>2025</v>
      </c>
      <c r="AC1669" t="str">
        <f>IF(tbl_EcommerceSales[[#This Row],[Age]]&lt;18,"Under 18",IF(tbl_EcommerceSales[[#This Row],[Age]]&lt;=25,"18-25",IF(tbl_EcommerceSales[[#This Row],[Age]]&lt;=35,"26-35",IF(tbl_EcommerceSales[[#This Row],[Age]]&lt;=45,"36-45",IF(tbl_EcommerceSales[[#This Row],[Age]]&lt;=55,"46-55","56+")))))</f>
        <v>46-55</v>
      </c>
    </row>
    <row r="1670" spans="1:29" x14ac:dyDescent="0.35">
      <c r="A1670" t="s">
        <v>3041</v>
      </c>
      <c r="B1670" s="7">
        <v>45840</v>
      </c>
      <c r="C1670" t="s">
        <v>150</v>
      </c>
      <c r="D1670" t="s">
        <v>151</v>
      </c>
      <c r="E1670" t="s">
        <v>48</v>
      </c>
      <c r="F1670">
        <v>18</v>
      </c>
      <c r="G1670" t="s">
        <v>96</v>
      </c>
      <c r="H1670" t="s">
        <v>39</v>
      </c>
      <c r="I1670" t="s">
        <v>53</v>
      </c>
      <c r="J1670" t="s">
        <v>54</v>
      </c>
      <c r="K1670" t="s">
        <v>55</v>
      </c>
      <c r="L1670" t="s">
        <v>56</v>
      </c>
      <c r="M1670">
        <v>3</v>
      </c>
      <c r="N1670" s="2">
        <v>799</v>
      </c>
      <c r="O1670" s="3">
        <v>0.15</v>
      </c>
      <c r="P1670" s="2">
        <v>1170</v>
      </c>
      <c r="Q1670" t="s">
        <v>156</v>
      </c>
      <c r="R1670" t="s">
        <v>33</v>
      </c>
      <c r="S1670" t="s">
        <v>34</v>
      </c>
      <c r="T1670" s="4">
        <v>4</v>
      </c>
      <c r="U1670" s="11">
        <f t="shared" si="26"/>
        <v>2397</v>
      </c>
      <c r="V1670" s="11">
        <f>tbl_EcommerceSales[[#This Row],[Gross_Sales]]*tbl_EcommerceSales[[#This Row],[Discount]]</f>
        <v>359.55</v>
      </c>
      <c r="W1670" s="11">
        <f>tbl_EcommerceSales[[#This Row],[Gross_Sales]]-tbl_EcommerceSales[[#This Row],[Discount_Amount]]</f>
        <v>2037.45</v>
      </c>
      <c r="X1670" s="11">
        <f>tbl_EcommerceSales[[#This Row],[Quantity]] * _xlfn.XLOOKUP(tbl_EcommerceSales[[#This Row],[Product_ID]], Product_Master!A:A, Product_Master!F:F)</f>
        <v>1170</v>
      </c>
      <c r="Y1670" s="11">
        <f>tbl_EcommerceSales[[#This Row],[Net_Revenue]]-tbl_EcommerceSales[[#This Row],[Total_Cost]]</f>
        <v>867.45</v>
      </c>
      <c r="Z1670" s="9">
        <f>IFERROR(#REF!/tbl_EcommerceSales[[#This Row],[Total_Cost]], 0)</f>
        <v>0</v>
      </c>
      <c r="AA1670" t="str">
        <f>TEXT(tbl_EcommerceSales[[#This Row],[Order_Date]],"mmm")</f>
        <v>Jul</v>
      </c>
      <c r="AB1670">
        <f>YEAR(tbl_EcommerceSales[[#This Row],[Order_Date]])</f>
        <v>2025</v>
      </c>
      <c r="AC1670" t="str">
        <f>IF(tbl_EcommerceSales[[#This Row],[Age]]&lt;18,"Under 18",IF(tbl_EcommerceSales[[#This Row],[Age]]&lt;=25,"18-25",IF(tbl_EcommerceSales[[#This Row],[Age]]&lt;=35,"26-35",IF(tbl_EcommerceSales[[#This Row],[Age]]&lt;=45,"36-45",IF(tbl_EcommerceSales[[#This Row],[Age]]&lt;=55,"46-55","56+")))))</f>
        <v>18-25</v>
      </c>
    </row>
    <row r="1671" spans="1:29" x14ac:dyDescent="0.35">
      <c r="A1671" t="s">
        <v>3042</v>
      </c>
      <c r="B1671" s="7">
        <v>45840</v>
      </c>
      <c r="C1671" t="s">
        <v>3043</v>
      </c>
      <c r="D1671" t="s">
        <v>51</v>
      </c>
      <c r="E1671" t="s">
        <v>25</v>
      </c>
      <c r="F1671">
        <v>18</v>
      </c>
      <c r="G1671" t="s">
        <v>171</v>
      </c>
      <c r="H1671" t="s">
        <v>39</v>
      </c>
      <c r="I1671" t="s">
        <v>271</v>
      </c>
      <c r="J1671" t="s">
        <v>272</v>
      </c>
      <c r="K1671" t="s">
        <v>30</v>
      </c>
      <c r="L1671" t="s">
        <v>273</v>
      </c>
      <c r="M1671">
        <v>1</v>
      </c>
      <c r="N1671" s="2">
        <v>4299</v>
      </c>
      <c r="O1671" s="3">
        <v>0.1</v>
      </c>
      <c r="P1671" s="2">
        <v>2700</v>
      </c>
      <c r="Q1671" t="s">
        <v>123</v>
      </c>
      <c r="R1671" t="s">
        <v>33</v>
      </c>
      <c r="S1671" t="s">
        <v>34</v>
      </c>
      <c r="T1671" s="4">
        <v>5</v>
      </c>
      <c r="U1671" s="11">
        <f t="shared" si="26"/>
        <v>4299</v>
      </c>
      <c r="V1671" s="11">
        <f>tbl_EcommerceSales[[#This Row],[Gross_Sales]]*tbl_EcommerceSales[[#This Row],[Discount]]</f>
        <v>429.90000000000003</v>
      </c>
      <c r="W1671" s="11">
        <f>tbl_EcommerceSales[[#This Row],[Gross_Sales]]-tbl_EcommerceSales[[#This Row],[Discount_Amount]]</f>
        <v>3869.1</v>
      </c>
      <c r="X1671" s="11">
        <f>tbl_EcommerceSales[[#This Row],[Quantity]] * _xlfn.XLOOKUP(tbl_EcommerceSales[[#This Row],[Product_ID]], Product_Master!A:A, Product_Master!F:F)</f>
        <v>2700</v>
      </c>
      <c r="Y1671" s="11">
        <f>tbl_EcommerceSales[[#This Row],[Net_Revenue]]-tbl_EcommerceSales[[#This Row],[Total_Cost]]</f>
        <v>1169.0999999999999</v>
      </c>
      <c r="Z1671" s="9">
        <f>IFERROR(#REF!/tbl_EcommerceSales[[#This Row],[Total_Cost]], 0)</f>
        <v>0</v>
      </c>
      <c r="AA1671" t="str">
        <f>TEXT(tbl_EcommerceSales[[#This Row],[Order_Date]],"mmm")</f>
        <v>Jul</v>
      </c>
      <c r="AB1671">
        <f>YEAR(tbl_EcommerceSales[[#This Row],[Order_Date]])</f>
        <v>2025</v>
      </c>
      <c r="AC1671" t="str">
        <f>IF(tbl_EcommerceSales[[#This Row],[Age]]&lt;18,"Under 18",IF(tbl_EcommerceSales[[#This Row],[Age]]&lt;=25,"18-25",IF(tbl_EcommerceSales[[#This Row],[Age]]&lt;=35,"26-35",IF(tbl_EcommerceSales[[#This Row],[Age]]&lt;=45,"36-45",IF(tbl_EcommerceSales[[#This Row],[Age]]&lt;=55,"46-55","56+")))))</f>
        <v>18-25</v>
      </c>
    </row>
    <row r="1672" spans="1:29" x14ac:dyDescent="0.35">
      <c r="A1672" t="s">
        <v>3044</v>
      </c>
      <c r="B1672" s="7">
        <v>45840</v>
      </c>
      <c r="C1672" t="s">
        <v>3045</v>
      </c>
      <c r="D1672" t="s">
        <v>102</v>
      </c>
      <c r="E1672" t="s">
        <v>48</v>
      </c>
      <c r="F1672">
        <v>44</v>
      </c>
      <c r="G1672" t="s">
        <v>246</v>
      </c>
      <c r="H1672" t="s">
        <v>27</v>
      </c>
      <c r="I1672" t="s">
        <v>89</v>
      </c>
      <c r="J1672" t="s">
        <v>90</v>
      </c>
      <c r="K1672" t="s">
        <v>91</v>
      </c>
      <c r="L1672" t="s">
        <v>92</v>
      </c>
      <c r="M1672">
        <v>3</v>
      </c>
      <c r="N1672" s="2">
        <v>599</v>
      </c>
      <c r="O1672" s="3">
        <v>0.2</v>
      </c>
      <c r="P1672" s="2">
        <v>780</v>
      </c>
      <c r="Q1672" t="s">
        <v>156</v>
      </c>
      <c r="R1672" t="s">
        <v>33</v>
      </c>
      <c r="S1672" t="s">
        <v>34</v>
      </c>
      <c r="T1672" s="4">
        <v>4</v>
      </c>
      <c r="U1672" s="11">
        <f t="shared" si="26"/>
        <v>1797</v>
      </c>
      <c r="V1672" s="11">
        <f>tbl_EcommerceSales[[#This Row],[Gross_Sales]]*tbl_EcommerceSales[[#This Row],[Discount]]</f>
        <v>359.40000000000003</v>
      </c>
      <c r="W1672" s="11">
        <f>tbl_EcommerceSales[[#This Row],[Gross_Sales]]-tbl_EcommerceSales[[#This Row],[Discount_Amount]]</f>
        <v>1437.6</v>
      </c>
      <c r="X1672" s="11">
        <f>tbl_EcommerceSales[[#This Row],[Quantity]] * _xlfn.XLOOKUP(tbl_EcommerceSales[[#This Row],[Product_ID]], Product_Master!A:A, Product_Master!F:F)</f>
        <v>780</v>
      </c>
      <c r="Y1672" s="11">
        <f>tbl_EcommerceSales[[#This Row],[Net_Revenue]]-tbl_EcommerceSales[[#This Row],[Total_Cost]]</f>
        <v>657.59999999999991</v>
      </c>
      <c r="Z1672" s="9">
        <f>IFERROR(#REF!/tbl_EcommerceSales[[#This Row],[Total_Cost]], 0)</f>
        <v>0</v>
      </c>
      <c r="AA1672" t="str">
        <f>TEXT(tbl_EcommerceSales[[#This Row],[Order_Date]],"mmm")</f>
        <v>Jul</v>
      </c>
      <c r="AB1672">
        <f>YEAR(tbl_EcommerceSales[[#This Row],[Order_Date]])</f>
        <v>2025</v>
      </c>
      <c r="AC1672" t="str">
        <f>IF(tbl_EcommerceSales[[#This Row],[Age]]&lt;18,"Under 18",IF(tbl_EcommerceSales[[#This Row],[Age]]&lt;=25,"18-25",IF(tbl_EcommerceSales[[#This Row],[Age]]&lt;=35,"26-35",IF(tbl_EcommerceSales[[#This Row],[Age]]&lt;=45,"36-45",IF(tbl_EcommerceSales[[#This Row],[Age]]&lt;=55,"46-55","56+")))))</f>
        <v>36-45</v>
      </c>
    </row>
    <row r="1673" spans="1:29" x14ac:dyDescent="0.35">
      <c r="A1673" t="s">
        <v>3046</v>
      </c>
      <c r="B1673" s="7">
        <v>45840</v>
      </c>
      <c r="C1673" t="s">
        <v>961</v>
      </c>
      <c r="D1673" t="s">
        <v>227</v>
      </c>
      <c r="E1673" t="s">
        <v>25</v>
      </c>
      <c r="F1673">
        <v>40</v>
      </c>
      <c r="G1673" t="s">
        <v>38</v>
      </c>
      <c r="H1673" t="s">
        <v>39</v>
      </c>
      <c r="I1673" t="s">
        <v>221</v>
      </c>
      <c r="J1673" t="s">
        <v>222</v>
      </c>
      <c r="K1673" t="s">
        <v>177</v>
      </c>
      <c r="L1673" t="s">
        <v>208</v>
      </c>
      <c r="M1673">
        <v>3</v>
      </c>
      <c r="N1673" s="2">
        <v>1499</v>
      </c>
      <c r="O1673" s="3">
        <v>0.1</v>
      </c>
      <c r="P1673" s="2">
        <v>2400</v>
      </c>
      <c r="Q1673" t="s">
        <v>32</v>
      </c>
      <c r="R1673" t="s">
        <v>33</v>
      </c>
      <c r="S1673" t="s">
        <v>57</v>
      </c>
      <c r="T1673" s="4">
        <v>4</v>
      </c>
      <c r="U1673" s="11">
        <f t="shared" si="26"/>
        <v>4497</v>
      </c>
      <c r="V1673" s="11">
        <f>tbl_EcommerceSales[[#This Row],[Gross_Sales]]*tbl_EcommerceSales[[#This Row],[Discount]]</f>
        <v>449.70000000000005</v>
      </c>
      <c r="W1673" s="11">
        <f>tbl_EcommerceSales[[#This Row],[Gross_Sales]]-tbl_EcommerceSales[[#This Row],[Discount_Amount]]</f>
        <v>4047.3</v>
      </c>
      <c r="X1673" s="11">
        <f>tbl_EcommerceSales[[#This Row],[Quantity]] * _xlfn.XLOOKUP(tbl_EcommerceSales[[#This Row],[Product_ID]], Product_Master!A:A, Product_Master!F:F)</f>
        <v>2400</v>
      </c>
      <c r="Y1673" s="11">
        <f>tbl_EcommerceSales[[#This Row],[Net_Revenue]]-tbl_EcommerceSales[[#This Row],[Total_Cost]]</f>
        <v>1647.3000000000002</v>
      </c>
      <c r="Z1673" s="9">
        <f>IFERROR(#REF!/tbl_EcommerceSales[[#This Row],[Total_Cost]], 0)</f>
        <v>0</v>
      </c>
      <c r="AA1673" t="str">
        <f>TEXT(tbl_EcommerceSales[[#This Row],[Order_Date]],"mmm")</f>
        <v>Jul</v>
      </c>
      <c r="AB1673">
        <f>YEAR(tbl_EcommerceSales[[#This Row],[Order_Date]])</f>
        <v>2025</v>
      </c>
      <c r="AC1673" t="str">
        <f>IF(tbl_EcommerceSales[[#This Row],[Age]]&lt;18,"Under 18",IF(tbl_EcommerceSales[[#This Row],[Age]]&lt;=25,"18-25",IF(tbl_EcommerceSales[[#This Row],[Age]]&lt;=35,"26-35",IF(tbl_EcommerceSales[[#This Row],[Age]]&lt;=45,"36-45",IF(tbl_EcommerceSales[[#This Row],[Age]]&lt;=55,"46-55","56+")))))</f>
        <v>36-45</v>
      </c>
    </row>
    <row r="1674" spans="1:29" x14ac:dyDescent="0.35">
      <c r="A1674" t="s">
        <v>3047</v>
      </c>
      <c r="B1674" s="7">
        <v>45840</v>
      </c>
      <c r="C1674" t="s">
        <v>1828</v>
      </c>
      <c r="D1674" t="s">
        <v>232</v>
      </c>
      <c r="E1674" t="s">
        <v>48</v>
      </c>
      <c r="F1674">
        <v>42</v>
      </c>
      <c r="G1674" t="s">
        <v>87</v>
      </c>
      <c r="H1674" t="s">
        <v>88</v>
      </c>
      <c r="I1674" t="s">
        <v>67</v>
      </c>
      <c r="J1674" t="s">
        <v>68</v>
      </c>
      <c r="K1674" t="s">
        <v>42</v>
      </c>
      <c r="L1674" t="s">
        <v>43</v>
      </c>
      <c r="M1674">
        <v>1</v>
      </c>
      <c r="N1674" s="2">
        <v>799</v>
      </c>
      <c r="O1674" s="3">
        <v>0.2</v>
      </c>
      <c r="P1674" s="2">
        <v>360</v>
      </c>
      <c r="Q1674" t="s">
        <v>156</v>
      </c>
      <c r="R1674" t="s">
        <v>33</v>
      </c>
      <c r="S1674" t="s">
        <v>57</v>
      </c>
      <c r="T1674" s="4">
        <v>4</v>
      </c>
      <c r="U1674" s="11">
        <f t="shared" si="26"/>
        <v>799</v>
      </c>
      <c r="V1674" s="11">
        <f>tbl_EcommerceSales[[#This Row],[Gross_Sales]]*tbl_EcommerceSales[[#This Row],[Discount]]</f>
        <v>159.80000000000001</v>
      </c>
      <c r="W1674" s="11">
        <f>tbl_EcommerceSales[[#This Row],[Gross_Sales]]-tbl_EcommerceSales[[#This Row],[Discount_Amount]]</f>
        <v>639.20000000000005</v>
      </c>
      <c r="X1674" s="11">
        <f>tbl_EcommerceSales[[#This Row],[Quantity]] * _xlfn.XLOOKUP(tbl_EcommerceSales[[#This Row],[Product_ID]], Product_Master!A:A, Product_Master!F:F)</f>
        <v>360</v>
      </c>
      <c r="Y1674" s="11">
        <f>tbl_EcommerceSales[[#This Row],[Net_Revenue]]-tbl_EcommerceSales[[#This Row],[Total_Cost]]</f>
        <v>279.20000000000005</v>
      </c>
      <c r="Z1674" s="9">
        <f>IFERROR(#REF!/tbl_EcommerceSales[[#This Row],[Total_Cost]], 0)</f>
        <v>0</v>
      </c>
      <c r="AA1674" t="str">
        <f>TEXT(tbl_EcommerceSales[[#This Row],[Order_Date]],"mmm")</f>
        <v>Jul</v>
      </c>
      <c r="AB1674">
        <f>YEAR(tbl_EcommerceSales[[#This Row],[Order_Date]])</f>
        <v>2025</v>
      </c>
      <c r="AC1674" t="str">
        <f>IF(tbl_EcommerceSales[[#This Row],[Age]]&lt;18,"Under 18",IF(tbl_EcommerceSales[[#This Row],[Age]]&lt;=25,"18-25",IF(tbl_EcommerceSales[[#This Row],[Age]]&lt;=35,"26-35",IF(tbl_EcommerceSales[[#This Row],[Age]]&lt;=45,"36-45",IF(tbl_EcommerceSales[[#This Row],[Age]]&lt;=55,"46-55","56+")))))</f>
        <v>36-45</v>
      </c>
    </row>
    <row r="1675" spans="1:29" x14ac:dyDescent="0.35">
      <c r="A1675" t="s">
        <v>3048</v>
      </c>
      <c r="B1675" s="7">
        <v>45840</v>
      </c>
      <c r="C1675" t="s">
        <v>2811</v>
      </c>
      <c r="D1675" t="s">
        <v>37</v>
      </c>
      <c r="E1675" t="s">
        <v>25</v>
      </c>
      <c r="F1675">
        <v>27</v>
      </c>
      <c r="G1675" t="s">
        <v>96</v>
      </c>
      <c r="H1675" t="s">
        <v>39</v>
      </c>
      <c r="I1675" t="s">
        <v>175</v>
      </c>
      <c r="J1675" t="s">
        <v>176</v>
      </c>
      <c r="K1675" t="s">
        <v>177</v>
      </c>
      <c r="L1675" t="s">
        <v>178</v>
      </c>
      <c r="M1675">
        <v>1</v>
      </c>
      <c r="N1675" s="2">
        <v>699</v>
      </c>
      <c r="O1675" s="3">
        <v>0.05</v>
      </c>
      <c r="P1675" s="2">
        <v>320</v>
      </c>
      <c r="Q1675" t="s">
        <v>32</v>
      </c>
      <c r="R1675" t="s">
        <v>33</v>
      </c>
      <c r="S1675" t="s">
        <v>34</v>
      </c>
      <c r="T1675" s="4">
        <v>3</v>
      </c>
      <c r="U1675" s="11">
        <f t="shared" si="26"/>
        <v>699</v>
      </c>
      <c r="V1675" s="11">
        <f>tbl_EcommerceSales[[#This Row],[Gross_Sales]]*tbl_EcommerceSales[[#This Row],[Discount]]</f>
        <v>34.950000000000003</v>
      </c>
      <c r="W1675" s="11">
        <f>tbl_EcommerceSales[[#This Row],[Gross_Sales]]-tbl_EcommerceSales[[#This Row],[Discount_Amount]]</f>
        <v>664.05</v>
      </c>
      <c r="X1675" s="11">
        <f>tbl_EcommerceSales[[#This Row],[Quantity]] * _xlfn.XLOOKUP(tbl_EcommerceSales[[#This Row],[Product_ID]], Product_Master!A:A, Product_Master!F:F)</f>
        <v>320</v>
      </c>
      <c r="Y1675" s="11">
        <f>tbl_EcommerceSales[[#This Row],[Net_Revenue]]-tbl_EcommerceSales[[#This Row],[Total_Cost]]</f>
        <v>344.04999999999995</v>
      </c>
      <c r="Z1675" s="9">
        <f>IFERROR(#REF!/tbl_EcommerceSales[[#This Row],[Total_Cost]], 0)</f>
        <v>0</v>
      </c>
      <c r="AA1675" t="str">
        <f>TEXT(tbl_EcommerceSales[[#This Row],[Order_Date]],"mmm")</f>
        <v>Jul</v>
      </c>
      <c r="AB1675">
        <f>YEAR(tbl_EcommerceSales[[#This Row],[Order_Date]])</f>
        <v>2025</v>
      </c>
      <c r="AC1675" t="str">
        <f>IF(tbl_EcommerceSales[[#This Row],[Age]]&lt;18,"Under 18",IF(tbl_EcommerceSales[[#This Row],[Age]]&lt;=25,"18-25",IF(tbl_EcommerceSales[[#This Row],[Age]]&lt;=35,"26-35",IF(tbl_EcommerceSales[[#This Row],[Age]]&lt;=45,"36-45",IF(tbl_EcommerceSales[[#This Row],[Age]]&lt;=55,"46-55","56+")))))</f>
        <v>26-35</v>
      </c>
    </row>
    <row r="1676" spans="1:29" x14ac:dyDescent="0.35">
      <c r="A1676" t="s">
        <v>3049</v>
      </c>
      <c r="B1676" s="7">
        <v>45840</v>
      </c>
      <c r="C1676" t="s">
        <v>3050</v>
      </c>
      <c r="D1676" t="s">
        <v>47</v>
      </c>
      <c r="E1676" t="s">
        <v>48</v>
      </c>
      <c r="F1676">
        <v>42</v>
      </c>
      <c r="G1676" t="s">
        <v>186</v>
      </c>
      <c r="H1676" t="s">
        <v>72</v>
      </c>
      <c r="I1676" t="s">
        <v>271</v>
      </c>
      <c r="J1676" t="s">
        <v>272</v>
      </c>
      <c r="K1676" t="s">
        <v>30</v>
      </c>
      <c r="L1676" t="s">
        <v>273</v>
      </c>
      <c r="M1676">
        <v>2</v>
      </c>
      <c r="N1676" s="2">
        <v>4299</v>
      </c>
      <c r="O1676" s="3">
        <v>0.15</v>
      </c>
      <c r="P1676" s="2">
        <v>5400</v>
      </c>
      <c r="Q1676" t="s">
        <v>32</v>
      </c>
      <c r="R1676" t="s">
        <v>33</v>
      </c>
      <c r="S1676" t="s">
        <v>34</v>
      </c>
      <c r="T1676" s="4">
        <v>1</v>
      </c>
      <c r="U1676" s="11">
        <f t="shared" si="26"/>
        <v>8598</v>
      </c>
      <c r="V1676" s="11">
        <f>tbl_EcommerceSales[[#This Row],[Gross_Sales]]*tbl_EcommerceSales[[#This Row],[Discount]]</f>
        <v>1289.7</v>
      </c>
      <c r="W1676" s="11">
        <f>tbl_EcommerceSales[[#This Row],[Gross_Sales]]-tbl_EcommerceSales[[#This Row],[Discount_Amount]]</f>
        <v>7308.3</v>
      </c>
      <c r="X1676" s="11">
        <f>tbl_EcommerceSales[[#This Row],[Quantity]] * _xlfn.XLOOKUP(tbl_EcommerceSales[[#This Row],[Product_ID]], Product_Master!A:A, Product_Master!F:F)</f>
        <v>5400</v>
      </c>
      <c r="Y1676" s="11">
        <f>tbl_EcommerceSales[[#This Row],[Net_Revenue]]-tbl_EcommerceSales[[#This Row],[Total_Cost]]</f>
        <v>1908.3000000000002</v>
      </c>
      <c r="Z1676" s="9">
        <f>IFERROR(#REF!/tbl_EcommerceSales[[#This Row],[Total_Cost]], 0)</f>
        <v>0</v>
      </c>
      <c r="AA1676" t="str">
        <f>TEXT(tbl_EcommerceSales[[#This Row],[Order_Date]],"mmm")</f>
        <v>Jul</v>
      </c>
      <c r="AB1676">
        <f>YEAR(tbl_EcommerceSales[[#This Row],[Order_Date]])</f>
        <v>2025</v>
      </c>
      <c r="AC1676" t="str">
        <f>IF(tbl_EcommerceSales[[#This Row],[Age]]&lt;18,"Under 18",IF(tbl_EcommerceSales[[#This Row],[Age]]&lt;=25,"18-25",IF(tbl_EcommerceSales[[#This Row],[Age]]&lt;=35,"26-35",IF(tbl_EcommerceSales[[#This Row],[Age]]&lt;=45,"36-45",IF(tbl_EcommerceSales[[#This Row],[Age]]&lt;=55,"46-55","56+")))))</f>
        <v>36-45</v>
      </c>
    </row>
    <row r="1677" spans="1:29" x14ac:dyDescent="0.35">
      <c r="A1677" t="s">
        <v>3051</v>
      </c>
      <c r="B1677" s="7">
        <v>45840</v>
      </c>
      <c r="C1677" t="s">
        <v>3052</v>
      </c>
      <c r="D1677" t="s">
        <v>312</v>
      </c>
      <c r="E1677" t="s">
        <v>25</v>
      </c>
      <c r="F1677">
        <v>23</v>
      </c>
      <c r="G1677" t="s">
        <v>152</v>
      </c>
      <c r="H1677" t="s">
        <v>72</v>
      </c>
      <c r="I1677" t="s">
        <v>40</v>
      </c>
      <c r="J1677" t="s">
        <v>41</v>
      </c>
      <c r="K1677" t="s">
        <v>42</v>
      </c>
      <c r="L1677" t="s">
        <v>43</v>
      </c>
      <c r="M1677">
        <v>1</v>
      </c>
      <c r="N1677" s="2">
        <v>699</v>
      </c>
      <c r="O1677" s="3">
        <v>0.3</v>
      </c>
      <c r="P1677" s="2">
        <v>310</v>
      </c>
      <c r="Q1677" t="s">
        <v>44</v>
      </c>
      <c r="R1677" t="s">
        <v>33</v>
      </c>
      <c r="S1677" t="s">
        <v>34</v>
      </c>
      <c r="T1677" s="4">
        <v>1</v>
      </c>
      <c r="U1677" s="11">
        <f t="shared" si="26"/>
        <v>699</v>
      </c>
      <c r="V1677" s="11">
        <f>tbl_EcommerceSales[[#This Row],[Gross_Sales]]*tbl_EcommerceSales[[#This Row],[Discount]]</f>
        <v>209.7</v>
      </c>
      <c r="W1677" s="11">
        <f>tbl_EcommerceSales[[#This Row],[Gross_Sales]]-tbl_EcommerceSales[[#This Row],[Discount_Amount]]</f>
        <v>489.3</v>
      </c>
      <c r="X1677" s="11">
        <f>tbl_EcommerceSales[[#This Row],[Quantity]] * _xlfn.XLOOKUP(tbl_EcommerceSales[[#This Row],[Product_ID]], Product_Master!A:A, Product_Master!F:F)</f>
        <v>310</v>
      </c>
      <c r="Y1677" s="11">
        <f>tbl_EcommerceSales[[#This Row],[Net_Revenue]]-tbl_EcommerceSales[[#This Row],[Total_Cost]]</f>
        <v>179.3</v>
      </c>
      <c r="Z1677" s="9">
        <f>IFERROR(#REF!/tbl_EcommerceSales[[#This Row],[Total_Cost]], 0)</f>
        <v>0</v>
      </c>
      <c r="AA1677" t="str">
        <f>TEXT(tbl_EcommerceSales[[#This Row],[Order_Date]],"mmm")</f>
        <v>Jul</v>
      </c>
      <c r="AB1677">
        <f>YEAR(tbl_EcommerceSales[[#This Row],[Order_Date]])</f>
        <v>2025</v>
      </c>
      <c r="AC1677" t="str">
        <f>IF(tbl_EcommerceSales[[#This Row],[Age]]&lt;18,"Under 18",IF(tbl_EcommerceSales[[#This Row],[Age]]&lt;=25,"18-25",IF(tbl_EcommerceSales[[#This Row],[Age]]&lt;=35,"26-35",IF(tbl_EcommerceSales[[#This Row],[Age]]&lt;=45,"36-45",IF(tbl_EcommerceSales[[#This Row],[Age]]&lt;=55,"46-55","56+")))))</f>
        <v>18-25</v>
      </c>
    </row>
    <row r="1678" spans="1:29" x14ac:dyDescent="0.35">
      <c r="A1678" t="s">
        <v>3053</v>
      </c>
      <c r="B1678" s="7">
        <v>45840</v>
      </c>
      <c r="C1678" t="s">
        <v>3054</v>
      </c>
      <c r="D1678" t="s">
        <v>232</v>
      </c>
      <c r="E1678" t="s">
        <v>48</v>
      </c>
      <c r="F1678">
        <v>22</v>
      </c>
      <c r="G1678" t="s">
        <v>87</v>
      </c>
      <c r="H1678" t="s">
        <v>88</v>
      </c>
      <c r="I1678" t="s">
        <v>126</v>
      </c>
      <c r="J1678" t="s">
        <v>127</v>
      </c>
      <c r="K1678" t="s">
        <v>82</v>
      </c>
      <c r="L1678" t="s">
        <v>83</v>
      </c>
      <c r="M1678">
        <v>1</v>
      </c>
      <c r="N1678" s="2">
        <v>1899</v>
      </c>
      <c r="O1678" s="3">
        <v>0.2</v>
      </c>
      <c r="P1678" s="2">
        <v>1120</v>
      </c>
      <c r="Q1678" t="s">
        <v>156</v>
      </c>
      <c r="R1678" t="s">
        <v>33</v>
      </c>
      <c r="S1678" t="s">
        <v>57</v>
      </c>
      <c r="T1678" s="4">
        <v>3</v>
      </c>
      <c r="U1678" s="11">
        <f t="shared" si="26"/>
        <v>1899</v>
      </c>
      <c r="V1678" s="11">
        <f>tbl_EcommerceSales[[#This Row],[Gross_Sales]]*tbl_EcommerceSales[[#This Row],[Discount]]</f>
        <v>379.8</v>
      </c>
      <c r="W1678" s="11">
        <f>tbl_EcommerceSales[[#This Row],[Gross_Sales]]-tbl_EcommerceSales[[#This Row],[Discount_Amount]]</f>
        <v>1519.2</v>
      </c>
      <c r="X1678" s="11">
        <f>tbl_EcommerceSales[[#This Row],[Quantity]] * _xlfn.XLOOKUP(tbl_EcommerceSales[[#This Row],[Product_ID]], Product_Master!A:A, Product_Master!F:F)</f>
        <v>1120</v>
      </c>
      <c r="Y1678" s="11">
        <f>tbl_EcommerceSales[[#This Row],[Net_Revenue]]-tbl_EcommerceSales[[#This Row],[Total_Cost]]</f>
        <v>399.20000000000005</v>
      </c>
      <c r="Z1678" s="9">
        <f>IFERROR(#REF!/tbl_EcommerceSales[[#This Row],[Total_Cost]], 0)</f>
        <v>0</v>
      </c>
      <c r="AA1678" t="str">
        <f>TEXT(tbl_EcommerceSales[[#This Row],[Order_Date]],"mmm")</f>
        <v>Jul</v>
      </c>
      <c r="AB1678">
        <f>YEAR(tbl_EcommerceSales[[#This Row],[Order_Date]])</f>
        <v>2025</v>
      </c>
      <c r="AC1678" t="str">
        <f>IF(tbl_EcommerceSales[[#This Row],[Age]]&lt;18,"Under 18",IF(tbl_EcommerceSales[[#This Row],[Age]]&lt;=25,"18-25",IF(tbl_EcommerceSales[[#This Row],[Age]]&lt;=35,"26-35",IF(tbl_EcommerceSales[[#This Row],[Age]]&lt;=45,"36-45",IF(tbl_EcommerceSales[[#This Row],[Age]]&lt;=55,"46-55","56+")))))</f>
        <v>18-25</v>
      </c>
    </row>
    <row r="1679" spans="1:29" x14ac:dyDescent="0.35">
      <c r="A1679" t="s">
        <v>3055</v>
      </c>
      <c r="B1679" s="7">
        <v>45841</v>
      </c>
      <c r="C1679" t="s">
        <v>3056</v>
      </c>
      <c r="D1679" t="s">
        <v>151</v>
      </c>
      <c r="E1679" t="s">
        <v>25</v>
      </c>
      <c r="F1679">
        <v>29</v>
      </c>
      <c r="G1679" t="s">
        <v>270</v>
      </c>
      <c r="H1679" t="s">
        <v>72</v>
      </c>
      <c r="I1679" t="s">
        <v>73</v>
      </c>
      <c r="J1679" t="s">
        <v>74</v>
      </c>
      <c r="K1679" t="s">
        <v>55</v>
      </c>
      <c r="L1679" t="s">
        <v>75</v>
      </c>
      <c r="M1679">
        <v>3</v>
      </c>
      <c r="N1679" s="2">
        <v>2899</v>
      </c>
      <c r="O1679" s="3">
        <v>0</v>
      </c>
      <c r="P1679" s="2">
        <v>5100</v>
      </c>
      <c r="Q1679" t="s">
        <v>123</v>
      </c>
      <c r="R1679" t="s">
        <v>33</v>
      </c>
      <c r="S1679" t="s">
        <v>34</v>
      </c>
      <c r="T1679" s="4">
        <v>3</v>
      </c>
      <c r="U1679" s="11">
        <f t="shared" si="26"/>
        <v>8697</v>
      </c>
      <c r="V1679" s="11">
        <f>tbl_EcommerceSales[[#This Row],[Gross_Sales]]*tbl_EcommerceSales[[#This Row],[Discount]]</f>
        <v>0</v>
      </c>
      <c r="W1679" s="11">
        <f>tbl_EcommerceSales[[#This Row],[Gross_Sales]]-tbl_EcommerceSales[[#This Row],[Discount_Amount]]</f>
        <v>8697</v>
      </c>
      <c r="X1679" s="11">
        <f>tbl_EcommerceSales[[#This Row],[Quantity]] * _xlfn.XLOOKUP(tbl_EcommerceSales[[#This Row],[Product_ID]], Product_Master!A:A, Product_Master!F:F)</f>
        <v>5100</v>
      </c>
      <c r="Y1679" s="11">
        <f>tbl_EcommerceSales[[#This Row],[Net_Revenue]]-tbl_EcommerceSales[[#This Row],[Total_Cost]]</f>
        <v>3597</v>
      </c>
      <c r="Z1679" s="9">
        <f>IFERROR(#REF!/tbl_EcommerceSales[[#This Row],[Total_Cost]], 0)</f>
        <v>0</v>
      </c>
      <c r="AA1679" t="str">
        <f>TEXT(tbl_EcommerceSales[[#This Row],[Order_Date]],"mmm")</f>
        <v>Jul</v>
      </c>
      <c r="AB1679">
        <f>YEAR(tbl_EcommerceSales[[#This Row],[Order_Date]])</f>
        <v>2025</v>
      </c>
      <c r="AC1679" t="str">
        <f>IF(tbl_EcommerceSales[[#This Row],[Age]]&lt;18,"Under 18",IF(tbl_EcommerceSales[[#This Row],[Age]]&lt;=25,"18-25",IF(tbl_EcommerceSales[[#This Row],[Age]]&lt;=35,"26-35",IF(tbl_EcommerceSales[[#This Row],[Age]]&lt;=45,"36-45",IF(tbl_EcommerceSales[[#This Row],[Age]]&lt;=55,"46-55","56+")))))</f>
        <v>26-35</v>
      </c>
    </row>
    <row r="1680" spans="1:29" x14ac:dyDescent="0.35">
      <c r="A1680" t="s">
        <v>3057</v>
      </c>
      <c r="B1680" s="7">
        <v>45841</v>
      </c>
      <c r="C1680" t="s">
        <v>1443</v>
      </c>
      <c r="D1680" t="s">
        <v>312</v>
      </c>
      <c r="E1680" t="s">
        <v>25</v>
      </c>
      <c r="F1680">
        <v>27</v>
      </c>
      <c r="G1680" t="s">
        <v>142</v>
      </c>
      <c r="H1680" t="s">
        <v>88</v>
      </c>
      <c r="I1680" t="s">
        <v>212</v>
      </c>
      <c r="J1680" t="s">
        <v>213</v>
      </c>
      <c r="K1680" t="s">
        <v>177</v>
      </c>
      <c r="L1680" t="s">
        <v>178</v>
      </c>
      <c r="M1680">
        <v>1</v>
      </c>
      <c r="N1680" s="2">
        <v>2499</v>
      </c>
      <c r="O1680" s="3">
        <v>0.1</v>
      </c>
      <c r="P1680" s="2">
        <v>1450</v>
      </c>
      <c r="Q1680" t="s">
        <v>44</v>
      </c>
      <c r="R1680" t="s">
        <v>33</v>
      </c>
      <c r="S1680" t="s">
        <v>57</v>
      </c>
      <c r="T1680" s="4">
        <v>5</v>
      </c>
      <c r="U1680" s="11">
        <f t="shared" si="26"/>
        <v>2499</v>
      </c>
      <c r="V1680" s="11">
        <f>tbl_EcommerceSales[[#This Row],[Gross_Sales]]*tbl_EcommerceSales[[#This Row],[Discount]]</f>
        <v>249.9</v>
      </c>
      <c r="W1680" s="11">
        <f>tbl_EcommerceSales[[#This Row],[Gross_Sales]]-tbl_EcommerceSales[[#This Row],[Discount_Amount]]</f>
        <v>2249.1</v>
      </c>
      <c r="X1680" s="11">
        <f>tbl_EcommerceSales[[#This Row],[Quantity]] * _xlfn.XLOOKUP(tbl_EcommerceSales[[#This Row],[Product_ID]], Product_Master!A:A, Product_Master!F:F)</f>
        <v>1450</v>
      </c>
      <c r="Y1680" s="11">
        <f>tbl_EcommerceSales[[#This Row],[Net_Revenue]]-tbl_EcommerceSales[[#This Row],[Total_Cost]]</f>
        <v>799.09999999999991</v>
      </c>
      <c r="Z1680" s="9">
        <f>IFERROR(#REF!/tbl_EcommerceSales[[#This Row],[Total_Cost]], 0)</f>
        <v>0</v>
      </c>
      <c r="AA1680" t="str">
        <f>TEXT(tbl_EcommerceSales[[#This Row],[Order_Date]],"mmm")</f>
        <v>Jul</v>
      </c>
      <c r="AB1680">
        <f>YEAR(tbl_EcommerceSales[[#This Row],[Order_Date]])</f>
        <v>2025</v>
      </c>
      <c r="AC1680" t="str">
        <f>IF(tbl_EcommerceSales[[#This Row],[Age]]&lt;18,"Under 18",IF(tbl_EcommerceSales[[#This Row],[Age]]&lt;=25,"18-25",IF(tbl_EcommerceSales[[#This Row],[Age]]&lt;=35,"26-35",IF(tbl_EcommerceSales[[#This Row],[Age]]&lt;=45,"36-45",IF(tbl_EcommerceSales[[#This Row],[Age]]&lt;=55,"46-55","56+")))))</f>
        <v>26-35</v>
      </c>
    </row>
    <row r="1681" spans="1:29" x14ac:dyDescent="0.35">
      <c r="A1681" t="s">
        <v>3058</v>
      </c>
      <c r="B1681" s="7">
        <v>45841</v>
      </c>
      <c r="C1681" t="s">
        <v>3059</v>
      </c>
      <c r="D1681" t="s">
        <v>24</v>
      </c>
      <c r="E1681" t="s">
        <v>25</v>
      </c>
      <c r="F1681">
        <v>44</v>
      </c>
      <c r="G1681" t="s">
        <v>99</v>
      </c>
      <c r="H1681" t="s">
        <v>88</v>
      </c>
      <c r="I1681" t="s">
        <v>257</v>
      </c>
      <c r="J1681" t="s">
        <v>258</v>
      </c>
      <c r="K1681" t="s">
        <v>55</v>
      </c>
      <c r="L1681" t="s">
        <v>56</v>
      </c>
      <c r="M1681">
        <v>1</v>
      </c>
      <c r="N1681" s="2">
        <v>1999</v>
      </c>
      <c r="O1681" s="3">
        <v>0.1</v>
      </c>
      <c r="P1681" s="2">
        <v>1050</v>
      </c>
      <c r="Q1681" t="s">
        <v>44</v>
      </c>
      <c r="R1681" t="s">
        <v>33</v>
      </c>
      <c r="S1681" t="s">
        <v>34</v>
      </c>
      <c r="T1681" s="4">
        <v>5</v>
      </c>
      <c r="U1681" s="11">
        <f t="shared" si="26"/>
        <v>1999</v>
      </c>
      <c r="V1681" s="11">
        <f>tbl_EcommerceSales[[#This Row],[Gross_Sales]]*tbl_EcommerceSales[[#This Row],[Discount]]</f>
        <v>199.9</v>
      </c>
      <c r="W1681" s="11">
        <f>tbl_EcommerceSales[[#This Row],[Gross_Sales]]-tbl_EcommerceSales[[#This Row],[Discount_Amount]]</f>
        <v>1799.1</v>
      </c>
      <c r="X1681" s="11">
        <f>tbl_EcommerceSales[[#This Row],[Quantity]] * _xlfn.XLOOKUP(tbl_EcommerceSales[[#This Row],[Product_ID]], Product_Master!A:A, Product_Master!F:F)</f>
        <v>1050</v>
      </c>
      <c r="Y1681" s="11">
        <f>tbl_EcommerceSales[[#This Row],[Net_Revenue]]-tbl_EcommerceSales[[#This Row],[Total_Cost]]</f>
        <v>749.09999999999991</v>
      </c>
      <c r="Z1681" s="9">
        <f>IFERROR(#REF!/tbl_EcommerceSales[[#This Row],[Total_Cost]], 0)</f>
        <v>0</v>
      </c>
      <c r="AA1681" t="str">
        <f>TEXT(tbl_EcommerceSales[[#This Row],[Order_Date]],"mmm")</f>
        <v>Jul</v>
      </c>
      <c r="AB1681">
        <f>YEAR(tbl_EcommerceSales[[#This Row],[Order_Date]])</f>
        <v>2025</v>
      </c>
      <c r="AC1681" t="str">
        <f>IF(tbl_EcommerceSales[[#This Row],[Age]]&lt;18,"Under 18",IF(tbl_EcommerceSales[[#This Row],[Age]]&lt;=25,"18-25",IF(tbl_EcommerceSales[[#This Row],[Age]]&lt;=35,"26-35",IF(tbl_EcommerceSales[[#This Row],[Age]]&lt;=45,"36-45",IF(tbl_EcommerceSales[[#This Row],[Age]]&lt;=55,"46-55","56+")))))</f>
        <v>36-45</v>
      </c>
    </row>
    <row r="1682" spans="1:29" x14ac:dyDescent="0.35">
      <c r="A1682" t="s">
        <v>3060</v>
      </c>
      <c r="B1682" s="7">
        <v>45841</v>
      </c>
      <c r="C1682" t="s">
        <v>389</v>
      </c>
      <c r="D1682" t="s">
        <v>47</v>
      </c>
      <c r="E1682" t="s">
        <v>48</v>
      </c>
      <c r="F1682">
        <v>28</v>
      </c>
      <c r="G1682" t="s">
        <v>61</v>
      </c>
      <c r="H1682" t="s">
        <v>27</v>
      </c>
      <c r="I1682" t="s">
        <v>28</v>
      </c>
      <c r="J1682" t="s">
        <v>29</v>
      </c>
      <c r="K1682" t="s">
        <v>30</v>
      </c>
      <c r="L1682" t="s">
        <v>31</v>
      </c>
      <c r="M1682">
        <v>1</v>
      </c>
      <c r="N1682" s="2">
        <v>5999</v>
      </c>
      <c r="O1682" s="3">
        <v>0.1</v>
      </c>
      <c r="P1682" s="2">
        <v>3900</v>
      </c>
      <c r="Q1682" t="s">
        <v>123</v>
      </c>
      <c r="R1682" t="s">
        <v>33</v>
      </c>
      <c r="S1682" t="s">
        <v>34</v>
      </c>
      <c r="T1682" s="4">
        <v>2</v>
      </c>
      <c r="U1682" s="11">
        <f t="shared" si="26"/>
        <v>5999</v>
      </c>
      <c r="V1682" s="11">
        <f>tbl_EcommerceSales[[#This Row],[Gross_Sales]]*tbl_EcommerceSales[[#This Row],[Discount]]</f>
        <v>599.9</v>
      </c>
      <c r="W1682" s="11">
        <f>tbl_EcommerceSales[[#This Row],[Gross_Sales]]-tbl_EcommerceSales[[#This Row],[Discount_Amount]]</f>
        <v>5399.1</v>
      </c>
      <c r="X1682" s="11">
        <f>tbl_EcommerceSales[[#This Row],[Quantity]] * _xlfn.XLOOKUP(tbl_EcommerceSales[[#This Row],[Product_ID]], Product_Master!A:A, Product_Master!F:F)</f>
        <v>3900</v>
      </c>
      <c r="Y1682" s="11">
        <f>tbl_EcommerceSales[[#This Row],[Net_Revenue]]-tbl_EcommerceSales[[#This Row],[Total_Cost]]</f>
        <v>1499.1000000000004</v>
      </c>
      <c r="Z1682" s="9">
        <f>IFERROR(#REF!/tbl_EcommerceSales[[#This Row],[Total_Cost]], 0)</f>
        <v>0</v>
      </c>
      <c r="AA1682" t="str">
        <f>TEXT(tbl_EcommerceSales[[#This Row],[Order_Date]],"mmm")</f>
        <v>Jul</v>
      </c>
      <c r="AB1682">
        <f>YEAR(tbl_EcommerceSales[[#This Row],[Order_Date]])</f>
        <v>2025</v>
      </c>
      <c r="AC1682" t="str">
        <f>IF(tbl_EcommerceSales[[#This Row],[Age]]&lt;18,"Under 18",IF(tbl_EcommerceSales[[#This Row],[Age]]&lt;=25,"18-25",IF(tbl_EcommerceSales[[#This Row],[Age]]&lt;=35,"26-35",IF(tbl_EcommerceSales[[#This Row],[Age]]&lt;=45,"36-45",IF(tbl_EcommerceSales[[#This Row],[Age]]&lt;=55,"46-55","56+")))))</f>
        <v>26-35</v>
      </c>
    </row>
    <row r="1683" spans="1:29" x14ac:dyDescent="0.35">
      <c r="A1683" t="s">
        <v>3061</v>
      </c>
      <c r="B1683" s="7">
        <v>45841</v>
      </c>
      <c r="C1683" t="s">
        <v>913</v>
      </c>
      <c r="D1683" t="s">
        <v>148</v>
      </c>
      <c r="E1683" t="s">
        <v>25</v>
      </c>
      <c r="F1683">
        <v>31</v>
      </c>
      <c r="G1683" t="s">
        <v>145</v>
      </c>
      <c r="H1683" t="s">
        <v>39</v>
      </c>
      <c r="I1683" t="s">
        <v>338</v>
      </c>
      <c r="J1683" t="s">
        <v>339</v>
      </c>
      <c r="K1683" t="s">
        <v>55</v>
      </c>
      <c r="L1683" t="s">
        <v>56</v>
      </c>
      <c r="M1683">
        <v>1</v>
      </c>
      <c r="N1683" s="2">
        <v>1499</v>
      </c>
      <c r="O1683" s="3">
        <v>0.05</v>
      </c>
      <c r="P1683" s="2">
        <v>780</v>
      </c>
      <c r="Q1683" t="s">
        <v>44</v>
      </c>
      <c r="R1683" t="s">
        <v>33</v>
      </c>
      <c r="S1683" t="s">
        <v>34</v>
      </c>
      <c r="T1683" s="4">
        <v>4</v>
      </c>
      <c r="U1683" s="11">
        <f t="shared" si="26"/>
        <v>1499</v>
      </c>
      <c r="V1683" s="11">
        <f>tbl_EcommerceSales[[#This Row],[Gross_Sales]]*tbl_EcommerceSales[[#This Row],[Discount]]</f>
        <v>74.95</v>
      </c>
      <c r="W1683" s="11">
        <f>tbl_EcommerceSales[[#This Row],[Gross_Sales]]-tbl_EcommerceSales[[#This Row],[Discount_Amount]]</f>
        <v>1424.05</v>
      </c>
      <c r="X1683" s="11">
        <f>tbl_EcommerceSales[[#This Row],[Quantity]] * _xlfn.XLOOKUP(tbl_EcommerceSales[[#This Row],[Product_ID]], Product_Master!A:A, Product_Master!F:F)</f>
        <v>780</v>
      </c>
      <c r="Y1683" s="11">
        <f>tbl_EcommerceSales[[#This Row],[Net_Revenue]]-tbl_EcommerceSales[[#This Row],[Total_Cost]]</f>
        <v>644.04999999999995</v>
      </c>
      <c r="Z1683" s="9">
        <f>IFERROR(#REF!/tbl_EcommerceSales[[#This Row],[Total_Cost]], 0)</f>
        <v>0</v>
      </c>
      <c r="AA1683" t="str">
        <f>TEXT(tbl_EcommerceSales[[#This Row],[Order_Date]],"mmm")</f>
        <v>Jul</v>
      </c>
      <c r="AB1683">
        <f>YEAR(tbl_EcommerceSales[[#This Row],[Order_Date]])</f>
        <v>2025</v>
      </c>
      <c r="AC1683" t="str">
        <f>IF(tbl_EcommerceSales[[#This Row],[Age]]&lt;18,"Under 18",IF(tbl_EcommerceSales[[#This Row],[Age]]&lt;=25,"18-25",IF(tbl_EcommerceSales[[#This Row],[Age]]&lt;=35,"26-35",IF(tbl_EcommerceSales[[#This Row],[Age]]&lt;=45,"36-45",IF(tbl_EcommerceSales[[#This Row],[Age]]&lt;=55,"46-55","56+")))))</f>
        <v>26-35</v>
      </c>
    </row>
    <row r="1684" spans="1:29" x14ac:dyDescent="0.35">
      <c r="A1684" t="s">
        <v>3062</v>
      </c>
      <c r="B1684" s="7">
        <v>45841</v>
      </c>
      <c r="C1684" t="s">
        <v>3063</v>
      </c>
      <c r="D1684" t="s">
        <v>102</v>
      </c>
      <c r="E1684" t="s">
        <v>48</v>
      </c>
      <c r="F1684">
        <v>28</v>
      </c>
      <c r="G1684" t="s">
        <v>152</v>
      </c>
      <c r="H1684" t="s">
        <v>72</v>
      </c>
      <c r="I1684" t="s">
        <v>241</v>
      </c>
      <c r="J1684" t="s">
        <v>242</v>
      </c>
      <c r="K1684" t="s">
        <v>42</v>
      </c>
      <c r="L1684" t="s">
        <v>243</v>
      </c>
      <c r="M1684">
        <v>1</v>
      </c>
      <c r="N1684" s="2">
        <v>649</v>
      </c>
      <c r="O1684" s="3">
        <v>0.05</v>
      </c>
      <c r="P1684" s="2">
        <v>290</v>
      </c>
      <c r="Q1684" t="s">
        <v>156</v>
      </c>
      <c r="R1684" t="s">
        <v>33</v>
      </c>
      <c r="S1684" t="s">
        <v>34</v>
      </c>
      <c r="T1684" s="4">
        <v>3</v>
      </c>
      <c r="U1684" s="11">
        <f t="shared" si="26"/>
        <v>649</v>
      </c>
      <c r="V1684" s="11">
        <f>tbl_EcommerceSales[[#This Row],[Gross_Sales]]*tbl_EcommerceSales[[#This Row],[Discount]]</f>
        <v>32.450000000000003</v>
      </c>
      <c r="W1684" s="11">
        <f>tbl_EcommerceSales[[#This Row],[Gross_Sales]]-tbl_EcommerceSales[[#This Row],[Discount_Amount]]</f>
        <v>616.54999999999995</v>
      </c>
      <c r="X1684" s="11">
        <f>tbl_EcommerceSales[[#This Row],[Quantity]] * _xlfn.XLOOKUP(tbl_EcommerceSales[[#This Row],[Product_ID]], Product_Master!A:A, Product_Master!F:F)</f>
        <v>290</v>
      </c>
      <c r="Y1684" s="11">
        <f>tbl_EcommerceSales[[#This Row],[Net_Revenue]]-tbl_EcommerceSales[[#This Row],[Total_Cost]]</f>
        <v>326.54999999999995</v>
      </c>
      <c r="Z1684" s="9">
        <f>IFERROR(#REF!/tbl_EcommerceSales[[#This Row],[Total_Cost]], 0)</f>
        <v>0</v>
      </c>
      <c r="AA1684" t="str">
        <f>TEXT(tbl_EcommerceSales[[#This Row],[Order_Date]],"mmm")</f>
        <v>Jul</v>
      </c>
      <c r="AB1684">
        <f>YEAR(tbl_EcommerceSales[[#This Row],[Order_Date]])</f>
        <v>2025</v>
      </c>
      <c r="AC1684" t="str">
        <f>IF(tbl_EcommerceSales[[#This Row],[Age]]&lt;18,"Under 18",IF(tbl_EcommerceSales[[#This Row],[Age]]&lt;=25,"18-25",IF(tbl_EcommerceSales[[#This Row],[Age]]&lt;=35,"26-35",IF(tbl_EcommerceSales[[#This Row],[Age]]&lt;=45,"36-45",IF(tbl_EcommerceSales[[#This Row],[Age]]&lt;=55,"46-55","56+")))))</f>
        <v>26-35</v>
      </c>
    </row>
    <row r="1685" spans="1:29" x14ac:dyDescent="0.35">
      <c r="A1685" t="s">
        <v>3064</v>
      </c>
      <c r="B1685" s="7">
        <v>45841</v>
      </c>
      <c r="C1685" t="s">
        <v>1961</v>
      </c>
      <c r="D1685" t="s">
        <v>170</v>
      </c>
      <c r="E1685" t="s">
        <v>25</v>
      </c>
      <c r="F1685">
        <v>18</v>
      </c>
      <c r="G1685" t="s">
        <v>152</v>
      </c>
      <c r="H1685" t="s">
        <v>72</v>
      </c>
      <c r="I1685" t="s">
        <v>131</v>
      </c>
      <c r="J1685" t="s">
        <v>132</v>
      </c>
      <c r="K1685" t="s">
        <v>91</v>
      </c>
      <c r="L1685" t="s">
        <v>133</v>
      </c>
      <c r="M1685">
        <v>1</v>
      </c>
      <c r="N1685" s="2">
        <v>1299</v>
      </c>
      <c r="O1685" s="3">
        <v>0</v>
      </c>
      <c r="P1685" s="2">
        <v>610</v>
      </c>
      <c r="Q1685" t="s">
        <v>123</v>
      </c>
      <c r="R1685" t="s">
        <v>33</v>
      </c>
      <c r="S1685" t="s">
        <v>57</v>
      </c>
      <c r="T1685" s="4">
        <v>5</v>
      </c>
      <c r="U1685" s="11">
        <f t="shared" si="26"/>
        <v>1299</v>
      </c>
      <c r="V1685" s="11">
        <f>tbl_EcommerceSales[[#This Row],[Gross_Sales]]*tbl_EcommerceSales[[#This Row],[Discount]]</f>
        <v>0</v>
      </c>
      <c r="W1685" s="11">
        <f>tbl_EcommerceSales[[#This Row],[Gross_Sales]]-tbl_EcommerceSales[[#This Row],[Discount_Amount]]</f>
        <v>1299</v>
      </c>
      <c r="X1685" s="11">
        <f>tbl_EcommerceSales[[#This Row],[Quantity]] * _xlfn.XLOOKUP(tbl_EcommerceSales[[#This Row],[Product_ID]], Product_Master!A:A, Product_Master!F:F)</f>
        <v>610</v>
      </c>
      <c r="Y1685" s="11">
        <f>tbl_EcommerceSales[[#This Row],[Net_Revenue]]-tbl_EcommerceSales[[#This Row],[Total_Cost]]</f>
        <v>689</v>
      </c>
      <c r="Z1685" s="9">
        <f>IFERROR(#REF!/tbl_EcommerceSales[[#This Row],[Total_Cost]], 0)</f>
        <v>0</v>
      </c>
      <c r="AA1685" t="str">
        <f>TEXT(tbl_EcommerceSales[[#This Row],[Order_Date]],"mmm")</f>
        <v>Jul</v>
      </c>
      <c r="AB1685">
        <f>YEAR(tbl_EcommerceSales[[#This Row],[Order_Date]])</f>
        <v>2025</v>
      </c>
      <c r="AC1685" t="str">
        <f>IF(tbl_EcommerceSales[[#This Row],[Age]]&lt;18,"Under 18",IF(tbl_EcommerceSales[[#This Row],[Age]]&lt;=25,"18-25",IF(tbl_EcommerceSales[[#This Row],[Age]]&lt;=35,"26-35",IF(tbl_EcommerceSales[[#This Row],[Age]]&lt;=45,"36-45",IF(tbl_EcommerceSales[[#This Row],[Age]]&lt;=55,"46-55","56+")))))</f>
        <v>18-25</v>
      </c>
    </row>
    <row r="1686" spans="1:29" x14ac:dyDescent="0.35">
      <c r="A1686" t="s">
        <v>3065</v>
      </c>
      <c r="B1686" s="7">
        <v>45841</v>
      </c>
      <c r="C1686" t="s">
        <v>1301</v>
      </c>
      <c r="D1686" t="s">
        <v>86</v>
      </c>
      <c r="E1686" t="s">
        <v>48</v>
      </c>
      <c r="F1686">
        <v>26</v>
      </c>
      <c r="G1686" t="s">
        <v>87</v>
      </c>
      <c r="H1686" t="s">
        <v>88</v>
      </c>
      <c r="I1686" t="s">
        <v>175</v>
      </c>
      <c r="J1686" t="s">
        <v>176</v>
      </c>
      <c r="K1686" t="s">
        <v>177</v>
      </c>
      <c r="L1686" t="s">
        <v>178</v>
      </c>
      <c r="M1686">
        <v>2</v>
      </c>
      <c r="N1686" s="2">
        <v>699</v>
      </c>
      <c r="O1686" s="3">
        <v>0.2</v>
      </c>
      <c r="P1686" s="2">
        <v>640</v>
      </c>
      <c r="Q1686" t="s">
        <v>32</v>
      </c>
      <c r="R1686" t="s">
        <v>33</v>
      </c>
      <c r="S1686" t="s">
        <v>34</v>
      </c>
      <c r="T1686" s="4">
        <v>2</v>
      </c>
      <c r="U1686" s="11">
        <f t="shared" si="26"/>
        <v>1398</v>
      </c>
      <c r="V1686" s="11">
        <f>tbl_EcommerceSales[[#This Row],[Gross_Sales]]*tbl_EcommerceSales[[#This Row],[Discount]]</f>
        <v>279.60000000000002</v>
      </c>
      <c r="W1686" s="11">
        <f>tbl_EcommerceSales[[#This Row],[Gross_Sales]]-tbl_EcommerceSales[[#This Row],[Discount_Amount]]</f>
        <v>1118.4000000000001</v>
      </c>
      <c r="X1686" s="11">
        <f>tbl_EcommerceSales[[#This Row],[Quantity]] * _xlfn.XLOOKUP(tbl_EcommerceSales[[#This Row],[Product_ID]], Product_Master!A:A, Product_Master!F:F)</f>
        <v>640</v>
      </c>
      <c r="Y1686" s="11">
        <f>tbl_EcommerceSales[[#This Row],[Net_Revenue]]-tbl_EcommerceSales[[#This Row],[Total_Cost]]</f>
        <v>478.40000000000009</v>
      </c>
      <c r="Z1686" s="9">
        <f>IFERROR(#REF!/tbl_EcommerceSales[[#This Row],[Total_Cost]], 0)</f>
        <v>0</v>
      </c>
      <c r="AA1686" t="str">
        <f>TEXT(tbl_EcommerceSales[[#This Row],[Order_Date]],"mmm")</f>
        <v>Jul</v>
      </c>
      <c r="AB1686">
        <f>YEAR(tbl_EcommerceSales[[#This Row],[Order_Date]])</f>
        <v>2025</v>
      </c>
      <c r="AC1686" t="str">
        <f>IF(tbl_EcommerceSales[[#This Row],[Age]]&lt;18,"Under 18",IF(tbl_EcommerceSales[[#This Row],[Age]]&lt;=25,"18-25",IF(tbl_EcommerceSales[[#This Row],[Age]]&lt;=35,"26-35",IF(tbl_EcommerceSales[[#This Row],[Age]]&lt;=45,"36-45",IF(tbl_EcommerceSales[[#This Row],[Age]]&lt;=55,"46-55","56+")))))</f>
        <v>26-35</v>
      </c>
    </row>
    <row r="1687" spans="1:29" x14ac:dyDescent="0.35">
      <c r="A1687" t="s">
        <v>3066</v>
      </c>
      <c r="B1687" s="7">
        <v>45841</v>
      </c>
      <c r="C1687" t="s">
        <v>2215</v>
      </c>
      <c r="D1687" t="s">
        <v>110</v>
      </c>
      <c r="E1687" t="s">
        <v>48</v>
      </c>
      <c r="F1687">
        <v>25</v>
      </c>
      <c r="G1687" t="s">
        <v>142</v>
      </c>
      <c r="H1687" t="s">
        <v>88</v>
      </c>
      <c r="I1687" t="s">
        <v>62</v>
      </c>
      <c r="J1687" t="s">
        <v>63</v>
      </c>
      <c r="K1687" t="s">
        <v>42</v>
      </c>
      <c r="L1687" t="s">
        <v>43</v>
      </c>
      <c r="M1687">
        <v>2</v>
      </c>
      <c r="N1687" s="2">
        <v>499</v>
      </c>
      <c r="O1687" s="3">
        <v>0.1</v>
      </c>
      <c r="P1687" s="2">
        <v>440</v>
      </c>
      <c r="Q1687" t="s">
        <v>32</v>
      </c>
      <c r="R1687" t="s">
        <v>93</v>
      </c>
      <c r="S1687" t="s">
        <v>57</v>
      </c>
      <c r="T1687" s="4">
        <v>4</v>
      </c>
      <c r="U1687" s="11">
        <f t="shared" si="26"/>
        <v>998</v>
      </c>
      <c r="V1687" s="11">
        <f>tbl_EcommerceSales[[#This Row],[Gross_Sales]]*tbl_EcommerceSales[[#This Row],[Discount]]</f>
        <v>99.800000000000011</v>
      </c>
      <c r="W1687" s="11">
        <f>tbl_EcommerceSales[[#This Row],[Gross_Sales]]-tbl_EcommerceSales[[#This Row],[Discount_Amount]]</f>
        <v>898.2</v>
      </c>
      <c r="X1687" s="11">
        <f>tbl_EcommerceSales[[#This Row],[Quantity]] * _xlfn.XLOOKUP(tbl_EcommerceSales[[#This Row],[Product_ID]], Product_Master!A:A, Product_Master!F:F)</f>
        <v>440</v>
      </c>
      <c r="Y1687" s="11">
        <f>tbl_EcommerceSales[[#This Row],[Net_Revenue]]-tbl_EcommerceSales[[#This Row],[Total_Cost]]</f>
        <v>458.20000000000005</v>
      </c>
      <c r="Z1687" s="9">
        <f>IFERROR(#REF!/tbl_EcommerceSales[[#This Row],[Total_Cost]], 0)</f>
        <v>0</v>
      </c>
      <c r="AA1687" t="str">
        <f>TEXT(tbl_EcommerceSales[[#This Row],[Order_Date]],"mmm")</f>
        <v>Jul</v>
      </c>
      <c r="AB1687">
        <f>YEAR(tbl_EcommerceSales[[#This Row],[Order_Date]])</f>
        <v>2025</v>
      </c>
      <c r="AC1687" t="str">
        <f>IF(tbl_EcommerceSales[[#This Row],[Age]]&lt;18,"Under 18",IF(tbl_EcommerceSales[[#This Row],[Age]]&lt;=25,"18-25",IF(tbl_EcommerceSales[[#This Row],[Age]]&lt;=35,"26-35",IF(tbl_EcommerceSales[[#This Row],[Age]]&lt;=45,"36-45",IF(tbl_EcommerceSales[[#This Row],[Age]]&lt;=55,"46-55","56+")))))</f>
        <v>18-25</v>
      </c>
    </row>
    <row r="1688" spans="1:29" x14ac:dyDescent="0.35">
      <c r="A1688" t="s">
        <v>3067</v>
      </c>
      <c r="B1688" s="7">
        <v>45841</v>
      </c>
      <c r="C1688" t="s">
        <v>3068</v>
      </c>
      <c r="D1688" t="s">
        <v>51</v>
      </c>
      <c r="E1688" t="s">
        <v>25</v>
      </c>
      <c r="F1688">
        <v>19</v>
      </c>
      <c r="G1688" t="s">
        <v>52</v>
      </c>
      <c r="H1688" t="s">
        <v>27</v>
      </c>
      <c r="I1688" t="s">
        <v>206</v>
      </c>
      <c r="J1688" t="s">
        <v>207</v>
      </c>
      <c r="K1688" t="s">
        <v>177</v>
      </c>
      <c r="L1688" t="s">
        <v>208</v>
      </c>
      <c r="M1688">
        <v>3</v>
      </c>
      <c r="N1688" s="2">
        <v>2199</v>
      </c>
      <c r="O1688" s="3">
        <v>0.2</v>
      </c>
      <c r="P1688" s="2">
        <v>3750</v>
      </c>
      <c r="Q1688" t="s">
        <v>32</v>
      </c>
      <c r="R1688" t="s">
        <v>33</v>
      </c>
      <c r="S1688" t="s">
        <v>57</v>
      </c>
      <c r="T1688" s="4">
        <v>4</v>
      </c>
      <c r="U1688" s="11">
        <f t="shared" si="26"/>
        <v>6597</v>
      </c>
      <c r="V1688" s="11">
        <f>tbl_EcommerceSales[[#This Row],[Gross_Sales]]*tbl_EcommerceSales[[#This Row],[Discount]]</f>
        <v>1319.4</v>
      </c>
      <c r="W1688" s="11">
        <f>tbl_EcommerceSales[[#This Row],[Gross_Sales]]-tbl_EcommerceSales[[#This Row],[Discount_Amount]]</f>
        <v>5277.6</v>
      </c>
      <c r="X1688" s="11">
        <f>tbl_EcommerceSales[[#This Row],[Quantity]] * _xlfn.XLOOKUP(tbl_EcommerceSales[[#This Row],[Product_ID]], Product_Master!A:A, Product_Master!F:F)</f>
        <v>3750</v>
      </c>
      <c r="Y1688" s="11">
        <f>tbl_EcommerceSales[[#This Row],[Net_Revenue]]-tbl_EcommerceSales[[#This Row],[Total_Cost]]</f>
        <v>1527.6000000000004</v>
      </c>
      <c r="Z1688" s="9">
        <f>IFERROR(#REF!/tbl_EcommerceSales[[#This Row],[Total_Cost]], 0)</f>
        <v>0</v>
      </c>
      <c r="AA1688" t="str">
        <f>TEXT(tbl_EcommerceSales[[#This Row],[Order_Date]],"mmm")</f>
        <v>Jul</v>
      </c>
      <c r="AB1688">
        <f>YEAR(tbl_EcommerceSales[[#This Row],[Order_Date]])</f>
        <v>2025</v>
      </c>
      <c r="AC1688" t="str">
        <f>IF(tbl_EcommerceSales[[#This Row],[Age]]&lt;18,"Under 18",IF(tbl_EcommerceSales[[#This Row],[Age]]&lt;=25,"18-25",IF(tbl_EcommerceSales[[#This Row],[Age]]&lt;=35,"26-35",IF(tbl_EcommerceSales[[#This Row],[Age]]&lt;=45,"36-45",IF(tbl_EcommerceSales[[#This Row],[Age]]&lt;=55,"46-55","56+")))))</f>
        <v>18-25</v>
      </c>
    </row>
    <row r="1689" spans="1:29" x14ac:dyDescent="0.35">
      <c r="A1689" t="s">
        <v>3069</v>
      </c>
      <c r="B1689" s="7">
        <v>45842</v>
      </c>
      <c r="C1689" t="s">
        <v>1034</v>
      </c>
      <c r="D1689" t="s">
        <v>312</v>
      </c>
      <c r="E1689" t="s">
        <v>25</v>
      </c>
      <c r="F1689">
        <v>36</v>
      </c>
      <c r="G1689" t="s">
        <v>211</v>
      </c>
      <c r="H1689" t="s">
        <v>72</v>
      </c>
      <c r="I1689" t="s">
        <v>89</v>
      </c>
      <c r="J1689" t="s">
        <v>90</v>
      </c>
      <c r="K1689" t="s">
        <v>91</v>
      </c>
      <c r="L1689" t="s">
        <v>92</v>
      </c>
      <c r="M1689">
        <v>1</v>
      </c>
      <c r="N1689" s="2">
        <v>599</v>
      </c>
      <c r="O1689" s="3">
        <v>0.2</v>
      </c>
      <c r="P1689" s="2">
        <v>260</v>
      </c>
      <c r="Q1689" t="s">
        <v>32</v>
      </c>
      <c r="R1689" t="s">
        <v>33</v>
      </c>
      <c r="S1689" t="s">
        <v>57</v>
      </c>
      <c r="T1689" s="4">
        <v>4</v>
      </c>
      <c r="U1689" s="11">
        <f t="shared" si="26"/>
        <v>599</v>
      </c>
      <c r="V1689" s="11">
        <f>tbl_EcommerceSales[[#This Row],[Gross_Sales]]*tbl_EcommerceSales[[#This Row],[Discount]]</f>
        <v>119.80000000000001</v>
      </c>
      <c r="W1689" s="11">
        <f>tbl_EcommerceSales[[#This Row],[Gross_Sales]]-tbl_EcommerceSales[[#This Row],[Discount_Amount]]</f>
        <v>479.2</v>
      </c>
      <c r="X1689" s="11">
        <f>tbl_EcommerceSales[[#This Row],[Quantity]] * _xlfn.XLOOKUP(tbl_EcommerceSales[[#This Row],[Product_ID]], Product_Master!A:A, Product_Master!F:F)</f>
        <v>260</v>
      </c>
      <c r="Y1689" s="11">
        <f>tbl_EcommerceSales[[#This Row],[Net_Revenue]]-tbl_EcommerceSales[[#This Row],[Total_Cost]]</f>
        <v>219.2</v>
      </c>
      <c r="Z1689" s="9">
        <f>IFERROR(#REF!/tbl_EcommerceSales[[#This Row],[Total_Cost]], 0)</f>
        <v>0</v>
      </c>
      <c r="AA1689" t="str">
        <f>TEXT(tbl_EcommerceSales[[#This Row],[Order_Date]],"mmm")</f>
        <v>Jul</v>
      </c>
      <c r="AB1689">
        <f>YEAR(tbl_EcommerceSales[[#This Row],[Order_Date]])</f>
        <v>2025</v>
      </c>
      <c r="AC1689" t="str">
        <f>IF(tbl_EcommerceSales[[#This Row],[Age]]&lt;18,"Under 18",IF(tbl_EcommerceSales[[#This Row],[Age]]&lt;=25,"18-25",IF(tbl_EcommerceSales[[#This Row],[Age]]&lt;=35,"26-35",IF(tbl_EcommerceSales[[#This Row],[Age]]&lt;=45,"36-45",IF(tbl_EcommerceSales[[#This Row],[Age]]&lt;=55,"46-55","56+")))))</f>
        <v>36-45</v>
      </c>
    </row>
    <row r="1690" spans="1:29" x14ac:dyDescent="0.35">
      <c r="A1690" t="s">
        <v>3070</v>
      </c>
      <c r="B1690" s="7">
        <v>45842</v>
      </c>
      <c r="C1690" t="s">
        <v>3071</v>
      </c>
      <c r="D1690" t="s">
        <v>60</v>
      </c>
      <c r="E1690" t="s">
        <v>25</v>
      </c>
      <c r="F1690">
        <v>38</v>
      </c>
      <c r="G1690" t="s">
        <v>155</v>
      </c>
      <c r="H1690" t="s">
        <v>88</v>
      </c>
      <c r="I1690" t="s">
        <v>236</v>
      </c>
      <c r="J1690" t="s">
        <v>237</v>
      </c>
      <c r="K1690" t="s">
        <v>82</v>
      </c>
      <c r="L1690" t="s">
        <v>238</v>
      </c>
      <c r="M1690">
        <v>1</v>
      </c>
      <c r="N1690" s="2">
        <v>899</v>
      </c>
      <c r="O1690" s="3">
        <v>0.15</v>
      </c>
      <c r="P1690" s="2">
        <v>480</v>
      </c>
      <c r="Q1690" t="s">
        <v>76</v>
      </c>
      <c r="R1690" t="s">
        <v>33</v>
      </c>
      <c r="S1690" t="s">
        <v>34</v>
      </c>
      <c r="T1690" s="4">
        <v>1</v>
      </c>
      <c r="U1690" s="11">
        <f t="shared" si="26"/>
        <v>899</v>
      </c>
      <c r="V1690" s="11">
        <f>tbl_EcommerceSales[[#This Row],[Gross_Sales]]*tbl_EcommerceSales[[#This Row],[Discount]]</f>
        <v>134.85</v>
      </c>
      <c r="W1690" s="11">
        <f>tbl_EcommerceSales[[#This Row],[Gross_Sales]]-tbl_EcommerceSales[[#This Row],[Discount_Amount]]</f>
        <v>764.15</v>
      </c>
      <c r="X1690" s="11">
        <f>tbl_EcommerceSales[[#This Row],[Quantity]] * _xlfn.XLOOKUP(tbl_EcommerceSales[[#This Row],[Product_ID]], Product_Master!A:A, Product_Master!F:F)</f>
        <v>480</v>
      </c>
      <c r="Y1690" s="11">
        <f>tbl_EcommerceSales[[#This Row],[Net_Revenue]]-tbl_EcommerceSales[[#This Row],[Total_Cost]]</f>
        <v>284.14999999999998</v>
      </c>
      <c r="Z1690" s="9">
        <f>IFERROR(#REF!/tbl_EcommerceSales[[#This Row],[Total_Cost]], 0)</f>
        <v>0</v>
      </c>
      <c r="AA1690" t="str">
        <f>TEXT(tbl_EcommerceSales[[#This Row],[Order_Date]],"mmm")</f>
        <v>Jul</v>
      </c>
      <c r="AB1690">
        <f>YEAR(tbl_EcommerceSales[[#This Row],[Order_Date]])</f>
        <v>2025</v>
      </c>
      <c r="AC1690" t="str">
        <f>IF(tbl_EcommerceSales[[#This Row],[Age]]&lt;18,"Under 18",IF(tbl_EcommerceSales[[#This Row],[Age]]&lt;=25,"18-25",IF(tbl_EcommerceSales[[#This Row],[Age]]&lt;=35,"26-35",IF(tbl_EcommerceSales[[#This Row],[Age]]&lt;=45,"36-45",IF(tbl_EcommerceSales[[#This Row],[Age]]&lt;=55,"46-55","56+")))))</f>
        <v>36-45</v>
      </c>
    </row>
    <row r="1691" spans="1:29" x14ac:dyDescent="0.35">
      <c r="A1691" t="s">
        <v>3072</v>
      </c>
      <c r="B1691" s="7">
        <v>45842</v>
      </c>
      <c r="C1691" t="s">
        <v>3073</v>
      </c>
      <c r="D1691" t="s">
        <v>37</v>
      </c>
      <c r="E1691" t="s">
        <v>25</v>
      </c>
      <c r="F1691">
        <v>34</v>
      </c>
      <c r="G1691" t="s">
        <v>61</v>
      </c>
      <c r="H1691" t="s">
        <v>27</v>
      </c>
      <c r="I1691" t="s">
        <v>62</v>
      </c>
      <c r="J1691" t="s">
        <v>63</v>
      </c>
      <c r="K1691" t="s">
        <v>42</v>
      </c>
      <c r="L1691" t="s">
        <v>43</v>
      </c>
      <c r="M1691">
        <v>1</v>
      </c>
      <c r="N1691" s="2">
        <v>499</v>
      </c>
      <c r="O1691" s="3">
        <v>0.1</v>
      </c>
      <c r="P1691" s="2">
        <v>220</v>
      </c>
      <c r="Q1691" t="s">
        <v>32</v>
      </c>
      <c r="R1691" t="s">
        <v>93</v>
      </c>
      <c r="S1691" t="s">
        <v>57</v>
      </c>
      <c r="T1691" s="4">
        <v>5</v>
      </c>
      <c r="U1691" s="11">
        <f t="shared" si="26"/>
        <v>499</v>
      </c>
      <c r="V1691" s="11">
        <f>tbl_EcommerceSales[[#This Row],[Gross_Sales]]*tbl_EcommerceSales[[#This Row],[Discount]]</f>
        <v>49.900000000000006</v>
      </c>
      <c r="W1691" s="11">
        <f>tbl_EcommerceSales[[#This Row],[Gross_Sales]]-tbl_EcommerceSales[[#This Row],[Discount_Amount]]</f>
        <v>449.1</v>
      </c>
      <c r="X1691" s="11">
        <f>tbl_EcommerceSales[[#This Row],[Quantity]] * _xlfn.XLOOKUP(tbl_EcommerceSales[[#This Row],[Product_ID]], Product_Master!A:A, Product_Master!F:F)</f>
        <v>220</v>
      </c>
      <c r="Y1691" s="11">
        <f>tbl_EcommerceSales[[#This Row],[Net_Revenue]]-tbl_EcommerceSales[[#This Row],[Total_Cost]]</f>
        <v>229.10000000000002</v>
      </c>
      <c r="Z1691" s="9">
        <f>IFERROR(#REF!/tbl_EcommerceSales[[#This Row],[Total_Cost]], 0)</f>
        <v>0</v>
      </c>
      <c r="AA1691" t="str">
        <f>TEXT(tbl_EcommerceSales[[#This Row],[Order_Date]],"mmm")</f>
        <v>Jul</v>
      </c>
      <c r="AB1691">
        <f>YEAR(tbl_EcommerceSales[[#This Row],[Order_Date]])</f>
        <v>2025</v>
      </c>
      <c r="AC1691" t="str">
        <f>IF(tbl_EcommerceSales[[#This Row],[Age]]&lt;18,"Under 18",IF(tbl_EcommerceSales[[#This Row],[Age]]&lt;=25,"18-25",IF(tbl_EcommerceSales[[#This Row],[Age]]&lt;=35,"26-35",IF(tbl_EcommerceSales[[#This Row],[Age]]&lt;=45,"36-45",IF(tbl_EcommerceSales[[#This Row],[Age]]&lt;=55,"46-55","56+")))))</f>
        <v>26-35</v>
      </c>
    </row>
    <row r="1692" spans="1:29" x14ac:dyDescent="0.35">
      <c r="A1692" t="s">
        <v>3074</v>
      </c>
      <c r="B1692" s="7">
        <v>45842</v>
      </c>
      <c r="C1692" t="s">
        <v>1884</v>
      </c>
      <c r="D1692" t="s">
        <v>37</v>
      </c>
      <c r="E1692" t="s">
        <v>48</v>
      </c>
      <c r="F1692">
        <v>20</v>
      </c>
      <c r="G1692" t="s">
        <v>246</v>
      </c>
      <c r="H1692" t="s">
        <v>27</v>
      </c>
      <c r="I1692" t="s">
        <v>111</v>
      </c>
      <c r="J1692" t="s">
        <v>112</v>
      </c>
      <c r="K1692" t="s">
        <v>55</v>
      </c>
      <c r="L1692" t="s">
        <v>113</v>
      </c>
      <c r="M1692">
        <v>1</v>
      </c>
      <c r="N1692" s="2">
        <v>1799</v>
      </c>
      <c r="O1692" s="3">
        <v>0.05</v>
      </c>
      <c r="P1692" s="2">
        <v>950</v>
      </c>
      <c r="Q1692" t="s">
        <v>44</v>
      </c>
      <c r="R1692" t="s">
        <v>162</v>
      </c>
      <c r="S1692" t="s">
        <v>34</v>
      </c>
      <c r="T1692" s="4"/>
      <c r="U1692" s="11">
        <f t="shared" si="26"/>
        <v>1799</v>
      </c>
      <c r="V1692" s="11">
        <f>tbl_EcommerceSales[[#This Row],[Gross_Sales]]*tbl_EcommerceSales[[#This Row],[Discount]]</f>
        <v>89.95</v>
      </c>
      <c r="W1692" s="11">
        <f>tbl_EcommerceSales[[#This Row],[Gross_Sales]]-tbl_EcommerceSales[[#This Row],[Discount_Amount]]</f>
        <v>1709.05</v>
      </c>
      <c r="X1692" s="11">
        <f>tbl_EcommerceSales[[#This Row],[Quantity]] * _xlfn.XLOOKUP(tbl_EcommerceSales[[#This Row],[Product_ID]], Product_Master!A:A, Product_Master!F:F)</f>
        <v>950</v>
      </c>
      <c r="Y1692" s="11">
        <f>tbl_EcommerceSales[[#This Row],[Net_Revenue]]-tbl_EcommerceSales[[#This Row],[Total_Cost]]</f>
        <v>759.05</v>
      </c>
      <c r="Z1692" s="9">
        <f>IFERROR(#REF!/tbl_EcommerceSales[[#This Row],[Total_Cost]], 0)</f>
        <v>0</v>
      </c>
      <c r="AA1692" t="str">
        <f>TEXT(tbl_EcommerceSales[[#This Row],[Order_Date]],"mmm")</f>
        <v>Jul</v>
      </c>
      <c r="AB1692">
        <f>YEAR(tbl_EcommerceSales[[#This Row],[Order_Date]])</f>
        <v>2025</v>
      </c>
      <c r="AC1692" t="str">
        <f>IF(tbl_EcommerceSales[[#This Row],[Age]]&lt;18,"Under 18",IF(tbl_EcommerceSales[[#This Row],[Age]]&lt;=25,"18-25",IF(tbl_EcommerceSales[[#This Row],[Age]]&lt;=35,"26-35",IF(tbl_EcommerceSales[[#This Row],[Age]]&lt;=45,"36-45",IF(tbl_EcommerceSales[[#This Row],[Age]]&lt;=55,"46-55","56+")))))</f>
        <v>18-25</v>
      </c>
    </row>
    <row r="1693" spans="1:29" x14ac:dyDescent="0.35">
      <c r="A1693" t="s">
        <v>3075</v>
      </c>
      <c r="B1693" s="7">
        <v>45842</v>
      </c>
      <c r="C1693" t="s">
        <v>3076</v>
      </c>
      <c r="D1693" t="s">
        <v>102</v>
      </c>
      <c r="E1693" t="s">
        <v>48</v>
      </c>
      <c r="F1693">
        <v>24</v>
      </c>
      <c r="G1693" t="s">
        <v>103</v>
      </c>
      <c r="H1693" t="s">
        <v>27</v>
      </c>
      <c r="I1693" t="s">
        <v>206</v>
      </c>
      <c r="J1693" t="s">
        <v>207</v>
      </c>
      <c r="K1693" t="s">
        <v>177</v>
      </c>
      <c r="L1693" t="s">
        <v>208</v>
      </c>
      <c r="M1693">
        <v>1</v>
      </c>
      <c r="N1693" s="2">
        <v>2199</v>
      </c>
      <c r="O1693" s="3">
        <v>0.05</v>
      </c>
      <c r="P1693" s="2">
        <v>1250</v>
      </c>
      <c r="Q1693" t="s">
        <v>32</v>
      </c>
      <c r="R1693" t="s">
        <v>93</v>
      </c>
      <c r="S1693" t="s">
        <v>34</v>
      </c>
      <c r="T1693" s="4">
        <v>4</v>
      </c>
      <c r="U1693" s="11">
        <f t="shared" si="26"/>
        <v>2199</v>
      </c>
      <c r="V1693" s="11">
        <f>tbl_EcommerceSales[[#This Row],[Gross_Sales]]*tbl_EcommerceSales[[#This Row],[Discount]]</f>
        <v>109.95</v>
      </c>
      <c r="W1693" s="11">
        <f>tbl_EcommerceSales[[#This Row],[Gross_Sales]]-tbl_EcommerceSales[[#This Row],[Discount_Amount]]</f>
        <v>2089.0500000000002</v>
      </c>
      <c r="X1693" s="11">
        <f>tbl_EcommerceSales[[#This Row],[Quantity]] * _xlfn.XLOOKUP(tbl_EcommerceSales[[#This Row],[Product_ID]], Product_Master!A:A, Product_Master!F:F)</f>
        <v>1250</v>
      </c>
      <c r="Y1693" s="11">
        <f>tbl_EcommerceSales[[#This Row],[Net_Revenue]]-tbl_EcommerceSales[[#This Row],[Total_Cost]]</f>
        <v>839.05000000000018</v>
      </c>
      <c r="Z1693" s="9">
        <f>IFERROR(#REF!/tbl_EcommerceSales[[#This Row],[Total_Cost]], 0)</f>
        <v>0</v>
      </c>
      <c r="AA1693" t="str">
        <f>TEXT(tbl_EcommerceSales[[#This Row],[Order_Date]],"mmm")</f>
        <v>Jul</v>
      </c>
      <c r="AB1693">
        <f>YEAR(tbl_EcommerceSales[[#This Row],[Order_Date]])</f>
        <v>2025</v>
      </c>
      <c r="AC1693" t="str">
        <f>IF(tbl_EcommerceSales[[#This Row],[Age]]&lt;18,"Under 18",IF(tbl_EcommerceSales[[#This Row],[Age]]&lt;=25,"18-25",IF(tbl_EcommerceSales[[#This Row],[Age]]&lt;=35,"26-35",IF(tbl_EcommerceSales[[#This Row],[Age]]&lt;=45,"36-45",IF(tbl_EcommerceSales[[#This Row],[Age]]&lt;=55,"46-55","56+")))))</f>
        <v>18-25</v>
      </c>
    </row>
    <row r="1694" spans="1:29" x14ac:dyDescent="0.35">
      <c r="A1694" t="s">
        <v>3077</v>
      </c>
      <c r="B1694" s="7">
        <v>45842</v>
      </c>
      <c r="C1694" t="s">
        <v>3078</v>
      </c>
      <c r="D1694" t="s">
        <v>51</v>
      </c>
      <c r="E1694" t="s">
        <v>48</v>
      </c>
      <c r="F1694">
        <v>46</v>
      </c>
      <c r="G1694" t="s">
        <v>171</v>
      </c>
      <c r="H1694" t="s">
        <v>39</v>
      </c>
      <c r="I1694" t="s">
        <v>290</v>
      </c>
      <c r="J1694" t="s">
        <v>291</v>
      </c>
      <c r="K1694" t="s">
        <v>30</v>
      </c>
      <c r="L1694" t="s">
        <v>31</v>
      </c>
      <c r="M1694">
        <v>1</v>
      </c>
      <c r="N1694" s="2">
        <v>3499</v>
      </c>
      <c r="O1694" s="3">
        <v>0.05</v>
      </c>
      <c r="P1694" s="2">
        <v>2250</v>
      </c>
      <c r="Q1694" t="s">
        <v>123</v>
      </c>
      <c r="R1694" t="s">
        <v>33</v>
      </c>
      <c r="S1694" t="s">
        <v>57</v>
      </c>
      <c r="T1694" s="4">
        <v>5</v>
      </c>
      <c r="U1694" s="11">
        <f t="shared" si="26"/>
        <v>3499</v>
      </c>
      <c r="V1694" s="11">
        <f>tbl_EcommerceSales[[#This Row],[Gross_Sales]]*tbl_EcommerceSales[[#This Row],[Discount]]</f>
        <v>174.95000000000002</v>
      </c>
      <c r="W1694" s="11">
        <f>tbl_EcommerceSales[[#This Row],[Gross_Sales]]-tbl_EcommerceSales[[#This Row],[Discount_Amount]]</f>
        <v>3324.05</v>
      </c>
      <c r="X1694" s="11">
        <f>tbl_EcommerceSales[[#This Row],[Quantity]] * _xlfn.XLOOKUP(tbl_EcommerceSales[[#This Row],[Product_ID]], Product_Master!A:A, Product_Master!F:F)</f>
        <v>2250</v>
      </c>
      <c r="Y1694" s="11">
        <f>tbl_EcommerceSales[[#This Row],[Net_Revenue]]-tbl_EcommerceSales[[#This Row],[Total_Cost]]</f>
        <v>1074.0500000000002</v>
      </c>
      <c r="Z1694" s="9">
        <f>IFERROR(#REF!/tbl_EcommerceSales[[#This Row],[Total_Cost]], 0)</f>
        <v>0</v>
      </c>
      <c r="AA1694" t="str">
        <f>TEXT(tbl_EcommerceSales[[#This Row],[Order_Date]],"mmm")</f>
        <v>Jul</v>
      </c>
      <c r="AB1694">
        <f>YEAR(tbl_EcommerceSales[[#This Row],[Order_Date]])</f>
        <v>2025</v>
      </c>
      <c r="AC1694" t="str">
        <f>IF(tbl_EcommerceSales[[#This Row],[Age]]&lt;18,"Under 18",IF(tbl_EcommerceSales[[#This Row],[Age]]&lt;=25,"18-25",IF(tbl_EcommerceSales[[#This Row],[Age]]&lt;=35,"26-35",IF(tbl_EcommerceSales[[#This Row],[Age]]&lt;=45,"36-45",IF(tbl_EcommerceSales[[#This Row],[Age]]&lt;=55,"46-55","56+")))))</f>
        <v>46-55</v>
      </c>
    </row>
    <row r="1695" spans="1:29" x14ac:dyDescent="0.35">
      <c r="A1695" t="s">
        <v>3079</v>
      </c>
      <c r="B1695" s="7">
        <v>45842</v>
      </c>
      <c r="C1695" t="s">
        <v>3080</v>
      </c>
      <c r="D1695" t="s">
        <v>60</v>
      </c>
      <c r="E1695" t="s">
        <v>48</v>
      </c>
      <c r="F1695">
        <v>31</v>
      </c>
      <c r="G1695" t="s">
        <v>289</v>
      </c>
      <c r="H1695" t="s">
        <v>88</v>
      </c>
      <c r="I1695" t="s">
        <v>40</v>
      </c>
      <c r="J1695" t="s">
        <v>41</v>
      </c>
      <c r="K1695" t="s">
        <v>42</v>
      </c>
      <c r="L1695" t="s">
        <v>43</v>
      </c>
      <c r="M1695">
        <v>1</v>
      </c>
      <c r="N1695" s="2">
        <v>699</v>
      </c>
      <c r="O1695" s="3">
        <v>0.05</v>
      </c>
      <c r="P1695" s="2">
        <v>310</v>
      </c>
      <c r="Q1695" t="s">
        <v>32</v>
      </c>
      <c r="R1695" t="s">
        <v>33</v>
      </c>
      <c r="S1695" t="s">
        <v>34</v>
      </c>
      <c r="T1695" s="4">
        <v>5</v>
      </c>
      <c r="U1695" s="11">
        <f t="shared" si="26"/>
        <v>699</v>
      </c>
      <c r="V1695" s="11">
        <f>tbl_EcommerceSales[[#This Row],[Gross_Sales]]*tbl_EcommerceSales[[#This Row],[Discount]]</f>
        <v>34.950000000000003</v>
      </c>
      <c r="W1695" s="11">
        <f>tbl_EcommerceSales[[#This Row],[Gross_Sales]]-tbl_EcommerceSales[[#This Row],[Discount_Amount]]</f>
        <v>664.05</v>
      </c>
      <c r="X1695" s="11">
        <f>tbl_EcommerceSales[[#This Row],[Quantity]] * _xlfn.XLOOKUP(tbl_EcommerceSales[[#This Row],[Product_ID]], Product_Master!A:A, Product_Master!F:F)</f>
        <v>310</v>
      </c>
      <c r="Y1695" s="11">
        <f>tbl_EcommerceSales[[#This Row],[Net_Revenue]]-tbl_EcommerceSales[[#This Row],[Total_Cost]]</f>
        <v>354.04999999999995</v>
      </c>
      <c r="Z1695" s="9">
        <f>IFERROR(#REF!/tbl_EcommerceSales[[#This Row],[Total_Cost]], 0)</f>
        <v>0</v>
      </c>
      <c r="AA1695" t="str">
        <f>TEXT(tbl_EcommerceSales[[#This Row],[Order_Date]],"mmm")</f>
        <v>Jul</v>
      </c>
      <c r="AB1695">
        <f>YEAR(tbl_EcommerceSales[[#This Row],[Order_Date]])</f>
        <v>2025</v>
      </c>
      <c r="AC1695" t="str">
        <f>IF(tbl_EcommerceSales[[#This Row],[Age]]&lt;18,"Under 18",IF(tbl_EcommerceSales[[#This Row],[Age]]&lt;=25,"18-25",IF(tbl_EcommerceSales[[#This Row],[Age]]&lt;=35,"26-35",IF(tbl_EcommerceSales[[#This Row],[Age]]&lt;=45,"36-45",IF(tbl_EcommerceSales[[#This Row],[Age]]&lt;=55,"46-55","56+")))))</f>
        <v>26-35</v>
      </c>
    </row>
    <row r="1696" spans="1:29" x14ac:dyDescent="0.35">
      <c r="A1696" t="s">
        <v>3081</v>
      </c>
      <c r="B1696" s="7">
        <v>45843</v>
      </c>
      <c r="C1696" t="s">
        <v>1012</v>
      </c>
      <c r="D1696" t="s">
        <v>170</v>
      </c>
      <c r="E1696" t="s">
        <v>48</v>
      </c>
      <c r="F1696">
        <v>24</v>
      </c>
      <c r="G1696" t="s">
        <v>192</v>
      </c>
      <c r="H1696" t="s">
        <v>27</v>
      </c>
      <c r="I1696" t="s">
        <v>236</v>
      </c>
      <c r="J1696" t="s">
        <v>237</v>
      </c>
      <c r="K1696" t="s">
        <v>82</v>
      </c>
      <c r="L1696" t="s">
        <v>238</v>
      </c>
      <c r="M1696">
        <v>1</v>
      </c>
      <c r="N1696" s="2">
        <v>899</v>
      </c>
      <c r="O1696" s="3">
        <v>0.1</v>
      </c>
      <c r="P1696" s="2">
        <v>480</v>
      </c>
      <c r="Q1696" t="s">
        <v>32</v>
      </c>
      <c r="R1696" t="s">
        <v>33</v>
      </c>
      <c r="S1696" t="s">
        <v>57</v>
      </c>
      <c r="T1696" s="4">
        <v>4</v>
      </c>
      <c r="U1696" s="11">
        <f t="shared" si="26"/>
        <v>899</v>
      </c>
      <c r="V1696" s="11">
        <f>tbl_EcommerceSales[[#This Row],[Gross_Sales]]*tbl_EcommerceSales[[#This Row],[Discount]]</f>
        <v>89.9</v>
      </c>
      <c r="W1696" s="11">
        <f>tbl_EcommerceSales[[#This Row],[Gross_Sales]]-tbl_EcommerceSales[[#This Row],[Discount_Amount]]</f>
        <v>809.1</v>
      </c>
      <c r="X1696" s="11">
        <f>tbl_EcommerceSales[[#This Row],[Quantity]] * _xlfn.XLOOKUP(tbl_EcommerceSales[[#This Row],[Product_ID]], Product_Master!A:A, Product_Master!F:F)</f>
        <v>480</v>
      </c>
      <c r="Y1696" s="11">
        <f>tbl_EcommerceSales[[#This Row],[Net_Revenue]]-tbl_EcommerceSales[[#This Row],[Total_Cost]]</f>
        <v>329.1</v>
      </c>
      <c r="Z1696" s="9">
        <f>IFERROR(#REF!/tbl_EcommerceSales[[#This Row],[Total_Cost]], 0)</f>
        <v>0</v>
      </c>
      <c r="AA1696" t="str">
        <f>TEXT(tbl_EcommerceSales[[#This Row],[Order_Date]],"mmm")</f>
        <v>Jul</v>
      </c>
      <c r="AB1696">
        <f>YEAR(tbl_EcommerceSales[[#This Row],[Order_Date]])</f>
        <v>2025</v>
      </c>
      <c r="AC1696" t="str">
        <f>IF(tbl_EcommerceSales[[#This Row],[Age]]&lt;18,"Under 18",IF(tbl_EcommerceSales[[#This Row],[Age]]&lt;=25,"18-25",IF(tbl_EcommerceSales[[#This Row],[Age]]&lt;=35,"26-35",IF(tbl_EcommerceSales[[#This Row],[Age]]&lt;=45,"36-45",IF(tbl_EcommerceSales[[#This Row],[Age]]&lt;=55,"46-55","56+")))))</f>
        <v>18-25</v>
      </c>
    </row>
    <row r="1697" spans="1:29" x14ac:dyDescent="0.35">
      <c r="A1697" t="s">
        <v>3082</v>
      </c>
      <c r="B1697" s="7">
        <v>45843</v>
      </c>
      <c r="C1697" t="s">
        <v>563</v>
      </c>
      <c r="D1697" t="s">
        <v>205</v>
      </c>
      <c r="E1697" t="s">
        <v>25</v>
      </c>
      <c r="F1697">
        <v>28</v>
      </c>
      <c r="G1697" t="s">
        <v>136</v>
      </c>
      <c r="H1697" t="s">
        <v>88</v>
      </c>
      <c r="I1697" t="s">
        <v>338</v>
      </c>
      <c r="J1697" t="s">
        <v>339</v>
      </c>
      <c r="K1697" t="s">
        <v>55</v>
      </c>
      <c r="L1697" t="s">
        <v>56</v>
      </c>
      <c r="M1697">
        <v>4</v>
      </c>
      <c r="N1697" s="2">
        <v>1499</v>
      </c>
      <c r="O1697" s="3">
        <v>0.15</v>
      </c>
      <c r="P1697" s="2">
        <v>3120</v>
      </c>
      <c r="Q1697" t="s">
        <v>44</v>
      </c>
      <c r="R1697" t="s">
        <v>33</v>
      </c>
      <c r="S1697" t="s">
        <v>34</v>
      </c>
      <c r="T1697" s="4">
        <v>5</v>
      </c>
      <c r="U1697" s="11">
        <f t="shared" si="26"/>
        <v>5996</v>
      </c>
      <c r="V1697" s="11">
        <f>tbl_EcommerceSales[[#This Row],[Gross_Sales]]*tbl_EcommerceSales[[#This Row],[Discount]]</f>
        <v>899.4</v>
      </c>
      <c r="W1697" s="11">
        <f>tbl_EcommerceSales[[#This Row],[Gross_Sales]]-tbl_EcommerceSales[[#This Row],[Discount_Amount]]</f>
        <v>5096.6000000000004</v>
      </c>
      <c r="X1697" s="11">
        <f>tbl_EcommerceSales[[#This Row],[Quantity]] * _xlfn.XLOOKUP(tbl_EcommerceSales[[#This Row],[Product_ID]], Product_Master!A:A, Product_Master!F:F)</f>
        <v>3120</v>
      </c>
      <c r="Y1697" s="11">
        <f>tbl_EcommerceSales[[#This Row],[Net_Revenue]]-tbl_EcommerceSales[[#This Row],[Total_Cost]]</f>
        <v>1976.6000000000004</v>
      </c>
      <c r="Z1697" s="9">
        <f>IFERROR(#REF!/tbl_EcommerceSales[[#This Row],[Total_Cost]], 0)</f>
        <v>0</v>
      </c>
      <c r="AA1697" t="str">
        <f>TEXT(tbl_EcommerceSales[[#This Row],[Order_Date]],"mmm")</f>
        <v>Jul</v>
      </c>
      <c r="AB1697">
        <f>YEAR(tbl_EcommerceSales[[#This Row],[Order_Date]])</f>
        <v>2025</v>
      </c>
      <c r="AC1697" t="str">
        <f>IF(tbl_EcommerceSales[[#This Row],[Age]]&lt;18,"Under 18",IF(tbl_EcommerceSales[[#This Row],[Age]]&lt;=25,"18-25",IF(tbl_EcommerceSales[[#This Row],[Age]]&lt;=35,"26-35",IF(tbl_EcommerceSales[[#This Row],[Age]]&lt;=45,"36-45",IF(tbl_EcommerceSales[[#This Row],[Age]]&lt;=55,"46-55","56+")))))</f>
        <v>26-35</v>
      </c>
    </row>
    <row r="1698" spans="1:29" x14ac:dyDescent="0.35">
      <c r="A1698" t="s">
        <v>3083</v>
      </c>
      <c r="B1698" s="7">
        <v>45843</v>
      </c>
      <c r="C1698" t="s">
        <v>3084</v>
      </c>
      <c r="D1698" t="s">
        <v>159</v>
      </c>
      <c r="E1698" t="s">
        <v>25</v>
      </c>
      <c r="F1698">
        <v>32</v>
      </c>
      <c r="G1698" t="s">
        <v>246</v>
      </c>
      <c r="H1698" t="s">
        <v>27</v>
      </c>
      <c r="I1698" t="s">
        <v>160</v>
      </c>
      <c r="J1698" t="s">
        <v>161</v>
      </c>
      <c r="K1698" t="s">
        <v>91</v>
      </c>
      <c r="L1698" t="s">
        <v>133</v>
      </c>
      <c r="M1698">
        <v>3</v>
      </c>
      <c r="N1698" s="2">
        <v>1099</v>
      </c>
      <c r="O1698" s="3">
        <v>0.2</v>
      </c>
      <c r="P1698" s="2">
        <v>1560</v>
      </c>
      <c r="Q1698" t="s">
        <v>32</v>
      </c>
      <c r="R1698" t="s">
        <v>33</v>
      </c>
      <c r="S1698" t="s">
        <v>34</v>
      </c>
      <c r="T1698" s="4">
        <v>5</v>
      </c>
      <c r="U1698" s="11">
        <f t="shared" si="26"/>
        <v>3297</v>
      </c>
      <c r="V1698" s="11">
        <f>tbl_EcommerceSales[[#This Row],[Gross_Sales]]*tbl_EcommerceSales[[#This Row],[Discount]]</f>
        <v>659.40000000000009</v>
      </c>
      <c r="W1698" s="11">
        <f>tbl_EcommerceSales[[#This Row],[Gross_Sales]]-tbl_EcommerceSales[[#This Row],[Discount_Amount]]</f>
        <v>2637.6</v>
      </c>
      <c r="X1698" s="11">
        <f>tbl_EcommerceSales[[#This Row],[Quantity]] * _xlfn.XLOOKUP(tbl_EcommerceSales[[#This Row],[Product_ID]], Product_Master!A:A, Product_Master!F:F)</f>
        <v>1560</v>
      </c>
      <c r="Y1698" s="11">
        <f>tbl_EcommerceSales[[#This Row],[Net_Revenue]]-tbl_EcommerceSales[[#This Row],[Total_Cost]]</f>
        <v>1077.5999999999999</v>
      </c>
      <c r="Z1698" s="9">
        <f>IFERROR(#REF!/tbl_EcommerceSales[[#This Row],[Total_Cost]], 0)</f>
        <v>0</v>
      </c>
      <c r="AA1698" t="str">
        <f>TEXT(tbl_EcommerceSales[[#This Row],[Order_Date]],"mmm")</f>
        <v>Jul</v>
      </c>
      <c r="AB1698">
        <f>YEAR(tbl_EcommerceSales[[#This Row],[Order_Date]])</f>
        <v>2025</v>
      </c>
      <c r="AC1698" t="str">
        <f>IF(tbl_EcommerceSales[[#This Row],[Age]]&lt;18,"Under 18",IF(tbl_EcommerceSales[[#This Row],[Age]]&lt;=25,"18-25",IF(tbl_EcommerceSales[[#This Row],[Age]]&lt;=35,"26-35",IF(tbl_EcommerceSales[[#This Row],[Age]]&lt;=45,"36-45",IF(tbl_EcommerceSales[[#This Row],[Age]]&lt;=55,"46-55","56+")))))</f>
        <v>26-35</v>
      </c>
    </row>
    <row r="1699" spans="1:29" x14ac:dyDescent="0.35">
      <c r="A1699" t="s">
        <v>3085</v>
      </c>
      <c r="B1699" s="7">
        <v>45843</v>
      </c>
      <c r="C1699" t="s">
        <v>759</v>
      </c>
      <c r="D1699" t="s">
        <v>205</v>
      </c>
      <c r="E1699" t="s">
        <v>25</v>
      </c>
      <c r="F1699">
        <v>22</v>
      </c>
      <c r="G1699" t="s">
        <v>61</v>
      </c>
      <c r="H1699" t="s">
        <v>27</v>
      </c>
      <c r="I1699" t="s">
        <v>175</v>
      </c>
      <c r="J1699" t="s">
        <v>176</v>
      </c>
      <c r="K1699" t="s">
        <v>177</v>
      </c>
      <c r="L1699" t="s">
        <v>178</v>
      </c>
      <c r="M1699">
        <v>2</v>
      </c>
      <c r="N1699" s="2">
        <v>699</v>
      </c>
      <c r="O1699" s="3">
        <v>0.2</v>
      </c>
      <c r="P1699" s="2">
        <v>640</v>
      </c>
      <c r="Q1699" t="s">
        <v>123</v>
      </c>
      <c r="R1699" t="s">
        <v>33</v>
      </c>
      <c r="S1699" t="s">
        <v>57</v>
      </c>
      <c r="T1699" s="4">
        <v>4</v>
      </c>
      <c r="U1699" s="11">
        <f t="shared" si="26"/>
        <v>1398</v>
      </c>
      <c r="V1699" s="11">
        <f>tbl_EcommerceSales[[#This Row],[Gross_Sales]]*tbl_EcommerceSales[[#This Row],[Discount]]</f>
        <v>279.60000000000002</v>
      </c>
      <c r="W1699" s="11">
        <f>tbl_EcommerceSales[[#This Row],[Gross_Sales]]-tbl_EcommerceSales[[#This Row],[Discount_Amount]]</f>
        <v>1118.4000000000001</v>
      </c>
      <c r="X1699" s="11">
        <f>tbl_EcommerceSales[[#This Row],[Quantity]] * _xlfn.XLOOKUP(tbl_EcommerceSales[[#This Row],[Product_ID]], Product_Master!A:A, Product_Master!F:F)</f>
        <v>640</v>
      </c>
      <c r="Y1699" s="11">
        <f>tbl_EcommerceSales[[#This Row],[Net_Revenue]]-tbl_EcommerceSales[[#This Row],[Total_Cost]]</f>
        <v>478.40000000000009</v>
      </c>
      <c r="Z1699" s="9">
        <f>IFERROR(#REF!/tbl_EcommerceSales[[#This Row],[Total_Cost]], 0)</f>
        <v>0</v>
      </c>
      <c r="AA1699" t="str">
        <f>TEXT(tbl_EcommerceSales[[#This Row],[Order_Date]],"mmm")</f>
        <v>Jul</v>
      </c>
      <c r="AB1699">
        <f>YEAR(tbl_EcommerceSales[[#This Row],[Order_Date]])</f>
        <v>2025</v>
      </c>
      <c r="AC1699" t="str">
        <f>IF(tbl_EcommerceSales[[#This Row],[Age]]&lt;18,"Under 18",IF(tbl_EcommerceSales[[#This Row],[Age]]&lt;=25,"18-25",IF(tbl_EcommerceSales[[#This Row],[Age]]&lt;=35,"26-35",IF(tbl_EcommerceSales[[#This Row],[Age]]&lt;=45,"36-45",IF(tbl_EcommerceSales[[#This Row],[Age]]&lt;=55,"46-55","56+")))))</f>
        <v>18-25</v>
      </c>
    </row>
    <row r="1700" spans="1:29" x14ac:dyDescent="0.35">
      <c r="A1700" t="s">
        <v>3086</v>
      </c>
      <c r="B1700" s="7">
        <v>45843</v>
      </c>
      <c r="C1700" t="s">
        <v>3087</v>
      </c>
      <c r="D1700" t="s">
        <v>232</v>
      </c>
      <c r="E1700" t="s">
        <v>25</v>
      </c>
      <c r="F1700">
        <v>20</v>
      </c>
      <c r="G1700" t="s">
        <v>87</v>
      </c>
      <c r="H1700" t="s">
        <v>88</v>
      </c>
      <c r="I1700" t="s">
        <v>236</v>
      </c>
      <c r="J1700" t="s">
        <v>237</v>
      </c>
      <c r="K1700" t="s">
        <v>82</v>
      </c>
      <c r="L1700" t="s">
        <v>238</v>
      </c>
      <c r="M1700">
        <v>2</v>
      </c>
      <c r="N1700" s="2">
        <v>899</v>
      </c>
      <c r="O1700" s="3">
        <v>0.05</v>
      </c>
      <c r="P1700" s="2">
        <v>960</v>
      </c>
      <c r="Q1700" t="s">
        <v>123</v>
      </c>
      <c r="R1700" t="s">
        <v>33</v>
      </c>
      <c r="S1700" t="s">
        <v>57</v>
      </c>
      <c r="T1700" s="4">
        <v>5</v>
      </c>
      <c r="U1700" s="11">
        <f t="shared" si="26"/>
        <v>1798</v>
      </c>
      <c r="V1700" s="11">
        <f>tbl_EcommerceSales[[#This Row],[Gross_Sales]]*tbl_EcommerceSales[[#This Row],[Discount]]</f>
        <v>89.9</v>
      </c>
      <c r="W1700" s="11">
        <f>tbl_EcommerceSales[[#This Row],[Gross_Sales]]-tbl_EcommerceSales[[#This Row],[Discount_Amount]]</f>
        <v>1708.1</v>
      </c>
      <c r="X1700" s="11">
        <f>tbl_EcommerceSales[[#This Row],[Quantity]] * _xlfn.XLOOKUP(tbl_EcommerceSales[[#This Row],[Product_ID]], Product_Master!A:A, Product_Master!F:F)</f>
        <v>960</v>
      </c>
      <c r="Y1700" s="11">
        <f>tbl_EcommerceSales[[#This Row],[Net_Revenue]]-tbl_EcommerceSales[[#This Row],[Total_Cost]]</f>
        <v>748.09999999999991</v>
      </c>
      <c r="Z1700" s="9">
        <f>IFERROR(#REF!/tbl_EcommerceSales[[#This Row],[Total_Cost]], 0)</f>
        <v>0</v>
      </c>
      <c r="AA1700" t="str">
        <f>TEXT(tbl_EcommerceSales[[#This Row],[Order_Date]],"mmm")</f>
        <v>Jul</v>
      </c>
      <c r="AB1700">
        <f>YEAR(tbl_EcommerceSales[[#This Row],[Order_Date]])</f>
        <v>2025</v>
      </c>
      <c r="AC1700" t="str">
        <f>IF(tbl_EcommerceSales[[#This Row],[Age]]&lt;18,"Under 18",IF(tbl_EcommerceSales[[#This Row],[Age]]&lt;=25,"18-25",IF(tbl_EcommerceSales[[#This Row],[Age]]&lt;=35,"26-35",IF(tbl_EcommerceSales[[#This Row],[Age]]&lt;=45,"36-45",IF(tbl_EcommerceSales[[#This Row],[Age]]&lt;=55,"46-55","56+")))))</f>
        <v>18-25</v>
      </c>
    </row>
    <row r="1701" spans="1:29" x14ac:dyDescent="0.35">
      <c r="A1701" t="s">
        <v>3088</v>
      </c>
      <c r="B1701" s="7">
        <v>45844</v>
      </c>
      <c r="C1701" t="s">
        <v>1365</v>
      </c>
      <c r="D1701" t="s">
        <v>116</v>
      </c>
      <c r="E1701" t="s">
        <v>48</v>
      </c>
      <c r="F1701">
        <v>48</v>
      </c>
      <c r="G1701" t="s">
        <v>61</v>
      </c>
      <c r="H1701" t="s">
        <v>27</v>
      </c>
      <c r="I1701" t="s">
        <v>257</v>
      </c>
      <c r="J1701" t="s">
        <v>258</v>
      </c>
      <c r="K1701" t="s">
        <v>55</v>
      </c>
      <c r="L1701" t="s">
        <v>56</v>
      </c>
      <c r="M1701">
        <v>1</v>
      </c>
      <c r="N1701" s="2">
        <v>1999</v>
      </c>
      <c r="O1701" s="3">
        <v>0.15</v>
      </c>
      <c r="P1701" s="2">
        <v>1050</v>
      </c>
      <c r="Q1701" t="s">
        <v>44</v>
      </c>
      <c r="R1701" t="s">
        <v>33</v>
      </c>
      <c r="S1701" t="s">
        <v>34</v>
      </c>
      <c r="T1701" s="4">
        <v>5</v>
      </c>
      <c r="U1701" s="11">
        <f t="shared" si="26"/>
        <v>1999</v>
      </c>
      <c r="V1701" s="11">
        <f>tbl_EcommerceSales[[#This Row],[Gross_Sales]]*tbl_EcommerceSales[[#This Row],[Discount]]</f>
        <v>299.84999999999997</v>
      </c>
      <c r="W1701" s="11">
        <f>tbl_EcommerceSales[[#This Row],[Gross_Sales]]-tbl_EcommerceSales[[#This Row],[Discount_Amount]]</f>
        <v>1699.15</v>
      </c>
      <c r="X1701" s="11">
        <f>tbl_EcommerceSales[[#This Row],[Quantity]] * _xlfn.XLOOKUP(tbl_EcommerceSales[[#This Row],[Product_ID]], Product_Master!A:A, Product_Master!F:F)</f>
        <v>1050</v>
      </c>
      <c r="Y1701" s="11">
        <f>tbl_EcommerceSales[[#This Row],[Net_Revenue]]-tbl_EcommerceSales[[#This Row],[Total_Cost]]</f>
        <v>649.15000000000009</v>
      </c>
      <c r="Z1701" s="9">
        <f>IFERROR(#REF!/tbl_EcommerceSales[[#This Row],[Total_Cost]], 0)</f>
        <v>0</v>
      </c>
      <c r="AA1701" t="str">
        <f>TEXT(tbl_EcommerceSales[[#This Row],[Order_Date]],"mmm")</f>
        <v>Jul</v>
      </c>
      <c r="AB1701">
        <f>YEAR(tbl_EcommerceSales[[#This Row],[Order_Date]])</f>
        <v>2025</v>
      </c>
      <c r="AC1701" t="str">
        <f>IF(tbl_EcommerceSales[[#This Row],[Age]]&lt;18,"Under 18",IF(tbl_EcommerceSales[[#This Row],[Age]]&lt;=25,"18-25",IF(tbl_EcommerceSales[[#This Row],[Age]]&lt;=35,"26-35",IF(tbl_EcommerceSales[[#This Row],[Age]]&lt;=45,"36-45",IF(tbl_EcommerceSales[[#This Row],[Age]]&lt;=55,"46-55","56+")))))</f>
        <v>46-55</v>
      </c>
    </row>
    <row r="1702" spans="1:29" x14ac:dyDescent="0.35">
      <c r="A1702" t="s">
        <v>3089</v>
      </c>
      <c r="B1702" s="7">
        <v>45844</v>
      </c>
      <c r="C1702" t="s">
        <v>373</v>
      </c>
      <c r="D1702" t="s">
        <v>159</v>
      </c>
      <c r="E1702" t="s">
        <v>48</v>
      </c>
      <c r="F1702">
        <v>28</v>
      </c>
      <c r="G1702" t="s">
        <v>192</v>
      </c>
      <c r="H1702" t="s">
        <v>27</v>
      </c>
      <c r="I1702" t="s">
        <v>131</v>
      </c>
      <c r="J1702" t="s">
        <v>132</v>
      </c>
      <c r="K1702" t="s">
        <v>91</v>
      </c>
      <c r="L1702" t="s">
        <v>133</v>
      </c>
      <c r="M1702">
        <v>1</v>
      </c>
      <c r="N1702" s="2">
        <v>1299</v>
      </c>
      <c r="O1702" s="3">
        <v>0.05</v>
      </c>
      <c r="P1702" s="2">
        <v>610</v>
      </c>
      <c r="Q1702" t="s">
        <v>32</v>
      </c>
      <c r="R1702" t="s">
        <v>33</v>
      </c>
      <c r="S1702" t="s">
        <v>34</v>
      </c>
      <c r="T1702" s="4">
        <v>4</v>
      </c>
      <c r="U1702" s="11">
        <f t="shared" si="26"/>
        <v>1299</v>
      </c>
      <c r="V1702" s="11">
        <f>tbl_EcommerceSales[[#This Row],[Gross_Sales]]*tbl_EcommerceSales[[#This Row],[Discount]]</f>
        <v>64.95</v>
      </c>
      <c r="W1702" s="11">
        <f>tbl_EcommerceSales[[#This Row],[Gross_Sales]]-tbl_EcommerceSales[[#This Row],[Discount_Amount]]</f>
        <v>1234.05</v>
      </c>
      <c r="X1702" s="11">
        <f>tbl_EcommerceSales[[#This Row],[Quantity]] * _xlfn.XLOOKUP(tbl_EcommerceSales[[#This Row],[Product_ID]], Product_Master!A:A, Product_Master!F:F)</f>
        <v>610</v>
      </c>
      <c r="Y1702" s="11">
        <f>tbl_EcommerceSales[[#This Row],[Net_Revenue]]-tbl_EcommerceSales[[#This Row],[Total_Cost]]</f>
        <v>624.04999999999995</v>
      </c>
      <c r="Z1702" s="9">
        <f>IFERROR(#REF!/tbl_EcommerceSales[[#This Row],[Total_Cost]], 0)</f>
        <v>0</v>
      </c>
      <c r="AA1702" t="str">
        <f>TEXT(tbl_EcommerceSales[[#This Row],[Order_Date]],"mmm")</f>
        <v>Jul</v>
      </c>
      <c r="AB1702">
        <f>YEAR(tbl_EcommerceSales[[#This Row],[Order_Date]])</f>
        <v>2025</v>
      </c>
      <c r="AC1702" t="str">
        <f>IF(tbl_EcommerceSales[[#This Row],[Age]]&lt;18,"Under 18",IF(tbl_EcommerceSales[[#This Row],[Age]]&lt;=25,"18-25",IF(tbl_EcommerceSales[[#This Row],[Age]]&lt;=35,"26-35",IF(tbl_EcommerceSales[[#This Row],[Age]]&lt;=45,"36-45",IF(tbl_EcommerceSales[[#This Row],[Age]]&lt;=55,"46-55","56+")))))</f>
        <v>26-35</v>
      </c>
    </row>
    <row r="1703" spans="1:29" x14ac:dyDescent="0.35">
      <c r="A1703" t="s">
        <v>3090</v>
      </c>
      <c r="B1703" s="7">
        <v>45844</v>
      </c>
      <c r="C1703" t="s">
        <v>2296</v>
      </c>
      <c r="D1703" t="s">
        <v>235</v>
      </c>
      <c r="E1703" t="s">
        <v>25</v>
      </c>
      <c r="F1703">
        <v>28</v>
      </c>
      <c r="G1703" t="s">
        <v>136</v>
      </c>
      <c r="H1703" t="s">
        <v>88</v>
      </c>
      <c r="I1703" t="s">
        <v>241</v>
      </c>
      <c r="J1703" t="s">
        <v>242</v>
      </c>
      <c r="K1703" t="s">
        <v>42</v>
      </c>
      <c r="L1703" t="s">
        <v>243</v>
      </c>
      <c r="M1703">
        <v>2</v>
      </c>
      <c r="N1703" s="2">
        <v>649</v>
      </c>
      <c r="O1703" s="3">
        <v>0.2</v>
      </c>
      <c r="P1703" s="2">
        <v>580</v>
      </c>
      <c r="Q1703" t="s">
        <v>32</v>
      </c>
      <c r="R1703" t="s">
        <v>33</v>
      </c>
      <c r="S1703" t="s">
        <v>57</v>
      </c>
      <c r="T1703" s="4">
        <v>4</v>
      </c>
      <c r="U1703" s="11">
        <f t="shared" si="26"/>
        <v>1298</v>
      </c>
      <c r="V1703" s="11">
        <f>tbl_EcommerceSales[[#This Row],[Gross_Sales]]*tbl_EcommerceSales[[#This Row],[Discount]]</f>
        <v>259.60000000000002</v>
      </c>
      <c r="W1703" s="11">
        <f>tbl_EcommerceSales[[#This Row],[Gross_Sales]]-tbl_EcommerceSales[[#This Row],[Discount_Amount]]</f>
        <v>1038.4000000000001</v>
      </c>
      <c r="X1703" s="11">
        <f>tbl_EcommerceSales[[#This Row],[Quantity]] * _xlfn.XLOOKUP(tbl_EcommerceSales[[#This Row],[Product_ID]], Product_Master!A:A, Product_Master!F:F)</f>
        <v>580</v>
      </c>
      <c r="Y1703" s="11">
        <f>tbl_EcommerceSales[[#This Row],[Net_Revenue]]-tbl_EcommerceSales[[#This Row],[Total_Cost]]</f>
        <v>458.40000000000009</v>
      </c>
      <c r="Z1703" s="9">
        <f>IFERROR(#REF!/tbl_EcommerceSales[[#This Row],[Total_Cost]], 0)</f>
        <v>0</v>
      </c>
      <c r="AA1703" t="str">
        <f>TEXT(tbl_EcommerceSales[[#This Row],[Order_Date]],"mmm")</f>
        <v>Jul</v>
      </c>
      <c r="AB1703">
        <f>YEAR(tbl_EcommerceSales[[#This Row],[Order_Date]])</f>
        <v>2025</v>
      </c>
      <c r="AC1703" t="str">
        <f>IF(tbl_EcommerceSales[[#This Row],[Age]]&lt;18,"Under 18",IF(tbl_EcommerceSales[[#This Row],[Age]]&lt;=25,"18-25",IF(tbl_EcommerceSales[[#This Row],[Age]]&lt;=35,"26-35",IF(tbl_EcommerceSales[[#This Row],[Age]]&lt;=45,"36-45",IF(tbl_EcommerceSales[[#This Row],[Age]]&lt;=55,"46-55","56+")))))</f>
        <v>26-35</v>
      </c>
    </row>
    <row r="1704" spans="1:29" x14ac:dyDescent="0.35">
      <c r="A1704" t="s">
        <v>3091</v>
      </c>
      <c r="B1704" s="7">
        <v>45844</v>
      </c>
      <c r="C1704" t="s">
        <v>1103</v>
      </c>
      <c r="D1704" t="s">
        <v>151</v>
      </c>
      <c r="E1704" t="s">
        <v>48</v>
      </c>
      <c r="F1704">
        <v>52</v>
      </c>
      <c r="G1704" t="s">
        <v>103</v>
      </c>
      <c r="H1704" t="s">
        <v>27</v>
      </c>
      <c r="I1704" t="s">
        <v>236</v>
      </c>
      <c r="J1704" t="s">
        <v>237</v>
      </c>
      <c r="K1704" t="s">
        <v>82</v>
      </c>
      <c r="L1704" t="s">
        <v>238</v>
      </c>
      <c r="M1704">
        <v>2</v>
      </c>
      <c r="N1704" s="2">
        <v>899</v>
      </c>
      <c r="O1704" s="3">
        <v>0</v>
      </c>
      <c r="P1704" s="2">
        <v>960</v>
      </c>
      <c r="Q1704" t="s">
        <v>32</v>
      </c>
      <c r="R1704" t="s">
        <v>33</v>
      </c>
      <c r="S1704" t="s">
        <v>57</v>
      </c>
      <c r="T1704" s="4">
        <v>3</v>
      </c>
      <c r="U1704" s="11">
        <f t="shared" si="26"/>
        <v>1798</v>
      </c>
      <c r="V1704" s="11">
        <f>tbl_EcommerceSales[[#This Row],[Gross_Sales]]*tbl_EcommerceSales[[#This Row],[Discount]]</f>
        <v>0</v>
      </c>
      <c r="W1704" s="11">
        <f>tbl_EcommerceSales[[#This Row],[Gross_Sales]]-tbl_EcommerceSales[[#This Row],[Discount_Amount]]</f>
        <v>1798</v>
      </c>
      <c r="X1704" s="11">
        <f>tbl_EcommerceSales[[#This Row],[Quantity]] * _xlfn.XLOOKUP(tbl_EcommerceSales[[#This Row],[Product_ID]], Product_Master!A:A, Product_Master!F:F)</f>
        <v>960</v>
      </c>
      <c r="Y1704" s="11">
        <f>tbl_EcommerceSales[[#This Row],[Net_Revenue]]-tbl_EcommerceSales[[#This Row],[Total_Cost]]</f>
        <v>838</v>
      </c>
      <c r="Z1704" s="9">
        <f>IFERROR(#REF!/tbl_EcommerceSales[[#This Row],[Total_Cost]], 0)</f>
        <v>0</v>
      </c>
      <c r="AA1704" t="str">
        <f>TEXT(tbl_EcommerceSales[[#This Row],[Order_Date]],"mmm")</f>
        <v>Jul</v>
      </c>
      <c r="AB1704">
        <f>YEAR(tbl_EcommerceSales[[#This Row],[Order_Date]])</f>
        <v>2025</v>
      </c>
      <c r="AC1704" t="str">
        <f>IF(tbl_EcommerceSales[[#This Row],[Age]]&lt;18,"Under 18",IF(tbl_EcommerceSales[[#This Row],[Age]]&lt;=25,"18-25",IF(tbl_EcommerceSales[[#This Row],[Age]]&lt;=35,"26-35",IF(tbl_EcommerceSales[[#This Row],[Age]]&lt;=45,"36-45",IF(tbl_EcommerceSales[[#This Row],[Age]]&lt;=55,"46-55","56+")))))</f>
        <v>46-55</v>
      </c>
    </row>
    <row r="1705" spans="1:29" x14ac:dyDescent="0.35">
      <c r="A1705" t="s">
        <v>3092</v>
      </c>
      <c r="B1705" s="7">
        <v>45844</v>
      </c>
      <c r="C1705" t="s">
        <v>3093</v>
      </c>
      <c r="D1705" t="s">
        <v>205</v>
      </c>
      <c r="E1705" t="s">
        <v>25</v>
      </c>
      <c r="F1705">
        <v>32</v>
      </c>
      <c r="G1705" t="s">
        <v>289</v>
      </c>
      <c r="H1705" t="s">
        <v>88</v>
      </c>
      <c r="I1705" t="s">
        <v>349</v>
      </c>
      <c r="J1705" t="s">
        <v>350</v>
      </c>
      <c r="K1705" t="s">
        <v>82</v>
      </c>
      <c r="L1705" t="s">
        <v>238</v>
      </c>
      <c r="M1705">
        <v>1</v>
      </c>
      <c r="N1705" s="2">
        <v>1599</v>
      </c>
      <c r="O1705" s="3">
        <v>0.1</v>
      </c>
      <c r="P1705" s="2">
        <v>920</v>
      </c>
      <c r="Q1705" t="s">
        <v>44</v>
      </c>
      <c r="R1705" t="s">
        <v>162</v>
      </c>
      <c r="S1705" t="s">
        <v>34</v>
      </c>
      <c r="T1705" s="4"/>
      <c r="U1705" s="11">
        <f t="shared" si="26"/>
        <v>1599</v>
      </c>
      <c r="V1705" s="11">
        <f>tbl_EcommerceSales[[#This Row],[Gross_Sales]]*tbl_EcommerceSales[[#This Row],[Discount]]</f>
        <v>159.9</v>
      </c>
      <c r="W1705" s="11">
        <f>tbl_EcommerceSales[[#This Row],[Gross_Sales]]-tbl_EcommerceSales[[#This Row],[Discount_Amount]]</f>
        <v>1439.1</v>
      </c>
      <c r="X1705" s="11">
        <f>tbl_EcommerceSales[[#This Row],[Quantity]] * _xlfn.XLOOKUP(tbl_EcommerceSales[[#This Row],[Product_ID]], Product_Master!A:A, Product_Master!F:F)</f>
        <v>920</v>
      </c>
      <c r="Y1705" s="11">
        <f>tbl_EcommerceSales[[#This Row],[Net_Revenue]]-tbl_EcommerceSales[[#This Row],[Total_Cost]]</f>
        <v>519.09999999999991</v>
      </c>
      <c r="Z1705" s="9">
        <f>IFERROR(#REF!/tbl_EcommerceSales[[#This Row],[Total_Cost]], 0)</f>
        <v>0</v>
      </c>
      <c r="AA1705" t="str">
        <f>TEXT(tbl_EcommerceSales[[#This Row],[Order_Date]],"mmm")</f>
        <v>Jul</v>
      </c>
      <c r="AB1705">
        <f>YEAR(tbl_EcommerceSales[[#This Row],[Order_Date]])</f>
        <v>2025</v>
      </c>
      <c r="AC1705" t="str">
        <f>IF(tbl_EcommerceSales[[#This Row],[Age]]&lt;18,"Under 18",IF(tbl_EcommerceSales[[#This Row],[Age]]&lt;=25,"18-25",IF(tbl_EcommerceSales[[#This Row],[Age]]&lt;=35,"26-35",IF(tbl_EcommerceSales[[#This Row],[Age]]&lt;=45,"36-45",IF(tbl_EcommerceSales[[#This Row],[Age]]&lt;=55,"46-55","56+")))))</f>
        <v>26-35</v>
      </c>
    </row>
    <row r="1706" spans="1:29" x14ac:dyDescent="0.35">
      <c r="A1706" t="s">
        <v>3094</v>
      </c>
      <c r="B1706" s="7">
        <v>45844</v>
      </c>
      <c r="C1706" t="s">
        <v>393</v>
      </c>
      <c r="D1706" t="s">
        <v>232</v>
      </c>
      <c r="E1706" t="s">
        <v>48</v>
      </c>
      <c r="F1706">
        <v>43</v>
      </c>
      <c r="G1706" t="s">
        <v>71</v>
      </c>
      <c r="H1706" t="s">
        <v>72</v>
      </c>
      <c r="I1706" t="s">
        <v>28</v>
      </c>
      <c r="J1706" t="s">
        <v>29</v>
      </c>
      <c r="K1706" t="s">
        <v>30</v>
      </c>
      <c r="L1706" t="s">
        <v>31</v>
      </c>
      <c r="M1706">
        <v>1</v>
      </c>
      <c r="N1706" s="2">
        <v>5999</v>
      </c>
      <c r="O1706" s="3">
        <v>0.1</v>
      </c>
      <c r="P1706" s="2">
        <v>3900</v>
      </c>
      <c r="Q1706" t="s">
        <v>32</v>
      </c>
      <c r="R1706" t="s">
        <v>33</v>
      </c>
      <c r="S1706" t="s">
        <v>57</v>
      </c>
      <c r="T1706" s="4">
        <v>5</v>
      </c>
      <c r="U1706" s="11">
        <f t="shared" si="26"/>
        <v>5999</v>
      </c>
      <c r="V1706" s="11">
        <f>tbl_EcommerceSales[[#This Row],[Gross_Sales]]*tbl_EcommerceSales[[#This Row],[Discount]]</f>
        <v>599.9</v>
      </c>
      <c r="W1706" s="11">
        <f>tbl_EcommerceSales[[#This Row],[Gross_Sales]]-tbl_EcommerceSales[[#This Row],[Discount_Amount]]</f>
        <v>5399.1</v>
      </c>
      <c r="X1706" s="11">
        <f>tbl_EcommerceSales[[#This Row],[Quantity]] * _xlfn.XLOOKUP(tbl_EcommerceSales[[#This Row],[Product_ID]], Product_Master!A:A, Product_Master!F:F)</f>
        <v>3900</v>
      </c>
      <c r="Y1706" s="11">
        <f>tbl_EcommerceSales[[#This Row],[Net_Revenue]]-tbl_EcommerceSales[[#This Row],[Total_Cost]]</f>
        <v>1499.1000000000004</v>
      </c>
      <c r="Z1706" s="9">
        <f>IFERROR(#REF!/tbl_EcommerceSales[[#This Row],[Total_Cost]], 0)</f>
        <v>0</v>
      </c>
      <c r="AA1706" t="str">
        <f>TEXT(tbl_EcommerceSales[[#This Row],[Order_Date]],"mmm")</f>
        <v>Jul</v>
      </c>
      <c r="AB1706">
        <f>YEAR(tbl_EcommerceSales[[#This Row],[Order_Date]])</f>
        <v>2025</v>
      </c>
      <c r="AC1706" t="str">
        <f>IF(tbl_EcommerceSales[[#This Row],[Age]]&lt;18,"Under 18",IF(tbl_EcommerceSales[[#This Row],[Age]]&lt;=25,"18-25",IF(tbl_EcommerceSales[[#This Row],[Age]]&lt;=35,"26-35",IF(tbl_EcommerceSales[[#This Row],[Age]]&lt;=45,"36-45",IF(tbl_EcommerceSales[[#This Row],[Age]]&lt;=55,"46-55","56+")))))</f>
        <v>36-45</v>
      </c>
    </row>
    <row r="1707" spans="1:29" x14ac:dyDescent="0.35">
      <c r="A1707" t="s">
        <v>3095</v>
      </c>
      <c r="B1707" s="7">
        <v>45844</v>
      </c>
      <c r="C1707" t="s">
        <v>3096</v>
      </c>
      <c r="D1707" t="s">
        <v>269</v>
      </c>
      <c r="E1707" t="s">
        <v>25</v>
      </c>
      <c r="F1707">
        <v>27</v>
      </c>
      <c r="G1707" t="s">
        <v>155</v>
      </c>
      <c r="H1707" t="s">
        <v>88</v>
      </c>
      <c r="I1707" t="s">
        <v>175</v>
      </c>
      <c r="J1707" t="s">
        <v>176</v>
      </c>
      <c r="K1707" t="s">
        <v>177</v>
      </c>
      <c r="L1707" t="s">
        <v>178</v>
      </c>
      <c r="M1707">
        <v>1</v>
      </c>
      <c r="N1707" s="2">
        <v>699</v>
      </c>
      <c r="O1707" s="3">
        <v>0.15</v>
      </c>
      <c r="P1707" s="2">
        <v>320</v>
      </c>
      <c r="Q1707" t="s">
        <v>32</v>
      </c>
      <c r="R1707" t="s">
        <v>33</v>
      </c>
      <c r="S1707" t="s">
        <v>57</v>
      </c>
      <c r="T1707" s="4">
        <v>4</v>
      </c>
      <c r="U1707" s="11">
        <f t="shared" si="26"/>
        <v>699</v>
      </c>
      <c r="V1707" s="11">
        <f>tbl_EcommerceSales[[#This Row],[Gross_Sales]]*tbl_EcommerceSales[[#This Row],[Discount]]</f>
        <v>104.85</v>
      </c>
      <c r="W1707" s="11">
        <f>tbl_EcommerceSales[[#This Row],[Gross_Sales]]-tbl_EcommerceSales[[#This Row],[Discount_Amount]]</f>
        <v>594.15</v>
      </c>
      <c r="X1707" s="11">
        <f>tbl_EcommerceSales[[#This Row],[Quantity]] * _xlfn.XLOOKUP(tbl_EcommerceSales[[#This Row],[Product_ID]], Product_Master!A:A, Product_Master!F:F)</f>
        <v>320</v>
      </c>
      <c r="Y1707" s="11">
        <f>tbl_EcommerceSales[[#This Row],[Net_Revenue]]-tbl_EcommerceSales[[#This Row],[Total_Cost]]</f>
        <v>274.14999999999998</v>
      </c>
      <c r="Z1707" s="9">
        <f>IFERROR(#REF!/tbl_EcommerceSales[[#This Row],[Total_Cost]], 0)</f>
        <v>0</v>
      </c>
      <c r="AA1707" t="str">
        <f>TEXT(tbl_EcommerceSales[[#This Row],[Order_Date]],"mmm")</f>
        <v>Jul</v>
      </c>
      <c r="AB1707">
        <f>YEAR(tbl_EcommerceSales[[#This Row],[Order_Date]])</f>
        <v>2025</v>
      </c>
      <c r="AC1707" t="str">
        <f>IF(tbl_EcommerceSales[[#This Row],[Age]]&lt;18,"Under 18",IF(tbl_EcommerceSales[[#This Row],[Age]]&lt;=25,"18-25",IF(tbl_EcommerceSales[[#This Row],[Age]]&lt;=35,"26-35",IF(tbl_EcommerceSales[[#This Row],[Age]]&lt;=45,"36-45",IF(tbl_EcommerceSales[[#This Row],[Age]]&lt;=55,"46-55","56+")))))</f>
        <v>26-35</v>
      </c>
    </row>
    <row r="1708" spans="1:29" x14ac:dyDescent="0.35">
      <c r="A1708" t="s">
        <v>3097</v>
      </c>
      <c r="B1708" s="7">
        <v>45844</v>
      </c>
      <c r="C1708" t="s">
        <v>3098</v>
      </c>
      <c r="D1708" t="s">
        <v>79</v>
      </c>
      <c r="E1708" t="s">
        <v>48</v>
      </c>
      <c r="F1708">
        <v>32</v>
      </c>
      <c r="G1708" t="s">
        <v>171</v>
      </c>
      <c r="H1708" t="s">
        <v>39</v>
      </c>
      <c r="I1708" t="s">
        <v>257</v>
      </c>
      <c r="J1708" t="s">
        <v>258</v>
      </c>
      <c r="K1708" t="s">
        <v>55</v>
      </c>
      <c r="L1708" t="s">
        <v>56</v>
      </c>
      <c r="M1708">
        <v>1</v>
      </c>
      <c r="N1708" s="2">
        <v>1999</v>
      </c>
      <c r="O1708" s="3">
        <v>0.2</v>
      </c>
      <c r="P1708" s="2">
        <v>1050</v>
      </c>
      <c r="Q1708" t="s">
        <v>76</v>
      </c>
      <c r="R1708" t="s">
        <v>33</v>
      </c>
      <c r="S1708" t="s">
        <v>57</v>
      </c>
      <c r="T1708" s="4">
        <v>4</v>
      </c>
      <c r="U1708" s="11">
        <f t="shared" si="26"/>
        <v>1999</v>
      </c>
      <c r="V1708" s="11">
        <f>tbl_EcommerceSales[[#This Row],[Gross_Sales]]*tbl_EcommerceSales[[#This Row],[Discount]]</f>
        <v>399.8</v>
      </c>
      <c r="W1708" s="11">
        <f>tbl_EcommerceSales[[#This Row],[Gross_Sales]]-tbl_EcommerceSales[[#This Row],[Discount_Amount]]</f>
        <v>1599.2</v>
      </c>
      <c r="X1708" s="11">
        <f>tbl_EcommerceSales[[#This Row],[Quantity]] * _xlfn.XLOOKUP(tbl_EcommerceSales[[#This Row],[Product_ID]], Product_Master!A:A, Product_Master!F:F)</f>
        <v>1050</v>
      </c>
      <c r="Y1708" s="11">
        <f>tbl_EcommerceSales[[#This Row],[Net_Revenue]]-tbl_EcommerceSales[[#This Row],[Total_Cost]]</f>
        <v>549.20000000000005</v>
      </c>
      <c r="Z1708" s="9">
        <f>IFERROR(#REF!/tbl_EcommerceSales[[#This Row],[Total_Cost]], 0)</f>
        <v>0</v>
      </c>
      <c r="AA1708" t="str">
        <f>TEXT(tbl_EcommerceSales[[#This Row],[Order_Date]],"mmm")</f>
        <v>Jul</v>
      </c>
      <c r="AB1708">
        <f>YEAR(tbl_EcommerceSales[[#This Row],[Order_Date]])</f>
        <v>2025</v>
      </c>
      <c r="AC1708" t="str">
        <f>IF(tbl_EcommerceSales[[#This Row],[Age]]&lt;18,"Under 18",IF(tbl_EcommerceSales[[#This Row],[Age]]&lt;=25,"18-25",IF(tbl_EcommerceSales[[#This Row],[Age]]&lt;=35,"26-35",IF(tbl_EcommerceSales[[#This Row],[Age]]&lt;=45,"36-45",IF(tbl_EcommerceSales[[#This Row],[Age]]&lt;=55,"46-55","56+")))))</f>
        <v>26-35</v>
      </c>
    </row>
    <row r="1709" spans="1:29" x14ac:dyDescent="0.35">
      <c r="A1709" t="s">
        <v>3099</v>
      </c>
      <c r="B1709" s="7">
        <v>45844</v>
      </c>
      <c r="C1709" t="s">
        <v>1445</v>
      </c>
      <c r="D1709" t="s">
        <v>251</v>
      </c>
      <c r="E1709" t="s">
        <v>25</v>
      </c>
      <c r="F1709">
        <v>31</v>
      </c>
      <c r="G1709" t="s">
        <v>270</v>
      </c>
      <c r="H1709" t="s">
        <v>72</v>
      </c>
      <c r="I1709" t="s">
        <v>206</v>
      </c>
      <c r="J1709" t="s">
        <v>207</v>
      </c>
      <c r="K1709" t="s">
        <v>177</v>
      </c>
      <c r="L1709" t="s">
        <v>208</v>
      </c>
      <c r="M1709">
        <v>1</v>
      </c>
      <c r="N1709" s="2">
        <v>2199</v>
      </c>
      <c r="O1709" s="3">
        <v>0.1</v>
      </c>
      <c r="P1709" s="2">
        <v>1250</v>
      </c>
      <c r="Q1709" t="s">
        <v>32</v>
      </c>
      <c r="R1709" t="s">
        <v>33</v>
      </c>
      <c r="S1709" t="s">
        <v>57</v>
      </c>
      <c r="T1709" s="4">
        <v>5</v>
      </c>
      <c r="U1709" s="11">
        <f t="shared" si="26"/>
        <v>2199</v>
      </c>
      <c r="V1709" s="11">
        <f>tbl_EcommerceSales[[#This Row],[Gross_Sales]]*tbl_EcommerceSales[[#This Row],[Discount]]</f>
        <v>219.9</v>
      </c>
      <c r="W1709" s="11">
        <f>tbl_EcommerceSales[[#This Row],[Gross_Sales]]-tbl_EcommerceSales[[#This Row],[Discount_Amount]]</f>
        <v>1979.1</v>
      </c>
      <c r="X1709" s="11">
        <f>tbl_EcommerceSales[[#This Row],[Quantity]] * _xlfn.XLOOKUP(tbl_EcommerceSales[[#This Row],[Product_ID]], Product_Master!A:A, Product_Master!F:F)</f>
        <v>1250</v>
      </c>
      <c r="Y1709" s="11">
        <f>tbl_EcommerceSales[[#This Row],[Net_Revenue]]-tbl_EcommerceSales[[#This Row],[Total_Cost]]</f>
        <v>729.09999999999991</v>
      </c>
      <c r="Z1709" s="9">
        <f>IFERROR(#REF!/tbl_EcommerceSales[[#This Row],[Total_Cost]], 0)</f>
        <v>0</v>
      </c>
      <c r="AA1709" t="str">
        <f>TEXT(tbl_EcommerceSales[[#This Row],[Order_Date]],"mmm")</f>
        <v>Jul</v>
      </c>
      <c r="AB1709">
        <f>YEAR(tbl_EcommerceSales[[#This Row],[Order_Date]])</f>
        <v>2025</v>
      </c>
      <c r="AC1709" t="str">
        <f>IF(tbl_EcommerceSales[[#This Row],[Age]]&lt;18,"Under 18",IF(tbl_EcommerceSales[[#This Row],[Age]]&lt;=25,"18-25",IF(tbl_EcommerceSales[[#This Row],[Age]]&lt;=35,"26-35",IF(tbl_EcommerceSales[[#This Row],[Age]]&lt;=45,"36-45",IF(tbl_EcommerceSales[[#This Row],[Age]]&lt;=55,"46-55","56+")))))</f>
        <v>26-35</v>
      </c>
    </row>
    <row r="1710" spans="1:29" x14ac:dyDescent="0.35">
      <c r="A1710" t="s">
        <v>3100</v>
      </c>
      <c r="B1710" s="7">
        <v>45844</v>
      </c>
      <c r="C1710" t="s">
        <v>1828</v>
      </c>
      <c r="D1710" t="s">
        <v>232</v>
      </c>
      <c r="E1710" t="s">
        <v>48</v>
      </c>
      <c r="F1710">
        <v>21</v>
      </c>
      <c r="G1710" t="s">
        <v>289</v>
      </c>
      <c r="H1710" t="s">
        <v>88</v>
      </c>
      <c r="I1710" t="s">
        <v>111</v>
      </c>
      <c r="J1710" t="s">
        <v>112</v>
      </c>
      <c r="K1710" t="s">
        <v>55</v>
      </c>
      <c r="L1710" t="s">
        <v>113</v>
      </c>
      <c r="M1710">
        <v>2</v>
      </c>
      <c r="N1710" s="2">
        <v>1799</v>
      </c>
      <c r="O1710" s="3">
        <v>0</v>
      </c>
      <c r="P1710" s="2">
        <v>1900</v>
      </c>
      <c r="Q1710" t="s">
        <v>32</v>
      </c>
      <c r="R1710" t="s">
        <v>33</v>
      </c>
      <c r="S1710" t="s">
        <v>34</v>
      </c>
      <c r="T1710" s="4">
        <v>4</v>
      </c>
      <c r="U1710" s="11">
        <f t="shared" si="26"/>
        <v>3598</v>
      </c>
      <c r="V1710" s="11">
        <f>tbl_EcommerceSales[[#This Row],[Gross_Sales]]*tbl_EcommerceSales[[#This Row],[Discount]]</f>
        <v>0</v>
      </c>
      <c r="W1710" s="11">
        <f>tbl_EcommerceSales[[#This Row],[Gross_Sales]]-tbl_EcommerceSales[[#This Row],[Discount_Amount]]</f>
        <v>3598</v>
      </c>
      <c r="X1710" s="11">
        <f>tbl_EcommerceSales[[#This Row],[Quantity]] * _xlfn.XLOOKUP(tbl_EcommerceSales[[#This Row],[Product_ID]], Product_Master!A:A, Product_Master!F:F)</f>
        <v>1900</v>
      </c>
      <c r="Y1710" s="11">
        <f>tbl_EcommerceSales[[#This Row],[Net_Revenue]]-tbl_EcommerceSales[[#This Row],[Total_Cost]]</f>
        <v>1698</v>
      </c>
      <c r="Z1710" s="9">
        <f>IFERROR(#REF!/tbl_EcommerceSales[[#This Row],[Total_Cost]], 0)</f>
        <v>0</v>
      </c>
      <c r="AA1710" t="str">
        <f>TEXT(tbl_EcommerceSales[[#This Row],[Order_Date]],"mmm")</f>
        <v>Jul</v>
      </c>
      <c r="AB1710">
        <f>YEAR(tbl_EcommerceSales[[#This Row],[Order_Date]])</f>
        <v>2025</v>
      </c>
      <c r="AC1710" t="str">
        <f>IF(tbl_EcommerceSales[[#This Row],[Age]]&lt;18,"Under 18",IF(tbl_EcommerceSales[[#This Row],[Age]]&lt;=25,"18-25",IF(tbl_EcommerceSales[[#This Row],[Age]]&lt;=35,"26-35",IF(tbl_EcommerceSales[[#This Row],[Age]]&lt;=45,"36-45",IF(tbl_EcommerceSales[[#This Row],[Age]]&lt;=55,"46-55","56+")))))</f>
        <v>18-25</v>
      </c>
    </row>
    <row r="1711" spans="1:29" x14ac:dyDescent="0.35">
      <c r="A1711" t="s">
        <v>3101</v>
      </c>
      <c r="B1711" s="7">
        <v>45844</v>
      </c>
      <c r="C1711" t="s">
        <v>3102</v>
      </c>
      <c r="D1711" t="s">
        <v>102</v>
      </c>
      <c r="E1711" t="s">
        <v>25</v>
      </c>
      <c r="F1711">
        <v>36</v>
      </c>
      <c r="G1711" t="s">
        <v>52</v>
      </c>
      <c r="H1711" t="s">
        <v>27</v>
      </c>
      <c r="I1711" t="s">
        <v>89</v>
      </c>
      <c r="J1711" t="s">
        <v>90</v>
      </c>
      <c r="K1711" t="s">
        <v>91</v>
      </c>
      <c r="L1711" t="s">
        <v>92</v>
      </c>
      <c r="M1711">
        <v>2</v>
      </c>
      <c r="N1711" s="2">
        <v>599</v>
      </c>
      <c r="O1711" s="3">
        <v>0.05</v>
      </c>
      <c r="P1711" s="2">
        <v>520</v>
      </c>
      <c r="Q1711" t="s">
        <v>32</v>
      </c>
      <c r="R1711" t="s">
        <v>33</v>
      </c>
      <c r="S1711" t="s">
        <v>57</v>
      </c>
      <c r="T1711" s="4">
        <v>5</v>
      </c>
      <c r="U1711" s="11">
        <f t="shared" si="26"/>
        <v>1198</v>
      </c>
      <c r="V1711" s="11">
        <f>tbl_EcommerceSales[[#This Row],[Gross_Sales]]*tbl_EcommerceSales[[#This Row],[Discount]]</f>
        <v>59.900000000000006</v>
      </c>
      <c r="W1711" s="11">
        <f>tbl_EcommerceSales[[#This Row],[Gross_Sales]]-tbl_EcommerceSales[[#This Row],[Discount_Amount]]</f>
        <v>1138.0999999999999</v>
      </c>
      <c r="X1711" s="11">
        <f>tbl_EcommerceSales[[#This Row],[Quantity]] * _xlfn.XLOOKUP(tbl_EcommerceSales[[#This Row],[Product_ID]], Product_Master!A:A, Product_Master!F:F)</f>
        <v>520</v>
      </c>
      <c r="Y1711" s="11">
        <f>tbl_EcommerceSales[[#This Row],[Net_Revenue]]-tbl_EcommerceSales[[#This Row],[Total_Cost]]</f>
        <v>618.09999999999991</v>
      </c>
      <c r="Z1711" s="9">
        <f>IFERROR(#REF!/tbl_EcommerceSales[[#This Row],[Total_Cost]], 0)</f>
        <v>0</v>
      </c>
      <c r="AA1711" t="str">
        <f>TEXT(tbl_EcommerceSales[[#This Row],[Order_Date]],"mmm")</f>
        <v>Jul</v>
      </c>
      <c r="AB1711">
        <f>YEAR(tbl_EcommerceSales[[#This Row],[Order_Date]])</f>
        <v>2025</v>
      </c>
      <c r="AC1711" t="str">
        <f>IF(tbl_EcommerceSales[[#This Row],[Age]]&lt;18,"Under 18",IF(tbl_EcommerceSales[[#This Row],[Age]]&lt;=25,"18-25",IF(tbl_EcommerceSales[[#This Row],[Age]]&lt;=35,"26-35",IF(tbl_EcommerceSales[[#This Row],[Age]]&lt;=45,"36-45",IF(tbl_EcommerceSales[[#This Row],[Age]]&lt;=55,"46-55","56+")))))</f>
        <v>36-45</v>
      </c>
    </row>
    <row r="1712" spans="1:29" x14ac:dyDescent="0.35">
      <c r="A1712" t="s">
        <v>3103</v>
      </c>
      <c r="B1712" s="7">
        <v>45845</v>
      </c>
      <c r="C1712" t="s">
        <v>3104</v>
      </c>
      <c r="D1712" t="s">
        <v>216</v>
      </c>
      <c r="E1712" t="s">
        <v>25</v>
      </c>
      <c r="F1712">
        <v>35</v>
      </c>
      <c r="G1712" t="s">
        <v>152</v>
      </c>
      <c r="H1712" t="s">
        <v>72</v>
      </c>
      <c r="I1712" t="s">
        <v>117</v>
      </c>
      <c r="J1712" t="s">
        <v>118</v>
      </c>
      <c r="K1712" t="s">
        <v>82</v>
      </c>
      <c r="L1712" t="s">
        <v>119</v>
      </c>
      <c r="M1712">
        <v>1</v>
      </c>
      <c r="N1712" s="2">
        <v>3299</v>
      </c>
      <c r="O1712" s="3">
        <v>0.1</v>
      </c>
      <c r="P1712" s="2">
        <v>2100</v>
      </c>
      <c r="Q1712" t="s">
        <v>123</v>
      </c>
      <c r="R1712" t="s">
        <v>33</v>
      </c>
      <c r="S1712" t="s">
        <v>34</v>
      </c>
      <c r="T1712" s="4">
        <v>1</v>
      </c>
      <c r="U1712" s="11">
        <f t="shared" si="26"/>
        <v>3299</v>
      </c>
      <c r="V1712" s="11">
        <f>tbl_EcommerceSales[[#This Row],[Gross_Sales]]*tbl_EcommerceSales[[#This Row],[Discount]]</f>
        <v>329.90000000000003</v>
      </c>
      <c r="W1712" s="11">
        <f>tbl_EcommerceSales[[#This Row],[Gross_Sales]]-tbl_EcommerceSales[[#This Row],[Discount_Amount]]</f>
        <v>2969.1</v>
      </c>
      <c r="X1712" s="11">
        <f>tbl_EcommerceSales[[#This Row],[Quantity]] * _xlfn.XLOOKUP(tbl_EcommerceSales[[#This Row],[Product_ID]], Product_Master!A:A, Product_Master!F:F)</f>
        <v>2100</v>
      </c>
      <c r="Y1712" s="11">
        <f>tbl_EcommerceSales[[#This Row],[Net_Revenue]]-tbl_EcommerceSales[[#This Row],[Total_Cost]]</f>
        <v>869.09999999999991</v>
      </c>
      <c r="Z1712" s="9">
        <f>IFERROR(#REF!/tbl_EcommerceSales[[#This Row],[Total_Cost]], 0)</f>
        <v>0</v>
      </c>
      <c r="AA1712" t="str">
        <f>TEXT(tbl_EcommerceSales[[#This Row],[Order_Date]],"mmm")</f>
        <v>Jul</v>
      </c>
      <c r="AB1712">
        <f>YEAR(tbl_EcommerceSales[[#This Row],[Order_Date]])</f>
        <v>2025</v>
      </c>
      <c r="AC1712" t="str">
        <f>IF(tbl_EcommerceSales[[#This Row],[Age]]&lt;18,"Under 18",IF(tbl_EcommerceSales[[#This Row],[Age]]&lt;=25,"18-25",IF(tbl_EcommerceSales[[#This Row],[Age]]&lt;=35,"26-35",IF(tbl_EcommerceSales[[#This Row],[Age]]&lt;=45,"36-45",IF(tbl_EcommerceSales[[#This Row],[Age]]&lt;=55,"46-55","56+")))))</f>
        <v>26-35</v>
      </c>
    </row>
    <row r="1713" spans="1:29" x14ac:dyDescent="0.35">
      <c r="A1713" t="s">
        <v>3105</v>
      </c>
      <c r="B1713" s="7">
        <v>45845</v>
      </c>
      <c r="C1713" t="s">
        <v>2004</v>
      </c>
      <c r="D1713" t="s">
        <v>24</v>
      </c>
      <c r="E1713" t="s">
        <v>48</v>
      </c>
      <c r="F1713">
        <v>18</v>
      </c>
      <c r="G1713" t="s">
        <v>26</v>
      </c>
      <c r="H1713" t="s">
        <v>27</v>
      </c>
      <c r="I1713" t="s">
        <v>357</v>
      </c>
      <c r="J1713" t="s">
        <v>358</v>
      </c>
      <c r="K1713" t="s">
        <v>177</v>
      </c>
      <c r="L1713" t="s">
        <v>178</v>
      </c>
      <c r="M1713">
        <v>1</v>
      </c>
      <c r="N1713" s="2">
        <v>999</v>
      </c>
      <c r="O1713" s="3">
        <v>0.25</v>
      </c>
      <c r="P1713" s="2">
        <v>520</v>
      </c>
      <c r="Q1713" t="s">
        <v>123</v>
      </c>
      <c r="R1713" t="s">
        <v>33</v>
      </c>
      <c r="S1713" t="s">
        <v>34</v>
      </c>
      <c r="T1713" s="4">
        <v>4</v>
      </c>
      <c r="U1713" s="11">
        <f t="shared" si="26"/>
        <v>999</v>
      </c>
      <c r="V1713" s="11">
        <f>tbl_EcommerceSales[[#This Row],[Gross_Sales]]*tbl_EcommerceSales[[#This Row],[Discount]]</f>
        <v>249.75</v>
      </c>
      <c r="W1713" s="11">
        <f>tbl_EcommerceSales[[#This Row],[Gross_Sales]]-tbl_EcommerceSales[[#This Row],[Discount_Amount]]</f>
        <v>749.25</v>
      </c>
      <c r="X1713" s="11">
        <f>tbl_EcommerceSales[[#This Row],[Quantity]] * _xlfn.XLOOKUP(tbl_EcommerceSales[[#This Row],[Product_ID]], Product_Master!A:A, Product_Master!F:F)</f>
        <v>520</v>
      </c>
      <c r="Y1713" s="11">
        <f>tbl_EcommerceSales[[#This Row],[Net_Revenue]]-tbl_EcommerceSales[[#This Row],[Total_Cost]]</f>
        <v>229.25</v>
      </c>
      <c r="Z1713" s="9">
        <f>IFERROR(#REF!/tbl_EcommerceSales[[#This Row],[Total_Cost]], 0)</f>
        <v>0</v>
      </c>
      <c r="AA1713" t="str">
        <f>TEXT(tbl_EcommerceSales[[#This Row],[Order_Date]],"mmm")</f>
        <v>Jul</v>
      </c>
      <c r="AB1713">
        <f>YEAR(tbl_EcommerceSales[[#This Row],[Order_Date]])</f>
        <v>2025</v>
      </c>
      <c r="AC1713" t="str">
        <f>IF(tbl_EcommerceSales[[#This Row],[Age]]&lt;18,"Under 18",IF(tbl_EcommerceSales[[#This Row],[Age]]&lt;=25,"18-25",IF(tbl_EcommerceSales[[#This Row],[Age]]&lt;=35,"26-35",IF(tbl_EcommerceSales[[#This Row],[Age]]&lt;=45,"36-45",IF(tbl_EcommerceSales[[#This Row],[Age]]&lt;=55,"46-55","56+")))))</f>
        <v>18-25</v>
      </c>
    </row>
    <row r="1714" spans="1:29" x14ac:dyDescent="0.35">
      <c r="A1714" t="s">
        <v>3106</v>
      </c>
      <c r="B1714" s="7">
        <v>45845</v>
      </c>
      <c r="C1714" t="s">
        <v>3107</v>
      </c>
      <c r="D1714" t="s">
        <v>86</v>
      </c>
      <c r="E1714" t="s">
        <v>48</v>
      </c>
      <c r="F1714">
        <v>28</v>
      </c>
      <c r="G1714" t="s">
        <v>289</v>
      </c>
      <c r="H1714" t="s">
        <v>88</v>
      </c>
      <c r="I1714" t="s">
        <v>73</v>
      </c>
      <c r="J1714" t="s">
        <v>74</v>
      </c>
      <c r="K1714" t="s">
        <v>55</v>
      </c>
      <c r="L1714" t="s">
        <v>75</v>
      </c>
      <c r="M1714">
        <v>3</v>
      </c>
      <c r="N1714" s="2">
        <v>2899</v>
      </c>
      <c r="O1714" s="3">
        <v>0.15</v>
      </c>
      <c r="P1714" s="2">
        <v>5100</v>
      </c>
      <c r="Q1714" t="s">
        <v>319</v>
      </c>
      <c r="R1714" t="s">
        <v>93</v>
      </c>
      <c r="S1714" t="s">
        <v>57</v>
      </c>
      <c r="T1714" s="4">
        <v>5</v>
      </c>
      <c r="U1714" s="11">
        <f t="shared" si="26"/>
        <v>8697</v>
      </c>
      <c r="V1714" s="11">
        <f>tbl_EcommerceSales[[#This Row],[Gross_Sales]]*tbl_EcommerceSales[[#This Row],[Discount]]</f>
        <v>1304.55</v>
      </c>
      <c r="W1714" s="11">
        <f>tbl_EcommerceSales[[#This Row],[Gross_Sales]]-tbl_EcommerceSales[[#This Row],[Discount_Amount]]</f>
        <v>7392.45</v>
      </c>
      <c r="X1714" s="11">
        <f>tbl_EcommerceSales[[#This Row],[Quantity]] * _xlfn.XLOOKUP(tbl_EcommerceSales[[#This Row],[Product_ID]], Product_Master!A:A, Product_Master!F:F)</f>
        <v>5100</v>
      </c>
      <c r="Y1714" s="11">
        <f>tbl_EcommerceSales[[#This Row],[Net_Revenue]]-tbl_EcommerceSales[[#This Row],[Total_Cost]]</f>
        <v>2292.4499999999998</v>
      </c>
      <c r="Z1714" s="9">
        <f>IFERROR(#REF!/tbl_EcommerceSales[[#This Row],[Total_Cost]], 0)</f>
        <v>0</v>
      </c>
      <c r="AA1714" t="str">
        <f>TEXT(tbl_EcommerceSales[[#This Row],[Order_Date]],"mmm")</f>
        <v>Jul</v>
      </c>
      <c r="AB1714">
        <f>YEAR(tbl_EcommerceSales[[#This Row],[Order_Date]])</f>
        <v>2025</v>
      </c>
      <c r="AC1714" t="str">
        <f>IF(tbl_EcommerceSales[[#This Row],[Age]]&lt;18,"Under 18",IF(tbl_EcommerceSales[[#This Row],[Age]]&lt;=25,"18-25",IF(tbl_EcommerceSales[[#This Row],[Age]]&lt;=35,"26-35",IF(tbl_EcommerceSales[[#This Row],[Age]]&lt;=45,"36-45",IF(tbl_EcommerceSales[[#This Row],[Age]]&lt;=55,"46-55","56+")))))</f>
        <v>26-35</v>
      </c>
    </row>
    <row r="1715" spans="1:29" x14ac:dyDescent="0.35">
      <c r="A1715" t="s">
        <v>3108</v>
      </c>
      <c r="B1715" s="7">
        <v>45845</v>
      </c>
      <c r="C1715" t="s">
        <v>710</v>
      </c>
      <c r="D1715" t="s">
        <v>232</v>
      </c>
      <c r="E1715" t="s">
        <v>48</v>
      </c>
      <c r="F1715">
        <v>31</v>
      </c>
      <c r="G1715" t="s">
        <v>99</v>
      </c>
      <c r="H1715" t="s">
        <v>88</v>
      </c>
      <c r="I1715" t="s">
        <v>212</v>
      </c>
      <c r="J1715" t="s">
        <v>213</v>
      </c>
      <c r="K1715" t="s">
        <v>177</v>
      </c>
      <c r="L1715" t="s">
        <v>178</v>
      </c>
      <c r="M1715">
        <v>1</v>
      </c>
      <c r="N1715" s="2">
        <v>2499</v>
      </c>
      <c r="O1715" s="3">
        <v>0</v>
      </c>
      <c r="P1715" s="2">
        <v>1450</v>
      </c>
      <c r="Q1715" t="s">
        <v>32</v>
      </c>
      <c r="R1715" t="s">
        <v>33</v>
      </c>
      <c r="S1715" t="s">
        <v>34</v>
      </c>
      <c r="T1715" s="4">
        <v>5</v>
      </c>
      <c r="U1715" s="11">
        <f t="shared" si="26"/>
        <v>2499</v>
      </c>
      <c r="V1715" s="11">
        <f>tbl_EcommerceSales[[#This Row],[Gross_Sales]]*tbl_EcommerceSales[[#This Row],[Discount]]</f>
        <v>0</v>
      </c>
      <c r="W1715" s="11">
        <f>tbl_EcommerceSales[[#This Row],[Gross_Sales]]-tbl_EcommerceSales[[#This Row],[Discount_Amount]]</f>
        <v>2499</v>
      </c>
      <c r="X1715" s="11">
        <f>tbl_EcommerceSales[[#This Row],[Quantity]] * _xlfn.XLOOKUP(tbl_EcommerceSales[[#This Row],[Product_ID]], Product_Master!A:A, Product_Master!F:F)</f>
        <v>1450</v>
      </c>
      <c r="Y1715" s="11">
        <f>tbl_EcommerceSales[[#This Row],[Net_Revenue]]-tbl_EcommerceSales[[#This Row],[Total_Cost]]</f>
        <v>1049</v>
      </c>
      <c r="Z1715" s="9">
        <f>IFERROR(#REF!/tbl_EcommerceSales[[#This Row],[Total_Cost]], 0)</f>
        <v>0</v>
      </c>
      <c r="AA1715" t="str">
        <f>TEXT(tbl_EcommerceSales[[#This Row],[Order_Date]],"mmm")</f>
        <v>Jul</v>
      </c>
      <c r="AB1715">
        <f>YEAR(tbl_EcommerceSales[[#This Row],[Order_Date]])</f>
        <v>2025</v>
      </c>
      <c r="AC1715" t="str">
        <f>IF(tbl_EcommerceSales[[#This Row],[Age]]&lt;18,"Under 18",IF(tbl_EcommerceSales[[#This Row],[Age]]&lt;=25,"18-25",IF(tbl_EcommerceSales[[#This Row],[Age]]&lt;=35,"26-35",IF(tbl_EcommerceSales[[#This Row],[Age]]&lt;=45,"36-45",IF(tbl_EcommerceSales[[#This Row],[Age]]&lt;=55,"46-55","56+")))))</f>
        <v>26-35</v>
      </c>
    </row>
    <row r="1716" spans="1:29" x14ac:dyDescent="0.35">
      <c r="A1716" t="s">
        <v>3109</v>
      </c>
      <c r="B1716" s="7">
        <v>45845</v>
      </c>
      <c r="C1716" t="s">
        <v>3110</v>
      </c>
      <c r="D1716" t="s">
        <v>312</v>
      </c>
      <c r="E1716" t="s">
        <v>48</v>
      </c>
      <c r="F1716">
        <v>34</v>
      </c>
      <c r="G1716" t="s">
        <v>26</v>
      </c>
      <c r="H1716" t="s">
        <v>27</v>
      </c>
      <c r="I1716" t="s">
        <v>89</v>
      </c>
      <c r="J1716" t="s">
        <v>90</v>
      </c>
      <c r="K1716" t="s">
        <v>91</v>
      </c>
      <c r="L1716" t="s">
        <v>92</v>
      </c>
      <c r="M1716">
        <v>2</v>
      </c>
      <c r="N1716" s="2">
        <v>599</v>
      </c>
      <c r="O1716" s="3">
        <v>0.2</v>
      </c>
      <c r="P1716" s="2">
        <v>520</v>
      </c>
      <c r="Q1716" t="s">
        <v>44</v>
      </c>
      <c r="R1716" t="s">
        <v>33</v>
      </c>
      <c r="S1716" t="s">
        <v>57</v>
      </c>
      <c r="T1716" s="4">
        <v>5</v>
      </c>
      <c r="U1716" s="11">
        <f t="shared" si="26"/>
        <v>1198</v>
      </c>
      <c r="V1716" s="11">
        <f>tbl_EcommerceSales[[#This Row],[Gross_Sales]]*tbl_EcommerceSales[[#This Row],[Discount]]</f>
        <v>239.60000000000002</v>
      </c>
      <c r="W1716" s="11">
        <f>tbl_EcommerceSales[[#This Row],[Gross_Sales]]-tbl_EcommerceSales[[#This Row],[Discount_Amount]]</f>
        <v>958.4</v>
      </c>
      <c r="X1716" s="11">
        <f>tbl_EcommerceSales[[#This Row],[Quantity]] * _xlfn.XLOOKUP(tbl_EcommerceSales[[#This Row],[Product_ID]], Product_Master!A:A, Product_Master!F:F)</f>
        <v>520</v>
      </c>
      <c r="Y1716" s="11">
        <f>tbl_EcommerceSales[[#This Row],[Net_Revenue]]-tbl_EcommerceSales[[#This Row],[Total_Cost]]</f>
        <v>438.4</v>
      </c>
      <c r="Z1716" s="9">
        <f>IFERROR(#REF!/tbl_EcommerceSales[[#This Row],[Total_Cost]], 0)</f>
        <v>0</v>
      </c>
      <c r="AA1716" t="str">
        <f>TEXT(tbl_EcommerceSales[[#This Row],[Order_Date]],"mmm")</f>
        <v>Jul</v>
      </c>
      <c r="AB1716">
        <f>YEAR(tbl_EcommerceSales[[#This Row],[Order_Date]])</f>
        <v>2025</v>
      </c>
      <c r="AC1716" t="str">
        <f>IF(tbl_EcommerceSales[[#This Row],[Age]]&lt;18,"Under 18",IF(tbl_EcommerceSales[[#This Row],[Age]]&lt;=25,"18-25",IF(tbl_EcommerceSales[[#This Row],[Age]]&lt;=35,"26-35",IF(tbl_EcommerceSales[[#This Row],[Age]]&lt;=45,"36-45",IF(tbl_EcommerceSales[[#This Row],[Age]]&lt;=55,"46-55","56+")))))</f>
        <v>26-35</v>
      </c>
    </row>
    <row r="1717" spans="1:29" x14ac:dyDescent="0.35">
      <c r="A1717" t="s">
        <v>3111</v>
      </c>
      <c r="B1717" s="7">
        <v>45845</v>
      </c>
      <c r="C1717" t="s">
        <v>3112</v>
      </c>
      <c r="D1717" t="s">
        <v>159</v>
      </c>
      <c r="E1717" t="s">
        <v>48</v>
      </c>
      <c r="F1717">
        <v>36</v>
      </c>
      <c r="G1717" t="s">
        <v>87</v>
      </c>
      <c r="H1717" t="s">
        <v>88</v>
      </c>
      <c r="I1717" t="s">
        <v>62</v>
      </c>
      <c r="J1717" t="s">
        <v>63</v>
      </c>
      <c r="K1717" t="s">
        <v>42</v>
      </c>
      <c r="L1717" t="s">
        <v>43</v>
      </c>
      <c r="M1717">
        <v>2</v>
      </c>
      <c r="N1717" s="2">
        <v>499</v>
      </c>
      <c r="O1717" s="3">
        <v>0</v>
      </c>
      <c r="P1717" s="2">
        <v>440</v>
      </c>
      <c r="Q1717" t="s">
        <v>44</v>
      </c>
      <c r="R1717" t="s">
        <v>33</v>
      </c>
      <c r="S1717" t="s">
        <v>34</v>
      </c>
      <c r="T1717" s="4">
        <v>4</v>
      </c>
      <c r="U1717" s="11">
        <f t="shared" si="26"/>
        <v>998</v>
      </c>
      <c r="V1717" s="11">
        <f>tbl_EcommerceSales[[#This Row],[Gross_Sales]]*tbl_EcommerceSales[[#This Row],[Discount]]</f>
        <v>0</v>
      </c>
      <c r="W1717" s="11">
        <f>tbl_EcommerceSales[[#This Row],[Gross_Sales]]-tbl_EcommerceSales[[#This Row],[Discount_Amount]]</f>
        <v>998</v>
      </c>
      <c r="X1717" s="11">
        <f>tbl_EcommerceSales[[#This Row],[Quantity]] * _xlfn.XLOOKUP(tbl_EcommerceSales[[#This Row],[Product_ID]], Product_Master!A:A, Product_Master!F:F)</f>
        <v>440</v>
      </c>
      <c r="Y1717" s="11">
        <f>tbl_EcommerceSales[[#This Row],[Net_Revenue]]-tbl_EcommerceSales[[#This Row],[Total_Cost]]</f>
        <v>558</v>
      </c>
      <c r="Z1717" s="9">
        <f>IFERROR(#REF!/tbl_EcommerceSales[[#This Row],[Total_Cost]], 0)</f>
        <v>0</v>
      </c>
      <c r="AA1717" t="str">
        <f>TEXT(tbl_EcommerceSales[[#This Row],[Order_Date]],"mmm")</f>
        <v>Jul</v>
      </c>
      <c r="AB1717">
        <f>YEAR(tbl_EcommerceSales[[#This Row],[Order_Date]])</f>
        <v>2025</v>
      </c>
      <c r="AC1717" t="str">
        <f>IF(tbl_EcommerceSales[[#This Row],[Age]]&lt;18,"Under 18",IF(tbl_EcommerceSales[[#This Row],[Age]]&lt;=25,"18-25",IF(tbl_EcommerceSales[[#This Row],[Age]]&lt;=35,"26-35",IF(tbl_EcommerceSales[[#This Row],[Age]]&lt;=45,"36-45",IF(tbl_EcommerceSales[[#This Row],[Age]]&lt;=55,"46-55","56+")))))</f>
        <v>36-45</v>
      </c>
    </row>
    <row r="1718" spans="1:29" x14ac:dyDescent="0.35">
      <c r="A1718" t="s">
        <v>3113</v>
      </c>
      <c r="B1718" s="7">
        <v>45845</v>
      </c>
      <c r="C1718" t="s">
        <v>2735</v>
      </c>
      <c r="D1718" t="s">
        <v>60</v>
      </c>
      <c r="E1718" t="s">
        <v>25</v>
      </c>
      <c r="F1718">
        <v>38</v>
      </c>
      <c r="G1718" t="s">
        <v>174</v>
      </c>
      <c r="H1718" t="s">
        <v>39</v>
      </c>
      <c r="I1718" t="s">
        <v>53</v>
      </c>
      <c r="J1718" t="s">
        <v>54</v>
      </c>
      <c r="K1718" t="s">
        <v>55</v>
      </c>
      <c r="L1718" t="s">
        <v>56</v>
      </c>
      <c r="M1718">
        <v>1</v>
      </c>
      <c r="N1718" s="2">
        <v>799</v>
      </c>
      <c r="O1718" s="3">
        <v>0.1</v>
      </c>
      <c r="P1718" s="2">
        <v>390</v>
      </c>
      <c r="Q1718" t="s">
        <v>44</v>
      </c>
      <c r="R1718" t="s">
        <v>33</v>
      </c>
      <c r="S1718" t="s">
        <v>57</v>
      </c>
      <c r="T1718" s="4">
        <v>4</v>
      </c>
      <c r="U1718" s="11">
        <f t="shared" si="26"/>
        <v>799</v>
      </c>
      <c r="V1718" s="11">
        <f>tbl_EcommerceSales[[#This Row],[Gross_Sales]]*tbl_EcommerceSales[[#This Row],[Discount]]</f>
        <v>79.900000000000006</v>
      </c>
      <c r="W1718" s="11">
        <f>tbl_EcommerceSales[[#This Row],[Gross_Sales]]-tbl_EcommerceSales[[#This Row],[Discount_Amount]]</f>
        <v>719.1</v>
      </c>
      <c r="X1718" s="11">
        <f>tbl_EcommerceSales[[#This Row],[Quantity]] * _xlfn.XLOOKUP(tbl_EcommerceSales[[#This Row],[Product_ID]], Product_Master!A:A, Product_Master!F:F)</f>
        <v>390</v>
      </c>
      <c r="Y1718" s="11">
        <f>tbl_EcommerceSales[[#This Row],[Net_Revenue]]-tbl_EcommerceSales[[#This Row],[Total_Cost]]</f>
        <v>329.1</v>
      </c>
      <c r="Z1718" s="9">
        <f>IFERROR(#REF!/tbl_EcommerceSales[[#This Row],[Total_Cost]], 0)</f>
        <v>0</v>
      </c>
      <c r="AA1718" t="str">
        <f>TEXT(tbl_EcommerceSales[[#This Row],[Order_Date]],"mmm")</f>
        <v>Jul</v>
      </c>
      <c r="AB1718">
        <f>YEAR(tbl_EcommerceSales[[#This Row],[Order_Date]])</f>
        <v>2025</v>
      </c>
      <c r="AC1718" t="str">
        <f>IF(tbl_EcommerceSales[[#This Row],[Age]]&lt;18,"Under 18",IF(tbl_EcommerceSales[[#This Row],[Age]]&lt;=25,"18-25",IF(tbl_EcommerceSales[[#This Row],[Age]]&lt;=35,"26-35",IF(tbl_EcommerceSales[[#This Row],[Age]]&lt;=45,"36-45",IF(tbl_EcommerceSales[[#This Row],[Age]]&lt;=55,"46-55","56+")))))</f>
        <v>36-45</v>
      </c>
    </row>
    <row r="1719" spans="1:29" x14ac:dyDescent="0.35">
      <c r="A1719" t="s">
        <v>3114</v>
      </c>
      <c r="B1719" s="7">
        <v>45845</v>
      </c>
      <c r="C1719" t="s">
        <v>523</v>
      </c>
      <c r="D1719" t="s">
        <v>195</v>
      </c>
      <c r="E1719" t="s">
        <v>25</v>
      </c>
      <c r="F1719">
        <v>38</v>
      </c>
      <c r="G1719" t="s">
        <v>71</v>
      </c>
      <c r="H1719" t="s">
        <v>72</v>
      </c>
      <c r="I1719" t="s">
        <v>67</v>
      </c>
      <c r="J1719" t="s">
        <v>68</v>
      </c>
      <c r="K1719" t="s">
        <v>42</v>
      </c>
      <c r="L1719" t="s">
        <v>43</v>
      </c>
      <c r="M1719">
        <v>1</v>
      </c>
      <c r="N1719" s="2">
        <v>799</v>
      </c>
      <c r="O1719" s="3">
        <v>0.15</v>
      </c>
      <c r="P1719" s="2">
        <v>360</v>
      </c>
      <c r="Q1719" t="s">
        <v>32</v>
      </c>
      <c r="R1719" t="s">
        <v>33</v>
      </c>
      <c r="S1719" t="s">
        <v>57</v>
      </c>
      <c r="T1719" s="4">
        <v>4</v>
      </c>
      <c r="U1719" s="11">
        <f t="shared" si="26"/>
        <v>799</v>
      </c>
      <c r="V1719" s="11">
        <f>tbl_EcommerceSales[[#This Row],[Gross_Sales]]*tbl_EcommerceSales[[#This Row],[Discount]]</f>
        <v>119.85</v>
      </c>
      <c r="W1719" s="11">
        <f>tbl_EcommerceSales[[#This Row],[Gross_Sales]]-tbl_EcommerceSales[[#This Row],[Discount_Amount]]</f>
        <v>679.15</v>
      </c>
      <c r="X1719" s="11">
        <f>tbl_EcommerceSales[[#This Row],[Quantity]] * _xlfn.XLOOKUP(tbl_EcommerceSales[[#This Row],[Product_ID]], Product_Master!A:A, Product_Master!F:F)</f>
        <v>360</v>
      </c>
      <c r="Y1719" s="11">
        <f>tbl_EcommerceSales[[#This Row],[Net_Revenue]]-tbl_EcommerceSales[[#This Row],[Total_Cost]]</f>
        <v>319.14999999999998</v>
      </c>
      <c r="Z1719" s="9">
        <f>IFERROR(#REF!/tbl_EcommerceSales[[#This Row],[Total_Cost]], 0)</f>
        <v>0</v>
      </c>
      <c r="AA1719" t="str">
        <f>TEXT(tbl_EcommerceSales[[#This Row],[Order_Date]],"mmm")</f>
        <v>Jul</v>
      </c>
      <c r="AB1719">
        <f>YEAR(tbl_EcommerceSales[[#This Row],[Order_Date]])</f>
        <v>2025</v>
      </c>
      <c r="AC1719" t="str">
        <f>IF(tbl_EcommerceSales[[#This Row],[Age]]&lt;18,"Under 18",IF(tbl_EcommerceSales[[#This Row],[Age]]&lt;=25,"18-25",IF(tbl_EcommerceSales[[#This Row],[Age]]&lt;=35,"26-35",IF(tbl_EcommerceSales[[#This Row],[Age]]&lt;=45,"36-45",IF(tbl_EcommerceSales[[#This Row],[Age]]&lt;=55,"46-55","56+")))))</f>
        <v>36-45</v>
      </c>
    </row>
    <row r="1720" spans="1:29" x14ac:dyDescent="0.35">
      <c r="A1720" t="s">
        <v>3115</v>
      </c>
      <c r="B1720" s="7">
        <v>45845</v>
      </c>
      <c r="C1720" t="s">
        <v>3116</v>
      </c>
      <c r="D1720" t="s">
        <v>110</v>
      </c>
      <c r="E1720" t="s">
        <v>25</v>
      </c>
      <c r="F1720">
        <v>39</v>
      </c>
      <c r="G1720" t="s">
        <v>192</v>
      </c>
      <c r="H1720" t="s">
        <v>27</v>
      </c>
      <c r="I1720" t="s">
        <v>126</v>
      </c>
      <c r="J1720" t="s">
        <v>127</v>
      </c>
      <c r="K1720" t="s">
        <v>82</v>
      </c>
      <c r="L1720" t="s">
        <v>83</v>
      </c>
      <c r="M1720">
        <v>2</v>
      </c>
      <c r="N1720" s="2">
        <v>1899</v>
      </c>
      <c r="O1720" s="3">
        <v>0.15</v>
      </c>
      <c r="P1720" s="2">
        <v>2240</v>
      </c>
      <c r="Q1720" t="s">
        <v>44</v>
      </c>
      <c r="R1720" t="s">
        <v>33</v>
      </c>
      <c r="S1720" t="s">
        <v>34</v>
      </c>
      <c r="T1720" s="4">
        <v>5</v>
      </c>
      <c r="U1720" s="11">
        <f t="shared" si="26"/>
        <v>3798</v>
      </c>
      <c r="V1720" s="11">
        <f>tbl_EcommerceSales[[#This Row],[Gross_Sales]]*tbl_EcommerceSales[[#This Row],[Discount]]</f>
        <v>569.69999999999993</v>
      </c>
      <c r="W1720" s="11">
        <f>tbl_EcommerceSales[[#This Row],[Gross_Sales]]-tbl_EcommerceSales[[#This Row],[Discount_Amount]]</f>
        <v>3228.3</v>
      </c>
      <c r="X1720" s="11">
        <f>tbl_EcommerceSales[[#This Row],[Quantity]] * _xlfn.XLOOKUP(tbl_EcommerceSales[[#This Row],[Product_ID]], Product_Master!A:A, Product_Master!F:F)</f>
        <v>2240</v>
      </c>
      <c r="Y1720" s="11">
        <f>tbl_EcommerceSales[[#This Row],[Net_Revenue]]-tbl_EcommerceSales[[#This Row],[Total_Cost]]</f>
        <v>988.30000000000018</v>
      </c>
      <c r="Z1720" s="9">
        <f>IFERROR(#REF!/tbl_EcommerceSales[[#This Row],[Total_Cost]], 0)</f>
        <v>0</v>
      </c>
      <c r="AA1720" t="str">
        <f>TEXT(tbl_EcommerceSales[[#This Row],[Order_Date]],"mmm")</f>
        <v>Jul</v>
      </c>
      <c r="AB1720">
        <f>YEAR(tbl_EcommerceSales[[#This Row],[Order_Date]])</f>
        <v>2025</v>
      </c>
      <c r="AC1720" t="str">
        <f>IF(tbl_EcommerceSales[[#This Row],[Age]]&lt;18,"Under 18",IF(tbl_EcommerceSales[[#This Row],[Age]]&lt;=25,"18-25",IF(tbl_EcommerceSales[[#This Row],[Age]]&lt;=35,"26-35",IF(tbl_EcommerceSales[[#This Row],[Age]]&lt;=45,"36-45",IF(tbl_EcommerceSales[[#This Row],[Age]]&lt;=55,"46-55","56+")))))</f>
        <v>36-45</v>
      </c>
    </row>
    <row r="1721" spans="1:29" x14ac:dyDescent="0.35">
      <c r="A1721" t="s">
        <v>3117</v>
      </c>
      <c r="B1721" s="7">
        <v>45845</v>
      </c>
      <c r="C1721" t="s">
        <v>648</v>
      </c>
      <c r="D1721" t="s">
        <v>116</v>
      </c>
      <c r="E1721" t="s">
        <v>48</v>
      </c>
      <c r="F1721">
        <v>41</v>
      </c>
      <c r="G1721" t="s">
        <v>107</v>
      </c>
      <c r="H1721" t="s">
        <v>39</v>
      </c>
      <c r="I1721" t="s">
        <v>160</v>
      </c>
      <c r="J1721" t="s">
        <v>161</v>
      </c>
      <c r="K1721" t="s">
        <v>91</v>
      </c>
      <c r="L1721" t="s">
        <v>133</v>
      </c>
      <c r="M1721">
        <v>1</v>
      </c>
      <c r="N1721" s="2">
        <v>1099</v>
      </c>
      <c r="O1721" s="3">
        <v>0.1</v>
      </c>
      <c r="P1721" s="2">
        <v>520</v>
      </c>
      <c r="Q1721" t="s">
        <v>44</v>
      </c>
      <c r="R1721" t="s">
        <v>33</v>
      </c>
      <c r="S1721" t="s">
        <v>34</v>
      </c>
      <c r="T1721" s="4">
        <v>3</v>
      </c>
      <c r="U1721" s="11">
        <f t="shared" si="26"/>
        <v>1099</v>
      </c>
      <c r="V1721" s="11">
        <f>tbl_EcommerceSales[[#This Row],[Gross_Sales]]*tbl_EcommerceSales[[#This Row],[Discount]]</f>
        <v>109.9</v>
      </c>
      <c r="W1721" s="11">
        <f>tbl_EcommerceSales[[#This Row],[Gross_Sales]]-tbl_EcommerceSales[[#This Row],[Discount_Amount]]</f>
        <v>989.1</v>
      </c>
      <c r="X1721" s="11">
        <f>tbl_EcommerceSales[[#This Row],[Quantity]] * _xlfn.XLOOKUP(tbl_EcommerceSales[[#This Row],[Product_ID]], Product_Master!A:A, Product_Master!F:F)</f>
        <v>520</v>
      </c>
      <c r="Y1721" s="11">
        <f>tbl_EcommerceSales[[#This Row],[Net_Revenue]]-tbl_EcommerceSales[[#This Row],[Total_Cost]]</f>
        <v>469.1</v>
      </c>
      <c r="Z1721" s="9">
        <f>IFERROR(#REF!/tbl_EcommerceSales[[#This Row],[Total_Cost]], 0)</f>
        <v>0</v>
      </c>
      <c r="AA1721" t="str">
        <f>TEXT(tbl_EcommerceSales[[#This Row],[Order_Date]],"mmm")</f>
        <v>Jul</v>
      </c>
      <c r="AB1721">
        <f>YEAR(tbl_EcommerceSales[[#This Row],[Order_Date]])</f>
        <v>2025</v>
      </c>
      <c r="AC1721" t="str">
        <f>IF(tbl_EcommerceSales[[#This Row],[Age]]&lt;18,"Under 18",IF(tbl_EcommerceSales[[#This Row],[Age]]&lt;=25,"18-25",IF(tbl_EcommerceSales[[#This Row],[Age]]&lt;=35,"26-35",IF(tbl_EcommerceSales[[#This Row],[Age]]&lt;=45,"36-45",IF(tbl_EcommerceSales[[#This Row],[Age]]&lt;=55,"46-55","56+")))))</f>
        <v>36-45</v>
      </c>
    </row>
    <row r="1722" spans="1:29" x14ac:dyDescent="0.35">
      <c r="A1722" t="s">
        <v>3118</v>
      </c>
      <c r="B1722" s="7">
        <v>45845</v>
      </c>
      <c r="C1722" t="s">
        <v>2530</v>
      </c>
      <c r="D1722" t="s">
        <v>79</v>
      </c>
      <c r="E1722" t="s">
        <v>25</v>
      </c>
      <c r="F1722">
        <v>18</v>
      </c>
      <c r="G1722" t="s">
        <v>61</v>
      </c>
      <c r="H1722" t="s">
        <v>27</v>
      </c>
      <c r="I1722" t="s">
        <v>200</v>
      </c>
      <c r="J1722" t="s">
        <v>201</v>
      </c>
      <c r="K1722" t="s">
        <v>91</v>
      </c>
      <c r="L1722" t="s">
        <v>202</v>
      </c>
      <c r="M1722">
        <v>2</v>
      </c>
      <c r="N1722" s="2">
        <v>899</v>
      </c>
      <c r="O1722" s="3">
        <v>0.2</v>
      </c>
      <c r="P1722" s="2">
        <v>840</v>
      </c>
      <c r="Q1722" t="s">
        <v>156</v>
      </c>
      <c r="R1722" t="s">
        <v>33</v>
      </c>
      <c r="S1722" t="s">
        <v>57</v>
      </c>
      <c r="T1722" s="4">
        <v>4</v>
      </c>
      <c r="U1722" s="11">
        <f t="shared" si="26"/>
        <v>1798</v>
      </c>
      <c r="V1722" s="11">
        <f>tbl_EcommerceSales[[#This Row],[Gross_Sales]]*tbl_EcommerceSales[[#This Row],[Discount]]</f>
        <v>359.6</v>
      </c>
      <c r="W1722" s="11">
        <f>tbl_EcommerceSales[[#This Row],[Gross_Sales]]-tbl_EcommerceSales[[#This Row],[Discount_Amount]]</f>
        <v>1438.4</v>
      </c>
      <c r="X1722" s="11">
        <f>tbl_EcommerceSales[[#This Row],[Quantity]] * _xlfn.XLOOKUP(tbl_EcommerceSales[[#This Row],[Product_ID]], Product_Master!A:A, Product_Master!F:F)</f>
        <v>840</v>
      </c>
      <c r="Y1722" s="11">
        <f>tbl_EcommerceSales[[#This Row],[Net_Revenue]]-tbl_EcommerceSales[[#This Row],[Total_Cost]]</f>
        <v>598.40000000000009</v>
      </c>
      <c r="Z1722" s="9">
        <f>IFERROR(#REF!/tbl_EcommerceSales[[#This Row],[Total_Cost]], 0)</f>
        <v>0</v>
      </c>
      <c r="AA1722" t="str">
        <f>TEXT(tbl_EcommerceSales[[#This Row],[Order_Date]],"mmm")</f>
        <v>Jul</v>
      </c>
      <c r="AB1722">
        <f>YEAR(tbl_EcommerceSales[[#This Row],[Order_Date]])</f>
        <v>2025</v>
      </c>
      <c r="AC1722" t="str">
        <f>IF(tbl_EcommerceSales[[#This Row],[Age]]&lt;18,"Under 18",IF(tbl_EcommerceSales[[#This Row],[Age]]&lt;=25,"18-25",IF(tbl_EcommerceSales[[#This Row],[Age]]&lt;=35,"26-35",IF(tbl_EcommerceSales[[#This Row],[Age]]&lt;=45,"36-45",IF(tbl_EcommerceSales[[#This Row],[Age]]&lt;=55,"46-55","56+")))))</f>
        <v>18-25</v>
      </c>
    </row>
    <row r="1723" spans="1:29" x14ac:dyDescent="0.35">
      <c r="A1723" t="s">
        <v>3119</v>
      </c>
      <c r="B1723" s="7">
        <v>45845</v>
      </c>
      <c r="C1723" t="s">
        <v>1576</v>
      </c>
      <c r="D1723" t="s">
        <v>251</v>
      </c>
      <c r="E1723" t="s">
        <v>25</v>
      </c>
      <c r="F1723">
        <v>37</v>
      </c>
      <c r="G1723" t="s">
        <v>171</v>
      </c>
      <c r="H1723" t="s">
        <v>39</v>
      </c>
      <c r="I1723" t="s">
        <v>290</v>
      </c>
      <c r="J1723" t="s">
        <v>291</v>
      </c>
      <c r="K1723" t="s">
        <v>30</v>
      </c>
      <c r="L1723" t="s">
        <v>31</v>
      </c>
      <c r="M1723">
        <v>2</v>
      </c>
      <c r="N1723" s="2">
        <v>3499</v>
      </c>
      <c r="O1723" s="3">
        <v>0.15</v>
      </c>
      <c r="P1723" s="2">
        <v>4500</v>
      </c>
      <c r="Q1723" t="s">
        <v>32</v>
      </c>
      <c r="R1723" t="s">
        <v>33</v>
      </c>
      <c r="S1723" t="s">
        <v>34</v>
      </c>
      <c r="T1723" s="4">
        <v>2</v>
      </c>
      <c r="U1723" s="11">
        <f t="shared" si="26"/>
        <v>6998</v>
      </c>
      <c r="V1723" s="11">
        <f>tbl_EcommerceSales[[#This Row],[Gross_Sales]]*tbl_EcommerceSales[[#This Row],[Discount]]</f>
        <v>1049.7</v>
      </c>
      <c r="W1723" s="11">
        <f>tbl_EcommerceSales[[#This Row],[Gross_Sales]]-tbl_EcommerceSales[[#This Row],[Discount_Amount]]</f>
        <v>5948.3</v>
      </c>
      <c r="X1723" s="11">
        <f>tbl_EcommerceSales[[#This Row],[Quantity]] * _xlfn.XLOOKUP(tbl_EcommerceSales[[#This Row],[Product_ID]], Product_Master!A:A, Product_Master!F:F)</f>
        <v>4500</v>
      </c>
      <c r="Y1723" s="11">
        <f>tbl_EcommerceSales[[#This Row],[Net_Revenue]]-tbl_EcommerceSales[[#This Row],[Total_Cost]]</f>
        <v>1448.3000000000002</v>
      </c>
      <c r="Z1723" s="9">
        <f>IFERROR(#REF!/tbl_EcommerceSales[[#This Row],[Total_Cost]], 0)</f>
        <v>0</v>
      </c>
      <c r="AA1723" t="str">
        <f>TEXT(tbl_EcommerceSales[[#This Row],[Order_Date]],"mmm")</f>
        <v>Jul</v>
      </c>
      <c r="AB1723">
        <f>YEAR(tbl_EcommerceSales[[#This Row],[Order_Date]])</f>
        <v>2025</v>
      </c>
      <c r="AC1723" t="str">
        <f>IF(tbl_EcommerceSales[[#This Row],[Age]]&lt;18,"Under 18",IF(tbl_EcommerceSales[[#This Row],[Age]]&lt;=25,"18-25",IF(tbl_EcommerceSales[[#This Row],[Age]]&lt;=35,"26-35",IF(tbl_EcommerceSales[[#This Row],[Age]]&lt;=45,"36-45",IF(tbl_EcommerceSales[[#This Row],[Age]]&lt;=55,"46-55","56+")))))</f>
        <v>36-45</v>
      </c>
    </row>
    <row r="1724" spans="1:29" x14ac:dyDescent="0.35">
      <c r="A1724" t="s">
        <v>3120</v>
      </c>
      <c r="B1724" s="7">
        <v>45845</v>
      </c>
      <c r="C1724" t="s">
        <v>782</v>
      </c>
      <c r="D1724" t="s">
        <v>79</v>
      </c>
      <c r="E1724" t="s">
        <v>48</v>
      </c>
      <c r="F1724">
        <v>36</v>
      </c>
      <c r="G1724" t="s">
        <v>38</v>
      </c>
      <c r="H1724" t="s">
        <v>39</v>
      </c>
      <c r="I1724" t="s">
        <v>517</v>
      </c>
      <c r="J1724" t="s">
        <v>518</v>
      </c>
      <c r="K1724" t="s">
        <v>30</v>
      </c>
      <c r="L1724" t="s">
        <v>278</v>
      </c>
      <c r="M1724">
        <v>1</v>
      </c>
      <c r="N1724" s="2">
        <v>1299</v>
      </c>
      <c r="O1724" s="3">
        <v>0.1</v>
      </c>
      <c r="P1724" s="2">
        <v>690</v>
      </c>
      <c r="Q1724" t="s">
        <v>44</v>
      </c>
      <c r="R1724" t="s">
        <v>33</v>
      </c>
      <c r="S1724" t="s">
        <v>57</v>
      </c>
      <c r="T1724" s="4">
        <v>5</v>
      </c>
      <c r="U1724" s="11">
        <f t="shared" si="26"/>
        <v>1299</v>
      </c>
      <c r="V1724" s="11">
        <f>tbl_EcommerceSales[[#This Row],[Gross_Sales]]*tbl_EcommerceSales[[#This Row],[Discount]]</f>
        <v>129.9</v>
      </c>
      <c r="W1724" s="11">
        <f>tbl_EcommerceSales[[#This Row],[Gross_Sales]]-tbl_EcommerceSales[[#This Row],[Discount_Amount]]</f>
        <v>1169.0999999999999</v>
      </c>
      <c r="X1724" s="11">
        <f>tbl_EcommerceSales[[#This Row],[Quantity]] * _xlfn.XLOOKUP(tbl_EcommerceSales[[#This Row],[Product_ID]], Product_Master!A:A, Product_Master!F:F)</f>
        <v>690</v>
      </c>
      <c r="Y1724" s="11">
        <f>tbl_EcommerceSales[[#This Row],[Net_Revenue]]-tbl_EcommerceSales[[#This Row],[Total_Cost]]</f>
        <v>479.09999999999991</v>
      </c>
      <c r="Z1724" s="9">
        <f>IFERROR(#REF!/tbl_EcommerceSales[[#This Row],[Total_Cost]], 0)</f>
        <v>0</v>
      </c>
      <c r="AA1724" t="str">
        <f>TEXT(tbl_EcommerceSales[[#This Row],[Order_Date]],"mmm")</f>
        <v>Jul</v>
      </c>
      <c r="AB1724">
        <f>YEAR(tbl_EcommerceSales[[#This Row],[Order_Date]])</f>
        <v>2025</v>
      </c>
      <c r="AC1724" t="str">
        <f>IF(tbl_EcommerceSales[[#This Row],[Age]]&lt;18,"Under 18",IF(tbl_EcommerceSales[[#This Row],[Age]]&lt;=25,"18-25",IF(tbl_EcommerceSales[[#This Row],[Age]]&lt;=35,"26-35",IF(tbl_EcommerceSales[[#This Row],[Age]]&lt;=45,"36-45",IF(tbl_EcommerceSales[[#This Row],[Age]]&lt;=55,"46-55","56+")))))</f>
        <v>36-45</v>
      </c>
    </row>
    <row r="1725" spans="1:29" x14ac:dyDescent="0.35">
      <c r="A1725" t="s">
        <v>3121</v>
      </c>
      <c r="B1725" s="7">
        <v>45845</v>
      </c>
      <c r="C1725" t="s">
        <v>1284</v>
      </c>
      <c r="D1725" t="s">
        <v>342</v>
      </c>
      <c r="E1725" t="s">
        <v>25</v>
      </c>
      <c r="F1725">
        <v>34</v>
      </c>
      <c r="G1725" t="s">
        <v>99</v>
      </c>
      <c r="H1725" t="s">
        <v>88</v>
      </c>
      <c r="I1725" t="s">
        <v>80</v>
      </c>
      <c r="J1725" t="s">
        <v>81</v>
      </c>
      <c r="K1725" t="s">
        <v>82</v>
      </c>
      <c r="L1725" t="s">
        <v>83</v>
      </c>
      <c r="M1725">
        <v>2</v>
      </c>
      <c r="N1725" s="2">
        <v>2499</v>
      </c>
      <c r="O1725" s="3">
        <v>0.15</v>
      </c>
      <c r="P1725" s="2">
        <v>3100</v>
      </c>
      <c r="Q1725" t="s">
        <v>32</v>
      </c>
      <c r="R1725" t="s">
        <v>33</v>
      </c>
      <c r="S1725" t="s">
        <v>57</v>
      </c>
      <c r="T1725" s="4">
        <v>4</v>
      </c>
      <c r="U1725" s="11">
        <f t="shared" si="26"/>
        <v>4998</v>
      </c>
      <c r="V1725" s="11">
        <f>tbl_EcommerceSales[[#This Row],[Gross_Sales]]*tbl_EcommerceSales[[#This Row],[Discount]]</f>
        <v>749.69999999999993</v>
      </c>
      <c r="W1725" s="11">
        <f>tbl_EcommerceSales[[#This Row],[Gross_Sales]]-tbl_EcommerceSales[[#This Row],[Discount_Amount]]</f>
        <v>4248.3</v>
      </c>
      <c r="X1725" s="11">
        <f>tbl_EcommerceSales[[#This Row],[Quantity]] * _xlfn.XLOOKUP(tbl_EcommerceSales[[#This Row],[Product_ID]], Product_Master!A:A, Product_Master!F:F)</f>
        <v>3100</v>
      </c>
      <c r="Y1725" s="11">
        <f>tbl_EcommerceSales[[#This Row],[Net_Revenue]]-tbl_EcommerceSales[[#This Row],[Total_Cost]]</f>
        <v>1148.3000000000002</v>
      </c>
      <c r="Z1725" s="9">
        <f>IFERROR(#REF!/tbl_EcommerceSales[[#This Row],[Total_Cost]], 0)</f>
        <v>0</v>
      </c>
      <c r="AA1725" t="str">
        <f>TEXT(tbl_EcommerceSales[[#This Row],[Order_Date]],"mmm")</f>
        <v>Jul</v>
      </c>
      <c r="AB1725">
        <f>YEAR(tbl_EcommerceSales[[#This Row],[Order_Date]])</f>
        <v>2025</v>
      </c>
      <c r="AC1725" t="str">
        <f>IF(tbl_EcommerceSales[[#This Row],[Age]]&lt;18,"Under 18",IF(tbl_EcommerceSales[[#This Row],[Age]]&lt;=25,"18-25",IF(tbl_EcommerceSales[[#This Row],[Age]]&lt;=35,"26-35",IF(tbl_EcommerceSales[[#This Row],[Age]]&lt;=45,"36-45",IF(tbl_EcommerceSales[[#This Row],[Age]]&lt;=55,"46-55","56+")))))</f>
        <v>26-35</v>
      </c>
    </row>
    <row r="1726" spans="1:29" x14ac:dyDescent="0.35">
      <c r="A1726" t="s">
        <v>3122</v>
      </c>
      <c r="B1726" s="7">
        <v>45845</v>
      </c>
      <c r="C1726" t="s">
        <v>3123</v>
      </c>
      <c r="D1726" t="s">
        <v>51</v>
      </c>
      <c r="E1726" t="s">
        <v>48</v>
      </c>
      <c r="F1726">
        <v>41</v>
      </c>
      <c r="G1726" t="s">
        <v>52</v>
      </c>
      <c r="H1726" t="s">
        <v>27</v>
      </c>
      <c r="I1726" t="s">
        <v>290</v>
      </c>
      <c r="J1726" t="s">
        <v>291</v>
      </c>
      <c r="K1726" t="s">
        <v>30</v>
      </c>
      <c r="L1726" t="s">
        <v>31</v>
      </c>
      <c r="M1726">
        <v>1</v>
      </c>
      <c r="N1726" s="2">
        <v>3499</v>
      </c>
      <c r="O1726" s="3">
        <v>0.1</v>
      </c>
      <c r="P1726" s="2">
        <v>2250</v>
      </c>
      <c r="Q1726" t="s">
        <v>123</v>
      </c>
      <c r="R1726" t="s">
        <v>33</v>
      </c>
      <c r="S1726" t="s">
        <v>57</v>
      </c>
      <c r="T1726" s="4">
        <v>4</v>
      </c>
      <c r="U1726" s="11">
        <f t="shared" si="26"/>
        <v>3499</v>
      </c>
      <c r="V1726" s="11">
        <f>tbl_EcommerceSales[[#This Row],[Gross_Sales]]*tbl_EcommerceSales[[#This Row],[Discount]]</f>
        <v>349.90000000000003</v>
      </c>
      <c r="W1726" s="11">
        <f>tbl_EcommerceSales[[#This Row],[Gross_Sales]]-tbl_EcommerceSales[[#This Row],[Discount_Amount]]</f>
        <v>3149.1</v>
      </c>
      <c r="X1726" s="11">
        <f>tbl_EcommerceSales[[#This Row],[Quantity]] * _xlfn.XLOOKUP(tbl_EcommerceSales[[#This Row],[Product_ID]], Product_Master!A:A, Product_Master!F:F)</f>
        <v>2250</v>
      </c>
      <c r="Y1726" s="11">
        <f>tbl_EcommerceSales[[#This Row],[Net_Revenue]]-tbl_EcommerceSales[[#This Row],[Total_Cost]]</f>
        <v>899.09999999999991</v>
      </c>
      <c r="Z1726" s="9">
        <f>IFERROR(#REF!/tbl_EcommerceSales[[#This Row],[Total_Cost]], 0)</f>
        <v>0</v>
      </c>
      <c r="AA1726" t="str">
        <f>TEXT(tbl_EcommerceSales[[#This Row],[Order_Date]],"mmm")</f>
        <v>Jul</v>
      </c>
      <c r="AB1726">
        <f>YEAR(tbl_EcommerceSales[[#This Row],[Order_Date]])</f>
        <v>2025</v>
      </c>
      <c r="AC1726" t="str">
        <f>IF(tbl_EcommerceSales[[#This Row],[Age]]&lt;18,"Under 18",IF(tbl_EcommerceSales[[#This Row],[Age]]&lt;=25,"18-25",IF(tbl_EcommerceSales[[#This Row],[Age]]&lt;=35,"26-35",IF(tbl_EcommerceSales[[#This Row],[Age]]&lt;=45,"36-45",IF(tbl_EcommerceSales[[#This Row],[Age]]&lt;=55,"46-55","56+")))))</f>
        <v>36-45</v>
      </c>
    </row>
    <row r="1727" spans="1:29" x14ac:dyDescent="0.35">
      <c r="A1727" t="s">
        <v>3124</v>
      </c>
      <c r="B1727" s="7">
        <v>45846</v>
      </c>
      <c r="C1727" t="s">
        <v>1115</v>
      </c>
      <c r="D1727" t="s">
        <v>305</v>
      </c>
      <c r="E1727" t="s">
        <v>48</v>
      </c>
      <c r="F1727">
        <v>34</v>
      </c>
      <c r="G1727" t="s">
        <v>122</v>
      </c>
      <c r="H1727" t="s">
        <v>72</v>
      </c>
      <c r="I1727" t="s">
        <v>257</v>
      </c>
      <c r="J1727" t="s">
        <v>258</v>
      </c>
      <c r="K1727" t="s">
        <v>55</v>
      </c>
      <c r="L1727" t="s">
        <v>56</v>
      </c>
      <c r="M1727">
        <v>2</v>
      </c>
      <c r="N1727" s="2">
        <v>1999</v>
      </c>
      <c r="O1727" s="3">
        <v>0.25</v>
      </c>
      <c r="P1727" s="2">
        <v>2100</v>
      </c>
      <c r="Q1727" t="s">
        <v>44</v>
      </c>
      <c r="R1727" t="s">
        <v>33</v>
      </c>
      <c r="S1727" t="s">
        <v>57</v>
      </c>
      <c r="T1727" s="4">
        <v>5</v>
      </c>
      <c r="U1727" s="11">
        <f t="shared" si="26"/>
        <v>3998</v>
      </c>
      <c r="V1727" s="11">
        <f>tbl_EcommerceSales[[#This Row],[Gross_Sales]]*tbl_EcommerceSales[[#This Row],[Discount]]</f>
        <v>999.5</v>
      </c>
      <c r="W1727" s="11">
        <f>tbl_EcommerceSales[[#This Row],[Gross_Sales]]-tbl_EcommerceSales[[#This Row],[Discount_Amount]]</f>
        <v>2998.5</v>
      </c>
      <c r="X1727" s="11">
        <f>tbl_EcommerceSales[[#This Row],[Quantity]] * _xlfn.XLOOKUP(tbl_EcommerceSales[[#This Row],[Product_ID]], Product_Master!A:A, Product_Master!F:F)</f>
        <v>2100</v>
      </c>
      <c r="Y1727" s="11">
        <f>tbl_EcommerceSales[[#This Row],[Net_Revenue]]-tbl_EcommerceSales[[#This Row],[Total_Cost]]</f>
        <v>898.5</v>
      </c>
      <c r="Z1727" s="9">
        <f>IFERROR(#REF!/tbl_EcommerceSales[[#This Row],[Total_Cost]], 0)</f>
        <v>0</v>
      </c>
      <c r="AA1727" t="str">
        <f>TEXT(tbl_EcommerceSales[[#This Row],[Order_Date]],"mmm")</f>
        <v>Jul</v>
      </c>
      <c r="AB1727">
        <f>YEAR(tbl_EcommerceSales[[#This Row],[Order_Date]])</f>
        <v>2025</v>
      </c>
      <c r="AC1727" t="str">
        <f>IF(tbl_EcommerceSales[[#This Row],[Age]]&lt;18,"Under 18",IF(tbl_EcommerceSales[[#This Row],[Age]]&lt;=25,"18-25",IF(tbl_EcommerceSales[[#This Row],[Age]]&lt;=35,"26-35",IF(tbl_EcommerceSales[[#This Row],[Age]]&lt;=45,"36-45",IF(tbl_EcommerceSales[[#This Row],[Age]]&lt;=55,"46-55","56+")))))</f>
        <v>26-35</v>
      </c>
    </row>
    <row r="1728" spans="1:29" x14ac:dyDescent="0.35">
      <c r="A1728" t="s">
        <v>3125</v>
      </c>
      <c r="B1728" s="7">
        <v>45846</v>
      </c>
      <c r="C1728" t="s">
        <v>411</v>
      </c>
      <c r="D1728" t="s">
        <v>102</v>
      </c>
      <c r="E1728" t="s">
        <v>48</v>
      </c>
      <c r="F1728">
        <v>30</v>
      </c>
      <c r="G1728" t="s">
        <v>38</v>
      </c>
      <c r="H1728" t="s">
        <v>39</v>
      </c>
      <c r="I1728" t="s">
        <v>28</v>
      </c>
      <c r="J1728" t="s">
        <v>29</v>
      </c>
      <c r="K1728" t="s">
        <v>30</v>
      </c>
      <c r="L1728" t="s">
        <v>31</v>
      </c>
      <c r="M1728">
        <v>1</v>
      </c>
      <c r="N1728" s="2">
        <v>5999</v>
      </c>
      <c r="O1728" s="3">
        <v>0.3</v>
      </c>
      <c r="P1728" s="2">
        <v>3900</v>
      </c>
      <c r="Q1728" t="s">
        <v>156</v>
      </c>
      <c r="R1728" t="s">
        <v>33</v>
      </c>
      <c r="S1728" t="s">
        <v>34</v>
      </c>
      <c r="T1728" s="4">
        <v>4</v>
      </c>
      <c r="U1728" s="11">
        <f t="shared" si="26"/>
        <v>5999</v>
      </c>
      <c r="V1728" s="11">
        <f>tbl_EcommerceSales[[#This Row],[Gross_Sales]]*tbl_EcommerceSales[[#This Row],[Discount]]</f>
        <v>1799.7</v>
      </c>
      <c r="W1728" s="11">
        <f>tbl_EcommerceSales[[#This Row],[Gross_Sales]]-tbl_EcommerceSales[[#This Row],[Discount_Amount]]</f>
        <v>4199.3</v>
      </c>
      <c r="X1728" s="11">
        <f>tbl_EcommerceSales[[#This Row],[Quantity]] * _xlfn.XLOOKUP(tbl_EcommerceSales[[#This Row],[Product_ID]], Product_Master!A:A, Product_Master!F:F)</f>
        <v>3900</v>
      </c>
      <c r="Y1728" s="11">
        <f>tbl_EcommerceSales[[#This Row],[Net_Revenue]]-tbl_EcommerceSales[[#This Row],[Total_Cost]]</f>
        <v>299.30000000000018</v>
      </c>
      <c r="Z1728" s="9">
        <f>IFERROR(#REF!/tbl_EcommerceSales[[#This Row],[Total_Cost]], 0)</f>
        <v>0</v>
      </c>
      <c r="AA1728" t="str">
        <f>TEXT(tbl_EcommerceSales[[#This Row],[Order_Date]],"mmm")</f>
        <v>Jul</v>
      </c>
      <c r="AB1728">
        <f>YEAR(tbl_EcommerceSales[[#This Row],[Order_Date]])</f>
        <v>2025</v>
      </c>
      <c r="AC1728" t="str">
        <f>IF(tbl_EcommerceSales[[#This Row],[Age]]&lt;18,"Under 18",IF(tbl_EcommerceSales[[#This Row],[Age]]&lt;=25,"18-25",IF(tbl_EcommerceSales[[#This Row],[Age]]&lt;=35,"26-35",IF(tbl_EcommerceSales[[#This Row],[Age]]&lt;=45,"36-45",IF(tbl_EcommerceSales[[#This Row],[Age]]&lt;=55,"46-55","56+")))))</f>
        <v>26-35</v>
      </c>
    </row>
    <row r="1729" spans="1:29" x14ac:dyDescent="0.35">
      <c r="A1729" t="s">
        <v>3126</v>
      </c>
      <c r="B1729" s="7">
        <v>45846</v>
      </c>
      <c r="C1729" t="s">
        <v>2739</v>
      </c>
      <c r="D1729" t="s">
        <v>205</v>
      </c>
      <c r="E1729" t="s">
        <v>25</v>
      </c>
      <c r="F1729">
        <v>26</v>
      </c>
      <c r="G1729" t="s">
        <v>61</v>
      </c>
      <c r="H1729" t="s">
        <v>27</v>
      </c>
      <c r="I1729" t="s">
        <v>117</v>
      </c>
      <c r="J1729" t="s">
        <v>118</v>
      </c>
      <c r="K1729" t="s">
        <v>82</v>
      </c>
      <c r="L1729" t="s">
        <v>119</v>
      </c>
      <c r="M1729">
        <v>1</v>
      </c>
      <c r="N1729" s="2">
        <v>3299</v>
      </c>
      <c r="O1729" s="3">
        <v>0.05</v>
      </c>
      <c r="P1729" s="2">
        <v>2100</v>
      </c>
      <c r="Q1729" t="s">
        <v>32</v>
      </c>
      <c r="R1729" t="s">
        <v>33</v>
      </c>
      <c r="S1729" t="s">
        <v>34</v>
      </c>
      <c r="T1729" s="4">
        <v>5</v>
      </c>
      <c r="U1729" s="11">
        <f t="shared" si="26"/>
        <v>3299</v>
      </c>
      <c r="V1729" s="11">
        <f>tbl_EcommerceSales[[#This Row],[Gross_Sales]]*tbl_EcommerceSales[[#This Row],[Discount]]</f>
        <v>164.95000000000002</v>
      </c>
      <c r="W1729" s="11">
        <f>tbl_EcommerceSales[[#This Row],[Gross_Sales]]-tbl_EcommerceSales[[#This Row],[Discount_Amount]]</f>
        <v>3134.05</v>
      </c>
      <c r="X1729" s="11">
        <f>tbl_EcommerceSales[[#This Row],[Quantity]] * _xlfn.XLOOKUP(tbl_EcommerceSales[[#This Row],[Product_ID]], Product_Master!A:A, Product_Master!F:F)</f>
        <v>2100</v>
      </c>
      <c r="Y1729" s="11">
        <f>tbl_EcommerceSales[[#This Row],[Net_Revenue]]-tbl_EcommerceSales[[#This Row],[Total_Cost]]</f>
        <v>1034.0500000000002</v>
      </c>
      <c r="Z1729" s="9">
        <f>IFERROR(#REF!/tbl_EcommerceSales[[#This Row],[Total_Cost]], 0)</f>
        <v>0</v>
      </c>
      <c r="AA1729" t="str">
        <f>TEXT(tbl_EcommerceSales[[#This Row],[Order_Date]],"mmm")</f>
        <v>Jul</v>
      </c>
      <c r="AB1729">
        <f>YEAR(tbl_EcommerceSales[[#This Row],[Order_Date]])</f>
        <v>2025</v>
      </c>
      <c r="AC1729" t="str">
        <f>IF(tbl_EcommerceSales[[#This Row],[Age]]&lt;18,"Under 18",IF(tbl_EcommerceSales[[#This Row],[Age]]&lt;=25,"18-25",IF(tbl_EcommerceSales[[#This Row],[Age]]&lt;=35,"26-35",IF(tbl_EcommerceSales[[#This Row],[Age]]&lt;=45,"36-45",IF(tbl_EcommerceSales[[#This Row],[Age]]&lt;=55,"46-55","56+")))))</f>
        <v>26-35</v>
      </c>
    </row>
    <row r="1730" spans="1:29" x14ac:dyDescent="0.35">
      <c r="A1730" t="s">
        <v>3127</v>
      </c>
      <c r="B1730" s="7">
        <v>45846</v>
      </c>
      <c r="C1730" t="s">
        <v>1233</v>
      </c>
      <c r="D1730" t="s">
        <v>170</v>
      </c>
      <c r="E1730" t="s">
        <v>25</v>
      </c>
      <c r="F1730">
        <v>37</v>
      </c>
      <c r="G1730" t="s">
        <v>87</v>
      </c>
      <c r="H1730" t="s">
        <v>88</v>
      </c>
      <c r="I1730" t="s">
        <v>126</v>
      </c>
      <c r="J1730" t="s">
        <v>127</v>
      </c>
      <c r="K1730" t="s">
        <v>82</v>
      </c>
      <c r="L1730" t="s">
        <v>83</v>
      </c>
      <c r="M1730">
        <v>2</v>
      </c>
      <c r="N1730" s="2">
        <v>1899</v>
      </c>
      <c r="O1730" s="3">
        <v>0.1</v>
      </c>
      <c r="P1730" s="2">
        <v>2240</v>
      </c>
      <c r="Q1730" t="s">
        <v>32</v>
      </c>
      <c r="R1730" t="s">
        <v>33</v>
      </c>
      <c r="S1730" t="s">
        <v>57</v>
      </c>
      <c r="T1730" s="4">
        <v>5</v>
      </c>
      <c r="U1730" s="11">
        <f t="shared" ref="U1730:U1793" si="27">M1730*N1730</f>
        <v>3798</v>
      </c>
      <c r="V1730" s="11">
        <f>tbl_EcommerceSales[[#This Row],[Gross_Sales]]*tbl_EcommerceSales[[#This Row],[Discount]]</f>
        <v>379.8</v>
      </c>
      <c r="W1730" s="11">
        <f>tbl_EcommerceSales[[#This Row],[Gross_Sales]]-tbl_EcommerceSales[[#This Row],[Discount_Amount]]</f>
        <v>3418.2</v>
      </c>
      <c r="X1730" s="11">
        <f>tbl_EcommerceSales[[#This Row],[Quantity]] * _xlfn.XLOOKUP(tbl_EcommerceSales[[#This Row],[Product_ID]], Product_Master!A:A, Product_Master!F:F)</f>
        <v>2240</v>
      </c>
      <c r="Y1730" s="11">
        <f>tbl_EcommerceSales[[#This Row],[Net_Revenue]]-tbl_EcommerceSales[[#This Row],[Total_Cost]]</f>
        <v>1178.1999999999998</v>
      </c>
      <c r="Z1730" s="9">
        <f>IFERROR(#REF!/tbl_EcommerceSales[[#This Row],[Total_Cost]], 0)</f>
        <v>0</v>
      </c>
      <c r="AA1730" t="str">
        <f>TEXT(tbl_EcommerceSales[[#This Row],[Order_Date]],"mmm")</f>
        <v>Jul</v>
      </c>
      <c r="AB1730">
        <f>YEAR(tbl_EcommerceSales[[#This Row],[Order_Date]])</f>
        <v>2025</v>
      </c>
      <c r="AC1730" t="str">
        <f>IF(tbl_EcommerceSales[[#This Row],[Age]]&lt;18,"Under 18",IF(tbl_EcommerceSales[[#This Row],[Age]]&lt;=25,"18-25",IF(tbl_EcommerceSales[[#This Row],[Age]]&lt;=35,"26-35",IF(tbl_EcommerceSales[[#This Row],[Age]]&lt;=45,"36-45",IF(tbl_EcommerceSales[[#This Row],[Age]]&lt;=55,"46-55","56+")))))</f>
        <v>36-45</v>
      </c>
    </row>
    <row r="1731" spans="1:29" x14ac:dyDescent="0.35">
      <c r="A1731" t="s">
        <v>3128</v>
      </c>
      <c r="B1731" s="7">
        <v>45846</v>
      </c>
      <c r="C1731" t="s">
        <v>911</v>
      </c>
      <c r="D1731" t="s">
        <v>342</v>
      </c>
      <c r="E1731" t="s">
        <v>48</v>
      </c>
      <c r="F1731">
        <v>46</v>
      </c>
      <c r="G1731" t="s">
        <v>103</v>
      </c>
      <c r="H1731" t="s">
        <v>27</v>
      </c>
      <c r="I1731" t="s">
        <v>236</v>
      </c>
      <c r="J1731" t="s">
        <v>237</v>
      </c>
      <c r="K1731" t="s">
        <v>82</v>
      </c>
      <c r="L1731" t="s">
        <v>238</v>
      </c>
      <c r="M1731">
        <v>2</v>
      </c>
      <c r="N1731" s="2">
        <v>899</v>
      </c>
      <c r="O1731" s="3">
        <v>0.3</v>
      </c>
      <c r="P1731" s="2">
        <v>960</v>
      </c>
      <c r="Q1731" t="s">
        <v>156</v>
      </c>
      <c r="R1731" t="s">
        <v>33</v>
      </c>
      <c r="S1731" t="s">
        <v>57</v>
      </c>
      <c r="T1731" s="4">
        <v>5</v>
      </c>
      <c r="U1731" s="11">
        <f t="shared" si="27"/>
        <v>1798</v>
      </c>
      <c r="V1731" s="11">
        <f>tbl_EcommerceSales[[#This Row],[Gross_Sales]]*tbl_EcommerceSales[[#This Row],[Discount]]</f>
        <v>539.4</v>
      </c>
      <c r="W1731" s="11">
        <f>tbl_EcommerceSales[[#This Row],[Gross_Sales]]-tbl_EcommerceSales[[#This Row],[Discount_Amount]]</f>
        <v>1258.5999999999999</v>
      </c>
      <c r="X1731" s="11">
        <f>tbl_EcommerceSales[[#This Row],[Quantity]] * _xlfn.XLOOKUP(tbl_EcommerceSales[[#This Row],[Product_ID]], Product_Master!A:A, Product_Master!F:F)</f>
        <v>960</v>
      </c>
      <c r="Y1731" s="11">
        <f>tbl_EcommerceSales[[#This Row],[Net_Revenue]]-tbl_EcommerceSales[[#This Row],[Total_Cost]]</f>
        <v>298.59999999999991</v>
      </c>
      <c r="Z1731" s="9">
        <f>IFERROR(#REF!/tbl_EcommerceSales[[#This Row],[Total_Cost]], 0)</f>
        <v>0</v>
      </c>
      <c r="AA1731" t="str">
        <f>TEXT(tbl_EcommerceSales[[#This Row],[Order_Date]],"mmm")</f>
        <v>Jul</v>
      </c>
      <c r="AB1731">
        <f>YEAR(tbl_EcommerceSales[[#This Row],[Order_Date]])</f>
        <v>2025</v>
      </c>
      <c r="AC1731" t="str">
        <f>IF(tbl_EcommerceSales[[#This Row],[Age]]&lt;18,"Under 18",IF(tbl_EcommerceSales[[#This Row],[Age]]&lt;=25,"18-25",IF(tbl_EcommerceSales[[#This Row],[Age]]&lt;=35,"26-35",IF(tbl_EcommerceSales[[#This Row],[Age]]&lt;=45,"36-45",IF(tbl_EcommerceSales[[#This Row],[Age]]&lt;=55,"46-55","56+")))))</f>
        <v>46-55</v>
      </c>
    </row>
    <row r="1732" spans="1:29" x14ac:dyDescent="0.35">
      <c r="A1732" t="s">
        <v>3129</v>
      </c>
      <c r="B1732" s="7">
        <v>45846</v>
      </c>
      <c r="C1732" t="s">
        <v>1000</v>
      </c>
      <c r="D1732" t="s">
        <v>312</v>
      </c>
      <c r="E1732" t="s">
        <v>48</v>
      </c>
      <c r="F1732">
        <v>25</v>
      </c>
      <c r="G1732" t="s">
        <v>107</v>
      </c>
      <c r="H1732" t="s">
        <v>39</v>
      </c>
      <c r="I1732" t="s">
        <v>200</v>
      </c>
      <c r="J1732" t="s">
        <v>201</v>
      </c>
      <c r="K1732" t="s">
        <v>91</v>
      </c>
      <c r="L1732" t="s">
        <v>202</v>
      </c>
      <c r="M1732">
        <v>1</v>
      </c>
      <c r="N1732" s="2">
        <v>899</v>
      </c>
      <c r="O1732" s="3">
        <v>0.1</v>
      </c>
      <c r="P1732" s="2">
        <v>420</v>
      </c>
      <c r="Q1732" t="s">
        <v>32</v>
      </c>
      <c r="R1732" t="s">
        <v>33</v>
      </c>
      <c r="S1732" t="s">
        <v>57</v>
      </c>
      <c r="T1732" s="4">
        <v>5</v>
      </c>
      <c r="U1732" s="11">
        <f t="shared" si="27"/>
        <v>899</v>
      </c>
      <c r="V1732" s="11">
        <f>tbl_EcommerceSales[[#This Row],[Gross_Sales]]*tbl_EcommerceSales[[#This Row],[Discount]]</f>
        <v>89.9</v>
      </c>
      <c r="W1732" s="11">
        <f>tbl_EcommerceSales[[#This Row],[Gross_Sales]]-tbl_EcommerceSales[[#This Row],[Discount_Amount]]</f>
        <v>809.1</v>
      </c>
      <c r="X1732" s="11">
        <f>tbl_EcommerceSales[[#This Row],[Quantity]] * _xlfn.XLOOKUP(tbl_EcommerceSales[[#This Row],[Product_ID]], Product_Master!A:A, Product_Master!F:F)</f>
        <v>420</v>
      </c>
      <c r="Y1732" s="11">
        <f>tbl_EcommerceSales[[#This Row],[Net_Revenue]]-tbl_EcommerceSales[[#This Row],[Total_Cost]]</f>
        <v>389.1</v>
      </c>
      <c r="Z1732" s="9">
        <f>IFERROR(#REF!/tbl_EcommerceSales[[#This Row],[Total_Cost]], 0)</f>
        <v>0</v>
      </c>
      <c r="AA1732" t="str">
        <f>TEXT(tbl_EcommerceSales[[#This Row],[Order_Date]],"mmm")</f>
        <v>Jul</v>
      </c>
      <c r="AB1732">
        <f>YEAR(tbl_EcommerceSales[[#This Row],[Order_Date]])</f>
        <v>2025</v>
      </c>
      <c r="AC1732" t="str">
        <f>IF(tbl_EcommerceSales[[#This Row],[Age]]&lt;18,"Under 18",IF(tbl_EcommerceSales[[#This Row],[Age]]&lt;=25,"18-25",IF(tbl_EcommerceSales[[#This Row],[Age]]&lt;=35,"26-35",IF(tbl_EcommerceSales[[#This Row],[Age]]&lt;=45,"36-45",IF(tbl_EcommerceSales[[#This Row],[Age]]&lt;=55,"46-55","56+")))))</f>
        <v>18-25</v>
      </c>
    </row>
    <row r="1733" spans="1:29" x14ac:dyDescent="0.35">
      <c r="A1733" t="s">
        <v>3130</v>
      </c>
      <c r="B1733" s="7">
        <v>45846</v>
      </c>
      <c r="C1733" t="s">
        <v>2309</v>
      </c>
      <c r="D1733" t="s">
        <v>254</v>
      </c>
      <c r="E1733" t="s">
        <v>25</v>
      </c>
      <c r="F1733">
        <v>27</v>
      </c>
      <c r="G1733" t="s">
        <v>61</v>
      </c>
      <c r="H1733" t="s">
        <v>27</v>
      </c>
      <c r="I1733" t="s">
        <v>160</v>
      </c>
      <c r="J1733" t="s">
        <v>161</v>
      </c>
      <c r="K1733" t="s">
        <v>91</v>
      </c>
      <c r="L1733" t="s">
        <v>133</v>
      </c>
      <c r="M1733">
        <v>2</v>
      </c>
      <c r="N1733" s="2">
        <v>1099</v>
      </c>
      <c r="O1733" s="3">
        <v>0.1</v>
      </c>
      <c r="P1733" s="2">
        <v>1040</v>
      </c>
      <c r="Q1733" t="s">
        <v>156</v>
      </c>
      <c r="R1733" t="s">
        <v>33</v>
      </c>
      <c r="S1733" t="s">
        <v>57</v>
      </c>
      <c r="T1733" s="4">
        <v>5</v>
      </c>
      <c r="U1733" s="11">
        <f t="shared" si="27"/>
        <v>2198</v>
      </c>
      <c r="V1733" s="11">
        <f>tbl_EcommerceSales[[#This Row],[Gross_Sales]]*tbl_EcommerceSales[[#This Row],[Discount]]</f>
        <v>219.8</v>
      </c>
      <c r="W1733" s="11">
        <f>tbl_EcommerceSales[[#This Row],[Gross_Sales]]-tbl_EcommerceSales[[#This Row],[Discount_Amount]]</f>
        <v>1978.2</v>
      </c>
      <c r="X1733" s="11">
        <f>tbl_EcommerceSales[[#This Row],[Quantity]] * _xlfn.XLOOKUP(tbl_EcommerceSales[[#This Row],[Product_ID]], Product_Master!A:A, Product_Master!F:F)</f>
        <v>1040</v>
      </c>
      <c r="Y1733" s="11">
        <f>tbl_EcommerceSales[[#This Row],[Net_Revenue]]-tbl_EcommerceSales[[#This Row],[Total_Cost]]</f>
        <v>938.2</v>
      </c>
      <c r="Z1733" s="9">
        <f>IFERROR(#REF!/tbl_EcommerceSales[[#This Row],[Total_Cost]], 0)</f>
        <v>0</v>
      </c>
      <c r="AA1733" t="str">
        <f>TEXT(tbl_EcommerceSales[[#This Row],[Order_Date]],"mmm")</f>
        <v>Jul</v>
      </c>
      <c r="AB1733">
        <f>YEAR(tbl_EcommerceSales[[#This Row],[Order_Date]])</f>
        <v>2025</v>
      </c>
      <c r="AC1733" t="str">
        <f>IF(tbl_EcommerceSales[[#This Row],[Age]]&lt;18,"Under 18",IF(tbl_EcommerceSales[[#This Row],[Age]]&lt;=25,"18-25",IF(tbl_EcommerceSales[[#This Row],[Age]]&lt;=35,"26-35",IF(tbl_EcommerceSales[[#This Row],[Age]]&lt;=45,"36-45",IF(tbl_EcommerceSales[[#This Row],[Age]]&lt;=55,"46-55","56+")))))</f>
        <v>26-35</v>
      </c>
    </row>
    <row r="1734" spans="1:29" x14ac:dyDescent="0.35">
      <c r="A1734" t="s">
        <v>3131</v>
      </c>
      <c r="B1734" s="7">
        <v>45846</v>
      </c>
      <c r="C1734" t="s">
        <v>3132</v>
      </c>
      <c r="D1734" t="s">
        <v>110</v>
      </c>
      <c r="E1734" t="s">
        <v>48</v>
      </c>
      <c r="F1734">
        <v>37</v>
      </c>
      <c r="G1734" t="s">
        <v>289</v>
      </c>
      <c r="H1734" t="s">
        <v>88</v>
      </c>
      <c r="I1734" t="s">
        <v>175</v>
      </c>
      <c r="J1734" t="s">
        <v>176</v>
      </c>
      <c r="K1734" t="s">
        <v>177</v>
      </c>
      <c r="L1734" t="s">
        <v>178</v>
      </c>
      <c r="M1734">
        <v>1</v>
      </c>
      <c r="N1734" s="2">
        <v>699</v>
      </c>
      <c r="O1734" s="3">
        <v>0.05</v>
      </c>
      <c r="P1734" s="2">
        <v>320</v>
      </c>
      <c r="Q1734" t="s">
        <v>123</v>
      </c>
      <c r="R1734" t="s">
        <v>33</v>
      </c>
      <c r="S1734" t="s">
        <v>34</v>
      </c>
      <c r="T1734" s="4">
        <v>5</v>
      </c>
      <c r="U1734" s="11">
        <f t="shared" si="27"/>
        <v>699</v>
      </c>
      <c r="V1734" s="11">
        <f>tbl_EcommerceSales[[#This Row],[Gross_Sales]]*tbl_EcommerceSales[[#This Row],[Discount]]</f>
        <v>34.950000000000003</v>
      </c>
      <c r="W1734" s="11">
        <f>tbl_EcommerceSales[[#This Row],[Gross_Sales]]-tbl_EcommerceSales[[#This Row],[Discount_Amount]]</f>
        <v>664.05</v>
      </c>
      <c r="X1734" s="11">
        <f>tbl_EcommerceSales[[#This Row],[Quantity]] * _xlfn.XLOOKUP(tbl_EcommerceSales[[#This Row],[Product_ID]], Product_Master!A:A, Product_Master!F:F)</f>
        <v>320</v>
      </c>
      <c r="Y1734" s="11">
        <f>tbl_EcommerceSales[[#This Row],[Net_Revenue]]-tbl_EcommerceSales[[#This Row],[Total_Cost]]</f>
        <v>344.04999999999995</v>
      </c>
      <c r="Z1734" s="9">
        <f>IFERROR(#REF!/tbl_EcommerceSales[[#This Row],[Total_Cost]], 0)</f>
        <v>0</v>
      </c>
      <c r="AA1734" t="str">
        <f>TEXT(tbl_EcommerceSales[[#This Row],[Order_Date]],"mmm")</f>
        <v>Jul</v>
      </c>
      <c r="AB1734">
        <f>YEAR(tbl_EcommerceSales[[#This Row],[Order_Date]])</f>
        <v>2025</v>
      </c>
      <c r="AC1734" t="str">
        <f>IF(tbl_EcommerceSales[[#This Row],[Age]]&lt;18,"Under 18",IF(tbl_EcommerceSales[[#This Row],[Age]]&lt;=25,"18-25",IF(tbl_EcommerceSales[[#This Row],[Age]]&lt;=35,"26-35",IF(tbl_EcommerceSales[[#This Row],[Age]]&lt;=45,"36-45",IF(tbl_EcommerceSales[[#This Row],[Age]]&lt;=55,"46-55","56+")))))</f>
        <v>36-45</v>
      </c>
    </row>
    <row r="1735" spans="1:29" x14ac:dyDescent="0.35">
      <c r="A1735" t="s">
        <v>3133</v>
      </c>
      <c r="B1735" s="7">
        <v>45847</v>
      </c>
      <c r="C1735" t="s">
        <v>2727</v>
      </c>
      <c r="D1735" t="s">
        <v>106</v>
      </c>
      <c r="E1735" t="s">
        <v>25</v>
      </c>
      <c r="F1735">
        <v>33</v>
      </c>
      <c r="G1735" t="s">
        <v>26</v>
      </c>
      <c r="H1735" t="s">
        <v>27</v>
      </c>
      <c r="I1735" t="s">
        <v>165</v>
      </c>
      <c r="J1735" t="s">
        <v>166</v>
      </c>
      <c r="K1735" t="s">
        <v>42</v>
      </c>
      <c r="L1735" t="s">
        <v>167</v>
      </c>
      <c r="M1735">
        <v>1</v>
      </c>
      <c r="N1735" s="2">
        <v>1799</v>
      </c>
      <c r="O1735" s="3">
        <v>0.05</v>
      </c>
      <c r="P1735" s="2">
        <v>900</v>
      </c>
      <c r="Q1735" t="s">
        <v>76</v>
      </c>
      <c r="R1735" t="s">
        <v>33</v>
      </c>
      <c r="S1735" t="s">
        <v>57</v>
      </c>
      <c r="T1735" s="4">
        <v>5</v>
      </c>
      <c r="U1735" s="11">
        <f t="shared" si="27"/>
        <v>1799</v>
      </c>
      <c r="V1735" s="11">
        <f>tbl_EcommerceSales[[#This Row],[Gross_Sales]]*tbl_EcommerceSales[[#This Row],[Discount]]</f>
        <v>89.95</v>
      </c>
      <c r="W1735" s="11">
        <f>tbl_EcommerceSales[[#This Row],[Gross_Sales]]-tbl_EcommerceSales[[#This Row],[Discount_Amount]]</f>
        <v>1709.05</v>
      </c>
      <c r="X1735" s="11">
        <f>tbl_EcommerceSales[[#This Row],[Quantity]] * _xlfn.XLOOKUP(tbl_EcommerceSales[[#This Row],[Product_ID]], Product_Master!A:A, Product_Master!F:F)</f>
        <v>900</v>
      </c>
      <c r="Y1735" s="11">
        <f>tbl_EcommerceSales[[#This Row],[Net_Revenue]]-tbl_EcommerceSales[[#This Row],[Total_Cost]]</f>
        <v>809.05</v>
      </c>
      <c r="Z1735" s="9">
        <f>IFERROR(#REF!/tbl_EcommerceSales[[#This Row],[Total_Cost]], 0)</f>
        <v>0</v>
      </c>
      <c r="AA1735" t="str">
        <f>TEXT(tbl_EcommerceSales[[#This Row],[Order_Date]],"mmm")</f>
        <v>Jul</v>
      </c>
      <c r="AB1735">
        <f>YEAR(tbl_EcommerceSales[[#This Row],[Order_Date]])</f>
        <v>2025</v>
      </c>
      <c r="AC1735" t="str">
        <f>IF(tbl_EcommerceSales[[#This Row],[Age]]&lt;18,"Under 18",IF(tbl_EcommerceSales[[#This Row],[Age]]&lt;=25,"18-25",IF(tbl_EcommerceSales[[#This Row],[Age]]&lt;=35,"26-35",IF(tbl_EcommerceSales[[#This Row],[Age]]&lt;=45,"36-45",IF(tbl_EcommerceSales[[#This Row],[Age]]&lt;=55,"46-55","56+")))))</f>
        <v>26-35</v>
      </c>
    </row>
    <row r="1736" spans="1:29" x14ac:dyDescent="0.35">
      <c r="A1736" t="s">
        <v>3134</v>
      </c>
      <c r="B1736" s="7">
        <v>45847</v>
      </c>
      <c r="C1736" t="s">
        <v>1584</v>
      </c>
      <c r="D1736" t="s">
        <v>159</v>
      </c>
      <c r="E1736" t="s">
        <v>25</v>
      </c>
      <c r="F1736">
        <v>33</v>
      </c>
      <c r="G1736" t="s">
        <v>174</v>
      </c>
      <c r="H1736" t="s">
        <v>39</v>
      </c>
      <c r="I1736" t="s">
        <v>206</v>
      </c>
      <c r="J1736" t="s">
        <v>207</v>
      </c>
      <c r="K1736" t="s">
        <v>177</v>
      </c>
      <c r="L1736" t="s">
        <v>208</v>
      </c>
      <c r="M1736">
        <v>2</v>
      </c>
      <c r="N1736" s="2">
        <v>2199</v>
      </c>
      <c r="O1736" s="3">
        <v>0.1</v>
      </c>
      <c r="P1736" s="2">
        <v>2500</v>
      </c>
      <c r="Q1736" t="s">
        <v>44</v>
      </c>
      <c r="R1736" t="s">
        <v>33</v>
      </c>
      <c r="S1736" t="s">
        <v>57</v>
      </c>
      <c r="T1736" s="4">
        <v>5</v>
      </c>
      <c r="U1736" s="11">
        <f t="shared" si="27"/>
        <v>4398</v>
      </c>
      <c r="V1736" s="11">
        <f>tbl_EcommerceSales[[#This Row],[Gross_Sales]]*tbl_EcommerceSales[[#This Row],[Discount]]</f>
        <v>439.8</v>
      </c>
      <c r="W1736" s="11">
        <f>tbl_EcommerceSales[[#This Row],[Gross_Sales]]-tbl_EcommerceSales[[#This Row],[Discount_Amount]]</f>
        <v>3958.2</v>
      </c>
      <c r="X1736" s="11">
        <f>tbl_EcommerceSales[[#This Row],[Quantity]] * _xlfn.XLOOKUP(tbl_EcommerceSales[[#This Row],[Product_ID]], Product_Master!A:A, Product_Master!F:F)</f>
        <v>2500</v>
      </c>
      <c r="Y1736" s="11">
        <f>tbl_EcommerceSales[[#This Row],[Net_Revenue]]-tbl_EcommerceSales[[#This Row],[Total_Cost]]</f>
        <v>1458.1999999999998</v>
      </c>
      <c r="Z1736" s="9">
        <f>IFERROR(#REF!/tbl_EcommerceSales[[#This Row],[Total_Cost]], 0)</f>
        <v>0</v>
      </c>
      <c r="AA1736" t="str">
        <f>TEXT(tbl_EcommerceSales[[#This Row],[Order_Date]],"mmm")</f>
        <v>Jul</v>
      </c>
      <c r="AB1736">
        <f>YEAR(tbl_EcommerceSales[[#This Row],[Order_Date]])</f>
        <v>2025</v>
      </c>
      <c r="AC1736" t="str">
        <f>IF(tbl_EcommerceSales[[#This Row],[Age]]&lt;18,"Under 18",IF(tbl_EcommerceSales[[#This Row],[Age]]&lt;=25,"18-25",IF(tbl_EcommerceSales[[#This Row],[Age]]&lt;=35,"26-35",IF(tbl_EcommerceSales[[#This Row],[Age]]&lt;=45,"36-45",IF(tbl_EcommerceSales[[#This Row],[Age]]&lt;=55,"46-55","56+")))))</f>
        <v>26-35</v>
      </c>
    </row>
    <row r="1737" spans="1:29" x14ac:dyDescent="0.35">
      <c r="A1737" t="s">
        <v>3135</v>
      </c>
      <c r="B1737" s="7">
        <v>45847</v>
      </c>
      <c r="C1737" t="s">
        <v>646</v>
      </c>
      <c r="D1737" t="s">
        <v>251</v>
      </c>
      <c r="E1737" t="s">
        <v>25</v>
      </c>
      <c r="F1737">
        <v>36</v>
      </c>
      <c r="G1737" t="s">
        <v>152</v>
      </c>
      <c r="H1737" t="s">
        <v>72</v>
      </c>
      <c r="I1737" t="s">
        <v>40</v>
      </c>
      <c r="J1737" t="s">
        <v>41</v>
      </c>
      <c r="K1737" t="s">
        <v>42</v>
      </c>
      <c r="L1737" t="s">
        <v>43</v>
      </c>
      <c r="M1737">
        <v>2</v>
      </c>
      <c r="N1737" s="2">
        <v>699</v>
      </c>
      <c r="O1737" s="3">
        <v>0.25</v>
      </c>
      <c r="P1737" s="2">
        <v>620</v>
      </c>
      <c r="Q1737" t="s">
        <v>44</v>
      </c>
      <c r="R1737" t="s">
        <v>33</v>
      </c>
      <c r="S1737" t="s">
        <v>57</v>
      </c>
      <c r="T1737" s="4">
        <v>5</v>
      </c>
      <c r="U1737" s="11">
        <f t="shared" si="27"/>
        <v>1398</v>
      </c>
      <c r="V1737" s="11">
        <f>tbl_EcommerceSales[[#This Row],[Gross_Sales]]*tbl_EcommerceSales[[#This Row],[Discount]]</f>
        <v>349.5</v>
      </c>
      <c r="W1737" s="11">
        <f>tbl_EcommerceSales[[#This Row],[Gross_Sales]]-tbl_EcommerceSales[[#This Row],[Discount_Amount]]</f>
        <v>1048.5</v>
      </c>
      <c r="X1737" s="11">
        <f>tbl_EcommerceSales[[#This Row],[Quantity]] * _xlfn.XLOOKUP(tbl_EcommerceSales[[#This Row],[Product_ID]], Product_Master!A:A, Product_Master!F:F)</f>
        <v>620</v>
      </c>
      <c r="Y1737" s="11">
        <f>tbl_EcommerceSales[[#This Row],[Net_Revenue]]-tbl_EcommerceSales[[#This Row],[Total_Cost]]</f>
        <v>428.5</v>
      </c>
      <c r="Z1737" s="9">
        <f>IFERROR(#REF!/tbl_EcommerceSales[[#This Row],[Total_Cost]], 0)</f>
        <v>0</v>
      </c>
      <c r="AA1737" t="str">
        <f>TEXT(tbl_EcommerceSales[[#This Row],[Order_Date]],"mmm")</f>
        <v>Jul</v>
      </c>
      <c r="AB1737">
        <f>YEAR(tbl_EcommerceSales[[#This Row],[Order_Date]])</f>
        <v>2025</v>
      </c>
      <c r="AC1737" t="str">
        <f>IF(tbl_EcommerceSales[[#This Row],[Age]]&lt;18,"Under 18",IF(tbl_EcommerceSales[[#This Row],[Age]]&lt;=25,"18-25",IF(tbl_EcommerceSales[[#This Row],[Age]]&lt;=35,"26-35",IF(tbl_EcommerceSales[[#This Row],[Age]]&lt;=45,"36-45",IF(tbl_EcommerceSales[[#This Row],[Age]]&lt;=55,"46-55","56+")))))</f>
        <v>36-45</v>
      </c>
    </row>
    <row r="1738" spans="1:29" x14ac:dyDescent="0.35">
      <c r="A1738" t="s">
        <v>3136</v>
      </c>
      <c r="B1738" s="7">
        <v>45847</v>
      </c>
      <c r="C1738" t="s">
        <v>3137</v>
      </c>
      <c r="D1738" t="s">
        <v>254</v>
      </c>
      <c r="E1738" t="s">
        <v>48</v>
      </c>
      <c r="F1738">
        <v>26</v>
      </c>
      <c r="G1738" t="s">
        <v>142</v>
      </c>
      <c r="H1738" t="s">
        <v>88</v>
      </c>
      <c r="I1738" t="s">
        <v>73</v>
      </c>
      <c r="J1738" t="s">
        <v>74</v>
      </c>
      <c r="K1738" t="s">
        <v>55</v>
      </c>
      <c r="L1738" t="s">
        <v>75</v>
      </c>
      <c r="M1738">
        <v>1</v>
      </c>
      <c r="N1738" s="2">
        <v>2899</v>
      </c>
      <c r="O1738" s="3">
        <v>0.3</v>
      </c>
      <c r="P1738" s="2">
        <v>1700</v>
      </c>
      <c r="Q1738" t="s">
        <v>76</v>
      </c>
      <c r="R1738" t="s">
        <v>33</v>
      </c>
      <c r="S1738" t="s">
        <v>57</v>
      </c>
      <c r="T1738" s="4">
        <v>4</v>
      </c>
      <c r="U1738" s="11">
        <f t="shared" si="27"/>
        <v>2899</v>
      </c>
      <c r="V1738" s="11">
        <f>tbl_EcommerceSales[[#This Row],[Gross_Sales]]*tbl_EcommerceSales[[#This Row],[Discount]]</f>
        <v>869.69999999999993</v>
      </c>
      <c r="W1738" s="11">
        <f>tbl_EcommerceSales[[#This Row],[Gross_Sales]]-tbl_EcommerceSales[[#This Row],[Discount_Amount]]</f>
        <v>2029.3000000000002</v>
      </c>
      <c r="X1738" s="11">
        <f>tbl_EcommerceSales[[#This Row],[Quantity]] * _xlfn.XLOOKUP(tbl_EcommerceSales[[#This Row],[Product_ID]], Product_Master!A:A, Product_Master!F:F)</f>
        <v>1700</v>
      </c>
      <c r="Y1738" s="11">
        <f>tbl_EcommerceSales[[#This Row],[Net_Revenue]]-tbl_EcommerceSales[[#This Row],[Total_Cost]]</f>
        <v>329.30000000000018</v>
      </c>
      <c r="Z1738" s="9">
        <f>IFERROR(#REF!/tbl_EcommerceSales[[#This Row],[Total_Cost]], 0)</f>
        <v>0</v>
      </c>
      <c r="AA1738" t="str">
        <f>TEXT(tbl_EcommerceSales[[#This Row],[Order_Date]],"mmm")</f>
        <v>Jul</v>
      </c>
      <c r="AB1738">
        <f>YEAR(tbl_EcommerceSales[[#This Row],[Order_Date]])</f>
        <v>2025</v>
      </c>
      <c r="AC1738" t="str">
        <f>IF(tbl_EcommerceSales[[#This Row],[Age]]&lt;18,"Under 18",IF(tbl_EcommerceSales[[#This Row],[Age]]&lt;=25,"18-25",IF(tbl_EcommerceSales[[#This Row],[Age]]&lt;=35,"26-35",IF(tbl_EcommerceSales[[#This Row],[Age]]&lt;=45,"36-45",IF(tbl_EcommerceSales[[#This Row],[Age]]&lt;=55,"46-55","56+")))))</f>
        <v>26-35</v>
      </c>
    </row>
    <row r="1739" spans="1:29" x14ac:dyDescent="0.35">
      <c r="A1739" t="s">
        <v>3138</v>
      </c>
      <c r="B1739" s="7">
        <v>45847</v>
      </c>
      <c r="C1739" t="s">
        <v>1275</v>
      </c>
      <c r="D1739" t="s">
        <v>195</v>
      </c>
      <c r="E1739" t="s">
        <v>25</v>
      </c>
      <c r="F1739">
        <v>22</v>
      </c>
      <c r="G1739" t="s">
        <v>270</v>
      </c>
      <c r="H1739" t="s">
        <v>72</v>
      </c>
      <c r="I1739" t="s">
        <v>160</v>
      </c>
      <c r="J1739" t="s">
        <v>161</v>
      </c>
      <c r="K1739" t="s">
        <v>91</v>
      </c>
      <c r="L1739" t="s">
        <v>133</v>
      </c>
      <c r="M1739">
        <v>1</v>
      </c>
      <c r="N1739" s="2">
        <v>1099</v>
      </c>
      <c r="O1739" s="3">
        <v>0.2</v>
      </c>
      <c r="P1739" s="2">
        <v>520</v>
      </c>
      <c r="Q1739" t="s">
        <v>156</v>
      </c>
      <c r="R1739" t="s">
        <v>33</v>
      </c>
      <c r="S1739" t="s">
        <v>34</v>
      </c>
      <c r="T1739" s="4">
        <v>5</v>
      </c>
      <c r="U1739" s="11">
        <f t="shared" si="27"/>
        <v>1099</v>
      </c>
      <c r="V1739" s="11">
        <f>tbl_EcommerceSales[[#This Row],[Gross_Sales]]*tbl_EcommerceSales[[#This Row],[Discount]]</f>
        <v>219.8</v>
      </c>
      <c r="W1739" s="11">
        <f>tbl_EcommerceSales[[#This Row],[Gross_Sales]]-tbl_EcommerceSales[[#This Row],[Discount_Amount]]</f>
        <v>879.2</v>
      </c>
      <c r="X1739" s="11">
        <f>tbl_EcommerceSales[[#This Row],[Quantity]] * _xlfn.XLOOKUP(tbl_EcommerceSales[[#This Row],[Product_ID]], Product_Master!A:A, Product_Master!F:F)</f>
        <v>520</v>
      </c>
      <c r="Y1739" s="11">
        <f>tbl_EcommerceSales[[#This Row],[Net_Revenue]]-tbl_EcommerceSales[[#This Row],[Total_Cost]]</f>
        <v>359.20000000000005</v>
      </c>
      <c r="Z1739" s="9">
        <f>IFERROR(#REF!/tbl_EcommerceSales[[#This Row],[Total_Cost]], 0)</f>
        <v>0</v>
      </c>
      <c r="AA1739" t="str">
        <f>TEXT(tbl_EcommerceSales[[#This Row],[Order_Date]],"mmm")</f>
        <v>Jul</v>
      </c>
      <c r="AB1739">
        <f>YEAR(tbl_EcommerceSales[[#This Row],[Order_Date]])</f>
        <v>2025</v>
      </c>
      <c r="AC1739" t="str">
        <f>IF(tbl_EcommerceSales[[#This Row],[Age]]&lt;18,"Under 18",IF(tbl_EcommerceSales[[#This Row],[Age]]&lt;=25,"18-25",IF(tbl_EcommerceSales[[#This Row],[Age]]&lt;=35,"26-35",IF(tbl_EcommerceSales[[#This Row],[Age]]&lt;=45,"36-45",IF(tbl_EcommerceSales[[#This Row],[Age]]&lt;=55,"46-55","56+")))))</f>
        <v>18-25</v>
      </c>
    </row>
    <row r="1740" spans="1:29" x14ac:dyDescent="0.35">
      <c r="A1740" t="s">
        <v>3139</v>
      </c>
      <c r="B1740" s="7">
        <v>45847</v>
      </c>
      <c r="C1740" t="s">
        <v>65</v>
      </c>
      <c r="D1740" t="s">
        <v>66</v>
      </c>
      <c r="E1740" t="s">
        <v>48</v>
      </c>
      <c r="F1740">
        <v>18</v>
      </c>
      <c r="G1740" t="s">
        <v>289</v>
      </c>
      <c r="H1740" t="s">
        <v>88</v>
      </c>
      <c r="I1740" t="s">
        <v>117</v>
      </c>
      <c r="J1740" t="s">
        <v>118</v>
      </c>
      <c r="K1740" t="s">
        <v>82</v>
      </c>
      <c r="L1740" t="s">
        <v>119</v>
      </c>
      <c r="M1740">
        <v>1</v>
      </c>
      <c r="N1740" s="2">
        <v>3299</v>
      </c>
      <c r="O1740" s="3">
        <v>0.15</v>
      </c>
      <c r="P1740" s="2">
        <v>2100</v>
      </c>
      <c r="Q1740" t="s">
        <v>123</v>
      </c>
      <c r="R1740" t="s">
        <v>33</v>
      </c>
      <c r="S1740" t="s">
        <v>34</v>
      </c>
      <c r="T1740" s="4">
        <v>2</v>
      </c>
      <c r="U1740" s="11">
        <f t="shared" si="27"/>
        <v>3299</v>
      </c>
      <c r="V1740" s="11">
        <f>tbl_EcommerceSales[[#This Row],[Gross_Sales]]*tbl_EcommerceSales[[#This Row],[Discount]]</f>
        <v>494.84999999999997</v>
      </c>
      <c r="W1740" s="11">
        <f>tbl_EcommerceSales[[#This Row],[Gross_Sales]]-tbl_EcommerceSales[[#This Row],[Discount_Amount]]</f>
        <v>2804.15</v>
      </c>
      <c r="X1740" s="11">
        <f>tbl_EcommerceSales[[#This Row],[Quantity]] * _xlfn.XLOOKUP(tbl_EcommerceSales[[#This Row],[Product_ID]], Product_Master!A:A, Product_Master!F:F)</f>
        <v>2100</v>
      </c>
      <c r="Y1740" s="11">
        <f>tbl_EcommerceSales[[#This Row],[Net_Revenue]]-tbl_EcommerceSales[[#This Row],[Total_Cost]]</f>
        <v>704.15000000000009</v>
      </c>
      <c r="Z1740" s="9">
        <f>IFERROR(#REF!/tbl_EcommerceSales[[#This Row],[Total_Cost]], 0)</f>
        <v>0</v>
      </c>
      <c r="AA1740" t="str">
        <f>TEXT(tbl_EcommerceSales[[#This Row],[Order_Date]],"mmm")</f>
        <v>Jul</v>
      </c>
      <c r="AB1740">
        <f>YEAR(tbl_EcommerceSales[[#This Row],[Order_Date]])</f>
        <v>2025</v>
      </c>
      <c r="AC1740" t="str">
        <f>IF(tbl_EcommerceSales[[#This Row],[Age]]&lt;18,"Under 18",IF(tbl_EcommerceSales[[#This Row],[Age]]&lt;=25,"18-25",IF(tbl_EcommerceSales[[#This Row],[Age]]&lt;=35,"26-35",IF(tbl_EcommerceSales[[#This Row],[Age]]&lt;=45,"36-45",IF(tbl_EcommerceSales[[#This Row],[Age]]&lt;=55,"46-55","56+")))))</f>
        <v>18-25</v>
      </c>
    </row>
    <row r="1741" spans="1:29" x14ac:dyDescent="0.35">
      <c r="A1741" t="s">
        <v>3140</v>
      </c>
      <c r="B1741" s="7">
        <v>45847</v>
      </c>
      <c r="C1741" t="s">
        <v>2209</v>
      </c>
      <c r="D1741" t="s">
        <v>342</v>
      </c>
      <c r="E1741" t="s">
        <v>48</v>
      </c>
      <c r="F1741">
        <v>33</v>
      </c>
      <c r="G1741" t="s">
        <v>38</v>
      </c>
      <c r="H1741" t="s">
        <v>39</v>
      </c>
      <c r="I1741" t="s">
        <v>236</v>
      </c>
      <c r="J1741" t="s">
        <v>237</v>
      </c>
      <c r="K1741" t="s">
        <v>82</v>
      </c>
      <c r="L1741" t="s">
        <v>238</v>
      </c>
      <c r="M1741">
        <v>1</v>
      </c>
      <c r="N1741" s="2">
        <v>899</v>
      </c>
      <c r="O1741" s="3">
        <v>0.2</v>
      </c>
      <c r="P1741" s="2">
        <v>480</v>
      </c>
      <c r="Q1741" t="s">
        <v>156</v>
      </c>
      <c r="R1741" t="s">
        <v>93</v>
      </c>
      <c r="S1741" t="s">
        <v>34</v>
      </c>
      <c r="T1741" s="4">
        <v>5</v>
      </c>
      <c r="U1741" s="11">
        <f t="shared" si="27"/>
        <v>899</v>
      </c>
      <c r="V1741" s="11">
        <f>tbl_EcommerceSales[[#This Row],[Gross_Sales]]*tbl_EcommerceSales[[#This Row],[Discount]]</f>
        <v>179.8</v>
      </c>
      <c r="W1741" s="11">
        <f>tbl_EcommerceSales[[#This Row],[Gross_Sales]]-tbl_EcommerceSales[[#This Row],[Discount_Amount]]</f>
        <v>719.2</v>
      </c>
      <c r="X1741" s="11">
        <f>tbl_EcommerceSales[[#This Row],[Quantity]] * _xlfn.XLOOKUP(tbl_EcommerceSales[[#This Row],[Product_ID]], Product_Master!A:A, Product_Master!F:F)</f>
        <v>480</v>
      </c>
      <c r="Y1741" s="11">
        <f>tbl_EcommerceSales[[#This Row],[Net_Revenue]]-tbl_EcommerceSales[[#This Row],[Total_Cost]]</f>
        <v>239.20000000000005</v>
      </c>
      <c r="Z1741" s="9">
        <f>IFERROR(#REF!/tbl_EcommerceSales[[#This Row],[Total_Cost]], 0)</f>
        <v>0</v>
      </c>
      <c r="AA1741" t="str">
        <f>TEXT(tbl_EcommerceSales[[#This Row],[Order_Date]],"mmm")</f>
        <v>Jul</v>
      </c>
      <c r="AB1741">
        <f>YEAR(tbl_EcommerceSales[[#This Row],[Order_Date]])</f>
        <v>2025</v>
      </c>
      <c r="AC1741" t="str">
        <f>IF(tbl_EcommerceSales[[#This Row],[Age]]&lt;18,"Under 18",IF(tbl_EcommerceSales[[#This Row],[Age]]&lt;=25,"18-25",IF(tbl_EcommerceSales[[#This Row],[Age]]&lt;=35,"26-35",IF(tbl_EcommerceSales[[#This Row],[Age]]&lt;=45,"36-45",IF(tbl_EcommerceSales[[#This Row],[Age]]&lt;=55,"46-55","56+")))))</f>
        <v>26-35</v>
      </c>
    </row>
    <row r="1742" spans="1:29" x14ac:dyDescent="0.35">
      <c r="A1742" t="s">
        <v>3141</v>
      </c>
      <c r="B1742" s="7">
        <v>45847</v>
      </c>
      <c r="C1742" t="s">
        <v>3142</v>
      </c>
      <c r="D1742" t="s">
        <v>151</v>
      </c>
      <c r="E1742" t="s">
        <v>48</v>
      </c>
      <c r="F1742">
        <v>25</v>
      </c>
      <c r="G1742" t="s">
        <v>38</v>
      </c>
      <c r="H1742" t="s">
        <v>39</v>
      </c>
      <c r="I1742" t="s">
        <v>67</v>
      </c>
      <c r="J1742" t="s">
        <v>68</v>
      </c>
      <c r="K1742" t="s">
        <v>42</v>
      </c>
      <c r="L1742" t="s">
        <v>43</v>
      </c>
      <c r="M1742">
        <v>3</v>
      </c>
      <c r="N1742" s="2">
        <v>799</v>
      </c>
      <c r="O1742" s="3">
        <v>0.05</v>
      </c>
      <c r="P1742" s="2">
        <v>1080</v>
      </c>
      <c r="Q1742" t="s">
        <v>32</v>
      </c>
      <c r="R1742" t="s">
        <v>162</v>
      </c>
      <c r="S1742" t="s">
        <v>34</v>
      </c>
      <c r="T1742" s="4"/>
      <c r="U1742" s="11">
        <f t="shared" si="27"/>
        <v>2397</v>
      </c>
      <c r="V1742" s="11">
        <f>tbl_EcommerceSales[[#This Row],[Gross_Sales]]*tbl_EcommerceSales[[#This Row],[Discount]]</f>
        <v>119.85000000000001</v>
      </c>
      <c r="W1742" s="11">
        <f>tbl_EcommerceSales[[#This Row],[Gross_Sales]]-tbl_EcommerceSales[[#This Row],[Discount_Amount]]</f>
        <v>2277.15</v>
      </c>
      <c r="X1742" s="11">
        <f>tbl_EcommerceSales[[#This Row],[Quantity]] * _xlfn.XLOOKUP(tbl_EcommerceSales[[#This Row],[Product_ID]], Product_Master!A:A, Product_Master!F:F)</f>
        <v>1080</v>
      </c>
      <c r="Y1742" s="11">
        <f>tbl_EcommerceSales[[#This Row],[Net_Revenue]]-tbl_EcommerceSales[[#This Row],[Total_Cost]]</f>
        <v>1197.1500000000001</v>
      </c>
      <c r="Z1742" s="9">
        <f>IFERROR(#REF!/tbl_EcommerceSales[[#This Row],[Total_Cost]], 0)</f>
        <v>0</v>
      </c>
      <c r="AA1742" t="str">
        <f>TEXT(tbl_EcommerceSales[[#This Row],[Order_Date]],"mmm")</f>
        <v>Jul</v>
      </c>
      <c r="AB1742">
        <f>YEAR(tbl_EcommerceSales[[#This Row],[Order_Date]])</f>
        <v>2025</v>
      </c>
      <c r="AC1742" t="str">
        <f>IF(tbl_EcommerceSales[[#This Row],[Age]]&lt;18,"Under 18",IF(tbl_EcommerceSales[[#This Row],[Age]]&lt;=25,"18-25",IF(tbl_EcommerceSales[[#This Row],[Age]]&lt;=35,"26-35",IF(tbl_EcommerceSales[[#This Row],[Age]]&lt;=45,"36-45",IF(tbl_EcommerceSales[[#This Row],[Age]]&lt;=55,"46-55","56+")))))</f>
        <v>18-25</v>
      </c>
    </row>
    <row r="1743" spans="1:29" x14ac:dyDescent="0.35">
      <c r="A1743" t="s">
        <v>3143</v>
      </c>
      <c r="B1743" s="7">
        <v>45847</v>
      </c>
      <c r="C1743" t="s">
        <v>164</v>
      </c>
      <c r="D1743" t="s">
        <v>60</v>
      </c>
      <c r="E1743" t="s">
        <v>48</v>
      </c>
      <c r="F1743">
        <v>38</v>
      </c>
      <c r="G1743" t="s">
        <v>186</v>
      </c>
      <c r="H1743" t="s">
        <v>72</v>
      </c>
      <c r="I1743" t="s">
        <v>80</v>
      </c>
      <c r="J1743" t="s">
        <v>81</v>
      </c>
      <c r="K1743" t="s">
        <v>82</v>
      </c>
      <c r="L1743" t="s">
        <v>83</v>
      </c>
      <c r="M1743">
        <v>4</v>
      </c>
      <c r="N1743" s="2">
        <v>2499</v>
      </c>
      <c r="O1743" s="3">
        <v>0.1</v>
      </c>
      <c r="P1743" s="2">
        <v>6200</v>
      </c>
      <c r="Q1743" t="s">
        <v>32</v>
      </c>
      <c r="R1743" t="s">
        <v>33</v>
      </c>
      <c r="S1743" t="s">
        <v>34</v>
      </c>
      <c r="T1743" s="4">
        <v>4</v>
      </c>
      <c r="U1743" s="11">
        <f t="shared" si="27"/>
        <v>9996</v>
      </c>
      <c r="V1743" s="11">
        <f>tbl_EcommerceSales[[#This Row],[Gross_Sales]]*tbl_EcommerceSales[[#This Row],[Discount]]</f>
        <v>999.6</v>
      </c>
      <c r="W1743" s="11">
        <f>tbl_EcommerceSales[[#This Row],[Gross_Sales]]-tbl_EcommerceSales[[#This Row],[Discount_Amount]]</f>
        <v>8996.4</v>
      </c>
      <c r="X1743" s="11">
        <f>tbl_EcommerceSales[[#This Row],[Quantity]] * _xlfn.XLOOKUP(tbl_EcommerceSales[[#This Row],[Product_ID]], Product_Master!A:A, Product_Master!F:F)</f>
        <v>6200</v>
      </c>
      <c r="Y1743" s="11">
        <f>tbl_EcommerceSales[[#This Row],[Net_Revenue]]-tbl_EcommerceSales[[#This Row],[Total_Cost]]</f>
        <v>2796.3999999999996</v>
      </c>
      <c r="Z1743" s="9">
        <f>IFERROR(#REF!/tbl_EcommerceSales[[#This Row],[Total_Cost]], 0)</f>
        <v>0</v>
      </c>
      <c r="AA1743" t="str">
        <f>TEXT(tbl_EcommerceSales[[#This Row],[Order_Date]],"mmm")</f>
        <v>Jul</v>
      </c>
      <c r="AB1743">
        <f>YEAR(tbl_EcommerceSales[[#This Row],[Order_Date]])</f>
        <v>2025</v>
      </c>
      <c r="AC1743" t="str">
        <f>IF(tbl_EcommerceSales[[#This Row],[Age]]&lt;18,"Under 18",IF(tbl_EcommerceSales[[#This Row],[Age]]&lt;=25,"18-25",IF(tbl_EcommerceSales[[#This Row],[Age]]&lt;=35,"26-35",IF(tbl_EcommerceSales[[#This Row],[Age]]&lt;=45,"36-45",IF(tbl_EcommerceSales[[#This Row],[Age]]&lt;=55,"46-55","56+")))))</f>
        <v>36-45</v>
      </c>
    </row>
    <row r="1744" spans="1:29" x14ac:dyDescent="0.35">
      <c r="A1744" t="s">
        <v>3144</v>
      </c>
      <c r="B1744" s="7">
        <v>45847</v>
      </c>
      <c r="C1744" t="s">
        <v>3145</v>
      </c>
      <c r="D1744" t="s">
        <v>251</v>
      </c>
      <c r="E1744" t="s">
        <v>25</v>
      </c>
      <c r="F1744">
        <v>29</v>
      </c>
      <c r="G1744" t="s">
        <v>87</v>
      </c>
      <c r="H1744" t="s">
        <v>88</v>
      </c>
      <c r="I1744" t="s">
        <v>221</v>
      </c>
      <c r="J1744" t="s">
        <v>222</v>
      </c>
      <c r="K1744" t="s">
        <v>177</v>
      </c>
      <c r="L1744" t="s">
        <v>208</v>
      </c>
      <c r="M1744">
        <v>1</v>
      </c>
      <c r="N1744" s="2">
        <v>1499</v>
      </c>
      <c r="O1744" s="3">
        <v>0.1</v>
      </c>
      <c r="P1744" s="2">
        <v>800</v>
      </c>
      <c r="Q1744" t="s">
        <v>123</v>
      </c>
      <c r="R1744" t="s">
        <v>33</v>
      </c>
      <c r="S1744" t="s">
        <v>34</v>
      </c>
      <c r="T1744" s="4">
        <v>4</v>
      </c>
      <c r="U1744" s="11">
        <f t="shared" si="27"/>
        <v>1499</v>
      </c>
      <c r="V1744" s="11">
        <f>tbl_EcommerceSales[[#This Row],[Gross_Sales]]*tbl_EcommerceSales[[#This Row],[Discount]]</f>
        <v>149.9</v>
      </c>
      <c r="W1744" s="11">
        <f>tbl_EcommerceSales[[#This Row],[Gross_Sales]]-tbl_EcommerceSales[[#This Row],[Discount_Amount]]</f>
        <v>1349.1</v>
      </c>
      <c r="X1744" s="11">
        <f>tbl_EcommerceSales[[#This Row],[Quantity]] * _xlfn.XLOOKUP(tbl_EcommerceSales[[#This Row],[Product_ID]], Product_Master!A:A, Product_Master!F:F)</f>
        <v>800</v>
      </c>
      <c r="Y1744" s="11">
        <f>tbl_EcommerceSales[[#This Row],[Net_Revenue]]-tbl_EcommerceSales[[#This Row],[Total_Cost]]</f>
        <v>549.09999999999991</v>
      </c>
      <c r="Z1744" s="9">
        <f>IFERROR(#REF!/tbl_EcommerceSales[[#This Row],[Total_Cost]], 0)</f>
        <v>0</v>
      </c>
      <c r="AA1744" t="str">
        <f>TEXT(tbl_EcommerceSales[[#This Row],[Order_Date]],"mmm")</f>
        <v>Jul</v>
      </c>
      <c r="AB1744">
        <f>YEAR(tbl_EcommerceSales[[#This Row],[Order_Date]])</f>
        <v>2025</v>
      </c>
      <c r="AC1744" t="str">
        <f>IF(tbl_EcommerceSales[[#This Row],[Age]]&lt;18,"Under 18",IF(tbl_EcommerceSales[[#This Row],[Age]]&lt;=25,"18-25",IF(tbl_EcommerceSales[[#This Row],[Age]]&lt;=35,"26-35",IF(tbl_EcommerceSales[[#This Row],[Age]]&lt;=45,"36-45",IF(tbl_EcommerceSales[[#This Row],[Age]]&lt;=55,"46-55","56+")))))</f>
        <v>26-35</v>
      </c>
    </row>
    <row r="1745" spans="1:29" x14ac:dyDescent="0.35">
      <c r="A1745" t="s">
        <v>3146</v>
      </c>
      <c r="B1745" s="7">
        <v>45847</v>
      </c>
      <c r="C1745" t="s">
        <v>1639</v>
      </c>
      <c r="D1745" t="s">
        <v>102</v>
      </c>
      <c r="E1745" t="s">
        <v>48</v>
      </c>
      <c r="F1745">
        <v>32</v>
      </c>
      <c r="G1745" t="s">
        <v>87</v>
      </c>
      <c r="H1745" t="s">
        <v>88</v>
      </c>
      <c r="I1745" t="s">
        <v>294</v>
      </c>
      <c r="J1745" t="s">
        <v>295</v>
      </c>
      <c r="K1745" t="s">
        <v>91</v>
      </c>
      <c r="L1745" t="s">
        <v>296</v>
      </c>
      <c r="M1745">
        <v>3</v>
      </c>
      <c r="N1745" s="2">
        <v>699</v>
      </c>
      <c r="O1745" s="3">
        <v>0.1</v>
      </c>
      <c r="P1745" s="2">
        <v>900</v>
      </c>
      <c r="Q1745" t="s">
        <v>76</v>
      </c>
      <c r="R1745" t="s">
        <v>33</v>
      </c>
      <c r="S1745" t="s">
        <v>34</v>
      </c>
      <c r="T1745" s="4">
        <v>5</v>
      </c>
      <c r="U1745" s="11">
        <f t="shared" si="27"/>
        <v>2097</v>
      </c>
      <c r="V1745" s="11">
        <f>tbl_EcommerceSales[[#This Row],[Gross_Sales]]*tbl_EcommerceSales[[#This Row],[Discount]]</f>
        <v>209.70000000000002</v>
      </c>
      <c r="W1745" s="11">
        <f>tbl_EcommerceSales[[#This Row],[Gross_Sales]]-tbl_EcommerceSales[[#This Row],[Discount_Amount]]</f>
        <v>1887.3</v>
      </c>
      <c r="X1745" s="11">
        <f>tbl_EcommerceSales[[#This Row],[Quantity]] * _xlfn.XLOOKUP(tbl_EcommerceSales[[#This Row],[Product_ID]], Product_Master!A:A, Product_Master!F:F)</f>
        <v>900</v>
      </c>
      <c r="Y1745" s="11">
        <f>tbl_EcommerceSales[[#This Row],[Net_Revenue]]-tbl_EcommerceSales[[#This Row],[Total_Cost]]</f>
        <v>987.3</v>
      </c>
      <c r="Z1745" s="9">
        <f>IFERROR(#REF!/tbl_EcommerceSales[[#This Row],[Total_Cost]], 0)</f>
        <v>0</v>
      </c>
      <c r="AA1745" t="str">
        <f>TEXT(tbl_EcommerceSales[[#This Row],[Order_Date]],"mmm")</f>
        <v>Jul</v>
      </c>
      <c r="AB1745">
        <f>YEAR(tbl_EcommerceSales[[#This Row],[Order_Date]])</f>
        <v>2025</v>
      </c>
      <c r="AC1745" t="str">
        <f>IF(tbl_EcommerceSales[[#This Row],[Age]]&lt;18,"Under 18",IF(tbl_EcommerceSales[[#This Row],[Age]]&lt;=25,"18-25",IF(tbl_EcommerceSales[[#This Row],[Age]]&lt;=35,"26-35",IF(tbl_EcommerceSales[[#This Row],[Age]]&lt;=45,"36-45",IF(tbl_EcommerceSales[[#This Row],[Age]]&lt;=55,"46-55","56+")))))</f>
        <v>26-35</v>
      </c>
    </row>
    <row r="1746" spans="1:29" x14ac:dyDescent="0.35">
      <c r="A1746" t="s">
        <v>3147</v>
      </c>
      <c r="B1746" s="7">
        <v>45847</v>
      </c>
      <c r="C1746" t="s">
        <v>3148</v>
      </c>
      <c r="D1746" t="s">
        <v>60</v>
      </c>
      <c r="E1746" t="s">
        <v>25</v>
      </c>
      <c r="F1746">
        <v>21</v>
      </c>
      <c r="G1746" t="s">
        <v>270</v>
      </c>
      <c r="H1746" t="s">
        <v>72</v>
      </c>
      <c r="I1746" t="s">
        <v>200</v>
      </c>
      <c r="J1746" t="s">
        <v>201</v>
      </c>
      <c r="K1746" t="s">
        <v>91</v>
      </c>
      <c r="L1746" t="s">
        <v>202</v>
      </c>
      <c r="M1746">
        <v>2</v>
      </c>
      <c r="N1746" s="2">
        <v>899</v>
      </c>
      <c r="O1746" s="3">
        <v>0.1</v>
      </c>
      <c r="P1746" s="2">
        <v>840</v>
      </c>
      <c r="Q1746" t="s">
        <v>123</v>
      </c>
      <c r="R1746" t="s">
        <v>33</v>
      </c>
      <c r="S1746" t="s">
        <v>34</v>
      </c>
      <c r="T1746" s="4">
        <v>3</v>
      </c>
      <c r="U1746" s="11">
        <f t="shared" si="27"/>
        <v>1798</v>
      </c>
      <c r="V1746" s="11">
        <f>tbl_EcommerceSales[[#This Row],[Gross_Sales]]*tbl_EcommerceSales[[#This Row],[Discount]]</f>
        <v>179.8</v>
      </c>
      <c r="W1746" s="11">
        <f>tbl_EcommerceSales[[#This Row],[Gross_Sales]]-tbl_EcommerceSales[[#This Row],[Discount_Amount]]</f>
        <v>1618.2</v>
      </c>
      <c r="X1746" s="11">
        <f>tbl_EcommerceSales[[#This Row],[Quantity]] * _xlfn.XLOOKUP(tbl_EcommerceSales[[#This Row],[Product_ID]], Product_Master!A:A, Product_Master!F:F)</f>
        <v>840</v>
      </c>
      <c r="Y1746" s="11">
        <f>tbl_EcommerceSales[[#This Row],[Net_Revenue]]-tbl_EcommerceSales[[#This Row],[Total_Cost]]</f>
        <v>778.2</v>
      </c>
      <c r="Z1746" s="9">
        <f>IFERROR(#REF!/tbl_EcommerceSales[[#This Row],[Total_Cost]], 0)</f>
        <v>0</v>
      </c>
      <c r="AA1746" t="str">
        <f>TEXT(tbl_EcommerceSales[[#This Row],[Order_Date]],"mmm")</f>
        <v>Jul</v>
      </c>
      <c r="AB1746">
        <f>YEAR(tbl_EcommerceSales[[#This Row],[Order_Date]])</f>
        <v>2025</v>
      </c>
      <c r="AC1746" t="str">
        <f>IF(tbl_EcommerceSales[[#This Row],[Age]]&lt;18,"Under 18",IF(tbl_EcommerceSales[[#This Row],[Age]]&lt;=25,"18-25",IF(tbl_EcommerceSales[[#This Row],[Age]]&lt;=35,"26-35",IF(tbl_EcommerceSales[[#This Row],[Age]]&lt;=45,"36-45",IF(tbl_EcommerceSales[[#This Row],[Age]]&lt;=55,"46-55","56+")))))</f>
        <v>18-25</v>
      </c>
    </row>
    <row r="1747" spans="1:29" x14ac:dyDescent="0.35">
      <c r="A1747" t="s">
        <v>3149</v>
      </c>
      <c r="B1747" s="7">
        <v>45847</v>
      </c>
      <c r="C1747" t="s">
        <v>448</v>
      </c>
      <c r="D1747" t="s">
        <v>269</v>
      </c>
      <c r="E1747" t="s">
        <v>25</v>
      </c>
      <c r="F1747">
        <v>33</v>
      </c>
      <c r="G1747" t="s">
        <v>155</v>
      </c>
      <c r="H1747" t="s">
        <v>88</v>
      </c>
      <c r="I1747" t="s">
        <v>160</v>
      </c>
      <c r="J1747" t="s">
        <v>161</v>
      </c>
      <c r="K1747" t="s">
        <v>91</v>
      </c>
      <c r="L1747" t="s">
        <v>133</v>
      </c>
      <c r="M1747">
        <v>4</v>
      </c>
      <c r="N1747" s="2">
        <v>1099</v>
      </c>
      <c r="O1747" s="3">
        <v>0</v>
      </c>
      <c r="P1747" s="2">
        <v>2080</v>
      </c>
      <c r="Q1747" t="s">
        <v>32</v>
      </c>
      <c r="R1747" t="s">
        <v>33</v>
      </c>
      <c r="S1747" t="s">
        <v>34</v>
      </c>
      <c r="T1747" s="4">
        <v>4</v>
      </c>
      <c r="U1747" s="11">
        <f t="shared" si="27"/>
        <v>4396</v>
      </c>
      <c r="V1747" s="11">
        <f>tbl_EcommerceSales[[#This Row],[Gross_Sales]]*tbl_EcommerceSales[[#This Row],[Discount]]</f>
        <v>0</v>
      </c>
      <c r="W1747" s="11">
        <f>tbl_EcommerceSales[[#This Row],[Gross_Sales]]-tbl_EcommerceSales[[#This Row],[Discount_Amount]]</f>
        <v>4396</v>
      </c>
      <c r="X1747" s="11">
        <f>tbl_EcommerceSales[[#This Row],[Quantity]] * _xlfn.XLOOKUP(tbl_EcommerceSales[[#This Row],[Product_ID]], Product_Master!A:A, Product_Master!F:F)</f>
        <v>2080</v>
      </c>
      <c r="Y1747" s="11">
        <f>tbl_EcommerceSales[[#This Row],[Net_Revenue]]-tbl_EcommerceSales[[#This Row],[Total_Cost]]</f>
        <v>2316</v>
      </c>
      <c r="Z1747" s="9">
        <f>IFERROR(#REF!/tbl_EcommerceSales[[#This Row],[Total_Cost]], 0)</f>
        <v>0</v>
      </c>
      <c r="AA1747" t="str">
        <f>TEXT(tbl_EcommerceSales[[#This Row],[Order_Date]],"mmm")</f>
        <v>Jul</v>
      </c>
      <c r="AB1747">
        <f>YEAR(tbl_EcommerceSales[[#This Row],[Order_Date]])</f>
        <v>2025</v>
      </c>
      <c r="AC1747" t="str">
        <f>IF(tbl_EcommerceSales[[#This Row],[Age]]&lt;18,"Under 18",IF(tbl_EcommerceSales[[#This Row],[Age]]&lt;=25,"18-25",IF(tbl_EcommerceSales[[#This Row],[Age]]&lt;=35,"26-35",IF(tbl_EcommerceSales[[#This Row],[Age]]&lt;=45,"36-45",IF(tbl_EcommerceSales[[#This Row],[Age]]&lt;=55,"46-55","56+")))))</f>
        <v>26-35</v>
      </c>
    </row>
    <row r="1748" spans="1:29" x14ac:dyDescent="0.35">
      <c r="A1748" t="s">
        <v>3150</v>
      </c>
      <c r="B1748" s="7">
        <v>45847</v>
      </c>
      <c r="C1748" t="s">
        <v>1626</v>
      </c>
      <c r="D1748" t="s">
        <v>235</v>
      </c>
      <c r="E1748" t="s">
        <v>48</v>
      </c>
      <c r="F1748">
        <v>40</v>
      </c>
      <c r="G1748" t="s">
        <v>122</v>
      </c>
      <c r="H1748" t="s">
        <v>72</v>
      </c>
      <c r="I1748" t="s">
        <v>212</v>
      </c>
      <c r="J1748" t="s">
        <v>213</v>
      </c>
      <c r="K1748" t="s">
        <v>177</v>
      </c>
      <c r="L1748" t="s">
        <v>178</v>
      </c>
      <c r="M1748">
        <v>1</v>
      </c>
      <c r="N1748" s="2">
        <v>2499</v>
      </c>
      <c r="O1748" s="3">
        <v>0</v>
      </c>
      <c r="P1748" s="2">
        <v>1450</v>
      </c>
      <c r="Q1748" t="s">
        <v>32</v>
      </c>
      <c r="R1748" t="s">
        <v>33</v>
      </c>
      <c r="S1748" t="s">
        <v>57</v>
      </c>
      <c r="T1748" s="4">
        <v>1</v>
      </c>
      <c r="U1748" s="11">
        <f t="shared" si="27"/>
        <v>2499</v>
      </c>
      <c r="V1748" s="11">
        <f>tbl_EcommerceSales[[#This Row],[Gross_Sales]]*tbl_EcommerceSales[[#This Row],[Discount]]</f>
        <v>0</v>
      </c>
      <c r="W1748" s="11">
        <f>tbl_EcommerceSales[[#This Row],[Gross_Sales]]-tbl_EcommerceSales[[#This Row],[Discount_Amount]]</f>
        <v>2499</v>
      </c>
      <c r="X1748" s="11">
        <f>tbl_EcommerceSales[[#This Row],[Quantity]] * _xlfn.XLOOKUP(tbl_EcommerceSales[[#This Row],[Product_ID]], Product_Master!A:A, Product_Master!F:F)</f>
        <v>1450</v>
      </c>
      <c r="Y1748" s="11">
        <f>tbl_EcommerceSales[[#This Row],[Net_Revenue]]-tbl_EcommerceSales[[#This Row],[Total_Cost]]</f>
        <v>1049</v>
      </c>
      <c r="Z1748" s="9">
        <f>IFERROR(#REF!/tbl_EcommerceSales[[#This Row],[Total_Cost]], 0)</f>
        <v>0</v>
      </c>
      <c r="AA1748" t="str">
        <f>TEXT(tbl_EcommerceSales[[#This Row],[Order_Date]],"mmm")</f>
        <v>Jul</v>
      </c>
      <c r="AB1748">
        <f>YEAR(tbl_EcommerceSales[[#This Row],[Order_Date]])</f>
        <v>2025</v>
      </c>
      <c r="AC1748" t="str">
        <f>IF(tbl_EcommerceSales[[#This Row],[Age]]&lt;18,"Under 18",IF(tbl_EcommerceSales[[#This Row],[Age]]&lt;=25,"18-25",IF(tbl_EcommerceSales[[#This Row],[Age]]&lt;=35,"26-35",IF(tbl_EcommerceSales[[#This Row],[Age]]&lt;=45,"36-45",IF(tbl_EcommerceSales[[#This Row],[Age]]&lt;=55,"46-55","56+")))))</f>
        <v>36-45</v>
      </c>
    </row>
    <row r="1749" spans="1:29" x14ac:dyDescent="0.35">
      <c r="A1749" t="s">
        <v>3151</v>
      </c>
      <c r="B1749" s="7">
        <v>45848</v>
      </c>
      <c r="C1749" t="s">
        <v>438</v>
      </c>
      <c r="D1749" t="s">
        <v>232</v>
      </c>
      <c r="E1749" t="s">
        <v>25</v>
      </c>
      <c r="F1749">
        <v>37</v>
      </c>
      <c r="G1749" t="s">
        <v>171</v>
      </c>
      <c r="H1749" t="s">
        <v>39</v>
      </c>
      <c r="I1749" t="s">
        <v>294</v>
      </c>
      <c r="J1749" t="s">
        <v>295</v>
      </c>
      <c r="K1749" t="s">
        <v>91</v>
      </c>
      <c r="L1749" t="s">
        <v>296</v>
      </c>
      <c r="M1749">
        <v>1</v>
      </c>
      <c r="N1749" s="2">
        <v>699</v>
      </c>
      <c r="O1749" s="3">
        <v>0.2</v>
      </c>
      <c r="P1749" s="2">
        <v>300</v>
      </c>
      <c r="Q1749" t="s">
        <v>123</v>
      </c>
      <c r="R1749" t="s">
        <v>93</v>
      </c>
      <c r="S1749" t="s">
        <v>34</v>
      </c>
      <c r="T1749" s="4">
        <v>5</v>
      </c>
      <c r="U1749" s="11">
        <f t="shared" si="27"/>
        <v>699</v>
      </c>
      <c r="V1749" s="11">
        <f>tbl_EcommerceSales[[#This Row],[Gross_Sales]]*tbl_EcommerceSales[[#This Row],[Discount]]</f>
        <v>139.80000000000001</v>
      </c>
      <c r="W1749" s="11">
        <f>tbl_EcommerceSales[[#This Row],[Gross_Sales]]-tbl_EcommerceSales[[#This Row],[Discount_Amount]]</f>
        <v>559.20000000000005</v>
      </c>
      <c r="X1749" s="11">
        <f>tbl_EcommerceSales[[#This Row],[Quantity]] * _xlfn.XLOOKUP(tbl_EcommerceSales[[#This Row],[Product_ID]], Product_Master!A:A, Product_Master!F:F)</f>
        <v>300</v>
      </c>
      <c r="Y1749" s="11">
        <f>tbl_EcommerceSales[[#This Row],[Net_Revenue]]-tbl_EcommerceSales[[#This Row],[Total_Cost]]</f>
        <v>259.20000000000005</v>
      </c>
      <c r="Z1749" s="9">
        <f>IFERROR(#REF!/tbl_EcommerceSales[[#This Row],[Total_Cost]], 0)</f>
        <v>0</v>
      </c>
      <c r="AA1749" t="str">
        <f>TEXT(tbl_EcommerceSales[[#This Row],[Order_Date]],"mmm")</f>
        <v>Jul</v>
      </c>
      <c r="AB1749">
        <f>YEAR(tbl_EcommerceSales[[#This Row],[Order_Date]])</f>
        <v>2025</v>
      </c>
      <c r="AC1749" t="str">
        <f>IF(tbl_EcommerceSales[[#This Row],[Age]]&lt;18,"Under 18",IF(tbl_EcommerceSales[[#This Row],[Age]]&lt;=25,"18-25",IF(tbl_EcommerceSales[[#This Row],[Age]]&lt;=35,"26-35",IF(tbl_EcommerceSales[[#This Row],[Age]]&lt;=45,"36-45",IF(tbl_EcommerceSales[[#This Row],[Age]]&lt;=55,"46-55","56+")))))</f>
        <v>36-45</v>
      </c>
    </row>
    <row r="1750" spans="1:29" x14ac:dyDescent="0.35">
      <c r="A1750" t="s">
        <v>3152</v>
      </c>
      <c r="B1750" s="7">
        <v>45848</v>
      </c>
      <c r="C1750" t="s">
        <v>2620</v>
      </c>
      <c r="D1750" t="s">
        <v>86</v>
      </c>
      <c r="E1750" t="s">
        <v>25</v>
      </c>
      <c r="F1750">
        <v>53</v>
      </c>
      <c r="G1750" t="s">
        <v>107</v>
      </c>
      <c r="H1750" t="s">
        <v>39</v>
      </c>
      <c r="I1750" t="s">
        <v>221</v>
      </c>
      <c r="J1750" t="s">
        <v>222</v>
      </c>
      <c r="K1750" t="s">
        <v>177</v>
      </c>
      <c r="L1750" t="s">
        <v>208</v>
      </c>
      <c r="M1750">
        <v>1</v>
      </c>
      <c r="N1750" s="2">
        <v>1499</v>
      </c>
      <c r="O1750" s="3">
        <v>0.05</v>
      </c>
      <c r="P1750" s="2">
        <v>800</v>
      </c>
      <c r="Q1750" t="s">
        <v>123</v>
      </c>
      <c r="R1750" t="s">
        <v>33</v>
      </c>
      <c r="S1750" t="s">
        <v>34</v>
      </c>
      <c r="T1750" s="4">
        <v>4</v>
      </c>
      <c r="U1750" s="11">
        <f t="shared" si="27"/>
        <v>1499</v>
      </c>
      <c r="V1750" s="11">
        <f>tbl_EcommerceSales[[#This Row],[Gross_Sales]]*tbl_EcommerceSales[[#This Row],[Discount]]</f>
        <v>74.95</v>
      </c>
      <c r="W1750" s="11">
        <f>tbl_EcommerceSales[[#This Row],[Gross_Sales]]-tbl_EcommerceSales[[#This Row],[Discount_Amount]]</f>
        <v>1424.05</v>
      </c>
      <c r="X1750" s="11">
        <f>tbl_EcommerceSales[[#This Row],[Quantity]] * _xlfn.XLOOKUP(tbl_EcommerceSales[[#This Row],[Product_ID]], Product_Master!A:A, Product_Master!F:F)</f>
        <v>800</v>
      </c>
      <c r="Y1750" s="11">
        <f>tbl_EcommerceSales[[#This Row],[Net_Revenue]]-tbl_EcommerceSales[[#This Row],[Total_Cost]]</f>
        <v>624.04999999999995</v>
      </c>
      <c r="Z1750" s="9">
        <f>IFERROR(#REF!/tbl_EcommerceSales[[#This Row],[Total_Cost]], 0)</f>
        <v>0</v>
      </c>
      <c r="AA1750" t="str">
        <f>TEXT(tbl_EcommerceSales[[#This Row],[Order_Date]],"mmm")</f>
        <v>Jul</v>
      </c>
      <c r="AB1750">
        <f>YEAR(tbl_EcommerceSales[[#This Row],[Order_Date]])</f>
        <v>2025</v>
      </c>
      <c r="AC1750" t="str">
        <f>IF(tbl_EcommerceSales[[#This Row],[Age]]&lt;18,"Under 18",IF(tbl_EcommerceSales[[#This Row],[Age]]&lt;=25,"18-25",IF(tbl_EcommerceSales[[#This Row],[Age]]&lt;=35,"26-35",IF(tbl_EcommerceSales[[#This Row],[Age]]&lt;=45,"36-45",IF(tbl_EcommerceSales[[#This Row],[Age]]&lt;=55,"46-55","56+")))))</f>
        <v>46-55</v>
      </c>
    </row>
    <row r="1751" spans="1:29" x14ac:dyDescent="0.35">
      <c r="A1751" t="s">
        <v>3153</v>
      </c>
      <c r="B1751" s="7">
        <v>45848</v>
      </c>
      <c r="C1751" t="s">
        <v>2327</v>
      </c>
      <c r="D1751" t="s">
        <v>151</v>
      </c>
      <c r="E1751" t="s">
        <v>25</v>
      </c>
      <c r="F1751">
        <v>34</v>
      </c>
      <c r="G1751" t="s">
        <v>142</v>
      </c>
      <c r="H1751" t="s">
        <v>88</v>
      </c>
      <c r="I1751" t="s">
        <v>117</v>
      </c>
      <c r="J1751" t="s">
        <v>118</v>
      </c>
      <c r="K1751" t="s">
        <v>82</v>
      </c>
      <c r="L1751" t="s">
        <v>119</v>
      </c>
      <c r="M1751">
        <v>2</v>
      </c>
      <c r="N1751" s="2">
        <v>3299</v>
      </c>
      <c r="O1751" s="3">
        <v>0</v>
      </c>
      <c r="P1751" s="2">
        <v>4200</v>
      </c>
      <c r="Q1751" t="s">
        <v>123</v>
      </c>
      <c r="R1751" t="s">
        <v>33</v>
      </c>
      <c r="S1751" t="s">
        <v>34</v>
      </c>
      <c r="T1751" s="4">
        <v>4</v>
      </c>
      <c r="U1751" s="11">
        <f t="shared" si="27"/>
        <v>6598</v>
      </c>
      <c r="V1751" s="11">
        <f>tbl_EcommerceSales[[#This Row],[Gross_Sales]]*tbl_EcommerceSales[[#This Row],[Discount]]</f>
        <v>0</v>
      </c>
      <c r="W1751" s="11">
        <f>tbl_EcommerceSales[[#This Row],[Gross_Sales]]-tbl_EcommerceSales[[#This Row],[Discount_Amount]]</f>
        <v>6598</v>
      </c>
      <c r="X1751" s="11">
        <f>tbl_EcommerceSales[[#This Row],[Quantity]] * _xlfn.XLOOKUP(tbl_EcommerceSales[[#This Row],[Product_ID]], Product_Master!A:A, Product_Master!F:F)</f>
        <v>4200</v>
      </c>
      <c r="Y1751" s="11">
        <f>tbl_EcommerceSales[[#This Row],[Net_Revenue]]-tbl_EcommerceSales[[#This Row],[Total_Cost]]</f>
        <v>2398</v>
      </c>
      <c r="Z1751" s="9">
        <f>IFERROR(#REF!/tbl_EcommerceSales[[#This Row],[Total_Cost]], 0)</f>
        <v>0</v>
      </c>
      <c r="AA1751" t="str">
        <f>TEXT(tbl_EcommerceSales[[#This Row],[Order_Date]],"mmm")</f>
        <v>Jul</v>
      </c>
      <c r="AB1751">
        <f>YEAR(tbl_EcommerceSales[[#This Row],[Order_Date]])</f>
        <v>2025</v>
      </c>
      <c r="AC1751" t="str">
        <f>IF(tbl_EcommerceSales[[#This Row],[Age]]&lt;18,"Under 18",IF(tbl_EcommerceSales[[#This Row],[Age]]&lt;=25,"18-25",IF(tbl_EcommerceSales[[#This Row],[Age]]&lt;=35,"26-35",IF(tbl_EcommerceSales[[#This Row],[Age]]&lt;=45,"36-45",IF(tbl_EcommerceSales[[#This Row],[Age]]&lt;=55,"46-55","56+")))))</f>
        <v>26-35</v>
      </c>
    </row>
    <row r="1752" spans="1:29" x14ac:dyDescent="0.35">
      <c r="A1752" t="s">
        <v>3154</v>
      </c>
      <c r="B1752" s="7">
        <v>45848</v>
      </c>
      <c r="C1752" t="s">
        <v>544</v>
      </c>
      <c r="D1752" t="s">
        <v>66</v>
      </c>
      <c r="E1752" t="s">
        <v>48</v>
      </c>
      <c r="F1752">
        <v>42</v>
      </c>
      <c r="G1752" t="s">
        <v>103</v>
      </c>
      <c r="H1752" t="s">
        <v>27</v>
      </c>
      <c r="I1752" t="s">
        <v>28</v>
      </c>
      <c r="J1752" t="s">
        <v>29</v>
      </c>
      <c r="K1752" t="s">
        <v>30</v>
      </c>
      <c r="L1752" t="s">
        <v>31</v>
      </c>
      <c r="M1752">
        <v>2</v>
      </c>
      <c r="N1752" s="2">
        <v>5999</v>
      </c>
      <c r="O1752" s="3">
        <v>0.1</v>
      </c>
      <c r="P1752" s="2">
        <v>7800</v>
      </c>
      <c r="Q1752" t="s">
        <v>32</v>
      </c>
      <c r="R1752" t="s">
        <v>33</v>
      </c>
      <c r="S1752" t="s">
        <v>57</v>
      </c>
      <c r="T1752" s="4">
        <v>4</v>
      </c>
      <c r="U1752" s="11">
        <f t="shared" si="27"/>
        <v>11998</v>
      </c>
      <c r="V1752" s="11">
        <f>tbl_EcommerceSales[[#This Row],[Gross_Sales]]*tbl_EcommerceSales[[#This Row],[Discount]]</f>
        <v>1199.8</v>
      </c>
      <c r="W1752" s="11">
        <f>tbl_EcommerceSales[[#This Row],[Gross_Sales]]-tbl_EcommerceSales[[#This Row],[Discount_Amount]]</f>
        <v>10798.2</v>
      </c>
      <c r="X1752" s="11">
        <f>tbl_EcommerceSales[[#This Row],[Quantity]] * _xlfn.XLOOKUP(tbl_EcommerceSales[[#This Row],[Product_ID]], Product_Master!A:A, Product_Master!F:F)</f>
        <v>7800</v>
      </c>
      <c r="Y1752" s="11">
        <f>tbl_EcommerceSales[[#This Row],[Net_Revenue]]-tbl_EcommerceSales[[#This Row],[Total_Cost]]</f>
        <v>2998.2000000000007</v>
      </c>
      <c r="Z1752" s="9">
        <f>IFERROR(#REF!/tbl_EcommerceSales[[#This Row],[Total_Cost]], 0)</f>
        <v>0</v>
      </c>
      <c r="AA1752" t="str">
        <f>TEXT(tbl_EcommerceSales[[#This Row],[Order_Date]],"mmm")</f>
        <v>Jul</v>
      </c>
      <c r="AB1752">
        <f>YEAR(tbl_EcommerceSales[[#This Row],[Order_Date]])</f>
        <v>2025</v>
      </c>
      <c r="AC1752" t="str">
        <f>IF(tbl_EcommerceSales[[#This Row],[Age]]&lt;18,"Under 18",IF(tbl_EcommerceSales[[#This Row],[Age]]&lt;=25,"18-25",IF(tbl_EcommerceSales[[#This Row],[Age]]&lt;=35,"26-35",IF(tbl_EcommerceSales[[#This Row],[Age]]&lt;=45,"36-45",IF(tbl_EcommerceSales[[#This Row],[Age]]&lt;=55,"46-55","56+")))))</f>
        <v>36-45</v>
      </c>
    </row>
    <row r="1753" spans="1:29" x14ac:dyDescent="0.35">
      <c r="A1753" t="s">
        <v>3155</v>
      </c>
      <c r="B1753" s="7">
        <v>45848</v>
      </c>
      <c r="C1753" t="s">
        <v>3156</v>
      </c>
      <c r="D1753" t="s">
        <v>305</v>
      </c>
      <c r="E1753" t="s">
        <v>48</v>
      </c>
      <c r="F1753">
        <v>28</v>
      </c>
      <c r="G1753" t="s">
        <v>99</v>
      </c>
      <c r="H1753" t="s">
        <v>88</v>
      </c>
      <c r="I1753" t="s">
        <v>221</v>
      </c>
      <c r="J1753" t="s">
        <v>222</v>
      </c>
      <c r="K1753" t="s">
        <v>177</v>
      </c>
      <c r="L1753" t="s">
        <v>208</v>
      </c>
      <c r="M1753">
        <v>1</v>
      </c>
      <c r="N1753" s="2">
        <v>1499</v>
      </c>
      <c r="O1753" s="3">
        <v>0.2</v>
      </c>
      <c r="P1753" s="2">
        <v>800</v>
      </c>
      <c r="Q1753" t="s">
        <v>44</v>
      </c>
      <c r="R1753" t="s">
        <v>33</v>
      </c>
      <c r="S1753" t="s">
        <v>57</v>
      </c>
      <c r="T1753" s="4">
        <v>5</v>
      </c>
      <c r="U1753" s="11">
        <f t="shared" si="27"/>
        <v>1499</v>
      </c>
      <c r="V1753" s="11">
        <f>tbl_EcommerceSales[[#This Row],[Gross_Sales]]*tbl_EcommerceSales[[#This Row],[Discount]]</f>
        <v>299.8</v>
      </c>
      <c r="W1753" s="11">
        <f>tbl_EcommerceSales[[#This Row],[Gross_Sales]]-tbl_EcommerceSales[[#This Row],[Discount_Amount]]</f>
        <v>1199.2</v>
      </c>
      <c r="X1753" s="11">
        <f>tbl_EcommerceSales[[#This Row],[Quantity]] * _xlfn.XLOOKUP(tbl_EcommerceSales[[#This Row],[Product_ID]], Product_Master!A:A, Product_Master!F:F)</f>
        <v>800</v>
      </c>
      <c r="Y1753" s="11">
        <f>tbl_EcommerceSales[[#This Row],[Net_Revenue]]-tbl_EcommerceSales[[#This Row],[Total_Cost]]</f>
        <v>399.20000000000005</v>
      </c>
      <c r="Z1753" s="9">
        <f>IFERROR(#REF!/tbl_EcommerceSales[[#This Row],[Total_Cost]], 0)</f>
        <v>0</v>
      </c>
      <c r="AA1753" t="str">
        <f>TEXT(tbl_EcommerceSales[[#This Row],[Order_Date]],"mmm")</f>
        <v>Jul</v>
      </c>
      <c r="AB1753">
        <f>YEAR(tbl_EcommerceSales[[#This Row],[Order_Date]])</f>
        <v>2025</v>
      </c>
      <c r="AC1753" t="str">
        <f>IF(tbl_EcommerceSales[[#This Row],[Age]]&lt;18,"Under 18",IF(tbl_EcommerceSales[[#This Row],[Age]]&lt;=25,"18-25",IF(tbl_EcommerceSales[[#This Row],[Age]]&lt;=35,"26-35",IF(tbl_EcommerceSales[[#This Row],[Age]]&lt;=45,"36-45",IF(tbl_EcommerceSales[[#This Row],[Age]]&lt;=55,"46-55","56+")))))</f>
        <v>26-35</v>
      </c>
    </row>
    <row r="1754" spans="1:29" x14ac:dyDescent="0.35">
      <c r="A1754" t="s">
        <v>3157</v>
      </c>
      <c r="B1754" s="7">
        <v>45848</v>
      </c>
      <c r="C1754" t="s">
        <v>3158</v>
      </c>
      <c r="D1754" t="s">
        <v>66</v>
      </c>
      <c r="E1754" t="s">
        <v>25</v>
      </c>
      <c r="F1754">
        <v>32</v>
      </c>
      <c r="G1754" t="s">
        <v>192</v>
      </c>
      <c r="H1754" t="s">
        <v>27</v>
      </c>
      <c r="I1754" t="s">
        <v>206</v>
      </c>
      <c r="J1754" t="s">
        <v>207</v>
      </c>
      <c r="K1754" t="s">
        <v>177</v>
      </c>
      <c r="L1754" t="s">
        <v>208</v>
      </c>
      <c r="M1754">
        <v>1</v>
      </c>
      <c r="N1754" s="2">
        <v>2199</v>
      </c>
      <c r="O1754" s="3">
        <v>0</v>
      </c>
      <c r="P1754" s="2">
        <v>1250</v>
      </c>
      <c r="Q1754" t="s">
        <v>123</v>
      </c>
      <c r="R1754" t="s">
        <v>33</v>
      </c>
      <c r="S1754" t="s">
        <v>34</v>
      </c>
      <c r="T1754" s="4">
        <v>5</v>
      </c>
      <c r="U1754" s="11">
        <f t="shared" si="27"/>
        <v>2199</v>
      </c>
      <c r="V1754" s="11">
        <f>tbl_EcommerceSales[[#This Row],[Gross_Sales]]*tbl_EcommerceSales[[#This Row],[Discount]]</f>
        <v>0</v>
      </c>
      <c r="W1754" s="11">
        <f>tbl_EcommerceSales[[#This Row],[Gross_Sales]]-tbl_EcommerceSales[[#This Row],[Discount_Amount]]</f>
        <v>2199</v>
      </c>
      <c r="X1754" s="11">
        <f>tbl_EcommerceSales[[#This Row],[Quantity]] * _xlfn.XLOOKUP(tbl_EcommerceSales[[#This Row],[Product_ID]], Product_Master!A:A, Product_Master!F:F)</f>
        <v>1250</v>
      </c>
      <c r="Y1754" s="11">
        <f>tbl_EcommerceSales[[#This Row],[Net_Revenue]]-tbl_EcommerceSales[[#This Row],[Total_Cost]]</f>
        <v>949</v>
      </c>
      <c r="Z1754" s="9">
        <f>IFERROR(#REF!/tbl_EcommerceSales[[#This Row],[Total_Cost]], 0)</f>
        <v>0</v>
      </c>
      <c r="AA1754" t="str">
        <f>TEXT(tbl_EcommerceSales[[#This Row],[Order_Date]],"mmm")</f>
        <v>Jul</v>
      </c>
      <c r="AB1754">
        <f>YEAR(tbl_EcommerceSales[[#This Row],[Order_Date]])</f>
        <v>2025</v>
      </c>
      <c r="AC1754" t="str">
        <f>IF(tbl_EcommerceSales[[#This Row],[Age]]&lt;18,"Under 18",IF(tbl_EcommerceSales[[#This Row],[Age]]&lt;=25,"18-25",IF(tbl_EcommerceSales[[#This Row],[Age]]&lt;=35,"26-35",IF(tbl_EcommerceSales[[#This Row],[Age]]&lt;=45,"36-45",IF(tbl_EcommerceSales[[#This Row],[Age]]&lt;=55,"46-55","56+")))))</f>
        <v>26-35</v>
      </c>
    </row>
    <row r="1755" spans="1:29" x14ac:dyDescent="0.35">
      <c r="A1755" t="s">
        <v>3159</v>
      </c>
      <c r="B1755" s="7">
        <v>45848</v>
      </c>
      <c r="C1755" t="s">
        <v>2132</v>
      </c>
      <c r="D1755" t="s">
        <v>47</v>
      </c>
      <c r="E1755" t="s">
        <v>48</v>
      </c>
      <c r="F1755">
        <v>32</v>
      </c>
      <c r="G1755" t="s">
        <v>152</v>
      </c>
      <c r="H1755" t="s">
        <v>72</v>
      </c>
      <c r="I1755" t="s">
        <v>349</v>
      </c>
      <c r="J1755" t="s">
        <v>350</v>
      </c>
      <c r="K1755" t="s">
        <v>82</v>
      </c>
      <c r="L1755" t="s">
        <v>238</v>
      </c>
      <c r="M1755">
        <v>1</v>
      </c>
      <c r="N1755" s="2">
        <v>1599</v>
      </c>
      <c r="O1755" s="3">
        <v>0.1</v>
      </c>
      <c r="P1755" s="2">
        <v>920</v>
      </c>
      <c r="Q1755" t="s">
        <v>123</v>
      </c>
      <c r="R1755" t="s">
        <v>33</v>
      </c>
      <c r="S1755" t="s">
        <v>34</v>
      </c>
      <c r="T1755" s="4">
        <v>5</v>
      </c>
      <c r="U1755" s="11">
        <f t="shared" si="27"/>
        <v>1599</v>
      </c>
      <c r="V1755" s="11">
        <f>tbl_EcommerceSales[[#This Row],[Gross_Sales]]*tbl_EcommerceSales[[#This Row],[Discount]]</f>
        <v>159.9</v>
      </c>
      <c r="W1755" s="11">
        <f>tbl_EcommerceSales[[#This Row],[Gross_Sales]]-tbl_EcommerceSales[[#This Row],[Discount_Amount]]</f>
        <v>1439.1</v>
      </c>
      <c r="X1755" s="11">
        <f>tbl_EcommerceSales[[#This Row],[Quantity]] * _xlfn.XLOOKUP(tbl_EcommerceSales[[#This Row],[Product_ID]], Product_Master!A:A, Product_Master!F:F)</f>
        <v>920</v>
      </c>
      <c r="Y1755" s="11">
        <f>tbl_EcommerceSales[[#This Row],[Net_Revenue]]-tbl_EcommerceSales[[#This Row],[Total_Cost]]</f>
        <v>519.09999999999991</v>
      </c>
      <c r="Z1755" s="9">
        <f>IFERROR(#REF!/tbl_EcommerceSales[[#This Row],[Total_Cost]], 0)</f>
        <v>0</v>
      </c>
      <c r="AA1755" t="str">
        <f>TEXT(tbl_EcommerceSales[[#This Row],[Order_Date]],"mmm")</f>
        <v>Jul</v>
      </c>
      <c r="AB1755">
        <f>YEAR(tbl_EcommerceSales[[#This Row],[Order_Date]])</f>
        <v>2025</v>
      </c>
      <c r="AC1755" t="str">
        <f>IF(tbl_EcommerceSales[[#This Row],[Age]]&lt;18,"Under 18",IF(tbl_EcommerceSales[[#This Row],[Age]]&lt;=25,"18-25",IF(tbl_EcommerceSales[[#This Row],[Age]]&lt;=35,"26-35",IF(tbl_EcommerceSales[[#This Row],[Age]]&lt;=45,"36-45",IF(tbl_EcommerceSales[[#This Row],[Age]]&lt;=55,"46-55","56+")))))</f>
        <v>26-35</v>
      </c>
    </row>
    <row r="1756" spans="1:29" x14ac:dyDescent="0.35">
      <c r="A1756" t="s">
        <v>3160</v>
      </c>
      <c r="B1756" s="7">
        <v>45848</v>
      </c>
      <c r="C1756" t="s">
        <v>3161</v>
      </c>
      <c r="D1756" t="s">
        <v>130</v>
      </c>
      <c r="E1756" t="s">
        <v>48</v>
      </c>
      <c r="F1756">
        <v>42</v>
      </c>
      <c r="G1756" t="s">
        <v>26</v>
      </c>
      <c r="H1756" t="s">
        <v>27</v>
      </c>
      <c r="I1756" t="s">
        <v>62</v>
      </c>
      <c r="J1756" t="s">
        <v>63</v>
      </c>
      <c r="K1756" t="s">
        <v>42</v>
      </c>
      <c r="L1756" t="s">
        <v>43</v>
      </c>
      <c r="M1756">
        <v>2</v>
      </c>
      <c r="N1756" s="2">
        <v>499</v>
      </c>
      <c r="O1756" s="3">
        <v>0.1</v>
      </c>
      <c r="P1756" s="2">
        <v>440</v>
      </c>
      <c r="Q1756" t="s">
        <v>123</v>
      </c>
      <c r="R1756" t="s">
        <v>33</v>
      </c>
      <c r="S1756" t="s">
        <v>57</v>
      </c>
      <c r="T1756" s="4">
        <v>5</v>
      </c>
      <c r="U1756" s="11">
        <f t="shared" si="27"/>
        <v>998</v>
      </c>
      <c r="V1756" s="11">
        <f>tbl_EcommerceSales[[#This Row],[Gross_Sales]]*tbl_EcommerceSales[[#This Row],[Discount]]</f>
        <v>99.800000000000011</v>
      </c>
      <c r="W1756" s="11">
        <f>tbl_EcommerceSales[[#This Row],[Gross_Sales]]-tbl_EcommerceSales[[#This Row],[Discount_Amount]]</f>
        <v>898.2</v>
      </c>
      <c r="X1756" s="11">
        <f>tbl_EcommerceSales[[#This Row],[Quantity]] * _xlfn.XLOOKUP(tbl_EcommerceSales[[#This Row],[Product_ID]], Product_Master!A:A, Product_Master!F:F)</f>
        <v>440</v>
      </c>
      <c r="Y1756" s="11">
        <f>tbl_EcommerceSales[[#This Row],[Net_Revenue]]-tbl_EcommerceSales[[#This Row],[Total_Cost]]</f>
        <v>458.20000000000005</v>
      </c>
      <c r="Z1756" s="9">
        <f>IFERROR(#REF!/tbl_EcommerceSales[[#This Row],[Total_Cost]], 0)</f>
        <v>0</v>
      </c>
      <c r="AA1756" t="str">
        <f>TEXT(tbl_EcommerceSales[[#This Row],[Order_Date]],"mmm")</f>
        <v>Jul</v>
      </c>
      <c r="AB1756">
        <f>YEAR(tbl_EcommerceSales[[#This Row],[Order_Date]])</f>
        <v>2025</v>
      </c>
      <c r="AC1756" t="str">
        <f>IF(tbl_EcommerceSales[[#This Row],[Age]]&lt;18,"Under 18",IF(tbl_EcommerceSales[[#This Row],[Age]]&lt;=25,"18-25",IF(tbl_EcommerceSales[[#This Row],[Age]]&lt;=35,"26-35",IF(tbl_EcommerceSales[[#This Row],[Age]]&lt;=45,"36-45",IF(tbl_EcommerceSales[[#This Row],[Age]]&lt;=55,"46-55","56+")))))</f>
        <v>36-45</v>
      </c>
    </row>
    <row r="1757" spans="1:29" x14ac:dyDescent="0.35">
      <c r="A1757" t="s">
        <v>3162</v>
      </c>
      <c r="B1757" s="7">
        <v>45848</v>
      </c>
      <c r="C1757" t="s">
        <v>2686</v>
      </c>
      <c r="D1757" t="s">
        <v>148</v>
      </c>
      <c r="E1757" t="s">
        <v>48</v>
      </c>
      <c r="F1757">
        <v>20</v>
      </c>
      <c r="G1757" t="s">
        <v>52</v>
      </c>
      <c r="H1757" t="s">
        <v>27</v>
      </c>
      <c r="I1757" t="s">
        <v>62</v>
      </c>
      <c r="J1757" t="s">
        <v>63</v>
      </c>
      <c r="K1757" t="s">
        <v>42</v>
      </c>
      <c r="L1757" t="s">
        <v>43</v>
      </c>
      <c r="M1757">
        <v>3</v>
      </c>
      <c r="N1757" s="2">
        <v>499</v>
      </c>
      <c r="O1757" s="3">
        <v>0.05</v>
      </c>
      <c r="P1757" s="2">
        <v>660</v>
      </c>
      <c r="Q1757" t="s">
        <v>32</v>
      </c>
      <c r="R1757" t="s">
        <v>33</v>
      </c>
      <c r="S1757" t="s">
        <v>57</v>
      </c>
      <c r="T1757" s="4">
        <v>4</v>
      </c>
      <c r="U1757" s="11">
        <f t="shared" si="27"/>
        <v>1497</v>
      </c>
      <c r="V1757" s="11">
        <f>tbl_EcommerceSales[[#This Row],[Gross_Sales]]*tbl_EcommerceSales[[#This Row],[Discount]]</f>
        <v>74.850000000000009</v>
      </c>
      <c r="W1757" s="11">
        <f>tbl_EcommerceSales[[#This Row],[Gross_Sales]]-tbl_EcommerceSales[[#This Row],[Discount_Amount]]</f>
        <v>1422.15</v>
      </c>
      <c r="X1757" s="11">
        <f>tbl_EcommerceSales[[#This Row],[Quantity]] * _xlfn.XLOOKUP(tbl_EcommerceSales[[#This Row],[Product_ID]], Product_Master!A:A, Product_Master!F:F)</f>
        <v>660</v>
      </c>
      <c r="Y1757" s="11">
        <f>tbl_EcommerceSales[[#This Row],[Net_Revenue]]-tbl_EcommerceSales[[#This Row],[Total_Cost]]</f>
        <v>762.15000000000009</v>
      </c>
      <c r="Z1757" s="9">
        <f>IFERROR(#REF!/tbl_EcommerceSales[[#This Row],[Total_Cost]], 0)</f>
        <v>0</v>
      </c>
      <c r="AA1757" t="str">
        <f>TEXT(tbl_EcommerceSales[[#This Row],[Order_Date]],"mmm")</f>
        <v>Jul</v>
      </c>
      <c r="AB1757">
        <f>YEAR(tbl_EcommerceSales[[#This Row],[Order_Date]])</f>
        <v>2025</v>
      </c>
      <c r="AC1757" t="str">
        <f>IF(tbl_EcommerceSales[[#This Row],[Age]]&lt;18,"Under 18",IF(tbl_EcommerceSales[[#This Row],[Age]]&lt;=25,"18-25",IF(tbl_EcommerceSales[[#This Row],[Age]]&lt;=35,"26-35",IF(tbl_EcommerceSales[[#This Row],[Age]]&lt;=45,"36-45",IF(tbl_EcommerceSales[[#This Row],[Age]]&lt;=55,"46-55","56+")))))</f>
        <v>18-25</v>
      </c>
    </row>
    <row r="1758" spans="1:29" x14ac:dyDescent="0.35">
      <c r="A1758" t="s">
        <v>3163</v>
      </c>
      <c r="B1758" s="7">
        <v>45848</v>
      </c>
      <c r="C1758" t="s">
        <v>413</v>
      </c>
      <c r="D1758" t="s">
        <v>342</v>
      </c>
      <c r="E1758" t="s">
        <v>25</v>
      </c>
      <c r="F1758">
        <v>47</v>
      </c>
      <c r="G1758" t="s">
        <v>99</v>
      </c>
      <c r="H1758" t="s">
        <v>88</v>
      </c>
      <c r="I1758" t="s">
        <v>73</v>
      </c>
      <c r="J1758" t="s">
        <v>74</v>
      </c>
      <c r="K1758" t="s">
        <v>55</v>
      </c>
      <c r="L1758" t="s">
        <v>75</v>
      </c>
      <c r="M1758">
        <v>2</v>
      </c>
      <c r="N1758" s="2">
        <v>2899</v>
      </c>
      <c r="O1758" s="3">
        <v>0.2</v>
      </c>
      <c r="P1758" s="2">
        <v>3400</v>
      </c>
      <c r="Q1758" t="s">
        <v>32</v>
      </c>
      <c r="R1758" t="s">
        <v>33</v>
      </c>
      <c r="S1758" t="s">
        <v>34</v>
      </c>
      <c r="T1758" s="4">
        <v>5</v>
      </c>
      <c r="U1758" s="11">
        <f t="shared" si="27"/>
        <v>5798</v>
      </c>
      <c r="V1758" s="11">
        <f>tbl_EcommerceSales[[#This Row],[Gross_Sales]]*tbl_EcommerceSales[[#This Row],[Discount]]</f>
        <v>1159.6000000000001</v>
      </c>
      <c r="W1758" s="11">
        <f>tbl_EcommerceSales[[#This Row],[Gross_Sales]]-tbl_EcommerceSales[[#This Row],[Discount_Amount]]</f>
        <v>4638.3999999999996</v>
      </c>
      <c r="X1758" s="11">
        <f>tbl_EcommerceSales[[#This Row],[Quantity]] * _xlfn.XLOOKUP(tbl_EcommerceSales[[#This Row],[Product_ID]], Product_Master!A:A, Product_Master!F:F)</f>
        <v>3400</v>
      </c>
      <c r="Y1758" s="11">
        <f>tbl_EcommerceSales[[#This Row],[Net_Revenue]]-tbl_EcommerceSales[[#This Row],[Total_Cost]]</f>
        <v>1238.3999999999996</v>
      </c>
      <c r="Z1758" s="9">
        <f>IFERROR(#REF!/tbl_EcommerceSales[[#This Row],[Total_Cost]], 0)</f>
        <v>0</v>
      </c>
      <c r="AA1758" t="str">
        <f>TEXT(tbl_EcommerceSales[[#This Row],[Order_Date]],"mmm")</f>
        <v>Jul</v>
      </c>
      <c r="AB1758">
        <f>YEAR(tbl_EcommerceSales[[#This Row],[Order_Date]])</f>
        <v>2025</v>
      </c>
      <c r="AC1758" t="str">
        <f>IF(tbl_EcommerceSales[[#This Row],[Age]]&lt;18,"Under 18",IF(tbl_EcommerceSales[[#This Row],[Age]]&lt;=25,"18-25",IF(tbl_EcommerceSales[[#This Row],[Age]]&lt;=35,"26-35",IF(tbl_EcommerceSales[[#This Row],[Age]]&lt;=45,"36-45",IF(tbl_EcommerceSales[[#This Row],[Age]]&lt;=55,"46-55","56+")))))</f>
        <v>46-55</v>
      </c>
    </row>
    <row r="1759" spans="1:29" x14ac:dyDescent="0.35">
      <c r="A1759" t="s">
        <v>3164</v>
      </c>
      <c r="B1759" s="7">
        <v>45848</v>
      </c>
      <c r="C1759" t="s">
        <v>3165</v>
      </c>
      <c r="D1759" t="s">
        <v>254</v>
      </c>
      <c r="E1759" t="s">
        <v>48</v>
      </c>
      <c r="F1759">
        <v>38</v>
      </c>
      <c r="G1759" t="s">
        <v>142</v>
      </c>
      <c r="H1759" t="s">
        <v>88</v>
      </c>
      <c r="I1759" t="s">
        <v>357</v>
      </c>
      <c r="J1759" t="s">
        <v>358</v>
      </c>
      <c r="K1759" t="s">
        <v>177</v>
      </c>
      <c r="L1759" t="s">
        <v>178</v>
      </c>
      <c r="M1759">
        <v>1</v>
      </c>
      <c r="N1759" s="2">
        <v>999</v>
      </c>
      <c r="O1759" s="3">
        <v>0.05</v>
      </c>
      <c r="P1759" s="2">
        <v>520</v>
      </c>
      <c r="Q1759" t="s">
        <v>319</v>
      </c>
      <c r="R1759" t="s">
        <v>33</v>
      </c>
      <c r="S1759" t="s">
        <v>34</v>
      </c>
      <c r="T1759" s="4">
        <v>3</v>
      </c>
      <c r="U1759" s="11">
        <f t="shared" si="27"/>
        <v>999</v>
      </c>
      <c r="V1759" s="11">
        <f>tbl_EcommerceSales[[#This Row],[Gross_Sales]]*tbl_EcommerceSales[[#This Row],[Discount]]</f>
        <v>49.95</v>
      </c>
      <c r="W1759" s="11">
        <f>tbl_EcommerceSales[[#This Row],[Gross_Sales]]-tbl_EcommerceSales[[#This Row],[Discount_Amount]]</f>
        <v>949.05</v>
      </c>
      <c r="X1759" s="11">
        <f>tbl_EcommerceSales[[#This Row],[Quantity]] * _xlfn.XLOOKUP(tbl_EcommerceSales[[#This Row],[Product_ID]], Product_Master!A:A, Product_Master!F:F)</f>
        <v>520</v>
      </c>
      <c r="Y1759" s="11">
        <f>tbl_EcommerceSales[[#This Row],[Net_Revenue]]-tbl_EcommerceSales[[#This Row],[Total_Cost]]</f>
        <v>429.04999999999995</v>
      </c>
      <c r="Z1759" s="9">
        <f>IFERROR(#REF!/tbl_EcommerceSales[[#This Row],[Total_Cost]], 0)</f>
        <v>0</v>
      </c>
      <c r="AA1759" t="str">
        <f>TEXT(tbl_EcommerceSales[[#This Row],[Order_Date]],"mmm")</f>
        <v>Jul</v>
      </c>
      <c r="AB1759">
        <f>YEAR(tbl_EcommerceSales[[#This Row],[Order_Date]])</f>
        <v>2025</v>
      </c>
      <c r="AC1759" t="str">
        <f>IF(tbl_EcommerceSales[[#This Row],[Age]]&lt;18,"Under 18",IF(tbl_EcommerceSales[[#This Row],[Age]]&lt;=25,"18-25",IF(tbl_EcommerceSales[[#This Row],[Age]]&lt;=35,"26-35",IF(tbl_EcommerceSales[[#This Row],[Age]]&lt;=45,"36-45",IF(tbl_EcommerceSales[[#This Row],[Age]]&lt;=55,"46-55","56+")))))</f>
        <v>36-45</v>
      </c>
    </row>
    <row r="1760" spans="1:29" x14ac:dyDescent="0.35">
      <c r="A1760" t="s">
        <v>3166</v>
      </c>
      <c r="B1760" s="7">
        <v>45848</v>
      </c>
      <c r="C1760" t="s">
        <v>3167</v>
      </c>
      <c r="D1760" t="s">
        <v>139</v>
      </c>
      <c r="E1760" t="s">
        <v>25</v>
      </c>
      <c r="F1760">
        <v>22</v>
      </c>
      <c r="G1760" t="s">
        <v>96</v>
      </c>
      <c r="H1760" t="s">
        <v>39</v>
      </c>
      <c r="I1760" t="s">
        <v>126</v>
      </c>
      <c r="J1760" t="s">
        <v>127</v>
      </c>
      <c r="K1760" t="s">
        <v>82</v>
      </c>
      <c r="L1760" t="s">
        <v>83</v>
      </c>
      <c r="M1760">
        <v>2</v>
      </c>
      <c r="N1760" s="2">
        <v>1899</v>
      </c>
      <c r="O1760" s="3">
        <v>0.2</v>
      </c>
      <c r="P1760" s="2">
        <v>2240</v>
      </c>
      <c r="Q1760" t="s">
        <v>44</v>
      </c>
      <c r="R1760" t="s">
        <v>33</v>
      </c>
      <c r="S1760" t="s">
        <v>57</v>
      </c>
      <c r="T1760" s="4">
        <v>4</v>
      </c>
      <c r="U1760" s="11">
        <f t="shared" si="27"/>
        <v>3798</v>
      </c>
      <c r="V1760" s="11">
        <f>tbl_EcommerceSales[[#This Row],[Gross_Sales]]*tbl_EcommerceSales[[#This Row],[Discount]]</f>
        <v>759.6</v>
      </c>
      <c r="W1760" s="11">
        <f>tbl_EcommerceSales[[#This Row],[Gross_Sales]]-tbl_EcommerceSales[[#This Row],[Discount_Amount]]</f>
        <v>3038.4</v>
      </c>
      <c r="X1760" s="11">
        <f>tbl_EcommerceSales[[#This Row],[Quantity]] * _xlfn.XLOOKUP(tbl_EcommerceSales[[#This Row],[Product_ID]], Product_Master!A:A, Product_Master!F:F)</f>
        <v>2240</v>
      </c>
      <c r="Y1760" s="11">
        <f>tbl_EcommerceSales[[#This Row],[Net_Revenue]]-tbl_EcommerceSales[[#This Row],[Total_Cost]]</f>
        <v>798.40000000000009</v>
      </c>
      <c r="Z1760" s="9">
        <f>IFERROR(#REF!/tbl_EcommerceSales[[#This Row],[Total_Cost]], 0)</f>
        <v>0</v>
      </c>
      <c r="AA1760" t="str">
        <f>TEXT(tbl_EcommerceSales[[#This Row],[Order_Date]],"mmm")</f>
        <v>Jul</v>
      </c>
      <c r="AB1760">
        <f>YEAR(tbl_EcommerceSales[[#This Row],[Order_Date]])</f>
        <v>2025</v>
      </c>
      <c r="AC1760" t="str">
        <f>IF(tbl_EcommerceSales[[#This Row],[Age]]&lt;18,"Under 18",IF(tbl_EcommerceSales[[#This Row],[Age]]&lt;=25,"18-25",IF(tbl_EcommerceSales[[#This Row],[Age]]&lt;=35,"26-35",IF(tbl_EcommerceSales[[#This Row],[Age]]&lt;=45,"36-45",IF(tbl_EcommerceSales[[#This Row],[Age]]&lt;=55,"46-55","56+")))))</f>
        <v>18-25</v>
      </c>
    </row>
    <row r="1761" spans="1:29" x14ac:dyDescent="0.35">
      <c r="A1761" t="s">
        <v>3168</v>
      </c>
      <c r="B1761" s="7">
        <v>45849</v>
      </c>
      <c r="C1761" t="s">
        <v>3169</v>
      </c>
      <c r="D1761" t="s">
        <v>189</v>
      </c>
      <c r="E1761" t="s">
        <v>48</v>
      </c>
      <c r="F1761">
        <v>31</v>
      </c>
      <c r="G1761" t="s">
        <v>211</v>
      </c>
      <c r="H1761" t="s">
        <v>72</v>
      </c>
      <c r="I1761" t="s">
        <v>165</v>
      </c>
      <c r="J1761" t="s">
        <v>166</v>
      </c>
      <c r="K1761" t="s">
        <v>42</v>
      </c>
      <c r="L1761" t="s">
        <v>167</v>
      </c>
      <c r="M1761">
        <v>1</v>
      </c>
      <c r="N1761" s="2">
        <v>1799</v>
      </c>
      <c r="O1761" s="3">
        <v>0</v>
      </c>
      <c r="P1761" s="2">
        <v>900</v>
      </c>
      <c r="Q1761" t="s">
        <v>32</v>
      </c>
      <c r="R1761" t="s">
        <v>33</v>
      </c>
      <c r="S1761" t="s">
        <v>34</v>
      </c>
      <c r="T1761" s="4">
        <v>3</v>
      </c>
      <c r="U1761" s="11">
        <f t="shared" si="27"/>
        <v>1799</v>
      </c>
      <c r="V1761" s="11">
        <f>tbl_EcommerceSales[[#This Row],[Gross_Sales]]*tbl_EcommerceSales[[#This Row],[Discount]]</f>
        <v>0</v>
      </c>
      <c r="W1761" s="11">
        <f>tbl_EcommerceSales[[#This Row],[Gross_Sales]]-tbl_EcommerceSales[[#This Row],[Discount_Amount]]</f>
        <v>1799</v>
      </c>
      <c r="X1761" s="11">
        <f>tbl_EcommerceSales[[#This Row],[Quantity]] * _xlfn.XLOOKUP(tbl_EcommerceSales[[#This Row],[Product_ID]], Product_Master!A:A, Product_Master!F:F)</f>
        <v>900</v>
      </c>
      <c r="Y1761" s="11">
        <f>tbl_EcommerceSales[[#This Row],[Net_Revenue]]-tbl_EcommerceSales[[#This Row],[Total_Cost]]</f>
        <v>899</v>
      </c>
      <c r="Z1761" s="9">
        <f>IFERROR(#REF!/tbl_EcommerceSales[[#This Row],[Total_Cost]], 0)</f>
        <v>0</v>
      </c>
      <c r="AA1761" t="str">
        <f>TEXT(tbl_EcommerceSales[[#This Row],[Order_Date]],"mmm")</f>
        <v>Jul</v>
      </c>
      <c r="AB1761">
        <f>YEAR(tbl_EcommerceSales[[#This Row],[Order_Date]])</f>
        <v>2025</v>
      </c>
      <c r="AC1761" t="str">
        <f>IF(tbl_EcommerceSales[[#This Row],[Age]]&lt;18,"Under 18",IF(tbl_EcommerceSales[[#This Row],[Age]]&lt;=25,"18-25",IF(tbl_EcommerceSales[[#This Row],[Age]]&lt;=35,"26-35",IF(tbl_EcommerceSales[[#This Row],[Age]]&lt;=45,"36-45",IF(tbl_EcommerceSales[[#This Row],[Age]]&lt;=55,"46-55","56+")))))</f>
        <v>26-35</v>
      </c>
    </row>
    <row r="1762" spans="1:29" x14ac:dyDescent="0.35">
      <c r="A1762" t="s">
        <v>3170</v>
      </c>
      <c r="B1762" s="7">
        <v>45849</v>
      </c>
      <c r="C1762" t="s">
        <v>3171</v>
      </c>
      <c r="D1762" t="s">
        <v>51</v>
      </c>
      <c r="E1762" t="s">
        <v>48</v>
      </c>
      <c r="F1762">
        <v>43</v>
      </c>
      <c r="G1762" t="s">
        <v>26</v>
      </c>
      <c r="H1762" t="s">
        <v>27</v>
      </c>
      <c r="I1762" t="s">
        <v>200</v>
      </c>
      <c r="J1762" t="s">
        <v>201</v>
      </c>
      <c r="K1762" t="s">
        <v>91</v>
      </c>
      <c r="L1762" t="s">
        <v>202</v>
      </c>
      <c r="M1762">
        <v>2</v>
      </c>
      <c r="N1762" s="2">
        <v>899</v>
      </c>
      <c r="O1762" s="3">
        <v>0.15</v>
      </c>
      <c r="P1762" s="2">
        <v>840</v>
      </c>
      <c r="Q1762" t="s">
        <v>32</v>
      </c>
      <c r="R1762" t="s">
        <v>33</v>
      </c>
      <c r="S1762" t="s">
        <v>34</v>
      </c>
      <c r="T1762" s="4">
        <v>5</v>
      </c>
      <c r="U1762" s="11">
        <f t="shared" si="27"/>
        <v>1798</v>
      </c>
      <c r="V1762" s="11">
        <f>tbl_EcommerceSales[[#This Row],[Gross_Sales]]*tbl_EcommerceSales[[#This Row],[Discount]]</f>
        <v>269.7</v>
      </c>
      <c r="W1762" s="11">
        <f>tbl_EcommerceSales[[#This Row],[Gross_Sales]]-tbl_EcommerceSales[[#This Row],[Discount_Amount]]</f>
        <v>1528.3</v>
      </c>
      <c r="X1762" s="11">
        <f>tbl_EcommerceSales[[#This Row],[Quantity]] * _xlfn.XLOOKUP(tbl_EcommerceSales[[#This Row],[Product_ID]], Product_Master!A:A, Product_Master!F:F)</f>
        <v>840</v>
      </c>
      <c r="Y1762" s="11">
        <f>tbl_EcommerceSales[[#This Row],[Net_Revenue]]-tbl_EcommerceSales[[#This Row],[Total_Cost]]</f>
        <v>688.3</v>
      </c>
      <c r="Z1762" s="9">
        <f>IFERROR(#REF!/tbl_EcommerceSales[[#This Row],[Total_Cost]], 0)</f>
        <v>0</v>
      </c>
      <c r="AA1762" t="str">
        <f>TEXT(tbl_EcommerceSales[[#This Row],[Order_Date]],"mmm")</f>
        <v>Jul</v>
      </c>
      <c r="AB1762">
        <f>YEAR(tbl_EcommerceSales[[#This Row],[Order_Date]])</f>
        <v>2025</v>
      </c>
      <c r="AC1762" t="str">
        <f>IF(tbl_EcommerceSales[[#This Row],[Age]]&lt;18,"Under 18",IF(tbl_EcommerceSales[[#This Row],[Age]]&lt;=25,"18-25",IF(tbl_EcommerceSales[[#This Row],[Age]]&lt;=35,"26-35",IF(tbl_EcommerceSales[[#This Row],[Age]]&lt;=45,"36-45",IF(tbl_EcommerceSales[[#This Row],[Age]]&lt;=55,"46-55","56+")))))</f>
        <v>36-45</v>
      </c>
    </row>
    <row r="1763" spans="1:29" x14ac:dyDescent="0.35">
      <c r="A1763" t="s">
        <v>3172</v>
      </c>
      <c r="B1763" s="7">
        <v>45849</v>
      </c>
      <c r="C1763" t="s">
        <v>934</v>
      </c>
      <c r="D1763" t="s">
        <v>51</v>
      </c>
      <c r="E1763" t="s">
        <v>48</v>
      </c>
      <c r="F1763">
        <v>27</v>
      </c>
      <c r="G1763" t="s">
        <v>61</v>
      </c>
      <c r="H1763" t="s">
        <v>27</v>
      </c>
      <c r="I1763" t="s">
        <v>53</v>
      </c>
      <c r="J1763" t="s">
        <v>54</v>
      </c>
      <c r="K1763" t="s">
        <v>55</v>
      </c>
      <c r="L1763" t="s">
        <v>56</v>
      </c>
      <c r="M1763">
        <v>1</v>
      </c>
      <c r="N1763" s="2">
        <v>799</v>
      </c>
      <c r="O1763" s="3">
        <v>0.1</v>
      </c>
      <c r="P1763" s="2">
        <v>390</v>
      </c>
      <c r="Q1763" t="s">
        <v>32</v>
      </c>
      <c r="R1763" t="s">
        <v>33</v>
      </c>
      <c r="S1763" t="s">
        <v>34</v>
      </c>
      <c r="T1763" s="4">
        <v>4</v>
      </c>
      <c r="U1763" s="11">
        <f t="shared" si="27"/>
        <v>799</v>
      </c>
      <c r="V1763" s="11">
        <f>tbl_EcommerceSales[[#This Row],[Gross_Sales]]*tbl_EcommerceSales[[#This Row],[Discount]]</f>
        <v>79.900000000000006</v>
      </c>
      <c r="W1763" s="11">
        <f>tbl_EcommerceSales[[#This Row],[Gross_Sales]]-tbl_EcommerceSales[[#This Row],[Discount_Amount]]</f>
        <v>719.1</v>
      </c>
      <c r="X1763" s="11">
        <f>tbl_EcommerceSales[[#This Row],[Quantity]] * _xlfn.XLOOKUP(tbl_EcommerceSales[[#This Row],[Product_ID]], Product_Master!A:A, Product_Master!F:F)</f>
        <v>390</v>
      </c>
      <c r="Y1763" s="11">
        <f>tbl_EcommerceSales[[#This Row],[Net_Revenue]]-tbl_EcommerceSales[[#This Row],[Total_Cost]]</f>
        <v>329.1</v>
      </c>
      <c r="Z1763" s="9">
        <f>IFERROR(#REF!/tbl_EcommerceSales[[#This Row],[Total_Cost]], 0)</f>
        <v>0</v>
      </c>
      <c r="AA1763" t="str">
        <f>TEXT(tbl_EcommerceSales[[#This Row],[Order_Date]],"mmm")</f>
        <v>Jul</v>
      </c>
      <c r="AB1763">
        <f>YEAR(tbl_EcommerceSales[[#This Row],[Order_Date]])</f>
        <v>2025</v>
      </c>
      <c r="AC1763" t="str">
        <f>IF(tbl_EcommerceSales[[#This Row],[Age]]&lt;18,"Under 18",IF(tbl_EcommerceSales[[#This Row],[Age]]&lt;=25,"18-25",IF(tbl_EcommerceSales[[#This Row],[Age]]&lt;=35,"26-35",IF(tbl_EcommerceSales[[#This Row],[Age]]&lt;=45,"36-45",IF(tbl_EcommerceSales[[#This Row],[Age]]&lt;=55,"46-55","56+")))))</f>
        <v>26-35</v>
      </c>
    </row>
    <row r="1764" spans="1:29" x14ac:dyDescent="0.35">
      <c r="A1764" t="s">
        <v>3173</v>
      </c>
      <c r="B1764" s="7">
        <v>45849</v>
      </c>
      <c r="C1764" t="s">
        <v>3174</v>
      </c>
      <c r="D1764" t="s">
        <v>116</v>
      </c>
      <c r="E1764" t="s">
        <v>48</v>
      </c>
      <c r="F1764">
        <v>43</v>
      </c>
      <c r="G1764" t="s">
        <v>96</v>
      </c>
      <c r="H1764" t="s">
        <v>39</v>
      </c>
      <c r="I1764" t="s">
        <v>80</v>
      </c>
      <c r="J1764" t="s">
        <v>81</v>
      </c>
      <c r="K1764" t="s">
        <v>82</v>
      </c>
      <c r="L1764" t="s">
        <v>83</v>
      </c>
      <c r="M1764">
        <v>1</v>
      </c>
      <c r="N1764" s="2">
        <v>2499</v>
      </c>
      <c r="O1764" s="3">
        <v>0.15</v>
      </c>
      <c r="P1764" s="2">
        <v>1550</v>
      </c>
      <c r="Q1764" t="s">
        <v>123</v>
      </c>
      <c r="R1764" t="s">
        <v>162</v>
      </c>
      <c r="S1764" t="s">
        <v>34</v>
      </c>
      <c r="T1764" s="4"/>
      <c r="U1764" s="11">
        <f t="shared" si="27"/>
        <v>2499</v>
      </c>
      <c r="V1764" s="11">
        <f>tbl_EcommerceSales[[#This Row],[Gross_Sales]]*tbl_EcommerceSales[[#This Row],[Discount]]</f>
        <v>374.84999999999997</v>
      </c>
      <c r="W1764" s="11">
        <f>tbl_EcommerceSales[[#This Row],[Gross_Sales]]-tbl_EcommerceSales[[#This Row],[Discount_Amount]]</f>
        <v>2124.15</v>
      </c>
      <c r="X1764" s="11">
        <f>tbl_EcommerceSales[[#This Row],[Quantity]] * _xlfn.XLOOKUP(tbl_EcommerceSales[[#This Row],[Product_ID]], Product_Master!A:A, Product_Master!F:F)</f>
        <v>1550</v>
      </c>
      <c r="Y1764" s="11">
        <f>tbl_EcommerceSales[[#This Row],[Net_Revenue]]-tbl_EcommerceSales[[#This Row],[Total_Cost]]</f>
        <v>574.15000000000009</v>
      </c>
      <c r="Z1764" s="9">
        <f>IFERROR(#REF!/tbl_EcommerceSales[[#This Row],[Total_Cost]], 0)</f>
        <v>0</v>
      </c>
      <c r="AA1764" t="str">
        <f>TEXT(tbl_EcommerceSales[[#This Row],[Order_Date]],"mmm")</f>
        <v>Jul</v>
      </c>
      <c r="AB1764">
        <f>YEAR(tbl_EcommerceSales[[#This Row],[Order_Date]])</f>
        <v>2025</v>
      </c>
      <c r="AC1764" t="str">
        <f>IF(tbl_EcommerceSales[[#This Row],[Age]]&lt;18,"Under 18",IF(tbl_EcommerceSales[[#This Row],[Age]]&lt;=25,"18-25",IF(tbl_EcommerceSales[[#This Row],[Age]]&lt;=35,"26-35",IF(tbl_EcommerceSales[[#This Row],[Age]]&lt;=45,"36-45",IF(tbl_EcommerceSales[[#This Row],[Age]]&lt;=55,"46-55","56+")))))</f>
        <v>36-45</v>
      </c>
    </row>
    <row r="1765" spans="1:29" x14ac:dyDescent="0.35">
      <c r="A1765" t="s">
        <v>3175</v>
      </c>
      <c r="B1765" s="7">
        <v>45849</v>
      </c>
      <c r="C1765" t="s">
        <v>461</v>
      </c>
      <c r="D1765" t="s">
        <v>170</v>
      </c>
      <c r="E1765" t="s">
        <v>48</v>
      </c>
      <c r="F1765">
        <v>20</v>
      </c>
      <c r="G1765" t="s">
        <v>26</v>
      </c>
      <c r="H1765" t="s">
        <v>27</v>
      </c>
      <c r="I1765" t="s">
        <v>276</v>
      </c>
      <c r="J1765" t="s">
        <v>277</v>
      </c>
      <c r="K1765" t="s">
        <v>30</v>
      </c>
      <c r="L1765" t="s">
        <v>278</v>
      </c>
      <c r="M1765">
        <v>3</v>
      </c>
      <c r="N1765" s="2">
        <v>1599</v>
      </c>
      <c r="O1765" s="3">
        <v>0</v>
      </c>
      <c r="P1765" s="2">
        <v>2550</v>
      </c>
      <c r="Q1765" t="s">
        <v>32</v>
      </c>
      <c r="R1765" t="s">
        <v>33</v>
      </c>
      <c r="S1765" t="s">
        <v>34</v>
      </c>
      <c r="T1765" s="4">
        <v>3</v>
      </c>
      <c r="U1765" s="11">
        <f t="shared" si="27"/>
        <v>4797</v>
      </c>
      <c r="V1765" s="11">
        <f>tbl_EcommerceSales[[#This Row],[Gross_Sales]]*tbl_EcommerceSales[[#This Row],[Discount]]</f>
        <v>0</v>
      </c>
      <c r="W1765" s="11">
        <f>tbl_EcommerceSales[[#This Row],[Gross_Sales]]-tbl_EcommerceSales[[#This Row],[Discount_Amount]]</f>
        <v>4797</v>
      </c>
      <c r="X1765" s="11">
        <f>tbl_EcommerceSales[[#This Row],[Quantity]] * _xlfn.XLOOKUP(tbl_EcommerceSales[[#This Row],[Product_ID]], Product_Master!A:A, Product_Master!F:F)</f>
        <v>2550</v>
      </c>
      <c r="Y1765" s="11">
        <f>tbl_EcommerceSales[[#This Row],[Net_Revenue]]-tbl_EcommerceSales[[#This Row],[Total_Cost]]</f>
        <v>2247</v>
      </c>
      <c r="Z1765" s="9">
        <f>IFERROR(#REF!/tbl_EcommerceSales[[#This Row],[Total_Cost]], 0)</f>
        <v>0</v>
      </c>
      <c r="AA1765" t="str">
        <f>TEXT(tbl_EcommerceSales[[#This Row],[Order_Date]],"mmm")</f>
        <v>Jul</v>
      </c>
      <c r="AB1765">
        <f>YEAR(tbl_EcommerceSales[[#This Row],[Order_Date]])</f>
        <v>2025</v>
      </c>
      <c r="AC1765" t="str">
        <f>IF(tbl_EcommerceSales[[#This Row],[Age]]&lt;18,"Under 18",IF(tbl_EcommerceSales[[#This Row],[Age]]&lt;=25,"18-25",IF(tbl_EcommerceSales[[#This Row],[Age]]&lt;=35,"26-35",IF(tbl_EcommerceSales[[#This Row],[Age]]&lt;=45,"36-45",IF(tbl_EcommerceSales[[#This Row],[Age]]&lt;=55,"46-55","56+")))))</f>
        <v>18-25</v>
      </c>
    </row>
    <row r="1766" spans="1:29" x14ac:dyDescent="0.35">
      <c r="A1766" t="s">
        <v>3176</v>
      </c>
      <c r="B1766" s="7">
        <v>45849</v>
      </c>
      <c r="C1766" t="s">
        <v>3177</v>
      </c>
      <c r="D1766" t="s">
        <v>151</v>
      </c>
      <c r="E1766" t="s">
        <v>48</v>
      </c>
      <c r="F1766">
        <v>18</v>
      </c>
      <c r="G1766" t="s">
        <v>270</v>
      </c>
      <c r="H1766" t="s">
        <v>72</v>
      </c>
      <c r="I1766" t="s">
        <v>357</v>
      </c>
      <c r="J1766" t="s">
        <v>358</v>
      </c>
      <c r="K1766" t="s">
        <v>177</v>
      </c>
      <c r="L1766" t="s">
        <v>178</v>
      </c>
      <c r="M1766">
        <v>1</v>
      </c>
      <c r="N1766" s="2">
        <v>999</v>
      </c>
      <c r="O1766" s="3">
        <v>0.15</v>
      </c>
      <c r="P1766" s="2">
        <v>520</v>
      </c>
      <c r="Q1766" t="s">
        <v>76</v>
      </c>
      <c r="R1766" t="s">
        <v>33</v>
      </c>
      <c r="S1766" t="s">
        <v>57</v>
      </c>
      <c r="T1766" s="4">
        <v>5</v>
      </c>
      <c r="U1766" s="11">
        <f t="shared" si="27"/>
        <v>999</v>
      </c>
      <c r="V1766" s="11">
        <f>tbl_EcommerceSales[[#This Row],[Gross_Sales]]*tbl_EcommerceSales[[#This Row],[Discount]]</f>
        <v>149.85</v>
      </c>
      <c r="W1766" s="11">
        <f>tbl_EcommerceSales[[#This Row],[Gross_Sales]]-tbl_EcommerceSales[[#This Row],[Discount_Amount]]</f>
        <v>849.15</v>
      </c>
      <c r="X1766" s="11">
        <f>tbl_EcommerceSales[[#This Row],[Quantity]] * _xlfn.XLOOKUP(tbl_EcommerceSales[[#This Row],[Product_ID]], Product_Master!A:A, Product_Master!F:F)</f>
        <v>520</v>
      </c>
      <c r="Y1766" s="11">
        <f>tbl_EcommerceSales[[#This Row],[Net_Revenue]]-tbl_EcommerceSales[[#This Row],[Total_Cost]]</f>
        <v>329.15</v>
      </c>
      <c r="Z1766" s="9">
        <f>IFERROR(#REF!/tbl_EcommerceSales[[#This Row],[Total_Cost]], 0)</f>
        <v>0</v>
      </c>
      <c r="AA1766" t="str">
        <f>TEXT(tbl_EcommerceSales[[#This Row],[Order_Date]],"mmm")</f>
        <v>Jul</v>
      </c>
      <c r="AB1766">
        <f>YEAR(tbl_EcommerceSales[[#This Row],[Order_Date]])</f>
        <v>2025</v>
      </c>
      <c r="AC1766" t="str">
        <f>IF(tbl_EcommerceSales[[#This Row],[Age]]&lt;18,"Under 18",IF(tbl_EcommerceSales[[#This Row],[Age]]&lt;=25,"18-25",IF(tbl_EcommerceSales[[#This Row],[Age]]&lt;=35,"26-35",IF(tbl_EcommerceSales[[#This Row],[Age]]&lt;=45,"36-45",IF(tbl_EcommerceSales[[#This Row],[Age]]&lt;=55,"46-55","56+")))))</f>
        <v>18-25</v>
      </c>
    </row>
    <row r="1767" spans="1:29" x14ac:dyDescent="0.35">
      <c r="A1767" t="s">
        <v>3178</v>
      </c>
      <c r="B1767" s="7">
        <v>45849</v>
      </c>
      <c r="C1767" t="s">
        <v>2717</v>
      </c>
      <c r="D1767" t="s">
        <v>312</v>
      </c>
      <c r="E1767" t="s">
        <v>25</v>
      </c>
      <c r="F1767">
        <v>26</v>
      </c>
      <c r="G1767" t="s">
        <v>99</v>
      </c>
      <c r="H1767" t="s">
        <v>88</v>
      </c>
      <c r="I1767" t="s">
        <v>175</v>
      </c>
      <c r="J1767" t="s">
        <v>176</v>
      </c>
      <c r="K1767" t="s">
        <v>177</v>
      </c>
      <c r="L1767" t="s">
        <v>178</v>
      </c>
      <c r="M1767">
        <v>1</v>
      </c>
      <c r="N1767" s="2">
        <v>699</v>
      </c>
      <c r="O1767" s="3">
        <v>0.05</v>
      </c>
      <c r="P1767" s="2">
        <v>320</v>
      </c>
      <c r="Q1767" t="s">
        <v>32</v>
      </c>
      <c r="R1767" t="s">
        <v>33</v>
      </c>
      <c r="S1767" t="s">
        <v>34</v>
      </c>
      <c r="T1767" s="4">
        <v>5</v>
      </c>
      <c r="U1767" s="11">
        <f t="shared" si="27"/>
        <v>699</v>
      </c>
      <c r="V1767" s="11">
        <f>tbl_EcommerceSales[[#This Row],[Gross_Sales]]*tbl_EcommerceSales[[#This Row],[Discount]]</f>
        <v>34.950000000000003</v>
      </c>
      <c r="W1767" s="11">
        <f>tbl_EcommerceSales[[#This Row],[Gross_Sales]]-tbl_EcommerceSales[[#This Row],[Discount_Amount]]</f>
        <v>664.05</v>
      </c>
      <c r="X1767" s="11">
        <f>tbl_EcommerceSales[[#This Row],[Quantity]] * _xlfn.XLOOKUP(tbl_EcommerceSales[[#This Row],[Product_ID]], Product_Master!A:A, Product_Master!F:F)</f>
        <v>320</v>
      </c>
      <c r="Y1767" s="11">
        <f>tbl_EcommerceSales[[#This Row],[Net_Revenue]]-tbl_EcommerceSales[[#This Row],[Total_Cost]]</f>
        <v>344.04999999999995</v>
      </c>
      <c r="Z1767" s="9">
        <f>IFERROR(#REF!/tbl_EcommerceSales[[#This Row],[Total_Cost]], 0)</f>
        <v>0</v>
      </c>
      <c r="AA1767" t="str">
        <f>TEXT(tbl_EcommerceSales[[#This Row],[Order_Date]],"mmm")</f>
        <v>Jul</v>
      </c>
      <c r="AB1767">
        <f>YEAR(tbl_EcommerceSales[[#This Row],[Order_Date]])</f>
        <v>2025</v>
      </c>
      <c r="AC1767" t="str">
        <f>IF(tbl_EcommerceSales[[#This Row],[Age]]&lt;18,"Under 18",IF(tbl_EcommerceSales[[#This Row],[Age]]&lt;=25,"18-25",IF(tbl_EcommerceSales[[#This Row],[Age]]&lt;=35,"26-35",IF(tbl_EcommerceSales[[#This Row],[Age]]&lt;=45,"36-45",IF(tbl_EcommerceSales[[#This Row],[Age]]&lt;=55,"46-55","56+")))))</f>
        <v>26-35</v>
      </c>
    </row>
    <row r="1768" spans="1:29" x14ac:dyDescent="0.35">
      <c r="A1768" t="s">
        <v>3179</v>
      </c>
      <c r="B1768" s="7">
        <v>45849</v>
      </c>
      <c r="C1768" t="s">
        <v>3180</v>
      </c>
      <c r="D1768" t="s">
        <v>232</v>
      </c>
      <c r="E1768" t="s">
        <v>48</v>
      </c>
      <c r="F1768">
        <v>23</v>
      </c>
      <c r="G1768" t="s">
        <v>71</v>
      </c>
      <c r="H1768" t="s">
        <v>72</v>
      </c>
      <c r="I1768" t="s">
        <v>257</v>
      </c>
      <c r="J1768" t="s">
        <v>258</v>
      </c>
      <c r="K1768" t="s">
        <v>55</v>
      </c>
      <c r="L1768" t="s">
        <v>56</v>
      </c>
      <c r="M1768">
        <v>1</v>
      </c>
      <c r="N1768" s="2">
        <v>1999</v>
      </c>
      <c r="O1768" s="3">
        <v>0.05</v>
      </c>
      <c r="P1768" s="2">
        <v>1050</v>
      </c>
      <c r="Q1768" t="s">
        <v>123</v>
      </c>
      <c r="R1768" t="s">
        <v>33</v>
      </c>
      <c r="S1768" t="s">
        <v>57</v>
      </c>
      <c r="T1768" s="4">
        <v>2</v>
      </c>
      <c r="U1768" s="11">
        <f t="shared" si="27"/>
        <v>1999</v>
      </c>
      <c r="V1768" s="11">
        <f>tbl_EcommerceSales[[#This Row],[Gross_Sales]]*tbl_EcommerceSales[[#This Row],[Discount]]</f>
        <v>99.95</v>
      </c>
      <c r="W1768" s="11">
        <f>tbl_EcommerceSales[[#This Row],[Gross_Sales]]-tbl_EcommerceSales[[#This Row],[Discount_Amount]]</f>
        <v>1899.05</v>
      </c>
      <c r="X1768" s="11">
        <f>tbl_EcommerceSales[[#This Row],[Quantity]] * _xlfn.XLOOKUP(tbl_EcommerceSales[[#This Row],[Product_ID]], Product_Master!A:A, Product_Master!F:F)</f>
        <v>1050</v>
      </c>
      <c r="Y1768" s="11">
        <f>tbl_EcommerceSales[[#This Row],[Net_Revenue]]-tbl_EcommerceSales[[#This Row],[Total_Cost]]</f>
        <v>849.05</v>
      </c>
      <c r="Z1768" s="9">
        <f>IFERROR(#REF!/tbl_EcommerceSales[[#This Row],[Total_Cost]], 0)</f>
        <v>0</v>
      </c>
      <c r="AA1768" t="str">
        <f>TEXT(tbl_EcommerceSales[[#This Row],[Order_Date]],"mmm")</f>
        <v>Jul</v>
      </c>
      <c r="AB1768">
        <f>YEAR(tbl_EcommerceSales[[#This Row],[Order_Date]])</f>
        <v>2025</v>
      </c>
      <c r="AC1768" t="str">
        <f>IF(tbl_EcommerceSales[[#This Row],[Age]]&lt;18,"Under 18",IF(tbl_EcommerceSales[[#This Row],[Age]]&lt;=25,"18-25",IF(tbl_EcommerceSales[[#This Row],[Age]]&lt;=35,"26-35",IF(tbl_EcommerceSales[[#This Row],[Age]]&lt;=45,"36-45",IF(tbl_EcommerceSales[[#This Row],[Age]]&lt;=55,"46-55","56+")))))</f>
        <v>18-25</v>
      </c>
    </row>
    <row r="1769" spans="1:29" x14ac:dyDescent="0.35">
      <c r="A1769" t="s">
        <v>3181</v>
      </c>
      <c r="B1769" s="7">
        <v>45849</v>
      </c>
      <c r="C1769" t="s">
        <v>3182</v>
      </c>
      <c r="D1769" t="s">
        <v>235</v>
      </c>
      <c r="E1769" t="s">
        <v>25</v>
      </c>
      <c r="F1769">
        <v>33</v>
      </c>
      <c r="G1769" t="s">
        <v>152</v>
      </c>
      <c r="H1769" t="s">
        <v>72</v>
      </c>
      <c r="I1769" t="s">
        <v>241</v>
      </c>
      <c r="J1769" t="s">
        <v>242</v>
      </c>
      <c r="K1769" t="s">
        <v>42</v>
      </c>
      <c r="L1769" t="s">
        <v>243</v>
      </c>
      <c r="M1769">
        <v>3</v>
      </c>
      <c r="N1769" s="2">
        <v>649</v>
      </c>
      <c r="O1769" s="3">
        <v>0.05</v>
      </c>
      <c r="P1769" s="2">
        <v>870</v>
      </c>
      <c r="Q1769" t="s">
        <v>156</v>
      </c>
      <c r="R1769" t="s">
        <v>33</v>
      </c>
      <c r="S1769" t="s">
        <v>34</v>
      </c>
      <c r="T1769" s="4">
        <v>5</v>
      </c>
      <c r="U1769" s="11">
        <f t="shared" si="27"/>
        <v>1947</v>
      </c>
      <c r="V1769" s="11">
        <f>tbl_EcommerceSales[[#This Row],[Gross_Sales]]*tbl_EcommerceSales[[#This Row],[Discount]]</f>
        <v>97.350000000000009</v>
      </c>
      <c r="W1769" s="11">
        <f>tbl_EcommerceSales[[#This Row],[Gross_Sales]]-tbl_EcommerceSales[[#This Row],[Discount_Amount]]</f>
        <v>1849.65</v>
      </c>
      <c r="X1769" s="11">
        <f>tbl_EcommerceSales[[#This Row],[Quantity]] * _xlfn.XLOOKUP(tbl_EcommerceSales[[#This Row],[Product_ID]], Product_Master!A:A, Product_Master!F:F)</f>
        <v>870</v>
      </c>
      <c r="Y1769" s="11">
        <f>tbl_EcommerceSales[[#This Row],[Net_Revenue]]-tbl_EcommerceSales[[#This Row],[Total_Cost]]</f>
        <v>979.65000000000009</v>
      </c>
      <c r="Z1769" s="9">
        <f>IFERROR(#REF!/tbl_EcommerceSales[[#This Row],[Total_Cost]], 0)</f>
        <v>0</v>
      </c>
      <c r="AA1769" t="str">
        <f>TEXT(tbl_EcommerceSales[[#This Row],[Order_Date]],"mmm")</f>
        <v>Jul</v>
      </c>
      <c r="AB1769">
        <f>YEAR(tbl_EcommerceSales[[#This Row],[Order_Date]])</f>
        <v>2025</v>
      </c>
      <c r="AC1769" t="str">
        <f>IF(tbl_EcommerceSales[[#This Row],[Age]]&lt;18,"Under 18",IF(tbl_EcommerceSales[[#This Row],[Age]]&lt;=25,"18-25",IF(tbl_EcommerceSales[[#This Row],[Age]]&lt;=35,"26-35",IF(tbl_EcommerceSales[[#This Row],[Age]]&lt;=45,"36-45",IF(tbl_EcommerceSales[[#This Row],[Age]]&lt;=55,"46-55","56+")))))</f>
        <v>26-35</v>
      </c>
    </row>
    <row r="1770" spans="1:29" x14ac:dyDescent="0.35">
      <c r="A1770" t="s">
        <v>3183</v>
      </c>
      <c r="B1770" s="7">
        <v>45849</v>
      </c>
      <c r="C1770" t="s">
        <v>1157</v>
      </c>
      <c r="D1770" t="s">
        <v>254</v>
      </c>
      <c r="E1770" t="s">
        <v>48</v>
      </c>
      <c r="F1770">
        <v>42</v>
      </c>
      <c r="G1770" t="s">
        <v>87</v>
      </c>
      <c r="H1770" t="s">
        <v>88</v>
      </c>
      <c r="I1770" t="s">
        <v>290</v>
      </c>
      <c r="J1770" t="s">
        <v>291</v>
      </c>
      <c r="K1770" t="s">
        <v>30</v>
      </c>
      <c r="L1770" t="s">
        <v>31</v>
      </c>
      <c r="M1770">
        <v>1</v>
      </c>
      <c r="N1770" s="2">
        <v>3499</v>
      </c>
      <c r="O1770" s="3">
        <v>0.1</v>
      </c>
      <c r="P1770" s="2">
        <v>2250</v>
      </c>
      <c r="Q1770" t="s">
        <v>123</v>
      </c>
      <c r="R1770" t="s">
        <v>33</v>
      </c>
      <c r="S1770" t="s">
        <v>34</v>
      </c>
      <c r="T1770" s="4">
        <v>4</v>
      </c>
      <c r="U1770" s="11">
        <f t="shared" si="27"/>
        <v>3499</v>
      </c>
      <c r="V1770" s="11">
        <f>tbl_EcommerceSales[[#This Row],[Gross_Sales]]*tbl_EcommerceSales[[#This Row],[Discount]]</f>
        <v>349.90000000000003</v>
      </c>
      <c r="W1770" s="11">
        <f>tbl_EcommerceSales[[#This Row],[Gross_Sales]]-tbl_EcommerceSales[[#This Row],[Discount_Amount]]</f>
        <v>3149.1</v>
      </c>
      <c r="X1770" s="11">
        <f>tbl_EcommerceSales[[#This Row],[Quantity]] * _xlfn.XLOOKUP(tbl_EcommerceSales[[#This Row],[Product_ID]], Product_Master!A:A, Product_Master!F:F)</f>
        <v>2250</v>
      </c>
      <c r="Y1770" s="11">
        <f>tbl_EcommerceSales[[#This Row],[Net_Revenue]]-tbl_EcommerceSales[[#This Row],[Total_Cost]]</f>
        <v>899.09999999999991</v>
      </c>
      <c r="Z1770" s="9">
        <f>IFERROR(#REF!/tbl_EcommerceSales[[#This Row],[Total_Cost]], 0)</f>
        <v>0</v>
      </c>
      <c r="AA1770" t="str">
        <f>TEXT(tbl_EcommerceSales[[#This Row],[Order_Date]],"mmm")</f>
        <v>Jul</v>
      </c>
      <c r="AB1770">
        <f>YEAR(tbl_EcommerceSales[[#This Row],[Order_Date]])</f>
        <v>2025</v>
      </c>
      <c r="AC1770" t="str">
        <f>IF(tbl_EcommerceSales[[#This Row],[Age]]&lt;18,"Under 18",IF(tbl_EcommerceSales[[#This Row],[Age]]&lt;=25,"18-25",IF(tbl_EcommerceSales[[#This Row],[Age]]&lt;=35,"26-35",IF(tbl_EcommerceSales[[#This Row],[Age]]&lt;=45,"36-45",IF(tbl_EcommerceSales[[#This Row],[Age]]&lt;=55,"46-55","56+")))))</f>
        <v>36-45</v>
      </c>
    </row>
    <row r="1771" spans="1:29" x14ac:dyDescent="0.35">
      <c r="A1771" t="s">
        <v>3184</v>
      </c>
      <c r="B1771" s="7">
        <v>45849</v>
      </c>
      <c r="C1771" t="s">
        <v>3185</v>
      </c>
      <c r="D1771" t="s">
        <v>305</v>
      </c>
      <c r="E1771" t="s">
        <v>48</v>
      </c>
      <c r="F1771">
        <v>32</v>
      </c>
      <c r="G1771" t="s">
        <v>99</v>
      </c>
      <c r="H1771" t="s">
        <v>88</v>
      </c>
      <c r="I1771" t="s">
        <v>28</v>
      </c>
      <c r="J1771" t="s">
        <v>29</v>
      </c>
      <c r="K1771" t="s">
        <v>30</v>
      </c>
      <c r="L1771" t="s">
        <v>31</v>
      </c>
      <c r="M1771">
        <v>1</v>
      </c>
      <c r="N1771" s="2">
        <v>5999</v>
      </c>
      <c r="O1771" s="3">
        <v>0.05</v>
      </c>
      <c r="P1771" s="2">
        <v>3900</v>
      </c>
      <c r="Q1771" t="s">
        <v>319</v>
      </c>
      <c r="R1771" t="s">
        <v>33</v>
      </c>
      <c r="S1771" t="s">
        <v>57</v>
      </c>
      <c r="T1771" s="4">
        <v>4</v>
      </c>
      <c r="U1771" s="11">
        <f t="shared" si="27"/>
        <v>5999</v>
      </c>
      <c r="V1771" s="11">
        <f>tbl_EcommerceSales[[#This Row],[Gross_Sales]]*tbl_EcommerceSales[[#This Row],[Discount]]</f>
        <v>299.95</v>
      </c>
      <c r="W1771" s="11">
        <f>tbl_EcommerceSales[[#This Row],[Gross_Sales]]-tbl_EcommerceSales[[#This Row],[Discount_Amount]]</f>
        <v>5699.05</v>
      </c>
      <c r="X1771" s="11">
        <f>tbl_EcommerceSales[[#This Row],[Quantity]] * _xlfn.XLOOKUP(tbl_EcommerceSales[[#This Row],[Product_ID]], Product_Master!A:A, Product_Master!F:F)</f>
        <v>3900</v>
      </c>
      <c r="Y1771" s="11">
        <f>tbl_EcommerceSales[[#This Row],[Net_Revenue]]-tbl_EcommerceSales[[#This Row],[Total_Cost]]</f>
        <v>1799.0500000000002</v>
      </c>
      <c r="Z1771" s="9">
        <f>IFERROR(#REF!/tbl_EcommerceSales[[#This Row],[Total_Cost]], 0)</f>
        <v>0</v>
      </c>
      <c r="AA1771" t="str">
        <f>TEXT(tbl_EcommerceSales[[#This Row],[Order_Date]],"mmm")</f>
        <v>Jul</v>
      </c>
      <c r="AB1771">
        <f>YEAR(tbl_EcommerceSales[[#This Row],[Order_Date]])</f>
        <v>2025</v>
      </c>
      <c r="AC1771" t="str">
        <f>IF(tbl_EcommerceSales[[#This Row],[Age]]&lt;18,"Under 18",IF(tbl_EcommerceSales[[#This Row],[Age]]&lt;=25,"18-25",IF(tbl_EcommerceSales[[#This Row],[Age]]&lt;=35,"26-35",IF(tbl_EcommerceSales[[#This Row],[Age]]&lt;=45,"36-45",IF(tbl_EcommerceSales[[#This Row],[Age]]&lt;=55,"46-55","56+")))))</f>
        <v>26-35</v>
      </c>
    </row>
    <row r="1772" spans="1:29" x14ac:dyDescent="0.35">
      <c r="A1772" t="s">
        <v>3186</v>
      </c>
      <c r="B1772" s="7">
        <v>45849</v>
      </c>
      <c r="C1772" t="s">
        <v>3187</v>
      </c>
      <c r="D1772" t="s">
        <v>159</v>
      </c>
      <c r="E1772" t="s">
        <v>48</v>
      </c>
      <c r="F1772">
        <v>18</v>
      </c>
      <c r="G1772" t="s">
        <v>152</v>
      </c>
      <c r="H1772" t="s">
        <v>72</v>
      </c>
      <c r="I1772" t="s">
        <v>80</v>
      </c>
      <c r="J1772" t="s">
        <v>81</v>
      </c>
      <c r="K1772" t="s">
        <v>82</v>
      </c>
      <c r="L1772" t="s">
        <v>83</v>
      </c>
      <c r="M1772">
        <v>1</v>
      </c>
      <c r="N1772" s="2">
        <v>2499</v>
      </c>
      <c r="O1772" s="3">
        <v>0.2</v>
      </c>
      <c r="P1772" s="2">
        <v>1550</v>
      </c>
      <c r="Q1772" t="s">
        <v>32</v>
      </c>
      <c r="R1772" t="s">
        <v>33</v>
      </c>
      <c r="S1772" t="s">
        <v>57</v>
      </c>
      <c r="T1772" s="4">
        <v>4</v>
      </c>
      <c r="U1772" s="11">
        <f t="shared" si="27"/>
        <v>2499</v>
      </c>
      <c r="V1772" s="11">
        <f>tbl_EcommerceSales[[#This Row],[Gross_Sales]]*tbl_EcommerceSales[[#This Row],[Discount]]</f>
        <v>499.8</v>
      </c>
      <c r="W1772" s="11">
        <f>tbl_EcommerceSales[[#This Row],[Gross_Sales]]-tbl_EcommerceSales[[#This Row],[Discount_Amount]]</f>
        <v>1999.2</v>
      </c>
      <c r="X1772" s="11">
        <f>tbl_EcommerceSales[[#This Row],[Quantity]] * _xlfn.XLOOKUP(tbl_EcommerceSales[[#This Row],[Product_ID]], Product_Master!A:A, Product_Master!F:F)</f>
        <v>1550</v>
      </c>
      <c r="Y1772" s="11">
        <f>tbl_EcommerceSales[[#This Row],[Net_Revenue]]-tbl_EcommerceSales[[#This Row],[Total_Cost]]</f>
        <v>449.20000000000005</v>
      </c>
      <c r="Z1772" s="9">
        <f>IFERROR(#REF!/tbl_EcommerceSales[[#This Row],[Total_Cost]], 0)</f>
        <v>0</v>
      </c>
      <c r="AA1772" t="str">
        <f>TEXT(tbl_EcommerceSales[[#This Row],[Order_Date]],"mmm")</f>
        <v>Jul</v>
      </c>
      <c r="AB1772">
        <f>YEAR(tbl_EcommerceSales[[#This Row],[Order_Date]])</f>
        <v>2025</v>
      </c>
      <c r="AC1772" t="str">
        <f>IF(tbl_EcommerceSales[[#This Row],[Age]]&lt;18,"Under 18",IF(tbl_EcommerceSales[[#This Row],[Age]]&lt;=25,"18-25",IF(tbl_EcommerceSales[[#This Row],[Age]]&lt;=35,"26-35",IF(tbl_EcommerceSales[[#This Row],[Age]]&lt;=45,"36-45",IF(tbl_EcommerceSales[[#This Row],[Age]]&lt;=55,"46-55","56+")))))</f>
        <v>18-25</v>
      </c>
    </row>
    <row r="1773" spans="1:29" x14ac:dyDescent="0.35">
      <c r="A1773" t="s">
        <v>3188</v>
      </c>
      <c r="B1773" s="7">
        <v>45849</v>
      </c>
      <c r="C1773" t="s">
        <v>3189</v>
      </c>
      <c r="D1773" t="s">
        <v>66</v>
      </c>
      <c r="E1773" t="s">
        <v>48</v>
      </c>
      <c r="F1773">
        <v>39</v>
      </c>
      <c r="G1773" t="s">
        <v>26</v>
      </c>
      <c r="H1773" t="s">
        <v>27</v>
      </c>
      <c r="I1773" t="s">
        <v>117</v>
      </c>
      <c r="J1773" t="s">
        <v>118</v>
      </c>
      <c r="K1773" t="s">
        <v>82</v>
      </c>
      <c r="L1773" t="s">
        <v>119</v>
      </c>
      <c r="M1773">
        <v>2</v>
      </c>
      <c r="N1773" s="2">
        <v>3299</v>
      </c>
      <c r="O1773" s="3">
        <v>0.2</v>
      </c>
      <c r="P1773" s="2">
        <v>4200</v>
      </c>
      <c r="Q1773" t="s">
        <v>32</v>
      </c>
      <c r="R1773" t="s">
        <v>33</v>
      </c>
      <c r="S1773" t="s">
        <v>57</v>
      </c>
      <c r="T1773" s="4">
        <v>4</v>
      </c>
      <c r="U1773" s="11">
        <f t="shared" si="27"/>
        <v>6598</v>
      </c>
      <c r="V1773" s="11">
        <f>tbl_EcommerceSales[[#This Row],[Gross_Sales]]*tbl_EcommerceSales[[#This Row],[Discount]]</f>
        <v>1319.6000000000001</v>
      </c>
      <c r="W1773" s="11">
        <f>tbl_EcommerceSales[[#This Row],[Gross_Sales]]-tbl_EcommerceSales[[#This Row],[Discount_Amount]]</f>
        <v>5278.4</v>
      </c>
      <c r="X1773" s="11">
        <f>tbl_EcommerceSales[[#This Row],[Quantity]] * _xlfn.XLOOKUP(tbl_EcommerceSales[[#This Row],[Product_ID]], Product_Master!A:A, Product_Master!F:F)</f>
        <v>4200</v>
      </c>
      <c r="Y1773" s="11">
        <f>tbl_EcommerceSales[[#This Row],[Net_Revenue]]-tbl_EcommerceSales[[#This Row],[Total_Cost]]</f>
        <v>1078.3999999999996</v>
      </c>
      <c r="Z1773" s="9">
        <f>IFERROR(#REF!/tbl_EcommerceSales[[#This Row],[Total_Cost]], 0)</f>
        <v>0</v>
      </c>
      <c r="AA1773" t="str">
        <f>TEXT(tbl_EcommerceSales[[#This Row],[Order_Date]],"mmm")</f>
        <v>Jul</v>
      </c>
      <c r="AB1773">
        <f>YEAR(tbl_EcommerceSales[[#This Row],[Order_Date]])</f>
        <v>2025</v>
      </c>
      <c r="AC1773" t="str">
        <f>IF(tbl_EcommerceSales[[#This Row],[Age]]&lt;18,"Under 18",IF(tbl_EcommerceSales[[#This Row],[Age]]&lt;=25,"18-25",IF(tbl_EcommerceSales[[#This Row],[Age]]&lt;=35,"26-35",IF(tbl_EcommerceSales[[#This Row],[Age]]&lt;=45,"36-45",IF(tbl_EcommerceSales[[#This Row],[Age]]&lt;=55,"46-55","56+")))))</f>
        <v>36-45</v>
      </c>
    </row>
    <row r="1774" spans="1:29" x14ac:dyDescent="0.35">
      <c r="A1774" t="s">
        <v>3190</v>
      </c>
      <c r="B1774" s="7">
        <v>45850</v>
      </c>
      <c r="C1774" t="s">
        <v>3191</v>
      </c>
      <c r="D1774" t="s">
        <v>216</v>
      </c>
      <c r="E1774" t="s">
        <v>48</v>
      </c>
      <c r="F1774">
        <v>18</v>
      </c>
      <c r="G1774" t="s">
        <v>152</v>
      </c>
      <c r="H1774" t="s">
        <v>72</v>
      </c>
      <c r="I1774" t="s">
        <v>67</v>
      </c>
      <c r="J1774" t="s">
        <v>68</v>
      </c>
      <c r="K1774" t="s">
        <v>42</v>
      </c>
      <c r="L1774" t="s">
        <v>43</v>
      </c>
      <c r="M1774">
        <v>1</v>
      </c>
      <c r="N1774" s="2">
        <v>799</v>
      </c>
      <c r="O1774" s="3">
        <v>0.05</v>
      </c>
      <c r="P1774" s="2">
        <v>360</v>
      </c>
      <c r="Q1774" t="s">
        <v>32</v>
      </c>
      <c r="R1774" t="s">
        <v>33</v>
      </c>
      <c r="S1774" t="s">
        <v>57</v>
      </c>
      <c r="T1774" s="4">
        <v>5</v>
      </c>
      <c r="U1774" s="11">
        <f t="shared" si="27"/>
        <v>799</v>
      </c>
      <c r="V1774" s="11">
        <f>tbl_EcommerceSales[[#This Row],[Gross_Sales]]*tbl_EcommerceSales[[#This Row],[Discount]]</f>
        <v>39.950000000000003</v>
      </c>
      <c r="W1774" s="11">
        <f>tbl_EcommerceSales[[#This Row],[Gross_Sales]]-tbl_EcommerceSales[[#This Row],[Discount_Amount]]</f>
        <v>759.05</v>
      </c>
      <c r="X1774" s="11">
        <f>tbl_EcommerceSales[[#This Row],[Quantity]] * _xlfn.XLOOKUP(tbl_EcommerceSales[[#This Row],[Product_ID]], Product_Master!A:A, Product_Master!F:F)</f>
        <v>360</v>
      </c>
      <c r="Y1774" s="11">
        <f>tbl_EcommerceSales[[#This Row],[Net_Revenue]]-tbl_EcommerceSales[[#This Row],[Total_Cost]]</f>
        <v>399.04999999999995</v>
      </c>
      <c r="Z1774" s="9">
        <f>IFERROR(#REF!/tbl_EcommerceSales[[#This Row],[Total_Cost]], 0)</f>
        <v>0</v>
      </c>
      <c r="AA1774" t="str">
        <f>TEXT(tbl_EcommerceSales[[#This Row],[Order_Date]],"mmm")</f>
        <v>Jul</v>
      </c>
      <c r="AB1774">
        <f>YEAR(tbl_EcommerceSales[[#This Row],[Order_Date]])</f>
        <v>2025</v>
      </c>
      <c r="AC1774" t="str">
        <f>IF(tbl_EcommerceSales[[#This Row],[Age]]&lt;18,"Under 18",IF(tbl_EcommerceSales[[#This Row],[Age]]&lt;=25,"18-25",IF(tbl_EcommerceSales[[#This Row],[Age]]&lt;=35,"26-35",IF(tbl_EcommerceSales[[#This Row],[Age]]&lt;=45,"36-45",IF(tbl_EcommerceSales[[#This Row],[Age]]&lt;=55,"46-55","56+")))))</f>
        <v>18-25</v>
      </c>
    </row>
    <row r="1775" spans="1:29" x14ac:dyDescent="0.35">
      <c r="A1775" t="s">
        <v>3192</v>
      </c>
      <c r="B1775" s="7">
        <v>45850</v>
      </c>
      <c r="C1775" t="s">
        <v>2875</v>
      </c>
      <c r="D1775" t="s">
        <v>106</v>
      </c>
      <c r="E1775" t="s">
        <v>48</v>
      </c>
      <c r="F1775">
        <v>32</v>
      </c>
      <c r="G1775" t="s">
        <v>52</v>
      </c>
      <c r="H1775" t="s">
        <v>27</v>
      </c>
      <c r="I1775" t="s">
        <v>357</v>
      </c>
      <c r="J1775" t="s">
        <v>358</v>
      </c>
      <c r="K1775" t="s">
        <v>177</v>
      </c>
      <c r="L1775" t="s">
        <v>178</v>
      </c>
      <c r="M1775">
        <v>3</v>
      </c>
      <c r="N1775" s="2">
        <v>999</v>
      </c>
      <c r="O1775" s="3">
        <v>0</v>
      </c>
      <c r="P1775" s="2">
        <v>1560</v>
      </c>
      <c r="Q1775" t="s">
        <v>123</v>
      </c>
      <c r="R1775" t="s">
        <v>33</v>
      </c>
      <c r="S1775" t="s">
        <v>57</v>
      </c>
      <c r="T1775" s="4">
        <v>4</v>
      </c>
      <c r="U1775" s="11">
        <f t="shared" si="27"/>
        <v>2997</v>
      </c>
      <c r="V1775" s="11">
        <f>tbl_EcommerceSales[[#This Row],[Gross_Sales]]*tbl_EcommerceSales[[#This Row],[Discount]]</f>
        <v>0</v>
      </c>
      <c r="W1775" s="11">
        <f>tbl_EcommerceSales[[#This Row],[Gross_Sales]]-tbl_EcommerceSales[[#This Row],[Discount_Amount]]</f>
        <v>2997</v>
      </c>
      <c r="X1775" s="11">
        <f>tbl_EcommerceSales[[#This Row],[Quantity]] * _xlfn.XLOOKUP(tbl_EcommerceSales[[#This Row],[Product_ID]], Product_Master!A:A, Product_Master!F:F)</f>
        <v>1560</v>
      </c>
      <c r="Y1775" s="11">
        <f>tbl_EcommerceSales[[#This Row],[Net_Revenue]]-tbl_EcommerceSales[[#This Row],[Total_Cost]]</f>
        <v>1437</v>
      </c>
      <c r="Z1775" s="9">
        <f>IFERROR(#REF!/tbl_EcommerceSales[[#This Row],[Total_Cost]], 0)</f>
        <v>0</v>
      </c>
      <c r="AA1775" t="str">
        <f>TEXT(tbl_EcommerceSales[[#This Row],[Order_Date]],"mmm")</f>
        <v>Jul</v>
      </c>
      <c r="AB1775">
        <f>YEAR(tbl_EcommerceSales[[#This Row],[Order_Date]])</f>
        <v>2025</v>
      </c>
      <c r="AC1775" t="str">
        <f>IF(tbl_EcommerceSales[[#This Row],[Age]]&lt;18,"Under 18",IF(tbl_EcommerceSales[[#This Row],[Age]]&lt;=25,"18-25",IF(tbl_EcommerceSales[[#This Row],[Age]]&lt;=35,"26-35",IF(tbl_EcommerceSales[[#This Row],[Age]]&lt;=45,"36-45",IF(tbl_EcommerceSales[[#This Row],[Age]]&lt;=55,"46-55","56+")))))</f>
        <v>26-35</v>
      </c>
    </row>
    <row r="1776" spans="1:29" x14ac:dyDescent="0.35">
      <c r="A1776" t="s">
        <v>3193</v>
      </c>
      <c r="B1776" s="7">
        <v>45850</v>
      </c>
      <c r="C1776" t="s">
        <v>3194</v>
      </c>
      <c r="D1776" t="s">
        <v>139</v>
      </c>
      <c r="E1776" t="s">
        <v>25</v>
      </c>
      <c r="F1776">
        <v>26</v>
      </c>
      <c r="G1776" t="s">
        <v>155</v>
      </c>
      <c r="H1776" t="s">
        <v>88</v>
      </c>
      <c r="I1776" t="s">
        <v>53</v>
      </c>
      <c r="J1776" t="s">
        <v>54</v>
      </c>
      <c r="K1776" t="s">
        <v>55</v>
      </c>
      <c r="L1776" t="s">
        <v>56</v>
      </c>
      <c r="M1776">
        <v>1</v>
      </c>
      <c r="N1776" s="2">
        <v>799</v>
      </c>
      <c r="O1776" s="3">
        <v>0.3</v>
      </c>
      <c r="P1776" s="2">
        <v>390</v>
      </c>
      <c r="Q1776" t="s">
        <v>32</v>
      </c>
      <c r="R1776" t="s">
        <v>33</v>
      </c>
      <c r="S1776" t="s">
        <v>34</v>
      </c>
      <c r="T1776" s="4">
        <v>4</v>
      </c>
      <c r="U1776" s="11">
        <f t="shared" si="27"/>
        <v>799</v>
      </c>
      <c r="V1776" s="11">
        <f>tbl_EcommerceSales[[#This Row],[Gross_Sales]]*tbl_EcommerceSales[[#This Row],[Discount]]</f>
        <v>239.7</v>
      </c>
      <c r="W1776" s="11">
        <f>tbl_EcommerceSales[[#This Row],[Gross_Sales]]-tbl_EcommerceSales[[#This Row],[Discount_Amount]]</f>
        <v>559.29999999999995</v>
      </c>
      <c r="X1776" s="11">
        <f>tbl_EcommerceSales[[#This Row],[Quantity]] * _xlfn.XLOOKUP(tbl_EcommerceSales[[#This Row],[Product_ID]], Product_Master!A:A, Product_Master!F:F)</f>
        <v>390</v>
      </c>
      <c r="Y1776" s="11">
        <f>tbl_EcommerceSales[[#This Row],[Net_Revenue]]-tbl_EcommerceSales[[#This Row],[Total_Cost]]</f>
        <v>169.29999999999995</v>
      </c>
      <c r="Z1776" s="9">
        <f>IFERROR(#REF!/tbl_EcommerceSales[[#This Row],[Total_Cost]], 0)</f>
        <v>0</v>
      </c>
      <c r="AA1776" t="str">
        <f>TEXT(tbl_EcommerceSales[[#This Row],[Order_Date]],"mmm")</f>
        <v>Jul</v>
      </c>
      <c r="AB1776">
        <f>YEAR(tbl_EcommerceSales[[#This Row],[Order_Date]])</f>
        <v>2025</v>
      </c>
      <c r="AC1776" t="str">
        <f>IF(tbl_EcommerceSales[[#This Row],[Age]]&lt;18,"Under 18",IF(tbl_EcommerceSales[[#This Row],[Age]]&lt;=25,"18-25",IF(tbl_EcommerceSales[[#This Row],[Age]]&lt;=35,"26-35",IF(tbl_EcommerceSales[[#This Row],[Age]]&lt;=45,"36-45",IF(tbl_EcommerceSales[[#This Row],[Age]]&lt;=55,"46-55","56+")))))</f>
        <v>26-35</v>
      </c>
    </row>
    <row r="1777" spans="1:29" x14ac:dyDescent="0.35">
      <c r="A1777" t="s">
        <v>3195</v>
      </c>
      <c r="B1777" s="7">
        <v>45850</v>
      </c>
      <c r="C1777" t="s">
        <v>3025</v>
      </c>
      <c r="D1777" t="s">
        <v>116</v>
      </c>
      <c r="E1777" t="s">
        <v>25</v>
      </c>
      <c r="F1777">
        <v>31</v>
      </c>
      <c r="G1777" t="s">
        <v>211</v>
      </c>
      <c r="H1777" t="s">
        <v>72</v>
      </c>
      <c r="I1777" t="s">
        <v>80</v>
      </c>
      <c r="J1777" t="s">
        <v>81</v>
      </c>
      <c r="K1777" t="s">
        <v>82</v>
      </c>
      <c r="L1777" t="s">
        <v>83</v>
      </c>
      <c r="M1777">
        <v>3</v>
      </c>
      <c r="N1777" s="2">
        <v>2499</v>
      </c>
      <c r="O1777" s="3">
        <v>0.15</v>
      </c>
      <c r="P1777" s="2">
        <v>4650</v>
      </c>
      <c r="Q1777" t="s">
        <v>123</v>
      </c>
      <c r="R1777" t="s">
        <v>33</v>
      </c>
      <c r="S1777" t="s">
        <v>57</v>
      </c>
      <c r="T1777" s="4">
        <v>3</v>
      </c>
      <c r="U1777" s="11">
        <f t="shared" si="27"/>
        <v>7497</v>
      </c>
      <c r="V1777" s="11">
        <f>tbl_EcommerceSales[[#This Row],[Gross_Sales]]*tbl_EcommerceSales[[#This Row],[Discount]]</f>
        <v>1124.55</v>
      </c>
      <c r="W1777" s="11">
        <f>tbl_EcommerceSales[[#This Row],[Gross_Sales]]-tbl_EcommerceSales[[#This Row],[Discount_Amount]]</f>
        <v>6372.45</v>
      </c>
      <c r="X1777" s="11">
        <f>tbl_EcommerceSales[[#This Row],[Quantity]] * _xlfn.XLOOKUP(tbl_EcommerceSales[[#This Row],[Product_ID]], Product_Master!A:A, Product_Master!F:F)</f>
        <v>4650</v>
      </c>
      <c r="Y1777" s="11">
        <f>tbl_EcommerceSales[[#This Row],[Net_Revenue]]-tbl_EcommerceSales[[#This Row],[Total_Cost]]</f>
        <v>1722.4499999999998</v>
      </c>
      <c r="Z1777" s="9">
        <f>IFERROR(#REF!/tbl_EcommerceSales[[#This Row],[Total_Cost]], 0)</f>
        <v>0</v>
      </c>
      <c r="AA1777" t="str">
        <f>TEXT(tbl_EcommerceSales[[#This Row],[Order_Date]],"mmm")</f>
        <v>Jul</v>
      </c>
      <c r="AB1777">
        <f>YEAR(tbl_EcommerceSales[[#This Row],[Order_Date]])</f>
        <v>2025</v>
      </c>
      <c r="AC1777" t="str">
        <f>IF(tbl_EcommerceSales[[#This Row],[Age]]&lt;18,"Under 18",IF(tbl_EcommerceSales[[#This Row],[Age]]&lt;=25,"18-25",IF(tbl_EcommerceSales[[#This Row],[Age]]&lt;=35,"26-35",IF(tbl_EcommerceSales[[#This Row],[Age]]&lt;=45,"36-45",IF(tbl_EcommerceSales[[#This Row],[Age]]&lt;=55,"46-55","56+")))))</f>
        <v>26-35</v>
      </c>
    </row>
    <row r="1778" spans="1:29" x14ac:dyDescent="0.35">
      <c r="A1778" t="s">
        <v>3196</v>
      </c>
      <c r="B1778" s="7">
        <v>45850</v>
      </c>
      <c r="C1778" t="s">
        <v>3197</v>
      </c>
      <c r="D1778" t="s">
        <v>181</v>
      </c>
      <c r="E1778" t="s">
        <v>48</v>
      </c>
      <c r="F1778">
        <v>43</v>
      </c>
      <c r="G1778" t="s">
        <v>186</v>
      </c>
      <c r="H1778" t="s">
        <v>72</v>
      </c>
      <c r="I1778" t="s">
        <v>257</v>
      </c>
      <c r="J1778" t="s">
        <v>258</v>
      </c>
      <c r="K1778" t="s">
        <v>55</v>
      </c>
      <c r="L1778" t="s">
        <v>56</v>
      </c>
      <c r="M1778">
        <v>3</v>
      </c>
      <c r="N1778" s="2">
        <v>1999</v>
      </c>
      <c r="O1778" s="3">
        <v>0.25</v>
      </c>
      <c r="P1778" s="2">
        <v>3150</v>
      </c>
      <c r="Q1778" t="s">
        <v>44</v>
      </c>
      <c r="R1778" t="s">
        <v>33</v>
      </c>
      <c r="S1778" t="s">
        <v>57</v>
      </c>
      <c r="T1778" s="4">
        <v>5</v>
      </c>
      <c r="U1778" s="11">
        <f t="shared" si="27"/>
        <v>5997</v>
      </c>
      <c r="V1778" s="11">
        <f>tbl_EcommerceSales[[#This Row],[Gross_Sales]]*tbl_EcommerceSales[[#This Row],[Discount]]</f>
        <v>1499.25</v>
      </c>
      <c r="W1778" s="11">
        <f>tbl_EcommerceSales[[#This Row],[Gross_Sales]]-tbl_EcommerceSales[[#This Row],[Discount_Amount]]</f>
        <v>4497.75</v>
      </c>
      <c r="X1778" s="11">
        <f>tbl_EcommerceSales[[#This Row],[Quantity]] * _xlfn.XLOOKUP(tbl_EcommerceSales[[#This Row],[Product_ID]], Product_Master!A:A, Product_Master!F:F)</f>
        <v>3150</v>
      </c>
      <c r="Y1778" s="11">
        <f>tbl_EcommerceSales[[#This Row],[Net_Revenue]]-tbl_EcommerceSales[[#This Row],[Total_Cost]]</f>
        <v>1347.75</v>
      </c>
      <c r="Z1778" s="9">
        <f>IFERROR(#REF!/tbl_EcommerceSales[[#This Row],[Total_Cost]], 0)</f>
        <v>0</v>
      </c>
      <c r="AA1778" t="str">
        <f>TEXT(tbl_EcommerceSales[[#This Row],[Order_Date]],"mmm")</f>
        <v>Jul</v>
      </c>
      <c r="AB1778">
        <f>YEAR(tbl_EcommerceSales[[#This Row],[Order_Date]])</f>
        <v>2025</v>
      </c>
      <c r="AC1778" t="str">
        <f>IF(tbl_EcommerceSales[[#This Row],[Age]]&lt;18,"Under 18",IF(tbl_EcommerceSales[[#This Row],[Age]]&lt;=25,"18-25",IF(tbl_EcommerceSales[[#This Row],[Age]]&lt;=35,"26-35",IF(tbl_EcommerceSales[[#This Row],[Age]]&lt;=45,"36-45",IF(tbl_EcommerceSales[[#This Row],[Age]]&lt;=55,"46-55","56+")))))</f>
        <v>36-45</v>
      </c>
    </row>
    <row r="1779" spans="1:29" x14ac:dyDescent="0.35">
      <c r="A1779" t="s">
        <v>3198</v>
      </c>
      <c r="B1779" s="7">
        <v>45850</v>
      </c>
      <c r="C1779" t="s">
        <v>3199</v>
      </c>
      <c r="D1779" t="s">
        <v>51</v>
      </c>
      <c r="E1779" t="s">
        <v>48</v>
      </c>
      <c r="F1779">
        <v>34</v>
      </c>
      <c r="G1779" t="s">
        <v>87</v>
      </c>
      <c r="H1779" t="s">
        <v>88</v>
      </c>
      <c r="I1779" t="s">
        <v>338</v>
      </c>
      <c r="J1779" t="s">
        <v>339</v>
      </c>
      <c r="K1779" t="s">
        <v>55</v>
      </c>
      <c r="L1779" t="s">
        <v>56</v>
      </c>
      <c r="M1779">
        <v>1</v>
      </c>
      <c r="N1779" s="2">
        <v>1499</v>
      </c>
      <c r="O1779" s="3">
        <v>0.15</v>
      </c>
      <c r="P1779" s="2">
        <v>780</v>
      </c>
      <c r="Q1779" t="s">
        <v>76</v>
      </c>
      <c r="R1779" t="s">
        <v>33</v>
      </c>
      <c r="S1779" t="s">
        <v>57</v>
      </c>
      <c r="T1779" s="4">
        <v>4</v>
      </c>
      <c r="U1779" s="11">
        <f t="shared" si="27"/>
        <v>1499</v>
      </c>
      <c r="V1779" s="11">
        <f>tbl_EcommerceSales[[#This Row],[Gross_Sales]]*tbl_EcommerceSales[[#This Row],[Discount]]</f>
        <v>224.85</v>
      </c>
      <c r="W1779" s="11">
        <f>tbl_EcommerceSales[[#This Row],[Gross_Sales]]-tbl_EcommerceSales[[#This Row],[Discount_Amount]]</f>
        <v>1274.1500000000001</v>
      </c>
      <c r="X1779" s="11">
        <f>tbl_EcommerceSales[[#This Row],[Quantity]] * _xlfn.XLOOKUP(tbl_EcommerceSales[[#This Row],[Product_ID]], Product_Master!A:A, Product_Master!F:F)</f>
        <v>780</v>
      </c>
      <c r="Y1779" s="11">
        <f>tbl_EcommerceSales[[#This Row],[Net_Revenue]]-tbl_EcommerceSales[[#This Row],[Total_Cost]]</f>
        <v>494.15000000000009</v>
      </c>
      <c r="Z1779" s="9">
        <f>IFERROR(#REF!/tbl_EcommerceSales[[#This Row],[Total_Cost]], 0)</f>
        <v>0</v>
      </c>
      <c r="AA1779" t="str">
        <f>TEXT(tbl_EcommerceSales[[#This Row],[Order_Date]],"mmm")</f>
        <v>Jul</v>
      </c>
      <c r="AB1779">
        <f>YEAR(tbl_EcommerceSales[[#This Row],[Order_Date]])</f>
        <v>2025</v>
      </c>
      <c r="AC1779" t="str">
        <f>IF(tbl_EcommerceSales[[#This Row],[Age]]&lt;18,"Under 18",IF(tbl_EcommerceSales[[#This Row],[Age]]&lt;=25,"18-25",IF(tbl_EcommerceSales[[#This Row],[Age]]&lt;=35,"26-35",IF(tbl_EcommerceSales[[#This Row],[Age]]&lt;=45,"36-45",IF(tbl_EcommerceSales[[#This Row],[Age]]&lt;=55,"46-55","56+")))))</f>
        <v>26-35</v>
      </c>
    </row>
    <row r="1780" spans="1:29" x14ac:dyDescent="0.35">
      <c r="A1780" t="s">
        <v>3200</v>
      </c>
      <c r="B1780" s="7">
        <v>45850</v>
      </c>
      <c r="C1780" t="s">
        <v>1753</v>
      </c>
      <c r="D1780" t="s">
        <v>189</v>
      </c>
      <c r="E1780" t="s">
        <v>25</v>
      </c>
      <c r="F1780">
        <v>44</v>
      </c>
      <c r="G1780" t="s">
        <v>38</v>
      </c>
      <c r="H1780" t="s">
        <v>39</v>
      </c>
      <c r="I1780" t="s">
        <v>160</v>
      </c>
      <c r="J1780" t="s">
        <v>161</v>
      </c>
      <c r="K1780" t="s">
        <v>91</v>
      </c>
      <c r="L1780" t="s">
        <v>133</v>
      </c>
      <c r="M1780">
        <v>4</v>
      </c>
      <c r="N1780" s="2">
        <v>1099</v>
      </c>
      <c r="O1780" s="3">
        <v>0.1</v>
      </c>
      <c r="P1780" s="2">
        <v>2080</v>
      </c>
      <c r="Q1780" t="s">
        <v>76</v>
      </c>
      <c r="R1780" t="s">
        <v>33</v>
      </c>
      <c r="S1780" t="s">
        <v>34</v>
      </c>
      <c r="T1780" s="4">
        <v>5</v>
      </c>
      <c r="U1780" s="11">
        <f t="shared" si="27"/>
        <v>4396</v>
      </c>
      <c r="V1780" s="11">
        <f>tbl_EcommerceSales[[#This Row],[Gross_Sales]]*tbl_EcommerceSales[[#This Row],[Discount]]</f>
        <v>439.6</v>
      </c>
      <c r="W1780" s="11">
        <f>tbl_EcommerceSales[[#This Row],[Gross_Sales]]-tbl_EcommerceSales[[#This Row],[Discount_Amount]]</f>
        <v>3956.4</v>
      </c>
      <c r="X1780" s="11">
        <f>tbl_EcommerceSales[[#This Row],[Quantity]] * _xlfn.XLOOKUP(tbl_EcommerceSales[[#This Row],[Product_ID]], Product_Master!A:A, Product_Master!F:F)</f>
        <v>2080</v>
      </c>
      <c r="Y1780" s="11">
        <f>tbl_EcommerceSales[[#This Row],[Net_Revenue]]-tbl_EcommerceSales[[#This Row],[Total_Cost]]</f>
        <v>1876.4</v>
      </c>
      <c r="Z1780" s="9">
        <f>IFERROR(#REF!/tbl_EcommerceSales[[#This Row],[Total_Cost]], 0)</f>
        <v>0</v>
      </c>
      <c r="AA1780" t="str">
        <f>TEXT(tbl_EcommerceSales[[#This Row],[Order_Date]],"mmm")</f>
        <v>Jul</v>
      </c>
      <c r="AB1780">
        <f>YEAR(tbl_EcommerceSales[[#This Row],[Order_Date]])</f>
        <v>2025</v>
      </c>
      <c r="AC1780" t="str">
        <f>IF(tbl_EcommerceSales[[#This Row],[Age]]&lt;18,"Under 18",IF(tbl_EcommerceSales[[#This Row],[Age]]&lt;=25,"18-25",IF(tbl_EcommerceSales[[#This Row],[Age]]&lt;=35,"26-35",IF(tbl_EcommerceSales[[#This Row],[Age]]&lt;=45,"36-45",IF(tbl_EcommerceSales[[#This Row],[Age]]&lt;=55,"46-55","56+")))))</f>
        <v>36-45</v>
      </c>
    </row>
    <row r="1781" spans="1:29" x14ac:dyDescent="0.35">
      <c r="A1781" t="s">
        <v>3201</v>
      </c>
      <c r="B1781" s="7">
        <v>45850</v>
      </c>
      <c r="C1781" t="s">
        <v>2767</v>
      </c>
      <c r="D1781" t="s">
        <v>37</v>
      </c>
      <c r="E1781" t="s">
        <v>48</v>
      </c>
      <c r="F1781">
        <v>31</v>
      </c>
      <c r="G1781" t="s">
        <v>107</v>
      </c>
      <c r="H1781" t="s">
        <v>39</v>
      </c>
      <c r="I1781" t="s">
        <v>206</v>
      </c>
      <c r="J1781" t="s">
        <v>207</v>
      </c>
      <c r="K1781" t="s">
        <v>177</v>
      </c>
      <c r="L1781" t="s">
        <v>208</v>
      </c>
      <c r="M1781">
        <v>4</v>
      </c>
      <c r="N1781" s="2">
        <v>2199</v>
      </c>
      <c r="O1781" s="3">
        <v>0</v>
      </c>
      <c r="P1781" s="2">
        <v>5000</v>
      </c>
      <c r="Q1781" t="s">
        <v>44</v>
      </c>
      <c r="R1781" t="s">
        <v>162</v>
      </c>
      <c r="S1781" t="s">
        <v>57</v>
      </c>
      <c r="T1781" s="4"/>
      <c r="U1781" s="11">
        <f t="shared" si="27"/>
        <v>8796</v>
      </c>
      <c r="V1781" s="11">
        <f>tbl_EcommerceSales[[#This Row],[Gross_Sales]]*tbl_EcommerceSales[[#This Row],[Discount]]</f>
        <v>0</v>
      </c>
      <c r="W1781" s="11">
        <f>tbl_EcommerceSales[[#This Row],[Gross_Sales]]-tbl_EcommerceSales[[#This Row],[Discount_Amount]]</f>
        <v>8796</v>
      </c>
      <c r="X1781" s="11">
        <f>tbl_EcommerceSales[[#This Row],[Quantity]] * _xlfn.XLOOKUP(tbl_EcommerceSales[[#This Row],[Product_ID]], Product_Master!A:A, Product_Master!F:F)</f>
        <v>5000</v>
      </c>
      <c r="Y1781" s="11">
        <f>tbl_EcommerceSales[[#This Row],[Net_Revenue]]-tbl_EcommerceSales[[#This Row],[Total_Cost]]</f>
        <v>3796</v>
      </c>
      <c r="Z1781" s="9">
        <f>IFERROR(#REF!/tbl_EcommerceSales[[#This Row],[Total_Cost]], 0)</f>
        <v>0</v>
      </c>
      <c r="AA1781" t="str">
        <f>TEXT(tbl_EcommerceSales[[#This Row],[Order_Date]],"mmm")</f>
        <v>Jul</v>
      </c>
      <c r="AB1781">
        <f>YEAR(tbl_EcommerceSales[[#This Row],[Order_Date]])</f>
        <v>2025</v>
      </c>
      <c r="AC1781" t="str">
        <f>IF(tbl_EcommerceSales[[#This Row],[Age]]&lt;18,"Under 18",IF(tbl_EcommerceSales[[#This Row],[Age]]&lt;=25,"18-25",IF(tbl_EcommerceSales[[#This Row],[Age]]&lt;=35,"26-35",IF(tbl_EcommerceSales[[#This Row],[Age]]&lt;=45,"36-45",IF(tbl_EcommerceSales[[#This Row],[Age]]&lt;=55,"46-55","56+")))))</f>
        <v>26-35</v>
      </c>
    </row>
    <row r="1782" spans="1:29" x14ac:dyDescent="0.35">
      <c r="A1782" t="s">
        <v>3202</v>
      </c>
      <c r="B1782" s="7">
        <v>45851</v>
      </c>
      <c r="C1782" t="s">
        <v>3203</v>
      </c>
      <c r="D1782" t="s">
        <v>51</v>
      </c>
      <c r="E1782" t="s">
        <v>48</v>
      </c>
      <c r="F1782">
        <v>42</v>
      </c>
      <c r="G1782" t="s">
        <v>152</v>
      </c>
      <c r="H1782" t="s">
        <v>72</v>
      </c>
      <c r="I1782" t="s">
        <v>28</v>
      </c>
      <c r="J1782" t="s">
        <v>29</v>
      </c>
      <c r="K1782" t="s">
        <v>30</v>
      </c>
      <c r="L1782" t="s">
        <v>31</v>
      </c>
      <c r="M1782">
        <v>2</v>
      </c>
      <c r="N1782" s="2">
        <v>5999</v>
      </c>
      <c r="O1782" s="3">
        <v>0.1</v>
      </c>
      <c r="P1782" s="2">
        <v>7800</v>
      </c>
      <c r="Q1782" t="s">
        <v>156</v>
      </c>
      <c r="R1782" t="s">
        <v>33</v>
      </c>
      <c r="S1782" t="s">
        <v>57</v>
      </c>
      <c r="T1782" s="4">
        <v>5</v>
      </c>
      <c r="U1782" s="11">
        <f t="shared" si="27"/>
        <v>11998</v>
      </c>
      <c r="V1782" s="11">
        <f>tbl_EcommerceSales[[#This Row],[Gross_Sales]]*tbl_EcommerceSales[[#This Row],[Discount]]</f>
        <v>1199.8</v>
      </c>
      <c r="W1782" s="11">
        <f>tbl_EcommerceSales[[#This Row],[Gross_Sales]]-tbl_EcommerceSales[[#This Row],[Discount_Amount]]</f>
        <v>10798.2</v>
      </c>
      <c r="X1782" s="11">
        <f>tbl_EcommerceSales[[#This Row],[Quantity]] * _xlfn.XLOOKUP(tbl_EcommerceSales[[#This Row],[Product_ID]], Product_Master!A:A, Product_Master!F:F)</f>
        <v>7800</v>
      </c>
      <c r="Y1782" s="11">
        <f>tbl_EcommerceSales[[#This Row],[Net_Revenue]]-tbl_EcommerceSales[[#This Row],[Total_Cost]]</f>
        <v>2998.2000000000007</v>
      </c>
      <c r="Z1782" s="9">
        <f>IFERROR(#REF!/tbl_EcommerceSales[[#This Row],[Total_Cost]], 0)</f>
        <v>0</v>
      </c>
      <c r="AA1782" t="str">
        <f>TEXT(tbl_EcommerceSales[[#This Row],[Order_Date]],"mmm")</f>
        <v>Jul</v>
      </c>
      <c r="AB1782">
        <f>YEAR(tbl_EcommerceSales[[#This Row],[Order_Date]])</f>
        <v>2025</v>
      </c>
      <c r="AC1782" t="str">
        <f>IF(tbl_EcommerceSales[[#This Row],[Age]]&lt;18,"Under 18",IF(tbl_EcommerceSales[[#This Row],[Age]]&lt;=25,"18-25",IF(tbl_EcommerceSales[[#This Row],[Age]]&lt;=35,"26-35",IF(tbl_EcommerceSales[[#This Row],[Age]]&lt;=45,"36-45",IF(tbl_EcommerceSales[[#This Row],[Age]]&lt;=55,"46-55","56+")))))</f>
        <v>36-45</v>
      </c>
    </row>
    <row r="1783" spans="1:29" x14ac:dyDescent="0.35">
      <c r="A1783" t="s">
        <v>3204</v>
      </c>
      <c r="B1783" s="7">
        <v>45851</v>
      </c>
      <c r="C1783" t="s">
        <v>1403</v>
      </c>
      <c r="D1783" t="s">
        <v>181</v>
      </c>
      <c r="E1783" t="s">
        <v>25</v>
      </c>
      <c r="F1783">
        <v>31</v>
      </c>
      <c r="G1783" t="s">
        <v>171</v>
      </c>
      <c r="H1783" t="s">
        <v>39</v>
      </c>
      <c r="I1783" t="s">
        <v>160</v>
      </c>
      <c r="J1783" t="s">
        <v>161</v>
      </c>
      <c r="K1783" t="s">
        <v>91</v>
      </c>
      <c r="L1783" t="s">
        <v>133</v>
      </c>
      <c r="M1783">
        <v>1</v>
      </c>
      <c r="N1783" s="2">
        <v>1099</v>
      </c>
      <c r="O1783" s="3">
        <v>0.1</v>
      </c>
      <c r="P1783" s="2">
        <v>520</v>
      </c>
      <c r="Q1783" t="s">
        <v>76</v>
      </c>
      <c r="R1783" t="s">
        <v>93</v>
      </c>
      <c r="S1783" t="s">
        <v>57</v>
      </c>
      <c r="T1783" s="4">
        <v>4</v>
      </c>
      <c r="U1783" s="11">
        <f t="shared" si="27"/>
        <v>1099</v>
      </c>
      <c r="V1783" s="11">
        <f>tbl_EcommerceSales[[#This Row],[Gross_Sales]]*tbl_EcommerceSales[[#This Row],[Discount]]</f>
        <v>109.9</v>
      </c>
      <c r="W1783" s="11">
        <f>tbl_EcommerceSales[[#This Row],[Gross_Sales]]-tbl_EcommerceSales[[#This Row],[Discount_Amount]]</f>
        <v>989.1</v>
      </c>
      <c r="X1783" s="11">
        <f>tbl_EcommerceSales[[#This Row],[Quantity]] * _xlfn.XLOOKUP(tbl_EcommerceSales[[#This Row],[Product_ID]], Product_Master!A:A, Product_Master!F:F)</f>
        <v>520</v>
      </c>
      <c r="Y1783" s="11">
        <f>tbl_EcommerceSales[[#This Row],[Net_Revenue]]-tbl_EcommerceSales[[#This Row],[Total_Cost]]</f>
        <v>469.1</v>
      </c>
      <c r="Z1783" s="9">
        <f>IFERROR(#REF!/tbl_EcommerceSales[[#This Row],[Total_Cost]], 0)</f>
        <v>0</v>
      </c>
      <c r="AA1783" t="str">
        <f>TEXT(tbl_EcommerceSales[[#This Row],[Order_Date]],"mmm")</f>
        <v>Jul</v>
      </c>
      <c r="AB1783">
        <f>YEAR(tbl_EcommerceSales[[#This Row],[Order_Date]])</f>
        <v>2025</v>
      </c>
      <c r="AC1783" t="str">
        <f>IF(tbl_EcommerceSales[[#This Row],[Age]]&lt;18,"Under 18",IF(tbl_EcommerceSales[[#This Row],[Age]]&lt;=25,"18-25",IF(tbl_EcommerceSales[[#This Row],[Age]]&lt;=35,"26-35",IF(tbl_EcommerceSales[[#This Row],[Age]]&lt;=45,"36-45",IF(tbl_EcommerceSales[[#This Row],[Age]]&lt;=55,"46-55","56+")))))</f>
        <v>26-35</v>
      </c>
    </row>
    <row r="1784" spans="1:29" x14ac:dyDescent="0.35">
      <c r="A1784" t="s">
        <v>3205</v>
      </c>
      <c r="B1784" s="7">
        <v>45851</v>
      </c>
      <c r="C1784" t="s">
        <v>1821</v>
      </c>
      <c r="D1784" t="s">
        <v>235</v>
      </c>
      <c r="E1784" t="s">
        <v>48</v>
      </c>
      <c r="F1784">
        <v>37</v>
      </c>
      <c r="G1784" t="s">
        <v>186</v>
      </c>
      <c r="H1784" t="s">
        <v>72</v>
      </c>
      <c r="I1784" t="s">
        <v>212</v>
      </c>
      <c r="J1784" t="s">
        <v>213</v>
      </c>
      <c r="K1784" t="s">
        <v>177</v>
      </c>
      <c r="L1784" t="s">
        <v>178</v>
      </c>
      <c r="M1784">
        <v>2</v>
      </c>
      <c r="N1784" s="2">
        <v>2499</v>
      </c>
      <c r="O1784" s="3">
        <v>0.15</v>
      </c>
      <c r="P1784" s="2">
        <v>2900</v>
      </c>
      <c r="Q1784" t="s">
        <v>32</v>
      </c>
      <c r="R1784" t="s">
        <v>33</v>
      </c>
      <c r="S1784" t="s">
        <v>34</v>
      </c>
      <c r="T1784" s="4">
        <v>5</v>
      </c>
      <c r="U1784" s="11">
        <f t="shared" si="27"/>
        <v>4998</v>
      </c>
      <c r="V1784" s="11">
        <f>tbl_EcommerceSales[[#This Row],[Gross_Sales]]*tbl_EcommerceSales[[#This Row],[Discount]]</f>
        <v>749.69999999999993</v>
      </c>
      <c r="W1784" s="11">
        <f>tbl_EcommerceSales[[#This Row],[Gross_Sales]]-tbl_EcommerceSales[[#This Row],[Discount_Amount]]</f>
        <v>4248.3</v>
      </c>
      <c r="X1784" s="11">
        <f>tbl_EcommerceSales[[#This Row],[Quantity]] * _xlfn.XLOOKUP(tbl_EcommerceSales[[#This Row],[Product_ID]], Product_Master!A:A, Product_Master!F:F)</f>
        <v>2900</v>
      </c>
      <c r="Y1784" s="11">
        <f>tbl_EcommerceSales[[#This Row],[Net_Revenue]]-tbl_EcommerceSales[[#This Row],[Total_Cost]]</f>
        <v>1348.3000000000002</v>
      </c>
      <c r="Z1784" s="9">
        <f>IFERROR(#REF!/tbl_EcommerceSales[[#This Row],[Total_Cost]], 0)</f>
        <v>0</v>
      </c>
      <c r="AA1784" t="str">
        <f>TEXT(tbl_EcommerceSales[[#This Row],[Order_Date]],"mmm")</f>
        <v>Jul</v>
      </c>
      <c r="AB1784">
        <f>YEAR(tbl_EcommerceSales[[#This Row],[Order_Date]])</f>
        <v>2025</v>
      </c>
      <c r="AC1784" t="str">
        <f>IF(tbl_EcommerceSales[[#This Row],[Age]]&lt;18,"Under 18",IF(tbl_EcommerceSales[[#This Row],[Age]]&lt;=25,"18-25",IF(tbl_EcommerceSales[[#This Row],[Age]]&lt;=35,"26-35",IF(tbl_EcommerceSales[[#This Row],[Age]]&lt;=45,"36-45",IF(tbl_EcommerceSales[[#This Row],[Age]]&lt;=55,"46-55","56+")))))</f>
        <v>36-45</v>
      </c>
    </row>
    <row r="1785" spans="1:29" x14ac:dyDescent="0.35">
      <c r="A1785" t="s">
        <v>3206</v>
      </c>
      <c r="B1785" s="7">
        <v>45851</v>
      </c>
      <c r="C1785" t="s">
        <v>2167</v>
      </c>
      <c r="D1785" t="s">
        <v>24</v>
      </c>
      <c r="E1785" t="s">
        <v>25</v>
      </c>
      <c r="F1785">
        <v>45</v>
      </c>
      <c r="G1785" t="s">
        <v>142</v>
      </c>
      <c r="H1785" t="s">
        <v>88</v>
      </c>
      <c r="I1785" t="s">
        <v>212</v>
      </c>
      <c r="J1785" t="s">
        <v>213</v>
      </c>
      <c r="K1785" t="s">
        <v>177</v>
      </c>
      <c r="L1785" t="s">
        <v>178</v>
      </c>
      <c r="M1785">
        <v>2</v>
      </c>
      <c r="N1785" s="2">
        <v>2499</v>
      </c>
      <c r="O1785" s="3">
        <v>0.1</v>
      </c>
      <c r="P1785" s="2">
        <v>2900</v>
      </c>
      <c r="Q1785" t="s">
        <v>44</v>
      </c>
      <c r="R1785" t="s">
        <v>33</v>
      </c>
      <c r="S1785" t="s">
        <v>57</v>
      </c>
      <c r="T1785" s="4">
        <v>4</v>
      </c>
      <c r="U1785" s="11">
        <f t="shared" si="27"/>
        <v>4998</v>
      </c>
      <c r="V1785" s="11">
        <f>tbl_EcommerceSales[[#This Row],[Gross_Sales]]*tbl_EcommerceSales[[#This Row],[Discount]]</f>
        <v>499.8</v>
      </c>
      <c r="W1785" s="11">
        <f>tbl_EcommerceSales[[#This Row],[Gross_Sales]]-tbl_EcommerceSales[[#This Row],[Discount_Amount]]</f>
        <v>4498.2</v>
      </c>
      <c r="X1785" s="11">
        <f>tbl_EcommerceSales[[#This Row],[Quantity]] * _xlfn.XLOOKUP(tbl_EcommerceSales[[#This Row],[Product_ID]], Product_Master!A:A, Product_Master!F:F)</f>
        <v>2900</v>
      </c>
      <c r="Y1785" s="11">
        <f>tbl_EcommerceSales[[#This Row],[Net_Revenue]]-tbl_EcommerceSales[[#This Row],[Total_Cost]]</f>
        <v>1598.1999999999998</v>
      </c>
      <c r="Z1785" s="9">
        <f>IFERROR(#REF!/tbl_EcommerceSales[[#This Row],[Total_Cost]], 0)</f>
        <v>0</v>
      </c>
      <c r="AA1785" t="str">
        <f>TEXT(tbl_EcommerceSales[[#This Row],[Order_Date]],"mmm")</f>
        <v>Jul</v>
      </c>
      <c r="AB1785">
        <f>YEAR(tbl_EcommerceSales[[#This Row],[Order_Date]])</f>
        <v>2025</v>
      </c>
      <c r="AC1785" t="str">
        <f>IF(tbl_EcommerceSales[[#This Row],[Age]]&lt;18,"Under 18",IF(tbl_EcommerceSales[[#This Row],[Age]]&lt;=25,"18-25",IF(tbl_EcommerceSales[[#This Row],[Age]]&lt;=35,"26-35",IF(tbl_EcommerceSales[[#This Row],[Age]]&lt;=45,"36-45",IF(tbl_EcommerceSales[[#This Row],[Age]]&lt;=55,"46-55","56+")))))</f>
        <v>36-45</v>
      </c>
    </row>
    <row r="1786" spans="1:29" x14ac:dyDescent="0.35">
      <c r="A1786" t="s">
        <v>3207</v>
      </c>
      <c r="B1786" s="7">
        <v>45851</v>
      </c>
      <c r="C1786" t="s">
        <v>1659</v>
      </c>
      <c r="D1786" t="s">
        <v>66</v>
      </c>
      <c r="E1786" t="s">
        <v>25</v>
      </c>
      <c r="F1786">
        <v>21</v>
      </c>
      <c r="G1786" t="s">
        <v>152</v>
      </c>
      <c r="H1786" t="s">
        <v>72</v>
      </c>
      <c r="I1786" t="s">
        <v>200</v>
      </c>
      <c r="J1786" t="s">
        <v>201</v>
      </c>
      <c r="K1786" t="s">
        <v>91</v>
      </c>
      <c r="L1786" t="s">
        <v>202</v>
      </c>
      <c r="M1786">
        <v>1</v>
      </c>
      <c r="N1786" s="2">
        <v>899</v>
      </c>
      <c r="O1786" s="3">
        <v>0.15</v>
      </c>
      <c r="P1786" s="2">
        <v>420</v>
      </c>
      <c r="Q1786" t="s">
        <v>76</v>
      </c>
      <c r="R1786" t="s">
        <v>33</v>
      </c>
      <c r="S1786" t="s">
        <v>34</v>
      </c>
      <c r="T1786" s="4">
        <v>5</v>
      </c>
      <c r="U1786" s="11">
        <f t="shared" si="27"/>
        <v>899</v>
      </c>
      <c r="V1786" s="11">
        <f>tbl_EcommerceSales[[#This Row],[Gross_Sales]]*tbl_EcommerceSales[[#This Row],[Discount]]</f>
        <v>134.85</v>
      </c>
      <c r="W1786" s="11">
        <f>tbl_EcommerceSales[[#This Row],[Gross_Sales]]-tbl_EcommerceSales[[#This Row],[Discount_Amount]]</f>
        <v>764.15</v>
      </c>
      <c r="X1786" s="11">
        <f>tbl_EcommerceSales[[#This Row],[Quantity]] * _xlfn.XLOOKUP(tbl_EcommerceSales[[#This Row],[Product_ID]], Product_Master!A:A, Product_Master!F:F)</f>
        <v>420</v>
      </c>
      <c r="Y1786" s="11">
        <f>tbl_EcommerceSales[[#This Row],[Net_Revenue]]-tbl_EcommerceSales[[#This Row],[Total_Cost]]</f>
        <v>344.15</v>
      </c>
      <c r="Z1786" s="9">
        <f>IFERROR(#REF!/tbl_EcommerceSales[[#This Row],[Total_Cost]], 0)</f>
        <v>0</v>
      </c>
      <c r="AA1786" t="str">
        <f>TEXT(tbl_EcommerceSales[[#This Row],[Order_Date]],"mmm")</f>
        <v>Jul</v>
      </c>
      <c r="AB1786">
        <f>YEAR(tbl_EcommerceSales[[#This Row],[Order_Date]])</f>
        <v>2025</v>
      </c>
      <c r="AC1786" t="str">
        <f>IF(tbl_EcommerceSales[[#This Row],[Age]]&lt;18,"Under 18",IF(tbl_EcommerceSales[[#This Row],[Age]]&lt;=25,"18-25",IF(tbl_EcommerceSales[[#This Row],[Age]]&lt;=35,"26-35",IF(tbl_EcommerceSales[[#This Row],[Age]]&lt;=45,"36-45",IF(tbl_EcommerceSales[[#This Row],[Age]]&lt;=55,"46-55","56+")))))</f>
        <v>18-25</v>
      </c>
    </row>
    <row r="1787" spans="1:29" x14ac:dyDescent="0.35">
      <c r="A1787" t="s">
        <v>3208</v>
      </c>
      <c r="B1787" s="7">
        <v>45851</v>
      </c>
      <c r="C1787" t="s">
        <v>959</v>
      </c>
      <c r="D1787" t="s">
        <v>170</v>
      </c>
      <c r="E1787" t="s">
        <v>25</v>
      </c>
      <c r="F1787">
        <v>31</v>
      </c>
      <c r="G1787" t="s">
        <v>87</v>
      </c>
      <c r="H1787" t="s">
        <v>88</v>
      </c>
      <c r="I1787" t="s">
        <v>517</v>
      </c>
      <c r="J1787" t="s">
        <v>518</v>
      </c>
      <c r="K1787" t="s">
        <v>30</v>
      </c>
      <c r="L1787" t="s">
        <v>278</v>
      </c>
      <c r="M1787">
        <v>4</v>
      </c>
      <c r="N1787" s="2">
        <v>1299</v>
      </c>
      <c r="O1787" s="3">
        <v>0.15</v>
      </c>
      <c r="P1787" s="2">
        <v>2760</v>
      </c>
      <c r="Q1787" t="s">
        <v>32</v>
      </c>
      <c r="R1787" t="s">
        <v>33</v>
      </c>
      <c r="S1787" t="s">
        <v>34</v>
      </c>
      <c r="T1787" s="4">
        <v>4</v>
      </c>
      <c r="U1787" s="11">
        <f t="shared" si="27"/>
        <v>5196</v>
      </c>
      <c r="V1787" s="11">
        <f>tbl_EcommerceSales[[#This Row],[Gross_Sales]]*tbl_EcommerceSales[[#This Row],[Discount]]</f>
        <v>779.4</v>
      </c>
      <c r="W1787" s="11">
        <f>tbl_EcommerceSales[[#This Row],[Gross_Sales]]-tbl_EcommerceSales[[#This Row],[Discount_Amount]]</f>
        <v>4416.6000000000004</v>
      </c>
      <c r="X1787" s="11">
        <f>tbl_EcommerceSales[[#This Row],[Quantity]] * _xlfn.XLOOKUP(tbl_EcommerceSales[[#This Row],[Product_ID]], Product_Master!A:A, Product_Master!F:F)</f>
        <v>2760</v>
      </c>
      <c r="Y1787" s="11">
        <f>tbl_EcommerceSales[[#This Row],[Net_Revenue]]-tbl_EcommerceSales[[#This Row],[Total_Cost]]</f>
        <v>1656.6000000000004</v>
      </c>
      <c r="Z1787" s="9">
        <f>IFERROR(#REF!/tbl_EcommerceSales[[#This Row],[Total_Cost]], 0)</f>
        <v>0</v>
      </c>
      <c r="AA1787" t="str">
        <f>TEXT(tbl_EcommerceSales[[#This Row],[Order_Date]],"mmm")</f>
        <v>Jul</v>
      </c>
      <c r="AB1787">
        <f>YEAR(tbl_EcommerceSales[[#This Row],[Order_Date]])</f>
        <v>2025</v>
      </c>
      <c r="AC1787" t="str">
        <f>IF(tbl_EcommerceSales[[#This Row],[Age]]&lt;18,"Under 18",IF(tbl_EcommerceSales[[#This Row],[Age]]&lt;=25,"18-25",IF(tbl_EcommerceSales[[#This Row],[Age]]&lt;=35,"26-35",IF(tbl_EcommerceSales[[#This Row],[Age]]&lt;=45,"36-45",IF(tbl_EcommerceSales[[#This Row],[Age]]&lt;=55,"46-55","56+")))))</f>
        <v>26-35</v>
      </c>
    </row>
    <row r="1788" spans="1:29" x14ac:dyDescent="0.35">
      <c r="A1788" t="s">
        <v>3209</v>
      </c>
      <c r="B1788" s="7">
        <v>45851</v>
      </c>
      <c r="C1788" t="s">
        <v>3210</v>
      </c>
      <c r="D1788" t="s">
        <v>106</v>
      </c>
      <c r="E1788" t="s">
        <v>48</v>
      </c>
      <c r="F1788">
        <v>51</v>
      </c>
      <c r="G1788" t="s">
        <v>142</v>
      </c>
      <c r="H1788" t="s">
        <v>88</v>
      </c>
      <c r="I1788" t="s">
        <v>349</v>
      </c>
      <c r="J1788" t="s">
        <v>350</v>
      </c>
      <c r="K1788" t="s">
        <v>82</v>
      </c>
      <c r="L1788" t="s">
        <v>238</v>
      </c>
      <c r="M1788">
        <v>1</v>
      </c>
      <c r="N1788" s="2">
        <v>1599</v>
      </c>
      <c r="O1788" s="3">
        <v>0.1</v>
      </c>
      <c r="P1788" s="2">
        <v>920</v>
      </c>
      <c r="Q1788" t="s">
        <v>44</v>
      </c>
      <c r="R1788" t="s">
        <v>33</v>
      </c>
      <c r="S1788" t="s">
        <v>57</v>
      </c>
      <c r="T1788" s="4">
        <v>4</v>
      </c>
      <c r="U1788" s="11">
        <f t="shared" si="27"/>
        <v>1599</v>
      </c>
      <c r="V1788" s="11">
        <f>tbl_EcommerceSales[[#This Row],[Gross_Sales]]*tbl_EcommerceSales[[#This Row],[Discount]]</f>
        <v>159.9</v>
      </c>
      <c r="W1788" s="11">
        <f>tbl_EcommerceSales[[#This Row],[Gross_Sales]]-tbl_EcommerceSales[[#This Row],[Discount_Amount]]</f>
        <v>1439.1</v>
      </c>
      <c r="X1788" s="11">
        <f>tbl_EcommerceSales[[#This Row],[Quantity]] * _xlfn.XLOOKUP(tbl_EcommerceSales[[#This Row],[Product_ID]], Product_Master!A:A, Product_Master!F:F)</f>
        <v>920</v>
      </c>
      <c r="Y1788" s="11">
        <f>tbl_EcommerceSales[[#This Row],[Net_Revenue]]-tbl_EcommerceSales[[#This Row],[Total_Cost]]</f>
        <v>519.09999999999991</v>
      </c>
      <c r="Z1788" s="9">
        <f>IFERROR(#REF!/tbl_EcommerceSales[[#This Row],[Total_Cost]], 0)</f>
        <v>0</v>
      </c>
      <c r="AA1788" t="str">
        <f>TEXT(tbl_EcommerceSales[[#This Row],[Order_Date]],"mmm")</f>
        <v>Jul</v>
      </c>
      <c r="AB1788">
        <f>YEAR(tbl_EcommerceSales[[#This Row],[Order_Date]])</f>
        <v>2025</v>
      </c>
      <c r="AC1788" t="str">
        <f>IF(tbl_EcommerceSales[[#This Row],[Age]]&lt;18,"Under 18",IF(tbl_EcommerceSales[[#This Row],[Age]]&lt;=25,"18-25",IF(tbl_EcommerceSales[[#This Row],[Age]]&lt;=35,"26-35",IF(tbl_EcommerceSales[[#This Row],[Age]]&lt;=45,"36-45",IF(tbl_EcommerceSales[[#This Row],[Age]]&lt;=55,"46-55","56+")))))</f>
        <v>46-55</v>
      </c>
    </row>
    <row r="1789" spans="1:29" x14ac:dyDescent="0.35">
      <c r="A1789" t="s">
        <v>3211</v>
      </c>
      <c r="B1789" s="7">
        <v>45851</v>
      </c>
      <c r="C1789" t="s">
        <v>1483</v>
      </c>
      <c r="D1789" t="s">
        <v>47</v>
      </c>
      <c r="E1789" t="s">
        <v>48</v>
      </c>
      <c r="F1789">
        <v>21</v>
      </c>
      <c r="G1789" t="s">
        <v>26</v>
      </c>
      <c r="H1789" t="s">
        <v>27</v>
      </c>
      <c r="I1789" t="s">
        <v>200</v>
      </c>
      <c r="J1789" t="s">
        <v>201</v>
      </c>
      <c r="K1789" t="s">
        <v>91</v>
      </c>
      <c r="L1789" t="s">
        <v>202</v>
      </c>
      <c r="M1789">
        <v>4</v>
      </c>
      <c r="N1789" s="2">
        <v>899</v>
      </c>
      <c r="O1789" s="3">
        <v>0.15</v>
      </c>
      <c r="P1789" s="2">
        <v>1680</v>
      </c>
      <c r="Q1789" t="s">
        <v>156</v>
      </c>
      <c r="R1789" t="s">
        <v>33</v>
      </c>
      <c r="S1789" t="s">
        <v>57</v>
      </c>
      <c r="T1789" s="4">
        <v>4</v>
      </c>
      <c r="U1789" s="11">
        <f t="shared" si="27"/>
        <v>3596</v>
      </c>
      <c r="V1789" s="11">
        <f>tbl_EcommerceSales[[#This Row],[Gross_Sales]]*tbl_EcommerceSales[[#This Row],[Discount]]</f>
        <v>539.4</v>
      </c>
      <c r="W1789" s="11">
        <f>tbl_EcommerceSales[[#This Row],[Gross_Sales]]-tbl_EcommerceSales[[#This Row],[Discount_Amount]]</f>
        <v>3056.6</v>
      </c>
      <c r="X1789" s="11">
        <f>tbl_EcommerceSales[[#This Row],[Quantity]] * _xlfn.XLOOKUP(tbl_EcommerceSales[[#This Row],[Product_ID]], Product_Master!A:A, Product_Master!F:F)</f>
        <v>1680</v>
      </c>
      <c r="Y1789" s="11">
        <f>tbl_EcommerceSales[[#This Row],[Net_Revenue]]-tbl_EcommerceSales[[#This Row],[Total_Cost]]</f>
        <v>1376.6</v>
      </c>
      <c r="Z1789" s="9">
        <f>IFERROR(#REF!/tbl_EcommerceSales[[#This Row],[Total_Cost]], 0)</f>
        <v>0</v>
      </c>
      <c r="AA1789" t="str">
        <f>TEXT(tbl_EcommerceSales[[#This Row],[Order_Date]],"mmm")</f>
        <v>Jul</v>
      </c>
      <c r="AB1789">
        <f>YEAR(tbl_EcommerceSales[[#This Row],[Order_Date]])</f>
        <v>2025</v>
      </c>
      <c r="AC1789" t="str">
        <f>IF(tbl_EcommerceSales[[#This Row],[Age]]&lt;18,"Under 18",IF(tbl_EcommerceSales[[#This Row],[Age]]&lt;=25,"18-25",IF(tbl_EcommerceSales[[#This Row],[Age]]&lt;=35,"26-35",IF(tbl_EcommerceSales[[#This Row],[Age]]&lt;=45,"36-45",IF(tbl_EcommerceSales[[#This Row],[Age]]&lt;=55,"46-55","56+")))))</f>
        <v>18-25</v>
      </c>
    </row>
    <row r="1790" spans="1:29" x14ac:dyDescent="0.35">
      <c r="A1790" t="s">
        <v>3212</v>
      </c>
      <c r="B1790" s="7">
        <v>45851</v>
      </c>
      <c r="C1790" t="s">
        <v>3213</v>
      </c>
      <c r="D1790" t="s">
        <v>216</v>
      </c>
      <c r="E1790" t="s">
        <v>25</v>
      </c>
      <c r="F1790">
        <v>49</v>
      </c>
      <c r="G1790" t="s">
        <v>155</v>
      </c>
      <c r="H1790" t="s">
        <v>88</v>
      </c>
      <c r="I1790" t="s">
        <v>349</v>
      </c>
      <c r="J1790" t="s">
        <v>350</v>
      </c>
      <c r="K1790" t="s">
        <v>82</v>
      </c>
      <c r="L1790" t="s">
        <v>238</v>
      </c>
      <c r="M1790">
        <v>1</v>
      </c>
      <c r="N1790" s="2">
        <v>1599</v>
      </c>
      <c r="O1790" s="3">
        <v>0.05</v>
      </c>
      <c r="P1790" s="2">
        <v>920</v>
      </c>
      <c r="Q1790" t="s">
        <v>319</v>
      </c>
      <c r="R1790" t="s">
        <v>33</v>
      </c>
      <c r="S1790" t="s">
        <v>57</v>
      </c>
      <c r="T1790" s="4">
        <v>5</v>
      </c>
      <c r="U1790" s="11">
        <f t="shared" si="27"/>
        <v>1599</v>
      </c>
      <c r="V1790" s="11">
        <f>tbl_EcommerceSales[[#This Row],[Gross_Sales]]*tbl_EcommerceSales[[#This Row],[Discount]]</f>
        <v>79.95</v>
      </c>
      <c r="W1790" s="11">
        <f>tbl_EcommerceSales[[#This Row],[Gross_Sales]]-tbl_EcommerceSales[[#This Row],[Discount_Amount]]</f>
        <v>1519.05</v>
      </c>
      <c r="X1790" s="11">
        <f>tbl_EcommerceSales[[#This Row],[Quantity]] * _xlfn.XLOOKUP(tbl_EcommerceSales[[#This Row],[Product_ID]], Product_Master!A:A, Product_Master!F:F)</f>
        <v>920</v>
      </c>
      <c r="Y1790" s="11">
        <f>tbl_EcommerceSales[[#This Row],[Net_Revenue]]-tbl_EcommerceSales[[#This Row],[Total_Cost]]</f>
        <v>599.04999999999995</v>
      </c>
      <c r="Z1790" s="9">
        <f>IFERROR(#REF!/tbl_EcommerceSales[[#This Row],[Total_Cost]], 0)</f>
        <v>0</v>
      </c>
      <c r="AA1790" t="str">
        <f>TEXT(tbl_EcommerceSales[[#This Row],[Order_Date]],"mmm")</f>
        <v>Jul</v>
      </c>
      <c r="AB1790">
        <f>YEAR(tbl_EcommerceSales[[#This Row],[Order_Date]])</f>
        <v>2025</v>
      </c>
      <c r="AC1790" t="str">
        <f>IF(tbl_EcommerceSales[[#This Row],[Age]]&lt;18,"Under 18",IF(tbl_EcommerceSales[[#This Row],[Age]]&lt;=25,"18-25",IF(tbl_EcommerceSales[[#This Row],[Age]]&lt;=35,"26-35",IF(tbl_EcommerceSales[[#This Row],[Age]]&lt;=45,"36-45",IF(tbl_EcommerceSales[[#This Row],[Age]]&lt;=55,"46-55","56+")))))</f>
        <v>46-55</v>
      </c>
    </row>
    <row r="1791" spans="1:29" x14ac:dyDescent="0.35">
      <c r="A1791" t="s">
        <v>3214</v>
      </c>
      <c r="B1791" s="7">
        <v>45851</v>
      </c>
      <c r="C1791" t="s">
        <v>3215</v>
      </c>
      <c r="D1791" t="s">
        <v>106</v>
      </c>
      <c r="E1791" t="s">
        <v>48</v>
      </c>
      <c r="F1791">
        <v>20</v>
      </c>
      <c r="G1791" t="s">
        <v>87</v>
      </c>
      <c r="H1791" t="s">
        <v>88</v>
      </c>
      <c r="I1791" t="s">
        <v>338</v>
      </c>
      <c r="J1791" t="s">
        <v>339</v>
      </c>
      <c r="K1791" t="s">
        <v>55</v>
      </c>
      <c r="L1791" t="s">
        <v>56</v>
      </c>
      <c r="M1791">
        <v>2</v>
      </c>
      <c r="N1791" s="2">
        <v>1499</v>
      </c>
      <c r="O1791" s="3">
        <v>0.05</v>
      </c>
      <c r="P1791" s="2">
        <v>1560</v>
      </c>
      <c r="Q1791" t="s">
        <v>32</v>
      </c>
      <c r="R1791" t="s">
        <v>93</v>
      </c>
      <c r="S1791" t="s">
        <v>34</v>
      </c>
      <c r="T1791" s="4">
        <v>4</v>
      </c>
      <c r="U1791" s="11">
        <f t="shared" si="27"/>
        <v>2998</v>
      </c>
      <c r="V1791" s="11">
        <f>tbl_EcommerceSales[[#This Row],[Gross_Sales]]*tbl_EcommerceSales[[#This Row],[Discount]]</f>
        <v>149.9</v>
      </c>
      <c r="W1791" s="11">
        <f>tbl_EcommerceSales[[#This Row],[Gross_Sales]]-tbl_EcommerceSales[[#This Row],[Discount_Amount]]</f>
        <v>2848.1</v>
      </c>
      <c r="X1791" s="11">
        <f>tbl_EcommerceSales[[#This Row],[Quantity]] * _xlfn.XLOOKUP(tbl_EcommerceSales[[#This Row],[Product_ID]], Product_Master!A:A, Product_Master!F:F)</f>
        <v>1560</v>
      </c>
      <c r="Y1791" s="11">
        <f>tbl_EcommerceSales[[#This Row],[Net_Revenue]]-tbl_EcommerceSales[[#This Row],[Total_Cost]]</f>
        <v>1288.0999999999999</v>
      </c>
      <c r="Z1791" s="9">
        <f>IFERROR(#REF!/tbl_EcommerceSales[[#This Row],[Total_Cost]], 0)</f>
        <v>0</v>
      </c>
      <c r="AA1791" t="str">
        <f>TEXT(tbl_EcommerceSales[[#This Row],[Order_Date]],"mmm")</f>
        <v>Jul</v>
      </c>
      <c r="AB1791">
        <f>YEAR(tbl_EcommerceSales[[#This Row],[Order_Date]])</f>
        <v>2025</v>
      </c>
      <c r="AC1791" t="str">
        <f>IF(tbl_EcommerceSales[[#This Row],[Age]]&lt;18,"Under 18",IF(tbl_EcommerceSales[[#This Row],[Age]]&lt;=25,"18-25",IF(tbl_EcommerceSales[[#This Row],[Age]]&lt;=35,"26-35",IF(tbl_EcommerceSales[[#This Row],[Age]]&lt;=45,"36-45",IF(tbl_EcommerceSales[[#This Row],[Age]]&lt;=55,"46-55","56+")))))</f>
        <v>18-25</v>
      </c>
    </row>
    <row r="1792" spans="1:29" x14ac:dyDescent="0.35">
      <c r="A1792" t="s">
        <v>3216</v>
      </c>
      <c r="B1792" s="7">
        <v>45851</v>
      </c>
      <c r="C1792" t="s">
        <v>3217</v>
      </c>
      <c r="D1792" t="s">
        <v>159</v>
      </c>
      <c r="E1792" t="s">
        <v>48</v>
      </c>
      <c r="F1792">
        <v>39</v>
      </c>
      <c r="G1792" t="s">
        <v>155</v>
      </c>
      <c r="H1792" t="s">
        <v>88</v>
      </c>
      <c r="I1792" t="s">
        <v>221</v>
      </c>
      <c r="J1792" t="s">
        <v>222</v>
      </c>
      <c r="K1792" t="s">
        <v>177</v>
      </c>
      <c r="L1792" t="s">
        <v>208</v>
      </c>
      <c r="M1792">
        <v>2</v>
      </c>
      <c r="N1792" s="2">
        <v>1499</v>
      </c>
      <c r="O1792" s="3">
        <v>0.2</v>
      </c>
      <c r="P1792" s="2">
        <v>1600</v>
      </c>
      <c r="Q1792" t="s">
        <v>156</v>
      </c>
      <c r="R1792" t="s">
        <v>33</v>
      </c>
      <c r="S1792" t="s">
        <v>34</v>
      </c>
      <c r="T1792" s="4">
        <v>4</v>
      </c>
      <c r="U1792" s="11">
        <f t="shared" si="27"/>
        <v>2998</v>
      </c>
      <c r="V1792" s="11">
        <f>tbl_EcommerceSales[[#This Row],[Gross_Sales]]*tbl_EcommerceSales[[#This Row],[Discount]]</f>
        <v>599.6</v>
      </c>
      <c r="W1792" s="11">
        <f>tbl_EcommerceSales[[#This Row],[Gross_Sales]]-tbl_EcommerceSales[[#This Row],[Discount_Amount]]</f>
        <v>2398.4</v>
      </c>
      <c r="X1792" s="11">
        <f>tbl_EcommerceSales[[#This Row],[Quantity]] * _xlfn.XLOOKUP(tbl_EcommerceSales[[#This Row],[Product_ID]], Product_Master!A:A, Product_Master!F:F)</f>
        <v>1600</v>
      </c>
      <c r="Y1792" s="11">
        <f>tbl_EcommerceSales[[#This Row],[Net_Revenue]]-tbl_EcommerceSales[[#This Row],[Total_Cost]]</f>
        <v>798.40000000000009</v>
      </c>
      <c r="Z1792" s="9">
        <f>IFERROR(#REF!/tbl_EcommerceSales[[#This Row],[Total_Cost]], 0)</f>
        <v>0</v>
      </c>
      <c r="AA1792" t="str">
        <f>TEXT(tbl_EcommerceSales[[#This Row],[Order_Date]],"mmm")</f>
        <v>Jul</v>
      </c>
      <c r="AB1792">
        <f>YEAR(tbl_EcommerceSales[[#This Row],[Order_Date]])</f>
        <v>2025</v>
      </c>
      <c r="AC1792" t="str">
        <f>IF(tbl_EcommerceSales[[#This Row],[Age]]&lt;18,"Under 18",IF(tbl_EcommerceSales[[#This Row],[Age]]&lt;=25,"18-25",IF(tbl_EcommerceSales[[#This Row],[Age]]&lt;=35,"26-35",IF(tbl_EcommerceSales[[#This Row],[Age]]&lt;=45,"36-45",IF(tbl_EcommerceSales[[#This Row],[Age]]&lt;=55,"46-55","56+")))))</f>
        <v>36-45</v>
      </c>
    </row>
    <row r="1793" spans="1:29" x14ac:dyDescent="0.35">
      <c r="A1793" t="s">
        <v>3218</v>
      </c>
      <c r="B1793" s="7">
        <v>45851</v>
      </c>
      <c r="C1793" t="s">
        <v>3219</v>
      </c>
      <c r="D1793" t="s">
        <v>170</v>
      </c>
      <c r="E1793" t="s">
        <v>48</v>
      </c>
      <c r="F1793">
        <v>42</v>
      </c>
      <c r="G1793" t="s">
        <v>71</v>
      </c>
      <c r="H1793" t="s">
        <v>72</v>
      </c>
      <c r="I1793" t="s">
        <v>175</v>
      </c>
      <c r="J1793" t="s">
        <v>176</v>
      </c>
      <c r="K1793" t="s">
        <v>177</v>
      </c>
      <c r="L1793" t="s">
        <v>178</v>
      </c>
      <c r="M1793">
        <v>3</v>
      </c>
      <c r="N1793" s="2">
        <v>699</v>
      </c>
      <c r="O1793" s="3">
        <v>0</v>
      </c>
      <c r="P1793" s="2">
        <v>960</v>
      </c>
      <c r="Q1793" t="s">
        <v>32</v>
      </c>
      <c r="R1793" t="s">
        <v>162</v>
      </c>
      <c r="S1793" t="s">
        <v>34</v>
      </c>
      <c r="T1793" s="4"/>
      <c r="U1793" s="11">
        <f t="shared" si="27"/>
        <v>2097</v>
      </c>
      <c r="V1793" s="11">
        <f>tbl_EcommerceSales[[#This Row],[Gross_Sales]]*tbl_EcommerceSales[[#This Row],[Discount]]</f>
        <v>0</v>
      </c>
      <c r="W1793" s="11">
        <f>tbl_EcommerceSales[[#This Row],[Gross_Sales]]-tbl_EcommerceSales[[#This Row],[Discount_Amount]]</f>
        <v>2097</v>
      </c>
      <c r="X1793" s="11">
        <f>tbl_EcommerceSales[[#This Row],[Quantity]] * _xlfn.XLOOKUP(tbl_EcommerceSales[[#This Row],[Product_ID]], Product_Master!A:A, Product_Master!F:F)</f>
        <v>960</v>
      </c>
      <c r="Y1793" s="11">
        <f>tbl_EcommerceSales[[#This Row],[Net_Revenue]]-tbl_EcommerceSales[[#This Row],[Total_Cost]]</f>
        <v>1137</v>
      </c>
      <c r="Z1793" s="9">
        <f>IFERROR(#REF!/tbl_EcommerceSales[[#This Row],[Total_Cost]], 0)</f>
        <v>0</v>
      </c>
      <c r="AA1793" t="str">
        <f>TEXT(tbl_EcommerceSales[[#This Row],[Order_Date]],"mmm")</f>
        <v>Jul</v>
      </c>
      <c r="AB1793">
        <f>YEAR(tbl_EcommerceSales[[#This Row],[Order_Date]])</f>
        <v>2025</v>
      </c>
      <c r="AC1793" t="str">
        <f>IF(tbl_EcommerceSales[[#This Row],[Age]]&lt;18,"Under 18",IF(tbl_EcommerceSales[[#This Row],[Age]]&lt;=25,"18-25",IF(tbl_EcommerceSales[[#This Row],[Age]]&lt;=35,"26-35",IF(tbl_EcommerceSales[[#This Row],[Age]]&lt;=45,"36-45",IF(tbl_EcommerceSales[[#This Row],[Age]]&lt;=55,"46-55","56+")))))</f>
        <v>36-45</v>
      </c>
    </row>
    <row r="1794" spans="1:29" x14ac:dyDescent="0.35">
      <c r="A1794" t="s">
        <v>3220</v>
      </c>
      <c r="B1794" s="7">
        <v>45852</v>
      </c>
      <c r="C1794" t="s">
        <v>3221</v>
      </c>
      <c r="D1794" t="s">
        <v>24</v>
      </c>
      <c r="E1794" t="s">
        <v>48</v>
      </c>
      <c r="F1794">
        <v>49</v>
      </c>
      <c r="G1794" t="s">
        <v>289</v>
      </c>
      <c r="H1794" t="s">
        <v>88</v>
      </c>
      <c r="I1794" t="s">
        <v>257</v>
      </c>
      <c r="J1794" t="s">
        <v>258</v>
      </c>
      <c r="K1794" t="s">
        <v>55</v>
      </c>
      <c r="L1794" t="s">
        <v>56</v>
      </c>
      <c r="M1794">
        <v>1</v>
      </c>
      <c r="N1794" s="2">
        <v>1999</v>
      </c>
      <c r="O1794" s="3">
        <v>0.15</v>
      </c>
      <c r="P1794" s="2">
        <v>1050</v>
      </c>
      <c r="Q1794" t="s">
        <v>156</v>
      </c>
      <c r="R1794" t="s">
        <v>33</v>
      </c>
      <c r="S1794" t="s">
        <v>34</v>
      </c>
      <c r="T1794" s="4">
        <v>4</v>
      </c>
      <c r="U1794" s="11">
        <f t="shared" ref="U1794:U1857" si="28">M1794*N1794</f>
        <v>1999</v>
      </c>
      <c r="V1794" s="11">
        <f>tbl_EcommerceSales[[#This Row],[Gross_Sales]]*tbl_EcommerceSales[[#This Row],[Discount]]</f>
        <v>299.84999999999997</v>
      </c>
      <c r="W1794" s="11">
        <f>tbl_EcommerceSales[[#This Row],[Gross_Sales]]-tbl_EcommerceSales[[#This Row],[Discount_Amount]]</f>
        <v>1699.15</v>
      </c>
      <c r="X1794" s="11">
        <f>tbl_EcommerceSales[[#This Row],[Quantity]] * _xlfn.XLOOKUP(tbl_EcommerceSales[[#This Row],[Product_ID]], Product_Master!A:A, Product_Master!F:F)</f>
        <v>1050</v>
      </c>
      <c r="Y1794" s="11">
        <f>tbl_EcommerceSales[[#This Row],[Net_Revenue]]-tbl_EcommerceSales[[#This Row],[Total_Cost]]</f>
        <v>649.15000000000009</v>
      </c>
      <c r="Z1794" s="9">
        <f>IFERROR(#REF!/tbl_EcommerceSales[[#This Row],[Total_Cost]], 0)</f>
        <v>0</v>
      </c>
      <c r="AA1794" t="str">
        <f>TEXT(tbl_EcommerceSales[[#This Row],[Order_Date]],"mmm")</f>
        <v>Jul</v>
      </c>
      <c r="AB1794">
        <f>YEAR(tbl_EcommerceSales[[#This Row],[Order_Date]])</f>
        <v>2025</v>
      </c>
      <c r="AC1794" t="str">
        <f>IF(tbl_EcommerceSales[[#This Row],[Age]]&lt;18,"Under 18",IF(tbl_EcommerceSales[[#This Row],[Age]]&lt;=25,"18-25",IF(tbl_EcommerceSales[[#This Row],[Age]]&lt;=35,"26-35",IF(tbl_EcommerceSales[[#This Row],[Age]]&lt;=45,"36-45",IF(tbl_EcommerceSales[[#This Row],[Age]]&lt;=55,"46-55","56+")))))</f>
        <v>46-55</v>
      </c>
    </row>
    <row r="1795" spans="1:29" x14ac:dyDescent="0.35">
      <c r="A1795" t="s">
        <v>3222</v>
      </c>
      <c r="B1795" s="7">
        <v>45852</v>
      </c>
      <c r="C1795" t="s">
        <v>3223</v>
      </c>
      <c r="D1795" t="s">
        <v>342</v>
      </c>
      <c r="E1795" t="s">
        <v>25</v>
      </c>
      <c r="F1795">
        <v>30</v>
      </c>
      <c r="G1795" t="s">
        <v>186</v>
      </c>
      <c r="H1795" t="s">
        <v>72</v>
      </c>
      <c r="I1795" t="s">
        <v>40</v>
      </c>
      <c r="J1795" t="s">
        <v>41</v>
      </c>
      <c r="K1795" t="s">
        <v>42</v>
      </c>
      <c r="L1795" t="s">
        <v>43</v>
      </c>
      <c r="M1795">
        <v>3</v>
      </c>
      <c r="N1795" s="2">
        <v>699</v>
      </c>
      <c r="O1795" s="3">
        <v>0.2</v>
      </c>
      <c r="P1795" s="2">
        <v>930</v>
      </c>
      <c r="Q1795" t="s">
        <v>32</v>
      </c>
      <c r="R1795" t="s">
        <v>33</v>
      </c>
      <c r="S1795" t="s">
        <v>34</v>
      </c>
      <c r="T1795" s="4">
        <v>3</v>
      </c>
      <c r="U1795" s="11">
        <f t="shared" si="28"/>
        <v>2097</v>
      </c>
      <c r="V1795" s="11">
        <f>tbl_EcommerceSales[[#This Row],[Gross_Sales]]*tbl_EcommerceSales[[#This Row],[Discount]]</f>
        <v>419.40000000000003</v>
      </c>
      <c r="W1795" s="11">
        <f>tbl_EcommerceSales[[#This Row],[Gross_Sales]]-tbl_EcommerceSales[[#This Row],[Discount_Amount]]</f>
        <v>1677.6</v>
      </c>
      <c r="X1795" s="11">
        <f>tbl_EcommerceSales[[#This Row],[Quantity]] * _xlfn.XLOOKUP(tbl_EcommerceSales[[#This Row],[Product_ID]], Product_Master!A:A, Product_Master!F:F)</f>
        <v>930</v>
      </c>
      <c r="Y1795" s="11">
        <f>tbl_EcommerceSales[[#This Row],[Net_Revenue]]-tbl_EcommerceSales[[#This Row],[Total_Cost]]</f>
        <v>747.59999999999991</v>
      </c>
      <c r="Z1795" s="9">
        <f>IFERROR(#REF!/tbl_EcommerceSales[[#This Row],[Total_Cost]], 0)</f>
        <v>0</v>
      </c>
      <c r="AA1795" t="str">
        <f>TEXT(tbl_EcommerceSales[[#This Row],[Order_Date]],"mmm")</f>
        <v>Jul</v>
      </c>
      <c r="AB1795">
        <f>YEAR(tbl_EcommerceSales[[#This Row],[Order_Date]])</f>
        <v>2025</v>
      </c>
      <c r="AC1795" t="str">
        <f>IF(tbl_EcommerceSales[[#This Row],[Age]]&lt;18,"Under 18",IF(tbl_EcommerceSales[[#This Row],[Age]]&lt;=25,"18-25",IF(tbl_EcommerceSales[[#This Row],[Age]]&lt;=35,"26-35",IF(tbl_EcommerceSales[[#This Row],[Age]]&lt;=45,"36-45",IF(tbl_EcommerceSales[[#This Row],[Age]]&lt;=55,"46-55","56+")))))</f>
        <v>26-35</v>
      </c>
    </row>
    <row r="1796" spans="1:29" x14ac:dyDescent="0.35">
      <c r="A1796" t="s">
        <v>3224</v>
      </c>
      <c r="B1796" s="7">
        <v>45852</v>
      </c>
      <c r="C1796" t="s">
        <v>3225</v>
      </c>
      <c r="D1796" t="s">
        <v>181</v>
      </c>
      <c r="E1796" t="s">
        <v>25</v>
      </c>
      <c r="F1796">
        <v>39</v>
      </c>
      <c r="G1796" t="s">
        <v>211</v>
      </c>
      <c r="H1796" t="s">
        <v>72</v>
      </c>
      <c r="I1796" t="s">
        <v>62</v>
      </c>
      <c r="J1796" t="s">
        <v>63</v>
      </c>
      <c r="K1796" t="s">
        <v>42</v>
      </c>
      <c r="L1796" t="s">
        <v>43</v>
      </c>
      <c r="M1796">
        <v>3</v>
      </c>
      <c r="N1796" s="2">
        <v>499</v>
      </c>
      <c r="O1796" s="3">
        <v>0.1</v>
      </c>
      <c r="P1796" s="2">
        <v>660</v>
      </c>
      <c r="Q1796" t="s">
        <v>156</v>
      </c>
      <c r="R1796" t="s">
        <v>33</v>
      </c>
      <c r="S1796" t="s">
        <v>57</v>
      </c>
      <c r="T1796" s="4">
        <v>4</v>
      </c>
      <c r="U1796" s="11">
        <f t="shared" si="28"/>
        <v>1497</v>
      </c>
      <c r="V1796" s="11">
        <f>tbl_EcommerceSales[[#This Row],[Gross_Sales]]*tbl_EcommerceSales[[#This Row],[Discount]]</f>
        <v>149.70000000000002</v>
      </c>
      <c r="W1796" s="11">
        <f>tbl_EcommerceSales[[#This Row],[Gross_Sales]]-tbl_EcommerceSales[[#This Row],[Discount_Amount]]</f>
        <v>1347.3</v>
      </c>
      <c r="X1796" s="11">
        <f>tbl_EcommerceSales[[#This Row],[Quantity]] * _xlfn.XLOOKUP(tbl_EcommerceSales[[#This Row],[Product_ID]], Product_Master!A:A, Product_Master!F:F)</f>
        <v>660</v>
      </c>
      <c r="Y1796" s="11">
        <f>tbl_EcommerceSales[[#This Row],[Net_Revenue]]-tbl_EcommerceSales[[#This Row],[Total_Cost]]</f>
        <v>687.3</v>
      </c>
      <c r="Z1796" s="9">
        <f>IFERROR(#REF!/tbl_EcommerceSales[[#This Row],[Total_Cost]], 0)</f>
        <v>0</v>
      </c>
      <c r="AA1796" t="str">
        <f>TEXT(tbl_EcommerceSales[[#This Row],[Order_Date]],"mmm")</f>
        <v>Jul</v>
      </c>
      <c r="AB1796">
        <f>YEAR(tbl_EcommerceSales[[#This Row],[Order_Date]])</f>
        <v>2025</v>
      </c>
      <c r="AC1796" t="str">
        <f>IF(tbl_EcommerceSales[[#This Row],[Age]]&lt;18,"Under 18",IF(tbl_EcommerceSales[[#This Row],[Age]]&lt;=25,"18-25",IF(tbl_EcommerceSales[[#This Row],[Age]]&lt;=35,"26-35",IF(tbl_EcommerceSales[[#This Row],[Age]]&lt;=45,"36-45",IF(tbl_EcommerceSales[[#This Row],[Age]]&lt;=55,"46-55","56+")))))</f>
        <v>36-45</v>
      </c>
    </row>
    <row r="1797" spans="1:29" x14ac:dyDescent="0.35">
      <c r="A1797" t="s">
        <v>3226</v>
      </c>
      <c r="B1797" s="7">
        <v>45852</v>
      </c>
      <c r="C1797" t="s">
        <v>3227</v>
      </c>
      <c r="D1797" t="s">
        <v>60</v>
      </c>
      <c r="E1797" t="s">
        <v>25</v>
      </c>
      <c r="F1797">
        <v>29</v>
      </c>
      <c r="G1797" t="s">
        <v>211</v>
      </c>
      <c r="H1797" t="s">
        <v>72</v>
      </c>
      <c r="I1797" t="s">
        <v>338</v>
      </c>
      <c r="J1797" t="s">
        <v>339</v>
      </c>
      <c r="K1797" t="s">
        <v>55</v>
      </c>
      <c r="L1797" t="s">
        <v>56</v>
      </c>
      <c r="M1797">
        <v>2</v>
      </c>
      <c r="N1797" s="2">
        <v>1499</v>
      </c>
      <c r="O1797" s="3">
        <v>0.3</v>
      </c>
      <c r="P1797" s="2">
        <v>1560</v>
      </c>
      <c r="Q1797" t="s">
        <v>44</v>
      </c>
      <c r="R1797" t="s">
        <v>33</v>
      </c>
      <c r="S1797" t="s">
        <v>34</v>
      </c>
      <c r="T1797" s="4">
        <v>3</v>
      </c>
      <c r="U1797" s="11">
        <f t="shared" si="28"/>
        <v>2998</v>
      </c>
      <c r="V1797" s="11">
        <f>tbl_EcommerceSales[[#This Row],[Gross_Sales]]*tbl_EcommerceSales[[#This Row],[Discount]]</f>
        <v>899.4</v>
      </c>
      <c r="W1797" s="11">
        <f>tbl_EcommerceSales[[#This Row],[Gross_Sales]]-tbl_EcommerceSales[[#This Row],[Discount_Amount]]</f>
        <v>2098.6</v>
      </c>
      <c r="X1797" s="11">
        <f>tbl_EcommerceSales[[#This Row],[Quantity]] * _xlfn.XLOOKUP(tbl_EcommerceSales[[#This Row],[Product_ID]], Product_Master!A:A, Product_Master!F:F)</f>
        <v>1560</v>
      </c>
      <c r="Y1797" s="11">
        <f>tbl_EcommerceSales[[#This Row],[Net_Revenue]]-tbl_EcommerceSales[[#This Row],[Total_Cost]]</f>
        <v>538.59999999999991</v>
      </c>
      <c r="Z1797" s="9">
        <f>IFERROR(#REF!/tbl_EcommerceSales[[#This Row],[Total_Cost]], 0)</f>
        <v>0</v>
      </c>
      <c r="AA1797" t="str">
        <f>TEXT(tbl_EcommerceSales[[#This Row],[Order_Date]],"mmm")</f>
        <v>Jul</v>
      </c>
      <c r="AB1797">
        <f>YEAR(tbl_EcommerceSales[[#This Row],[Order_Date]])</f>
        <v>2025</v>
      </c>
      <c r="AC1797" t="str">
        <f>IF(tbl_EcommerceSales[[#This Row],[Age]]&lt;18,"Under 18",IF(tbl_EcommerceSales[[#This Row],[Age]]&lt;=25,"18-25",IF(tbl_EcommerceSales[[#This Row],[Age]]&lt;=35,"26-35",IF(tbl_EcommerceSales[[#This Row],[Age]]&lt;=45,"36-45",IF(tbl_EcommerceSales[[#This Row],[Age]]&lt;=55,"46-55","56+")))))</f>
        <v>26-35</v>
      </c>
    </row>
    <row r="1798" spans="1:29" x14ac:dyDescent="0.35">
      <c r="A1798" t="s">
        <v>3228</v>
      </c>
      <c r="B1798" s="7">
        <v>45852</v>
      </c>
      <c r="C1798" t="s">
        <v>327</v>
      </c>
      <c r="D1798" t="s">
        <v>251</v>
      </c>
      <c r="E1798" t="s">
        <v>25</v>
      </c>
      <c r="F1798">
        <v>25</v>
      </c>
      <c r="G1798" t="s">
        <v>171</v>
      </c>
      <c r="H1798" t="s">
        <v>39</v>
      </c>
      <c r="I1798" t="s">
        <v>73</v>
      </c>
      <c r="J1798" t="s">
        <v>74</v>
      </c>
      <c r="K1798" t="s">
        <v>55</v>
      </c>
      <c r="L1798" t="s">
        <v>75</v>
      </c>
      <c r="M1798">
        <v>3</v>
      </c>
      <c r="N1798" s="2">
        <v>2899</v>
      </c>
      <c r="O1798" s="3">
        <v>0.15</v>
      </c>
      <c r="P1798" s="2">
        <v>5100</v>
      </c>
      <c r="Q1798" t="s">
        <v>76</v>
      </c>
      <c r="R1798" t="s">
        <v>33</v>
      </c>
      <c r="S1798" t="s">
        <v>34</v>
      </c>
      <c r="T1798" s="4">
        <v>5</v>
      </c>
      <c r="U1798" s="11">
        <f t="shared" si="28"/>
        <v>8697</v>
      </c>
      <c r="V1798" s="11">
        <f>tbl_EcommerceSales[[#This Row],[Gross_Sales]]*tbl_EcommerceSales[[#This Row],[Discount]]</f>
        <v>1304.55</v>
      </c>
      <c r="W1798" s="11">
        <f>tbl_EcommerceSales[[#This Row],[Gross_Sales]]-tbl_EcommerceSales[[#This Row],[Discount_Amount]]</f>
        <v>7392.45</v>
      </c>
      <c r="X1798" s="11">
        <f>tbl_EcommerceSales[[#This Row],[Quantity]] * _xlfn.XLOOKUP(tbl_EcommerceSales[[#This Row],[Product_ID]], Product_Master!A:A, Product_Master!F:F)</f>
        <v>5100</v>
      </c>
      <c r="Y1798" s="11">
        <f>tbl_EcommerceSales[[#This Row],[Net_Revenue]]-tbl_EcommerceSales[[#This Row],[Total_Cost]]</f>
        <v>2292.4499999999998</v>
      </c>
      <c r="Z1798" s="9">
        <f>IFERROR(#REF!/tbl_EcommerceSales[[#This Row],[Total_Cost]], 0)</f>
        <v>0</v>
      </c>
      <c r="AA1798" t="str">
        <f>TEXT(tbl_EcommerceSales[[#This Row],[Order_Date]],"mmm")</f>
        <v>Jul</v>
      </c>
      <c r="AB1798">
        <f>YEAR(tbl_EcommerceSales[[#This Row],[Order_Date]])</f>
        <v>2025</v>
      </c>
      <c r="AC1798" t="str">
        <f>IF(tbl_EcommerceSales[[#This Row],[Age]]&lt;18,"Under 18",IF(tbl_EcommerceSales[[#This Row],[Age]]&lt;=25,"18-25",IF(tbl_EcommerceSales[[#This Row],[Age]]&lt;=35,"26-35",IF(tbl_EcommerceSales[[#This Row],[Age]]&lt;=45,"36-45",IF(tbl_EcommerceSales[[#This Row],[Age]]&lt;=55,"46-55","56+")))))</f>
        <v>18-25</v>
      </c>
    </row>
    <row r="1799" spans="1:29" x14ac:dyDescent="0.35">
      <c r="A1799" t="s">
        <v>3229</v>
      </c>
      <c r="B1799" s="7">
        <v>45852</v>
      </c>
      <c r="C1799" t="s">
        <v>2737</v>
      </c>
      <c r="D1799" t="s">
        <v>305</v>
      </c>
      <c r="E1799" t="s">
        <v>48</v>
      </c>
      <c r="F1799">
        <v>18</v>
      </c>
      <c r="G1799" t="s">
        <v>87</v>
      </c>
      <c r="H1799" t="s">
        <v>88</v>
      </c>
      <c r="I1799" t="s">
        <v>349</v>
      </c>
      <c r="J1799" t="s">
        <v>350</v>
      </c>
      <c r="K1799" t="s">
        <v>82</v>
      </c>
      <c r="L1799" t="s">
        <v>238</v>
      </c>
      <c r="M1799">
        <v>1</v>
      </c>
      <c r="N1799" s="2">
        <v>1599</v>
      </c>
      <c r="O1799" s="3">
        <v>0.1</v>
      </c>
      <c r="P1799" s="2">
        <v>920</v>
      </c>
      <c r="Q1799" t="s">
        <v>76</v>
      </c>
      <c r="R1799" t="s">
        <v>33</v>
      </c>
      <c r="S1799" t="s">
        <v>34</v>
      </c>
      <c r="T1799" s="4">
        <v>4</v>
      </c>
      <c r="U1799" s="11">
        <f t="shared" si="28"/>
        <v>1599</v>
      </c>
      <c r="V1799" s="11">
        <f>tbl_EcommerceSales[[#This Row],[Gross_Sales]]*tbl_EcommerceSales[[#This Row],[Discount]]</f>
        <v>159.9</v>
      </c>
      <c r="W1799" s="11">
        <f>tbl_EcommerceSales[[#This Row],[Gross_Sales]]-tbl_EcommerceSales[[#This Row],[Discount_Amount]]</f>
        <v>1439.1</v>
      </c>
      <c r="X1799" s="11">
        <f>tbl_EcommerceSales[[#This Row],[Quantity]] * _xlfn.XLOOKUP(tbl_EcommerceSales[[#This Row],[Product_ID]], Product_Master!A:A, Product_Master!F:F)</f>
        <v>920</v>
      </c>
      <c r="Y1799" s="11">
        <f>tbl_EcommerceSales[[#This Row],[Net_Revenue]]-tbl_EcommerceSales[[#This Row],[Total_Cost]]</f>
        <v>519.09999999999991</v>
      </c>
      <c r="Z1799" s="9">
        <f>IFERROR(#REF!/tbl_EcommerceSales[[#This Row],[Total_Cost]], 0)</f>
        <v>0</v>
      </c>
      <c r="AA1799" t="str">
        <f>TEXT(tbl_EcommerceSales[[#This Row],[Order_Date]],"mmm")</f>
        <v>Jul</v>
      </c>
      <c r="AB1799">
        <f>YEAR(tbl_EcommerceSales[[#This Row],[Order_Date]])</f>
        <v>2025</v>
      </c>
      <c r="AC1799" t="str">
        <f>IF(tbl_EcommerceSales[[#This Row],[Age]]&lt;18,"Under 18",IF(tbl_EcommerceSales[[#This Row],[Age]]&lt;=25,"18-25",IF(tbl_EcommerceSales[[#This Row],[Age]]&lt;=35,"26-35",IF(tbl_EcommerceSales[[#This Row],[Age]]&lt;=45,"36-45",IF(tbl_EcommerceSales[[#This Row],[Age]]&lt;=55,"46-55","56+")))))</f>
        <v>18-25</v>
      </c>
    </row>
    <row r="1800" spans="1:29" x14ac:dyDescent="0.35">
      <c r="A1800" t="s">
        <v>3230</v>
      </c>
      <c r="B1800" s="7">
        <v>45852</v>
      </c>
      <c r="C1800" t="s">
        <v>1194</v>
      </c>
      <c r="D1800" t="s">
        <v>37</v>
      </c>
      <c r="E1800" t="s">
        <v>48</v>
      </c>
      <c r="F1800">
        <v>23</v>
      </c>
      <c r="G1800" t="s">
        <v>99</v>
      </c>
      <c r="H1800" t="s">
        <v>88</v>
      </c>
      <c r="I1800" t="s">
        <v>53</v>
      </c>
      <c r="J1800" t="s">
        <v>54</v>
      </c>
      <c r="K1800" t="s">
        <v>55</v>
      </c>
      <c r="L1800" t="s">
        <v>56</v>
      </c>
      <c r="M1800">
        <v>2</v>
      </c>
      <c r="N1800" s="2">
        <v>799</v>
      </c>
      <c r="O1800" s="3">
        <v>0.1</v>
      </c>
      <c r="P1800" s="2">
        <v>780</v>
      </c>
      <c r="Q1800" t="s">
        <v>32</v>
      </c>
      <c r="R1800" t="s">
        <v>33</v>
      </c>
      <c r="S1800" t="s">
        <v>57</v>
      </c>
      <c r="T1800" s="4">
        <v>4</v>
      </c>
      <c r="U1800" s="11">
        <f t="shared" si="28"/>
        <v>1598</v>
      </c>
      <c r="V1800" s="11">
        <f>tbl_EcommerceSales[[#This Row],[Gross_Sales]]*tbl_EcommerceSales[[#This Row],[Discount]]</f>
        <v>159.80000000000001</v>
      </c>
      <c r="W1800" s="11">
        <f>tbl_EcommerceSales[[#This Row],[Gross_Sales]]-tbl_EcommerceSales[[#This Row],[Discount_Amount]]</f>
        <v>1438.2</v>
      </c>
      <c r="X1800" s="11">
        <f>tbl_EcommerceSales[[#This Row],[Quantity]] * _xlfn.XLOOKUP(tbl_EcommerceSales[[#This Row],[Product_ID]], Product_Master!A:A, Product_Master!F:F)</f>
        <v>780</v>
      </c>
      <c r="Y1800" s="11">
        <f>tbl_EcommerceSales[[#This Row],[Net_Revenue]]-tbl_EcommerceSales[[#This Row],[Total_Cost]]</f>
        <v>658.2</v>
      </c>
      <c r="Z1800" s="9">
        <f>IFERROR(#REF!/tbl_EcommerceSales[[#This Row],[Total_Cost]], 0)</f>
        <v>0</v>
      </c>
      <c r="AA1800" t="str">
        <f>TEXT(tbl_EcommerceSales[[#This Row],[Order_Date]],"mmm")</f>
        <v>Jul</v>
      </c>
      <c r="AB1800">
        <f>YEAR(tbl_EcommerceSales[[#This Row],[Order_Date]])</f>
        <v>2025</v>
      </c>
      <c r="AC1800" t="str">
        <f>IF(tbl_EcommerceSales[[#This Row],[Age]]&lt;18,"Under 18",IF(tbl_EcommerceSales[[#This Row],[Age]]&lt;=25,"18-25",IF(tbl_EcommerceSales[[#This Row],[Age]]&lt;=35,"26-35",IF(tbl_EcommerceSales[[#This Row],[Age]]&lt;=45,"36-45",IF(tbl_EcommerceSales[[#This Row],[Age]]&lt;=55,"46-55","56+")))))</f>
        <v>18-25</v>
      </c>
    </row>
    <row r="1801" spans="1:29" x14ac:dyDescent="0.35">
      <c r="A1801" t="s">
        <v>3231</v>
      </c>
      <c r="B1801" s="7">
        <v>45852</v>
      </c>
      <c r="C1801" t="s">
        <v>3232</v>
      </c>
      <c r="D1801" t="s">
        <v>227</v>
      </c>
      <c r="E1801" t="s">
        <v>48</v>
      </c>
      <c r="F1801">
        <v>27</v>
      </c>
      <c r="G1801" t="s">
        <v>155</v>
      </c>
      <c r="H1801" t="s">
        <v>88</v>
      </c>
      <c r="I1801" t="s">
        <v>62</v>
      </c>
      <c r="J1801" t="s">
        <v>63</v>
      </c>
      <c r="K1801" t="s">
        <v>42</v>
      </c>
      <c r="L1801" t="s">
        <v>43</v>
      </c>
      <c r="M1801">
        <v>1</v>
      </c>
      <c r="N1801" s="2">
        <v>499</v>
      </c>
      <c r="O1801" s="3">
        <v>0.15</v>
      </c>
      <c r="P1801" s="2">
        <v>220</v>
      </c>
      <c r="Q1801" t="s">
        <v>44</v>
      </c>
      <c r="R1801" t="s">
        <v>33</v>
      </c>
      <c r="S1801" t="s">
        <v>57</v>
      </c>
      <c r="T1801" s="4">
        <v>4</v>
      </c>
      <c r="U1801" s="11">
        <f t="shared" si="28"/>
        <v>499</v>
      </c>
      <c r="V1801" s="11">
        <f>tbl_EcommerceSales[[#This Row],[Gross_Sales]]*tbl_EcommerceSales[[#This Row],[Discount]]</f>
        <v>74.849999999999994</v>
      </c>
      <c r="W1801" s="11">
        <f>tbl_EcommerceSales[[#This Row],[Gross_Sales]]-tbl_EcommerceSales[[#This Row],[Discount_Amount]]</f>
        <v>424.15</v>
      </c>
      <c r="X1801" s="11">
        <f>tbl_EcommerceSales[[#This Row],[Quantity]] * _xlfn.XLOOKUP(tbl_EcommerceSales[[#This Row],[Product_ID]], Product_Master!A:A, Product_Master!F:F)</f>
        <v>220</v>
      </c>
      <c r="Y1801" s="11">
        <f>tbl_EcommerceSales[[#This Row],[Net_Revenue]]-tbl_EcommerceSales[[#This Row],[Total_Cost]]</f>
        <v>204.14999999999998</v>
      </c>
      <c r="Z1801" s="9">
        <f>IFERROR(#REF!/tbl_EcommerceSales[[#This Row],[Total_Cost]], 0)</f>
        <v>0</v>
      </c>
      <c r="AA1801" t="str">
        <f>TEXT(tbl_EcommerceSales[[#This Row],[Order_Date]],"mmm")</f>
        <v>Jul</v>
      </c>
      <c r="AB1801">
        <f>YEAR(tbl_EcommerceSales[[#This Row],[Order_Date]])</f>
        <v>2025</v>
      </c>
      <c r="AC1801" t="str">
        <f>IF(tbl_EcommerceSales[[#This Row],[Age]]&lt;18,"Under 18",IF(tbl_EcommerceSales[[#This Row],[Age]]&lt;=25,"18-25",IF(tbl_EcommerceSales[[#This Row],[Age]]&lt;=35,"26-35",IF(tbl_EcommerceSales[[#This Row],[Age]]&lt;=45,"36-45",IF(tbl_EcommerceSales[[#This Row],[Age]]&lt;=55,"46-55","56+")))))</f>
        <v>26-35</v>
      </c>
    </row>
    <row r="1802" spans="1:29" x14ac:dyDescent="0.35">
      <c r="A1802" t="s">
        <v>3233</v>
      </c>
      <c r="B1802" s="7">
        <v>45852</v>
      </c>
      <c r="C1802" t="s">
        <v>1646</v>
      </c>
      <c r="D1802" t="s">
        <v>130</v>
      </c>
      <c r="E1802" t="s">
        <v>48</v>
      </c>
      <c r="F1802">
        <v>57</v>
      </c>
      <c r="G1802" t="s">
        <v>145</v>
      </c>
      <c r="H1802" t="s">
        <v>39</v>
      </c>
      <c r="I1802" t="s">
        <v>338</v>
      </c>
      <c r="J1802" t="s">
        <v>339</v>
      </c>
      <c r="K1802" t="s">
        <v>55</v>
      </c>
      <c r="L1802" t="s">
        <v>56</v>
      </c>
      <c r="M1802">
        <v>2</v>
      </c>
      <c r="N1802" s="2">
        <v>1499</v>
      </c>
      <c r="O1802" s="3">
        <v>0.05</v>
      </c>
      <c r="P1802" s="2">
        <v>1560</v>
      </c>
      <c r="Q1802" t="s">
        <v>156</v>
      </c>
      <c r="R1802" t="s">
        <v>33</v>
      </c>
      <c r="S1802" t="s">
        <v>34</v>
      </c>
      <c r="T1802" s="4">
        <v>4</v>
      </c>
      <c r="U1802" s="11">
        <f t="shared" si="28"/>
        <v>2998</v>
      </c>
      <c r="V1802" s="11">
        <f>tbl_EcommerceSales[[#This Row],[Gross_Sales]]*tbl_EcommerceSales[[#This Row],[Discount]]</f>
        <v>149.9</v>
      </c>
      <c r="W1802" s="11">
        <f>tbl_EcommerceSales[[#This Row],[Gross_Sales]]-tbl_EcommerceSales[[#This Row],[Discount_Amount]]</f>
        <v>2848.1</v>
      </c>
      <c r="X1802" s="11">
        <f>tbl_EcommerceSales[[#This Row],[Quantity]] * _xlfn.XLOOKUP(tbl_EcommerceSales[[#This Row],[Product_ID]], Product_Master!A:A, Product_Master!F:F)</f>
        <v>1560</v>
      </c>
      <c r="Y1802" s="11">
        <f>tbl_EcommerceSales[[#This Row],[Net_Revenue]]-tbl_EcommerceSales[[#This Row],[Total_Cost]]</f>
        <v>1288.0999999999999</v>
      </c>
      <c r="Z1802" s="9">
        <f>IFERROR(#REF!/tbl_EcommerceSales[[#This Row],[Total_Cost]], 0)</f>
        <v>0</v>
      </c>
      <c r="AA1802" t="str">
        <f>TEXT(tbl_EcommerceSales[[#This Row],[Order_Date]],"mmm")</f>
        <v>Jul</v>
      </c>
      <c r="AB1802">
        <f>YEAR(tbl_EcommerceSales[[#This Row],[Order_Date]])</f>
        <v>2025</v>
      </c>
      <c r="AC1802" t="str">
        <f>IF(tbl_EcommerceSales[[#This Row],[Age]]&lt;18,"Under 18",IF(tbl_EcommerceSales[[#This Row],[Age]]&lt;=25,"18-25",IF(tbl_EcommerceSales[[#This Row],[Age]]&lt;=35,"26-35",IF(tbl_EcommerceSales[[#This Row],[Age]]&lt;=45,"36-45",IF(tbl_EcommerceSales[[#This Row],[Age]]&lt;=55,"46-55","56+")))))</f>
        <v>56+</v>
      </c>
    </row>
    <row r="1803" spans="1:29" x14ac:dyDescent="0.35">
      <c r="A1803" t="s">
        <v>3234</v>
      </c>
      <c r="B1803" s="7">
        <v>45852</v>
      </c>
      <c r="C1803" t="s">
        <v>3235</v>
      </c>
      <c r="D1803" t="s">
        <v>66</v>
      </c>
      <c r="E1803" t="s">
        <v>25</v>
      </c>
      <c r="F1803">
        <v>40</v>
      </c>
      <c r="G1803" t="s">
        <v>174</v>
      </c>
      <c r="H1803" t="s">
        <v>39</v>
      </c>
      <c r="I1803" t="s">
        <v>338</v>
      </c>
      <c r="J1803" t="s">
        <v>339</v>
      </c>
      <c r="K1803" t="s">
        <v>55</v>
      </c>
      <c r="L1803" t="s">
        <v>56</v>
      </c>
      <c r="M1803">
        <v>2</v>
      </c>
      <c r="N1803" s="2">
        <v>1499</v>
      </c>
      <c r="O1803" s="3">
        <v>0.1</v>
      </c>
      <c r="P1803" s="2">
        <v>1560</v>
      </c>
      <c r="Q1803" t="s">
        <v>156</v>
      </c>
      <c r="R1803" t="s">
        <v>33</v>
      </c>
      <c r="S1803" t="s">
        <v>34</v>
      </c>
      <c r="T1803" s="4">
        <v>5</v>
      </c>
      <c r="U1803" s="11">
        <f t="shared" si="28"/>
        <v>2998</v>
      </c>
      <c r="V1803" s="11">
        <f>tbl_EcommerceSales[[#This Row],[Gross_Sales]]*tbl_EcommerceSales[[#This Row],[Discount]]</f>
        <v>299.8</v>
      </c>
      <c r="W1803" s="11">
        <f>tbl_EcommerceSales[[#This Row],[Gross_Sales]]-tbl_EcommerceSales[[#This Row],[Discount_Amount]]</f>
        <v>2698.2</v>
      </c>
      <c r="X1803" s="11">
        <f>tbl_EcommerceSales[[#This Row],[Quantity]] * _xlfn.XLOOKUP(tbl_EcommerceSales[[#This Row],[Product_ID]], Product_Master!A:A, Product_Master!F:F)</f>
        <v>1560</v>
      </c>
      <c r="Y1803" s="11">
        <f>tbl_EcommerceSales[[#This Row],[Net_Revenue]]-tbl_EcommerceSales[[#This Row],[Total_Cost]]</f>
        <v>1138.1999999999998</v>
      </c>
      <c r="Z1803" s="9">
        <f>IFERROR(#REF!/tbl_EcommerceSales[[#This Row],[Total_Cost]], 0)</f>
        <v>0</v>
      </c>
      <c r="AA1803" t="str">
        <f>TEXT(tbl_EcommerceSales[[#This Row],[Order_Date]],"mmm")</f>
        <v>Jul</v>
      </c>
      <c r="AB1803">
        <f>YEAR(tbl_EcommerceSales[[#This Row],[Order_Date]])</f>
        <v>2025</v>
      </c>
      <c r="AC1803" t="str">
        <f>IF(tbl_EcommerceSales[[#This Row],[Age]]&lt;18,"Under 18",IF(tbl_EcommerceSales[[#This Row],[Age]]&lt;=25,"18-25",IF(tbl_EcommerceSales[[#This Row],[Age]]&lt;=35,"26-35",IF(tbl_EcommerceSales[[#This Row],[Age]]&lt;=45,"36-45",IF(tbl_EcommerceSales[[#This Row],[Age]]&lt;=55,"46-55","56+")))))</f>
        <v>36-45</v>
      </c>
    </row>
    <row r="1804" spans="1:29" x14ac:dyDescent="0.35">
      <c r="A1804" t="s">
        <v>3236</v>
      </c>
      <c r="B1804" s="7">
        <v>45852</v>
      </c>
      <c r="C1804" t="s">
        <v>3237</v>
      </c>
      <c r="D1804" t="s">
        <v>305</v>
      </c>
      <c r="E1804" t="s">
        <v>48</v>
      </c>
      <c r="F1804">
        <v>38</v>
      </c>
      <c r="G1804" t="s">
        <v>99</v>
      </c>
      <c r="H1804" t="s">
        <v>88</v>
      </c>
      <c r="I1804" t="s">
        <v>67</v>
      </c>
      <c r="J1804" t="s">
        <v>68</v>
      </c>
      <c r="K1804" t="s">
        <v>42</v>
      </c>
      <c r="L1804" t="s">
        <v>43</v>
      </c>
      <c r="M1804">
        <v>2</v>
      </c>
      <c r="N1804" s="2">
        <v>799</v>
      </c>
      <c r="O1804" s="3">
        <v>0.1</v>
      </c>
      <c r="P1804" s="2">
        <v>720</v>
      </c>
      <c r="Q1804" t="s">
        <v>319</v>
      </c>
      <c r="R1804" t="s">
        <v>33</v>
      </c>
      <c r="S1804" t="s">
        <v>57</v>
      </c>
      <c r="T1804" s="4">
        <v>5</v>
      </c>
      <c r="U1804" s="11">
        <f t="shared" si="28"/>
        <v>1598</v>
      </c>
      <c r="V1804" s="11">
        <f>tbl_EcommerceSales[[#This Row],[Gross_Sales]]*tbl_EcommerceSales[[#This Row],[Discount]]</f>
        <v>159.80000000000001</v>
      </c>
      <c r="W1804" s="11">
        <f>tbl_EcommerceSales[[#This Row],[Gross_Sales]]-tbl_EcommerceSales[[#This Row],[Discount_Amount]]</f>
        <v>1438.2</v>
      </c>
      <c r="X1804" s="11">
        <f>tbl_EcommerceSales[[#This Row],[Quantity]] * _xlfn.XLOOKUP(tbl_EcommerceSales[[#This Row],[Product_ID]], Product_Master!A:A, Product_Master!F:F)</f>
        <v>720</v>
      </c>
      <c r="Y1804" s="11">
        <f>tbl_EcommerceSales[[#This Row],[Net_Revenue]]-tbl_EcommerceSales[[#This Row],[Total_Cost]]</f>
        <v>718.2</v>
      </c>
      <c r="Z1804" s="9">
        <f>IFERROR(#REF!/tbl_EcommerceSales[[#This Row],[Total_Cost]], 0)</f>
        <v>0</v>
      </c>
      <c r="AA1804" t="str">
        <f>TEXT(tbl_EcommerceSales[[#This Row],[Order_Date]],"mmm")</f>
        <v>Jul</v>
      </c>
      <c r="AB1804">
        <f>YEAR(tbl_EcommerceSales[[#This Row],[Order_Date]])</f>
        <v>2025</v>
      </c>
      <c r="AC1804" t="str">
        <f>IF(tbl_EcommerceSales[[#This Row],[Age]]&lt;18,"Under 18",IF(tbl_EcommerceSales[[#This Row],[Age]]&lt;=25,"18-25",IF(tbl_EcommerceSales[[#This Row],[Age]]&lt;=35,"26-35",IF(tbl_EcommerceSales[[#This Row],[Age]]&lt;=45,"36-45",IF(tbl_EcommerceSales[[#This Row],[Age]]&lt;=55,"46-55","56+")))))</f>
        <v>36-45</v>
      </c>
    </row>
    <row r="1805" spans="1:29" x14ac:dyDescent="0.35">
      <c r="A1805" t="s">
        <v>3238</v>
      </c>
      <c r="B1805" s="7">
        <v>45852</v>
      </c>
      <c r="C1805" t="s">
        <v>793</v>
      </c>
      <c r="D1805" t="s">
        <v>251</v>
      </c>
      <c r="E1805" t="s">
        <v>48</v>
      </c>
      <c r="F1805">
        <v>31</v>
      </c>
      <c r="G1805" t="s">
        <v>52</v>
      </c>
      <c r="H1805" t="s">
        <v>27</v>
      </c>
      <c r="I1805" t="s">
        <v>271</v>
      </c>
      <c r="J1805" t="s">
        <v>272</v>
      </c>
      <c r="K1805" t="s">
        <v>30</v>
      </c>
      <c r="L1805" t="s">
        <v>273</v>
      </c>
      <c r="M1805">
        <v>1</v>
      </c>
      <c r="N1805" s="2">
        <v>4299</v>
      </c>
      <c r="O1805" s="3">
        <v>0.05</v>
      </c>
      <c r="P1805" s="2">
        <v>2700</v>
      </c>
      <c r="Q1805" t="s">
        <v>319</v>
      </c>
      <c r="R1805" t="s">
        <v>33</v>
      </c>
      <c r="S1805" t="s">
        <v>34</v>
      </c>
      <c r="T1805" s="4">
        <v>4</v>
      </c>
      <c r="U1805" s="11">
        <f t="shared" si="28"/>
        <v>4299</v>
      </c>
      <c r="V1805" s="11">
        <f>tbl_EcommerceSales[[#This Row],[Gross_Sales]]*tbl_EcommerceSales[[#This Row],[Discount]]</f>
        <v>214.95000000000002</v>
      </c>
      <c r="W1805" s="11">
        <f>tbl_EcommerceSales[[#This Row],[Gross_Sales]]-tbl_EcommerceSales[[#This Row],[Discount_Amount]]</f>
        <v>4084.05</v>
      </c>
      <c r="X1805" s="11">
        <f>tbl_EcommerceSales[[#This Row],[Quantity]] * _xlfn.XLOOKUP(tbl_EcommerceSales[[#This Row],[Product_ID]], Product_Master!A:A, Product_Master!F:F)</f>
        <v>2700</v>
      </c>
      <c r="Y1805" s="11">
        <f>tbl_EcommerceSales[[#This Row],[Net_Revenue]]-tbl_EcommerceSales[[#This Row],[Total_Cost]]</f>
        <v>1384.0500000000002</v>
      </c>
      <c r="Z1805" s="9">
        <f>IFERROR(#REF!/tbl_EcommerceSales[[#This Row],[Total_Cost]], 0)</f>
        <v>0</v>
      </c>
      <c r="AA1805" t="str">
        <f>TEXT(tbl_EcommerceSales[[#This Row],[Order_Date]],"mmm")</f>
        <v>Jul</v>
      </c>
      <c r="AB1805">
        <f>YEAR(tbl_EcommerceSales[[#This Row],[Order_Date]])</f>
        <v>2025</v>
      </c>
      <c r="AC1805" t="str">
        <f>IF(tbl_EcommerceSales[[#This Row],[Age]]&lt;18,"Under 18",IF(tbl_EcommerceSales[[#This Row],[Age]]&lt;=25,"18-25",IF(tbl_EcommerceSales[[#This Row],[Age]]&lt;=35,"26-35",IF(tbl_EcommerceSales[[#This Row],[Age]]&lt;=45,"36-45",IF(tbl_EcommerceSales[[#This Row],[Age]]&lt;=55,"46-55","56+")))))</f>
        <v>26-35</v>
      </c>
    </row>
    <row r="1806" spans="1:29" x14ac:dyDescent="0.35">
      <c r="A1806" t="s">
        <v>3239</v>
      </c>
      <c r="B1806" s="7">
        <v>45852</v>
      </c>
      <c r="C1806" t="s">
        <v>2782</v>
      </c>
      <c r="D1806" t="s">
        <v>106</v>
      </c>
      <c r="E1806" t="s">
        <v>48</v>
      </c>
      <c r="F1806">
        <v>31</v>
      </c>
      <c r="G1806" t="s">
        <v>136</v>
      </c>
      <c r="H1806" t="s">
        <v>88</v>
      </c>
      <c r="I1806" t="s">
        <v>80</v>
      </c>
      <c r="J1806" t="s">
        <v>81</v>
      </c>
      <c r="K1806" t="s">
        <v>82</v>
      </c>
      <c r="L1806" t="s">
        <v>83</v>
      </c>
      <c r="M1806">
        <v>2</v>
      </c>
      <c r="N1806" s="2">
        <v>2499</v>
      </c>
      <c r="O1806" s="3">
        <v>0.15</v>
      </c>
      <c r="P1806" s="2">
        <v>3100</v>
      </c>
      <c r="Q1806" t="s">
        <v>76</v>
      </c>
      <c r="R1806" t="s">
        <v>33</v>
      </c>
      <c r="S1806" t="s">
        <v>34</v>
      </c>
      <c r="T1806" s="4">
        <v>4</v>
      </c>
      <c r="U1806" s="11">
        <f t="shared" si="28"/>
        <v>4998</v>
      </c>
      <c r="V1806" s="11">
        <f>tbl_EcommerceSales[[#This Row],[Gross_Sales]]*tbl_EcommerceSales[[#This Row],[Discount]]</f>
        <v>749.69999999999993</v>
      </c>
      <c r="W1806" s="11">
        <f>tbl_EcommerceSales[[#This Row],[Gross_Sales]]-tbl_EcommerceSales[[#This Row],[Discount_Amount]]</f>
        <v>4248.3</v>
      </c>
      <c r="X1806" s="11">
        <f>tbl_EcommerceSales[[#This Row],[Quantity]] * _xlfn.XLOOKUP(tbl_EcommerceSales[[#This Row],[Product_ID]], Product_Master!A:A, Product_Master!F:F)</f>
        <v>3100</v>
      </c>
      <c r="Y1806" s="11">
        <f>tbl_EcommerceSales[[#This Row],[Net_Revenue]]-tbl_EcommerceSales[[#This Row],[Total_Cost]]</f>
        <v>1148.3000000000002</v>
      </c>
      <c r="Z1806" s="9">
        <f>IFERROR(#REF!/tbl_EcommerceSales[[#This Row],[Total_Cost]], 0)</f>
        <v>0</v>
      </c>
      <c r="AA1806" t="str">
        <f>TEXT(tbl_EcommerceSales[[#This Row],[Order_Date]],"mmm")</f>
        <v>Jul</v>
      </c>
      <c r="AB1806">
        <f>YEAR(tbl_EcommerceSales[[#This Row],[Order_Date]])</f>
        <v>2025</v>
      </c>
      <c r="AC1806" t="str">
        <f>IF(tbl_EcommerceSales[[#This Row],[Age]]&lt;18,"Under 18",IF(tbl_EcommerceSales[[#This Row],[Age]]&lt;=25,"18-25",IF(tbl_EcommerceSales[[#This Row],[Age]]&lt;=35,"26-35",IF(tbl_EcommerceSales[[#This Row],[Age]]&lt;=45,"36-45",IF(tbl_EcommerceSales[[#This Row],[Age]]&lt;=55,"46-55","56+")))))</f>
        <v>26-35</v>
      </c>
    </row>
    <row r="1807" spans="1:29" x14ac:dyDescent="0.35">
      <c r="A1807" t="s">
        <v>3240</v>
      </c>
      <c r="B1807" s="7">
        <v>45852</v>
      </c>
      <c r="C1807" t="s">
        <v>3241</v>
      </c>
      <c r="D1807" t="s">
        <v>342</v>
      </c>
      <c r="E1807" t="s">
        <v>25</v>
      </c>
      <c r="F1807">
        <v>57</v>
      </c>
      <c r="G1807" t="s">
        <v>270</v>
      </c>
      <c r="H1807" t="s">
        <v>72</v>
      </c>
      <c r="I1807" t="s">
        <v>131</v>
      </c>
      <c r="J1807" t="s">
        <v>132</v>
      </c>
      <c r="K1807" t="s">
        <v>91</v>
      </c>
      <c r="L1807" t="s">
        <v>133</v>
      </c>
      <c r="M1807">
        <v>1</v>
      </c>
      <c r="N1807" s="2">
        <v>1299</v>
      </c>
      <c r="O1807" s="3">
        <v>0.15</v>
      </c>
      <c r="P1807" s="2">
        <v>610</v>
      </c>
      <c r="Q1807" t="s">
        <v>44</v>
      </c>
      <c r="R1807" t="s">
        <v>162</v>
      </c>
      <c r="S1807" t="s">
        <v>34</v>
      </c>
      <c r="T1807" s="4"/>
      <c r="U1807" s="11">
        <f t="shared" si="28"/>
        <v>1299</v>
      </c>
      <c r="V1807" s="11">
        <f>tbl_EcommerceSales[[#This Row],[Gross_Sales]]*tbl_EcommerceSales[[#This Row],[Discount]]</f>
        <v>194.85</v>
      </c>
      <c r="W1807" s="11">
        <f>tbl_EcommerceSales[[#This Row],[Gross_Sales]]-tbl_EcommerceSales[[#This Row],[Discount_Amount]]</f>
        <v>1104.1500000000001</v>
      </c>
      <c r="X1807" s="11">
        <f>tbl_EcommerceSales[[#This Row],[Quantity]] * _xlfn.XLOOKUP(tbl_EcommerceSales[[#This Row],[Product_ID]], Product_Master!A:A, Product_Master!F:F)</f>
        <v>610</v>
      </c>
      <c r="Y1807" s="11">
        <f>tbl_EcommerceSales[[#This Row],[Net_Revenue]]-tbl_EcommerceSales[[#This Row],[Total_Cost]]</f>
        <v>494.15000000000009</v>
      </c>
      <c r="Z1807" s="9">
        <f>IFERROR(#REF!/tbl_EcommerceSales[[#This Row],[Total_Cost]], 0)</f>
        <v>0</v>
      </c>
      <c r="AA1807" t="str">
        <f>TEXT(tbl_EcommerceSales[[#This Row],[Order_Date]],"mmm")</f>
        <v>Jul</v>
      </c>
      <c r="AB1807">
        <f>YEAR(tbl_EcommerceSales[[#This Row],[Order_Date]])</f>
        <v>2025</v>
      </c>
      <c r="AC1807" t="str">
        <f>IF(tbl_EcommerceSales[[#This Row],[Age]]&lt;18,"Under 18",IF(tbl_EcommerceSales[[#This Row],[Age]]&lt;=25,"18-25",IF(tbl_EcommerceSales[[#This Row],[Age]]&lt;=35,"26-35",IF(tbl_EcommerceSales[[#This Row],[Age]]&lt;=45,"36-45",IF(tbl_EcommerceSales[[#This Row],[Age]]&lt;=55,"46-55","56+")))))</f>
        <v>56+</v>
      </c>
    </row>
    <row r="1808" spans="1:29" x14ac:dyDescent="0.35">
      <c r="A1808" t="s">
        <v>3242</v>
      </c>
      <c r="B1808" s="7">
        <v>45853</v>
      </c>
      <c r="C1808" t="s">
        <v>1868</v>
      </c>
      <c r="D1808" t="s">
        <v>216</v>
      </c>
      <c r="E1808" t="s">
        <v>48</v>
      </c>
      <c r="F1808">
        <v>35</v>
      </c>
      <c r="G1808" t="s">
        <v>186</v>
      </c>
      <c r="H1808" t="s">
        <v>72</v>
      </c>
      <c r="I1808" t="s">
        <v>160</v>
      </c>
      <c r="J1808" t="s">
        <v>161</v>
      </c>
      <c r="K1808" t="s">
        <v>91</v>
      </c>
      <c r="L1808" t="s">
        <v>133</v>
      </c>
      <c r="M1808">
        <v>1</v>
      </c>
      <c r="N1808" s="2">
        <v>1099</v>
      </c>
      <c r="O1808" s="3">
        <v>0.25</v>
      </c>
      <c r="P1808" s="2">
        <v>520</v>
      </c>
      <c r="Q1808" t="s">
        <v>123</v>
      </c>
      <c r="R1808" t="s">
        <v>33</v>
      </c>
      <c r="S1808" t="s">
        <v>34</v>
      </c>
      <c r="T1808" s="4">
        <v>5</v>
      </c>
      <c r="U1808" s="11">
        <f t="shared" si="28"/>
        <v>1099</v>
      </c>
      <c r="V1808" s="11">
        <f>tbl_EcommerceSales[[#This Row],[Gross_Sales]]*tbl_EcommerceSales[[#This Row],[Discount]]</f>
        <v>274.75</v>
      </c>
      <c r="W1808" s="11">
        <f>tbl_EcommerceSales[[#This Row],[Gross_Sales]]-tbl_EcommerceSales[[#This Row],[Discount_Amount]]</f>
        <v>824.25</v>
      </c>
      <c r="X1808" s="11">
        <f>tbl_EcommerceSales[[#This Row],[Quantity]] * _xlfn.XLOOKUP(tbl_EcommerceSales[[#This Row],[Product_ID]], Product_Master!A:A, Product_Master!F:F)</f>
        <v>520</v>
      </c>
      <c r="Y1808" s="11">
        <f>tbl_EcommerceSales[[#This Row],[Net_Revenue]]-tbl_EcommerceSales[[#This Row],[Total_Cost]]</f>
        <v>304.25</v>
      </c>
      <c r="Z1808" s="9">
        <f>IFERROR(#REF!/tbl_EcommerceSales[[#This Row],[Total_Cost]], 0)</f>
        <v>0</v>
      </c>
      <c r="AA1808" t="str">
        <f>TEXT(tbl_EcommerceSales[[#This Row],[Order_Date]],"mmm")</f>
        <v>Jul</v>
      </c>
      <c r="AB1808">
        <f>YEAR(tbl_EcommerceSales[[#This Row],[Order_Date]])</f>
        <v>2025</v>
      </c>
      <c r="AC1808" t="str">
        <f>IF(tbl_EcommerceSales[[#This Row],[Age]]&lt;18,"Under 18",IF(tbl_EcommerceSales[[#This Row],[Age]]&lt;=25,"18-25",IF(tbl_EcommerceSales[[#This Row],[Age]]&lt;=35,"26-35",IF(tbl_EcommerceSales[[#This Row],[Age]]&lt;=45,"36-45",IF(tbl_EcommerceSales[[#This Row],[Age]]&lt;=55,"46-55","56+")))))</f>
        <v>26-35</v>
      </c>
    </row>
    <row r="1809" spans="1:29" x14ac:dyDescent="0.35">
      <c r="A1809" t="s">
        <v>3243</v>
      </c>
      <c r="B1809" s="7">
        <v>45853</v>
      </c>
      <c r="C1809" t="s">
        <v>899</v>
      </c>
      <c r="D1809" t="s">
        <v>205</v>
      </c>
      <c r="E1809" t="s">
        <v>48</v>
      </c>
      <c r="F1809">
        <v>30</v>
      </c>
      <c r="G1809" t="s">
        <v>192</v>
      </c>
      <c r="H1809" t="s">
        <v>27</v>
      </c>
      <c r="I1809" t="s">
        <v>257</v>
      </c>
      <c r="J1809" t="s">
        <v>258</v>
      </c>
      <c r="K1809" t="s">
        <v>55</v>
      </c>
      <c r="L1809" t="s">
        <v>56</v>
      </c>
      <c r="M1809">
        <v>1</v>
      </c>
      <c r="N1809" s="2">
        <v>1999</v>
      </c>
      <c r="O1809" s="3">
        <v>0.05</v>
      </c>
      <c r="P1809" s="2">
        <v>1050</v>
      </c>
      <c r="Q1809" t="s">
        <v>32</v>
      </c>
      <c r="R1809" t="s">
        <v>33</v>
      </c>
      <c r="S1809" t="s">
        <v>57</v>
      </c>
      <c r="T1809" s="4">
        <v>5</v>
      </c>
      <c r="U1809" s="11">
        <f t="shared" si="28"/>
        <v>1999</v>
      </c>
      <c r="V1809" s="11">
        <f>tbl_EcommerceSales[[#This Row],[Gross_Sales]]*tbl_EcommerceSales[[#This Row],[Discount]]</f>
        <v>99.95</v>
      </c>
      <c r="W1809" s="11">
        <f>tbl_EcommerceSales[[#This Row],[Gross_Sales]]-tbl_EcommerceSales[[#This Row],[Discount_Amount]]</f>
        <v>1899.05</v>
      </c>
      <c r="X1809" s="11">
        <f>tbl_EcommerceSales[[#This Row],[Quantity]] * _xlfn.XLOOKUP(tbl_EcommerceSales[[#This Row],[Product_ID]], Product_Master!A:A, Product_Master!F:F)</f>
        <v>1050</v>
      </c>
      <c r="Y1809" s="11">
        <f>tbl_EcommerceSales[[#This Row],[Net_Revenue]]-tbl_EcommerceSales[[#This Row],[Total_Cost]]</f>
        <v>849.05</v>
      </c>
      <c r="Z1809" s="9">
        <f>IFERROR(#REF!/tbl_EcommerceSales[[#This Row],[Total_Cost]], 0)</f>
        <v>0</v>
      </c>
      <c r="AA1809" t="str">
        <f>TEXT(tbl_EcommerceSales[[#This Row],[Order_Date]],"mmm")</f>
        <v>Jul</v>
      </c>
      <c r="AB1809">
        <f>YEAR(tbl_EcommerceSales[[#This Row],[Order_Date]])</f>
        <v>2025</v>
      </c>
      <c r="AC1809" t="str">
        <f>IF(tbl_EcommerceSales[[#This Row],[Age]]&lt;18,"Under 18",IF(tbl_EcommerceSales[[#This Row],[Age]]&lt;=25,"18-25",IF(tbl_EcommerceSales[[#This Row],[Age]]&lt;=35,"26-35",IF(tbl_EcommerceSales[[#This Row],[Age]]&lt;=45,"36-45",IF(tbl_EcommerceSales[[#This Row],[Age]]&lt;=55,"46-55","56+")))))</f>
        <v>26-35</v>
      </c>
    </row>
    <row r="1810" spans="1:29" x14ac:dyDescent="0.35">
      <c r="A1810" t="s">
        <v>3244</v>
      </c>
      <c r="B1810" s="7">
        <v>45853</v>
      </c>
      <c r="C1810" t="s">
        <v>2058</v>
      </c>
      <c r="D1810" t="s">
        <v>205</v>
      </c>
      <c r="E1810" t="s">
        <v>48</v>
      </c>
      <c r="F1810">
        <v>40</v>
      </c>
      <c r="G1810" t="s">
        <v>103</v>
      </c>
      <c r="H1810" t="s">
        <v>27</v>
      </c>
      <c r="I1810" t="s">
        <v>131</v>
      </c>
      <c r="J1810" t="s">
        <v>132</v>
      </c>
      <c r="K1810" t="s">
        <v>91</v>
      </c>
      <c r="L1810" t="s">
        <v>133</v>
      </c>
      <c r="M1810">
        <v>1</v>
      </c>
      <c r="N1810" s="2">
        <v>1299</v>
      </c>
      <c r="O1810" s="3">
        <v>0</v>
      </c>
      <c r="P1810" s="2">
        <v>610</v>
      </c>
      <c r="Q1810" t="s">
        <v>44</v>
      </c>
      <c r="R1810" t="s">
        <v>33</v>
      </c>
      <c r="S1810" t="s">
        <v>57</v>
      </c>
      <c r="T1810" s="4">
        <v>5</v>
      </c>
      <c r="U1810" s="11">
        <f t="shared" si="28"/>
        <v>1299</v>
      </c>
      <c r="V1810" s="11">
        <f>tbl_EcommerceSales[[#This Row],[Gross_Sales]]*tbl_EcommerceSales[[#This Row],[Discount]]</f>
        <v>0</v>
      </c>
      <c r="W1810" s="11">
        <f>tbl_EcommerceSales[[#This Row],[Gross_Sales]]-tbl_EcommerceSales[[#This Row],[Discount_Amount]]</f>
        <v>1299</v>
      </c>
      <c r="X1810" s="11">
        <f>tbl_EcommerceSales[[#This Row],[Quantity]] * _xlfn.XLOOKUP(tbl_EcommerceSales[[#This Row],[Product_ID]], Product_Master!A:A, Product_Master!F:F)</f>
        <v>610</v>
      </c>
      <c r="Y1810" s="11">
        <f>tbl_EcommerceSales[[#This Row],[Net_Revenue]]-tbl_EcommerceSales[[#This Row],[Total_Cost]]</f>
        <v>689</v>
      </c>
      <c r="Z1810" s="9">
        <f>IFERROR(#REF!/tbl_EcommerceSales[[#This Row],[Total_Cost]], 0)</f>
        <v>0</v>
      </c>
      <c r="AA1810" t="str">
        <f>TEXT(tbl_EcommerceSales[[#This Row],[Order_Date]],"mmm")</f>
        <v>Jul</v>
      </c>
      <c r="AB1810">
        <f>YEAR(tbl_EcommerceSales[[#This Row],[Order_Date]])</f>
        <v>2025</v>
      </c>
      <c r="AC1810" t="str">
        <f>IF(tbl_EcommerceSales[[#This Row],[Age]]&lt;18,"Under 18",IF(tbl_EcommerceSales[[#This Row],[Age]]&lt;=25,"18-25",IF(tbl_EcommerceSales[[#This Row],[Age]]&lt;=35,"26-35",IF(tbl_EcommerceSales[[#This Row],[Age]]&lt;=45,"36-45",IF(tbl_EcommerceSales[[#This Row],[Age]]&lt;=55,"46-55","56+")))))</f>
        <v>36-45</v>
      </c>
    </row>
    <row r="1811" spans="1:29" x14ac:dyDescent="0.35">
      <c r="A1811" t="s">
        <v>3245</v>
      </c>
      <c r="B1811" s="7">
        <v>45853</v>
      </c>
      <c r="C1811" t="s">
        <v>2187</v>
      </c>
      <c r="D1811" t="s">
        <v>235</v>
      </c>
      <c r="E1811" t="s">
        <v>25</v>
      </c>
      <c r="F1811">
        <v>29</v>
      </c>
      <c r="G1811" t="s">
        <v>99</v>
      </c>
      <c r="H1811" t="s">
        <v>88</v>
      </c>
      <c r="I1811" t="s">
        <v>117</v>
      </c>
      <c r="J1811" t="s">
        <v>118</v>
      </c>
      <c r="K1811" t="s">
        <v>82</v>
      </c>
      <c r="L1811" t="s">
        <v>119</v>
      </c>
      <c r="M1811">
        <v>1</v>
      </c>
      <c r="N1811" s="2">
        <v>3299</v>
      </c>
      <c r="O1811" s="3">
        <v>0</v>
      </c>
      <c r="P1811" s="2">
        <v>2100</v>
      </c>
      <c r="Q1811" t="s">
        <v>123</v>
      </c>
      <c r="R1811" t="s">
        <v>33</v>
      </c>
      <c r="S1811" t="s">
        <v>34</v>
      </c>
      <c r="T1811" s="4">
        <v>5</v>
      </c>
      <c r="U1811" s="11">
        <f t="shared" si="28"/>
        <v>3299</v>
      </c>
      <c r="V1811" s="11">
        <f>tbl_EcommerceSales[[#This Row],[Gross_Sales]]*tbl_EcommerceSales[[#This Row],[Discount]]</f>
        <v>0</v>
      </c>
      <c r="W1811" s="11">
        <f>tbl_EcommerceSales[[#This Row],[Gross_Sales]]-tbl_EcommerceSales[[#This Row],[Discount_Amount]]</f>
        <v>3299</v>
      </c>
      <c r="X1811" s="11">
        <f>tbl_EcommerceSales[[#This Row],[Quantity]] * _xlfn.XLOOKUP(tbl_EcommerceSales[[#This Row],[Product_ID]], Product_Master!A:A, Product_Master!F:F)</f>
        <v>2100</v>
      </c>
      <c r="Y1811" s="11">
        <f>tbl_EcommerceSales[[#This Row],[Net_Revenue]]-tbl_EcommerceSales[[#This Row],[Total_Cost]]</f>
        <v>1199</v>
      </c>
      <c r="Z1811" s="9">
        <f>IFERROR(#REF!/tbl_EcommerceSales[[#This Row],[Total_Cost]], 0)</f>
        <v>0</v>
      </c>
      <c r="AA1811" t="str">
        <f>TEXT(tbl_EcommerceSales[[#This Row],[Order_Date]],"mmm")</f>
        <v>Jul</v>
      </c>
      <c r="AB1811">
        <f>YEAR(tbl_EcommerceSales[[#This Row],[Order_Date]])</f>
        <v>2025</v>
      </c>
      <c r="AC1811" t="str">
        <f>IF(tbl_EcommerceSales[[#This Row],[Age]]&lt;18,"Under 18",IF(tbl_EcommerceSales[[#This Row],[Age]]&lt;=25,"18-25",IF(tbl_EcommerceSales[[#This Row],[Age]]&lt;=35,"26-35",IF(tbl_EcommerceSales[[#This Row],[Age]]&lt;=45,"36-45",IF(tbl_EcommerceSales[[#This Row],[Age]]&lt;=55,"46-55","56+")))))</f>
        <v>26-35</v>
      </c>
    </row>
    <row r="1812" spans="1:29" x14ac:dyDescent="0.35">
      <c r="A1812" t="s">
        <v>3246</v>
      </c>
      <c r="B1812" s="7">
        <v>45853</v>
      </c>
      <c r="C1812" t="s">
        <v>485</v>
      </c>
      <c r="D1812" t="s">
        <v>205</v>
      </c>
      <c r="E1812" t="s">
        <v>48</v>
      </c>
      <c r="F1812">
        <v>25</v>
      </c>
      <c r="G1812" t="s">
        <v>52</v>
      </c>
      <c r="H1812" t="s">
        <v>27</v>
      </c>
      <c r="I1812" t="s">
        <v>80</v>
      </c>
      <c r="J1812" t="s">
        <v>81</v>
      </c>
      <c r="K1812" t="s">
        <v>82</v>
      </c>
      <c r="L1812" t="s">
        <v>83</v>
      </c>
      <c r="M1812">
        <v>1</v>
      </c>
      <c r="N1812" s="2">
        <v>2499</v>
      </c>
      <c r="O1812" s="3">
        <v>0.15</v>
      </c>
      <c r="P1812" s="2">
        <v>1550</v>
      </c>
      <c r="Q1812" t="s">
        <v>123</v>
      </c>
      <c r="R1812" t="s">
        <v>33</v>
      </c>
      <c r="S1812" t="s">
        <v>34</v>
      </c>
      <c r="T1812" s="4">
        <v>5</v>
      </c>
      <c r="U1812" s="11">
        <f t="shared" si="28"/>
        <v>2499</v>
      </c>
      <c r="V1812" s="11">
        <f>tbl_EcommerceSales[[#This Row],[Gross_Sales]]*tbl_EcommerceSales[[#This Row],[Discount]]</f>
        <v>374.84999999999997</v>
      </c>
      <c r="W1812" s="11">
        <f>tbl_EcommerceSales[[#This Row],[Gross_Sales]]-tbl_EcommerceSales[[#This Row],[Discount_Amount]]</f>
        <v>2124.15</v>
      </c>
      <c r="X1812" s="11">
        <f>tbl_EcommerceSales[[#This Row],[Quantity]] * _xlfn.XLOOKUP(tbl_EcommerceSales[[#This Row],[Product_ID]], Product_Master!A:A, Product_Master!F:F)</f>
        <v>1550</v>
      </c>
      <c r="Y1812" s="11">
        <f>tbl_EcommerceSales[[#This Row],[Net_Revenue]]-tbl_EcommerceSales[[#This Row],[Total_Cost]]</f>
        <v>574.15000000000009</v>
      </c>
      <c r="Z1812" s="9">
        <f>IFERROR(#REF!/tbl_EcommerceSales[[#This Row],[Total_Cost]], 0)</f>
        <v>0</v>
      </c>
      <c r="AA1812" t="str">
        <f>TEXT(tbl_EcommerceSales[[#This Row],[Order_Date]],"mmm")</f>
        <v>Jul</v>
      </c>
      <c r="AB1812">
        <f>YEAR(tbl_EcommerceSales[[#This Row],[Order_Date]])</f>
        <v>2025</v>
      </c>
      <c r="AC1812" t="str">
        <f>IF(tbl_EcommerceSales[[#This Row],[Age]]&lt;18,"Under 18",IF(tbl_EcommerceSales[[#This Row],[Age]]&lt;=25,"18-25",IF(tbl_EcommerceSales[[#This Row],[Age]]&lt;=35,"26-35",IF(tbl_EcommerceSales[[#This Row],[Age]]&lt;=45,"36-45",IF(tbl_EcommerceSales[[#This Row],[Age]]&lt;=55,"46-55","56+")))))</f>
        <v>18-25</v>
      </c>
    </row>
    <row r="1813" spans="1:29" x14ac:dyDescent="0.35">
      <c r="A1813" t="s">
        <v>3247</v>
      </c>
      <c r="B1813" s="7">
        <v>45853</v>
      </c>
      <c r="C1813" t="s">
        <v>3248</v>
      </c>
      <c r="D1813" t="s">
        <v>110</v>
      </c>
      <c r="E1813" t="s">
        <v>25</v>
      </c>
      <c r="F1813">
        <v>26</v>
      </c>
      <c r="G1813" t="s">
        <v>145</v>
      </c>
      <c r="H1813" t="s">
        <v>39</v>
      </c>
      <c r="I1813" t="s">
        <v>53</v>
      </c>
      <c r="J1813" t="s">
        <v>54</v>
      </c>
      <c r="K1813" t="s">
        <v>55</v>
      </c>
      <c r="L1813" t="s">
        <v>56</v>
      </c>
      <c r="M1813">
        <v>2</v>
      </c>
      <c r="N1813" s="2">
        <v>799</v>
      </c>
      <c r="O1813" s="3">
        <v>0.2</v>
      </c>
      <c r="P1813" s="2">
        <v>780</v>
      </c>
      <c r="Q1813" t="s">
        <v>76</v>
      </c>
      <c r="R1813" t="s">
        <v>93</v>
      </c>
      <c r="S1813" t="s">
        <v>34</v>
      </c>
      <c r="T1813" s="4">
        <v>4</v>
      </c>
      <c r="U1813" s="11">
        <f t="shared" si="28"/>
        <v>1598</v>
      </c>
      <c r="V1813" s="11">
        <f>tbl_EcommerceSales[[#This Row],[Gross_Sales]]*tbl_EcommerceSales[[#This Row],[Discount]]</f>
        <v>319.60000000000002</v>
      </c>
      <c r="W1813" s="11">
        <f>tbl_EcommerceSales[[#This Row],[Gross_Sales]]-tbl_EcommerceSales[[#This Row],[Discount_Amount]]</f>
        <v>1278.4000000000001</v>
      </c>
      <c r="X1813" s="11">
        <f>tbl_EcommerceSales[[#This Row],[Quantity]] * _xlfn.XLOOKUP(tbl_EcommerceSales[[#This Row],[Product_ID]], Product_Master!A:A, Product_Master!F:F)</f>
        <v>780</v>
      </c>
      <c r="Y1813" s="11">
        <f>tbl_EcommerceSales[[#This Row],[Net_Revenue]]-tbl_EcommerceSales[[#This Row],[Total_Cost]]</f>
        <v>498.40000000000009</v>
      </c>
      <c r="Z1813" s="9">
        <f>IFERROR(#REF!/tbl_EcommerceSales[[#This Row],[Total_Cost]], 0)</f>
        <v>0</v>
      </c>
      <c r="AA1813" t="str">
        <f>TEXT(tbl_EcommerceSales[[#This Row],[Order_Date]],"mmm")</f>
        <v>Jul</v>
      </c>
      <c r="AB1813">
        <f>YEAR(tbl_EcommerceSales[[#This Row],[Order_Date]])</f>
        <v>2025</v>
      </c>
      <c r="AC1813" t="str">
        <f>IF(tbl_EcommerceSales[[#This Row],[Age]]&lt;18,"Under 18",IF(tbl_EcommerceSales[[#This Row],[Age]]&lt;=25,"18-25",IF(tbl_EcommerceSales[[#This Row],[Age]]&lt;=35,"26-35",IF(tbl_EcommerceSales[[#This Row],[Age]]&lt;=45,"36-45",IF(tbl_EcommerceSales[[#This Row],[Age]]&lt;=55,"46-55","56+")))))</f>
        <v>26-35</v>
      </c>
    </row>
    <row r="1814" spans="1:29" x14ac:dyDescent="0.35">
      <c r="A1814" t="s">
        <v>3249</v>
      </c>
      <c r="B1814" s="7">
        <v>45853</v>
      </c>
      <c r="C1814" t="s">
        <v>1728</v>
      </c>
      <c r="D1814" t="s">
        <v>312</v>
      </c>
      <c r="E1814" t="s">
        <v>48</v>
      </c>
      <c r="F1814">
        <v>32</v>
      </c>
      <c r="G1814" t="s">
        <v>155</v>
      </c>
      <c r="H1814" t="s">
        <v>88</v>
      </c>
      <c r="I1814" t="s">
        <v>67</v>
      </c>
      <c r="J1814" t="s">
        <v>68</v>
      </c>
      <c r="K1814" t="s">
        <v>42</v>
      </c>
      <c r="L1814" t="s">
        <v>43</v>
      </c>
      <c r="M1814">
        <v>2</v>
      </c>
      <c r="N1814" s="2">
        <v>799</v>
      </c>
      <c r="O1814" s="3">
        <v>0.05</v>
      </c>
      <c r="P1814" s="2">
        <v>720</v>
      </c>
      <c r="Q1814" t="s">
        <v>32</v>
      </c>
      <c r="R1814" t="s">
        <v>33</v>
      </c>
      <c r="S1814" t="s">
        <v>57</v>
      </c>
      <c r="T1814" s="4">
        <v>5</v>
      </c>
      <c r="U1814" s="11">
        <f t="shared" si="28"/>
        <v>1598</v>
      </c>
      <c r="V1814" s="11">
        <f>tbl_EcommerceSales[[#This Row],[Gross_Sales]]*tbl_EcommerceSales[[#This Row],[Discount]]</f>
        <v>79.900000000000006</v>
      </c>
      <c r="W1814" s="11">
        <f>tbl_EcommerceSales[[#This Row],[Gross_Sales]]-tbl_EcommerceSales[[#This Row],[Discount_Amount]]</f>
        <v>1518.1</v>
      </c>
      <c r="X1814" s="11">
        <f>tbl_EcommerceSales[[#This Row],[Quantity]] * _xlfn.XLOOKUP(tbl_EcommerceSales[[#This Row],[Product_ID]], Product_Master!A:A, Product_Master!F:F)</f>
        <v>720</v>
      </c>
      <c r="Y1814" s="11">
        <f>tbl_EcommerceSales[[#This Row],[Net_Revenue]]-tbl_EcommerceSales[[#This Row],[Total_Cost]]</f>
        <v>798.09999999999991</v>
      </c>
      <c r="Z1814" s="9">
        <f>IFERROR(#REF!/tbl_EcommerceSales[[#This Row],[Total_Cost]], 0)</f>
        <v>0</v>
      </c>
      <c r="AA1814" t="str">
        <f>TEXT(tbl_EcommerceSales[[#This Row],[Order_Date]],"mmm")</f>
        <v>Jul</v>
      </c>
      <c r="AB1814">
        <f>YEAR(tbl_EcommerceSales[[#This Row],[Order_Date]])</f>
        <v>2025</v>
      </c>
      <c r="AC1814" t="str">
        <f>IF(tbl_EcommerceSales[[#This Row],[Age]]&lt;18,"Under 18",IF(tbl_EcommerceSales[[#This Row],[Age]]&lt;=25,"18-25",IF(tbl_EcommerceSales[[#This Row],[Age]]&lt;=35,"26-35",IF(tbl_EcommerceSales[[#This Row],[Age]]&lt;=45,"36-45",IF(tbl_EcommerceSales[[#This Row],[Age]]&lt;=55,"46-55","56+")))))</f>
        <v>26-35</v>
      </c>
    </row>
    <row r="1815" spans="1:29" x14ac:dyDescent="0.35">
      <c r="A1815" t="s">
        <v>3250</v>
      </c>
      <c r="B1815" s="7">
        <v>45853</v>
      </c>
      <c r="C1815" t="s">
        <v>3080</v>
      </c>
      <c r="D1815" t="s">
        <v>60</v>
      </c>
      <c r="E1815" t="s">
        <v>25</v>
      </c>
      <c r="F1815">
        <v>29</v>
      </c>
      <c r="G1815" t="s">
        <v>38</v>
      </c>
      <c r="H1815" t="s">
        <v>39</v>
      </c>
      <c r="I1815" t="s">
        <v>165</v>
      </c>
      <c r="J1815" t="s">
        <v>166</v>
      </c>
      <c r="K1815" t="s">
        <v>42</v>
      </c>
      <c r="L1815" t="s">
        <v>167</v>
      </c>
      <c r="M1815">
        <v>1</v>
      </c>
      <c r="N1815" s="2">
        <v>1799</v>
      </c>
      <c r="O1815" s="3">
        <v>0.15</v>
      </c>
      <c r="P1815" s="2">
        <v>900</v>
      </c>
      <c r="Q1815" t="s">
        <v>123</v>
      </c>
      <c r="R1815" t="s">
        <v>33</v>
      </c>
      <c r="S1815" t="s">
        <v>57</v>
      </c>
      <c r="T1815" s="4">
        <v>4</v>
      </c>
      <c r="U1815" s="11">
        <f t="shared" si="28"/>
        <v>1799</v>
      </c>
      <c r="V1815" s="11">
        <f>tbl_EcommerceSales[[#This Row],[Gross_Sales]]*tbl_EcommerceSales[[#This Row],[Discount]]</f>
        <v>269.84999999999997</v>
      </c>
      <c r="W1815" s="11">
        <f>tbl_EcommerceSales[[#This Row],[Gross_Sales]]-tbl_EcommerceSales[[#This Row],[Discount_Amount]]</f>
        <v>1529.15</v>
      </c>
      <c r="X1815" s="11">
        <f>tbl_EcommerceSales[[#This Row],[Quantity]] * _xlfn.XLOOKUP(tbl_EcommerceSales[[#This Row],[Product_ID]], Product_Master!A:A, Product_Master!F:F)</f>
        <v>900</v>
      </c>
      <c r="Y1815" s="11">
        <f>tbl_EcommerceSales[[#This Row],[Net_Revenue]]-tbl_EcommerceSales[[#This Row],[Total_Cost]]</f>
        <v>629.15000000000009</v>
      </c>
      <c r="Z1815" s="9">
        <f>IFERROR(#REF!/tbl_EcommerceSales[[#This Row],[Total_Cost]], 0)</f>
        <v>0</v>
      </c>
      <c r="AA1815" t="str">
        <f>TEXT(tbl_EcommerceSales[[#This Row],[Order_Date]],"mmm")</f>
        <v>Jul</v>
      </c>
      <c r="AB1815">
        <f>YEAR(tbl_EcommerceSales[[#This Row],[Order_Date]])</f>
        <v>2025</v>
      </c>
      <c r="AC1815" t="str">
        <f>IF(tbl_EcommerceSales[[#This Row],[Age]]&lt;18,"Under 18",IF(tbl_EcommerceSales[[#This Row],[Age]]&lt;=25,"18-25",IF(tbl_EcommerceSales[[#This Row],[Age]]&lt;=35,"26-35",IF(tbl_EcommerceSales[[#This Row],[Age]]&lt;=45,"36-45",IF(tbl_EcommerceSales[[#This Row],[Age]]&lt;=55,"46-55","56+")))))</f>
        <v>26-35</v>
      </c>
    </row>
    <row r="1816" spans="1:29" x14ac:dyDescent="0.35">
      <c r="A1816" t="s">
        <v>3251</v>
      </c>
      <c r="B1816" s="7">
        <v>45853</v>
      </c>
      <c r="C1816" t="s">
        <v>3252</v>
      </c>
      <c r="D1816" t="s">
        <v>60</v>
      </c>
      <c r="E1816" t="s">
        <v>25</v>
      </c>
      <c r="F1816">
        <v>29</v>
      </c>
      <c r="G1816" t="s">
        <v>145</v>
      </c>
      <c r="H1816" t="s">
        <v>39</v>
      </c>
      <c r="I1816" t="s">
        <v>241</v>
      </c>
      <c r="J1816" t="s">
        <v>242</v>
      </c>
      <c r="K1816" t="s">
        <v>42</v>
      </c>
      <c r="L1816" t="s">
        <v>243</v>
      </c>
      <c r="M1816">
        <v>3</v>
      </c>
      <c r="N1816" s="2">
        <v>649</v>
      </c>
      <c r="O1816" s="3">
        <v>0.1</v>
      </c>
      <c r="P1816" s="2">
        <v>870</v>
      </c>
      <c r="Q1816" t="s">
        <v>32</v>
      </c>
      <c r="R1816" t="s">
        <v>33</v>
      </c>
      <c r="S1816" t="s">
        <v>57</v>
      </c>
      <c r="T1816" s="4">
        <v>4</v>
      </c>
      <c r="U1816" s="11">
        <f t="shared" si="28"/>
        <v>1947</v>
      </c>
      <c r="V1816" s="11">
        <f>tbl_EcommerceSales[[#This Row],[Gross_Sales]]*tbl_EcommerceSales[[#This Row],[Discount]]</f>
        <v>194.70000000000002</v>
      </c>
      <c r="W1816" s="11">
        <f>tbl_EcommerceSales[[#This Row],[Gross_Sales]]-tbl_EcommerceSales[[#This Row],[Discount_Amount]]</f>
        <v>1752.3</v>
      </c>
      <c r="X1816" s="11">
        <f>tbl_EcommerceSales[[#This Row],[Quantity]] * _xlfn.XLOOKUP(tbl_EcommerceSales[[#This Row],[Product_ID]], Product_Master!A:A, Product_Master!F:F)</f>
        <v>870</v>
      </c>
      <c r="Y1816" s="11">
        <f>tbl_EcommerceSales[[#This Row],[Net_Revenue]]-tbl_EcommerceSales[[#This Row],[Total_Cost]]</f>
        <v>882.3</v>
      </c>
      <c r="Z1816" s="9">
        <f>IFERROR(#REF!/tbl_EcommerceSales[[#This Row],[Total_Cost]], 0)</f>
        <v>0</v>
      </c>
      <c r="AA1816" t="str">
        <f>TEXT(tbl_EcommerceSales[[#This Row],[Order_Date]],"mmm")</f>
        <v>Jul</v>
      </c>
      <c r="AB1816">
        <f>YEAR(tbl_EcommerceSales[[#This Row],[Order_Date]])</f>
        <v>2025</v>
      </c>
      <c r="AC1816" t="str">
        <f>IF(tbl_EcommerceSales[[#This Row],[Age]]&lt;18,"Under 18",IF(tbl_EcommerceSales[[#This Row],[Age]]&lt;=25,"18-25",IF(tbl_EcommerceSales[[#This Row],[Age]]&lt;=35,"26-35",IF(tbl_EcommerceSales[[#This Row],[Age]]&lt;=45,"36-45",IF(tbl_EcommerceSales[[#This Row],[Age]]&lt;=55,"46-55","56+")))))</f>
        <v>26-35</v>
      </c>
    </row>
    <row r="1817" spans="1:29" x14ac:dyDescent="0.35">
      <c r="A1817" t="s">
        <v>3253</v>
      </c>
      <c r="B1817" s="7">
        <v>45853</v>
      </c>
      <c r="C1817" t="s">
        <v>316</v>
      </c>
      <c r="D1817" t="s">
        <v>305</v>
      </c>
      <c r="E1817" t="s">
        <v>48</v>
      </c>
      <c r="F1817">
        <v>28</v>
      </c>
      <c r="G1817" t="s">
        <v>145</v>
      </c>
      <c r="H1817" t="s">
        <v>39</v>
      </c>
      <c r="I1817" t="s">
        <v>28</v>
      </c>
      <c r="J1817" t="s">
        <v>29</v>
      </c>
      <c r="K1817" t="s">
        <v>30</v>
      </c>
      <c r="L1817" t="s">
        <v>31</v>
      </c>
      <c r="M1817">
        <v>2</v>
      </c>
      <c r="N1817" s="2">
        <v>5999</v>
      </c>
      <c r="O1817" s="3">
        <v>0.05</v>
      </c>
      <c r="P1817" s="2">
        <v>7800</v>
      </c>
      <c r="Q1817" t="s">
        <v>32</v>
      </c>
      <c r="R1817" t="s">
        <v>33</v>
      </c>
      <c r="S1817" t="s">
        <v>34</v>
      </c>
      <c r="T1817" s="4">
        <v>5</v>
      </c>
      <c r="U1817" s="11">
        <f t="shared" si="28"/>
        <v>11998</v>
      </c>
      <c r="V1817" s="11">
        <f>tbl_EcommerceSales[[#This Row],[Gross_Sales]]*tbl_EcommerceSales[[#This Row],[Discount]]</f>
        <v>599.9</v>
      </c>
      <c r="W1817" s="11">
        <f>tbl_EcommerceSales[[#This Row],[Gross_Sales]]-tbl_EcommerceSales[[#This Row],[Discount_Amount]]</f>
        <v>11398.1</v>
      </c>
      <c r="X1817" s="11">
        <f>tbl_EcommerceSales[[#This Row],[Quantity]] * _xlfn.XLOOKUP(tbl_EcommerceSales[[#This Row],[Product_ID]], Product_Master!A:A, Product_Master!F:F)</f>
        <v>7800</v>
      </c>
      <c r="Y1817" s="11">
        <f>tbl_EcommerceSales[[#This Row],[Net_Revenue]]-tbl_EcommerceSales[[#This Row],[Total_Cost]]</f>
        <v>3598.1000000000004</v>
      </c>
      <c r="Z1817" s="9">
        <f>IFERROR(#REF!/tbl_EcommerceSales[[#This Row],[Total_Cost]], 0)</f>
        <v>0</v>
      </c>
      <c r="AA1817" t="str">
        <f>TEXT(tbl_EcommerceSales[[#This Row],[Order_Date]],"mmm")</f>
        <v>Jul</v>
      </c>
      <c r="AB1817">
        <f>YEAR(tbl_EcommerceSales[[#This Row],[Order_Date]])</f>
        <v>2025</v>
      </c>
      <c r="AC1817" t="str">
        <f>IF(tbl_EcommerceSales[[#This Row],[Age]]&lt;18,"Under 18",IF(tbl_EcommerceSales[[#This Row],[Age]]&lt;=25,"18-25",IF(tbl_EcommerceSales[[#This Row],[Age]]&lt;=35,"26-35",IF(tbl_EcommerceSales[[#This Row],[Age]]&lt;=45,"36-45",IF(tbl_EcommerceSales[[#This Row],[Age]]&lt;=55,"46-55","56+")))))</f>
        <v>26-35</v>
      </c>
    </row>
    <row r="1818" spans="1:29" x14ac:dyDescent="0.35">
      <c r="A1818" t="s">
        <v>3254</v>
      </c>
      <c r="B1818" s="7">
        <v>45854</v>
      </c>
      <c r="C1818" t="s">
        <v>3096</v>
      </c>
      <c r="D1818" t="s">
        <v>269</v>
      </c>
      <c r="E1818" t="s">
        <v>25</v>
      </c>
      <c r="F1818">
        <v>21</v>
      </c>
      <c r="G1818" t="s">
        <v>61</v>
      </c>
      <c r="H1818" t="s">
        <v>27</v>
      </c>
      <c r="I1818" t="s">
        <v>131</v>
      </c>
      <c r="J1818" t="s">
        <v>132</v>
      </c>
      <c r="K1818" t="s">
        <v>91</v>
      </c>
      <c r="L1818" t="s">
        <v>133</v>
      </c>
      <c r="M1818">
        <v>2</v>
      </c>
      <c r="N1818" s="2">
        <v>1299</v>
      </c>
      <c r="O1818" s="3">
        <v>0.15</v>
      </c>
      <c r="P1818" s="2">
        <v>1220</v>
      </c>
      <c r="Q1818" t="s">
        <v>32</v>
      </c>
      <c r="R1818" t="s">
        <v>33</v>
      </c>
      <c r="S1818" t="s">
        <v>57</v>
      </c>
      <c r="T1818" s="4">
        <v>4</v>
      </c>
      <c r="U1818" s="11">
        <f t="shared" si="28"/>
        <v>2598</v>
      </c>
      <c r="V1818" s="11">
        <f>tbl_EcommerceSales[[#This Row],[Gross_Sales]]*tbl_EcommerceSales[[#This Row],[Discount]]</f>
        <v>389.7</v>
      </c>
      <c r="W1818" s="11">
        <f>tbl_EcommerceSales[[#This Row],[Gross_Sales]]-tbl_EcommerceSales[[#This Row],[Discount_Amount]]</f>
        <v>2208.3000000000002</v>
      </c>
      <c r="X1818" s="11">
        <f>tbl_EcommerceSales[[#This Row],[Quantity]] * _xlfn.XLOOKUP(tbl_EcommerceSales[[#This Row],[Product_ID]], Product_Master!A:A, Product_Master!F:F)</f>
        <v>1220</v>
      </c>
      <c r="Y1818" s="11">
        <f>tbl_EcommerceSales[[#This Row],[Net_Revenue]]-tbl_EcommerceSales[[#This Row],[Total_Cost]]</f>
        <v>988.30000000000018</v>
      </c>
      <c r="Z1818" s="9">
        <f>IFERROR(#REF!/tbl_EcommerceSales[[#This Row],[Total_Cost]], 0)</f>
        <v>0</v>
      </c>
      <c r="AA1818" t="str">
        <f>TEXT(tbl_EcommerceSales[[#This Row],[Order_Date]],"mmm")</f>
        <v>Jul</v>
      </c>
      <c r="AB1818">
        <f>YEAR(tbl_EcommerceSales[[#This Row],[Order_Date]])</f>
        <v>2025</v>
      </c>
      <c r="AC1818" t="str">
        <f>IF(tbl_EcommerceSales[[#This Row],[Age]]&lt;18,"Under 18",IF(tbl_EcommerceSales[[#This Row],[Age]]&lt;=25,"18-25",IF(tbl_EcommerceSales[[#This Row],[Age]]&lt;=35,"26-35",IF(tbl_EcommerceSales[[#This Row],[Age]]&lt;=45,"36-45",IF(tbl_EcommerceSales[[#This Row],[Age]]&lt;=55,"46-55","56+")))))</f>
        <v>18-25</v>
      </c>
    </row>
    <row r="1819" spans="1:29" x14ac:dyDescent="0.35">
      <c r="A1819" t="s">
        <v>3255</v>
      </c>
      <c r="B1819" s="7">
        <v>45854</v>
      </c>
      <c r="C1819" t="s">
        <v>3256</v>
      </c>
      <c r="D1819" t="s">
        <v>227</v>
      </c>
      <c r="E1819" t="s">
        <v>25</v>
      </c>
      <c r="F1819">
        <v>18</v>
      </c>
      <c r="G1819" t="s">
        <v>186</v>
      </c>
      <c r="H1819" t="s">
        <v>72</v>
      </c>
      <c r="I1819" t="s">
        <v>175</v>
      </c>
      <c r="J1819" t="s">
        <v>176</v>
      </c>
      <c r="K1819" t="s">
        <v>177</v>
      </c>
      <c r="L1819" t="s">
        <v>178</v>
      </c>
      <c r="M1819">
        <v>1</v>
      </c>
      <c r="N1819" s="2">
        <v>699</v>
      </c>
      <c r="O1819" s="3">
        <v>0.1</v>
      </c>
      <c r="P1819" s="2">
        <v>320</v>
      </c>
      <c r="Q1819" t="s">
        <v>32</v>
      </c>
      <c r="R1819" t="s">
        <v>33</v>
      </c>
      <c r="S1819" t="s">
        <v>34</v>
      </c>
      <c r="T1819" s="4">
        <v>4</v>
      </c>
      <c r="U1819" s="11">
        <f t="shared" si="28"/>
        <v>699</v>
      </c>
      <c r="V1819" s="11">
        <f>tbl_EcommerceSales[[#This Row],[Gross_Sales]]*tbl_EcommerceSales[[#This Row],[Discount]]</f>
        <v>69.900000000000006</v>
      </c>
      <c r="W1819" s="11">
        <f>tbl_EcommerceSales[[#This Row],[Gross_Sales]]-tbl_EcommerceSales[[#This Row],[Discount_Amount]]</f>
        <v>629.1</v>
      </c>
      <c r="X1819" s="11">
        <f>tbl_EcommerceSales[[#This Row],[Quantity]] * _xlfn.XLOOKUP(tbl_EcommerceSales[[#This Row],[Product_ID]], Product_Master!A:A, Product_Master!F:F)</f>
        <v>320</v>
      </c>
      <c r="Y1819" s="11">
        <f>tbl_EcommerceSales[[#This Row],[Net_Revenue]]-tbl_EcommerceSales[[#This Row],[Total_Cost]]</f>
        <v>309.10000000000002</v>
      </c>
      <c r="Z1819" s="9">
        <f>IFERROR(#REF!/tbl_EcommerceSales[[#This Row],[Total_Cost]], 0)</f>
        <v>0</v>
      </c>
      <c r="AA1819" t="str">
        <f>TEXT(tbl_EcommerceSales[[#This Row],[Order_Date]],"mmm")</f>
        <v>Jul</v>
      </c>
      <c r="AB1819">
        <f>YEAR(tbl_EcommerceSales[[#This Row],[Order_Date]])</f>
        <v>2025</v>
      </c>
      <c r="AC1819" t="str">
        <f>IF(tbl_EcommerceSales[[#This Row],[Age]]&lt;18,"Under 18",IF(tbl_EcommerceSales[[#This Row],[Age]]&lt;=25,"18-25",IF(tbl_EcommerceSales[[#This Row],[Age]]&lt;=35,"26-35",IF(tbl_EcommerceSales[[#This Row],[Age]]&lt;=45,"36-45",IF(tbl_EcommerceSales[[#This Row],[Age]]&lt;=55,"46-55","56+")))))</f>
        <v>18-25</v>
      </c>
    </row>
    <row r="1820" spans="1:29" x14ac:dyDescent="0.35">
      <c r="A1820" t="s">
        <v>3257</v>
      </c>
      <c r="B1820" s="7">
        <v>45854</v>
      </c>
      <c r="C1820" t="s">
        <v>1598</v>
      </c>
      <c r="D1820" t="s">
        <v>205</v>
      </c>
      <c r="E1820" t="s">
        <v>25</v>
      </c>
      <c r="F1820">
        <v>32</v>
      </c>
      <c r="G1820" t="s">
        <v>136</v>
      </c>
      <c r="H1820" t="s">
        <v>88</v>
      </c>
      <c r="I1820" t="s">
        <v>73</v>
      </c>
      <c r="J1820" t="s">
        <v>74</v>
      </c>
      <c r="K1820" t="s">
        <v>55</v>
      </c>
      <c r="L1820" t="s">
        <v>75</v>
      </c>
      <c r="M1820">
        <v>3</v>
      </c>
      <c r="N1820" s="2">
        <v>2899</v>
      </c>
      <c r="O1820" s="3">
        <v>0.1</v>
      </c>
      <c r="P1820" s="2">
        <v>5100</v>
      </c>
      <c r="Q1820" t="s">
        <v>123</v>
      </c>
      <c r="R1820" t="s">
        <v>33</v>
      </c>
      <c r="S1820" t="s">
        <v>57</v>
      </c>
      <c r="T1820" s="4">
        <v>4</v>
      </c>
      <c r="U1820" s="11">
        <f t="shared" si="28"/>
        <v>8697</v>
      </c>
      <c r="V1820" s="11">
        <f>tbl_EcommerceSales[[#This Row],[Gross_Sales]]*tbl_EcommerceSales[[#This Row],[Discount]]</f>
        <v>869.7</v>
      </c>
      <c r="W1820" s="11">
        <f>tbl_EcommerceSales[[#This Row],[Gross_Sales]]-tbl_EcommerceSales[[#This Row],[Discount_Amount]]</f>
        <v>7827.3</v>
      </c>
      <c r="X1820" s="11">
        <f>tbl_EcommerceSales[[#This Row],[Quantity]] * _xlfn.XLOOKUP(tbl_EcommerceSales[[#This Row],[Product_ID]], Product_Master!A:A, Product_Master!F:F)</f>
        <v>5100</v>
      </c>
      <c r="Y1820" s="11">
        <f>tbl_EcommerceSales[[#This Row],[Net_Revenue]]-tbl_EcommerceSales[[#This Row],[Total_Cost]]</f>
        <v>2727.3</v>
      </c>
      <c r="Z1820" s="9">
        <f>IFERROR(#REF!/tbl_EcommerceSales[[#This Row],[Total_Cost]], 0)</f>
        <v>0</v>
      </c>
      <c r="AA1820" t="str">
        <f>TEXT(tbl_EcommerceSales[[#This Row],[Order_Date]],"mmm")</f>
        <v>Jul</v>
      </c>
      <c r="AB1820">
        <f>YEAR(tbl_EcommerceSales[[#This Row],[Order_Date]])</f>
        <v>2025</v>
      </c>
      <c r="AC1820" t="str">
        <f>IF(tbl_EcommerceSales[[#This Row],[Age]]&lt;18,"Under 18",IF(tbl_EcommerceSales[[#This Row],[Age]]&lt;=25,"18-25",IF(tbl_EcommerceSales[[#This Row],[Age]]&lt;=35,"26-35",IF(tbl_EcommerceSales[[#This Row],[Age]]&lt;=45,"36-45",IF(tbl_EcommerceSales[[#This Row],[Age]]&lt;=55,"46-55","56+")))))</f>
        <v>26-35</v>
      </c>
    </row>
    <row r="1821" spans="1:29" x14ac:dyDescent="0.35">
      <c r="A1821" t="s">
        <v>3258</v>
      </c>
      <c r="B1821" s="7">
        <v>45854</v>
      </c>
      <c r="C1821" t="s">
        <v>3259</v>
      </c>
      <c r="D1821" t="s">
        <v>254</v>
      </c>
      <c r="E1821" t="s">
        <v>48</v>
      </c>
      <c r="F1821">
        <v>22</v>
      </c>
      <c r="G1821" t="s">
        <v>61</v>
      </c>
      <c r="H1821" t="s">
        <v>27</v>
      </c>
      <c r="I1821" t="s">
        <v>117</v>
      </c>
      <c r="J1821" t="s">
        <v>118</v>
      </c>
      <c r="K1821" t="s">
        <v>82</v>
      </c>
      <c r="L1821" t="s">
        <v>119</v>
      </c>
      <c r="M1821">
        <v>1</v>
      </c>
      <c r="N1821" s="2">
        <v>3299</v>
      </c>
      <c r="O1821" s="3">
        <v>0</v>
      </c>
      <c r="P1821" s="2">
        <v>2100</v>
      </c>
      <c r="Q1821" t="s">
        <v>156</v>
      </c>
      <c r="R1821" t="s">
        <v>33</v>
      </c>
      <c r="S1821" t="s">
        <v>34</v>
      </c>
      <c r="T1821" s="4">
        <v>2</v>
      </c>
      <c r="U1821" s="11">
        <f t="shared" si="28"/>
        <v>3299</v>
      </c>
      <c r="V1821" s="11">
        <f>tbl_EcommerceSales[[#This Row],[Gross_Sales]]*tbl_EcommerceSales[[#This Row],[Discount]]</f>
        <v>0</v>
      </c>
      <c r="W1821" s="11">
        <f>tbl_EcommerceSales[[#This Row],[Gross_Sales]]-tbl_EcommerceSales[[#This Row],[Discount_Amount]]</f>
        <v>3299</v>
      </c>
      <c r="X1821" s="11">
        <f>tbl_EcommerceSales[[#This Row],[Quantity]] * _xlfn.XLOOKUP(tbl_EcommerceSales[[#This Row],[Product_ID]], Product_Master!A:A, Product_Master!F:F)</f>
        <v>2100</v>
      </c>
      <c r="Y1821" s="11">
        <f>tbl_EcommerceSales[[#This Row],[Net_Revenue]]-tbl_EcommerceSales[[#This Row],[Total_Cost]]</f>
        <v>1199</v>
      </c>
      <c r="Z1821" s="9">
        <f>IFERROR(#REF!/tbl_EcommerceSales[[#This Row],[Total_Cost]], 0)</f>
        <v>0</v>
      </c>
      <c r="AA1821" t="str">
        <f>TEXT(tbl_EcommerceSales[[#This Row],[Order_Date]],"mmm")</f>
        <v>Jul</v>
      </c>
      <c r="AB1821">
        <f>YEAR(tbl_EcommerceSales[[#This Row],[Order_Date]])</f>
        <v>2025</v>
      </c>
      <c r="AC1821" t="str">
        <f>IF(tbl_EcommerceSales[[#This Row],[Age]]&lt;18,"Under 18",IF(tbl_EcommerceSales[[#This Row],[Age]]&lt;=25,"18-25",IF(tbl_EcommerceSales[[#This Row],[Age]]&lt;=35,"26-35",IF(tbl_EcommerceSales[[#This Row],[Age]]&lt;=45,"36-45",IF(tbl_EcommerceSales[[#This Row],[Age]]&lt;=55,"46-55","56+")))))</f>
        <v>18-25</v>
      </c>
    </row>
    <row r="1822" spans="1:29" x14ac:dyDescent="0.35">
      <c r="A1822" t="s">
        <v>3260</v>
      </c>
      <c r="B1822" s="7">
        <v>45854</v>
      </c>
      <c r="C1822" t="s">
        <v>1136</v>
      </c>
      <c r="D1822" t="s">
        <v>24</v>
      </c>
      <c r="E1822" t="s">
        <v>48</v>
      </c>
      <c r="F1822">
        <v>44</v>
      </c>
      <c r="G1822" t="s">
        <v>122</v>
      </c>
      <c r="H1822" t="s">
        <v>72</v>
      </c>
      <c r="I1822" t="s">
        <v>276</v>
      </c>
      <c r="J1822" t="s">
        <v>277</v>
      </c>
      <c r="K1822" t="s">
        <v>30</v>
      </c>
      <c r="L1822" t="s">
        <v>278</v>
      </c>
      <c r="M1822">
        <v>3</v>
      </c>
      <c r="N1822" s="2">
        <v>1599</v>
      </c>
      <c r="O1822" s="3">
        <v>0.25</v>
      </c>
      <c r="P1822" s="2">
        <v>2550</v>
      </c>
      <c r="Q1822" t="s">
        <v>76</v>
      </c>
      <c r="R1822" t="s">
        <v>33</v>
      </c>
      <c r="S1822" t="s">
        <v>34</v>
      </c>
      <c r="T1822" s="4">
        <v>4</v>
      </c>
      <c r="U1822" s="11">
        <f t="shared" si="28"/>
        <v>4797</v>
      </c>
      <c r="V1822" s="11">
        <f>tbl_EcommerceSales[[#This Row],[Gross_Sales]]*tbl_EcommerceSales[[#This Row],[Discount]]</f>
        <v>1199.25</v>
      </c>
      <c r="W1822" s="11">
        <f>tbl_EcommerceSales[[#This Row],[Gross_Sales]]-tbl_EcommerceSales[[#This Row],[Discount_Amount]]</f>
        <v>3597.75</v>
      </c>
      <c r="X1822" s="11">
        <f>tbl_EcommerceSales[[#This Row],[Quantity]] * _xlfn.XLOOKUP(tbl_EcommerceSales[[#This Row],[Product_ID]], Product_Master!A:A, Product_Master!F:F)</f>
        <v>2550</v>
      </c>
      <c r="Y1822" s="11">
        <f>tbl_EcommerceSales[[#This Row],[Net_Revenue]]-tbl_EcommerceSales[[#This Row],[Total_Cost]]</f>
        <v>1047.75</v>
      </c>
      <c r="Z1822" s="9">
        <f>IFERROR(#REF!/tbl_EcommerceSales[[#This Row],[Total_Cost]], 0)</f>
        <v>0</v>
      </c>
      <c r="AA1822" t="str">
        <f>TEXT(tbl_EcommerceSales[[#This Row],[Order_Date]],"mmm")</f>
        <v>Jul</v>
      </c>
      <c r="AB1822">
        <f>YEAR(tbl_EcommerceSales[[#This Row],[Order_Date]])</f>
        <v>2025</v>
      </c>
      <c r="AC1822" t="str">
        <f>IF(tbl_EcommerceSales[[#This Row],[Age]]&lt;18,"Under 18",IF(tbl_EcommerceSales[[#This Row],[Age]]&lt;=25,"18-25",IF(tbl_EcommerceSales[[#This Row],[Age]]&lt;=35,"26-35",IF(tbl_EcommerceSales[[#This Row],[Age]]&lt;=45,"36-45",IF(tbl_EcommerceSales[[#This Row],[Age]]&lt;=55,"46-55","56+")))))</f>
        <v>36-45</v>
      </c>
    </row>
    <row r="1823" spans="1:29" x14ac:dyDescent="0.35">
      <c r="A1823" t="s">
        <v>3261</v>
      </c>
      <c r="B1823" s="7">
        <v>45855</v>
      </c>
      <c r="C1823" t="s">
        <v>1014</v>
      </c>
      <c r="D1823" t="s">
        <v>106</v>
      </c>
      <c r="E1823" t="s">
        <v>25</v>
      </c>
      <c r="F1823">
        <v>40</v>
      </c>
      <c r="G1823" t="s">
        <v>103</v>
      </c>
      <c r="H1823" t="s">
        <v>27</v>
      </c>
      <c r="I1823" t="s">
        <v>73</v>
      </c>
      <c r="J1823" t="s">
        <v>74</v>
      </c>
      <c r="K1823" t="s">
        <v>55</v>
      </c>
      <c r="L1823" t="s">
        <v>75</v>
      </c>
      <c r="M1823">
        <v>1</v>
      </c>
      <c r="N1823" s="2">
        <v>2899</v>
      </c>
      <c r="O1823" s="3">
        <v>0</v>
      </c>
      <c r="P1823" s="2">
        <v>1700</v>
      </c>
      <c r="Q1823" t="s">
        <v>44</v>
      </c>
      <c r="R1823" t="s">
        <v>33</v>
      </c>
      <c r="S1823" t="s">
        <v>57</v>
      </c>
      <c r="T1823" s="4">
        <v>3</v>
      </c>
      <c r="U1823" s="11">
        <f t="shared" si="28"/>
        <v>2899</v>
      </c>
      <c r="V1823" s="11">
        <f>tbl_EcommerceSales[[#This Row],[Gross_Sales]]*tbl_EcommerceSales[[#This Row],[Discount]]</f>
        <v>0</v>
      </c>
      <c r="W1823" s="11">
        <f>tbl_EcommerceSales[[#This Row],[Gross_Sales]]-tbl_EcommerceSales[[#This Row],[Discount_Amount]]</f>
        <v>2899</v>
      </c>
      <c r="X1823" s="11">
        <f>tbl_EcommerceSales[[#This Row],[Quantity]] * _xlfn.XLOOKUP(tbl_EcommerceSales[[#This Row],[Product_ID]], Product_Master!A:A, Product_Master!F:F)</f>
        <v>1700</v>
      </c>
      <c r="Y1823" s="11">
        <f>tbl_EcommerceSales[[#This Row],[Net_Revenue]]-tbl_EcommerceSales[[#This Row],[Total_Cost]]</f>
        <v>1199</v>
      </c>
      <c r="Z1823" s="9">
        <f>IFERROR(#REF!/tbl_EcommerceSales[[#This Row],[Total_Cost]], 0)</f>
        <v>0</v>
      </c>
      <c r="AA1823" t="str">
        <f>TEXT(tbl_EcommerceSales[[#This Row],[Order_Date]],"mmm")</f>
        <v>Jul</v>
      </c>
      <c r="AB1823">
        <f>YEAR(tbl_EcommerceSales[[#This Row],[Order_Date]])</f>
        <v>2025</v>
      </c>
      <c r="AC1823" t="str">
        <f>IF(tbl_EcommerceSales[[#This Row],[Age]]&lt;18,"Under 18",IF(tbl_EcommerceSales[[#This Row],[Age]]&lt;=25,"18-25",IF(tbl_EcommerceSales[[#This Row],[Age]]&lt;=35,"26-35",IF(tbl_EcommerceSales[[#This Row],[Age]]&lt;=45,"36-45",IF(tbl_EcommerceSales[[#This Row],[Age]]&lt;=55,"46-55","56+")))))</f>
        <v>36-45</v>
      </c>
    </row>
    <row r="1824" spans="1:29" x14ac:dyDescent="0.35">
      <c r="A1824" t="s">
        <v>3262</v>
      </c>
      <c r="B1824" s="7">
        <v>45855</v>
      </c>
      <c r="C1824" t="s">
        <v>1497</v>
      </c>
      <c r="D1824" t="s">
        <v>305</v>
      </c>
      <c r="E1824" t="s">
        <v>25</v>
      </c>
      <c r="F1824">
        <v>45</v>
      </c>
      <c r="G1824" t="s">
        <v>136</v>
      </c>
      <c r="H1824" t="s">
        <v>88</v>
      </c>
      <c r="I1824" t="s">
        <v>206</v>
      </c>
      <c r="J1824" t="s">
        <v>207</v>
      </c>
      <c r="K1824" t="s">
        <v>177</v>
      </c>
      <c r="L1824" t="s">
        <v>208</v>
      </c>
      <c r="M1824">
        <v>1</v>
      </c>
      <c r="N1824" s="2">
        <v>2199</v>
      </c>
      <c r="O1824" s="3">
        <v>0.3</v>
      </c>
      <c r="P1824" s="2">
        <v>1250</v>
      </c>
      <c r="Q1824" t="s">
        <v>319</v>
      </c>
      <c r="R1824" t="s">
        <v>33</v>
      </c>
      <c r="S1824" t="s">
        <v>34</v>
      </c>
      <c r="T1824" s="4">
        <v>5</v>
      </c>
      <c r="U1824" s="11">
        <f t="shared" si="28"/>
        <v>2199</v>
      </c>
      <c r="V1824" s="11">
        <f>tbl_EcommerceSales[[#This Row],[Gross_Sales]]*tbl_EcommerceSales[[#This Row],[Discount]]</f>
        <v>659.69999999999993</v>
      </c>
      <c r="W1824" s="11">
        <f>tbl_EcommerceSales[[#This Row],[Gross_Sales]]-tbl_EcommerceSales[[#This Row],[Discount_Amount]]</f>
        <v>1539.3000000000002</v>
      </c>
      <c r="X1824" s="11">
        <f>tbl_EcommerceSales[[#This Row],[Quantity]] * _xlfn.XLOOKUP(tbl_EcommerceSales[[#This Row],[Product_ID]], Product_Master!A:A, Product_Master!F:F)</f>
        <v>1250</v>
      </c>
      <c r="Y1824" s="11">
        <f>tbl_EcommerceSales[[#This Row],[Net_Revenue]]-tbl_EcommerceSales[[#This Row],[Total_Cost]]</f>
        <v>289.30000000000018</v>
      </c>
      <c r="Z1824" s="9">
        <f>IFERROR(#REF!/tbl_EcommerceSales[[#This Row],[Total_Cost]], 0)</f>
        <v>0</v>
      </c>
      <c r="AA1824" t="str">
        <f>TEXT(tbl_EcommerceSales[[#This Row],[Order_Date]],"mmm")</f>
        <v>Jul</v>
      </c>
      <c r="AB1824">
        <f>YEAR(tbl_EcommerceSales[[#This Row],[Order_Date]])</f>
        <v>2025</v>
      </c>
      <c r="AC1824" t="str">
        <f>IF(tbl_EcommerceSales[[#This Row],[Age]]&lt;18,"Under 18",IF(tbl_EcommerceSales[[#This Row],[Age]]&lt;=25,"18-25",IF(tbl_EcommerceSales[[#This Row],[Age]]&lt;=35,"26-35",IF(tbl_EcommerceSales[[#This Row],[Age]]&lt;=45,"36-45",IF(tbl_EcommerceSales[[#This Row],[Age]]&lt;=55,"46-55","56+")))))</f>
        <v>36-45</v>
      </c>
    </row>
    <row r="1825" spans="1:29" x14ac:dyDescent="0.35">
      <c r="A1825" t="s">
        <v>3263</v>
      </c>
      <c r="B1825" s="7">
        <v>45855</v>
      </c>
      <c r="C1825" t="s">
        <v>3264</v>
      </c>
      <c r="D1825" t="s">
        <v>181</v>
      </c>
      <c r="E1825" t="s">
        <v>48</v>
      </c>
      <c r="F1825">
        <v>39</v>
      </c>
      <c r="G1825" t="s">
        <v>171</v>
      </c>
      <c r="H1825" t="s">
        <v>39</v>
      </c>
      <c r="I1825" t="s">
        <v>165</v>
      </c>
      <c r="J1825" t="s">
        <v>166</v>
      </c>
      <c r="K1825" t="s">
        <v>42</v>
      </c>
      <c r="L1825" t="s">
        <v>167</v>
      </c>
      <c r="M1825">
        <v>1</v>
      </c>
      <c r="N1825" s="2">
        <v>1799</v>
      </c>
      <c r="O1825" s="3">
        <v>0.1</v>
      </c>
      <c r="P1825" s="2">
        <v>900</v>
      </c>
      <c r="Q1825" t="s">
        <v>32</v>
      </c>
      <c r="R1825" t="s">
        <v>33</v>
      </c>
      <c r="S1825" t="s">
        <v>34</v>
      </c>
      <c r="T1825" s="4">
        <v>3</v>
      </c>
      <c r="U1825" s="11">
        <f t="shared" si="28"/>
        <v>1799</v>
      </c>
      <c r="V1825" s="11">
        <f>tbl_EcommerceSales[[#This Row],[Gross_Sales]]*tbl_EcommerceSales[[#This Row],[Discount]]</f>
        <v>179.9</v>
      </c>
      <c r="W1825" s="11">
        <f>tbl_EcommerceSales[[#This Row],[Gross_Sales]]-tbl_EcommerceSales[[#This Row],[Discount_Amount]]</f>
        <v>1619.1</v>
      </c>
      <c r="X1825" s="11">
        <f>tbl_EcommerceSales[[#This Row],[Quantity]] * _xlfn.XLOOKUP(tbl_EcommerceSales[[#This Row],[Product_ID]], Product_Master!A:A, Product_Master!F:F)</f>
        <v>900</v>
      </c>
      <c r="Y1825" s="11">
        <f>tbl_EcommerceSales[[#This Row],[Net_Revenue]]-tbl_EcommerceSales[[#This Row],[Total_Cost]]</f>
        <v>719.09999999999991</v>
      </c>
      <c r="Z1825" s="9">
        <f>IFERROR(#REF!/tbl_EcommerceSales[[#This Row],[Total_Cost]], 0)</f>
        <v>0</v>
      </c>
      <c r="AA1825" t="str">
        <f>TEXT(tbl_EcommerceSales[[#This Row],[Order_Date]],"mmm")</f>
        <v>Jul</v>
      </c>
      <c r="AB1825">
        <f>YEAR(tbl_EcommerceSales[[#This Row],[Order_Date]])</f>
        <v>2025</v>
      </c>
      <c r="AC1825" t="str">
        <f>IF(tbl_EcommerceSales[[#This Row],[Age]]&lt;18,"Under 18",IF(tbl_EcommerceSales[[#This Row],[Age]]&lt;=25,"18-25",IF(tbl_EcommerceSales[[#This Row],[Age]]&lt;=35,"26-35",IF(tbl_EcommerceSales[[#This Row],[Age]]&lt;=45,"36-45",IF(tbl_EcommerceSales[[#This Row],[Age]]&lt;=55,"46-55","56+")))))</f>
        <v>36-45</v>
      </c>
    </row>
    <row r="1826" spans="1:29" x14ac:dyDescent="0.35">
      <c r="A1826" t="s">
        <v>3265</v>
      </c>
      <c r="B1826" s="7">
        <v>45855</v>
      </c>
      <c r="C1826" t="s">
        <v>2455</v>
      </c>
      <c r="D1826" t="s">
        <v>312</v>
      </c>
      <c r="E1826" t="s">
        <v>48</v>
      </c>
      <c r="F1826">
        <v>39</v>
      </c>
      <c r="G1826" t="s">
        <v>107</v>
      </c>
      <c r="H1826" t="s">
        <v>39</v>
      </c>
      <c r="I1826" t="s">
        <v>160</v>
      </c>
      <c r="J1826" t="s">
        <v>161</v>
      </c>
      <c r="K1826" t="s">
        <v>91</v>
      </c>
      <c r="L1826" t="s">
        <v>133</v>
      </c>
      <c r="M1826">
        <v>1</v>
      </c>
      <c r="N1826" s="2">
        <v>1099</v>
      </c>
      <c r="O1826" s="3">
        <v>0</v>
      </c>
      <c r="P1826" s="2">
        <v>520</v>
      </c>
      <c r="Q1826" t="s">
        <v>156</v>
      </c>
      <c r="R1826" t="s">
        <v>33</v>
      </c>
      <c r="S1826" t="s">
        <v>34</v>
      </c>
      <c r="T1826" s="4">
        <v>3</v>
      </c>
      <c r="U1826" s="11">
        <f t="shared" si="28"/>
        <v>1099</v>
      </c>
      <c r="V1826" s="11">
        <f>tbl_EcommerceSales[[#This Row],[Gross_Sales]]*tbl_EcommerceSales[[#This Row],[Discount]]</f>
        <v>0</v>
      </c>
      <c r="W1826" s="11">
        <f>tbl_EcommerceSales[[#This Row],[Gross_Sales]]-tbl_EcommerceSales[[#This Row],[Discount_Amount]]</f>
        <v>1099</v>
      </c>
      <c r="X1826" s="11">
        <f>tbl_EcommerceSales[[#This Row],[Quantity]] * _xlfn.XLOOKUP(tbl_EcommerceSales[[#This Row],[Product_ID]], Product_Master!A:A, Product_Master!F:F)</f>
        <v>520</v>
      </c>
      <c r="Y1826" s="11">
        <f>tbl_EcommerceSales[[#This Row],[Net_Revenue]]-tbl_EcommerceSales[[#This Row],[Total_Cost]]</f>
        <v>579</v>
      </c>
      <c r="Z1826" s="9">
        <f>IFERROR(#REF!/tbl_EcommerceSales[[#This Row],[Total_Cost]], 0)</f>
        <v>0</v>
      </c>
      <c r="AA1826" t="str">
        <f>TEXT(tbl_EcommerceSales[[#This Row],[Order_Date]],"mmm")</f>
        <v>Jul</v>
      </c>
      <c r="AB1826">
        <f>YEAR(tbl_EcommerceSales[[#This Row],[Order_Date]])</f>
        <v>2025</v>
      </c>
      <c r="AC1826" t="str">
        <f>IF(tbl_EcommerceSales[[#This Row],[Age]]&lt;18,"Under 18",IF(tbl_EcommerceSales[[#This Row],[Age]]&lt;=25,"18-25",IF(tbl_EcommerceSales[[#This Row],[Age]]&lt;=35,"26-35",IF(tbl_EcommerceSales[[#This Row],[Age]]&lt;=45,"36-45",IF(tbl_EcommerceSales[[#This Row],[Age]]&lt;=55,"46-55","56+")))))</f>
        <v>36-45</v>
      </c>
    </row>
    <row r="1827" spans="1:29" x14ac:dyDescent="0.35">
      <c r="A1827" t="s">
        <v>3266</v>
      </c>
      <c r="B1827" s="7">
        <v>45855</v>
      </c>
      <c r="C1827" t="s">
        <v>2223</v>
      </c>
      <c r="D1827" t="s">
        <v>106</v>
      </c>
      <c r="E1827" t="s">
        <v>48</v>
      </c>
      <c r="F1827">
        <v>39</v>
      </c>
      <c r="G1827" t="s">
        <v>174</v>
      </c>
      <c r="H1827" t="s">
        <v>39</v>
      </c>
      <c r="I1827" t="s">
        <v>111</v>
      </c>
      <c r="J1827" t="s">
        <v>112</v>
      </c>
      <c r="K1827" t="s">
        <v>55</v>
      </c>
      <c r="L1827" t="s">
        <v>113</v>
      </c>
      <c r="M1827">
        <v>1</v>
      </c>
      <c r="N1827" s="2">
        <v>1799</v>
      </c>
      <c r="O1827" s="3">
        <v>0.05</v>
      </c>
      <c r="P1827" s="2">
        <v>950</v>
      </c>
      <c r="Q1827" t="s">
        <v>44</v>
      </c>
      <c r="R1827" t="s">
        <v>33</v>
      </c>
      <c r="S1827" t="s">
        <v>57</v>
      </c>
      <c r="T1827" s="4">
        <v>5</v>
      </c>
      <c r="U1827" s="11">
        <f t="shared" si="28"/>
        <v>1799</v>
      </c>
      <c r="V1827" s="11">
        <f>tbl_EcommerceSales[[#This Row],[Gross_Sales]]*tbl_EcommerceSales[[#This Row],[Discount]]</f>
        <v>89.95</v>
      </c>
      <c r="W1827" s="11">
        <f>tbl_EcommerceSales[[#This Row],[Gross_Sales]]-tbl_EcommerceSales[[#This Row],[Discount_Amount]]</f>
        <v>1709.05</v>
      </c>
      <c r="X1827" s="11">
        <f>tbl_EcommerceSales[[#This Row],[Quantity]] * _xlfn.XLOOKUP(tbl_EcommerceSales[[#This Row],[Product_ID]], Product_Master!A:A, Product_Master!F:F)</f>
        <v>950</v>
      </c>
      <c r="Y1827" s="11">
        <f>tbl_EcommerceSales[[#This Row],[Net_Revenue]]-tbl_EcommerceSales[[#This Row],[Total_Cost]]</f>
        <v>759.05</v>
      </c>
      <c r="Z1827" s="9">
        <f>IFERROR(#REF!/tbl_EcommerceSales[[#This Row],[Total_Cost]], 0)</f>
        <v>0</v>
      </c>
      <c r="AA1827" t="str">
        <f>TEXT(tbl_EcommerceSales[[#This Row],[Order_Date]],"mmm")</f>
        <v>Jul</v>
      </c>
      <c r="AB1827">
        <f>YEAR(tbl_EcommerceSales[[#This Row],[Order_Date]])</f>
        <v>2025</v>
      </c>
      <c r="AC1827" t="str">
        <f>IF(tbl_EcommerceSales[[#This Row],[Age]]&lt;18,"Under 18",IF(tbl_EcommerceSales[[#This Row],[Age]]&lt;=25,"18-25",IF(tbl_EcommerceSales[[#This Row],[Age]]&lt;=35,"26-35",IF(tbl_EcommerceSales[[#This Row],[Age]]&lt;=45,"36-45",IF(tbl_EcommerceSales[[#This Row],[Age]]&lt;=55,"46-55","56+")))))</f>
        <v>36-45</v>
      </c>
    </row>
    <row r="1828" spans="1:29" x14ac:dyDescent="0.35">
      <c r="A1828" t="s">
        <v>3267</v>
      </c>
      <c r="B1828" s="7">
        <v>45855</v>
      </c>
      <c r="C1828" t="s">
        <v>3268</v>
      </c>
      <c r="D1828" t="s">
        <v>232</v>
      </c>
      <c r="E1828" t="s">
        <v>25</v>
      </c>
      <c r="F1828">
        <v>25</v>
      </c>
      <c r="G1828" t="s">
        <v>61</v>
      </c>
      <c r="H1828" t="s">
        <v>27</v>
      </c>
      <c r="I1828" t="s">
        <v>349</v>
      </c>
      <c r="J1828" t="s">
        <v>350</v>
      </c>
      <c r="K1828" t="s">
        <v>82</v>
      </c>
      <c r="L1828" t="s">
        <v>238</v>
      </c>
      <c r="M1828">
        <v>2</v>
      </c>
      <c r="N1828" s="2">
        <v>1599</v>
      </c>
      <c r="O1828" s="3">
        <v>0.05</v>
      </c>
      <c r="P1828" s="2">
        <v>1840</v>
      </c>
      <c r="Q1828" t="s">
        <v>32</v>
      </c>
      <c r="R1828" t="s">
        <v>33</v>
      </c>
      <c r="S1828" t="s">
        <v>34</v>
      </c>
      <c r="T1828" s="4">
        <v>5</v>
      </c>
      <c r="U1828" s="11">
        <f t="shared" si="28"/>
        <v>3198</v>
      </c>
      <c r="V1828" s="11">
        <f>tbl_EcommerceSales[[#This Row],[Gross_Sales]]*tbl_EcommerceSales[[#This Row],[Discount]]</f>
        <v>159.9</v>
      </c>
      <c r="W1828" s="11">
        <f>tbl_EcommerceSales[[#This Row],[Gross_Sales]]-tbl_EcommerceSales[[#This Row],[Discount_Amount]]</f>
        <v>3038.1</v>
      </c>
      <c r="X1828" s="11">
        <f>tbl_EcommerceSales[[#This Row],[Quantity]] * _xlfn.XLOOKUP(tbl_EcommerceSales[[#This Row],[Product_ID]], Product_Master!A:A, Product_Master!F:F)</f>
        <v>1840</v>
      </c>
      <c r="Y1828" s="11">
        <f>tbl_EcommerceSales[[#This Row],[Net_Revenue]]-tbl_EcommerceSales[[#This Row],[Total_Cost]]</f>
        <v>1198.0999999999999</v>
      </c>
      <c r="Z1828" s="9">
        <f>IFERROR(#REF!/tbl_EcommerceSales[[#This Row],[Total_Cost]], 0)</f>
        <v>0</v>
      </c>
      <c r="AA1828" t="str">
        <f>TEXT(tbl_EcommerceSales[[#This Row],[Order_Date]],"mmm")</f>
        <v>Jul</v>
      </c>
      <c r="AB1828">
        <f>YEAR(tbl_EcommerceSales[[#This Row],[Order_Date]])</f>
        <v>2025</v>
      </c>
      <c r="AC1828" t="str">
        <f>IF(tbl_EcommerceSales[[#This Row],[Age]]&lt;18,"Under 18",IF(tbl_EcommerceSales[[#This Row],[Age]]&lt;=25,"18-25",IF(tbl_EcommerceSales[[#This Row],[Age]]&lt;=35,"26-35",IF(tbl_EcommerceSales[[#This Row],[Age]]&lt;=45,"36-45",IF(tbl_EcommerceSales[[#This Row],[Age]]&lt;=55,"46-55","56+")))))</f>
        <v>18-25</v>
      </c>
    </row>
    <row r="1829" spans="1:29" x14ac:dyDescent="0.35">
      <c r="A1829" t="s">
        <v>3269</v>
      </c>
      <c r="B1829" s="7">
        <v>45855</v>
      </c>
      <c r="C1829" t="s">
        <v>3270</v>
      </c>
      <c r="D1829" t="s">
        <v>342</v>
      </c>
      <c r="E1829" t="s">
        <v>25</v>
      </c>
      <c r="F1829">
        <v>27</v>
      </c>
      <c r="G1829" t="s">
        <v>142</v>
      </c>
      <c r="H1829" t="s">
        <v>88</v>
      </c>
      <c r="I1829" t="s">
        <v>53</v>
      </c>
      <c r="J1829" t="s">
        <v>54</v>
      </c>
      <c r="K1829" t="s">
        <v>55</v>
      </c>
      <c r="L1829" t="s">
        <v>56</v>
      </c>
      <c r="M1829">
        <v>2</v>
      </c>
      <c r="N1829" s="2">
        <v>799</v>
      </c>
      <c r="O1829" s="3">
        <v>0.15</v>
      </c>
      <c r="P1829" s="2">
        <v>780</v>
      </c>
      <c r="Q1829" t="s">
        <v>44</v>
      </c>
      <c r="R1829" t="s">
        <v>33</v>
      </c>
      <c r="S1829" t="s">
        <v>57</v>
      </c>
      <c r="T1829" s="4">
        <v>3</v>
      </c>
      <c r="U1829" s="11">
        <f t="shared" si="28"/>
        <v>1598</v>
      </c>
      <c r="V1829" s="11">
        <f>tbl_EcommerceSales[[#This Row],[Gross_Sales]]*tbl_EcommerceSales[[#This Row],[Discount]]</f>
        <v>239.7</v>
      </c>
      <c r="W1829" s="11">
        <f>tbl_EcommerceSales[[#This Row],[Gross_Sales]]-tbl_EcommerceSales[[#This Row],[Discount_Amount]]</f>
        <v>1358.3</v>
      </c>
      <c r="X1829" s="11">
        <f>tbl_EcommerceSales[[#This Row],[Quantity]] * _xlfn.XLOOKUP(tbl_EcommerceSales[[#This Row],[Product_ID]], Product_Master!A:A, Product_Master!F:F)</f>
        <v>780</v>
      </c>
      <c r="Y1829" s="11">
        <f>tbl_EcommerceSales[[#This Row],[Net_Revenue]]-tbl_EcommerceSales[[#This Row],[Total_Cost]]</f>
        <v>578.29999999999995</v>
      </c>
      <c r="Z1829" s="9">
        <f>IFERROR(#REF!/tbl_EcommerceSales[[#This Row],[Total_Cost]], 0)</f>
        <v>0</v>
      </c>
      <c r="AA1829" t="str">
        <f>TEXT(tbl_EcommerceSales[[#This Row],[Order_Date]],"mmm")</f>
        <v>Jul</v>
      </c>
      <c r="AB1829">
        <f>YEAR(tbl_EcommerceSales[[#This Row],[Order_Date]])</f>
        <v>2025</v>
      </c>
      <c r="AC1829" t="str">
        <f>IF(tbl_EcommerceSales[[#This Row],[Age]]&lt;18,"Under 18",IF(tbl_EcommerceSales[[#This Row],[Age]]&lt;=25,"18-25",IF(tbl_EcommerceSales[[#This Row],[Age]]&lt;=35,"26-35",IF(tbl_EcommerceSales[[#This Row],[Age]]&lt;=45,"36-45",IF(tbl_EcommerceSales[[#This Row],[Age]]&lt;=55,"46-55","56+")))))</f>
        <v>26-35</v>
      </c>
    </row>
    <row r="1830" spans="1:29" x14ac:dyDescent="0.35">
      <c r="A1830" t="s">
        <v>3271</v>
      </c>
      <c r="B1830" s="7">
        <v>45856</v>
      </c>
      <c r="C1830" t="s">
        <v>3272</v>
      </c>
      <c r="D1830" t="s">
        <v>205</v>
      </c>
      <c r="E1830" t="s">
        <v>25</v>
      </c>
      <c r="F1830">
        <v>21</v>
      </c>
      <c r="G1830" t="s">
        <v>186</v>
      </c>
      <c r="H1830" t="s">
        <v>72</v>
      </c>
      <c r="I1830" t="s">
        <v>67</v>
      </c>
      <c r="J1830" t="s">
        <v>68</v>
      </c>
      <c r="K1830" t="s">
        <v>42</v>
      </c>
      <c r="L1830" t="s">
        <v>43</v>
      </c>
      <c r="M1830">
        <v>1</v>
      </c>
      <c r="N1830" s="2">
        <v>799</v>
      </c>
      <c r="O1830" s="3">
        <v>0.15</v>
      </c>
      <c r="P1830" s="2">
        <v>360</v>
      </c>
      <c r="Q1830" t="s">
        <v>319</v>
      </c>
      <c r="R1830" t="s">
        <v>33</v>
      </c>
      <c r="S1830" t="s">
        <v>34</v>
      </c>
      <c r="T1830" s="4">
        <v>3</v>
      </c>
      <c r="U1830" s="11">
        <f t="shared" si="28"/>
        <v>799</v>
      </c>
      <c r="V1830" s="11">
        <f>tbl_EcommerceSales[[#This Row],[Gross_Sales]]*tbl_EcommerceSales[[#This Row],[Discount]]</f>
        <v>119.85</v>
      </c>
      <c r="W1830" s="11">
        <f>tbl_EcommerceSales[[#This Row],[Gross_Sales]]-tbl_EcommerceSales[[#This Row],[Discount_Amount]]</f>
        <v>679.15</v>
      </c>
      <c r="X1830" s="11">
        <f>tbl_EcommerceSales[[#This Row],[Quantity]] * _xlfn.XLOOKUP(tbl_EcommerceSales[[#This Row],[Product_ID]], Product_Master!A:A, Product_Master!F:F)</f>
        <v>360</v>
      </c>
      <c r="Y1830" s="11">
        <f>tbl_EcommerceSales[[#This Row],[Net_Revenue]]-tbl_EcommerceSales[[#This Row],[Total_Cost]]</f>
        <v>319.14999999999998</v>
      </c>
      <c r="Z1830" s="9">
        <f>IFERROR(#REF!/tbl_EcommerceSales[[#This Row],[Total_Cost]], 0)</f>
        <v>0</v>
      </c>
      <c r="AA1830" t="str">
        <f>TEXT(tbl_EcommerceSales[[#This Row],[Order_Date]],"mmm")</f>
        <v>Jul</v>
      </c>
      <c r="AB1830">
        <f>YEAR(tbl_EcommerceSales[[#This Row],[Order_Date]])</f>
        <v>2025</v>
      </c>
      <c r="AC1830" t="str">
        <f>IF(tbl_EcommerceSales[[#This Row],[Age]]&lt;18,"Under 18",IF(tbl_EcommerceSales[[#This Row],[Age]]&lt;=25,"18-25",IF(tbl_EcommerceSales[[#This Row],[Age]]&lt;=35,"26-35",IF(tbl_EcommerceSales[[#This Row],[Age]]&lt;=45,"36-45",IF(tbl_EcommerceSales[[#This Row],[Age]]&lt;=55,"46-55","56+")))))</f>
        <v>18-25</v>
      </c>
    </row>
    <row r="1831" spans="1:29" x14ac:dyDescent="0.35">
      <c r="A1831" t="s">
        <v>3273</v>
      </c>
      <c r="B1831" s="7">
        <v>45856</v>
      </c>
      <c r="C1831" t="s">
        <v>1460</v>
      </c>
      <c r="D1831" t="s">
        <v>342</v>
      </c>
      <c r="E1831" t="s">
        <v>25</v>
      </c>
      <c r="F1831">
        <v>29</v>
      </c>
      <c r="G1831" t="s">
        <v>152</v>
      </c>
      <c r="H1831" t="s">
        <v>72</v>
      </c>
      <c r="I1831" t="s">
        <v>338</v>
      </c>
      <c r="J1831" t="s">
        <v>339</v>
      </c>
      <c r="K1831" t="s">
        <v>55</v>
      </c>
      <c r="L1831" t="s">
        <v>56</v>
      </c>
      <c r="M1831">
        <v>1</v>
      </c>
      <c r="N1831" s="2">
        <v>1499</v>
      </c>
      <c r="O1831" s="3">
        <v>0.05</v>
      </c>
      <c r="P1831" s="2">
        <v>780</v>
      </c>
      <c r="Q1831" t="s">
        <v>44</v>
      </c>
      <c r="R1831" t="s">
        <v>33</v>
      </c>
      <c r="S1831" t="s">
        <v>34</v>
      </c>
      <c r="T1831" s="4">
        <v>4</v>
      </c>
      <c r="U1831" s="11">
        <f t="shared" si="28"/>
        <v>1499</v>
      </c>
      <c r="V1831" s="11">
        <f>tbl_EcommerceSales[[#This Row],[Gross_Sales]]*tbl_EcommerceSales[[#This Row],[Discount]]</f>
        <v>74.95</v>
      </c>
      <c r="W1831" s="11">
        <f>tbl_EcommerceSales[[#This Row],[Gross_Sales]]-tbl_EcommerceSales[[#This Row],[Discount_Amount]]</f>
        <v>1424.05</v>
      </c>
      <c r="X1831" s="11">
        <f>tbl_EcommerceSales[[#This Row],[Quantity]] * _xlfn.XLOOKUP(tbl_EcommerceSales[[#This Row],[Product_ID]], Product_Master!A:A, Product_Master!F:F)</f>
        <v>780</v>
      </c>
      <c r="Y1831" s="11">
        <f>tbl_EcommerceSales[[#This Row],[Net_Revenue]]-tbl_EcommerceSales[[#This Row],[Total_Cost]]</f>
        <v>644.04999999999995</v>
      </c>
      <c r="Z1831" s="9">
        <f>IFERROR(#REF!/tbl_EcommerceSales[[#This Row],[Total_Cost]], 0)</f>
        <v>0</v>
      </c>
      <c r="AA1831" t="str">
        <f>TEXT(tbl_EcommerceSales[[#This Row],[Order_Date]],"mmm")</f>
        <v>Jul</v>
      </c>
      <c r="AB1831">
        <f>YEAR(tbl_EcommerceSales[[#This Row],[Order_Date]])</f>
        <v>2025</v>
      </c>
      <c r="AC1831" t="str">
        <f>IF(tbl_EcommerceSales[[#This Row],[Age]]&lt;18,"Under 18",IF(tbl_EcommerceSales[[#This Row],[Age]]&lt;=25,"18-25",IF(tbl_EcommerceSales[[#This Row],[Age]]&lt;=35,"26-35",IF(tbl_EcommerceSales[[#This Row],[Age]]&lt;=45,"36-45",IF(tbl_EcommerceSales[[#This Row],[Age]]&lt;=55,"46-55","56+")))))</f>
        <v>26-35</v>
      </c>
    </row>
    <row r="1832" spans="1:29" x14ac:dyDescent="0.35">
      <c r="A1832" t="s">
        <v>3274</v>
      </c>
      <c r="B1832" s="7">
        <v>45856</v>
      </c>
      <c r="C1832" t="s">
        <v>2782</v>
      </c>
      <c r="D1832" t="s">
        <v>106</v>
      </c>
      <c r="E1832" t="s">
        <v>48</v>
      </c>
      <c r="F1832">
        <v>34</v>
      </c>
      <c r="G1832" t="s">
        <v>38</v>
      </c>
      <c r="H1832" t="s">
        <v>39</v>
      </c>
      <c r="I1832" t="s">
        <v>80</v>
      </c>
      <c r="J1832" t="s">
        <v>81</v>
      </c>
      <c r="K1832" t="s">
        <v>82</v>
      </c>
      <c r="L1832" t="s">
        <v>83</v>
      </c>
      <c r="M1832">
        <v>1</v>
      </c>
      <c r="N1832" s="2">
        <v>2499</v>
      </c>
      <c r="O1832" s="3">
        <v>0.2</v>
      </c>
      <c r="P1832" s="2">
        <v>1550</v>
      </c>
      <c r="Q1832" t="s">
        <v>32</v>
      </c>
      <c r="R1832" t="s">
        <v>33</v>
      </c>
      <c r="S1832" t="s">
        <v>34</v>
      </c>
      <c r="T1832" s="4">
        <v>5</v>
      </c>
      <c r="U1832" s="11">
        <f t="shared" si="28"/>
        <v>2499</v>
      </c>
      <c r="V1832" s="11">
        <f>tbl_EcommerceSales[[#This Row],[Gross_Sales]]*tbl_EcommerceSales[[#This Row],[Discount]]</f>
        <v>499.8</v>
      </c>
      <c r="W1832" s="11">
        <f>tbl_EcommerceSales[[#This Row],[Gross_Sales]]-tbl_EcommerceSales[[#This Row],[Discount_Amount]]</f>
        <v>1999.2</v>
      </c>
      <c r="X1832" s="11">
        <f>tbl_EcommerceSales[[#This Row],[Quantity]] * _xlfn.XLOOKUP(tbl_EcommerceSales[[#This Row],[Product_ID]], Product_Master!A:A, Product_Master!F:F)</f>
        <v>1550</v>
      </c>
      <c r="Y1832" s="11">
        <f>tbl_EcommerceSales[[#This Row],[Net_Revenue]]-tbl_EcommerceSales[[#This Row],[Total_Cost]]</f>
        <v>449.20000000000005</v>
      </c>
      <c r="Z1832" s="9">
        <f>IFERROR(#REF!/tbl_EcommerceSales[[#This Row],[Total_Cost]], 0)</f>
        <v>0</v>
      </c>
      <c r="AA1832" t="str">
        <f>TEXT(tbl_EcommerceSales[[#This Row],[Order_Date]],"mmm")</f>
        <v>Jul</v>
      </c>
      <c r="AB1832">
        <f>YEAR(tbl_EcommerceSales[[#This Row],[Order_Date]])</f>
        <v>2025</v>
      </c>
      <c r="AC1832" t="str">
        <f>IF(tbl_EcommerceSales[[#This Row],[Age]]&lt;18,"Under 18",IF(tbl_EcommerceSales[[#This Row],[Age]]&lt;=25,"18-25",IF(tbl_EcommerceSales[[#This Row],[Age]]&lt;=35,"26-35",IF(tbl_EcommerceSales[[#This Row],[Age]]&lt;=45,"36-45",IF(tbl_EcommerceSales[[#This Row],[Age]]&lt;=55,"46-55","56+")))))</f>
        <v>26-35</v>
      </c>
    </row>
    <row r="1833" spans="1:29" x14ac:dyDescent="0.35">
      <c r="A1833" t="s">
        <v>3275</v>
      </c>
      <c r="B1833" s="7">
        <v>45856</v>
      </c>
      <c r="C1833" t="s">
        <v>1389</v>
      </c>
      <c r="D1833" t="s">
        <v>60</v>
      </c>
      <c r="E1833" t="s">
        <v>25</v>
      </c>
      <c r="F1833">
        <v>32</v>
      </c>
      <c r="G1833" t="s">
        <v>211</v>
      </c>
      <c r="H1833" t="s">
        <v>72</v>
      </c>
      <c r="I1833" t="s">
        <v>67</v>
      </c>
      <c r="J1833" t="s">
        <v>68</v>
      </c>
      <c r="K1833" t="s">
        <v>42</v>
      </c>
      <c r="L1833" t="s">
        <v>43</v>
      </c>
      <c r="M1833">
        <v>1</v>
      </c>
      <c r="N1833" s="2">
        <v>799</v>
      </c>
      <c r="O1833" s="3">
        <v>0.2</v>
      </c>
      <c r="P1833" s="2">
        <v>360</v>
      </c>
      <c r="Q1833" t="s">
        <v>76</v>
      </c>
      <c r="R1833" t="s">
        <v>33</v>
      </c>
      <c r="S1833" t="s">
        <v>57</v>
      </c>
      <c r="T1833" s="4">
        <v>5</v>
      </c>
      <c r="U1833" s="11">
        <f t="shared" si="28"/>
        <v>799</v>
      </c>
      <c r="V1833" s="11">
        <f>tbl_EcommerceSales[[#This Row],[Gross_Sales]]*tbl_EcommerceSales[[#This Row],[Discount]]</f>
        <v>159.80000000000001</v>
      </c>
      <c r="W1833" s="11">
        <f>tbl_EcommerceSales[[#This Row],[Gross_Sales]]-tbl_EcommerceSales[[#This Row],[Discount_Amount]]</f>
        <v>639.20000000000005</v>
      </c>
      <c r="X1833" s="11">
        <f>tbl_EcommerceSales[[#This Row],[Quantity]] * _xlfn.XLOOKUP(tbl_EcommerceSales[[#This Row],[Product_ID]], Product_Master!A:A, Product_Master!F:F)</f>
        <v>360</v>
      </c>
      <c r="Y1833" s="11">
        <f>tbl_EcommerceSales[[#This Row],[Net_Revenue]]-tbl_EcommerceSales[[#This Row],[Total_Cost]]</f>
        <v>279.20000000000005</v>
      </c>
      <c r="Z1833" s="9">
        <f>IFERROR(#REF!/tbl_EcommerceSales[[#This Row],[Total_Cost]], 0)</f>
        <v>0</v>
      </c>
      <c r="AA1833" t="str">
        <f>TEXT(tbl_EcommerceSales[[#This Row],[Order_Date]],"mmm")</f>
        <v>Jul</v>
      </c>
      <c r="AB1833">
        <f>YEAR(tbl_EcommerceSales[[#This Row],[Order_Date]])</f>
        <v>2025</v>
      </c>
      <c r="AC1833" t="str">
        <f>IF(tbl_EcommerceSales[[#This Row],[Age]]&lt;18,"Under 18",IF(tbl_EcommerceSales[[#This Row],[Age]]&lt;=25,"18-25",IF(tbl_EcommerceSales[[#This Row],[Age]]&lt;=35,"26-35",IF(tbl_EcommerceSales[[#This Row],[Age]]&lt;=45,"36-45",IF(tbl_EcommerceSales[[#This Row],[Age]]&lt;=55,"46-55","56+")))))</f>
        <v>26-35</v>
      </c>
    </row>
    <row r="1834" spans="1:29" x14ac:dyDescent="0.35">
      <c r="A1834" t="s">
        <v>3276</v>
      </c>
      <c r="B1834" s="7">
        <v>45856</v>
      </c>
      <c r="C1834" t="s">
        <v>1612</v>
      </c>
      <c r="D1834" t="s">
        <v>116</v>
      </c>
      <c r="E1834" t="s">
        <v>48</v>
      </c>
      <c r="F1834">
        <v>21</v>
      </c>
      <c r="G1834" t="s">
        <v>61</v>
      </c>
      <c r="H1834" t="s">
        <v>27</v>
      </c>
      <c r="I1834" t="s">
        <v>175</v>
      </c>
      <c r="J1834" t="s">
        <v>176</v>
      </c>
      <c r="K1834" t="s">
        <v>177</v>
      </c>
      <c r="L1834" t="s">
        <v>178</v>
      </c>
      <c r="M1834">
        <v>2</v>
      </c>
      <c r="N1834" s="2">
        <v>699</v>
      </c>
      <c r="O1834" s="3">
        <v>0.15</v>
      </c>
      <c r="P1834" s="2">
        <v>640</v>
      </c>
      <c r="Q1834" t="s">
        <v>44</v>
      </c>
      <c r="R1834" t="s">
        <v>33</v>
      </c>
      <c r="S1834" t="s">
        <v>34</v>
      </c>
      <c r="T1834" s="4">
        <v>2</v>
      </c>
      <c r="U1834" s="11">
        <f t="shared" si="28"/>
        <v>1398</v>
      </c>
      <c r="V1834" s="11">
        <f>tbl_EcommerceSales[[#This Row],[Gross_Sales]]*tbl_EcommerceSales[[#This Row],[Discount]]</f>
        <v>209.7</v>
      </c>
      <c r="W1834" s="11">
        <f>tbl_EcommerceSales[[#This Row],[Gross_Sales]]-tbl_EcommerceSales[[#This Row],[Discount_Amount]]</f>
        <v>1188.3</v>
      </c>
      <c r="X1834" s="11">
        <f>tbl_EcommerceSales[[#This Row],[Quantity]] * _xlfn.XLOOKUP(tbl_EcommerceSales[[#This Row],[Product_ID]], Product_Master!A:A, Product_Master!F:F)</f>
        <v>640</v>
      </c>
      <c r="Y1834" s="11">
        <f>tbl_EcommerceSales[[#This Row],[Net_Revenue]]-tbl_EcommerceSales[[#This Row],[Total_Cost]]</f>
        <v>548.29999999999995</v>
      </c>
      <c r="Z1834" s="9">
        <f>IFERROR(#REF!/tbl_EcommerceSales[[#This Row],[Total_Cost]], 0)</f>
        <v>0</v>
      </c>
      <c r="AA1834" t="str">
        <f>TEXT(tbl_EcommerceSales[[#This Row],[Order_Date]],"mmm")</f>
        <v>Jul</v>
      </c>
      <c r="AB1834">
        <f>YEAR(tbl_EcommerceSales[[#This Row],[Order_Date]])</f>
        <v>2025</v>
      </c>
      <c r="AC1834" t="str">
        <f>IF(tbl_EcommerceSales[[#This Row],[Age]]&lt;18,"Under 18",IF(tbl_EcommerceSales[[#This Row],[Age]]&lt;=25,"18-25",IF(tbl_EcommerceSales[[#This Row],[Age]]&lt;=35,"26-35",IF(tbl_EcommerceSales[[#This Row],[Age]]&lt;=45,"36-45",IF(tbl_EcommerceSales[[#This Row],[Age]]&lt;=55,"46-55","56+")))))</f>
        <v>18-25</v>
      </c>
    </row>
    <row r="1835" spans="1:29" x14ac:dyDescent="0.35">
      <c r="A1835" t="s">
        <v>3277</v>
      </c>
      <c r="B1835" s="7">
        <v>45856</v>
      </c>
      <c r="C1835" t="s">
        <v>3278</v>
      </c>
      <c r="D1835" t="s">
        <v>181</v>
      </c>
      <c r="E1835" t="s">
        <v>48</v>
      </c>
      <c r="F1835">
        <v>35</v>
      </c>
      <c r="G1835" t="s">
        <v>26</v>
      </c>
      <c r="H1835" t="s">
        <v>27</v>
      </c>
      <c r="I1835" t="s">
        <v>40</v>
      </c>
      <c r="J1835" t="s">
        <v>41</v>
      </c>
      <c r="K1835" t="s">
        <v>42</v>
      </c>
      <c r="L1835" t="s">
        <v>43</v>
      </c>
      <c r="M1835">
        <v>1</v>
      </c>
      <c r="N1835" s="2">
        <v>699</v>
      </c>
      <c r="O1835" s="3">
        <v>0.1</v>
      </c>
      <c r="P1835" s="2">
        <v>310</v>
      </c>
      <c r="Q1835" t="s">
        <v>32</v>
      </c>
      <c r="R1835" t="s">
        <v>33</v>
      </c>
      <c r="S1835" t="s">
        <v>34</v>
      </c>
      <c r="T1835" s="4">
        <v>2</v>
      </c>
      <c r="U1835" s="11">
        <f t="shared" si="28"/>
        <v>699</v>
      </c>
      <c r="V1835" s="11">
        <f>tbl_EcommerceSales[[#This Row],[Gross_Sales]]*tbl_EcommerceSales[[#This Row],[Discount]]</f>
        <v>69.900000000000006</v>
      </c>
      <c r="W1835" s="11">
        <f>tbl_EcommerceSales[[#This Row],[Gross_Sales]]-tbl_EcommerceSales[[#This Row],[Discount_Amount]]</f>
        <v>629.1</v>
      </c>
      <c r="X1835" s="11">
        <f>tbl_EcommerceSales[[#This Row],[Quantity]] * _xlfn.XLOOKUP(tbl_EcommerceSales[[#This Row],[Product_ID]], Product_Master!A:A, Product_Master!F:F)</f>
        <v>310</v>
      </c>
      <c r="Y1835" s="11">
        <f>tbl_EcommerceSales[[#This Row],[Net_Revenue]]-tbl_EcommerceSales[[#This Row],[Total_Cost]]</f>
        <v>319.10000000000002</v>
      </c>
      <c r="Z1835" s="9">
        <f>IFERROR(#REF!/tbl_EcommerceSales[[#This Row],[Total_Cost]], 0)</f>
        <v>0</v>
      </c>
      <c r="AA1835" t="str">
        <f>TEXT(tbl_EcommerceSales[[#This Row],[Order_Date]],"mmm")</f>
        <v>Jul</v>
      </c>
      <c r="AB1835">
        <f>YEAR(tbl_EcommerceSales[[#This Row],[Order_Date]])</f>
        <v>2025</v>
      </c>
      <c r="AC1835" t="str">
        <f>IF(tbl_EcommerceSales[[#This Row],[Age]]&lt;18,"Under 18",IF(tbl_EcommerceSales[[#This Row],[Age]]&lt;=25,"18-25",IF(tbl_EcommerceSales[[#This Row],[Age]]&lt;=35,"26-35",IF(tbl_EcommerceSales[[#This Row],[Age]]&lt;=45,"36-45",IF(tbl_EcommerceSales[[#This Row],[Age]]&lt;=55,"46-55","56+")))))</f>
        <v>26-35</v>
      </c>
    </row>
    <row r="1836" spans="1:29" x14ac:dyDescent="0.35">
      <c r="A1836" t="s">
        <v>3279</v>
      </c>
      <c r="B1836" s="7">
        <v>45857</v>
      </c>
      <c r="C1836" t="s">
        <v>3280</v>
      </c>
      <c r="D1836" t="s">
        <v>37</v>
      </c>
      <c r="E1836" t="s">
        <v>25</v>
      </c>
      <c r="F1836">
        <v>36</v>
      </c>
      <c r="G1836" t="s">
        <v>38</v>
      </c>
      <c r="H1836" t="s">
        <v>39</v>
      </c>
      <c r="I1836" t="s">
        <v>73</v>
      </c>
      <c r="J1836" t="s">
        <v>74</v>
      </c>
      <c r="K1836" t="s">
        <v>55</v>
      </c>
      <c r="L1836" t="s">
        <v>75</v>
      </c>
      <c r="M1836">
        <v>2</v>
      </c>
      <c r="N1836" s="2">
        <v>2899</v>
      </c>
      <c r="O1836" s="3">
        <v>0.15</v>
      </c>
      <c r="P1836" s="2">
        <v>3400</v>
      </c>
      <c r="Q1836" t="s">
        <v>44</v>
      </c>
      <c r="R1836" t="s">
        <v>33</v>
      </c>
      <c r="S1836" t="s">
        <v>34</v>
      </c>
      <c r="T1836" s="4">
        <v>5</v>
      </c>
      <c r="U1836" s="11">
        <f t="shared" si="28"/>
        <v>5798</v>
      </c>
      <c r="V1836" s="11">
        <f>tbl_EcommerceSales[[#This Row],[Gross_Sales]]*tbl_EcommerceSales[[#This Row],[Discount]]</f>
        <v>869.69999999999993</v>
      </c>
      <c r="W1836" s="11">
        <f>tbl_EcommerceSales[[#This Row],[Gross_Sales]]-tbl_EcommerceSales[[#This Row],[Discount_Amount]]</f>
        <v>4928.3</v>
      </c>
      <c r="X1836" s="11">
        <f>tbl_EcommerceSales[[#This Row],[Quantity]] * _xlfn.XLOOKUP(tbl_EcommerceSales[[#This Row],[Product_ID]], Product_Master!A:A, Product_Master!F:F)</f>
        <v>3400</v>
      </c>
      <c r="Y1836" s="11">
        <f>tbl_EcommerceSales[[#This Row],[Net_Revenue]]-tbl_EcommerceSales[[#This Row],[Total_Cost]]</f>
        <v>1528.3000000000002</v>
      </c>
      <c r="Z1836" s="9">
        <f>IFERROR(#REF!/tbl_EcommerceSales[[#This Row],[Total_Cost]], 0)</f>
        <v>0</v>
      </c>
      <c r="AA1836" t="str">
        <f>TEXT(tbl_EcommerceSales[[#This Row],[Order_Date]],"mmm")</f>
        <v>Jul</v>
      </c>
      <c r="AB1836">
        <f>YEAR(tbl_EcommerceSales[[#This Row],[Order_Date]])</f>
        <v>2025</v>
      </c>
      <c r="AC1836" t="str">
        <f>IF(tbl_EcommerceSales[[#This Row],[Age]]&lt;18,"Under 18",IF(tbl_EcommerceSales[[#This Row],[Age]]&lt;=25,"18-25",IF(tbl_EcommerceSales[[#This Row],[Age]]&lt;=35,"26-35",IF(tbl_EcommerceSales[[#This Row],[Age]]&lt;=45,"36-45",IF(tbl_EcommerceSales[[#This Row],[Age]]&lt;=55,"46-55","56+")))))</f>
        <v>36-45</v>
      </c>
    </row>
    <row r="1837" spans="1:29" x14ac:dyDescent="0.35">
      <c r="A1837" t="s">
        <v>3281</v>
      </c>
      <c r="B1837" s="7">
        <v>45857</v>
      </c>
      <c r="C1837" t="s">
        <v>2639</v>
      </c>
      <c r="D1837" t="s">
        <v>216</v>
      </c>
      <c r="E1837" t="s">
        <v>48</v>
      </c>
      <c r="F1837">
        <v>41</v>
      </c>
      <c r="G1837" t="s">
        <v>107</v>
      </c>
      <c r="H1837" t="s">
        <v>39</v>
      </c>
      <c r="I1837" t="s">
        <v>28</v>
      </c>
      <c r="J1837" t="s">
        <v>29</v>
      </c>
      <c r="K1837" t="s">
        <v>30</v>
      </c>
      <c r="L1837" t="s">
        <v>31</v>
      </c>
      <c r="M1837">
        <v>1</v>
      </c>
      <c r="N1837" s="2">
        <v>5999</v>
      </c>
      <c r="O1837" s="3">
        <v>0.05</v>
      </c>
      <c r="P1837" s="2">
        <v>3900</v>
      </c>
      <c r="Q1837" t="s">
        <v>32</v>
      </c>
      <c r="R1837" t="s">
        <v>33</v>
      </c>
      <c r="S1837" t="s">
        <v>57</v>
      </c>
      <c r="T1837" s="4">
        <v>4</v>
      </c>
      <c r="U1837" s="11">
        <f t="shared" si="28"/>
        <v>5999</v>
      </c>
      <c r="V1837" s="11">
        <f>tbl_EcommerceSales[[#This Row],[Gross_Sales]]*tbl_EcommerceSales[[#This Row],[Discount]]</f>
        <v>299.95</v>
      </c>
      <c r="W1837" s="11">
        <f>tbl_EcommerceSales[[#This Row],[Gross_Sales]]-tbl_EcommerceSales[[#This Row],[Discount_Amount]]</f>
        <v>5699.05</v>
      </c>
      <c r="X1837" s="11">
        <f>tbl_EcommerceSales[[#This Row],[Quantity]] * _xlfn.XLOOKUP(tbl_EcommerceSales[[#This Row],[Product_ID]], Product_Master!A:A, Product_Master!F:F)</f>
        <v>3900</v>
      </c>
      <c r="Y1837" s="11">
        <f>tbl_EcommerceSales[[#This Row],[Net_Revenue]]-tbl_EcommerceSales[[#This Row],[Total_Cost]]</f>
        <v>1799.0500000000002</v>
      </c>
      <c r="Z1837" s="9">
        <f>IFERROR(#REF!/tbl_EcommerceSales[[#This Row],[Total_Cost]], 0)</f>
        <v>0</v>
      </c>
      <c r="AA1837" t="str">
        <f>TEXT(tbl_EcommerceSales[[#This Row],[Order_Date]],"mmm")</f>
        <v>Jul</v>
      </c>
      <c r="AB1837">
        <f>YEAR(tbl_EcommerceSales[[#This Row],[Order_Date]])</f>
        <v>2025</v>
      </c>
      <c r="AC1837" t="str">
        <f>IF(tbl_EcommerceSales[[#This Row],[Age]]&lt;18,"Under 18",IF(tbl_EcommerceSales[[#This Row],[Age]]&lt;=25,"18-25",IF(tbl_EcommerceSales[[#This Row],[Age]]&lt;=35,"26-35",IF(tbl_EcommerceSales[[#This Row],[Age]]&lt;=45,"36-45",IF(tbl_EcommerceSales[[#This Row],[Age]]&lt;=55,"46-55","56+")))))</f>
        <v>36-45</v>
      </c>
    </row>
    <row r="1838" spans="1:29" x14ac:dyDescent="0.35">
      <c r="A1838" t="s">
        <v>3282</v>
      </c>
      <c r="B1838" s="7">
        <v>45857</v>
      </c>
      <c r="C1838" t="s">
        <v>3283</v>
      </c>
      <c r="D1838" t="s">
        <v>205</v>
      </c>
      <c r="E1838" t="s">
        <v>25</v>
      </c>
      <c r="F1838">
        <v>24</v>
      </c>
      <c r="G1838" t="s">
        <v>38</v>
      </c>
      <c r="H1838" t="s">
        <v>39</v>
      </c>
      <c r="I1838" t="s">
        <v>517</v>
      </c>
      <c r="J1838" t="s">
        <v>518</v>
      </c>
      <c r="K1838" t="s">
        <v>30</v>
      </c>
      <c r="L1838" t="s">
        <v>278</v>
      </c>
      <c r="M1838">
        <v>2</v>
      </c>
      <c r="N1838" s="2">
        <v>1299</v>
      </c>
      <c r="O1838" s="3">
        <v>0.15</v>
      </c>
      <c r="P1838" s="2">
        <v>1380</v>
      </c>
      <c r="Q1838" t="s">
        <v>123</v>
      </c>
      <c r="R1838" t="s">
        <v>162</v>
      </c>
      <c r="S1838" t="s">
        <v>34</v>
      </c>
      <c r="T1838" s="4"/>
      <c r="U1838" s="11">
        <f t="shared" si="28"/>
        <v>2598</v>
      </c>
      <c r="V1838" s="11">
        <f>tbl_EcommerceSales[[#This Row],[Gross_Sales]]*tbl_EcommerceSales[[#This Row],[Discount]]</f>
        <v>389.7</v>
      </c>
      <c r="W1838" s="11">
        <f>tbl_EcommerceSales[[#This Row],[Gross_Sales]]-tbl_EcommerceSales[[#This Row],[Discount_Amount]]</f>
        <v>2208.3000000000002</v>
      </c>
      <c r="X1838" s="11">
        <f>tbl_EcommerceSales[[#This Row],[Quantity]] * _xlfn.XLOOKUP(tbl_EcommerceSales[[#This Row],[Product_ID]], Product_Master!A:A, Product_Master!F:F)</f>
        <v>1380</v>
      </c>
      <c r="Y1838" s="11">
        <f>tbl_EcommerceSales[[#This Row],[Net_Revenue]]-tbl_EcommerceSales[[#This Row],[Total_Cost]]</f>
        <v>828.30000000000018</v>
      </c>
      <c r="Z1838" s="9">
        <f>IFERROR(#REF!/tbl_EcommerceSales[[#This Row],[Total_Cost]], 0)</f>
        <v>0</v>
      </c>
      <c r="AA1838" t="str">
        <f>TEXT(tbl_EcommerceSales[[#This Row],[Order_Date]],"mmm")</f>
        <v>Jul</v>
      </c>
      <c r="AB1838">
        <f>YEAR(tbl_EcommerceSales[[#This Row],[Order_Date]])</f>
        <v>2025</v>
      </c>
      <c r="AC1838" t="str">
        <f>IF(tbl_EcommerceSales[[#This Row],[Age]]&lt;18,"Under 18",IF(tbl_EcommerceSales[[#This Row],[Age]]&lt;=25,"18-25",IF(tbl_EcommerceSales[[#This Row],[Age]]&lt;=35,"26-35",IF(tbl_EcommerceSales[[#This Row],[Age]]&lt;=45,"36-45",IF(tbl_EcommerceSales[[#This Row],[Age]]&lt;=55,"46-55","56+")))))</f>
        <v>18-25</v>
      </c>
    </row>
    <row r="1839" spans="1:29" x14ac:dyDescent="0.35">
      <c r="A1839" t="s">
        <v>3284</v>
      </c>
      <c r="B1839" s="7">
        <v>45857</v>
      </c>
      <c r="C1839" t="s">
        <v>536</v>
      </c>
      <c r="D1839" t="s">
        <v>170</v>
      </c>
      <c r="E1839" t="s">
        <v>25</v>
      </c>
      <c r="F1839">
        <v>28</v>
      </c>
      <c r="G1839" t="s">
        <v>270</v>
      </c>
      <c r="H1839" t="s">
        <v>72</v>
      </c>
      <c r="I1839" t="s">
        <v>294</v>
      </c>
      <c r="J1839" t="s">
        <v>295</v>
      </c>
      <c r="K1839" t="s">
        <v>91</v>
      </c>
      <c r="L1839" t="s">
        <v>296</v>
      </c>
      <c r="M1839">
        <v>1</v>
      </c>
      <c r="N1839" s="2">
        <v>699</v>
      </c>
      <c r="O1839" s="3">
        <v>0.15</v>
      </c>
      <c r="P1839" s="2">
        <v>300</v>
      </c>
      <c r="Q1839" t="s">
        <v>156</v>
      </c>
      <c r="R1839" t="s">
        <v>33</v>
      </c>
      <c r="S1839" t="s">
        <v>34</v>
      </c>
      <c r="T1839" s="4">
        <v>4</v>
      </c>
      <c r="U1839" s="11">
        <f t="shared" si="28"/>
        <v>699</v>
      </c>
      <c r="V1839" s="11">
        <f>tbl_EcommerceSales[[#This Row],[Gross_Sales]]*tbl_EcommerceSales[[#This Row],[Discount]]</f>
        <v>104.85</v>
      </c>
      <c r="W1839" s="11">
        <f>tbl_EcommerceSales[[#This Row],[Gross_Sales]]-tbl_EcommerceSales[[#This Row],[Discount_Amount]]</f>
        <v>594.15</v>
      </c>
      <c r="X1839" s="11">
        <f>tbl_EcommerceSales[[#This Row],[Quantity]] * _xlfn.XLOOKUP(tbl_EcommerceSales[[#This Row],[Product_ID]], Product_Master!A:A, Product_Master!F:F)</f>
        <v>300</v>
      </c>
      <c r="Y1839" s="11">
        <f>tbl_EcommerceSales[[#This Row],[Net_Revenue]]-tbl_EcommerceSales[[#This Row],[Total_Cost]]</f>
        <v>294.14999999999998</v>
      </c>
      <c r="Z1839" s="9">
        <f>IFERROR(#REF!/tbl_EcommerceSales[[#This Row],[Total_Cost]], 0)</f>
        <v>0</v>
      </c>
      <c r="AA1839" t="str">
        <f>TEXT(tbl_EcommerceSales[[#This Row],[Order_Date]],"mmm")</f>
        <v>Jul</v>
      </c>
      <c r="AB1839">
        <f>YEAR(tbl_EcommerceSales[[#This Row],[Order_Date]])</f>
        <v>2025</v>
      </c>
      <c r="AC1839" t="str">
        <f>IF(tbl_EcommerceSales[[#This Row],[Age]]&lt;18,"Under 18",IF(tbl_EcommerceSales[[#This Row],[Age]]&lt;=25,"18-25",IF(tbl_EcommerceSales[[#This Row],[Age]]&lt;=35,"26-35",IF(tbl_EcommerceSales[[#This Row],[Age]]&lt;=45,"36-45",IF(tbl_EcommerceSales[[#This Row],[Age]]&lt;=55,"46-55","56+")))))</f>
        <v>26-35</v>
      </c>
    </row>
    <row r="1840" spans="1:29" x14ac:dyDescent="0.35">
      <c r="A1840" t="s">
        <v>3285</v>
      </c>
      <c r="B1840" s="7">
        <v>45857</v>
      </c>
      <c r="C1840" t="s">
        <v>2444</v>
      </c>
      <c r="D1840" t="s">
        <v>24</v>
      </c>
      <c r="E1840" t="s">
        <v>25</v>
      </c>
      <c r="F1840">
        <v>18</v>
      </c>
      <c r="G1840" t="s">
        <v>211</v>
      </c>
      <c r="H1840" t="s">
        <v>72</v>
      </c>
      <c r="I1840" t="s">
        <v>80</v>
      </c>
      <c r="J1840" t="s">
        <v>81</v>
      </c>
      <c r="K1840" t="s">
        <v>82</v>
      </c>
      <c r="L1840" t="s">
        <v>83</v>
      </c>
      <c r="M1840">
        <v>3</v>
      </c>
      <c r="N1840" s="2">
        <v>2499</v>
      </c>
      <c r="O1840" s="3">
        <v>0.2</v>
      </c>
      <c r="P1840" s="2">
        <v>4650</v>
      </c>
      <c r="Q1840" t="s">
        <v>44</v>
      </c>
      <c r="R1840" t="s">
        <v>33</v>
      </c>
      <c r="S1840" t="s">
        <v>57</v>
      </c>
      <c r="T1840" s="4">
        <v>5</v>
      </c>
      <c r="U1840" s="11">
        <f t="shared" si="28"/>
        <v>7497</v>
      </c>
      <c r="V1840" s="11">
        <f>tbl_EcommerceSales[[#This Row],[Gross_Sales]]*tbl_EcommerceSales[[#This Row],[Discount]]</f>
        <v>1499.4</v>
      </c>
      <c r="W1840" s="11">
        <f>tbl_EcommerceSales[[#This Row],[Gross_Sales]]-tbl_EcommerceSales[[#This Row],[Discount_Amount]]</f>
        <v>5997.6</v>
      </c>
      <c r="X1840" s="11">
        <f>tbl_EcommerceSales[[#This Row],[Quantity]] * _xlfn.XLOOKUP(tbl_EcommerceSales[[#This Row],[Product_ID]], Product_Master!A:A, Product_Master!F:F)</f>
        <v>4650</v>
      </c>
      <c r="Y1840" s="11">
        <f>tbl_EcommerceSales[[#This Row],[Net_Revenue]]-tbl_EcommerceSales[[#This Row],[Total_Cost]]</f>
        <v>1347.6000000000004</v>
      </c>
      <c r="Z1840" s="9">
        <f>IFERROR(#REF!/tbl_EcommerceSales[[#This Row],[Total_Cost]], 0)</f>
        <v>0</v>
      </c>
      <c r="AA1840" t="str">
        <f>TEXT(tbl_EcommerceSales[[#This Row],[Order_Date]],"mmm")</f>
        <v>Jul</v>
      </c>
      <c r="AB1840">
        <f>YEAR(tbl_EcommerceSales[[#This Row],[Order_Date]])</f>
        <v>2025</v>
      </c>
      <c r="AC1840" t="str">
        <f>IF(tbl_EcommerceSales[[#This Row],[Age]]&lt;18,"Under 18",IF(tbl_EcommerceSales[[#This Row],[Age]]&lt;=25,"18-25",IF(tbl_EcommerceSales[[#This Row],[Age]]&lt;=35,"26-35",IF(tbl_EcommerceSales[[#This Row],[Age]]&lt;=45,"36-45",IF(tbl_EcommerceSales[[#This Row],[Age]]&lt;=55,"46-55","56+")))))</f>
        <v>18-25</v>
      </c>
    </row>
    <row r="1841" spans="1:29" x14ac:dyDescent="0.35">
      <c r="A1841" t="s">
        <v>3286</v>
      </c>
      <c r="B1841" s="7">
        <v>45858</v>
      </c>
      <c r="C1841" t="s">
        <v>1000</v>
      </c>
      <c r="D1841" t="s">
        <v>312</v>
      </c>
      <c r="E1841" t="s">
        <v>25</v>
      </c>
      <c r="F1841">
        <v>24</v>
      </c>
      <c r="G1841" t="s">
        <v>96</v>
      </c>
      <c r="H1841" t="s">
        <v>39</v>
      </c>
      <c r="I1841" t="s">
        <v>28</v>
      </c>
      <c r="J1841" t="s">
        <v>29</v>
      </c>
      <c r="K1841" t="s">
        <v>30</v>
      </c>
      <c r="L1841" t="s">
        <v>31</v>
      </c>
      <c r="M1841">
        <v>1</v>
      </c>
      <c r="N1841" s="2">
        <v>5999</v>
      </c>
      <c r="O1841" s="3">
        <v>0.1</v>
      </c>
      <c r="P1841" s="2">
        <v>3900</v>
      </c>
      <c r="Q1841" t="s">
        <v>44</v>
      </c>
      <c r="R1841" t="s">
        <v>33</v>
      </c>
      <c r="S1841" t="s">
        <v>34</v>
      </c>
      <c r="T1841" s="4">
        <v>4</v>
      </c>
      <c r="U1841" s="11">
        <f t="shared" si="28"/>
        <v>5999</v>
      </c>
      <c r="V1841" s="11">
        <f>tbl_EcommerceSales[[#This Row],[Gross_Sales]]*tbl_EcommerceSales[[#This Row],[Discount]]</f>
        <v>599.9</v>
      </c>
      <c r="W1841" s="11">
        <f>tbl_EcommerceSales[[#This Row],[Gross_Sales]]-tbl_EcommerceSales[[#This Row],[Discount_Amount]]</f>
        <v>5399.1</v>
      </c>
      <c r="X1841" s="11">
        <f>tbl_EcommerceSales[[#This Row],[Quantity]] * _xlfn.XLOOKUP(tbl_EcommerceSales[[#This Row],[Product_ID]], Product_Master!A:A, Product_Master!F:F)</f>
        <v>3900</v>
      </c>
      <c r="Y1841" s="11">
        <f>tbl_EcommerceSales[[#This Row],[Net_Revenue]]-tbl_EcommerceSales[[#This Row],[Total_Cost]]</f>
        <v>1499.1000000000004</v>
      </c>
      <c r="Z1841" s="9">
        <f>IFERROR(#REF!/tbl_EcommerceSales[[#This Row],[Total_Cost]], 0)</f>
        <v>0</v>
      </c>
      <c r="AA1841" t="str">
        <f>TEXT(tbl_EcommerceSales[[#This Row],[Order_Date]],"mmm")</f>
        <v>Jul</v>
      </c>
      <c r="AB1841">
        <f>YEAR(tbl_EcommerceSales[[#This Row],[Order_Date]])</f>
        <v>2025</v>
      </c>
      <c r="AC1841" t="str">
        <f>IF(tbl_EcommerceSales[[#This Row],[Age]]&lt;18,"Under 18",IF(tbl_EcommerceSales[[#This Row],[Age]]&lt;=25,"18-25",IF(tbl_EcommerceSales[[#This Row],[Age]]&lt;=35,"26-35",IF(tbl_EcommerceSales[[#This Row],[Age]]&lt;=45,"36-45",IF(tbl_EcommerceSales[[#This Row],[Age]]&lt;=55,"46-55","56+")))))</f>
        <v>18-25</v>
      </c>
    </row>
    <row r="1842" spans="1:29" x14ac:dyDescent="0.35">
      <c r="A1842" t="s">
        <v>3287</v>
      </c>
      <c r="B1842" s="7">
        <v>45858</v>
      </c>
      <c r="C1842" t="s">
        <v>1071</v>
      </c>
      <c r="D1842" t="s">
        <v>116</v>
      </c>
      <c r="E1842" t="s">
        <v>25</v>
      </c>
      <c r="F1842">
        <v>36</v>
      </c>
      <c r="G1842" t="s">
        <v>270</v>
      </c>
      <c r="H1842" t="s">
        <v>72</v>
      </c>
      <c r="I1842" t="s">
        <v>206</v>
      </c>
      <c r="J1842" t="s">
        <v>207</v>
      </c>
      <c r="K1842" t="s">
        <v>177</v>
      </c>
      <c r="L1842" t="s">
        <v>208</v>
      </c>
      <c r="M1842">
        <v>1</v>
      </c>
      <c r="N1842" s="2">
        <v>2199</v>
      </c>
      <c r="O1842" s="3">
        <v>0.15</v>
      </c>
      <c r="P1842" s="2">
        <v>1250</v>
      </c>
      <c r="Q1842" t="s">
        <v>44</v>
      </c>
      <c r="R1842" t="s">
        <v>33</v>
      </c>
      <c r="S1842" t="s">
        <v>57</v>
      </c>
      <c r="T1842" s="4">
        <v>3</v>
      </c>
      <c r="U1842" s="11">
        <f t="shared" si="28"/>
        <v>2199</v>
      </c>
      <c r="V1842" s="11">
        <f>tbl_EcommerceSales[[#This Row],[Gross_Sales]]*tbl_EcommerceSales[[#This Row],[Discount]]</f>
        <v>329.84999999999997</v>
      </c>
      <c r="W1842" s="11">
        <f>tbl_EcommerceSales[[#This Row],[Gross_Sales]]-tbl_EcommerceSales[[#This Row],[Discount_Amount]]</f>
        <v>1869.15</v>
      </c>
      <c r="X1842" s="11">
        <f>tbl_EcommerceSales[[#This Row],[Quantity]] * _xlfn.XLOOKUP(tbl_EcommerceSales[[#This Row],[Product_ID]], Product_Master!A:A, Product_Master!F:F)</f>
        <v>1250</v>
      </c>
      <c r="Y1842" s="11">
        <f>tbl_EcommerceSales[[#This Row],[Net_Revenue]]-tbl_EcommerceSales[[#This Row],[Total_Cost]]</f>
        <v>619.15000000000009</v>
      </c>
      <c r="Z1842" s="9">
        <f>IFERROR(#REF!/tbl_EcommerceSales[[#This Row],[Total_Cost]], 0)</f>
        <v>0</v>
      </c>
      <c r="AA1842" t="str">
        <f>TEXT(tbl_EcommerceSales[[#This Row],[Order_Date]],"mmm")</f>
        <v>Jul</v>
      </c>
      <c r="AB1842">
        <f>YEAR(tbl_EcommerceSales[[#This Row],[Order_Date]])</f>
        <v>2025</v>
      </c>
      <c r="AC1842" t="str">
        <f>IF(tbl_EcommerceSales[[#This Row],[Age]]&lt;18,"Under 18",IF(tbl_EcommerceSales[[#This Row],[Age]]&lt;=25,"18-25",IF(tbl_EcommerceSales[[#This Row],[Age]]&lt;=35,"26-35",IF(tbl_EcommerceSales[[#This Row],[Age]]&lt;=45,"36-45",IF(tbl_EcommerceSales[[#This Row],[Age]]&lt;=55,"46-55","56+")))))</f>
        <v>36-45</v>
      </c>
    </row>
    <row r="1843" spans="1:29" x14ac:dyDescent="0.35">
      <c r="A1843" t="s">
        <v>3288</v>
      </c>
      <c r="B1843" s="7">
        <v>45858</v>
      </c>
      <c r="C1843" t="s">
        <v>3289</v>
      </c>
      <c r="D1843" t="s">
        <v>235</v>
      </c>
      <c r="E1843" t="s">
        <v>25</v>
      </c>
      <c r="F1843">
        <v>27</v>
      </c>
      <c r="G1843" t="s">
        <v>270</v>
      </c>
      <c r="H1843" t="s">
        <v>72</v>
      </c>
      <c r="I1843" t="s">
        <v>62</v>
      </c>
      <c r="J1843" t="s">
        <v>63</v>
      </c>
      <c r="K1843" t="s">
        <v>42</v>
      </c>
      <c r="L1843" t="s">
        <v>43</v>
      </c>
      <c r="M1843">
        <v>1</v>
      </c>
      <c r="N1843" s="2">
        <v>499</v>
      </c>
      <c r="O1843" s="3">
        <v>0.2</v>
      </c>
      <c r="P1843" s="2">
        <v>220</v>
      </c>
      <c r="Q1843" t="s">
        <v>123</v>
      </c>
      <c r="R1843" t="s">
        <v>33</v>
      </c>
      <c r="S1843" t="s">
        <v>34</v>
      </c>
      <c r="T1843" s="4">
        <v>4</v>
      </c>
      <c r="U1843" s="11">
        <f t="shared" si="28"/>
        <v>499</v>
      </c>
      <c r="V1843" s="11">
        <f>tbl_EcommerceSales[[#This Row],[Gross_Sales]]*tbl_EcommerceSales[[#This Row],[Discount]]</f>
        <v>99.800000000000011</v>
      </c>
      <c r="W1843" s="11">
        <f>tbl_EcommerceSales[[#This Row],[Gross_Sales]]-tbl_EcommerceSales[[#This Row],[Discount_Amount]]</f>
        <v>399.2</v>
      </c>
      <c r="X1843" s="11">
        <f>tbl_EcommerceSales[[#This Row],[Quantity]] * _xlfn.XLOOKUP(tbl_EcommerceSales[[#This Row],[Product_ID]], Product_Master!A:A, Product_Master!F:F)</f>
        <v>220</v>
      </c>
      <c r="Y1843" s="11">
        <f>tbl_EcommerceSales[[#This Row],[Net_Revenue]]-tbl_EcommerceSales[[#This Row],[Total_Cost]]</f>
        <v>179.2</v>
      </c>
      <c r="Z1843" s="9">
        <f>IFERROR(#REF!/tbl_EcommerceSales[[#This Row],[Total_Cost]], 0)</f>
        <v>0</v>
      </c>
      <c r="AA1843" t="str">
        <f>TEXT(tbl_EcommerceSales[[#This Row],[Order_Date]],"mmm")</f>
        <v>Jul</v>
      </c>
      <c r="AB1843">
        <f>YEAR(tbl_EcommerceSales[[#This Row],[Order_Date]])</f>
        <v>2025</v>
      </c>
      <c r="AC1843" t="str">
        <f>IF(tbl_EcommerceSales[[#This Row],[Age]]&lt;18,"Under 18",IF(tbl_EcommerceSales[[#This Row],[Age]]&lt;=25,"18-25",IF(tbl_EcommerceSales[[#This Row],[Age]]&lt;=35,"26-35",IF(tbl_EcommerceSales[[#This Row],[Age]]&lt;=45,"36-45",IF(tbl_EcommerceSales[[#This Row],[Age]]&lt;=55,"46-55","56+")))))</f>
        <v>26-35</v>
      </c>
    </row>
    <row r="1844" spans="1:29" x14ac:dyDescent="0.35">
      <c r="A1844" t="s">
        <v>3290</v>
      </c>
      <c r="B1844" s="7">
        <v>45858</v>
      </c>
      <c r="C1844" t="s">
        <v>3291</v>
      </c>
      <c r="D1844" t="s">
        <v>102</v>
      </c>
      <c r="E1844" t="s">
        <v>48</v>
      </c>
      <c r="F1844">
        <v>24</v>
      </c>
      <c r="G1844" t="s">
        <v>122</v>
      </c>
      <c r="H1844" t="s">
        <v>72</v>
      </c>
      <c r="I1844" t="s">
        <v>221</v>
      </c>
      <c r="J1844" t="s">
        <v>222</v>
      </c>
      <c r="K1844" t="s">
        <v>177</v>
      </c>
      <c r="L1844" t="s">
        <v>208</v>
      </c>
      <c r="M1844">
        <v>2</v>
      </c>
      <c r="N1844" s="2">
        <v>1499</v>
      </c>
      <c r="O1844" s="3">
        <v>0.15</v>
      </c>
      <c r="P1844" s="2">
        <v>1600</v>
      </c>
      <c r="Q1844" t="s">
        <v>32</v>
      </c>
      <c r="R1844" t="s">
        <v>33</v>
      </c>
      <c r="S1844" t="s">
        <v>34</v>
      </c>
      <c r="T1844" s="4">
        <v>5</v>
      </c>
      <c r="U1844" s="11">
        <f t="shared" si="28"/>
        <v>2998</v>
      </c>
      <c r="V1844" s="11">
        <f>tbl_EcommerceSales[[#This Row],[Gross_Sales]]*tbl_EcommerceSales[[#This Row],[Discount]]</f>
        <v>449.7</v>
      </c>
      <c r="W1844" s="11">
        <f>tbl_EcommerceSales[[#This Row],[Gross_Sales]]-tbl_EcommerceSales[[#This Row],[Discount_Amount]]</f>
        <v>2548.3000000000002</v>
      </c>
      <c r="X1844" s="11">
        <f>tbl_EcommerceSales[[#This Row],[Quantity]] * _xlfn.XLOOKUP(tbl_EcommerceSales[[#This Row],[Product_ID]], Product_Master!A:A, Product_Master!F:F)</f>
        <v>1600</v>
      </c>
      <c r="Y1844" s="11">
        <f>tbl_EcommerceSales[[#This Row],[Net_Revenue]]-tbl_EcommerceSales[[#This Row],[Total_Cost]]</f>
        <v>948.30000000000018</v>
      </c>
      <c r="Z1844" s="9">
        <f>IFERROR(#REF!/tbl_EcommerceSales[[#This Row],[Total_Cost]], 0)</f>
        <v>0</v>
      </c>
      <c r="AA1844" t="str">
        <f>TEXT(tbl_EcommerceSales[[#This Row],[Order_Date]],"mmm")</f>
        <v>Jul</v>
      </c>
      <c r="AB1844">
        <f>YEAR(tbl_EcommerceSales[[#This Row],[Order_Date]])</f>
        <v>2025</v>
      </c>
      <c r="AC1844" t="str">
        <f>IF(tbl_EcommerceSales[[#This Row],[Age]]&lt;18,"Under 18",IF(tbl_EcommerceSales[[#This Row],[Age]]&lt;=25,"18-25",IF(tbl_EcommerceSales[[#This Row],[Age]]&lt;=35,"26-35",IF(tbl_EcommerceSales[[#This Row],[Age]]&lt;=45,"36-45",IF(tbl_EcommerceSales[[#This Row],[Age]]&lt;=55,"46-55","56+")))))</f>
        <v>18-25</v>
      </c>
    </row>
    <row r="1845" spans="1:29" x14ac:dyDescent="0.35">
      <c r="A1845" t="s">
        <v>3292</v>
      </c>
      <c r="B1845" s="7">
        <v>45858</v>
      </c>
      <c r="C1845" t="s">
        <v>1483</v>
      </c>
      <c r="D1845" t="s">
        <v>47</v>
      </c>
      <c r="E1845" t="s">
        <v>48</v>
      </c>
      <c r="F1845">
        <v>18</v>
      </c>
      <c r="G1845" t="s">
        <v>246</v>
      </c>
      <c r="H1845" t="s">
        <v>27</v>
      </c>
      <c r="I1845" t="s">
        <v>73</v>
      </c>
      <c r="J1845" t="s">
        <v>74</v>
      </c>
      <c r="K1845" t="s">
        <v>55</v>
      </c>
      <c r="L1845" t="s">
        <v>75</v>
      </c>
      <c r="M1845">
        <v>1</v>
      </c>
      <c r="N1845" s="2">
        <v>2899</v>
      </c>
      <c r="O1845" s="3">
        <v>0.1</v>
      </c>
      <c r="P1845" s="2">
        <v>1700</v>
      </c>
      <c r="Q1845" t="s">
        <v>32</v>
      </c>
      <c r="R1845" t="s">
        <v>33</v>
      </c>
      <c r="S1845" t="s">
        <v>57</v>
      </c>
      <c r="T1845" s="4">
        <v>4</v>
      </c>
      <c r="U1845" s="11">
        <f t="shared" si="28"/>
        <v>2899</v>
      </c>
      <c r="V1845" s="11">
        <f>tbl_EcommerceSales[[#This Row],[Gross_Sales]]*tbl_EcommerceSales[[#This Row],[Discount]]</f>
        <v>289.90000000000003</v>
      </c>
      <c r="W1845" s="11">
        <f>tbl_EcommerceSales[[#This Row],[Gross_Sales]]-tbl_EcommerceSales[[#This Row],[Discount_Amount]]</f>
        <v>2609.1</v>
      </c>
      <c r="X1845" s="11">
        <f>tbl_EcommerceSales[[#This Row],[Quantity]] * _xlfn.XLOOKUP(tbl_EcommerceSales[[#This Row],[Product_ID]], Product_Master!A:A, Product_Master!F:F)</f>
        <v>1700</v>
      </c>
      <c r="Y1845" s="11">
        <f>tbl_EcommerceSales[[#This Row],[Net_Revenue]]-tbl_EcommerceSales[[#This Row],[Total_Cost]]</f>
        <v>909.09999999999991</v>
      </c>
      <c r="Z1845" s="9">
        <f>IFERROR(#REF!/tbl_EcommerceSales[[#This Row],[Total_Cost]], 0)</f>
        <v>0</v>
      </c>
      <c r="AA1845" t="str">
        <f>TEXT(tbl_EcommerceSales[[#This Row],[Order_Date]],"mmm")</f>
        <v>Jul</v>
      </c>
      <c r="AB1845">
        <f>YEAR(tbl_EcommerceSales[[#This Row],[Order_Date]])</f>
        <v>2025</v>
      </c>
      <c r="AC1845" t="str">
        <f>IF(tbl_EcommerceSales[[#This Row],[Age]]&lt;18,"Under 18",IF(tbl_EcommerceSales[[#This Row],[Age]]&lt;=25,"18-25",IF(tbl_EcommerceSales[[#This Row],[Age]]&lt;=35,"26-35",IF(tbl_EcommerceSales[[#This Row],[Age]]&lt;=45,"36-45",IF(tbl_EcommerceSales[[#This Row],[Age]]&lt;=55,"46-55","56+")))))</f>
        <v>18-25</v>
      </c>
    </row>
    <row r="1846" spans="1:29" x14ac:dyDescent="0.35">
      <c r="A1846" t="s">
        <v>3293</v>
      </c>
      <c r="B1846" s="7">
        <v>45858</v>
      </c>
      <c r="C1846" t="s">
        <v>1490</v>
      </c>
      <c r="D1846" t="s">
        <v>139</v>
      </c>
      <c r="E1846" t="s">
        <v>48</v>
      </c>
      <c r="F1846">
        <v>25</v>
      </c>
      <c r="G1846" t="s">
        <v>71</v>
      </c>
      <c r="H1846" t="s">
        <v>72</v>
      </c>
      <c r="I1846" t="s">
        <v>517</v>
      </c>
      <c r="J1846" t="s">
        <v>518</v>
      </c>
      <c r="K1846" t="s">
        <v>30</v>
      </c>
      <c r="L1846" t="s">
        <v>278</v>
      </c>
      <c r="M1846">
        <v>1</v>
      </c>
      <c r="N1846" s="2">
        <v>1299</v>
      </c>
      <c r="O1846" s="3">
        <v>0.2</v>
      </c>
      <c r="P1846" s="2">
        <v>690</v>
      </c>
      <c r="Q1846" t="s">
        <v>76</v>
      </c>
      <c r="R1846" t="s">
        <v>33</v>
      </c>
      <c r="S1846" t="s">
        <v>57</v>
      </c>
      <c r="T1846" s="4">
        <v>5</v>
      </c>
      <c r="U1846" s="11">
        <f t="shared" si="28"/>
        <v>1299</v>
      </c>
      <c r="V1846" s="11">
        <f>tbl_EcommerceSales[[#This Row],[Gross_Sales]]*tbl_EcommerceSales[[#This Row],[Discount]]</f>
        <v>259.8</v>
      </c>
      <c r="W1846" s="11">
        <f>tbl_EcommerceSales[[#This Row],[Gross_Sales]]-tbl_EcommerceSales[[#This Row],[Discount_Amount]]</f>
        <v>1039.2</v>
      </c>
      <c r="X1846" s="11">
        <f>tbl_EcommerceSales[[#This Row],[Quantity]] * _xlfn.XLOOKUP(tbl_EcommerceSales[[#This Row],[Product_ID]], Product_Master!A:A, Product_Master!F:F)</f>
        <v>690</v>
      </c>
      <c r="Y1846" s="11">
        <f>tbl_EcommerceSales[[#This Row],[Net_Revenue]]-tbl_EcommerceSales[[#This Row],[Total_Cost]]</f>
        <v>349.20000000000005</v>
      </c>
      <c r="Z1846" s="9">
        <f>IFERROR(#REF!/tbl_EcommerceSales[[#This Row],[Total_Cost]], 0)</f>
        <v>0</v>
      </c>
      <c r="AA1846" t="str">
        <f>TEXT(tbl_EcommerceSales[[#This Row],[Order_Date]],"mmm")</f>
        <v>Jul</v>
      </c>
      <c r="AB1846">
        <f>YEAR(tbl_EcommerceSales[[#This Row],[Order_Date]])</f>
        <v>2025</v>
      </c>
      <c r="AC1846" t="str">
        <f>IF(tbl_EcommerceSales[[#This Row],[Age]]&lt;18,"Under 18",IF(tbl_EcommerceSales[[#This Row],[Age]]&lt;=25,"18-25",IF(tbl_EcommerceSales[[#This Row],[Age]]&lt;=35,"26-35",IF(tbl_EcommerceSales[[#This Row],[Age]]&lt;=45,"36-45",IF(tbl_EcommerceSales[[#This Row],[Age]]&lt;=55,"46-55","56+")))))</f>
        <v>18-25</v>
      </c>
    </row>
    <row r="1847" spans="1:29" x14ac:dyDescent="0.35">
      <c r="A1847" t="s">
        <v>3294</v>
      </c>
      <c r="B1847" s="7">
        <v>45858</v>
      </c>
      <c r="C1847" t="s">
        <v>471</v>
      </c>
      <c r="D1847" t="s">
        <v>195</v>
      </c>
      <c r="E1847" t="s">
        <v>25</v>
      </c>
      <c r="F1847">
        <v>36</v>
      </c>
      <c r="G1847" t="s">
        <v>142</v>
      </c>
      <c r="H1847" t="s">
        <v>88</v>
      </c>
      <c r="I1847" t="s">
        <v>80</v>
      </c>
      <c r="J1847" t="s">
        <v>81</v>
      </c>
      <c r="K1847" t="s">
        <v>82</v>
      </c>
      <c r="L1847" t="s">
        <v>83</v>
      </c>
      <c r="M1847">
        <v>1</v>
      </c>
      <c r="N1847" s="2">
        <v>2499</v>
      </c>
      <c r="O1847" s="3">
        <v>0.05</v>
      </c>
      <c r="P1847" s="2">
        <v>1550</v>
      </c>
      <c r="Q1847" t="s">
        <v>156</v>
      </c>
      <c r="R1847" t="s">
        <v>33</v>
      </c>
      <c r="S1847" t="s">
        <v>34</v>
      </c>
      <c r="T1847" s="4">
        <v>5</v>
      </c>
      <c r="U1847" s="11">
        <f t="shared" si="28"/>
        <v>2499</v>
      </c>
      <c r="V1847" s="11">
        <f>tbl_EcommerceSales[[#This Row],[Gross_Sales]]*tbl_EcommerceSales[[#This Row],[Discount]]</f>
        <v>124.95</v>
      </c>
      <c r="W1847" s="11">
        <f>tbl_EcommerceSales[[#This Row],[Gross_Sales]]-tbl_EcommerceSales[[#This Row],[Discount_Amount]]</f>
        <v>2374.0500000000002</v>
      </c>
      <c r="X1847" s="11">
        <f>tbl_EcommerceSales[[#This Row],[Quantity]] * _xlfn.XLOOKUP(tbl_EcommerceSales[[#This Row],[Product_ID]], Product_Master!A:A, Product_Master!F:F)</f>
        <v>1550</v>
      </c>
      <c r="Y1847" s="11">
        <f>tbl_EcommerceSales[[#This Row],[Net_Revenue]]-tbl_EcommerceSales[[#This Row],[Total_Cost]]</f>
        <v>824.05000000000018</v>
      </c>
      <c r="Z1847" s="9">
        <f>IFERROR(#REF!/tbl_EcommerceSales[[#This Row],[Total_Cost]], 0)</f>
        <v>0</v>
      </c>
      <c r="AA1847" t="str">
        <f>TEXT(tbl_EcommerceSales[[#This Row],[Order_Date]],"mmm")</f>
        <v>Jul</v>
      </c>
      <c r="AB1847">
        <f>YEAR(tbl_EcommerceSales[[#This Row],[Order_Date]])</f>
        <v>2025</v>
      </c>
      <c r="AC1847" t="str">
        <f>IF(tbl_EcommerceSales[[#This Row],[Age]]&lt;18,"Under 18",IF(tbl_EcommerceSales[[#This Row],[Age]]&lt;=25,"18-25",IF(tbl_EcommerceSales[[#This Row],[Age]]&lt;=35,"26-35",IF(tbl_EcommerceSales[[#This Row],[Age]]&lt;=45,"36-45",IF(tbl_EcommerceSales[[#This Row],[Age]]&lt;=55,"46-55","56+")))))</f>
        <v>36-45</v>
      </c>
    </row>
    <row r="1848" spans="1:29" x14ac:dyDescent="0.35">
      <c r="A1848" t="s">
        <v>3295</v>
      </c>
      <c r="B1848" s="7">
        <v>45858</v>
      </c>
      <c r="C1848" t="s">
        <v>1365</v>
      </c>
      <c r="D1848" t="s">
        <v>116</v>
      </c>
      <c r="E1848" t="s">
        <v>25</v>
      </c>
      <c r="F1848">
        <v>24</v>
      </c>
      <c r="G1848" t="s">
        <v>192</v>
      </c>
      <c r="H1848" t="s">
        <v>27</v>
      </c>
      <c r="I1848" t="s">
        <v>241</v>
      </c>
      <c r="J1848" t="s">
        <v>242</v>
      </c>
      <c r="K1848" t="s">
        <v>42</v>
      </c>
      <c r="L1848" t="s">
        <v>243</v>
      </c>
      <c r="M1848">
        <v>3</v>
      </c>
      <c r="N1848" s="2">
        <v>649</v>
      </c>
      <c r="O1848" s="3">
        <v>0.15</v>
      </c>
      <c r="P1848" s="2">
        <v>870</v>
      </c>
      <c r="Q1848" t="s">
        <v>123</v>
      </c>
      <c r="R1848" t="s">
        <v>33</v>
      </c>
      <c r="S1848" t="s">
        <v>57</v>
      </c>
      <c r="T1848" s="4">
        <v>4</v>
      </c>
      <c r="U1848" s="11">
        <f t="shared" si="28"/>
        <v>1947</v>
      </c>
      <c r="V1848" s="11">
        <f>tbl_EcommerceSales[[#This Row],[Gross_Sales]]*tbl_EcommerceSales[[#This Row],[Discount]]</f>
        <v>292.05</v>
      </c>
      <c r="W1848" s="11">
        <f>tbl_EcommerceSales[[#This Row],[Gross_Sales]]-tbl_EcommerceSales[[#This Row],[Discount_Amount]]</f>
        <v>1654.95</v>
      </c>
      <c r="X1848" s="11">
        <f>tbl_EcommerceSales[[#This Row],[Quantity]] * _xlfn.XLOOKUP(tbl_EcommerceSales[[#This Row],[Product_ID]], Product_Master!A:A, Product_Master!F:F)</f>
        <v>870</v>
      </c>
      <c r="Y1848" s="11">
        <f>tbl_EcommerceSales[[#This Row],[Net_Revenue]]-tbl_EcommerceSales[[#This Row],[Total_Cost]]</f>
        <v>784.95</v>
      </c>
      <c r="Z1848" s="9">
        <f>IFERROR(#REF!/tbl_EcommerceSales[[#This Row],[Total_Cost]], 0)</f>
        <v>0</v>
      </c>
      <c r="AA1848" t="str">
        <f>TEXT(tbl_EcommerceSales[[#This Row],[Order_Date]],"mmm")</f>
        <v>Jul</v>
      </c>
      <c r="AB1848">
        <f>YEAR(tbl_EcommerceSales[[#This Row],[Order_Date]])</f>
        <v>2025</v>
      </c>
      <c r="AC1848" t="str">
        <f>IF(tbl_EcommerceSales[[#This Row],[Age]]&lt;18,"Under 18",IF(tbl_EcommerceSales[[#This Row],[Age]]&lt;=25,"18-25",IF(tbl_EcommerceSales[[#This Row],[Age]]&lt;=35,"26-35",IF(tbl_EcommerceSales[[#This Row],[Age]]&lt;=45,"36-45",IF(tbl_EcommerceSales[[#This Row],[Age]]&lt;=55,"46-55","56+")))))</f>
        <v>18-25</v>
      </c>
    </row>
    <row r="1849" spans="1:29" x14ac:dyDescent="0.35">
      <c r="A1849" t="s">
        <v>3296</v>
      </c>
      <c r="B1849" s="7">
        <v>45858</v>
      </c>
      <c r="C1849" t="s">
        <v>2737</v>
      </c>
      <c r="D1849" t="s">
        <v>305</v>
      </c>
      <c r="E1849" t="s">
        <v>48</v>
      </c>
      <c r="F1849">
        <v>34</v>
      </c>
      <c r="G1849" t="s">
        <v>174</v>
      </c>
      <c r="H1849" t="s">
        <v>39</v>
      </c>
      <c r="I1849" t="s">
        <v>73</v>
      </c>
      <c r="J1849" t="s">
        <v>74</v>
      </c>
      <c r="K1849" t="s">
        <v>55</v>
      </c>
      <c r="L1849" t="s">
        <v>75</v>
      </c>
      <c r="M1849">
        <v>4</v>
      </c>
      <c r="N1849" s="2">
        <v>2899</v>
      </c>
      <c r="O1849" s="3">
        <v>0.15</v>
      </c>
      <c r="P1849" s="2">
        <v>6800</v>
      </c>
      <c r="Q1849" t="s">
        <v>32</v>
      </c>
      <c r="R1849" t="s">
        <v>33</v>
      </c>
      <c r="S1849" t="s">
        <v>57</v>
      </c>
      <c r="T1849" s="4">
        <v>5</v>
      </c>
      <c r="U1849" s="11">
        <f t="shared" si="28"/>
        <v>11596</v>
      </c>
      <c r="V1849" s="11">
        <f>tbl_EcommerceSales[[#This Row],[Gross_Sales]]*tbl_EcommerceSales[[#This Row],[Discount]]</f>
        <v>1739.3999999999999</v>
      </c>
      <c r="W1849" s="11">
        <f>tbl_EcommerceSales[[#This Row],[Gross_Sales]]-tbl_EcommerceSales[[#This Row],[Discount_Amount]]</f>
        <v>9856.6</v>
      </c>
      <c r="X1849" s="11">
        <f>tbl_EcommerceSales[[#This Row],[Quantity]] * _xlfn.XLOOKUP(tbl_EcommerceSales[[#This Row],[Product_ID]], Product_Master!A:A, Product_Master!F:F)</f>
        <v>6800</v>
      </c>
      <c r="Y1849" s="11">
        <f>tbl_EcommerceSales[[#This Row],[Net_Revenue]]-tbl_EcommerceSales[[#This Row],[Total_Cost]]</f>
        <v>3056.6000000000004</v>
      </c>
      <c r="Z1849" s="9">
        <f>IFERROR(#REF!/tbl_EcommerceSales[[#This Row],[Total_Cost]], 0)</f>
        <v>0</v>
      </c>
      <c r="AA1849" t="str">
        <f>TEXT(tbl_EcommerceSales[[#This Row],[Order_Date]],"mmm")</f>
        <v>Jul</v>
      </c>
      <c r="AB1849">
        <f>YEAR(tbl_EcommerceSales[[#This Row],[Order_Date]])</f>
        <v>2025</v>
      </c>
      <c r="AC1849" t="str">
        <f>IF(tbl_EcommerceSales[[#This Row],[Age]]&lt;18,"Under 18",IF(tbl_EcommerceSales[[#This Row],[Age]]&lt;=25,"18-25",IF(tbl_EcommerceSales[[#This Row],[Age]]&lt;=35,"26-35",IF(tbl_EcommerceSales[[#This Row],[Age]]&lt;=45,"36-45",IF(tbl_EcommerceSales[[#This Row],[Age]]&lt;=55,"46-55","56+")))))</f>
        <v>26-35</v>
      </c>
    </row>
    <row r="1850" spans="1:29" x14ac:dyDescent="0.35">
      <c r="A1850" t="s">
        <v>3297</v>
      </c>
      <c r="B1850" s="7">
        <v>45858</v>
      </c>
      <c r="C1850" t="s">
        <v>3298</v>
      </c>
      <c r="D1850" t="s">
        <v>60</v>
      </c>
      <c r="E1850" t="s">
        <v>25</v>
      </c>
      <c r="F1850">
        <v>49</v>
      </c>
      <c r="G1850" t="s">
        <v>26</v>
      </c>
      <c r="H1850" t="s">
        <v>27</v>
      </c>
      <c r="I1850" t="s">
        <v>67</v>
      </c>
      <c r="J1850" t="s">
        <v>68</v>
      </c>
      <c r="K1850" t="s">
        <v>42</v>
      </c>
      <c r="L1850" t="s">
        <v>43</v>
      </c>
      <c r="M1850">
        <v>1</v>
      </c>
      <c r="N1850" s="2">
        <v>799</v>
      </c>
      <c r="O1850" s="3">
        <v>0.2</v>
      </c>
      <c r="P1850" s="2">
        <v>360</v>
      </c>
      <c r="Q1850" t="s">
        <v>156</v>
      </c>
      <c r="R1850" t="s">
        <v>33</v>
      </c>
      <c r="S1850" t="s">
        <v>57</v>
      </c>
      <c r="T1850" s="4">
        <v>4</v>
      </c>
      <c r="U1850" s="11">
        <f t="shared" si="28"/>
        <v>799</v>
      </c>
      <c r="V1850" s="11">
        <f>tbl_EcommerceSales[[#This Row],[Gross_Sales]]*tbl_EcommerceSales[[#This Row],[Discount]]</f>
        <v>159.80000000000001</v>
      </c>
      <c r="W1850" s="11">
        <f>tbl_EcommerceSales[[#This Row],[Gross_Sales]]-tbl_EcommerceSales[[#This Row],[Discount_Amount]]</f>
        <v>639.20000000000005</v>
      </c>
      <c r="X1850" s="11">
        <f>tbl_EcommerceSales[[#This Row],[Quantity]] * _xlfn.XLOOKUP(tbl_EcommerceSales[[#This Row],[Product_ID]], Product_Master!A:A, Product_Master!F:F)</f>
        <v>360</v>
      </c>
      <c r="Y1850" s="11">
        <f>tbl_EcommerceSales[[#This Row],[Net_Revenue]]-tbl_EcommerceSales[[#This Row],[Total_Cost]]</f>
        <v>279.20000000000005</v>
      </c>
      <c r="Z1850" s="9">
        <f>IFERROR(#REF!/tbl_EcommerceSales[[#This Row],[Total_Cost]], 0)</f>
        <v>0</v>
      </c>
      <c r="AA1850" t="str">
        <f>TEXT(tbl_EcommerceSales[[#This Row],[Order_Date]],"mmm")</f>
        <v>Jul</v>
      </c>
      <c r="AB1850">
        <f>YEAR(tbl_EcommerceSales[[#This Row],[Order_Date]])</f>
        <v>2025</v>
      </c>
      <c r="AC1850" t="str">
        <f>IF(tbl_EcommerceSales[[#This Row],[Age]]&lt;18,"Under 18",IF(tbl_EcommerceSales[[#This Row],[Age]]&lt;=25,"18-25",IF(tbl_EcommerceSales[[#This Row],[Age]]&lt;=35,"26-35",IF(tbl_EcommerceSales[[#This Row],[Age]]&lt;=45,"36-45",IF(tbl_EcommerceSales[[#This Row],[Age]]&lt;=55,"46-55","56+")))))</f>
        <v>46-55</v>
      </c>
    </row>
    <row r="1851" spans="1:29" x14ac:dyDescent="0.35">
      <c r="A1851" t="s">
        <v>3299</v>
      </c>
      <c r="B1851" s="7">
        <v>45858</v>
      </c>
      <c r="C1851" t="s">
        <v>2737</v>
      </c>
      <c r="D1851" t="s">
        <v>305</v>
      </c>
      <c r="E1851" t="s">
        <v>25</v>
      </c>
      <c r="F1851">
        <v>40</v>
      </c>
      <c r="G1851" t="s">
        <v>186</v>
      </c>
      <c r="H1851" t="s">
        <v>72</v>
      </c>
      <c r="I1851" t="s">
        <v>89</v>
      </c>
      <c r="J1851" t="s">
        <v>90</v>
      </c>
      <c r="K1851" t="s">
        <v>91</v>
      </c>
      <c r="L1851" t="s">
        <v>92</v>
      </c>
      <c r="M1851">
        <v>1</v>
      </c>
      <c r="N1851" s="2">
        <v>599</v>
      </c>
      <c r="O1851" s="3">
        <v>0.1</v>
      </c>
      <c r="P1851" s="2">
        <v>260</v>
      </c>
      <c r="Q1851" t="s">
        <v>76</v>
      </c>
      <c r="R1851" t="s">
        <v>33</v>
      </c>
      <c r="S1851" t="s">
        <v>34</v>
      </c>
      <c r="T1851" s="4">
        <v>2</v>
      </c>
      <c r="U1851" s="11">
        <f t="shared" si="28"/>
        <v>599</v>
      </c>
      <c r="V1851" s="11">
        <f>tbl_EcommerceSales[[#This Row],[Gross_Sales]]*tbl_EcommerceSales[[#This Row],[Discount]]</f>
        <v>59.900000000000006</v>
      </c>
      <c r="W1851" s="11">
        <f>tbl_EcommerceSales[[#This Row],[Gross_Sales]]-tbl_EcommerceSales[[#This Row],[Discount_Amount]]</f>
        <v>539.1</v>
      </c>
      <c r="X1851" s="11">
        <f>tbl_EcommerceSales[[#This Row],[Quantity]] * _xlfn.XLOOKUP(tbl_EcommerceSales[[#This Row],[Product_ID]], Product_Master!A:A, Product_Master!F:F)</f>
        <v>260</v>
      </c>
      <c r="Y1851" s="11">
        <f>tbl_EcommerceSales[[#This Row],[Net_Revenue]]-tbl_EcommerceSales[[#This Row],[Total_Cost]]</f>
        <v>279.10000000000002</v>
      </c>
      <c r="Z1851" s="9">
        <f>IFERROR(#REF!/tbl_EcommerceSales[[#This Row],[Total_Cost]], 0)</f>
        <v>0</v>
      </c>
      <c r="AA1851" t="str">
        <f>TEXT(tbl_EcommerceSales[[#This Row],[Order_Date]],"mmm")</f>
        <v>Jul</v>
      </c>
      <c r="AB1851">
        <f>YEAR(tbl_EcommerceSales[[#This Row],[Order_Date]])</f>
        <v>2025</v>
      </c>
      <c r="AC1851" t="str">
        <f>IF(tbl_EcommerceSales[[#This Row],[Age]]&lt;18,"Under 18",IF(tbl_EcommerceSales[[#This Row],[Age]]&lt;=25,"18-25",IF(tbl_EcommerceSales[[#This Row],[Age]]&lt;=35,"26-35",IF(tbl_EcommerceSales[[#This Row],[Age]]&lt;=45,"36-45",IF(tbl_EcommerceSales[[#This Row],[Age]]&lt;=55,"46-55","56+")))))</f>
        <v>36-45</v>
      </c>
    </row>
    <row r="1852" spans="1:29" x14ac:dyDescent="0.35">
      <c r="A1852" t="s">
        <v>3300</v>
      </c>
      <c r="B1852" s="7">
        <v>45858</v>
      </c>
      <c r="C1852" t="s">
        <v>348</v>
      </c>
      <c r="D1852" t="s">
        <v>139</v>
      </c>
      <c r="E1852" t="s">
        <v>48</v>
      </c>
      <c r="F1852">
        <v>19</v>
      </c>
      <c r="G1852" t="s">
        <v>96</v>
      </c>
      <c r="H1852" t="s">
        <v>39</v>
      </c>
      <c r="I1852" t="s">
        <v>290</v>
      </c>
      <c r="J1852" t="s">
        <v>291</v>
      </c>
      <c r="K1852" t="s">
        <v>30</v>
      </c>
      <c r="L1852" t="s">
        <v>31</v>
      </c>
      <c r="M1852">
        <v>1</v>
      </c>
      <c r="N1852" s="2">
        <v>3499</v>
      </c>
      <c r="O1852" s="3">
        <v>0.2</v>
      </c>
      <c r="P1852" s="2">
        <v>2250</v>
      </c>
      <c r="Q1852" t="s">
        <v>123</v>
      </c>
      <c r="R1852" t="s">
        <v>33</v>
      </c>
      <c r="S1852" t="s">
        <v>34</v>
      </c>
      <c r="T1852" s="4">
        <v>5</v>
      </c>
      <c r="U1852" s="11">
        <f t="shared" si="28"/>
        <v>3499</v>
      </c>
      <c r="V1852" s="11">
        <f>tbl_EcommerceSales[[#This Row],[Gross_Sales]]*tbl_EcommerceSales[[#This Row],[Discount]]</f>
        <v>699.80000000000007</v>
      </c>
      <c r="W1852" s="11">
        <f>tbl_EcommerceSales[[#This Row],[Gross_Sales]]-tbl_EcommerceSales[[#This Row],[Discount_Amount]]</f>
        <v>2799.2</v>
      </c>
      <c r="X1852" s="11">
        <f>tbl_EcommerceSales[[#This Row],[Quantity]] * _xlfn.XLOOKUP(tbl_EcommerceSales[[#This Row],[Product_ID]], Product_Master!A:A, Product_Master!F:F)</f>
        <v>2250</v>
      </c>
      <c r="Y1852" s="11">
        <f>tbl_EcommerceSales[[#This Row],[Net_Revenue]]-tbl_EcommerceSales[[#This Row],[Total_Cost]]</f>
        <v>549.19999999999982</v>
      </c>
      <c r="Z1852" s="9">
        <f>IFERROR(#REF!/tbl_EcommerceSales[[#This Row],[Total_Cost]], 0)</f>
        <v>0</v>
      </c>
      <c r="AA1852" t="str">
        <f>TEXT(tbl_EcommerceSales[[#This Row],[Order_Date]],"mmm")</f>
        <v>Jul</v>
      </c>
      <c r="AB1852">
        <f>YEAR(tbl_EcommerceSales[[#This Row],[Order_Date]])</f>
        <v>2025</v>
      </c>
      <c r="AC1852" t="str">
        <f>IF(tbl_EcommerceSales[[#This Row],[Age]]&lt;18,"Under 18",IF(tbl_EcommerceSales[[#This Row],[Age]]&lt;=25,"18-25",IF(tbl_EcommerceSales[[#This Row],[Age]]&lt;=35,"26-35",IF(tbl_EcommerceSales[[#This Row],[Age]]&lt;=45,"36-45",IF(tbl_EcommerceSales[[#This Row],[Age]]&lt;=55,"46-55","56+")))))</f>
        <v>18-25</v>
      </c>
    </row>
    <row r="1853" spans="1:29" x14ac:dyDescent="0.35">
      <c r="A1853" t="s">
        <v>3301</v>
      </c>
      <c r="B1853" s="7">
        <v>45858</v>
      </c>
      <c r="C1853" t="s">
        <v>3302</v>
      </c>
      <c r="D1853" t="s">
        <v>106</v>
      </c>
      <c r="E1853" t="s">
        <v>48</v>
      </c>
      <c r="F1853">
        <v>40</v>
      </c>
      <c r="G1853" t="s">
        <v>107</v>
      </c>
      <c r="H1853" t="s">
        <v>39</v>
      </c>
      <c r="I1853" t="s">
        <v>80</v>
      </c>
      <c r="J1853" t="s">
        <v>81</v>
      </c>
      <c r="K1853" t="s">
        <v>82</v>
      </c>
      <c r="L1853" t="s">
        <v>83</v>
      </c>
      <c r="M1853">
        <v>2</v>
      </c>
      <c r="N1853" s="2">
        <v>2499</v>
      </c>
      <c r="O1853" s="3">
        <v>0.05</v>
      </c>
      <c r="P1853" s="2">
        <v>3100</v>
      </c>
      <c r="Q1853" t="s">
        <v>32</v>
      </c>
      <c r="R1853" t="s">
        <v>33</v>
      </c>
      <c r="S1853" t="s">
        <v>34</v>
      </c>
      <c r="T1853" s="4">
        <v>5</v>
      </c>
      <c r="U1853" s="11">
        <f t="shared" si="28"/>
        <v>4998</v>
      </c>
      <c r="V1853" s="11">
        <f>tbl_EcommerceSales[[#This Row],[Gross_Sales]]*tbl_EcommerceSales[[#This Row],[Discount]]</f>
        <v>249.9</v>
      </c>
      <c r="W1853" s="11">
        <f>tbl_EcommerceSales[[#This Row],[Gross_Sales]]-tbl_EcommerceSales[[#This Row],[Discount_Amount]]</f>
        <v>4748.1000000000004</v>
      </c>
      <c r="X1853" s="11">
        <f>tbl_EcommerceSales[[#This Row],[Quantity]] * _xlfn.XLOOKUP(tbl_EcommerceSales[[#This Row],[Product_ID]], Product_Master!A:A, Product_Master!F:F)</f>
        <v>3100</v>
      </c>
      <c r="Y1853" s="11">
        <f>tbl_EcommerceSales[[#This Row],[Net_Revenue]]-tbl_EcommerceSales[[#This Row],[Total_Cost]]</f>
        <v>1648.1000000000004</v>
      </c>
      <c r="Z1853" s="9">
        <f>IFERROR(#REF!/tbl_EcommerceSales[[#This Row],[Total_Cost]], 0)</f>
        <v>0</v>
      </c>
      <c r="AA1853" t="str">
        <f>TEXT(tbl_EcommerceSales[[#This Row],[Order_Date]],"mmm")</f>
        <v>Jul</v>
      </c>
      <c r="AB1853">
        <f>YEAR(tbl_EcommerceSales[[#This Row],[Order_Date]])</f>
        <v>2025</v>
      </c>
      <c r="AC1853" t="str">
        <f>IF(tbl_EcommerceSales[[#This Row],[Age]]&lt;18,"Under 18",IF(tbl_EcommerceSales[[#This Row],[Age]]&lt;=25,"18-25",IF(tbl_EcommerceSales[[#This Row],[Age]]&lt;=35,"26-35",IF(tbl_EcommerceSales[[#This Row],[Age]]&lt;=45,"36-45",IF(tbl_EcommerceSales[[#This Row],[Age]]&lt;=55,"46-55","56+")))))</f>
        <v>36-45</v>
      </c>
    </row>
    <row r="1854" spans="1:29" x14ac:dyDescent="0.35">
      <c r="A1854" t="s">
        <v>3303</v>
      </c>
      <c r="B1854" s="7">
        <v>45858</v>
      </c>
      <c r="C1854" t="s">
        <v>3304</v>
      </c>
      <c r="D1854" t="s">
        <v>130</v>
      </c>
      <c r="E1854" t="s">
        <v>25</v>
      </c>
      <c r="F1854">
        <v>37</v>
      </c>
      <c r="G1854" t="s">
        <v>99</v>
      </c>
      <c r="H1854" t="s">
        <v>88</v>
      </c>
      <c r="I1854" t="s">
        <v>271</v>
      </c>
      <c r="J1854" t="s">
        <v>272</v>
      </c>
      <c r="K1854" t="s">
        <v>30</v>
      </c>
      <c r="L1854" t="s">
        <v>273</v>
      </c>
      <c r="M1854">
        <v>1</v>
      </c>
      <c r="N1854" s="2">
        <v>4299</v>
      </c>
      <c r="O1854" s="3">
        <v>0.15</v>
      </c>
      <c r="P1854" s="2">
        <v>2700</v>
      </c>
      <c r="Q1854" t="s">
        <v>32</v>
      </c>
      <c r="R1854" t="s">
        <v>33</v>
      </c>
      <c r="S1854" t="s">
        <v>57</v>
      </c>
      <c r="T1854" s="4">
        <v>4</v>
      </c>
      <c r="U1854" s="11">
        <f t="shared" si="28"/>
        <v>4299</v>
      </c>
      <c r="V1854" s="11">
        <f>tbl_EcommerceSales[[#This Row],[Gross_Sales]]*tbl_EcommerceSales[[#This Row],[Discount]]</f>
        <v>644.85</v>
      </c>
      <c r="W1854" s="11">
        <f>tbl_EcommerceSales[[#This Row],[Gross_Sales]]-tbl_EcommerceSales[[#This Row],[Discount_Amount]]</f>
        <v>3654.15</v>
      </c>
      <c r="X1854" s="11">
        <f>tbl_EcommerceSales[[#This Row],[Quantity]] * _xlfn.XLOOKUP(tbl_EcommerceSales[[#This Row],[Product_ID]], Product_Master!A:A, Product_Master!F:F)</f>
        <v>2700</v>
      </c>
      <c r="Y1854" s="11">
        <f>tbl_EcommerceSales[[#This Row],[Net_Revenue]]-tbl_EcommerceSales[[#This Row],[Total_Cost]]</f>
        <v>954.15000000000009</v>
      </c>
      <c r="Z1854" s="9">
        <f>IFERROR(#REF!/tbl_EcommerceSales[[#This Row],[Total_Cost]], 0)</f>
        <v>0</v>
      </c>
      <c r="AA1854" t="str">
        <f>TEXT(tbl_EcommerceSales[[#This Row],[Order_Date]],"mmm")</f>
        <v>Jul</v>
      </c>
      <c r="AB1854">
        <f>YEAR(tbl_EcommerceSales[[#This Row],[Order_Date]])</f>
        <v>2025</v>
      </c>
      <c r="AC1854" t="str">
        <f>IF(tbl_EcommerceSales[[#This Row],[Age]]&lt;18,"Under 18",IF(tbl_EcommerceSales[[#This Row],[Age]]&lt;=25,"18-25",IF(tbl_EcommerceSales[[#This Row],[Age]]&lt;=35,"26-35",IF(tbl_EcommerceSales[[#This Row],[Age]]&lt;=45,"36-45",IF(tbl_EcommerceSales[[#This Row],[Age]]&lt;=55,"46-55","56+")))))</f>
        <v>36-45</v>
      </c>
    </row>
    <row r="1855" spans="1:29" x14ac:dyDescent="0.35">
      <c r="A1855" t="s">
        <v>3305</v>
      </c>
      <c r="B1855" s="7">
        <v>45858</v>
      </c>
      <c r="C1855" t="s">
        <v>2090</v>
      </c>
      <c r="D1855" t="s">
        <v>66</v>
      </c>
      <c r="E1855" t="s">
        <v>25</v>
      </c>
      <c r="F1855">
        <v>30</v>
      </c>
      <c r="G1855" t="s">
        <v>246</v>
      </c>
      <c r="H1855" t="s">
        <v>27</v>
      </c>
      <c r="I1855" t="s">
        <v>257</v>
      </c>
      <c r="J1855" t="s">
        <v>258</v>
      </c>
      <c r="K1855" t="s">
        <v>55</v>
      </c>
      <c r="L1855" t="s">
        <v>56</v>
      </c>
      <c r="M1855">
        <v>1</v>
      </c>
      <c r="N1855" s="2">
        <v>1999</v>
      </c>
      <c r="O1855" s="3">
        <v>0.15</v>
      </c>
      <c r="P1855" s="2">
        <v>1050</v>
      </c>
      <c r="Q1855" t="s">
        <v>123</v>
      </c>
      <c r="R1855" t="s">
        <v>33</v>
      </c>
      <c r="S1855" t="s">
        <v>57</v>
      </c>
      <c r="T1855" s="4">
        <v>5</v>
      </c>
      <c r="U1855" s="11">
        <f t="shared" si="28"/>
        <v>1999</v>
      </c>
      <c r="V1855" s="11">
        <f>tbl_EcommerceSales[[#This Row],[Gross_Sales]]*tbl_EcommerceSales[[#This Row],[Discount]]</f>
        <v>299.84999999999997</v>
      </c>
      <c r="W1855" s="11">
        <f>tbl_EcommerceSales[[#This Row],[Gross_Sales]]-tbl_EcommerceSales[[#This Row],[Discount_Amount]]</f>
        <v>1699.15</v>
      </c>
      <c r="X1855" s="11">
        <f>tbl_EcommerceSales[[#This Row],[Quantity]] * _xlfn.XLOOKUP(tbl_EcommerceSales[[#This Row],[Product_ID]], Product_Master!A:A, Product_Master!F:F)</f>
        <v>1050</v>
      </c>
      <c r="Y1855" s="11">
        <f>tbl_EcommerceSales[[#This Row],[Net_Revenue]]-tbl_EcommerceSales[[#This Row],[Total_Cost]]</f>
        <v>649.15000000000009</v>
      </c>
      <c r="Z1855" s="9">
        <f>IFERROR(#REF!/tbl_EcommerceSales[[#This Row],[Total_Cost]], 0)</f>
        <v>0</v>
      </c>
      <c r="AA1855" t="str">
        <f>TEXT(tbl_EcommerceSales[[#This Row],[Order_Date]],"mmm")</f>
        <v>Jul</v>
      </c>
      <c r="AB1855">
        <f>YEAR(tbl_EcommerceSales[[#This Row],[Order_Date]])</f>
        <v>2025</v>
      </c>
      <c r="AC1855" t="str">
        <f>IF(tbl_EcommerceSales[[#This Row],[Age]]&lt;18,"Under 18",IF(tbl_EcommerceSales[[#This Row],[Age]]&lt;=25,"18-25",IF(tbl_EcommerceSales[[#This Row],[Age]]&lt;=35,"26-35",IF(tbl_EcommerceSales[[#This Row],[Age]]&lt;=45,"36-45",IF(tbl_EcommerceSales[[#This Row],[Age]]&lt;=55,"46-55","56+")))))</f>
        <v>26-35</v>
      </c>
    </row>
    <row r="1856" spans="1:29" x14ac:dyDescent="0.35">
      <c r="A1856" t="s">
        <v>3306</v>
      </c>
      <c r="B1856" s="7">
        <v>45859</v>
      </c>
      <c r="C1856" t="s">
        <v>1343</v>
      </c>
      <c r="D1856" t="s">
        <v>342</v>
      </c>
      <c r="E1856" t="s">
        <v>25</v>
      </c>
      <c r="F1856">
        <v>32</v>
      </c>
      <c r="G1856" t="s">
        <v>289</v>
      </c>
      <c r="H1856" t="s">
        <v>88</v>
      </c>
      <c r="I1856" t="s">
        <v>241</v>
      </c>
      <c r="J1856" t="s">
        <v>242</v>
      </c>
      <c r="K1856" t="s">
        <v>42</v>
      </c>
      <c r="L1856" t="s">
        <v>243</v>
      </c>
      <c r="M1856">
        <v>2</v>
      </c>
      <c r="N1856" s="2">
        <v>649</v>
      </c>
      <c r="O1856" s="3">
        <v>0.1</v>
      </c>
      <c r="P1856" s="2">
        <v>580</v>
      </c>
      <c r="Q1856" t="s">
        <v>156</v>
      </c>
      <c r="R1856" t="s">
        <v>33</v>
      </c>
      <c r="S1856" t="s">
        <v>57</v>
      </c>
      <c r="T1856" s="4">
        <v>4</v>
      </c>
      <c r="U1856" s="11">
        <f t="shared" si="28"/>
        <v>1298</v>
      </c>
      <c r="V1856" s="11">
        <f>tbl_EcommerceSales[[#This Row],[Gross_Sales]]*tbl_EcommerceSales[[#This Row],[Discount]]</f>
        <v>129.80000000000001</v>
      </c>
      <c r="W1856" s="11">
        <f>tbl_EcommerceSales[[#This Row],[Gross_Sales]]-tbl_EcommerceSales[[#This Row],[Discount_Amount]]</f>
        <v>1168.2</v>
      </c>
      <c r="X1856" s="11">
        <f>tbl_EcommerceSales[[#This Row],[Quantity]] * _xlfn.XLOOKUP(tbl_EcommerceSales[[#This Row],[Product_ID]], Product_Master!A:A, Product_Master!F:F)</f>
        <v>580</v>
      </c>
      <c r="Y1856" s="11">
        <f>tbl_EcommerceSales[[#This Row],[Net_Revenue]]-tbl_EcommerceSales[[#This Row],[Total_Cost]]</f>
        <v>588.20000000000005</v>
      </c>
      <c r="Z1856" s="9">
        <f>IFERROR(#REF!/tbl_EcommerceSales[[#This Row],[Total_Cost]], 0)</f>
        <v>0</v>
      </c>
      <c r="AA1856" t="str">
        <f>TEXT(tbl_EcommerceSales[[#This Row],[Order_Date]],"mmm")</f>
        <v>Jul</v>
      </c>
      <c r="AB1856">
        <f>YEAR(tbl_EcommerceSales[[#This Row],[Order_Date]])</f>
        <v>2025</v>
      </c>
      <c r="AC1856" t="str">
        <f>IF(tbl_EcommerceSales[[#This Row],[Age]]&lt;18,"Under 18",IF(tbl_EcommerceSales[[#This Row],[Age]]&lt;=25,"18-25",IF(tbl_EcommerceSales[[#This Row],[Age]]&lt;=35,"26-35",IF(tbl_EcommerceSales[[#This Row],[Age]]&lt;=45,"36-45",IF(tbl_EcommerceSales[[#This Row],[Age]]&lt;=55,"46-55","56+")))))</f>
        <v>26-35</v>
      </c>
    </row>
    <row r="1857" spans="1:29" x14ac:dyDescent="0.35">
      <c r="A1857" t="s">
        <v>3307</v>
      </c>
      <c r="B1857" s="7">
        <v>45859</v>
      </c>
      <c r="C1857" t="s">
        <v>3308</v>
      </c>
      <c r="D1857" t="s">
        <v>216</v>
      </c>
      <c r="E1857" t="s">
        <v>48</v>
      </c>
      <c r="F1857">
        <v>35</v>
      </c>
      <c r="G1857" t="s">
        <v>61</v>
      </c>
      <c r="H1857" t="s">
        <v>27</v>
      </c>
      <c r="I1857" t="s">
        <v>62</v>
      </c>
      <c r="J1857" t="s">
        <v>63</v>
      </c>
      <c r="K1857" t="s">
        <v>42</v>
      </c>
      <c r="L1857" t="s">
        <v>43</v>
      </c>
      <c r="M1857">
        <v>2</v>
      </c>
      <c r="N1857" s="2">
        <v>499</v>
      </c>
      <c r="O1857" s="3">
        <v>0.15</v>
      </c>
      <c r="P1857" s="2">
        <v>440</v>
      </c>
      <c r="Q1857" t="s">
        <v>319</v>
      </c>
      <c r="R1857" t="s">
        <v>33</v>
      </c>
      <c r="S1857" t="s">
        <v>34</v>
      </c>
      <c r="T1857" s="4">
        <v>5</v>
      </c>
      <c r="U1857" s="11">
        <f t="shared" si="28"/>
        <v>998</v>
      </c>
      <c r="V1857" s="11">
        <f>tbl_EcommerceSales[[#This Row],[Gross_Sales]]*tbl_EcommerceSales[[#This Row],[Discount]]</f>
        <v>149.69999999999999</v>
      </c>
      <c r="W1857" s="11">
        <f>tbl_EcommerceSales[[#This Row],[Gross_Sales]]-tbl_EcommerceSales[[#This Row],[Discount_Amount]]</f>
        <v>848.3</v>
      </c>
      <c r="X1857" s="11">
        <f>tbl_EcommerceSales[[#This Row],[Quantity]] * _xlfn.XLOOKUP(tbl_EcommerceSales[[#This Row],[Product_ID]], Product_Master!A:A, Product_Master!F:F)</f>
        <v>440</v>
      </c>
      <c r="Y1857" s="11">
        <f>tbl_EcommerceSales[[#This Row],[Net_Revenue]]-tbl_EcommerceSales[[#This Row],[Total_Cost]]</f>
        <v>408.29999999999995</v>
      </c>
      <c r="Z1857" s="9">
        <f>IFERROR(#REF!/tbl_EcommerceSales[[#This Row],[Total_Cost]], 0)</f>
        <v>0</v>
      </c>
      <c r="AA1857" t="str">
        <f>TEXT(tbl_EcommerceSales[[#This Row],[Order_Date]],"mmm")</f>
        <v>Jul</v>
      </c>
      <c r="AB1857">
        <f>YEAR(tbl_EcommerceSales[[#This Row],[Order_Date]])</f>
        <v>2025</v>
      </c>
      <c r="AC1857" t="str">
        <f>IF(tbl_EcommerceSales[[#This Row],[Age]]&lt;18,"Under 18",IF(tbl_EcommerceSales[[#This Row],[Age]]&lt;=25,"18-25",IF(tbl_EcommerceSales[[#This Row],[Age]]&lt;=35,"26-35",IF(tbl_EcommerceSales[[#This Row],[Age]]&lt;=45,"36-45",IF(tbl_EcommerceSales[[#This Row],[Age]]&lt;=55,"46-55","56+")))))</f>
        <v>26-35</v>
      </c>
    </row>
    <row r="1858" spans="1:29" x14ac:dyDescent="0.35">
      <c r="A1858" t="s">
        <v>3309</v>
      </c>
      <c r="B1858" s="7">
        <v>45859</v>
      </c>
      <c r="C1858" t="s">
        <v>3310</v>
      </c>
      <c r="D1858" t="s">
        <v>235</v>
      </c>
      <c r="E1858" t="s">
        <v>25</v>
      </c>
      <c r="F1858">
        <v>39</v>
      </c>
      <c r="G1858" t="s">
        <v>171</v>
      </c>
      <c r="H1858" t="s">
        <v>39</v>
      </c>
      <c r="I1858" t="s">
        <v>111</v>
      </c>
      <c r="J1858" t="s">
        <v>112</v>
      </c>
      <c r="K1858" t="s">
        <v>55</v>
      </c>
      <c r="L1858" t="s">
        <v>113</v>
      </c>
      <c r="M1858">
        <v>1</v>
      </c>
      <c r="N1858" s="2">
        <v>1799</v>
      </c>
      <c r="O1858" s="3">
        <v>0.05</v>
      </c>
      <c r="P1858" s="2">
        <v>950</v>
      </c>
      <c r="Q1858" t="s">
        <v>156</v>
      </c>
      <c r="R1858" t="s">
        <v>33</v>
      </c>
      <c r="S1858" t="s">
        <v>34</v>
      </c>
      <c r="T1858" s="4">
        <v>5</v>
      </c>
      <c r="U1858" s="11">
        <f t="shared" ref="U1858:U1921" si="29">M1858*N1858</f>
        <v>1799</v>
      </c>
      <c r="V1858" s="11">
        <f>tbl_EcommerceSales[[#This Row],[Gross_Sales]]*tbl_EcommerceSales[[#This Row],[Discount]]</f>
        <v>89.95</v>
      </c>
      <c r="W1858" s="11">
        <f>tbl_EcommerceSales[[#This Row],[Gross_Sales]]-tbl_EcommerceSales[[#This Row],[Discount_Amount]]</f>
        <v>1709.05</v>
      </c>
      <c r="X1858" s="11">
        <f>tbl_EcommerceSales[[#This Row],[Quantity]] * _xlfn.XLOOKUP(tbl_EcommerceSales[[#This Row],[Product_ID]], Product_Master!A:A, Product_Master!F:F)</f>
        <v>950</v>
      </c>
      <c r="Y1858" s="11">
        <f>tbl_EcommerceSales[[#This Row],[Net_Revenue]]-tbl_EcommerceSales[[#This Row],[Total_Cost]]</f>
        <v>759.05</v>
      </c>
      <c r="Z1858" s="9">
        <f>IFERROR(#REF!/tbl_EcommerceSales[[#This Row],[Total_Cost]], 0)</f>
        <v>0</v>
      </c>
      <c r="AA1858" t="str">
        <f>TEXT(tbl_EcommerceSales[[#This Row],[Order_Date]],"mmm")</f>
        <v>Jul</v>
      </c>
      <c r="AB1858">
        <f>YEAR(tbl_EcommerceSales[[#This Row],[Order_Date]])</f>
        <v>2025</v>
      </c>
      <c r="AC1858" t="str">
        <f>IF(tbl_EcommerceSales[[#This Row],[Age]]&lt;18,"Under 18",IF(tbl_EcommerceSales[[#This Row],[Age]]&lt;=25,"18-25",IF(tbl_EcommerceSales[[#This Row],[Age]]&lt;=35,"26-35",IF(tbl_EcommerceSales[[#This Row],[Age]]&lt;=45,"36-45",IF(tbl_EcommerceSales[[#This Row],[Age]]&lt;=55,"46-55","56+")))))</f>
        <v>36-45</v>
      </c>
    </row>
    <row r="1859" spans="1:29" x14ac:dyDescent="0.35">
      <c r="A1859" t="s">
        <v>3311</v>
      </c>
      <c r="B1859" s="7">
        <v>45859</v>
      </c>
      <c r="C1859" t="s">
        <v>1369</v>
      </c>
      <c r="D1859" t="s">
        <v>24</v>
      </c>
      <c r="E1859" t="s">
        <v>25</v>
      </c>
      <c r="F1859">
        <v>23</v>
      </c>
      <c r="G1859" t="s">
        <v>136</v>
      </c>
      <c r="H1859" t="s">
        <v>88</v>
      </c>
      <c r="I1859" t="s">
        <v>517</v>
      </c>
      <c r="J1859" t="s">
        <v>518</v>
      </c>
      <c r="K1859" t="s">
        <v>30</v>
      </c>
      <c r="L1859" t="s">
        <v>278</v>
      </c>
      <c r="M1859">
        <v>1</v>
      </c>
      <c r="N1859" s="2">
        <v>1299</v>
      </c>
      <c r="O1859" s="3">
        <v>0.2</v>
      </c>
      <c r="P1859" s="2">
        <v>690</v>
      </c>
      <c r="Q1859" t="s">
        <v>123</v>
      </c>
      <c r="R1859" t="s">
        <v>33</v>
      </c>
      <c r="S1859" t="s">
        <v>34</v>
      </c>
      <c r="T1859" s="4">
        <v>4</v>
      </c>
      <c r="U1859" s="11">
        <f t="shared" si="29"/>
        <v>1299</v>
      </c>
      <c r="V1859" s="11">
        <f>tbl_EcommerceSales[[#This Row],[Gross_Sales]]*tbl_EcommerceSales[[#This Row],[Discount]]</f>
        <v>259.8</v>
      </c>
      <c r="W1859" s="11">
        <f>tbl_EcommerceSales[[#This Row],[Gross_Sales]]-tbl_EcommerceSales[[#This Row],[Discount_Amount]]</f>
        <v>1039.2</v>
      </c>
      <c r="X1859" s="11">
        <f>tbl_EcommerceSales[[#This Row],[Quantity]] * _xlfn.XLOOKUP(tbl_EcommerceSales[[#This Row],[Product_ID]], Product_Master!A:A, Product_Master!F:F)</f>
        <v>690</v>
      </c>
      <c r="Y1859" s="11">
        <f>tbl_EcommerceSales[[#This Row],[Net_Revenue]]-tbl_EcommerceSales[[#This Row],[Total_Cost]]</f>
        <v>349.20000000000005</v>
      </c>
      <c r="Z1859" s="9">
        <f>IFERROR(#REF!/tbl_EcommerceSales[[#This Row],[Total_Cost]], 0)</f>
        <v>0</v>
      </c>
      <c r="AA1859" t="str">
        <f>TEXT(tbl_EcommerceSales[[#This Row],[Order_Date]],"mmm")</f>
        <v>Jul</v>
      </c>
      <c r="AB1859">
        <f>YEAR(tbl_EcommerceSales[[#This Row],[Order_Date]])</f>
        <v>2025</v>
      </c>
      <c r="AC1859" t="str">
        <f>IF(tbl_EcommerceSales[[#This Row],[Age]]&lt;18,"Under 18",IF(tbl_EcommerceSales[[#This Row],[Age]]&lt;=25,"18-25",IF(tbl_EcommerceSales[[#This Row],[Age]]&lt;=35,"26-35",IF(tbl_EcommerceSales[[#This Row],[Age]]&lt;=45,"36-45",IF(tbl_EcommerceSales[[#This Row],[Age]]&lt;=55,"46-55","56+")))))</f>
        <v>18-25</v>
      </c>
    </row>
    <row r="1860" spans="1:29" x14ac:dyDescent="0.35">
      <c r="A1860" t="s">
        <v>3312</v>
      </c>
      <c r="B1860" s="7">
        <v>45859</v>
      </c>
      <c r="C1860" t="s">
        <v>3313</v>
      </c>
      <c r="D1860" t="s">
        <v>102</v>
      </c>
      <c r="E1860" t="s">
        <v>25</v>
      </c>
      <c r="F1860">
        <v>36</v>
      </c>
      <c r="G1860" t="s">
        <v>61</v>
      </c>
      <c r="H1860" t="s">
        <v>27</v>
      </c>
      <c r="I1860" t="s">
        <v>67</v>
      </c>
      <c r="J1860" t="s">
        <v>68</v>
      </c>
      <c r="K1860" t="s">
        <v>42</v>
      </c>
      <c r="L1860" t="s">
        <v>43</v>
      </c>
      <c r="M1860">
        <v>1</v>
      </c>
      <c r="N1860" s="2">
        <v>799</v>
      </c>
      <c r="O1860" s="3">
        <v>0</v>
      </c>
      <c r="P1860" s="2">
        <v>360</v>
      </c>
      <c r="Q1860" t="s">
        <v>32</v>
      </c>
      <c r="R1860" t="s">
        <v>33</v>
      </c>
      <c r="S1860" t="s">
        <v>34</v>
      </c>
      <c r="T1860" s="4">
        <v>5</v>
      </c>
      <c r="U1860" s="11">
        <f t="shared" si="29"/>
        <v>799</v>
      </c>
      <c r="V1860" s="11">
        <f>tbl_EcommerceSales[[#This Row],[Gross_Sales]]*tbl_EcommerceSales[[#This Row],[Discount]]</f>
        <v>0</v>
      </c>
      <c r="W1860" s="11">
        <f>tbl_EcommerceSales[[#This Row],[Gross_Sales]]-tbl_EcommerceSales[[#This Row],[Discount_Amount]]</f>
        <v>799</v>
      </c>
      <c r="X1860" s="11">
        <f>tbl_EcommerceSales[[#This Row],[Quantity]] * _xlfn.XLOOKUP(tbl_EcommerceSales[[#This Row],[Product_ID]], Product_Master!A:A, Product_Master!F:F)</f>
        <v>360</v>
      </c>
      <c r="Y1860" s="11">
        <f>tbl_EcommerceSales[[#This Row],[Net_Revenue]]-tbl_EcommerceSales[[#This Row],[Total_Cost]]</f>
        <v>439</v>
      </c>
      <c r="Z1860" s="9">
        <f>IFERROR(#REF!/tbl_EcommerceSales[[#This Row],[Total_Cost]], 0)</f>
        <v>0</v>
      </c>
      <c r="AA1860" t="str">
        <f>TEXT(tbl_EcommerceSales[[#This Row],[Order_Date]],"mmm")</f>
        <v>Jul</v>
      </c>
      <c r="AB1860">
        <f>YEAR(tbl_EcommerceSales[[#This Row],[Order_Date]])</f>
        <v>2025</v>
      </c>
      <c r="AC1860" t="str">
        <f>IF(tbl_EcommerceSales[[#This Row],[Age]]&lt;18,"Under 18",IF(tbl_EcommerceSales[[#This Row],[Age]]&lt;=25,"18-25",IF(tbl_EcommerceSales[[#This Row],[Age]]&lt;=35,"26-35",IF(tbl_EcommerceSales[[#This Row],[Age]]&lt;=45,"36-45",IF(tbl_EcommerceSales[[#This Row],[Age]]&lt;=55,"46-55","56+")))))</f>
        <v>36-45</v>
      </c>
    </row>
    <row r="1861" spans="1:29" x14ac:dyDescent="0.35">
      <c r="A1861" t="s">
        <v>3314</v>
      </c>
      <c r="B1861" s="7">
        <v>45859</v>
      </c>
      <c r="C1861" t="s">
        <v>3315</v>
      </c>
      <c r="D1861" t="s">
        <v>305</v>
      </c>
      <c r="E1861" t="s">
        <v>25</v>
      </c>
      <c r="F1861">
        <v>34</v>
      </c>
      <c r="G1861" t="s">
        <v>289</v>
      </c>
      <c r="H1861" t="s">
        <v>88</v>
      </c>
      <c r="I1861" t="s">
        <v>290</v>
      </c>
      <c r="J1861" t="s">
        <v>291</v>
      </c>
      <c r="K1861" t="s">
        <v>30</v>
      </c>
      <c r="L1861" t="s">
        <v>31</v>
      </c>
      <c r="M1861">
        <v>2</v>
      </c>
      <c r="N1861" s="2">
        <v>3499</v>
      </c>
      <c r="O1861" s="3">
        <v>0</v>
      </c>
      <c r="P1861" s="2">
        <v>4500</v>
      </c>
      <c r="Q1861" t="s">
        <v>32</v>
      </c>
      <c r="R1861" t="s">
        <v>93</v>
      </c>
      <c r="S1861" t="s">
        <v>57</v>
      </c>
      <c r="T1861" s="4">
        <v>2</v>
      </c>
      <c r="U1861" s="11">
        <f t="shared" si="29"/>
        <v>6998</v>
      </c>
      <c r="V1861" s="11">
        <f>tbl_EcommerceSales[[#This Row],[Gross_Sales]]*tbl_EcommerceSales[[#This Row],[Discount]]</f>
        <v>0</v>
      </c>
      <c r="W1861" s="11">
        <f>tbl_EcommerceSales[[#This Row],[Gross_Sales]]-tbl_EcommerceSales[[#This Row],[Discount_Amount]]</f>
        <v>6998</v>
      </c>
      <c r="X1861" s="11">
        <f>tbl_EcommerceSales[[#This Row],[Quantity]] * _xlfn.XLOOKUP(tbl_EcommerceSales[[#This Row],[Product_ID]], Product_Master!A:A, Product_Master!F:F)</f>
        <v>4500</v>
      </c>
      <c r="Y1861" s="11">
        <f>tbl_EcommerceSales[[#This Row],[Net_Revenue]]-tbl_EcommerceSales[[#This Row],[Total_Cost]]</f>
        <v>2498</v>
      </c>
      <c r="Z1861" s="9">
        <f>IFERROR(#REF!/tbl_EcommerceSales[[#This Row],[Total_Cost]], 0)</f>
        <v>0</v>
      </c>
      <c r="AA1861" t="str">
        <f>TEXT(tbl_EcommerceSales[[#This Row],[Order_Date]],"mmm")</f>
        <v>Jul</v>
      </c>
      <c r="AB1861">
        <f>YEAR(tbl_EcommerceSales[[#This Row],[Order_Date]])</f>
        <v>2025</v>
      </c>
      <c r="AC1861" t="str">
        <f>IF(tbl_EcommerceSales[[#This Row],[Age]]&lt;18,"Under 18",IF(tbl_EcommerceSales[[#This Row],[Age]]&lt;=25,"18-25",IF(tbl_EcommerceSales[[#This Row],[Age]]&lt;=35,"26-35",IF(tbl_EcommerceSales[[#This Row],[Age]]&lt;=45,"36-45",IF(tbl_EcommerceSales[[#This Row],[Age]]&lt;=55,"46-55","56+")))))</f>
        <v>26-35</v>
      </c>
    </row>
    <row r="1862" spans="1:29" x14ac:dyDescent="0.35">
      <c r="A1862" t="s">
        <v>3316</v>
      </c>
      <c r="B1862" s="7">
        <v>45859</v>
      </c>
      <c r="C1862" t="s">
        <v>3317</v>
      </c>
      <c r="D1862" t="s">
        <v>235</v>
      </c>
      <c r="E1862" t="s">
        <v>48</v>
      </c>
      <c r="F1862">
        <v>36</v>
      </c>
      <c r="G1862" t="s">
        <v>96</v>
      </c>
      <c r="H1862" t="s">
        <v>39</v>
      </c>
      <c r="I1862" t="s">
        <v>276</v>
      </c>
      <c r="J1862" t="s">
        <v>277</v>
      </c>
      <c r="K1862" t="s">
        <v>30</v>
      </c>
      <c r="L1862" t="s">
        <v>278</v>
      </c>
      <c r="M1862">
        <v>1</v>
      </c>
      <c r="N1862" s="2">
        <v>1599</v>
      </c>
      <c r="O1862" s="3">
        <v>0.15</v>
      </c>
      <c r="P1862" s="2">
        <v>850</v>
      </c>
      <c r="Q1862" t="s">
        <v>32</v>
      </c>
      <c r="R1862" t="s">
        <v>162</v>
      </c>
      <c r="S1862" t="s">
        <v>57</v>
      </c>
      <c r="T1862" s="4"/>
      <c r="U1862" s="11">
        <f t="shared" si="29"/>
        <v>1599</v>
      </c>
      <c r="V1862" s="11">
        <f>tbl_EcommerceSales[[#This Row],[Gross_Sales]]*tbl_EcommerceSales[[#This Row],[Discount]]</f>
        <v>239.85</v>
      </c>
      <c r="W1862" s="11">
        <f>tbl_EcommerceSales[[#This Row],[Gross_Sales]]-tbl_EcommerceSales[[#This Row],[Discount_Amount]]</f>
        <v>1359.15</v>
      </c>
      <c r="X1862" s="11">
        <f>tbl_EcommerceSales[[#This Row],[Quantity]] * _xlfn.XLOOKUP(tbl_EcommerceSales[[#This Row],[Product_ID]], Product_Master!A:A, Product_Master!F:F)</f>
        <v>850</v>
      </c>
      <c r="Y1862" s="11">
        <f>tbl_EcommerceSales[[#This Row],[Net_Revenue]]-tbl_EcommerceSales[[#This Row],[Total_Cost]]</f>
        <v>509.15000000000009</v>
      </c>
      <c r="Z1862" s="9">
        <f>IFERROR(#REF!/tbl_EcommerceSales[[#This Row],[Total_Cost]], 0)</f>
        <v>0</v>
      </c>
      <c r="AA1862" t="str">
        <f>TEXT(tbl_EcommerceSales[[#This Row],[Order_Date]],"mmm")</f>
        <v>Jul</v>
      </c>
      <c r="AB1862">
        <f>YEAR(tbl_EcommerceSales[[#This Row],[Order_Date]])</f>
        <v>2025</v>
      </c>
      <c r="AC1862" t="str">
        <f>IF(tbl_EcommerceSales[[#This Row],[Age]]&lt;18,"Under 18",IF(tbl_EcommerceSales[[#This Row],[Age]]&lt;=25,"18-25",IF(tbl_EcommerceSales[[#This Row],[Age]]&lt;=35,"26-35",IF(tbl_EcommerceSales[[#This Row],[Age]]&lt;=45,"36-45",IF(tbl_EcommerceSales[[#This Row],[Age]]&lt;=55,"46-55","56+")))))</f>
        <v>36-45</v>
      </c>
    </row>
    <row r="1863" spans="1:29" x14ac:dyDescent="0.35">
      <c r="A1863" t="s">
        <v>3318</v>
      </c>
      <c r="B1863" s="7">
        <v>45859</v>
      </c>
      <c r="C1863" t="s">
        <v>2652</v>
      </c>
      <c r="D1863" t="s">
        <v>254</v>
      </c>
      <c r="E1863" t="s">
        <v>25</v>
      </c>
      <c r="F1863">
        <v>29</v>
      </c>
      <c r="G1863" t="s">
        <v>96</v>
      </c>
      <c r="H1863" t="s">
        <v>39</v>
      </c>
      <c r="I1863" t="s">
        <v>126</v>
      </c>
      <c r="J1863" t="s">
        <v>127</v>
      </c>
      <c r="K1863" t="s">
        <v>82</v>
      </c>
      <c r="L1863" t="s">
        <v>83</v>
      </c>
      <c r="M1863">
        <v>4</v>
      </c>
      <c r="N1863" s="2">
        <v>1899</v>
      </c>
      <c r="O1863" s="3">
        <v>0.2</v>
      </c>
      <c r="P1863" s="2">
        <v>4480</v>
      </c>
      <c r="Q1863" t="s">
        <v>32</v>
      </c>
      <c r="R1863" t="s">
        <v>33</v>
      </c>
      <c r="S1863" t="s">
        <v>34</v>
      </c>
      <c r="T1863" s="4">
        <v>5</v>
      </c>
      <c r="U1863" s="11">
        <f t="shared" si="29"/>
        <v>7596</v>
      </c>
      <c r="V1863" s="11">
        <f>tbl_EcommerceSales[[#This Row],[Gross_Sales]]*tbl_EcommerceSales[[#This Row],[Discount]]</f>
        <v>1519.2</v>
      </c>
      <c r="W1863" s="11">
        <f>tbl_EcommerceSales[[#This Row],[Gross_Sales]]-tbl_EcommerceSales[[#This Row],[Discount_Amount]]</f>
        <v>6076.8</v>
      </c>
      <c r="X1863" s="11">
        <f>tbl_EcommerceSales[[#This Row],[Quantity]] * _xlfn.XLOOKUP(tbl_EcommerceSales[[#This Row],[Product_ID]], Product_Master!A:A, Product_Master!F:F)</f>
        <v>4480</v>
      </c>
      <c r="Y1863" s="11">
        <f>tbl_EcommerceSales[[#This Row],[Net_Revenue]]-tbl_EcommerceSales[[#This Row],[Total_Cost]]</f>
        <v>1596.8000000000002</v>
      </c>
      <c r="Z1863" s="9">
        <f>IFERROR(#REF!/tbl_EcommerceSales[[#This Row],[Total_Cost]], 0)</f>
        <v>0</v>
      </c>
      <c r="AA1863" t="str">
        <f>TEXT(tbl_EcommerceSales[[#This Row],[Order_Date]],"mmm")</f>
        <v>Jul</v>
      </c>
      <c r="AB1863">
        <f>YEAR(tbl_EcommerceSales[[#This Row],[Order_Date]])</f>
        <v>2025</v>
      </c>
      <c r="AC1863" t="str">
        <f>IF(tbl_EcommerceSales[[#This Row],[Age]]&lt;18,"Under 18",IF(tbl_EcommerceSales[[#This Row],[Age]]&lt;=25,"18-25",IF(tbl_EcommerceSales[[#This Row],[Age]]&lt;=35,"26-35",IF(tbl_EcommerceSales[[#This Row],[Age]]&lt;=45,"36-45",IF(tbl_EcommerceSales[[#This Row],[Age]]&lt;=55,"46-55","56+")))))</f>
        <v>26-35</v>
      </c>
    </row>
    <row r="1864" spans="1:29" x14ac:dyDescent="0.35">
      <c r="A1864" t="s">
        <v>3319</v>
      </c>
      <c r="B1864" s="7">
        <v>45859</v>
      </c>
      <c r="C1864" t="s">
        <v>3177</v>
      </c>
      <c r="D1864" t="s">
        <v>151</v>
      </c>
      <c r="E1864" t="s">
        <v>48</v>
      </c>
      <c r="F1864">
        <v>37</v>
      </c>
      <c r="G1864" t="s">
        <v>61</v>
      </c>
      <c r="H1864" t="s">
        <v>27</v>
      </c>
      <c r="I1864" t="s">
        <v>53</v>
      </c>
      <c r="J1864" t="s">
        <v>54</v>
      </c>
      <c r="K1864" t="s">
        <v>55</v>
      </c>
      <c r="L1864" t="s">
        <v>56</v>
      </c>
      <c r="M1864">
        <v>3</v>
      </c>
      <c r="N1864" s="2">
        <v>799</v>
      </c>
      <c r="O1864" s="3">
        <v>0</v>
      </c>
      <c r="P1864" s="2">
        <v>1170</v>
      </c>
      <c r="Q1864" t="s">
        <v>319</v>
      </c>
      <c r="R1864" t="s">
        <v>93</v>
      </c>
      <c r="S1864" t="s">
        <v>34</v>
      </c>
      <c r="T1864" s="4">
        <v>5</v>
      </c>
      <c r="U1864" s="11">
        <f t="shared" si="29"/>
        <v>2397</v>
      </c>
      <c r="V1864" s="11">
        <f>tbl_EcommerceSales[[#This Row],[Gross_Sales]]*tbl_EcommerceSales[[#This Row],[Discount]]</f>
        <v>0</v>
      </c>
      <c r="W1864" s="11">
        <f>tbl_EcommerceSales[[#This Row],[Gross_Sales]]-tbl_EcommerceSales[[#This Row],[Discount_Amount]]</f>
        <v>2397</v>
      </c>
      <c r="X1864" s="11">
        <f>tbl_EcommerceSales[[#This Row],[Quantity]] * _xlfn.XLOOKUP(tbl_EcommerceSales[[#This Row],[Product_ID]], Product_Master!A:A, Product_Master!F:F)</f>
        <v>1170</v>
      </c>
      <c r="Y1864" s="11">
        <f>tbl_EcommerceSales[[#This Row],[Net_Revenue]]-tbl_EcommerceSales[[#This Row],[Total_Cost]]</f>
        <v>1227</v>
      </c>
      <c r="Z1864" s="9">
        <f>IFERROR(#REF!/tbl_EcommerceSales[[#This Row],[Total_Cost]], 0)</f>
        <v>0</v>
      </c>
      <c r="AA1864" t="str">
        <f>TEXT(tbl_EcommerceSales[[#This Row],[Order_Date]],"mmm")</f>
        <v>Jul</v>
      </c>
      <c r="AB1864">
        <f>YEAR(tbl_EcommerceSales[[#This Row],[Order_Date]])</f>
        <v>2025</v>
      </c>
      <c r="AC1864" t="str">
        <f>IF(tbl_EcommerceSales[[#This Row],[Age]]&lt;18,"Under 18",IF(tbl_EcommerceSales[[#This Row],[Age]]&lt;=25,"18-25",IF(tbl_EcommerceSales[[#This Row],[Age]]&lt;=35,"26-35",IF(tbl_EcommerceSales[[#This Row],[Age]]&lt;=45,"36-45",IF(tbl_EcommerceSales[[#This Row],[Age]]&lt;=55,"46-55","56+")))))</f>
        <v>36-45</v>
      </c>
    </row>
    <row r="1865" spans="1:29" x14ac:dyDescent="0.35">
      <c r="A1865" t="s">
        <v>3320</v>
      </c>
      <c r="B1865" s="7">
        <v>45860</v>
      </c>
      <c r="C1865" t="s">
        <v>3321</v>
      </c>
      <c r="D1865" t="s">
        <v>205</v>
      </c>
      <c r="E1865" t="s">
        <v>48</v>
      </c>
      <c r="F1865">
        <v>29</v>
      </c>
      <c r="G1865" t="s">
        <v>142</v>
      </c>
      <c r="H1865" t="s">
        <v>88</v>
      </c>
      <c r="I1865" t="s">
        <v>111</v>
      </c>
      <c r="J1865" t="s">
        <v>112</v>
      </c>
      <c r="K1865" t="s">
        <v>55</v>
      </c>
      <c r="L1865" t="s">
        <v>113</v>
      </c>
      <c r="M1865">
        <v>1</v>
      </c>
      <c r="N1865" s="2">
        <v>1799</v>
      </c>
      <c r="O1865" s="3">
        <v>0.1</v>
      </c>
      <c r="P1865" s="2">
        <v>950</v>
      </c>
      <c r="Q1865" t="s">
        <v>156</v>
      </c>
      <c r="R1865" t="s">
        <v>33</v>
      </c>
      <c r="S1865" t="s">
        <v>34</v>
      </c>
      <c r="T1865" s="4">
        <v>5</v>
      </c>
      <c r="U1865" s="11">
        <f t="shared" si="29"/>
        <v>1799</v>
      </c>
      <c r="V1865" s="11">
        <f>tbl_EcommerceSales[[#This Row],[Gross_Sales]]*tbl_EcommerceSales[[#This Row],[Discount]]</f>
        <v>179.9</v>
      </c>
      <c r="W1865" s="11">
        <f>tbl_EcommerceSales[[#This Row],[Gross_Sales]]-tbl_EcommerceSales[[#This Row],[Discount_Amount]]</f>
        <v>1619.1</v>
      </c>
      <c r="X1865" s="11">
        <f>tbl_EcommerceSales[[#This Row],[Quantity]] * _xlfn.XLOOKUP(tbl_EcommerceSales[[#This Row],[Product_ID]], Product_Master!A:A, Product_Master!F:F)</f>
        <v>950</v>
      </c>
      <c r="Y1865" s="11">
        <f>tbl_EcommerceSales[[#This Row],[Net_Revenue]]-tbl_EcommerceSales[[#This Row],[Total_Cost]]</f>
        <v>669.09999999999991</v>
      </c>
      <c r="Z1865" s="9">
        <f>IFERROR(#REF!/tbl_EcommerceSales[[#This Row],[Total_Cost]], 0)</f>
        <v>0</v>
      </c>
      <c r="AA1865" t="str">
        <f>TEXT(tbl_EcommerceSales[[#This Row],[Order_Date]],"mmm")</f>
        <v>Jul</v>
      </c>
      <c r="AB1865">
        <f>YEAR(tbl_EcommerceSales[[#This Row],[Order_Date]])</f>
        <v>2025</v>
      </c>
      <c r="AC1865" t="str">
        <f>IF(tbl_EcommerceSales[[#This Row],[Age]]&lt;18,"Under 18",IF(tbl_EcommerceSales[[#This Row],[Age]]&lt;=25,"18-25",IF(tbl_EcommerceSales[[#This Row],[Age]]&lt;=35,"26-35",IF(tbl_EcommerceSales[[#This Row],[Age]]&lt;=45,"36-45",IF(tbl_EcommerceSales[[#This Row],[Age]]&lt;=55,"46-55","56+")))))</f>
        <v>26-35</v>
      </c>
    </row>
    <row r="1866" spans="1:29" x14ac:dyDescent="0.35">
      <c r="A1866" t="s">
        <v>3322</v>
      </c>
      <c r="B1866" s="7">
        <v>45860</v>
      </c>
      <c r="C1866" t="s">
        <v>3323</v>
      </c>
      <c r="D1866" t="s">
        <v>37</v>
      </c>
      <c r="E1866" t="s">
        <v>48</v>
      </c>
      <c r="F1866">
        <v>46</v>
      </c>
      <c r="G1866" t="s">
        <v>270</v>
      </c>
      <c r="H1866" t="s">
        <v>72</v>
      </c>
      <c r="I1866" t="s">
        <v>89</v>
      </c>
      <c r="J1866" t="s">
        <v>90</v>
      </c>
      <c r="K1866" t="s">
        <v>91</v>
      </c>
      <c r="L1866" t="s">
        <v>92</v>
      </c>
      <c r="M1866">
        <v>1</v>
      </c>
      <c r="N1866" s="2">
        <v>599</v>
      </c>
      <c r="O1866" s="3">
        <v>0.1</v>
      </c>
      <c r="P1866" s="2">
        <v>260</v>
      </c>
      <c r="Q1866" t="s">
        <v>32</v>
      </c>
      <c r="R1866" t="s">
        <v>33</v>
      </c>
      <c r="S1866" t="s">
        <v>57</v>
      </c>
      <c r="T1866" s="4">
        <v>5</v>
      </c>
      <c r="U1866" s="11">
        <f t="shared" si="29"/>
        <v>599</v>
      </c>
      <c r="V1866" s="11">
        <f>tbl_EcommerceSales[[#This Row],[Gross_Sales]]*tbl_EcommerceSales[[#This Row],[Discount]]</f>
        <v>59.900000000000006</v>
      </c>
      <c r="W1866" s="11">
        <f>tbl_EcommerceSales[[#This Row],[Gross_Sales]]-tbl_EcommerceSales[[#This Row],[Discount_Amount]]</f>
        <v>539.1</v>
      </c>
      <c r="X1866" s="11">
        <f>tbl_EcommerceSales[[#This Row],[Quantity]] * _xlfn.XLOOKUP(tbl_EcommerceSales[[#This Row],[Product_ID]], Product_Master!A:A, Product_Master!F:F)</f>
        <v>260</v>
      </c>
      <c r="Y1866" s="11">
        <f>tbl_EcommerceSales[[#This Row],[Net_Revenue]]-tbl_EcommerceSales[[#This Row],[Total_Cost]]</f>
        <v>279.10000000000002</v>
      </c>
      <c r="Z1866" s="9">
        <f>IFERROR(#REF!/tbl_EcommerceSales[[#This Row],[Total_Cost]], 0)</f>
        <v>0</v>
      </c>
      <c r="AA1866" t="str">
        <f>TEXT(tbl_EcommerceSales[[#This Row],[Order_Date]],"mmm")</f>
        <v>Jul</v>
      </c>
      <c r="AB1866">
        <f>YEAR(tbl_EcommerceSales[[#This Row],[Order_Date]])</f>
        <v>2025</v>
      </c>
      <c r="AC1866" t="str">
        <f>IF(tbl_EcommerceSales[[#This Row],[Age]]&lt;18,"Under 18",IF(tbl_EcommerceSales[[#This Row],[Age]]&lt;=25,"18-25",IF(tbl_EcommerceSales[[#This Row],[Age]]&lt;=35,"26-35",IF(tbl_EcommerceSales[[#This Row],[Age]]&lt;=45,"36-45",IF(tbl_EcommerceSales[[#This Row],[Age]]&lt;=55,"46-55","56+")))))</f>
        <v>46-55</v>
      </c>
    </row>
    <row r="1867" spans="1:29" x14ac:dyDescent="0.35">
      <c r="A1867" t="s">
        <v>3324</v>
      </c>
      <c r="B1867" s="7">
        <v>45860</v>
      </c>
      <c r="C1867" t="s">
        <v>3325</v>
      </c>
      <c r="D1867" t="s">
        <v>151</v>
      </c>
      <c r="E1867" t="s">
        <v>48</v>
      </c>
      <c r="F1867">
        <v>50</v>
      </c>
      <c r="G1867" t="s">
        <v>103</v>
      </c>
      <c r="H1867" t="s">
        <v>27</v>
      </c>
      <c r="I1867" t="s">
        <v>290</v>
      </c>
      <c r="J1867" t="s">
        <v>291</v>
      </c>
      <c r="K1867" t="s">
        <v>30</v>
      </c>
      <c r="L1867" t="s">
        <v>31</v>
      </c>
      <c r="M1867">
        <v>2</v>
      </c>
      <c r="N1867" s="2">
        <v>3499</v>
      </c>
      <c r="O1867" s="3">
        <v>0</v>
      </c>
      <c r="P1867" s="2">
        <v>4500</v>
      </c>
      <c r="Q1867" t="s">
        <v>123</v>
      </c>
      <c r="R1867" t="s">
        <v>33</v>
      </c>
      <c r="S1867" t="s">
        <v>34</v>
      </c>
      <c r="T1867" s="4">
        <v>4</v>
      </c>
      <c r="U1867" s="11">
        <f t="shared" si="29"/>
        <v>6998</v>
      </c>
      <c r="V1867" s="11">
        <f>tbl_EcommerceSales[[#This Row],[Gross_Sales]]*tbl_EcommerceSales[[#This Row],[Discount]]</f>
        <v>0</v>
      </c>
      <c r="W1867" s="11">
        <f>tbl_EcommerceSales[[#This Row],[Gross_Sales]]-tbl_EcommerceSales[[#This Row],[Discount_Amount]]</f>
        <v>6998</v>
      </c>
      <c r="X1867" s="11">
        <f>tbl_EcommerceSales[[#This Row],[Quantity]] * _xlfn.XLOOKUP(tbl_EcommerceSales[[#This Row],[Product_ID]], Product_Master!A:A, Product_Master!F:F)</f>
        <v>4500</v>
      </c>
      <c r="Y1867" s="11">
        <f>tbl_EcommerceSales[[#This Row],[Net_Revenue]]-tbl_EcommerceSales[[#This Row],[Total_Cost]]</f>
        <v>2498</v>
      </c>
      <c r="Z1867" s="9">
        <f>IFERROR(#REF!/tbl_EcommerceSales[[#This Row],[Total_Cost]], 0)</f>
        <v>0</v>
      </c>
      <c r="AA1867" t="str">
        <f>TEXT(tbl_EcommerceSales[[#This Row],[Order_Date]],"mmm")</f>
        <v>Jul</v>
      </c>
      <c r="AB1867">
        <f>YEAR(tbl_EcommerceSales[[#This Row],[Order_Date]])</f>
        <v>2025</v>
      </c>
      <c r="AC1867" t="str">
        <f>IF(tbl_EcommerceSales[[#This Row],[Age]]&lt;18,"Under 18",IF(tbl_EcommerceSales[[#This Row],[Age]]&lt;=25,"18-25",IF(tbl_EcommerceSales[[#This Row],[Age]]&lt;=35,"26-35",IF(tbl_EcommerceSales[[#This Row],[Age]]&lt;=45,"36-45",IF(tbl_EcommerceSales[[#This Row],[Age]]&lt;=55,"46-55","56+")))))</f>
        <v>46-55</v>
      </c>
    </row>
    <row r="1868" spans="1:29" x14ac:dyDescent="0.35">
      <c r="A1868" t="s">
        <v>3326</v>
      </c>
      <c r="B1868" s="7">
        <v>45860</v>
      </c>
      <c r="C1868" t="s">
        <v>3327</v>
      </c>
      <c r="D1868" t="s">
        <v>79</v>
      </c>
      <c r="E1868" t="s">
        <v>48</v>
      </c>
      <c r="F1868">
        <v>48</v>
      </c>
      <c r="G1868" t="s">
        <v>155</v>
      </c>
      <c r="H1868" t="s">
        <v>88</v>
      </c>
      <c r="I1868" t="s">
        <v>294</v>
      </c>
      <c r="J1868" t="s">
        <v>295</v>
      </c>
      <c r="K1868" t="s">
        <v>91</v>
      </c>
      <c r="L1868" t="s">
        <v>296</v>
      </c>
      <c r="M1868">
        <v>1</v>
      </c>
      <c r="N1868" s="2">
        <v>699</v>
      </c>
      <c r="O1868" s="3">
        <v>0</v>
      </c>
      <c r="P1868" s="2">
        <v>300</v>
      </c>
      <c r="Q1868" t="s">
        <v>44</v>
      </c>
      <c r="R1868" t="s">
        <v>33</v>
      </c>
      <c r="S1868" t="s">
        <v>57</v>
      </c>
      <c r="T1868" s="4">
        <v>1</v>
      </c>
      <c r="U1868" s="11">
        <f t="shared" si="29"/>
        <v>699</v>
      </c>
      <c r="V1868" s="11">
        <f>tbl_EcommerceSales[[#This Row],[Gross_Sales]]*tbl_EcommerceSales[[#This Row],[Discount]]</f>
        <v>0</v>
      </c>
      <c r="W1868" s="11">
        <f>tbl_EcommerceSales[[#This Row],[Gross_Sales]]-tbl_EcommerceSales[[#This Row],[Discount_Amount]]</f>
        <v>699</v>
      </c>
      <c r="X1868" s="11">
        <f>tbl_EcommerceSales[[#This Row],[Quantity]] * _xlfn.XLOOKUP(tbl_EcommerceSales[[#This Row],[Product_ID]], Product_Master!A:A, Product_Master!F:F)</f>
        <v>300</v>
      </c>
      <c r="Y1868" s="11">
        <f>tbl_EcommerceSales[[#This Row],[Net_Revenue]]-tbl_EcommerceSales[[#This Row],[Total_Cost]]</f>
        <v>399</v>
      </c>
      <c r="Z1868" s="9">
        <f>IFERROR(#REF!/tbl_EcommerceSales[[#This Row],[Total_Cost]], 0)</f>
        <v>0</v>
      </c>
      <c r="AA1868" t="str">
        <f>TEXT(tbl_EcommerceSales[[#This Row],[Order_Date]],"mmm")</f>
        <v>Jul</v>
      </c>
      <c r="AB1868">
        <f>YEAR(tbl_EcommerceSales[[#This Row],[Order_Date]])</f>
        <v>2025</v>
      </c>
      <c r="AC1868" t="str">
        <f>IF(tbl_EcommerceSales[[#This Row],[Age]]&lt;18,"Under 18",IF(tbl_EcommerceSales[[#This Row],[Age]]&lt;=25,"18-25",IF(tbl_EcommerceSales[[#This Row],[Age]]&lt;=35,"26-35",IF(tbl_EcommerceSales[[#This Row],[Age]]&lt;=45,"36-45",IF(tbl_EcommerceSales[[#This Row],[Age]]&lt;=55,"46-55","56+")))))</f>
        <v>46-55</v>
      </c>
    </row>
    <row r="1869" spans="1:29" x14ac:dyDescent="0.35">
      <c r="A1869" t="s">
        <v>3328</v>
      </c>
      <c r="B1869" s="7">
        <v>45860</v>
      </c>
      <c r="C1869" t="s">
        <v>3329</v>
      </c>
      <c r="D1869" t="s">
        <v>47</v>
      </c>
      <c r="E1869" t="s">
        <v>48</v>
      </c>
      <c r="F1869">
        <v>21</v>
      </c>
      <c r="G1869" t="s">
        <v>174</v>
      </c>
      <c r="H1869" t="s">
        <v>39</v>
      </c>
      <c r="I1869" t="s">
        <v>80</v>
      </c>
      <c r="J1869" t="s">
        <v>81</v>
      </c>
      <c r="K1869" t="s">
        <v>82</v>
      </c>
      <c r="L1869" t="s">
        <v>83</v>
      </c>
      <c r="M1869">
        <v>2</v>
      </c>
      <c r="N1869" s="2">
        <v>2499</v>
      </c>
      <c r="O1869" s="3">
        <v>0.05</v>
      </c>
      <c r="P1869" s="2">
        <v>3100</v>
      </c>
      <c r="Q1869" t="s">
        <v>76</v>
      </c>
      <c r="R1869" t="s">
        <v>33</v>
      </c>
      <c r="S1869" t="s">
        <v>34</v>
      </c>
      <c r="T1869" s="4">
        <v>4</v>
      </c>
      <c r="U1869" s="11">
        <f t="shared" si="29"/>
        <v>4998</v>
      </c>
      <c r="V1869" s="11">
        <f>tbl_EcommerceSales[[#This Row],[Gross_Sales]]*tbl_EcommerceSales[[#This Row],[Discount]]</f>
        <v>249.9</v>
      </c>
      <c r="W1869" s="11">
        <f>tbl_EcommerceSales[[#This Row],[Gross_Sales]]-tbl_EcommerceSales[[#This Row],[Discount_Amount]]</f>
        <v>4748.1000000000004</v>
      </c>
      <c r="X1869" s="11">
        <f>tbl_EcommerceSales[[#This Row],[Quantity]] * _xlfn.XLOOKUP(tbl_EcommerceSales[[#This Row],[Product_ID]], Product_Master!A:A, Product_Master!F:F)</f>
        <v>3100</v>
      </c>
      <c r="Y1869" s="11">
        <f>tbl_EcommerceSales[[#This Row],[Net_Revenue]]-tbl_EcommerceSales[[#This Row],[Total_Cost]]</f>
        <v>1648.1000000000004</v>
      </c>
      <c r="Z1869" s="9">
        <f>IFERROR(#REF!/tbl_EcommerceSales[[#This Row],[Total_Cost]], 0)</f>
        <v>0</v>
      </c>
      <c r="AA1869" t="str">
        <f>TEXT(tbl_EcommerceSales[[#This Row],[Order_Date]],"mmm")</f>
        <v>Jul</v>
      </c>
      <c r="AB1869">
        <f>YEAR(tbl_EcommerceSales[[#This Row],[Order_Date]])</f>
        <v>2025</v>
      </c>
      <c r="AC1869" t="str">
        <f>IF(tbl_EcommerceSales[[#This Row],[Age]]&lt;18,"Under 18",IF(tbl_EcommerceSales[[#This Row],[Age]]&lt;=25,"18-25",IF(tbl_EcommerceSales[[#This Row],[Age]]&lt;=35,"26-35",IF(tbl_EcommerceSales[[#This Row],[Age]]&lt;=45,"36-45",IF(tbl_EcommerceSales[[#This Row],[Age]]&lt;=55,"46-55","56+")))))</f>
        <v>18-25</v>
      </c>
    </row>
    <row r="1870" spans="1:29" x14ac:dyDescent="0.35">
      <c r="A1870" t="s">
        <v>3330</v>
      </c>
      <c r="B1870" s="7">
        <v>45860</v>
      </c>
      <c r="C1870" t="s">
        <v>2447</v>
      </c>
      <c r="D1870" t="s">
        <v>148</v>
      </c>
      <c r="E1870" t="s">
        <v>25</v>
      </c>
      <c r="F1870">
        <v>25</v>
      </c>
      <c r="G1870" t="s">
        <v>122</v>
      </c>
      <c r="H1870" t="s">
        <v>72</v>
      </c>
      <c r="I1870" t="s">
        <v>117</v>
      </c>
      <c r="J1870" t="s">
        <v>118</v>
      </c>
      <c r="K1870" t="s">
        <v>82</v>
      </c>
      <c r="L1870" t="s">
        <v>119</v>
      </c>
      <c r="M1870">
        <v>1</v>
      </c>
      <c r="N1870" s="2">
        <v>3299</v>
      </c>
      <c r="O1870" s="3">
        <v>0.05</v>
      </c>
      <c r="P1870" s="2">
        <v>2100</v>
      </c>
      <c r="Q1870" t="s">
        <v>32</v>
      </c>
      <c r="R1870" t="s">
        <v>33</v>
      </c>
      <c r="S1870" t="s">
        <v>57</v>
      </c>
      <c r="T1870" s="4">
        <v>4</v>
      </c>
      <c r="U1870" s="11">
        <f t="shared" si="29"/>
        <v>3299</v>
      </c>
      <c r="V1870" s="11">
        <f>tbl_EcommerceSales[[#This Row],[Gross_Sales]]*tbl_EcommerceSales[[#This Row],[Discount]]</f>
        <v>164.95000000000002</v>
      </c>
      <c r="W1870" s="11">
        <f>tbl_EcommerceSales[[#This Row],[Gross_Sales]]-tbl_EcommerceSales[[#This Row],[Discount_Amount]]</f>
        <v>3134.05</v>
      </c>
      <c r="X1870" s="11">
        <f>tbl_EcommerceSales[[#This Row],[Quantity]] * _xlfn.XLOOKUP(tbl_EcommerceSales[[#This Row],[Product_ID]], Product_Master!A:A, Product_Master!F:F)</f>
        <v>2100</v>
      </c>
      <c r="Y1870" s="11">
        <f>tbl_EcommerceSales[[#This Row],[Net_Revenue]]-tbl_EcommerceSales[[#This Row],[Total_Cost]]</f>
        <v>1034.0500000000002</v>
      </c>
      <c r="Z1870" s="9">
        <f>IFERROR(#REF!/tbl_EcommerceSales[[#This Row],[Total_Cost]], 0)</f>
        <v>0</v>
      </c>
      <c r="AA1870" t="str">
        <f>TEXT(tbl_EcommerceSales[[#This Row],[Order_Date]],"mmm")</f>
        <v>Jul</v>
      </c>
      <c r="AB1870">
        <f>YEAR(tbl_EcommerceSales[[#This Row],[Order_Date]])</f>
        <v>2025</v>
      </c>
      <c r="AC1870" t="str">
        <f>IF(tbl_EcommerceSales[[#This Row],[Age]]&lt;18,"Under 18",IF(tbl_EcommerceSales[[#This Row],[Age]]&lt;=25,"18-25",IF(tbl_EcommerceSales[[#This Row],[Age]]&lt;=35,"26-35",IF(tbl_EcommerceSales[[#This Row],[Age]]&lt;=45,"36-45",IF(tbl_EcommerceSales[[#This Row],[Age]]&lt;=55,"46-55","56+")))))</f>
        <v>18-25</v>
      </c>
    </row>
    <row r="1871" spans="1:29" x14ac:dyDescent="0.35">
      <c r="A1871" t="s">
        <v>3331</v>
      </c>
      <c r="B1871" s="7">
        <v>45860</v>
      </c>
      <c r="C1871" t="s">
        <v>667</v>
      </c>
      <c r="D1871" t="s">
        <v>195</v>
      </c>
      <c r="E1871" t="s">
        <v>25</v>
      </c>
      <c r="F1871">
        <v>24</v>
      </c>
      <c r="G1871" t="s">
        <v>52</v>
      </c>
      <c r="H1871" t="s">
        <v>27</v>
      </c>
      <c r="I1871" t="s">
        <v>517</v>
      </c>
      <c r="J1871" t="s">
        <v>518</v>
      </c>
      <c r="K1871" t="s">
        <v>30</v>
      </c>
      <c r="L1871" t="s">
        <v>278</v>
      </c>
      <c r="M1871">
        <v>2</v>
      </c>
      <c r="N1871" s="2">
        <v>1299</v>
      </c>
      <c r="O1871" s="3">
        <v>0.1</v>
      </c>
      <c r="P1871" s="2">
        <v>1380</v>
      </c>
      <c r="Q1871" t="s">
        <v>44</v>
      </c>
      <c r="R1871" t="s">
        <v>33</v>
      </c>
      <c r="S1871" t="s">
        <v>34</v>
      </c>
      <c r="T1871" s="4">
        <v>4</v>
      </c>
      <c r="U1871" s="11">
        <f t="shared" si="29"/>
        <v>2598</v>
      </c>
      <c r="V1871" s="11">
        <f>tbl_EcommerceSales[[#This Row],[Gross_Sales]]*tbl_EcommerceSales[[#This Row],[Discount]]</f>
        <v>259.8</v>
      </c>
      <c r="W1871" s="11">
        <f>tbl_EcommerceSales[[#This Row],[Gross_Sales]]-tbl_EcommerceSales[[#This Row],[Discount_Amount]]</f>
        <v>2338.1999999999998</v>
      </c>
      <c r="X1871" s="11">
        <f>tbl_EcommerceSales[[#This Row],[Quantity]] * _xlfn.XLOOKUP(tbl_EcommerceSales[[#This Row],[Product_ID]], Product_Master!A:A, Product_Master!F:F)</f>
        <v>1380</v>
      </c>
      <c r="Y1871" s="11">
        <f>tbl_EcommerceSales[[#This Row],[Net_Revenue]]-tbl_EcommerceSales[[#This Row],[Total_Cost]]</f>
        <v>958.19999999999982</v>
      </c>
      <c r="Z1871" s="9">
        <f>IFERROR(#REF!/tbl_EcommerceSales[[#This Row],[Total_Cost]], 0)</f>
        <v>0</v>
      </c>
      <c r="AA1871" t="str">
        <f>TEXT(tbl_EcommerceSales[[#This Row],[Order_Date]],"mmm")</f>
        <v>Jul</v>
      </c>
      <c r="AB1871">
        <f>YEAR(tbl_EcommerceSales[[#This Row],[Order_Date]])</f>
        <v>2025</v>
      </c>
      <c r="AC1871" t="str">
        <f>IF(tbl_EcommerceSales[[#This Row],[Age]]&lt;18,"Under 18",IF(tbl_EcommerceSales[[#This Row],[Age]]&lt;=25,"18-25",IF(tbl_EcommerceSales[[#This Row],[Age]]&lt;=35,"26-35",IF(tbl_EcommerceSales[[#This Row],[Age]]&lt;=45,"36-45",IF(tbl_EcommerceSales[[#This Row],[Age]]&lt;=55,"46-55","56+")))))</f>
        <v>18-25</v>
      </c>
    </row>
    <row r="1872" spans="1:29" x14ac:dyDescent="0.35">
      <c r="A1872" t="s">
        <v>3332</v>
      </c>
      <c r="B1872" s="7">
        <v>45860</v>
      </c>
      <c r="C1872" t="s">
        <v>1277</v>
      </c>
      <c r="D1872" t="s">
        <v>195</v>
      </c>
      <c r="E1872" t="s">
        <v>25</v>
      </c>
      <c r="F1872">
        <v>48</v>
      </c>
      <c r="G1872" t="s">
        <v>174</v>
      </c>
      <c r="H1872" t="s">
        <v>39</v>
      </c>
      <c r="I1872" t="s">
        <v>349</v>
      </c>
      <c r="J1872" t="s">
        <v>350</v>
      </c>
      <c r="K1872" t="s">
        <v>82</v>
      </c>
      <c r="L1872" t="s">
        <v>238</v>
      </c>
      <c r="M1872">
        <v>3</v>
      </c>
      <c r="N1872" s="2">
        <v>1599</v>
      </c>
      <c r="O1872" s="3">
        <v>0.05</v>
      </c>
      <c r="P1872" s="2">
        <v>2760</v>
      </c>
      <c r="Q1872" t="s">
        <v>32</v>
      </c>
      <c r="R1872" t="s">
        <v>33</v>
      </c>
      <c r="S1872" t="s">
        <v>34</v>
      </c>
      <c r="T1872" s="4">
        <v>3</v>
      </c>
      <c r="U1872" s="11">
        <f t="shared" si="29"/>
        <v>4797</v>
      </c>
      <c r="V1872" s="11">
        <f>tbl_EcommerceSales[[#This Row],[Gross_Sales]]*tbl_EcommerceSales[[#This Row],[Discount]]</f>
        <v>239.85000000000002</v>
      </c>
      <c r="W1872" s="11">
        <f>tbl_EcommerceSales[[#This Row],[Gross_Sales]]-tbl_EcommerceSales[[#This Row],[Discount_Amount]]</f>
        <v>4557.1499999999996</v>
      </c>
      <c r="X1872" s="11">
        <f>tbl_EcommerceSales[[#This Row],[Quantity]] * _xlfn.XLOOKUP(tbl_EcommerceSales[[#This Row],[Product_ID]], Product_Master!A:A, Product_Master!F:F)</f>
        <v>2760</v>
      </c>
      <c r="Y1872" s="11">
        <f>tbl_EcommerceSales[[#This Row],[Net_Revenue]]-tbl_EcommerceSales[[#This Row],[Total_Cost]]</f>
        <v>1797.1499999999996</v>
      </c>
      <c r="Z1872" s="9">
        <f>IFERROR(#REF!/tbl_EcommerceSales[[#This Row],[Total_Cost]], 0)</f>
        <v>0</v>
      </c>
      <c r="AA1872" t="str">
        <f>TEXT(tbl_EcommerceSales[[#This Row],[Order_Date]],"mmm")</f>
        <v>Jul</v>
      </c>
      <c r="AB1872">
        <f>YEAR(tbl_EcommerceSales[[#This Row],[Order_Date]])</f>
        <v>2025</v>
      </c>
      <c r="AC1872" t="str">
        <f>IF(tbl_EcommerceSales[[#This Row],[Age]]&lt;18,"Under 18",IF(tbl_EcommerceSales[[#This Row],[Age]]&lt;=25,"18-25",IF(tbl_EcommerceSales[[#This Row],[Age]]&lt;=35,"26-35",IF(tbl_EcommerceSales[[#This Row],[Age]]&lt;=45,"36-45",IF(tbl_EcommerceSales[[#This Row],[Age]]&lt;=55,"46-55","56+")))))</f>
        <v>46-55</v>
      </c>
    </row>
    <row r="1873" spans="1:29" x14ac:dyDescent="0.35">
      <c r="A1873" t="s">
        <v>3333</v>
      </c>
      <c r="B1873" s="7">
        <v>45861</v>
      </c>
      <c r="C1873" t="s">
        <v>1705</v>
      </c>
      <c r="D1873" t="s">
        <v>254</v>
      </c>
      <c r="E1873" t="s">
        <v>25</v>
      </c>
      <c r="F1873">
        <v>39</v>
      </c>
      <c r="G1873" t="s">
        <v>192</v>
      </c>
      <c r="H1873" t="s">
        <v>27</v>
      </c>
      <c r="I1873" t="s">
        <v>160</v>
      </c>
      <c r="J1873" t="s">
        <v>161</v>
      </c>
      <c r="K1873" t="s">
        <v>91</v>
      </c>
      <c r="L1873" t="s">
        <v>133</v>
      </c>
      <c r="M1873">
        <v>1</v>
      </c>
      <c r="N1873" s="2">
        <v>1099</v>
      </c>
      <c r="O1873" s="3">
        <v>0.2</v>
      </c>
      <c r="P1873" s="2">
        <v>520</v>
      </c>
      <c r="Q1873" t="s">
        <v>123</v>
      </c>
      <c r="R1873" t="s">
        <v>33</v>
      </c>
      <c r="S1873" t="s">
        <v>34</v>
      </c>
      <c r="T1873" s="4">
        <v>5</v>
      </c>
      <c r="U1873" s="11">
        <f t="shared" si="29"/>
        <v>1099</v>
      </c>
      <c r="V1873" s="11">
        <f>tbl_EcommerceSales[[#This Row],[Gross_Sales]]*tbl_EcommerceSales[[#This Row],[Discount]]</f>
        <v>219.8</v>
      </c>
      <c r="W1873" s="11">
        <f>tbl_EcommerceSales[[#This Row],[Gross_Sales]]-tbl_EcommerceSales[[#This Row],[Discount_Amount]]</f>
        <v>879.2</v>
      </c>
      <c r="X1873" s="11">
        <f>tbl_EcommerceSales[[#This Row],[Quantity]] * _xlfn.XLOOKUP(tbl_EcommerceSales[[#This Row],[Product_ID]], Product_Master!A:A, Product_Master!F:F)</f>
        <v>520</v>
      </c>
      <c r="Y1873" s="11">
        <f>tbl_EcommerceSales[[#This Row],[Net_Revenue]]-tbl_EcommerceSales[[#This Row],[Total_Cost]]</f>
        <v>359.20000000000005</v>
      </c>
      <c r="Z1873" s="9">
        <f>IFERROR(#REF!/tbl_EcommerceSales[[#This Row],[Total_Cost]], 0)</f>
        <v>0</v>
      </c>
      <c r="AA1873" t="str">
        <f>TEXT(tbl_EcommerceSales[[#This Row],[Order_Date]],"mmm")</f>
        <v>Jul</v>
      </c>
      <c r="AB1873">
        <f>YEAR(tbl_EcommerceSales[[#This Row],[Order_Date]])</f>
        <v>2025</v>
      </c>
      <c r="AC1873" t="str">
        <f>IF(tbl_EcommerceSales[[#This Row],[Age]]&lt;18,"Under 18",IF(tbl_EcommerceSales[[#This Row],[Age]]&lt;=25,"18-25",IF(tbl_EcommerceSales[[#This Row],[Age]]&lt;=35,"26-35",IF(tbl_EcommerceSales[[#This Row],[Age]]&lt;=45,"36-45",IF(tbl_EcommerceSales[[#This Row],[Age]]&lt;=55,"46-55","56+")))))</f>
        <v>36-45</v>
      </c>
    </row>
    <row r="1874" spans="1:29" x14ac:dyDescent="0.35">
      <c r="A1874" t="s">
        <v>3334</v>
      </c>
      <c r="B1874" s="7">
        <v>45861</v>
      </c>
      <c r="C1874" t="s">
        <v>3335</v>
      </c>
      <c r="D1874" t="s">
        <v>312</v>
      </c>
      <c r="E1874" t="s">
        <v>25</v>
      </c>
      <c r="F1874">
        <v>49</v>
      </c>
      <c r="G1874" t="s">
        <v>186</v>
      </c>
      <c r="H1874" t="s">
        <v>72</v>
      </c>
      <c r="I1874" t="s">
        <v>160</v>
      </c>
      <c r="J1874" t="s">
        <v>161</v>
      </c>
      <c r="K1874" t="s">
        <v>91</v>
      </c>
      <c r="L1874" t="s">
        <v>133</v>
      </c>
      <c r="M1874">
        <v>2</v>
      </c>
      <c r="N1874" s="2">
        <v>1099</v>
      </c>
      <c r="O1874" s="3">
        <v>0.2</v>
      </c>
      <c r="P1874" s="2">
        <v>1040</v>
      </c>
      <c r="Q1874" t="s">
        <v>76</v>
      </c>
      <c r="R1874" t="s">
        <v>33</v>
      </c>
      <c r="S1874" t="s">
        <v>34</v>
      </c>
      <c r="T1874" s="4">
        <v>5</v>
      </c>
      <c r="U1874" s="11">
        <f t="shared" si="29"/>
        <v>2198</v>
      </c>
      <c r="V1874" s="11">
        <f>tbl_EcommerceSales[[#This Row],[Gross_Sales]]*tbl_EcommerceSales[[#This Row],[Discount]]</f>
        <v>439.6</v>
      </c>
      <c r="W1874" s="11">
        <f>tbl_EcommerceSales[[#This Row],[Gross_Sales]]-tbl_EcommerceSales[[#This Row],[Discount_Amount]]</f>
        <v>1758.4</v>
      </c>
      <c r="X1874" s="11">
        <f>tbl_EcommerceSales[[#This Row],[Quantity]] * _xlfn.XLOOKUP(tbl_EcommerceSales[[#This Row],[Product_ID]], Product_Master!A:A, Product_Master!F:F)</f>
        <v>1040</v>
      </c>
      <c r="Y1874" s="11">
        <f>tbl_EcommerceSales[[#This Row],[Net_Revenue]]-tbl_EcommerceSales[[#This Row],[Total_Cost]]</f>
        <v>718.40000000000009</v>
      </c>
      <c r="Z1874" s="9">
        <f>IFERROR(#REF!/tbl_EcommerceSales[[#This Row],[Total_Cost]], 0)</f>
        <v>0</v>
      </c>
      <c r="AA1874" t="str">
        <f>TEXT(tbl_EcommerceSales[[#This Row],[Order_Date]],"mmm")</f>
        <v>Jul</v>
      </c>
      <c r="AB1874">
        <f>YEAR(tbl_EcommerceSales[[#This Row],[Order_Date]])</f>
        <v>2025</v>
      </c>
      <c r="AC1874" t="str">
        <f>IF(tbl_EcommerceSales[[#This Row],[Age]]&lt;18,"Under 18",IF(tbl_EcommerceSales[[#This Row],[Age]]&lt;=25,"18-25",IF(tbl_EcommerceSales[[#This Row],[Age]]&lt;=35,"26-35",IF(tbl_EcommerceSales[[#This Row],[Age]]&lt;=45,"36-45",IF(tbl_EcommerceSales[[#This Row],[Age]]&lt;=55,"46-55","56+")))))</f>
        <v>46-55</v>
      </c>
    </row>
    <row r="1875" spans="1:29" x14ac:dyDescent="0.35">
      <c r="A1875" t="s">
        <v>3336</v>
      </c>
      <c r="B1875" s="7">
        <v>45861</v>
      </c>
      <c r="C1875" t="s">
        <v>1565</v>
      </c>
      <c r="D1875" t="s">
        <v>139</v>
      </c>
      <c r="E1875" t="s">
        <v>48</v>
      </c>
      <c r="F1875">
        <v>37</v>
      </c>
      <c r="G1875" t="s">
        <v>152</v>
      </c>
      <c r="H1875" t="s">
        <v>72</v>
      </c>
      <c r="I1875" t="s">
        <v>67</v>
      </c>
      <c r="J1875" t="s">
        <v>68</v>
      </c>
      <c r="K1875" t="s">
        <v>42</v>
      </c>
      <c r="L1875" t="s">
        <v>43</v>
      </c>
      <c r="M1875">
        <v>2</v>
      </c>
      <c r="N1875" s="2">
        <v>799</v>
      </c>
      <c r="O1875" s="3">
        <v>0</v>
      </c>
      <c r="P1875" s="2">
        <v>720</v>
      </c>
      <c r="Q1875" t="s">
        <v>319</v>
      </c>
      <c r="R1875" t="s">
        <v>33</v>
      </c>
      <c r="S1875" t="s">
        <v>57</v>
      </c>
      <c r="T1875" s="4">
        <v>4</v>
      </c>
      <c r="U1875" s="11">
        <f t="shared" si="29"/>
        <v>1598</v>
      </c>
      <c r="V1875" s="11">
        <f>tbl_EcommerceSales[[#This Row],[Gross_Sales]]*tbl_EcommerceSales[[#This Row],[Discount]]</f>
        <v>0</v>
      </c>
      <c r="W1875" s="11">
        <f>tbl_EcommerceSales[[#This Row],[Gross_Sales]]-tbl_EcommerceSales[[#This Row],[Discount_Amount]]</f>
        <v>1598</v>
      </c>
      <c r="X1875" s="11">
        <f>tbl_EcommerceSales[[#This Row],[Quantity]] * _xlfn.XLOOKUP(tbl_EcommerceSales[[#This Row],[Product_ID]], Product_Master!A:A, Product_Master!F:F)</f>
        <v>720</v>
      </c>
      <c r="Y1875" s="11">
        <f>tbl_EcommerceSales[[#This Row],[Net_Revenue]]-tbl_EcommerceSales[[#This Row],[Total_Cost]]</f>
        <v>878</v>
      </c>
      <c r="Z1875" s="9">
        <f>IFERROR(#REF!/tbl_EcommerceSales[[#This Row],[Total_Cost]], 0)</f>
        <v>0</v>
      </c>
      <c r="AA1875" t="str">
        <f>TEXT(tbl_EcommerceSales[[#This Row],[Order_Date]],"mmm")</f>
        <v>Jul</v>
      </c>
      <c r="AB1875">
        <f>YEAR(tbl_EcommerceSales[[#This Row],[Order_Date]])</f>
        <v>2025</v>
      </c>
      <c r="AC1875" t="str">
        <f>IF(tbl_EcommerceSales[[#This Row],[Age]]&lt;18,"Under 18",IF(tbl_EcommerceSales[[#This Row],[Age]]&lt;=25,"18-25",IF(tbl_EcommerceSales[[#This Row],[Age]]&lt;=35,"26-35",IF(tbl_EcommerceSales[[#This Row],[Age]]&lt;=45,"36-45",IF(tbl_EcommerceSales[[#This Row],[Age]]&lt;=55,"46-55","56+")))))</f>
        <v>36-45</v>
      </c>
    </row>
    <row r="1876" spans="1:29" x14ac:dyDescent="0.35">
      <c r="A1876" t="s">
        <v>3337</v>
      </c>
      <c r="B1876" s="7">
        <v>45861</v>
      </c>
      <c r="C1876" t="s">
        <v>3338</v>
      </c>
      <c r="D1876" t="s">
        <v>251</v>
      </c>
      <c r="E1876" t="s">
        <v>48</v>
      </c>
      <c r="F1876">
        <v>18</v>
      </c>
      <c r="G1876" t="s">
        <v>38</v>
      </c>
      <c r="H1876" t="s">
        <v>39</v>
      </c>
      <c r="I1876" t="s">
        <v>165</v>
      </c>
      <c r="J1876" t="s">
        <v>166</v>
      </c>
      <c r="K1876" t="s">
        <v>42</v>
      </c>
      <c r="L1876" t="s">
        <v>167</v>
      </c>
      <c r="M1876">
        <v>2</v>
      </c>
      <c r="N1876" s="2">
        <v>1799</v>
      </c>
      <c r="O1876" s="3">
        <v>0.05</v>
      </c>
      <c r="P1876" s="2">
        <v>1800</v>
      </c>
      <c r="Q1876" t="s">
        <v>32</v>
      </c>
      <c r="R1876" t="s">
        <v>33</v>
      </c>
      <c r="S1876" t="s">
        <v>34</v>
      </c>
      <c r="T1876" s="4">
        <v>5</v>
      </c>
      <c r="U1876" s="11">
        <f t="shared" si="29"/>
        <v>3598</v>
      </c>
      <c r="V1876" s="11">
        <f>tbl_EcommerceSales[[#This Row],[Gross_Sales]]*tbl_EcommerceSales[[#This Row],[Discount]]</f>
        <v>179.9</v>
      </c>
      <c r="W1876" s="11">
        <f>tbl_EcommerceSales[[#This Row],[Gross_Sales]]-tbl_EcommerceSales[[#This Row],[Discount_Amount]]</f>
        <v>3418.1</v>
      </c>
      <c r="X1876" s="11">
        <f>tbl_EcommerceSales[[#This Row],[Quantity]] * _xlfn.XLOOKUP(tbl_EcommerceSales[[#This Row],[Product_ID]], Product_Master!A:A, Product_Master!F:F)</f>
        <v>1800</v>
      </c>
      <c r="Y1876" s="11">
        <f>tbl_EcommerceSales[[#This Row],[Net_Revenue]]-tbl_EcommerceSales[[#This Row],[Total_Cost]]</f>
        <v>1618.1</v>
      </c>
      <c r="Z1876" s="9">
        <f>IFERROR(#REF!/tbl_EcommerceSales[[#This Row],[Total_Cost]], 0)</f>
        <v>0</v>
      </c>
      <c r="AA1876" t="str">
        <f>TEXT(tbl_EcommerceSales[[#This Row],[Order_Date]],"mmm")</f>
        <v>Jul</v>
      </c>
      <c r="AB1876">
        <f>YEAR(tbl_EcommerceSales[[#This Row],[Order_Date]])</f>
        <v>2025</v>
      </c>
      <c r="AC1876" t="str">
        <f>IF(tbl_EcommerceSales[[#This Row],[Age]]&lt;18,"Under 18",IF(tbl_EcommerceSales[[#This Row],[Age]]&lt;=25,"18-25",IF(tbl_EcommerceSales[[#This Row],[Age]]&lt;=35,"26-35",IF(tbl_EcommerceSales[[#This Row],[Age]]&lt;=45,"36-45",IF(tbl_EcommerceSales[[#This Row],[Age]]&lt;=55,"46-55","56+")))))</f>
        <v>18-25</v>
      </c>
    </row>
    <row r="1877" spans="1:29" x14ac:dyDescent="0.35">
      <c r="A1877" t="s">
        <v>3339</v>
      </c>
      <c r="B1877" s="7">
        <v>45861</v>
      </c>
      <c r="C1877" t="s">
        <v>3340</v>
      </c>
      <c r="D1877" t="s">
        <v>181</v>
      </c>
      <c r="E1877" t="s">
        <v>48</v>
      </c>
      <c r="F1877">
        <v>31</v>
      </c>
      <c r="G1877" t="s">
        <v>270</v>
      </c>
      <c r="H1877" t="s">
        <v>72</v>
      </c>
      <c r="I1877" t="s">
        <v>206</v>
      </c>
      <c r="J1877" t="s">
        <v>207</v>
      </c>
      <c r="K1877" t="s">
        <v>177</v>
      </c>
      <c r="L1877" t="s">
        <v>208</v>
      </c>
      <c r="M1877">
        <v>2</v>
      </c>
      <c r="N1877" s="2">
        <v>2199</v>
      </c>
      <c r="O1877" s="3">
        <v>0.2</v>
      </c>
      <c r="P1877" s="2">
        <v>2500</v>
      </c>
      <c r="Q1877" t="s">
        <v>123</v>
      </c>
      <c r="R1877" t="s">
        <v>33</v>
      </c>
      <c r="S1877" t="s">
        <v>34</v>
      </c>
      <c r="T1877" s="4">
        <v>5</v>
      </c>
      <c r="U1877" s="11">
        <f t="shared" si="29"/>
        <v>4398</v>
      </c>
      <c r="V1877" s="11">
        <f>tbl_EcommerceSales[[#This Row],[Gross_Sales]]*tbl_EcommerceSales[[#This Row],[Discount]]</f>
        <v>879.6</v>
      </c>
      <c r="W1877" s="11">
        <f>tbl_EcommerceSales[[#This Row],[Gross_Sales]]-tbl_EcommerceSales[[#This Row],[Discount_Amount]]</f>
        <v>3518.4</v>
      </c>
      <c r="X1877" s="11">
        <f>tbl_EcommerceSales[[#This Row],[Quantity]] * _xlfn.XLOOKUP(tbl_EcommerceSales[[#This Row],[Product_ID]], Product_Master!A:A, Product_Master!F:F)</f>
        <v>2500</v>
      </c>
      <c r="Y1877" s="11">
        <f>tbl_EcommerceSales[[#This Row],[Net_Revenue]]-tbl_EcommerceSales[[#This Row],[Total_Cost]]</f>
        <v>1018.4000000000001</v>
      </c>
      <c r="Z1877" s="9">
        <f>IFERROR(#REF!/tbl_EcommerceSales[[#This Row],[Total_Cost]], 0)</f>
        <v>0</v>
      </c>
      <c r="AA1877" t="str">
        <f>TEXT(tbl_EcommerceSales[[#This Row],[Order_Date]],"mmm")</f>
        <v>Jul</v>
      </c>
      <c r="AB1877">
        <f>YEAR(tbl_EcommerceSales[[#This Row],[Order_Date]])</f>
        <v>2025</v>
      </c>
      <c r="AC1877" t="str">
        <f>IF(tbl_EcommerceSales[[#This Row],[Age]]&lt;18,"Under 18",IF(tbl_EcommerceSales[[#This Row],[Age]]&lt;=25,"18-25",IF(tbl_EcommerceSales[[#This Row],[Age]]&lt;=35,"26-35",IF(tbl_EcommerceSales[[#This Row],[Age]]&lt;=45,"36-45",IF(tbl_EcommerceSales[[#This Row],[Age]]&lt;=55,"46-55","56+")))))</f>
        <v>26-35</v>
      </c>
    </row>
    <row r="1878" spans="1:29" x14ac:dyDescent="0.35">
      <c r="A1878" t="s">
        <v>3341</v>
      </c>
      <c r="B1878" s="7">
        <v>45861</v>
      </c>
      <c r="C1878" t="s">
        <v>3342</v>
      </c>
      <c r="D1878" t="s">
        <v>342</v>
      </c>
      <c r="E1878" t="s">
        <v>48</v>
      </c>
      <c r="F1878">
        <v>26</v>
      </c>
      <c r="G1878" t="s">
        <v>87</v>
      </c>
      <c r="H1878" t="s">
        <v>88</v>
      </c>
      <c r="I1878" t="s">
        <v>67</v>
      </c>
      <c r="J1878" t="s">
        <v>68</v>
      </c>
      <c r="K1878" t="s">
        <v>42</v>
      </c>
      <c r="L1878" t="s">
        <v>43</v>
      </c>
      <c r="M1878">
        <v>1</v>
      </c>
      <c r="N1878" s="2">
        <v>799</v>
      </c>
      <c r="O1878" s="3">
        <v>0.3</v>
      </c>
      <c r="P1878" s="2">
        <v>360</v>
      </c>
      <c r="Q1878" t="s">
        <v>32</v>
      </c>
      <c r="R1878" t="s">
        <v>33</v>
      </c>
      <c r="S1878" t="s">
        <v>57</v>
      </c>
      <c r="T1878" s="4">
        <v>1</v>
      </c>
      <c r="U1878" s="11">
        <f t="shared" si="29"/>
        <v>799</v>
      </c>
      <c r="V1878" s="11">
        <f>tbl_EcommerceSales[[#This Row],[Gross_Sales]]*tbl_EcommerceSales[[#This Row],[Discount]]</f>
        <v>239.7</v>
      </c>
      <c r="W1878" s="11">
        <f>tbl_EcommerceSales[[#This Row],[Gross_Sales]]-tbl_EcommerceSales[[#This Row],[Discount_Amount]]</f>
        <v>559.29999999999995</v>
      </c>
      <c r="X1878" s="11">
        <f>tbl_EcommerceSales[[#This Row],[Quantity]] * _xlfn.XLOOKUP(tbl_EcommerceSales[[#This Row],[Product_ID]], Product_Master!A:A, Product_Master!F:F)</f>
        <v>360</v>
      </c>
      <c r="Y1878" s="11">
        <f>tbl_EcommerceSales[[#This Row],[Net_Revenue]]-tbl_EcommerceSales[[#This Row],[Total_Cost]]</f>
        <v>199.29999999999995</v>
      </c>
      <c r="Z1878" s="9">
        <f>IFERROR(#REF!/tbl_EcommerceSales[[#This Row],[Total_Cost]], 0)</f>
        <v>0</v>
      </c>
      <c r="AA1878" t="str">
        <f>TEXT(tbl_EcommerceSales[[#This Row],[Order_Date]],"mmm")</f>
        <v>Jul</v>
      </c>
      <c r="AB1878">
        <f>YEAR(tbl_EcommerceSales[[#This Row],[Order_Date]])</f>
        <v>2025</v>
      </c>
      <c r="AC1878" t="str">
        <f>IF(tbl_EcommerceSales[[#This Row],[Age]]&lt;18,"Under 18",IF(tbl_EcommerceSales[[#This Row],[Age]]&lt;=25,"18-25",IF(tbl_EcommerceSales[[#This Row],[Age]]&lt;=35,"26-35",IF(tbl_EcommerceSales[[#This Row],[Age]]&lt;=45,"36-45",IF(tbl_EcommerceSales[[#This Row],[Age]]&lt;=55,"46-55","56+")))))</f>
        <v>26-35</v>
      </c>
    </row>
    <row r="1879" spans="1:29" x14ac:dyDescent="0.35">
      <c r="A1879" t="s">
        <v>3343</v>
      </c>
      <c r="B1879" s="7">
        <v>45861</v>
      </c>
      <c r="C1879" t="s">
        <v>3344</v>
      </c>
      <c r="D1879" t="s">
        <v>227</v>
      </c>
      <c r="E1879" t="s">
        <v>25</v>
      </c>
      <c r="F1879">
        <v>30</v>
      </c>
      <c r="G1879" t="s">
        <v>145</v>
      </c>
      <c r="H1879" t="s">
        <v>39</v>
      </c>
      <c r="I1879" t="s">
        <v>80</v>
      </c>
      <c r="J1879" t="s">
        <v>81</v>
      </c>
      <c r="K1879" t="s">
        <v>82</v>
      </c>
      <c r="L1879" t="s">
        <v>83</v>
      </c>
      <c r="M1879">
        <v>2</v>
      </c>
      <c r="N1879" s="2">
        <v>2499</v>
      </c>
      <c r="O1879" s="3">
        <v>0.25</v>
      </c>
      <c r="P1879" s="2">
        <v>3100</v>
      </c>
      <c r="Q1879" t="s">
        <v>156</v>
      </c>
      <c r="R1879" t="s">
        <v>33</v>
      </c>
      <c r="S1879" t="s">
        <v>34</v>
      </c>
      <c r="T1879" s="4">
        <v>4</v>
      </c>
      <c r="U1879" s="11">
        <f t="shared" si="29"/>
        <v>4998</v>
      </c>
      <c r="V1879" s="11">
        <f>tbl_EcommerceSales[[#This Row],[Gross_Sales]]*tbl_EcommerceSales[[#This Row],[Discount]]</f>
        <v>1249.5</v>
      </c>
      <c r="W1879" s="11">
        <f>tbl_EcommerceSales[[#This Row],[Gross_Sales]]-tbl_EcommerceSales[[#This Row],[Discount_Amount]]</f>
        <v>3748.5</v>
      </c>
      <c r="X1879" s="11">
        <f>tbl_EcommerceSales[[#This Row],[Quantity]] * _xlfn.XLOOKUP(tbl_EcommerceSales[[#This Row],[Product_ID]], Product_Master!A:A, Product_Master!F:F)</f>
        <v>3100</v>
      </c>
      <c r="Y1879" s="11">
        <f>tbl_EcommerceSales[[#This Row],[Net_Revenue]]-tbl_EcommerceSales[[#This Row],[Total_Cost]]</f>
        <v>648.5</v>
      </c>
      <c r="Z1879" s="9">
        <f>IFERROR(#REF!/tbl_EcommerceSales[[#This Row],[Total_Cost]], 0)</f>
        <v>0</v>
      </c>
      <c r="AA1879" t="str">
        <f>TEXT(tbl_EcommerceSales[[#This Row],[Order_Date]],"mmm")</f>
        <v>Jul</v>
      </c>
      <c r="AB1879">
        <f>YEAR(tbl_EcommerceSales[[#This Row],[Order_Date]])</f>
        <v>2025</v>
      </c>
      <c r="AC1879" t="str">
        <f>IF(tbl_EcommerceSales[[#This Row],[Age]]&lt;18,"Under 18",IF(tbl_EcommerceSales[[#This Row],[Age]]&lt;=25,"18-25",IF(tbl_EcommerceSales[[#This Row],[Age]]&lt;=35,"26-35",IF(tbl_EcommerceSales[[#This Row],[Age]]&lt;=45,"36-45",IF(tbl_EcommerceSales[[#This Row],[Age]]&lt;=55,"46-55","56+")))))</f>
        <v>26-35</v>
      </c>
    </row>
    <row r="1880" spans="1:29" x14ac:dyDescent="0.35">
      <c r="A1880" t="s">
        <v>3345</v>
      </c>
      <c r="B1880" s="7">
        <v>45862</v>
      </c>
      <c r="C1880" t="s">
        <v>1048</v>
      </c>
      <c r="D1880" t="s">
        <v>106</v>
      </c>
      <c r="E1880" t="s">
        <v>25</v>
      </c>
      <c r="F1880">
        <v>40</v>
      </c>
      <c r="G1880" t="s">
        <v>99</v>
      </c>
      <c r="H1880" t="s">
        <v>88</v>
      </c>
      <c r="I1880" t="s">
        <v>294</v>
      </c>
      <c r="J1880" t="s">
        <v>295</v>
      </c>
      <c r="K1880" t="s">
        <v>91</v>
      </c>
      <c r="L1880" t="s">
        <v>296</v>
      </c>
      <c r="M1880">
        <v>1</v>
      </c>
      <c r="N1880" s="2">
        <v>699</v>
      </c>
      <c r="O1880" s="3">
        <v>0.15</v>
      </c>
      <c r="P1880" s="2">
        <v>300</v>
      </c>
      <c r="Q1880" t="s">
        <v>44</v>
      </c>
      <c r="R1880" t="s">
        <v>33</v>
      </c>
      <c r="S1880" t="s">
        <v>34</v>
      </c>
      <c r="T1880" s="4">
        <v>5</v>
      </c>
      <c r="U1880" s="11">
        <f t="shared" si="29"/>
        <v>699</v>
      </c>
      <c r="V1880" s="11">
        <f>tbl_EcommerceSales[[#This Row],[Gross_Sales]]*tbl_EcommerceSales[[#This Row],[Discount]]</f>
        <v>104.85</v>
      </c>
      <c r="W1880" s="11">
        <f>tbl_EcommerceSales[[#This Row],[Gross_Sales]]-tbl_EcommerceSales[[#This Row],[Discount_Amount]]</f>
        <v>594.15</v>
      </c>
      <c r="X1880" s="11">
        <f>tbl_EcommerceSales[[#This Row],[Quantity]] * _xlfn.XLOOKUP(tbl_EcommerceSales[[#This Row],[Product_ID]], Product_Master!A:A, Product_Master!F:F)</f>
        <v>300</v>
      </c>
      <c r="Y1880" s="11">
        <f>tbl_EcommerceSales[[#This Row],[Net_Revenue]]-tbl_EcommerceSales[[#This Row],[Total_Cost]]</f>
        <v>294.14999999999998</v>
      </c>
      <c r="Z1880" s="9">
        <f>IFERROR(#REF!/tbl_EcommerceSales[[#This Row],[Total_Cost]], 0)</f>
        <v>0</v>
      </c>
      <c r="AA1880" t="str">
        <f>TEXT(tbl_EcommerceSales[[#This Row],[Order_Date]],"mmm")</f>
        <v>Jul</v>
      </c>
      <c r="AB1880">
        <f>YEAR(tbl_EcommerceSales[[#This Row],[Order_Date]])</f>
        <v>2025</v>
      </c>
      <c r="AC1880" t="str">
        <f>IF(tbl_EcommerceSales[[#This Row],[Age]]&lt;18,"Under 18",IF(tbl_EcommerceSales[[#This Row],[Age]]&lt;=25,"18-25",IF(tbl_EcommerceSales[[#This Row],[Age]]&lt;=35,"26-35",IF(tbl_EcommerceSales[[#This Row],[Age]]&lt;=45,"36-45",IF(tbl_EcommerceSales[[#This Row],[Age]]&lt;=55,"46-55","56+")))))</f>
        <v>36-45</v>
      </c>
    </row>
    <row r="1881" spans="1:29" x14ac:dyDescent="0.35">
      <c r="A1881" t="s">
        <v>3346</v>
      </c>
      <c r="B1881" s="7">
        <v>45862</v>
      </c>
      <c r="C1881" t="s">
        <v>3347</v>
      </c>
      <c r="D1881" t="s">
        <v>342</v>
      </c>
      <c r="E1881" t="s">
        <v>48</v>
      </c>
      <c r="F1881">
        <v>26</v>
      </c>
      <c r="G1881" t="s">
        <v>87</v>
      </c>
      <c r="H1881" t="s">
        <v>88</v>
      </c>
      <c r="I1881" t="s">
        <v>294</v>
      </c>
      <c r="J1881" t="s">
        <v>295</v>
      </c>
      <c r="K1881" t="s">
        <v>91</v>
      </c>
      <c r="L1881" t="s">
        <v>296</v>
      </c>
      <c r="M1881">
        <v>2</v>
      </c>
      <c r="N1881" s="2">
        <v>699</v>
      </c>
      <c r="O1881" s="3">
        <v>0.15</v>
      </c>
      <c r="P1881" s="2">
        <v>600</v>
      </c>
      <c r="Q1881" t="s">
        <v>32</v>
      </c>
      <c r="R1881" t="s">
        <v>33</v>
      </c>
      <c r="S1881" t="s">
        <v>57</v>
      </c>
      <c r="T1881" s="4">
        <v>5</v>
      </c>
      <c r="U1881" s="11">
        <f t="shared" si="29"/>
        <v>1398</v>
      </c>
      <c r="V1881" s="11">
        <f>tbl_EcommerceSales[[#This Row],[Gross_Sales]]*tbl_EcommerceSales[[#This Row],[Discount]]</f>
        <v>209.7</v>
      </c>
      <c r="W1881" s="11">
        <f>tbl_EcommerceSales[[#This Row],[Gross_Sales]]-tbl_EcommerceSales[[#This Row],[Discount_Amount]]</f>
        <v>1188.3</v>
      </c>
      <c r="X1881" s="11">
        <f>tbl_EcommerceSales[[#This Row],[Quantity]] * _xlfn.XLOOKUP(tbl_EcommerceSales[[#This Row],[Product_ID]], Product_Master!A:A, Product_Master!F:F)</f>
        <v>600</v>
      </c>
      <c r="Y1881" s="11">
        <f>tbl_EcommerceSales[[#This Row],[Net_Revenue]]-tbl_EcommerceSales[[#This Row],[Total_Cost]]</f>
        <v>588.29999999999995</v>
      </c>
      <c r="Z1881" s="9">
        <f>IFERROR(#REF!/tbl_EcommerceSales[[#This Row],[Total_Cost]], 0)</f>
        <v>0</v>
      </c>
      <c r="AA1881" t="str">
        <f>TEXT(tbl_EcommerceSales[[#This Row],[Order_Date]],"mmm")</f>
        <v>Jul</v>
      </c>
      <c r="AB1881">
        <f>YEAR(tbl_EcommerceSales[[#This Row],[Order_Date]])</f>
        <v>2025</v>
      </c>
      <c r="AC1881" t="str">
        <f>IF(tbl_EcommerceSales[[#This Row],[Age]]&lt;18,"Under 18",IF(tbl_EcommerceSales[[#This Row],[Age]]&lt;=25,"18-25",IF(tbl_EcommerceSales[[#This Row],[Age]]&lt;=35,"26-35",IF(tbl_EcommerceSales[[#This Row],[Age]]&lt;=45,"36-45",IF(tbl_EcommerceSales[[#This Row],[Age]]&lt;=55,"46-55","56+")))))</f>
        <v>26-35</v>
      </c>
    </row>
    <row r="1882" spans="1:29" x14ac:dyDescent="0.35">
      <c r="A1882" t="s">
        <v>3348</v>
      </c>
      <c r="B1882" s="7">
        <v>45862</v>
      </c>
      <c r="C1882" t="s">
        <v>366</v>
      </c>
      <c r="D1882" t="s">
        <v>170</v>
      </c>
      <c r="E1882" t="s">
        <v>48</v>
      </c>
      <c r="F1882">
        <v>18</v>
      </c>
      <c r="G1882" t="s">
        <v>174</v>
      </c>
      <c r="H1882" t="s">
        <v>39</v>
      </c>
      <c r="I1882" t="s">
        <v>290</v>
      </c>
      <c r="J1882" t="s">
        <v>291</v>
      </c>
      <c r="K1882" t="s">
        <v>30</v>
      </c>
      <c r="L1882" t="s">
        <v>31</v>
      </c>
      <c r="M1882">
        <v>3</v>
      </c>
      <c r="N1882" s="2">
        <v>3499</v>
      </c>
      <c r="O1882" s="3">
        <v>0.05</v>
      </c>
      <c r="P1882" s="2">
        <v>6750</v>
      </c>
      <c r="Q1882" t="s">
        <v>156</v>
      </c>
      <c r="R1882" t="s">
        <v>162</v>
      </c>
      <c r="S1882" t="s">
        <v>34</v>
      </c>
      <c r="T1882" s="4"/>
      <c r="U1882" s="11">
        <f t="shared" si="29"/>
        <v>10497</v>
      </c>
      <c r="V1882" s="11">
        <f>tbl_EcommerceSales[[#This Row],[Gross_Sales]]*tbl_EcommerceSales[[#This Row],[Discount]]</f>
        <v>524.85</v>
      </c>
      <c r="W1882" s="11">
        <f>tbl_EcommerceSales[[#This Row],[Gross_Sales]]-tbl_EcommerceSales[[#This Row],[Discount_Amount]]</f>
        <v>9972.15</v>
      </c>
      <c r="X1882" s="11">
        <f>tbl_EcommerceSales[[#This Row],[Quantity]] * _xlfn.XLOOKUP(tbl_EcommerceSales[[#This Row],[Product_ID]], Product_Master!A:A, Product_Master!F:F)</f>
        <v>6750</v>
      </c>
      <c r="Y1882" s="11">
        <f>tbl_EcommerceSales[[#This Row],[Net_Revenue]]-tbl_EcommerceSales[[#This Row],[Total_Cost]]</f>
        <v>3222.1499999999996</v>
      </c>
      <c r="Z1882" s="9">
        <f>IFERROR(#REF!/tbl_EcommerceSales[[#This Row],[Total_Cost]], 0)</f>
        <v>0</v>
      </c>
      <c r="AA1882" t="str">
        <f>TEXT(tbl_EcommerceSales[[#This Row],[Order_Date]],"mmm")</f>
        <v>Jul</v>
      </c>
      <c r="AB1882">
        <f>YEAR(tbl_EcommerceSales[[#This Row],[Order_Date]])</f>
        <v>2025</v>
      </c>
      <c r="AC1882" t="str">
        <f>IF(tbl_EcommerceSales[[#This Row],[Age]]&lt;18,"Under 18",IF(tbl_EcommerceSales[[#This Row],[Age]]&lt;=25,"18-25",IF(tbl_EcommerceSales[[#This Row],[Age]]&lt;=35,"26-35",IF(tbl_EcommerceSales[[#This Row],[Age]]&lt;=45,"36-45",IF(tbl_EcommerceSales[[#This Row],[Age]]&lt;=55,"46-55","56+")))))</f>
        <v>18-25</v>
      </c>
    </row>
    <row r="1883" spans="1:29" x14ac:dyDescent="0.35">
      <c r="A1883" t="s">
        <v>3349</v>
      </c>
      <c r="B1883" s="7">
        <v>45862</v>
      </c>
      <c r="C1883" t="s">
        <v>1071</v>
      </c>
      <c r="D1883" t="s">
        <v>116</v>
      </c>
      <c r="E1883" t="s">
        <v>25</v>
      </c>
      <c r="F1883">
        <v>33</v>
      </c>
      <c r="G1883" t="s">
        <v>142</v>
      </c>
      <c r="H1883" t="s">
        <v>88</v>
      </c>
      <c r="I1883" t="s">
        <v>517</v>
      </c>
      <c r="J1883" t="s">
        <v>518</v>
      </c>
      <c r="K1883" t="s">
        <v>30</v>
      </c>
      <c r="L1883" t="s">
        <v>278</v>
      </c>
      <c r="M1883">
        <v>2</v>
      </c>
      <c r="N1883" s="2">
        <v>1299</v>
      </c>
      <c r="O1883" s="3">
        <v>0.05</v>
      </c>
      <c r="P1883" s="2">
        <v>1380</v>
      </c>
      <c r="Q1883" t="s">
        <v>44</v>
      </c>
      <c r="R1883" t="s">
        <v>162</v>
      </c>
      <c r="S1883" t="s">
        <v>34</v>
      </c>
      <c r="T1883" s="4"/>
      <c r="U1883" s="11">
        <f t="shared" si="29"/>
        <v>2598</v>
      </c>
      <c r="V1883" s="11">
        <f>tbl_EcommerceSales[[#This Row],[Gross_Sales]]*tbl_EcommerceSales[[#This Row],[Discount]]</f>
        <v>129.9</v>
      </c>
      <c r="W1883" s="11">
        <f>tbl_EcommerceSales[[#This Row],[Gross_Sales]]-tbl_EcommerceSales[[#This Row],[Discount_Amount]]</f>
        <v>2468.1</v>
      </c>
      <c r="X1883" s="11">
        <f>tbl_EcommerceSales[[#This Row],[Quantity]] * _xlfn.XLOOKUP(tbl_EcommerceSales[[#This Row],[Product_ID]], Product_Master!A:A, Product_Master!F:F)</f>
        <v>1380</v>
      </c>
      <c r="Y1883" s="11">
        <f>tbl_EcommerceSales[[#This Row],[Net_Revenue]]-tbl_EcommerceSales[[#This Row],[Total_Cost]]</f>
        <v>1088.0999999999999</v>
      </c>
      <c r="Z1883" s="9">
        <f>IFERROR(#REF!/tbl_EcommerceSales[[#This Row],[Total_Cost]], 0)</f>
        <v>0</v>
      </c>
      <c r="AA1883" t="str">
        <f>TEXT(tbl_EcommerceSales[[#This Row],[Order_Date]],"mmm")</f>
        <v>Jul</v>
      </c>
      <c r="AB1883">
        <f>YEAR(tbl_EcommerceSales[[#This Row],[Order_Date]])</f>
        <v>2025</v>
      </c>
      <c r="AC1883" t="str">
        <f>IF(tbl_EcommerceSales[[#This Row],[Age]]&lt;18,"Under 18",IF(tbl_EcommerceSales[[#This Row],[Age]]&lt;=25,"18-25",IF(tbl_EcommerceSales[[#This Row],[Age]]&lt;=35,"26-35",IF(tbl_EcommerceSales[[#This Row],[Age]]&lt;=45,"36-45",IF(tbl_EcommerceSales[[#This Row],[Age]]&lt;=55,"46-55","56+")))))</f>
        <v>26-35</v>
      </c>
    </row>
    <row r="1884" spans="1:29" x14ac:dyDescent="0.35">
      <c r="A1884" t="s">
        <v>3350</v>
      </c>
      <c r="B1884" s="7">
        <v>45862</v>
      </c>
      <c r="C1884" t="s">
        <v>1389</v>
      </c>
      <c r="D1884" t="s">
        <v>60</v>
      </c>
      <c r="E1884" t="s">
        <v>25</v>
      </c>
      <c r="F1884">
        <v>25</v>
      </c>
      <c r="G1884" t="s">
        <v>246</v>
      </c>
      <c r="H1884" t="s">
        <v>27</v>
      </c>
      <c r="I1884" t="s">
        <v>357</v>
      </c>
      <c r="J1884" t="s">
        <v>358</v>
      </c>
      <c r="K1884" t="s">
        <v>177</v>
      </c>
      <c r="L1884" t="s">
        <v>178</v>
      </c>
      <c r="M1884">
        <v>2</v>
      </c>
      <c r="N1884" s="2">
        <v>999</v>
      </c>
      <c r="O1884" s="3">
        <v>0</v>
      </c>
      <c r="P1884" s="2">
        <v>1040</v>
      </c>
      <c r="Q1884" t="s">
        <v>156</v>
      </c>
      <c r="R1884" t="s">
        <v>162</v>
      </c>
      <c r="S1884" t="s">
        <v>34</v>
      </c>
      <c r="T1884" s="4"/>
      <c r="U1884" s="11">
        <f t="shared" si="29"/>
        <v>1998</v>
      </c>
      <c r="V1884" s="11">
        <f>tbl_EcommerceSales[[#This Row],[Gross_Sales]]*tbl_EcommerceSales[[#This Row],[Discount]]</f>
        <v>0</v>
      </c>
      <c r="W1884" s="11">
        <f>tbl_EcommerceSales[[#This Row],[Gross_Sales]]-tbl_EcommerceSales[[#This Row],[Discount_Amount]]</f>
        <v>1998</v>
      </c>
      <c r="X1884" s="11">
        <f>tbl_EcommerceSales[[#This Row],[Quantity]] * _xlfn.XLOOKUP(tbl_EcommerceSales[[#This Row],[Product_ID]], Product_Master!A:A, Product_Master!F:F)</f>
        <v>1040</v>
      </c>
      <c r="Y1884" s="11">
        <f>tbl_EcommerceSales[[#This Row],[Net_Revenue]]-tbl_EcommerceSales[[#This Row],[Total_Cost]]</f>
        <v>958</v>
      </c>
      <c r="Z1884" s="9">
        <f>IFERROR(#REF!/tbl_EcommerceSales[[#This Row],[Total_Cost]], 0)</f>
        <v>0</v>
      </c>
      <c r="AA1884" t="str">
        <f>TEXT(tbl_EcommerceSales[[#This Row],[Order_Date]],"mmm")</f>
        <v>Jul</v>
      </c>
      <c r="AB1884">
        <f>YEAR(tbl_EcommerceSales[[#This Row],[Order_Date]])</f>
        <v>2025</v>
      </c>
      <c r="AC1884" t="str">
        <f>IF(tbl_EcommerceSales[[#This Row],[Age]]&lt;18,"Under 18",IF(tbl_EcommerceSales[[#This Row],[Age]]&lt;=25,"18-25",IF(tbl_EcommerceSales[[#This Row],[Age]]&lt;=35,"26-35",IF(tbl_EcommerceSales[[#This Row],[Age]]&lt;=45,"36-45",IF(tbl_EcommerceSales[[#This Row],[Age]]&lt;=55,"46-55","56+")))))</f>
        <v>18-25</v>
      </c>
    </row>
    <row r="1885" spans="1:29" x14ac:dyDescent="0.35">
      <c r="A1885" t="s">
        <v>3351</v>
      </c>
      <c r="B1885" s="7">
        <v>45862</v>
      </c>
      <c r="C1885" t="s">
        <v>2917</v>
      </c>
      <c r="D1885" t="s">
        <v>151</v>
      </c>
      <c r="E1885" t="s">
        <v>48</v>
      </c>
      <c r="F1885">
        <v>23</v>
      </c>
      <c r="G1885" t="s">
        <v>174</v>
      </c>
      <c r="H1885" t="s">
        <v>39</v>
      </c>
      <c r="I1885" t="s">
        <v>236</v>
      </c>
      <c r="J1885" t="s">
        <v>237</v>
      </c>
      <c r="K1885" t="s">
        <v>82</v>
      </c>
      <c r="L1885" t="s">
        <v>238</v>
      </c>
      <c r="M1885">
        <v>2</v>
      </c>
      <c r="N1885" s="2">
        <v>899</v>
      </c>
      <c r="O1885" s="3">
        <v>0.2</v>
      </c>
      <c r="P1885" s="2">
        <v>960</v>
      </c>
      <c r="Q1885" t="s">
        <v>32</v>
      </c>
      <c r="R1885" t="s">
        <v>33</v>
      </c>
      <c r="S1885" t="s">
        <v>57</v>
      </c>
      <c r="T1885" s="4">
        <v>3</v>
      </c>
      <c r="U1885" s="11">
        <f t="shared" si="29"/>
        <v>1798</v>
      </c>
      <c r="V1885" s="11">
        <f>tbl_EcommerceSales[[#This Row],[Gross_Sales]]*tbl_EcommerceSales[[#This Row],[Discount]]</f>
        <v>359.6</v>
      </c>
      <c r="W1885" s="11">
        <f>tbl_EcommerceSales[[#This Row],[Gross_Sales]]-tbl_EcommerceSales[[#This Row],[Discount_Amount]]</f>
        <v>1438.4</v>
      </c>
      <c r="X1885" s="11">
        <f>tbl_EcommerceSales[[#This Row],[Quantity]] * _xlfn.XLOOKUP(tbl_EcommerceSales[[#This Row],[Product_ID]], Product_Master!A:A, Product_Master!F:F)</f>
        <v>960</v>
      </c>
      <c r="Y1885" s="11">
        <f>tbl_EcommerceSales[[#This Row],[Net_Revenue]]-tbl_EcommerceSales[[#This Row],[Total_Cost]]</f>
        <v>478.40000000000009</v>
      </c>
      <c r="Z1885" s="9">
        <f>IFERROR(#REF!/tbl_EcommerceSales[[#This Row],[Total_Cost]], 0)</f>
        <v>0</v>
      </c>
      <c r="AA1885" t="str">
        <f>TEXT(tbl_EcommerceSales[[#This Row],[Order_Date]],"mmm")</f>
        <v>Jul</v>
      </c>
      <c r="AB1885">
        <f>YEAR(tbl_EcommerceSales[[#This Row],[Order_Date]])</f>
        <v>2025</v>
      </c>
      <c r="AC1885" t="str">
        <f>IF(tbl_EcommerceSales[[#This Row],[Age]]&lt;18,"Under 18",IF(tbl_EcommerceSales[[#This Row],[Age]]&lt;=25,"18-25",IF(tbl_EcommerceSales[[#This Row],[Age]]&lt;=35,"26-35",IF(tbl_EcommerceSales[[#This Row],[Age]]&lt;=45,"36-45",IF(tbl_EcommerceSales[[#This Row],[Age]]&lt;=55,"46-55","56+")))))</f>
        <v>18-25</v>
      </c>
    </row>
    <row r="1886" spans="1:29" x14ac:dyDescent="0.35">
      <c r="A1886" t="s">
        <v>3352</v>
      </c>
      <c r="B1886" s="7">
        <v>45863</v>
      </c>
      <c r="C1886" t="s">
        <v>3030</v>
      </c>
      <c r="D1886" t="s">
        <v>66</v>
      </c>
      <c r="E1886" t="s">
        <v>25</v>
      </c>
      <c r="F1886">
        <v>24</v>
      </c>
      <c r="G1886" t="s">
        <v>192</v>
      </c>
      <c r="H1886" t="s">
        <v>27</v>
      </c>
      <c r="I1886" t="s">
        <v>53</v>
      </c>
      <c r="J1886" t="s">
        <v>54</v>
      </c>
      <c r="K1886" t="s">
        <v>55</v>
      </c>
      <c r="L1886" t="s">
        <v>56</v>
      </c>
      <c r="M1886">
        <v>1</v>
      </c>
      <c r="N1886" s="2">
        <v>799</v>
      </c>
      <c r="O1886" s="3">
        <v>0.2</v>
      </c>
      <c r="P1886" s="2">
        <v>390</v>
      </c>
      <c r="Q1886" t="s">
        <v>123</v>
      </c>
      <c r="R1886" t="s">
        <v>33</v>
      </c>
      <c r="S1886" t="s">
        <v>34</v>
      </c>
      <c r="T1886" s="4">
        <v>2</v>
      </c>
      <c r="U1886" s="11">
        <f t="shared" si="29"/>
        <v>799</v>
      </c>
      <c r="V1886" s="11">
        <f>tbl_EcommerceSales[[#This Row],[Gross_Sales]]*tbl_EcommerceSales[[#This Row],[Discount]]</f>
        <v>159.80000000000001</v>
      </c>
      <c r="W1886" s="11">
        <f>tbl_EcommerceSales[[#This Row],[Gross_Sales]]-tbl_EcommerceSales[[#This Row],[Discount_Amount]]</f>
        <v>639.20000000000005</v>
      </c>
      <c r="X1886" s="11">
        <f>tbl_EcommerceSales[[#This Row],[Quantity]] * _xlfn.XLOOKUP(tbl_EcommerceSales[[#This Row],[Product_ID]], Product_Master!A:A, Product_Master!F:F)</f>
        <v>390</v>
      </c>
      <c r="Y1886" s="11">
        <f>tbl_EcommerceSales[[#This Row],[Net_Revenue]]-tbl_EcommerceSales[[#This Row],[Total_Cost]]</f>
        <v>249.20000000000005</v>
      </c>
      <c r="Z1886" s="9">
        <f>IFERROR(#REF!/tbl_EcommerceSales[[#This Row],[Total_Cost]], 0)</f>
        <v>0</v>
      </c>
      <c r="AA1886" t="str">
        <f>TEXT(tbl_EcommerceSales[[#This Row],[Order_Date]],"mmm")</f>
        <v>Jul</v>
      </c>
      <c r="AB1886">
        <f>YEAR(tbl_EcommerceSales[[#This Row],[Order_Date]])</f>
        <v>2025</v>
      </c>
      <c r="AC1886" t="str">
        <f>IF(tbl_EcommerceSales[[#This Row],[Age]]&lt;18,"Under 18",IF(tbl_EcommerceSales[[#This Row],[Age]]&lt;=25,"18-25",IF(tbl_EcommerceSales[[#This Row],[Age]]&lt;=35,"26-35",IF(tbl_EcommerceSales[[#This Row],[Age]]&lt;=45,"36-45",IF(tbl_EcommerceSales[[#This Row],[Age]]&lt;=55,"46-55","56+")))))</f>
        <v>18-25</v>
      </c>
    </row>
    <row r="1887" spans="1:29" x14ac:dyDescent="0.35">
      <c r="A1887" t="s">
        <v>3353</v>
      </c>
      <c r="B1887" s="7">
        <v>45863</v>
      </c>
      <c r="C1887" t="s">
        <v>2715</v>
      </c>
      <c r="D1887" t="s">
        <v>305</v>
      </c>
      <c r="E1887" t="s">
        <v>25</v>
      </c>
      <c r="F1887">
        <v>25</v>
      </c>
      <c r="G1887" t="s">
        <v>103</v>
      </c>
      <c r="H1887" t="s">
        <v>27</v>
      </c>
      <c r="I1887" t="s">
        <v>117</v>
      </c>
      <c r="J1887" t="s">
        <v>118</v>
      </c>
      <c r="K1887" t="s">
        <v>82</v>
      </c>
      <c r="L1887" t="s">
        <v>119</v>
      </c>
      <c r="M1887">
        <v>1</v>
      </c>
      <c r="N1887" s="2">
        <v>3299</v>
      </c>
      <c r="O1887" s="3">
        <v>0.1</v>
      </c>
      <c r="P1887" s="2">
        <v>2100</v>
      </c>
      <c r="Q1887" t="s">
        <v>123</v>
      </c>
      <c r="R1887" t="s">
        <v>33</v>
      </c>
      <c r="S1887" t="s">
        <v>34</v>
      </c>
      <c r="T1887" s="4">
        <v>4</v>
      </c>
      <c r="U1887" s="11">
        <f t="shared" si="29"/>
        <v>3299</v>
      </c>
      <c r="V1887" s="11">
        <f>tbl_EcommerceSales[[#This Row],[Gross_Sales]]*tbl_EcommerceSales[[#This Row],[Discount]]</f>
        <v>329.90000000000003</v>
      </c>
      <c r="W1887" s="11">
        <f>tbl_EcommerceSales[[#This Row],[Gross_Sales]]-tbl_EcommerceSales[[#This Row],[Discount_Amount]]</f>
        <v>2969.1</v>
      </c>
      <c r="X1887" s="11">
        <f>tbl_EcommerceSales[[#This Row],[Quantity]] * _xlfn.XLOOKUP(tbl_EcommerceSales[[#This Row],[Product_ID]], Product_Master!A:A, Product_Master!F:F)</f>
        <v>2100</v>
      </c>
      <c r="Y1887" s="11">
        <f>tbl_EcommerceSales[[#This Row],[Net_Revenue]]-tbl_EcommerceSales[[#This Row],[Total_Cost]]</f>
        <v>869.09999999999991</v>
      </c>
      <c r="Z1887" s="9">
        <f>IFERROR(#REF!/tbl_EcommerceSales[[#This Row],[Total_Cost]], 0)</f>
        <v>0</v>
      </c>
      <c r="AA1887" t="str">
        <f>TEXT(tbl_EcommerceSales[[#This Row],[Order_Date]],"mmm")</f>
        <v>Jul</v>
      </c>
      <c r="AB1887">
        <f>YEAR(tbl_EcommerceSales[[#This Row],[Order_Date]])</f>
        <v>2025</v>
      </c>
      <c r="AC1887" t="str">
        <f>IF(tbl_EcommerceSales[[#This Row],[Age]]&lt;18,"Under 18",IF(tbl_EcommerceSales[[#This Row],[Age]]&lt;=25,"18-25",IF(tbl_EcommerceSales[[#This Row],[Age]]&lt;=35,"26-35",IF(tbl_EcommerceSales[[#This Row],[Age]]&lt;=45,"36-45",IF(tbl_EcommerceSales[[#This Row],[Age]]&lt;=55,"46-55","56+")))))</f>
        <v>18-25</v>
      </c>
    </row>
    <row r="1888" spans="1:29" x14ac:dyDescent="0.35">
      <c r="A1888" t="s">
        <v>3354</v>
      </c>
      <c r="B1888" s="7">
        <v>45863</v>
      </c>
      <c r="C1888" t="s">
        <v>1703</v>
      </c>
      <c r="D1888" t="s">
        <v>205</v>
      </c>
      <c r="E1888" t="s">
        <v>48</v>
      </c>
      <c r="F1888">
        <v>39</v>
      </c>
      <c r="G1888" t="s">
        <v>38</v>
      </c>
      <c r="H1888" t="s">
        <v>39</v>
      </c>
      <c r="I1888" t="s">
        <v>349</v>
      </c>
      <c r="J1888" t="s">
        <v>350</v>
      </c>
      <c r="K1888" t="s">
        <v>82</v>
      </c>
      <c r="L1888" t="s">
        <v>238</v>
      </c>
      <c r="M1888">
        <v>1</v>
      </c>
      <c r="N1888" s="2">
        <v>1599</v>
      </c>
      <c r="O1888" s="3">
        <v>0.3</v>
      </c>
      <c r="P1888" s="2">
        <v>920</v>
      </c>
      <c r="Q1888" t="s">
        <v>76</v>
      </c>
      <c r="R1888" t="s">
        <v>33</v>
      </c>
      <c r="S1888" t="s">
        <v>34</v>
      </c>
      <c r="T1888" s="4">
        <v>5</v>
      </c>
      <c r="U1888" s="11">
        <f t="shared" si="29"/>
        <v>1599</v>
      </c>
      <c r="V1888" s="11">
        <f>tbl_EcommerceSales[[#This Row],[Gross_Sales]]*tbl_EcommerceSales[[#This Row],[Discount]]</f>
        <v>479.7</v>
      </c>
      <c r="W1888" s="11">
        <f>tbl_EcommerceSales[[#This Row],[Gross_Sales]]-tbl_EcommerceSales[[#This Row],[Discount_Amount]]</f>
        <v>1119.3</v>
      </c>
      <c r="X1888" s="11">
        <f>tbl_EcommerceSales[[#This Row],[Quantity]] * _xlfn.XLOOKUP(tbl_EcommerceSales[[#This Row],[Product_ID]], Product_Master!A:A, Product_Master!F:F)</f>
        <v>920</v>
      </c>
      <c r="Y1888" s="11">
        <f>tbl_EcommerceSales[[#This Row],[Net_Revenue]]-tbl_EcommerceSales[[#This Row],[Total_Cost]]</f>
        <v>199.29999999999995</v>
      </c>
      <c r="Z1888" s="9">
        <f>IFERROR(#REF!/tbl_EcommerceSales[[#This Row],[Total_Cost]], 0)</f>
        <v>0</v>
      </c>
      <c r="AA1888" t="str">
        <f>TEXT(tbl_EcommerceSales[[#This Row],[Order_Date]],"mmm")</f>
        <v>Jul</v>
      </c>
      <c r="AB1888">
        <f>YEAR(tbl_EcommerceSales[[#This Row],[Order_Date]])</f>
        <v>2025</v>
      </c>
      <c r="AC1888" t="str">
        <f>IF(tbl_EcommerceSales[[#This Row],[Age]]&lt;18,"Under 18",IF(tbl_EcommerceSales[[#This Row],[Age]]&lt;=25,"18-25",IF(tbl_EcommerceSales[[#This Row],[Age]]&lt;=35,"26-35",IF(tbl_EcommerceSales[[#This Row],[Age]]&lt;=45,"36-45",IF(tbl_EcommerceSales[[#This Row],[Age]]&lt;=55,"46-55","56+")))))</f>
        <v>36-45</v>
      </c>
    </row>
    <row r="1889" spans="1:29" x14ac:dyDescent="0.35">
      <c r="A1889" t="s">
        <v>3355</v>
      </c>
      <c r="B1889" s="7">
        <v>45863</v>
      </c>
      <c r="C1889" t="s">
        <v>565</v>
      </c>
      <c r="D1889" t="s">
        <v>232</v>
      </c>
      <c r="E1889" t="s">
        <v>25</v>
      </c>
      <c r="F1889">
        <v>37</v>
      </c>
      <c r="G1889" t="s">
        <v>136</v>
      </c>
      <c r="H1889" t="s">
        <v>88</v>
      </c>
      <c r="I1889" t="s">
        <v>221</v>
      </c>
      <c r="J1889" t="s">
        <v>222</v>
      </c>
      <c r="K1889" t="s">
        <v>177</v>
      </c>
      <c r="L1889" t="s">
        <v>208</v>
      </c>
      <c r="M1889">
        <v>5</v>
      </c>
      <c r="N1889" s="2">
        <v>1499</v>
      </c>
      <c r="O1889" s="3">
        <v>0</v>
      </c>
      <c r="P1889" s="2">
        <v>4000</v>
      </c>
      <c r="Q1889" t="s">
        <v>156</v>
      </c>
      <c r="R1889" t="s">
        <v>33</v>
      </c>
      <c r="S1889" t="s">
        <v>34</v>
      </c>
      <c r="T1889" s="4">
        <v>4</v>
      </c>
      <c r="U1889" s="11">
        <f t="shared" si="29"/>
        <v>7495</v>
      </c>
      <c r="V1889" s="11">
        <f>tbl_EcommerceSales[[#This Row],[Gross_Sales]]*tbl_EcommerceSales[[#This Row],[Discount]]</f>
        <v>0</v>
      </c>
      <c r="W1889" s="11">
        <f>tbl_EcommerceSales[[#This Row],[Gross_Sales]]-tbl_EcommerceSales[[#This Row],[Discount_Amount]]</f>
        <v>7495</v>
      </c>
      <c r="X1889" s="11">
        <f>tbl_EcommerceSales[[#This Row],[Quantity]] * _xlfn.XLOOKUP(tbl_EcommerceSales[[#This Row],[Product_ID]], Product_Master!A:A, Product_Master!F:F)</f>
        <v>4000</v>
      </c>
      <c r="Y1889" s="11">
        <f>tbl_EcommerceSales[[#This Row],[Net_Revenue]]-tbl_EcommerceSales[[#This Row],[Total_Cost]]</f>
        <v>3495</v>
      </c>
      <c r="Z1889" s="9">
        <f>IFERROR(#REF!/tbl_EcommerceSales[[#This Row],[Total_Cost]], 0)</f>
        <v>0</v>
      </c>
      <c r="AA1889" t="str">
        <f>TEXT(tbl_EcommerceSales[[#This Row],[Order_Date]],"mmm")</f>
        <v>Jul</v>
      </c>
      <c r="AB1889">
        <f>YEAR(tbl_EcommerceSales[[#This Row],[Order_Date]])</f>
        <v>2025</v>
      </c>
      <c r="AC1889" t="str">
        <f>IF(tbl_EcommerceSales[[#This Row],[Age]]&lt;18,"Under 18",IF(tbl_EcommerceSales[[#This Row],[Age]]&lt;=25,"18-25",IF(tbl_EcommerceSales[[#This Row],[Age]]&lt;=35,"26-35",IF(tbl_EcommerceSales[[#This Row],[Age]]&lt;=45,"36-45",IF(tbl_EcommerceSales[[#This Row],[Age]]&lt;=55,"46-55","56+")))))</f>
        <v>36-45</v>
      </c>
    </row>
    <row r="1890" spans="1:29" x14ac:dyDescent="0.35">
      <c r="A1890" t="s">
        <v>3356</v>
      </c>
      <c r="B1890" s="7">
        <v>45863</v>
      </c>
      <c r="C1890" t="s">
        <v>1303</v>
      </c>
      <c r="D1890" t="s">
        <v>60</v>
      </c>
      <c r="E1890" t="s">
        <v>25</v>
      </c>
      <c r="F1890">
        <v>48</v>
      </c>
      <c r="G1890" t="s">
        <v>52</v>
      </c>
      <c r="H1890" t="s">
        <v>27</v>
      </c>
      <c r="I1890" t="s">
        <v>257</v>
      </c>
      <c r="J1890" t="s">
        <v>258</v>
      </c>
      <c r="K1890" t="s">
        <v>55</v>
      </c>
      <c r="L1890" t="s">
        <v>56</v>
      </c>
      <c r="M1890">
        <v>1</v>
      </c>
      <c r="N1890" s="2">
        <v>1999</v>
      </c>
      <c r="O1890" s="3">
        <v>0.05</v>
      </c>
      <c r="P1890" s="2">
        <v>1050</v>
      </c>
      <c r="Q1890" t="s">
        <v>319</v>
      </c>
      <c r="R1890" t="s">
        <v>33</v>
      </c>
      <c r="S1890" t="s">
        <v>57</v>
      </c>
      <c r="T1890" s="4">
        <v>5</v>
      </c>
      <c r="U1890" s="11">
        <f t="shared" si="29"/>
        <v>1999</v>
      </c>
      <c r="V1890" s="11">
        <f>tbl_EcommerceSales[[#This Row],[Gross_Sales]]*tbl_EcommerceSales[[#This Row],[Discount]]</f>
        <v>99.95</v>
      </c>
      <c r="W1890" s="11">
        <f>tbl_EcommerceSales[[#This Row],[Gross_Sales]]-tbl_EcommerceSales[[#This Row],[Discount_Amount]]</f>
        <v>1899.05</v>
      </c>
      <c r="X1890" s="11">
        <f>tbl_EcommerceSales[[#This Row],[Quantity]] * _xlfn.XLOOKUP(tbl_EcommerceSales[[#This Row],[Product_ID]], Product_Master!A:A, Product_Master!F:F)</f>
        <v>1050</v>
      </c>
      <c r="Y1890" s="11">
        <f>tbl_EcommerceSales[[#This Row],[Net_Revenue]]-tbl_EcommerceSales[[#This Row],[Total_Cost]]</f>
        <v>849.05</v>
      </c>
      <c r="Z1890" s="9">
        <f>IFERROR(#REF!/tbl_EcommerceSales[[#This Row],[Total_Cost]], 0)</f>
        <v>0</v>
      </c>
      <c r="AA1890" t="str">
        <f>TEXT(tbl_EcommerceSales[[#This Row],[Order_Date]],"mmm")</f>
        <v>Jul</v>
      </c>
      <c r="AB1890">
        <f>YEAR(tbl_EcommerceSales[[#This Row],[Order_Date]])</f>
        <v>2025</v>
      </c>
      <c r="AC1890" t="str">
        <f>IF(tbl_EcommerceSales[[#This Row],[Age]]&lt;18,"Under 18",IF(tbl_EcommerceSales[[#This Row],[Age]]&lt;=25,"18-25",IF(tbl_EcommerceSales[[#This Row],[Age]]&lt;=35,"26-35",IF(tbl_EcommerceSales[[#This Row],[Age]]&lt;=45,"36-45",IF(tbl_EcommerceSales[[#This Row],[Age]]&lt;=55,"46-55","56+")))))</f>
        <v>46-55</v>
      </c>
    </row>
    <row r="1891" spans="1:29" x14ac:dyDescent="0.35">
      <c r="A1891" t="s">
        <v>3357</v>
      </c>
      <c r="B1891" s="7">
        <v>45863</v>
      </c>
      <c r="C1891" t="s">
        <v>2123</v>
      </c>
      <c r="D1891" t="s">
        <v>151</v>
      </c>
      <c r="E1891" t="s">
        <v>48</v>
      </c>
      <c r="F1891">
        <v>39</v>
      </c>
      <c r="G1891" t="s">
        <v>122</v>
      </c>
      <c r="H1891" t="s">
        <v>72</v>
      </c>
      <c r="I1891" t="s">
        <v>241</v>
      </c>
      <c r="J1891" t="s">
        <v>242</v>
      </c>
      <c r="K1891" t="s">
        <v>42</v>
      </c>
      <c r="L1891" t="s">
        <v>243</v>
      </c>
      <c r="M1891">
        <v>2</v>
      </c>
      <c r="N1891" s="2">
        <v>649</v>
      </c>
      <c r="O1891" s="3">
        <v>0.1</v>
      </c>
      <c r="P1891" s="2">
        <v>580</v>
      </c>
      <c r="Q1891" t="s">
        <v>44</v>
      </c>
      <c r="R1891" t="s">
        <v>33</v>
      </c>
      <c r="S1891" t="s">
        <v>34</v>
      </c>
      <c r="T1891" s="4">
        <v>5</v>
      </c>
      <c r="U1891" s="11">
        <f t="shared" si="29"/>
        <v>1298</v>
      </c>
      <c r="V1891" s="11">
        <f>tbl_EcommerceSales[[#This Row],[Gross_Sales]]*tbl_EcommerceSales[[#This Row],[Discount]]</f>
        <v>129.80000000000001</v>
      </c>
      <c r="W1891" s="11">
        <f>tbl_EcommerceSales[[#This Row],[Gross_Sales]]-tbl_EcommerceSales[[#This Row],[Discount_Amount]]</f>
        <v>1168.2</v>
      </c>
      <c r="X1891" s="11">
        <f>tbl_EcommerceSales[[#This Row],[Quantity]] * _xlfn.XLOOKUP(tbl_EcommerceSales[[#This Row],[Product_ID]], Product_Master!A:A, Product_Master!F:F)</f>
        <v>580</v>
      </c>
      <c r="Y1891" s="11">
        <f>tbl_EcommerceSales[[#This Row],[Net_Revenue]]-tbl_EcommerceSales[[#This Row],[Total_Cost]]</f>
        <v>588.20000000000005</v>
      </c>
      <c r="Z1891" s="9">
        <f>IFERROR(#REF!/tbl_EcommerceSales[[#This Row],[Total_Cost]], 0)</f>
        <v>0</v>
      </c>
      <c r="AA1891" t="str">
        <f>TEXT(tbl_EcommerceSales[[#This Row],[Order_Date]],"mmm")</f>
        <v>Jul</v>
      </c>
      <c r="AB1891">
        <f>YEAR(tbl_EcommerceSales[[#This Row],[Order_Date]])</f>
        <v>2025</v>
      </c>
      <c r="AC1891" t="str">
        <f>IF(tbl_EcommerceSales[[#This Row],[Age]]&lt;18,"Under 18",IF(tbl_EcommerceSales[[#This Row],[Age]]&lt;=25,"18-25",IF(tbl_EcommerceSales[[#This Row],[Age]]&lt;=35,"26-35",IF(tbl_EcommerceSales[[#This Row],[Age]]&lt;=45,"36-45",IF(tbl_EcommerceSales[[#This Row],[Age]]&lt;=55,"46-55","56+")))))</f>
        <v>36-45</v>
      </c>
    </row>
    <row r="1892" spans="1:29" x14ac:dyDescent="0.35">
      <c r="A1892" t="s">
        <v>3358</v>
      </c>
      <c r="B1892" s="7">
        <v>45863</v>
      </c>
      <c r="C1892" t="s">
        <v>3359</v>
      </c>
      <c r="D1892" t="s">
        <v>269</v>
      </c>
      <c r="E1892" t="s">
        <v>25</v>
      </c>
      <c r="F1892">
        <v>28</v>
      </c>
      <c r="G1892" t="s">
        <v>145</v>
      </c>
      <c r="H1892" t="s">
        <v>39</v>
      </c>
      <c r="I1892" t="s">
        <v>67</v>
      </c>
      <c r="J1892" t="s">
        <v>68</v>
      </c>
      <c r="K1892" t="s">
        <v>42</v>
      </c>
      <c r="L1892" t="s">
        <v>43</v>
      </c>
      <c r="M1892">
        <v>2</v>
      </c>
      <c r="N1892" s="2">
        <v>799</v>
      </c>
      <c r="O1892" s="3">
        <v>0</v>
      </c>
      <c r="P1892" s="2">
        <v>720</v>
      </c>
      <c r="Q1892" t="s">
        <v>32</v>
      </c>
      <c r="R1892" t="s">
        <v>33</v>
      </c>
      <c r="S1892" t="s">
        <v>57</v>
      </c>
      <c r="T1892" s="4">
        <v>5</v>
      </c>
      <c r="U1892" s="11">
        <f t="shared" si="29"/>
        <v>1598</v>
      </c>
      <c r="V1892" s="11">
        <f>tbl_EcommerceSales[[#This Row],[Gross_Sales]]*tbl_EcommerceSales[[#This Row],[Discount]]</f>
        <v>0</v>
      </c>
      <c r="W1892" s="11">
        <f>tbl_EcommerceSales[[#This Row],[Gross_Sales]]-tbl_EcommerceSales[[#This Row],[Discount_Amount]]</f>
        <v>1598</v>
      </c>
      <c r="X1892" s="11">
        <f>tbl_EcommerceSales[[#This Row],[Quantity]] * _xlfn.XLOOKUP(tbl_EcommerceSales[[#This Row],[Product_ID]], Product_Master!A:A, Product_Master!F:F)</f>
        <v>720</v>
      </c>
      <c r="Y1892" s="11">
        <f>tbl_EcommerceSales[[#This Row],[Net_Revenue]]-tbl_EcommerceSales[[#This Row],[Total_Cost]]</f>
        <v>878</v>
      </c>
      <c r="Z1892" s="9">
        <f>IFERROR(#REF!/tbl_EcommerceSales[[#This Row],[Total_Cost]], 0)</f>
        <v>0</v>
      </c>
      <c r="AA1892" t="str">
        <f>TEXT(tbl_EcommerceSales[[#This Row],[Order_Date]],"mmm")</f>
        <v>Jul</v>
      </c>
      <c r="AB1892">
        <f>YEAR(tbl_EcommerceSales[[#This Row],[Order_Date]])</f>
        <v>2025</v>
      </c>
      <c r="AC1892" t="str">
        <f>IF(tbl_EcommerceSales[[#This Row],[Age]]&lt;18,"Under 18",IF(tbl_EcommerceSales[[#This Row],[Age]]&lt;=25,"18-25",IF(tbl_EcommerceSales[[#This Row],[Age]]&lt;=35,"26-35",IF(tbl_EcommerceSales[[#This Row],[Age]]&lt;=45,"36-45",IF(tbl_EcommerceSales[[#This Row],[Age]]&lt;=55,"46-55","56+")))))</f>
        <v>26-35</v>
      </c>
    </row>
    <row r="1893" spans="1:29" x14ac:dyDescent="0.35">
      <c r="A1893" t="s">
        <v>3360</v>
      </c>
      <c r="B1893" s="7">
        <v>45863</v>
      </c>
      <c r="C1893" t="s">
        <v>3361</v>
      </c>
      <c r="D1893" t="s">
        <v>37</v>
      </c>
      <c r="E1893" t="s">
        <v>48</v>
      </c>
      <c r="F1893">
        <v>25</v>
      </c>
      <c r="G1893" t="s">
        <v>71</v>
      </c>
      <c r="H1893" t="s">
        <v>72</v>
      </c>
      <c r="I1893" t="s">
        <v>241</v>
      </c>
      <c r="J1893" t="s">
        <v>242</v>
      </c>
      <c r="K1893" t="s">
        <v>42</v>
      </c>
      <c r="L1893" t="s">
        <v>243</v>
      </c>
      <c r="M1893">
        <v>1</v>
      </c>
      <c r="N1893" s="2">
        <v>649</v>
      </c>
      <c r="O1893" s="3">
        <v>0.1</v>
      </c>
      <c r="P1893" s="2">
        <v>290</v>
      </c>
      <c r="Q1893" t="s">
        <v>123</v>
      </c>
      <c r="R1893" t="s">
        <v>33</v>
      </c>
      <c r="S1893" t="s">
        <v>34</v>
      </c>
      <c r="T1893" s="4">
        <v>5</v>
      </c>
      <c r="U1893" s="11">
        <f t="shared" si="29"/>
        <v>649</v>
      </c>
      <c r="V1893" s="11">
        <f>tbl_EcommerceSales[[#This Row],[Gross_Sales]]*tbl_EcommerceSales[[#This Row],[Discount]]</f>
        <v>64.900000000000006</v>
      </c>
      <c r="W1893" s="11">
        <f>tbl_EcommerceSales[[#This Row],[Gross_Sales]]-tbl_EcommerceSales[[#This Row],[Discount_Amount]]</f>
        <v>584.1</v>
      </c>
      <c r="X1893" s="11">
        <f>tbl_EcommerceSales[[#This Row],[Quantity]] * _xlfn.XLOOKUP(tbl_EcommerceSales[[#This Row],[Product_ID]], Product_Master!A:A, Product_Master!F:F)</f>
        <v>290</v>
      </c>
      <c r="Y1893" s="11">
        <f>tbl_EcommerceSales[[#This Row],[Net_Revenue]]-tbl_EcommerceSales[[#This Row],[Total_Cost]]</f>
        <v>294.10000000000002</v>
      </c>
      <c r="Z1893" s="9">
        <f>IFERROR(#REF!/tbl_EcommerceSales[[#This Row],[Total_Cost]], 0)</f>
        <v>0</v>
      </c>
      <c r="AA1893" t="str">
        <f>TEXT(tbl_EcommerceSales[[#This Row],[Order_Date]],"mmm")</f>
        <v>Jul</v>
      </c>
      <c r="AB1893">
        <f>YEAR(tbl_EcommerceSales[[#This Row],[Order_Date]])</f>
        <v>2025</v>
      </c>
      <c r="AC1893" t="str">
        <f>IF(tbl_EcommerceSales[[#This Row],[Age]]&lt;18,"Under 18",IF(tbl_EcommerceSales[[#This Row],[Age]]&lt;=25,"18-25",IF(tbl_EcommerceSales[[#This Row],[Age]]&lt;=35,"26-35",IF(tbl_EcommerceSales[[#This Row],[Age]]&lt;=45,"36-45",IF(tbl_EcommerceSales[[#This Row],[Age]]&lt;=55,"46-55","56+")))))</f>
        <v>18-25</v>
      </c>
    </row>
    <row r="1894" spans="1:29" x14ac:dyDescent="0.35">
      <c r="A1894" t="s">
        <v>3362</v>
      </c>
      <c r="B1894" s="7">
        <v>45863</v>
      </c>
      <c r="C1894" t="s">
        <v>3363</v>
      </c>
      <c r="D1894" t="s">
        <v>254</v>
      </c>
      <c r="E1894" t="s">
        <v>25</v>
      </c>
      <c r="F1894">
        <v>29</v>
      </c>
      <c r="G1894" t="s">
        <v>145</v>
      </c>
      <c r="H1894" t="s">
        <v>39</v>
      </c>
      <c r="I1894" t="s">
        <v>236</v>
      </c>
      <c r="J1894" t="s">
        <v>237</v>
      </c>
      <c r="K1894" t="s">
        <v>82</v>
      </c>
      <c r="L1894" t="s">
        <v>238</v>
      </c>
      <c r="M1894">
        <v>1</v>
      </c>
      <c r="N1894" s="2">
        <v>899</v>
      </c>
      <c r="O1894" s="3">
        <v>0.1</v>
      </c>
      <c r="P1894" s="2">
        <v>480</v>
      </c>
      <c r="Q1894" t="s">
        <v>44</v>
      </c>
      <c r="R1894" t="s">
        <v>33</v>
      </c>
      <c r="S1894" t="s">
        <v>34</v>
      </c>
      <c r="T1894" s="4">
        <v>4</v>
      </c>
      <c r="U1894" s="11">
        <f t="shared" si="29"/>
        <v>899</v>
      </c>
      <c r="V1894" s="11">
        <f>tbl_EcommerceSales[[#This Row],[Gross_Sales]]*tbl_EcommerceSales[[#This Row],[Discount]]</f>
        <v>89.9</v>
      </c>
      <c r="W1894" s="11">
        <f>tbl_EcommerceSales[[#This Row],[Gross_Sales]]-tbl_EcommerceSales[[#This Row],[Discount_Amount]]</f>
        <v>809.1</v>
      </c>
      <c r="X1894" s="11">
        <f>tbl_EcommerceSales[[#This Row],[Quantity]] * _xlfn.XLOOKUP(tbl_EcommerceSales[[#This Row],[Product_ID]], Product_Master!A:A, Product_Master!F:F)</f>
        <v>480</v>
      </c>
      <c r="Y1894" s="11">
        <f>tbl_EcommerceSales[[#This Row],[Net_Revenue]]-tbl_EcommerceSales[[#This Row],[Total_Cost]]</f>
        <v>329.1</v>
      </c>
      <c r="Z1894" s="9">
        <f>IFERROR(#REF!/tbl_EcommerceSales[[#This Row],[Total_Cost]], 0)</f>
        <v>0</v>
      </c>
      <c r="AA1894" t="str">
        <f>TEXT(tbl_EcommerceSales[[#This Row],[Order_Date]],"mmm")</f>
        <v>Jul</v>
      </c>
      <c r="AB1894">
        <f>YEAR(tbl_EcommerceSales[[#This Row],[Order_Date]])</f>
        <v>2025</v>
      </c>
      <c r="AC1894" t="str">
        <f>IF(tbl_EcommerceSales[[#This Row],[Age]]&lt;18,"Under 18",IF(tbl_EcommerceSales[[#This Row],[Age]]&lt;=25,"18-25",IF(tbl_EcommerceSales[[#This Row],[Age]]&lt;=35,"26-35",IF(tbl_EcommerceSales[[#This Row],[Age]]&lt;=45,"36-45",IF(tbl_EcommerceSales[[#This Row],[Age]]&lt;=55,"46-55","56+")))))</f>
        <v>26-35</v>
      </c>
    </row>
    <row r="1895" spans="1:29" x14ac:dyDescent="0.35">
      <c r="A1895" t="s">
        <v>3364</v>
      </c>
      <c r="B1895" s="7">
        <v>45863</v>
      </c>
      <c r="C1895" t="s">
        <v>508</v>
      </c>
      <c r="D1895" t="s">
        <v>102</v>
      </c>
      <c r="E1895" t="s">
        <v>25</v>
      </c>
      <c r="F1895">
        <v>35</v>
      </c>
      <c r="G1895" t="s">
        <v>122</v>
      </c>
      <c r="H1895" t="s">
        <v>72</v>
      </c>
      <c r="I1895" t="s">
        <v>131</v>
      </c>
      <c r="J1895" t="s">
        <v>132</v>
      </c>
      <c r="K1895" t="s">
        <v>91</v>
      </c>
      <c r="L1895" t="s">
        <v>133</v>
      </c>
      <c r="M1895">
        <v>2</v>
      </c>
      <c r="N1895" s="2">
        <v>1299</v>
      </c>
      <c r="O1895" s="3">
        <v>0.05</v>
      </c>
      <c r="P1895" s="2">
        <v>1220</v>
      </c>
      <c r="Q1895" t="s">
        <v>32</v>
      </c>
      <c r="R1895" t="s">
        <v>33</v>
      </c>
      <c r="S1895" t="s">
        <v>57</v>
      </c>
      <c r="T1895" s="4">
        <v>5</v>
      </c>
      <c r="U1895" s="11">
        <f t="shared" si="29"/>
        <v>2598</v>
      </c>
      <c r="V1895" s="11">
        <f>tbl_EcommerceSales[[#This Row],[Gross_Sales]]*tbl_EcommerceSales[[#This Row],[Discount]]</f>
        <v>129.9</v>
      </c>
      <c r="W1895" s="11">
        <f>tbl_EcommerceSales[[#This Row],[Gross_Sales]]-tbl_EcommerceSales[[#This Row],[Discount_Amount]]</f>
        <v>2468.1</v>
      </c>
      <c r="X1895" s="11">
        <f>tbl_EcommerceSales[[#This Row],[Quantity]] * _xlfn.XLOOKUP(tbl_EcommerceSales[[#This Row],[Product_ID]], Product_Master!A:A, Product_Master!F:F)</f>
        <v>1220</v>
      </c>
      <c r="Y1895" s="11">
        <f>tbl_EcommerceSales[[#This Row],[Net_Revenue]]-tbl_EcommerceSales[[#This Row],[Total_Cost]]</f>
        <v>1248.0999999999999</v>
      </c>
      <c r="Z1895" s="9">
        <f>IFERROR(#REF!/tbl_EcommerceSales[[#This Row],[Total_Cost]], 0)</f>
        <v>0</v>
      </c>
      <c r="AA1895" t="str">
        <f>TEXT(tbl_EcommerceSales[[#This Row],[Order_Date]],"mmm")</f>
        <v>Jul</v>
      </c>
      <c r="AB1895">
        <f>YEAR(tbl_EcommerceSales[[#This Row],[Order_Date]])</f>
        <v>2025</v>
      </c>
      <c r="AC1895" t="str">
        <f>IF(tbl_EcommerceSales[[#This Row],[Age]]&lt;18,"Under 18",IF(tbl_EcommerceSales[[#This Row],[Age]]&lt;=25,"18-25",IF(tbl_EcommerceSales[[#This Row],[Age]]&lt;=35,"26-35",IF(tbl_EcommerceSales[[#This Row],[Age]]&lt;=45,"36-45",IF(tbl_EcommerceSales[[#This Row],[Age]]&lt;=55,"46-55","56+")))))</f>
        <v>26-35</v>
      </c>
    </row>
    <row r="1896" spans="1:29" x14ac:dyDescent="0.35">
      <c r="A1896" t="s">
        <v>3365</v>
      </c>
      <c r="B1896" s="7">
        <v>45863</v>
      </c>
      <c r="C1896" t="s">
        <v>3366</v>
      </c>
      <c r="D1896" t="s">
        <v>189</v>
      </c>
      <c r="E1896" t="s">
        <v>48</v>
      </c>
      <c r="F1896">
        <v>41</v>
      </c>
      <c r="G1896" t="s">
        <v>107</v>
      </c>
      <c r="H1896" t="s">
        <v>39</v>
      </c>
      <c r="I1896" t="s">
        <v>212</v>
      </c>
      <c r="J1896" t="s">
        <v>213</v>
      </c>
      <c r="K1896" t="s">
        <v>177</v>
      </c>
      <c r="L1896" t="s">
        <v>178</v>
      </c>
      <c r="M1896">
        <v>2</v>
      </c>
      <c r="N1896" s="2">
        <v>2499</v>
      </c>
      <c r="O1896" s="3">
        <v>0.15</v>
      </c>
      <c r="P1896" s="2">
        <v>2900</v>
      </c>
      <c r="Q1896" t="s">
        <v>32</v>
      </c>
      <c r="R1896" t="s">
        <v>93</v>
      </c>
      <c r="S1896" t="s">
        <v>57</v>
      </c>
      <c r="T1896" s="4">
        <v>3</v>
      </c>
      <c r="U1896" s="11">
        <f t="shared" si="29"/>
        <v>4998</v>
      </c>
      <c r="V1896" s="11">
        <f>tbl_EcommerceSales[[#This Row],[Gross_Sales]]*tbl_EcommerceSales[[#This Row],[Discount]]</f>
        <v>749.69999999999993</v>
      </c>
      <c r="W1896" s="11">
        <f>tbl_EcommerceSales[[#This Row],[Gross_Sales]]-tbl_EcommerceSales[[#This Row],[Discount_Amount]]</f>
        <v>4248.3</v>
      </c>
      <c r="X1896" s="11">
        <f>tbl_EcommerceSales[[#This Row],[Quantity]] * _xlfn.XLOOKUP(tbl_EcommerceSales[[#This Row],[Product_ID]], Product_Master!A:A, Product_Master!F:F)</f>
        <v>2900</v>
      </c>
      <c r="Y1896" s="11">
        <f>tbl_EcommerceSales[[#This Row],[Net_Revenue]]-tbl_EcommerceSales[[#This Row],[Total_Cost]]</f>
        <v>1348.3000000000002</v>
      </c>
      <c r="Z1896" s="9">
        <f>IFERROR(#REF!/tbl_EcommerceSales[[#This Row],[Total_Cost]], 0)</f>
        <v>0</v>
      </c>
      <c r="AA1896" t="str">
        <f>TEXT(tbl_EcommerceSales[[#This Row],[Order_Date]],"mmm")</f>
        <v>Jul</v>
      </c>
      <c r="AB1896">
        <f>YEAR(tbl_EcommerceSales[[#This Row],[Order_Date]])</f>
        <v>2025</v>
      </c>
      <c r="AC1896" t="str">
        <f>IF(tbl_EcommerceSales[[#This Row],[Age]]&lt;18,"Under 18",IF(tbl_EcommerceSales[[#This Row],[Age]]&lt;=25,"18-25",IF(tbl_EcommerceSales[[#This Row],[Age]]&lt;=35,"26-35",IF(tbl_EcommerceSales[[#This Row],[Age]]&lt;=45,"36-45",IF(tbl_EcommerceSales[[#This Row],[Age]]&lt;=55,"46-55","56+")))))</f>
        <v>36-45</v>
      </c>
    </row>
    <row r="1897" spans="1:29" x14ac:dyDescent="0.35">
      <c r="A1897" t="s">
        <v>3367</v>
      </c>
      <c r="B1897" s="7">
        <v>45863</v>
      </c>
      <c r="C1897" t="s">
        <v>3368</v>
      </c>
      <c r="D1897" t="s">
        <v>79</v>
      </c>
      <c r="E1897" t="s">
        <v>48</v>
      </c>
      <c r="F1897">
        <v>50</v>
      </c>
      <c r="G1897" t="s">
        <v>211</v>
      </c>
      <c r="H1897" t="s">
        <v>72</v>
      </c>
      <c r="I1897" t="s">
        <v>28</v>
      </c>
      <c r="J1897" t="s">
        <v>29</v>
      </c>
      <c r="K1897" t="s">
        <v>30</v>
      </c>
      <c r="L1897" t="s">
        <v>31</v>
      </c>
      <c r="M1897">
        <v>1</v>
      </c>
      <c r="N1897" s="2">
        <v>5999</v>
      </c>
      <c r="O1897" s="3">
        <v>0.05</v>
      </c>
      <c r="P1897" s="2">
        <v>3900</v>
      </c>
      <c r="Q1897" t="s">
        <v>32</v>
      </c>
      <c r="R1897" t="s">
        <v>33</v>
      </c>
      <c r="S1897" t="s">
        <v>34</v>
      </c>
      <c r="T1897" s="4">
        <v>3</v>
      </c>
      <c r="U1897" s="11">
        <f t="shared" si="29"/>
        <v>5999</v>
      </c>
      <c r="V1897" s="11">
        <f>tbl_EcommerceSales[[#This Row],[Gross_Sales]]*tbl_EcommerceSales[[#This Row],[Discount]]</f>
        <v>299.95</v>
      </c>
      <c r="W1897" s="11">
        <f>tbl_EcommerceSales[[#This Row],[Gross_Sales]]-tbl_EcommerceSales[[#This Row],[Discount_Amount]]</f>
        <v>5699.05</v>
      </c>
      <c r="X1897" s="11">
        <f>tbl_EcommerceSales[[#This Row],[Quantity]] * _xlfn.XLOOKUP(tbl_EcommerceSales[[#This Row],[Product_ID]], Product_Master!A:A, Product_Master!F:F)</f>
        <v>3900</v>
      </c>
      <c r="Y1897" s="11">
        <f>tbl_EcommerceSales[[#This Row],[Net_Revenue]]-tbl_EcommerceSales[[#This Row],[Total_Cost]]</f>
        <v>1799.0500000000002</v>
      </c>
      <c r="Z1897" s="9">
        <f>IFERROR(#REF!/tbl_EcommerceSales[[#This Row],[Total_Cost]], 0)</f>
        <v>0</v>
      </c>
      <c r="AA1897" t="str">
        <f>TEXT(tbl_EcommerceSales[[#This Row],[Order_Date]],"mmm")</f>
        <v>Jul</v>
      </c>
      <c r="AB1897">
        <f>YEAR(tbl_EcommerceSales[[#This Row],[Order_Date]])</f>
        <v>2025</v>
      </c>
      <c r="AC1897" t="str">
        <f>IF(tbl_EcommerceSales[[#This Row],[Age]]&lt;18,"Under 18",IF(tbl_EcommerceSales[[#This Row],[Age]]&lt;=25,"18-25",IF(tbl_EcommerceSales[[#This Row],[Age]]&lt;=35,"26-35",IF(tbl_EcommerceSales[[#This Row],[Age]]&lt;=45,"36-45",IF(tbl_EcommerceSales[[#This Row],[Age]]&lt;=55,"46-55","56+")))))</f>
        <v>46-55</v>
      </c>
    </row>
    <row r="1898" spans="1:29" x14ac:dyDescent="0.35">
      <c r="A1898" t="s">
        <v>3369</v>
      </c>
      <c r="B1898" s="7">
        <v>45864</v>
      </c>
      <c r="C1898" t="s">
        <v>2111</v>
      </c>
      <c r="D1898" t="s">
        <v>106</v>
      </c>
      <c r="E1898" t="s">
        <v>25</v>
      </c>
      <c r="F1898">
        <v>38</v>
      </c>
      <c r="G1898" t="s">
        <v>107</v>
      </c>
      <c r="H1898" t="s">
        <v>39</v>
      </c>
      <c r="I1898" t="s">
        <v>175</v>
      </c>
      <c r="J1898" t="s">
        <v>176</v>
      </c>
      <c r="K1898" t="s">
        <v>177</v>
      </c>
      <c r="L1898" t="s">
        <v>178</v>
      </c>
      <c r="M1898">
        <v>3</v>
      </c>
      <c r="N1898" s="2">
        <v>699</v>
      </c>
      <c r="O1898" s="3">
        <v>0.05</v>
      </c>
      <c r="P1898" s="2">
        <v>960</v>
      </c>
      <c r="Q1898" t="s">
        <v>156</v>
      </c>
      <c r="R1898" t="s">
        <v>33</v>
      </c>
      <c r="S1898" t="s">
        <v>57</v>
      </c>
      <c r="T1898" s="4">
        <v>5</v>
      </c>
      <c r="U1898" s="11">
        <f t="shared" si="29"/>
        <v>2097</v>
      </c>
      <c r="V1898" s="11">
        <f>tbl_EcommerceSales[[#This Row],[Gross_Sales]]*tbl_EcommerceSales[[#This Row],[Discount]]</f>
        <v>104.85000000000001</v>
      </c>
      <c r="W1898" s="11">
        <f>tbl_EcommerceSales[[#This Row],[Gross_Sales]]-tbl_EcommerceSales[[#This Row],[Discount_Amount]]</f>
        <v>1992.15</v>
      </c>
      <c r="X1898" s="11">
        <f>tbl_EcommerceSales[[#This Row],[Quantity]] * _xlfn.XLOOKUP(tbl_EcommerceSales[[#This Row],[Product_ID]], Product_Master!A:A, Product_Master!F:F)</f>
        <v>960</v>
      </c>
      <c r="Y1898" s="11">
        <f>tbl_EcommerceSales[[#This Row],[Net_Revenue]]-tbl_EcommerceSales[[#This Row],[Total_Cost]]</f>
        <v>1032.1500000000001</v>
      </c>
      <c r="Z1898" s="9">
        <f>IFERROR(#REF!/tbl_EcommerceSales[[#This Row],[Total_Cost]], 0)</f>
        <v>0</v>
      </c>
      <c r="AA1898" t="str">
        <f>TEXT(tbl_EcommerceSales[[#This Row],[Order_Date]],"mmm")</f>
        <v>Jul</v>
      </c>
      <c r="AB1898">
        <f>YEAR(tbl_EcommerceSales[[#This Row],[Order_Date]])</f>
        <v>2025</v>
      </c>
      <c r="AC1898" t="str">
        <f>IF(tbl_EcommerceSales[[#This Row],[Age]]&lt;18,"Under 18",IF(tbl_EcommerceSales[[#This Row],[Age]]&lt;=25,"18-25",IF(tbl_EcommerceSales[[#This Row],[Age]]&lt;=35,"26-35",IF(tbl_EcommerceSales[[#This Row],[Age]]&lt;=45,"36-45",IF(tbl_EcommerceSales[[#This Row],[Age]]&lt;=55,"46-55","56+")))))</f>
        <v>36-45</v>
      </c>
    </row>
    <row r="1899" spans="1:29" x14ac:dyDescent="0.35">
      <c r="A1899" t="s">
        <v>3370</v>
      </c>
      <c r="B1899" s="7">
        <v>45864</v>
      </c>
      <c r="C1899" t="s">
        <v>3371</v>
      </c>
      <c r="D1899" t="s">
        <v>342</v>
      </c>
      <c r="E1899" t="s">
        <v>25</v>
      </c>
      <c r="F1899">
        <v>36</v>
      </c>
      <c r="G1899" t="s">
        <v>38</v>
      </c>
      <c r="H1899" t="s">
        <v>39</v>
      </c>
      <c r="I1899" t="s">
        <v>294</v>
      </c>
      <c r="J1899" t="s">
        <v>295</v>
      </c>
      <c r="K1899" t="s">
        <v>91</v>
      </c>
      <c r="L1899" t="s">
        <v>296</v>
      </c>
      <c r="M1899">
        <v>1</v>
      </c>
      <c r="N1899" s="2">
        <v>699</v>
      </c>
      <c r="O1899" s="3">
        <v>0.1</v>
      </c>
      <c r="P1899" s="2">
        <v>300</v>
      </c>
      <c r="Q1899" t="s">
        <v>32</v>
      </c>
      <c r="R1899" t="s">
        <v>93</v>
      </c>
      <c r="S1899" t="s">
        <v>34</v>
      </c>
      <c r="T1899" s="4">
        <v>5</v>
      </c>
      <c r="U1899" s="11">
        <f t="shared" si="29"/>
        <v>699</v>
      </c>
      <c r="V1899" s="11">
        <f>tbl_EcommerceSales[[#This Row],[Gross_Sales]]*tbl_EcommerceSales[[#This Row],[Discount]]</f>
        <v>69.900000000000006</v>
      </c>
      <c r="W1899" s="11">
        <f>tbl_EcommerceSales[[#This Row],[Gross_Sales]]-tbl_EcommerceSales[[#This Row],[Discount_Amount]]</f>
        <v>629.1</v>
      </c>
      <c r="X1899" s="11">
        <f>tbl_EcommerceSales[[#This Row],[Quantity]] * _xlfn.XLOOKUP(tbl_EcommerceSales[[#This Row],[Product_ID]], Product_Master!A:A, Product_Master!F:F)</f>
        <v>300</v>
      </c>
      <c r="Y1899" s="11">
        <f>tbl_EcommerceSales[[#This Row],[Net_Revenue]]-tbl_EcommerceSales[[#This Row],[Total_Cost]]</f>
        <v>329.1</v>
      </c>
      <c r="Z1899" s="9">
        <f>IFERROR(#REF!/tbl_EcommerceSales[[#This Row],[Total_Cost]], 0)</f>
        <v>0</v>
      </c>
      <c r="AA1899" t="str">
        <f>TEXT(tbl_EcommerceSales[[#This Row],[Order_Date]],"mmm")</f>
        <v>Jul</v>
      </c>
      <c r="AB1899">
        <f>YEAR(tbl_EcommerceSales[[#This Row],[Order_Date]])</f>
        <v>2025</v>
      </c>
      <c r="AC1899" t="str">
        <f>IF(tbl_EcommerceSales[[#This Row],[Age]]&lt;18,"Under 18",IF(tbl_EcommerceSales[[#This Row],[Age]]&lt;=25,"18-25",IF(tbl_EcommerceSales[[#This Row],[Age]]&lt;=35,"26-35",IF(tbl_EcommerceSales[[#This Row],[Age]]&lt;=45,"36-45",IF(tbl_EcommerceSales[[#This Row],[Age]]&lt;=55,"46-55","56+")))))</f>
        <v>36-45</v>
      </c>
    </row>
    <row r="1900" spans="1:29" x14ac:dyDescent="0.35">
      <c r="A1900" t="s">
        <v>3372</v>
      </c>
      <c r="B1900" s="7">
        <v>45864</v>
      </c>
      <c r="C1900" t="s">
        <v>3373</v>
      </c>
      <c r="D1900" t="s">
        <v>170</v>
      </c>
      <c r="E1900" t="s">
        <v>48</v>
      </c>
      <c r="F1900">
        <v>18</v>
      </c>
      <c r="G1900" t="s">
        <v>152</v>
      </c>
      <c r="H1900" t="s">
        <v>72</v>
      </c>
      <c r="I1900" t="s">
        <v>53</v>
      </c>
      <c r="J1900" t="s">
        <v>54</v>
      </c>
      <c r="K1900" t="s">
        <v>55</v>
      </c>
      <c r="L1900" t="s">
        <v>56</v>
      </c>
      <c r="M1900">
        <v>2</v>
      </c>
      <c r="N1900" s="2">
        <v>799</v>
      </c>
      <c r="O1900" s="3">
        <v>0.1</v>
      </c>
      <c r="P1900" s="2">
        <v>780</v>
      </c>
      <c r="Q1900" t="s">
        <v>76</v>
      </c>
      <c r="R1900" t="s">
        <v>33</v>
      </c>
      <c r="S1900" t="s">
        <v>34</v>
      </c>
      <c r="T1900" s="4">
        <v>4</v>
      </c>
      <c r="U1900" s="11">
        <f t="shared" si="29"/>
        <v>1598</v>
      </c>
      <c r="V1900" s="11">
        <f>tbl_EcommerceSales[[#This Row],[Gross_Sales]]*tbl_EcommerceSales[[#This Row],[Discount]]</f>
        <v>159.80000000000001</v>
      </c>
      <c r="W1900" s="11">
        <f>tbl_EcommerceSales[[#This Row],[Gross_Sales]]-tbl_EcommerceSales[[#This Row],[Discount_Amount]]</f>
        <v>1438.2</v>
      </c>
      <c r="X1900" s="11">
        <f>tbl_EcommerceSales[[#This Row],[Quantity]] * _xlfn.XLOOKUP(tbl_EcommerceSales[[#This Row],[Product_ID]], Product_Master!A:A, Product_Master!F:F)</f>
        <v>780</v>
      </c>
      <c r="Y1900" s="11">
        <f>tbl_EcommerceSales[[#This Row],[Net_Revenue]]-tbl_EcommerceSales[[#This Row],[Total_Cost]]</f>
        <v>658.2</v>
      </c>
      <c r="Z1900" s="9">
        <f>IFERROR(#REF!/tbl_EcommerceSales[[#This Row],[Total_Cost]], 0)</f>
        <v>0</v>
      </c>
      <c r="AA1900" t="str">
        <f>TEXT(tbl_EcommerceSales[[#This Row],[Order_Date]],"mmm")</f>
        <v>Jul</v>
      </c>
      <c r="AB1900">
        <f>YEAR(tbl_EcommerceSales[[#This Row],[Order_Date]])</f>
        <v>2025</v>
      </c>
      <c r="AC1900" t="str">
        <f>IF(tbl_EcommerceSales[[#This Row],[Age]]&lt;18,"Under 18",IF(tbl_EcommerceSales[[#This Row],[Age]]&lt;=25,"18-25",IF(tbl_EcommerceSales[[#This Row],[Age]]&lt;=35,"26-35",IF(tbl_EcommerceSales[[#This Row],[Age]]&lt;=45,"36-45",IF(tbl_EcommerceSales[[#This Row],[Age]]&lt;=55,"46-55","56+")))))</f>
        <v>18-25</v>
      </c>
    </row>
    <row r="1901" spans="1:29" x14ac:dyDescent="0.35">
      <c r="A1901" t="s">
        <v>3374</v>
      </c>
      <c r="B1901" s="7">
        <v>45864</v>
      </c>
      <c r="C1901" t="s">
        <v>3050</v>
      </c>
      <c r="D1901" t="s">
        <v>47</v>
      </c>
      <c r="E1901" t="s">
        <v>25</v>
      </c>
      <c r="F1901">
        <v>37</v>
      </c>
      <c r="G1901" t="s">
        <v>38</v>
      </c>
      <c r="H1901" t="s">
        <v>39</v>
      </c>
      <c r="I1901" t="s">
        <v>67</v>
      </c>
      <c r="J1901" t="s">
        <v>68</v>
      </c>
      <c r="K1901" t="s">
        <v>42</v>
      </c>
      <c r="L1901" t="s">
        <v>43</v>
      </c>
      <c r="M1901">
        <v>1</v>
      </c>
      <c r="N1901" s="2">
        <v>799</v>
      </c>
      <c r="O1901" s="3">
        <v>0.15</v>
      </c>
      <c r="P1901" s="2">
        <v>360</v>
      </c>
      <c r="Q1901" t="s">
        <v>76</v>
      </c>
      <c r="R1901" t="s">
        <v>33</v>
      </c>
      <c r="S1901" t="s">
        <v>57</v>
      </c>
      <c r="T1901" s="4">
        <v>5</v>
      </c>
      <c r="U1901" s="11">
        <f t="shared" si="29"/>
        <v>799</v>
      </c>
      <c r="V1901" s="11">
        <f>tbl_EcommerceSales[[#This Row],[Gross_Sales]]*tbl_EcommerceSales[[#This Row],[Discount]]</f>
        <v>119.85</v>
      </c>
      <c r="W1901" s="11">
        <f>tbl_EcommerceSales[[#This Row],[Gross_Sales]]-tbl_EcommerceSales[[#This Row],[Discount_Amount]]</f>
        <v>679.15</v>
      </c>
      <c r="X1901" s="11">
        <f>tbl_EcommerceSales[[#This Row],[Quantity]] * _xlfn.XLOOKUP(tbl_EcommerceSales[[#This Row],[Product_ID]], Product_Master!A:A, Product_Master!F:F)</f>
        <v>360</v>
      </c>
      <c r="Y1901" s="11">
        <f>tbl_EcommerceSales[[#This Row],[Net_Revenue]]-tbl_EcommerceSales[[#This Row],[Total_Cost]]</f>
        <v>319.14999999999998</v>
      </c>
      <c r="Z1901" s="9">
        <f>IFERROR(#REF!/tbl_EcommerceSales[[#This Row],[Total_Cost]], 0)</f>
        <v>0</v>
      </c>
      <c r="AA1901" t="str">
        <f>TEXT(tbl_EcommerceSales[[#This Row],[Order_Date]],"mmm")</f>
        <v>Jul</v>
      </c>
      <c r="AB1901">
        <f>YEAR(tbl_EcommerceSales[[#This Row],[Order_Date]])</f>
        <v>2025</v>
      </c>
      <c r="AC1901" t="str">
        <f>IF(tbl_EcommerceSales[[#This Row],[Age]]&lt;18,"Under 18",IF(tbl_EcommerceSales[[#This Row],[Age]]&lt;=25,"18-25",IF(tbl_EcommerceSales[[#This Row],[Age]]&lt;=35,"26-35",IF(tbl_EcommerceSales[[#This Row],[Age]]&lt;=45,"36-45",IF(tbl_EcommerceSales[[#This Row],[Age]]&lt;=55,"46-55","56+")))))</f>
        <v>36-45</v>
      </c>
    </row>
    <row r="1902" spans="1:29" x14ac:dyDescent="0.35">
      <c r="A1902" t="s">
        <v>3375</v>
      </c>
      <c r="B1902" s="7">
        <v>45864</v>
      </c>
      <c r="C1902" t="s">
        <v>1331</v>
      </c>
      <c r="D1902" t="s">
        <v>47</v>
      </c>
      <c r="E1902" t="s">
        <v>25</v>
      </c>
      <c r="F1902">
        <v>25</v>
      </c>
      <c r="G1902" t="s">
        <v>26</v>
      </c>
      <c r="H1902" t="s">
        <v>27</v>
      </c>
      <c r="I1902" t="s">
        <v>338</v>
      </c>
      <c r="J1902" t="s">
        <v>339</v>
      </c>
      <c r="K1902" t="s">
        <v>55</v>
      </c>
      <c r="L1902" t="s">
        <v>56</v>
      </c>
      <c r="M1902">
        <v>1</v>
      </c>
      <c r="N1902" s="2">
        <v>1499</v>
      </c>
      <c r="O1902" s="3">
        <v>0.1</v>
      </c>
      <c r="P1902" s="2">
        <v>780</v>
      </c>
      <c r="Q1902" t="s">
        <v>32</v>
      </c>
      <c r="R1902" t="s">
        <v>33</v>
      </c>
      <c r="S1902" t="s">
        <v>57</v>
      </c>
      <c r="T1902" s="4">
        <v>3</v>
      </c>
      <c r="U1902" s="11">
        <f t="shared" si="29"/>
        <v>1499</v>
      </c>
      <c r="V1902" s="11">
        <f>tbl_EcommerceSales[[#This Row],[Gross_Sales]]*tbl_EcommerceSales[[#This Row],[Discount]]</f>
        <v>149.9</v>
      </c>
      <c r="W1902" s="11">
        <f>tbl_EcommerceSales[[#This Row],[Gross_Sales]]-tbl_EcommerceSales[[#This Row],[Discount_Amount]]</f>
        <v>1349.1</v>
      </c>
      <c r="X1902" s="11">
        <f>tbl_EcommerceSales[[#This Row],[Quantity]] * _xlfn.XLOOKUP(tbl_EcommerceSales[[#This Row],[Product_ID]], Product_Master!A:A, Product_Master!F:F)</f>
        <v>780</v>
      </c>
      <c r="Y1902" s="11">
        <f>tbl_EcommerceSales[[#This Row],[Net_Revenue]]-tbl_EcommerceSales[[#This Row],[Total_Cost]]</f>
        <v>569.09999999999991</v>
      </c>
      <c r="Z1902" s="9">
        <f>IFERROR(#REF!/tbl_EcommerceSales[[#This Row],[Total_Cost]], 0)</f>
        <v>0</v>
      </c>
      <c r="AA1902" t="str">
        <f>TEXT(tbl_EcommerceSales[[#This Row],[Order_Date]],"mmm")</f>
        <v>Jul</v>
      </c>
      <c r="AB1902">
        <f>YEAR(tbl_EcommerceSales[[#This Row],[Order_Date]])</f>
        <v>2025</v>
      </c>
      <c r="AC1902" t="str">
        <f>IF(tbl_EcommerceSales[[#This Row],[Age]]&lt;18,"Under 18",IF(tbl_EcommerceSales[[#This Row],[Age]]&lt;=25,"18-25",IF(tbl_EcommerceSales[[#This Row],[Age]]&lt;=35,"26-35",IF(tbl_EcommerceSales[[#This Row],[Age]]&lt;=45,"36-45",IF(tbl_EcommerceSales[[#This Row],[Age]]&lt;=55,"46-55","56+")))))</f>
        <v>18-25</v>
      </c>
    </row>
    <row r="1903" spans="1:29" x14ac:dyDescent="0.35">
      <c r="A1903" t="s">
        <v>3376</v>
      </c>
      <c r="B1903" s="7">
        <v>45864</v>
      </c>
      <c r="C1903" t="s">
        <v>2315</v>
      </c>
      <c r="D1903" t="s">
        <v>159</v>
      </c>
      <c r="E1903" t="s">
        <v>25</v>
      </c>
      <c r="F1903">
        <v>32</v>
      </c>
      <c r="G1903" t="s">
        <v>186</v>
      </c>
      <c r="H1903" t="s">
        <v>72</v>
      </c>
      <c r="I1903" t="s">
        <v>131</v>
      </c>
      <c r="J1903" t="s">
        <v>132</v>
      </c>
      <c r="K1903" t="s">
        <v>91</v>
      </c>
      <c r="L1903" t="s">
        <v>133</v>
      </c>
      <c r="M1903">
        <v>1</v>
      </c>
      <c r="N1903" s="2">
        <v>1299</v>
      </c>
      <c r="O1903" s="3">
        <v>0.1</v>
      </c>
      <c r="P1903" s="2">
        <v>610</v>
      </c>
      <c r="Q1903" t="s">
        <v>32</v>
      </c>
      <c r="R1903" t="s">
        <v>162</v>
      </c>
      <c r="S1903" t="s">
        <v>57</v>
      </c>
      <c r="T1903" s="4"/>
      <c r="U1903" s="11">
        <f t="shared" si="29"/>
        <v>1299</v>
      </c>
      <c r="V1903" s="11">
        <f>tbl_EcommerceSales[[#This Row],[Gross_Sales]]*tbl_EcommerceSales[[#This Row],[Discount]]</f>
        <v>129.9</v>
      </c>
      <c r="W1903" s="11">
        <f>tbl_EcommerceSales[[#This Row],[Gross_Sales]]-tbl_EcommerceSales[[#This Row],[Discount_Amount]]</f>
        <v>1169.0999999999999</v>
      </c>
      <c r="X1903" s="11">
        <f>tbl_EcommerceSales[[#This Row],[Quantity]] * _xlfn.XLOOKUP(tbl_EcommerceSales[[#This Row],[Product_ID]], Product_Master!A:A, Product_Master!F:F)</f>
        <v>610</v>
      </c>
      <c r="Y1903" s="11">
        <f>tbl_EcommerceSales[[#This Row],[Net_Revenue]]-tbl_EcommerceSales[[#This Row],[Total_Cost]]</f>
        <v>559.09999999999991</v>
      </c>
      <c r="Z1903" s="9">
        <f>IFERROR(#REF!/tbl_EcommerceSales[[#This Row],[Total_Cost]], 0)</f>
        <v>0</v>
      </c>
      <c r="AA1903" t="str">
        <f>TEXT(tbl_EcommerceSales[[#This Row],[Order_Date]],"mmm")</f>
        <v>Jul</v>
      </c>
      <c r="AB1903">
        <f>YEAR(tbl_EcommerceSales[[#This Row],[Order_Date]])</f>
        <v>2025</v>
      </c>
      <c r="AC1903" t="str">
        <f>IF(tbl_EcommerceSales[[#This Row],[Age]]&lt;18,"Under 18",IF(tbl_EcommerceSales[[#This Row],[Age]]&lt;=25,"18-25",IF(tbl_EcommerceSales[[#This Row],[Age]]&lt;=35,"26-35",IF(tbl_EcommerceSales[[#This Row],[Age]]&lt;=45,"36-45",IF(tbl_EcommerceSales[[#This Row],[Age]]&lt;=55,"46-55","56+")))))</f>
        <v>26-35</v>
      </c>
    </row>
    <row r="1904" spans="1:29" x14ac:dyDescent="0.35">
      <c r="A1904" t="s">
        <v>3377</v>
      </c>
      <c r="B1904" s="7">
        <v>45864</v>
      </c>
      <c r="C1904" t="s">
        <v>3378</v>
      </c>
      <c r="D1904" t="s">
        <v>269</v>
      </c>
      <c r="E1904" t="s">
        <v>48</v>
      </c>
      <c r="F1904">
        <v>36</v>
      </c>
      <c r="G1904" t="s">
        <v>211</v>
      </c>
      <c r="H1904" t="s">
        <v>72</v>
      </c>
      <c r="I1904" t="s">
        <v>221</v>
      </c>
      <c r="J1904" t="s">
        <v>222</v>
      </c>
      <c r="K1904" t="s">
        <v>177</v>
      </c>
      <c r="L1904" t="s">
        <v>208</v>
      </c>
      <c r="M1904">
        <v>2</v>
      </c>
      <c r="N1904" s="2">
        <v>1499</v>
      </c>
      <c r="O1904" s="3">
        <v>0.05</v>
      </c>
      <c r="P1904" s="2">
        <v>1600</v>
      </c>
      <c r="Q1904" t="s">
        <v>32</v>
      </c>
      <c r="R1904" t="s">
        <v>162</v>
      </c>
      <c r="S1904" t="s">
        <v>57</v>
      </c>
      <c r="T1904" s="4"/>
      <c r="U1904" s="11">
        <f t="shared" si="29"/>
        <v>2998</v>
      </c>
      <c r="V1904" s="11">
        <f>tbl_EcommerceSales[[#This Row],[Gross_Sales]]*tbl_EcommerceSales[[#This Row],[Discount]]</f>
        <v>149.9</v>
      </c>
      <c r="W1904" s="11">
        <f>tbl_EcommerceSales[[#This Row],[Gross_Sales]]-tbl_EcommerceSales[[#This Row],[Discount_Amount]]</f>
        <v>2848.1</v>
      </c>
      <c r="X1904" s="11">
        <f>tbl_EcommerceSales[[#This Row],[Quantity]] * _xlfn.XLOOKUP(tbl_EcommerceSales[[#This Row],[Product_ID]], Product_Master!A:A, Product_Master!F:F)</f>
        <v>1600</v>
      </c>
      <c r="Y1904" s="11">
        <f>tbl_EcommerceSales[[#This Row],[Net_Revenue]]-tbl_EcommerceSales[[#This Row],[Total_Cost]]</f>
        <v>1248.0999999999999</v>
      </c>
      <c r="Z1904" s="9">
        <f>IFERROR(#REF!/tbl_EcommerceSales[[#This Row],[Total_Cost]], 0)</f>
        <v>0</v>
      </c>
      <c r="AA1904" t="str">
        <f>TEXT(tbl_EcommerceSales[[#This Row],[Order_Date]],"mmm")</f>
        <v>Jul</v>
      </c>
      <c r="AB1904">
        <f>YEAR(tbl_EcommerceSales[[#This Row],[Order_Date]])</f>
        <v>2025</v>
      </c>
      <c r="AC1904" t="str">
        <f>IF(tbl_EcommerceSales[[#This Row],[Age]]&lt;18,"Under 18",IF(tbl_EcommerceSales[[#This Row],[Age]]&lt;=25,"18-25",IF(tbl_EcommerceSales[[#This Row],[Age]]&lt;=35,"26-35",IF(tbl_EcommerceSales[[#This Row],[Age]]&lt;=45,"36-45",IF(tbl_EcommerceSales[[#This Row],[Age]]&lt;=55,"46-55","56+")))))</f>
        <v>36-45</v>
      </c>
    </row>
    <row r="1905" spans="1:29" x14ac:dyDescent="0.35">
      <c r="A1905" t="s">
        <v>3379</v>
      </c>
      <c r="B1905" s="7">
        <v>45864</v>
      </c>
      <c r="C1905" t="s">
        <v>2513</v>
      </c>
      <c r="D1905" t="s">
        <v>312</v>
      </c>
      <c r="E1905" t="s">
        <v>25</v>
      </c>
      <c r="F1905">
        <v>38</v>
      </c>
      <c r="G1905" t="s">
        <v>71</v>
      </c>
      <c r="H1905" t="s">
        <v>72</v>
      </c>
      <c r="I1905" t="s">
        <v>241</v>
      </c>
      <c r="J1905" t="s">
        <v>242</v>
      </c>
      <c r="K1905" t="s">
        <v>42</v>
      </c>
      <c r="L1905" t="s">
        <v>243</v>
      </c>
      <c r="M1905">
        <v>4</v>
      </c>
      <c r="N1905" s="2">
        <v>649</v>
      </c>
      <c r="O1905" s="3">
        <v>0.1</v>
      </c>
      <c r="P1905" s="2">
        <v>1160</v>
      </c>
      <c r="Q1905" t="s">
        <v>319</v>
      </c>
      <c r="R1905" t="s">
        <v>33</v>
      </c>
      <c r="S1905" t="s">
        <v>34</v>
      </c>
      <c r="T1905" s="4">
        <v>4</v>
      </c>
      <c r="U1905" s="11">
        <f t="shared" si="29"/>
        <v>2596</v>
      </c>
      <c r="V1905" s="11">
        <f>tbl_EcommerceSales[[#This Row],[Gross_Sales]]*tbl_EcommerceSales[[#This Row],[Discount]]</f>
        <v>259.60000000000002</v>
      </c>
      <c r="W1905" s="11">
        <f>tbl_EcommerceSales[[#This Row],[Gross_Sales]]-tbl_EcommerceSales[[#This Row],[Discount_Amount]]</f>
        <v>2336.4</v>
      </c>
      <c r="X1905" s="11">
        <f>tbl_EcommerceSales[[#This Row],[Quantity]] * _xlfn.XLOOKUP(tbl_EcommerceSales[[#This Row],[Product_ID]], Product_Master!A:A, Product_Master!F:F)</f>
        <v>1160</v>
      </c>
      <c r="Y1905" s="11">
        <f>tbl_EcommerceSales[[#This Row],[Net_Revenue]]-tbl_EcommerceSales[[#This Row],[Total_Cost]]</f>
        <v>1176.4000000000001</v>
      </c>
      <c r="Z1905" s="9">
        <f>IFERROR(#REF!/tbl_EcommerceSales[[#This Row],[Total_Cost]], 0)</f>
        <v>0</v>
      </c>
      <c r="AA1905" t="str">
        <f>TEXT(tbl_EcommerceSales[[#This Row],[Order_Date]],"mmm")</f>
        <v>Jul</v>
      </c>
      <c r="AB1905">
        <f>YEAR(tbl_EcommerceSales[[#This Row],[Order_Date]])</f>
        <v>2025</v>
      </c>
      <c r="AC1905" t="str">
        <f>IF(tbl_EcommerceSales[[#This Row],[Age]]&lt;18,"Under 18",IF(tbl_EcommerceSales[[#This Row],[Age]]&lt;=25,"18-25",IF(tbl_EcommerceSales[[#This Row],[Age]]&lt;=35,"26-35",IF(tbl_EcommerceSales[[#This Row],[Age]]&lt;=45,"36-45",IF(tbl_EcommerceSales[[#This Row],[Age]]&lt;=55,"46-55","56+")))))</f>
        <v>36-45</v>
      </c>
    </row>
    <row r="1906" spans="1:29" x14ac:dyDescent="0.35">
      <c r="A1906" t="s">
        <v>3380</v>
      </c>
      <c r="B1906" s="7">
        <v>45864</v>
      </c>
      <c r="C1906" t="s">
        <v>816</v>
      </c>
      <c r="D1906" t="s">
        <v>170</v>
      </c>
      <c r="E1906" t="s">
        <v>25</v>
      </c>
      <c r="F1906">
        <v>30</v>
      </c>
      <c r="G1906" t="s">
        <v>174</v>
      </c>
      <c r="H1906" t="s">
        <v>39</v>
      </c>
      <c r="I1906" t="s">
        <v>221</v>
      </c>
      <c r="J1906" t="s">
        <v>222</v>
      </c>
      <c r="K1906" t="s">
        <v>177</v>
      </c>
      <c r="L1906" t="s">
        <v>208</v>
      </c>
      <c r="M1906">
        <v>2</v>
      </c>
      <c r="N1906" s="2">
        <v>1499</v>
      </c>
      <c r="O1906" s="3">
        <v>0.25</v>
      </c>
      <c r="P1906" s="2">
        <v>1600</v>
      </c>
      <c r="Q1906" t="s">
        <v>76</v>
      </c>
      <c r="R1906" t="s">
        <v>33</v>
      </c>
      <c r="S1906" t="s">
        <v>57</v>
      </c>
      <c r="T1906" s="4">
        <v>5</v>
      </c>
      <c r="U1906" s="11">
        <f t="shared" si="29"/>
        <v>2998</v>
      </c>
      <c r="V1906" s="11">
        <f>tbl_EcommerceSales[[#This Row],[Gross_Sales]]*tbl_EcommerceSales[[#This Row],[Discount]]</f>
        <v>749.5</v>
      </c>
      <c r="W1906" s="11">
        <f>tbl_EcommerceSales[[#This Row],[Gross_Sales]]-tbl_EcommerceSales[[#This Row],[Discount_Amount]]</f>
        <v>2248.5</v>
      </c>
      <c r="X1906" s="11">
        <f>tbl_EcommerceSales[[#This Row],[Quantity]] * _xlfn.XLOOKUP(tbl_EcommerceSales[[#This Row],[Product_ID]], Product_Master!A:A, Product_Master!F:F)</f>
        <v>1600</v>
      </c>
      <c r="Y1906" s="11">
        <f>tbl_EcommerceSales[[#This Row],[Net_Revenue]]-tbl_EcommerceSales[[#This Row],[Total_Cost]]</f>
        <v>648.5</v>
      </c>
      <c r="Z1906" s="9">
        <f>IFERROR(#REF!/tbl_EcommerceSales[[#This Row],[Total_Cost]], 0)</f>
        <v>0</v>
      </c>
      <c r="AA1906" t="str">
        <f>TEXT(tbl_EcommerceSales[[#This Row],[Order_Date]],"mmm")</f>
        <v>Jul</v>
      </c>
      <c r="AB1906">
        <f>YEAR(tbl_EcommerceSales[[#This Row],[Order_Date]])</f>
        <v>2025</v>
      </c>
      <c r="AC1906" t="str">
        <f>IF(tbl_EcommerceSales[[#This Row],[Age]]&lt;18,"Under 18",IF(tbl_EcommerceSales[[#This Row],[Age]]&lt;=25,"18-25",IF(tbl_EcommerceSales[[#This Row],[Age]]&lt;=35,"26-35",IF(tbl_EcommerceSales[[#This Row],[Age]]&lt;=45,"36-45",IF(tbl_EcommerceSales[[#This Row],[Age]]&lt;=55,"46-55","56+")))))</f>
        <v>26-35</v>
      </c>
    </row>
    <row r="1907" spans="1:29" x14ac:dyDescent="0.35">
      <c r="A1907" t="s">
        <v>3381</v>
      </c>
      <c r="B1907" s="7">
        <v>45864</v>
      </c>
      <c r="C1907" t="s">
        <v>1349</v>
      </c>
      <c r="D1907" t="s">
        <v>47</v>
      </c>
      <c r="E1907" t="s">
        <v>48</v>
      </c>
      <c r="F1907">
        <v>47</v>
      </c>
      <c r="G1907" t="s">
        <v>142</v>
      </c>
      <c r="H1907" t="s">
        <v>88</v>
      </c>
      <c r="I1907" t="s">
        <v>276</v>
      </c>
      <c r="J1907" t="s">
        <v>277</v>
      </c>
      <c r="K1907" t="s">
        <v>30</v>
      </c>
      <c r="L1907" t="s">
        <v>278</v>
      </c>
      <c r="M1907">
        <v>1</v>
      </c>
      <c r="N1907" s="2">
        <v>1599</v>
      </c>
      <c r="O1907" s="3">
        <v>0.1</v>
      </c>
      <c r="P1907" s="2">
        <v>850</v>
      </c>
      <c r="Q1907" t="s">
        <v>123</v>
      </c>
      <c r="R1907" t="s">
        <v>33</v>
      </c>
      <c r="S1907" t="s">
        <v>57</v>
      </c>
      <c r="T1907" s="4">
        <v>5</v>
      </c>
      <c r="U1907" s="11">
        <f t="shared" si="29"/>
        <v>1599</v>
      </c>
      <c r="V1907" s="11">
        <f>tbl_EcommerceSales[[#This Row],[Gross_Sales]]*tbl_EcommerceSales[[#This Row],[Discount]]</f>
        <v>159.9</v>
      </c>
      <c r="W1907" s="11">
        <f>tbl_EcommerceSales[[#This Row],[Gross_Sales]]-tbl_EcommerceSales[[#This Row],[Discount_Amount]]</f>
        <v>1439.1</v>
      </c>
      <c r="X1907" s="11">
        <f>tbl_EcommerceSales[[#This Row],[Quantity]] * _xlfn.XLOOKUP(tbl_EcommerceSales[[#This Row],[Product_ID]], Product_Master!A:A, Product_Master!F:F)</f>
        <v>850</v>
      </c>
      <c r="Y1907" s="11">
        <f>tbl_EcommerceSales[[#This Row],[Net_Revenue]]-tbl_EcommerceSales[[#This Row],[Total_Cost]]</f>
        <v>589.09999999999991</v>
      </c>
      <c r="Z1907" s="9">
        <f>IFERROR(#REF!/tbl_EcommerceSales[[#This Row],[Total_Cost]], 0)</f>
        <v>0</v>
      </c>
      <c r="AA1907" t="str">
        <f>TEXT(tbl_EcommerceSales[[#This Row],[Order_Date]],"mmm")</f>
        <v>Jul</v>
      </c>
      <c r="AB1907">
        <f>YEAR(tbl_EcommerceSales[[#This Row],[Order_Date]])</f>
        <v>2025</v>
      </c>
      <c r="AC1907" t="str">
        <f>IF(tbl_EcommerceSales[[#This Row],[Age]]&lt;18,"Under 18",IF(tbl_EcommerceSales[[#This Row],[Age]]&lt;=25,"18-25",IF(tbl_EcommerceSales[[#This Row],[Age]]&lt;=35,"26-35",IF(tbl_EcommerceSales[[#This Row],[Age]]&lt;=45,"36-45",IF(tbl_EcommerceSales[[#This Row],[Age]]&lt;=55,"46-55","56+")))))</f>
        <v>46-55</v>
      </c>
    </row>
    <row r="1908" spans="1:29" x14ac:dyDescent="0.35">
      <c r="A1908" t="s">
        <v>3382</v>
      </c>
      <c r="B1908" s="7">
        <v>45864</v>
      </c>
      <c r="C1908" t="s">
        <v>3227</v>
      </c>
      <c r="D1908" t="s">
        <v>60</v>
      </c>
      <c r="E1908" t="s">
        <v>25</v>
      </c>
      <c r="F1908">
        <v>32</v>
      </c>
      <c r="G1908" t="s">
        <v>71</v>
      </c>
      <c r="H1908" t="s">
        <v>72</v>
      </c>
      <c r="I1908" t="s">
        <v>241</v>
      </c>
      <c r="J1908" t="s">
        <v>242</v>
      </c>
      <c r="K1908" t="s">
        <v>42</v>
      </c>
      <c r="L1908" t="s">
        <v>243</v>
      </c>
      <c r="M1908">
        <v>2</v>
      </c>
      <c r="N1908" s="2">
        <v>649</v>
      </c>
      <c r="O1908" s="3">
        <v>0.1</v>
      </c>
      <c r="P1908" s="2">
        <v>580</v>
      </c>
      <c r="Q1908" t="s">
        <v>123</v>
      </c>
      <c r="R1908" t="s">
        <v>33</v>
      </c>
      <c r="S1908" t="s">
        <v>57</v>
      </c>
      <c r="T1908" s="4">
        <v>4</v>
      </c>
      <c r="U1908" s="11">
        <f t="shared" si="29"/>
        <v>1298</v>
      </c>
      <c r="V1908" s="11">
        <f>tbl_EcommerceSales[[#This Row],[Gross_Sales]]*tbl_EcommerceSales[[#This Row],[Discount]]</f>
        <v>129.80000000000001</v>
      </c>
      <c r="W1908" s="11">
        <f>tbl_EcommerceSales[[#This Row],[Gross_Sales]]-tbl_EcommerceSales[[#This Row],[Discount_Amount]]</f>
        <v>1168.2</v>
      </c>
      <c r="X1908" s="11">
        <f>tbl_EcommerceSales[[#This Row],[Quantity]] * _xlfn.XLOOKUP(tbl_EcommerceSales[[#This Row],[Product_ID]], Product_Master!A:A, Product_Master!F:F)</f>
        <v>580</v>
      </c>
      <c r="Y1908" s="11">
        <f>tbl_EcommerceSales[[#This Row],[Net_Revenue]]-tbl_EcommerceSales[[#This Row],[Total_Cost]]</f>
        <v>588.20000000000005</v>
      </c>
      <c r="Z1908" s="9">
        <f>IFERROR(#REF!/tbl_EcommerceSales[[#This Row],[Total_Cost]], 0)</f>
        <v>0</v>
      </c>
      <c r="AA1908" t="str">
        <f>TEXT(tbl_EcommerceSales[[#This Row],[Order_Date]],"mmm")</f>
        <v>Jul</v>
      </c>
      <c r="AB1908">
        <f>YEAR(tbl_EcommerceSales[[#This Row],[Order_Date]])</f>
        <v>2025</v>
      </c>
      <c r="AC1908" t="str">
        <f>IF(tbl_EcommerceSales[[#This Row],[Age]]&lt;18,"Under 18",IF(tbl_EcommerceSales[[#This Row],[Age]]&lt;=25,"18-25",IF(tbl_EcommerceSales[[#This Row],[Age]]&lt;=35,"26-35",IF(tbl_EcommerceSales[[#This Row],[Age]]&lt;=45,"36-45",IF(tbl_EcommerceSales[[#This Row],[Age]]&lt;=55,"46-55","56+")))))</f>
        <v>26-35</v>
      </c>
    </row>
    <row r="1909" spans="1:29" x14ac:dyDescent="0.35">
      <c r="A1909" t="s">
        <v>3383</v>
      </c>
      <c r="B1909" s="7">
        <v>45864</v>
      </c>
      <c r="C1909" t="s">
        <v>3384</v>
      </c>
      <c r="D1909" t="s">
        <v>106</v>
      </c>
      <c r="E1909" t="s">
        <v>25</v>
      </c>
      <c r="F1909">
        <v>34</v>
      </c>
      <c r="G1909" t="s">
        <v>174</v>
      </c>
      <c r="H1909" t="s">
        <v>39</v>
      </c>
      <c r="I1909" t="s">
        <v>53</v>
      </c>
      <c r="J1909" t="s">
        <v>54</v>
      </c>
      <c r="K1909" t="s">
        <v>55</v>
      </c>
      <c r="L1909" t="s">
        <v>56</v>
      </c>
      <c r="M1909">
        <v>2</v>
      </c>
      <c r="N1909" s="2">
        <v>799</v>
      </c>
      <c r="O1909" s="3">
        <v>0</v>
      </c>
      <c r="P1909" s="2">
        <v>780</v>
      </c>
      <c r="Q1909" t="s">
        <v>156</v>
      </c>
      <c r="R1909" t="s">
        <v>33</v>
      </c>
      <c r="S1909" t="s">
        <v>34</v>
      </c>
      <c r="T1909" s="4">
        <v>5</v>
      </c>
      <c r="U1909" s="11">
        <f t="shared" si="29"/>
        <v>1598</v>
      </c>
      <c r="V1909" s="11">
        <f>tbl_EcommerceSales[[#This Row],[Gross_Sales]]*tbl_EcommerceSales[[#This Row],[Discount]]</f>
        <v>0</v>
      </c>
      <c r="W1909" s="11">
        <f>tbl_EcommerceSales[[#This Row],[Gross_Sales]]-tbl_EcommerceSales[[#This Row],[Discount_Amount]]</f>
        <v>1598</v>
      </c>
      <c r="X1909" s="11">
        <f>tbl_EcommerceSales[[#This Row],[Quantity]] * _xlfn.XLOOKUP(tbl_EcommerceSales[[#This Row],[Product_ID]], Product_Master!A:A, Product_Master!F:F)</f>
        <v>780</v>
      </c>
      <c r="Y1909" s="11">
        <f>tbl_EcommerceSales[[#This Row],[Net_Revenue]]-tbl_EcommerceSales[[#This Row],[Total_Cost]]</f>
        <v>818</v>
      </c>
      <c r="Z1909" s="9">
        <f>IFERROR(#REF!/tbl_EcommerceSales[[#This Row],[Total_Cost]], 0)</f>
        <v>0</v>
      </c>
      <c r="AA1909" t="str">
        <f>TEXT(tbl_EcommerceSales[[#This Row],[Order_Date]],"mmm")</f>
        <v>Jul</v>
      </c>
      <c r="AB1909">
        <f>YEAR(tbl_EcommerceSales[[#This Row],[Order_Date]])</f>
        <v>2025</v>
      </c>
      <c r="AC1909" t="str">
        <f>IF(tbl_EcommerceSales[[#This Row],[Age]]&lt;18,"Under 18",IF(tbl_EcommerceSales[[#This Row],[Age]]&lt;=25,"18-25",IF(tbl_EcommerceSales[[#This Row],[Age]]&lt;=35,"26-35",IF(tbl_EcommerceSales[[#This Row],[Age]]&lt;=45,"36-45",IF(tbl_EcommerceSales[[#This Row],[Age]]&lt;=55,"46-55","56+")))))</f>
        <v>26-35</v>
      </c>
    </row>
    <row r="1910" spans="1:29" x14ac:dyDescent="0.35">
      <c r="A1910" t="s">
        <v>3385</v>
      </c>
      <c r="B1910" s="7">
        <v>45865</v>
      </c>
      <c r="C1910" t="s">
        <v>3386</v>
      </c>
      <c r="D1910" t="s">
        <v>47</v>
      </c>
      <c r="E1910" t="s">
        <v>25</v>
      </c>
      <c r="F1910">
        <v>31</v>
      </c>
      <c r="G1910" t="s">
        <v>99</v>
      </c>
      <c r="H1910" t="s">
        <v>88</v>
      </c>
      <c r="I1910" t="s">
        <v>111</v>
      </c>
      <c r="J1910" t="s">
        <v>112</v>
      </c>
      <c r="K1910" t="s">
        <v>55</v>
      </c>
      <c r="L1910" t="s">
        <v>113</v>
      </c>
      <c r="M1910">
        <v>2</v>
      </c>
      <c r="N1910" s="2">
        <v>1799</v>
      </c>
      <c r="O1910" s="3">
        <v>0.1</v>
      </c>
      <c r="P1910" s="2">
        <v>1900</v>
      </c>
      <c r="Q1910" t="s">
        <v>156</v>
      </c>
      <c r="R1910" t="s">
        <v>33</v>
      </c>
      <c r="S1910" t="s">
        <v>34</v>
      </c>
      <c r="T1910" s="4">
        <v>5</v>
      </c>
      <c r="U1910" s="11">
        <f t="shared" si="29"/>
        <v>3598</v>
      </c>
      <c r="V1910" s="11">
        <f>tbl_EcommerceSales[[#This Row],[Gross_Sales]]*tbl_EcommerceSales[[#This Row],[Discount]]</f>
        <v>359.8</v>
      </c>
      <c r="W1910" s="11">
        <f>tbl_EcommerceSales[[#This Row],[Gross_Sales]]-tbl_EcommerceSales[[#This Row],[Discount_Amount]]</f>
        <v>3238.2</v>
      </c>
      <c r="X1910" s="11">
        <f>tbl_EcommerceSales[[#This Row],[Quantity]] * _xlfn.XLOOKUP(tbl_EcommerceSales[[#This Row],[Product_ID]], Product_Master!A:A, Product_Master!F:F)</f>
        <v>1900</v>
      </c>
      <c r="Y1910" s="11">
        <f>tbl_EcommerceSales[[#This Row],[Net_Revenue]]-tbl_EcommerceSales[[#This Row],[Total_Cost]]</f>
        <v>1338.1999999999998</v>
      </c>
      <c r="Z1910" s="9">
        <f>IFERROR(#REF!/tbl_EcommerceSales[[#This Row],[Total_Cost]], 0)</f>
        <v>0</v>
      </c>
      <c r="AA1910" t="str">
        <f>TEXT(tbl_EcommerceSales[[#This Row],[Order_Date]],"mmm")</f>
        <v>Jul</v>
      </c>
      <c r="AB1910">
        <f>YEAR(tbl_EcommerceSales[[#This Row],[Order_Date]])</f>
        <v>2025</v>
      </c>
      <c r="AC1910" t="str">
        <f>IF(tbl_EcommerceSales[[#This Row],[Age]]&lt;18,"Under 18",IF(tbl_EcommerceSales[[#This Row],[Age]]&lt;=25,"18-25",IF(tbl_EcommerceSales[[#This Row],[Age]]&lt;=35,"26-35",IF(tbl_EcommerceSales[[#This Row],[Age]]&lt;=45,"36-45",IF(tbl_EcommerceSales[[#This Row],[Age]]&lt;=55,"46-55","56+")))))</f>
        <v>26-35</v>
      </c>
    </row>
    <row r="1911" spans="1:29" x14ac:dyDescent="0.35">
      <c r="A1911" t="s">
        <v>3387</v>
      </c>
      <c r="B1911" s="7">
        <v>45865</v>
      </c>
      <c r="C1911" t="s">
        <v>436</v>
      </c>
      <c r="D1911" t="s">
        <v>51</v>
      </c>
      <c r="E1911" t="s">
        <v>48</v>
      </c>
      <c r="F1911">
        <v>30</v>
      </c>
      <c r="G1911" t="s">
        <v>246</v>
      </c>
      <c r="H1911" t="s">
        <v>27</v>
      </c>
      <c r="I1911" t="s">
        <v>111</v>
      </c>
      <c r="J1911" t="s">
        <v>112</v>
      </c>
      <c r="K1911" t="s">
        <v>55</v>
      </c>
      <c r="L1911" t="s">
        <v>113</v>
      </c>
      <c r="M1911">
        <v>1</v>
      </c>
      <c r="N1911" s="2">
        <v>1799</v>
      </c>
      <c r="O1911" s="3">
        <v>0.1</v>
      </c>
      <c r="P1911" s="2">
        <v>950</v>
      </c>
      <c r="Q1911" t="s">
        <v>156</v>
      </c>
      <c r="R1911" t="s">
        <v>33</v>
      </c>
      <c r="S1911" t="s">
        <v>34</v>
      </c>
      <c r="T1911" s="4">
        <v>1</v>
      </c>
      <c r="U1911" s="11">
        <f t="shared" si="29"/>
        <v>1799</v>
      </c>
      <c r="V1911" s="11">
        <f>tbl_EcommerceSales[[#This Row],[Gross_Sales]]*tbl_EcommerceSales[[#This Row],[Discount]]</f>
        <v>179.9</v>
      </c>
      <c r="W1911" s="11">
        <f>tbl_EcommerceSales[[#This Row],[Gross_Sales]]-tbl_EcommerceSales[[#This Row],[Discount_Amount]]</f>
        <v>1619.1</v>
      </c>
      <c r="X1911" s="11">
        <f>tbl_EcommerceSales[[#This Row],[Quantity]] * _xlfn.XLOOKUP(tbl_EcommerceSales[[#This Row],[Product_ID]], Product_Master!A:A, Product_Master!F:F)</f>
        <v>950</v>
      </c>
      <c r="Y1911" s="11">
        <f>tbl_EcommerceSales[[#This Row],[Net_Revenue]]-tbl_EcommerceSales[[#This Row],[Total_Cost]]</f>
        <v>669.09999999999991</v>
      </c>
      <c r="Z1911" s="9">
        <f>IFERROR(#REF!/tbl_EcommerceSales[[#This Row],[Total_Cost]], 0)</f>
        <v>0</v>
      </c>
      <c r="AA1911" t="str">
        <f>TEXT(tbl_EcommerceSales[[#This Row],[Order_Date]],"mmm")</f>
        <v>Jul</v>
      </c>
      <c r="AB1911">
        <f>YEAR(tbl_EcommerceSales[[#This Row],[Order_Date]])</f>
        <v>2025</v>
      </c>
      <c r="AC1911" t="str">
        <f>IF(tbl_EcommerceSales[[#This Row],[Age]]&lt;18,"Under 18",IF(tbl_EcommerceSales[[#This Row],[Age]]&lt;=25,"18-25",IF(tbl_EcommerceSales[[#This Row],[Age]]&lt;=35,"26-35",IF(tbl_EcommerceSales[[#This Row],[Age]]&lt;=45,"36-45",IF(tbl_EcommerceSales[[#This Row],[Age]]&lt;=55,"46-55","56+")))))</f>
        <v>26-35</v>
      </c>
    </row>
    <row r="1912" spans="1:29" x14ac:dyDescent="0.35">
      <c r="A1912" t="s">
        <v>3388</v>
      </c>
      <c r="B1912" s="7">
        <v>45865</v>
      </c>
      <c r="C1912" t="s">
        <v>1615</v>
      </c>
      <c r="D1912" t="s">
        <v>24</v>
      </c>
      <c r="E1912" t="s">
        <v>25</v>
      </c>
      <c r="F1912">
        <v>18</v>
      </c>
      <c r="G1912" t="s">
        <v>152</v>
      </c>
      <c r="H1912" t="s">
        <v>72</v>
      </c>
      <c r="I1912" t="s">
        <v>221</v>
      </c>
      <c r="J1912" t="s">
        <v>222</v>
      </c>
      <c r="K1912" t="s">
        <v>177</v>
      </c>
      <c r="L1912" t="s">
        <v>208</v>
      </c>
      <c r="M1912">
        <v>1</v>
      </c>
      <c r="N1912" s="2">
        <v>1499</v>
      </c>
      <c r="O1912" s="3">
        <v>0.25</v>
      </c>
      <c r="P1912" s="2">
        <v>800</v>
      </c>
      <c r="Q1912" t="s">
        <v>44</v>
      </c>
      <c r="R1912" t="s">
        <v>33</v>
      </c>
      <c r="S1912" t="s">
        <v>34</v>
      </c>
      <c r="T1912" s="4">
        <v>4</v>
      </c>
      <c r="U1912" s="11">
        <f t="shared" si="29"/>
        <v>1499</v>
      </c>
      <c r="V1912" s="11">
        <f>tbl_EcommerceSales[[#This Row],[Gross_Sales]]*tbl_EcommerceSales[[#This Row],[Discount]]</f>
        <v>374.75</v>
      </c>
      <c r="W1912" s="11">
        <f>tbl_EcommerceSales[[#This Row],[Gross_Sales]]-tbl_EcommerceSales[[#This Row],[Discount_Amount]]</f>
        <v>1124.25</v>
      </c>
      <c r="X1912" s="11">
        <f>tbl_EcommerceSales[[#This Row],[Quantity]] * _xlfn.XLOOKUP(tbl_EcommerceSales[[#This Row],[Product_ID]], Product_Master!A:A, Product_Master!F:F)</f>
        <v>800</v>
      </c>
      <c r="Y1912" s="11">
        <f>tbl_EcommerceSales[[#This Row],[Net_Revenue]]-tbl_EcommerceSales[[#This Row],[Total_Cost]]</f>
        <v>324.25</v>
      </c>
      <c r="Z1912" s="9">
        <f>IFERROR(#REF!/tbl_EcommerceSales[[#This Row],[Total_Cost]], 0)</f>
        <v>0</v>
      </c>
      <c r="AA1912" t="str">
        <f>TEXT(tbl_EcommerceSales[[#This Row],[Order_Date]],"mmm")</f>
        <v>Jul</v>
      </c>
      <c r="AB1912">
        <f>YEAR(tbl_EcommerceSales[[#This Row],[Order_Date]])</f>
        <v>2025</v>
      </c>
      <c r="AC1912" t="str">
        <f>IF(tbl_EcommerceSales[[#This Row],[Age]]&lt;18,"Under 18",IF(tbl_EcommerceSales[[#This Row],[Age]]&lt;=25,"18-25",IF(tbl_EcommerceSales[[#This Row],[Age]]&lt;=35,"26-35",IF(tbl_EcommerceSales[[#This Row],[Age]]&lt;=45,"36-45",IF(tbl_EcommerceSales[[#This Row],[Age]]&lt;=55,"46-55","56+")))))</f>
        <v>18-25</v>
      </c>
    </row>
    <row r="1913" spans="1:29" x14ac:dyDescent="0.35">
      <c r="A1913" t="s">
        <v>3389</v>
      </c>
      <c r="B1913" s="7">
        <v>45865</v>
      </c>
      <c r="C1913" t="s">
        <v>3390</v>
      </c>
      <c r="D1913" t="s">
        <v>159</v>
      </c>
      <c r="E1913" t="s">
        <v>48</v>
      </c>
      <c r="F1913">
        <v>45</v>
      </c>
      <c r="G1913" t="s">
        <v>96</v>
      </c>
      <c r="H1913" t="s">
        <v>39</v>
      </c>
      <c r="I1913" t="s">
        <v>241</v>
      </c>
      <c r="J1913" t="s">
        <v>242</v>
      </c>
      <c r="K1913" t="s">
        <v>42</v>
      </c>
      <c r="L1913" t="s">
        <v>243</v>
      </c>
      <c r="M1913">
        <v>2</v>
      </c>
      <c r="N1913" s="2">
        <v>649</v>
      </c>
      <c r="O1913" s="3">
        <v>0</v>
      </c>
      <c r="P1913" s="2">
        <v>580</v>
      </c>
      <c r="Q1913" t="s">
        <v>123</v>
      </c>
      <c r="R1913" t="s">
        <v>33</v>
      </c>
      <c r="S1913" t="s">
        <v>34</v>
      </c>
      <c r="T1913" s="4">
        <v>5</v>
      </c>
      <c r="U1913" s="11">
        <f t="shared" si="29"/>
        <v>1298</v>
      </c>
      <c r="V1913" s="11">
        <f>tbl_EcommerceSales[[#This Row],[Gross_Sales]]*tbl_EcommerceSales[[#This Row],[Discount]]</f>
        <v>0</v>
      </c>
      <c r="W1913" s="11">
        <f>tbl_EcommerceSales[[#This Row],[Gross_Sales]]-tbl_EcommerceSales[[#This Row],[Discount_Amount]]</f>
        <v>1298</v>
      </c>
      <c r="X1913" s="11">
        <f>tbl_EcommerceSales[[#This Row],[Quantity]] * _xlfn.XLOOKUP(tbl_EcommerceSales[[#This Row],[Product_ID]], Product_Master!A:A, Product_Master!F:F)</f>
        <v>580</v>
      </c>
      <c r="Y1913" s="11">
        <f>tbl_EcommerceSales[[#This Row],[Net_Revenue]]-tbl_EcommerceSales[[#This Row],[Total_Cost]]</f>
        <v>718</v>
      </c>
      <c r="Z1913" s="9">
        <f>IFERROR(#REF!/tbl_EcommerceSales[[#This Row],[Total_Cost]], 0)</f>
        <v>0</v>
      </c>
      <c r="AA1913" t="str">
        <f>TEXT(tbl_EcommerceSales[[#This Row],[Order_Date]],"mmm")</f>
        <v>Jul</v>
      </c>
      <c r="AB1913">
        <f>YEAR(tbl_EcommerceSales[[#This Row],[Order_Date]])</f>
        <v>2025</v>
      </c>
      <c r="AC1913" t="str">
        <f>IF(tbl_EcommerceSales[[#This Row],[Age]]&lt;18,"Under 18",IF(tbl_EcommerceSales[[#This Row],[Age]]&lt;=25,"18-25",IF(tbl_EcommerceSales[[#This Row],[Age]]&lt;=35,"26-35",IF(tbl_EcommerceSales[[#This Row],[Age]]&lt;=45,"36-45",IF(tbl_EcommerceSales[[#This Row],[Age]]&lt;=55,"46-55","56+")))))</f>
        <v>36-45</v>
      </c>
    </row>
    <row r="1914" spans="1:29" x14ac:dyDescent="0.35">
      <c r="A1914" t="s">
        <v>3391</v>
      </c>
      <c r="B1914" s="7">
        <v>45865</v>
      </c>
      <c r="C1914" t="s">
        <v>542</v>
      </c>
      <c r="D1914" t="s">
        <v>151</v>
      </c>
      <c r="E1914" t="s">
        <v>48</v>
      </c>
      <c r="F1914">
        <v>33</v>
      </c>
      <c r="G1914" t="s">
        <v>192</v>
      </c>
      <c r="H1914" t="s">
        <v>27</v>
      </c>
      <c r="I1914" t="s">
        <v>517</v>
      </c>
      <c r="J1914" t="s">
        <v>518</v>
      </c>
      <c r="K1914" t="s">
        <v>30</v>
      </c>
      <c r="L1914" t="s">
        <v>278</v>
      </c>
      <c r="M1914">
        <v>2</v>
      </c>
      <c r="N1914" s="2">
        <v>1299</v>
      </c>
      <c r="O1914" s="3">
        <v>0.05</v>
      </c>
      <c r="P1914" s="2">
        <v>1380</v>
      </c>
      <c r="Q1914" t="s">
        <v>32</v>
      </c>
      <c r="R1914" t="s">
        <v>33</v>
      </c>
      <c r="S1914" t="s">
        <v>34</v>
      </c>
      <c r="T1914" s="4">
        <v>5</v>
      </c>
      <c r="U1914" s="11">
        <f t="shared" si="29"/>
        <v>2598</v>
      </c>
      <c r="V1914" s="11">
        <f>tbl_EcommerceSales[[#This Row],[Gross_Sales]]*tbl_EcommerceSales[[#This Row],[Discount]]</f>
        <v>129.9</v>
      </c>
      <c r="W1914" s="11">
        <f>tbl_EcommerceSales[[#This Row],[Gross_Sales]]-tbl_EcommerceSales[[#This Row],[Discount_Amount]]</f>
        <v>2468.1</v>
      </c>
      <c r="X1914" s="11">
        <f>tbl_EcommerceSales[[#This Row],[Quantity]] * _xlfn.XLOOKUP(tbl_EcommerceSales[[#This Row],[Product_ID]], Product_Master!A:A, Product_Master!F:F)</f>
        <v>1380</v>
      </c>
      <c r="Y1914" s="11">
        <f>tbl_EcommerceSales[[#This Row],[Net_Revenue]]-tbl_EcommerceSales[[#This Row],[Total_Cost]]</f>
        <v>1088.0999999999999</v>
      </c>
      <c r="Z1914" s="9">
        <f>IFERROR(#REF!/tbl_EcommerceSales[[#This Row],[Total_Cost]], 0)</f>
        <v>0</v>
      </c>
      <c r="AA1914" t="str">
        <f>TEXT(tbl_EcommerceSales[[#This Row],[Order_Date]],"mmm")</f>
        <v>Jul</v>
      </c>
      <c r="AB1914">
        <f>YEAR(tbl_EcommerceSales[[#This Row],[Order_Date]])</f>
        <v>2025</v>
      </c>
      <c r="AC1914" t="str">
        <f>IF(tbl_EcommerceSales[[#This Row],[Age]]&lt;18,"Under 18",IF(tbl_EcommerceSales[[#This Row],[Age]]&lt;=25,"18-25",IF(tbl_EcommerceSales[[#This Row],[Age]]&lt;=35,"26-35",IF(tbl_EcommerceSales[[#This Row],[Age]]&lt;=45,"36-45",IF(tbl_EcommerceSales[[#This Row],[Age]]&lt;=55,"46-55","56+")))))</f>
        <v>26-35</v>
      </c>
    </row>
    <row r="1915" spans="1:29" x14ac:dyDescent="0.35">
      <c r="A1915" t="s">
        <v>3392</v>
      </c>
      <c r="B1915" s="7">
        <v>45865</v>
      </c>
      <c r="C1915" t="s">
        <v>3393</v>
      </c>
      <c r="D1915" t="s">
        <v>195</v>
      </c>
      <c r="E1915" t="s">
        <v>25</v>
      </c>
      <c r="F1915">
        <v>18</v>
      </c>
      <c r="G1915" t="s">
        <v>99</v>
      </c>
      <c r="H1915" t="s">
        <v>88</v>
      </c>
      <c r="I1915" t="s">
        <v>175</v>
      </c>
      <c r="J1915" t="s">
        <v>176</v>
      </c>
      <c r="K1915" t="s">
        <v>177</v>
      </c>
      <c r="L1915" t="s">
        <v>178</v>
      </c>
      <c r="M1915">
        <v>1</v>
      </c>
      <c r="N1915" s="2">
        <v>699</v>
      </c>
      <c r="O1915" s="3">
        <v>0.15</v>
      </c>
      <c r="P1915" s="2">
        <v>320</v>
      </c>
      <c r="Q1915" t="s">
        <v>123</v>
      </c>
      <c r="R1915" t="s">
        <v>33</v>
      </c>
      <c r="S1915" t="s">
        <v>57</v>
      </c>
      <c r="T1915" s="4">
        <v>5</v>
      </c>
      <c r="U1915" s="11">
        <f t="shared" si="29"/>
        <v>699</v>
      </c>
      <c r="V1915" s="11">
        <f>tbl_EcommerceSales[[#This Row],[Gross_Sales]]*tbl_EcommerceSales[[#This Row],[Discount]]</f>
        <v>104.85</v>
      </c>
      <c r="W1915" s="11">
        <f>tbl_EcommerceSales[[#This Row],[Gross_Sales]]-tbl_EcommerceSales[[#This Row],[Discount_Amount]]</f>
        <v>594.15</v>
      </c>
      <c r="X1915" s="11">
        <f>tbl_EcommerceSales[[#This Row],[Quantity]] * _xlfn.XLOOKUP(tbl_EcommerceSales[[#This Row],[Product_ID]], Product_Master!A:A, Product_Master!F:F)</f>
        <v>320</v>
      </c>
      <c r="Y1915" s="11">
        <f>tbl_EcommerceSales[[#This Row],[Net_Revenue]]-tbl_EcommerceSales[[#This Row],[Total_Cost]]</f>
        <v>274.14999999999998</v>
      </c>
      <c r="Z1915" s="9">
        <f>IFERROR(#REF!/tbl_EcommerceSales[[#This Row],[Total_Cost]], 0)</f>
        <v>0</v>
      </c>
      <c r="AA1915" t="str">
        <f>TEXT(tbl_EcommerceSales[[#This Row],[Order_Date]],"mmm")</f>
        <v>Jul</v>
      </c>
      <c r="AB1915">
        <f>YEAR(tbl_EcommerceSales[[#This Row],[Order_Date]])</f>
        <v>2025</v>
      </c>
      <c r="AC1915" t="str">
        <f>IF(tbl_EcommerceSales[[#This Row],[Age]]&lt;18,"Under 18",IF(tbl_EcommerceSales[[#This Row],[Age]]&lt;=25,"18-25",IF(tbl_EcommerceSales[[#This Row],[Age]]&lt;=35,"26-35",IF(tbl_EcommerceSales[[#This Row],[Age]]&lt;=45,"36-45",IF(tbl_EcommerceSales[[#This Row],[Age]]&lt;=55,"46-55","56+")))))</f>
        <v>18-25</v>
      </c>
    </row>
    <row r="1916" spans="1:29" x14ac:dyDescent="0.35">
      <c r="A1916" t="s">
        <v>3394</v>
      </c>
      <c r="B1916" s="7">
        <v>45865</v>
      </c>
      <c r="C1916" t="s">
        <v>1753</v>
      </c>
      <c r="D1916" t="s">
        <v>189</v>
      </c>
      <c r="E1916" t="s">
        <v>25</v>
      </c>
      <c r="F1916">
        <v>37</v>
      </c>
      <c r="G1916" t="s">
        <v>26</v>
      </c>
      <c r="H1916" t="s">
        <v>27</v>
      </c>
      <c r="I1916" t="s">
        <v>40</v>
      </c>
      <c r="J1916" t="s">
        <v>41</v>
      </c>
      <c r="K1916" t="s">
        <v>42</v>
      </c>
      <c r="L1916" t="s">
        <v>43</v>
      </c>
      <c r="M1916">
        <v>1</v>
      </c>
      <c r="N1916" s="2">
        <v>699</v>
      </c>
      <c r="O1916" s="3">
        <v>0.15</v>
      </c>
      <c r="P1916" s="2">
        <v>310</v>
      </c>
      <c r="Q1916" t="s">
        <v>32</v>
      </c>
      <c r="R1916" t="s">
        <v>33</v>
      </c>
      <c r="S1916" t="s">
        <v>34</v>
      </c>
      <c r="T1916" s="4">
        <v>5</v>
      </c>
      <c r="U1916" s="11">
        <f t="shared" si="29"/>
        <v>699</v>
      </c>
      <c r="V1916" s="11">
        <f>tbl_EcommerceSales[[#This Row],[Gross_Sales]]*tbl_EcommerceSales[[#This Row],[Discount]]</f>
        <v>104.85</v>
      </c>
      <c r="W1916" s="11">
        <f>tbl_EcommerceSales[[#This Row],[Gross_Sales]]-tbl_EcommerceSales[[#This Row],[Discount_Amount]]</f>
        <v>594.15</v>
      </c>
      <c r="X1916" s="11">
        <f>tbl_EcommerceSales[[#This Row],[Quantity]] * _xlfn.XLOOKUP(tbl_EcommerceSales[[#This Row],[Product_ID]], Product_Master!A:A, Product_Master!F:F)</f>
        <v>310</v>
      </c>
      <c r="Y1916" s="11">
        <f>tbl_EcommerceSales[[#This Row],[Net_Revenue]]-tbl_EcommerceSales[[#This Row],[Total_Cost]]</f>
        <v>284.14999999999998</v>
      </c>
      <c r="Z1916" s="9">
        <f>IFERROR(#REF!/tbl_EcommerceSales[[#This Row],[Total_Cost]], 0)</f>
        <v>0</v>
      </c>
      <c r="AA1916" t="str">
        <f>TEXT(tbl_EcommerceSales[[#This Row],[Order_Date]],"mmm")</f>
        <v>Jul</v>
      </c>
      <c r="AB1916">
        <f>YEAR(tbl_EcommerceSales[[#This Row],[Order_Date]])</f>
        <v>2025</v>
      </c>
      <c r="AC1916" t="str">
        <f>IF(tbl_EcommerceSales[[#This Row],[Age]]&lt;18,"Under 18",IF(tbl_EcommerceSales[[#This Row],[Age]]&lt;=25,"18-25",IF(tbl_EcommerceSales[[#This Row],[Age]]&lt;=35,"26-35",IF(tbl_EcommerceSales[[#This Row],[Age]]&lt;=45,"36-45",IF(tbl_EcommerceSales[[#This Row],[Age]]&lt;=55,"46-55","56+")))))</f>
        <v>36-45</v>
      </c>
    </row>
    <row r="1917" spans="1:29" x14ac:dyDescent="0.35">
      <c r="A1917" t="s">
        <v>3395</v>
      </c>
      <c r="B1917" s="7">
        <v>45865</v>
      </c>
      <c r="C1917" t="s">
        <v>546</v>
      </c>
      <c r="D1917" t="s">
        <v>148</v>
      </c>
      <c r="E1917" t="s">
        <v>48</v>
      </c>
      <c r="F1917">
        <v>28</v>
      </c>
      <c r="G1917" t="s">
        <v>211</v>
      </c>
      <c r="H1917" t="s">
        <v>72</v>
      </c>
      <c r="I1917" t="s">
        <v>67</v>
      </c>
      <c r="J1917" t="s">
        <v>68</v>
      </c>
      <c r="K1917" t="s">
        <v>42</v>
      </c>
      <c r="L1917" t="s">
        <v>43</v>
      </c>
      <c r="M1917">
        <v>3</v>
      </c>
      <c r="N1917" s="2">
        <v>799</v>
      </c>
      <c r="O1917" s="3">
        <v>0.15</v>
      </c>
      <c r="P1917" s="2">
        <v>1080</v>
      </c>
      <c r="Q1917" t="s">
        <v>123</v>
      </c>
      <c r="R1917" t="s">
        <v>162</v>
      </c>
      <c r="S1917" t="s">
        <v>57</v>
      </c>
      <c r="T1917" s="4"/>
      <c r="U1917" s="11">
        <f t="shared" si="29"/>
        <v>2397</v>
      </c>
      <c r="V1917" s="11">
        <f>tbl_EcommerceSales[[#This Row],[Gross_Sales]]*tbl_EcommerceSales[[#This Row],[Discount]]</f>
        <v>359.55</v>
      </c>
      <c r="W1917" s="11">
        <f>tbl_EcommerceSales[[#This Row],[Gross_Sales]]-tbl_EcommerceSales[[#This Row],[Discount_Amount]]</f>
        <v>2037.45</v>
      </c>
      <c r="X1917" s="11">
        <f>tbl_EcommerceSales[[#This Row],[Quantity]] * _xlfn.XLOOKUP(tbl_EcommerceSales[[#This Row],[Product_ID]], Product_Master!A:A, Product_Master!F:F)</f>
        <v>1080</v>
      </c>
      <c r="Y1917" s="11">
        <f>tbl_EcommerceSales[[#This Row],[Net_Revenue]]-tbl_EcommerceSales[[#This Row],[Total_Cost]]</f>
        <v>957.45</v>
      </c>
      <c r="Z1917" s="9">
        <f>IFERROR(#REF!/tbl_EcommerceSales[[#This Row],[Total_Cost]], 0)</f>
        <v>0</v>
      </c>
      <c r="AA1917" t="str">
        <f>TEXT(tbl_EcommerceSales[[#This Row],[Order_Date]],"mmm")</f>
        <v>Jul</v>
      </c>
      <c r="AB1917">
        <f>YEAR(tbl_EcommerceSales[[#This Row],[Order_Date]])</f>
        <v>2025</v>
      </c>
      <c r="AC1917" t="str">
        <f>IF(tbl_EcommerceSales[[#This Row],[Age]]&lt;18,"Under 18",IF(tbl_EcommerceSales[[#This Row],[Age]]&lt;=25,"18-25",IF(tbl_EcommerceSales[[#This Row],[Age]]&lt;=35,"26-35",IF(tbl_EcommerceSales[[#This Row],[Age]]&lt;=45,"36-45",IF(tbl_EcommerceSales[[#This Row],[Age]]&lt;=55,"46-55","56+")))))</f>
        <v>26-35</v>
      </c>
    </row>
    <row r="1918" spans="1:29" x14ac:dyDescent="0.35">
      <c r="A1918" t="s">
        <v>3396</v>
      </c>
      <c r="B1918" s="7">
        <v>45866</v>
      </c>
      <c r="C1918" t="s">
        <v>3397</v>
      </c>
      <c r="D1918" t="s">
        <v>205</v>
      </c>
      <c r="E1918" t="s">
        <v>48</v>
      </c>
      <c r="F1918">
        <v>33</v>
      </c>
      <c r="G1918" t="s">
        <v>246</v>
      </c>
      <c r="H1918" t="s">
        <v>27</v>
      </c>
      <c r="I1918" t="s">
        <v>338</v>
      </c>
      <c r="J1918" t="s">
        <v>339</v>
      </c>
      <c r="K1918" t="s">
        <v>55</v>
      </c>
      <c r="L1918" t="s">
        <v>56</v>
      </c>
      <c r="M1918">
        <v>4</v>
      </c>
      <c r="N1918" s="2">
        <v>1499</v>
      </c>
      <c r="O1918" s="3">
        <v>0.1</v>
      </c>
      <c r="P1918" s="2">
        <v>3120</v>
      </c>
      <c r="Q1918" t="s">
        <v>32</v>
      </c>
      <c r="R1918" t="s">
        <v>33</v>
      </c>
      <c r="S1918" t="s">
        <v>34</v>
      </c>
      <c r="T1918" s="4">
        <v>1</v>
      </c>
      <c r="U1918" s="11">
        <f t="shared" si="29"/>
        <v>5996</v>
      </c>
      <c r="V1918" s="11">
        <f>tbl_EcommerceSales[[#This Row],[Gross_Sales]]*tbl_EcommerceSales[[#This Row],[Discount]]</f>
        <v>599.6</v>
      </c>
      <c r="W1918" s="11">
        <f>tbl_EcommerceSales[[#This Row],[Gross_Sales]]-tbl_EcommerceSales[[#This Row],[Discount_Amount]]</f>
        <v>5396.4</v>
      </c>
      <c r="X1918" s="11">
        <f>tbl_EcommerceSales[[#This Row],[Quantity]] * _xlfn.XLOOKUP(tbl_EcommerceSales[[#This Row],[Product_ID]], Product_Master!A:A, Product_Master!F:F)</f>
        <v>3120</v>
      </c>
      <c r="Y1918" s="11">
        <f>tbl_EcommerceSales[[#This Row],[Net_Revenue]]-tbl_EcommerceSales[[#This Row],[Total_Cost]]</f>
        <v>2276.3999999999996</v>
      </c>
      <c r="Z1918" s="9">
        <f>IFERROR(#REF!/tbl_EcommerceSales[[#This Row],[Total_Cost]], 0)</f>
        <v>0</v>
      </c>
      <c r="AA1918" t="str">
        <f>TEXT(tbl_EcommerceSales[[#This Row],[Order_Date]],"mmm")</f>
        <v>Jul</v>
      </c>
      <c r="AB1918">
        <f>YEAR(tbl_EcommerceSales[[#This Row],[Order_Date]])</f>
        <v>2025</v>
      </c>
      <c r="AC1918" t="str">
        <f>IF(tbl_EcommerceSales[[#This Row],[Age]]&lt;18,"Under 18",IF(tbl_EcommerceSales[[#This Row],[Age]]&lt;=25,"18-25",IF(tbl_EcommerceSales[[#This Row],[Age]]&lt;=35,"26-35",IF(tbl_EcommerceSales[[#This Row],[Age]]&lt;=45,"36-45",IF(tbl_EcommerceSales[[#This Row],[Age]]&lt;=55,"46-55","56+")))))</f>
        <v>26-35</v>
      </c>
    </row>
    <row r="1919" spans="1:29" x14ac:dyDescent="0.35">
      <c r="A1919" t="s">
        <v>3398</v>
      </c>
      <c r="B1919" s="7">
        <v>45866</v>
      </c>
      <c r="C1919" t="s">
        <v>606</v>
      </c>
      <c r="D1919" t="s">
        <v>51</v>
      </c>
      <c r="E1919" t="s">
        <v>25</v>
      </c>
      <c r="F1919">
        <v>41</v>
      </c>
      <c r="G1919" t="s">
        <v>99</v>
      </c>
      <c r="H1919" t="s">
        <v>88</v>
      </c>
      <c r="I1919" t="s">
        <v>517</v>
      </c>
      <c r="J1919" t="s">
        <v>518</v>
      </c>
      <c r="K1919" t="s">
        <v>30</v>
      </c>
      <c r="L1919" t="s">
        <v>278</v>
      </c>
      <c r="M1919">
        <v>2</v>
      </c>
      <c r="N1919" s="2">
        <v>1299</v>
      </c>
      <c r="O1919" s="3">
        <v>0.1</v>
      </c>
      <c r="P1919" s="2">
        <v>1380</v>
      </c>
      <c r="Q1919" t="s">
        <v>32</v>
      </c>
      <c r="R1919" t="s">
        <v>33</v>
      </c>
      <c r="S1919" t="s">
        <v>34</v>
      </c>
      <c r="T1919" s="4">
        <v>5</v>
      </c>
      <c r="U1919" s="11">
        <f t="shared" si="29"/>
        <v>2598</v>
      </c>
      <c r="V1919" s="11">
        <f>tbl_EcommerceSales[[#This Row],[Gross_Sales]]*tbl_EcommerceSales[[#This Row],[Discount]]</f>
        <v>259.8</v>
      </c>
      <c r="W1919" s="11">
        <f>tbl_EcommerceSales[[#This Row],[Gross_Sales]]-tbl_EcommerceSales[[#This Row],[Discount_Amount]]</f>
        <v>2338.1999999999998</v>
      </c>
      <c r="X1919" s="11">
        <f>tbl_EcommerceSales[[#This Row],[Quantity]] * _xlfn.XLOOKUP(tbl_EcommerceSales[[#This Row],[Product_ID]], Product_Master!A:A, Product_Master!F:F)</f>
        <v>1380</v>
      </c>
      <c r="Y1919" s="11">
        <f>tbl_EcommerceSales[[#This Row],[Net_Revenue]]-tbl_EcommerceSales[[#This Row],[Total_Cost]]</f>
        <v>958.19999999999982</v>
      </c>
      <c r="Z1919" s="9">
        <f>IFERROR(#REF!/tbl_EcommerceSales[[#This Row],[Total_Cost]], 0)</f>
        <v>0</v>
      </c>
      <c r="AA1919" t="str">
        <f>TEXT(tbl_EcommerceSales[[#This Row],[Order_Date]],"mmm")</f>
        <v>Jul</v>
      </c>
      <c r="AB1919">
        <f>YEAR(tbl_EcommerceSales[[#This Row],[Order_Date]])</f>
        <v>2025</v>
      </c>
      <c r="AC1919" t="str">
        <f>IF(tbl_EcommerceSales[[#This Row],[Age]]&lt;18,"Under 18",IF(tbl_EcommerceSales[[#This Row],[Age]]&lt;=25,"18-25",IF(tbl_EcommerceSales[[#This Row],[Age]]&lt;=35,"26-35",IF(tbl_EcommerceSales[[#This Row],[Age]]&lt;=45,"36-45",IF(tbl_EcommerceSales[[#This Row],[Age]]&lt;=55,"46-55","56+")))))</f>
        <v>36-45</v>
      </c>
    </row>
    <row r="1920" spans="1:29" x14ac:dyDescent="0.35">
      <c r="A1920" t="s">
        <v>3399</v>
      </c>
      <c r="B1920" s="7">
        <v>45866</v>
      </c>
      <c r="C1920" t="s">
        <v>1275</v>
      </c>
      <c r="D1920" t="s">
        <v>195</v>
      </c>
      <c r="E1920" t="s">
        <v>48</v>
      </c>
      <c r="F1920">
        <v>44</v>
      </c>
      <c r="G1920" t="s">
        <v>145</v>
      </c>
      <c r="H1920" t="s">
        <v>39</v>
      </c>
      <c r="I1920" t="s">
        <v>349</v>
      </c>
      <c r="J1920" t="s">
        <v>350</v>
      </c>
      <c r="K1920" t="s">
        <v>82</v>
      </c>
      <c r="L1920" t="s">
        <v>238</v>
      </c>
      <c r="M1920">
        <v>3</v>
      </c>
      <c r="N1920" s="2">
        <v>1599</v>
      </c>
      <c r="O1920" s="3">
        <v>0.05</v>
      </c>
      <c r="P1920" s="2">
        <v>2760</v>
      </c>
      <c r="Q1920" t="s">
        <v>32</v>
      </c>
      <c r="R1920" t="s">
        <v>33</v>
      </c>
      <c r="S1920" t="s">
        <v>34</v>
      </c>
      <c r="T1920" s="4">
        <v>4</v>
      </c>
      <c r="U1920" s="11">
        <f t="shared" si="29"/>
        <v>4797</v>
      </c>
      <c r="V1920" s="11">
        <f>tbl_EcommerceSales[[#This Row],[Gross_Sales]]*tbl_EcommerceSales[[#This Row],[Discount]]</f>
        <v>239.85000000000002</v>
      </c>
      <c r="W1920" s="11">
        <f>tbl_EcommerceSales[[#This Row],[Gross_Sales]]-tbl_EcommerceSales[[#This Row],[Discount_Amount]]</f>
        <v>4557.1499999999996</v>
      </c>
      <c r="X1920" s="11">
        <f>tbl_EcommerceSales[[#This Row],[Quantity]] * _xlfn.XLOOKUP(tbl_EcommerceSales[[#This Row],[Product_ID]], Product_Master!A:A, Product_Master!F:F)</f>
        <v>2760</v>
      </c>
      <c r="Y1920" s="11">
        <f>tbl_EcommerceSales[[#This Row],[Net_Revenue]]-tbl_EcommerceSales[[#This Row],[Total_Cost]]</f>
        <v>1797.1499999999996</v>
      </c>
      <c r="Z1920" s="9">
        <f>IFERROR(#REF!/tbl_EcommerceSales[[#This Row],[Total_Cost]], 0)</f>
        <v>0</v>
      </c>
      <c r="AA1920" t="str">
        <f>TEXT(tbl_EcommerceSales[[#This Row],[Order_Date]],"mmm")</f>
        <v>Jul</v>
      </c>
      <c r="AB1920">
        <f>YEAR(tbl_EcommerceSales[[#This Row],[Order_Date]])</f>
        <v>2025</v>
      </c>
      <c r="AC1920" t="str">
        <f>IF(tbl_EcommerceSales[[#This Row],[Age]]&lt;18,"Under 18",IF(tbl_EcommerceSales[[#This Row],[Age]]&lt;=25,"18-25",IF(tbl_EcommerceSales[[#This Row],[Age]]&lt;=35,"26-35",IF(tbl_EcommerceSales[[#This Row],[Age]]&lt;=45,"36-45",IF(tbl_EcommerceSales[[#This Row],[Age]]&lt;=55,"46-55","56+")))))</f>
        <v>36-45</v>
      </c>
    </row>
    <row r="1921" spans="1:29" x14ac:dyDescent="0.35">
      <c r="A1921" t="s">
        <v>3400</v>
      </c>
      <c r="B1921" s="7">
        <v>45866</v>
      </c>
      <c r="C1921" t="s">
        <v>3401</v>
      </c>
      <c r="D1921" t="s">
        <v>181</v>
      </c>
      <c r="E1921" t="s">
        <v>48</v>
      </c>
      <c r="F1921">
        <v>41</v>
      </c>
      <c r="G1921" t="s">
        <v>174</v>
      </c>
      <c r="H1921" t="s">
        <v>39</v>
      </c>
      <c r="I1921" t="s">
        <v>276</v>
      </c>
      <c r="J1921" t="s">
        <v>277</v>
      </c>
      <c r="K1921" t="s">
        <v>30</v>
      </c>
      <c r="L1921" t="s">
        <v>278</v>
      </c>
      <c r="M1921">
        <v>3</v>
      </c>
      <c r="N1921" s="2">
        <v>1599</v>
      </c>
      <c r="O1921" s="3">
        <v>0.1</v>
      </c>
      <c r="P1921" s="2">
        <v>2550</v>
      </c>
      <c r="Q1921" t="s">
        <v>123</v>
      </c>
      <c r="R1921" t="s">
        <v>162</v>
      </c>
      <c r="S1921" t="s">
        <v>57</v>
      </c>
      <c r="T1921" s="4"/>
      <c r="U1921" s="11">
        <f t="shared" si="29"/>
        <v>4797</v>
      </c>
      <c r="V1921" s="11">
        <f>tbl_EcommerceSales[[#This Row],[Gross_Sales]]*tbl_EcommerceSales[[#This Row],[Discount]]</f>
        <v>479.70000000000005</v>
      </c>
      <c r="W1921" s="11">
        <f>tbl_EcommerceSales[[#This Row],[Gross_Sales]]-tbl_EcommerceSales[[#This Row],[Discount_Amount]]</f>
        <v>4317.3</v>
      </c>
      <c r="X1921" s="11">
        <f>tbl_EcommerceSales[[#This Row],[Quantity]] * _xlfn.XLOOKUP(tbl_EcommerceSales[[#This Row],[Product_ID]], Product_Master!A:A, Product_Master!F:F)</f>
        <v>2550</v>
      </c>
      <c r="Y1921" s="11">
        <f>tbl_EcommerceSales[[#This Row],[Net_Revenue]]-tbl_EcommerceSales[[#This Row],[Total_Cost]]</f>
        <v>1767.3000000000002</v>
      </c>
      <c r="Z1921" s="9">
        <f>IFERROR(#REF!/tbl_EcommerceSales[[#This Row],[Total_Cost]], 0)</f>
        <v>0</v>
      </c>
      <c r="AA1921" t="str">
        <f>TEXT(tbl_EcommerceSales[[#This Row],[Order_Date]],"mmm")</f>
        <v>Jul</v>
      </c>
      <c r="AB1921">
        <f>YEAR(tbl_EcommerceSales[[#This Row],[Order_Date]])</f>
        <v>2025</v>
      </c>
      <c r="AC1921" t="str">
        <f>IF(tbl_EcommerceSales[[#This Row],[Age]]&lt;18,"Under 18",IF(tbl_EcommerceSales[[#This Row],[Age]]&lt;=25,"18-25",IF(tbl_EcommerceSales[[#This Row],[Age]]&lt;=35,"26-35",IF(tbl_EcommerceSales[[#This Row],[Age]]&lt;=45,"36-45",IF(tbl_EcommerceSales[[#This Row],[Age]]&lt;=55,"46-55","56+")))))</f>
        <v>36-45</v>
      </c>
    </row>
    <row r="1922" spans="1:29" x14ac:dyDescent="0.35">
      <c r="A1922" t="s">
        <v>3402</v>
      </c>
      <c r="B1922" s="7">
        <v>45866</v>
      </c>
      <c r="C1922" t="s">
        <v>3403</v>
      </c>
      <c r="D1922" t="s">
        <v>51</v>
      </c>
      <c r="E1922" t="s">
        <v>25</v>
      </c>
      <c r="F1922">
        <v>29</v>
      </c>
      <c r="G1922" t="s">
        <v>152</v>
      </c>
      <c r="H1922" t="s">
        <v>72</v>
      </c>
      <c r="I1922" t="s">
        <v>62</v>
      </c>
      <c r="J1922" t="s">
        <v>63</v>
      </c>
      <c r="K1922" t="s">
        <v>42</v>
      </c>
      <c r="L1922" t="s">
        <v>43</v>
      </c>
      <c r="M1922">
        <v>1</v>
      </c>
      <c r="N1922" s="2">
        <v>499</v>
      </c>
      <c r="O1922" s="3">
        <v>0.15</v>
      </c>
      <c r="P1922" s="2">
        <v>220</v>
      </c>
      <c r="Q1922" t="s">
        <v>44</v>
      </c>
      <c r="R1922" t="s">
        <v>33</v>
      </c>
      <c r="S1922" t="s">
        <v>57</v>
      </c>
      <c r="T1922" s="4">
        <v>5</v>
      </c>
      <c r="U1922" s="11">
        <f t="shared" ref="U1922:U1985" si="30">M1922*N1922</f>
        <v>499</v>
      </c>
      <c r="V1922" s="11">
        <f>tbl_EcommerceSales[[#This Row],[Gross_Sales]]*tbl_EcommerceSales[[#This Row],[Discount]]</f>
        <v>74.849999999999994</v>
      </c>
      <c r="W1922" s="11">
        <f>tbl_EcommerceSales[[#This Row],[Gross_Sales]]-tbl_EcommerceSales[[#This Row],[Discount_Amount]]</f>
        <v>424.15</v>
      </c>
      <c r="X1922" s="11">
        <f>tbl_EcommerceSales[[#This Row],[Quantity]] * _xlfn.XLOOKUP(tbl_EcommerceSales[[#This Row],[Product_ID]], Product_Master!A:A, Product_Master!F:F)</f>
        <v>220</v>
      </c>
      <c r="Y1922" s="11">
        <f>tbl_EcommerceSales[[#This Row],[Net_Revenue]]-tbl_EcommerceSales[[#This Row],[Total_Cost]]</f>
        <v>204.14999999999998</v>
      </c>
      <c r="Z1922" s="9">
        <f>IFERROR(#REF!/tbl_EcommerceSales[[#This Row],[Total_Cost]], 0)</f>
        <v>0</v>
      </c>
      <c r="AA1922" t="str">
        <f>TEXT(tbl_EcommerceSales[[#This Row],[Order_Date]],"mmm")</f>
        <v>Jul</v>
      </c>
      <c r="AB1922">
        <f>YEAR(tbl_EcommerceSales[[#This Row],[Order_Date]])</f>
        <v>2025</v>
      </c>
      <c r="AC1922" t="str">
        <f>IF(tbl_EcommerceSales[[#This Row],[Age]]&lt;18,"Under 18",IF(tbl_EcommerceSales[[#This Row],[Age]]&lt;=25,"18-25",IF(tbl_EcommerceSales[[#This Row],[Age]]&lt;=35,"26-35",IF(tbl_EcommerceSales[[#This Row],[Age]]&lt;=45,"36-45",IF(tbl_EcommerceSales[[#This Row],[Age]]&lt;=55,"46-55","56+")))))</f>
        <v>26-35</v>
      </c>
    </row>
    <row r="1923" spans="1:29" x14ac:dyDescent="0.35">
      <c r="A1923" t="s">
        <v>3404</v>
      </c>
      <c r="B1923" s="7">
        <v>45866</v>
      </c>
      <c r="C1923" t="s">
        <v>3405</v>
      </c>
      <c r="D1923" t="s">
        <v>342</v>
      </c>
      <c r="E1923" t="s">
        <v>48</v>
      </c>
      <c r="F1923">
        <v>26</v>
      </c>
      <c r="G1923" t="s">
        <v>61</v>
      </c>
      <c r="H1923" t="s">
        <v>27</v>
      </c>
      <c r="I1923" t="s">
        <v>28</v>
      </c>
      <c r="J1923" t="s">
        <v>29</v>
      </c>
      <c r="K1923" t="s">
        <v>30</v>
      </c>
      <c r="L1923" t="s">
        <v>31</v>
      </c>
      <c r="M1923">
        <v>1</v>
      </c>
      <c r="N1923" s="2">
        <v>5999</v>
      </c>
      <c r="O1923" s="3">
        <v>0.1</v>
      </c>
      <c r="P1923" s="2">
        <v>3900</v>
      </c>
      <c r="Q1923" t="s">
        <v>44</v>
      </c>
      <c r="R1923" t="s">
        <v>33</v>
      </c>
      <c r="S1923" t="s">
        <v>57</v>
      </c>
      <c r="T1923" s="4">
        <v>3</v>
      </c>
      <c r="U1923" s="11">
        <f t="shared" si="30"/>
        <v>5999</v>
      </c>
      <c r="V1923" s="11">
        <f>tbl_EcommerceSales[[#This Row],[Gross_Sales]]*tbl_EcommerceSales[[#This Row],[Discount]]</f>
        <v>599.9</v>
      </c>
      <c r="W1923" s="11">
        <f>tbl_EcommerceSales[[#This Row],[Gross_Sales]]-tbl_EcommerceSales[[#This Row],[Discount_Amount]]</f>
        <v>5399.1</v>
      </c>
      <c r="X1923" s="11">
        <f>tbl_EcommerceSales[[#This Row],[Quantity]] * _xlfn.XLOOKUP(tbl_EcommerceSales[[#This Row],[Product_ID]], Product_Master!A:A, Product_Master!F:F)</f>
        <v>3900</v>
      </c>
      <c r="Y1923" s="11">
        <f>tbl_EcommerceSales[[#This Row],[Net_Revenue]]-tbl_EcommerceSales[[#This Row],[Total_Cost]]</f>
        <v>1499.1000000000004</v>
      </c>
      <c r="Z1923" s="9">
        <f>IFERROR(#REF!/tbl_EcommerceSales[[#This Row],[Total_Cost]], 0)</f>
        <v>0</v>
      </c>
      <c r="AA1923" t="str">
        <f>TEXT(tbl_EcommerceSales[[#This Row],[Order_Date]],"mmm")</f>
        <v>Jul</v>
      </c>
      <c r="AB1923">
        <f>YEAR(tbl_EcommerceSales[[#This Row],[Order_Date]])</f>
        <v>2025</v>
      </c>
      <c r="AC1923" t="str">
        <f>IF(tbl_EcommerceSales[[#This Row],[Age]]&lt;18,"Under 18",IF(tbl_EcommerceSales[[#This Row],[Age]]&lt;=25,"18-25",IF(tbl_EcommerceSales[[#This Row],[Age]]&lt;=35,"26-35",IF(tbl_EcommerceSales[[#This Row],[Age]]&lt;=45,"36-45",IF(tbl_EcommerceSales[[#This Row],[Age]]&lt;=55,"46-55","56+")))))</f>
        <v>26-35</v>
      </c>
    </row>
    <row r="1924" spans="1:29" x14ac:dyDescent="0.35">
      <c r="A1924" t="s">
        <v>3406</v>
      </c>
      <c r="B1924" s="7">
        <v>45866</v>
      </c>
      <c r="C1924" t="s">
        <v>1311</v>
      </c>
      <c r="D1924" t="s">
        <v>47</v>
      </c>
      <c r="E1924" t="s">
        <v>25</v>
      </c>
      <c r="F1924">
        <v>29</v>
      </c>
      <c r="G1924" t="s">
        <v>192</v>
      </c>
      <c r="H1924" t="s">
        <v>27</v>
      </c>
      <c r="I1924" t="s">
        <v>131</v>
      </c>
      <c r="J1924" t="s">
        <v>132</v>
      </c>
      <c r="K1924" t="s">
        <v>91</v>
      </c>
      <c r="L1924" t="s">
        <v>133</v>
      </c>
      <c r="M1924">
        <v>2</v>
      </c>
      <c r="N1924" s="2">
        <v>1299</v>
      </c>
      <c r="O1924" s="3">
        <v>0.2</v>
      </c>
      <c r="P1924" s="2">
        <v>1220</v>
      </c>
      <c r="Q1924" t="s">
        <v>44</v>
      </c>
      <c r="R1924" t="s">
        <v>33</v>
      </c>
      <c r="S1924" t="s">
        <v>34</v>
      </c>
      <c r="T1924" s="4">
        <v>3</v>
      </c>
      <c r="U1924" s="11">
        <f t="shared" si="30"/>
        <v>2598</v>
      </c>
      <c r="V1924" s="11">
        <f>tbl_EcommerceSales[[#This Row],[Gross_Sales]]*tbl_EcommerceSales[[#This Row],[Discount]]</f>
        <v>519.6</v>
      </c>
      <c r="W1924" s="11">
        <f>tbl_EcommerceSales[[#This Row],[Gross_Sales]]-tbl_EcommerceSales[[#This Row],[Discount_Amount]]</f>
        <v>2078.4</v>
      </c>
      <c r="X1924" s="11">
        <f>tbl_EcommerceSales[[#This Row],[Quantity]] * _xlfn.XLOOKUP(tbl_EcommerceSales[[#This Row],[Product_ID]], Product_Master!A:A, Product_Master!F:F)</f>
        <v>1220</v>
      </c>
      <c r="Y1924" s="11">
        <f>tbl_EcommerceSales[[#This Row],[Net_Revenue]]-tbl_EcommerceSales[[#This Row],[Total_Cost]]</f>
        <v>858.40000000000009</v>
      </c>
      <c r="Z1924" s="9">
        <f>IFERROR(#REF!/tbl_EcommerceSales[[#This Row],[Total_Cost]], 0)</f>
        <v>0</v>
      </c>
      <c r="AA1924" t="str">
        <f>TEXT(tbl_EcommerceSales[[#This Row],[Order_Date]],"mmm")</f>
        <v>Jul</v>
      </c>
      <c r="AB1924">
        <f>YEAR(tbl_EcommerceSales[[#This Row],[Order_Date]])</f>
        <v>2025</v>
      </c>
      <c r="AC1924" t="str">
        <f>IF(tbl_EcommerceSales[[#This Row],[Age]]&lt;18,"Under 18",IF(tbl_EcommerceSales[[#This Row],[Age]]&lt;=25,"18-25",IF(tbl_EcommerceSales[[#This Row],[Age]]&lt;=35,"26-35",IF(tbl_EcommerceSales[[#This Row],[Age]]&lt;=45,"36-45",IF(tbl_EcommerceSales[[#This Row],[Age]]&lt;=55,"46-55","56+")))))</f>
        <v>26-35</v>
      </c>
    </row>
    <row r="1925" spans="1:29" x14ac:dyDescent="0.35">
      <c r="A1925" t="s">
        <v>3407</v>
      </c>
      <c r="B1925" s="7">
        <v>45866</v>
      </c>
      <c r="C1925" t="s">
        <v>814</v>
      </c>
      <c r="D1925" t="s">
        <v>227</v>
      </c>
      <c r="E1925" t="s">
        <v>48</v>
      </c>
      <c r="F1925">
        <v>27</v>
      </c>
      <c r="G1925" t="s">
        <v>174</v>
      </c>
      <c r="H1925" t="s">
        <v>39</v>
      </c>
      <c r="I1925" t="s">
        <v>126</v>
      </c>
      <c r="J1925" t="s">
        <v>127</v>
      </c>
      <c r="K1925" t="s">
        <v>82</v>
      </c>
      <c r="L1925" t="s">
        <v>83</v>
      </c>
      <c r="M1925">
        <v>3</v>
      </c>
      <c r="N1925" s="2">
        <v>1899</v>
      </c>
      <c r="O1925" s="3">
        <v>0.15</v>
      </c>
      <c r="P1925" s="2">
        <v>3360</v>
      </c>
      <c r="Q1925" t="s">
        <v>123</v>
      </c>
      <c r="R1925" t="s">
        <v>33</v>
      </c>
      <c r="S1925" t="s">
        <v>57</v>
      </c>
      <c r="T1925" s="4">
        <v>4</v>
      </c>
      <c r="U1925" s="11">
        <f t="shared" si="30"/>
        <v>5697</v>
      </c>
      <c r="V1925" s="11">
        <f>tbl_EcommerceSales[[#This Row],[Gross_Sales]]*tbl_EcommerceSales[[#This Row],[Discount]]</f>
        <v>854.55</v>
      </c>
      <c r="W1925" s="11">
        <f>tbl_EcommerceSales[[#This Row],[Gross_Sales]]-tbl_EcommerceSales[[#This Row],[Discount_Amount]]</f>
        <v>4842.45</v>
      </c>
      <c r="X1925" s="11">
        <f>tbl_EcommerceSales[[#This Row],[Quantity]] * _xlfn.XLOOKUP(tbl_EcommerceSales[[#This Row],[Product_ID]], Product_Master!A:A, Product_Master!F:F)</f>
        <v>3360</v>
      </c>
      <c r="Y1925" s="11">
        <f>tbl_EcommerceSales[[#This Row],[Net_Revenue]]-tbl_EcommerceSales[[#This Row],[Total_Cost]]</f>
        <v>1482.4499999999998</v>
      </c>
      <c r="Z1925" s="9">
        <f>IFERROR(#REF!/tbl_EcommerceSales[[#This Row],[Total_Cost]], 0)</f>
        <v>0</v>
      </c>
      <c r="AA1925" t="str">
        <f>TEXT(tbl_EcommerceSales[[#This Row],[Order_Date]],"mmm")</f>
        <v>Jul</v>
      </c>
      <c r="AB1925">
        <f>YEAR(tbl_EcommerceSales[[#This Row],[Order_Date]])</f>
        <v>2025</v>
      </c>
      <c r="AC1925" t="str">
        <f>IF(tbl_EcommerceSales[[#This Row],[Age]]&lt;18,"Under 18",IF(tbl_EcommerceSales[[#This Row],[Age]]&lt;=25,"18-25",IF(tbl_EcommerceSales[[#This Row],[Age]]&lt;=35,"26-35",IF(tbl_EcommerceSales[[#This Row],[Age]]&lt;=45,"36-45",IF(tbl_EcommerceSales[[#This Row],[Age]]&lt;=55,"46-55","56+")))))</f>
        <v>26-35</v>
      </c>
    </row>
    <row r="1926" spans="1:29" x14ac:dyDescent="0.35">
      <c r="A1926" t="s">
        <v>3408</v>
      </c>
      <c r="B1926" s="7">
        <v>45866</v>
      </c>
      <c r="C1926" t="s">
        <v>2826</v>
      </c>
      <c r="D1926" t="s">
        <v>47</v>
      </c>
      <c r="E1926" t="s">
        <v>48</v>
      </c>
      <c r="F1926">
        <v>20</v>
      </c>
      <c r="G1926" t="s">
        <v>52</v>
      </c>
      <c r="H1926" t="s">
        <v>27</v>
      </c>
      <c r="I1926" t="s">
        <v>53</v>
      </c>
      <c r="J1926" t="s">
        <v>54</v>
      </c>
      <c r="K1926" t="s">
        <v>55</v>
      </c>
      <c r="L1926" t="s">
        <v>56</v>
      </c>
      <c r="M1926">
        <v>1</v>
      </c>
      <c r="N1926" s="2">
        <v>799</v>
      </c>
      <c r="O1926" s="3">
        <v>0.15</v>
      </c>
      <c r="P1926" s="2">
        <v>390</v>
      </c>
      <c r="Q1926" t="s">
        <v>123</v>
      </c>
      <c r="R1926" t="s">
        <v>33</v>
      </c>
      <c r="S1926" t="s">
        <v>34</v>
      </c>
      <c r="T1926" s="4">
        <v>5</v>
      </c>
      <c r="U1926" s="11">
        <f t="shared" si="30"/>
        <v>799</v>
      </c>
      <c r="V1926" s="11">
        <f>tbl_EcommerceSales[[#This Row],[Gross_Sales]]*tbl_EcommerceSales[[#This Row],[Discount]]</f>
        <v>119.85</v>
      </c>
      <c r="W1926" s="11">
        <f>tbl_EcommerceSales[[#This Row],[Gross_Sales]]-tbl_EcommerceSales[[#This Row],[Discount_Amount]]</f>
        <v>679.15</v>
      </c>
      <c r="X1926" s="11">
        <f>tbl_EcommerceSales[[#This Row],[Quantity]] * _xlfn.XLOOKUP(tbl_EcommerceSales[[#This Row],[Product_ID]], Product_Master!A:A, Product_Master!F:F)</f>
        <v>390</v>
      </c>
      <c r="Y1926" s="11">
        <f>tbl_EcommerceSales[[#This Row],[Net_Revenue]]-tbl_EcommerceSales[[#This Row],[Total_Cost]]</f>
        <v>289.14999999999998</v>
      </c>
      <c r="Z1926" s="9">
        <f>IFERROR(#REF!/tbl_EcommerceSales[[#This Row],[Total_Cost]], 0)</f>
        <v>0</v>
      </c>
      <c r="AA1926" t="str">
        <f>TEXT(tbl_EcommerceSales[[#This Row],[Order_Date]],"mmm")</f>
        <v>Jul</v>
      </c>
      <c r="AB1926">
        <f>YEAR(tbl_EcommerceSales[[#This Row],[Order_Date]])</f>
        <v>2025</v>
      </c>
      <c r="AC1926" t="str">
        <f>IF(tbl_EcommerceSales[[#This Row],[Age]]&lt;18,"Under 18",IF(tbl_EcommerceSales[[#This Row],[Age]]&lt;=25,"18-25",IF(tbl_EcommerceSales[[#This Row],[Age]]&lt;=35,"26-35",IF(tbl_EcommerceSales[[#This Row],[Age]]&lt;=45,"36-45",IF(tbl_EcommerceSales[[#This Row],[Age]]&lt;=55,"46-55","56+")))))</f>
        <v>18-25</v>
      </c>
    </row>
    <row r="1927" spans="1:29" x14ac:dyDescent="0.35">
      <c r="A1927" t="s">
        <v>3409</v>
      </c>
      <c r="B1927" s="7">
        <v>45867</v>
      </c>
      <c r="C1927" t="s">
        <v>2959</v>
      </c>
      <c r="D1927" t="s">
        <v>51</v>
      </c>
      <c r="E1927" t="s">
        <v>48</v>
      </c>
      <c r="F1927">
        <v>38</v>
      </c>
      <c r="G1927" t="s">
        <v>174</v>
      </c>
      <c r="H1927" t="s">
        <v>39</v>
      </c>
      <c r="I1927" t="s">
        <v>357</v>
      </c>
      <c r="J1927" t="s">
        <v>358</v>
      </c>
      <c r="K1927" t="s">
        <v>177</v>
      </c>
      <c r="L1927" t="s">
        <v>178</v>
      </c>
      <c r="M1927">
        <v>1</v>
      </c>
      <c r="N1927" s="2">
        <v>999</v>
      </c>
      <c r="O1927" s="3">
        <v>0.15</v>
      </c>
      <c r="P1927" s="2">
        <v>520</v>
      </c>
      <c r="Q1927" t="s">
        <v>32</v>
      </c>
      <c r="R1927" t="s">
        <v>33</v>
      </c>
      <c r="S1927" t="s">
        <v>57</v>
      </c>
      <c r="T1927" s="4">
        <v>5</v>
      </c>
      <c r="U1927" s="11">
        <f t="shared" si="30"/>
        <v>999</v>
      </c>
      <c r="V1927" s="11">
        <f>tbl_EcommerceSales[[#This Row],[Gross_Sales]]*tbl_EcommerceSales[[#This Row],[Discount]]</f>
        <v>149.85</v>
      </c>
      <c r="W1927" s="11">
        <f>tbl_EcommerceSales[[#This Row],[Gross_Sales]]-tbl_EcommerceSales[[#This Row],[Discount_Amount]]</f>
        <v>849.15</v>
      </c>
      <c r="X1927" s="11">
        <f>tbl_EcommerceSales[[#This Row],[Quantity]] * _xlfn.XLOOKUP(tbl_EcommerceSales[[#This Row],[Product_ID]], Product_Master!A:A, Product_Master!F:F)</f>
        <v>520</v>
      </c>
      <c r="Y1927" s="11">
        <f>tbl_EcommerceSales[[#This Row],[Net_Revenue]]-tbl_EcommerceSales[[#This Row],[Total_Cost]]</f>
        <v>329.15</v>
      </c>
      <c r="Z1927" s="9">
        <f>IFERROR(#REF!/tbl_EcommerceSales[[#This Row],[Total_Cost]], 0)</f>
        <v>0</v>
      </c>
      <c r="AA1927" t="str">
        <f>TEXT(tbl_EcommerceSales[[#This Row],[Order_Date]],"mmm")</f>
        <v>Jul</v>
      </c>
      <c r="AB1927">
        <f>YEAR(tbl_EcommerceSales[[#This Row],[Order_Date]])</f>
        <v>2025</v>
      </c>
      <c r="AC1927" t="str">
        <f>IF(tbl_EcommerceSales[[#This Row],[Age]]&lt;18,"Under 18",IF(tbl_EcommerceSales[[#This Row],[Age]]&lt;=25,"18-25",IF(tbl_EcommerceSales[[#This Row],[Age]]&lt;=35,"26-35",IF(tbl_EcommerceSales[[#This Row],[Age]]&lt;=45,"36-45",IF(tbl_EcommerceSales[[#This Row],[Age]]&lt;=55,"46-55","56+")))))</f>
        <v>36-45</v>
      </c>
    </row>
    <row r="1928" spans="1:29" x14ac:dyDescent="0.35">
      <c r="A1928" t="s">
        <v>3410</v>
      </c>
      <c r="B1928" s="7">
        <v>45867</v>
      </c>
      <c r="C1928" t="s">
        <v>847</v>
      </c>
      <c r="D1928" t="s">
        <v>342</v>
      </c>
      <c r="E1928" t="s">
        <v>48</v>
      </c>
      <c r="F1928">
        <v>28</v>
      </c>
      <c r="G1928" t="s">
        <v>96</v>
      </c>
      <c r="H1928" t="s">
        <v>39</v>
      </c>
      <c r="I1928" t="s">
        <v>175</v>
      </c>
      <c r="J1928" t="s">
        <v>176</v>
      </c>
      <c r="K1928" t="s">
        <v>177</v>
      </c>
      <c r="L1928" t="s">
        <v>178</v>
      </c>
      <c r="M1928">
        <v>1</v>
      </c>
      <c r="N1928" s="2">
        <v>699</v>
      </c>
      <c r="O1928" s="3">
        <v>0.05</v>
      </c>
      <c r="P1928" s="2">
        <v>320</v>
      </c>
      <c r="Q1928" t="s">
        <v>32</v>
      </c>
      <c r="R1928" t="s">
        <v>33</v>
      </c>
      <c r="S1928" t="s">
        <v>34</v>
      </c>
      <c r="T1928" s="4">
        <v>4</v>
      </c>
      <c r="U1928" s="11">
        <f t="shared" si="30"/>
        <v>699</v>
      </c>
      <c r="V1928" s="11">
        <f>tbl_EcommerceSales[[#This Row],[Gross_Sales]]*tbl_EcommerceSales[[#This Row],[Discount]]</f>
        <v>34.950000000000003</v>
      </c>
      <c r="W1928" s="11">
        <f>tbl_EcommerceSales[[#This Row],[Gross_Sales]]-tbl_EcommerceSales[[#This Row],[Discount_Amount]]</f>
        <v>664.05</v>
      </c>
      <c r="X1928" s="11">
        <f>tbl_EcommerceSales[[#This Row],[Quantity]] * _xlfn.XLOOKUP(tbl_EcommerceSales[[#This Row],[Product_ID]], Product_Master!A:A, Product_Master!F:F)</f>
        <v>320</v>
      </c>
      <c r="Y1928" s="11">
        <f>tbl_EcommerceSales[[#This Row],[Net_Revenue]]-tbl_EcommerceSales[[#This Row],[Total_Cost]]</f>
        <v>344.04999999999995</v>
      </c>
      <c r="Z1928" s="9">
        <f>IFERROR(#REF!/tbl_EcommerceSales[[#This Row],[Total_Cost]], 0)</f>
        <v>0</v>
      </c>
      <c r="AA1928" t="str">
        <f>TEXT(tbl_EcommerceSales[[#This Row],[Order_Date]],"mmm")</f>
        <v>Jul</v>
      </c>
      <c r="AB1928">
        <f>YEAR(tbl_EcommerceSales[[#This Row],[Order_Date]])</f>
        <v>2025</v>
      </c>
      <c r="AC1928" t="str">
        <f>IF(tbl_EcommerceSales[[#This Row],[Age]]&lt;18,"Under 18",IF(tbl_EcommerceSales[[#This Row],[Age]]&lt;=25,"18-25",IF(tbl_EcommerceSales[[#This Row],[Age]]&lt;=35,"26-35",IF(tbl_EcommerceSales[[#This Row],[Age]]&lt;=45,"36-45",IF(tbl_EcommerceSales[[#This Row],[Age]]&lt;=55,"46-55","56+")))))</f>
        <v>26-35</v>
      </c>
    </row>
    <row r="1929" spans="1:29" x14ac:dyDescent="0.35">
      <c r="A1929" t="s">
        <v>3411</v>
      </c>
      <c r="B1929" s="7">
        <v>45867</v>
      </c>
      <c r="C1929" t="s">
        <v>1579</v>
      </c>
      <c r="D1929" t="s">
        <v>254</v>
      </c>
      <c r="E1929" t="s">
        <v>25</v>
      </c>
      <c r="F1929">
        <v>29</v>
      </c>
      <c r="G1929" t="s">
        <v>152</v>
      </c>
      <c r="H1929" t="s">
        <v>72</v>
      </c>
      <c r="I1929" t="s">
        <v>67</v>
      </c>
      <c r="J1929" t="s">
        <v>68</v>
      </c>
      <c r="K1929" t="s">
        <v>42</v>
      </c>
      <c r="L1929" t="s">
        <v>43</v>
      </c>
      <c r="M1929">
        <v>2</v>
      </c>
      <c r="N1929" s="2">
        <v>799</v>
      </c>
      <c r="O1929" s="3">
        <v>0.2</v>
      </c>
      <c r="P1929" s="2">
        <v>720</v>
      </c>
      <c r="Q1929" t="s">
        <v>44</v>
      </c>
      <c r="R1929" t="s">
        <v>33</v>
      </c>
      <c r="S1929" t="s">
        <v>34</v>
      </c>
      <c r="T1929" s="4">
        <v>5</v>
      </c>
      <c r="U1929" s="11">
        <f t="shared" si="30"/>
        <v>1598</v>
      </c>
      <c r="V1929" s="11">
        <f>tbl_EcommerceSales[[#This Row],[Gross_Sales]]*tbl_EcommerceSales[[#This Row],[Discount]]</f>
        <v>319.60000000000002</v>
      </c>
      <c r="W1929" s="11">
        <f>tbl_EcommerceSales[[#This Row],[Gross_Sales]]-tbl_EcommerceSales[[#This Row],[Discount_Amount]]</f>
        <v>1278.4000000000001</v>
      </c>
      <c r="X1929" s="11">
        <f>tbl_EcommerceSales[[#This Row],[Quantity]] * _xlfn.XLOOKUP(tbl_EcommerceSales[[#This Row],[Product_ID]], Product_Master!A:A, Product_Master!F:F)</f>
        <v>720</v>
      </c>
      <c r="Y1929" s="11">
        <f>tbl_EcommerceSales[[#This Row],[Net_Revenue]]-tbl_EcommerceSales[[#This Row],[Total_Cost]]</f>
        <v>558.40000000000009</v>
      </c>
      <c r="Z1929" s="9">
        <f>IFERROR(#REF!/tbl_EcommerceSales[[#This Row],[Total_Cost]], 0)</f>
        <v>0</v>
      </c>
      <c r="AA1929" t="str">
        <f>TEXT(tbl_EcommerceSales[[#This Row],[Order_Date]],"mmm")</f>
        <v>Jul</v>
      </c>
      <c r="AB1929">
        <f>YEAR(tbl_EcommerceSales[[#This Row],[Order_Date]])</f>
        <v>2025</v>
      </c>
      <c r="AC1929" t="str">
        <f>IF(tbl_EcommerceSales[[#This Row],[Age]]&lt;18,"Under 18",IF(tbl_EcommerceSales[[#This Row],[Age]]&lt;=25,"18-25",IF(tbl_EcommerceSales[[#This Row],[Age]]&lt;=35,"26-35",IF(tbl_EcommerceSales[[#This Row],[Age]]&lt;=45,"36-45",IF(tbl_EcommerceSales[[#This Row],[Age]]&lt;=55,"46-55","56+")))))</f>
        <v>26-35</v>
      </c>
    </row>
    <row r="1930" spans="1:29" x14ac:dyDescent="0.35">
      <c r="A1930" t="s">
        <v>3412</v>
      </c>
      <c r="B1930" s="7">
        <v>45867</v>
      </c>
      <c r="C1930" t="s">
        <v>575</v>
      </c>
      <c r="D1930" t="s">
        <v>195</v>
      </c>
      <c r="E1930" t="s">
        <v>48</v>
      </c>
      <c r="F1930">
        <v>39</v>
      </c>
      <c r="G1930" t="s">
        <v>96</v>
      </c>
      <c r="H1930" t="s">
        <v>39</v>
      </c>
      <c r="I1930" t="s">
        <v>517</v>
      </c>
      <c r="J1930" t="s">
        <v>518</v>
      </c>
      <c r="K1930" t="s">
        <v>30</v>
      </c>
      <c r="L1930" t="s">
        <v>278</v>
      </c>
      <c r="M1930">
        <v>1</v>
      </c>
      <c r="N1930" s="2">
        <v>1299</v>
      </c>
      <c r="O1930" s="3">
        <v>0.1</v>
      </c>
      <c r="P1930" s="2">
        <v>690</v>
      </c>
      <c r="Q1930" t="s">
        <v>156</v>
      </c>
      <c r="R1930" t="s">
        <v>93</v>
      </c>
      <c r="S1930" t="s">
        <v>34</v>
      </c>
      <c r="T1930" s="4">
        <v>4</v>
      </c>
      <c r="U1930" s="11">
        <f t="shared" si="30"/>
        <v>1299</v>
      </c>
      <c r="V1930" s="11">
        <f>tbl_EcommerceSales[[#This Row],[Gross_Sales]]*tbl_EcommerceSales[[#This Row],[Discount]]</f>
        <v>129.9</v>
      </c>
      <c r="W1930" s="11">
        <f>tbl_EcommerceSales[[#This Row],[Gross_Sales]]-tbl_EcommerceSales[[#This Row],[Discount_Amount]]</f>
        <v>1169.0999999999999</v>
      </c>
      <c r="X1930" s="11">
        <f>tbl_EcommerceSales[[#This Row],[Quantity]] * _xlfn.XLOOKUP(tbl_EcommerceSales[[#This Row],[Product_ID]], Product_Master!A:A, Product_Master!F:F)</f>
        <v>690</v>
      </c>
      <c r="Y1930" s="11">
        <f>tbl_EcommerceSales[[#This Row],[Net_Revenue]]-tbl_EcommerceSales[[#This Row],[Total_Cost]]</f>
        <v>479.09999999999991</v>
      </c>
      <c r="Z1930" s="9">
        <f>IFERROR(#REF!/tbl_EcommerceSales[[#This Row],[Total_Cost]], 0)</f>
        <v>0</v>
      </c>
      <c r="AA1930" t="str">
        <f>TEXT(tbl_EcommerceSales[[#This Row],[Order_Date]],"mmm")</f>
        <v>Jul</v>
      </c>
      <c r="AB1930">
        <f>YEAR(tbl_EcommerceSales[[#This Row],[Order_Date]])</f>
        <v>2025</v>
      </c>
      <c r="AC1930" t="str">
        <f>IF(tbl_EcommerceSales[[#This Row],[Age]]&lt;18,"Under 18",IF(tbl_EcommerceSales[[#This Row],[Age]]&lt;=25,"18-25",IF(tbl_EcommerceSales[[#This Row],[Age]]&lt;=35,"26-35",IF(tbl_EcommerceSales[[#This Row],[Age]]&lt;=45,"36-45",IF(tbl_EcommerceSales[[#This Row],[Age]]&lt;=55,"46-55","56+")))))</f>
        <v>36-45</v>
      </c>
    </row>
    <row r="1931" spans="1:29" x14ac:dyDescent="0.35">
      <c r="A1931" t="s">
        <v>3413</v>
      </c>
      <c r="B1931" s="7">
        <v>45867</v>
      </c>
      <c r="C1931" t="s">
        <v>3199</v>
      </c>
      <c r="D1931" t="s">
        <v>51</v>
      </c>
      <c r="E1931" t="s">
        <v>25</v>
      </c>
      <c r="F1931">
        <v>46</v>
      </c>
      <c r="G1931" t="s">
        <v>71</v>
      </c>
      <c r="H1931" t="s">
        <v>72</v>
      </c>
      <c r="I1931" t="s">
        <v>40</v>
      </c>
      <c r="J1931" t="s">
        <v>41</v>
      </c>
      <c r="K1931" t="s">
        <v>42</v>
      </c>
      <c r="L1931" t="s">
        <v>43</v>
      </c>
      <c r="M1931">
        <v>2</v>
      </c>
      <c r="N1931" s="2">
        <v>699</v>
      </c>
      <c r="O1931" s="3">
        <v>0.1</v>
      </c>
      <c r="P1931" s="2">
        <v>620</v>
      </c>
      <c r="Q1931" t="s">
        <v>76</v>
      </c>
      <c r="R1931" t="s">
        <v>33</v>
      </c>
      <c r="S1931" t="s">
        <v>34</v>
      </c>
      <c r="T1931" s="4">
        <v>4</v>
      </c>
      <c r="U1931" s="11">
        <f t="shared" si="30"/>
        <v>1398</v>
      </c>
      <c r="V1931" s="11">
        <f>tbl_EcommerceSales[[#This Row],[Gross_Sales]]*tbl_EcommerceSales[[#This Row],[Discount]]</f>
        <v>139.80000000000001</v>
      </c>
      <c r="W1931" s="11">
        <f>tbl_EcommerceSales[[#This Row],[Gross_Sales]]-tbl_EcommerceSales[[#This Row],[Discount_Amount]]</f>
        <v>1258.2</v>
      </c>
      <c r="X1931" s="11">
        <f>tbl_EcommerceSales[[#This Row],[Quantity]] * _xlfn.XLOOKUP(tbl_EcommerceSales[[#This Row],[Product_ID]], Product_Master!A:A, Product_Master!F:F)</f>
        <v>620</v>
      </c>
      <c r="Y1931" s="11">
        <f>tbl_EcommerceSales[[#This Row],[Net_Revenue]]-tbl_EcommerceSales[[#This Row],[Total_Cost]]</f>
        <v>638.20000000000005</v>
      </c>
      <c r="Z1931" s="9">
        <f>IFERROR(#REF!/tbl_EcommerceSales[[#This Row],[Total_Cost]], 0)</f>
        <v>0</v>
      </c>
      <c r="AA1931" t="str">
        <f>TEXT(tbl_EcommerceSales[[#This Row],[Order_Date]],"mmm")</f>
        <v>Jul</v>
      </c>
      <c r="AB1931">
        <f>YEAR(tbl_EcommerceSales[[#This Row],[Order_Date]])</f>
        <v>2025</v>
      </c>
      <c r="AC1931" t="str">
        <f>IF(tbl_EcommerceSales[[#This Row],[Age]]&lt;18,"Under 18",IF(tbl_EcommerceSales[[#This Row],[Age]]&lt;=25,"18-25",IF(tbl_EcommerceSales[[#This Row],[Age]]&lt;=35,"26-35",IF(tbl_EcommerceSales[[#This Row],[Age]]&lt;=45,"36-45",IF(tbl_EcommerceSales[[#This Row],[Age]]&lt;=55,"46-55","56+")))))</f>
        <v>46-55</v>
      </c>
    </row>
    <row r="1932" spans="1:29" x14ac:dyDescent="0.35">
      <c r="A1932" t="s">
        <v>3414</v>
      </c>
      <c r="B1932" s="7">
        <v>45867</v>
      </c>
      <c r="C1932" t="s">
        <v>3215</v>
      </c>
      <c r="D1932" t="s">
        <v>106</v>
      </c>
      <c r="E1932" t="s">
        <v>25</v>
      </c>
      <c r="F1932">
        <v>33</v>
      </c>
      <c r="G1932" t="s">
        <v>103</v>
      </c>
      <c r="H1932" t="s">
        <v>27</v>
      </c>
      <c r="I1932" t="s">
        <v>80</v>
      </c>
      <c r="J1932" t="s">
        <v>81</v>
      </c>
      <c r="K1932" t="s">
        <v>82</v>
      </c>
      <c r="L1932" t="s">
        <v>83</v>
      </c>
      <c r="M1932">
        <v>2</v>
      </c>
      <c r="N1932" s="2">
        <v>2499</v>
      </c>
      <c r="O1932" s="3">
        <v>0.05</v>
      </c>
      <c r="P1932" s="2">
        <v>3100</v>
      </c>
      <c r="Q1932" t="s">
        <v>44</v>
      </c>
      <c r="R1932" t="s">
        <v>33</v>
      </c>
      <c r="S1932" t="s">
        <v>57</v>
      </c>
      <c r="T1932" s="4">
        <v>5</v>
      </c>
      <c r="U1932" s="11">
        <f t="shared" si="30"/>
        <v>4998</v>
      </c>
      <c r="V1932" s="11">
        <f>tbl_EcommerceSales[[#This Row],[Gross_Sales]]*tbl_EcommerceSales[[#This Row],[Discount]]</f>
        <v>249.9</v>
      </c>
      <c r="W1932" s="11">
        <f>tbl_EcommerceSales[[#This Row],[Gross_Sales]]-tbl_EcommerceSales[[#This Row],[Discount_Amount]]</f>
        <v>4748.1000000000004</v>
      </c>
      <c r="X1932" s="11">
        <f>tbl_EcommerceSales[[#This Row],[Quantity]] * _xlfn.XLOOKUP(tbl_EcommerceSales[[#This Row],[Product_ID]], Product_Master!A:A, Product_Master!F:F)</f>
        <v>3100</v>
      </c>
      <c r="Y1932" s="11">
        <f>tbl_EcommerceSales[[#This Row],[Net_Revenue]]-tbl_EcommerceSales[[#This Row],[Total_Cost]]</f>
        <v>1648.1000000000004</v>
      </c>
      <c r="Z1932" s="9">
        <f>IFERROR(#REF!/tbl_EcommerceSales[[#This Row],[Total_Cost]], 0)</f>
        <v>0</v>
      </c>
      <c r="AA1932" t="str">
        <f>TEXT(tbl_EcommerceSales[[#This Row],[Order_Date]],"mmm")</f>
        <v>Jul</v>
      </c>
      <c r="AB1932">
        <f>YEAR(tbl_EcommerceSales[[#This Row],[Order_Date]])</f>
        <v>2025</v>
      </c>
      <c r="AC1932" t="str">
        <f>IF(tbl_EcommerceSales[[#This Row],[Age]]&lt;18,"Under 18",IF(tbl_EcommerceSales[[#This Row],[Age]]&lt;=25,"18-25",IF(tbl_EcommerceSales[[#This Row],[Age]]&lt;=35,"26-35",IF(tbl_EcommerceSales[[#This Row],[Age]]&lt;=45,"36-45",IF(tbl_EcommerceSales[[#This Row],[Age]]&lt;=55,"46-55","56+")))))</f>
        <v>26-35</v>
      </c>
    </row>
    <row r="1933" spans="1:29" x14ac:dyDescent="0.35">
      <c r="A1933" t="s">
        <v>3415</v>
      </c>
      <c r="B1933" s="7">
        <v>45867</v>
      </c>
      <c r="C1933" t="s">
        <v>3416</v>
      </c>
      <c r="D1933" t="s">
        <v>159</v>
      </c>
      <c r="E1933" t="s">
        <v>48</v>
      </c>
      <c r="F1933">
        <v>35</v>
      </c>
      <c r="G1933" t="s">
        <v>192</v>
      </c>
      <c r="H1933" t="s">
        <v>27</v>
      </c>
      <c r="I1933" t="s">
        <v>257</v>
      </c>
      <c r="J1933" t="s">
        <v>258</v>
      </c>
      <c r="K1933" t="s">
        <v>55</v>
      </c>
      <c r="L1933" t="s">
        <v>56</v>
      </c>
      <c r="M1933">
        <v>1</v>
      </c>
      <c r="N1933" s="2">
        <v>1999</v>
      </c>
      <c r="O1933" s="3">
        <v>0.1</v>
      </c>
      <c r="P1933" s="2">
        <v>1050</v>
      </c>
      <c r="Q1933" t="s">
        <v>32</v>
      </c>
      <c r="R1933" t="s">
        <v>33</v>
      </c>
      <c r="S1933" t="s">
        <v>57</v>
      </c>
      <c r="T1933" s="4">
        <v>5</v>
      </c>
      <c r="U1933" s="11">
        <f t="shared" si="30"/>
        <v>1999</v>
      </c>
      <c r="V1933" s="11">
        <f>tbl_EcommerceSales[[#This Row],[Gross_Sales]]*tbl_EcommerceSales[[#This Row],[Discount]]</f>
        <v>199.9</v>
      </c>
      <c r="W1933" s="11">
        <f>tbl_EcommerceSales[[#This Row],[Gross_Sales]]-tbl_EcommerceSales[[#This Row],[Discount_Amount]]</f>
        <v>1799.1</v>
      </c>
      <c r="X1933" s="11">
        <f>tbl_EcommerceSales[[#This Row],[Quantity]] * _xlfn.XLOOKUP(tbl_EcommerceSales[[#This Row],[Product_ID]], Product_Master!A:A, Product_Master!F:F)</f>
        <v>1050</v>
      </c>
      <c r="Y1933" s="11">
        <f>tbl_EcommerceSales[[#This Row],[Net_Revenue]]-tbl_EcommerceSales[[#This Row],[Total_Cost]]</f>
        <v>749.09999999999991</v>
      </c>
      <c r="Z1933" s="9">
        <f>IFERROR(#REF!/tbl_EcommerceSales[[#This Row],[Total_Cost]], 0)</f>
        <v>0</v>
      </c>
      <c r="AA1933" t="str">
        <f>TEXT(tbl_EcommerceSales[[#This Row],[Order_Date]],"mmm")</f>
        <v>Jul</v>
      </c>
      <c r="AB1933">
        <f>YEAR(tbl_EcommerceSales[[#This Row],[Order_Date]])</f>
        <v>2025</v>
      </c>
      <c r="AC1933" t="str">
        <f>IF(tbl_EcommerceSales[[#This Row],[Age]]&lt;18,"Under 18",IF(tbl_EcommerceSales[[#This Row],[Age]]&lt;=25,"18-25",IF(tbl_EcommerceSales[[#This Row],[Age]]&lt;=35,"26-35",IF(tbl_EcommerceSales[[#This Row],[Age]]&lt;=45,"36-45",IF(tbl_EcommerceSales[[#This Row],[Age]]&lt;=55,"46-55","56+")))))</f>
        <v>26-35</v>
      </c>
    </row>
    <row r="1934" spans="1:29" x14ac:dyDescent="0.35">
      <c r="A1934" t="s">
        <v>3417</v>
      </c>
      <c r="B1934" s="7">
        <v>45867</v>
      </c>
      <c r="C1934" t="s">
        <v>532</v>
      </c>
      <c r="D1934" t="s">
        <v>170</v>
      </c>
      <c r="E1934" t="s">
        <v>48</v>
      </c>
      <c r="F1934">
        <v>27</v>
      </c>
      <c r="G1934" t="s">
        <v>145</v>
      </c>
      <c r="H1934" t="s">
        <v>39</v>
      </c>
      <c r="I1934" t="s">
        <v>73</v>
      </c>
      <c r="J1934" t="s">
        <v>74</v>
      </c>
      <c r="K1934" t="s">
        <v>55</v>
      </c>
      <c r="L1934" t="s">
        <v>75</v>
      </c>
      <c r="M1934">
        <v>3</v>
      </c>
      <c r="N1934" s="2">
        <v>2899</v>
      </c>
      <c r="O1934" s="3">
        <v>0.2</v>
      </c>
      <c r="P1934" s="2">
        <v>5100</v>
      </c>
      <c r="Q1934" t="s">
        <v>32</v>
      </c>
      <c r="R1934" t="s">
        <v>33</v>
      </c>
      <c r="S1934" t="s">
        <v>34</v>
      </c>
      <c r="T1934" s="4">
        <v>5</v>
      </c>
      <c r="U1934" s="11">
        <f t="shared" si="30"/>
        <v>8697</v>
      </c>
      <c r="V1934" s="11">
        <f>tbl_EcommerceSales[[#This Row],[Gross_Sales]]*tbl_EcommerceSales[[#This Row],[Discount]]</f>
        <v>1739.4</v>
      </c>
      <c r="W1934" s="11">
        <f>tbl_EcommerceSales[[#This Row],[Gross_Sales]]-tbl_EcommerceSales[[#This Row],[Discount_Amount]]</f>
        <v>6957.6</v>
      </c>
      <c r="X1934" s="11">
        <f>tbl_EcommerceSales[[#This Row],[Quantity]] * _xlfn.XLOOKUP(tbl_EcommerceSales[[#This Row],[Product_ID]], Product_Master!A:A, Product_Master!F:F)</f>
        <v>5100</v>
      </c>
      <c r="Y1934" s="11">
        <f>tbl_EcommerceSales[[#This Row],[Net_Revenue]]-tbl_EcommerceSales[[#This Row],[Total_Cost]]</f>
        <v>1857.6000000000004</v>
      </c>
      <c r="Z1934" s="9">
        <f>IFERROR(#REF!/tbl_EcommerceSales[[#This Row],[Total_Cost]], 0)</f>
        <v>0</v>
      </c>
      <c r="AA1934" t="str">
        <f>TEXT(tbl_EcommerceSales[[#This Row],[Order_Date]],"mmm")</f>
        <v>Jul</v>
      </c>
      <c r="AB1934">
        <f>YEAR(tbl_EcommerceSales[[#This Row],[Order_Date]])</f>
        <v>2025</v>
      </c>
      <c r="AC1934" t="str">
        <f>IF(tbl_EcommerceSales[[#This Row],[Age]]&lt;18,"Under 18",IF(tbl_EcommerceSales[[#This Row],[Age]]&lt;=25,"18-25",IF(tbl_EcommerceSales[[#This Row],[Age]]&lt;=35,"26-35",IF(tbl_EcommerceSales[[#This Row],[Age]]&lt;=45,"36-45",IF(tbl_EcommerceSales[[#This Row],[Age]]&lt;=55,"46-55","56+")))))</f>
        <v>26-35</v>
      </c>
    </row>
    <row r="1935" spans="1:29" x14ac:dyDescent="0.35">
      <c r="A1935" t="s">
        <v>3418</v>
      </c>
      <c r="B1935" s="7">
        <v>45867</v>
      </c>
      <c r="C1935" t="s">
        <v>925</v>
      </c>
      <c r="D1935" t="s">
        <v>189</v>
      </c>
      <c r="E1935" t="s">
        <v>48</v>
      </c>
      <c r="F1935">
        <v>36</v>
      </c>
      <c r="G1935" t="s">
        <v>174</v>
      </c>
      <c r="H1935" t="s">
        <v>39</v>
      </c>
      <c r="I1935" t="s">
        <v>28</v>
      </c>
      <c r="J1935" t="s">
        <v>29</v>
      </c>
      <c r="K1935" t="s">
        <v>30</v>
      </c>
      <c r="L1935" t="s">
        <v>31</v>
      </c>
      <c r="M1935">
        <v>3</v>
      </c>
      <c r="N1935" s="2">
        <v>5999</v>
      </c>
      <c r="O1935" s="3">
        <v>0.2</v>
      </c>
      <c r="P1935" s="2">
        <v>11700</v>
      </c>
      <c r="Q1935" t="s">
        <v>32</v>
      </c>
      <c r="R1935" t="s">
        <v>33</v>
      </c>
      <c r="S1935" t="s">
        <v>57</v>
      </c>
      <c r="T1935" s="4">
        <v>5</v>
      </c>
      <c r="U1935" s="11">
        <f t="shared" si="30"/>
        <v>17997</v>
      </c>
      <c r="V1935" s="11">
        <f>tbl_EcommerceSales[[#This Row],[Gross_Sales]]*tbl_EcommerceSales[[#This Row],[Discount]]</f>
        <v>3599.4</v>
      </c>
      <c r="W1935" s="11">
        <f>tbl_EcommerceSales[[#This Row],[Gross_Sales]]-tbl_EcommerceSales[[#This Row],[Discount_Amount]]</f>
        <v>14397.6</v>
      </c>
      <c r="X1935" s="11">
        <f>tbl_EcommerceSales[[#This Row],[Quantity]] * _xlfn.XLOOKUP(tbl_EcommerceSales[[#This Row],[Product_ID]], Product_Master!A:A, Product_Master!F:F)</f>
        <v>11700</v>
      </c>
      <c r="Y1935" s="11">
        <f>tbl_EcommerceSales[[#This Row],[Net_Revenue]]-tbl_EcommerceSales[[#This Row],[Total_Cost]]</f>
        <v>2697.6000000000004</v>
      </c>
      <c r="Z1935" s="9">
        <f>IFERROR(#REF!/tbl_EcommerceSales[[#This Row],[Total_Cost]], 0)</f>
        <v>0</v>
      </c>
      <c r="AA1935" t="str">
        <f>TEXT(tbl_EcommerceSales[[#This Row],[Order_Date]],"mmm")</f>
        <v>Jul</v>
      </c>
      <c r="AB1935">
        <f>YEAR(tbl_EcommerceSales[[#This Row],[Order_Date]])</f>
        <v>2025</v>
      </c>
      <c r="AC1935" t="str">
        <f>IF(tbl_EcommerceSales[[#This Row],[Age]]&lt;18,"Under 18",IF(tbl_EcommerceSales[[#This Row],[Age]]&lt;=25,"18-25",IF(tbl_EcommerceSales[[#This Row],[Age]]&lt;=35,"26-35",IF(tbl_EcommerceSales[[#This Row],[Age]]&lt;=45,"36-45",IF(tbl_EcommerceSales[[#This Row],[Age]]&lt;=55,"46-55","56+")))))</f>
        <v>36-45</v>
      </c>
    </row>
    <row r="1936" spans="1:29" x14ac:dyDescent="0.35">
      <c r="A1936" t="s">
        <v>3419</v>
      </c>
      <c r="B1936" s="7">
        <v>45867</v>
      </c>
      <c r="C1936" t="s">
        <v>2175</v>
      </c>
      <c r="D1936" t="s">
        <v>86</v>
      </c>
      <c r="E1936" t="s">
        <v>25</v>
      </c>
      <c r="F1936">
        <v>37</v>
      </c>
      <c r="G1936" t="s">
        <v>103</v>
      </c>
      <c r="H1936" t="s">
        <v>27</v>
      </c>
      <c r="I1936" t="s">
        <v>276</v>
      </c>
      <c r="J1936" t="s">
        <v>277</v>
      </c>
      <c r="K1936" t="s">
        <v>30</v>
      </c>
      <c r="L1936" t="s">
        <v>278</v>
      </c>
      <c r="M1936">
        <v>1</v>
      </c>
      <c r="N1936" s="2">
        <v>1599</v>
      </c>
      <c r="O1936" s="3">
        <v>0.05</v>
      </c>
      <c r="P1936" s="2">
        <v>850</v>
      </c>
      <c r="Q1936" t="s">
        <v>32</v>
      </c>
      <c r="R1936" t="s">
        <v>33</v>
      </c>
      <c r="S1936" t="s">
        <v>34</v>
      </c>
      <c r="T1936" s="4">
        <v>4</v>
      </c>
      <c r="U1936" s="11">
        <f t="shared" si="30"/>
        <v>1599</v>
      </c>
      <c r="V1936" s="11">
        <f>tbl_EcommerceSales[[#This Row],[Gross_Sales]]*tbl_EcommerceSales[[#This Row],[Discount]]</f>
        <v>79.95</v>
      </c>
      <c r="W1936" s="11">
        <f>tbl_EcommerceSales[[#This Row],[Gross_Sales]]-tbl_EcommerceSales[[#This Row],[Discount_Amount]]</f>
        <v>1519.05</v>
      </c>
      <c r="X1936" s="11">
        <f>tbl_EcommerceSales[[#This Row],[Quantity]] * _xlfn.XLOOKUP(tbl_EcommerceSales[[#This Row],[Product_ID]], Product_Master!A:A, Product_Master!F:F)</f>
        <v>850</v>
      </c>
      <c r="Y1936" s="11">
        <f>tbl_EcommerceSales[[#This Row],[Net_Revenue]]-tbl_EcommerceSales[[#This Row],[Total_Cost]]</f>
        <v>669.05</v>
      </c>
      <c r="Z1936" s="9">
        <f>IFERROR(#REF!/tbl_EcommerceSales[[#This Row],[Total_Cost]], 0)</f>
        <v>0</v>
      </c>
      <c r="AA1936" t="str">
        <f>TEXT(tbl_EcommerceSales[[#This Row],[Order_Date]],"mmm")</f>
        <v>Jul</v>
      </c>
      <c r="AB1936">
        <f>YEAR(tbl_EcommerceSales[[#This Row],[Order_Date]])</f>
        <v>2025</v>
      </c>
      <c r="AC1936" t="str">
        <f>IF(tbl_EcommerceSales[[#This Row],[Age]]&lt;18,"Under 18",IF(tbl_EcommerceSales[[#This Row],[Age]]&lt;=25,"18-25",IF(tbl_EcommerceSales[[#This Row],[Age]]&lt;=35,"26-35",IF(tbl_EcommerceSales[[#This Row],[Age]]&lt;=45,"36-45",IF(tbl_EcommerceSales[[#This Row],[Age]]&lt;=55,"46-55","56+")))))</f>
        <v>36-45</v>
      </c>
    </row>
    <row r="1937" spans="1:29" x14ac:dyDescent="0.35">
      <c r="A1937" t="s">
        <v>3420</v>
      </c>
      <c r="B1937" s="7">
        <v>45868</v>
      </c>
      <c r="C1937" t="s">
        <v>1593</v>
      </c>
      <c r="D1937" t="s">
        <v>232</v>
      </c>
      <c r="E1937" t="s">
        <v>25</v>
      </c>
      <c r="F1937">
        <v>34</v>
      </c>
      <c r="G1937" t="s">
        <v>107</v>
      </c>
      <c r="H1937" t="s">
        <v>39</v>
      </c>
      <c r="I1937" t="s">
        <v>40</v>
      </c>
      <c r="J1937" t="s">
        <v>41</v>
      </c>
      <c r="K1937" t="s">
        <v>42</v>
      </c>
      <c r="L1937" t="s">
        <v>43</v>
      </c>
      <c r="M1937">
        <v>2</v>
      </c>
      <c r="N1937" s="2">
        <v>699</v>
      </c>
      <c r="O1937" s="3">
        <v>0.1</v>
      </c>
      <c r="P1937" s="2">
        <v>620</v>
      </c>
      <c r="Q1937" t="s">
        <v>32</v>
      </c>
      <c r="R1937" t="s">
        <v>33</v>
      </c>
      <c r="S1937" t="s">
        <v>34</v>
      </c>
      <c r="T1937" s="4">
        <v>5</v>
      </c>
      <c r="U1937" s="11">
        <f t="shared" si="30"/>
        <v>1398</v>
      </c>
      <c r="V1937" s="11">
        <f>tbl_EcommerceSales[[#This Row],[Gross_Sales]]*tbl_EcommerceSales[[#This Row],[Discount]]</f>
        <v>139.80000000000001</v>
      </c>
      <c r="W1937" s="11">
        <f>tbl_EcommerceSales[[#This Row],[Gross_Sales]]-tbl_EcommerceSales[[#This Row],[Discount_Amount]]</f>
        <v>1258.2</v>
      </c>
      <c r="X1937" s="11">
        <f>tbl_EcommerceSales[[#This Row],[Quantity]] * _xlfn.XLOOKUP(tbl_EcommerceSales[[#This Row],[Product_ID]], Product_Master!A:A, Product_Master!F:F)</f>
        <v>620</v>
      </c>
      <c r="Y1937" s="11">
        <f>tbl_EcommerceSales[[#This Row],[Net_Revenue]]-tbl_EcommerceSales[[#This Row],[Total_Cost]]</f>
        <v>638.20000000000005</v>
      </c>
      <c r="Z1937" s="9">
        <f>IFERROR(#REF!/tbl_EcommerceSales[[#This Row],[Total_Cost]], 0)</f>
        <v>0</v>
      </c>
      <c r="AA1937" t="str">
        <f>TEXT(tbl_EcommerceSales[[#This Row],[Order_Date]],"mmm")</f>
        <v>Jul</v>
      </c>
      <c r="AB1937">
        <f>YEAR(tbl_EcommerceSales[[#This Row],[Order_Date]])</f>
        <v>2025</v>
      </c>
      <c r="AC1937" t="str">
        <f>IF(tbl_EcommerceSales[[#This Row],[Age]]&lt;18,"Under 18",IF(tbl_EcommerceSales[[#This Row],[Age]]&lt;=25,"18-25",IF(tbl_EcommerceSales[[#This Row],[Age]]&lt;=35,"26-35",IF(tbl_EcommerceSales[[#This Row],[Age]]&lt;=45,"36-45",IF(tbl_EcommerceSales[[#This Row],[Age]]&lt;=55,"46-55","56+")))))</f>
        <v>26-35</v>
      </c>
    </row>
    <row r="1938" spans="1:29" x14ac:dyDescent="0.35">
      <c r="A1938" t="s">
        <v>3421</v>
      </c>
      <c r="B1938" s="7">
        <v>45868</v>
      </c>
      <c r="C1938" t="s">
        <v>3422</v>
      </c>
      <c r="D1938" t="s">
        <v>254</v>
      </c>
      <c r="E1938" t="s">
        <v>48</v>
      </c>
      <c r="F1938">
        <v>47</v>
      </c>
      <c r="G1938" t="s">
        <v>26</v>
      </c>
      <c r="H1938" t="s">
        <v>27</v>
      </c>
      <c r="I1938" t="s">
        <v>175</v>
      </c>
      <c r="J1938" t="s">
        <v>176</v>
      </c>
      <c r="K1938" t="s">
        <v>177</v>
      </c>
      <c r="L1938" t="s">
        <v>178</v>
      </c>
      <c r="M1938">
        <v>5</v>
      </c>
      <c r="N1938" s="2">
        <v>699</v>
      </c>
      <c r="O1938" s="3">
        <v>0.1</v>
      </c>
      <c r="P1938" s="2">
        <v>1600</v>
      </c>
      <c r="Q1938" t="s">
        <v>319</v>
      </c>
      <c r="R1938" t="s">
        <v>33</v>
      </c>
      <c r="S1938" t="s">
        <v>34</v>
      </c>
      <c r="T1938" s="4">
        <v>5</v>
      </c>
      <c r="U1938" s="11">
        <f t="shared" si="30"/>
        <v>3495</v>
      </c>
      <c r="V1938" s="11">
        <f>tbl_EcommerceSales[[#This Row],[Gross_Sales]]*tbl_EcommerceSales[[#This Row],[Discount]]</f>
        <v>349.5</v>
      </c>
      <c r="W1938" s="11">
        <f>tbl_EcommerceSales[[#This Row],[Gross_Sales]]-tbl_EcommerceSales[[#This Row],[Discount_Amount]]</f>
        <v>3145.5</v>
      </c>
      <c r="X1938" s="11">
        <f>tbl_EcommerceSales[[#This Row],[Quantity]] * _xlfn.XLOOKUP(tbl_EcommerceSales[[#This Row],[Product_ID]], Product_Master!A:A, Product_Master!F:F)</f>
        <v>1600</v>
      </c>
      <c r="Y1938" s="11">
        <f>tbl_EcommerceSales[[#This Row],[Net_Revenue]]-tbl_EcommerceSales[[#This Row],[Total_Cost]]</f>
        <v>1545.5</v>
      </c>
      <c r="Z1938" s="9">
        <f>IFERROR(#REF!/tbl_EcommerceSales[[#This Row],[Total_Cost]], 0)</f>
        <v>0</v>
      </c>
      <c r="AA1938" t="str">
        <f>TEXT(tbl_EcommerceSales[[#This Row],[Order_Date]],"mmm")</f>
        <v>Jul</v>
      </c>
      <c r="AB1938">
        <f>YEAR(tbl_EcommerceSales[[#This Row],[Order_Date]])</f>
        <v>2025</v>
      </c>
      <c r="AC1938" t="str">
        <f>IF(tbl_EcommerceSales[[#This Row],[Age]]&lt;18,"Under 18",IF(tbl_EcommerceSales[[#This Row],[Age]]&lt;=25,"18-25",IF(tbl_EcommerceSales[[#This Row],[Age]]&lt;=35,"26-35",IF(tbl_EcommerceSales[[#This Row],[Age]]&lt;=45,"36-45",IF(tbl_EcommerceSales[[#This Row],[Age]]&lt;=55,"46-55","56+")))))</f>
        <v>46-55</v>
      </c>
    </row>
    <row r="1939" spans="1:29" x14ac:dyDescent="0.35">
      <c r="A1939" t="s">
        <v>3423</v>
      </c>
      <c r="B1939" s="7">
        <v>45868</v>
      </c>
      <c r="C1939" t="s">
        <v>1239</v>
      </c>
      <c r="D1939" t="s">
        <v>148</v>
      </c>
      <c r="E1939" t="s">
        <v>48</v>
      </c>
      <c r="F1939">
        <v>34</v>
      </c>
      <c r="G1939" t="s">
        <v>211</v>
      </c>
      <c r="H1939" t="s">
        <v>72</v>
      </c>
      <c r="I1939" t="s">
        <v>73</v>
      </c>
      <c r="J1939" t="s">
        <v>74</v>
      </c>
      <c r="K1939" t="s">
        <v>55</v>
      </c>
      <c r="L1939" t="s">
        <v>75</v>
      </c>
      <c r="M1939">
        <v>2</v>
      </c>
      <c r="N1939" s="2">
        <v>2899</v>
      </c>
      <c r="O1939" s="3">
        <v>0.1</v>
      </c>
      <c r="P1939" s="2">
        <v>3400</v>
      </c>
      <c r="Q1939" t="s">
        <v>44</v>
      </c>
      <c r="R1939" t="s">
        <v>33</v>
      </c>
      <c r="S1939" t="s">
        <v>57</v>
      </c>
      <c r="T1939" s="4">
        <v>4</v>
      </c>
      <c r="U1939" s="11">
        <f t="shared" si="30"/>
        <v>5798</v>
      </c>
      <c r="V1939" s="11">
        <f>tbl_EcommerceSales[[#This Row],[Gross_Sales]]*tbl_EcommerceSales[[#This Row],[Discount]]</f>
        <v>579.80000000000007</v>
      </c>
      <c r="W1939" s="11">
        <f>tbl_EcommerceSales[[#This Row],[Gross_Sales]]-tbl_EcommerceSales[[#This Row],[Discount_Amount]]</f>
        <v>5218.2</v>
      </c>
      <c r="X1939" s="11">
        <f>tbl_EcommerceSales[[#This Row],[Quantity]] * _xlfn.XLOOKUP(tbl_EcommerceSales[[#This Row],[Product_ID]], Product_Master!A:A, Product_Master!F:F)</f>
        <v>3400</v>
      </c>
      <c r="Y1939" s="11">
        <f>tbl_EcommerceSales[[#This Row],[Net_Revenue]]-tbl_EcommerceSales[[#This Row],[Total_Cost]]</f>
        <v>1818.1999999999998</v>
      </c>
      <c r="Z1939" s="9">
        <f>IFERROR(#REF!/tbl_EcommerceSales[[#This Row],[Total_Cost]], 0)</f>
        <v>0</v>
      </c>
      <c r="AA1939" t="str">
        <f>TEXT(tbl_EcommerceSales[[#This Row],[Order_Date]],"mmm")</f>
        <v>Jul</v>
      </c>
      <c r="AB1939">
        <f>YEAR(tbl_EcommerceSales[[#This Row],[Order_Date]])</f>
        <v>2025</v>
      </c>
      <c r="AC1939" t="str">
        <f>IF(tbl_EcommerceSales[[#This Row],[Age]]&lt;18,"Under 18",IF(tbl_EcommerceSales[[#This Row],[Age]]&lt;=25,"18-25",IF(tbl_EcommerceSales[[#This Row],[Age]]&lt;=35,"26-35",IF(tbl_EcommerceSales[[#This Row],[Age]]&lt;=45,"36-45",IF(tbl_EcommerceSales[[#This Row],[Age]]&lt;=55,"46-55","56+")))))</f>
        <v>26-35</v>
      </c>
    </row>
    <row r="1940" spans="1:29" x14ac:dyDescent="0.35">
      <c r="A1940" t="s">
        <v>3424</v>
      </c>
      <c r="B1940" s="7">
        <v>45868</v>
      </c>
      <c r="C1940" t="s">
        <v>506</v>
      </c>
      <c r="D1940" t="s">
        <v>159</v>
      </c>
      <c r="E1940" t="s">
        <v>48</v>
      </c>
      <c r="F1940">
        <v>18</v>
      </c>
      <c r="G1940" t="s">
        <v>136</v>
      </c>
      <c r="H1940" t="s">
        <v>88</v>
      </c>
      <c r="I1940" t="s">
        <v>241</v>
      </c>
      <c r="J1940" t="s">
        <v>242</v>
      </c>
      <c r="K1940" t="s">
        <v>42</v>
      </c>
      <c r="L1940" t="s">
        <v>243</v>
      </c>
      <c r="M1940">
        <v>1</v>
      </c>
      <c r="N1940" s="2">
        <v>649</v>
      </c>
      <c r="O1940" s="3">
        <v>0.2</v>
      </c>
      <c r="P1940" s="2">
        <v>290</v>
      </c>
      <c r="Q1940" t="s">
        <v>123</v>
      </c>
      <c r="R1940" t="s">
        <v>33</v>
      </c>
      <c r="S1940" t="s">
        <v>34</v>
      </c>
      <c r="T1940" s="4">
        <v>1</v>
      </c>
      <c r="U1940" s="11">
        <f t="shared" si="30"/>
        <v>649</v>
      </c>
      <c r="V1940" s="11">
        <f>tbl_EcommerceSales[[#This Row],[Gross_Sales]]*tbl_EcommerceSales[[#This Row],[Discount]]</f>
        <v>129.80000000000001</v>
      </c>
      <c r="W1940" s="11">
        <f>tbl_EcommerceSales[[#This Row],[Gross_Sales]]-tbl_EcommerceSales[[#This Row],[Discount_Amount]]</f>
        <v>519.20000000000005</v>
      </c>
      <c r="X1940" s="11">
        <f>tbl_EcommerceSales[[#This Row],[Quantity]] * _xlfn.XLOOKUP(tbl_EcommerceSales[[#This Row],[Product_ID]], Product_Master!A:A, Product_Master!F:F)</f>
        <v>290</v>
      </c>
      <c r="Y1940" s="11">
        <f>tbl_EcommerceSales[[#This Row],[Net_Revenue]]-tbl_EcommerceSales[[#This Row],[Total_Cost]]</f>
        <v>229.20000000000005</v>
      </c>
      <c r="Z1940" s="9">
        <f>IFERROR(#REF!/tbl_EcommerceSales[[#This Row],[Total_Cost]], 0)</f>
        <v>0</v>
      </c>
      <c r="AA1940" t="str">
        <f>TEXT(tbl_EcommerceSales[[#This Row],[Order_Date]],"mmm")</f>
        <v>Jul</v>
      </c>
      <c r="AB1940">
        <f>YEAR(tbl_EcommerceSales[[#This Row],[Order_Date]])</f>
        <v>2025</v>
      </c>
      <c r="AC1940" t="str">
        <f>IF(tbl_EcommerceSales[[#This Row],[Age]]&lt;18,"Under 18",IF(tbl_EcommerceSales[[#This Row],[Age]]&lt;=25,"18-25",IF(tbl_EcommerceSales[[#This Row],[Age]]&lt;=35,"26-35",IF(tbl_EcommerceSales[[#This Row],[Age]]&lt;=45,"36-45",IF(tbl_EcommerceSales[[#This Row],[Age]]&lt;=55,"46-55","56+")))))</f>
        <v>18-25</v>
      </c>
    </row>
    <row r="1941" spans="1:29" x14ac:dyDescent="0.35">
      <c r="A1941" t="s">
        <v>3425</v>
      </c>
      <c r="B1941" s="7">
        <v>45868</v>
      </c>
      <c r="C1941" t="s">
        <v>965</v>
      </c>
      <c r="D1941" t="s">
        <v>181</v>
      </c>
      <c r="E1941" t="s">
        <v>48</v>
      </c>
      <c r="F1941">
        <v>41</v>
      </c>
      <c r="G1941" t="s">
        <v>26</v>
      </c>
      <c r="H1941" t="s">
        <v>27</v>
      </c>
      <c r="I1941" t="s">
        <v>241</v>
      </c>
      <c r="J1941" t="s">
        <v>242</v>
      </c>
      <c r="K1941" t="s">
        <v>42</v>
      </c>
      <c r="L1941" t="s">
        <v>243</v>
      </c>
      <c r="M1941">
        <v>1</v>
      </c>
      <c r="N1941" s="2">
        <v>649</v>
      </c>
      <c r="O1941" s="3">
        <v>0.3</v>
      </c>
      <c r="P1941" s="2">
        <v>290</v>
      </c>
      <c r="Q1941" t="s">
        <v>32</v>
      </c>
      <c r="R1941" t="s">
        <v>33</v>
      </c>
      <c r="S1941" t="s">
        <v>57</v>
      </c>
      <c r="T1941" s="4">
        <v>3</v>
      </c>
      <c r="U1941" s="11">
        <f t="shared" si="30"/>
        <v>649</v>
      </c>
      <c r="V1941" s="11">
        <f>tbl_EcommerceSales[[#This Row],[Gross_Sales]]*tbl_EcommerceSales[[#This Row],[Discount]]</f>
        <v>194.7</v>
      </c>
      <c r="W1941" s="11">
        <f>tbl_EcommerceSales[[#This Row],[Gross_Sales]]-tbl_EcommerceSales[[#This Row],[Discount_Amount]]</f>
        <v>454.3</v>
      </c>
      <c r="X1941" s="11">
        <f>tbl_EcommerceSales[[#This Row],[Quantity]] * _xlfn.XLOOKUP(tbl_EcommerceSales[[#This Row],[Product_ID]], Product_Master!A:A, Product_Master!F:F)</f>
        <v>290</v>
      </c>
      <c r="Y1941" s="11">
        <f>tbl_EcommerceSales[[#This Row],[Net_Revenue]]-tbl_EcommerceSales[[#This Row],[Total_Cost]]</f>
        <v>164.3</v>
      </c>
      <c r="Z1941" s="9">
        <f>IFERROR(#REF!/tbl_EcommerceSales[[#This Row],[Total_Cost]], 0)</f>
        <v>0</v>
      </c>
      <c r="AA1941" t="str">
        <f>TEXT(tbl_EcommerceSales[[#This Row],[Order_Date]],"mmm")</f>
        <v>Jul</v>
      </c>
      <c r="AB1941">
        <f>YEAR(tbl_EcommerceSales[[#This Row],[Order_Date]])</f>
        <v>2025</v>
      </c>
      <c r="AC1941" t="str">
        <f>IF(tbl_EcommerceSales[[#This Row],[Age]]&lt;18,"Under 18",IF(tbl_EcommerceSales[[#This Row],[Age]]&lt;=25,"18-25",IF(tbl_EcommerceSales[[#This Row],[Age]]&lt;=35,"26-35",IF(tbl_EcommerceSales[[#This Row],[Age]]&lt;=45,"36-45",IF(tbl_EcommerceSales[[#This Row],[Age]]&lt;=55,"46-55","56+")))))</f>
        <v>36-45</v>
      </c>
    </row>
    <row r="1942" spans="1:29" x14ac:dyDescent="0.35">
      <c r="A1942" t="s">
        <v>3426</v>
      </c>
      <c r="B1942" s="7">
        <v>45868</v>
      </c>
      <c r="C1942" t="s">
        <v>3427</v>
      </c>
      <c r="D1942" t="s">
        <v>110</v>
      </c>
      <c r="E1942" t="s">
        <v>48</v>
      </c>
      <c r="F1942">
        <v>31</v>
      </c>
      <c r="G1942" t="s">
        <v>270</v>
      </c>
      <c r="H1942" t="s">
        <v>72</v>
      </c>
      <c r="I1942" t="s">
        <v>67</v>
      </c>
      <c r="J1942" t="s">
        <v>68</v>
      </c>
      <c r="K1942" t="s">
        <v>42</v>
      </c>
      <c r="L1942" t="s">
        <v>43</v>
      </c>
      <c r="M1942">
        <v>1</v>
      </c>
      <c r="N1942" s="2">
        <v>799</v>
      </c>
      <c r="O1942" s="3">
        <v>0</v>
      </c>
      <c r="P1942" s="2">
        <v>360</v>
      </c>
      <c r="Q1942" t="s">
        <v>32</v>
      </c>
      <c r="R1942" t="s">
        <v>33</v>
      </c>
      <c r="S1942" t="s">
        <v>57</v>
      </c>
      <c r="T1942" s="4">
        <v>4</v>
      </c>
      <c r="U1942" s="11">
        <f t="shared" si="30"/>
        <v>799</v>
      </c>
      <c r="V1942" s="11">
        <f>tbl_EcommerceSales[[#This Row],[Gross_Sales]]*tbl_EcommerceSales[[#This Row],[Discount]]</f>
        <v>0</v>
      </c>
      <c r="W1942" s="11">
        <f>tbl_EcommerceSales[[#This Row],[Gross_Sales]]-tbl_EcommerceSales[[#This Row],[Discount_Amount]]</f>
        <v>799</v>
      </c>
      <c r="X1942" s="11">
        <f>tbl_EcommerceSales[[#This Row],[Quantity]] * _xlfn.XLOOKUP(tbl_EcommerceSales[[#This Row],[Product_ID]], Product_Master!A:A, Product_Master!F:F)</f>
        <v>360</v>
      </c>
      <c r="Y1942" s="11">
        <f>tbl_EcommerceSales[[#This Row],[Net_Revenue]]-tbl_EcommerceSales[[#This Row],[Total_Cost]]</f>
        <v>439</v>
      </c>
      <c r="Z1942" s="9">
        <f>IFERROR(#REF!/tbl_EcommerceSales[[#This Row],[Total_Cost]], 0)</f>
        <v>0</v>
      </c>
      <c r="AA1942" t="str">
        <f>TEXT(tbl_EcommerceSales[[#This Row],[Order_Date]],"mmm")</f>
        <v>Jul</v>
      </c>
      <c r="AB1942">
        <f>YEAR(tbl_EcommerceSales[[#This Row],[Order_Date]])</f>
        <v>2025</v>
      </c>
      <c r="AC1942" t="str">
        <f>IF(tbl_EcommerceSales[[#This Row],[Age]]&lt;18,"Under 18",IF(tbl_EcommerceSales[[#This Row],[Age]]&lt;=25,"18-25",IF(tbl_EcommerceSales[[#This Row],[Age]]&lt;=35,"26-35",IF(tbl_EcommerceSales[[#This Row],[Age]]&lt;=45,"36-45",IF(tbl_EcommerceSales[[#This Row],[Age]]&lt;=55,"46-55","56+")))))</f>
        <v>26-35</v>
      </c>
    </row>
    <row r="1943" spans="1:29" x14ac:dyDescent="0.35">
      <c r="A1943" t="s">
        <v>3428</v>
      </c>
      <c r="B1943" s="7">
        <v>45868</v>
      </c>
      <c r="C1943" t="s">
        <v>3429</v>
      </c>
      <c r="D1943" t="s">
        <v>102</v>
      </c>
      <c r="E1943" t="s">
        <v>25</v>
      </c>
      <c r="F1943">
        <v>28</v>
      </c>
      <c r="G1943" t="s">
        <v>171</v>
      </c>
      <c r="H1943" t="s">
        <v>39</v>
      </c>
      <c r="I1943" t="s">
        <v>28</v>
      </c>
      <c r="J1943" t="s">
        <v>29</v>
      </c>
      <c r="K1943" t="s">
        <v>30</v>
      </c>
      <c r="L1943" t="s">
        <v>31</v>
      </c>
      <c r="M1943">
        <v>2</v>
      </c>
      <c r="N1943" s="2">
        <v>5999</v>
      </c>
      <c r="O1943" s="3">
        <v>0.15</v>
      </c>
      <c r="P1943" s="2">
        <v>7800</v>
      </c>
      <c r="Q1943" t="s">
        <v>156</v>
      </c>
      <c r="R1943" t="s">
        <v>33</v>
      </c>
      <c r="S1943" t="s">
        <v>34</v>
      </c>
      <c r="T1943" s="4">
        <v>3</v>
      </c>
      <c r="U1943" s="11">
        <f t="shared" si="30"/>
        <v>11998</v>
      </c>
      <c r="V1943" s="11">
        <f>tbl_EcommerceSales[[#This Row],[Gross_Sales]]*tbl_EcommerceSales[[#This Row],[Discount]]</f>
        <v>1799.7</v>
      </c>
      <c r="W1943" s="11">
        <f>tbl_EcommerceSales[[#This Row],[Gross_Sales]]-tbl_EcommerceSales[[#This Row],[Discount_Amount]]</f>
        <v>10198.299999999999</v>
      </c>
      <c r="X1943" s="11">
        <f>tbl_EcommerceSales[[#This Row],[Quantity]] * _xlfn.XLOOKUP(tbl_EcommerceSales[[#This Row],[Product_ID]], Product_Master!A:A, Product_Master!F:F)</f>
        <v>7800</v>
      </c>
      <c r="Y1943" s="11">
        <f>tbl_EcommerceSales[[#This Row],[Net_Revenue]]-tbl_EcommerceSales[[#This Row],[Total_Cost]]</f>
        <v>2398.2999999999993</v>
      </c>
      <c r="Z1943" s="9">
        <f>IFERROR(#REF!/tbl_EcommerceSales[[#This Row],[Total_Cost]], 0)</f>
        <v>0</v>
      </c>
      <c r="AA1943" t="str">
        <f>TEXT(tbl_EcommerceSales[[#This Row],[Order_Date]],"mmm")</f>
        <v>Jul</v>
      </c>
      <c r="AB1943">
        <f>YEAR(tbl_EcommerceSales[[#This Row],[Order_Date]])</f>
        <v>2025</v>
      </c>
      <c r="AC1943" t="str">
        <f>IF(tbl_EcommerceSales[[#This Row],[Age]]&lt;18,"Under 18",IF(tbl_EcommerceSales[[#This Row],[Age]]&lt;=25,"18-25",IF(tbl_EcommerceSales[[#This Row],[Age]]&lt;=35,"26-35",IF(tbl_EcommerceSales[[#This Row],[Age]]&lt;=45,"36-45",IF(tbl_EcommerceSales[[#This Row],[Age]]&lt;=55,"46-55","56+")))))</f>
        <v>26-35</v>
      </c>
    </row>
    <row r="1944" spans="1:29" x14ac:dyDescent="0.35">
      <c r="A1944" t="s">
        <v>3430</v>
      </c>
      <c r="B1944" s="7">
        <v>45868</v>
      </c>
      <c r="C1944" t="s">
        <v>3027</v>
      </c>
      <c r="D1944" t="s">
        <v>110</v>
      </c>
      <c r="E1944" t="s">
        <v>25</v>
      </c>
      <c r="F1944">
        <v>28</v>
      </c>
      <c r="G1944" t="s">
        <v>87</v>
      </c>
      <c r="H1944" t="s">
        <v>88</v>
      </c>
      <c r="I1944" t="s">
        <v>67</v>
      </c>
      <c r="J1944" t="s">
        <v>68</v>
      </c>
      <c r="K1944" t="s">
        <v>42</v>
      </c>
      <c r="L1944" t="s">
        <v>43</v>
      </c>
      <c r="M1944">
        <v>2</v>
      </c>
      <c r="N1944" s="2">
        <v>799</v>
      </c>
      <c r="O1944" s="3">
        <v>0.05</v>
      </c>
      <c r="P1944" s="2">
        <v>720</v>
      </c>
      <c r="Q1944" t="s">
        <v>123</v>
      </c>
      <c r="R1944" t="s">
        <v>33</v>
      </c>
      <c r="S1944" t="s">
        <v>34</v>
      </c>
      <c r="T1944" s="4">
        <v>4</v>
      </c>
      <c r="U1944" s="11">
        <f t="shared" si="30"/>
        <v>1598</v>
      </c>
      <c r="V1944" s="11">
        <f>tbl_EcommerceSales[[#This Row],[Gross_Sales]]*tbl_EcommerceSales[[#This Row],[Discount]]</f>
        <v>79.900000000000006</v>
      </c>
      <c r="W1944" s="11">
        <f>tbl_EcommerceSales[[#This Row],[Gross_Sales]]-tbl_EcommerceSales[[#This Row],[Discount_Amount]]</f>
        <v>1518.1</v>
      </c>
      <c r="X1944" s="11">
        <f>tbl_EcommerceSales[[#This Row],[Quantity]] * _xlfn.XLOOKUP(tbl_EcommerceSales[[#This Row],[Product_ID]], Product_Master!A:A, Product_Master!F:F)</f>
        <v>720</v>
      </c>
      <c r="Y1944" s="11">
        <f>tbl_EcommerceSales[[#This Row],[Net_Revenue]]-tbl_EcommerceSales[[#This Row],[Total_Cost]]</f>
        <v>798.09999999999991</v>
      </c>
      <c r="Z1944" s="9">
        <f>IFERROR(#REF!/tbl_EcommerceSales[[#This Row],[Total_Cost]], 0)</f>
        <v>0</v>
      </c>
      <c r="AA1944" t="str">
        <f>TEXT(tbl_EcommerceSales[[#This Row],[Order_Date]],"mmm")</f>
        <v>Jul</v>
      </c>
      <c r="AB1944">
        <f>YEAR(tbl_EcommerceSales[[#This Row],[Order_Date]])</f>
        <v>2025</v>
      </c>
      <c r="AC1944" t="str">
        <f>IF(tbl_EcommerceSales[[#This Row],[Age]]&lt;18,"Under 18",IF(tbl_EcommerceSales[[#This Row],[Age]]&lt;=25,"18-25",IF(tbl_EcommerceSales[[#This Row],[Age]]&lt;=35,"26-35",IF(tbl_EcommerceSales[[#This Row],[Age]]&lt;=45,"36-45",IF(tbl_EcommerceSales[[#This Row],[Age]]&lt;=55,"46-55","56+")))))</f>
        <v>26-35</v>
      </c>
    </row>
    <row r="1945" spans="1:29" x14ac:dyDescent="0.35">
      <c r="A1945" t="s">
        <v>3431</v>
      </c>
      <c r="B1945" s="7">
        <v>45868</v>
      </c>
      <c r="C1945" t="s">
        <v>1309</v>
      </c>
      <c r="D1945" t="s">
        <v>251</v>
      </c>
      <c r="E1945" t="s">
        <v>25</v>
      </c>
      <c r="F1945">
        <v>30</v>
      </c>
      <c r="G1945" t="s">
        <v>71</v>
      </c>
      <c r="H1945" t="s">
        <v>72</v>
      </c>
      <c r="I1945" t="s">
        <v>517</v>
      </c>
      <c r="J1945" t="s">
        <v>518</v>
      </c>
      <c r="K1945" t="s">
        <v>30</v>
      </c>
      <c r="L1945" t="s">
        <v>278</v>
      </c>
      <c r="M1945">
        <v>3</v>
      </c>
      <c r="N1945" s="2">
        <v>1299</v>
      </c>
      <c r="O1945" s="3">
        <v>0.1</v>
      </c>
      <c r="P1945" s="2">
        <v>2070</v>
      </c>
      <c r="Q1945" t="s">
        <v>32</v>
      </c>
      <c r="R1945" t="s">
        <v>33</v>
      </c>
      <c r="S1945" t="s">
        <v>57</v>
      </c>
      <c r="T1945" s="4">
        <v>5</v>
      </c>
      <c r="U1945" s="11">
        <f t="shared" si="30"/>
        <v>3897</v>
      </c>
      <c r="V1945" s="11">
        <f>tbl_EcommerceSales[[#This Row],[Gross_Sales]]*tbl_EcommerceSales[[#This Row],[Discount]]</f>
        <v>389.70000000000005</v>
      </c>
      <c r="W1945" s="11">
        <f>tbl_EcommerceSales[[#This Row],[Gross_Sales]]-tbl_EcommerceSales[[#This Row],[Discount_Amount]]</f>
        <v>3507.3</v>
      </c>
      <c r="X1945" s="11">
        <f>tbl_EcommerceSales[[#This Row],[Quantity]] * _xlfn.XLOOKUP(tbl_EcommerceSales[[#This Row],[Product_ID]], Product_Master!A:A, Product_Master!F:F)</f>
        <v>2070</v>
      </c>
      <c r="Y1945" s="11">
        <f>tbl_EcommerceSales[[#This Row],[Net_Revenue]]-tbl_EcommerceSales[[#This Row],[Total_Cost]]</f>
        <v>1437.3000000000002</v>
      </c>
      <c r="Z1945" s="9">
        <f>IFERROR(#REF!/tbl_EcommerceSales[[#This Row],[Total_Cost]], 0)</f>
        <v>0</v>
      </c>
      <c r="AA1945" t="str">
        <f>TEXT(tbl_EcommerceSales[[#This Row],[Order_Date]],"mmm")</f>
        <v>Jul</v>
      </c>
      <c r="AB1945">
        <f>YEAR(tbl_EcommerceSales[[#This Row],[Order_Date]])</f>
        <v>2025</v>
      </c>
      <c r="AC1945" t="str">
        <f>IF(tbl_EcommerceSales[[#This Row],[Age]]&lt;18,"Under 18",IF(tbl_EcommerceSales[[#This Row],[Age]]&lt;=25,"18-25",IF(tbl_EcommerceSales[[#This Row],[Age]]&lt;=35,"26-35",IF(tbl_EcommerceSales[[#This Row],[Age]]&lt;=45,"36-45",IF(tbl_EcommerceSales[[#This Row],[Age]]&lt;=55,"46-55","56+")))))</f>
        <v>26-35</v>
      </c>
    </row>
    <row r="1946" spans="1:29" x14ac:dyDescent="0.35">
      <c r="A1946" t="s">
        <v>3432</v>
      </c>
      <c r="B1946" s="7">
        <v>45868</v>
      </c>
      <c r="C1946" t="s">
        <v>173</v>
      </c>
      <c r="D1946" t="s">
        <v>130</v>
      </c>
      <c r="E1946" t="s">
        <v>25</v>
      </c>
      <c r="F1946">
        <v>26</v>
      </c>
      <c r="G1946" t="s">
        <v>211</v>
      </c>
      <c r="H1946" t="s">
        <v>72</v>
      </c>
      <c r="I1946" t="s">
        <v>357</v>
      </c>
      <c r="J1946" t="s">
        <v>358</v>
      </c>
      <c r="K1946" t="s">
        <v>177</v>
      </c>
      <c r="L1946" t="s">
        <v>178</v>
      </c>
      <c r="M1946">
        <v>1</v>
      </c>
      <c r="N1946" s="2">
        <v>999</v>
      </c>
      <c r="O1946" s="3">
        <v>0.2</v>
      </c>
      <c r="P1946" s="2">
        <v>520</v>
      </c>
      <c r="Q1946" t="s">
        <v>319</v>
      </c>
      <c r="R1946" t="s">
        <v>33</v>
      </c>
      <c r="S1946" t="s">
        <v>57</v>
      </c>
      <c r="T1946" s="4">
        <v>4</v>
      </c>
      <c r="U1946" s="11">
        <f t="shared" si="30"/>
        <v>999</v>
      </c>
      <c r="V1946" s="11">
        <f>tbl_EcommerceSales[[#This Row],[Gross_Sales]]*tbl_EcommerceSales[[#This Row],[Discount]]</f>
        <v>199.8</v>
      </c>
      <c r="W1946" s="11">
        <f>tbl_EcommerceSales[[#This Row],[Gross_Sales]]-tbl_EcommerceSales[[#This Row],[Discount_Amount]]</f>
        <v>799.2</v>
      </c>
      <c r="X1946" s="11">
        <f>tbl_EcommerceSales[[#This Row],[Quantity]] * _xlfn.XLOOKUP(tbl_EcommerceSales[[#This Row],[Product_ID]], Product_Master!A:A, Product_Master!F:F)</f>
        <v>520</v>
      </c>
      <c r="Y1946" s="11">
        <f>tbl_EcommerceSales[[#This Row],[Net_Revenue]]-tbl_EcommerceSales[[#This Row],[Total_Cost]]</f>
        <v>279.20000000000005</v>
      </c>
      <c r="Z1946" s="9">
        <f>IFERROR(#REF!/tbl_EcommerceSales[[#This Row],[Total_Cost]], 0)</f>
        <v>0</v>
      </c>
      <c r="AA1946" t="str">
        <f>TEXT(tbl_EcommerceSales[[#This Row],[Order_Date]],"mmm")</f>
        <v>Jul</v>
      </c>
      <c r="AB1946">
        <f>YEAR(tbl_EcommerceSales[[#This Row],[Order_Date]])</f>
        <v>2025</v>
      </c>
      <c r="AC1946" t="str">
        <f>IF(tbl_EcommerceSales[[#This Row],[Age]]&lt;18,"Under 18",IF(tbl_EcommerceSales[[#This Row],[Age]]&lt;=25,"18-25",IF(tbl_EcommerceSales[[#This Row],[Age]]&lt;=35,"26-35",IF(tbl_EcommerceSales[[#This Row],[Age]]&lt;=45,"36-45",IF(tbl_EcommerceSales[[#This Row],[Age]]&lt;=55,"46-55","56+")))))</f>
        <v>26-35</v>
      </c>
    </row>
    <row r="1947" spans="1:29" x14ac:dyDescent="0.35">
      <c r="A1947" t="s">
        <v>3433</v>
      </c>
      <c r="B1947" s="7">
        <v>45869</v>
      </c>
      <c r="C1947" t="s">
        <v>3434</v>
      </c>
      <c r="D1947" t="s">
        <v>305</v>
      </c>
      <c r="E1947" t="s">
        <v>25</v>
      </c>
      <c r="F1947">
        <v>34</v>
      </c>
      <c r="G1947" t="s">
        <v>211</v>
      </c>
      <c r="H1947" t="s">
        <v>72</v>
      </c>
      <c r="I1947" t="s">
        <v>53</v>
      </c>
      <c r="J1947" t="s">
        <v>54</v>
      </c>
      <c r="K1947" t="s">
        <v>55</v>
      </c>
      <c r="L1947" t="s">
        <v>56</v>
      </c>
      <c r="M1947">
        <v>1</v>
      </c>
      <c r="N1947" s="2">
        <v>799</v>
      </c>
      <c r="O1947" s="3">
        <v>0.2</v>
      </c>
      <c r="P1947" s="2">
        <v>390</v>
      </c>
      <c r="Q1947" t="s">
        <v>76</v>
      </c>
      <c r="R1947" t="s">
        <v>33</v>
      </c>
      <c r="S1947" t="s">
        <v>57</v>
      </c>
      <c r="T1947" s="4">
        <v>4</v>
      </c>
      <c r="U1947" s="11">
        <f t="shared" si="30"/>
        <v>799</v>
      </c>
      <c r="V1947" s="11">
        <f>tbl_EcommerceSales[[#This Row],[Gross_Sales]]*tbl_EcommerceSales[[#This Row],[Discount]]</f>
        <v>159.80000000000001</v>
      </c>
      <c r="W1947" s="11">
        <f>tbl_EcommerceSales[[#This Row],[Gross_Sales]]-tbl_EcommerceSales[[#This Row],[Discount_Amount]]</f>
        <v>639.20000000000005</v>
      </c>
      <c r="X1947" s="11">
        <f>tbl_EcommerceSales[[#This Row],[Quantity]] * _xlfn.XLOOKUP(tbl_EcommerceSales[[#This Row],[Product_ID]], Product_Master!A:A, Product_Master!F:F)</f>
        <v>390</v>
      </c>
      <c r="Y1947" s="11">
        <f>tbl_EcommerceSales[[#This Row],[Net_Revenue]]-tbl_EcommerceSales[[#This Row],[Total_Cost]]</f>
        <v>249.20000000000005</v>
      </c>
      <c r="Z1947" s="9">
        <f>IFERROR(#REF!/tbl_EcommerceSales[[#This Row],[Total_Cost]], 0)</f>
        <v>0</v>
      </c>
      <c r="AA1947" t="str">
        <f>TEXT(tbl_EcommerceSales[[#This Row],[Order_Date]],"mmm")</f>
        <v>Jul</v>
      </c>
      <c r="AB1947">
        <f>YEAR(tbl_EcommerceSales[[#This Row],[Order_Date]])</f>
        <v>2025</v>
      </c>
      <c r="AC1947" t="str">
        <f>IF(tbl_EcommerceSales[[#This Row],[Age]]&lt;18,"Under 18",IF(tbl_EcommerceSales[[#This Row],[Age]]&lt;=25,"18-25",IF(tbl_EcommerceSales[[#This Row],[Age]]&lt;=35,"26-35",IF(tbl_EcommerceSales[[#This Row],[Age]]&lt;=45,"36-45",IF(tbl_EcommerceSales[[#This Row],[Age]]&lt;=55,"46-55","56+")))))</f>
        <v>26-35</v>
      </c>
    </row>
    <row r="1948" spans="1:29" x14ac:dyDescent="0.35">
      <c r="A1948" t="s">
        <v>3435</v>
      </c>
      <c r="B1948" s="7">
        <v>45869</v>
      </c>
      <c r="C1948" t="s">
        <v>1335</v>
      </c>
      <c r="D1948" t="s">
        <v>227</v>
      </c>
      <c r="E1948" t="s">
        <v>25</v>
      </c>
      <c r="F1948">
        <v>28</v>
      </c>
      <c r="G1948" t="s">
        <v>96</v>
      </c>
      <c r="H1948" t="s">
        <v>39</v>
      </c>
      <c r="I1948" t="s">
        <v>517</v>
      </c>
      <c r="J1948" t="s">
        <v>518</v>
      </c>
      <c r="K1948" t="s">
        <v>30</v>
      </c>
      <c r="L1948" t="s">
        <v>278</v>
      </c>
      <c r="M1948">
        <v>2</v>
      </c>
      <c r="N1948" s="2">
        <v>1299</v>
      </c>
      <c r="O1948" s="3">
        <v>0.1</v>
      </c>
      <c r="P1948" s="2">
        <v>1380</v>
      </c>
      <c r="Q1948" t="s">
        <v>156</v>
      </c>
      <c r="R1948" t="s">
        <v>93</v>
      </c>
      <c r="S1948" t="s">
        <v>34</v>
      </c>
      <c r="T1948" s="4">
        <v>5</v>
      </c>
      <c r="U1948" s="11">
        <f t="shared" si="30"/>
        <v>2598</v>
      </c>
      <c r="V1948" s="11">
        <f>tbl_EcommerceSales[[#This Row],[Gross_Sales]]*tbl_EcommerceSales[[#This Row],[Discount]]</f>
        <v>259.8</v>
      </c>
      <c r="W1948" s="11">
        <f>tbl_EcommerceSales[[#This Row],[Gross_Sales]]-tbl_EcommerceSales[[#This Row],[Discount_Amount]]</f>
        <v>2338.1999999999998</v>
      </c>
      <c r="X1948" s="11">
        <f>tbl_EcommerceSales[[#This Row],[Quantity]] * _xlfn.XLOOKUP(tbl_EcommerceSales[[#This Row],[Product_ID]], Product_Master!A:A, Product_Master!F:F)</f>
        <v>1380</v>
      </c>
      <c r="Y1948" s="11">
        <f>tbl_EcommerceSales[[#This Row],[Net_Revenue]]-tbl_EcommerceSales[[#This Row],[Total_Cost]]</f>
        <v>958.19999999999982</v>
      </c>
      <c r="Z1948" s="9">
        <f>IFERROR(#REF!/tbl_EcommerceSales[[#This Row],[Total_Cost]], 0)</f>
        <v>0</v>
      </c>
      <c r="AA1948" t="str">
        <f>TEXT(tbl_EcommerceSales[[#This Row],[Order_Date]],"mmm")</f>
        <v>Jul</v>
      </c>
      <c r="AB1948">
        <f>YEAR(tbl_EcommerceSales[[#This Row],[Order_Date]])</f>
        <v>2025</v>
      </c>
      <c r="AC1948" t="str">
        <f>IF(tbl_EcommerceSales[[#This Row],[Age]]&lt;18,"Under 18",IF(tbl_EcommerceSales[[#This Row],[Age]]&lt;=25,"18-25",IF(tbl_EcommerceSales[[#This Row],[Age]]&lt;=35,"26-35",IF(tbl_EcommerceSales[[#This Row],[Age]]&lt;=45,"36-45",IF(tbl_EcommerceSales[[#This Row],[Age]]&lt;=55,"46-55","56+")))))</f>
        <v>26-35</v>
      </c>
    </row>
    <row r="1949" spans="1:29" x14ac:dyDescent="0.35">
      <c r="A1949" t="s">
        <v>3436</v>
      </c>
      <c r="B1949" s="7">
        <v>45869</v>
      </c>
      <c r="C1949" t="s">
        <v>293</v>
      </c>
      <c r="D1949" t="s">
        <v>181</v>
      </c>
      <c r="E1949" t="s">
        <v>25</v>
      </c>
      <c r="F1949">
        <v>33</v>
      </c>
      <c r="G1949" t="s">
        <v>122</v>
      </c>
      <c r="H1949" t="s">
        <v>72</v>
      </c>
      <c r="I1949" t="s">
        <v>126</v>
      </c>
      <c r="J1949" t="s">
        <v>127</v>
      </c>
      <c r="K1949" t="s">
        <v>82</v>
      </c>
      <c r="L1949" t="s">
        <v>83</v>
      </c>
      <c r="M1949">
        <v>2</v>
      </c>
      <c r="N1949" s="2">
        <v>1899</v>
      </c>
      <c r="O1949" s="3">
        <v>0.05</v>
      </c>
      <c r="P1949" s="2">
        <v>2240</v>
      </c>
      <c r="Q1949" t="s">
        <v>319</v>
      </c>
      <c r="R1949" t="s">
        <v>33</v>
      </c>
      <c r="S1949" t="s">
        <v>57</v>
      </c>
      <c r="T1949" s="4">
        <v>4</v>
      </c>
      <c r="U1949" s="11">
        <f t="shared" si="30"/>
        <v>3798</v>
      </c>
      <c r="V1949" s="11">
        <f>tbl_EcommerceSales[[#This Row],[Gross_Sales]]*tbl_EcommerceSales[[#This Row],[Discount]]</f>
        <v>189.9</v>
      </c>
      <c r="W1949" s="11">
        <f>tbl_EcommerceSales[[#This Row],[Gross_Sales]]-tbl_EcommerceSales[[#This Row],[Discount_Amount]]</f>
        <v>3608.1</v>
      </c>
      <c r="X1949" s="11">
        <f>tbl_EcommerceSales[[#This Row],[Quantity]] * _xlfn.XLOOKUP(tbl_EcommerceSales[[#This Row],[Product_ID]], Product_Master!A:A, Product_Master!F:F)</f>
        <v>2240</v>
      </c>
      <c r="Y1949" s="11">
        <f>tbl_EcommerceSales[[#This Row],[Net_Revenue]]-tbl_EcommerceSales[[#This Row],[Total_Cost]]</f>
        <v>1368.1</v>
      </c>
      <c r="Z1949" s="9">
        <f>IFERROR(#REF!/tbl_EcommerceSales[[#This Row],[Total_Cost]], 0)</f>
        <v>0</v>
      </c>
      <c r="AA1949" t="str">
        <f>TEXT(tbl_EcommerceSales[[#This Row],[Order_Date]],"mmm")</f>
        <v>Jul</v>
      </c>
      <c r="AB1949">
        <f>YEAR(tbl_EcommerceSales[[#This Row],[Order_Date]])</f>
        <v>2025</v>
      </c>
      <c r="AC1949" t="str">
        <f>IF(tbl_EcommerceSales[[#This Row],[Age]]&lt;18,"Under 18",IF(tbl_EcommerceSales[[#This Row],[Age]]&lt;=25,"18-25",IF(tbl_EcommerceSales[[#This Row],[Age]]&lt;=35,"26-35",IF(tbl_EcommerceSales[[#This Row],[Age]]&lt;=45,"36-45",IF(tbl_EcommerceSales[[#This Row],[Age]]&lt;=55,"46-55","56+")))))</f>
        <v>26-35</v>
      </c>
    </row>
    <row r="1950" spans="1:29" x14ac:dyDescent="0.35">
      <c r="A1950" t="s">
        <v>3437</v>
      </c>
      <c r="B1950" s="7">
        <v>45869</v>
      </c>
      <c r="C1950" t="s">
        <v>3438</v>
      </c>
      <c r="D1950" t="s">
        <v>269</v>
      </c>
      <c r="E1950" t="s">
        <v>48</v>
      </c>
      <c r="F1950">
        <v>44</v>
      </c>
      <c r="G1950" t="s">
        <v>136</v>
      </c>
      <c r="H1950" t="s">
        <v>88</v>
      </c>
      <c r="I1950" t="s">
        <v>241</v>
      </c>
      <c r="J1950" t="s">
        <v>242</v>
      </c>
      <c r="K1950" t="s">
        <v>42</v>
      </c>
      <c r="L1950" t="s">
        <v>243</v>
      </c>
      <c r="M1950">
        <v>4</v>
      </c>
      <c r="N1950" s="2">
        <v>649</v>
      </c>
      <c r="O1950" s="3">
        <v>0.05</v>
      </c>
      <c r="P1950" s="2">
        <v>1160</v>
      </c>
      <c r="Q1950" t="s">
        <v>44</v>
      </c>
      <c r="R1950" t="s">
        <v>33</v>
      </c>
      <c r="S1950" t="s">
        <v>34</v>
      </c>
      <c r="T1950" s="4">
        <v>3</v>
      </c>
      <c r="U1950" s="11">
        <f t="shared" si="30"/>
        <v>2596</v>
      </c>
      <c r="V1950" s="11">
        <f>tbl_EcommerceSales[[#This Row],[Gross_Sales]]*tbl_EcommerceSales[[#This Row],[Discount]]</f>
        <v>129.80000000000001</v>
      </c>
      <c r="W1950" s="11">
        <f>tbl_EcommerceSales[[#This Row],[Gross_Sales]]-tbl_EcommerceSales[[#This Row],[Discount_Amount]]</f>
        <v>2466.1999999999998</v>
      </c>
      <c r="X1950" s="11">
        <f>tbl_EcommerceSales[[#This Row],[Quantity]] * _xlfn.XLOOKUP(tbl_EcommerceSales[[#This Row],[Product_ID]], Product_Master!A:A, Product_Master!F:F)</f>
        <v>1160</v>
      </c>
      <c r="Y1950" s="11">
        <f>tbl_EcommerceSales[[#This Row],[Net_Revenue]]-tbl_EcommerceSales[[#This Row],[Total_Cost]]</f>
        <v>1306.1999999999998</v>
      </c>
      <c r="Z1950" s="9">
        <f>IFERROR(#REF!/tbl_EcommerceSales[[#This Row],[Total_Cost]], 0)</f>
        <v>0</v>
      </c>
      <c r="AA1950" t="str">
        <f>TEXT(tbl_EcommerceSales[[#This Row],[Order_Date]],"mmm")</f>
        <v>Jul</v>
      </c>
      <c r="AB1950">
        <f>YEAR(tbl_EcommerceSales[[#This Row],[Order_Date]])</f>
        <v>2025</v>
      </c>
      <c r="AC1950" t="str">
        <f>IF(tbl_EcommerceSales[[#This Row],[Age]]&lt;18,"Under 18",IF(tbl_EcommerceSales[[#This Row],[Age]]&lt;=25,"18-25",IF(tbl_EcommerceSales[[#This Row],[Age]]&lt;=35,"26-35",IF(tbl_EcommerceSales[[#This Row],[Age]]&lt;=45,"36-45",IF(tbl_EcommerceSales[[#This Row],[Age]]&lt;=55,"46-55","56+")))))</f>
        <v>36-45</v>
      </c>
    </row>
    <row r="1951" spans="1:29" x14ac:dyDescent="0.35">
      <c r="A1951" t="s">
        <v>3439</v>
      </c>
      <c r="B1951" s="7">
        <v>45869</v>
      </c>
      <c r="C1951" t="s">
        <v>3223</v>
      </c>
      <c r="D1951" t="s">
        <v>342</v>
      </c>
      <c r="E1951" t="s">
        <v>48</v>
      </c>
      <c r="F1951">
        <v>28</v>
      </c>
      <c r="G1951" t="s">
        <v>38</v>
      </c>
      <c r="H1951" t="s">
        <v>39</v>
      </c>
      <c r="I1951" t="s">
        <v>89</v>
      </c>
      <c r="J1951" t="s">
        <v>90</v>
      </c>
      <c r="K1951" t="s">
        <v>91</v>
      </c>
      <c r="L1951" t="s">
        <v>92</v>
      </c>
      <c r="M1951">
        <v>2</v>
      </c>
      <c r="N1951" s="2">
        <v>599</v>
      </c>
      <c r="O1951" s="3">
        <v>0.1</v>
      </c>
      <c r="P1951" s="2">
        <v>520</v>
      </c>
      <c r="Q1951" t="s">
        <v>44</v>
      </c>
      <c r="R1951" t="s">
        <v>33</v>
      </c>
      <c r="S1951" t="s">
        <v>34</v>
      </c>
      <c r="T1951" s="4">
        <v>5</v>
      </c>
      <c r="U1951" s="11">
        <f t="shared" si="30"/>
        <v>1198</v>
      </c>
      <c r="V1951" s="11">
        <f>tbl_EcommerceSales[[#This Row],[Gross_Sales]]*tbl_EcommerceSales[[#This Row],[Discount]]</f>
        <v>119.80000000000001</v>
      </c>
      <c r="W1951" s="11">
        <f>tbl_EcommerceSales[[#This Row],[Gross_Sales]]-tbl_EcommerceSales[[#This Row],[Discount_Amount]]</f>
        <v>1078.2</v>
      </c>
      <c r="X1951" s="11">
        <f>tbl_EcommerceSales[[#This Row],[Quantity]] * _xlfn.XLOOKUP(tbl_EcommerceSales[[#This Row],[Product_ID]], Product_Master!A:A, Product_Master!F:F)</f>
        <v>520</v>
      </c>
      <c r="Y1951" s="11">
        <f>tbl_EcommerceSales[[#This Row],[Net_Revenue]]-tbl_EcommerceSales[[#This Row],[Total_Cost]]</f>
        <v>558.20000000000005</v>
      </c>
      <c r="Z1951" s="9">
        <f>IFERROR(#REF!/tbl_EcommerceSales[[#This Row],[Total_Cost]], 0)</f>
        <v>0</v>
      </c>
      <c r="AA1951" t="str">
        <f>TEXT(tbl_EcommerceSales[[#This Row],[Order_Date]],"mmm")</f>
        <v>Jul</v>
      </c>
      <c r="AB1951">
        <f>YEAR(tbl_EcommerceSales[[#This Row],[Order_Date]])</f>
        <v>2025</v>
      </c>
      <c r="AC1951" t="str">
        <f>IF(tbl_EcommerceSales[[#This Row],[Age]]&lt;18,"Under 18",IF(tbl_EcommerceSales[[#This Row],[Age]]&lt;=25,"18-25",IF(tbl_EcommerceSales[[#This Row],[Age]]&lt;=35,"26-35",IF(tbl_EcommerceSales[[#This Row],[Age]]&lt;=45,"36-45",IF(tbl_EcommerceSales[[#This Row],[Age]]&lt;=55,"46-55","56+")))))</f>
        <v>26-35</v>
      </c>
    </row>
    <row r="1952" spans="1:29" x14ac:dyDescent="0.35">
      <c r="A1952" t="s">
        <v>3440</v>
      </c>
      <c r="B1952" s="7">
        <v>45869</v>
      </c>
      <c r="C1952" t="s">
        <v>3441</v>
      </c>
      <c r="D1952" t="s">
        <v>254</v>
      </c>
      <c r="E1952" t="s">
        <v>25</v>
      </c>
      <c r="F1952">
        <v>57</v>
      </c>
      <c r="G1952" t="s">
        <v>192</v>
      </c>
      <c r="H1952" t="s">
        <v>27</v>
      </c>
      <c r="I1952" t="s">
        <v>276</v>
      </c>
      <c r="J1952" t="s">
        <v>277</v>
      </c>
      <c r="K1952" t="s">
        <v>30</v>
      </c>
      <c r="L1952" t="s">
        <v>278</v>
      </c>
      <c r="M1952">
        <v>1</v>
      </c>
      <c r="N1952" s="2">
        <v>1599</v>
      </c>
      <c r="O1952" s="3">
        <v>0.05</v>
      </c>
      <c r="P1952" s="2">
        <v>850</v>
      </c>
      <c r="Q1952" t="s">
        <v>156</v>
      </c>
      <c r="R1952" t="s">
        <v>33</v>
      </c>
      <c r="S1952" t="s">
        <v>34</v>
      </c>
      <c r="T1952" s="4">
        <v>2</v>
      </c>
      <c r="U1952" s="11">
        <f t="shared" si="30"/>
        <v>1599</v>
      </c>
      <c r="V1952" s="11">
        <f>tbl_EcommerceSales[[#This Row],[Gross_Sales]]*tbl_EcommerceSales[[#This Row],[Discount]]</f>
        <v>79.95</v>
      </c>
      <c r="W1952" s="11">
        <f>tbl_EcommerceSales[[#This Row],[Gross_Sales]]-tbl_EcommerceSales[[#This Row],[Discount_Amount]]</f>
        <v>1519.05</v>
      </c>
      <c r="X1952" s="11">
        <f>tbl_EcommerceSales[[#This Row],[Quantity]] * _xlfn.XLOOKUP(tbl_EcommerceSales[[#This Row],[Product_ID]], Product_Master!A:A, Product_Master!F:F)</f>
        <v>850</v>
      </c>
      <c r="Y1952" s="11">
        <f>tbl_EcommerceSales[[#This Row],[Net_Revenue]]-tbl_EcommerceSales[[#This Row],[Total_Cost]]</f>
        <v>669.05</v>
      </c>
      <c r="Z1952" s="9">
        <f>IFERROR(#REF!/tbl_EcommerceSales[[#This Row],[Total_Cost]], 0)</f>
        <v>0</v>
      </c>
      <c r="AA1952" t="str">
        <f>TEXT(tbl_EcommerceSales[[#This Row],[Order_Date]],"mmm")</f>
        <v>Jul</v>
      </c>
      <c r="AB1952">
        <f>YEAR(tbl_EcommerceSales[[#This Row],[Order_Date]])</f>
        <v>2025</v>
      </c>
      <c r="AC1952" t="str">
        <f>IF(tbl_EcommerceSales[[#This Row],[Age]]&lt;18,"Under 18",IF(tbl_EcommerceSales[[#This Row],[Age]]&lt;=25,"18-25",IF(tbl_EcommerceSales[[#This Row],[Age]]&lt;=35,"26-35",IF(tbl_EcommerceSales[[#This Row],[Age]]&lt;=45,"36-45",IF(tbl_EcommerceSales[[#This Row],[Age]]&lt;=55,"46-55","56+")))))</f>
        <v>56+</v>
      </c>
    </row>
    <row r="1953" spans="1:29" x14ac:dyDescent="0.35">
      <c r="A1953" t="s">
        <v>3442</v>
      </c>
      <c r="B1953" s="7">
        <v>45870</v>
      </c>
      <c r="C1953" t="s">
        <v>2405</v>
      </c>
      <c r="D1953" t="s">
        <v>235</v>
      </c>
      <c r="E1953" t="s">
        <v>48</v>
      </c>
      <c r="F1953">
        <v>32</v>
      </c>
      <c r="G1953" t="s">
        <v>38</v>
      </c>
      <c r="H1953" t="s">
        <v>39</v>
      </c>
      <c r="I1953" t="s">
        <v>73</v>
      </c>
      <c r="J1953" t="s">
        <v>74</v>
      </c>
      <c r="K1953" t="s">
        <v>55</v>
      </c>
      <c r="L1953" t="s">
        <v>75</v>
      </c>
      <c r="M1953">
        <v>1</v>
      </c>
      <c r="N1953" s="2">
        <v>2899</v>
      </c>
      <c r="O1953" s="3">
        <v>0.05</v>
      </c>
      <c r="P1953" s="2">
        <v>1700</v>
      </c>
      <c r="Q1953" t="s">
        <v>32</v>
      </c>
      <c r="R1953" t="s">
        <v>33</v>
      </c>
      <c r="S1953" t="s">
        <v>34</v>
      </c>
      <c r="T1953" s="4">
        <v>4</v>
      </c>
      <c r="U1953" s="11">
        <f t="shared" si="30"/>
        <v>2899</v>
      </c>
      <c r="V1953" s="11">
        <f>tbl_EcommerceSales[[#This Row],[Gross_Sales]]*tbl_EcommerceSales[[#This Row],[Discount]]</f>
        <v>144.95000000000002</v>
      </c>
      <c r="W1953" s="11">
        <f>tbl_EcommerceSales[[#This Row],[Gross_Sales]]-tbl_EcommerceSales[[#This Row],[Discount_Amount]]</f>
        <v>2754.05</v>
      </c>
      <c r="X1953" s="11">
        <f>tbl_EcommerceSales[[#This Row],[Quantity]] * _xlfn.XLOOKUP(tbl_EcommerceSales[[#This Row],[Product_ID]], Product_Master!A:A, Product_Master!F:F)</f>
        <v>1700</v>
      </c>
      <c r="Y1953" s="11">
        <f>tbl_EcommerceSales[[#This Row],[Net_Revenue]]-tbl_EcommerceSales[[#This Row],[Total_Cost]]</f>
        <v>1054.0500000000002</v>
      </c>
      <c r="Z1953" s="9">
        <f>IFERROR(#REF!/tbl_EcommerceSales[[#This Row],[Total_Cost]], 0)</f>
        <v>0</v>
      </c>
      <c r="AA1953" t="str">
        <f>TEXT(tbl_EcommerceSales[[#This Row],[Order_Date]],"mmm")</f>
        <v>Aug</v>
      </c>
      <c r="AB1953">
        <f>YEAR(tbl_EcommerceSales[[#This Row],[Order_Date]])</f>
        <v>2025</v>
      </c>
      <c r="AC1953" t="str">
        <f>IF(tbl_EcommerceSales[[#This Row],[Age]]&lt;18,"Under 18",IF(tbl_EcommerceSales[[#This Row],[Age]]&lt;=25,"18-25",IF(tbl_EcommerceSales[[#This Row],[Age]]&lt;=35,"26-35",IF(tbl_EcommerceSales[[#This Row],[Age]]&lt;=45,"36-45",IF(tbl_EcommerceSales[[#This Row],[Age]]&lt;=55,"46-55","56+")))))</f>
        <v>26-35</v>
      </c>
    </row>
    <row r="1954" spans="1:29" x14ac:dyDescent="0.35">
      <c r="A1954" t="s">
        <v>3443</v>
      </c>
      <c r="B1954" s="7">
        <v>45870</v>
      </c>
      <c r="C1954" t="s">
        <v>3444</v>
      </c>
      <c r="D1954" t="s">
        <v>116</v>
      </c>
      <c r="E1954" t="s">
        <v>48</v>
      </c>
      <c r="F1954">
        <v>35</v>
      </c>
      <c r="G1954" t="s">
        <v>174</v>
      </c>
      <c r="H1954" t="s">
        <v>39</v>
      </c>
      <c r="I1954" t="s">
        <v>131</v>
      </c>
      <c r="J1954" t="s">
        <v>132</v>
      </c>
      <c r="K1954" t="s">
        <v>91</v>
      </c>
      <c r="L1954" t="s">
        <v>133</v>
      </c>
      <c r="M1954">
        <v>3</v>
      </c>
      <c r="N1954" s="2">
        <v>1299</v>
      </c>
      <c r="O1954" s="3">
        <v>0.15</v>
      </c>
      <c r="P1954" s="2">
        <v>1830</v>
      </c>
      <c r="Q1954" t="s">
        <v>76</v>
      </c>
      <c r="R1954" t="s">
        <v>33</v>
      </c>
      <c r="S1954" t="s">
        <v>34</v>
      </c>
      <c r="T1954" s="4">
        <v>5</v>
      </c>
      <c r="U1954" s="11">
        <f t="shared" si="30"/>
        <v>3897</v>
      </c>
      <c r="V1954" s="11">
        <f>tbl_EcommerceSales[[#This Row],[Gross_Sales]]*tbl_EcommerceSales[[#This Row],[Discount]]</f>
        <v>584.54999999999995</v>
      </c>
      <c r="W1954" s="11">
        <f>tbl_EcommerceSales[[#This Row],[Gross_Sales]]-tbl_EcommerceSales[[#This Row],[Discount_Amount]]</f>
        <v>3312.45</v>
      </c>
      <c r="X1954" s="11">
        <f>tbl_EcommerceSales[[#This Row],[Quantity]] * _xlfn.XLOOKUP(tbl_EcommerceSales[[#This Row],[Product_ID]], Product_Master!A:A, Product_Master!F:F)</f>
        <v>1830</v>
      </c>
      <c r="Y1954" s="11">
        <f>tbl_EcommerceSales[[#This Row],[Net_Revenue]]-tbl_EcommerceSales[[#This Row],[Total_Cost]]</f>
        <v>1482.4499999999998</v>
      </c>
      <c r="Z1954" s="9">
        <f>IFERROR(#REF!/tbl_EcommerceSales[[#This Row],[Total_Cost]], 0)</f>
        <v>0</v>
      </c>
      <c r="AA1954" t="str">
        <f>TEXT(tbl_EcommerceSales[[#This Row],[Order_Date]],"mmm")</f>
        <v>Aug</v>
      </c>
      <c r="AB1954">
        <f>YEAR(tbl_EcommerceSales[[#This Row],[Order_Date]])</f>
        <v>2025</v>
      </c>
      <c r="AC1954" t="str">
        <f>IF(tbl_EcommerceSales[[#This Row],[Age]]&lt;18,"Under 18",IF(tbl_EcommerceSales[[#This Row],[Age]]&lt;=25,"18-25",IF(tbl_EcommerceSales[[#This Row],[Age]]&lt;=35,"26-35",IF(tbl_EcommerceSales[[#This Row],[Age]]&lt;=45,"36-45",IF(tbl_EcommerceSales[[#This Row],[Age]]&lt;=55,"46-55","56+")))))</f>
        <v>26-35</v>
      </c>
    </row>
    <row r="1955" spans="1:29" x14ac:dyDescent="0.35">
      <c r="A1955" t="s">
        <v>3445</v>
      </c>
      <c r="B1955" s="7">
        <v>45870</v>
      </c>
      <c r="C1955" t="s">
        <v>3446</v>
      </c>
      <c r="D1955" t="s">
        <v>102</v>
      </c>
      <c r="E1955" t="s">
        <v>48</v>
      </c>
      <c r="F1955">
        <v>34</v>
      </c>
      <c r="G1955" t="s">
        <v>142</v>
      </c>
      <c r="H1955" t="s">
        <v>88</v>
      </c>
      <c r="I1955" t="s">
        <v>271</v>
      </c>
      <c r="J1955" t="s">
        <v>272</v>
      </c>
      <c r="K1955" t="s">
        <v>30</v>
      </c>
      <c r="L1955" t="s">
        <v>273</v>
      </c>
      <c r="M1955">
        <v>2</v>
      </c>
      <c r="N1955" s="2">
        <v>4299</v>
      </c>
      <c r="O1955" s="3">
        <v>0.05</v>
      </c>
      <c r="P1955" s="2">
        <v>5400</v>
      </c>
      <c r="Q1955" t="s">
        <v>156</v>
      </c>
      <c r="R1955" t="s">
        <v>33</v>
      </c>
      <c r="S1955" t="s">
        <v>34</v>
      </c>
      <c r="T1955" s="4">
        <v>5</v>
      </c>
      <c r="U1955" s="11">
        <f t="shared" si="30"/>
        <v>8598</v>
      </c>
      <c r="V1955" s="11">
        <f>tbl_EcommerceSales[[#This Row],[Gross_Sales]]*tbl_EcommerceSales[[#This Row],[Discount]]</f>
        <v>429.90000000000003</v>
      </c>
      <c r="W1955" s="11">
        <f>tbl_EcommerceSales[[#This Row],[Gross_Sales]]-tbl_EcommerceSales[[#This Row],[Discount_Amount]]</f>
        <v>8168.1</v>
      </c>
      <c r="X1955" s="11">
        <f>tbl_EcommerceSales[[#This Row],[Quantity]] * _xlfn.XLOOKUP(tbl_EcommerceSales[[#This Row],[Product_ID]], Product_Master!A:A, Product_Master!F:F)</f>
        <v>5400</v>
      </c>
      <c r="Y1955" s="11">
        <f>tbl_EcommerceSales[[#This Row],[Net_Revenue]]-tbl_EcommerceSales[[#This Row],[Total_Cost]]</f>
        <v>2768.1000000000004</v>
      </c>
      <c r="Z1955" s="9">
        <f>IFERROR(#REF!/tbl_EcommerceSales[[#This Row],[Total_Cost]], 0)</f>
        <v>0</v>
      </c>
      <c r="AA1955" t="str">
        <f>TEXT(tbl_EcommerceSales[[#This Row],[Order_Date]],"mmm")</f>
        <v>Aug</v>
      </c>
      <c r="AB1955">
        <f>YEAR(tbl_EcommerceSales[[#This Row],[Order_Date]])</f>
        <v>2025</v>
      </c>
      <c r="AC1955" t="str">
        <f>IF(tbl_EcommerceSales[[#This Row],[Age]]&lt;18,"Under 18",IF(tbl_EcommerceSales[[#This Row],[Age]]&lt;=25,"18-25",IF(tbl_EcommerceSales[[#This Row],[Age]]&lt;=35,"26-35",IF(tbl_EcommerceSales[[#This Row],[Age]]&lt;=45,"36-45",IF(tbl_EcommerceSales[[#This Row],[Age]]&lt;=55,"46-55","56+")))))</f>
        <v>26-35</v>
      </c>
    </row>
    <row r="1956" spans="1:29" x14ac:dyDescent="0.35">
      <c r="A1956" t="s">
        <v>3447</v>
      </c>
      <c r="B1956" s="7">
        <v>45870</v>
      </c>
      <c r="C1956" t="s">
        <v>3448</v>
      </c>
      <c r="D1956" t="s">
        <v>235</v>
      </c>
      <c r="E1956" t="s">
        <v>25</v>
      </c>
      <c r="F1956">
        <v>29</v>
      </c>
      <c r="G1956" t="s">
        <v>152</v>
      </c>
      <c r="H1956" t="s">
        <v>72</v>
      </c>
      <c r="I1956" t="s">
        <v>241</v>
      </c>
      <c r="J1956" t="s">
        <v>242</v>
      </c>
      <c r="K1956" t="s">
        <v>42</v>
      </c>
      <c r="L1956" t="s">
        <v>243</v>
      </c>
      <c r="M1956">
        <v>1</v>
      </c>
      <c r="N1956" s="2">
        <v>649</v>
      </c>
      <c r="O1956" s="3">
        <v>0.15</v>
      </c>
      <c r="P1956" s="2">
        <v>290</v>
      </c>
      <c r="Q1956" t="s">
        <v>123</v>
      </c>
      <c r="R1956" t="s">
        <v>33</v>
      </c>
      <c r="S1956" t="s">
        <v>57</v>
      </c>
      <c r="T1956" s="4">
        <v>5</v>
      </c>
      <c r="U1956" s="11">
        <f t="shared" si="30"/>
        <v>649</v>
      </c>
      <c r="V1956" s="11">
        <f>tbl_EcommerceSales[[#This Row],[Gross_Sales]]*tbl_EcommerceSales[[#This Row],[Discount]]</f>
        <v>97.35</v>
      </c>
      <c r="W1956" s="11">
        <f>tbl_EcommerceSales[[#This Row],[Gross_Sales]]-tbl_EcommerceSales[[#This Row],[Discount_Amount]]</f>
        <v>551.65</v>
      </c>
      <c r="X1956" s="11">
        <f>tbl_EcommerceSales[[#This Row],[Quantity]] * _xlfn.XLOOKUP(tbl_EcommerceSales[[#This Row],[Product_ID]], Product_Master!A:A, Product_Master!F:F)</f>
        <v>290</v>
      </c>
      <c r="Y1956" s="11">
        <f>tbl_EcommerceSales[[#This Row],[Net_Revenue]]-tbl_EcommerceSales[[#This Row],[Total_Cost]]</f>
        <v>261.64999999999998</v>
      </c>
      <c r="Z1956" s="9">
        <f>IFERROR(#REF!/tbl_EcommerceSales[[#This Row],[Total_Cost]], 0)</f>
        <v>0</v>
      </c>
      <c r="AA1956" t="str">
        <f>TEXT(tbl_EcommerceSales[[#This Row],[Order_Date]],"mmm")</f>
        <v>Aug</v>
      </c>
      <c r="AB1956">
        <f>YEAR(tbl_EcommerceSales[[#This Row],[Order_Date]])</f>
        <v>2025</v>
      </c>
      <c r="AC1956" t="str">
        <f>IF(tbl_EcommerceSales[[#This Row],[Age]]&lt;18,"Under 18",IF(tbl_EcommerceSales[[#This Row],[Age]]&lt;=25,"18-25",IF(tbl_EcommerceSales[[#This Row],[Age]]&lt;=35,"26-35",IF(tbl_EcommerceSales[[#This Row],[Age]]&lt;=45,"36-45",IF(tbl_EcommerceSales[[#This Row],[Age]]&lt;=55,"46-55","56+")))))</f>
        <v>26-35</v>
      </c>
    </row>
    <row r="1957" spans="1:29" x14ac:dyDescent="0.35">
      <c r="A1957" t="s">
        <v>3449</v>
      </c>
      <c r="B1957" s="7">
        <v>45870</v>
      </c>
      <c r="C1957" t="s">
        <v>1439</v>
      </c>
      <c r="D1957" t="s">
        <v>170</v>
      </c>
      <c r="E1957" t="s">
        <v>48</v>
      </c>
      <c r="F1957">
        <v>34</v>
      </c>
      <c r="G1957" t="s">
        <v>171</v>
      </c>
      <c r="H1957" t="s">
        <v>39</v>
      </c>
      <c r="I1957" t="s">
        <v>131</v>
      </c>
      <c r="J1957" t="s">
        <v>132</v>
      </c>
      <c r="K1957" t="s">
        <v>91</v>
      </c>
      <c r="L1957" t="s">
        <v>133</v>
      </c>
      <c r="M1957">
        <v>2</v>
      </c>
      <c r="N1957" s="2">
        <v>1299</v>
      </c>
      <c r="O1957" s="3">
        <v>0.05</v>
      </c>
      <c r="P1957" s="2">
        <v>1220</v>
      </c>
      <c r="Q1957" t="s">
        <v>76</v>
      </c>
      <c r="R1957" t="s">
        <v>33</v>
      </c>
      <c r="S1957" t="s">
        <v>34</v>
      </c>
      <c r="T1957" s="4">
        <v>4</v>
      </c>
      <c r="U1957" s="11">
        <f t="shared" si="30"/>
        <v>2598</v>
      </c>
      <c r="V1957" s="11">
        <f>tbl_EcommerceSales[[#This Row],[Gross_Sales]]*tbl_EcommerceSales[[#This Row],[Discount]]</f>
        <v>129.9</v>
      </c>
      <c r="W1957" s="11">
        <f>tbl_EcommerceSales[[#This Row],[Gross_Sales]]-tbl_EcommerceSales[[#This Row],[Discount_Amount]]</f>
        <v>2468.1</v>
      </c>
      <c r="X1957" s="11">
        <f>tbl_EcommerceSales[[#This Row],[Quantity]] * _xlfn.XLOOKUP(tbl_EcommerceSales[[#This Row],[Product_ID]], Product_Master!A:A, Product_Master!F:F)</f>
        <v>1220</v>
      </c>
      <c r="Y1957" s="11">
        <f>tbl_EcommerceSales[[#This Row],[Net_Revenue]]-tbl_EcommerceSales[[#This Row],[Total_Cost]]</f>
        <v>1248.0999999999999</v>
      </c>
      <c r="Z1957" s="9">
        <f>IFERROR(#REF!/tbl_EcommerceSales[[#This Row],[Total_Cost]], 0)</f>
        <v>0</v>
      </c>
      <c r="AA1957" t="str">
        <f>TEXT(tbl_EcommerceSales[[#This Row],[Order_Date]],"mmm")</f>
        <v>Aug</v>
      </c>
      <c r="AB1957">
        <f>YEAR(tbl_EcommerceSales[[#This Row],[Order_Date]])</f>
        <v>2025</v>
      </c>
      <c r="AC1957" t="str">
        <f>IF(tbl_EcommerceSales[[#This Row],[Age]]&lt;18,"Under 18",IF(tbl_EcommerceSales[[#This Row],[Age]]&lt;=25,"18-25",IF(tbl_EcommerceSales[[#This Row],[Age]]&lt;=35,"26-35",IF(tbl_EcommerceSales[[#This Row],[Age]]&lt;=45,"36-45",IF(tbl_EcommerceSales[[#This Row],[Age]]&lt;=55,"46-55","56+")))))</f>
        <v>26-35</v>
      </c>
    </row>
    <row r="1958" spans="1:29" x14ac:dyDescent="0.35">
      <c r="A1958" t="s">
        <v>3450</v>
      </c>
      <c r="B1958" s="7">
        <v>45870</v>
      </c>
      <c r="C1958" t="s">
        <v>3025</v>
      </c>
      <c r="D1958" t="s">
        <v>116</v>
      </c>
      <c r="E1958" t="s">
        <v>25</v>
      </c>
      <c r="F1958">
        <v>18</v>
      </c>
      <c r="G1958" t="s">
        <v>136</v>
      </c>
      <c r="H1958" t="s">
        <v>88</v>
      </c>
      <c r="I1958" t="s">
        <v>175</v>
      </c>
      <c r="J1958" t="s">
        <v>176</v>
      </c>
      <c r="K1958" t="s">
        <v>177</v>
      </c>
      <c r="L1958" t="s">
        <v>178</v>
      </c>
      <c r="M1958">
        <v>1</v>
      </c>
      <c r="N1958" s="2">
        <v>699</v>
      </c>
      <c r="O1958" s="3">
        <v>0.05</v>
      </c>
      <c r="P1958" s="2">
        <v>320</v>
      </c>
      <c r="Q1958" t="s">
        <v>123</v>
      </c>
      <c r="R1958" t="s">
        <v>33</v>
      </c>
      <c r="S1958" t="s">
        <v>57</v>
      </c>
      <c r="T1958" s="4">
        <v>5</v>
      </c>
      <c r="U1958" s="11">
        <f t="shared" si="30"/>
        <v>699</v>
      </c>
      <c r="V1958" s="11">
        <f>tbl_EcommerceSales[[#This Row],[Gross_Sales]]*tbl_EcommerceSales[[#This Row],[Discount]]</f>
        <v>34.950000000000003</v>
      </c>
      <c r="W1958" s="11">
        <f>tbl_EcommerceSales[[#This Row],[Gross_Sales]]-tbl_EcommerceSales[[#This Row],[Discount_Amount]]</f>
        <v>664.05</v>
      </c>
      <c r="X1958" s="11">
        <f>tbl_EcommerceSales[[#This Row],[Quantity]] * _xlfn.XLOOKUP(tbl_EcommerceSales[[#This Row],[Product_ID]], Product_Master!A:A, Product_Master!F:F)</f>
        <v>320</v>
      </c>
      <c r="Y1958" s="11">
        <f>tbl_EcommerceSales[[#This Row],[Net_Revenue]]-tbl_EcommerceSales[[#This Row],[Total_Cost]]</f>
        <v>344.04999999999995</v>
      </c>
      <c r="Z1958" s="9">
        <f>IFERROR(#REF!/tbl_EcommerceSales[[#This Row],[Total_Cost]], 0)</f>
        <v>0</v>
      </c>
      <c r="AA1958" t="str">
        <f>TEXT(tbl_EcommerceSales[[#This Row],[Order_Date]],"mmm")</f>
        <v>Aug</v>
      </c>
      <c r="AB1958">
        <f>YEAR(tbl_EcommerceSales[[#This Row],[Order_Date]])</f>
        <v>2025</v>
      </c>
      <c r="AC1958" t="str">
        <f>IF(tbl_EcommerceSales[[#This Row],[Age]]&lt;18,"Under 18",IF(tbl_EcommerceSales[[#This Row],[Age]]&lt;=25,"18-25",IF(tbl_EcommerceSales[[#This Row],[Age]]&lt;=35,"26-35",IF(tbl_EcommerceSales[[#This Row],[Age]]&lt;=45,"36-45",IF(tbl_EcommerceSales[[#This Row],[Age]]&lt;=55,"46-55","56+")))))</f>
        <v>18-25</v>
      </c>
    </row>
    <row r="1959" spans="1:29" x14ac:dyDescent="0.35">
      <c r="A1959" t="s">
        <v>3451</v>
      </c>
      <c r="B1959" s="7">
        <v>45870</v>
      </c>
      <c r="C1959" t="s">
        <v>1909</v>
      </c>
      <c r="D1959" t="s">
        <v>86</v>
      </c>
      <c r="E1959" t="s">
        <v>25</v>
      </c>
      <c r="F1959">
        <v>32</v>
      </c>
      <c r="G1959" t="s">
        <v>174</v>
      </c>
      <c r="H1959" t="s">
        <v>39</v>
      </c>
      <c r="I1959" t="s">
        <v>517</v>
      </c>
      <c r="J1959" t="s">
        <v>518</v>
      </c>
      <c r="K1959" t="s">
        <v>30</v>
      </c>
      <c r="L1959" t="s">
        <v>278</v>
      </c>
      <c r="M1959">
        <v>1</v>
      </c>
      <c r="N1959" s="2">
        <v>1299</v>
      </c>
      <c r="O1959" s="3">
        <v>0.1</v>
      </c>
      <c r="P1959" s="2">
        <v>690</v>
      </c>
      <c r="Q1959" t="s">
        <v>32</v>
      </c>
      <c r="R1959" t="s">
        <v>33</v>
      </c>
      <c r="S1959" t="s">
        <v>34</v>
      </c>
      <c r="T1959" s="4">
        <v>5</v>
      </c>
      <c r="U1959" s="11">
        <f t="shared" si="30"/>
        <v>1299</v>
      </c>
      <c r="V1959" s="11">
        <f>tbl_EcommerceSales[[#This Row],[Gross_Sales]]*tbl_EcommerceSales[[#This Row],[Discount]]</f>
        <v>129.9</v>
      </c>
      <c r="W1959" s="11">
        <f>tbl_EcommerceSales[[#This Row],[Gross_Sales]]-tbl_EcommerceSales[[#This Row],[Discount_Amount]]</f>
        <v>1169.0999999999999</v>
      </c>
      <c r="X1959" s="11">
        <f>tbl_EcommerceSales[[#This Row],[Quantity]] * _xlfn.XLOOKUP(tbl_EcommerceSales[[#This Row],[Product_ID]], Product_Master!A:A, Product_Master!F:F)</f>
        <v>690</v>
      </c>
      <c r="Y1959" s="11">
        <f>tbl_EcommerceSales[[#This Row],[Net_Revenue]]-tbl_EcommerceSales[[#This Row],[Total_Cost]]</f>
        <v>479.09999999999991</v>
      </c>
      <c r="Z1959" s="9">
        <f>IFERROR(#REF!/tbl_EcommerceSales[[#This Row],[Total_Cost]], 0)</f>
        <v>0</v>
      </c>
      <c r="AA1959" t="str">
        <f>TEXT(tbl_EcommerceSales[[#This Row],[Order_Date]],"mmm")</f>
        <v>Aug</v>
      </c>
      <c r="AB1959">
        <f>YEAR(tbl_EcommerceSales[[#This Row],[Order_Date]])</f>
        <v>2025</v>
      </c>
      <c r="AC1959" t="str">
        <f>IF(tbl_EcommerceSales[[#This Row],[Age]]&lt;18,"Under 18",IF(tbl_EcommerceSales[[#This Row],[Age]]&lt;=25,"18-25",IF(tbl_EcommerceSales[[#This Row],[Age]]&lt;=35,"26-35",IF(tbl_EcommerceSales[[#This Row],[Age]]&lt;=45,"36-45",IF(tbl_EcommerceSales[[#This Row],[Age]]&lt;=55,"46-55","56+")))))</f>
        <v>26-35</v>
      </c>
    </row>
    <row r="1960" spans="1:29" x14ac:dyDescent="0.35">
      <c r="A1960" t="s">
        <v>3452</v>
      </c>
      <c r="B1960" s="7">
        <v>45870</v>
      </c>
      <c r="C1960" t="s">
        <v>422</v>
      </c>
      <c r="D1960" t="s">
        <v>139</v>
      </c>
      <c r="E1960" t="s">
        <v>48</v>
      </c>
      <c r="F1960">
        <v>27</v>
      </c>
      <c r="G1960" t="s">
        <v>26</v>
      </c>
      <c r="H1960" t="s">
        <v>27</v>
      </c>
      <c r="I1960" t="s">
        <v>28</v>
      </c>
      <c r="J1960" t="s">
        <v>29</v>
      </c>
      <c r="K1960" t="s">
        <v>30</v>
      </c>
      <c r="L1960" t="s">
        <v>31</v>
      </c>
      <c r="M1960">
        <v>2</v>
      </c>
      <c r="N1960" s="2">
        <v>5999</v>
      </c>
      <c r="O1960" s="3">
        <v>0.05</v>
      </c>
      <c r="P1960" s="2">
        <v>7800</v>
      </c>
      <c r="Q1960" t="s">
        <v>123</v>
      </c>
      <c r="R1960" t="s">
        <v>33</v>
      </c>
      <c r="S1960" t="s">
        <v>34</v>
      </c>
      <c r="T1960" s="4">
        <v>4</v>
      </c>
      <c r="U1960" s="11">
        <f t="shared" si="30"/>
        <v>11998</v>
      </c>
      <c r="V1960" s="11">
        <f>tbl_EcommerceSales[[#This Row],[Gross_Sales]]*tbl_EcommerceSales[[#This Row],[Discount]]</f>
        <v>599.9</v>
      </c>
      <c r="W1960" s="11">
        <f>tbl_EcommerceSales[[#This Row],[Gross_Sales]]-tbl_EcommerceSales[[#This Row],[Discount_Amount]]</f>
        <v>11398.1</v>
      </c>
      <c r="X1960" s="11">
        <f>tbl_EcommerceSales[[#This Row],[Quantity]] * _xlfn.XLOOKUP(tbl_EcommerceSales[[#This Row],[Product_ID]], Product_Master!A:A, Product_Master!F:F)</f>
        <v>7800</v>
      </c>
      <c r="Y1960" s="11">
        <f>tbl_EcommerceSales[[#This Row],[Net_Revenue]]-tbl_EcommerceSales[[#This Row],[Total_Cost]]</f>
        <v>3598.1000000000004</v>
      </c>
      <c r="Z1960" s="9">
        <f>IFERROR(#REF!/tbl_EcommerceSales[[#This Row],[Total_Cost]], 0)</f>
        <v>0</v>
      </c>
      <c r="AA1960" t="str">
        <f>TEXT(tbl_EcommerceSales[[#This Row],[Order_Date]],"mmm")</f>
        <v>Aug</v>
      </c>
      <c r="AB1960">
        <f>YEAR(tbl_EcommerceSales[[#This Row],[Order_Date]])</f>
        <v>2025</v>
      </c>
      <c r="AC1960" t="str">
        <f>IF(tbl_EcommerceSales[[#This Row],[Age]]&lt;18,"Under 18",IF(tbl_EcommerceSales[[#This Row],[Age]]&lt;=25,"18-25",IF(tbl_EcommerceSales[[#This Row],[Age]]&lt;=35,"26-35",IF(tbl_EcommerceSales[[#This Row],[Age]]&lt;=45,"36-45",IF(tbl_EcommerceSales[[#This Row],[Age]]&lt;=55,"46-55","56+")))))</f>
        <v>26-35</v>
      </c>
    </row>
    <row r="1961" spans="1:29" x14ac:dyDescent="0.35">
      <c r="A1961" t="s">
        <v>3453</v>
      </c>
      <c r="B1961" s="7">
        <v>45871</v>
      </c>
      <c r="C1961" t="s">
        <v>1092</v>
      </c>
      <c r="D1961" t="s">
        <v>24</v>
      </c>
      <c r="E1961" t="s">
        <v>48</v>
      </c>
      <c r="F1961">
        <v>28</v>
      </c>
      <c r="G1961" t="s">
        <v>87</v>
      </c>
      <c r="H1961" t="s">
        <v>88</v>
      </c>
      <c r="I1961" t="s">
        <v>338</v>
      </c>
      <c r="J1961" t="s">
        <v>339</v>
      </c>
      <c r="K1961" t="s">
        <v>55</v>
      </c>
      <c r="L1961" t="s">
        <v>56</v>
      </c>
      <c r="M1961">
        <v>1</v>
      </c>
      <c r="N1961" s="2">
        <v>1499</v>
      </c>
      <c r="O1961" s="3">
        <v>0.2</v>
      </c>
      <c r="P1961" s="2">
        <v>780</v>
      </c>
      <c r="Q1961" t="s">
        <v>156</v>
      </c>
      <c r="R1961" t="s">
        <v>33</v>
      </c>
      <c r="S1961" t="s">
        <v>34</v>
      </c>
      <c r="T1961" s="4">
        <v>3</v>
      </c>
      <c r="U1961" s="11">
        <f t="shared" si="30"/>
        <v>1499</v>
      </c>
      <c r="V1961" s="11">
        <f>tbl_EcommerceSales[[#This Row],[Gross_Sales]]*tbl_EcommerceSales[[#This Row],[Discount]]</f>
        <v>299.8</v>
      </c>
      <c r="W1961" s="11">
        <f>tbl_EcommerceSales[[#This Row],[Gross_Sales]]-tbl_EcommerceSales[[#This Row],[Discount_Amount]]</f>
        <v>1199.2</v>
      </c>
      <c r="X1961" s="11">
        <f>tbl_EcommerceSales[[#This Row],[Quantity]] * _xlfn.XLOOKUP(tbl_EcommerceSales[[#This Row],[Product_ID]], Product_Master!A:A, Product_Master!F:F)</f>
        <v>780</v>
      </c>
      <c r="Y1961" s="11">
        <f>tbl_EcommerceSales[[#This Row],[Net_Revenue]]-tbl_EcommerceSales[[#This Row],[Total_Cost]]</f>
        <v>419.20000000000005</v>
      </c>
      <c r="Z1961" s="9">
        <f>IFERROR(#REF!/tbl_EcommerceSales[[#This Row],[Total_Cost]], 0)</f>
        <v>0</v>
      </c>
      <c r="AA1961" t="str">
        <f>TEXT(tbl_EcommerceSales[[#This Row],[Order_Date]],"mmm")</f>
        <v>Aug</v>
      </c>
      <c r="AB1961">
        <f>YEAR(tbl_EcommerceSales[[#This Row],[Order_Date]])</f>
        <v>2025</v>
      </c>
      <c r="AC1961" t="str">
        <f>IF(tbl_EcommerceSales[[#This Row],[Age]]&lt;18,"Under 18",IF(tbl_EcommerceSales[[#This Row],[Age]]&lt;=25,"18-25",IF(tbl_EcommerceSales[[#This Row],[Age]]&lt;=35,"26-35",IF(tbl_EcommerceSales[[#This Row],[Age]]&lt;=45,"36-45",IF(tbl_EcommerceSales[[#This Row],[Age]]&lt;=55,"46-55","56+")))))</f>
        <v>26-35</v>
      </c>
    </row>
    <row r="1962" spans="1:29" x14ac:dyDescent="0.35">
      <c r="A1962" t="s">
        <v>3454</v>
      </c>
      <c r="B1962" s="7">
        <v>45871</v>
      </c>
      <c r="C1962" t="s">
        <v>3455</v>
      </c>
      <c r="D1962" t="s">
        <v>66</v>
      </c>
      <c r="E1962" t="s">
        <v>25</v>
      </c>
      <c r="F1962">
        <v>21</v>
      </c>
      <c r="G1962" t="s">
        <v>155</v>
      </c>
      <c r="H1962" t="s">
        <v>88</v>
      </c>
      <c r="I1962" t="s">
        <v>357</v>
      </c>
      <c r="J1962" t="s">
        <v>358</v>
      </c>
      <c r="K1962" t="s">
        <v>177</v>
      </c>
      <c r="L1962" t="s">
        <v>178</v>
      </c>
      <c r="M1962">
        <v>1</v>
      </c>
      <c r="N1962" s="2">
        <v>999</v>
      </c>
      <c r="O1962" s="3">
        <v>0.05</v>
      </c>
      <c r="P1962" s="2">
        <v>520</v>
      </c>
      <c r="Q1962" t="s">
        <v>156</v>
      </c>
      <c r="R1962" t="s">
        <v>33</v>
      </c>
      <c r="S1962" t="s">
        <v>34</v>
      </c>
      <c r="T1962" s="4">
        <v>4</v>
      </c>
      <c r="U1962" s="11">
        <f t="shared" si="30"/>
        <v>999</v>
      </c>
      <c r="V1962" s="11">
        <f>tbl_EcommerceSales[[#This Row],[Gross_Sales]]*tbl_EcommerceSales[[#This Row],[Discount]]</f>
        <v>49.95</v>
      </c>
      <c r="W1962" s="11">
        <f>tbl_EcommerceSales[[#This Row],[Gross_Sales]]-tbl_EcommerceSales[[#This Row],[Discount_Amount]]</f>
        <v>949.05</v>
      </c>
      <c r="X1962" s="11">
        <f>tbl_EcommerceSales[[#This Row],[Quantity]] * _xlfn.XLOOKUP(tbl_EcommerceSales[[#This Row],[Product_ID]], Product_Master!A:A, Product_Master!F:F)</f>
        <v>520</v>
      </c>
      <c r="Y1962" s="11">
        <f>tbl_EcommerceSales[[#This Row],[Net_Revenue]]-tbl_EcommerceSales[[#This Row],[Total_Cost]]</f>
        <v>429.04999999999995</v>
      </c>
      <c r="Z1962" s="9">
        <f>IFERROR(#REF!/tbl_EcommerceSales[[#This Row],[Total_Cost]], 0)</f>
        <v>0</v>
      </c>
      <c r="AA1962" t="str">
        <f>TEXT(tbl_EcommerceSales[[#This Row],[Order_Date]],"mmm")</f>
        <v>Aug</v>
      </c>
      <c r="AB1962">
        <f>YEAR(tbl_EcommerceSales[[#This Row],[Order_Date]])</f>
        <v>2025</v>
      </c>
      <c r="AC1962" t="str">
        <f>IF(tbl_EcommerceSales[[#This Row],[Age]]&lt;18,"Under 18",IF(tbl_EcommerceSales[[#This Row],[Age]]&lt;=25,"18-25",IF(tbl_EcommerceSales[[#This Row],[Age]]&lt;=35,"26-35",IF(tbl_EcommerceSales[[#This Row],[Age]]&lt;=45,"36-45",IF(tbl_EcommerceSales[[#This Row],[Age]]&lt;=55,"46-55","56+")))))</f>
        <v>18-25</v>
      </c>
    </row>
    <row r="1963" spans="1:29" x14ac:dyDescent="0.35">
      <c r="A1963" t="s">
        <v>3456</v>
      </c>
      <c r="B1963" s="7">
        <v>45871</v>
      </c>
      <c r="C1963" t="s">
        <v>1221</v>
      </c>
      <c r="D1963" t="s">
        <v>51</v>
      </c>
      <c r="E1963" t="s">
        <v>25</v>
      </c>
      <c r="F1963">
        <v>43</v>
      </c>
      <c r="G1963" t="s">
        <v>174</v>
      </c>
      <c r="H1963" t="s">
        <v>39</v>
      </c>
      <c r="I1963" t="s">
        <v>517</v>
      </c>
      <c r="J1963" t="s">
        <v>518</v>
      </c>
      <c r="K1963" t="s">
        <v>30</v>
      </c>
      <c r="L1963" t="s">
        <v>278</v>
      </c>
      <c r="M1963">
        <v>3</v>
      </c>
      <c r="N1963" s="2">
        <v>1299</v>
      </c>
      <c r="O1963" s="3">
        <v>0.15</v>
      </c>
      <c r="P1963" s="2">
        <v>2070</v>
      </c>
      <c r="Q1963" t="s">
        <v>123</v>
      </c>
      <c r="R1963" t="s">
        <v>33</v>
      </c>
      <c r="S1963" t="s">
        <v>57</v>
      </c>
      <c r="T1963" s="4">
        <v>5</v>
      </c>
      <c r="U1963" s="11">
        <f t="shared" si="30"/>
        <v>3897</v>
      </c>
      <c r="V1963" s="11">
        <f>tbl_EcommerceSales[[#This Row],[Gross_Sales]]*tbl_EcommerceSales[[#This Row],[Discount]]</f>
        <v>584.54999999999995</v>
      </c>
      <c r="W1963" s="11">
        <f>tbl_EcommerceSales[[#This Row],[Gross_Sales]]-tbl_EcommerceSales[[#This Row],[Discount_Amount]]</f>
        <v>3312.45</v>
      </c>
      <c r="X1963" s="11">
        <f>tbl_EcommerceSales[[#This Row],[Quantity]] * _xlfn.XLOOKUP(tbl_EcommerceSales[[#This Row],[Product_ID]], Product_Master!A:A, Product_Master!F:F)</f>
        <v>2070</v>
      </c>
      <c r="Y1963" s="11">
        <f>tbl_EcommerceSales[[#This Row],[Net_Revenue]]-tbl_EcommerceSales[[#This Row],[Total_Cost]]</f>
        <v>1242.4499999999998</v>
      </c>
      <c r="Z1963" s="9">
        <f>IFERROR(#REF!/tbl_EcommerceSales[[#This Row],[Total_Cost]], 0)</f>
        <v>0</v>
      </c>
      <c r="AA1963" t="str">
        <f>TEXT(tbl_EcommerceSales[[#This Row],[Order_Date]],"mmm")</f>
        <v>Aug</v>
      </c>
      <c r="AB1963">
        <f>YEAR(tbl_EcommerceSales[[#This Row],[Order_Date]])</f>
        <v>2025</v>
      </c>
      <c r="AC1963" t="str">
        <f>IF(tbl_EcommerceSales[[#This Row],[Age]]&lt;18,"Under 18",IF(tbl_EcommerceSales[[#This Row],[Age]]&lt;=25,"18-25",IF(tbl_EcommerceSales[[#This Row],[Age]]&lt;=35,"26-35",IF(tbl_EcommerceSales[[#This Row],[Age]]&lt;=45,"36-45",IF(tbl_EcommerceSales[[#This Row],[Age]]&lt;=55,"46-55","56+")))))</f>
        <v>36-45</v>
      </c>
    </row>
    <row r="1964" spans="1:29" x14ac:dyDescent="0.35">
      <c r="A1964" t="s">
        <v>3457</v>
      </c>
      <c r="B1964" s="7">
        <v>45871</v>
      </c>
      <c r="C1964" t="s">
        <v>3458</v>
      </c>
      <c r="D1964" t="s">
        <v>181</v>
      </c>
      <c r="E1964" t="s">
        <v>48</v>
      </c>
      <c r="F1964">
        <v>29</v>
      </c>
      <c r="G1964" t="s">
        <v>38</v>
      </c>
      <c r="H1964" t="s">
        <v>39</v>
      </c>
      <c r="I1964" t="s">
        <v>62</v>
      </c>
      <c r="J1964" t="s">
        <v>63</v>
      </c>
      <c r="K1964" t="s">
        <v>42</v>
      </c>
      <c r="L1964" t="s">
        <v>43</v>
      </c>
      <c r="M1964">
        <v>1</v>
      </c>
      <c r="N1964" s="2">
        <v>499</v>
      </c>
      <c r="O1964" s="3">
        <v>0.1</v>
      </c>
      <c r="P1964" s="2">
        <v>220</v>
      </c>
      <c r="Q1964" t="s">
        <v>32</v>
      </c>
      <c r="R1964" t="s">
        <v>33</v>
      </c>
      <c r="S1964" t="s">
        <v>57</v>
      </c>
      <c r="T1964" s="4">
        <v>1</v>
      </c>
      <c r="U1964" s="11">
        <f t="shared" si="30"/>
        <v>499</v>
      </c>
      <c r="V1964" s="11">
        <f>tbl_EcommerceSales[[#This Row],[Gross_Sales]]*tbl_EcommerceSales[[#This Row],[Discount]]</f>
        <v>49.900000000000006</v>
      </c>
      <c r="W1964" s="11">
        <f>tbl_EcommerceSales[[#This Row],[Gross_Sales]]-tbl_EcommerceSales[[#This Row],[Discount_Amount]]</f>
        <v>449.1</v>
      </c>
      <c r="X1964" s="11">
        <f>tbl_EcommerceSales[[#This Row],[Quantity]] * _xlfn.XLOOKUP(tbl_EcommerceSales[[#This Row],[Product_ID]], Product_Master!A:A, Product_Master!F:F)</f>
        <v>220</v>
      </c>
      <c r="Y1964" s="11">
        <f>tbl_EcommerceSales[[#This Row],[Net_Revenue]]-tbl_EcommerceSales[[#This Row],[Total_Cost]]</f>
        <v>229.10000000000002</v>
      </c>
      <c r="Z1964" s="9">
        <f>IFERROR(#REF!/tbl_EcommerceSales[[#This Row],[Total_Cost]], 0)</f>
        <v>0</v>
      </c>
      <c r="AA1964" t="str">
        <f>TEXT(tbl_EcommerceSales[[#This Row],[Order_Date]],"mmm")</f>
        <v>Aug</v>
      </c>
      <c r="AB1964">
        <f>YEAR(tbl_EcommerceSales[[#This Row],[Order_Date]])</f>
        <v>2025</v>
      </c>
      <c r="AC1964" t="str">
        <f>IF(tbl_EcommerceSales[[#This Row],[Age]]&lt;18,"Under 18",IF(tbl_EcommerceSales[[#This Row],[Age]]&lt;=25,"18-25",IF(tbl_EcommerceSales[[#This Row],[Age]]&lt;=35,"26-35",IF(tbl_EcommerceSales[[#This Row],[Age]]&lt;=45,"36-45",IF(tbl_EcommerceSales[[#This Row],[Age]]&lt;=55,"46-55","56+")))))</f>
        <v>26-35</v>
      </c>
    </row>
    <row r="1965" spans="1:29" x14ac:dyDescent="0.35">
      <c r="A1965" t="s">
        <v>3459</v>
      </c>
      <c r="B1965" s="7">
        <v>45871</v>
      </c>
      <c r="C1965" t="s">
        <v>1090</v>
      </c>
      <c r="D1965" t="s">
        <v>51</v>
      </c>
      <c r="E1965" t="s">
        <v>25</v>
      </c>
      <c r="F1965">
        <v>33</v>
      </c>
      <c r="G1965" t="s">
        <v>99</v>
      </c>
      <c r="H1965" t="s">
        <v>88</v>
      </c>
      <c r="I1965" t="s">
        <v>241</v>
      </c>
      <c r="J1965" t="s">
        <v>242</v>
      </c>
      <c r="K1965" t="s">
        <v>42</v>
      </c>
      <c r="L1965" t="s">
        <v>243</v>
      </c>
      <c r="M1965">
        <v>1</v>
      </c>
      <c r="N1965" s="2">
        <v>649</v>
      </c>
      <c r="O1965" s="3">
        <v>0.15</v>
      </c>
      <c r="P1965" s="2">
        <v>290</v>
      </c>
      <c r="Q1965" t="s">
        <v>123</v>
      </c>
      <c r="R1965" t="s">
        <v>93</v>
      </c>
      <c r="S1965" t="s">
        <v>57</v>
      </c>
      <c r="T1965" s="4">
        <v>4</v>
      </c>
      <c r="U1965" s="11">
        <f t="shared" si="30"/>
        <v>649</v>
      </c>
      <c r="V1965" s="11">
        <f>tbl_EcommerceSales[[#This Row],[Gross_Sales]]*tbl_EcommerceSales[[#This Row],[Discount]]</f>
        <v>97.35</v>
      </c>
      <c r="W1965" s="11">
        <f>tbl_EcommerceSales[[#This Row],[Gross_Sales]]-tbl_EcommerceSales[[#This Row],[Discount_Amount]]</f>
        <v>551.65</v>
      </c>
      <c r="X1965" s="11">
        <f>tbl_EcommerceSales[[#This Row],[Quantity]] * _xlfn.XLOOKUP(tbl_EcommerceSales[[#This Row],[Product_ID]], Product_Master!A:A, Product_Master!F:F)</f>
        <v>290</v>
      </c>
      <c r="Y1965" s="11">
        <f>tbl_EcommerceSales[[#This Row],[Net_Revenue]]-tbl_EcommerceSales[[#This Row],[Total_Cost]]</f>
        <v>261.64999999999998</v>
      </c>
      <c r="Z1965" s="9">
        <f>IFERROR(#REF!/tbl_EcommerceSales[[#This Row],[Total_Cost]], 0)</f>
        <v>0</v>
      </c>
      <c r="AA1965" t="str">
        <f>TEXT(tbl_EcommerceSales[[#This Row],[Order_Date]],"mmm")</f>
        <v>Aug</v>
      </c>
      <c r="AB1965">
        <f>YEAR(tbl_EcommerceSales[[#This Row],[Order_Date]])</f>
        <v>2025</v>
      </c>
      <c r="AC1965" t="str">
        <f>IF(tbl_EcommerceSales[[#This Row],[Age]]&lt;18,"Under 18",IF(tbl_EcommerceSales[[#This Row],[Age]]&lt;=25,"18-25",IF(tbl_EcommerceSales[[#This Row],[Age]]&lt;=35,"26-35",IF(tbl_EcommerceSales[[#This Row],[Age]]&lt;=45,"36-45",IF(tbl_EcommerceSales[[#This Row],[Age]]&lt;=55,"46-55","56+")))))</f>
        <v>26-35</v>
      </c>
    </row>
    <row r="1966" spans="1:29" x14ac:dyDescent="0.35">
      <c r="A1966" t="s">
        <v>3460</v>
      </c>
      <c r="B1966" s="7">
        <v>45871</v>
      </c>
      <c r="C1966" t="s">
        <v>3461</v>
      </c>
      <c r="D1966" t="s">
        <v>342</v>
      </c>
      <c r="E1966" t="s">
        <v>25</v>
      </c>
      <c r="F1966">
        <v>33</v>
      </c>
      <c r="G1966" t="s">
        <v>38</v>
      </c>
      <c r="H1966" t="s">
        <v>39</v>
      </c>
      <c r="I1966" t="s">
        <v>80</v>
      </c>
      <c r="J1966" t="s">
        <v>81</v>
      </c>
      <c r="K1966" t="s">
        <v>82</v>
      </c>
      <c r="L1966" t="s">
        <v>83</v>
      </c>
      <c r="M1966">
        <v>2</v>
      </c>
      <c r="N1966" s="2">
        <v>2499</v>
      </c>
      <c r="O1966" s="3">
        <v>0.05</v>
      </c>
      <c r="P1966" s="2">
        <v>3100</v>
      </c>
      <c r="Q1966" t="s">
        <v>44</v>
      </c>
      <c r="R1966" t="s">
        <v>33</v>
      </c>
      <c r="S1966" t="s">
        <v>57</v>
      </c>
      <c r="T1966" s="4">
        <v>5</v>
      </c>
      <c r="U1966" s="11">
        <f t="shared" si="30"/>
        <v>4998</v>
      </c>
      <c r="V1966" s="11">
        <f>tbl_EcommerceSales[[#This Row],[Gross_Sales]]*tbl_EcommerceSales[[#This Row],[Discount]]</f>
        <v>249.9</v>
      </c>
      <c r="W1966" s="11">
        <f>tbl_EcommerceSales[[#This Row],[Gross_Sales]]-tbl_EcommerceSales[[#This Row],[Discount_Amount]]</f>
        <v>4748.1000000000004</v>
      </c>
      <c r="X1966" s="11">
        <f>tbl_EcommerceSales[[#This Row],[Quantity]] * _xlfn.XLOOKUP(tbl_EcommerceSales[[#This Row],[Product_ID]], Product_Master!A:A, Product_Master!F:F)</f>
        <v>3100</v>
      </c>
      <c r="Y1966" s="11">
        <f>tbl_EcommerceSales[[#This Row],[Net_Revenue]]-tbl_EcommerceSales[[#This Row],[Total_Cost]]</f>
        <v>1648.1000000000004</v>
      </c>
      <c r="Z1966" s="9">
        <f>IFERROR(#REF!/tbl_EcommerceSales[[#This Row],[Total_Cost]], 0)</f>
        <v>0</v>
      </c>
      <c r="AA1966" t="str">
        <f>TEXT(tbl_EcommerceSales[[#This Row],[Order_Date]],"mmm")</f>
        <v>Aug</v>
      </c>
      <c r="AB1966">
        <f>YEAR(tbl_EcommerceSales[[#This Row],[Order_Date]])</f>
        <v>2025</v>
      </c>
      <c r="AC1966" t="str">
        <f>IF(tbl_EcommerceSales[[#This Row],[Age]]&lt;18,"Under 18",IF(tbl_EcommerceSales[[#This Row],[Age]]&lt;=25,"18-25",IF(tbl_EcommerceSales[[#This Row],[Age]]&lt;=35,"26-35",IF(tbl_EcommerceSales[[#This Row],[Age]]&lt;=45,"36-45",IF(tbl_EcommerceSales[[#This Row],[Age]]&lt;=55,"46-55","56+")))))</f>
        <v>26-35</v>
      </c>
    </row>
    <row r="1967" spans="1:29" x14ac:dyDescent="0.35">
      <c r="A1967" t="s">
        <v>3462</v>
      </c>
      <c r="B1967" s="7">
        <v>45871</v>
      </c>
      <c r="C1967" t="s">
        <v>1510</v>
      </c>
      <c r="D1967" t="s">
        <v>251</v>
      </c>
      <c r="E1967" t="s">
        <v>48</v>
      </c>
      <c r="F1967">
        <v>39</v>
      </c>
      <c r="G1967" t="s">
        <v>142</v>
      </c>
      <c r="H1967" t="s">
        <v>88</v>
      </c>
      <c r="I1967" t="s">
        <v>62</v>
      </c>
      <c r="J1967" t="s">
        <v>63</v>
      </c>
      <c r="K1967" t="s">
        <v>42</v>
      </c>
      <c r="L1967" t="s">
        <v>43</v>
      </c>
      <c r="M1967">
        <v>1</v>
      </c>
      <c r="N1967" s="2">
        <v>499</v>
      </c>
      <c r="O1967" s="3">
        <v>0.1</v>
      </c>
      <c r="P1967" s="2">
        <v>220</v>
      </c>
      <c r="Q1967" t="s">
        <v>32</v>
      </c>
      <c r="R1967" t="s">
        <v>33</v>
      </c>
      <c r="S1967" t="s">
        <v>57</v>
      </c>
      <c r="T1967" s="4">
        <v>4</v>
      </c>
      <c r="U1967" s="11">
        <f t="shared" si="30"/>
        <v>499</v>
      </c>
      <c r="V1967" s="11">
        <f>tbl_EcommerceSales[[#This Row],[Gross_Sales]]*tbl_EcommerceSales[[#This Row],[Discount]]</f>
        <v>49.900000000000006</v>
      </c>
      <c r="W1967" s="11">
        <f>tbl_EcommerceSales[[#This Row],[Gross_Sales]]-tbl_EcommerceSales[[#This Row],[Discount_Amount]]</f>
        <v>449.1</v>
      </c>
      <c r="X1967" s="11">
        <f>tbl_EcommerceSales[[#This Row],[Quantity]] * _xlfn.XLOOKUP(tbl_EcommerceSales[[#This Row],[Product_ID]], Product_Master!A:A, Product_Master!F:F)</f>
        <v>220</v>
      </c>
      <c r="Y1967" s="11">
        <f>tbl_EcommerceSales[[#This Row],[Net_Revenue]]-tbl_EcommerceSales[[#This Row],[Total_Cost]]</f>
        <v>229.10000000000002</v>
      </c>
      <c r="Z1967" s="9">
        <f>IFERROR(#REF!/tbl_EcommerceSales[[#This Row],[Total_Cost]], 0)</f>
        <v>0</v>
      </c>
      <c r="AA1967" t="str">
        <f>TEXT(tbl_EcommerceSales[[#This Row],[Order_Date]],"mmm")</f>
        <v>Aug</v>
      </c>
      <c r="AB1967">
        <f>YEAR(tbl_EcommerceSales[[#This Row],[Order_Date]])</f>
        <v>2025</v>
      </c>
      <c r="AC1967" t="str">
        <f>IF(tbl_EcommerceSales[[#This Row],[Age]]&lt;18,"Under 18",IF(tbl_EcommerceSales[[#This Row],[Age]]&lt;=25,"18-25",IF(tbl_EcommerceSales[[#This Row],[Age]]&lt;=35,"26-35",IF(tbl_EcommerceSales[[#This Row],[Age]]&lt;=45,"36-45",IF(tbl_EcommerceSales[[#This Row],[Age]]&lt;=55,"46-55","56+")))))</f>
        <v>36-45</v>
      </c>
    </row>
    <row r="1968" spans="1:29" x14ac:dyDescent="0.35">
      <c r="A1968" t="s">
        <v>3463</v>
      </c>
      <c r="B1968" s="7">
        <v>45871</v>
      </c>
      <c r="C1968" t="s">
        <v>3464</v>
      </c>
      <c r="D1968" t="s">
        <v>170</v>
      </c>
      <c r="E1968" t="s">
        <v>48</v>
      </c>
      <c r="F1968">
        <v>24</v>
      </c>
      <c r="G1968" t="s">
        <v>145</v>
      </c>
      <c r="H1968" t="s">
        <v>39</v>
      </c>
      <c r="I1968" t="s">
        <v>160</v>
      </c>
      <c r="J1968" t="s">
        <v>161</v>
      </c>
      <c r="K1968" t="s">
        <v>91</v>
      </c>
      <c r="L1968" t="s">
        <v>133</v>
      </c>
      <c r="M1968">
        <v>2</v>
      </c>
      <c r="N1968" s="2">
        <v>1099</v>
      </c>
      <c r="O1968" s="3">
        <v>0.15</v>
      </c>
      <c r="P1968" s="2">
        <v>1040</v>
      </c>
      <c r="Q1968" t="s">
        <v>123</v>
      </c>
      <c r="R1968" t="s">
        <v>33</v>
      </c>
      <c r="S1968" t="s">
        <v>34</v>
      </c>
      <c r="T1968" s="4">
        <v>5</v>
      </c>
      <c r="U1968" s="11">
        <f t="shared" si="30"/>
        <v>2198</v>
      </c>
      <c r="V1968" s="11">
        <f>tbl_EcommerceSales[[#This Row],[Gross_Sales]]*tbl_EcommerceSales[[#This Row],[Discount]]</f>
        <v>329.7</v>
      </c>
      <c r="W1968" s="11">
        <f>tbl_EcommerceSales[[#This Row],[Gross_Sales]]-tbl_EcommerceSales[[#This Row],[Discount_Amount]]</f>
        <v>1868.3</v>
      </c>
      <c r="X1968" s="11">
        <f>tbl_EcommerceSales[[#This Row],[Quantity]] * _xlfn.XLOOKUP(tbl_EcommerceSales[[#This Row],[Product_ID]], Product_Master!A:A, Product_Master!F:F)</f>
        <v>1040</v>
      </c>
      <c r="Y1968" s="11">
        <f>tbl_EcommerceSales[[#This Row],[Net_Revenue]]-tbl_EcommerceSales[[#This Row],[Total_Cost]]</f>
        <v>828.3</v>
      </c>
      <c r="Z1968" s="9">
        <f>IFERROR(#REF!/tbl_EcommerceSales[[#This Row],[Total_Cost]], 0)</f>
        <v>0</v>
      </c>
      <c r="AA1968" t="str">
        <f>TEXT(tbl_EcommerceSales[[#This Row],[Order_Date]],"mmm")</f>
        <v>Aug</v>
      </c>
      <c r="AB1968">
        <f>YEAR(tbl_EcommerceSales[[#This Row],[Order_Date]])</f>
        <v>2025</v>
      </c>
      <c r="AC1968" t="str">
        <f>IF(tbl_EcommerceSales[[#This Row],[Age]]&lt;18,"Under 18",IF(tbl_EcommerceSales[[#This Row],[Age]]&lt;=25,"18-25",IF(tbl_EcommerceSales[[#This Row],[Age]]&lt;=35,"26-35",IF(tbl_EcommerceSales[[#This Row],[Age]]&lt;=45,"36-45",IF(tbl_EcommerceSales[[#This Row],[Age]]&lt;=55,"46-55","56+")))))</f>
        <v>18-25</v>
      </c>
    </row>
    <row r="1969" spans="1:29" x14ac:dyDescent="0.35">
      <c r="A1969" t="s">
        <v>3465</v>
      </c>
      <c r="B1969" s="7">
        <v>45871</v>
      </c>
      <c r="C1969" t="s">
        <v>3466</v>
      </c>
      <c r="D1969" t="s">
        <v>86</v>
      </c>
      <c r="E1969" t="s">
        <v>25</v>
      </c>
      <c r="F1969">
        <v>33</v>
      </c>
      <c r="G1969" t="s">
        <v>174</v>
      </c>
      <c r="H1969" t="s">
        <v>39</v>
      </c>
      <c r="I1969" t="s">
        <v>200</v>
      </c>
      <c r="J1969" t="s">
        <v>201</v>
      </c>
      <c r="K1969" t="s">
        <v>91</v>
      </c>
      <c r="L1969" t="s">
        <v>202</v>
      </c>
      <c r="M1969">
        <v>1</v>
      </c>
      <c r="N1969" s="2">
        <v>899</v>
      </c>
      <c r="O1969" s="3">
        <v>0</v>
      </c>
      <c r="P1969" s="2">
        <v>420</v>
      </c>
      <c r="Q1969" t="s">
        <v>123</v>
      </c>
      <c r="R1969" t="s">
        <v>33</v>
      </c>
      <c r="S1969" t="s">
        <v>34</v>
      </c>
      <c r="T1969" s="4">
        <v>4</v>
      </c>
      <c r="U1969" s="11">
        <f t="shared" si="30"/>
        <v>899</v>
      </c>
      <c r="V1969" s="11">
        <f>tbl_EcommerceSales[[#This Row],[Gross_Sales]]*tbl_EcommerceSales[[#This Row],[Discount]]</f>
        <v>0</v>
      </c>
      <c r="W1969" s="11">
        <f>tbl_EcommerceSales[[#This Row],[Gross_Sales]]-tbl_EcommerceSales[[#This Row],[Discount_Amount]]</f>
        <v>899</v>
      </c>
      <c r="X1969" s="11">
        <f>tbl_EcommerceSales[[#This Row],[Quantity]] * _xlfn.XLOOKUP(tbl_EcommerceSales[[#This Row],[Product_ID]], Product_Master!A:A, Product_Master!F:F)</f>
        <v>420</v>
      </c>
      <c r="Y1969" s="11">
        <f>tbl_EcommerceSales[[#This Row],[Net_Revenue]]-tbl_EcommerceSales[[#This Row],[Total_Cost]]</f>
        <v>479</v>
      </c>
      <c r="Z1969" s="9">
        <f>IFERROR(#REF!/tbl_EcommerceSales[[#This Row],[Total_Cost]], 0)</f>
        <v>0</v>
      </c>
      <c r="AA1969" t="str">
        <f>TEXT(tbl_EcommerceSales[[#This Row],[Order_Date]],"mmm")</f>
        <v>Aug</v>
      </c>
      <c r="AB1969">
        <f>YEAR(tbl_EcommerceSales[[#This Row],[Order_Date]])</f>
        <v>2025</v>
      </c>
      <c r="AC1969" t="str">
        <f>IF(tbl_EcommerceSales[[#This Row],[Age]]&lt;18,"Under 18",IF(tbl_EcommerceSales[[#This Row],[Age]]&lt;=25,"18-25",IF(tbl_EcommerceSales[[#This Row],[Age]]&lt;=35,"26-35",IF(tbl_EcommerceSales[[#This Row],[Age]]&lt;=45,"36-45",IF(tbl_EcommerceSales[[#This Row],[Age]]&lt;=55,"46-55","56+")))))</f>
        <v>26-35</v>
      </c>
    </row>
    <row r="1970" spans="1:29" x14ac:dyDescent="0.35">
      <c r="A1970" t="s">
        <v>3467</v>
      </c>
      <c r="B1970" s="7">
        <v>45872</v>
      </c>
      <c r="C1970" t="s">
        <v>1861</v>
      </c>
      <c r="D1970" t="s">
        <v>86</v>
      </c>
      <c r="E1970" t="s">
        <v>48</v>
      </c>
      <c r="F1970">
        <v>27</v>
      </c>
      <c r="G1970" t="s">
        <v>103</v>
      </c>
      <c r="H1970" t="s">
        <v>27</v>
      </c>
      <c r="I1970" t="s">
        <v>257</v>
      </c>
      <c r="J1970" t="s">
        <v>258</v>
      </c>
      <c r="K1970" t="s">
        <v>55</v>
      </c>
      <c r="L1970" t="s">
        <v>56</v>
      </c>
      <c r="M1970">
        <v>2</v>
      </c>
      <c r="N1970" s="2">
        <v>1999</v>
      </c>
      <c r="O1970" s="3">
        <v>0.3</v>
      </c>
      <c r="P1970" s="2">
        <v>2100</v>
      </c>
      <c r="Q1970" t="s">
        <v>44</v>
      </c>
      <c r="R1970" t="s">
        <v>33</v>
      </c>
      <c r="S1970" t="s">
        <v>34</v>
      </c>
      <c r="T1970" s="4">
        <v>5</v>
      </c>
      <c r="U1970" s="11">
        <f t="shared" si="30"/>
        <v>3998</v>
      </c>
      <c r="V1970" s="11">
        <f>tbl_EcommerceSales[[#This Row],[Gross_Sales]]*tbl_EcommerceSales[[#This Row],[Discount]]</f>
        <v>1199.3999999999999</v>
      </c>
      <c r="W1970" s="11">
        <f>tbl_EcommerceSales[[#This Row],[Gross_Sales]]-tbl_EcommerceSales[[#This Row],[Discount_Amount]]</f>
        <v>2798.6000000000004</v>
      </c>
      <c r="X1970" s="11">
        <f>tbl_EcommerceSales[[#This Row],[Quantity]] * _xlfn.XLOOKUP(tbl_EcommerceSales[[#This Row],[Product_ID]], Product_Master!A:A, Product_Master!F:F)</f>
        <v>2100</v>
      </c>
      <c r="Y1970" s="11">
        <f>tbl_EcommerceSales[[#This Row],[Net_Revenue]]-tbl_EcommerceSales[[#This Row],[Total_Cost]]</f>
        <v>698.60000000000036</v>
      </c>
      <c r="Z1970" s="9">
        <f>IFERROR(#REF!/tbl_EcommerceSales[[#This Row],[Total_Cost]], 0)</f>
        <v>0</v>
      </c>
      <c r="AA1970" t="str">
        <f>TEXT(tbl_EcommerceSales[[#This Row],[Order_Date]],"mmm")</f>
        <v>Aug</v>
      </c>
      <c r="AB1970">
        <f>YEAR(tbl_EcommerceSales[[#This Row],[Order_Date]])</f>
        <v>2025</v>
      </c>
      <c r="AC1970" t="str">
        <f>IF(tbl_EcommerceSales[[#This Row],[Age]]&lt;18,"Under 18",IF(tbl_EcommerceSales[[#This Row],[Age]]&lt;=25,"18-25",IF(tbl_EcommerceSales[[#This Row],[Age]]&lt;=35,"26-35",IF(tbl_EcommerceSales[[#This Row],[Age]]&lt;=45,"36-45",IF(tbl_EcommerceSales[[#This Row],[Age]]&lt;=55,"46-55","56+")))))</f>
        <v>26-35</v>
      </c>
    </row>
    <row r="1971" spans="1:29" x14ac:dyDescent="0.35">
      <c r="A1971" t="s">
        <v>3468</v>
      </c>
      <c r="B1971" s="7">
        <v>45872</v>
      </c>
      <c r="C1971" t="s">
        <v>3469</v>
      </c>
      <c r="D1971" t="s">
        <v>227</v>
      </c>
      <c r="E1971" t="s">
        <v>48</v>
      </c>
      <c r="F1971">
        <v>38</v>
      </c>
      <c r="G1971" t="s">
        <v>122</v>
      </c>
      <c r="H1971" t="s">
        <v>72</v>
      </c>
      <c r="I1971" t="s">
        <v>126</v>
      </c>
      <c r="J1971" t="s">
        <v>127</v>
      </c>
      <c r="K1971" t="s">
        <v>82</v>
      </c>
      <c r="L1971" t="s">
        <v>83</v>
      </c>
      <c r="M1971">
        <v>2</v>
      </c>
      <c r="N1971" s="2">
        <v>1899</v>
      </c>
      <c r="O1971" s="3">
        <v>0.05</v>
      </c>
      <c r="P1971" s="2">
        <v>2240</v>
      </c>
      <c r="Q1971" t="s">
        <v>123</v>
      </c>
      <c r="R1971" t="s">
        <v>33</v>
      </c>
      <c r="S1971" t="s">
        <v>34</v>
      </c>
      <c r="T1971" s="4">
        <v>5</v>
      </c>
      <c r="U1971" s="11">
        <f t="shared" si="30"/>
        <v>3798</v>
      </c>
      <c r="V1971" s="11">
        <f>tbl_EcommerceSales[[#This Row],[Gross_Sales]]*tbl_EcommerceSales[[#This Row],[Discount]]</f>
        <v>189.9</v>
      </c>
      <c r="W1971" s="11">
        <f>tbl_EcommerceSales[[#This Row],[Gross_Sales]]-tbl_EcommerceSales[[#This Row],[Discount_Amount]]</f>
        <v>3608.1</v>
      </c>
      <c r="X1971" s="11">
        <f>tbl_EcommerceSales[[#This Row],[Quantity]] * _xlfn.XLOOKUP(tbl_EcommerceSales[[#This Row],[Product_ID]], Product_Master!A:A, Product_Master!F:F)</f>
        <v>2240</v>
      </c>
      <c r="Y1971" s="11">
        <f>tbl_EcommerceSales[[#This Row],[Net_Revenue]]-tbl_EcommerceSales[[#This Row],[Total_Cost]]</f>
        <v>1368.1</v>
      </c>
      <c r="Z1971" s="9">
        <f>IFERROR(#REF!/tbl_EcommerceSales[[#This Row],[Total_Cost]], 0)</f>
        <v>0</v>
      </c>
      <c r="AA1971" t="str">
        <f>TEXT(tbl_EcommerceSales[[#This Row],[Order_Date]],"mmm")</f>
        <v>Aug</v>
      </c>
      <c r="AB1971">
        <f>YEAR(tbl_EcommerceSales[[#This Row],[Order_Date]])</f>
        <v>2025</v>
      </c>
      <c r="AC1971" t="str">
        <f>IF(tbl_EcommerceSales[[#This Row],[Age]]&lt;18,"Under 18",IF(tbl_EcommerceSales[[#This Row],[Age]]&lt;=25,"18-25",IF(tbl_EcommerceSales[[#This Row],[Age]]&lt;=35,"26-35",IF(tbl_EcommerceSales[[#This Row],[Age]]&lt;=45,"36-45",IF(tbl_EcommerceSales[[#This Row],[Age]]&lt;=55,"46-55","56+")))))</f>
        <v>36-45</v>
      </c>
    </row>
    <row r="1972" spans="1:29" x14ac:dyDescent="0.35">
      <c r="A1972" t="s">
        <v>3470</v>
      </c>
      <c r="B1972" s="7">
        <v>45872</v>
      </c>
      <c r="C1972" t="s">
        <v>3471</v>
      </c>
      <c r="D1972" t="s">
        <v>148</v>
      </c>
      <c r="E1972" t="s">
        <v>48</v>
      </c>
      <c r="F1972">
        <v>29</v>
      </c>
      <c r="G1972" t="s">
        <v>270</v>
      </c>
      <c r="H1972" t="s">
        <v>72</v>
      </c>
      <c r="I1972" t="s">
        <v>73</v>
      </c>
      <c r="J1972" t="s">
        <v>74</v>
      </c>
      <c r="K1972" t="s">
        <v>55</v>
      </c>
      <c r="L1972" t="s">
        <v>75</v>
      </c>
      <c r="M1972">
        <v>2</v>
      </c>
      <c r="N1972" s="2">
        <v>2899</v>
      </c>
      <c r="O1972" s="3">
        <v>0.1</v>
      </c>
      <c r="P1972" s="2">
        <v>3400</v>
      </c>
      <c r="Q1972" t="s">
        <v>32</v>
      </c>
      <c r="R1972" t="s">
        <v>33</v>
      </c>
      <c r="S1972" t="s">
        <v>57</v>
      </c>
      <c r="T1972" s="4">
        <v>5</v>
      </c>
      <c r="U1972" s="11">
        <f t="shared" si="30"/>
        <v>5798</v>
      </c>
      <c r="V1972" s="11">
        <f>tbl_EcommerceSales[[#This Row],[Gross_Sales]]*tbl_EcommerceSales[[#This Row],[Discount]]</f>
        <v>579.80000000000007</v>
      </c>
      <c r="W1972" s="11">
        <f>tbl_EcommerceSales[[#This Row],[Gross_Sales]]-tbl_EcommerceSales[[#This Row],[Discount_Amount]]</f>
        <v>5218.2</v>
      </c>
      <c r="X1972" s="11">
        <f>tbl_EcommerceSales[[#This Row],[Quantity]] * _xlfn.XLOOKUP(tbl_EcommerceSales[[#This Row],[Product_ID]], Product_Master!A:A, Product_Master!F:F)</f>
        <v>3400</v>
      </c>
      <c r="Y1972" s="11">
        <f>tbl_EcommerceSales[[#This Row],[Net_Revenue]]-tbl_EcommerceSales[[#This Row],[Total_Cost]]</f>
        <v>1818.1999999999998</v>
      </c>
      <c r="Z1972" s="9">
        <f>IFERROR(#REF!/tbl_EcommerceSales[[#This Row],[Total_Cost]], 0)</f>
        <v>0</v>
      </c>
      <c r="AA1972" t="str">
        <f>TEXT(tbl_EcommerceSales[[#This Row],[Order_Date]],"mmm")</f>
        <v>Aug</v>
      </c>
      <c r="AB1972">
        <f>YEAR(tbl_EcommerceSales[[#This Row],[Order_Date]])</f>
        <v>2025</v>
      </c>
      <c r="AC1972" t="str">
        <f>IF(tbl_EcommerceSales[[#This Row],[Age]]&lt;18,"Under 18",IF(tbl_EcommerceSales[[#This Row],[Age]]&lt;=25,"18-25",IF(tbl_EcommerceSales[[#This Row],[Age]]&lt;=35,"26-35",IF(tbl_EcommerceSales[[#This Row],[Age]]&lt;=45,"36-45",IF(tbl_EcommerceSales[[#This Row],[Age]]&lt;=55,"46-55","56+")))))</f>
        <v>26-35</v>
      </c>
    </row>
    <row r="1973" spans="1:29" x14ac:dyDescent="0.35">
      <c r="A1973" t="s">
        <v>3472</v>
      </c>
      <c r="B1973" s="7">
        <v>45872</v>
      </c>
      <c r="C1973" t="s">
        <v>648</v>
      </c>
      <c r="D1973" t="s">
        <v>116</v>
      </c>
      <c r="E1973" t="s">
        <v>25</v>
      </c>
      <c r="F1973">
        <v>33</v>
      </c>
      <c r="G1973" t="s">
        <v>107</v>
      </c>
      <c r="H1973" t="s">
        <v>39</v>
      </c>
      <c r="I1973" t="s">
        <v>175</v>
      </c>
      <c r="J1973" t="s">
        <v>176</v>
      </c>
      <c r="K1973" t="s">
        <v>177</v>
      </c>
      <c r="L1973" t="s">
        <v>178</v>
      </c>
      <c r="M1973">
        <v>1</v>
      </c>
      <c r="N1973" s="2">
        <v>699</v>
      </c>
      <c r="O1973" s="3">
        <v>0.15</v>
      </c>
      <c r="P1973" s="2">
        <v>320</v>
      </c>
      <c r="Q1973" t="s">
        <v>123</v>
      </c>
      <c r="R1973" t="s">
        <v>33</v>
      </c>
      <c r="S1973" t="s">
        <v>57</v>
      </c>
      <c r="T1973" s="4">
        <v>2</v>
      </c>
      <c r="U1973" s="11">
        <f t="shared" si="30"/>
        <v>699</v>
      </c>
      <c r="V1973" s="11">
        <f>tbl_EcommerceSales[[#This Row],[Gross_Sales]]*tbl_EcommerceSales[[#This Row],[Discount]]</f>
        <v>104.85</v>
      </c>
      <c r="W1973" s="11">
        <f>tbl_EcommerceSales[[#This Row],[Gross_Sales]]-tbl_EcommerceSales[[#This Row],[Discount_Amount]]</f>
        <v>594.15</v>
      </c>
      <c r="X1973" s="11">
        <f>tbl_EcommerceSales[[#This Row],[Quantity]] * _xlfn.XLOOKUP(tbl_EcommerceSales[[#This Row],[Product_ID]], Product_Master!A:A, Product_Master!F:F)</f>
        <v>320</v>
      </c>
      <c r="Y1973" s="11">
        <f>tbl_EcommerceSales[[#This Row],[Net_Revenue]]-tbl_EcommerceSales[[#This Row],[Total_Cost]]</f>
        <v>274.14999999999998</v>
      </c>
      <c r="Z1973" s="9">
        <f>IFERROR(#REF!/tbl_EcommerceSales[[#This Row],[Total_Cost]], 0)</f>
        <v>0</v>
      </c>
      <c r="AA1973" t="str">
        <f>TEXT(tbl_EcommerceSales[[#This Row],[Order_Date]],"mmm")</f>
        <v>Aug</v>
      </c>
      <c r="AB1973">
        <f>YEAR(tbl_EcommerceSales[[#This Row],[Order_Date]])</f>
        <v>2025</v>
      </c>
      <c r="AC1973" t="str">
        <f>IF(tbl_EcommerceSales[[#This Row],[Age]]&lt;18,"Under 18",IF(tbl_EcommerceSales[[#This Row],[Age]]&lt;=25,"18-25",IF(tbl_EcommerceSales[[#This Row],[Age]]&lt;=35,"26-35",IF(tbl_EcommerceSales[[#This Row],[Age]]&lt;=45,"36-45",IF(tbl_EcommerceSales[[#This Row],[Age]]&lt;=55,"46-55","56+")))))</f>
        <v>26-35</v>
      </c>
    </row>
    <row r="1974" spans="1:29" x14ac:dyDescent="0.35">
      <c r="A1974" t="s">
        <v>3473</v>
      </c>
      <c r="B1974" s="7">
        <v>45872</v>
      </c>
      <c r="C1974" t="s">
        <v>3474</v>
      </c>
      <c r="D1974" t="s">
        <v>189</v>
      </c>
      <c r="E1974" t="s">
        <v>48</v>
      </c>
      <c r="F1974">
        <v>34</v>
      </c>
      <c r="G1974" t="s">
        <v>107</v>
      </c>
      <c r="H1974" t="s">
        <v>39</v>
      </c>
      <c r="I1974" t="s">
        <v>62</v>
      </c>
      <c r="J1974" t="s">
        <v>63</v>
      </c>
      <c r="K1974" t="s">
        <v>42</v>
      </c>
      <c r="L1974" t="s">
        <v>43</v>
      </c>
      <c r="M1974">
        <v>1</v>
      </c>
      <c r="N1974" s="2">
        <v>499</v>
      </c>
      <c r="O1974" s="3">
        <v>0</v>
      </c>
      <c r="P1974" s="2">
        <v>220</v>
      </c>
      <c r="Q1974" t="s">
        <v>44</v>
      </c>
      <c r="R1974" t="s">
        <v>33</v>
      </c>
      <c r="S1974" t="s">
        <v>57</v>
      </c>
      <c r="T1974" s="4">
        <v>5</v>
      </c>
      <c r="U1974" s="11">
        <f t="shared" si="30"/>
        <v>499</v>
      </c>
      <c r="V1974" s="11">
        <f>tbl_EcommerceSales[[#This Row],[Gross_Sales]]*tbl_EcommerceSales[[#This Row],[Discount]]</f>
        <v>0</v>
      </c>
      <c r="W1974" s="11">
        <f>tbl_EcommerceSales[[#This Row],[Gross_Sales]]-tbl_EcommerceSales[[#This Row],[Discount_Amount]]</f>
        <v>499</v>
      </c>
      <c r="X1974" s="11">
        <f>tbl_EcommerceSales[[#This Row],[Quantity]] * _xlfn.XLOOKUP(tbl_EcommerceSales[[#This Row],[Product_ID]], Product_Master!A:A, Product_Master!F:F)</f>
        <v>220</v>
      </c>
      <c r="Y1974" s="11">
        <f>tbl_EcommerceSales[[#This Row],[Net_Revenue]]-tbl_EcommerceSales[[#This Row],[Total_Cost]]</f>
        <v>279</v>
      </c>
      <c r="Z1974" s="9">
        <f>IFERROR(#REF!/tbl_EcommerceSales[[#This Row],[Total_Cost]], 0)</f>
        <v>0</v>
      </c>
      <c r="AA1974" t="str">
        <f>TEXT(tbl_EcommerceSales[[#This Row],[Order_Date]],"mmm")</f>
        <v>Aug</v>
      </c>
      <c r="AB1974">
        <f>YEAR(tbl_EcommerceSales[[#This Row],[Order_Date]])</f>
        <v>2025</v>
      </c>
      <c r="AC1974" t="str">
        <f>IF(tbl_EcommerceSales[[#This Row],[Age]]&lt;18,"Under 18",IF(tbl_EcommerceSales[[#This Row],[Age]]&lt;=25,"18-25",IF(tbl_EcommerceSales[[#This Row],[Age]]&lt;=35,"26-35",IF(tbl_EcommerceSales[[#This Row],[Age]]&lt;=45,"36-45",IF(tbl_EcommerceSales[[#This Row],[Age]]&lt;=55,"46-55","56+")))))</f>
        <v>26-35</v>
      </c>
    </row>
    <row r="1975" spans="1:29" x14ac:dyDescent="0.35">
      <c r="A1975" t="s">
        <v>3475</v>
      </c>
      <c r="B1975" s="7">
        <v>45872</v>
      </c>
      <c r="C1975" t="s">
        <v>1937</v>
      </c>
      <c r="D1975" t="s">
        <v>86</v>
      </c>
      <c r="E1975" t="s">
        <v>25</v>
      </c>
      <c r="F1975">
        <v>18</v>
      </c>
      <c r="G1975" t="s">
        <v>174</v>
      </c>
      <c r="H1975" t="s">
        <v>39</v>
      </c>
      <c r="I1975" t="s">
        <v>175</v>
      </c>
      <c r="J1975" t="s">
        <v>176</v>
      </c>
      <c r="K1975" t="s">
        <v>177</v>
      </c>
      <c r="L1975" t="s">
        <v>178</v>
      </c>
      <c r="M1975">
        <v>2</v>
      </c>
      <c r="N1975" s="2">
        <v>699</v>
      </c>
      <c r="O1975" s="3">
        <v>0</v>
      </c>
      <c r="P1975" s="2">
        <v>640</v>
      </c>
      <c r="Q1975" t="s">
        <v>44</v>
      </c>
      <c r="R1975" t="s">
        <v>33</v>
      </c>
      <c r="S1975" t="s">
        <v>34</v>
      </c>
      <c r="T1975" s="4">
        <v>2</v>
      </c>
      <c r="U1975" s="11">
        <f t="shared" si="30"/>
        <v>1398</v>
      </c>
      <c r="V1975" s="11">
        <f>tbl_EcommerceSales[[#This Row],[Gross_Sales]]*tbl_EcommerceSales[[#This Row],[Discount]]</f>
        <v>0</v>
      </c>
      <c r="W1975" s="11">
        <f>tbl_EcommerceSales[[#This Row],[Gross_Sales]]-tbl_EcommerceSales[[#This Row],[Discount_Amount]]</f>
        <v>1398</v>
      </c>
      <c r="X1975" s="11">
        <f>tbl_EcommerceSales[[#This Row],[Quantity]] * _xlfn.XLOOKUP(tbl_EcommerceSales[[#This Row],[Product_ID]], Product_Master!A:A, Product_Master!F:F)</f>
        <v>640</v>
      </c>
      <c r="Y1975" s="11">
        <f>tbl_EcommerceSales[[#This Row],[Net_Revenue]]-tbl_EcommerceSales[[#This Row],[Total_Cost]]</f>
        <v>758</v>
      </c>
      <c r="Z1975" s="9">
        <f>IFERROR(#REF!/tbl_EcommerceSales[[#This Row],[Total_Cost]], 0)</f>
        <v>0</v>
      </c>
      <c r="AA1975" t="str">
        <f>TEXT(tbl_EcommerceSales[[#This Row],[Order_Date]],"mmm")</f>
        <v>Aug</v>
      </c>
      <c r="AB1975">
        <f>YEAR(tbl_EcommerceSales[[#This Row],[Order_Date]])</f>
        <v>2025</v>
      </c>
      <c r="AC1975" t="str">
        <f>IF(tbl_EcommerceSales[[#This Row],[Age]]&lt;18,"Under 18",IF(tbl_EcommerceSales[[#This Row],[Age]]&lt;=25,"18-25",IF(tbl_EcommerceSales[[#This Row],[Age]]&lt;=35,"26-35",IF(tbl_EcommerceSales[[#This Row],[Age]]&lt;=45,"36-45",IF(tbl_EcommerceSales[[#This Row],[Age]]&lt;=55,"46-55","56+")))))</f>
        <v>18-25</v>
      </c>
    </row>
    <row r="1976" spans="1:29" x14ac:dyDescent="0.35">
      <c r="A1976" t="s">
        <v>3476</v>
      </c>
      <c r="B1976" s="7">
        <v>45872</v>
      </c>
      <c r="C1976" t="s">
        <v>3477</v>
      </c>
      <c r="D1976" t="s">
        <v>37</v>
      </c>
      <c r="E1976" t="s">
        <v>48</v>
      </c>
      <c r="F1976">
        <v>18</v>
      </c>
      <c r="G1976" t="s">
        <v>246</v>
      </c>
      <c r="H1976" t="s">
        <v>27</v>
      </c>
      <c r="I1976" t="s">
        <v>236</v>
      </c>
      <c r="J1976" t="s">
        <v>237</v>
      </c>
      <c r="K1976" t="s">
        <v>82</v>
      </c>
      <c r="L1976" t="s">
        <v>238</v>
      </c>
      <c r="M1976">
        <v>2</v>
      </c>
      <c r="N1976" s="2">
        <v>899</v>
      </c>
      <c r="O1976" s="3">
        <v>0.2</v>
      </c>
      <c r="P1976" s="2">
        <v>960</v>
      </c>
      <c r="Q1976" t="s">
        <v>123</v>
      </c>
      <c r="R1976" t="s">
        <v>33</v>
      </c>
      <c r="S1976" t="s">
        <v>57</v>
      </c>
      <c r="T1976" s="4">
        <v>3</v>
      </c>
      <c r="U1976" s="11">
        <f t="shared" si="30"/>
        <v>1798</v>
      </c>
      <c r="V1976" s="11">
        <f>tbl_EcommerceSales[[#This Row],[Gross_Sales]]*tbl_EcommerceSales[[#This Row],[Discount]]</f>
        <v>359.6</v>
      </c>
      <c r="W1976" s="11">
        <f>tbl_EcommerceSales[[#This Row],[Gross_Sales]]-tbl_EcommerceSales[[#This Row],[Discount_Amount]]</f>
        <v>1438.4</v>
      </c>
      <c r="X1976" s="11">
        <f>tbl_EcommerceSales[[#This Row],[Quantity]] * _xlfn.XLOOKUP(tbl_EcommerceSales[[#This Row],[Product_ID]], Product_Master!A:A, Product_Master!F:F)</f>
        <v>960</v>
      </c>
      <c r="Y1976" s="11">
        <f>tbl_EcommerceSales[[#This Row],[Net_Revenue]]-tbl_EcommerceSales[[#This Row],[Total_Cost]]</f>
        <v>478.40000000000009</v>
      </c>
      <c r="Z1976" s="9">
        <f>IFERROR(#REF!/tbl_EcommerceSales[[#This Row],[Total_Cost]], 0)</f>
        <v>0</v>
      </c>
      <c r="AA1976" t="str">
        <f>TEXT(tbl_EcommerceSales[[#This Row],[Order_Date]],"mmm")</f>
        <v>Aug</v>
      </c>
      <c r="AB1976">
        <f>YEAR(tbl_EcommerceSales[[#This Row],[Order_Date]])</f>
        <v>2025</v>
      </c>
      <c r="AC1976" t="str">
        <f>IF(tbl_EcommerceSales[[#This Row],[Age]]&lt;18,"Under 18",IF(tbl_EcommerceSales[[#This Row],[Age]]&lt;=25,"18-25",IF(tbl_EcommerceSales[[#This Row],[Age]]&lt;=35,"26-35",IF(tbl_EcommerceSales[[#This Row],[Age]]&lt;=45,"36-45",IF(tbl_EcommerceSales[[#This Row],[Age]]&lt;=55,"46-55","56+")))))</f>
        <v>18-25</v>
      </c>
    </row>
    <row r="1977" spans="1:29" x14ac:dyDescent="0.35">
      <c r="A1977" t="s">
        <v>3478</v>
      </c>
      <c r="B1977" s="7">
        <v>45872</v>
      </c>
      <c r="C1977" t="s">
        <v>1181</v>
      </c>
      <c r="D1977" t="s">
        <v>47</v>
      </c>
      <c r="E1977" t="s">
        <v>25</v>
      </c>
      <c r="F1977">
        <v>40</v>
      </c>
      <c r="G1977" t="s">
        <v>136</v>
      </c>
      <c r="H1977" t="s">
        <v>88</v>
      </c>
      <c r="I1977" t="s">
        <v>165</v>
      </c>
      <c r="J1977" t="s">
        <v>166</v>
      </c>
      <c r="K1977" t="s">
        <v>42</v>
      </c>
      <c r="L1977" t="s">
        <v>167</v>
      </c>
      <c r="M1977">
        <v>2</v>
      </c>
      <c r="N1977" s="2">
        <v>1799</v>
      </c>
      <c r="O1977" s="3">
        <v>0.1</v>
      </c>
      <c r="P1977" s="2">
        <v>1800</v>
      </c>
      <c r="Q1977" t="s">
        <v>44</v>
      </c>
      <c r="R1977" t="s">
        <v>33</v>
      </c>
      <c r="S1977" t="s">
        <v>57</v>
      </c>
      <c r="T1977" s="4">
        <v>4</v>
      </c>
      <c r="U1977" s="11">
        <f t="shared" si="30"/>
        <v>3598</v>
      </c>
      <c r="V1977" s="11">
        <f>tbl_EcommerceSales[[#This Row],[Gross_Sales]]*tbl_EcommerceSales[[#This Row],[Discount]]</f>
        <v>359.8</v>
      </c>
      <c r="W1977" s="11">
        <f>tbl_EcommerceSales[[#This Row],[Gross_Sales]]-tbl_EcommerceSales[[#This Row],[Discount_Amount]]</f>
        <v>3238.2</v>
      </c>
      <c r="X1977" s="11">
        <f>tbl_EcommerceSales[[#This Row],[Quantity]] * _xlfn.XLOOKUP(tbl_EcommerceSales[[#This Row],[Product_ID]], Product_Master!A:A, Product_Master!F:F)</f>
        <v>1800</v>
      </c>
      <c r="Y1977" s="11">
        <f>tbl_EcommerceSales[[#This Row],[Net_Revenue]]-tbl_EcommerceSales[[#This Row],[Total_Cost]]</f>
        <v>1438.1999999999998</v>
      </c>
      <c r="Z1977" s="9">
        <f>IFERROR(#REF!/tbl_EcommerceSales[[#This Row],[Total_Cost]], 0)</f>
        <v>0</v>
      </c>
      <c r="AA1977" t="str">
        <f>TEXT(tbl_EcommerceSales[[#This Row],[Order_Date]],"mmm")</f>
        <v>Aug</v>
      </c>
      <c r="AB1977">
        <f>YEAR(tbl_EcommerceSales[[#This Row],[Order_Date]])</f>
        <v>2025</v>
      </c>
      <c r="AC1977" t="str">
        <f>IF(tbl_EcommerceSales[[#This Row],[Age]]&lt;18,"Under 18",IF(tbl_EcommerceSales[[#This Row],[Age]]&lt;=25,"18-25",IF(tbl_EcommerceSales[[#This Row],[Age]]&lt;=35,"26-35",IF(tbl_EcommerceSales[[#This Row],[Age]]&lt;=45,"36-45",IF(tbl_EcommerceSales[[#This Row],[Age]]&lt;=55,"46-55","56+")))))</f>
        <v>36-45</v>
      </c>
    </row>
    <row r="1978" spans="1:29" x14ac:dyDescent="0.35">
      <c r="A1978" t="s">
        <v>3479</v>
      </c>
      <c r="B1978" s="7">
        <v>45872</v>
      </c>
      <c r="C1978" t="s">
        <v>3480</v>
      </c>
      <c r="D1978" t="s">
        <v>79</v>
      </c>
      <c r="E1978" t="s">
        <v>25</v>
      </c>
      <c r="F1978">
        <v>25</v>
      </c>
      <c r="G1978" t="s">
        <v>152</v>
      </c>
      <c r="H1978" t="s">
        <v>72</v>
      </c>
      <c r="I1978" t="s">
        <v>131</v>
      </c>
      <c r="J1978" t="s">
        <v>132</v>
      </c>
      <c r="K1978" t="s">
        <v>91</v>
      </c>
      <c r="L1978" t="s">
        <v>133</v>
      </c>
      <c r="M1978">
        <v>2</v>
      </c>
      <c r="N1978" s="2">
        <v>1299</v>
      </c>
      <c r="O1978" s="3">
        <v>0.15</v>
      </c>
      <c r="P1978" s="2">
        <v>1220</v>
      </c>
      <c r="Q1978" t="s">
        <v>319</v>
      </c>
      <c r="R1978" t="s">
        <v>33</v>
      </c>
      <c r="S1978" t="s">
        <v>57</v>
      </c>
      <c r="T1978" s="4">
        <v>5</v>
      </c>
      <c r="U1978" s="11">
        <f t="shared" si="30"/>
        <v>2598</v>
      </c>
      <c r="V1978" s="11">
        <f>tbl_EcommerceSales[[#This Row],[Gross_Sales]]*tbl_EcommerceSales[[#This Row],[Discount]]</f>
        <v>389.7</v>
      </c>
      <c r="W1978" s="11">
        <f>tbl_EcommerceSales[[#This Row],[Gross_Sales]]-tbl_EcommerceSales[[#This Row],[Discount_Amount]]</f>
        <v>2208.3000000000002</v>
      </c>
      <c r="X1978" s="11">
        <f>tbl_EcommerceSales[[#This Row],[Quantity]] * _xlfn.XLOOKUP(tbl_EcommerceSales[[#This Row],[Product_ID]], Product_Master!A:A, Product_Master!F:F)</f>
        <v>1220</v>
      </c>
      <c r="Y1978" s="11">
        <f>tbl_EcommerceSales[[#This Row],[Net_Revenue]]-tbl_EcommerceSales[[#This Row],[Total_Cost]]</f>
        <v>988.30000000000018</v>
      </c>
      <c r="Z1978" s="9">
        <f>IFERROR(#REF!/tbl_EcommerceSales[[#This Row],[Total_Cost]], 0)</f>
        <v>0</v>
      </c>
      <c r="AA1978" t="str">
        <f>TEXT(tbl_EcommerceSales[[#This Row],[Order_Date]],"mmm")</f>
        <v>Aug</v>
      </c>
      <c r="AB1978">
        <f>YEAR(tbl_EcommerceSales[[#This Row],[Order_Date]])</f>
        <v>2025</v>
      </c>
      <c r="AC1978" t="str">
        <f>IF(tbl_EcommerceSales[[#This Row],[Age]]&lt;18,"Under 18",IF(tbl_EcommerceSales[[#This Row],[Age]]&lt;=25,"18-25",IF(tbl_EcommerceSales[[#This Row],[Age]]&lt;=35,"26-35",IF(tbl_EcommerceSales[[#This Row],[Age]]&lt;=45,"36-45",IF(tbl_EcommerceSales[[#This Row],[Age]]&lt;=55,"46-55","56+")))))</f>
        <v>18-25</v>
      </c>
    </row>
    <row r="1979" spans="1:29" x14ac:dyDescent="0.35">
      <c r="A1979" t="s">
        <v>3481</v>
      </c>
      <c r="B1979" s="7">
        <v>45873</v>
      </c>
      <c r="C1979" t="s">
        <v>1824</v>
      </c>
      <c r="D1979" t="s">
        <v>79</v>
      </c>
      <c r="E1979" t="s">
        <v>25</v>
      </c>
      <c r="F1979">
        <v>35</v>
      </c>
      <c r="G1979" t="s">
        <v>192</v>
      </c>
      <c r="H1979" t="s">
        <v>27</v>
      </c>
      <c r="I1979" t="s">
        <v>131</v>
      </c>
      <c r="J1979" t="s">
        <v>132</v>
      </c>
      <c r="K1979" t="s">
        <v>91</v>
      </c>
      <c r="L1979" t="s">
        <v>133</v>
      </c>
      <c r="M1979">
        <v>1</v>
      </c>
      <c r="N1979" s="2">
        <v>1299</v>
      </c>
      <c r="O1979" s="3">
        <v>0.05</v>
      </c>
      <c r="P1979" s="2">
        <v>610</v>
      </c>
      <c r="Q1979" t="s">
        <v>76</v>
      </c>
      <c r="R1979" t="s">
        <v>162</v>
      </c>
      <c r="S1979" t="s">
        <v>57</v>
      </c>
      <c r="T1979" s="4"/>
      <c r="U1979" s="11">
        <f t="shared" si="30"/>
        <v>1299</v>
      </c>
      <c r="V1979" s="11">
        <f>tbl_EcommerceSales[[#This Row],[Gross_Sales]]*tbl_EcommerceSales[[#This Row],[Discount]]</f>
        <v>64.95</v>
      </c>
      <c r="W1979" s="11">
        <f>tbl_EcommerceSales[[#This Row],[Gross_Sales]]-tbl_EcommerceSales[[#This Row],[Discount_Amount]]</f>
        <v>1234.05</v>
      </c>
      <c r="X1979" s="11">
        <f>tbl_EcommerceSales[[#This Row],[Quantity]] * _xlfn.XLOOKUP(tbl_EcommerceSales[[#This Row],[Product_ID]], Product_Master!A:A, Product_Master!F:F)</f>
        <v>610</v>
      </c>
      <c r="Y1979" s="11">
        <f>tbl_EcommerceSales[[#This Row],[Net_Revenue]]-tbl_EcommerceSales[[#This Row],[Total_Cost]]</f>
        <v>624.04999999999995</v>
      </c>
      <c r="Z1979" s="9">
        <f>IFERROR(#REF!/tbl_EcommerceSales[[#This Row],[Total_Cost]], 0)</f>
        <v>0</v>
      </c>
      <c r="AA1979" t="str">
        <f>TEXT(tbl_EcommerceSales[[#This Row],[Order_Date]],"mmm")</f>
        <v>Aug</v>
      </c>
      <c r="AB1979">
        <f>YEAR(tbl_EcommerceSales[[#This Row],[Order_Date]])</f>
        <v>2025</v>
      </c>
      <c r="AC1979" t="str">
        <f>IF(tbl_EcommerceSales[[#This Row],[Age]]&lt;18,"Under 18",IF(tbl_EcommerceSales[[#This Row],[Age]]&lt;=25,"18-25",IF(tbl_EcommerceSales[[#This Row],[Age]]&lt;=35,"26-35",IF(tbl_EcommerceSales[[#This Row],[Age]]&lt;=45,"36-45",IF(tbl_EcommerceSales[[#This Row],[Age]]&lt;=55,"46-55","56+")))))</f>
        <v>26-35</v>
      </c>
    </row>
    <row r="1980" spans="1:29" x14ac:dyDescent="0.35">
      <c r="A1980" t="s">
        <v>3482</v>
      </c>
      <c r="B1980" s="7">
        <v>45873</v>
      </c>
      <c r="C1980" t="s">
        <v>3483</v>
      </c>
      <c r="D1980" t="s">
        <v>189</v>
      </c>
      <c r="E1980" t="s">
        <v>25</v>
      </c>
      <c r="F1980">
        <v>25</v>
      </c>
      <c r="G1980" t="s">
        <v>52</v>
      </c>
      <c r="H1980" t="s">
        <v>27</v>
      </c>
      <c r="I1980" t="s">
        <v>40</v>
      </c>
      <c r="J1980" t="s">
        <v>41</v>
      </c>
      <c r="K1980" t="s">
        <v>42</v>
      </c>
      <c r="L1980" t="s">
        <v>43</v>
      </c>
      <c r="M1980">
        <v>1</v>
      </c>
      <c r="N1980" s="2">
        <v>699</v>
      </c>
      <c r="O1980" s="3">
        <v>0.05</v>
      </c>
      <c r="P1980" s="2">
        <v>310</v>
      </c>
      <c r="Q1980" t="s">
        <v>123</v>
      </c>
      <c r="R1980" t="s">
        <v>33</v>
      </c>
      <c r="S1980" t="s">
        <v>57</v>
      </c>
      <c r="T1980" s="4">
        <v>5</v>
      </c>
      <c r="U1980" s="11">
        <f t="shared" si="30"/>
        <v>699</v>
      </c>
      <c r="V1980" s="11">
        <f>tbl_EcommerceSales[[#This Row],[Gross_Sales]]*tbl_EcommerceSales[[#This Row],[Discount]]</f>
        <v>34.950000000000003</v>
      </c>
      <c r="W1980" s="11">
        <f>tbl_EcommerceSales[[#This Row],[Gross_Sales]]-tbl_EcommerceSales[[#This Row],[Discount_Amount]]</f>
        <v>664.05</v>
      </c>
      <c r="X1980" s="11">
        <f>tbl_EcommerceSales[[#This Row],[Quantity]] * _xlfn.XLOOKUP(tbl_EcommerceSales[[#This Row],[Product_ID]], Product_Master!A:A, Product_Master!F:F)</f>
        <v>310</v>
      </c>
      <c r="Y1980" s="11">
        <f>tbl_EcommerceSales[[#This Row],[Net_Revenue]]-tbl_EcommerceSales[[#This Row],[Total_Cost]]</f>
        <v>354.04999999999995</v>
      </c>
      <c r="Z1980" s="9">
        <f>IFERROR(#REF!/tbl_EcommerceSales[[#This Row],[Total_Cost]], 0)</f>
        <v>0</v>
      </c>
      <c r="AA1980" t="str">
        <f>TEXT(tbl_EcommerceSales[[#This Row],[Order_Date]],"mmm")</f>
        <v>Aug</v>
      </c>
      <c r="AB1980">
        <f>YEAR(tbl_EcommerceSales[[#This Row],[Order_Date]])</f>
        <v>2025</v>
      </c>
      <c r="AC1980" t="str">
        <f>IF(tbl_EcommerceSales[[#This Row],[Age]]&lt;18,"Under 18",IF(tbl_EcommerceSales[[#This Row],[Age]]&lt;=25,"18-25",IF(tbl_EcommerceSales[[#This Row],[Age]]&lt;=35,"26-35",IF(tbl_EcommerceSales[[#This Row],[Age]]&lt;=45,"36-45",IF(tbl_EcommerceSales[[#This Row],[Age]]&lt;=55,"46-55","56+")))))</f>
        <v>18-25</v>
      </c>
    </row>
    <row r="1981" spans="1:29" x14ac:dyDescent="0.35">
      <c r="A1981" t="s">
        <v>3484</v>
      </c>
      <c r="B1981" s="7">
        <v>45873</v>
      </c>
      <c r="C1981" t="s">
        <v>1109</v>
      </c>
      <c r="D1981" t="s">
        <v>181</v>
      </c>
      <c r="E1981" t="s">
        <v>48</v>
      </c>
      <c r="F1981">
        <v>48</v>
      </c>
      <c r="G1981" t="s">
        <v>107</v>
      </c>
      <c r="H1981" t="s">
        <v>39</v>
      </c>
      <c r="I1981" t="s">
        <v>338</v>
      </c>
      <c r="J1981" t="s">
        <v>339</v>
      </c>
      <c r="K1981" t="s">
        <v>55</v>
      </c>
      <c r="L1981" t="s">
        <v>56</v>
      </c>
      <c r="M1981">
        <v>2</v>
      </c>
      <c r="N1981" s="2">
        <v>1499</v>
      </c>
      <c r="O1981" s="3">
        <v>0.3</v>
      </c>
      <c r="P1981" s="2">
        <v>1560</v>
      </c>
      <c r="Q1981" t="s">
        <v>32</v>
      </c>
      <c r="R1981" t="s">
        <v>33</v>
      </c>
      <c r="S1981" t="s">
        <v>34</v>
      </c>
      <c r="T1981" s="4">
        <v>5</v>
      </c>
      <c r="U1981" s="11">
        <f t="shared" si="30"/>
        <v>2998</v>
      </c>
      <c r="V1981" s="11">
        <f>tbl_EcommerceSales[[#This Row],[Gross_Sales]]*tbl_EcommerceSales[[#This Row],[Discount]]</f>
        <v>899.4</v>
      </c>
      <c r="W1981" s="11">
        <f>tbl_EcommerceSales[[#This Row],[Gross_Sales]]-tbl_EcommerceSales[[#This Row],[Discount_Amount]]</f>
        <v>2098.6</v>
      </c>
      <c r="X1981" s="11">
        <f>tbl_EcommerceSales[[#This Row],[Quantity]] * _xlfn.XLOOKUP(tbl_EcommerceSales[[#This Row],[Product_ID]], Product_Master!A:A, Product_Master!F:F)</f>
        <v>1560</v>
      </c>
      <c r="Y1981" s="11">
        <f>tbl_EcommerceSales[[#This Row],[Net_Revenue]]-tbl_EcommerceSales[[#This Row],[Total_Cost]]</f>
        <v>538.59999999999991</v>
      </c>
      <c r="Z1981" s="9">
        <f>IFERROR(#REF!/tbl_EcommerceSales[[#This Row],[Total_Cost]], 0)</f>
        <v>0</v>
      </c>
      <c r="AA1981" t="str">
        <f>TEXT(tbl_EcommerceSales[[#This Row],[Order_Date]],"mmm")</f>
        <v>Aug</v>
      </c>
      <c r="AB1981">
        <f>YEAR(tbl_EcommerceSales[[#This Row],[Order_Date]])</f>
        <v>2025</v>
      </c>
      <c r="AC1981" t="str">
        <f>IF(tbl_EcommerceSales[[#This Row],[Age]]&lt;18,"Under 18",IF(tbl_EcommerceSales[[#This Row],[Age]]&lt;=25,"18-25",IF(tbl_EcommerceSales[[#This Row],[Age]]&lt;=35,"26-35",IF(tbl_EcommerceSales[[#This Row],[Age]]&lt;=45,"36-45",IF(tbl_EcommerceSales[[#This Row],[Age]]&lt;=55,"46-55","56+")))))</f>
        <v>46-55</v>
      </c>
    </row>
    <row r="1982" spans="1:29" x14ac:dyDescent="0.35">
      <c r="A1982" t="s">
        <v>3485</v>
      </c>
      <c r="B1982" s="7">
        <v>45873</v>
      </c>
      <c r="C1982" t="s">
        <v>3486</v>
      </c>
      <c r="D1982" t="s">
        <v>227</v>
      </c>
      <c r="E1982" t="s">
        <v>25</v>
      </c>
      <c r="F1982">
        <v>29</v>
      </c>
      <c r="G1982" t="s">
        <v>99</v>
      </c>
      <c r="H1982" t="s">
        <v>88</v>
      </c>
      <c r="I1982" t="s">
        <v>338</v>
      </c>
      <c r="J1982" t="s">
        <v>339</v>
      </c>
      <c r="K1982" t="s">
        <v>55</v>
      </c>
      <c r="L1982" t="s">
        <v>56</v>
      </c>
      <c r="M1982">
        <v>2</v>
      </c>
      <c r="N1982" s="2">
        <v>1499</v>
      </c>
      <c r="O1982" s="3">
        <v>0</v>
      </c>
      <c r="P1982" s="2">
        <v>1560</v>
      </c>
      <c r="Q1982" t="s">
        <v>123</v>
      </c>
      <c r="R1982" t="s">
        <v>33</v>
      </c>
      <c r="S1982" t="s">
        <v>34</v>
      </c>
      <c r="T1982" s="4">
        <v>4</v>
      </c>
      <c r="U1982" s="11">
        <f t="shared" si="30"/>
        <v>2998</v>
      </c>
      <c r="V1982" s="11">
        <f>tbl_EcommerceSales[[#This Row],[Gross_Sales]]*tbl_EcommerceSales[[#This Row],[Discount]]</f>
        <v>0</v>
      </c>
      <c r="W1982" s="11">
        <f>tbl_EcommerceSales[[#This Row],[Gross_Sales]]-tbl_EcommerceSales[[#This Row],[Discount_Amount]]</f>
        <v>2998</v>
      </c>
      <c r="X1982" s="11">
        <f>tbl_EcommerceSales[[#This Row],[Quantity]] * _xlfn.XLOOKUP(tbl_EcommerceSales[[#This Row],[Product_ID]], Product_Master!A:A, Product_Master!F:F)</f>
        <v>1560</v>
      </c>
      <c r="Y1982" s="11">
        <f>tbl_EcommerceSales[[#This Row],[Net_Revenue]]-tbl_EcommerceSales[[#This Row],[Total_Cost]]</f>
        <v>1438</v>
      </c>
      <c r="Z1982" s="9">
        <f>IFERROR(#REF!/tbl_EcommerceSales[[#This Row],[Total_Cost]], 0)</f>
        <v>0</v>
      </c>
      <c r="AA1982" t="str">
        <f>TEXT(tbl_EcommerceSales[[#This Row],[Order_Date]],"mmm")</f>
        <v>Aug</v>
      </c>
      <c r="AB1982">
        <f>YEAR(tbl_EcommerceSales[[#This Row],[Order_Date]])</f>
        <v>2025</v>
      </c>
      <c r="AC1982" t="str">
        <f>IF(tbl_EcommerceSales[[#This Row],[Age]]&lt;18,"Under 18",IF(tbl_EcommerceSales[[#This Row],[Age]]&lt;=25,"18-25",IF(tbl_EcommerceSales[[#This Row],[Age]]&lt;=35,"26-35",IF(tbl_EcommerceSales[[#This Row],[Age]]&lt;=45,"36-45",IF(tbl_EcommerceSales[[#This Row],[Age]]&lt;=55,"46-55","56+")))))</f>
        <v>26-35</v>
      </c>
    </row>
    <row r="1983" spans="1:29" x14ac:dyDescent="0.35">
      <c r="A1983" t="s">
        <v>3487</v>
      </c>
      <c r="B1983" s="7">
        <v>45873</v>
      </c>
      <c r="C1983" t="s">
        <v>3488</v>
      </c>
      <c r="D1983" t="s">
        <v>66</v>
      </c>
      <c r="E1983" t="s">
        <v>48</v>
      </c>
      <c r="F1983">
        <v>24</v>
      </c>
      <c r="G1983" t="s">
        <v>122</v>
      </c>
      <c r="H1983" t="s">
        <v>72</v>
      </c>
      <c r="I1983" t="s">
        <v>175</v>
      </c>
      <c r="J1983" t="s">
        <v>176</v>
      </c>
      <c r="K1983" t="s">
        <v>177</v>
      </c>
      <c r="L1983" t="s">
        <v>178</v>
      </c>
      <c r="M1983">
        <v>1</v>
      </c>
      <c r="N1983" s="2">
        <v>699</v>
      </c>
      <c r="O1983" s="3">
        <v>0</v>
      </c>
      <c r="P1983" s="2">
        <v>320</v>
      </c>
      <c r="Q1983" t="s">
        <v>123</v>
      </c>
      <c r="R1983" t="s">
        <v>33</v>
      </c>
      <c r="S1983" t="s">
        <v>34</v>
      </c>
      <c r="T1983" s="4">
        <v>5</v>
      </c>
      <c r="U1983" s="11">
        <f t="shared" si="30"/>
        <v>699</v>
      </c>
      <c r="V1983" s="11">
        <f>tbl_EcommerceSales[[#This Row],[Gross_Sales]]*tbl_EcommerceSales[[#This Row],[Discount]]</f>
        <v>0</v>
      </c>
      <c r="W1983" s="11">
        <f>tbl_EcommerceSales[[#This Row],[Gross_Sales]]-tbl_EcommerceSales[[#This Row],[Discount_Amount]]</f>
        <v>699</v>
      </c>
      <c r="X1983" s="11">
        <f>tbl_EcommerceSales[[#This Row],[Quantity]] * _xlfn.XLOOKUP(tbl_EcommerceSales[[#This Row],[Product_ID]], Product_Master!A:A, Product_Master!F:F)</f>
        <v>320</v>
      </c>
      <c r="Y1983" s="11">
        <f>tbl_EcommerceSales[[#This Row],[Net_Revenue]]-tbl_EcommerceSales[[#This Row],[Total_Cost]]</f>
        <v>379</v>
      </c>
      <c r="Z1983" s="9">
        <f>IFERROR(#REF!/tbl_EcommerceSales[[#This Row],[Total_Cost]], 0)</f>
        <v>0</v>
      </c>
      <c r="AA1983" t="str">
        <f>TEXT(tbl_EcommerceSales[[#This Row],[Order_Date]],"mmm")</f>
        <v>Aug</v>
      </c>
      <c r="AB1983">
        <f>YEAR(tbl_EcommerceSales[[#This Row],[Order_Date]])</f>
        <v>2025</v>
      </c>
      <c r="AC1983" t="str">
        <f>IF(tbl_EcommerceSales[[#This Row],[Age]]&lt;18,"Under 18",IF(tbl_EcommerceSales[[#This Row],[Age]]&lt;=25,"18-25",IF(tbl_EcommerceSales[[#This Row],[Age]]&lt;=35,"26-35",IF(tbl_EcommerceSales[[#This Row],[Age]]&lt;=45,"36-45",IF(tbl_EcommerceSales[[#This Row],[Age]]&lt;=55,"46-55","56+")))))</f>
        <v>18-25</v>
      </c>
    </row>
    <row r="1984" spans="1:29" x14ac:dyDescent="0.35">
      <c r="A1984" t="s">
        <v>3489</v>
      </c>
      <c r="B1984" s="7">
        <v>45873</v>
      </c>
      <c r="C1984" t="s">
        <v>3490</v>
      </c>
      <c r="D1984" t="s">
        <v>24</v>
      </c>
      <c r="E1984" t="s">
        <v>48</v>
      </c>
      <c r="F1984">
        <v>20</v>
      </c>
      <c r="G1984" t="s">
        <v>289</v>
      </c>
      <c r="H1984" t="s">
        <v>88</v>
      </c>
      <c r="I1984" t="s">
        <v>117</v>
      </c>
      <c r="J1984" t="s">
        <v>118</v>
      </c>
      <c r="K1984" t="s">
        <v>82</v>
      </c>
      <c r="L1984" t="s">
        <v>119</v>
      </c>
      <c r="M1984">
        <v>1</v>
      </c>
      <c r="N1984" s="2">
        <v>3299</v>
      </c>
      <c r="O1984" s="3">
        <v>0.25</v>
      </c>
      <c r="P1984" s="2">
        <v>2100</v>
      </c>
      <c r="Q1984" t="s">
        <v>44</v>
      </c>
      <c r="R1984" t="s">
        <v>33</v>
      </c>
      <c r="S1984" t="s">
        <v>57</v>
      </c>
      <c r="T1984" s="4">
        <v>4</v>
      </c>
      <c r="U1984" s="11">
        <f t="shared" si="30"/>
        <v>3299</v>
      </c>
      <c r="V1984" s="11">
        <f>tbl_EcommerceSales[[#This Row],[Gross_Sales]]*tbl_EcommerceSales[[#This Row],[Discount]]</f>
        <v>824.75</v>
      </c>
      <c r="W1984" s="11">
        <f>tbl_EcommerceSales[[#This Row],[Gross_Sales]]-tbl_EcommerceSales[[#This Row],[Discount_Amount]]</f>
        <v>2474.25</v>
      </c>
      <c r="X1984" s="11">
        <f>tbl_EcommerceSales[[#This Row],[Quantity]] * _xlfn.XLOOKUP(tbl_EcommerceSales[[#This Row],[Product_ID]], Product_Master!A:A, Product_Master!F:F)</f>
        <v>2100</v>
      </c>
      <c r="Y1984" s="11">
        <f>tbl_EcommerceSales[[#This Row],[Net_Revenue]]-tbl_EcommerceSales[[#This Row],[Total_Cost]]</f>
        <v>374.25</v>
      </c>
      <c r="Z1984" s="9">
        <f>IFERROR(#REF!/tbl_EcommerceSales[[#This Row],[Total_Cost]], 0)</f>
        <v>0</v>
      </c>
      <c r="AA1984" t="str">
        <f>TEXT(tbl_EcommerceSales[[#This Row],[Order_Date]],"mmm")</f>
        <v>Aug</v>
      </c>
      <c r="AB1984">
        <f>YEAR(tbl_EcommerceSales[[#This Row],[Order_Date]])</f>
        <v>2025</v>
      </c>
      <c r="AC1984" t="str">
        <f>IF(tbl_EcommerceSales[[#This Row],[Age]]&lt;18,"Under 18",IF(tbl_EcommerceSales[[#This Row],[Age]]&lt;=25,"18-25",IF(tbl_EcommerceSales[[#This Row],[Age]]&lt;=35,"26-35",IF(tbl_EcommerceSales[[#This Row],[Age]]&lt;=45,"36-45",IF(tbl_EcommerceSales[[#This Row],[Age]]&lt;=55,"46-55","56+")))))</f>
        <v>18-25</v>
      </c>
    </row>
    <row r="1985" spans="1:29" x14ac:dyDescent="0.35">
      <c r="A1985" t="s">
        <v>3491</v>
      </c>
      <c r="B1985" s="7">
        <v>45873</v>
      </c>
      <c r="C1985" t="s">
        <v>3492</v>
      </c>
      <c r="D1985" t="s">
        <v>130</v>
      </c>
      <c r="E1985" t="s">
        <v>25</v>
      </c>
      <c r="F1985">
        <v>30</v>
      </c>
      <c r="G1985" t="s">
        <v>87</v>
      </c>
      <c r="H1985" t="s">
        <v>88</v>
      </c>
      <c r="I1985" t="s">
        <v>212</v>
      </c>
      <c r="J1985" t="s">
        <v>213</v>
      </c>
      <c r="K1985" t="s">
        <v>177</v>
      </c>
      <c r="L1985" t="s">
        <v>178</v>
      </c>
      <c r="M1985">
        <v>2</v>
      </c>
      <c r="N1985" s="2">
        <v>2499</v>
      </c>
      <c r="O1985" s="3">
        <v>0.05</v>
      </c>
      <c r="P1985" s="2">
        <v>2900</v>
      </c>
      <c r="Q1985" t="s">
        <v>319</v>
      </c>
      <c r="R1985" t="s">
        <v>33</v>
      </c>
      <c r="S1985" t="s">
        <v>34</v>
      </c>
      <c r="T1985" s="4">
        <v>5</v>
      </c>
      <c r="U1985" s="11">
        <f t="shared" si="30"/>
        <v>4998</v>
      </c>
      <c r="V1985" s="11">
        <f>tbl_EcommerceSales[[#This Row],[Gross_Sales]]*tbl_EcommerceSales[[#This Row],[Discount]]</f>
        <v>249.9</v>
      </c>
      <c r="W1985" s="11">
        <f>tbl_EcommerceSales[[#This Row],[Gross_Sales]]-tbl_EcommerceSales[[#This Row],[Discount_Amount]]</f>
        <v>4748.1000000000004</v>
      </c>
      <c r="X1985" s="11">
        <f>tbl_EcommerceSales[[#This Row],[Quantity]] * _xlfn.XLOOKUP(tbl_EcommerceSales[[#This Row],[Product_ID]], Product_Master!A:A, Product_Master!F:F)</f>
        <v>2900</v>
      </c>
      <c r="Y1985" s="11">
        <f>tbl_EcommerceSales[[#This Row],[Net_Revenue]]-tbl_EcommerceSales[[#This Row],[Total_Cost]]</f>
        <v>1848.1000000000004</v>
      </c>
      <c r="Z1985" s="9">
        <f>IFERROR(#REF!/tbl_EcommerceSales[[#This Row],[Total_Cost]], 0)</f>
        <v>0</v>
      </c>
      <c r="AA1985" t="str">
        <f>TEXT(tbl_EcommerceSales[[#This Row],[Order_Date]],"mmm")</f>
        <v>Aug</v>
      </c>
      <c r="AB1985">
        <f>YEAR(tbl_EcommerceSales[[#This Row],[Order_Date]])</f>
        <v>2025</v>
      </c>
      <c r="AC1985" t="str">
        <f>IF(tbl_EcommerceSales[[#This Row],[Age]]&lt;18,"Under 18",IF(tbl_EcommerceSales[[#This Row],[Age]]&lt;=25,"18-25",IF(tbl_EcommerceSales[[#This Row],[Age]]&lt;=35,"26-35",IF(tbl_EcommerceSales[[#This Row],[Age]]&lt;=45,"36-45",IF(tbl_EcommerceSales[[#This Row],[Age]]&lt;=55,"46-55","56+")))))</f>
        <v>26-35</v>
      </c>
    </row>
    <row r="1986" spans="1:29" x14ac:dyDescent="0.35">
      <c r="A1986" t="s">
        <v>3493</v>
      </c>
      <c r="B1986" s="7">
        <v>45873</v>
      </c>
      <c r="C1986" t="s">
        <v>3494</v>
      </c>
      <c r="D1986" t="s">
        <v>151</v>
      </c>
      <c r="E1986" t="s">
        <v>48</v>
      </c>
      <c r="F1986">
        <v>33</v>
      </c>
      <c r="G1986" t="s">
        <v>103</v>
      </c>
      <c r="H1986" t="s">
        <v>27</v>
      </c>
      <c r="I1986" t="s">
        <v>257</v>
      </c>
      <c r="J1986" t="s">
        <v>258</v>
      </c>
      <c r="K1986" t="s">
        <v>55</v>
      </c>
      <c r="L1986" t="s">
        <v>56</v>
      </c>
      <c r="M1986">
        <v>2</v>
      </c>
      <c r="N1986" s="2">
        <v>1999</v>
      </c>
      <c r="O1986" s="3">
        <v>0.05</v>
      </c>
      <c r="P1986" s="2">
        <v>2100</v>
      </c>
      <c r="Q1986" t="s">
        <v>32</v>
      </c>
      <c r="R1986" t="s">
        <v>33</v>
      </c>
      <c r="S1986" t="s">
        <v>34</v>
      </c>
      <c r="T1986" s="4">
        <v>5</v>
      </c>
      <c r="U1986" s="11">
        <f t="shared" ref="U1986:U2049" si="31">M1986*N1986</f>
        <v>3998</v>
      </c>
      <c r="V1986" s="11">
        <f>tbl_EcommerceSales[[#This Row],[Gross_Sales]]*tbl_EcommerceSales[[#This Row],[Discount]]</f>
        <v>199.9</v>
      </c>
      <c r="W1986" s="11">
        <f>tbl_EcommerceSales[[#This Row],[Gross_Sales]]-tbl_EcommerceSales[[#This Row],[Discount_Amount]]</f>
        <v>3798.1</v>
      </c>
      <c r="X1986" s="11">
        <f>tbl_EcommerceSales[[#This Row],[Quantity]] * _xlfn.XLOOKUP(tbl_EcommerceSales[[#This Row],[Product_ID]], Product_Master!A:A, Product_Master!F:F)</f>
        <v>2100</v>
      </c>
      <c r="Y1986" s="11">
        <f>tbl_EcommerceSales[[#This Row],[Net_Revenue]]-tbl_EcommerceSales[[#This Row],[Total_Cost]]</f>
        <v>1698.1</v>
      </c>
      <c r="Z1986" s="9">
        <f>IFERROR(#REF!/tbl_EcommerceSales[[#This Row],[Total_Cost]], 0)</f>
        <v>0</v>
      </c>
      <c r="AA1986" t="str">
        <f>TEXT(tbl_EcommerceSales[[#This Row],[Order_Date]],"mmm")</f>
        <v>Aug</v>
      </c>
      <c r="AB1986">
        <f>YEAR(tbl_EcommerceSales[[#This Row],[Order_Date]])</f>
        <v>2025</v>
      </c>
      <c r="AC1986" t="str">
        <f>IF(tbl_EcommerceSales[[#This Row],[Age]]&lt;18,"Under 18",IF(tbl_EcommerceSales[[#This Row],[Age]]&lt;=25,"18-25",IF(tbl_EcommerceSales[[#This Row],[Age]]&lt;=35,"26-35",IF(tbl_EcommerceSales[[#This Row],[Age]]&lt;=45,"36-45",IF(tbl_EcommerceSales[[#This Row],[Age]]&lt;=55,"46-55","56+")))))</f>
        <v>26-35</v>
      </c>
    </row>
    <row r="1987" spans="1:29" x14ac:dyDescent="0.35">
      <c r="A1987" t="s">
        <v>3495</v>
      </c>
      <c r="B1987" s="7">
        <v>45873</v>
      </c>
      <c r="C1987" t="s">
        <v>1705</v>
      </c>
      <c r="D1987" t="s">
        <v>254</v>
      </c>
      <c r="E1987" t="s">
        <v>25</v>
      </c>
      <c r="F1987">
        <v>26</v>
      </c>
      <c r="G1987" t="s">
        <v>26</v>
      </c>
      <c r="H1987" t="s">
        <v>27</v>
      </c>
      <c r="I1987" t="s">
        <v>73</v>
      </c>
      <c r="J1987" t="s">
        <v>74</v>
      </c>
      <c r="K1987" t="s">
        <v>55</v>
      </c>
      <c r="L1987" t="s">
        <v>75</v>
      </c>
      <c r="M1987">
        <v>3</v>
      </c>
      <c r="N1987" s="2">
        <v>2899</v>
      </c>
      <c r="O1987" s="3">
        <v>0.1</v>
      </c>
      <c r="P1987" s="2">
        <v>5100</v>
      </c>
      <c r="Q1987" t="s">
        <v>123</v>
      </c>
      <c r="R1987" t="s">
        <v>33</v>
      </c>
      <c r="S1987" t="s">
        <v>34</v>
      </c>
      <c r="T1987" s="4">
        <v>5</v>
      </c>
      <c r="U1987" s="11">
        <f t="shared" si="31"/>
        <v>8697</v>
      </c>
      <c r="V1987" s="11">
        <f>tbl_EcommerceSales[[#This Row],[Gross_Sales]]*tbl_EcommerceSales[[#This Row],[Discount]]</f>
        <v>869.7</v>
      </c>
      <c r="W1987" s="11">
        <f>tbl_EcommerceSales[[#This Row],[Gross_Sales]]-tbl_EcommerceSales[[#This Row],[Discount_Amount]]</f>
        <v>7827.3</v>
      </c>
      <c r="X1987" s="11">
        <f>tbl_EcommerceSales[[#This Row],[Quantity]] * _xlfn.XLOOKUP(tbl_EcommerceSales[[#This Row],[Product_ID]], Product_Master!A:A, Product_Master!F:F)</f>
        <v>5100</v>
      </c>
      <c r="Y1987" s="11">
        <f>tbl_EcommerceSales[[#This Row],[Net_Revenue]]-tbl_EcommerceSales[[#This Row],[Total_Cost]]</f>
        <v>2727.3</v>
      </c>
      <c r="Z1987" s="9">
        <f>IFERROR(#REF!/tbl_EcommerceSales[[#This Row],[Total_Cost]], 0)</f>
        <v>0</v>
      </c>
      <c r="AA1987" t="str">
        <f>TEXT(tbl_EcommerceSales[[#This Row],[Order_Date]],"mmm")</f>
        <v>Aug</v>
      </c>
      <c r="AB1987">
        <f>YEAR(tbl_EcommerceSales[[#This Row],[Order_Date]])</f>
        <v>2025</v>
      </c>
      <c r="AC1987" t="str">
        <f>IF(tbl_EcommerceSales[[#This Row],[Age]]&lt;18,"Under 18",IF(tbl_EcommerceSales[[#This Row],[Age]]&lt;=25,"18-25",IF(tbl_EcommerceSales[[#This Row],[Age]]&lt;=35,"26-35",IF(tbl_EcommerceSales[[#This Row],[Age]]&lt;=45,"36-45",IF(tbl_EcommerceSales[[#This Row],[Age]]&lt;=55,"46-55","56+")))))</f>
        <v>26-35</v>
      </c>
    </row>
    <row r="1988" spans="1:29" x14ac:dyDescent="0.35">
      <c r="A1988" t="s">
        <v>3496</v>
      </c>
      <c r="B1988" s="7">
        <v>45873</v>
      </c>
      <c r="C1988" t="s">
        <v>3497</v>
      </c>
      <c r="D1988" t="s">
        <v>251</v>
      </c>
      <c r="E1988" t="s">
        <v>48</v>
      </c>
      <c r="F1988">
        <v>44</v>
      </c>
      <c r="G1988" t="s">
        <v>71</v>
      </c>
      <c r="H1988" t="s">
        <v>72</v>
      </c>
      <c r="I1988" t="s">
        <v>276</v>
      </c>
      <c r="J1988" t="s">
        <v>277</v>
      </c>
      <c r="K1988" t="s">
        <v>30</v>
      </c>
      <c r="L1988" t="s">
        <v>278</v>
      </c>
      <c r="M1988">
        <v>1</v>
      </c>
      <c r="N1988" s="2">
        <v>1599</v>
      </c>
      <c r="O1988" s="3">
        <v>0.1</v>
      </c>
      <c r="P1988" s="2">
        <v>850</v>
      </c>
      <c r="Q1988" t="s">
        <v>44</v>
      </c>
      <c r="R1988" t="s">
        <v>33</v>
      </c>
      <c r="S1988" t="s">
        <v>34</v>
      </c>
      <c r="T1988" s="4">
        <v>3</v>
      </c>
      <c r="U1988" s="11">
        <f t="shared" si="31"/>
        <v>1599</v>
      </c>
      <c r="V1988" s="11">
        <f>tbl_EcommerceSales[[#This Row],[Gross_Sales]]*tbl_EcommerceSales[[#This Row],[Discount]]</f>
        <v>159.9</v>
      </c>
      <c r="W1988" s="11">
        <f>tbl_EcommerceSales[[#This Row],[Gross_Sales]]-tbl_EcommerceSales[[#This Row],[Discount_Amount]]</f>
        <v>1439.1</v>
      </c>
      <c r="X1988" s="11">
        <f>tbl_EcommerceSales[[#This Row],[Quantity]] * _xlfn.XLOOKUP(tbl_EcommerceSales[[#This Row],[Product_ID]], Product_Master!A:A, Product_Master!F:F)</f>
        <v>850</v>
      </c>
      <c r="Y1988" s="11">
        <f>tbl_EcommerceSales[[#This Row],[Net_Revenue]]-tbl_EcommerceSales[[#This Row],[Total_Cost]]</f>
        <v>589.09999999999991</v>
      </c>
      <c r="Z1988" s="9">
        <f>IFERROR(#REF!/tbl_EcommerceSales[[#This Row],[Total_Cost]], 0)</f>
        <v>0</v>
      </c>
      <c r="AA1988" t="str">
        <f>TEXT(tbl_EcommerceSales[[#This Row],[Order_Date]],"mmm")</f>
        <v>Aug</v>
      </c>
      <c r="AB1988">
        <f>YEAR(tbl_EcommerceSales[[#This Row],[Order_Date]])</f>
        <v>2025</v>
      </c>
      <c r="AC1988" t="str">
        <f>IF(tbl_EcommerceSales[[#This Row],[Age]]&lt;18,"Under 18",IF(tbl_EcommerceSales[[#This Row],[Age]]&lt;=25,"18-25",IF(tbl_EcommerceSales[[#This Row],[Age]]&lt;=35,"26-35",IF(tbl_EcommerceSales[[#This Row],[Age]]&lt;=45,"36-45",IF(tbl_EcommerceSales[[#This Row],[Age]]&lt;=55,"46-55","56+")))))</f>
        <v>36-45</v>
      </c>
    </row>
    <row r="1989" spans="1:29" x14ac:dyDescent="0.35">
      <c r="A1989" t="s">
        <v>3498</v>
      </c>
      <c r="B1989" s="7">
        <v>45873</v>
      </c>
      <c r="C1989" t="s">
        <v>1477</v>
      </c>
      <c r="D1989" t="s">
        <v>205</v>
      </c>
      <c r="E1989" t="s">
        <v>25</v>
      </c>
      <c r="F1989">
        <v>43</v>
      </c>
      <c r="G1989" t="s">
        <v>152</v>
      </c>
      <c r="H1989" t="s">
        <v>72</v>
      </c>
      <c r="I1989" t="s">
        <v>67</v>
      </c>
      <c r="J1989" t="s">
        <v>68</v>
      </c>
      <c r="K1989" t="s">
        <v>42</v>
      </c>
      <c r="L1989" t="s">
        <v>43</v>
      </c>
      <c r="M1989">
        <v>2</v>
      </c>
      <c r="N1989" s="2">
        <v>799</v>
      </c>
      <c r="O1989" s="3">
        <v>0.05</v>
      </c>
      <c r="P1989" s="2">
        <v>720</v>
      </c>
      <c r="Q1989" t="s">
        <v>76</v>
      </c>
      <c r="R1989" t="s">
        <v>33</v>
      </c>
      <c r="S1989" t="s">
        <v>34</v>
      </c>
      <c r="T1989" s="4">
        <v>4</v>
      </c>
      <c r="U1989" s="11">
        <f t="shared" si="31"/>
        <v>1598</v>
      </c>
      <c r="V1989" s="11">
        <f>tbl_EcommerceSales[[#This Row],[Gross_Sales]]*tbl_EcommerceSales[[#This Row],[Discount]]</f>
        <v>79.900000000000006</v>
      </c>
      <c r="W1989" s="11">
        <f>tbl_EcommerceSales[[#This Row],[Gross_Sales]]-tbl_EcommerceSales[[#This Row],[Discount_Amount]]</f>
        <v>1518.1</v>
      </c>
      <c r="X1989" s="11">
        <f>tbl_EcommerceSales[[#This Row],[Quantity]] * _xlfn.XLOOKUP(tbl_EcommerceSales[[#This Row],[Product_ID]], Product_Master!A:A, Product_Master!F:F)</f>
        <v>720</v>
      </c>
      <c r="Y1989" s="11">
        <f>tbl_EcommerceSales[[#This Row],[Net_Revenue]]-tbl_EcommerceSales[[#This Row],[Total_Cost]]</f>
        <v>798.09999999999991</v>
      </c>
      <c r="Z1989" s="9">
        <f>IFERROR(#REF!/tbl_EcommerceSales[[#This Row],[Total_Cost]], 0)</f>
        <v>0</v>
      </c>
      <c r="AA1989" t="str">
        <f>TEXT(tbl_EcommerceSales[[#This Row],[Order_Date]],"mmm")</f>
        <v>Aug</v>
      </c>
      <c r="AB1989">
        <f>YEAR(tbl_EcommerceSales[[#This Row],[Order_Date]])</f>
        <v>2025</v>
      </c>
      <c r="AC1989" t="str">
        <f>IF(tbl_EcommerceSales[[#This Row],[Age]]&lt;18,"Under 18",IF(tbl_EcommerceSales[[#This Row],[Age]]&lt;=25,"18-25",IF(tbl_EcommerceSales[[#This Row],[Age]]&lt;=35,"26-35",IF(tbl_EcommerceSales[[#This Row],[Age]]&lt;=45,"36-45",IF(tbl_EcommerceSales[[#This Row],[Age]]&lt;=55,"46-55","56+")))))</f>
        <v>36-45</v>
      </c>
    </row>
    <row r="1990" spans="1:29" x14ac:dyDescent="0.35">
      <c r="A1990" t="s">
        <v>3499</v>
      </c>
      <c r="B1990" s="7">
        <v>45874</v>
      </c>
      <c r="C1990" t="s">
        <v>3500</v>
      </c>
      <c r="D1990" t="s">
        <v>312</v>
      </c>
      <c r="E1990" t="s">
        <v>25</v>
      </c>
      <c r="F1990">
        <v>48</v>
      </c>
      <c r="G1990" t="s">
        <v>103</v>
      </c>
      <c r="H1990" t="s">
        <v>27</v>
      </c>
      <c r="I1990" t="s">
        <v>89</v>
      </c>
      <c r="J1990" t="s">
        <v>90</v>
      </c>
      <c r="K1990" t="s">
        <v>91</v>
      </c>
      <c r="L1990" t="s">
        <v>92</v>
      </c>
      <c r="M1990">
        <v>3</v>
      </c>
      <c r="N1990" s="2">
        <v>599</v>
      </c>
      <c r="O1990" s="3">
        <v>0</v>
      </c>
      <c r="P1990" s="2">
        <v>780</v>
      </c>
      <c r="Q1990" t="s">
        <v>32</v>
      </c>
      <c r="R1990" t="s">
        <v>33</v>
      </c>
      <c r="S1990" t="s">
        <v>57</v>
      </c>
      <c r="T1990" s="4">
        <v>5</v>
      </c>
      <c r="U1990" s="11">
        <f t="shared" si="31"/>
        <v>1797</v>
      </c>
      <c r="V1990" s="11">
        <f>tbl_EcommerceSales[[#This Row],[Gross_Sales]]*tbl_EcommerceSales[[#This Row],[Discount]]</f>
        <v>0</v>
      </c>
      <c r="W1990" s="11">
        <f>tbl_EcommerceSales[[#This Row],[Gross_Sales]]-tbl_EcommerceSales[[#This Row],[Discount_Amount]]</f>
        <v>1797</v>
      </c>
      <c r="X1990" s="11">
        <f>tbl_EcommerceSales[[#This Row],[Quantity]] * _xlfn.XLOOKUP(tbl_EcommerceSales[[#This Row],[Product_ID]], Product_Master!A:A, Product_Master!F:F)</f>
        <v>780</v>
      </c>
      <c r="Y1990" s="11">
        <f>tbl_EcommerceSales[[#This Row],[Net_Revenue]]-tbl_EcommerceSales[[#This Row],[Total_Cost]]</f>
        <v>1017</v>
      </c>
      <c r="Z1990" s="9">
        <f>IFERROR(#REF!/tbl_EcommerceSales[[#This Row],[Total_Cost]], 0)</f>
        <v>0</v>
      </c>
      <c r="AA1990" t="str">
        <f>TEXT(tbl_EcommerceSales[[#This Row],[Order_Date]],"mmm")</f>
        <v>Aug</v>
      </c>
      <c r="AB1990">
        <f>YEAR(tbl_EcommerceSales[[#This Row],[Order_Date]])</f>
        <v>2025</v>
      </c>
      <c r="AC1990" t="str">
        <f>IF(tbl_EcommerceSales[[#This Row],[Age]]&lt;18,"Under 18",IF(tbl_EcommerceSales[[#This Row],[Age]]&lt;=25,"18-25",IF(tbl_EcommerceSales[[#This Row],[Age]]&lt;=35,"26-35",IF(tbl_EcommerceSales[[#This Row],[Age]]&lt;=45,"36-45",IF(tbl_EcommerceSales[[#This Row],[Age]]&lt;=55,"46-55","56+")))))</f>
        <v>46-55</v>
      </c>
    </row>
    <row r="1991" spans="1:29" x14ac:dyDescent="0.35">
      <c r="A1991" t="s">
        <v>3501</v>
      </c>
      <c r="B1991" s="7">
        <v>45874</v>
      </c>
      <c r="C1991" t="s">
        <v>325</v>
      </c>
      <c r="D1991" t="s">
        <v>181</v>
      </c>
      <c r="E1991" t="s">
        <v>48</v>
      </c>
      <c r="F1991">
        <v>32</v>
      </c>
      <c r="G1991" t="s">
        <v>52</v>
      </c>
      <c r="H1991" t="s">
        <v>27</v>
      </c>
      <c r="I1991" t="s">
        <v>67</v>
      </c>
      <c r="J1991" t="s">
        <v>68</v>
      </c>
      <c r="K1991" t="s">
        <v>42</v>
      </c>
      <c r="L1991" t="s">
        <v>43</v>
      </c>
      <c r="M1991">
        <v>1</v>
      </c>
      <c r="N1991" s="2">
        <v>799</v>
      </c>
      <c r="O1991" s="3">
        <v>0.05</v>
      </c>
      <c r="P1991" s="2">
        <v>360</v>
      </c>
      <c r="Q1991" t="s">
        <v>123</v>
      </c>
      <c r="R1991" t="s">
        <v>33</v>
      </c>
      <c r="S1991" t="s">
        <v>34</v>
      </c>
      <c r="T1991" s="4">
        <v>3</v>
      </c>
      <c r="U1991" s="11">
        <f t="shared" si="31"/>
        <v>799</v>
      </c>
      <c r="V1991" s="11">
        <f>tbl_EcommerceSales[[#This Row],[Gross_Sales]]*tbl_EcommerceSales[[#This Row],[Discount]]</f>
        <v>39.950000000000003</v>
      </c>
      <c r="W1991" s="11">
        <f>tbl_EcommerceSales[[#This Row],[Gross_Sales]]-tbl_EcommerceSales[[#This Row],[Discount_Amount]]</f>
        <v>759.05</v>
      </c>
      <c r="X1991" s="11">
        <f>tbl_EcommerceSales[[#This Row],[Quantity]] * _xlfn.XLOOKUP(tbl_EcommerceSales[[#This Row],[Product_ID]], Product_Master!A:A, Product_Master!F:F)</f>
        <v>360</v>
      </c>
      <c r="Y1991" s="11">
        <f>tbl_EcommerceSales[[#This Row],[Net_Revenue]]-tbl_EcommerceSales[[#This Row],[Total_Cost]]</f>
        <v>399.04999999999995</v>
      </c>
      <c r="Z1991" s="9">
        <f>IFERROR(#REF!/tbl_EcommerceSales[[#This Row],[Total_Cost]], 0)</f>
        <v>0</v>
      </c>
      <c r="AA1991" t="str">
        <f>TEXT(tbl_EcommerceSales[[#This Row],[Order_Date]],"mmm")</f>
        <v>Aug</v>
      </c>
      <c r="AB1991">
        <f>YEAR(tbl_EcommerceSales[[#This Row],[Order_Date]])</f>
        <v>2025</v>
      </c>
      <c r="AC1991" t="str">
        <f>IF(tbl_EcommerceSales[[#This Row],[Age]]&lt;18,"Under 18",IF(tbl_EcommerceSales[[#This Row],[Age]]&lt;=25,"18-25",IF(tbl_EcommerceSales[[#This Row],[Age]]&lt;=35,"26-35",IF(tbl_EcommerceSales[[#This Row],[Age]]&lt;=45,"36-45",IF(tbl_EcommerceSales[[#This Row],[Age]]&lt;=55,"46-55","56+")))))</f>
        <v>26-35</v>
      </c>
    </row>
    <row r="1992" spans="1:29" x14ac:dyDescent="0.35">
      <c r="A1992" t="s">
        <v>3502</v>
      </c>
      <c r="B1992" s="7">
        <v>45874</v>
      </c>
      <c r="C1992" t="s">
        <v>2491</v>
      </c>
      <c r="D1992" t="s">
        <v>269</v>
      </c>
      <c r="E1992" t="s">
        <v>48</v>
      </c>
      <c r="F1992">
        <v>29</v>
      </c>
      <c r="G1992" t="s">
        <v>52</v>
      </c>
      <c r="H1992" t="s">
        <v>27</v>
      </c>
      <c r="I1992" t="s">
        <v>73</v>
      </c>
      <c r="J1992" t="s">
        <v>74</v>
      </c>
      <c r="K1992" t="s">
        <v>55</v>
      </c>
      <c r="L1992" t="s">
        <v>75</v>
      </c>
      <c r="M1992">
        <v>1</v>
      </c>
      <c r="N1992" s="2">
        <v>2899</v>
      </c>
      <c r="O1992" s="3">
        <v>0.2</v>
      </c>
      <c r="P1992" s="2">
        <v>1700</v>
      </c>
      <c r="Q1992" t="s">
        <v>319</v>
      </c>
      <c r="R1992" t="s">
        <v>33</v>
      </c>
      <c r="S1992" t="s">
        <v>57</v>
      </c>
      <c r="T1992" s="4">
        <v>3</v>
      </c>
      <c r="U1992" s="11">
        <f t="shared" si="31"/>
        <v>2899</v>
      </c>
      <c r="V1992" s="11">
        <f>tbl_EcommerceSales[[#This Row],[Gross_Sales]]*tbl_EcommerceSales[[#This Row],[Discount]]</f>
        <v>579.80000000000007</v>
      </c>
      <c r="W1992" s="11">
        <f>tbl_EcommerceSales[[#This Row],[Gross_Sales]]-tbl_EcommerceSales[[#This Row],[Discount_Amount]]</f>
        <v>2319.1999999999998</v>
      </c>
      <c r="X1992" s="11">
        <f>tbl_EcommerceSales[[#This Row],[Quantity]] * _xlfn.XLOOKUP(tbl_EcommerceSales[[#This Row],[Product_ID]], Product_Master!A:A, Product_Master!F:F)</f>
        <v>1700</v>
      </c>
      <c r="Y1992" s="11">
        <f>tbl_EcommerceSales[[#This Row],[Net_Revenue]]-tbl_EcommerceSales[[#This Row],[Total_Cost]]</f>
        <v>619.19999999999982</v>
      </c>
      <c r="Z1992" s="9">
        <f>IFERROR(#REF!/tbl_EcommerceSales[[#This Row],[Total_Cost]], 0)</f>
        <v>0</v>
      </c>
      <c r="AA1992" t="str">
        <f>TEXT(tbl_EcommerceSales[[#This Row],[Order_Date]],"mmm")</f>
        <v>Aug</v>
      </c>
      <c r="AB1992">
        <f>YEAR(tbl_EcommerceSales[[#This Row],[Order_Date]])</f>
        <v>2025</v>
      </c>
      <c r="AC1992" t="str">
        <f>IF(tbl_EcommerceSales[[#This Row],[Age]]&lt;18,"Under 18",IF(tbl_EcommerceSales[[#This Row],[Age]]&lt;=25,"18-25",IF(tbl_EcommerceSales[[#This Row],[Age]]&lt;=35,"26-35",IF(tbl_EcommerceSales[[#This Row],[Age]]&lt;=45,"36-45",IF(tbl_EcommerceSales[[#This Row],[Age]]&lt;=55,"46-55","56+")))))</f>
        <v>26-35</v>
      </c>
    </row>
    <row r="1993" spans="1:29" x14ac:dyDescent="0.35">
      <c r="A1993" t="s">
        <v>3503</v>
      </c>
      <c r="B1993" s="7">
        <v>45874</v>
      </c>
      <c r="C1993" t="s">
        <v>3504</v>
      </c>
      <c r="D1993" t="s">
        <v>227</v>
      </c>
      <c r="E1993" t="s">
        <v>25</v>
      </c>
      <c r="F1993">
        <v>23</v>
      </c>
      <c r="G1993" t="s">
        <v>270</v>
      </c>
      <c r="H1993" t="s">
        <v>72</v>
      </c>
      <c r="I1993" t="s">
        <v>28</v>
      </c>
      <c r="J1993" t="s">
        <v>29</v>
      </c>
      <c r="K1993" t="s">
        <v>30</v>
      </c>
      <c r="L1993" t="s">
        <v>31</v>
      </c>
      <c r="M1993">
        <v>1</v>
      </c>
      <c r="N1993" s="2">
        <v>5999</v>
      </c>
      <c r="O1993" s="3">
        <v>0</v>
      </c>
      <c r="P1993" s="2">
        <v>3900</v>
      </c>
      <c r="Q1993" t="s">
        <v>123</v>
      </c>
      <c r="R1993" t="s">
        <v>93</v>
      </c>
      <c r="S1993" t="s">
        <v>57</v>
      </c>
      <c r="T1993" s="4">
        <v>4</v>
      </c>
      <c r="U1993" s="11">
        <f t="shared" si="31"/>
        <v>5999</v>
      </c>
      <c r="V1993" s="11">
        <f>tbl_EcommerceSales[[#This Row],[Gross_Sales]]*tbl_EcommerceSales[[#This Row],[Discount]]</f>
        <v>0</v>
      </c>
      <c r="W1993" s="11">
        <f>tbl_EcommerceSales[[#This Row],[Gross_Sales]]-tbl_EcommerceSales[[#This Row],[Discount_Amount]]</f>
        <v>5999</v>
      </c>
      <c r="X1993" s="11">
        <f>tbl_EcommerceSales[[#This Row],[Quantity]] * _xlfn.XLOOKUP(tbl_EcommerceSales[[#This Row],[Product_ID]], Product_Master!A:A, Product_Master!F:F)</f>
        <v>3900</v>
      </c>
      <c r="Y1993" s="11">
        <f>tbl_EcommerceSales[[#This Row],[Net_Revenue]]-tbl_EcommerceSales[[#This Row],[Total_Cost]]</f>
        <v>2099</v>
      </c>
      <c r="Z1993" s="9">
        <f>IFERROR(#REF!/tbl_EcommerceSales[[#This Row],[Total_Cost]], 0)</f>
        <v>0</v>
      </c>
      <c r="AA1993" t="str">
        <f>TEXT(tbl_EcommerceSales[[#This Row],[Order_Date]],"mmm")</f>
        <v>Aug</v>
      </c>
      <c r="AB1993">
        <f>YEAR(tbl_EcommerceSales[[#This Row],[Order_Date]])</f>
        <v>2025</v>
      </c>
      <c r="AC1993" t="str">
        <f>IF(tbl_EcommerceSales[[#This Row],[Age]]&lt;18,"Under 18",IF(tbl_EcommerceSales[[#This Row],[Age]]&lt;=25,"18-25",IF(tbl_EcommerceSales[[#This Row],[Age]]&lt;=35,"26-35",IF(tbl_EcommerceSales[[#This Row],[Age]]&lt;=45,"36-45",IF(tbl_EcommerceSales[[#This Row],[Age]]&lt;=55,"46-55","56+")))))</f>
        <v>18-25</v>
      </c>
    </row>
    <row r="1994" spans="1:29" x14ac:dyDescent="0.35">
      <c r="A1994" t="s">
        <v>3505</v>
      </c>
      <c r="B1994" s="7">
        <v>45874</v>
      </c>
      <c r="C1994" t="s">
        <v>2654</v>
      </c>
      <c r="D1994" t="s">
        <v>251</v>
      </c>
      <c r="E1994" t="s">
        <v>48</v>
      </c>
      <c r="F1994">
        <v>45</v>
      </c>
      <c r="G1994" t="s">
        <v>122</v>
      </c>
      <c r="H1994" t="s">
        <v>72</v>
      </c>
      <c r="I1994" t="s">
        <v>257</v>
      </c>
      <c r="J1994" t="s">
        <v>258</v>
      </c>
      <c r="K1994" t="s">
        <v>55</v>
      </c>
      <c r="L1994" t="s">
        <v>56</v>
      </c>
      <c r="M1994">
        <v>3</v>
      </c>
      <c r="N1994" s="2">
        <v>1999</v>
      </c>
      <c r="O1994" s="3">
        <v>0.2</v>
      </c>
      <c r="P1994" s="2">
        <v>3150</v>
      </c>
      <c r="Q1994" t="s">
        <v>123</v>
      </c>
      <c r="R1994" t="s">
        <v>33</v>
      </c>
      <c r="S1994" t="s">
        <v>57</v>
      </c>
      <c r="T1994" s="4">
        <v>5</v>
      </c>
      <c r="U1994" s="11">
        <f t="shared" si="31"/>
        <v>5997</v>
      </c>
      <c r="V1994" s="11">
        <f>tbl_EcommerceSales[[#This Row],[Gross_Sales]]*tbl_EcommerceSales[[#This Row],[Discount]]</f>
        <v>1199.4000000000001</v>
      </c>
      <c r="W1994" s="11">
        <f>tbl_EcommerceSales[[#This Row],[Gross_Sales]]-tbl_EcommerceSales[[#This Row],[Discount_Amount]]</f>
        <v>4797.6000000000004</v>
      </c>
      <c r="X1994" s="11">
        <f>tbl_EcommerceSales[[#This Row],[Quantity]] * _xlfn.XLOOKUP(tbl_EcommerceSales[[#This Row],[Product_ID]], Product_Master!A:A, Product_Master!F:F)</f>
        <v>3150</v>
      </c>
      <c r="Y1994" s="11">
        <f>tbl_EcommerceSales[[#This Row],[Net_Revenue]]-tbl_EcommerceSales[[#This Row],[Total_Cost]]</f>
        <v>1647.6000000000004</v>
      </c>
      <c r="Z1994" s="9">
        <f>IFERROR(#REF!/tbl_EcommerceSales[[#This Row],[Total_Cost]], 0)</f>
        <v>0</v>
      </c>
      <c r="AA1994" t="str">
        <f>TEXT(tbl_EcommerceSales[[#This Row],[Order_Date]],"mmm")</f>
        <v>Aug</v>
      </c>
      <c r="AB1994">
        <f>YEAR(tbl_EcommerceSales[[#This Row],[Order_Date]])</f>
        <v>2025</v>
      </c>
      <c r="AC1994" t="str">
        <f>IF(tbl_EcommerceSales[[#This Row],[Age]]&lt;18,"Under 18",IF(tbl_EcommerceSales[[#This Row],[Age]]&lt;=25,"18-25",IF(tbl_EcommerceSales[[#This Row],[Age]]&lt;=35,"26-35",IF(tbl_EcommerceSales[[#This Row],[Age]]&lt;=45,"36-45",IF(tbl_EcommerceSales[[#This Row],[Age]]&lt;=55,"46-55","56+")))))</f>
        <v>36-45</v>
      </c>
    </row>
    <row r="1995" spans="1:29" x14ac:dyDescent="0.35">
      <c r="A1995" t="s">
        <v>3506</v>
      </c>
      <c r="B1995" s="7">
        <v>45874</v>
      </c>
      <c r="C1995" t="s">
        <v>3507</v>
      </c>
      <c r="D1995" t="s">
        <v>148</v>
      </c>
      <c r="E1995" t="s">
        <v>48</v>
      </c>
      <c r="F1995">
        <v>28</v>
      </c>
      <c r="G1995" t="s">
        <v>192</v>
      </c>
      <c r="H1995" t="s">
        <v>27</v>
      </c>
      <c r="I1995" t="s">
        <v>271</v>
      </c>
      <c r="J1995" t="s">
        <v>272</v>
      </c>
      <c r="K1995" t="s">
        <v>30</v>
      </c>
      <c r="L1995" t="s">
        <v>273</v>
      </c>
      <c r="M1995">
        <v>1</v>
      </c>
      <c r="N1995" s="2">
        <v>4299</v>
      </c>
      <c r="O1995" s="3">
        <v>0.15</v>
      </c>
      <c r="P1995" s="2">
        <v>2700</v>
      </c>
      <c r="Q1995" t="s">
        <v>123</v>
      </c>
      <c r="R1995" t="s">
        <v>33</v>
      </c>
      <c r="S1995" t="s">
        <v>57</v>
      </c>
      <c r="T1995" s="4">
        <v>4</v>
      </c>
      <c r="U1995" s="11">
        <f t="shared" si="31"/>
        <v>4299</v>
      </c>
      <c r="V1995" s="11">
        <f>tbl_EcommerceSales[[#This Row],[Gross_Sales]]*tbl_EcommerceSales[[#This Row],[Discount]]</f>
        <v>644.85</v>
      </c>
      <c r="W1995" s="11">
        <f>tbl_EcommerceSales[[#This Row],[Gross_Sales]]-tbl_EcommerceSales[[#This Row],[Discount_Amount]]</f>
        <v>3654.15</v>
      </c>
      <c r="X1995" s="11">
        <f>tbl_EcommerceSales[[#This Row],[Quantity]] * _xlfn.XLOOKUP(tbl_EcommerceSales[[#This Row],[Product_ID]], Product_Master!A:A, Product_Master!F:F)</f>
        <v>2700</v>
      </c>
      <c r="Y1995" s="11">
        <f>tbl_EcommerceSales[[#This Row],[Net_Revenue]]-tbl_EcommerceSales[[#This Row],[Total_Cost]]</f>
        <v>954.15000000000009</v>
      </c>
      <c r="Z1995" s="9">
        <f>IFERROR(#REF!/tbl_EcommerceSales[[#This Row],[Total_Cost]], 0)</f>
        <v>0</v>
      </c>
      <c r="AA1995" t="str">
        <f>TEXT(tbl_EcommerceSales[[#This Row],[Order_Date]],"mmm")</f>
        <v>Aug</v>
      </c>
      <c r="AB1995">
        <f>YEAR(tbl_EcommerceSales[[#This Row],[Order_Date]])</f>
        <v>2025</v>
      </c>
      <c r="AC1995" t="str">
        <f>IF(tbl_EcommerceSales[[#This Row],[Age]]&lt;18,"Under 18",IF(tbl_EcommerceSales[[#This Row],[Age]]&lt;=25,"18-25",IF(tbl_EcommerceSales[[#This Row],[Age]]&lt;=35,"26-35",IF(tbl_EcommerceSales[[#This Row],[Age]]&lt;=45,"36-45",IF(tbl_EcommerceSales[[#This Row],[Age]]&lt;=55,"46-55","56+")))))</f>
        <v>26-35</v>
      </c>
    </row>
    <row r="1996" spans="1:29" x14ac:dyDescent="0.35">
      <c r="A1996" t="s">
        <v>3508</v>
      </c>
      <c r="B1996" s="7">
        <v>45874</v>
      </c>
      <c r="C1996" t="s">
        <v>1650</v>
      </c>
      <c r="D1996" t="s">
        <v>60</v>
      </c>
      <c r="E1996" t="s">
        <v>48</v>
      </c>
      <c r="F1996">
        <v>45</v>
      </c>
      <c r="G1996" t="s">
        <v>192</v>
      </c>
      <c r="H1996" t="s">
        <v>27</v>
      </c>
      <c r="I1996" t="s">
        <v>357</v>
      </c>
      <c r="J1996" t="s">
        <v>358</v>
      </c>
      <c r="K1996" t="s">
        <v>177</v>
      </c>
      <c r="L1996" t="s">
        <v>178</v>
      </c>
      <c r="M1996">
        <v>1</v>
      </c>
      <c r="N1996" s="2">
        <v>999</v>
      </c>
      <c r="O1996" s="3">
        <v>0.05</v>
      </c>
      <c r="P1996" s="2">
        <v>520</v>
      </c>
      <c r="Q1996" t="s">
        <v>32</v>
      </c>
      <c r="R1996" t="s">
        <v>33</v>
      </c>
      <c r="S1996" t="s">
        <v>34</v>
      </c>
      <c r="T1996" s="4">
        <v>4</v>
      </c>
      <c r="U1996" s="11">
        <f t="shared" si="31"/>
        <v>999</v>
      </c>
      <c r="V1996" s="11">
        <f>tbl_EcommerceSales[[#This Row],[Gross_Sales]]*tbl_EcommerceSales[[#This Row],[Discount]]</f>
        <v>49.95</v>
      </c>
      <c r="W1996" s="11">
        <f>tbl_EcommerceSales[[#This Row],[Gross_Sales]]-tbl_EcommerceSales[[#This Row],[Discount_Amount]]</f>
        <v>949.05</v>
      </c>
      <c r="X1996" s="11">
        <f>tbl_EcommerceSales[[#This Row],[Quantity]] * _xlfn.XLOOKUP(tbl_EcommerceSales[[#This Row],[Product_ID]], Product_Master!A:A, Product_Master!F:F)</f>
        <v>520</v>
      </c>
      <c r="Y1996" s="11">
        <f>tbl_EcommerceSales[[#This Row],[Net_Revenue]]-tbl_EcommerceSales[[#This Row],[Total_Cost]]</f>
        <v>429.04999999999995</v>
      </c>
      <c r="Z1996" s="9">
        <f>IFERROR(#REF!/tbl_EcommerceSales[[#This Row],[Total_Cost]], 0)</f>
        <v>0</v>
      </c>
      <c r="AA1996" t="str">
        <f>TEXT(tbl_EcommerceSales[[#This Row],[Order_Date]],"mmm")</f>
        <v>Aug</v>
      </c>
      <c r="AB1996">
        <f>YEAR(tbl_EcommerceSales[[#This Row],[Order_Date]])</f>
        <v>2025</v>
      </c>
      <c r="AC1996" t="str">
        <f>IF(tbl_EcommerceSales[[#This Row],[Age]]&lt;18,"Under 18",IF(tbl_EcommerceSales[[#This Row],[Age]]&lt;=25,"18-25",IF(tbl_EcommerceSales[[#This Row],[Age]]&lt;=35,"26-35",IF(tbl_EcommerceSales[[#This Row],[Age]]&lt;=45,"36-45",IF(tbl_EcommerceSales[[#This Row],[Age]]&lt;=55,"46-55","56+")))))</f>
        <v>36-45</v>
      </c>
    </row>
    <row r="1997" spans="1:29" x14ac:dyDescent="0.35">
      <c r="A1997" t="s">
        <v>3509</v>
      </c>
      <c r="B1997" s="7">
        <v>45874</v>
      </c>
      <c r="C1997" t="s">
        <v>1694</v>
      </c>
      <c r="D1997" t="s">
        <v>159</v>
      </c>
      <c r="E1997" t="s">
        <v>48</v>
      </c>
      <c r="F1997">
        <v>40</v>
      </c>
      <c r="G1997" t="s">
        <v>99</v>
      </c>
      <c r="H1997" t="s">
        <v>88</v>
      </c>
      <c r="I1997" t="s">
        <v>206</v>
      </c>
      <c r="J1997" t="s">
        <v>207</v>
      </c>
      <c r="K1997" t="s">
        <v>177</v>
      </c>
      <c r="L1997" t="s">
        <v>208</v>
      </c>
      <c r="M1997">
        <v>2</v>
      </c>
      <c r="N1997" s="2">
        <v>2199</v>
      </c>
      <c r="O1997" s="3">
        <v>0.3</v>
      </c>
      <c r="P1997" s="2">
        <v>2500</v>
      </c>
      <c r="Q1997" t="s">
        <v>76</v>
      </c>
      <c r="R1997" t="s">
        <v>33</v>
      </c>
      <c r="S1997" t="s">
        <v>34</v>
      </c>
      <c r="T1997" s="4">
        <v>2</v>
      </c>
      <c r="U1997" s="11">
        <f t="shared" si="31"/>
        <v>4398</v>
      </c>
      <c r="V1997" s="11">
        <f>tbl_EcommerceSales[[#This Row],[Gross_Sales]]*tbl_EcommerceSales[[#This Row],[Discount]]</f>
        <v>1319.3999999999999</v>
      </c>
      <c r="W1997" s="11">
        <f>tbl_EcommerceSales[[#This Row],[Gross_Sales]]-tbl_EcommerceSales[[#This Row],[Discount_Amount]]</f>
        <v>3078.6000000000004</v>
      </c>
      <c r="X1997" s="11">
        <f>tbl_EcommerceSales[[#This Row],[Quantity]] * _xlfn.XLOOKUP(tbl_EcommerceSales[[#This Row],[Product_ID]], Product_Master!A:A, Product_Master!F:F)</f>
        <v>2500</v>
      </c>
      <c r="Y1997" s="11">
        <f>tbl_EcommerceSales[[#This Row],[Net_Revenue]]-tbl_EcommerceSales[[#This Row],[Total_Cost]]</f>
        <v>578.60000000000036</v>
      </c>
      <c r="Z1997" s="9">
        <f>IFERROR(#REF!/tbl_EcommerceSales[[#This Row],[Total_Cost]], 0)</f>
        <v>0</v>
      </c>
      <c r="AA1997" t="str">
        <f>TEXT(tbl_EcommerceSales[[#This Row],[Order_Date]],"mmm")</f>
        <v>Aug</v>
      </c>
      <c r="AB1997">
        <f>YEAR(tbl_EcommerceSales[[#This Row],[Order_Date]])</f>
        <v>2025</v>
      </c>
      <c r="AC1997" t="str">
        <f>IF(tbl_EcommerceSales[[#This Row],[Age]]&lt;18,"Under 18",IF(tbl_EcommerceSales[[#This Row],[Age]]&lt;=25,"18-25",IF(tbl_EcommerceSales[[#This Row],[Age]]&lt;=35,"26-35",IF(tbl_EcommerceSales[[#This Row],[Age]]&lt;=45,"36-45",IF(tbl_EcommerceSales[[#This Row],[Age]]&lt;=55,"46-55","56+")))))</f>
        <v>36-45</v>
      </c>
    </row>
    <row r="1998" spans="1:29" x14ac:dyDescent="0.35">
      <c r="A1998" t="s">
        <v>3510</v>
      </c>
      <c r="B1998" s="7">
        <v>45874</v>
      </c>
      <c r="C1998" t="s">
        <v>3511</v>
      </c>
      <c r="D1998" t="s">
        <v>106</v>
      </c>
      <c r="E1998" t="s">
        <v>48</v>
      </c>
      <c r="F1998">
        <v>35</v>
      </c>
      <c r="G1998" t="s">
        <v>96</v>
      </c>
      <c r="H1998" t="s">
        <v>39</v>
      </c>
      <c r="I1998" t="s">
        <v>357</v>
      </c>
      <c r="J1998" t="s">
        <v>358</v>
      </c>
      <c r="K1998" t="s">
        <v>177</v>
      </c>
      <c r="L1998" t="s">
        <v>178</v>
      </c>
      <c r="M1998">
        <v>1</v>
      </c>
      <c r="N1998" s="2">
        <v>999</v>
      </c>
      <c r="O1998" s="3">
        <v>0.1</v>
      </c>
      <c r="P1998" s="2">
        <v>520</v>
      </c>
      <c r="Q1998" t="s">
        <v>123</v>
      </c>
      <c r="R1998" t="s">
        <v>93</v>
      </c>
      <c r="S1998" t="s">
        <v>34</v>
      </c>
      <c r="T1998" s="4">
        <v>5</v>
      </c>
      <c r="U1998" s="11">
        <f t="shared" si="31"/>
        <v>999</v>
      </c>
      <c r="V1998" s="11">
        <f>tbl_EcommerceSales[[#This Row],[Gross_Sales]]*tbl_EcommerceSales[[#This Row],[Discount]]</f>
        <v>99.9</v>
      </c>
      <c r="W1998" s="11">
        <f>tbl_EcommerceSales[[#This Row],[Gross_Sales]]-tbl_EcommerceSales[[#This Row],[Discount_Amount]]</f>
        <v>899.1</v>
      </c>
      <c r="X1998" s="11">
        <f>tbl_EcommerceSales[[#This Row],[Quantity]] * _xlfn.XLOOKUP(tbl_EcommerceSales[[#This Row],[Product_ID]], Product_Master!A:A, Product_Master!F:F)</f>
        <v>520</v>
      </c>
      <c r="Y1998" s="11">
        <f>tbl_EcommerceSales[[#This Row],[Net_Revenue]]-tbl_EcommerceSales[[#This Row],[Total_Cost]]</f>
        <v>379.1</v>
      </c>
      <c r="Z1998" s="9">
        <f>IFERROR(#REF!/tbl_EcommerceSales[[#This Row],[Total_Cost]], 0)</f>
        <v>0</v>
      </c>
      <c r="AA1998" t="str">
        <f>TEXT(tbl_EcommerceSales[[#This Row],[Order_Date]],"mmm")</f>
        <v>Aug</v>
      </c>
      <c r="AB1998">
        <f>YEAR(tbl_EcommerceSales[[#This Row],[Order_Date]])</f>
        <v>2025</v>
      </c>
      <c r="AC1998" t="str">
        <f>IF(tbl_EcommerceSales[[#This Row],[Age]]&lt;18,"Under 18",IF(tbl_EcommerceSales[[#This Row],[Age]]&lt;=25,"18-25",IF(tbl_EcommerceSales[[#This Row],[Age]]&lt;=35,"26-35",IF(tbl_EcommerceSales[[#This Row],[Age]]&lt;=45,"36-45",IF(tbl_EcommerceSales[[#This Row],[Age]]&lt;=55,"46-55","56+")))))</f>
        <v>26-35</v>
      </c>
    </row>
    <row r="1999" spans="1:29" x14ac:dyDescent="0.35">
      <c r="A1999" t="s">
        <v>3512</v>
      </c>
      <c r="B1999" s="7">
        <v>45874</v>
      </c>
      <c r="C1999" t="s">
        <v>992</v>
      </c>
      <c r="D1999" t="s">
        <v>110</v>
      </c>
      <c r="E1999" t="s">
        <v>25</v>
      </c>
      <c r="F1999">
        <v>34</v>
      </c>
      <c r="G1999" t="s">
        <v>38</v>
      </c>
      <c r="H1999" t="s">
        <v>39</v>
      </c>
      <c r="I1999" t="s">
        <v>111</v>
      </c>
      <c r="J1999" t="s">
        <v>112</v>
      </c>
      <c r="K1999" t="s">
        <v>55</v>
      </c>
      <c r="L1999" t="s">
        <v>113</v>
      </c>
      <c r="M1999">
        <v>1</v>
      </c>
      <c r="N1999" s="2">
        <v>1799</v>
      </c>
      <c r="O1999" s="3">
        <v>0.2</v>
      </c>
      <c r="P1999" s="2">
        <v>950</v>
      </c>
      <c r="Q1999" t="s">
        <v>156</v>
      </c>
      <c r="R1999" t="s">
        <v>162</v>
      </c>
      <c r="S1999" t="s">
        <v>57</v>
      </c>
      <c r="T1999" s="4"/>
      <c r="U1999" s="11">
        <f t="shared" si="31"/>
        <v>1799</v>
      </c>
      <c r="V1999" s="11">
        <f>tbl_EcommerceSales[[#This Row],[Gross_Sales]]*tbl_EcommerceSales[[#This Row],[Discount]]</f>
        <v>359.8</v>
      </c>
      <c r="W1999" s="11">
        <f>tbl_EcommerceSales[[#This Row],[Gross_Sales]]-tbl_EcommerceSales[[#This Row],[Discount_Amount]]</f>
        <v>1439.2</v>
      </c>
      <c r="X1999" s="11">
        <f>tbl_EcommerceSales[[#This Row],[Quantity]] * _xlfn.XLOOKUP(tbl_EcommerceSales[[#This Row],[Product_ID]], Product_Master!A:A, Product_Master!F:F)</f>
        <v>950</v>
      </c>
      <c r="Y1999" s="11">
        <f>tbl_EcommerceSales[[#This Row],[Net_Revenue]]-tbl_EcommerceSales[[#This Row],[Total_Cost]]</f>
        <v>489.20000000000005</v>
      </c>
      <c r="Z1999" s="9">
        <f>IFERROR(#REF!/tbl_EcommerceSales[[#This Row],[Total_Cost]], 0)</f>
        <v>0</v>
      </c>
      <c r="AA1999" t="str">
        <f>TEXT(tbl_EcommerceSales[[#This Row],[Order_Date]],"mmm")</f>
        <v>Aug</v>
      </c>
      <c r="AB1999">
        <f>YEAR(tbl_EcommerceSales[[#This Row],[Order_Date]])</f>
        <v>2025</v>
      </c>
      <c r="AC1999" t="str">
        <f>IF(tbl_EcommerceSales[[#This Row],[Age]]&lt;18,"Under 18",IF(tbl_EcommerceSales[[#This Row],[Age]]&lt;=25,"18-25",IF(tbl_EcommerceSales[[#This Row],[Age]]&lt;=35,"26-35",IF(tbl_EcommerceSales[[#This Row],[Age]]&lt;=45,"36-45",IF(tbl_EcommerceSales[[#This Row],[Age]]&lt;=55,"46-55","56+")))))</f>
        <v>26-35</v>
      </c>
    </row>
    <row r="2000" spans="1:29" x14ac:dyDescent="0.35">
      <c r="A2000" t="s">
        <v>3513</v>
      </c>
      <c r="B2000" s="7">
        <v>45874</v>
      </c>
      <c r="C2000" t="s">
        <v>1125</v>
      </c>
      <c r="D2000" t="s">
        <v>216</v>
      </c>
      <c r="E2000" t="s">
        <v>48</v>
      </c>
      <c r="F2000">
        <v>37</v>
      </c>
      <c r="G2000" t="s">
        <v>171</v>
      </c>
      <c r="H2000" t="s">
        <v>39</v>
      </c>
      <c r="I2000" t="s">
        <v>53</v>
      </c>
      <c r="J2000" t="s">
        <v>54</v>
      </c>
      <c r="K2000" t="s">
        <v>55</v>
      </c>
      <c r="L2000" t="s">
        <v>56</v>
      </c>
      <c r="M2000">
        <v>1</v>
      </c>
      <c r="N2000" s="2">
        <v>799</v>
      </c>
      <c r="O2000" s="3">
        <v>0.2</v>
      </c>
      <c r="P2000" s="2">
        <v>390</v>
      </c>
      <c r="Q2000" t="s">
        <v>123</v>
      </c>
      <c r="R2000" t="s">
        <v>33</v>
      </c>
      <c r="S2000" t="s">
        <v>57</v>
      </c>
      <c r="T2000" s="4">
        <v>4</v>
      </c>
      <c r="U2000" s="11">
        <f t="shared" si="31"/>
        <v>799</v>
      </c>
      <c r="V2000" s="11">
        <f>tbl_EcommerceSales[[#This Row],[Gross_Sales]]*tbl_EcommerceSales[[#This Row],[Discount]]</f>
        <v>159.80000000000001</v>
      </c>
      <c r="W2000" s="11">
        <f>tbl_EcommerceSales[[#This Row],[Gross_Sales]]-tbl_EcommerceSales[[#This Row],[Discount_Amount]]</f>
        <v>639.20000000000005</v>
      </c>
      <c r="X2000" s="11">
        <f>tbl_EcommerceSales[[#This Row],[Quantity]] * _xlfn.XLOOKUP(tbl_EcommerceSales[[#This Row],[Product_ID]], Product_Master!A:A, Product_Master!F:F)</f>
        <v>390</v>
      </c>
      <c r="Y2000" s="11">
        <f>tbl_EcommerceSales[[#This Row],[Net_Revenue]]-tbl_EcommerceSales[[#This Row],[Total_Cost]]</f>
        <v>249.20000000000005</v>
      </c>
      <c r="Z2000" s="9">
        <f>IFERROR(#REF!/tbl_EcommerceSales[[#This Row],[Total_Cost]], 0)</f>
        <v>0</v>
      </c>
      <c r="AA2000" t="str">
        <f>TEXT(tbl_EcommerceSales[[#This Row],[Order_Date]],"mmm")</f>
        <v>Aug</v>
      </c>
      <c r="AB2000">
        <f>YEAR(tbl_EcommerceSales[[#This Row],[Order_Date]])</f>
        <v>2025</v>
      </c>
      <c r="AC2000" t="str">
        <f>IF(tbl_EcommerceSales[[#This Row],[Age]]&lt;18,"Under 18",IF(tbl_EcommerceSales[[#This Row],[Age]]&lt;=25,"18-25",IF(tbl_EcommerceSales[[#This Row],[Age]]&lt;=35,"26-35",IF(tbl_EcommerceSales[[#This Row],[Age]]&lt;=45,"36-45",IF(tbl_EcommerceSales[[#This Row],[Age]]&lt;=55,"46-55","56+")))))</f>
        <v>36-45</v>
      </c>
    </row>
    <row r="2001" spans="1:29" x14ac:dyDescent="0.35">
      <c r="A2001" t="s">
        <v>3514</v>
      </c>
      <c r="B2001" s="7">
        <v>45874</v>
      </c>
      <c r="C2001" t="s">
        <v>3515</v>
      </c>
      <c r="D2001" t="s">
        <v>116</v>
      </c>
      <c r="E2001" t="s">
        <v>48</v>
      </c>
      <c r="F2001">
        <v>39</v>
      </c>
      <c r="G2001" t="s">
        <v>142</v>
      </c>
      <c r="H2001" t="s">
        <v>88</v>
      </c>
      <c r="I2001" t="s">
        <v>257</v>
      </c>
      <c r="J2001" t="s">
        <v>258</v>
      </c>
      <c r="K2001" t="s">
        <v>55</v>
      </c>
      <c r="L2001" t="s">
        <v>56</v>
      </c>
      <c r="M2001">
        <v>2</v>
      </c>
      <c r="N2001" s="2">
        <v>1999</v>
      </c>
      <c r="O2001" s="3">
        <v>0.05</v>
      </c>
      <c r="P2001" s="2">
        <v>2100</v>
      </c>
      <c r="Q2001" t="s">
        <v>32</v>
      </c>
      <c r="R2001" t="s">
        <v>33</v>
      </c>
      <c r="S2001" t="s">
        <v>57</v>
      </c>
      <c r="T2001" s="4">
        <v>4</v>
      </c>
      <c r="U2001" s="11">
        <f t="shared" si="31"/>
        <v>3998</v>
      </c>
      <c r="V2001" s="11">
        <f>tbl_EcommerceSales[[#This Row],[Gross_Sales]]*tbl_EcommerceSales[[#This Row],[Discount]]</f>
        <v>199.9</v>
      </c>
      <c r="W2001" s="11">
        <f>tbl_EcommerceSales[[#This Row],[Gross_Sales]]-tbl_EcommerceSales[[#This Row],[Discount_Amount]]</f>
        <v>3798.1</v>
      </c>
      <c r="X2001" s="11">
        <f>tbl_EcommerceSales[[#This Row],[Quantity]] * _xlfn.XLOOKUP(tbl_EcommerceSales[[#This Row],[Product_ID]], Product_Master!A:A, Product_Master!F:F)</f>
        <v>2100</v>
      </c>
      <c r="Y2001" s="11">
        <f>tbl_EcommerceSales[[#This Row],[Net_Revenue]]-tbl_EcommerceSales[[#This Row],[Total_Cost]]</f>
        <v>1698.1</v>
      </c>
      <c r="Z2001" s="9">
        <f>IFERROR(#REF!/tbl_EcommerceSales[[#This Row],[Total_Cost]], 0)</f>
        <v>0</v>
      </c>
      <c r="AA2001" t="str">
        <f>TEXT(tbl_EcommerceSales[[#This Row],[Order_Date]],"mmm")</f>
        <v>Aug</v>
      </c>
      <c r="AB2001">
        <f>YEAR(tbl_EcommerceSales[[#This Row],[Order_Date]])</f>
        <v>2025</v>
      </c>
      <c r="AC2001" t="str">
        <f>IF(tbl_EcommerceSales[[#This Row],[Age]]&lt;18,"Under 18",IF(tbl_EcommerceSales[[#This Row],[Age]]&lt;=25,"18-25",IF(tbl_EcommerceSales[[#This Row],[Age]]&lt;=35,"26-35",IF(tbl_EcommerceSales[[#This Row],[Age]]&lt;=45,"36-45",IF(tbl_EcommerceSales[[#This Row],[Age]]&lt;=55,"46-55","56+")))))</f>
        <v>36-45</v>
      </c>
    </row>
    <row r="2002" spans="1:29" x14ac:dyDescent="0.35">
      <c r="A2002" t="s">
        <v>3516</v>
      </c>
      <c r="B2002" s="7">
        <v>45875</v>
      </c>
      <c r="C2002" t="s">
        <v>1369</v>
      </c>
      <c r="D2002" t="s">
        <v>24</v>
      </c>
      <c r="E2002" t="s">
        <v>48</v>
      </c>
      <c r="F2002">
        <v>40</v>
      </c>
      <c r="G2002" t="s">
        <v>96</v>
      </c>
      <c r="H2002" t="s">
        <v>39</v>
      </c>
      <c r="I2002" t="s">
        <v>73</v>
      </c>
      <c r="J2002" t="s">
        <v>74</v>
      </c>
      <c r="K2002" t="s">
        <v>55</v>
      </c>
      <c r="L2002" t="s">
        <v>75</v>
      </c>
      <c r="M2002">
        <v>3</v>
      </c>
      <c r="N2002" s="2">
        <v>2899</v>
      </c>
      <c r="O2002" s="3">
        <v>0.05</v>
      </c>
      <c r="P2002" s="2">
        <v>5100</v>
      </c>
      <c r="Q2002" t="s">
        <v>76</v>
      </c>
      <c r="R2002" t="s">
        <v>33</v>
      </c>
      <c r="S2002" t="s">
        <v>57</v>
      </c>
      <c r="T2002" s="4">
        <v>5</v>
      </c>
      <c r="U2002" s="11">
        <f t="shared" si="31"/>
        <v>8697</v>
      </c>
      <c r="V2002" s="11">
        <f>tbl_EcommerceSales[[#This Row],[Gross_Sales]]*tbl_EcommerceSales[[#This Row],[Discount]]</f>
        <v>434.85</v>
      </c>
      <c r="W2002" s="11">
        <f>tbl_EcommerceSales[[#This Row],[Gross_Sales]]-tbl_EcommerceSales[[#This Row],[Discount_Amount]]</f>
        <v>8262.15</v>
      </c>
      <c r="X2002" s="11">
        <f>tbl_EcommerceSales[[#This Row],[Quantity]] * _xlfn.XLOOKUP(tbl_EcommerceSales[[#This Row],[Product_ID]], Product_Master!A:A, Product_Master!F:F)</f>
        <v>5100</v>
      </c>
      <c r="Y2002" s="11">
        <f>tbl_EcommerceSales[[#This Row],[Net_Revenue]]-tbl_EcommerceSales[[#This Row],[Total_Cost]]</f>
        <v>3162.1499999999996</v>
      </c>
      <c r="Z2002" s="9">
        <f>IFERROR(#REF!/tbl_EcommerceSales[[#This Row],[Total_Cost]], 0)</f>
        <v>0</v>
      </c>
      <c r="AA2002" t="str">
        <f>TEXT(tbl_EcommerceSales[[#This Row],[Order_Date]],"mmm")</f>
        <v>Aug</v>
      </c>
      <c r="AB2002">
        <f>YEAR(tbl_EcommerceSales[[#This Row],[Order_Date]])</f>
        <v>2025</v>
      </c>
      <c r="AC2002" t="str">
        <f>IF(tbl_EcommerceSales[[#This Row],[Age]]&lt;18,"Under 18",IF(tbl_EcommerceSales[[#This Row],[Age]]&lt;=25,"18-25",IF(tbl_EcommerceSales[[#This Row],[Age]]&lt;=35,"26-35",IF(tbl_EcommerceSales[[#This Row],[Age]]&lt;=45,"36-45",IF(tbl_EcommerceSales[[#This Row],[Age]]&lt;=55,"46-55","56+")))))</f>
        <v>36-45</v>
      </c>
    </row>
    <row r="2003" spans="1:29" x14ac:dyDescent="0.35">
      <c r="A2003" t="s">
        <v>3517</v>
      </c>
      <c r="B2003" s="7">
        <v>45875</v>
      </c>
      <c r="C2003" t="s">
        <v>2656</v>
      </c>
      <c r="D2003" t="s">
        <v>51</v>
      </c>
      <c r="E2003" t="s">
        <v>25</v>
      </c>
      <c r="F2003">
        <v>46</v>
      </c>
      <c r="G2003" t="s">
        <v>171</v>
      </c>
      <c r="H2003" t="s">
        <v>39</v>
      </c>
      <c r="I2003" t="s">
        <v>126</v>
      </c>
      <c r="J2003" t="s">
        <v>127</v>
      </c>
      <c r="K2003" t="s">
        <v>82</v>
      </c>
      <c r="L2003" t="s">
        <v>83</v>
      </c>
      <c r="M2003">
        <v>2</v>
      </c>
      <c r="N2003" s="2">
        <v>1899</v>
      </c>
      <c r="O2003" s="3">
        <v>0.05</v>
      </c>
      <c r="P2003" s="2">
        <v>2240</v>
      </c>
      <c r="Q2003" t="s">
        <v>123</v>
      </c>
      <c r="R2003" t="s">
        <v>33</v>
      </c>
      <c r="S2003" t="s">
        <v>34</v>
      </c>
      <c r="T2003" s="4">
        <v>3</v>
      </c>
      <c r="U2003" s="11">
        <f t="shared" si="31"/>
        <v>3798</v>
      </c>
      <c r="V2003" s="11">
        <f>tbl_EcommerceSales[[#This Row],[Gross_Sales]]*tbl_EcommerceSales[[#This Row],[Discount]]</f>
        <v>189.9</v>
      </c>
      <c r="W2003" s="11">
        <f>tbl_EcommerceSales[[#This Row],[Gross_Sales]]-tbl_EcommerceSales[[#This Row],[Discount_Amount]]</f>
        <v>3608.1</v>
      </c>
      <c r="X2003" s="11">
        <f>tbl_EcommerceSales[[#This Row],[Quantity]] * _xlfn.XLOOKUP(tbl_EcommerceSales[[#This Row],[Product_ID]], Product_Master!A:A, Product_Master!F:F)</f>
        <v>2240</v>
      </c>
      <c r="Y2003" s="11">
        <f>tbl_EcommerceSales[[#This Row],[Net_Revenue]]-tbl_EcommerceSales[[#This Row],[Total_Cost]]</f>
        <v>1368.1</v>
      </c>
      <c r="Z2003" s="9">
        <f>IFERROR(#REF!/tbl_EcommerceSales[[#This Row],[Total_Cost]], 0)</f>
        <v>0</v>
      </c>
      <c r="AA2003" t="str">
        <f>TEXT(tbl_EcommerceSales[[#This Row],[Order_Date]],"mmm")</f>
        <v>Aug</v>
      </c>
      <c r="AB2003">
        <f>YEAR(tbl_EcommerceSales[[#This Row],[Order_Date]])</f>
        <v>2025</v>
      </c>
      <c r="AC2003" t="str">
        <f>IF(tbl_EcommerceSales[[#This Row],[Age]]&lt;18,"Under 18",IF(tbl_EcommerceSales[[#This Row],[Age]]&lt;=25,"18-25",IF(tbl_EcommerceSales[[#This Row],[Age]]&lt;=35,"26-35",IF(tbl_EcommerceSales[[#This Row],[Age]]&lt;=45,"36-45",IF(tbl_EcommerceSales[[#This Row],[Age]]&lt;=55,"46-55","56+")))))</f>
        <v>46-55</v>
      </c>
    </row>
    <row r="2004" spans="1:29" x14ac:dyDescent="0.35">
      <c r="A2004" t="s">
        <v>3518</v>
      </c>
      <c r="B2004" s="7">
        <v>45875</v>
      </c>
      <c r="C2004" t="s">
        <v>1855</v>
      </c>
      <c r="D2004" t="s">
        <v>189</v>
      </c>
      <c r="E2004" t="s">
        <v>25</v>
      </c>
      <c r="F2004">
        <v>20</v>
      </c>
      <c r="G2004" t="s">
        <v>171</v>
      </c>
      <c r="H2004" t="s">
        <v>39</v>
      </c>
      <c r="I2004" t="s">
        <v>73</v>
      </c>
      <c r="J2004" t="s">
        <v>74</v>
      </c>
      <c r="K2004" t="s">
        <v>55</v>
      </c>
      <c r="L2004" t="s">
        <v>75</v>
      </c>
      <c r="M2004">
        <v>2</v>
      </c>
      <c r="N2004" s="2">
        <v>2899</v>
      </c>
      <c r="O2004" s="3">
        <v>0.1</v>
      </c>
      <c r="P2004" s="2">
        <v>3400</v>
      </c>
      <c r="Q2004" t="s">
        <v>156</v>
      </c>
      <c r="R2004" t="s">
        <v>33</v>
      </c>
      <c r="S2004" t="s">
        <v>34</v>
      </c>
      <c r="T2004" s="4">
        <v>4</v>
      </c>
      <c r="U2004" s="11">
        <f t="shared" si="31"/>
        <v>5798</v>
      </c>
      <c r="V2004" s="11">
        <f>tbl_EcommerceSales[[#This Row],[Gross_Sales]]*tbl_EcommerceSales[[#This Row],[Discount]]</f>
        <v>579.80000000000007</v>
      </c>
      <c r="W2004" s="11">
        <f>tbl_EcommerceSales[[#This Row],[Gross_Sales]]-tbl_EcommerceSales[[#This Row],[Discount_Amount]]</f>
        <v>5218.2</v>
      </c>
      <c r="X2004" s="11">
        <f>tbl_EcommerceSales[[#This Row],[Quantity]] * _xlfn.XLOOKUP(tbl_EcommerceSales[[#This Row],[Product_ID]], Product_Master!A:A, Product_Master!F:F)</f>
        <v>3400</v>
      </c>
      <c r="Y2004" s="11">
        <f>tbl_EcommerceSales[[#This Row],[Net_Revenue]]-tbl_EcommerceSales[[#This Row],[Total_Cost]]</f>
        <v>1818.1999999999998</v>
      </c>
      <c r="Z2004" s="9">
        <f>IFERROR(#REF!/tbl_EcommerceSales[[#This Row],[Total_Cost]], 0)</f>
        <v>0</v>
      </c>
      <c r="AA2004" t="str">
        <f>TEXT(tbl_EcommerceSales[[#This Row],[Order_Date]],"mmm")</f>
        <v>Aug</v>
      </c>
      <c r="AB2004">
        <f>YEAR(tbl_EcommerceSales[[#This Row],[Order_Date]])</f>
        <v>2025</v>
      </c>
      <c r="AC2004" t="str">
        <f>IF(tbl_EcommerceSales[[#This Row],[Age]]&lt;18,"Under 18",IF(tbl_EcommerceSales[[#This Row],[Age]]&lt;=25,"18-25",IF(tbl_EcommerceSales[[#This Row],[Age]]&lt;=35,"26-35",IF(tbl_EcommerceSales[[#This Row],[Age]]&lt;=45,"36-45",IF(tbl_EcommerceSales[[#This Row],[Age]]&lt;=55,"46-55","56+")))))</f>
        <v>18-25</v>
      </c>
    </row>
    <row r="2005" spans="1:29" x14ac:dyDescent="0.35">
      <c r="A2005" t="s">
        <v>3519</v>
      </c>
      <c r="B2005" s="7">
        <v>45875</v>
      </c>
      <c r="C2005" t="s">
        <v>413</v>
      </c>
      <c r="D2005" t="s">
        <v>342</v>
      </c>
      <c r="E2005" t="s">
        <v>25</v>
      </c>
      <c r="F2005">
        <v>43</v>
      </c>
      <c r="G2005" t="s">
        <v>122</v>
      </c>
      <c r="H2005" t="s">
        <v>72</v>
      </c>
      <c r="I2005" t="s">
        <v>73</v>
      </c>
      <c r="J2005" t="s">
        <v>74</v>
      </c>
      <c r="K2005" t="s">
        <v>55</v>
      </c>
      <c r="L2005" t="s">
        <v>75</v>
      </c>
      <c r="M2005">
        <v>1</v>
      </c>
      <c r="N2005" s="2">
        <v>2899</v>
      </c>
      <c r="O2005" s="3">
        <v>0.1</v>
      </c>
      <c r="P2005" s="2">
        <v>1700</v>
      </c>
      <c r="Q2005" t="s">
        <v>32</v>
      </c>
      <c r="R2005" t="s">
        <v>162</v>
      </c>
      <c r="S2005" t="s">
        <v>57</v>
      </c>
      <c r="T2005" s="4"/>
      <c r="U2005" s="11">
        <f t="shared" si="31"/>
        <v>2899</v>
      </c>
      <c r="V2005" s="11">
        <f>tbl_EcommerceSales[[#This Row],[Gross_Sales]]*tbl_EcommerceSales[[#This Row],[Discount]]</f>
        <v>289.90000000000003</v>
      </c>
      <c r="W2005" s="11">
        <f>tbl_EcommerceSales[[#This Row],[Gross_Sales]]-tbl_EcommerceSales[[#This Row],[Discount_Amount]]</f>
        <v>2609.1</v>
      </c>
      <c r="X2005" s="11">
        <f>tbl_EcommerceSales[[#This Row],[Quantity]] * _xlfn.XLOOKUP(tbl_EcommerceSales[[#This Row],[Product_ID]], Product_Master!A:A, Product_Master!F:F)</f>
        <v>1700</v>
      </c>
      <c r="Y2005" s="11">
        <f>tbl_EcommerceSales[[#This Row],[Net_Revenue]]-tbl_EcommerceSales[[#This Row],[Total_Cost]]</f>
        <v>909.09999999999991</v>
      </c>
      <c r="Z2005" s="9">
        <f>IFERROR(#REF!/tbl_EcommerceSales[[#This Row],[Total_Cost]], 0)</f>
        <v>0</v>
      </c>
      <c r="AA2005" t="str">
        <f>TEXT(tbl_EcommerceSales[[#This Row],[Order_Date]],"mmm")</f>
        <v>Aug</v>
      </c>
      <c r="AB2005">
        <f>YEAR(tbl_EcommerceSales[[#This Row],[Order_Date]])</f>
        <v>2025</v>
      </c>
      <c r="AC2005" t="str">
        <f>IF(tbl_EcommerceSales[[#This Row],[Age]]&lt;18,"Under 18",IF(tbl_EcommerceSales[[#This Row],[Age]]&lt;=25,"18-25",IF(tbl_EcommerceSales[[#This Row],[Age]]&lt;=35,"26-35",IF(tbl_EcommerceSales[[#This Row],[Age]]&lt;=45,"36-45",IF(tbl_EcommerceSales[[#This Row],[Age]]&lt;=55,"46-55","56+")))))</f>
        <v>36-45</v>
      </c>
    </row>
    <row r="2006" spans="1:29" x14ac:dyDescent="0.35">
      <c r="A2006" t="s">
        <v>3520</v>
      </c>
      <c r="B2006" s="7">
        <v>45875</v>
      </c>
      <c r="C2006" t="s">
        <v>510</v>
      </c>
      <c r="D2006" t="s">
        <v>86</v>
      </c>
      <c r="E2006" t="s">
        <v>25</v>
      </c>
      <c r="F2006">
        <v>35</v>
      </c>
      <c r="G2006" t="s">
        <v>26</v>
      </c>
      <c r="H2006" t="s">
        <v>27</v>
      </c>
      <c r="I2006" t="s">
        <v>28</v>
      </c>
      <c r="J2006" t="s">
        <v>29</v>
      </c>
      <c r="K2006" t="s">
        <v>30</v>
      </c>
      <c r="L2006" t="s">
        <v>31</v>
      </c>
      <c r="M2006">
        <v>1</v>
      </c>
      <c r="N2006" s="2">
        <v>5999</v>
      </c>
      <c r="O2006" s="3">
        <v>0.1</v>
      </c>
      <c r="P2006" s="2">
        <v>3900</v>
      </c>
      <c r="Q2006" t="s">
        <v>44</v>
      </c>
      <c r="R2006" t="s">
        <v>33</v>
      </c>
      <c r="S2006" t="s">
        <v>34</v>
      </c>
      <c r="T2006" s="4">
        <v>5</v>
      </c>
      <c r="U2006" s="11">
        <f t="shared" si="31"/>
        <v>5999</v>
      </c>
      <c r="V2006" s="11">
        <f>tbl_EcommerceSales[[#This Row],[Gross_Sales]]*tbl_EcommerceSales[[#This Row],[Discount]]</f>
        <v>599.9</v>
      </c>
      <c r="W2006" s="11">
        <f>tbl_EcommerceSales[[#This Row],[Gross_Sales]]-tbl_EcommerceSales[[#This Row],[Discount_Amount]]</f>
        <v>5399.1</v>
      </c>
      <c r="X2006" s="11">
        <f>tbl_EcommerceSales[[#This Row],[Quantity]] * _xlfn.XLOOKUP(tbl_EcommerceSales[[#This Row],[Product_ID]], Product_Master!A:A, Product_Master!F:F)</f>
        <v>3900</v>
      </c>
      <c r="Y2006" s="11">
        <f>tbl_EcommerceSales[[#This Row],[Net_Revenue]]-tbl_EcommerceSales[[#This Row],[Total_Cost]]</f>
        <v>1499.1000000000004</v>
      </c>
      <c r="Z2006" s="9">
        <f>IFERROR(#REF!/tbl_EcommerceSales[[#This Row],[Total_Cost]], 0)</f>
        <v>0</v>
      </c>
      <c r="AA2006" t="str">
        <f>TEXT(tbl_EcommerceSales[[#This Row],[Order_Date]],"mmm")</f>
        <v>Aug</v>
      </c>
      <c r="AB2006">
        <f>YEAR(tbl_EcommerceSales[[#This Row],[Order_Date]])</f>
        <v>2025</v>
      </c>
      <c r="AC2006" t="str">
        <f>IF(tbl_EcommerceSales[[#This Row],[Age]]&lt;18,"Under 18",IF(tbl_EcommerceSales[[#This Row],[Age]]&lt;=25,"18-25",IF(tbl_EcommerceSales[[#This Row],[Age]]&lt;=35,"26-35",IF(tbl_EcommerceSales[[#This Row],[Age]]&lt;=45,"36-45",IF(tbl_EcommerceSales[[#This Row],[Age]]&lt;=55,"46-55","56+")))))</f>
        <v>26-35</v>
      </c>
    </row>
    <row r="2007" spans="1:29" x14ac:dyDescent="0.35">
      <c r="A2007" t="s">
        <v>3521</v>
      </c>
      <c r="B2007" s="7">
        <v>45875</v>
      </c>
      <c r="C2007" t="s">
        <v>624</v>
      </c>
      <c r="D2007" t="s">
        <v>139</v>
      </c>
      <c r="E2007" t="s">
        <v>25</v>
      </c>
      <c r="F2007">
        <v>40</v>
      </c>
      <c r="G2007" t="s">
        <v>152</v>
      </c>
      <c r="H2007" t="s">
        <v>72</v>
      </c>
      <c r="I2007" t="s">
        <v>236</v>
      </c>
      <c r="J2007" t="s">
        <v>237</v>
      </c>
      <c r="K2007" t="s">
        <v>82</v>
      </c>
      <c r="L2007" t="s">
        <v>238</v>
      </c>
      <c r="M2007">
        <v>1</v>
      </c>
      <c r="N2007" s="2">
        <v>899</v>
      </c>
      <c r="O2007" s="3">
        <v>0.15</v>
      </c>
      <c r="P2007" s="2">
        <v>480</v>
      </c>
      <c r="Q2007" t="s">
        <v>123</v>
      </c>
      <c r="R2007" t="s">
        <v>33</v>
      </c>
      <c r="S2007" t="s">
        <v>57</v>
      </c>
      <c r="T2007" s="4">
        <v>4</v>
      </c>
      <c r="U2007" s="11">
        <f t="shared" si="31"/>
        <v>899</v>
      </c>
      <c r="V2007" s="11">
        <f>tbl_EcommerceSales[[#This Row],[Gross_Sales]]*tbl_EcommerceSales[[#This Row],[Discount]]</f>
        <v>134.85</v>
      </c>
      <c r="W2007" s="11">
        <f>tbl_EcommerceSales[[#This Row],[Gross_Sales]]-tbl_EcommerceSales[[#This Row],[Discount_Amount]]</f>
        <v>764.15</v>
      </c>
      <c r="X2007" s="11">
        <f>tbl_EcommerceSales[[#This Row],[Quantity]] * _xlfn.XLOOKUP(tbl_EcommerceSales[[#This Row],[Product_ID]], Product_Master!A:A, Product_Master!F:F)</f>
        <v>480</v>
      </c>
      <c r="Y2007" s="11">
        <f>tbl_EcommerceSales[[#This Row],[Net_Revenue]]-tbl_EcommerceSales[[#This Row],[Total_Cost]]</f>
        <v>284.14999999999998</v>
      </c>
      <c r="Z2007" s="9">
        <f>IFERROR(#REF!/tbl_EcommerceSales[[#This Row],[Total_Cost]], 0)</f>
        <v>0</v>
      </c>
      <c r="AA2007" t="str">
        <f>TEXT(tbl_EcommerceSales[[#This Row],[Order_Date]],"mmm")</f>
        <v>Aug</v>
      </c>
      <c r="AB2007">
        <f>YEAR(tbl_EcommerceSales[[#This Row],[Order_Date]])</f>
        <v>2025</v>
      </c>
      <c r="AC2007" t="str">
        <f>IF(tbl_EcommerceSales[[#This Row],[Age]]&lt;18,"Under 18",IF(tbl_EcommerceSales[[#This Row],[Age]]&lt;=25,"18-25",IF(tbl_EcommerceSales[[#This Row],[Age]]&lt;=35,"26-35",IF(tbl_EcommerceSales[[#This Row],[Age]]&lt;=45,"36-45",IF(tbl_EcommerceSales[[#This Row],[Age]]&lt;=55,"46-55","56+")))))</f>
        <v>36-45</v>
      </c>
    </row>
    <row r="2008" spans="1:29" x14ac:dyDescent="0.35">
      <c r="A2008" t="s">
        <v>3522</v>
      </c>
      <c r="B2008" s="7">
        <v>45875</v>
      </c>
      <c r="C2008" t="s">
        <v>2888</v>
      </c>
      <c r="D2008" t="s">
        <v>159</v>
      </c>
      <c r="E2008" t="s">
        <v>25</v>
      </c>
      <c r="F2008">
        <v>32</v>
      </c>
      <c r="G2008" t="s">
        <v>26</v>
      </c>
      <c r="H2008" t="s">
        <v>27</v>
      </c>
      <c r="I2008" t="s">
        <v>62</v>
      </c>
      <c r="J2008" t="s">
        <v>63</v>
      </c>
      <c r="K2008" t="s">
        <v>42</v>
      </c>
      <c r="L2008" t="s">
        <v>43</v>
      </c>
      <c r="M2008">
        <v>1</v>
      </c>
      <c r="N2008" s="2">
        <v>499</v>
      </c>
      <c r="O2008" s="3">
        <v>0.1</v>
      </c>
      <c r="P2008" s="2">
        <v>220</v>
      </c>
      <c r="Q2008" t="s">
        <v>32</v>
      </c>
      <c r="R2008" t="s">
        <v>33</v>
      </c>
      <c r="S2008" t="s">
        <v>57</v>
      </c>
      <c r="T2008" s="4">
        <v>5</v>
      </c>
      <c r="U2008" s="11">
        <f t="shared" si="31"/>
        <v>499</v>
      </c>
      <c r="V2008" s="11">
        <f>tbl_EcommerceSales[[#This Row],[Gross_Sales]]*tbl_EcommerceSales[[#This Row],[Discount]]</f>
        <v>49.900000000000006</v>
      </c>
      <c r="W2008" s="11">
        <f>tbl_EcommerceSales[[#This Row],[Gross_Sales]]-tbl_EcommerceSales[[#This Row],[Discount_Amount]]</f>
        <v>449.1</v>
      </c>
      <c r="X2008" s="11">
        <f>tbl_EcommerceSales[[#This Row],[Quantity]] * _xlfn.XLOOKUP(tbl_EcommerceSales[[#This Row],[Product_ID]], Product_Master!A:A, Product_Master!F:F)</f>
        <v>220</v>
      </c>
      <c r="Y2008" s="11">
        <f>tbl_EcommerceSales[[#This Row],[Net_Revenue]]-tbl_EcommerceSales[[#This Row],[Total_Cost]]</f>
        <v>229.10000000000002</v>
      </c>
      <c r="Z2008" s="9">
        <f>IFERROR(#REF!/tbl_EcommerceSales[[#This Row],[Total_Cost]], 0)</f>
        <v>0</v>
      </c>
      <c r="AA2008" t="str">
        <f>TEXT(tbl_EcommerceSales[[#This Row],[Order_Date]],"mmm")</f>
        <v>Aug</v>
      </c>
      <c r="AB2008">
        <f>YEAR(tbl_EcommerceSales[[#This Row],[Order_Date]])</f>
        <v>2025</v>
      </c>
      <c r="AC2008" t="str">
        <f>IF(tbl_EcommerceSales[[#This Row],[Age]]&lt;18,"Under 18",IF(tbl_EcommerceSales[[#This Row],[Age]]&lt;=25,"18-25",IF(tbl_EcommerceSales[[#This Row],[Age]]&lt;=35,"26-35",IF(tbl_EcommerceSales[[#This Row],[Age]]&lt;=45,"36-45",IF(tbl_EcommerceSales[[#This Row],[Age]]&lt;=55,"46-55","56+")))))</f>
        <v>26-35</v>
      </c>
    </row>
    <row r="2009" spans="1:29" x14ac:dyDescent="0.35">
      <c r="A2009" t="s">
        <v>3523</v>
      </c>
      <c r="B2009" s="7">
        <v>45875</v>
      </c>
      <c r="C2009" t="s">
        <v>897</v>
      </c>
      <c r="D2009" t="s">
        <v>254</v>
      </c>
      <c r="E2009" t="s">
        <v>48</v>
      </c>
      <c r="F2009">
        <v>26</v>
      </c>
      <c r="G2009" t="s">
        <v>192</v>
      </c>
      <c r="H2009" t="s">
        <v>27</v>
      </c>
      <c r="I2009" t="s">
        <v>131</v>
      </c>
      <c r="J2009" t="s">
        <v>132</v>
      </c>
      <c r="K2009" t="s">
        <v>91</v>
      </c>
      <c r="L2009" t="s">
        <v>133</v>
      </c>
      <c r="M2009">
        <v>5</v>
      </c>
      <c r="N2009" s="2">
        <v>1299</v>
      </c>
      <c r="O2009" s="3">
        <v>0.2</v>
      </c>
      <c r="P2009" s="2">
        <v>3050</v>
      </c>
      <c r="Q2009" t="s">
        <v>32</v>
      </c>
      <c r="R2009" t="s">
        <v>33</v>
      </c>
      <c r="S2009" t="s">
        <v>57</v>
      </c>
      <c r="T2009" s="4">
        <v>5</v>
      </c>
      <c r="U2009" s="11">
        <f t="shared" si="31"/>
        <v>6495</v>
      </c>
      <c r="V2009" s="11">
        <f>tbl_EcommerceSales[[#This Row],[Gross_Sales]]*tbl_EcommerceSales[[#This Row],[Discount]]</f>
        <v>1299</v>
      </c>
      <c r="W2009" s="11">
        <f>tbl_EcommerceSales[[#This Row],[Gross_Sales]]-tbl_EcommerceSales[[#This Row],[Discount_Amount]]</f>
        <v>5196</v>
      </c>
      <c r="X2009" s="11">
        <f>tbl_EcommerceSales[[#This Row],[Quantity]] * _xlfn.XLOOKUP(tbl_EcommerceSales[[#This Row],[Product_ID]], Product_Master!A:A, Product_Master!F:F)</f>
        <v>3050</v>
      </c>
      <c r="Y2009" s="11">
        <f>tbl_EcommerceSales[[#This Row],[Net_Revenue]]-tbl_EcommerceSales[[#This Row],[Total_Cost]]</f>
        <v>2146</v>
      </c>
      <c r="Z2009" s="9">
        <f>IFERROR(#REF!/tbl_EcommerceSales[[#This Row],[Total_Cost]], 0)</f>
        <v>0</v>
      </c>
      <c r="AA2009" t="str">
        <f>TEXT(tbl_EcommerceSales[[#This Row],[Order_Date]],"mmm")</f>
        <v>Aug</v>
      </c>
      <c r="AB2009">
        <f>YEAR(tbl_EcommerceSales[[#This Row],[Order_Date]])</f>
        <v>2025</v>
      </c>
      <c r="AC2009" t="str">
        <f>IF(tbl_EcommerceSales[[#This Row],[Age]]&lt;18,"Under 18",IF(tbl_EcommerceSales[[#This Row],[Age]]&lt;=25,"18-25",IF(tbl_EcommerceSales[[#This Row],[Age]]&lt;=35,"26-35",IF(tbl_EcommerceSales[[#This Row],[Age]]&lt;=45,"36-45",IF(tbl_EcommerceSales[[#This Row],[Age]]&lt;=55,"46-55","56+")))))</f>
        <v>26-35</v>
      </c>
    </row>
    <row r="2010" spans="1:29" x14ac:dyDescent="0.35">
      <c r="A2010" t="s">
        <v>3524</v>
      </c>
      <c r="B2010" s="7">
        <v>45875</v>
      </c>
      <c r="C2010" t="s">
        <v>1042</v>
      </c>
      <c r="D2010" t="s">
        <v>254</v>
      </c>
      <c r="E2010" t="s">
        <v>25</v>
      </c>
      <c r="F2010">
        <v>45</v>
      </c>
      <c r="G2010" t="s">
        <v>103</v>
      </c>
      <c r="H2010" t="s">
        <v>27</v>
      </c>
      <c r="I2010" t="s">
        <v>241</v>
      </c>
      <c r="J2010" t="s">
        <v>242</v>
      </c>
      <c r="K2010" t="s">
        <v>42</v>
      </c>
      <c r="L2010" t="s">
        <v>243</v>
      </c>
      <c r="M2010">
        <v>1</v>
      </c>
      <c r="N2010" s="2">
        <v>649</v>
      </c>
      <c r="O2010" s="3">
        <v>0.25</v>
      </c>
      <c r="P2010" s="2">
        <v>290</v>
      </c>
      <c r="Q2010" t="s">
        <v>32</v>
      </c>
      <c r="R2010" t="s">
        <v>162</v>
      </c>
      <c r="S2010" t="s">
        <v>34</v>
      </c>
      <c r="T2010" s="4"/>
      <c r="U2010" s="11">
        <f t="shared" si="31"/>
        <v>649</v>
      </c>
      <c r="V2010" s="11">
        <f>tbl_EcommerceSales[[#This Row],[Gross_Sales]]*tbl_EcommerceSales[[#This Row],[Discount]]</f>
        <v>162.25</v>
      </c>
      <c r="W2010" s="11">
        <f>tbl_EcommerceSales[[#This Row],[Gross_Sales]]-tbl_EcommerceSales[[#This Row],[Discount_Amount]]</f>
        <v>486.75</v>
      </c>
      <c r="X2010" s="11">
        <f>tbl_EcommerceSales[[#This Row],[Quantity]] * _xlfn.XLOOKUP(tbl_EcommerceSales[[#This Row],[Product_ID]], Product_Master!A:A, Product_Master!F:F)</f>
        <v>290</v>
      </c>
      <c r="Y2010" s="11">
        <f>tbl_EcommerceSales[[#This Row],[Net_Revenue]]-tbl_EcommerceSales[[#This Row],[Total_Cost]]</f>
        <v>196.75</v>
      </c>
      <c r="Z2010" s="9">
        <f>IFERROR(#REF!/tbl_EcommerceSales[[#This Row],[Total_Cost]], 0)</f>
        <v>0</v>
      </c>
      <c r="AA2010" t="str">
        <f>TEXT(tbl_EcommerceSales[[#This Row],[Order_Date]],"mmm")</f>
        <v>Aug</v>
      </c>
      <c r="AB2010">
        <f>YEAR(tbl_EcommerceSales[[#This Row],[Order_Date]])</f>
        <v>2025</v>
      </c>
      <c r="AC2010" t="str">
        <f>IF(tbl_EcommerceSales[[#This Row],[Age]]&lt;18,"Under 18",IF(tbl_EcommerceSales[[#This Row],[Age]]&lt;=25,"18-25",IF(tbl_EcommerceSales[[#This Row],[Age]]&lt;=35,"26-35",IF(tbl_EcommerceSales[[#This Row],[Age]]&lt;=45,"36-45",IF(tbl_EcommerceSales[[#This Row],[Age]]&lt;=55,"46-55","56+")))))</f>
        <v>36-45</v>
      </c>
    </row>
    <row r="2011" spans="1:29" x14ac:dyDescent="0.35">
      <c r="A2011" t="s">
        <v>3525</v>
      </c>
      <c r="B2011" s="7">
        <v>45875</v>
      </c>
      <c r="C2011" t="s">
        <v>874</v>
      </c>
      <c r="D2011" t="s">
        <v>116</v>
      </c>
      <c r="E2011" t="s">
        <v>25</v>
      </c>
      <c r="F2011">
        <v>21</v>
      </c>
      <c r="G2011" t="s">
        <v>174</v>
      </c>
      <c r="H2011" t="s">
        <v>39</v>
      </c>
      <c r="I2011" t="s">
        <v>357</v>
      </c>
      <c r="J2011" t="s">
        <v>358</v>
      </c>
      <c r="K2011" t="s">
        <v>177</v>
      </c>
      <c r="L2011" t="s">
        <v>178</v>
      </c>
      <c r="M2011">
        <v>1</v>
      </c>
      <c r="N2011" s="2">
        <v>999</v>
      </c>
      <c r="O2011" s="3">
        <v>0</v>
      </c>
      <c r="P2011" s="2">
        <v>520</v>
      </c>
      <c r="Q2011" t="s">
        <v>156</v>
      </c>
      <c r="R2011" t="s">
        <v>33</v>
      </c>
      <c r="S2011" t="s">
        <v>34</v>
      </c>
      <c r="T2011" s="4">
        <v>1</v>
      </c>
      <c r="U2011" s="11">
        <f t="shared" si="31"/>
        <v>999</v>
      </c>
      <c r="V2011" s="11">
        <f>tbl_EcommerceSales[[#This Row],[Gross_Sales]]*tbl_EcommerceSales[[#This Row],[Discount]]</f>
        <v>0</v>
      </c>
      <c r="W2011" s="11">
        <f>tbl_EcommerceSales[[#This Row],[Gross_Sales]]-tbl_EcommerceSales[[#This Row],[Discount_Amount]]</f>
        <v>999</v>
      </c>
      <c r="X2011" s="11">
        <f>tbl_EcommerceSales[[#This Row],[Quantity]] * _xlfn.XLOOKUP(tbl_EcommerceSales[[#This Row],[Product_ID]], Product_Master!A:A, Product_Master!F:F)</f>
        <v>520</v>
      </c>
      <c r="Y2011" s="11">
        <f>tbl_EcommerceSales[[#This Row],[Net_Revenue]]-tbl_EcommerceSales[[#This Row],[Total_Cost]]</f>
        <v>479</v>
      </c>
      <c r="Z2011" s="9">
        <f>IFERROR(#REF!/tbl_EcommerceSales[[#This Row],[Total_Cost]], 0)</f>
        <v>0</v>
      </c>
      <c r="AA2011" t="str">
        <f>TEXT(tbl_EcommerceSales[[#This Row],[Order_Date]],"mmm")</f>
        <v>Aug</v>
      </c>
      <c r="AB2011">
        <f>YEAR(tbl_EcommerceSales[[#This Row],[Order_Date]])</f>
        <v>2025</v>
      </c>
      <c r="AC2011" t="str">
        <f>IF(tbl_EcommerceSales[[#This Row],[Age]]&lt;18,"Under 18",IF(tbl_EcommerceSales[[#This Row],[Age]]&lt;=25,"18-25",IF(tbl_EcommerceSales[[#This Row],[Age]]&lt;=35,"26-35",IF(tbl_EcommerceSales[[#This Row],[Age]]&lt;=45,"36-45",IF(tbl_EcommerceSales[[#This Row],[Age]]&lt;=55,"46-55","56+")))))</f>
        <v>18-25</v>
      </c>
    </row>
    <row r="2012" spans="1:29" x14ac:dyDescent="0.35">
      <c r="A2012" t="s">
        <v>3526</v>
      </c>
      <c r="B2012" s="7">
        <v>45875</v>
      </c>
      <c r="C2012" t="s">
        <v>2780</v>
      </c>
      <c r="D2012" t="s">
        <v>60</v>
      </c>
      <c r="E2012" t="s">
        <v>25</v>
      </c>
      <c r="F2012">
        <v>50</v>
      </c>
      <c r="G2012" t="s">
        <v>107</v>
      </c>
      <c r="H2012" t="s">
        <v>39</v>
      </c>
      <c r="I2012" t="s">
        <v>271</v>
      </c>
      <c r="J2012" t="s">
        <v>272</v>
      </c>
      <c r="K2012" t="s">
        <v>30</v>
      </c>
      <c r="L2012" t="s">
        <v>273</v>
      </c>
      <c r="M2012">
        <v>1</v>
      </c>
      <c r="N2012" s="2">
        <v>4299</v>
      </c>
      <c r="O2012" s="3">
        <v>0</v>
      </c>
      <c r="P2012" s="2">
        <v>2700</v>
      </c>
      <c r="Q2012" t="s">
        <v>32</v>
      </c>
      <c r="R2012" t="s">
        <v>33</v>
      </c>
      <c r="S2012" t="s">
        <v>34</v>
      </c>
      <c r="T2012" s="4">
        <v>3</v>
      </c>
      <c r="U2012" s="11">
        <f t="shared" si="31"/>
        <v>4299</v>
      </c>
      <c r="V2012" s="11">
        <f>tbl_EcommerceSales[[#This Row],[Gross_Sales]]*tbl_EcommerceSales[[#This Row],[Discount]]</f>
        <v>0</v>
      </c>
      <c r="W2012" s="11">
        <f>tbl_EcommerceSales[[#This Row],[Gross_Sales]]-tbl_EcommerceSales[[#This Row],[Discount_Amount]]</f>
        <v>4299</v>
      </c>
      <c r="X2012" s="11">
        <f>tbl_EcommerceSales[[#This Row],[Quantity]] * _xlfn.XLOOKUP(tbl_EcommerceSales[[#This Row],[Product_ID]], Product_Master!A:A, Product_Master!F:F)</f>
        <v>2700</v>
      </c>
      <c r="Y2012" s="11">
        <f>tbl_EcommerceSales[[#This Row],[Net_Revenue]]-tbl_EcommerceSales[[#This Row],[Total_Cost]]</f>
        <v>1599</v>
      </c>
      <c r="Z2012" s="9">
        <f>IFERROR(#REF!/tbl_EcommerceSales[[#This Row],[Total_Cost]], 0)</f>
        <v>0</v>
      </c>
      <c r="AA2012" t="str">
        <f>TEXT(tbl_EcommerceSales[[#This Row],[Order_Date]],"mmm")</f>
        <v>Aug</v>
      </c>
      <c r="AB2012">
        <f>YEAR(tbl_EcommerceSales[[#This Row],[Order_Date]])</f>
        <v>2025</v>
      </c>
      <c r="AC2012" t="str">
        <f>IF(tbl_EcommerceSales[[#This Row],[Age]]&lt;18,"Under 18",IF(tbl_EcommerceSales[[#This Row],[Age]]&lt;=25,"18-25",IF(tbl_EcommerceSales[[#This Row],[Age]]&lt;=35,"26-35",IF(tbl_EcommerceSales[[#This Row],[Age]]&lt;=45,"36-45",IF(tbl_EcommerceSales[[#This Row],[Age]]&lt;=55,"46-55","56+")))))</f>
        <v>46-55</v>
      </c>
    </row>
    <row r="2013" spans="1:29" x14ac:dyDescent="0.35">
      <c r="A2013" t="s">
        <v>3527</v>
      </c>
      <c r="B2013" s="7">
        <v>45875</v>
      </c>
      <c r="C2013" t="s">
        <v>3148</v>
      </c>
      <c r="D2013" t="s">
        <v>60</v>
      </c>
      <c r="E2013" t="s">
        <v>48</v>
      </c>
      <c r="F2013">
        <v>28</v>
      </c>
      <c r="G2013" t="s">
        <v>171</v>
      </c>
      <c r="H2013" t="s">
        <v>39</v>
      </c>
      <c r="I2013" t="s">
        <v>294</v>
      </c>
      <c r="J2013" t="s">
        <v>295</v>
      </c>
      <c r="K2013" t="s">
        <v>91</v>
      </c>
      <c r="L2013" t="s">
        <v>296</v>
      </c>
      <c r="M2013">
        <v>1</v>
      </c>
      <c r="N2013" s="2">
        <v>699</v>
      </c>
      <c r="O2013" s="3">
        <v>0</v>
      </c>
      <c r="P2013" s="2">
        <v>300</v>
      </c>
      <c r="Q2013" t="s">
        <v>123</v>
      </c>
      <c r="R2013" t="s">
        <v>33</v>
      </c>
      <c r="S2013" t="s">
        <v>34</v>
      </c>
      <c r="T2013" s="4">
        <v>5</v>
      </c>
      <c r="U2013" s="11">
        <f t="shared" si="31"/>
        <v>699</v>
      </c>
      <c r="V2013" s="11">
        <f>tbl_EcommerceSales[[#This Row],[Gross_Sales]]*tbl_EcommerceSales[[#This Row],[Discount]]</f>
        <v>0</v>
      </c>
      <c r="W2013" s="11">
        <f>tbl_EcommerceSales[[#This Row],[Gross_Sales]]-tbl_EcommerceSales[[#This Row],[Discount_Amount]]</f>
        <v>699</v>
      </c>
      <c r="X2013" s="11">
        <f>tbl_EcommerceSales[[#This Row],[Quantity]] * _xlfn.XLOOKUP(tbl_EcommerceSales[[#This Row],[Product_ID]], Product_Master!A:A, Product_Master!F:F)</f>
        <v>300</v>
      </c>
      <c r="Y2013" s="11">
        <f>tbl_EcommerceSales[[#This Row],[Net_Revenue]]-tbl_EcommerceSales[[#This Row],[Total_Cost]]</f>
        <v>399</v>
      </c>
      <c r="Z2013" s="9">
        <f>IFERROR(#REF!/tbl_EcommerceSales[[#This Row],[Total_Cost]], 0)</f>
        <v>0</v>
      </c>
      <c r="AA2013" t="str">
        <f>TEXT(tbl_EcommerceSales[[#This Row],[Order_Date]],"mmm")</f>
        <v>Aug</v>
      </c>
      <c r="AB2013">
        <f>YEAR(tbl_EcommerceSales[[#This Row],[Order_Date]])</f>
        <v>2025</v>
      </c>
      <c r="AC2013" t="str">
        <f>IF(tbl_EcommerceSales[[#This Row],[Age]]&lt;18,"Under 18",IF(tbl_EcommerceSales[[#This Row],[Age]]&lt;=25,"18-25",IF(tbl_EcommerceSales[[#This Row],[Age]]&lt;=35,"26-35",IF(tbl_EcommerceSales[[#This Row],[Age]]&lt;=45,"36-45",IF(tbl_EcommerceSales[[#This Row],[Age]]&lt;=55,"46-55","56+")))))</f>
        <v>26-35</v>
      </c>
    </row>
    <row r="2014" spans="1:29" x14ac:dyDescent="0.35">
      <c r="A2014" t="s">
        <v>3528</v>
      </c>
      <c r="B2014" s="7">
        <v>45876</v>
      </c>
      <c r="C2014" t="s">
        <v>3529</v>
      </c>
      <c r="D2014" t="s">
        <v>312</v>
      </c>
      <c r="E2014" t="s">
        <v>25</v>
      </c>
      <c r="F2014">
        <v>27</v>
      </c>
      <c r="G2014" t="s">
        <v>155</v>
      </c>
      <c r="H2014" t="s">
        <v>88</v>
      </c>
      <c r="I2014" t="s">
        <v>241</v>
      </c>
      <c r="J2014" t="s">
        <v>242</v>
      </c>
      <c r="K2014" t="s">
        <v>42</v>
      </c>
      <c r="L2014" t="s">
        <v>243</v>
      </c>
      <c r="M2014">
        <v>1</v>
      </c>
      <c r="N2014" s="2">
        <v>649</v>
      </c>
      <c r="O2014" s="3">
        <v>0.15</v>
      </c>
      <c r="P2014" s="2">
        <v>290</v>
      </c>
      <c r="Q2014" t="s">
        <v>44</v>
      </c>
      <c r="R2014" t="s">
        <v>33</v>
      </c>
      <c r="S2014" t="s">
        <v>57</v>
      </c>
      <c r="T2014" s="4">
        <v>3</v>
      </c>
      <c r="U2014" s="11">
        <f t="shared" si="31"/>
        <v>649</v>
      </c>
      <c r="V2014" s="11">
        <f>tbl_EcommerceSales[[#This Row],[Gross_Sales]]*tbl_EcommerceSales[[#This Row],[Discount]]</f>
        <v>97.35</v>
      </c>
      <c r="W2014" s="11">
        <f>tbl_EcommerceSales[[#This Row],[Gross_Sales]]-tbl_EcommerceSales[[#This Row],[Discount_Amount]]</f>
        <v>551.65</v>
      </c>
      <c r="X2014" s="11">
        <f>tbl_EcommerceSales[[#This Row],[Quantity]] * _xlfn.XLOOKUP(tbl_EcommerceSales[[#This Row],[Product_ID]], Product_Master!A:A, Product_Master!F:F)</f>
        <v>290</v>
      </c>
      <c r="Y2014" s="11">
        <f>tbl_EcommerceSales[[#This Row],[Net_Revenue]]-tbl_EcommerceSales[[#This Row],[Total_Cost]]</f>
        <v>261.64999999999998</v>
      </c>
      <c r="Z2014" s="9">
        <f>IFERROR(#REF!/tbl_EcommerceSales[[#This Row],[Total_Cost]], 0)</f>
        <v>0</v>
      </c>
      <c r="AA2014" t="str">
        <f>TEXT(tbl_EcommerceSales[[#This Row],[Order_Date]],"mmm")</f>
        <v>Aug</v>
      </c>
      <c r="AB2014">
        <f>YEAR(tbl_EcommerceSales[[#This Row],[Order_Date]])</f>
        <v>2025</v>
      </c>
      <c r="AC2014" t="str">
        <f>IF(tbl_EcommerceSales[[#This Row],[Age]]&lt;18,"Under 18",IF(tbl_EcommerceSales[[#This Row],[Age]]&lt;=25,"18-25",IF(tbl_EcommerceSales[[#This Row],[Age]]&lt;=35,"26-35",IF(tbl_EcommerceSales[[#This Row],[Age]]&lt;=45,"36-45",IF(tbl_EcommerceSales[[#This Row],[Age]]&lt;=55,"46-55","56+")))))</f>
        <v>26-35</v>
      </c>
    </row>
    <row r="2015" spans="1:29" x14ac:dyDescent="0.35">
      <c r="A2015" t="s">
        <v>3530</v>
      </c>
      <c r="B2015" s="7">
        <v>45876</v>
      </c>
      <c r="C2015" t="s">
        <v>858</v>
      </c>
      <c r="D2015" t="s">
        <v>139</v>
      </c>
      <c r="E2015" t="s">
        <v>48</v>
      </c>
      <c r="F2015">
        <v>40</v>
      </c>
      <c r="G2015" t="s">
        <v>192</v>
      </c>
      <c r="H2015" t="s">
        <v>27</v>
      </c>
      <c r="I2015" t="s">
        <v>131</v>
      </c>
      <c r="J2015" t="s">
        <v>132</v>
      </c>
      <c r="K2015" t="s">
        <v>91</v>
      </c>
      <c r="L2015" t="s">
        <v>133</v>
      </c>
      <c r="M2015">
        <v>1</v>
      </c>
      <c r="N2015" s="2">
        <v>1299</v>
      </c>
      <c r="O2015" s="3">
        <v>0.05</v>
      </c>
      <c r="P2015" s="2">
        <v>610</v>
      </c>
      <c r="Q2015" t="s">
        <v>76</v>
      </c>
      <c r="R2015" t="s">
        <v>33</v>
      </c>
      <c r="S2015" t="s">
        <v>34</v>
      </c>
      <c r="T2015" s="4">
        <v>4</v>
      </c>
      <c r="U2015" s="11">
        <f t="shared" si="31"/>
        <v>1299</v>
      </c>
      <c r="V2015" s="11">
        <f>tbl_EcommerceSales[[#This Row],[Gross_Sales]]*tbl_EcommerceSales[[#This Row],[Discount]]</f>
        <v>64.95</v>
      </c>
      <c r="W2015" s="11">
        <f>tbl_EcommerceSales[[#This Row],[Gross_Sales]]-tbl_EcommerceSales[[#This Row],[Discount_Amount]]</f>
        <v>1234.05</v>
      </c>
      <c r="X2015" s="11">
        <f>tbl_EcommerceSales[[#This Row],[Quantity]] * _xlfn.XLOOKUP(tbl_EcommerceSales[[#This Row],[Product_ID]], Product_Master!A:A, Product_Master!F:F)</f>
        <v>610</v>
      </c>
      <c r="Y2015" s="11">
        <f>tbl_EcommerceSales[[#This Row],[Net_Revenue]]-tbl_EcommerceSales[[#This Row],[Total_Cost]]</f>
        <v>624.04999999999995</v>
      </c>
      <c r="Z2015" s="9">
        <f>IFERROR(#REF!/tbl_EcommerceSales[[#This Row],[Total_Cost]], 0)</f>
        <v>0</v>
      </c>
      <c r="AA2015" t="str">
        <f>TEXT(tbl_EcommerceSales[[#This Row],[Order_Date]],"mmm")</f>
        <v>Aug</v>
      </c>
      <c r="AB2015">
        <f>YEAR(tbl_EcommerceSales[[#This Row],[Order_Date]])</f>
        <v>2025</v>
      </c>
      <c r="AC2015" t="str">
        <f>IF(tbl_EcommerceSales[[#This Row],[Age]]&lt;18,"Under 18",IF(tbl_EcommerceSales[[#This Row],[Age]]&lt;=25,"18-25",IF(tbl_EcommerceSales[[#This Row],[Age]]&lt;=35,"26-35",IF(tbl_EcommerceSales[[#This Row],[Age]]&lt;=45,"36-45",IF(tbl_EcommerceSales[[#This Row],[Age]]&lt;=55,"46-55","56+")))))</f>
        <v>36-45</v>
      </c>
    </row>
    <row r="2016" spans="1:29" x14ac:dyDescent="0.35">
      <c r="A2016" t="s">
        <v>3531</v>
      </c>
      <c r="B2016" s="7">
        <v>45877</v>
      </c>
      <c r="C2016" t="s">
        <v>2822</v>
      </c>
      <c r="D2016" t="s">
        <v>51</v>
      </c>
      <c r="E2016" t="s">
        <v>25</v>
      </c>
      <c r="F2016">
        <v>37</v>
      </c>
      <c r="G2016" t="s">
        <v>71</v>
      </c>
      <c r="H2016" t="s">
        <v>72</v>
      </c>
      <c r="I2016" t="s">
        <v>165</v>
      </c>
      <c r="J2016" t="s">
        <v>166</v>
      </c>
      <c r="K2016" t="s">
        <v>42</v>
      </c>
      <c r="L2016" t="s">
        <v>167</v>
      </c>
      <c r="M2016">
        <v>2</v>
      </c>
      <c r="N2016" s="2">
        <v>1799</v>
      </c>
      <c r="O2016" s="3">
        <v>0.25</v>
      </c>
      <c r="P2016" s="2">
        <v>1800</v>
      </c>
      <c r="Q2016" t="s">
        <v>76</v>
      </c>
      <c r="R2016" t="s">
        <v>33</v>
      </c>
      <c r="S2016" t="s">
        <v>57</v>
      </c>
      <c r="T2016" s="4">
        <v>4</v>
      </c>
      <c r="U2016" s="11">
        <f t="shared" si="31"/>
        <v>3598</v>
      </c>
      <c r="V2016" s="11">
        <f>tbl_EcommerceSales[[#This Row],[Gross_Sales]]*tbl_EcommerceSales[[#This Row],[Discount]]</f>
        <v>899.5</v>
      </c>
      <c r="W2016" s="11">
        <f>tbl_EcommerceSales[[#This Row],[Gross_Sales]]-tbl_EcommerceSales[[#This Row],[Discount_Amount]]</f>
        <v>2698.5</v>
      </c>
      <c r="X2016" s="11">
        <f>tbl_EcommerceSales[[#This Row],[Quantity]] * _xlfn.XLOOKUP(tbl_EcommerceSales[[#This Row],[Product_ID]], Product_Master!A:A, Product_Master!F:F)</f>
        <v>1800</v>
      </c>
      <c r="Y2016" s="11">
        <f>tbl_EcommerceSales[[#This Row],[Net_Revenue]]-tbl_EcommerceSales[[#This Row],[Total_Cost]]</f>
        <v>898.5</v>
      </c>
      <c r="Z2016" s="9">
        <f>IFERROR(#REF!/tbl_EcommerceSales[[#This Row],[Total_Cost]], 0)</f>
        <v>0</v>
      </c>
      <c r="AA2016" t="str">
        <f>TEXT(tbl_EcommerceSales[[#This Row],[Order_Date]],"mmm")</f>
        <v>Aug</v>
      </c>
      <c r="AB2016">
        <f>YEAR(tbl_EcommerceSales[[#This Row],[Order_Date]])</f>
        <v>2025</v>
      </c>
      <c r="AC2016" t="str">
        <f>IF(tbl_EcommerceSales[[#This Row],[Age]]&lt;18,"Under 18",IF(tbl_EcommerceSales[[#This Row],[Age]]&lt;=25,"18-25",IF(tbl_EcommerceSales[[#This Row],[Age]]&lt;=35,"26-35",IF(tbl_EcommerceSales[[#This Row],[Age]]&lt;=45,"36-45",IF(tbl_EcommerceSales[[#This Row],[Age]]&lt;=55,"46-55","56+")))))</f>
        <v>36-45</v>
      </c>
    </row>
    <row r="2017" spans="1:29" x14ac:dyDescent="0.35">
      <c r="A2017" t="s">
        <v>3532</v>
      </c>
      <c r="B2017" s="7">
        <v>45877</v>
      </c>
      <c r="C2017" t="s">
        <v>3533</v>
      </c>
      <c r="D2017" t="s">
        <v>227</v>
      </c>
      <c r="E2017" t="s">
        <v>48</v>
      </c>
      <c r="F2017">
        <v>36</v>
      </c>
      <c r="G2017" t="s">
        <v>87</v>
      </c>
      <c r="H2017" t="s">
        <v>88</v>
      </c>
      <c r="I2017" t="s">
        <v>67</v>
      </c>
      <c r="J2017" t="s">
        <v>68</v>
      </c>
      <c r="K2017" t="s">
        <v>42</v>
      </c>
      <c r="L2017" t="s">
        <v>43</v>
      </c>
      <c r="M2017">
        <v>3</v>
      </c>
      <c r="N2017" s="2">
        <v>799</v>
      </c>
      <c r="O2017" s="3">
        <v>0.1</v>
      </c>
      <c r="P2017" s="2">
        <v>1080</v>
      </c>
      <c r="Q2017" t="s">
        <v>123</v>
      </c>
      <c r="R2017" t="s">
        <v>33</v>
      </c>
      <c r="S2017" t="s">
        <v>57</v>
      </c>
      <c r="T2017" s="4">
        <v>4</v>
      </c>
      <c r="U2017" s="11">
        <f t="shared" si="31"/>
        <v>2397</v>
      </c>
      <c r="V2017" s="11">
        <f>tbl_EcommerceSales[[#This Row],[Gross_Sales]]*tbl_EcommerceSales[[#This Row],[Discount]]</f>
        <v>239.70000000000002</v>
      </c>
      <c r="W2017" s="11">
        <f>tbl_EcommerceSales[[#This Row],[Gross_Sales]]-tbl_EcommerceSales[[#This Row],[Discount_Amount]]</f>
        <v>2157.3000000000002</v>
      </c>
      <c r="X2017" s="11">
        <f>tbl_EcommerceSales[[#This Row],[Quantity]] * _xlfn.XLOOKUP(tbl_EcommerceSales[[#This Row],[Product_ID]], Product_Master!A:A, Product_Master!F:F)</f>
        <v>1080</v>
      </c>
      <c r="Y2017" s="11">
        <f>tbl_EcommerceSales[[#This Row],[Net_Revenue]]-tbl_EcommerceSales[[#This Row],[Total_Cost]]</f>
        <v>1077.3000000000002</v>
      </c>
      <c r="Z2017" s="9">
        <f>IFERROR(#REF!/tbl_EcommerceSales[[#This Row],[Total_Cost]], 0)</f>
        <v>0</v>
      </c>
      <c r="AA2017" t="str">
        <f>TEXT(tbl_EcommerceSales[[#This Row],[Order_Date]],"mmm")</f>
        <v>Aug</v>
      </c>
      <c r="AB2017">
        <f>YEAR(tbl_EcommerceSales[[#This Row],[Order_Date]])</f>
        <v>2025</v>
      </c>
      <c r="AC2017" t="str">
        <f>IF(tbl_EcommerceSales[[#This Row],[Age]]&lt;18,"Under 18",IF(tbl_EcommerceSales[[#This Row],[Age]]&lt;=25,"18-25",IF(tbl_EcommerceSales[[#This Row],[Age]]&lt;=35,"26-35",IF(tbl_EcommerceSales[[#This Row],[Age]]&lt;=45,"36-45",IF(tbl_EcommerceSales[[#This Row],[Age]]&lt;=55,"46-55","56+")))))</f>
        <v>36-45</v>
      </c>
    </row>
    <row r="2018" spans="1:29" x14ac:dyDescent="0.35">
      <c r="A2018" t="s">
        <v>3534</v>
      </c>
      <c r="B2018" s="7">
        <v>45877</v>
      </c>
      <c r="C2018" t="s">
        <v>2778</v>
      </c>
      <c r="D2018" t="s">
        <v>269</v>
      </c>
      <c r="E2018" t="s">
        <v>48</v>
      </c>
      <c r="F2018">
        <v>25</v>
      </c>
      <c r="G2018" t="s">
        <v>270</v>
      </c>
      <c r="H2018" t="s">
        <v>72</v>
      </c>
      <c r="I2018" t="s">
        <v>67</v>
      </c>
      <c r="J2018" t="s">
        <v>68</v>
      </c>
      <c r="K2018" t="s">
        <v>42</v>
      </c>
      <c r="L2018" t="s">
        <v>43</v>
      </c>
      <c r="M2018">
        <v>3</v>
      </c>
      <c r="N2018" s="2">
        <v>799</v>
      </c>
      <c r="O2018" s="3">
        <v>0.2</v>
      </c>
      <c r="P2018" s="2">
        <v>1080</v>
      </c>
      <c r="Q2018" t="s">
        <v>156</v>
      </c>
      <c r="R2018" t="s">
        <v>33</v>
      </c>
      <c r="S2018" t="s">
        <v>34</v>
      </c>
      <c r="T2018" s="4">
        <v>1</v>
      </c>
      <c r="U2018" s="11">
        <f t="shared" si="31"/>
        <v>2397</v>
      </c>
      <c r="V2018" s="11">
        <f>tbl_EcommerceSales[[#This Row],[Gross_Sales]]*tbl_EcommerceSales[[#This Row],[Discount]]</f>
        <v>479.40000000000003</v>
      </c>
      <c r="W2018" s="11">
        <f>tbl_EcommerceSales[[#This Row],[Gross_Sales]]-tbl_EcommerceSales[[#This Row],[Discount_Amount]]</f>
        <v>1917.6</v>
      </c>
      <c r="X2018" s="11">
        <f>tbl_EcommerceSales[[#This Row],[Quantity]] * _xlfn.XLOOKUP(tbl_EcommerceSales[[#This Row],[Product_ID]], Product_Master!A:A, Product_Master!F:F)</f>
        <v>1080</v>
      </c>
      <c r="Y2018" s="11">
        <f>tbl_EcommerceSales[[#This Row],[Net_Revenue]]-tbl_EcommerceSales[[#This Row],[Total_Cost]]</f>
        <v>837.59999999999991</v>
      </c>
      <c r="Z2018" s="9">
        <f>IFERROR(#REF!/tbl_EcommerceSales[[#This Row],[Total_Cost]], 0)</f>
        <v>0</v>
      </c>
      <c r="AA2018" t="str">
        <f>TEXT(tbl_EcommerceSales[[#This Row],[Order_Date]],"mmm")</f>
        <v>Aug</v>
      </c>
      <c r="AB2018">
        <f>YEAR(tbl_EcommerceSales[[#This Row],[Order_Date]])</f>
        <v>2025</v>
      </c>
      <c r="AC2018" t="str">
        <f>IF(tbl_EcommerceSales[[#This Row],[Age]]&lt;18,"Under 18",IF(tbl_EcommerceSales[[#This Row],[Age]]&lt;=25,"18-25",IF(tbl_EcommerceSales[[#This Row],[Age]]&lt;=35,"26-35",IF(tbl_EcommerceSales[[#This Row],[Age]]&lt;=45,"36-45",IF(tbl_EcommerceSales[[#This Row],[Age]]&lt;=55,"46-55","56+")))))</f>
        <v>18-25</v>
      </c>
    </row>
    <row r="2019" spans="1:29" x14ac:dyDescent="0.35">
      <c r="A2019" t="s">
        <v>3535</v>
      </c>
      <c r="B2019" s="7">
        <v>45877</v>
      </c>
      <c r="C2019" t="s">
        <v>911</v>
      </c>
      <c r="D2019" t="s">
        <v>342</v>
      </c>
      <c r="E2019" t="s">
        <v>25</v>
      </c>
      <c r="F2019">
        <v>34</v>
      </c>
      <c r="G2019" t="s">
        <v>87</v>
      </c>
      <c r="H2019" t="s">
        <v>88</v>
      </c>
      <c r="I2019" t="s">
        <v>131</v>
      </c>
      <c r="J2019" t="s">
        <v>132</v>
      </c>
      <c r="K2019" t="s">
        <v>91</v>
      </c>
      <c r="L2019" t="s">
        <v>133</v>
      </c>
      <c r="M2019">
        <v>2</v>
      </c>
      <c r="N2019" s="2">
        <v>1299</v>
      </c>
      <c r="O2019" s="3">
        <v>0.2</v>
      </c>
      <c r="P2019" s="2">
        <v>1220</v>
      </c>
      <c r="Q2019" t="s">
        <v>32</v>
      </c>
      <c r="R2019" t="s">
        <v>33</v>
      </c>
      <c r="S2019" t="s">
        <v>34</v>
      </c>
      <c r="T2019" s="4">
        <v>4</v>
      </c>
      <c r="U2019" s="11">
        <f t="shared" si="31"/>
        <v>2598</v>
      </c>
      <c r="V2019" s="11">
        <f>tbl_EcommerceSales[[#This Row],[Gross_Sales]]*tbl_EcommerceSales[[#This Row],[Discount]]</f>
        <v>519.6</v>
      </c>
      <c r="W2019" s="11">
        <f>tbl_EcommerceSales[[#This Row],[Gross_Sales]]-tbl_EcommerceSales[[#This Row],[Discount_Amount]]</f>
        <v>2078.4</v>
      </c>
      <c r="X2019" s="11">
        <f>tbl_EcommerceSales[[#This Row],[Quantity]] * _xlfn.XLOOKUP(tbl_EcommerceSales[[#This Row],[Product_ID]], Product_Master!A:A, Product_Master!F:F)</f>
        <v>1220</v>
      </c>
      <c r="Y2019" s="11">
        <f>tbl_EcommerceSales[[#This Row],[Net_Revenue]]-tbl_EcommerceSales[[#This Row],[Total_Cost]]</f>
        <v>858.40000000000009</v>
      </c>
      <c r="Z2019" s="9">
        <f>IFERROR(#REF!/tbl_EcommerceSales[[#This Row],[Total_Cost]], 0)</f>
        <v>0</v>
      </c>
      <c r="AA2019" t="str">
        <f>TEXT(tbl_EcommerceSales[[#This Row],[Order_Date]],"mmm")</f>
        <v>Aug</v>
      </c>
      <c r="AB2019">
        <f>YEAR(tbl_EcommerceSales[[#This Row],[Order_Date]])</f>
        <v>2025</v>
      </c>
      <c r="AC2019" t="str">
        <f>IF(tbl_EcommerceSales[[#This Row],[Age]]&lt;18,"Under 18",IF(tbl_EcommerceSales[[#This Row],[Age]]&lt;=25,"18-25",IF(tbl_EcommerceSales[[#This Row],[Age]]&lt;=35,"26-35",IF(tbl_EcommerceSales[[#This Row],[Age]]&lt;=45,"36-45",IF(tbl_EcommerceSales[[#This Row],[Age]]&lt;=55,"46-55","56+")))))</f>
        <v>26-35</v>
      </c>
    </row>
    <row r="2020" spans="1:29" x14ac:dyDescent="0.35">
      <c r="A2020" t="s">
        <v>3536</v>
      </c>
      <c r="B2020" s="7">
        <v>45877</v>
      </c>
      <c r="C2020" t="s">
        <v>224</v>
      </c>
      <c r="D2020" t="s">
        <v>189</v>
      </c>
      <c r="E2020" t="s">
        <v>48</v>
      </c>
      <c r="F2020">
        <v>18</v>
      </c>
      <c r="G2020" t="s">
        <v>52</v>
      </c>
      <c r="H2020" t="s">
        <v>27</v>
      </c>
      <c r="I2020" t="s">
        <v>257</v>
      </c>
      <c r="J2020" t="s">
        <v>258</v>
      </c>
      <c r="K2020" t="s">
        <v>55</v>
      </c>
      <c r="L2020" t="s">
        <v>56</v>
      </c>
      <c r="M2020">
        <v>1</v>
      </c>
      <c r="N2020" s="2">
        <v>1999</v>
      </c>
      <c r="O2020" s="3">
        <v>0.1</v>
      </c>
      <c r="P2020" s="2">
        <v>1050</v>
      </c>
      <c r="Q2020" t="s">
        <v>32</v>
      </c>
      <c r="R2020" t="s">
        <v>33</v>
      </c>
      <c r="S2020" t="s">
        <v>57</v>
      </c>
      <c r="T2020" s="4">
        <v>5</v>
      </c>
      <c r="U2020" s="11">
        <f t="shared" si="31"/>
        <v>1999</v>
      </c>
      <c r="V2020" s="11">
        <f>tbl_EcommerceSales[[#This Row],[Gross_Sales]]*tbl_EcommerceSales[[#This Row],[Discount]]</f>
        <v>199.9</v>
      </c>
      <c r="W2020" s="11">
        <f>tbl_EcommerceSales[[#This Row],[Gross_Sales]]-tbl_EcommerceSales[[#This Row],[Discount_Amount]]</f>
        <v>1799.1</v>
      </c>
      <c r="X2020" s="11">
        <f>tbl_EcommerceSales[[#This Row],[Quantity]] * _xlfn.XLOOKUP(tbl_EcommerceSales[[#This Row],[Product_ID]], Product_Master!A:A, Product_Master!F:F)</f>
        <v>1050</v>
      </c>
      <c r="Y2020" s="11">
        <f>tbl_EcommerceSales[[#This Row],[Net_Revenue]]-tbl_EcommerceSales[[#This Row],[Total_Cost]]</f>
        <v>749.09999999999991</v>
      </c>
      <c r="Z2020" s="9">
        <f>IFERROR(#REF!/tbl_EcommerceSales[[#This Row],[Total_Cost]], 0)</f>
        <v>0</v>
      </c>
      <c r="AA2020" t="str">
        <f>TEXT(tbl_EcommerceSales[[#This Row],[Order_Date]],"mmm")</f>
        <v>Aug</v>
      </c>
      <c r="AB2020">
        <f>YEAR(tbl_EcommerceSales[[#This Row],[Order_Date]])</f>
        <v>2025</v>
      </c>
      <c r="AC2020" t="str">
        <f>IF(tbl_EcommerceSales[[#This Row],[Age]]&lt;18,"Under 18",IF(tbl_EcommerceSales[[#This Row],[Age]]&lt;=25,"18-25",IF(tbl_EcommerceSales[[#This Row],[Age]]&lt;=35,"26-35",IF(tbl_EcommerceSales[[#This Row],[Age]]&lt;=45,"36-45",IF(tbl_EcommerceSales[[#This Row],[Age]]&lt;=55,"46-55","56+")))))</f>
        <v>18-25</v>
      </c>
    </row>
    <row r="2021" spans="1:29" x14ac:dyDescent="0.35">
      <c r="A2021" t="s">
        <v>3537</v>
      </c>
      <c r="B2021" s="7">
        <v>45877</v>
      </c>
      <c r="C2021" t="s">
        <v>3538</v>
      </c>
      <c r="D2021" t="s">
        <v>66</v>
      </c>
      <c r="E2021" t="s">
        <v>48</v>
      </c>
      <c r="F2021">
        <v>22</v>
      </c>
      <c r="G2021" t="s">
        <v>99</v>
      </c>
      <c r="H2021" t="s">
        <v>88</v>
      </c>
      <c r="I2021" t="s">
        <v>73</v>
      </c>
      <c r="J2021" t="s">
        <v>74</v>
      </c>
      <c r="K2021" t="s">
        <v>55</v>
      </c>
      <c r="L2021" t="s">
        <v>75</v>
      </c>
      <c r="M2021">
        <v>1</v>
      </c>
      <c r="N2021" s="2">
        <v>2899</v>
      </c>
      <c r="O2021" s="3">
        <v>0.1</v>
      </c>
      <c r="P2021" s="2">
        <v>1700</v>
      </c>
      <c r="Q2021" t="s">
        <v>44</v>
      </c>
      <c r="R2021" t="s">
        <v>33</v>
      </c>
      <c r="S2021" t="s">
        <v>34</v>
      </c>
      <c r="T2021" s="4">
        <v>4</v>
      </c>
      <c r="U2021" s="11">
        <f t="shared" si="31"/>
        <v>2899</v>
      </c>
      <c r="V2021" s="11">
        <f>tbl_EcommerceSales[[#This Row],[Gross_Sales]]*tbl_EcommerceSales[[#This Row],[Discount]]</f>
        <v>289.90000000000003</v>
      </c>
      <c r="W2021" s="11">
        <f>tbl_EcommerceSales[[#This Row],[Gross_Sales]]-tbl_EcommerceSales[[#This Row],[Discount_Amount]]</f>
        <v>2609.1</v>
      </c>
      <c r="X2021" s="11">
        <f>tbl_EcommerceSales[[#This Row],[Quantity]] * _xlfn.XLOOKUP(tbl_EcommerceSales[[#This Row],[Product_ID]], Product_Master!A:A, Product_Master!F:F)</f>
        <v>1700</v>
      </c>
      <c r="Y2021" s="11">
        <f>tbl_EcommerceSales[[#This Row],[Net_Revenue]]-tbl_EcommerceSales[[#This Row],[Total_Cost]]</f>
        <v>909.09999999999991</v>
      </c>
      <c r="Z2021" s="9">
        <f>IFERROR(#REF!/tbl_EcommerceSales[[#This Row],[Total_Cost]], 0)</f>
        <v>0</v>
      </c>
      <c r="AA2021" t="str">
        <f>TEXT(tbl_EcommerceSales[[#This Row],[Order_Date]],"mmm")</f>
        <v>Aug</v>
      </c>
      <c r="AB2021">
        <f>YEAR(tbl_EcommerceSales[[#This Row],[Order_Date]])</f>
        <v>2025</v>
      </c>
      <c r="AC2021" t="str">
        <f>IF(tbl_EcommerceSales[[#This Row],[Age]]&lt;18,"Under 18",IF(tbl_EcommerceSales[[#This Row],[Age]]&lt;=25,"18-25",IF(tbl_EcommerceSales[[#This Row],[Age]]&lt;=35,"26-35",IF(tbl_EcommerceSales[[#This Row],[Age]]&lt;=45,"36-45",IF(tbl_EcommerceSales[[#This Row],[Age]]&lt;=55,"46-55","56+")))))</f>
        <v>18-25</v>
      </c>
    </row>
    <row r="2022" spans="1:29" x14ac:dyDescent="0.35">
      <c r="A2022" t="s">
        <v>3539</v>
      </c>
      <c r="B2022" s="7">
        <v>45877</v>
      </c>
      <c r="C2022" t="s">
        <v>1244</v>
      </c>
      <c r="D2022" t="s">
        <v>342</v>
      </c>
      <c r="E2022" t="s">
        <v>48</v>
      </c>
      <c r="F2022">
        <v>18</v>
      </c>
      <c r="G2022" t="s">
        <v>136</v>
      </c>
      <c r="H2022" t="s">
        <v>88</v>
      </c>
      <c r="I2022" t="s">
        <v>338</v>
      </c>
      <c r="J2022" t="s">
        <v>339</v>
      </c>
      <c r="K2022" t="s">
        <v>55</v>
      </c>
      <c r="L2022" t="s">
        <v>56</v>
      </c>
      <c r="M2022">
        <v>2</v>
      </c>
      <c r="N2022" s="2">
        <v>1499</v>
      </c>
      <c r="O2022" s="3">
        <v>0.15</v>
      </c>
      <c r="P2022" s="2">
        <v>1560</v>
      </c>
      <c r="Q2022" t="s">
        <v>319</v>
      </c>
      <c r="R2022" t="s">
        <v>33</v>
      </c>
      <c r="S2022" t="s">
        <v>34</v>
      </c>
      <c r="T2022" s="4">
        <v>3</v>
      </c>
      <c r="U2022" s="11">
        <f t="shared" si="31"/>
        <v>2998</v>
      </c>
      <c r="V2022" s="11">
        <f>tbl_EcommerceSales[[#This Row],[Gross_Sales]]*tbl_EcommerceSales[[#This Row],[Discount]]</f>
        <v>449.7</v>
      </c>
      <c r="W2022" s="11">
        <f>tbl_EcommerceSales[[#This Row],[Gross_Sales]]-tbl_EcommerceSales[[#This Row],[Discount_Amount]]</f>
        <v>2548.3000000000002</v>
      </c>
      <c r="X2022" s="11">
        <f>tbl_EcommerceSales[[#This Row],[Quantity]] * _xlfn.XLOOKUP(tbl_EcommerceSales[[#This Row],[Product_ID]], Product_Master!A:A, Product_Master!F:F)</f>
        <v>1560</v>
      </c>
      <c r="Y2022" s="11">
        <f>tbl_EcommerceSales[[#This Row],[Net_Revenue]]-tbl_EcommerceSales[[#This Row],[Total_Cost]]</f>
        <v>988.30000000000018</v>
      </c>
      <c r="Z2022" s="9">
        <f>IFERROR(#REF!/tbl_EcommerceSales[[#This Row],[Total_Cost]], 0)</f>
        <v>0</v>
      </c>
      <c r="AA2022" t="str">
        <f>TEXT(tbl_EcommerceSales[[#This Row],[Order_Date]],"mmm")</f>
        <v>Aug</v>
      </c>
      <c r="AB2022">
        <f>YEAR(tbl_EcommerceSales[[#This Row],[Order_Date]])</f>
        <v>2025</v>
      </c>
      <c r="AC2022" t="str">
        <f>IF(tbl_EcommerceSales[[#This Row],[Age]]&lt;18,"Under 18",IF(tbl_EcommerceSales[[#This Row],[Age]]&lt;=25,"18-25",IF(tbl_EcommerceSales[[#This Row],[Age]]&lt;=35,"26-35",IF(tbl_EcommerceSales[[#This Row],[Age]]&lt;=45,"36-45",IF(tbl_EcommerceSales[[#This Row],[Age]]&lt;=55,"46-55","56+")))))</f>
        <v>18-25</v>
      </c>
    </row>
    <row r="2023" spans="1:29" x14ac:dyDescent="0.35">
      <c r="A2023" t="s">
        <v>3540</v>
      </c>
      <c r="B2023" s="7">
        <v>45877</v>
      </c>
      <c r="C2023" t="s">
        <v>3541</v>
      </c>
      <c r="D2023" t="s">
        <v>66</v>
      </c>
      <c r="E2023" t="s">
        <v>48</v>
      </c>
      <c r="F2023">
        <v>36</v>
      </c>
      <c r="G2023" t="s">
        <v>186</v>
      </c>
      <c r="H2023" t="s">
        <v>72</v>
      </c>
      <c r="I2023" t="s">
        <v>67</v>
      </c>
      <c r="J2023" t="s">
        <v>68</v>
      </c>
      <c r="K2023" t="s">
        <v>42</v>
      </c>
      <c r="L2023" t="s">
        <v>43</v>
      </c>
      <c r="M2023">
        <v>1</v>
      </c>
      <c r="N2023" s="2">
        <v>799</v>
      </c>
      <c r="O2023" s="3">
        <v>0.05</v>
      </c>
      <c r="P2023" s="2">
        <v>360</v>
      </c>
      <c r="Q2023" t="s">
        <v>123</v>
      </c>
      <c r="R2023" t="s">
        <v>33</v>
      </c>
      <c r="S2023" t="s">
        <v>57</v>
      </c>
      <c r="T2023" s="4">
        <v>2</v>
      </c>
      <c r="U2023" s="11">
        <f t="shared" si="31"/>
        <v>799</v>
      </c>
      <c r="V2023" s="11">
        <f>tbl_EcommerceSales[[#This Row],[Gross_Sales]]*tbl_EcommerceSales[[#This Row],[Discount]]</f>
        <v>39.950000000000003</v>
      </c>
      <c r="W2023" s="11">
        <f>tbl_EcommerceSales[[#This Row],[Gross_Sales]]-tbl_EcommerceSales[[#This Row],[Discount_Amount]]</f>
        <v>759.05</v>
      </c>
      <c r="X2023" s="11">
        <f>tbl_EcommerceSales[[#This Row],[Quantity]] * _xlfn.XLOOKUP(tbl_EcommerceSales[[#This Row],[Product_ID]], Product_Master!A:A, Product_Master!F:F)</f>
        <v>360</v>
      </c>
      <c r="Y2023" s="11">
        <f>tbl_EcommerceSales[[#This Row],[Net_Revenue]]-tbl_EcommerceSales[[#This Row],[Total_Cost]]</f>
        <v>399.04999999999995</v>
      </c>
      <c r="Z2023" s="9">
        <f>IFERROR(#REF!/tbl_EcommerceSales[[#This Row],[Total_Cost]], 0)</f>
        <v>0</v>
      </c>
      <c r="AA2023" t="str">
        <f>TEXT(tbl_EcommerceSales[[#This Row],[Order_Date]],"mmm")</f>
        <v>Aug</v>
      </c>
      <c r="AB2023">
        <f>YEAR(tbl_EcommerceSales[[#This Row],[Order_Date]])</f>
        <v>2025</v>
      </c>
      <c r="AC2023" t="str">
        <f>IF(tbl_EcommerceSales[[#This Row],[Age]]&lt;18,"Under 18",IF(tbl_EcommerceSales[[#This Row],[Age]]&lt;=25,"18-25",IF(tbl_EcommerceSales[[#This Row],[Age]]&lt;=35,"26-35",IF(tbl_EcommerceSales[[#This Row],[Age]]&lt;=45,"36-45",IF(tbl_EcommerceSales[[#This Row],[Age]]&lt;=55,"46-55","56+")))))</f>
        <v>36-45</v>
      </c>
    </row>
    <row r="2024" spans="1:29" x14ac:dyDescent="0.35">
      <c r="A2024" t="s">
        <v>3542</v>
      </c>
      <c r="B2024" s="7">
        <v>45877</v>
      </c>
      <c r="C2024" t="s">
        <v>3016</v>
      </c>
      <c r="D2024" t="s">
        <v>79</v>
      </c>
      <c r="E2024" t="s">
        <v>25</v>
      </c>
      <c r="F2024">
        <v>32</v>
      </c>
      <c r="G2024" t="s">
        <v>192</v>
      </c>
      <c r="H2024" t="s">
        <v>27</v>
      </c>
      <c r="I2024" t="s">
        <v>206</v>
      </c>
      <c r="J2024" t="s">
        <v>207</v>
      </c>
      <c r="K2024" t="s">
        <v>177</v>
      </c>
      <c r="L2024" t="s">
        <v>208</v>
      </c>
      <c r="M2024">
        <v>1</v>
      </c>
      <c r="N2024" s="2">
        <v>2199</v>
      </c>
      <c r="O2024" s="3">
        <v>0.1</v>
      </c>
      <c r="P2024" s="2">
        <v>1250</v>
      </c>
      <c r="Q2024" t="s">
        <v>123</v>
      </c>
      <c r="R2024" t="s">
        <v>33</v>
      </c>
      <c r="S2024" t="s">
        <v>34</v>
      </c>
      <c r="T2024" s="4">
        <v>4</v>
      </c>
      <c r="U2024" s="11">
        <f t="shared" si="31"/>
        <v>2199</v>
      </c>
      <c r="V2024" s="11">
        <f>tbl_EcommerceSales[[#This Row],[Gross_Sales]]*tbl_EcommerceSales[[#This Row],[Discount]]</f>
        <v>219.9</v>
      </c>
      <c r="W2024" s="11">
        <f>tbl_EcommerceSales[[#This Row],[Gross_Sales]]-tbl_EcommerceSales[[#This Row],[Discount_Amount]]</f>
        <v>1979.1</v>
      </c>
      <c r="X2024" s="11">
        <f>tbl_EcommerceSales[[#This Row],[Quantity]] * _xlfn.XLOOKUP(tbl_EcommerceSales[[#This Row],[Product_ID]], Product_Master!A:A, Product_Master!F:F)</f>
        <v>1250</v>
      </c>
      <c r="Y2024" s="11">
        <f>tbl_EcommerceSales[[#This Row],[Net_Revenue]]-tbl_EcommerceSales[[#This Row],[Total_Cost]]</f>
        <v>729.09999999999991</v>
      </c>
      <c r="Z2024" s="9">
        <f>IFERROR(#REF!/tbl_EcommerceSales[[#This Row],[Total_Cost]], 0)</f>
        <v>0</v>
      </c>
      <c r="AA2024" t="str">
        <f>TEXT(tbl_EcommerceSales[[#This Row],[Order_Date]],"mmm")</f>
        <v>Aug</v>
      </c>
      <c r="AB2024">
        <f>YEAR(tbl_EcommerceSales[[#This Row],[Order_Date]])</f>
        <v>2025</v>
      </c>
      <c r="AC2024" t="str">
        <f>IF(tbl_EcommerceSales[[#This Row],[Age]]&lt;18,"Under 18",IF(tbl_EcommerceSales[[#This Row],[Age]]&lt;=25,"18-25",IF(tbl_EcommerceSales[[#This Row],[Age]]&lt;=35,"26-35",IF(tbl_EcommerceSales[[#This Row],[Age]]&lt;=45,"36-45",IF(tbl_EcommerceSales[[#This Row],[Age]]&lt;=55,"46-55","56+")))))</f>
        <v>26-35</v>
      </c>
    </row>
    <row r="2025" spans="1:29" x14ac:dyDescent="0.35">
      <c r="A2025" t="s">
        <v>3543</v>
      </c>
      <c r="B2025" s="7">
        <v>45877</v>
      </c>
      <c r="C2025" t="s">
        <v>1485</v>
      </c>
      <c r="D2025" t="s">
        <v>66</v>
      </c>
      <c r="E2025" t="s">
        <v>25</v>
      </c>
      <c r="F2025">
        <v>33</v>
      </c>
      <c r="G2025" t="s">
        <v>136</v>
      </c>
      <c r="H2025" t="s">
        <v>88</v>
      </c>
      <c r="I2025" t="s">
        <v>357</v>
      </c>
      <c r="J2025" t="s">
        <v>358</v>
      </c>
      <c r="K2025" t="s">
        <v>177</v>
      </c>
      <c r="L2025" t="s">
        <v>178</v>
      </c>
      <c r="M2025">
        <v>1</v>
      </c>
      <c r="N2025" s="2">
        <v>999</v>
      </c>
      <c r="O2025" s="3">
        <v>0.15</v>
      </c>
      <c r="P2025" s="2">
        <v>520</v>
      </c>
      <c r="Q2025" t="s">
        <v>32</v>
      </c>
      <c r="R2025" t="s">
        <v>33</v>
      </c>
      <c r="S2025" t="s">
        <v>57</v>
      </c>
      <c r="T2025" s="4">
        <v>3</v>
      </c>
      <c r="U2025" s="11">
        <f t="shared" si="31"/>
        <v>999</v>
      </c>
      <c r="V2025" s="11">
        <f>tbl_EcommerceSales[[#This Row],[Gross_Sales]]*tbl_EcommerceSales[[#This Row],[Discount]]</f>
        <v>149.85</v>
      </c>
      <c r="W2025" s="11">
        <f>tbl_EcommerceSales[[#This Row],[Gross_Sales]]-tbl_EcommerceSales[[#This Row],[Discount_Amount]]</f>
        <v>849.15</v>
      </c>
      <c r="X2025" s="11">
        <f>tbl_EcommerceSales[[#This Row],[Quantity]] * _xlfn.XLOOKUP(tbl_EcommerceSales[[#This Row],[Product_ID]], Product_Master!A:A, Product_Master!F:F)</f>
        <v>520</v>
      </c>
      <c r="Y2025" s="11">
        <f>tbl_EcommerceSales[[#This Row],[Net_Revenue]]-tbl_EcommerceSales[[#This Row],[Total_Cost]]</f>
        <v>329.15</v>
      </c>
      <c r="Z2025" s="9">
        <f>IFERROR(#REF!/tbl_EcommerceSales[[#This Row],[Total_Cost]], 0)</f>
        <v>0</v>
      </c>
      <c r="AA2025" t="str">
        <f>TEXT(tbl_EcommerceSales[[#This Row],[Order_Date]],"mmm")</f>
        <v>Aug</v>
      </c>
      <c r="AB2025">
        <f>YEAR(tbl_EcommerceSales[[#This Row],[Order_Date]])</f>
        <v>2025</v>
      </c>
      <c r="AC2025" t="str">
        <f>IF(tbl_EcommerceSales[[#This Row],[Age]]&lt;18,"Under 18",IF(tbl_EcommerceSales[[#This Row],[Age]]&lt;=25,"18-25",IF(tbl_EcommerceSales[[#This Row],[Age]]&lt;=35,"26-35",IF(tbl_EcommerceSales[[#This Row],[Age]]&lt;=45,"36-45",IF(tbl_EcommerceSales[[#This Row],[Age]]&lt;=55,"46-55","56+")))))</f>
        <v>26-35</v>
      </c>
    </row>
    <row r="2026" spans="1:29" x14ac:dyDescent="0.35">
      <c r="A2026" t="s">
        <v>3544</v>
      </c>
      <c r="B2026" s="7">
        <v>45877</v>
      </c>
      <c r="C2026" t="s">
        <v>3545</v>
      </c>
      <c r="D2026" t="s">
        <v>181</v>
      </c>
      <c r="E2026" t="s">
        <v>25</v>
      </c>
      <c r="F2026">
        <v>20</v>
      </c>
      <c r="G2026" t="s">
        <v>171</v>
      </c>
      <c r="H2026" t="s">
        <v>39</v>
      </c>
      <c r="I2026" t="s">
        <v>73</v>
      </c>
      <c r="J2026" t="s">
        <v>74</v>
      </c>
      <c r="K2026" t="s">
        <v>55</v>
      </c>
      <c r="L2026" t="s">
        <v>75</v>
      </c>
      <c r="M2026">
        <v>1</v>
      </c>
      <c r="N2026" s="2">
        <v>2899</v>
      </c>
      <c r="O2026" s="3">
        <v>0.1</v>
      </c>
      <c r="P2026" s="2">
        <v>1700</v>
      </c>
      <c r="Q2026" t="s">
        <v>44</v>
      </c>
      <c r="R2026" t="s">
        <v>33</v>
      </c>
      <c r="S2026" t="s">
        <v>34</v>
      </c>
      <c r="T2026" s="4">
        <v>5</v>
      </c>
      <c r="U2026" s="11">
        <f t="shared" si="31"/>
        <v>2899</v>
      </c>
      <c r="V2026" s="11">
        <f>tbl_EcommerceSales[[#This Row],[Gross_Sales]]*tbl_EcommerceSales[[#This Row],[Discount]]</f>
        <v>289.90000000000003</v>
      </c>
      <c r="W2026" s="11">
        <f>tbl_EcommerceSales[[#This Row],[Gross_Sales]]-tbl_EcommerceSales[[#This Row],[Discount_Amount]]</f>
        <v>2609.1</v>
      </c>
      <c r="X2026" s="11">
        <f>tbl_EcommerceSales[[#This Row],[Quantity]] * _xlfn.XLOOKUP(tbl_EcommerceSales[[#This Row],[Product_ID]], Product_Master!A:A, Product_Master!F:F)</f>
        <v>1700</v>
      </c>
      <c r="Y2026" s="11">
        <f>tbl_EcommerceSales[[#This Row],[Net_Revenue]]-tbl_EcommerceSales[[#This Row],[Total_Cost]]</f>
        <v>909.09999999999991</v>
      </c>
      <c r="Z2026" s="9">
        <f>IFERROR(#REF!/tbl_EcommerceSales[[#This Row],[Total_Cost]], 0)</f>
        <v>0</v>
      </c>
      <c r="AA2026" t="str">
        <f>TEXT(tbl_EcommerceSales[[#This Row],[Order_Date]],"mmm")</f>
        <v>Aug</v>
      </c>
      <c r="AB2026">
        <f>YEAR(tbl_EcommerceSales[[#This Row],[Order_Date]])</f>
        <v>2025</v>
      </c>
      <c r="AC2026" t="str">
        <f>IF(tbl_EcommerceSales[[#This Row],[Age]]&lt;18,"Under 18",IF(tbl_EcommerceSales[[#This Row],[Age]]&lt;=25,"18-25",IF(tbl_EcommerceSales[[#This Row],[Age]]&lt;=35,"26-35",IF(tbl_EcommerceSales[[#This Row],[Age]]&lt;=45,"36-45",IF(tbl_EcommerceSales[[#This Row],[Age]]&lt;=55,"46-55","56+")))))</f>
        <v>18-25</v>
      </c>
    </row>
    <row r="2027" spans="1:29" x14ac:dyDescent="0.35">
      <c r="A2027" t="s">
        <v>3546</v>
      </c>
      <c r="B2027" s="7">
        <v>45877</v>
      </c>
      <c r="C2027" t="s">
        <v>1267</v>
      </c>
      <c r="D2027" t="s">
        <v>37</v>
      </c>
      <c r="E2027" t="s">
        <v>48</v>
      </c>
      <c r="F2027">
        <v>32</v>
      </c>
      <c r="G2027" t="s">
        <v>71</v>
      </c>
      <c r="H2027" t="s">
        <v>72</v>
      </c>
      <c r="I2027" t="s">
        <v>80</v>
      </c>
      <c r="J2027" t="s">
        <v>81</v>
      </c>
      <c r="K2027" t="s">
        <v>82</v>
      </c>
      <c r="L2027" t="s">
        <v>83</v>
      </c>
      <c r="M2027">
        <v>1</v>
      </c>
      <c r="N2027" s="2">
        <v>2499</v>
      </c>
      <c r="O2027" s="3">
        <v>0.05</v>
      </c>
      <c r="P2027" s="2">
        <v>1550</v>
      </c>
      <c r="Q2027" t="s">
        <v>123</v>
      </c>
      <c r="R2027" t="s">
        <v>33</v>
      </c>
      <c r="S2027" t="s">
        <v>57</v>
      </c>
      <c r="T2027" s="4">
        <v>4</v>
      </c>
      <c r="U2027" s="11">
        <f t="shared" si="31"/>
        <v>2499</v>
      </c>
      <c r="V2027" s="11">
        <f>tbl_EcommerceSales[[#This Row],[Gross_Sales]]*tbl_EcommerceSales[[#This Row],[Discount]]</f>
        <v>124.95</v>
      </c>
      <c r="W2027" s="11">
        <f>tbl_EcommerceSales[[#This Row],[Gross_Sales]]-tbl_EcommerceSales[[#This Row],[Discount_Amount]]</f>
        <v>2374.0500000000002</v>
      </c>
      <c r="X2027" s="11">
        <f>tbl_EcommerceSales[[#This Row],[Quantity]] * _xlfn.XLOOKUP(tbl_EcommerceSales[[#This Row],[Product_ID]], Product_Master!A:A, Product_Master!F:F)</f>
        <v>1550</v>
      </c>
      <c r="Y2027" s="11">
        <f>tbl_EcommerceSales[[#This Row],[Net_Revenue]]-tbl_EcommerceSales[[#This Row],[Total_Cost]]</f>
        <v>824.05000000000018</v>
      </c>
      <c r="Z2027" s="9">
        <f>IFERROR(#REF!/tbl_EcommerceSales[[#This Row],[Total_Cost]], 0)</f>
        <v>0</v>
      </c>
      <c r="AA2027" t="str">
        <f>TEXT(tbl_EcommerceSales[[#This Row],[Order_Date]],"mmm")</f>
        <v>Aug</v>
      </c>
      <c r="AB2027">
        <f>YEAR(tbl_EcommerceSales[[#This Row],[Order_Date]])</f>
        <v>2025</v>
      </c>
      <c r="AC2027" t="str">
        <f>IF(tbl_EcommerceSales[[#This Row],[Age]]&lt;18,"Under 18",IF(tbl_EcommerceSales[[#This Row],[Age]]&lt;=25,"18-25",IF(tbl_EcommerceSales[[#This Row],[Age]]&lt;=35,"26-35",IF(tbl_EcommerceSales[[#This Row],[Age]]&lt;=45,"36-45",IF(tbl_EcommerceSales[[#This Row],[Age]]&lt;=55,"46-55","56+")))))</f>
        <v>26-35</v>
      </c>
    </row>
    <row r="2028" spans="1:29" x14ac:dyDescent="0.35">
      <c r="A2028" t="s">
        <v>3547</v>
      </c>
      <c r="B2028" s="7">
        <v>45877</v>
      </c>
      <c r="C2028" t="s">
        <v>3429</v>
      </c>
      <c r="D2028" t="s">
        <v>102</v>
      </c>
      <c r="E2028" t="s">
        <v>48</v>
      </c>
      <c r="F2028">
        <v>20</v>
      </c>
      <c r="G2028" t="s">
        <v>99</v>
      </c>
      <c r="H2028" t="s">
        <v>88</v>
      </c>
      <c r="I2028" t="s">
        <v>62</v>
      </c>
      <c r="J2028" t="s">
        <v>63</v>
      </c>
      <c r="K2028" t="s">
        <v>42</v>
      </c>
      <c r="L2028" t="s">
        <v>43</v>
      </c>
      <c r="M2028">
        <v>2</v>
      </c>
      <c r="N2028" s="2">
        <v>499</v>
      </c>
      <c r="O2028" s="3">
        <v>0.2</v>
      </c>
      <c r="P2028" s="2">
        <v>440</v>
      </c>
      <c r="Q2028" t="s">
        <v>32</v>
      </c>
      <c r="R2028" t="s">
        <v>33</v>
      </c>
      <c r="S2028" t="s">
        <v>34</v>
      </c>
      <c r="T2028" s="4">
        <v>5</v>
      </c>
      <c r="U2028" s="11">
        <f t="shared" si="31"/>
        <v>998</v>
      </c>
      <c r="V2028" s="11">
        <f>tbl_EcommerceSales[[#This Row],[Gross_Sales]]*tbl_EcommerceSales[[#This Row],[Discount]]</f>
        <v>199.60000000000002</v>
      </c>
      <c r="W2028" s="11">
        <f>tbl_EcommerceSales[[#This Row],[Gross_Sales]]-tbl_EcommerceSales[[#This Row],[Discount_Amount]]</f>
        <v>798.4</v>
      </c>
      <c r="X2028" s="11">
        <f>tbl_EcommerceSales[[#This Row],[Quantity]] * _xlfn.XLOOKUP(tbl_EcommerceSales[[#This Row],[Product_ID]], Product_Master!A:A, Product_Master!F:F)</f>
        <v>440</v>
      </c>
      <c r="Y2028" s="11">
        <f>tbl_EcommerceSales[[#This Row],[Net_Revenue]]-tbl_EcommerceSales[[#This Row],[Total_Cost]]</f>
        <v>358.4</v>
      </c>
      <c r="Z2028" s="9">
        <f>IFERROR(#REF!/tbl_EcommerceSales[[#This Row],[Total_Cost]], 0)</f>
        <v>0</v>
      </c>
      <c r="AA2028" t="str">
        <f>TEXT(tbl_EcommerceSales[[#This Row],[Order_Date]],"mmm")</f>
        <v>Aug</v>
      </c>
      <c r="AB2028">
        <f>YEAR(tbl_EcommerceSales[[#This Row],[Order_Date]])</f>
        <v>2025</v>
      </c>
      <c r="AC2028" t="str">
        <f>IF(tbl_EcommerceSales[[#This Row],[Age]]&lt;18,"Under 18",IF(tbl_EcommerceSales[[#This Row],[Age]]&lt;=25,"18-25",IF(tbl_EcommerceSales[[#This Row],[Age]]&lt;=35,"26-35",IF(tbl_EcommerceSales[[#This Row],[Age]]&lt;=45,"36-45",IF(tbl_EcommerceSales[[#This Row],[Age]]&lt;=55,"46-55","56+")))))</f>
        <v>18-25</v>
      </c>
    </row>
    <row r="2029" spans="1:29" x14ac:dyDescent="0.35">
      <c r="A2029" t="s">
        <v>3548</v>
      </c>
      <c r="B2029" s="7">
        <v>45877</v>
      </c>
      <c r="C2029" t="s">
        <v>1301</v>
      </c>
      <c r="D2029" t="s">
        <v>86</v>
      </c>
      <c r="E2029" t="s">
        <v>48</v>
      </c>
      <c r="F2029">
        <v>22</v>
      </c>
      <c r="G2029" t="s">
        <v>270</v>
      </c>
      <c r="H2029" t="s">
        <v>72</v>
      </c>
      <c r="I2029" t="s">
        <v>294</v>
      </c>
      <c r="J2029" t="s">
        <v>295</v>
      </c>
      <c r="K2029" t="s">
        <v>91</v>
      </c>
      <c r="L2029" t="s">
        <v>296</v>
      </c>
      <c r="M2029">
        <v>1</v>
      </c>
      <c r="N2029" s="2">
        <v>699</v>
      </c>
      <c r="O2029" s="3">
        <v>0.1</v>
      </c>
      <c r="P2029" s="2">
        <v>300</v>
      </c>
      <c r="Q2029" t="s">
        <v>123</v>
      </c>
      <c r="R2029" t="s">
        <v>33</v>
      </c>
      <c r="S2029" t="s">
        <v>57</v>
      </c>
      <c r="T2029" s="4">
        <v>4</v>
      </c>
      <c r="U2029" s="11">
        <f t="shared" si="31"/>
        <v>699</v>
      </c>
      <c r="V2029" s="11">
        <f>tbl_EcommerceSales[[#This Row],[Gross_Sales]]*tbl_EcommerceSales[[#This Row],[Discount]]</f>
        <v>69.900000000000006</v>
      </c>
      <c r="W2029" s="11">
        <f>tbl_EcommerceSales[[#This Row],[Gross_Sales]]-tbl_EcommerceSales[[#This Row],[Discount_Amount]]</f>
        <v>629.1</v>
      </c>
      <c r="X2029" s="11">
        <f>tbl_EcommerceSales[[#This Row],[Quantity]] * _xlfn.XLOOKUP(tbl_EcommerceSales[[#This Row],[Product_ID]], Product_Master!A:A, Product_Master!F:F)</f>
        <v>300</v>
      </c>
      <c r="Y2029" s="11">
        <f>tbl_EcommerceSales[[#This Row],[Net_Revenue]]-tbl_EcommerceSales[[#This Row],[Total_Cost]]</f>
        <v>329.1</v>
      </c>
      <c r="Z2029" s="9">
        <f>IFERROR(#REF!/tbl_EcommerceSales[[#This Row],[Total_Cost]], 0)</f>
        <v>0</v>
      </c>
      <c r="AA2029" t="str">
        <f>TEXT(tbl_EcommerceSales[[#This Row],[Order_Date]],"mmm")</f>
        <v>Aug</v>
      </c>
      <c r="AB2029">
        <f>YEAR(tbl_EcommerceSales[[#This Row],[Order_Date]])</f>
        <v>2025</v>
      </c>
      <c r="AC2029" t="str">
        <f>IF(tbl_EcommerceSales[[#This Row],[Age]]&lt;18,"Under 18",IF(tbl_EcommerceSales[[#This Row],[Age]]&lt;=25,"18-25",IF(tbl_EcommerceSales[[#This Row],[Age]]&lt;=35,"26-35",IF(tbl_EcommerceSales[[#This Row],[Age]]&lt;=45,"36-45",IF(tbl_EcommerceSales[[#This Row],[Age]]&lt;=55,"46-55","56+")))))</f>
        <v>18-25</v>
      </c>
    </row>
    <row r="2030" spans="1:29" x14ac:dyDescent="0.35">
      <c r="A2030" t="s">
        <v>3549</v>
      </c>
      <c r="B2030" s="7">
        <v>45878</v>
      </c>
      <c r="C2030" t="s">
        <v>3550</v>
      </c>
      <c r="D2030" t="s">
        <v>139</v>
      </c>
      <c r="E2030" t="s">
        <v>48</v>
      </c>
      <c r="F2030">
        <v>33</v>
      </c>
      <c r="G2030" t="s">
        <v>270</v>
      </c>
      <c r="H2030" t="s">
        <v>72</v>
      </c>
      <c r="I2030" t="s">
        <v>276</v>
      </c>
      <c r="J2030" t="s">
        <v>277</v>
      </c>
      <c r="K2030" t="s">
        <v>30</v>
      </c>
      <c r="L2030" t="s">
        <v>278</v>
      </c>
      <c r="M2030">
        <v>2</v>
      </c>
      <c r="N2030" s="2">
        <v>1599</v>
      </c>
      <c r="O2030" s="3">
        <v>0.15</v>
      </c>
      <c r="P2030" s="2">
        <v>1700</v>
      </c>
      <c r="Q2030" t="s">
        <v>44</v>
      </c>
      <c r="R2030" t="s">
        <v>33</v>
      </c>
      <c r="S2030" t="s">
        <v>34</v>
      </c>
      <c r="T2030" s="4">
        <v>2</v>
      </c>
      <c r="U2030" s="11">
        <f t="shared" si="31"/>
        <v>3198</v>
      </c>
      <c r="V2030" s="11">
        <f>tbl_EcommerceSales[[#This Row],[Gross_Sales]]*tbl_EcommerceSales[[#This Row],[Discount]]</f>
        <v>479.7</v>
      </c>
      <c r="W2030" s="11">
        <f>tbl_EcommerceSales[[#This Row],[Gross_Sales]]-tbl_EcommerceSales[[#This Row],[Discount_Amount]]</f>
        <v>2718.3</v>
      </c>
      <c r="X2030" s="11">
        <f>tbl_EcommerceSales[[#This Row],[Quantity]] * _xlfn.XLOOKUP(tbl_EcommerceSales[[#This Row],[Product_ID]], Product_Master!A:A, Product_Master!F:F)</f>
        <v>1700</v>
      </c>
      <c r="Y2030" s="11">
        <f>tbl_EcommerceSales[[#This Row],[Net_Revenue]]-tbl_EcommerceSales[[#This Row],[Total_Cost]]</f>
        <v>1018.3000000000002</v>
      </c>
      <c r="Z2030" s="9">
        <f>IFERROR(#REF!/tbl_EcommerceSales[[#This Row],[Total_Cost]], 0)</f>
        <v>0</v>
      </c>
      <c r="AA2030" t="str">
        <f>TEXT(tbl_EcommerceSales[[#This Row],[Order_Date]],"mmm")</f>
        <v>Aug</v>
      </c>
      <c r="AB2030">
        <f>YEAR(tbl_EcommerceSales[[#This Row],[Order_Date]])</f>
        <v>2025</v>
      </c>
      <c r="AC2030" t="str">
        <f>IF(tbl_EcommerceSales[[#This Row],[Age]]&lt;18,"Under 18",IF(tbl_EcommerceSales[[#This Row],[Age]]&lt;=25,"18-25",IF(tbl_EcommerceSales[[#This Row],[Age]]&lt;=35,"26-35",IF(tbl_EcommerceSales[[#This Row],[Age]]&lt;=45,"36-45",IF(tbl_EcommerceSales[[#This Row],[Age]]&lt;=55,"46-55","56+")))))</f>
        <v>26-35</v>
      </c>
    </row>
    <row r="2031" spans="1:29" x14ac:dyDescent="0.35">
      <c r="A2031" t="s">
        <v>3551</v>
      </c>
      <c r="B2031" s="7">
        <v>45878</v>
      </c>
      <c r="C2031" t="s">
        <v>2239</v>
      </c>
      <c r="D2031" t="s">
        <v>139</v>
      </c>
      <c r="E2031" t="s">
        <v>48</v>
      </c>
      <c r="F2031">
        <v>39</v>
      </c>
      <c r="G2031" t="s">
        <v>155</v>
      </c>
      <c r="H2031" t="s">
        <v>88</v>
      </c>
      <c r="I2031" t="s">
        <v>276</v>
      </c>
      <c r="J2031" t="s">
        <v>277</v>
      </c>
      <c r="K2031" t="s">
        <v>30</v>
      </c>
      <c r="L2031" t="s">
        <v>278</v>
      </c>
      <c r="M2031">
        <v>1</v>
      </c>
      <c r="N2031" s="2">
        <v>1599</v>
      </c>
      <c r="O2031" s="3">
        <v>0.1</v>
      </c>
      <c r="P2031" s="2">
        <v>850</v>
      </c>
      <c r="Q2031" t="s">
        <v>156</v>
      </c>
      <c r="R2031" t="s">
        <v>33</v>
      </c>
      <c r="S2031" t="s">
        <v>57</v>
      </c>
      <c r="T2031" s="4">
        <v>4</v>
      </c>
      <c r="U2031" s="11">
        <f t="shared" si="31"/>
        <v>1599</v>
      </c>
      <c r="V2031" s="11">
        <f>tbl_EcommerceSales[[#This Row],[Gross_Sales]]*tbl_EcommerceSales[[#This Row],[Discount]]</f>
        <v>159.9</v>
      </c>
      <c r="W2031" s="11">
        <f>tbl_EcommerceSales[[#This Row],[Gross_Sales]]-tbl_EcommerceSales[[#This Row],[Discount_Amount]]</f>
        <v>1439.1</v>
      </c>
      <c r="X2031" s="11">
        <f>tbl_EcommerceSales[[#This Row],[Quantity]] * _xlfn.XLOOKUP(tbl_EcommerceSales[[#This Row],[Product_ID]], Product_Master!A:A, Product_Master!F:F)</f>
        <v>850</v>
      </c>
      <c r="Y2031" s="11">
        <f>tbl_EcommerceSales[[#This Row],[Net_Revenue]]-tbl_EcommerceSales[[#This Row],[Total_Cost]]</f>
        <v>589.09999999999991</v>
      </c>
      <c r="Z2031" s="9">
        <f>IFERROR(#REF!/tbl_EcommerceSales[[#This Row],[Total_Cost]], 0)</f>
        <v>0</v>
      </c>
      <c r="AA2031" t="str">
        <f>TEXT(tbl_EcommerceSales[[#This Row],[Order_Date]],"mmm")</f>
        <v>Aug</v>
      </c>
      <c r="AB2031">
        <f>YEAR(tbl_EcommerceSales[[#This Row],[Order_Date]])</f>
        <v>2025</v>
      </c>
      <c r="AC2031" t="str">
        <f>IF(tbl_EcommerceSales[[#This Row],[Age]]&lt;18,"Under 18",IF(tbl_EcommerceSales[[#This Row],[Age]]&lt;=25,"18-25",IF(tbl_EcommerceSales[[#This Row],[Age]]&lt;=35,"26-35",IF(tbl_EcommerceSales[[#This Row],[Age]]&lt;=45,"36-45",IF(tbl_EcommerceSales[[#This Row],[Age]]&lt;=55,"46-55","56+")))))</f>
        <v>36-45</v>
      </c>
    </row>
    <row r="2032" spans="1:29" x14ac:dyDescent="0.35">
      <c r="A2032" t="s">
        <v>3552</v>
      </c>
      <c r="B2032" s="7">
        <v>45878</v>
      </c>
      <c r="C2032" t="s">
        <v>1490</v>
      </c>
      <c r="D2032" t="s">
        <v>139</v>
      </c>
      <c r="E2032" t="s">
        <v>25</v>
      </c>
      <c r="F2032">
        <v>32</v>
      </c>
      <c r="G2032" t="s">
        <v>142</v>
      </c>
      <c r="H2032" t="s">
        <v>88</v>
      </c>
      <c r="I2032" t="s">
        <v>165</v>
      </c>
      <c r="J2032" t="s">
        <v>166</v>
      </c>
      <c r="K2032" t="s">
        <v>42</v>
      </c>
      <c r="L2032" t="s">
        <v>167</v>
      </c>
      <c r="M2032">
        <v>1</v>
      </c>
      <c r="N2032" s="2">
        <v>1799</v>
      </c>
      <c r="O2032" s="3">
        <v>0.1</v>
      </c>
      <c r="P2032" s="2">
        <v>900</v>
      </c>
      <c r="Q2032" t="s">
        <v>44</v>
      </c>
      <c r="R2032" t="s">
        <v>162</v>
      </c>
      <c r="S2032" t="s">
        <v>34</v>
      </c>
      <c r="T2032" s="4"/>
      <c r="U2032" s="11">
        <f t="shared" si="31"/>
        <v>1799</v>
      </c>
      <c r="V2032" s="11">
        <f>tbl_EcommerceSales[[#This Row],[Gross_Sales]]*tbl_EcommerceSales[[#This Row],[Discount]]</f>
        <v>179.9</v>
      </c>
      <c r="W2032" s="11">
        <f>tbl_EcommerceSales[[#This Row],[Gross_Sales]]-tbl_EcommerceSales[[#This Row],[Discount_Amount]]</f>
        <v>1619.1</v>
      </c>
      <c r="X2032" s="11">
        <f>tbl_EcommerceSales[[#This Row],[Quantity]] * _xlfn.XLOOKUP(tbl_EcommerceSales[[#This Row],[Product_ID]], Product_Master!A:A, Product_Master!F:F)</f>
        <v>900</v>
      </c>
      <c r="Y2032" s="11">
        <f>tbl_EcommerceSales[[#This Row],[Net_Revenue]]-tbl_EcommerceSales[[#This Row],[Total_Cost]]</f>
        <v>719.09999999999991</v>
      </c>
      <c r="Z2032" s="9">
        <f>IFERROR(#REF!/tbl_EcommerceSales[[#This Row],[Total_Cost]], 0)</f>
        <v>0</v>
      </c>
      <c r="AA2032" t="str">
        <f>TEXT(tbl_EcommerceSales[[#This Row],[Order_Date]],"mmm")</f>
        <v>Aug</v>
      </c>
      <c r="AB2032">
        <f>YEAR(tbl_EcommerceSales[[#This Row],[Order_Date]])</f>
        <v>2025</v>
      </c>
      <c r="AC2032" t="str">
        <f>IF(tbl_EcommerceSales[[#This Row],[Age]]&lt;18,"Under 18",IF(tbl_EcommerceSales[[#This Row],[Age]]&lt;=25,"18-25",IF(tbl_EcommerceSales[[#This Row],[Age]]&lt;=35,"26-35",IF(tbl_EcommerceSales[[#This Row],[Age]]&lt;=45,"36-45",IF(tbl_EcommerceSales[[#This Row],[Age]]&lt;=55,"46-55","56+")))))</f>
        <v>26-35</v>
      </c>
    </row>
    <row r="2033" spans="1:29" x14ac:dyDescent="0.35">
      <c r="A2033" t="s">
        <v>3553</v>
      </c>
      <c r="B2033" s="7">
        <v>45878</v>
      </c>
      <c r="C2033" t="s">
        <v>3429</v>
      </c>
      <c r="D2033" t="s">
        <v>102</v>
      </c>
      <c r="E2033" t="s">
        <v>25</v>
      </c>
      <c r="F2033">
        <v>40</v>
      </c>
      <c r="G2033" t="s">
        <v>38</v>
      </c>
      <c r="H2033" t="s">
        <v>39</v>
      </c>
      <c r="I2033" t="s">
        <v>165</v>
      </c>
      <c r="J2033" t="s">
        <v>166</v>
      </c>
      <c r="K2033" t="s">
        <v>42</v>
      </c>
      <c r="L2033" t="s">
        <v>167</v>
      </c>
      <c r="M2033">
        <v>1</v>
      </c>
      <c r="N2033" s="2">
        <v>1799</v>
      </c>
      <c r="O2033" s="3">
        <v>0.1</v>
      </c>
      <c r="P2033" s="2">
        <v>900</v>
      </c>
      <c r="Q2033" t="s">
        <v>156</v>
      </c>
      <c r="R2033" t="s">
        <v>33</v>
      </c>
      <c r="S2033" t="s">
        <v>57</v>
      </c>
      <c r="T2033" s="4">
        <v>2</v>
      </c>
      <c r="U2033" s="11">
        <f t="shared" si="31"/>
        <v>1799</v>
      </c>
      <c r="V2033" s="11">
        <f>tbl_EcommerceSales[[#This Row],[Gross_Sales]]*tbl_EcommerceSales[[#This Row],[Discount]]</f>
        <v>179.9</v>
      </c>
      <c r="W2033" s="11">
        <f>tbl_EcommerceSales[[#This Row],[Gross_Sales]]-tbl_EcommerceSales[[#This Row],[Discount_Amount]]</f>
        <v>1619.1</v>
      </c>
      <c r="X2033" s="11">
        <f>tbl_EcommerceSales[[#This Row],[Quantity]] * _xlfn.XLOOKUP(tbl_EcommerceSales[[#This Row],[Product_ID]], Product_Master!A:A, Product_Master!F:F)</f>
        <v>900</v>
      </c>
      <c r="Y2033" s="11">
        <f>tbl_EcommerceSales[[#This Row],[Net_Revenue]]-tbl_EcommerceSales[[#This Row],[Total_Cost]]</f>
        <v>719.09999999999991</v>
      </c>
      <c r="Z2033" s="9">
        <f>IFERROR(#REF!/tbl_EcommerceSales[[#This Row],[Total_Cost]], 0)</f>
        <v>0</v>
      </c>
      <c r="AA2033" t="str">
        <f>TEXT(tbl_EcommerceSales[[#This Row],[Order_Date]],"mmm")</f>
        <v>Aug</v>
      </c>
      <c r="AB2033">
        <f>YEAR(tbl_EcommerceSales[[#This Row],[Order_Date]])</f>
        <v>2025</v>
      </c>
      <c r="AC2033" t="str">
        <f>IF(tbl_EcommerceSales[[#This Row],[Age]]&lt;18,"Under 18",IF(tbl_EcommerceSales[[#This Row],[Age]]&lt;=25,"18-25",IF(tbl_EcommerceSales[[#This Row],[Age]]&lt;=35,"26-35",IF(tbl_EcommerceSales[[#This Row],[Age]]&lt;=45,"36-45",IF(tbl_EcommerceSales[[#This Row],[Age]]&lt;=55,"46-55","56+")))))</f>
        <v>36-45</v>
      </c>
    </row>
    <row r="2034" spans="1:29" x14ac:dyDescent="0.35">
      <c r="A2034" t="s">
        <v>3554</v>
      </c>
      <c r="B2034" s="7">
        <v>45878</v>
      </c>
      <c r="C2034" t="s">
        <v>618</v>
      </c>
      <c r="D2034" t="s">
        <v>254</v>
      </c>
      <c r="E2034" t="s">
        <v>25</v>
      </c>
      <c r="F2034">
        <v>18</v>
      </c>
      <c r="G2034" t="s">
        <v>192</v>
      </c>
      <c r="H2034" t="s">
        <v>27</v>
      </c>
      <c r="I2034" t="s">
        <v>221</v>
      </c>
      <c r="J2034" t="s">
        <v>222</v>
      </c>
      <c r="K2034" t="s">
        <v>177</v>
      </c>
      <c r="L2034" t="s">
        <v>208</v>
      </c>
      <c r="M2034">
        <v>1</v>
      </c>
      <c r="N2034" s="2">
        <v>1499</v>
      </c>
      <c r="O2034" s="3">
        <v>0.1</v>
      </c>
      <c r="P2034" s="2">
        <v>800</v>
      </c>
      <c r="Q2034" t="s">
        <v>32</v>
      </c>
      <c r="R2034" t="s">
        <v>33</v>
      </c>
      <c r="S2034" t="s">
        <v>34</v>
      </c>
      <c r="T2034" s="4">
        <v>5</v>
      </c>
      <c r="U2034" s="11">
        <f t="shared" si="31"/>
        <v>1499</v>
      </c>
      <c r="V2034" s="11">
        <f>tbl_EcommerceSales[[#This Row],[Gross_Sales]]*tbl_EcommerceSales[[#This Row],[Discount]]</f>
        <v>149.9</v>
      </c>
      <c r="W2034" s="11">
        <f>tbl_EcommerceSales[[#This Row],[Gross_Sales]]-tbl_EcommerceSales[[#This Row],[Discount_Amount]]</f>
        <v>1349.1</v>
      </c>
      <c r="X2034" s="11">
        <f>tbl_EcommerceSales[[#This Row],[Quantity]] * _xlfn.XLOOKUP(tbl_EcommerceSales[[#This Row],[Product_ID]], Product_Master!A:A, Product_Master!F:F)</f>
        <v>800</v>
      </c>
      <c r="Y2034" s="11">
        <f>tbl_EcommerceSales[[#This Row],[Net_Revenue]]-tbl_EcommerceSales[[#This Row],[Total_Cost]]</f>
        <v>549.09999999999991</v>
      </c>
      <c r="Z2034" s="9">
        <f>IFERROR(#REF!/tbl_EcommerceSales[[#This Row],[Total_Cost]], 0)</f>
        <v>0</v>
      </c>
      <c r="AA2034" t="str">
        <f>TEXT(tbl_EcommerceSales[[#This Row],[Order_Date]],"mmm")</f>
        <v>Aug</v>
      </c>
      <c r="AB2034">
        <f>YEAR(tbl_EcommerceSales[[#This Row],[Order_Date]])</f>
        <v>2025</v>
      </c>
      <c r="AC2034" t="str">
        <f>IF(tbl_EcommerceSales[[#This Row],[Age]]&lt;18,"Under 18",IF(tbl_EcommerceSales[[#This Row],[Age]]&lt;=25,"18-25",IF(tbl_EcommerceSales[[#This Row],[Age]]&lt;=35,"26-35",IF(tbl_EcommerceSales[[#This Row],[Age]]&lt;=45,"36-45",IF(tbl_EcommerceSales[[#This Row],[Age]]&lt;=55,"46-55","56+")))))</f>
        <v>18-25</v>
      </c>
    </row>
    <row r="2035" spans="1:29" x14ac:dyDescent="0.35">
      <c r="A2035" t="s">
        <v>3555</v>
      </c>
      <c r="B2035" s="7">
        <v>45878</v>
      </c>
      <c r="C2035" t="s">
        <v>3556</v>
      </c>
      <c r="D2035" t="s">
        <v>251</v>
      </c>
      <c r="E2035" t="s">
        <v>25</v>
      </c>
      <c r="F2035">
        <v>35</v>
      </c>
      <c r="G2035" t="s">
        <v>186</v>
      </c>
      <c r="H2035" t="s">
        <v>72</v>
      </c>
      <c r="I2035" t="s">
        <v>80</v>
      </c>
      <c r="J2035" t="s">
        <v>81</v>
      </c>
      <c r="K2035" t="s">
        <v>82</v>
      </c>
      <c r="L2035" t="s">
        <v>83</v>
      </c>
      <c r="M2035">
        <v>2</v>
      </c>
      <c r="N2035" s="2">
        <v>2499</v>
      </c>
      <c r="O2035" s="3">
        <v>0.15</v>
      </c>
      <c r="P2035" s="2">
        <v>3100</v>
      </c>
      <c r="Q2035" t="s">
        <v>32</v>
      </c>
      <c r="R2035" t="s">
        <v>33</v>
      </c>
      <c r="S2035" t="s">
        <v>34</v>
      </c>
      <c r="T2035" s="4">
        <v>3</v>
      </c>
      <c r="U2035" s="11">
        <f t="shared" si="31"/>
        <v>4998</v>
      </c>
      <c r="V2035" s="11">
        <f>tbl_EcommerceSales[[#This Row],[Gross_Sales]]*tbl_EcommerceSales[[#This Row],[Discount]]</f>
        <v>749.69999999999993</v>
      </c>
      <c r="W2035" s="11">
        <f>tbl_EcommerceSales[[#This Row],[Gross_Sales]]-tbl_EcommerceSales[[#This Row],[Discount_Amount]]</f>
        <v>4248.3</v>
      </c>
      <c r="X2035" s="11">
        <f>tbl_EcommerceSales[[#This Row],[Quantity]] * _xlfn.XLOOKUP(tbl_EcommerceSales[[#This Row],[Product_ID]], Product_Master!A:A, Product_Master!F:F)</f>
        <v>3100</v>
      </c>
      <c r="Y2035" s="11">
        <f>tbl_EcommerceSales[[#This Row],[Net_Revenue]]-tbl_EcommerceSales[[#This Row],[Total_Cost]]</f>
        <v>1148.3000000000002</v>
      </c>
      <c r="Z2035" s="9">
        <f>IFERROR(#REF!/tbl_EcommerceSales[[#This Row],[Total_Cost]], 0)</f>
        <v>0</v>
      </c>
      <c r="AA2035" t="str">
        <f>TEXT(tbl_EcommerceSales[[#This Row],[Order_Date]],"mmm")</f>
        <v>Aug</v>
      </c>
      <c r="AB2035">
        <f>YEAR(tbl_EcommerceSales[[#This Row],[Order_Date]])</f>
        <v>2025</v>
      </c>
      <c r="AC2035" t="str">
        <f>IF(tbl_EcommerceSales[[#This Row],[Age]]&lt;18,"Under 18",IF(tbl_EcommerceSales[[#This Row],[Age]]&lt;=25,"18-25",IF(tbl_EcommerceSales[[#This Row],[Age]]&lt;=35,"26-35",IF(tbl_EcommerceSales[[#This Row],[Age]]&lt;=45,"36-45",IF(tbl_EcommerceSales[[#This Row],[Age]]&lt;=55,"46-55","56+")))))</f>
        <v>26-35</v>
      </c>
    </row>
    <row r="2036" spans="1:29" x14ac:dyDescent="0.35">
      <c r="A2036" t="s">
        <v>3557</v>
      </c>
      <c r="B2036" s="7">
        <v>45878</v>
      </c>
      <c r="C2036" t="s">
        <v>333</v>
      </c>
      <c r="D2036" t="s">
        <v>269</v>
      </c>
      <c r="E2036" t="s">
        <v>25</v>
      </c>
      <c r="F2036">
        <v>38</v>
      </c>
      <c r="G2036" t="s">
        <v>155</v>
      </c>
      <c r="H2036" t="s">
        <v>88</v>
      </c>
      <c r="I2036" t="s">
        <v>53</v>
      </c>
      <c r="J2036" t="s">
        <v>54</v>
      </c>
      <c r="K2036" t="s">
        <v>55</v>
      </c>
      <c r="L2036" t="s">
        <v>56</v>
      </c>
      <c r="M2036">
        <v>1</v>
      </c>
      <c r="N2036" s="2">
        <v>799</v>
      </c>
      <c r="O2036" s="3">
        <v>0.15</v>
      </c>
      <c r="P2036" s="2">
        <v>390</v>
      </c>
      <c r="Q2036" t="s">
        <v>44</v>
      </c>
      <c r="R2036" t="s">
        <v>33</v>
      </c>
      <c r="S2036" t="s">
        <v>34</v>
      </c>
      <c r="T2036" s="4">
        <v>4</v>
      </c>
      <c r="U2036" s="11">
        <f t="shared" si="31"/>
        <v>799</v>
      </c>
      <c r="V2036" s="11">
        <f>tbl_EcommerceSales[[#This Row],[Gross_Sales]]*tbl_EcommerceSales[[#This Row],[Discount]]</f>
        <v>119.85</v>
      </c>
      <c r="W2036" s="11">
        <f>tbl_EcommerceSales[[#This Row],[Gross_Sales]]-tbl_EcommerceSales[[#This Row],[Discount_Amount]]</f>
        <v>679.15</v>
      </c>
      <c r="X2036" s="11">
        <f>tbl_EcommerceSales[[#This Row],[Quantity]] * _xlfn.XLOOKUP(tbl_EcommerceSales[[#This Row],[Product_ID]], Product_Master!A:A, Product_Master!F:F)</f>
        <v>390</v>
      </c>
      <c r="Y2036" s="11">
        <f>tbl_EcommerceSales[[#This Row],[Net_Revenue]]-tbl_EcommerceSales[[#This Row],[Total_Cost]]</f>
        <v>289.14999999999998</v>
      </c>
      <c r="Z2036" s="9">
        <f>IFERROR(#REF!/tbl_EcommerceSales[[#This Row],[Total_Cost]], 0)</f>
        <v>0</v>
      </c>
      <c r="AA2036" t="str">
        <f>TEXT(tbl_EcommerceSales[[#This Row],[Order_Date]],"mmm")</f>
        <v>Aug</v>
      </c>
      <c r="AB2036">
        <f>YEAR(tbl_EcommerceSales[[#This Row],[Order_Date]])</f>
        <v>2025</v>
      </c>
      <c r="AC2036" t="str">
        <f>IF(tbl_EcommerceSales[[#This Row],[Age]]&lt;18,"Under 18",IF(tbl_EcommerceSales[[#This Row],[Age]]&lt;=25,"18-25",IF(tbl_EcommerceSales[[#This Row],[Age]]&lt;=35,"26-35",IF(tbl_EcommerceSales[[#This Row],[Age]]&lt;=45,"36-45",IF(tbl_EcommerceSales[[#This Row],[Age]]&lt;=55,"46-55","56+")))))</f>
        <v>36-45</v>
      </c>
    </row>
    <row r="2037" spans="1:29" x14ac:dyDescent="0.35">
      <c r="A2037" t="s">
        <v>3558</v>
      </c>
      <c r="B2037" s="7">
        <v>45879</v>
      </c>
      <c r="C2037" t="s">
        <v>3559</v>
      </c>
      <c r="D2037" t="s">
        <v>312</v>
      </c>
      <c r="E2037" t="s">
        <v>25</v>
      </c>
      <c r="F2037">
        <v>44</v>
      </c>
      <c r="G2037" t="s">
        <v>107</v>
      </c>
      <c r="H2037" t="s">
        <v>39</v>
      </c>
      <c r="I2037" t="s">
        <v>206</v>
      </c>
      <c r="J2037" t="s">
        <v>207</v>
      </c>
      <c r="K2037" t="s">
        <v>177</v>
      </c>
      <c r="L2037" t="s">
        <v>208</v>
      </c>
      <c r="M2037">
        <v>1</v>
      </c>
      <c r="N2037" s="2">
        <v>2199</v>
      </c>
      <c r="O2037" s="3">
        <v>0.2</v>
      </c>
      <c r="P2037" s="2">
        <v>1250</v>
      </c>
      <c r="Q2037" t="s">
        <v>44</v>
      </c>
      <c r="R2037" t="s">
        <v>33</v>
      </c>
      <c r="S2037" t="s">
        <v>57</v>
      </c>
      <c r="T2037" s="4">
        <v>5</v>
      </c>
      <c r="U2037" s="11">
        <f t="shared" si="31"/>
        <v>2199</v>
      </c>
      <c r="V2037" s="11">
        <f>tbl_EcommerceSales[[#This Row],[Gross_Sales]]*tbl_EcommerceSales[[#This Row],[Discount]]</f>
        <v>439.8</v>
      </c>
      <c r="W2037" s="11">
        <f>tbl_EcommerceSales[[#This Row],[Gross_Sales]]-tbl_EcommerceSales[[#This Row],[Discount_Amount]]</f>
        <v>1759.2</v>
      </c>
      <c r="X2037" s="11">
        <f>tbl_EcommerceSales[[#This Row],[Quantity]] * _xlfn.XLOOKUP(tbl_EcommerceSales[[#This Row],[Product_ID]], Product_Master!A:A, Product_Master!F:F)</f>
        <v>1250</v>
      </c>
      <c r="Y2037" s="11">
        <f>tbl_EcommerceSales[[#This Row],[Net_Revenue]]-tbl_EcommerceSales[[#This Row],[Total_Cost]]</f>
        <v>509.20000000000005</v>
      </c>
      <c r="Z2037" s="9">
        <f>IFERROR(#REF!/tbl_EcommerceSales[[#This Row],[Total_Cost]], 0)</f>
        <v>0</v>
      </c>
      <c r="AA2037" t="str">
        <f>TEXT(tbl_EcommerceSales[[#This Row],[Order_Date]],"mmm")</f>
        <v>Aug</v>
      </c>
      <c r="AB2037">
        <f>YEAR(tbl_EcommerceSales[[#This Row],[Order_Date]])</f>
        <v>2025</v>
      </c>
      <c r="AC2037" t="str">
        <f>IF(tbl_EcommerceSales[[#This Row],[Age]]&lt;18,"Under 18",IF(tbl_EcommerceSales[[#This Row],[Age]]&lt;=25,"18-25",IF(tbl_EcommerceSales[[#This Row],[Age]]&lt;=35,"26-35",IF(tbl_EcommerceSales[[#This Row],[Age]]&lt;=45,"36-45",IF(tbl_EcommerceSales[[#This Row],[Age]]&lt;=55,"46-55","56+")))))</f>
        <v>36-45</v>
      </c>
    </row>
    <row r="2038" spans="1:29" x14ac:dyDescent="0.35">
      <c r="A2038" t="s">
        <v>3560</v>
      </c>
      <c r="B2038" s="7">
        <v>45879</v>
      </c>
      <c r="C2038" t="s">
        <v>3561</v>
      </c>
      <c r="D2038" t="s">
        <v>24</v>
      </c>
      <c r="E2038" t="s">
        <v>48</v>
      </c>
      <c r="F2038">
        <v>21</v>
      </c>
      <c r="G2038" t="s">
        <v>270</v>
      </c>
      <c r="H2038" t="s">
        <v>72</v>
      </c>
      <c r="I2038" t="s">
        <v>271</v>
      </c>
      <c r="J2038" t="s">
        <v>272</v>
      </c>
      <c r="K2038" t="s">
        <v>30</v>
      </c>
      <c r="L2038" t="s">
        <v>273</v>
      </c>
      <c r="M2038">
        <v>1</v>
      </c>
      <c r="N2038" s="2">
        <v>4299</v>
      </c>
      <c r="O2038" s="3">
        <v>0.15</v>
      </c>
      <c r="P2038" s="2">
        <v>2700</v>
      </c>
      <c r="Q2038" t="s">
        <v>32</v>
      </c>
      <c r="R2038" t="s">
        <v>33</v>
      </c>
      <c r="S2038" t="s">
        <v>34</v>
      </c>
      <c r="T2038" s="4">
        <v>4</v>
      </c>
      <c r="U2038" s="11">
        <f t="shared" si="31"/>
        <v>4299</v>
      </c>
      <c r="V2038" s="11">
        <f>tbl_EcommerceSales[[#This Row],[Gross_Sales]]*tbl_EcommerceSales[[#This Row],[Discount]]</f>
        <v>644.85</v>
      </c>
      <c r="W2038" s="11">
        <f>tbl_EcommerceSales[[#This Row],[Gross_Sales]]-tbl_EcommerceSales[[#This Row],[Discount_Amount]]</f>
        <v>3654.15</v>
      </c>
      <c r="X2038" s="11">
        <f>tbl_EcommerceSales[[#This Row],[Quantity]] * _xlfn.XLOOKUP(tbl_EcommerceSales[[#This Row],[Product_ID]], Product_Master!A:A, Product_Master!F:F)</f>
        <v>2700</v>
      </c>
      <c r="Y2038" s="11">
        <f>tbl_EcommerceSales[[#This Row],[Net_Revenue]]-tbl_EcommerceSales[[#This Row],[Total_Cost]]</f>
        <v>954.15000000000009</v>
      </c>
      <c r="Z2038" s="9">
        <f>IFERROR(#REF!/tbl_EcommerceSales[[#This Row],[Total_Cost]], 0)</f>
        <v>0</v>
      </c>
      <c r="AA2038" t="str">
        <f>TEXT(tbl_EcommerceSales[[#This Row],[Order_Date]],"mmm")</f>
        <v>Aug</v>
      </c>
      <c r="AB2038">
        <f>YEAR(tbl_EcommerceSales[[#This Row],[Order_Date]])</f>
        <v>2025</v>
      </c>
      <c r="AC2038" t="str">
        <f>IF(tbl_EcommerceSales[[#This Row],[Age]]&lt;18,"Under 18",IF(tbl_EcommerceSales[[#This Row],[Age]]&lt;=25,"18-25",IF(tbl_EcommerceSales[[#This Row],[Age]]&lt;=35,"26-35",IF(tbl_EcommerceSales[[#This Row],[Age]]&lt;=45,"36-45",IF(tbl_EcommerceSales[[#This Row],[Age]]&lt;=55,"46-55","56+")))))</f>
        <v>18-25</v>
      </c>
    </row>
    <row r="2039" spans="1:29" x14ac:dyDescent="0.35">
      <c r="A2039" t="s">
        <v>3562</v>
      </c>
      <c r="B2039" s="7">
        <v>45879</v>
      </c>
      <c r="C2039" t="s">
        <v>1602</v>
      </c>
      <c r="D2039" t="s">
        <v>254</v>
      </c>
      <c r="E2039" t="s">
        <v>25</v>
      </c>
      <c r="F2039">
        <v>45</v>
      </c>
      <c r="G2039" t="s">
        <v>152</v>
      </c>
      <c r="H2039" t="s">
        <v>72</v>
      </c>
      <c r="I2039" t="s">
        <v>349</v>
      </c>
      <c r="J2039" t="s">
        <v>350</v>
      </c>
      <c r="K2039" t="s">
        <v>82</v>
      </c>
      <c r="L2039" t="s">
        <v>238</v>
      </c>
      <c r="M2039">
        <v>2</v>
      </c>
      <c r="N2039" s="2">
        <v>1599</v>
      </c>
      <c r="O2039" s="3">
        <v>0.1</v>
      </c>
      <c r="P2039" s="2">
        <v>1840</v>
      </c>
      <c r="Q2039" t="s">
        <v>76</v>
      </c>
      <c r="R2039" t="s">
        <v>33</v>
      </c>
      <c r="S2039" t="s">
        <v>34</v>
      </c>
      <c r="T2039" s="4">
        <v>4</v>
      </c>
      <c r="U2039" s="11">
        <f t="shared" si="31"/>
        <v>3198</v>
      </c>
      <c r="V2039" s="11">
        <f>tbl_EcommerceSales[[#This Row],[Gross_Sales]]*tbl_EcommerceSales[[#This Row],[Discount]]</f>
        <v>319.8</v>
      </c>
      <c r="W2039" s="11">
        <f>tbl_EcommerceSales[[#This Row],[Gross_Sales]]-tbl_EcommerceSales[[#This Row],[Discount_Amount]]</f>
        <v>2878.2</v>
      </c>
      <c r="X2039" s="11">
        <f>tbl_EcommerceSales[[#This Row],[Quantity]] * _xlfn.XLOOKUP(tbl_EcommerceSales[[#This Row],[Product_ID]], Product_Master!A:A, Product_Master!F:F)</f>
        <v>1840</v>
      </c>
      <c r="Y2039" s="11">
        <f>tbl_EcommerceSales[[#This Row],[Net_Revenue]]-tbl_EcommerceSales[[#This Row],[Total_Cost]]</f>
        <v>1038.1999999999998</v>
      </c>
      <c r="Z2039" s="9">
        <f>IFERROR(#REF!/tbl_EcommerceSales[[#This Row],[Total_Cost]], 0)</f>
        <v>0</v>
      </c>
      <c r="AA2039" t="str">
        <f>TEXT(tbl_EcommerceSales[[#This Row],[Order_Date]],"mmm")</f>
        <v>Aug</v>
      </c>
      <c r="AB2039">
        <f>YEAR(tbl_EcommerceSales[[#This Row],[Order_Date]])</f>
        <v>2025</v>
      </c>
      <c r="AC2039" t="str">
        <f>IF(tbl_EcommerceSales[[#This Row],[Age]]&lt;18,"Under 18",IF(tbl_EcommerceSales[[#This Row],[Age]]&lt;=25,"18-25",IF(tbl_EcommerceSales[[#This Row],[Age]]&lt;=35,"26-35",IF(tbl_EcommerceSales[[#This Row],[Age]]&lt;=45,"36-45",IF(tbl_EcommerceSales[[#This Row],[Age]]&lt;=55,"46-55","56+")))))</f>
        <v>36-45</v>
      </c>
    </row>
    <row r="2040" spans="1:29" x14ac:dyDescent="0.35">
      <c r="A2040" t="s">
        <v>3563</v>
      </c>
      <c r="B2040" s="7">
        <v>45879</v>
      </c>
      <c r="C2040" t="s">
        <v>3564</v>
      </c>
      <c r="D2040" t="s">
        <v>116</v>
      </c>
      <c r="E2040" t="s">
        <v>25</v>
      </c>
      <c r="F2040">
        <v>30</v>
      </c>
      <c r="G2040" t="s">
        <v>103</v>
      </c>
      <c r="H2040" t="s">
        <v>27</v>
      </c>
      <c r="I2040" t="s">
        <v>111</v>
      </c>
      <c r="J2040" t="s">
        <v>112</v>
      </c>
      <c r="K2040" t="s">
        <v>55</v>
      </c>
      <c r="L2040" t="s">
        <v>113</v>
      </c>
      <c r="M2040">
        <v>1</v>
      </c>
      <c r="N2040" s="2">
        <v>1799</v>
      </c>
      <c r="O2040" s="3">
        <v>0.2</v>
      </c>
      <c r="P2040" s="2">
        <v>950</v>
      </c>
      <c r="Q2040" t="s">
        <v>156</v>
      </c>
      <c r="R2040" t="s">
        <v>93</v>
      </c>
      <c r="S2040" t="s">
        <v>57</v>
      </c>
      <c r="T2040" s="4">
        <v>5</v>
      </c>
      <c r="U2040" s="11">
        <f t="shared" si="31"/>
        <v>1799</v>
      </c>
      <c r="V2040" s="11">
        <f>tbl_EcommerceSales[[#This Row],[Gross_Sales]]*tbl_EcommerceSales[[#This Row],[Discount]]</f>
        <v>359.8</v>
      </c>
      <c r="W2040" s="11">
        <f>tbl_EcommerceSales[[#This Row],[Gross_Sales]]-tbl_EcommerceSales[[#This Row],[Discount_Amount]]</f>
        <v>1439.2</v>
      </c>
      <c r="X2040" s="11">
        <f>tbl_EcommerceSales[[#This Row],[Quantity]] * _xlfn.XLOOKUP(tbl_EcommerceSales[[#This Row],[Product_ID]], Product_Master!A:A, Product_Master!F:F)</f>
        <v>950</v>
      </c>
      <c r="Y2040" s="11">
        <f>tbl_EcommerceSales[[#This Row],[Net_Revenue]]-tbl_EcommerceSales[[#This Row],[Total_Cost]]</f>
        <v>489.20000000000005</v>
      </c>
      <c r="Z2040" s="9">
        <f>IFERROR(#REF!/tbl_EcommerceSales[[#This Row],[Total_Cost]], 0)</f>
        <v>0</v>
      </c>
      <c r="AA2040" t="str">
        <f>TEXT(tbl_EcommerceSales[[#This Row],[Order_Date]],"mmm")</f>
        <v>Aug</v>
      </c>
      <c r="AB2040">
        <f>YEAR(tbl_EcommerceSales[[#This Row],[Order_Date]])</f>
        <v>2025</v>
      </c>
      <c r="AC2040" t="str">
        <f>IF(tbl_EcommerceSales[[#This Row],[Age]]&lt;18,"Under 18",IF(tbl_EcommerceSales[[#This Row],[Age]]&lt;=25,"18-25",IF(tbl_EcommerceSales[[#This Row],[Age]]&lt;=35,"26-35",IF(tbl_EcommerceSales[[#This Row],[Age]]&lt;=45,"36-45",IF(tbl_EcommerceSales[[#This Row],[Age]]&lt;=55,"46-55","56+")))))</f>
        <v>26-35</v>
      </c>
    </row>
    <row r="2041" spans="1:29" x14ac:dyDescent="0.35">
      <c r="A2041" t="s">
        <v>3565</v>
      </c>
      <c r="B2041" s="7">
        <v>45879</v>
      </c>
      <c r="C2041" t="s">
        <v>2754</v>
      </c>
      <c r="D2041" t="s">
        <v>79</v>
      </c>
      <c r="E2041" t="s">
        <v>25</v>
      </c>
      <c r="F2041">
        <v>28</v>
      </c>
      <c r="G2041" t="s">
        <v>246</v>
      </c>
      <c r="H2041" t="s">
        <v>27</v>
      </c>
      <c r="I2041" t="s">
        <v>236</v>
      </c>
      <c r="J2041" t="s">
        <v>237</v>
      </c>
      <c r="K2041" t="s">
        <v>82</v>
      </c>
      <c r="L2041" t="s">
        <v>238</v>
      </c>
      <c r="M2041">
        <v>1</v>
      </c>
      <c r="N2041" s="2">
        <v>899</v>
      </c>
      <c r="O2041" s="3">
        <v>0.05</v>
      </c>
      <c r="P2041" s="2">
        <v>480</v>
      </c>
      <c r="Q2041" t="s">
        <v>76</v>
      </c>
      <c r="R2041" t="s">
        <v>93</v>
      </c>
      <c r="S2041" t="s">
        <v>34</v>
      </c>
      <c r="T2041" s="4">
        <v>5</v>
      </c>
      <c r="U2041" s="11">
        <f t="shared" si="31"/>
        <v>899</v>
      </c>
      <c r="V2041" s="11">
        <f>tbl_EcommerceSales[[#This Row],[Gross_Sales]]*tbl_EcommerceSales[[#This Row],[Discount]]</f>
        <v>44.95</v>
      </c>
      <c r="W2041" s="11">
        <f>tbl_EcommerceSales[[#This Row],[Gross_Sales]]-tbl_EcommerceSales[[#This Row],[Discount_Amount]]</f>
        <v>854.05</v>
      </c>
      <c r="X2041" s="11">
        <f>tbl_EcommerceSales[[#This Row],[Quantity]] * _xlfn.XLOOKUP(tbl_EcommerceSales[[#This Row],[Product_ID]], Product_Master!A:A, Product_Master!F:F)</f>
        <v>480</v>
      </c>
      <c r="Y2041" s="11">
        <f>tbl_EcommerceSales[[#This Row],[Net_Revenue]]-tbl_EcommerceSales[[#This Row],[Total_Cost]]</f>
        <v>374.04999999999995</v>
      </c>
      <c r="Z2041" s="9">
        <f>IFERROR(#REF!/tbl_EcommerceSales[[#This Row],[Total_Cost]], 0)</f>
        <v>0</v>
      </c>
      <c r="AA2041" t="str">
        <f>TEXT(tbl_EcommerceSales[[#This Row],[Order_Date]],"mmm")</f>
        <v>Aug</v>
      </c>
      <c r="AB2041">
        <f>YEAR(tbl_EcommerceSales[[#This Row],[Order_Date]])</f>
        <v>2025</v>
      </c>
      <c r="AC2041" t="str">
        <f>IF(tbl_EcommerceSales[[#This Row],[Age]]&lt;18,"Under 18",IF(tbl_EcommerceSales[[#This Row],[Age]]&lt;=25,"18-25",IF(tbl_EcommerceSales[[#This Row],[Age]]&lt;=35,"26-35",IF(tbl_EcommerceSales[[#This Row],[Age]]&lt;=45,"36-45",IF(tbl_EcommerceSales[[#This Row],[Age]]&lt;=55,"46-55","56+")))))</f>
        <v>26-35</v>
      </c>
    </row>
    <row r="2042" spans="1:29" x14ac:dyDescent="0.35">
      <c r="A2042" t="s">
        <v>3566</v>
      </c>
      <c r="B2042" s="7">
        <v>45879</v>
      </c>
      <c r="C2042" t="s">
        <v>839</v>
      </c>
      <c r="D2042" t="s">
        <v>37</v>
      </c>
      <c r="E2042" t="s">
        <v>25</v>
      </c>
      <c r="F2042">
        <v>25</v>
      </c>
      <c r="G2042" t="s">
        <v>52</v>
      </c>
      <c r="H2042" t="s">
        <v>27</v>
      </c>
      <c r="I2042" t="s">
        <v>221</v>
      </c>
      <c r="J2042" t="s">
        <v>222</v>
      </c>
      <c r="K2042" t="s">
        <v>177</v>
      </c>
      <c r="L2042" t="s">
        <v>208</v>
      </c>
      <c r="M2042">
        <v>4</v>
      </c>
      <c r="N2042" s="2">
        <v>1499</v>
      </c>
      <c r="O2042" s="3">
        <v>0.1</v>
      </c>
      <c r="P2042" s="2">
        <v>3200</v>
      </c>
      <c r="Q2042" t="s">
        <v>123</v>
      </c>
      <c r="R2042" t="s">
        <v>33</v>
      </c>
      <c r="S2042" t="s">
        <v>34</v>
      </c>
      <c r="T2042" s="4">
        <v>5</v>
      </c>
      <c r="U2042" s="11">
        <f t="shared" si="31"/>
        <v>5996</v>
      </c>
      <c r="V2042" s="11">
        <f>tbl_EcommerceSales[[#This Row],[Gross_Sales]]*tbl_EcommerceSales[[#This Row],[Discount]]</f>
        <v>599.6</v>
      </c>
      <c r="W2042" s="11">
        <f>tbl_EcommerceSales[[#This Row],[Gross_Sales]]-tbl_EcommerceSales[[#This Row],[Discount_Amount]]</f>
        <v>5396.4</v>
      </c>
      <c r="X2042" s="11">
        <f>tbl_EcommerceSales[[#This Row],[Quantity]] * _xlfn.XLOOKUP(tbl_EcommerceSales[[#This Row],[Product_ID]], Product_Master!A:A, Product_Master!F:F)</f>
        <v>3200</v>
      </c>
      <c r="Y2042" s="11">
        <f>tbl_EcommerceSales[[#This Row],[Net_Revenue]]-tbl_EcommerceSales[[#This Row],[Total_Cost]]</f>
        <v>2196.3999999999996</v>
      </c>
      <c r="Z2042" s="9">
        <f>IFERROR(#REF!/tbl_EcommerceSales[[#This Row],[Total_Cost]], 0)</f>
        <v>0</v>
      </c>
      <c r="AA2042" t="str">
        <f>TEXT(tbl_EcommerceSales[[#This Row],[Order_Date]],"mmm")</f>
        <v>Aug</v>
      </c>
      <c r="AB2042">
        <f>YEAR(tbl_EcommerceSales[[#This Row],[Order_Date]])</f>
        <v>2025</v>
      </c>
      <c r="AC2042" t="str">
        <f>IF(tbl_EcommerceSales[[#This Row],[Age]]&lt;18,"Under 18",IF(tbl_EcommerceSales[[#This Row],[Age]]&lt;=25,"18-25",IF(tbl_EcommerceSales[[#This Row],[Age]]&lt;=35,"26-35",IF(tbl_EcommerceSales[[#This Row],[Age]]&lt;=45,"36-45",IF(tbl_EcommerceSales[[#This Row],[Age]]&lt;=55,"46-55","56+")))))</f>
        <v>18-25</v>
      </c>
    </row>
    <row r="2043" spans="1:29" x14ac:dyDescent="0.35">
      <c r="A2043" t="s">
        <v>3567</v>
      </c>
      <c r="B2043" s="7">
        <v>45879</v>
      </c>
      <c r="C2043" t="s">
        <v>2053</v>
      </c>
      <c r="D2043" t="s">
        <v>151</v>
      </c>
      <c r="E2043" t="s">
        <v>48</v>
      </c>
      <c r="F2043">
        <v>31</v>
      </c>
      <c r="G2043" t="s">
        <v>96</v>
      </c>
      <c r="H2043" t="s">
        <v>39</v>
      </c>
      <c r="I2043" t="s">
        <v>160</v>
      </c>
      <c r="J2043" t="s">
        <v>161</v>
      </c>
      <c r="K2043" t="s">
        <v>91</v>
      </c>
      <c r="L2043" t="s">
        <v>133</v>
      </c>
      <c r="M2043">
        <v>5</v>
      </c>
      <c r="N2043" s="2">
        <v>1099</v>
      </c>
      <c r="O2043" s="3">
        <v>0</v>
      </c>
      <c r="P2043" s="2">
        <v>2600</v>
      </c>
      <c r="Q2043" t="s">
        <v>123</v>
      </c>
      <c r="R2043" t="s">
        <v>162</v>
      </c>
      <c r="S2043" t="s">
        <v>34</v>
      </c>
      <c r="T2043" s="4"/>
      <c r="U2043" s="11">
        <f t="shared" si="31"/>
        <v>5495</v>
      </c>
      <c r="V2043" s="11">
        <f>tbl_EcommerceSales[[#This Row],[Gross_Sales]]*tbl_EcommerceSales[[#This Row],[Discount]]</f>
        <v>0</v>
      </c>
      <c r="W2043" s="11">
        <f>tbl_EcommerceSales[[#This Row],[Gross_Sales]]-tbl_EcommerceSales[[#This Row],[Discount_Amount]]</f>
        <v>5495</v>
      </c>
      <c r="X2043" s="11">
        <f>tbl_EcommerceSales[[#This Row],[Quantity]] * _xlfn.XLOOKUP(tbl_EcommerceSales[[#This Row],[Product_ID]], Product_Master!A:A, Product_Master!F:F)</f>
        <v>2600</v>
      </c>
      <c r="Y2043" s="11">
        <f>tbl_EcommerceSales[[#This Row],[Net_Revenue]]-tbl_EcommerceSales[[#This Row],[Total_Cost]]</f>
        <v>2895</v>
      </c>
      <c r="Z2043" s="9">
        <f>IFERROR(#REF!/tbl_EcommerceSales[[#This Row],[Total_Cost]], 0)</f>
        <v>0</v>
      </c>
      <c r="AA2043" t="str">
        <f>TEXT(tbl_EcommerceSales[[#This Row],[Order_Date]],"mmm")</f>
        <v>Aug</v>
      </c>
      <c r="AB2043">
        <f>YEAR(tbl_EcommerceSales[[#This Row],[Order_Date]])</f>
        <v>2025</v>
      </c>
      <c r="AC2043" t="str">
        <f>IF(tbl_EcommerceSales[[#This Row],[Age]]&lt;18,"Under 18",IF(tbl_EcommerceSales[[#This Row],[Age]]&lt;=25,"18-25",IF(tbl_EcommerceSales[[#This Row],[Age]]&lt;=35,"26-35",IF(tbl_EcommerceSales[[#This Row],[Age]]&lt;=45,"36-45",IF(tbl_EcommerceSales[[#This Row],[Age]]&lt;=55,"46-55","56+")))))</f>
        <v>26-35</v>
      </c>
    </row>
    <row r="2044" spans="1:29" x14ac:dyDescent="0.35">
      <c r="A2044" t="s">
        <v>3568</v>
      </c>
      <c r="B2044" s="7">
        <v>45879</v>
      </c>
      <c r="C2044" t="s">
        <v>1541</v>
      </c>
      <c r="D2044" t="s">
        <v>254</v>
      </c>
      <c r="E2044" t="s">
        <v>48</v>
      </c>
      <c r="F2044">
        <v>35</v>
      </c>
      <c r="G2044" t="s">
        <v>107</v>
      </c>
      <c r="H2044" t="s">
        <v>39</v>
      </c>
      <c r="I2044" t="s">
        <v>117</v>
      </c>
      <c r="J2044" t="s">
        <v>118</v>
      </c>
      <c r="K2044" t="s">
        <v>82</v>
      </c>
      <c r="L2044" t="s">
        <v>119</v>
      </c>
      <c r="M2044">
        <v>1</v>
      </c>
      <c r="N2044" s="2">
        <v>3299</v>
      </c>
      <c r="O2044" s="3">
        <v>0</v>
      </c>
      <c r="P2044" s="2">
        <v>2100</v>
      </c>
      <c r="Q2044" t="s">
        <v>32</v>
      </c>
      <c r="R2044" t="s">
        <v>33</v>
      </c>
      <c r="S2044" t="s">
        <v>34</v>
      </c>
      <c r="T2044" s="4">
        <v>5</v>
      </c>
      <c r="U2044" s="11">
        <f t="shared" si="31"/>
        <v>3299</v>
      </c>
      <c r="V2044" s="11">
        <f>tbl_EcommerceSales[[#This Row],[Gross_Sales]]*tbl_EcommerceSales[[#This Row],[Discount]]</f>
        <v>0</v>
      </c>
      <c r="W2044" s="11">
        <f>tbl_EcommerceSales[[#This Row],[Gross_Sales]]-tbl_EcommerceSales[[#This Row],[Discount_Amount]]</f>
        <v>3299</v>
      </c>
      <c r="X2044" s="11">
        <f>tbl_EcommerceSales[[#This Row],[Quantity]] * _xlfn.XLOOKUP(tbl_EcommerceSales[[#This Row],[Product_ID]], Product_Master!A:A, Product_Master!F:F)</f>
        <v>2100</v>
      </c>
      <c r="Y2044" s="11">
        <f>tbl_EcommerceSales[[#This Row],[Net_Revenue]]-tbl_EcommerceSales[[#This Row],[Total_Cost]]</f>
        <v>1199</v>
      </c>
      <c r="Z2044" s="9">
        <f>IFERROR(#REF!/tbl_EcommerceSales[[#This Row],[Total_Cost]], 0)</f>
        <v>0</v>
      </c>
      <c r="AA2044" t="str">
        <f>TEXT(tbl_EcommerceSales[[#This Row],[Order_Date]],"mmm")</f>
        <v>Aug</v>
      </c>
      <c r="AB2044">
        <f>YEAR(tbl_EcommerceSales[[#This Row],[Order_Date]])</f>
        <v>2025</v>
      </c>
      <c r="AC2044" t="str">
        <f>IF(tbl_EcommerceSales[[#This Row],[Age]]&lt;18,"Under 18",IF(tbl_EcommerceSales[[#This Row],[Age]]&lt;=25,"18-25",IF(tbl_EcommerceSales[[#This Row],[Age]]&lt;=35,"26-35",IF(tbl_EcommerceSales[[#This Row],[Age]]&lt;=45,"36-45",IF(tbl_EcommerceSales[[#This Row],[Age]]&lt;=55,"46-55","56+")))))</f>
        <v>26-35</v>
      </c>
    </row>
    <row r="2045" spans="1:29" x14ac:dyDescent="0.35">
      <c r="A2045" t="s">
        <v>3569</v>
      </c>
      <c r="B2045" s="7">
        <v>45879</v>
      </c>
      <c r="C2045" t="s">
        <v>369</v>
      </c>
      <c r="D2045" t="s">
        <v>216</v>
      </c>
      <c r="E2045" t="s">
        <v>25</v>
      </c>
      <c r="F2045">
        <v>43</v>
      </c>
      <c r="G2045" t="s">
        <v>270</v>
      </c>
      <c r="H2045" t="s">
        <v>72</v>
      </c>
      <c r="I2045" t="s">
        <v>160</v>
      </c>
      <c r="J2045" t="s">
        <v>161</v>
      </c>
      <c r="K2045" t="s">
        <v>91</v>
      </c>
      <c r="L2045" t="s">
        <v>133</v>
      </c>
      <c r="M2045">
        <v>2</v>
      </c>
      <c r="N2045" s="2">
        <v>1099</v>
      </c>
      <c r="O2045" s="3">
        <v>0.1</v>
      </c>
      <c r="P2045" s="2">
        <v>1040</v>
      </c>
      <c r="Q2045" t="s">
        <v>319</v>
      </c>
      <c r="R2045" t="s">
        <v>33</v>
      </c>
      <c r="S2045" t="s">
        <v>34</v>
      </c>
      <c r="T2045" s="4">
        <v>5</v>
      </c>
      <c r="U2045" s="11">
        <f t="shared" si="31"/>
        <v>2198</v>
      </c>
      <c r="V2045" s="11">
        <f>tbl_EcommerceSales[[#This Row],[Gross_Sales]]*tbl_EcommerceSales[[#This Row],[Discount]]</f>
        <v>219.8</v>
      </c>
      <c r="W2045" s="11">
        <f>tbl_EcommerceSales[[#This Row],[Gross_Sales]]-tbl_EcommerceSales[[#This Row],[Discount_Amount]]</f>
        <v>1978.2</v>
      </c>
      <c r="X2045" s="11">
        <f>tbl_EcommerceSales[[#This Row],[Quantity]] * _xlfn.XLOOKUP(tbl_EcommerceSales[[#This Row],[Product_ID]], Product_Master!A:A, Product_Master!F:F)</f>
        <v>1040</v>
      </c>
      <c r="Y2045" s="11">
        <f>tbl_EcommerceSales[[#This Row],[Net_Revenue]]-tbl_EcommerceSales[[#This Row],[Total_Cost]]</f>
        <v>938.2</v>
      </c>
      <c r="Z2045" s="9">
        <f>IFERROR(#REF!/tbl_EcommerceSales[[#This Row],[Total_Cost]], 0)</f>
        <v>0</v>
      </c>
      <c r="AA2045" t="str">
        <f>TEXT(tbl_EcommerceSales[[#This Row],[Order_Date]],"mmm")</f>
        <v>Aug</v>
      </c>
      <c r="AB2045">
        <f>YEAR(tbl_EcommerceSales[[#This Row],[Order_Date]])</f>
        <v>2025</v>
      </c>
      <c r="AC2045" t="str">
        <f>IF(tbl_EcommerceSales[[#This Row],[Age]]&lt;18,"Under 18",IF(tbl_EcommerceSales[[#This Row],[Age]]&lt;=25,"18-25",IF(tbl_EcommerceSales[[#This Row],[Age]]&lt;=35,"26-35",IF(tbl_EcommerceSales[[#This Row],[Age]]&lt;=45,"36-45",IF(tbl_EcommerceSales[[#This Row],[Age]]&lt;=55,"46-55","56+")))))</f>
        <v>36-45</v>
      </c>
    </row>
    <row r="2046" spans="1:29" x14ac:dyDescent="0.35">
      <c r="A2046" t="s">
        <v>3570</v>
      </c>
      <c r="B2046" s="7">
        <v>45880</v>
      </c>
      <c r="C2046" t="s">
        <v>3571</v>
      </c>
      <c r="D2046" t="s">
        <v>269</v>
      </c>
      <c r="E2046" t="s">
        <v>48</v>
      </c>
      <c r="F2046">
        <v>36</v>
      </c>
      <c r="G2046" t="s">
        <v>246</v>
      </c>
      <c r="H2046" t="s">
        <v>27</v>
      </c>
      <c r="I2046" t="s">
        <v>276</v>
      </c>
      <c r="J2046" t="s">
        <v>277</v>
      </c>
      <c r="K2046" t="s">
        <v>30</v>
      </c>
      <c r="L2046" t="s">
        <v>278</v>
      </c>
      <c r="M2046">
        <v>2</v>
      </c>
      <c r="N2046" s="2">
        <v>1599</v>
      </c>
      <c r="O2046" s="3">
        <v>0</v>
      </c>
      <c r="P2046" s="2">
        <v>1700</v>
      </c>
      <c r="Q2046" t="s">
        <v>319</v>
      </c>
      <c r="R2046" t="s">
        <v>33</v>
      </c>
      <c r="S2046" t="s">
        <v>57</v>
      </c>
      <c r="T2046" s="4">
        <v>4</v>
      </c>
      <c r="U2046" s="11">
        <f t="shared" si="31"/>
        <v>3198</v>
      </c>
      <c r="V2046" s="11">
        <f>tbl_EcommerceSales[[#This Row],[Gross_Sales]]*tbl_EcommerceSales[[#This Row],[Discount]]</f>
        <v>0</v>
      </c>
      <c r="W2046" s="11">
        <f>tbl_EcommerceSales[[#This Row],[Gross_Sales]]-tbl_EcommerceSales[[#This Row],[Discount_Amount]]</f>
        <v>3198</v>
      </c>
      <c r="X2046" s="11">
        <f>tbl_EcommerceSales[[#This Row],[Quantity]] * _xlfn.XLOOKUP(tbl_EcommerceSales[[#This Row],[Product_ID]], Product_Master!A:A, Product_Master!F:F)</f>
        <v>1700</v>
      </c>
      <c r="Y2046" s="11">
        <f>tbl_EcommerceSales[[#This Row],[Net_Revenue]]-tbl_EcommerceSales[[#This Row],[Total_Cost]]</f>
        <v>1498</v>
      </c>
      <c r="Z2046" s="9">
        <f>IFERROR(#REF!/tbl_EcommerceSales[[#This Row],[Total_Cost]], 0)</f>
        <v>0</v>
      </c>
      <c r="AA2046" t="str">
        <f>TEXT(tbl_EcommerceSales[[#This Row],[Order_Date]],"mmm")</f>
        <v>Aug</v>
      </c>
      <c r="AB2046">
        <f>YEAR(tbl_EcommerceSales[[#This Row],[Order_Date]])</f>
        <v>2025</v>
      </c>
      <c r="AC2046" t="str">
        <f>IF(tbl_EcommerceSales[[#This Row],[Age]]&lt;18,"Under 18",IF(tbl_EcommerceSales[[#This Row],[Age]]&lt;=25,"18-25",IF(tbl_EcommerceSales[[#This Row],[Age]]&lt;=35,"26-35",IF(tbl_EcommerceSales[[#This Row],[Age]]&lt;=45,"36-45",IF(tbl_EcommerceSales[[#This Row],[Age]]&lt;=55,"46-55","56+")))))</f>
        <v>36-45</v>
      </c>
    </row>
    <row r="2047" spans="1:29" x14ac:dyDescent="0.35">
      <c r="A2047" t="s">
        <v>3572</v>
      </c>
      <c r="B2047" s="7">
        <v>45880</v>
      </c>
      <c r="C2047" t="s">
        <v>3573</v>
      </c>
      <c r="D2047" t="s">
        <v>106</v>
      </c>
      <c r="E2047" t="s">
        <v>48</v>
      </c>
      <c r="F2047">
        <v>51</v>
      </c>
      <c r="G2047" t="s">
        <v>136</v>
      </c>
      <c r="H2047" t="s">
        <v>88</v>
      </c>
      <c r="I2047" t="s">
        <v>28</v>
      </c>
      <c r="J2047" t="s">
        <v>29</v>
      </c>
      <c r="K2047" t="s">
        <v>30</v>
      </c>
      <c r="L2047" t="s">
        <v>31</v>
      </c>
      <c r="M2047">
        <v>3</v>
      </c>
      <c r="N2047" s="2">
        <v>5999</v>
      </c>
      <c r="O2047" s="3">
        <v>0</v>
      </c>
      <c r="P2047" s="2">
        <v>11700</v>
      </c>
      <c r="Q2047" t="s">
        <v>32</v>
      </c>
      <c r="R2047" t="s">
        <v>33</v>
      </c>
      <c r="S2047" t="s">
        <v>34</v>
      </c>
      <c r="T2047" s="4">
        <v>5</v>
      </c>
      <c r="U2047" s="11">
        <f t="shared" si="31"/>
        <v>17997</v>
      </c>
      <c r="V2047" s="11">
        <f>tbl_EcommerceSales[[#This Row],[Gross_Sales]]*tbl_EcommerceSales[[#This Row],[Discount]]</f>
        <v>0</v>
      </c>
      <c r="W2047" s="11">
        <f>tbl_EcommerceSales[[#This Row],[Gross_Sales]]-tbl_EcommerceSales[[#This Row],[Discount_Amount]]</f>
        <v>17997</v>
      </c>
      <c r="X2047" s="11">
        <f>tbl_EcommerceSales[[#This Row],[Quantity]] * _xlfn.XLOOKUP(tbl_EcommerceSales[[#This Row],[Product_ID]], Product_Master!A:A, Product_Master!F:F)</f>
        <v>11700</v>
      </c>
      <c r="Y2047" s="11">
        <f>tbl_EcommerceSales[[#This Row],[Net_Revenue]]-tbl_EcommerceSales[[#This Row],[Total_Cost]]</f>
        <v>6297</v>
      </c>
      <c r="Z2047" s="9">
        <f>IFERROR(#REF!/tbl_EcommerceSales[[#This Row],[Total_Cost]], 0)</f>
        <v>0</v>
      </c>
      <c r="AA2047" t="str">
        <f>TEXT(tbl_EcommerceSales[[#This Row],[Order_Date]],"mmm")</f>
        <v>Aug</v>
      </c>
      <c r="AB2047">
        <f>YEAR(tbl_EcommerceSales[[#This Row],[Order_Date]])</f>
        <v>2025</v>
      </c>
      <c r="AC2047" t="str">
        <f>IF(tbl_EcommerceSales[[#This Row],[Age]]&lt;18,"Under 18",IF(tbl_EcommerceSales[[#This Row],[Age]]&lt;=25,"18-25",IF(tbl_EcommerceSales[[#This Row],[Age]]&lt;=35,"26-35",IF(tbl_EcommerceSales[[#This Row],[Age]]&lt;=45,"36-45",IF(tbl_EcommerceSales[[#This Row],[Age]]&lt;=55,"46-55","56+")))))</f>
        <v>46-55</v>
      </c>
    </row>
    <row r="2048" spans="1:29" x14ac:dyDescent="0.35">
      <c r="A2048" t="s">
        <v>3574</v>
      </c>
      <c r="B2048" s="7">
        <v>45880</v>
      </c>
      <c r="C2048" t="s">
        <v>3575</v>
      </c>
      <c r="D2048" t="s">
        <v>130</v>
      </c>
      <c r="E2048" t="s">
        <v>48</v>
      </c>
      <c r="F2048">
        <v>43</v>
      </c>
      <c r="G2048" t="s">
        <v>107</v>
      </c>
      <c r="H2048" t="s">
        <v>39</v>
      </c>
      <c r="I2048" t="s">
        <v>117</v>
      </c>
      <c r="J2048" t="s">
        <v>118</v>
      </c>
      <c r="K2048" t="s">
        <v>82</v>
      </c>
      <c r="L2048" t="s">
        <v>119</v>
      </c>
      <c r="M2048">
        <v>1</v>
      </c>
      <c r="N2048" s="2">
        <v>3299</v>
      </c>
      <c r="O2048" s="3">
        <v>0.2</v>
      </c>
      <c r="P2048" s="2">
        <v>2100</v>
      </c>
      <c r="Q2048" t="s">
        <v>123</v>
      </c>
      <c r="R2048" t="s">
        <v>33</v>
      </c>
      <c r="S2048" t="s">
        <v>57</v>
      </c>
      <c r="T2048" s="4">
        <v>2</v>
      </c>
      <c r="U2048" s="11">
        <f t="shared" si="31"/>
        <v>3299</v>
      </c>
      <c r="V2048" s="11">
        <f>tbl_EcommerceSales[[#This Row],[Gross_Sales]]*tbl_EcommerceSales[[#This Row],[Discount]]</f>
        <v>659.80000000000007</v>
      </c>
      <c r="W2048" s="11">
        <f>tbl_EcommerceSales[[#This Row],[Gross_Sales]]-tbl_EcommerceSales[[#This Row],[Discount_Amount]]</f>
        <v>2639.2</v>
      </c>
      <c r="X2048" s="11">
        <f>tbl_EcommerceSales[[#This Row],[Quantity]] * _xlfn.XLOOKUP(tbl_EcommerceSales[[#This Row],[Product_ID]], Product_Master!A:A, Product_Master!F:F)</f>
        <v>2100</v>
      </c>
      <c r="Y2048" s="11">
        <f>tbl_EcommerceSales[[#This Row],[Net_Revenue]]-tbl_EcommerceSales[[#This Row],[Total_Cost]]</f>
        <v>539.19999999999982</v>
      </c>
      <c r="Z2048" s="9">
        <f>IFERROR(#REF!/tbl_EcommerceSales[[#This Row],[Total_Cost]], 0)</f>
        <v>0</v>
      </c>
      <c r="AA2048" t="str">
        <f>TEXT(tbl_EcommerceSales[[#This Row],[Order_Date]],"mmm")</f>
        <v>Aug</v>
      </c>
      <c r="AB2048">
        <f>YEAR(tbl_EcommerceSales[[#This Row],[Order_Date]])</f>
        <v>2025</v>
      </c>
      <c r="AC2048" t="str">
        <f>IF(tbl_EcommerceSales[[#This Row],[Age]]&lt;18,"Under 18",IF(tbl_EcommerceSales[[#This Row],[Age]]&lt;=25,"18-25",IF(tbl_EcommerceSales[[#This Row],[Age]]&lt;=35,"26-35",IF(tbl_EcommerceSales[[#This Row],[Age]]&lt;=45,"36-45",IF(tbl_EcommerceSales[[#This Row],[Age]]&lt;=55,"46-55","56+")))))</f>
        <v>36-45</v>
      </c>
    </row>
    <row r="2049" spans="1:29" x14ac:dyDescent="0.35">
      <c r="A2049" t="s">
        <v>3576</v>
      </c>
      <c r="B2049" s="7">
        <v>45880</v>
      </c>
      <c r="C2049" t="s">
        <v>1004</v>
      </c>
      <c r="D2049" t="s">
        <v>251</v>
      </c>
      <c r="E2049" t="s">
        <v>48</v>
      </c>
      <c r="F2049">
        <v>39</v>
      </c>
      <c r="G2049" t="s">
        <v>26</v>
      </c>
      <c r="H2049" t="s">
        <v>27</v>
      </c>
      <c r="I2049" t="s">
        <v>241</v>
      </c>
      <c r="J2049" t="s">
        <v>242</v>
      </c>
      <c r="K2049" t="s">
        <v>42</v>
      </c>
      <c r="L2049" t="s">
        <v>243</v>
      </c>
      <c r="M2049">
        <v>2</v>
      </c>
      <c r="N2049" s="2">
        <v>649</v>
      </c>
      <c r="O2049" s="3">
        <v>0.05</v>
      </c>
      <c r="P2049" s="2">
        <v>580</v>
      </c>
      <c r="Q2049" t="s">
        <v>76</v>
      </c>
      <c r="R2049" t="s">
        <v>33</v>
      </c>
      <c r="S2049" t="s">
        <v>57</v>
      </c>
      <c r="T2049" s="4">
        <v>4</v>
      </c>
      <c r="U2049" s="11">
        <f t="shared" si="31"/>
        <v>1298</v>
      </c>
      <c r="V2049" s="11">
        <f>tbl_EcommerceSales[[#This Row],[Gross_Sales]]*tbl_EcommerceSales[[#This Row],[Discount]]</f>
        <v>64.900000000000006</v>
      </c>
      <c r="W2049" s="11">
        <f>tbl_EcommerceSales[[#This Row],[Gross_Sales]]-tbl_EcommerceSales[[#This Row],[Discount_Amount]]</f>
        <v>1233.0999999999999</v>
      </c>
      <c r="X2049" s="11">
        <f>tbl_EcommerceSales[[#This Row],[Quantity]] * _xlfn.XLOOKUP(tbl_EcommerceSales[[#This Row],[Product_ID]], Product_Master!A:A, Product_Master!F:F)</f>
        <v>580</v>
      </c>
      <c r="Y2049" s="11">
        <f>tbl_EcommerceSales[[#This Row],[Net_Revenue]]-tbl_EcommerceSales[[#This Row],[Total_Cost]]</f>
        <v>653.09999999999991</v>
      </c>
      <c r="Z2049" s="9">
        <f>IFERROR(#REF!/tbl_EcommerceSales[[#This Row],[Total_Cost]], 0)</f>
        <v>0</v>
      </c>
      <c r="AA2049" t="str">
        <f>TEXT(tbl_EcommerceSales[[#This Row],[Order_Date]],"mmm")</f>
        <v>Aug</v>
      </c>
      <c r="AB2049">
        <f>YEAR(tbl_EcommerceSales[[#This Row],[Order_Date]])</f>
        <v>2025</v>
      </c>
      <c r="AC2049" t="str">
        <f>IF(tbl_EcommerceSales[[#This Row],[Age]]&lt;18,"Under 18",IF(tbl_EcommerceSales[[#This Row],[Age]]&lt;=25,"18-25",IF(tbl_EcommerceSales[[#This Row],[Age]]&lt;=35,"26-35",IF(tbl_EcommerceSales[[#This Row],[Age]]&lt;=45,"36-45",IF(tbl_EcommerceSales[[#This Row],[Age]]&lt;=55,"46-55","56+")))))</f>
        <v>36-45</v>
      </c>
    </row>
    <row r="2050" spans="1:29" x14ac:dyDescent="0.35">
      <c r="A2050" t="s">
        <v>3577</v>
      </c>
      <c r="B2050" s="7">
        <v>45880</v>
      </c>
      <c r="C2050" t="s">
        <v>215</v>
      </c>
      <c r="D2050" t="s">
        <v>216</v>
      </c>
      <c r="E2050" t="s">
        <v>48</v>
      </c>
      <c r="F2050">
        <v>35</v>
      </c>
      <c r="G2050" t="s">
        <v>96</v>
      </c>
      <c r="H2050" t="s">
        <v>39</v>
      </c>
      <c r="I2050" t="s">
        <v>126</v>
      </c>
      <c r="J2050" t="s">
        <v>127</v>
      </c>
      <c r="K2050" t="s">
        <v>82</v>
      </c>
      <c r="L2050" t="s">
        <v>83</v>
      </c>
      <c r="M2050">
        <v>1</v>
      </c>
      <c r="N2050" s="2">
        <v>1899</v>
      </c>
      <c r="O2050" s="3">
        <v>0.2</v>
      </c>
      <c r="P2050" s="2">
        <v>1120</v>
      </c>
      <c r="Q2050" t="s">
        <v>156</v>
      </c>
      <c r="R2050" t="s">
        <v>162</v>
      </c>
      <c r="S2050" t="s">
        <v>34</v>
      </c>
      <c r="T2050" s="4"/>
      <c r="U2050" s="11">
        <f t="shared" ref="U2050:U2113" si="32">M2050*N2050</f>
        <v>1899</v>
      </c>
      <c r="V2050" s="11">
        <f>tbl_EcommerceSales[[#This Row],[Gross_Sales]]*tbl_EcommerceSales[[#This Row],[Discount]]</f>
        <v>379.8</v>
      </c>
      <c r="W2050" s="11">
        <f>tbl_EcommerceSales[[#This Row],[Gross_Sales]]-tbl_EcommerceSales[[#This Row],[Discount_Amount]]</f>
        <v>1519.2</v>
      </c>
      <c r="X2050" s="11">
        <f>tbl_EcommerceSales[[#This Row],[Quantity]] * _xlfn.XLOOKUP(tbl_EcommerceSales[[#This Row],[Product_ID]], Product_Master!A:A, Product_Master!F:F)</f>
        <v>1120</v>
      </c>
      <c r="Y2050" s="11">
        <f>tbl_EcommerceSales[[#This Row],[Net_Revenue]]-tbl_EcommerceSales[[#This Row],[Total_Cost]]</f>
        <v>399.20000000000005</v>
      </c>
      <c r="Z2050" s="9">
        <f>IFERROR(#REF!/tbl_EcommerceSales[[#This Row],[Total_Cost]], 0)</f>
        <v>0</v>
      </c>
      <c r="AA2050" t="str">
        <f>TEXT(tbl_EcommerceSales[[#This Row],[Order_Date]],"mmm")</f>
        <v>Aug</v>
      </c>
      <c r="AB2050">
        <f>YEAR(tbl_EcommerceSales[[#This Row],[Order_Date]])</f>
        <v>2025</v>
      </c>
      <c r="AC2050" t="str">
        <f>IF(tbl_EcommerceSales[[#This Row],[Age]]&lt;18,"Under 18",IF(tbl_EcommerceSales[[#This Row],[Age]]&lt;=25,"18-25",IF(tbl_EcommerceSales[[#This Row],[Age]]&lt;=35,"26-35",IF(tbl_EcommerceSales[[#This Row],[Age]]&lt;=45,"36-45",IF(tbl_EcommerceSales[[#This Row],[Age]]&lt;=55,"46-55","56+")))))</f>
        <v>26-35</v>
      </c>
    </row>
    <row r="2051" spans="1:29" x14ac:dyDescent="0.35">
      <c r="A2051" t="s">
        <v>3578</v>
      </c>
      <c r="B2051" s="7">
        <v>45880</v>
      </c>
      <c r="C2051" t="s">
        <v>3579</v>
      </c>
      <c r="D2051" t="s">
        <v>130</v>
      </c>
      <c r="E2051" t="s">
        <v>25</v>
      </c>
      <c r="F2051">
        <v>42</v>
      </c>
      <c r="G2051" t="s">
        <v>136</v>
      </c>
      <c r="H2051" t="s">
        <v>88</v>
      </c>
      <c r="I2051" t="s">
        <v>349</v>
      </c>
      <c r="J2051" t="s">
        <v>350</v>
      </c>
      <c r="K2051" t="s">
        <v>82</v>
      </c>
      <c r="L2051" t="s">
        <v>238</v>
      </c>
      <c r="M2051">
        <v>3</v>
      </c>
      <c r="N2051" s="2">
        <v>1599</v>
      </c>
      <c r="O2051" s="3">
        <v>0.15</v>
      </c>
      <c r="P2051" s="2">
        <v>2760</v>
      </c>
      <c r="Q2051" t="s">
        <v>32</v>
      </c>
      <c r="R2051" t="s">
        <v>33</v>
      </c>
      <c r="S2051" t="s">
        <v>57</v>
      </c>
      <c r="T2051" s="4">
        <v>4</v>
      </c>
      <c r="U2051" s="11">
        <f t="shared" si="32"/>
        <v>4797</v>
      </c>
      <c r="V2051" s="11">
        <f>tbl_EcommerceSales[[#This Row],[Gross_Sales]]*tbl_EcommerceSales[[#This Row],[Discount]]</f>
        <v>719.55</v>
      </c>
      <c r="W2051" s="11">
        <f>tbl_EcommerceSales[[#This Row],[Gross_Sales]]-tbl_EcommerceSales[[#This Row],[Discount_Amount]]</f>
        <v>4077.45</v>
      </c>
      <c r="X2051" s="11">
        <f>tbl_EcommerceSales[[#This Row],[Quantity]] * _xlfn.XLOOKUP(tbl_EcommerceSales[[#This Row],[Product_ID]], Product_Master!A:A, Product_Master!F:F)</f>
        <v>2760</v>
      </c>
      <c r="Y2051" s="11">
        <f>tbl_EcommerceSales[[#This Row],[Net_Revenue]]-tbl_EcommerceSales[[#This Row],[Total_Cost]]</f>
        <v>1317.4499999999998</v>
      </c>
      <c r="Z2051" s="9">
        <f>IFERROR(#REF!/tbl_EcommerceSales[[#This Row],[Total_Cost]], 0)</f>
        <v>0</v>
      </c>
      <c r="AA2051" t="str">
        <f>TEXT(tbl_EcommerceSales[[#This Row],[Order_Date]],"mmm")</f>
        <v>Aug</v>
      </c>
      <c r="AB2051">
        <f>YEAR(tbl_EcommerceSales[[#This Row],[Order_Date]])</f>
        <v>2025</v>
      </c>
      <c r="AC2051" t="str">
        <f>IF(tbl_EcommerceSales[[#This Row],[Age]]&lt;18,"Under 18",IF(tbl_EcommerceSales[[#This Row],[Age]]&lt;=25,"18-25",IF(tbl_EcommerceSales[[#This Row],[Age]]&lt;=35,"26-35",IF(tbl_EcommerceSales[[#This Row],[Age]]&lt;=45,"36-45",IF(tbl_EcommerceSales[[#This Row],[Age]]&lt;=55,"46-55","56+")))))</f>
        <v>36-45</v>
      </c>
    </row>
    <row r="2052" spans="1:29" x14ac:dyDescent="0.35">
      <c r="A2052" t="s">
        <v>3580</v>
      </c>
      <c r="B2052" s="7">
        <v>45880</v>
      </c>
      <c r="C2052" t="s">
        <v>3581</v>
      </c>
      <c r="D2052" t="s">
        <v>106</v>
      </c>
      <c r="E2052" t="s">
        <v>25</v>
      </c>
      <c r="F2052">
        <v>40</v>
      </c>
      <c r="G2052" t="s">
        <v>142</v>
      </c>
      <c r="H2052" t="s">
        <v>88</v>
      </c>
      <c r="I2052" t="s">
        <v>357</v>
      </c>
      <c r="J2052" t="s">
        <v>358</v>
      </c>
      <c r="K2052" t="s">
        <v>177</v>
      </c>
      <c r="L2052" t="s">
        <v>178</v>
      </c>
      <c r="M2052">
        <v>2</v>
      </c>
      <c r="N2052" s="2">
        <v>999</v>
      </c>
      <c r="O2052" s="3">
        <v>0.1</v>
      </c>
      <c r="P2052" s="2">
        <v>1040</v>
      </c>
      <c r="Q2052" t="s">
        <v>319</v>
      </c>
      <c r="R2052" t="s">
        <v>33</v>
      </c>
      <c r="S2052" t="s">
        <v>34</v>
      </c>
      <c r="T2052" s="4">
        <v>4</v>
      </c>
      <c r="U2052" s="11">
        <f t="shared" si="32"/>
        <v>1998</v>
      </c>
      <c r="V2052" s="11">
        <f>tbl_EcommerceSales[[#This Row],[Gross_Sales]]*tbl_EcommerceSales[[#This Row],[Discount]]</f>
        <v>199.8</v>
      </c>
      <c r="W2052" s="11">
        <f>tbl_EcommerceSales[[#This Row],[Gross_Sales]]-tbl_EcommerceSales[[#This Row],[Discount_Amount]]</f>
        <v>1798.2</v>
      </c>
      <c r="X2052" s="11">
        <f>tbl_EcommerceSales[[#This Row],[Quantity]] * _xlfn.XLOOKUP(tbl_EcommerceSales[[#This Row],[Product_ID]], Product_Master!A:A, Product_Master!F:F)</f>
        <v>1040</v>
      </c>
      <c r="Y2052" s="11">
        <f>tbl_EcommerceSales[[#This Row],[Net_Revenue]]-tbl_EcommerceSales[[#This Row],[Total_Cost]]</f>
        <v>758.2</v>
      </c>
      <c r="Z2052" s="9">
        <f>IFERROR(#REF!/tbl_EcommerceSales[[#This Row],[Total_Cost]], 0)</f>
        <v>0</v>
      </c>
      <c r="AA2052" t="str">
        <f>TEXT(tbl_EcommerceSales[[#This Row],[Order_Date]],"mmm")</f>
        <v>Aug</v>
      </c>
      <c r="AB2052">
        <f>YEAR(tbl_EcommerceSales[[#This Row],[Order_Date]])</f>
        <v>2025</v>
      </c>
      <c r="AC2052" t="str">
        <f>IF(tbl_EcommerceSales[[#This Row],[Age]]&lt;18,"Under 18",IF(tbl_EcommerceSales[[#This Row],[Age]]&lt;=25,"18-25",IF(tbl_EcommerceSales[[#This Row],[Age]]&lt;=35,"26-35",IF(tbl_EcommerceSales[[#This Row],[Age]]&lt;=45,"36-45",IF(tbl_EcommerceSales[[#This Row],[Age]]&lt;=55,"46-55","56+")))))</f>
        <v>36-45</v>
      </c>
    </row>
    <row r="2053" spans="1:29" x14ac:dyDescent="0.35">
      <c r="A2053" t="s">
        <v>3582</v>
      </c>
      <c r="B2053" s="7">
        <v>45880</v>
      </c>
      <c r="C2053" t="s">
        <v>3583</v>
      </c>
      <c r="D2053" t="s">
        <v>189</v>
      </c>
      <c r="E2053" t="s">
        <v>48</v>
      </c>
      <c r="F2053">
        <v>34</v>
      </c>
      <c r="G2053" t="s">
        <v>145</v>
      </c>
      <c r="H2053" t="s">
        <v>39</v>
      </c>
      <c r="I2053" t="s">
        <v>131</v>
      </c>
      <c r="J2053" t="s">
        <v>132</v>
      </c>
      <c r="K2053" t="s">
        <v>91</v>
      </c>
      <c r="L2053" t="s">
        <v>133</v>
      </c>
      <c r="M2053">
        <v>1</v>
      </c>
      <c r="N2053" s="2">
        <v>1299</v>
      </c>
      <c r="O2053" s="3">
        <v>0</v>
      </c>
      <c r="P2053" s="2">
        <v>610</v>
      </c>
      <c r="Q2053" t="s">
        <v>44</v>
      </c>
      <c r="R2053" t="s">
        <v>33</v>
      </c>
      <c r="S2053" t="s">
        <v>57</v>
      </c>
      <c r="T2053" s="4">
        <v>5</v>
      </c>
      <c r="U2053" s="11">
        <f t="shared" si="32"/>
        <v>1299</v>
      </c>
      <c r="V2053" s="11">
        <f>tbl_EcommerceSales[[#This Row],[Gross_Sales]]*tbl_EcommerceSales[[#This Row],[Discount]]</f>
        <v>0</v>
      </c>
      <c r="W2053" s="11">
        <f>tbl_EcommerceSales[[#This Row],[Gross_Sales]]-tbl_EcommerceSales[[#This Row],[Discount_Amount]]</f>
        <v>1299</v>
      </c>
      <c r="X2053" s="11">
        <f>tbl_EcommerceSales[[#This Row],[Quantity]] * _xlfn.XLOOKUP(tbl_EcommerceSales[[#This Row],[Product_ID]], Product_Master!A:A, Product_Master!F:F)</f>
        <v>610</v>
      </c>
      <c r="Y2053" s="11">
        <f>tbl_EcommerceSales[[#This Row],[Net_Revenue]]-tbl_EcommerceSales[[#This Row],[Total_Cost]]</f>
        <v>689</v>
      </c>
      <c r="Z2053" s="9">
        <f>IFERROR(#REF!/tbl_EcommerceSales[[#This Row],[Total_Cost]], 0)</f>
        <v>0</v>
      </c>
      <c r="AA2053" t="str">
        <f>TEXT(tbl_EcommerceSales[[#This Row],[Order_Date]],"mmm")</f>
        <v>Aug</v>
      </c>
      <c r="AB2053">
        <f>YEAR(tbl_EcommerceSales[[#This Row],[Order_Date]])</f>
        <v>2025</v>
      </c>
      <c r="AC2053" t="str">
        <f>IF(tbl_EcommerceSales[[#This Row],[Age]]&lt;18,"Under 18",IF(tbl_EcommerceSales[[#This Row],[Age]]&lt;=25,"18-25",IF(tbl_EcommerceSales[[#This Row],[Age]]&lt;=35,"26-35",IF(tbl_EcommerceSales[[#This Row],[Age]]&lt;=45,"36-45",IF(tbl_EcommerceSales[[#This Row],[Age]]&lt;=55,"46-55","56+")))))</f>
        <v>26-35</v>
      </c>
    </row>
    <row r="2054" spans="1:29" x14ac:dyDescent="0.35">
      <c r="A2054" t="s">
        <v>3584</v>
      </c>
      <c r="B2054" s="7">
        <v>45880</v>
      </c>
      <c r="C2054" t="s">
        <v>2907</v>
      </c>
      <c r="D2054" t="s">
        <v>86</v>
      </c>
      <c r="E2054" t="s">
        <v>25</v>
      </c>
      <c r="F2054">
        <v>47</v>
      </c>
      <c r="G2054" t="s">
        <v>174</v>
      </c>
      <c r="H2054" t="s">
        <v>39</v>
      </c>
      <c r="I2054" t="s">
        <v>67</v>
      </c>
      <c r="J2054" t="s">
        <v>68</v>
      </c>
      <c r="K2054" t="s">
        <v>42</v>
      </c>
      <c r="L2054" t="s">
        <v>43</v>
      </c>
      <c r="M2054">
        <v>1</v>
      </c>
      <c r="N2054" s="2">
        <v>799</v>
      </c>
      <c r="O2054" s="3">
        <v>0.1</v>
      </c>
      <c r="P2054" s="2">
        <v>360</v>
      </c>
      <c r="Q2054" t="s">
        <v>44</v>
      </c>
      <c r="R2054" t="s">
        <v>33</v>
      </c>
      <c r="S2054" t="s">
        <v>57</v>
      </c>
      <c r="T2054" s="4">
        <v>4</v>
      </c>
      <c r="U2054" s="11">
        <f t="shared" si="32"/>
        <v>799</v>
      </c>
      <c r="V2054" s="11">
        <f>tbl_EcommerceSales[[#This Row],[Gross_Sales]]*tbl_EcommerceSales[[#This Row],[Discount]]</f>
        <v>79.900000000000006</v>
      </c>
      <c r="W2054" s="11">
        <f>tbl_EcommerceSales[[#This Row],[Gross_Sales]]-tbl_EcommerceSales[[#This Row],[Discount_Amount]]</f>
        <v>719.1</v>
      </c>
      <c r="X2054" s="11">
        <f>tbl_EcommerceSales[[#This Row],[Quantity]] * _xlfn.XLOOKUP(tbl_EcommerceSales[[#This Row],[Product_ID]], Product_Master!A:A, Product_Master!F:F)</f>
        <v>360</v>
      </c>
      <c r="Y2054" s="11">
        <f>tbl_EcommerceSales[[#This Row],[Net_Revenue]]-tbl_EcommerceSales[[#This Row],[Total_Cost]]</f>
        <v>359.1</v>
      </c>
      <c r="Z2054" s="9">
        <f>IFERROR(#REF!/tbl_EcommerceSales[[#This Row],[Total_Cost]], 0)</f>
        <v>0</v>
      </c>
      <c r="AA2054" t="str">
        <f>TEXT(tbl_EcommerceSales[[#This Row],[Order_Date]],"mmm")</f>
        <v>Aug</v>
      </c>
      <c r="AB2054">
        <f>YEAR(tbl_EcommerceSales[[#This Row],[Order_Date]])</f>
        <v>2025</v>
      </c>
      <c r="AC2054" t="str">
        <f>IF(tbl_EcommerceSales[[#This Row],[Age]]&lt;18,"Under 18",IF(tbl_EcommerceSales[[#This Row],[Age]]&lt;=25,"18-25",IF(tbl_EcommerceSales[[#This Row],[Age]]&lt;=35,"26-35",IF(tbl_EcommerceSales[[#This Row],[Age]]&lt;=45,"36-45",IF(tbl_EcommerceSales[[#This Row],[Age]]&lt;=55,"46-55","56+")))))</f>
        <v>46-55</v>
      </c>
    </row>
    <row r="2055" spans="1:29" x14ac:dyDescent="0.35">
      <c r="A2055" t="s">
        <v>3585</v>
      </c>
      <c r="B2055" s="7">
        <v>45880</v>
      </c>
      <c r="C2055" t="s">
        <v>199</v>
      </c>
      <c r="D2055" t="s">
        <v>51</v>
      </c>
      <c r="E2055" t="s">
        <v>25</v>
      </c>
      <c r="F2055">
        <v>18</v>
      </c>
      <c r="G2055" t="s">
        <v>61</v>
      </c>
      <c r="H2055" t="s">
        <v>27</v>
      </c>
      <c r="I2055" t="s">
        <v>67</v>
      </c>
      <c r="J2055" t="s">
        <v>68</v>
      </c>
      <c r="K2055" t="s">
        <v>42</v>
      </c>
      <c r="L2055" t="s">
        <v>43</v>
      </c>
      <c r="M2055">
        <v>3</v>
      </c>
      <c r="N2055" s="2">
        <v>799</v>
      </c>
      <c r="O2055" s="3">
        <v>0.15</v>
      </c>
      <c r="P2055" s="2">
        <v>1080</v>
      </c>
      <c r="Q2055" t="s">
        <v>156</v>
      </c>
      <c r="R2055" t="s">
        <v>33</v>
      </c>
      <c r="S2055" t="s">
        <v>57</v>
      </c>
      <c r="T2055" s="4">
        <v>5</v>
      </c>
      <c r="U2055" s="11">
        <f t="shared" si="32"/>
        <v>2397</v>
      </c>
      <c r="V2055" s="11">
        <f>tbl_EcommerceSales[[#This Row],[Gross_Sales]]*tbl_EcommerceSales[[#This Row],[Discount]]</f>
        <v>359.55</v>
      </c>
      <c r="W2055" s="11">
        <f>tbl_EcommerceSales[[#This Row],[Gross_Sales]]-tbl_EcommerceSales[[#This Row],[Discount_Amount]]</f>
        <v>2037.45</v>
      </c>
      <c r="X2055" s="11">
        <f>tbl_EcommerceSales[[#This Row],[Quantity]] * _xlfn.XLOOKUP(tbl_EcommerceSales[[#This Row],[Product_ID]], Product_Master!A:A, Product_Master!F:F)</f>
        <v>1080</v>
      </c>
      <c r="Y2055" s="11">
        <f>tbl_EcommerceSales[[#This Row],[Net_Revenue]]-tbl_EcommerceSales[[#This Row],[Total_Cost]]</f>
        <v>957.45</v>
      </c>
      <c r="Z2055" s="9">
        <f>IFERROR(#REF!/tbl_EcommerceSales[[#This Row],[Total_Cost]], 0)</f>
        <v>0</v>
      </c>
      <c r="AA2055" t="str">
        <f>TEXT(tbl_EcommerceSales[[#This Row],[Order_Date]],"mmm")</f>
        <v>Aug</v>
      </c>
      <c r="AB2055">
        <f>YEAR(tbl_EcommerceSales[[#This Row],[Order_Date]])</f>
        <v>2025</v>
      </c>
      <c r="AC2055" t="str">
        <f>IF(tbl_EcommerceSales[[#This Row],[Age]]&lt;18,"Under 18",IF(tbl_EcommerceSales[[#This Row],[Age]]&lt;=25,"18-25",IF(tbl_EcommerceSales[[#This Row],[Age]]&lt;=35,"26-35",IF(tbl_EcommerceSales[[#This Row],[Age]]&lt;=45,"36-45",IF(tbl_EcommerceSales[[#This Row],[Age]]&lt;=55,"46-55","56+")))))</f>
        <v>18-25</v>
      </c>
    </row>
    <row r="2056" spans="1:29" x14ac:dyDescent="0.35">
      <c r="A2056" t="s">
        <v>3586</v>
      </c>
      <c r="B2056" s="7">
        <v>45880</v>
      </c>
      <c r="C2056" t="s">
        <v>1345</v>
      </c>
      <c r="D2056" t="s">
        <v>305</v>
      </c>
      <c r="E2056" t="s">
        <v>48</v>
      </c>
      <c r="F2056">
        <v>29</v>
      </c>
      <c r="G2056" t="s">
        <v>99</v>
      </c>
      <c r="H2056" t="s">
        <v>88</v>
      </c>
      <c r="I2056" t="s">
        <v>221</v>
      </c>
      <c r="J2056" t="s">
        <v>222</v>
      </c>
      <c r="K2056" t="s">
        <v>177</v>
      </c>
      <c r="L2056" t="s">
        <v>208</v>
      </c>
      <c r="M2056">
        <v>5</v>
      </c>
      <c r="N2056" s="2">
        <v>1499</v>
      </c>
      <c r="O2056" s="3">
        <v>0.05</v>
      </c>
      <c r="P2056" s="2">
        <v>4000</v>
      </c>
      <c r="Q2056" t="s">
        <v>44</v>
      </c>
      <c r="R2056" t="s">
        <v>33</v>
      </c>
      <c r="S2056" t="s">
        <v>34</v>
      </c>
      <c r="T2056" s="4">
        <v>5</v>
      </c>
      <c r="U2056" s="11">
        <f t="shared" si="32"/>
        <v>7495</v>
      </c>
      <c r="V2056" s="11">
        <f>tbl_EcommerceSales[[#This Row],[Gross_Sales]]*tbl_EcommerceSales[[#This Row],[Discount]]</f>
        <v>374.75</v>
      </c>
      <c r="W2056" s="11">
        <f>tbl_EcommerceSales[[#This Row],[Gross_Sales]]-tbl_EcommerceSales[[#This Row],[Discount_Amount]]</f>
        <v>7120.25</v>
      </c>
      <c r="X2056" s="11">
        <f>tbl_EcommerceSales[[#This Row],[Quantity]] * _xlfn.XLOOKUP(tbl_EcommerceSales[[#This Row],[Product_ID]], Product_Master!A:A, Product_Master!F:F)</f>
        <v>4000</v>
      </c>
      <c r="Y2056" s="11">
        <f>tbl_EcommerceSales[[#This Row],[Net_Revenue]]-tbl_EcommerceSales[[#This Row],[Total_Cost]]</f>
        <v>3120.25</v>
      </c>
      <c r="Z2056" s="9">
        <f>IFERROR(#REF!/tbl_EcommerceSales[[#This Row],[Total_Cost]], 0)</f>
        <v>0</v>
      </c>
      <c r="AA2056" t="str">
        <f>TEXT(tbl_EcommerceSales[[#This Row],[Order_Date]],"mmm")</f>
        <v>Aug</v>
      </c>
      <c r="AB2056">
        <f>YEAR(tbl_EcommerceSales[[#This Row],[Order_Date]])</f>
        <v>2025</v>
      </c>
      <c r="AC2056" t="str">
        <f>IF(tbl_EcommerceSales[[#This Row],[Age]]&lt;18,"Under 18",IF(tbl_EcommerceSales[[#This Row],[Age]]&lt;=25,"18-25",IF(tbl_EcommerceSales[[#This Row],[Age]]&lt;=35,"26-35",IF(tbl_EcommerceSales[[#This Row],[Age]]&lt;=45,"36-45",IF(tbl_EcommerceSales[[#This Row],[Age]]&lt;=55,"46-55","56+")))))</f>
        <v>26-35</v>
      </c>
    </row>
    <row r="2057" spans="1:29" x14ac:dyDescent="0.35">
      <c r="A2057" t="s">
        <v>3587</v>
      </c>
      <c r="B2057" s="7">
        <v>45880</v>
      </c>
      <c r="C2057" t="s">
        <v>2379</v>
      </c>
      <c r="D2057" t="s">
        <v>151</v>
      </c>
      <c r="E2057" t="s">
        <v>25</v>
      </c>
      <c r="F2057">
        <v>40</v>
      </c>
      <c r="G2057" t="s">
        <v>155</v>
      </c>
      <c r="H2057" t="s">
        <v>88</v>
      </c>
      <c r="I2057" t="s">
        <v>212</v>
      </c>
      <c r="J2057" t="s">
        <v>213</v>
      </c>
      <c r="K2057" t="s">
        <v>177</v>
      </c>
      <c r="L2057" t="s">
        <v>178</v>
      </c>
      <c r="M2057">
        <v>1</v>
      </c>
      <c r="N2057" s="2">
        <v>2499</v>
      </c>
      <c r="O2057" s="3">
        <v>0.15</v>
      </c>
      <c r="P2057" s="2">
        <v>1450</v>
      </c>
      <c r="Q2057" t="s">
        <v>123</v>
      </c>
      <c r="R2057" t="s">
        <v>33</v>
      </c>
      <c r="S2057" t="s">
        <v>34</v>
      </c>
      <c r="T2057" s="4">
        <v>5</v>
      </c>
      <c r="U2057" s="11">
        <f t="shared" si="32"/>
        <v>2499</v>
      </c>
      <c r="V2057" s="11">
        <f>tbl_EcommerceSales[[#This Row],[Gross_Sales]]*tbl_EcommerceSales[[#This Row],[Discount]]</f>
        <v>374.84999999999997</v>
      </c>
      <c r="W2057" s="11">
        <f>tbl_EcommerceSales[[#This Row],[Gross_Sales]]-tbl_EcommerceSales[[#This Row],[Discount_Amount]]</f>
        <v>2124.15</v>
      </c>
      <c r="X2057" s="11">
        <f>tbl_EcommerceSales[[#This Row],[Quantity]] * _xlfn.XLOOKUP(tbl_EcommerceSales[[#This Row],[Product_ID]], Product_Master!A:A, Product_Master!F:F)</f>
        <v>1450</v>
      </c>
      <c r="Y2057" s="11">
        <f>tbl_EcommerceSales[[#This Row],[Net_Revenue]]-tbl_EcommerceSales[[#This Row],[Total_Cost]]</f>
        <v>674.15000000000009</v>
      </c>
      <c r="Z2057" s="9">
        <f>IFERROR(#REF!/tbl_EcommerceSales[[#This Row],[Total_Cost]], 0)</f>
        <v>0</v>
      </c>
      <c r="AA2057" t="str">
        <f>TEXT(tbl_EcommerceSales[[#This Row],[Order_Date]],"mmm")</f>
        <v>Aug</v>
      </c>
      <c r="AB2057">
        <f>YEAR(tbl_EcommerceSales[[#This Row],[Order_Date]])</f>
        <v>2025</v>
      </c>
      <c r="AC2057" t="str">
        <f>IF(tbl_EcommerceSales[[#This Row],[Age]]&lt;18,"Under 18",IF(tbl_EcommerceSales[[#This Row],[Age]]&lt;=25,"18-25",IF(tbl_EcommerceSales[[#This Row],[Age]]&lt;=35,"26-35",IF(tbl_EcommerceSales[[#This Row],[Age]]&lt;=45,"36-45",IF(tbl_EcommerceSales[[#This Row],[Age]]&lt;=55,"46-55","56+")))))</f>
        <v>36-45</v>
      </c>
    </row>
    <row r="2058" spans="1:29" x14ac:dyDescent="0.35">
      <c r="A2058" t="s">
        <v>3588</v>
      </c>
      <c r="B2058" s="7">
        <v>45881</v>
      </c>
      <c r="C2058" t="s">
        <v>583</v>
      </c>
      <c r="D2058" t="s">
        <v>148</v>
      </c>
      <c r="E2058" t="s">
        <v>48</v>
      </c>
      <c r="F2058">
        <v>32</v>
      </c>
      <c r="G2058" t="s">
        <v>192</v>
      </c>
      <c r="H2058" t="s">
        <v>27</v>
      </c>
      <c r="I2058" t="s">
        <v>165</v>
      </c>
      <c r="J2058" t="s">
        <v>166</v>
      </c>
      <c r="K2058" t="s">
        <v>42</v>
      </c>
      <c r="L2058" t="s">
        <v>167</v>
      </c>
      <c r="M2058">
        <v>1</v>
      </c>
      <c r="N2058" s="2">
        <v>1799</v>
      </c>
      <c r="O2058" s="3">
        <v>0</v>
      </c>
      <c r="P2058" s="2">
        <v>900</v>
      </c>
      <c r="Q2058" t="s">
        <v>76</v>
      </c>
      <c r="R2058" t="s">
        <v>33</v>
      </c>
      <c r="S2058" t="s">
        <v>57</v>
      </c>
      <c r="T2058" s="4">
        <v>1</v>
      </c>
      <c r="U2058" s="11">
        <f t="shared" si="32"/>
        <v>1799</v>
      </c>
      <c r="V2058" s="11">
        <f>tbl_EcommerceSales[[#This Row],[Gross_Sales]]*tbl_EcommerceSales[[#This Row],[Discount]]</f>
        <v>0</v>
      </c>
      <c r="W2058" s="11">
        <f>tbl_EcommerceSales[[#This Row],[Gross_Sales]]-tbl_EcommerceSales[[#This Row],[Discount_Amount]]</f>
        <v>1799</v>
      </c>
      <c r="X2058" s="11">
        <f>tbl_EcommerceSales[[#This Row],[Quantity]] * _xlfn.XLOOKUP(tbl_EcommerceSales[[#This Row],[Product_ID]], Product_Master!A:A, Product_Master!F:F)</f>
        <v>900</v>
      </c>
      <c r="Y2058" s="11">
        <f>tbl_EcommerceSales[[#This Row],[Net_Revenue]]-tbl_EcommerceSales[[#This Row],[Total_Cost]]</f>
        <v>899</v>
      </c>
      <c r="Z2058" s="9">
        <f>IFERROR(#REF!/tbl_EcommerceSales[[#This Row],[Total_Cost]], 0)</f>
        <v>0</v>
      </c>
      <c r="AA2058" t="str">
        <f>TEXT(tbl_EcommerceSales[[#This Row],[Order_Date]],"mmm")</f>
        <v>Aug</v>
      </c>
      <c r="AB2058">
        <f>YEAR(tbl_EcommerceSales[[#This Row],[Order_Date]])</f>
        <v>2025</v>
      </c>
      <c r="AC2058" t="str">
        <f>IF(tbl_EcommerceSales[[#This Row],[Age]]&lt;18,"Under 18",IF(tbl_EcommerceSales[[#This Row],[Age]]&lt;=25,"18-25",IF(tbl_EcommerceSales[[#This Row],[Age]]&lt;=35,"26-35",IF(tbl_EcommerceSales[[#This Row],[Age]]&lt;=45,"36-45",IF(tbl_EcommerceSales[[#This Row],[Age]]&lt;=55,"46-55","56+")))))</f>
        <v>26-35</v>
      </c>
    </row>
    <row r="2059" spans="1:29" x14ac:dyDescent="0.35">
      <c r="A2059" t="s">
        <v>3589</v>
      </c>
      <c r="B2059" s="7">
        <v>45881</v>
      </c>
      <c r="C2059" t="s">
        <v>1502</v>
      </c>
      <c r="D2059" t="s">
        <v>37</v>
      </c>
      <c r="E2059" t="s">
        <v>48</v>
      </c>
      <c r="F2059">
        <v>28</v>
      </c>
      <c r="G2059" t="s">
        <v>145</v>
      </c>
      <c r="H2059" t="s">
        <v>39</v>
      </c>
      <c r="I2059" t="s">
        <v>294</v>
      </c>
      <c r="J2059" t="s">
        <v>295</v>
      </c>
      <c r="K2059" t="s">
        <v>91</v>
      </c>
      <c r="L2059" t="s">
        <v>296</v>
      </c>
      <c r="M2059">
        <v>1</v>
      </c>
      <c r="N2059" s="2">
        <v>699</v>
      </c>
      <c r="O2059" s="3">
        <v>0.1</v>
      </c>
      <c r="P2059" s="2">
        <v>300</v>
      </c>
      <c r="Q2059" t="s">
        <v>156</v>
      </c>
      <c r="R2059" t="s">
        <v>33</v>
      </c>
      <c r="S2059" t="s">
        <v>57</v>
      </c>
      <c r="T2059" s="4">
        <v>4</v>
      </c>
      <c r="U2059" s="11">
        <f t="shared" si="32"/>
        <v>699</v>
      </c>
      <c r="V2059" s="11">
        <f>tbl_EcommerceSales[[#This Row],[Gross_Sales]]*tbl_EcommerceSales[[#This Row],[Discount]]</f>
        <v>69.900000000000006</v>
      </c>
      <c r="W2059" s="11">
        <f>tbl_EcommerceSales[[#This Row],[Gross_Sales]]-tbl_EcommerceSales[[#This Row],[Discount_Amount]]</f>
        <v>629.1</v>
      </c>
      <c r="X2059" s="11">
        <f>tbl_EcommerceSales[[#This Row],[Quantity]] * _xlfn.XLOOKUP(tbl_EcommerceSales[[#This Row],[Product_ID]], Product_Master!A:A, Product_Master!F:F)</f>
        <v>300</v>
      </c>
      <c r="Y2059" s="11">
        <f>tbl_EcommerceSales[[#This Row],[Net_Revenue]]-tbl_EcommerceSales[[#This Row],[Total_Cost]]</f>
        <v>329.1</v>
      </c>
      <c r="Z2059" s="9">
        <f>IFERROR(#REF!/tbl_EcommerceSales[[#This Row],[Total_Cost]], 0)</f>
        <v>0</v>
      </c>
      <c r="AA2059" t="str">
        <f>TEXT(tbl_EcommerceSales[[#This Row],[Order_Date]],"mmm")</f>
        <v>Aug</v>
      </c>
      <c r="AB2059">
        <f>YEAR(tbl_EcommerceSales[[#This Row],[Order_Date]])</f>
        <v>2025</v>
      </c>
      <c r="AC2059" t="str">
        <f>IF(tbl_EcommerceSales[[#This Row],[Age]]&lt;18,"Under 18",IF(tbl_EcommerceSales[[#This Row],[Age]]&lt;=25,"18-25",IF(tbl_EcommerceSales[[#This Row],[Age]]&lt;=35,"26-35",IF(tbl_EcommerceSales[[#This Row],[Age]]&lt;=45,"36-45",IF(tbl_EcommerceSales[[#This Row],[Age]]&lt;=55,"46-55","56+")))))</f>
        <v>26-35</v>
      </c>
    </row>
    <row r="2060" spans="1:29" x14ac:dyDescent="0.35">
      <c r="A2060" t="s">
        <v>3590</v>
      </c>
      <c r="B2060" s="7">
        <v>45881</v>
      </c>
      <c r="C2060" t="s">
        <v>3591</v>
      </c>
      <c r="D2060" t="s">
        <v>342</v>
      </c>
      <c r="E2060" t="s">
        <v>48</v>
      </c>
      <c r="F2060">
        <v>33</v>
      </c>
      <c r="G2060" t="s">
        <v>96</v>
      </c>
      <c r="H2060" t="s">
        <v>39</v>
      </c>
      <c r="I2060" t="s">
        <v>517</v>
      </c>
      <c r="J2060" t="s">
        <v>518</v>
      </c>
      <c r="K2060" t="s">
        <v>30</v>
      </c>
      <c r="L2060" t="s">
        <v>278</v>
      </c>
      <c r="M2060">
        <v>1</v>
      </c>
      <c r="N2060" s="2">
        <v>1299</v>
      </c>
      <c r="O2060" s="3">
        <v>0.3</v>
      </c>
      <c r="P2060" s="2">
        <v>690</v>
      </c>
      <c r="Q2060" t="s">
        <v>32</v>
      </c>
      <c r="R2060" t="s">
        <v>33</v>
      </c>
      <c r="S2060" t="s">
        <v>57</v>
      </c>
      <c r="T2060" s="4">
        <v>4</v>
      </c>
      <c r="U2060" s="11">
        <f t="shared" si="32"/>
        <v>1299</v>
      </c>
      <c r="V2060" s="11">
        <f>tbl_EcommerceSales[[#This Row],[Gross_Sales]]*tbl_EcommerceSales[[#This Row],[Discount]]</f>
        <v>389.7</v>
      </c>
      <c r="W2060" s="11">
        <f>tbl_EcommerceSales[[#This Row],[Gross_Sales]]-tbl_EcommerceSales[[#This Row],[Discount_Amount]]</f>
        <v>909.3</v>
      </c>
      <c r="X2060" s="11">
        <f>tbl_EcommerceSales[[#This Row],[Quantity]] * _xlfn.XLOOKUP(tbl_EcommerceSales[[#This Row],[Product_ID]], Product_Master!A:A, Product_Master!F:F)</f>
        <v>690</v>
      </c>
      <c r="Y2060" s="11">
        <f>tbl_EcommerceSales[[#This Row],[Net_Revenue]]-tbl_EcommerceSales[[#This Row],[Total_Cost]]</f>
        <v>219.29999999999995</v>
      </c>
      <c r="Z2060" s="9">
        <f>IFERROR(#REF!/tbl_EcommerceSales[[#This Row],[Total_Cost]], 0)</f>
        <v>0</v>
      </c>
      <c r="AA2060" t="str">
        <f>TEXT(tbl_EcommerceSales[[#This Row],[Order_Date]],"mmm")</f>
        <v>Aug</v>
      </c>
      <c r="AB2060">
        <f>YEAR(tbl_EcommerceSales[[#This Row],[Order_Date]])</f>
        <v>2025</v>
      </c>
      <c r="AC2060" t="str">
        <f>IF(tbl_EcommerceSales[[#This Row],[Age]]&lt;18,"Under 18",IF(tbl_EcommerceSales[[#This Row],[Age]]&lt;=25,"18-25",IF(tbl_EcommerceSales[[#This Row],[Age]]&lt;=35,"26-35",IF(tbl_EcommerceSales[[#This Row],[Age]]&lt;=45,"36-45",IF(tbl_EcommerceSales[[#This Row],[Age]]&lt;=55,"46-55","56+")))))</f>
        <v>26-35</v>
      </c>
    </row>
    <row r="2061" spans="1:29" x14ac:dyDescent="0.35">
      <c r="A2061" t="s">
        <v>3592</v>
      </c>
      <c r="B2061" s="7">
        <v>45881</v>
      </c>
      <c r="C2061" t="s">
        <v>3593</v>
      </c>
      <c r="D2061" t="s">
        <v>102</v>
      </c>
      <c r="E2061" t="s">
        <v>25</v>
      </c>
      <c r="F2061">
        <v>28</v>
      </c>
      <c r="G2061" t="s">
        <v>38</v>
      </c>
      <c r="H2061" t="s">
        <v>39</v>
      </c>
      <c r="I2061" t="s">
        <v>349</v>
      </c>
      <c r="J2061" t="s">
        <v>350</v>
      </c>
      <c r="K2061" t="s">
        <v>82</v>
      </c>
      <c r="L2061" t="s">
        <v>238</v>
      </c>
      <c r="M2061">
        <v>5</v>
      </c>
      <c r="N2061" s="2">
        <v>1599</v>
      </c>
      <c r="O2061" s="3">
        <v>0.2</v>
      </c>
      <c r="P2061" s="2">
        <v>4600</v>
      </c>
      <c r="Q2061" t="s">
        <v>76</v>
      </c>
      <c r="R2061" t="s">
        <v>33</v>
      </c>
      <c r="S2061" t="s">
        <v>34</v>
      </c>
      <c r="T2061" s="4">
        <v>4</v>
      </c>
      <c r="U2061" s="11">
        <f t="shared" si="32"/>
        <v>7995</v>
      </c>
      <c r="V2061" s="11">
        <f>tbl_EcommerceSales[[#This Row],[Gross_Sales]]*tbl_EcommerceSales[[#This Row],[Discount]]</f>
        <v>1599</v>
      </c>
      <c r="W2061" s="11">
        <f>tbl_EcommerceSales[[#This Row],[Gross_Sales]]-tbl_EcommerceSales[[#This Row],[Discount_Amount]]</f>
        <v>6396</v>
      </c>
      <c r="X2061" s="11">
        <f>tbl_EcommerceSales[[#This Row],[Quantity]] * _xlfn.XLOOKUP(tbl_EcommerceSales[[#This Row],[Product_ID]], Product_Master!A:A, Product_Master!F:F)</f>
        <v>4600</v>
      </c>
      <c r="Y2061" s="11">
        <f>tbl_EcommerceSales[[#This Row],[Net_Revenue]]-tbl_EcommerceSales[[#This Row],[Total_Cost]]</f>
        <v>1796</v>
      </c>
      <c r="Z2061" s="9">
        <f>IFERROR(#REF!/tbl_EcommerceSales[[#This Row],[Total_Cost]], 0)</f>
        <v>0</v>
      </c>
      <c r="AA2061" t="str">
        <f>TEXT(tbl_EcommerceSales[[#This Row],[Order_Date]],"mmm")</f>
        <v>Aug</v>
      </c>
      <c r="AB2061">
        <f>YEAR(tbl_EcommerceSales[[#This Row],[Order_Date]])</f>
        <v>2025</v>
      </c>
      <c r="AC2061" t="str">
        <f>IF(tbl_EcommerceSales[[#This Row],[Age]]&lt;18,"Under 18",IF(tbl_EcommerceSales[[#This Row],[Age]]&lt;=25,"18-25",IF(tbl_EcommerceSales[[#This Row],[Age]]&lt;=35,"26-35",IF(tbl_EcommerceSales[[#This Row],[Age]]&lt;=45,"36-45",IF(tbl_EcommerceSales[[#This Row],[Age]]&lt;=55,"46-55","56+")))))</f>
        <v>26-35</v>
      </c>
    </row>
    <row r="2062" spans="1:29" x14ac:dyDescent="0.35">
      <c r="A2062" t="s">
        <v>3594</v>
      </c>
      <c r="B2062" s="7">
        <v>45881</v>
      </c>
      <c r="C2062" t="s">
        <v>3595</v>
      </c>
      <c r="D2062" t="s">
        <v>66</v>
      </c>
      <c r="E2062" t="s">
        <v>25</v>
      </c>
      <c r="F2062">
        <v>50</v>
      </c>
      <c r="G2062" t="s">
        <v>145</v>
      </c>
      <c r="H2062" t="s">
        <v>39</v>
      </c>
      <c r="I2062" t="s">
        <v>257</v>
      </c>
      <c r="J2062" t="s">
        <v>258</v>
      </c>
      <c r="K2062" t="s">
        <v>55</v>
      </c>
      <c r="L2062" t="s">
        <v>56</v>
      </c>
      <c r="M2062">
        <v>5</v>
      </c>
      <c r="N2062" s="2">
        <v>1999</v>
      </c>
      <c r="O2062" s="3">
        <v>0.1</v>
      </c>
      <c r="P2062" s="2">
        <v>5250</v>
      </c>
      <c r="Q2062" t="s">
        <v>44</v>
      </c>
      <c r="R2062" t="s">
        <v>33</v>
      </c>
      <c r="S2062" t="s">
        <v>34</v>
      </c>
      <c r="T2062" s="4">
        <v>5</v>
      </c>
      <c r="U2062" s="11">
        <f t="shared" si="32"/>
        <v>9995</v>
      </c>
      <c r="V2062" s="11">
        <f>tbl_EcommerceSales[[#This Row],[Gross_Sales]]*tbl_EcommerceSales[[#This Row],[Discount]]</f>
        <v>999.5</v>
      </c>
      <c r="W2062" s="11">
        <f>tbl_EcommerceSales[[#This Row],[Gross_Sales]]-tbl_EcommerceSales[[#This Row],[Discount_Amount]]</f>
        <v>8995.5</v>
      </c>
      <c r="X2062" s="11">
        <f>tbl_EcommerceSales[[#This Row],[Quantity]] * _xlfn.XLOOKUP(tbl_EcommerceSales[[#This Row],[Product_ID]], Product_Master!A:A, Product_Master!F:F)</f>
        <v>5250</v>
      </c>
      <c r="Y2062" s="11">
        <f>tbl_EcommerceSales[[#This Row],[Net_Revenue]]-tbl_EcommerceSales[[#This Row],[Total_Cost]]</f>
        <v>3745.5</v>
      </c>
      <c r="Z2062" s="9">
        <f>IFERROR(#REF!/tbl_EcommerceSales[[#This Row],[Total_Cost]], 0)</f>
        <v>0</v>
      </c>
      <c r="AA2062" t="str">
        <f>TEXT(tbl_EcommerceSales[[#This Row],[Order_Date]],"mmm")</f>
        <v>Aug</v>
      </c>
      <c r="AB2062">
        <f>YEAR(tbl_EcommerceSales[[#This Row],[Order_Date]])</f>
        <v>2025</v>
      </c>
      <c r="AC2062" t="str">
        <f>IF(tbl_EcommerceSales[[#This Row],[Age]]&lt;18,"Under 18",IF(tbl_EcommerceSales[[#This Row],[Age]]&lt;=25,"18-25",IF(tbl_EcommerceSales[[#This Row],[Age]]&lt;=35,"26-35",IF(tbl_EcommerceSales[[#This Row],[Age]]&lt;=45,"36-45",IF(tbl_EcommerceSales[[#This Row],[Age]]&lt;=55,"46-55","56+")))))</f>
        <v>46-55</v>
      </c>
    </row>
    <row r="2063" spans="1:29" x14ac:dyDescent="0.35">
      <c r="A2063" t="s">
        <v>3596</v>
      </c>
      <c r="B2063" s="7">
        <v>45881</v>
      </c>
      <c r="C2063" t="s">
        <v>1915</v>
      </c>
      <c r="D2063" t="s">
        <v>24</v>
      </c>
      <c r="E2063" t="s">
        <v>48</v>
      </c>
      <c r="F2063">
        <v>22</v>
      </c>
      <c r="G2063" t="s">
        <v>186</v>
      </c>
      <c r="H2063" t="s">
        <v>72</v>
      </c>
      <c r="I2063" t="s">
        <v>80</v>
      </c>
      <c r="J2063" t="s">
        <v>81</v>
      </c>
      <c r="K2063" t="s">
        <v>82</v>
      </c>
      <c r="L2063" t="s">
        <v>83</v>
      </c>
      <c r="M2063">
        <v>1</v>
      </c>
      <c r="N2063" s="2">
        <v>2499</v>
      </c>
      <c r="O2063" s="3">
        <v>0.2</v>
      </c>
      <c r="P2063" s="2">
        <v>1550</v>
      </c>
      <c r="Q2063" t="s">
        <v>32</v>
      </c>
      <c r="R2063" t="s">
        <v>33</v>
      </c>
      <c r="S2063" t="s">
        <v>34</v>
      </c>
      <c r="T2063" s="4">
        <v>4</v>
      </c>
      <c r="U2063" s="11">
        <f t="shared" si="32"/>
        <v>2499</v>
      </c>
      <c r="V2063" s="11">
        <f>tbl_EcommerceSales[[#This Row],[Gross_Sales]]*tbl_EcommerceSales[[#This Row],[Discount]]</f>
        <v>499.8</v>
      </c>
      <c r="W2063" s="11">
        <f>tbl_EcommerceSales[[#This Row],[Gross_Sales]]-tbl_EcommerceSales[[#This Row],[Discount_Amount]]</f>
        <v>1999.2</v>
      </c>
      <c r="X2063" s="11">
        <f>tbl_EcommerceSales[[#This Row],[Quantity]] * _xlfn.XLOOKUP(tbl_EcommerceSales[[#This Row],[Product_ID]], Product_Master!A:A, Product_Master!F:F)</f>
        <v>1550</v>
      </c>
      <c r="Y2063" s="11">
        <f>tbl_EcommerceSales[[#This Row],[Net_Revenue]]-tbl_EcommerceSales[[#This Row],[Total_Cost]]</f>
        <v>449.20000000000005</v>
      </c>
      <c r="Z2063" s="9">
        <f>IFERROR(#REF!/tbl_EcommerceSales[[#This Row],[Total_Cost]], 0)</f>
        <v>0</v>
      </c>
      <c r="AA2063" t="str">
        <f>TEXT(tbl_EcommerceSales[[#This Row],[Order_Date]],"mmm")</f>
        <v>Aug</v>
      </c>
      <c r="AB2063">
        <f>YEAR(tbl_EcommerceSales[[#This Row],[Order_Date]])</f>
        <v>2025</v>
      </c>
      <c r="AC2063" t="str">
        <f>IF(tbl_EcommerceSales[[#This Row],[Age]]&lt;18,"Under 18",IF(tbl_EcommerceSales[[#This Row],[Age]]&lt;=25,"18-25",IF(tbl_EcommerceSales[[#This Row],[Age]]&lt;=35,"26-35",IF(tbl_EcommerceSales[[#This Row],[Age]]&lt;=45,"36-45",IF(tbl_EcommerceSales[[#This Row],[Age]]&lt;=55,"46-55","56+")))))</f>
        <v>18-25</v>
      </c>
    </row>
    <row r="2064" spans="1:29" x14ac:dyDescent="0.35">
      <c r="A2064" t="s">
        <v>3597</v>
      </c>
      <c r="B2064" s="7">
        <v>45881</v>
      </c>
      <c r="C2064" t="s">
        <v>2926</v>
      </c>
      <c r="D2064" t="s">
        <v>24</v>
      </c>
      <c r="E2064" t="s">
        <v>48</v>
      </c>
      <c r="F2064">
        <v>32</v>
      </c>
      <c r="G2064" t="s">
        <v>171</v>
      </c>
      <c r="H2064" t="s">
        <v>39</v>
      </c>
      <c r="I2064" t="s">
        <v>80</v>
      </c>
      <c r="J2064" t="s">
        <v>81</v>
      </c>
      <c r="K2064" t="s">
        <v>82</v>
      </c>
      <c r="L2064" t="s">
        <v>83</v>
      </c>
      <c r="M2064">
        <v>1</v>
      </c>
      <c r="N2064" s="2">
        <v>2499</v>
      </c>
      <c r="O2064" s="3">
        <v>0.05</v>
      </c>
      <c r="P2064" s="2">
        <v>1550</v>
      </c>
      <c r="Q2064" t="s">
        <v>32</v>
      </c>
      <c r="R2064" t="s">
        <v>33</v>
      </c>
      <c r="S2064" t="s">
        <v>57</v>
      </c>
      <c r="T2064" s="4">
        <v>4</v>
      </c>
      <c r="U2064" s="11">
        <f t="shared" si="32"/>
        <v>2499</v>
      </c>
      <c r="V2064" s="11">
        <f>tbl_EcommerceSales[[#This Row],[Gross_Sales]]*tbl_EcommerceSales[[#This Row],[Discount]]</f>
        <v>124.95</v>
      </c>
      <c r="W2064" s="11">
        <f>tbl_EcommerceSales[[#This Row],[Gross_Sales]]-tbl_EcommerceSales[[#This Row],[Discount_Amount]]</f>
        <v>2374.0500000000002</v>
      </c>
      <c r="X2064" s="11">
        <f>tbl_EcommerceSales[[#This Row],[Quantity]] * _xlfn.XLOOKUP(tbl_EcommerceSales[[#This Row],[Product_ID]], Product_Master!A:A, Product_Master!F:F)</f>
        <v>1550</v>
      </c>
      <c r="Y2064" s="11">
        <f>tbl_EcommerceSales[[#This Row],[Net_Revenue]]-tbl_EcommerceSales[[#This Row],[Total_Cost]]</f>
        <v>824.05000000000018</v>
      </c>
      <c r="Z2064" s="9">
        <f>IFERROR(#REF!/tbl_EcommerceSales[[#This Row],[Total_Cost]], 0)</f>
        <v>0</v>
      </c>
      <c r="AA2064" t="str">
        <f>TEXT(tbl_EcommerceSales[[#This Row],[Order_Date]],"mmm")</f>
        <v>Aug</v>
      </c>
      <c r="AB2064">
        <f>YEAR(tbl_EcommerceSales[[#This Row],[Order_Date]])</f>
        <v>2025</v>
      </c>
      <c r="AC2064" t="str">
        <f>IF(tbl_EcommerceSales[[#This Row],[Age]]&lt;18,"Under 18",IF(tbl_EcommerceSales[[#This Row],[Age]]&lt;=25,"18-25",IF(tbl_EcommerceSales[[#This Row],[Age]]&lt;=35,"26-35",IF(tbl_EcommerceSales[[#This Row],[Age]]&lt;=45,"36-45",IF(tbl_EcommerceSales[[#This Row],[Age]]&lt;=55,"46-55","56+")))))</f>
        <v>26-35</v>
      </c>
    </row>
    <row r="2065" spans="1:29" x14ac:dyDescent="0.35">
      <c r="A2065" t="s">
        <v>3598</v>
      </c>
      <c r="B2065" s="7">
        <v>45881</v>
      </c>
      <c r="C2065" t="s">
        <v>3237</v>
      </c>
      <c r="D2065" t="s">
        <v>305</v>
      </c>
      <c r="E2065" t="s">
        <v>48</v>
      </c>
      <c r="F2065">
        <v>38</v>
      </c>
      <c r="G2065" t="s">
        <v>87</v>
      </c>
      <c r="H2065" t="s">
        <v>88</v>
      </c>
      <c r="I2065" t="s">
        <v>73</v>
      </c>
      <c r="J2065" t="s">
        <v>74</v>
      </c>
      <c r="K2065" t="s">
        <v>55</v>
      </c>
      <c r="L2065" t="s">
        <v>75</v>
      </c>
      <c r="M2065">
        <v>2</v>
      </c>
      <c r="N2065" s="2">
        <v>2899</v>
      </c>
      <c r="O2065" s="3">
        <v>0.1</v>
      </c>
      <c r="P2065" s="2">
        <v>3400</v>
      </c>
      <c r="Q2065" t="s">
        <v>32</v>
      </c>
      <c r="R2065" t="s">
        <v>33</v>
      </c>
      <c r="S2065" t="s">
        <v>34</v>
      </c>
      <c r="T2065" s="4">
        <v>5</v>
      </c>
      <c r="U2065" s="11">
        <f t="shared" si="32"/>
        <v>5798</v>
      </c>
      <c r="V2065" s="11">
        <f>tbl_EcommerceSales[[#This Row],[Gross_Sales]]*tbl_EcommerceSales[[#This Row],[Discount]]</f>
        <v>579.80000000000007</v>
      </c>
      <c r="W2065" s="11">
        <f>tbl_EcommerceSales[[#This Row],[Gross_Sales]]-tbl_EcommerceSales[[#This Row],[Discount_Amount]]</f>
        <v>5218.2</v>
      </c>
      <c r="X2065" s="11">
        <f>tbl_EcommerceSales[[#This Row],[Quantity]] * _xlfn.XLOOKUP(tbl_EcommerceSales[[#This Row],[Product_ID]], Product_Master!A:A, Product_Master!F:F)</f>
        <v>3400</v>
      </c>
      <c r="Y2065" s="11">
        <f>tbl_EcommerceSales[[#This Row],[Net_Revenue]]-tbl_EcommerceSales[[#This Row],[Total_Cost]]</f>
        <v>1818.1999999999998</v>
      </c>
      <c r="Z2065" s="9">
        <f>IFERROR(#REF!/tbl_EcommerceSales[[#This Row],[Total_Cost]], 0)</f>
        <v>0</v>
      </c>
      <c r="AA2065" t="str">
        <f>TEXT(tbl_EcommerceSales[[#This Row],[Order_Date]],"mmm")</f>
        <v>Aug</v>
      </c>
      <c r="AB2065">
        <f>YEAR(tbl_EcommerceSales[[#This Row],[Order_Date]])</f>
        <v>2025</v>
      </c>
      <c r="AC2065" t="str">
        <f>IF(tbl_EcommerceSales[[#This Row],[Age]]&lt;18,"Under 18",IF(tbl_EcommerceSales[[#This Row],[Age]]&lt;=25,"18-25",IF(tbl_EcommerceSales[[#This Row],[Age]]&lt;=35,"26-35",IF(tbl_EcommerceSales[[#This Row],[Age]]&lt;=45,"36-45",IF(tbl_EcommerceSales[[#This Row],[Age]]&lt;=55,"46-55","56+")))))</f>
        <v>36-45</v>
      </c>
    </row>
    <row r="2066" spans="1:29" x14ac:dyDescent="0.35">
      <c r="A2066" t="s">
        <v>3599</v>
      </c>
      <c r="B2066" s="7">
        <v>45881</v>
      </c>
      <c r="C2066" t="s">
        <v>1485</v>
      </c>
      <c r="D2066" t="s">
        <v>66</v>
      </c>
      <c r="E2066" t="s">
        <v>25</v>
      </c>
      <c r="F2066">
        <v>43</v>
      </c>
      <c r="G2066" t="s">
        <v>171</v>
      </c>
      <c r="H2066" t="s">
        <v>39</v>
      </c>
      <c r="I2066" t="s">
        <v>517</v>
      </c>
      <c r="J2066" t="s">
        <v>518</v>
      </c>
      <c r="K2066" t="s">
        <v>30</v>
      </c>
      <c r="L2066" t="s">
        <v>278</v>
      </c>
      <c r="M2066">
        <v>1</v>
      </c>
      <c r="N2066" s="2">
        <v>1299</v>
      </c>
      <c r="O2066" s="3">
        <v>0.2</v>
      </c>
      <c r="P2066" s="2">
        <v>690</v>
      </c>
      <c r="Q2066" t="s">
        <v>319</v>
      </c>
      <c r="R2066" t="s">
        <v>33</v>
      </c>
      <c r="S2066" t="s">
        <v>57</v>
      </c>
      <c r="T2066" s="4">
        <v>4</v>
      </c>
      <c r="U2066" s="11">
        <f t="shared" si="32"/>
        <v>1299</v>
      </c>
      <c r="V2066" s="11">
        <f>tbl_EcommerceSales[[#This Row],[Gross_Sales]]*tbl_EcommerceSales[[#This Row],[Discount]]</f>
        <v>259.8</v>
      </c>
      <c r="W2066" s="11">
        <f>tbl_EcommerceSales[[#This Row],[Gross_Sales]]-tbl_EcommerceSales[[#This Row],[Discount_Amount]]</f>
        <v>1039.2</v>
      </c>
      <c r="X2066" s="11">
        <f>tbl_EcommerceSales[[#This Row],[Quantity]] * _xlfn.XLOOKUP(tbl_EcommerceSales[[#This Row],[Product_ID]], Product_Master!A:A, Product_Master!F:F)</f>
        <v>690</v>
      </c>
      <c r="Y2066" s="11">
        <f>tbl_EcommerceSales[[#This Row],[Net_Revenue]]-tbl_EcommerceSales[[#This Row],[Total_Cost]]</f>
        <v>349.20000000000005</v>
      </c>
      <c r="Z2066" s="9">
        <f>IFERROR(#REF!/tbl_EcommerceSales[[#This Row],[Total_Cost]], 0)</f>
        <v>0</v>
      </c>
      <c r="AA2066" t="str">
        <f>TEXT(tbl_EcommerceSales[[#This Row],[Order_Date]],"mmm")</f>
        <v>Aug</v>
      </c>
      <c r="AB2066">
        <f>YEAR(tbl_EcommerceSales[[#This Row],[Order_Date]])</f>
        <v>2025</v>
      </c>
      <c r="AC2066" t="str">
        <f>IF(tbl_EcommerceSales[[#This Row],[Age]]&lt;18,"Under 18",IF(tbl_EcommerceSales[[#This Row],[Age]]&lt;=25,"18-25",IF(tbl_EcommerceSales[[#This Row],[Age]]&lt;=35,"26-35",IF(tbl_EcommerceSales[[#This Row],[Age]]&lt;=45,"36-45",IF(tbl_EcommerceSales[[#This Row],[Age]]&lt;=55,"46-55","56+")))))</f>
        <v>36-45</v>
      </c>
    </row>
    <row r="2067" spans="1:29" x14ac:dyDescent="0.35">
      <c r="A2067" t="s">
        <v>3600</v>
      </c>
      <c r="B2067" s="7">
        <v>45882</v>
      </c>
      <c r="C2067" t="s">
        <v>3601</v>
      </c>
      <c r="D2067" t="s">
        <v>130</v>
      </c>
      <c r="E2067" t="s">
        <v>48</v>
      </c>
      <c r="F2067">
        <v>41</v>
      </c>
      <c r="G2067" t="s">
        <v>192</v>
      </c>
      <c r="H2067" t="s">
        <v>27</v>
      </c>
      <c r="I2067" t="s">
        <v>357</v>
      </c>
      <c r="J2067" t="s">
        <v>358</v>
      </c>
      <c r="K2067" t="s">
        <v>177</v>
      </c>
      <c r="L2067" t="s">
        <v>178</v>
      </c>
      <c r="M2067">
        <v>1</v>
      </c>
      <c r="N2067" s="2">
        <v>999</v>
      </c>
      <c r="O2067" s="3">
        <v>0.15</v>
      </c>
      <c r="P2067" s="2">
        <v>520</v>
      </c>
      <c r="Q2067" t="s">
        <v>156</v>
      </c>
      <c r="R2067" t="s">
        <v>93</v>
      </c>
      <c r="S2067" t="s">
        <v>34</v>
      </c>
      <c r="T2067" s="4">
        <v>4</v>
      </c>
      <c r="U2067" s="11">
        <f t="shared" si="32"/>
        <v>999</v>
      </c>
      <c r="V2067" s="11">
        <f>tbl_EcommerceSales[[#This Row],[Gross_Sales]]*tbl_EcommerceSales[[#This Row],[Discount]]</f>
        <v>149.85</v>
      </c>
      <c r="W2067" s="11">
        <f>tbl_EcommerceSales[[#This Row],[Gross_Sales]]-tbl_EcommerceSales[[#This Row],[Discount_Amount]]</f>
        <v>849.15</v>
      </c>
      <c r="X2067" s="11">
        <f>tbl_EcommerceSales[[#This Row],[Quantity]] * _xlfn.XLOOKUP(tbl_EcommerceSales[[#This Row],[Product_ID]], Product_Master!A:A, Product_Master!F:F)</f>
        <v>520</v>
      </c>
      <c r="Y2067" s="11">
        <f>tbl_EcommerceSales[[#This Row],[Net_Revenue]]-tbl_EcommerceSales[[#This Row],[Total_Cost]]</f>
        <v>329.15</v>
      </c>
      <c r="Z2067" s="9">
        <f>IFERROR(#REF!/tbl_EcommerceSales[[#This Row],[Total_Cost]], 0)</f>
        <v>0</v>
      </c>
      <c r="AA2067" t="str">
        <f>TEXT(tbl_EcommerceSales[[#This Row],[Order_Date]],"mmm")</f>
        <v>Aug</v>
      </c>
      <c r="AB2067">
        <f>YEAR(tbl_EcommerceSales[[#This Row],[Order_Date]])</f>
        <v>2025</v>
      </c>
      <c r="AC2067" t="str">
        <f>IF(tbl_EcommerceSales[[#This Row],[Age]]&lt;18,"Under 18",IF(tbl_EcommerceSales[[#This Row],[Age]]&lt;=25,"18-25",IF(tbl_EcommerceSales[[#This Row],[Age]]&lt;=35,"26-35",IF(tbl_EcommerceSales[[#This Row],[Age]]&lt;=45,"36-45",IF(tbl_EcommerceSales[[#This Row],[Age]]&lt;=55,"46-55","56+")))))</f>
        <v>36-45</v>
      </c>
    </row>
    <row r="2068" spans="1:29" x14ac:dyDescent="0.35">
      <c r="A2068" t="s">
        <v>3602</v>
      </c>
      <c r="B2068" s="7">
        <v>45882</v>
      </c>
      <c r="C2068" t="s">
        <v>3603</v>
      </c>
      <c r="D2068" t="s">
        <v>110</v>
      </c>
      <c r="E2068" t="s">
        <v>25</v>
      </c>
      <c r="F2068">
        <v>33</v>
      </c>
      <c r="G2068" t="s">
        <v>52</v>
      </c>
      <c r="H2068" t="s">
        <v>27</v>
      </c>
      <c r="I2068" t="s">
        <v>236</v>
      </c>
      <c r="J2068" t="s">
        <v>237</v>
      </c>
      <c r="K2068" t="s">
        <v>82</v>
      </c>
      <c r="L2068" t="s">
        <v>238</v>
      </c>
      <c r="M2068">
        <v>3</v>
      </c>
      <c r="N2068" s="2">
        <v>899</v>
      </c>
      <c r="O2068" s="3">
        <v>0.15</v>
      </c>
      <c r="P2068" s="2">
        <v>1440</v>
      </c>
      <c r="Q2068" t="s">
        <v>123</v>
      </c>
      <c r="R2068" t="s">
        <v>33</v>
      </c>
      <c r="S2068" t="s">
        <v>34</v>
      </c>
      <c r="T2068" s="4">
        <v>3</v>
      </c>
      <c r="U2068" s="11">
        <f t="shared" si="32"/>
        <v>2697</v>
      </c>
      <c r="V2068" s="11">
        <f>tbl_EcommerceSales[[#This Row],[Gross_Sales]]*tbl_EcommerceSales[[#This Row],[Discount]]</f>
        <v>404.55</v>
      </c>
      <c r="W2068" s="11">
        <f>tbl_EcommerceSales[[#This Row],[Gross_Sales]]-tbl_EcommerceSales[[#This Row],[Discount_Amount]]</f>
        <v>2292.4499999999998</v>
      </c>
      <c r="X2068" s="11">
        <f>tbl_EcommerceSales[[#This Row],[Quantity]] * _xlfn.XLOOKUP(tbl_EcommerceSales[[#This Row],[Product_ID]], Product_Master!A:A, Product_Master!F:F)</f>
        <v>1440</v>
      </c>
      <c r="Y2068" s="11">
        <f>tbl_EcommerceSales[[#This Row],[Net_Revenue]]-tbl_EcommerceSales[[#This Row],[Total_Cost]]</f>
        <v>852.44999999999982</v>
      </c>
      <c r="Z2068" s="9">
        <f>IFERROR(#REF!/tbl_EcommerceSales[[#This Row],[Total_Cost]], 0)</f>
        <v>0</v>
      </c>
      <c r="AA2068" t="str">
        <f>TEXT(tbl_EcommerceSales[[#This Row],[Order_Date]],"mmm")</f>
        <v>Aug</v>
      </c>
      <c r="AB2068">
        <f>YEAR(tbl_EcommerceSales[[#This Row],[Order_Date]])</f>
        <v>2025</v>
      </c>
      <c r="AC2068" t="str">
        <f>IF(tbl_EcommerceSales[[#This Row],[Age]]&lt;18,"Under 18",IF(tbl_EcommerceSales[[#This Row],[Age]]&lt;=25,"18-25",IF(tbl_EcommerceSales[[#This Row],[Age]]&lt;=35,"26-35",IF(tbl_EcommerceSales[[#This Row],[Age]]&lt;=45,"36-45",IF(tbl_EcommerceSales[[#This Row],[Age]]&lt;=55,"46-55","56+")))))</f>
        <v>26-35</v>
      </c>
    </row>
    <row r="2069" spans="1:29" x14ac:dyDescent="0.35">
      <c r="A2069" t="s">
        <v>3604</v>
      </c>
      <c r="B2069" s="7">
        <v>45882</v>
      </c>
      <c r="C2069" t="s">
        <v>3605</v>
      </c>
      <c r="D2069" t="s">
        <v>235</v>
      </c>
      <c r="E2069" t="s">
        <v>25</v>
      </c>
      <c r="F2069">
        <v>36</v>
      </c>
      <c r="G2069" t="s">
        <v>122</v>
      </c>
      <c r="H2069" t="s">
        <v>72</v>
      </c>
      <c r="I2069" t="s">
        <v>290</v>
      </c>
      <c r="J2069" t="s">
        <v>291</v>
      </c>
      <c r="K2069" t="s">
        <v>30</v>
      </c>
      <c r="L2069" t="s">
        <v>31</v>
      </c>
      <c r="M2069">
        <v>2</v>
      </c>
      <c r="N2069" s="2">
        <v>3499</v>
      </c>
      <c r="O2069" s="3">
        <v>0.2</v>
      </c>
      <c r="P2069" s="2">
        <v>4500</v>
      </c>
      <c r="Q2069" t="s">
        <v>123</v>
      </c>
      <c r="R2069" t="s">
        <v>33</v>
      </c>
      <c r="S2069" t="s">
        <v>34</v>
      </c>
      <c r="T2069" s="4">
        <v>1</v>
      </c>
      <c r="U2069" s="11">
        <f t="shared" si="32"/>
        <v>6998</v>
      </c>
      <c r="V2069" s="11">
        <f>tbl_EcommerceSales[[#This Row],[Gross_Sales]]*tbl_EcommerceSales[[#This Row],[Discount]]</f>
        <v>1399.6000000000001</v>
      </c>
      <c r="W2069" s="11">
        <f>tbl_EcommerceSales[[#This Row],[Gross_Sales]]-tbl_EcommerceSales[[#This Row],[Discount_Amount]]</f>
        <v>5598.4</v>
      </c>
      <c r="X2069" s="11">
        <f>tbl_EcommerceSales[[#This Row],[Quantity]] * _xlfn.XLOOKUP(tbl_EcommerceSales[[#This Row],[Product_ID]], Product_Master!A:A, Product_Master!F:F)</f>
        <v>4500</v>
      </c>
      <c r="Y2069" s="11">
        <f>tbl_EcommerceSales[[#This Row],[Net_Revenue]]-tbl_EcommerceSales[[#This Row],[Total_Cost]]</f>
        <v>1098.3999999999996</v>
      </c>
      <c r="Z2069" s="9">
        <f>IFERROR(#REF!/tbl_EcommerceSales[[#This Row],[Total_Cost]], 0)</f>
        <v>0</v>
      </c>
      <c r="AA2069" t="str">
        <f>TEXT(tbl_EcommerceSales[[#This Row],[Order_Date]],"mmm")</f>
        <v>Aug</v>
      </c>
      <c r="AB2069">
        <f>YEAR(tbl_EcommerceSales[[#This Row],[Order_Date]])</f>
        <v>2025</v>
      </c>
      <c r="AC2069" t="str">
        <f>IF(tbl_EcommerceSales[[#This Row],[Age]]&lt;18,"Under 18",IF(tbl_EcommerceSales[[#This Row],[Age]]&lt;=25,"18-25",IF(tbl_EcommerceSales[[#This Row],[Age]]&lt;=35,"26-35",IF(tbl_EcommerceSales[[#This Row],[Age]]&lt;=45,"36-45",IF(tbl_EcommerceSales[[#This Row],[Age]]&lt;=55,"46-55","56+")))))</f>
        <v>36-45</v>
      </c>
    </row>
    <row r="2070" spans="1:29" x14ac:dyDescent="0.35">
      <c r="A2070" t="s">
        <v>3606</v>
      </c>
      <c r="B2070" s="7">
        <v>45882</v>
      </c>
      <c r="C2070" t="s">
        <v>3607</v>
      </c>
      <c r="D2070" t="s">
        <v>269</v>
      </c>
      <c r="E2070" t="s">
        <v>48</v>
      </c>
      <c r="F2070">
        <v>21</v>
      </c>
      <c r="G2070" t="s">
        <v>71</v>
      </c>
      <c r="H2070" t="s">
        <v>72</v>
      </c>
      <c r="I2070" t="s">
        <v>73</v>
      </c>
      <c r="J2070" t="s">
        <v>74</v>
      </c>
      <c r="K2070" t="s">
        <v>55</v>
      </c>
      <c r="L2070" t="s">
        <v>75</v>
      </c>
      <c r="M2070">
        <v>1</v>
      </c>
      <c r="N2070" s="2">
        <v>2899</v>
      </c>
      <c r="O2070" s="3">
        <v>0.15</v>
      </c>
      <c r="P2070" s="2">
        <v>1700</v>
      </c>
      <c r="Q2070" t="s">
        <v>319</v>
      </c>
      <c r="R2070" t="s">
        <v>33</v>
      </c>
      <c r="S2070" t="s">
        <v>34</v>
      </c>
      <c r="T2070" s="4">
        <v>5</v>
      </c>
      <c r="U2070" s="11">
        <f t="shared" si="32"/>
        <v>2899</v>
      </c>
      <c r="V2070" s="11">
        <f>tbl_EcommerceSales[[#This Row],[Gross_Sales]]*tbl_EcommerceSales[[#This Row],[Discount]]</f>
        <v>434.84999999999997</v>
      </c>
      <c r="W2070" s="11">
        <f>tbl_EcommerceSales[[#This Row],[Gross_Sales]]-tbl_EcommerceSales[[#This Row],[Discount_Amount]]</f>
        <v>2464.15</v>
      </c>
      <c r="X2070" s="11">
        <f>tbl_EcommerceSales[[#This Row],[Quantity]] * _xlfn.XLOOKUP(tbl_EcommerceSales[[#This Row],[Product_ID]], Product_Master!A:A, Product_Master!F:F)</f>
        <v>1700</v>
      </c>
      <c r="Y2070" s="11">
        <f>tbl_EcommerceSales[[#This Row],[Net_Revenue]]-tbl_EcommerceSales[[#This Row],[Total_Cost]]</f>
        <v>764.15000000000009</v>
      </c>
      <c r="Z2070" s="9">
        <f>IFERROR(#REF!/tbl_EcommerceSales[[#This Row],[Total_Cost]], 0)</f>
        <v>0</v>
      </c>
      <c r="AA2070" t="str">
        <f>TEXT(tbl_EcommerceSales[[#This Row],[Order_Date]],"mmm")</f>
        <v>Aug</v>
      </c>
      <c r="AB2070">
        <f>YEAR(tbl_EcommerceSales[[#This Row],[Order_Date]])</f>
        <v>2025</v>
      </c>
      <c r="AC2070" t="str">
        <f>IF(tbl_EcommerceSales[[#This Row],[Age]]&lt;18,"Under 18",IF(tbl_EcommerceSales[[#This Row],[Age]]&lt;=25,"18-25",IF(tbl_EcommerceSales[[#This Row],[Age]]&lt;=35,"26-35",IF(tbl_EcommerceSales[[#This Row],[Age]]&lt;=45,"36-45",IF(tbl_EcommerceSales[[#This Row],[Age]]&lt;=55,"46-55","56+")))))</f>
        <v>18-25</v>
      </c>
    </row>
    <row r="2071" spans="1:29" x14ac:dyDescent="0.35">
      <c r="A2071" t="s">
        <v>3608</v>
      </c>
      <c r="B2071" s="7">
        <v>45882</v>
      </c>
      <c r="C2071" t="s">
        <v>1101</v>
      </c>
      <c r="D2071" t="s">
        <v>159</v>
      </c>
      <c r="E2071" t="s">
        <v>48</v>
      </c>
      <c r="F2071">
        <v>19</v>
      </c>
      <c r="G2071" t="s">
        <v>174</v>
      </c>
      <c r="H2071" t="s">
        <v>39</v>
      </c>
      <c r="I2071" t="s">
        <v>28</v>
      </c>
      <c r="J2071" t="s">
        <v>29</v>
      </c>
      <c r="K2071" t="s">
        <v>30</v>
      </c>
      <c r="L2071" t="s">
        <v>31</v>
      </c>
      <c r="M2071">
        <v>4</v>
      </c>
      <c r="N2071" s="2">
        <v>5999</v>
      </c>
      <c r="O2071" s="3">
        <v>0</v>
      </c>
      <c r="P2071" s="2">
        <v>15600</v>
      </c>
      <c r="Q2071" t="s">
        <v>44</v>
      </c>
      <c r="R2071" t="s">
        <v>33</v>
      </c>
      <c r="S2071" t="s">
        <v>57</v>
      </c>
      <c r="T2071" s="4">
        <v>5</v>
      </c>
      <c r="U2071" s="11">
        <f t="shared" si="32"/>
        <v>23996</v>
      </c>
      <c r="V2071" s="11">
        <f>tbl_EcommerceSales[[#This Row],[Gross_Sales]]*tbl_EcommerceSales[[#This Row],[Discount]]</f>
        <v>0</v>
      </c>
      <c r="W2071" s="11">
        <f>tbl_EcommerceSales[[#This Row],[Gross_Sales]]-tbl_EcommerceSales[[#This Row],[Discount_Amount]]</f>
        <v>23996</v>
      </c>
      <c r="X2071" s="11">
        <f>tbl_EcommerceSales[[#This Row],[Quantity]] * _xlfn.XLOOKUP(tbl_EcommerceSales[[#This Row],[Product_ID]], Product_Master!A:A, Product_Master!F:F)</f>
        <v>15600</v>
      </c>
      <c r="Y2071" s="11">
        <f>tbl_EcommerceSales[[#This Row],[Net_Revenue]]-tbl_EcommerceSales[[#This Row],[Total_Cost]]</f>
        <v>8396</v>
      </c>
      <c r="Z2071" s="9">
        <f>IFERROR(#REF!/tbl_EcommerceSales[[#This Row],[Total_Cost]], 0)</f>
        <v>0</v>
      </c>
      <c r="AA2071" t="str">
        <f>TEXT(tbl_EcommerceSales[[#This Row],[Order_Date]],"mmm")</f>
        <v>Aug</v>
      </c>
      <c r="AB2071">
        <f>YEAR(tbl_EcommerceSales[[#This Row],[Order_Date]])</f>
        <v>2025</v>
      </c>
      <c r="AC2071" t="str">
        <f>IF(tbl_EcommerceSales[[#This Row],[Age]]&lt;18,"Under 18",IF(tbl_EcommerceSales[[#This Row],[Age]]&lt;=25,"18-25",IF(tbl_EcommerceSales[[#This Row],[Age]]&lt;=35,"26-35",IF(tbl_EcommerceSales[[#This Row],[Age]]&lt;=45,"36-45",IF(tbl_EcommerceSales[[#This Row],[Age]]&lt;=55,"46-55","56+")))))</f>
        <v>18-25</v>
      </c>
    </row>
    <row r="2072" spans="1:29" x14ac:dyDescent="0.35">
      <c r="A2072" t="s">
        <v>3609</v>
      </c>
      <c r="B2072" s="7">
        <v>45882</v>
      </c>
      <c r="C2072" t="s">
        <v>3610</v>
      </c>
      <c r="D2072" t="s">
        <v>232</v>
      </c>
      <c r="E2072" t="s">
        <v>48</v>
      </c>
      <c r="F2072">
        <v>32</v>
      </c>
      <c r="G2072" t="s">
        <v>152</v>
      </c>
      <c r="H2072" t="s">
        <v>72</v>
      </c>
      <c r="I2072" t="s">
        <v>175</v>
      </c>
      <c r="J2072" t="s">
        <v>176</v>
      </c>
      <c r="K2072" t="s">
        <v>177</v>
      </c>
      <c r="L2072" t="s">
        <v>178</v>
      </c>
      <c r="M2072">
        <v>1</v>
      </c>
      <c r="N2072" s="2">
        <v>699</v>
      </c>
      <c r="O2072" s="3">
        <v>0</v>
      </c>
      <c r="P2072" s="2">
        <v>320</v>
      </c>
      <c r="Q2072" t="s">
        <v>32</v>
      </c>
      <c r="R2072" t="s">
        <v>93</v>
      </c>
      <c r="S2072" t="s">
        <v>34</v>
      </c>
      <c r="T2072" s="4">
        <v>5</v>
      </c>
      <c r="U2072" s="11">
        <f t="shared" si="32"/>
        <v>699</v>
      </c>
      <c r="V2072" s="11">
        <f>tbl_EcommerceSales[[#This Row],[Gross_Sales]]*tbl_EcommerceSales[[#This Row],[Discount]]</f>
        <v>0</v>
      </c>
      <c r="W2072" s="11">
        <f>tbl_EcommerceSales[[#This Row],[Gross_Sales]]-tbl_EcommerceSales[[#This Row],[Discount_Amount]]</f>
        <v>699</v>
      </c>
      <c r="X2072" s="11">
        <f>tbl_EcommerceSales[[#This Row],[Quantity]] * _xlfn.XLOOKUP(tbl_EcommerceSales[[#This Row],[Product_ID]], Product_Master!A:A, Product_Master!F:F)</f>
        <v>320</v>
      </c>
      <c r="Y2072" s="11">
        <f>tbl_EcommerceSales[[#This Row],[Net_Revenue]]-tbl_EcommerceSales[[#This Row],[Total_Cost]]</f>
        <v>379</v>
      </c>
      <c r="Z2072" s="9">
        <f>IFERROR(#REF!/tbl_EcommerceSales[[#This Row],[Total_Cost]], 0)</f>
        <v>0</v>
      </c>
      <c r="AA2072" t="str">
        <f>TEXT(tbl_EcommerceSales[[#This Row],[Order_Date]],"mmm")</f>
        <v>Aug</v>
      </c>
      <c r="AB2072">
        <f>YEAR(tbl_EcommerceSales[[#This Row],[Order_Date]])</f>
        <v>2025</v>
      </c>
      <c r="AC2072" t="str">
        <f>IF(tbl_EcommerceSales[[#This Row],[Age]]&lt;18,"Under 18",IF(tbl_EcommerceSales[[#This Row],[Age]]&lt;=25,"18-25",IF(tbl_EcommerceSales[[#This Row],[Age]]&lt;=35,"26-35",IF(tbl_EcommerceSales[[#This Row],[Age]]&lt;=45,"36-45",IF(tbl_EcommerceSales[[#This Row],[Age]]&lt;=55,"46-55","56+")))))</f>
        <v>26-35</v>
      </c>
    </row>
    <row r="2073" spans="1:29" x14ac:dyDescent="0.35">
      <c r="A2073" t="s">
        <v>3611</v>
      </c>
      <c r="B2073" s="7">
        <v>45882</v>
      </c>
      <c r="C2073" t="s">
        <v>719</v>
      </c>
      <c r="D2073" t="s">
        <v>170</v>
      </c>
      <c r="E2073" t="s">
        <v>25</v>
      </c>
      <c r="F2073">
        <v>46</v>
      </c>
      <c r="G2073" t="s">
        <v>103</v>
      </c>
      <c r="H2073" t="s">
        <v>27</v>
      </c>
      <c r="I2073" t="s">
        <v>257</v>
      </c>
      <c r="J2073" t="s">
        <v>258</v>
      </c>
      <c r="K2073" t="s">
        <v>55</v>
      </c>
      <c r="L2073" t="s">
        <v>56</v>
      </c>
      <c r="M2073">
        <v>1</v>
      </c>
      <c r="N2073" s="2">
        <v>1999</v>
      </c>
      <c r="O2073" s="3">
        <v>0.05</v>
      </c>
      <c r="P2073" s="2">
        <v>1050</v>
      </c>
      <c r="Q2073" t="s">
        <v>32</v>
      </c>
      <c r="R2073" t="s">
        <v>33</v>
      </c>
      <c r="S2073" t="s">
        <v>57</v>
      </c>
      <c r="T2073" s="4">
        <v>4</v>
      </c>
      <c r="U2073" s="11">
        <f t="shared" si="32"/>
        <v>1999</v>
      </c>
      <c r="V2073" s="11">
        <f>tbl_EcommerceSales[[#This Row],[Gross_Sales]]*tbl_EcommerceSales[[#This Row],[Discount]]</f>
        <v>99.95</v>
      </c>
      <c r="W2073" s="11">
        <f>tbl_EcommerceSales[[#This Row],[Gross_Sales]]-tbl_EcommerceSales[[#This Row],[Discount_Amount]]</f>
        <v>1899.05</v>
      </c>
      <c r="X2073" s="11">
        <f>tbl_EcommerceSales[[#This Row],[Quantity]] * _xlfn.XLOOKUP(tbl_EcommerceSales[[#This Row],[Product_ID]], Product_Master!A:A, Product_Master!F:F)</f>
        <v>1050</v>
      </c>
      <c r="Y2073" s="11">
        <f>tbl_EcommerceSales[[#This Row],[Net_Revenue]]-tbl_EcommerceSales[[#This Row],[Total_Cost]]</f>
        <v>849.05</v>
      </c>
      <c r="Z2073" s="9">
        <f>IFERROR(#REF!/tbl_EcommerceSales[[#This Row],[Total_Cost]], 0)</f>
        <v>0</v>
      </c>
      <c r="AA2073" t="str">
        <f>TEXT(tbl_EcommerceSales[[#This Row],[Order_Date]],"mmm")</f>
        <v>Aug</v>
      </c>
      <c r="AB2073">
        <f>YEAR(tbl_EcommerceSales[[#This Row],[Order_Date]])</f>
        <v>2025</v>
      </c>
      <c r="AC2073" t="str">
        <f>IF(tbl_EcommerceSales[[#This Row],[Age]]&lt;18,"Under 18",IF(tbl_EcommerceSales[[#This Row],[Age]]&lt;=25,"18-25",IF(tbl_EcommerceSales[[#This Row],[Age]]&lt;=35,"26-35",IF(tbl_EcommerceSales[[#This Row],[Age]]&lt;=45,"36-45",IF(tbl_EcommerceSales[[#This Row],[Age]]&lt;=55,"46-55","56+")))))</f>
        <v>46-55</v>
      </c>
    </row>
    <row r="2074" spans="1:29" x14ac:dyDescent="0.35">
      <c r="A2074" t="s">
        <v>3612</v>
      </c>
      <c r="B2074" s="7">
        <v>45882</v>
      </c>
      <c r="C2074" t="s">
        <v>1012</v>
      </c>
      <c r="D2074" t="s">
        <v>170</v>
      </c>
      <c r="E2074" t="s">
        <v>48</v>
      </c>
      <c r="F2074">
        <v>34</v>
      </c>
      <c r="G2074" t="s">
        <v>71</v>
      </c>
      <c r="H2074" t="s">
        <v>72</v>
      </c>
      <c r="I2074" t="s">
        <v>294</v>
      </c>
      <c r="J2074" t="s">
        <v>295</v>
      </c>
      <c r="K2074" t="s">
        <v>91</v>
      </c>
      <c r="L2074" t="s">
        <v>296</v>
      </c>
      <c r="M2074">
        <v>2</v>
      </c>
      <c r="N2074" s="2">
        <v>699</v>
      </c>
      <c r="O2074" s="3">
        <v>0.15</v>
      </c>
      <c r="P2074" s="2">
        <v>600</v>
      </c>
      <c r="Q2074" t="s">
        <v>44</v>
      </c>
      <c r="R2074" t="s">
        <v>33</v>
      </c>
      <c r="S2074" t="s">
        <v>57</v>
      </c>
      <c r="T2074" s="4">
        <v>4</v>
      </c>
      <c r="U2074" s="11">
        <f t="shared" si="32"/>
        <v>1398</v>
      </c>
      <c r="V2074" s="11">
        <f>tbl_EcommerceSales[[#This Row],[Gross_Sales]]*tbl_EcommerceSales[[#This Row],[Discount]]</f>
        <v>209.7</v>
      </c>
      <c r="W2074" s="11">
        <f>tbl_EcommerceSales[[#This Row],[Gross_Sales]]-tbl_EcommerceSales[[#This Row],[Discount_Amount]]</f>
        <v>1188.3</v>
      </c>
      <c r="X2074" s="11">
        <f>tbl_EcommerceSales[[#This Row],[Quantity]] * _xlfn.XLOOKUP(tbl_EcommerceSales[[#This Row],[Product_ID]], Product_Master!A:A, Product_Master!F:F)</f>
        <v>600</v>
      </c>
      <c r="Y2074" s="11">
        <f>tbl_EcommerceSales[[#This Row],[Net_Revenue]]-tbl_EcommerceSales[[#This Row],[Total_Cost]]</f>
        <v>588.29999999999995</v>
      </c>
      <c r="Z2074" s="9">
        <f>IFERROR(#REF!/tbl_EcommerceSales[[#This Row],[Total_Cost]], 0)</f>
        <v>0</v>
      </c>
      <c r="AA2074" t="str">
        <f>TEXT(tbl_EcommerceSales[[#This Row],[Order_Date]],"mmm")</f>
        <v>Aug</v>
      </c>
      <c r="AB2074">
        <f>YEAR(tbl_EcommerceSales[[#This Row],[Order_Date]])</f>
        <v>2025</v>
      </c>
      <c r="AC2074" t="str">
        <f>IF(tbl_EcommerceSales[[#This Row],[Age]]&lt;18,"Under 18",IF(tbl_EcommerceSales[[#This Row],[Age]]&lt;=25,"18-25",IF(tbl_EcommerceSales[[#This Row],[Age]]&lt;=35,"26-35",IF(tbl_EcommerceSales[[#This Row],[Age]]&lt;=45,"36-45",IF(tbl_EcommerceSales[[#This Row],[Age]]&lt;=55,"46-55","56+")))))</f>
        <v>26-35</v>
      </c>
    </row>
    <row r="2075" spans="1:29" x14ac:dyDescent="0.35">
      <c r="A2075" t="s">
        <v>3613</v>
      </c>
      <c r="B2075" s="7">
        <v>45882</v>
      </c>
      <c r="C2075" t="s">
        <v>3614</v>
      </c>
      <c r="D2075" t="s">
        <v>79</v>
      </c>
      <c r="E2075" t="s">
        <v>25</v>
      </c>
      <c r="F2075">
        <v>34</v>
      </c>
      <c r="G2075" t="s">
        <v>87</v>
      </c>
      <c r="H2075" t="s">
        <v>88</v>
      </c>
      <c r="I2075" t="s">
        <v>126</v>
      </c>
      <c r="J2075" t="s">
        <v>127</v>
      </c>
      <c r="K2075" t="s">
        <v>82</v>
      </c>
      <c r="L2075" t="s">
        <v>83</v>
      </c>
      <c r="M2075">
        <v>1</v>
      </c>
      <c r="N2075" s="2">
        <v>1899</v>
      </c>
      <c r="O2075" s="3">
        <v>0.2</v>
      </c>
      <c r="P2075" s="2">
        <v>1120</v>
      </c>
      <c r="Q2075" t="s">
        <v>319</v>
      </c>
      <c r="R2075" t="s">
        <v>33</v>
      </c>
      <c r="S2075" t="s">
        <v>57</v>
      </c>
      <c r="T2075" s="4">
        <v>3</v>
      </c>
      <c r="U2075" s="11">
        <f t="shared" si="32"/>
        <v>1899</v>
      </c>
      <c r="V2075" s="11">
        <f>tbl_EcommerceSales[[#This Row],[Gross_Sales]]*tbl_EcommerceSales[[#This Row],[Discount]]</f>
        <v>379.8</v>
      </c>
      <c r="W2075" s="11">
        <f>tbl_EcommerceSales[[#This Row],[Gross_Sales]]-tbl_EcommerceSales[[#This Row],[Discount_Amount]]</f>
        <v>1519.2</v>
      </c>
      <c r="X2075" s="11">
        <f>tbl_EcommerceSales[[#This Row],[Quantity]] * _xlfn.XLOOKUP(tbl_EcommerceSales[[#This Row],[Product_ID]], Product_Master!A:A, Product_Master!F:F)</f>
        <v>1120</v>
      </c>
      <c r="Y2075" s="11">
        <f>tbl_EcommerceSales[[#This Row],[Net_Revenue]]-tbl_EcommerceSales[[#This Row],[Total_Cost]]</f>
        <v>399.20000000000005</v>
      </c>
      <c r="Z2075" s="9">
        <f>IFERROR(#REF!/tbl_EcommerceSales[[#This Row],[Total_Cost]], 0)</f>
        <v>0</v>
      </c>
      <c r="AA2075" t="str">
        <f>TEXT(tbl_EcommerceSales[[#This Row],[Order_Date]],"mmm")</f>
        <v>Aug</v>
      </c>
      <c r="AB2075">
        <f>YEAR(tbl_EcommerceSales[[#This Row],[Order_Date]])</f>
        <v>2025</v>
      </c>
      <c r="AC2075" t="str">
        <f>IF(tbl_EcommerceSales[[#This Row],[Age]]&lt;18,"Under 18",IF(tbl_EcommerceSales[[#This Row],[Age]]&lt;=25,"18-25",IF(tbl_EcommerceSales[[#This Row],[Age]]&lt;=35,"26-35",IF(tbl_EcommerceSales[[#This Row],[Age]]&lt;=45,"36-45",IF(tbl_EcommerceSales[[#This Row],[Age]]&lt;=55,"46-55","56+")))))</f>
        <v>26-35</v>
      </c>
    </row>
    <row r="2076" spans="1:29" x14ac:dyDescent="0.35">
      <c r="A2076" t="s">
        <v>3615</v>
      </c>
      <c r="B2076" s="7">
        <v>45882</v>
      </c>
      <c r="C2076" t="s">
        <v>2392</v>
      </c>
      <c r="D2076" t="s">
        <v>269</v>
      </c>
      <c r="E2076" t="s">
        <v>48</v>
      </c>
      <c r="F2076">
        <v>38</v>
      </c>
      <c r="G2076" t="s">
        <v>136</v>
      </c>
      <c r="H2076" t="s">
        <v>88</v>
      </c>
      <c r="I2076" t="s">
        <v>40</v>
      </c>
      <c r="J2076" t="s">
        <v>41</v>
      </c>
      <c r="K2076" t="s">
        <v>42</v>
      </c>
      <c r="L2076" t="s">
        <v>43</v>
      </c>
      <c r="M2076">
        <v>1</v>
      </c>
      <c r="N2076" s="2">
        <v>699</v>
      </c>
      <c r="O2076" s="3">
        <v>0.15</v>
      </c>
      <c r="P2076" s="2">
        <v>310</v>
      </c>
      <c r="Q2076" t="s">
        <v>32</v>
      </c>
      <c r="R2076" t="s">
        <v>33</v>
      </c>
      <c r="S2076" t="s">
        <v>57</v>
      </c>
      <c r="T2076" s="4">
        <v>5</v>
      </c>
      <c r="U2076" s="11">
        <f t="shared" si="32"/>
        <v>699</v>
      </c>
      <c r="V2076" s="11">
        <f>tbl_EcommerceSales[[#This Row],[Gross_Sales]]*tbl_EcommerceSales[[#This Row],[Discount]]</f>
        <v>104.85</v>
      </c>
      <c r="W2076" s="11">
        <f>tbl_EcommerceSales[[#This Row],[Gross_Sales]]-tbl_EcommerceSales[[#This Row],[Discount_Amount]]</f>
        <v>594.15</v>
      </c>
      <c r="X2076" s="11">
        <f>tbl_EcommerceSales[[#This Row],[Quantity]] * _xlfn.XLOOKUP(tbl_EcommerceSales[[#This Row],[Product_ID]], Product_Master!A:A, Product_Master!F:F)</f>
        <v>310</v>
      </c>
      <c r="Y2076" s="11">
        <f>tbl_EcommerceSales[[#This Row],[Net_Revenue]]-tbl_EcommerceSales[[#This Row],[Total_Cost]]</f>
        <v>284.14999999999998</v>
      </c>
      <c r="Z2076" s="9">
        <f>IFERROR(#REF!/tbl_EcommerceSales[[#This Row],[Total_Cost]], 0)</f>
        <v>0</v>
      </c>
      <c r="AA2076" t="str">
        <f>TEXT(tbl_EcommerceSales[[#This Row],[Order_Date]],"mmm")</f>
        <v>Aug</v>
      </c>
      <c r="AB2076">
        <f>YEAR(tbl_EcommerceSales[[#This Row],[Order_Date]])</f>
        <v>2025</v>
      </c>
      <c r="AC2076" t="str">
        <f>IF(tbl_EcommerceSales[[#This Row],[Age]]&lt;18,"Under 18",IF(tbl_EcommerceSales[[#This Row],[Age]]&lt;=25,"18-25",IF(tbl_EcommerceSales[[#This Row],[Age]]&lt;=35,"26-35",IF(tbl_EcommerceSales[[#This Row],[Age]]&lt;=45,"36-45",IF(tbl_EcommerceSales[[#This Row],[Age]]&lt;=55,"46-55","56+")))))</f>
        <v>36-45</v>
      </c>
    </row>
    <row r="2077" spans="1:29" x14ac:dyDescent="0.35">
      <c r="A2077" t="s">
        <v>3616</v>
      </c>
      <c r="B2077" s="7">
        <v>45882</v>
      </c>
      <c r="C2077" t="s">
        <v>3617</v>
      </c>
      <c r="D2077" t="s">
        <v>60</v>
      </c>
      <c r="E2077" t="s">
        <v>48</v>
      </c>
      <c r="F2077">
        <v>29</v>
      </c>
      <c r="G2077" t="s">
        <v>186</v>
      </c>
      <c r="H2077" t="s">
        <v>72</v>
      </c>
      <c r="I2077" t="s">
        <v>290</v>
      </c>
      <c r="J2077" t="s">
        <v>291</v>
      </c>
      <c r="K2077" t="s">
        <v>30</v>
      </c>
      <c r="L2077" t="s">
        <v>31</v>
      </c>
      <c r="M2077">
        <v>4</v>
      </c>
      <c r="N2077" s="2">
        <v>3499</v>
      </c>
      <c r="O2077" s="3">
        <v>0.1</v>
      </c>
      <c r="P2077" s="2">
        <v>9000</v>
      </c>
      <c r="Q2077" t="s">
        <v>319</v>
      </c>
      <c r="R2077" t="s">
        <v>33</v>
      </c>
      <c r="S2077" t="s">
        <v>57</v>
      </c>
      <c r="T2077" s="4">
        <v>5</v>
      </c>
      <c r="U2077" s="11">
        <f t="shared" si="32"/>
        <v>13996</v>
      </c>
      <c r="V2077" s="11">
        <f>tbl_EcommerceSales[[#This Row],[Gross_Sales]]*tbl_EcommerceSales[[#This Row],[Discount]]</f>
        <v>1399.6000000000001</v>
      </c>
      <c r="W2077" s="11">
        <f>tbl_EcommerceSales[[#This Row],[Gross_Sales]]-tbl_EcommerceSales[[#This Row],[Discount_Amount]]</f>
        <v>12596.4</v>
      </c>
      <c r="X2077" s="11">
        <f>tbl_EcommerceSales[[#This Row],[Quantity]] * _xlfn.XLOOKUP(tbl_EcommerceSales[[#This Row],[Product_ID]], Product_Master!A:A, Product_Master!F:F)</f>
        <v>9000</v>
      </c>
      <c r="Y2077" s="11">
        <f>tbl_EcommerceSales[[#This Row],[Net_Revenue]]-tbl_EcommerceSales[[#This Row],[Total_Cost]]</f>
        <v>3596.3999999999996</v>
      </c>
      <c r="Z2077" s="9">
        <f>IFERROR(#REF!/tbl_EcommerceSales[[#This Row],[Total_Cost]], 0)</f>
        <v>0</v>
      </c>
      <c r="AA2077" t="str">
        <f>TEXT(tbl_EcommerceSales[[#This Row],[Order_Date]],"mmm")</f>
        <v>Aug</v>
      </c>
      <c r="AB2077">
        <f>YEAR(tbl_EcommerceSales[[#This Row],[Order_Date]])</f>
        <v>2025</v>
      </c>
      <c r="AC2077" t="str">
        <f>IF(tbl_EcommerceSales[[#This Row],[Age]]&lt;18,"Under 18",IF(tbl_EcommerceSales[[#This Row],[Age]]&lt;=25,"18-25",IF(tbl_EcommerceSales[[#This Row],[Age]]&lt;=35,"26-35",IF(tbl_EcommerceSales[[#This Row],[Age]]&lt;=45,"36-45",IF(tbl_EcommerceSales[[#This Row],[Age]]&lt;=55,"46-55","56+")))))</f>
        <v>26-35</v>
      </c>
    </row>
    <row r="2078" spans="1:29" x14ac:dyDescent="0.35">
      <c r="A2078" t="s">
        <v>3618</v>
      </c>
      <c r="B2078" s="7">
        <v>45883</v>
      </c>
      <c r="C2078" t="s">
        <v>2833</v>
      </c>
      <c r="D2078" t="s">
        <v>235</v>
      </c>
      <c r="E2078" t="s">
        <v>48</v>
      </c>
      <c r="F2078">
        <v>38</v>
      </c>
      <c r="G2078" t="s">
        <v>270</v>
      </c>
      <c r="H2078" t="s">
        <v>72</v>
      </c>
      <c r="I2078" t="s">
        <v>131</v>
      </c>
      <c r="J2078" t="s">
        <v>132</v>
      </c>
      <c r="K2078" t="s">
        <v>91</v>
      </c>
      <c r="L2078" t="s">
        <v>133</v>
      </c>
      <c r="M2078">
        <v>1</v>
      </c>
      <c r="N2078" s="2">
        <v>1299</v>
      </c>
      <c r="O2078" s="3">
        <v>0.1</v>
      </c>
      <c r="P2078" s="2">
        <v>610</v>
      </c>
      <c r="Q2078" t="s">
        <v>32</v>
      </c>
      <c r="R2078" t="s">
        <v>93</v>
      </c>
      <c r="S2078" t="s">
        <v>57</v>
      </c>
      <c r="T2078" s="4">
        <v>4</v>
      </c>
      <c r="U2078" s="11">
        <f t="shared" si="32"/>
        <v>1299</v>
      </c>
      <c r="V2078" s="11">
        <f>tbl_EcommerceSales[[#This Row],[Gross_Sales]]*tbl_EcommerceSales[[#This Row],[Discount]]</f>
        <v>129.9</v>
      </c>
      <c r="W2078" s="11">
        <f>tbl_EcommerceSales[[#This Row],[Gross_Sales]]-tbl_EcommerceSales[[#This Row],[Discount_Amount]]</f>
        <v>1169.0999999999999</v>
      </c>
      <c r="X2078" s="11">
        <f>tbl_EcommerceSales[[#This Row],[Quantity]] * _xlfn.XLOOKUP(tbl_EcommerceSales[[#This Row],[Product_ID]], Product_Master!A:A, Product_Master!F:F)</f>
        <v>610</v>
      </c>
      <c r="Y2078" s="11">
        <f>tbl_EcommerceSales[[#This Row],[Net_Revenue]]-tbl_EcommerceSales[[#This Row],[Total_Cost]]</f>
        <v>559.09999999999991</v>
      </c>
      <c r="Z2078" s="9">
        <f>IFERROR(#REF!/tbl_EcommerceSales[[#This Row],[Total_Cost]], 0)</f>
        <v>0</v>
      </c>
      <c r="AA2078" t="str">
        <f>TEXT(tbl_EcommerceSales[[#This Row],[Order_Date]],"mmm")</f>
        <v>Aug</v>
      </c>
      <c r="AB2078">
        <f>YEAR(tbl_EcommerceSales[[#This Row],[Order_Date]])</f>
        <v>2025</v>
      </c>
      <c r="AC2078" t="str">
        <f>IF(tbl_EcommerceSales[[#This Row],[Age]]&lt;18,"Under 18",IF(tbl_EcommerceSales[[#This Row],[Age]]&lt;=25,"18-25",IF(tbl_EcommerceSales[[#This Row],[Age]]&lt;=35,"26-35",IF(tbl_EcommerceSales[[#This Row],[Age]]&lt;=45,"36-45",IF(tbl_EcommerceSales[[#This Row],[Age]]&lt;=55,"46-55","56+")))))</f>
        <v>36-45</v>
      </c>
    </row>
    <row r="2079" spans="1:29" x14ac:dyDescent="0.35">
      <c r="A2079" t="s">
        <v>3619</v>
      </c>
      <c r="B2079" s="7">
        <v>45883</v>
      </c>
      <c r="C2079" t="s">
        <v>3620</v>
      </c>
      <c r="D2079" t="s">
        <v>205</v>
      </c>
      <c r="E2079" t="s">
        <v>48</v>
      </c>
      <c r="F2079">
        <v>26</v>
      </c>
      <c r="G2079" t="s">
        <v>270</v>
      </c>
      <c r="H2079" t="s">
        <v>72</v>
      </c>
      <c r="I2079" t="s">
        <v>175</v>
      </c>
      <c r="J2079" t="s">
        <v>176</v>
      </c>
      <c r="K2079" t="s">
        <v>177</v>
      </c>
      <c r="L2079" t="s">
        <v>178</v>
      </c>
      <c r="M2079">
        <v>1</v>
      </c>
      <c r="N2079" s="2">
        <v>699</v>
      </c>
      <c r="O2079" s="3">
        <v>0.15</v>
      </c>
      <c r="P2079" s="2">
        <v>320</v>
      </c>
      <c r="Q2079" t="s">
        <v>32</v>
      </c>
      <c r="R2079" t="s">
        <v>33</v>
      </c>
      <c r="S2079" t="s">
        <v>34</v>
      </c>
      <c r="T2079" s="4">
        <v>4</v>
      </c>
      <c r="U2079" s="11">
        <f t="shared" si="32"/>
        <v>699</v>
      </c>
      <c r="V2079" s="11">
        <f>tbl_EcommerceSales[[#This Row],[Gross_Sales]]*tbl_EcommerceSales[[#This Row],[Discount]]</f>
        <v>104.85</v>
      </c>
      <c r="W2079" s="11">
        <f>tbl_EcommerceSales[[#This Row],[Gross_Sales]]-tbl_EcommerceSales[[#This Row],[Discount_Amount]]</f>
        <v>594.15</v>
      </c>
      <c r="X2079" s="11">
        <f>tbl_EcommerceSales[[#This Row],[Quantity]] * _xlfn.XLOOKUP(tbl_EcommerceSales[[#This Row],[Product_ID]], Product_Master!A:A, Product_Master!F:F)</f>
        <v>320</v>
      </c>
      <c r="Y2079" s="11">
        <f>tbl_EcommerceSales[[#This Row],[Net_Revenue]]-tbl_EcommerceSales[[#This Row],[Total_Cost]]</f>
        <v>274.14999999999998</v>
      </c>
      <c r="Z2079" s="9">
        <f>IFERROR(#REF!/tbl_EcommerceSales[[#This Row],[Total_Cost]], 0)</f>
        <v>0</v>
      </c>
      <c r="AA2079" t="str">
        <f>TEXT(tbl_EcommerceSales[[#This Row],[Order_Date]],"mmm")</f>
        <v>Aug</v>
      </c>
      <c r="AB2079">
        <f>YEAR(tbl_EcommerceSales[[#This Row],[Order_Date]])</f>
        <v>2025</v>
      </c>
      <c r="AC2079" t="str">
        <f>IF(tbl_EcommerceSales[[#This Row],[Age]]&lt;18,"Under 18",IF(tbl_EcommerceSales[[#This Row],[Age]]&lt;=25,"18-25",IF(tbl_EcommerceSales[[#This Row],[Age]]&lt;=35,"26-35",IF(tbl_EcommerceSales[[#This Row],[Age]]&lt;=45,"36-45",IF(tbl_EcommerceSales[[#This Row],[Age]]&lt;=55,"46-55","56+")))))</f>
        <v>26-35</v>
      </c>
    </row>
    <row r="2080" spans="1:29" x14ac:dyDescent="0.35">
      <c r="A2080" t="s">
        <v>3621</v>
      </c>
      <c r="B2080" s="7">
        <v>45883</v>
      </c>
      <c r="C2080" t="s">
        <v>2822</v>
      </c>
      <c r="D2080" t="s">
        <v>51</v>
      </c>
      <c r="E2080" t="s">
        <v>25</v>
      </c>
      <c r="F2080">
        <v>46</v>
      </c>
      <c r="G2080" t="s">
        <v>246</v>
      </c>
      <c r="H2080" t="s">
        <v>27</v>
      </c>
      <c r="I2080" t="s">
        <v>73</v>
      </c>
      <c r="J2080" t="s">
        <v>74</v>
      </c>
      <c r="K2080" t="s">
        <v>55</v>
      </c>
      <c r="L2080" t="s">
        <v>75</v>
      </c>
      <c r="M2080">
        <v>2</v>
      </c>
      <c r="N2080" s="2">
        <v>2899</v>
      </c>
      <c r="O2080" s="3">
        <v>0.3</v>
      </c>
      <c r="P2080" s="2">
        <v>3400</v>
      </c>
      <c r="Q2080" t="s">
        <v>156</v>
      </c>
      <c r="R2080" t="s">
        <v>33</v>
      </c>
      <c r="S2080" t="s">
        <v>34</v>
      </c>
      <c r="T2080" s="4">
        <v>4</v>
      </c>
      <c r="U2080" s="11">
        <f t="shared" si="32"/>
        <v>5798</v>
      </c>
      <c r="V2080" s="11">
        <f>tbl_EcommerceSales[[#This Row],[Gross_Sales]]*tbl_EcommerceSales[[#This Row],[Discount]]</f>
        <v>1739.3999999999999</v>
      </c>
      <c r="W2080" s="11">
        <f>tbl_EcommerceSales[[#This Row],[Gross_Sales]]-tbl_EcommerceSales[[#This Row],[Discount_Amount]]</f>
        <v>4058.6000000000004</v>
      </c>
      <c r="X2080" s="11">
        <f>tbl_EcommerceSales[[#This Row],[Quantity]] * _xlfn.XLOOKUP(tbl_EcommerceSales[[#This Row],[Product_ID]], Product_Master!A:A, Product_Master!F:F)</f>
        <v>3400</v>
      </c>
      <c r="Y2080" s="11">
        <f>tbl_EcommerceSales[[#This Row],[Net_Revenue]]-tbl_EcommerceSales[[#This Row],[Total_Cost]]</f>
        <v>658.60000000000036</v>
      </c>
      <c r="Z2080" s="9">
        <f>IFERROR(#REF!/tbl_EcommerceSales[[#This Row],[Total_Cost]], 0)</f>
        <v>0</v>
      </c>
      <c r="AA2080" t="str">
        <f>TEXT(tbl_EcommerceSales[[#This Row],[Order_Date]],"mmm")</f>
        <v>Aug</v>
      </c>
      <c r="AB2080">
        <f>YEAR(tbl_EcommerceSales[[#This Row],[Order_Date]])</f>
        <v>2025</v>
      </c>
      <c r="AC2080" t="str">
        <f>IF(tbl_EcommerceSales[[#This Row],[Age]]&lt;18,"Under 18",IF(tbl_EcommerceSales[[#This Row],[Age]]&lt;=25,"18-25",IF(tbl_EcommerceSales[[#This Row],[Age]]&lt;=35,"26-35",IF(tbl_EcommerceSales[[#This Row],[Age]]&lt;=45,"36-45",IF(tbl_EcommerceSales[[#This Row],[Age]]&lt;=55,"46-55","56+")))))</f>
        <v>46-55</v>
      </c>
    </row>
    <row r="2081" spans="1:29" x14ac:dyDescent="0.35">
      <c r="A2081" t="s">
        <v>3622</v>
      </c>
      <c r="B2081" s="7">
        <v>45883</v>
      </c>
      <c r="C2081" t="s">
        <v>3623</v>
      </c>
      <c r="D2081" t="s">
        <v>216</v>
      </c>
      <c r="E2081" t="s">
        <v>48</v>
      </c>
      <c r="F2081">
        <v>42</v>
      </c>
      <c r="G2081" t="s">
        <v>171</v>
      </c>
      <c r="H2081" t="s">
        <v>39</v>
      </c>
      <c r="I2081" t="s">
        <v>206</v>
      </c>
      <c r="J2081" t="s">
        <v>207</v>
      </c>
      <c r="K2081" t="s">
        <v>177</v>
      </c>
      <c r="L2081" t="s">
        <v>208</v>
      </c>
      <c r="M2081">
        <v>1</v>
      </c>
      <c r="N2081" s="2">
        <v>2199</v>
      </c>
      <c r="O2081" s="3">
        <v>0.1</v>
      </c>
      <c r="P2081" s="2">
        <v>1250</v>
      </c>
      <c r="Q2081" t="s">
        <v>32</v>
      </c>
      <c r="R2081" t="s">
        <v>33</v>
      </c>
      <c r="S2081" t="s">
        <v>57</v>
      </c>
      <c r="T2081" s="4">
        <v>4</v>
      </c>
      <c r="U2081" s="11">
        <f t="shared" si="32"/>
        <v>2199</v>
      </c>
      <c r="V2081" s="11">
        <f>tbl_EcommerceSales[[#This Row],[Gross_Sales]]*tbl_EcommerceSales[[#This Row],[Discount]]</f>
        <v>219.9</v>
      </c>
      <c r="W2081" s="11">
        <f>tbl_EcommerceSales[[#This Row],[Gross_Sales]]-tbl_EcommerceSales[[#This Row],[Discount_Amount]]</f>
        <v>1979.1</v>
      </c>
      <c r="X2081" s="11">
        <f>tbl_EcommerceSales[[#This Row],[Quantity]] * _xlfn.XLOOKUP(tbl_EcommerceSales[[#This Row],[Product_ID]], Product_Master!A:A, Product_Master!F:F)</f>
        <v>1250</v>
      </c>
      <c r="Y2081" s="11">
        <f>tbl_EcommerceSales[[#This Row],[Net_Revenue]]-tbl_EcommerceSales[[#This Row],[Total_Cost]]</f>
        <v>729.09999999999991</v>
      </c>
      <c r="Z2081" s="9">
        <f>IFERROR(#REF!/tbl_EcommerceSales[[#This Row],[Total_Cost]], 0)</f>
        <v>0</v>
      </c>
      <c r="AA2081" t="str">
        <f>TEXT(tbl_EcommerceSales[[#This Row],[Order_Date]],"mmm")</f>
        <v>Aug</v>
      </c>
      <c r="AB2081">
        <f>YEAR(tbl_EcommerceSales[[#This Row],[Order_Date]])</f>
        <v>2025</v>
      </c>
      <c r="AC2081" t="str">
        <f>IF(tbl_EcommerceSales[[#This Row],[Age]]&lt;18,"Under 18",IF(tbl_EcommerceSales[[#This Row],[Age]]&lt;=25,"18-25",IF(tbl_EcommerceSales[[#This Row],[Age]]&lt;=35,"26-35",IF(tbl_EcommerceSales[[#This Row],[Age]]&lt;=45,"36-45",IF(tbl_EcommerceSales[[#This Row],[Age]]&lt;=55,"46-55","56+")))))</f>
        <v>36-45</v>
      </c>
    </row>
    <row r="2082" spans="1:29" x14ac:dyDescent="0.35">
      <c r="A2082" t="s">
        <v>3624</v>
      </c>
      <c r="B2082" s="7">
        <v>45883</v>
      </c>
      <c r="C2082" t="s">
        <v>2351</v>
      </c>
      <c r="D2082" t="s">
        <v>24</v>
      </c>
      <c r="E2082" t="s">
        <v>25</v>
      </c>
      <c r="F2082">
        <v>39</v>
      </c>
      <c r="G2082" t="s">
        <v>192</v>
      </c>
      <c r="H2082" t="s">
        <v>27</v>
      </c>
      <c r="I2082" t="s">
        <v>236</v>
      </c>
      <c r="J2082" t="s">
        <v>237</v>
      </c>
      <c r="K2082" t="s">
        <v>82</v>
      </c>
      <c r="L2082" t="s">
        <v>238</v>
      </c>
      <c r="M2082">
        <v>1</v>
      </c>
      <c r="N2082" s="2">
        <v>899</v>
      </c>
      <c r="O2082" s="3">
        <v>0.2</v>
      </c>
      <c r="P2082" s="2">
        <v>480</v>
      </c>
      <c r="Q2082" t="s">
        <v>76</v>
      </c>
      <c r="R2082" t="s">
        <v>33</v>
      </c>
      <c r="S2082" t="s">
        <v>57</v>
      </c>
      <c r="T2082" s="4">
        <v>4</v>
      </c>
      <c r="U2082" s="11">
        <f t="shared" si="32"/>
        <v>899</v>
      </c>
      <c r="V2082" s="11">
        <f>tbl_EcommerceSales[[#This Row],[Gross_Sales]]*tbl_EcommerceSales[[#This Row],[Discount]]</f>
        <v>179.8</v>
      </c>
      <c r="W2082" s="11">
        <f>tbl_EcommerceSales[[#This Row],[Gross_Sales]]-tbl_EcommerceSales[[#This Row],[Discount_Amount]]</f>
        <v>719.2</v>
      </c>
      <c r="X2082" s="11">
        <f>tbl_EcommerceSales[[#This Row],[Quantity]] * _xlfn.XLOOKUP(tbl_EcommerceSales[[#This Row],[Product_ID]], Product_Master!A:A, Product_Master!F:F)</f>
        <v>480</v>
      </c>
      <c r="Y2082" s="11">
        <f>tbl_EcommerceSales[[#This Row],[Net_Revenue]]-tbl_EcommerceSales[[#This Row],[Total_Cost]]</f>
        <v>239.20000000000005</v>
      </c>
      <c r="Z2082" s="9">
        <f>IFERROR(#REF!/tbl_EcommerceSales[[#This Row],[Total_Cost]], 0)</f>
        <v>0</v>
      </c>
      <c r="AA2082" t="str">
        <f>TEXT(tbl_EcommerceSales[[#This Row],[Order_Date]],"mmm")</f>
        <v>Aug</v>
      </c>
      <c r="AB2082">
        <f>YEAR(tbl_EcommerceSales[[#This Row],[Order_Date]])</f>
        <v>2025</v>
      </c>
      <c r="AC2082" t="str">
        <f>IF(tbl_EcommerceSales[[#This Row],[Age]]&lt;18,"Under 18",IF(tbl_EcommerceSales[[#This Row],[Age]]&lt;=25,"18-25",IF(tbl_EcommerceSales[[#This Row],[Age]]&lt;=35,"26-35",IF(tbl_EcommerceSales[[#This Row],[Age]]&lt;=45,"36-45",IF(tbl_EcommerceSales[[#This Row],[Age]]&lt;=55,"46-55","56+")))))</f>
        <v>36-45</v>
      </c>
    </row>
    <row r="2083" spans="1:29" x14ac:dyDescent="0.35">
      <c r="A2083" t="s">
        <v>3625</v>
      </c>
      <c r="B2083" s="7">
        <v>45883</v>
      </c>
      <c r="C2083" t="s">
        <v>3626</v>
      </c>
      <c r="D2083" t="s">
        <v>79</v>
      </c>
      <c r="E2083" t="s">
        <v>25</v>
      </c>
      <c r="F2083">
        <v>31</v>
      </c>
      <c r="G2083" t="s">
        <v>152</v>
      </c>
      <c r="H2083" t="s">
        <v>72</v>
      </c>
      <c r="I2083" t="s">
        <v>53</v>
      </c>
      <c r="J2083" t="s">
        <v>54</v>
      </c>
      <c r="K2083" t="s">
        <v>55</v>
      </c>
      <c r="L2083" t="s">
        <v>56</v>
      </c>
      <c r="M2083">
        <v>2</v>
      </c>
      <c r="N2083" s="2">
        <v>799</v>
      </c>
      <c r="O2083" s="3">
        <v>0.1</v>
      </c>
      <c r="P2083" s="2">
        <v>780</v>
      </c>
      <c r="Q2083" t="s">
        <v>32</v>
      </c>
      <c r="R2083" t="s">
        <v>33</v>
      </c>
      <c r="S2083" t="s">
        <v>57</v>
      </c>
      <c r="T2083" s="4">
        <v>5</v>
      </c>
      <c r="U2083" s="11">
        <f t="shared" si="32"/>
        <v>1598</v>
      </c>
      <c r="V2083" s="11">
        <f>tbl_EcommerceSales[[#This Row],[Gross_Sales]]*tbl_EcommerceSales[[#This Row],[Discount]]</f>
        <v>159.80000000000001</v>
      </c>
      <c r="W2083" s="11">
        <f>tbl_EcommerceSales[[#This Row],[Gross_Sales]]-tbl_EcommerceSales[[#This Row],[Discount_Amount]]</f>
        <v>1438.2</v>
      </c>
      <c r="X2083" s="11">
        <f>tbl_EcommerceSales[[#This Row],[Quantity]] * _xlfn.XLOOKUP(tbl_EcommerceSales[[#This Row],[Product_ID]], Product_Master!A:A, Product_Master!F:F)</f>
        <v>780</v>
      </c>
      <c r="Y2083" s="11">
        <f>tbl_EcommerceSales[[#This Row],[Net_Revenue]]-tbl_EcommerceSales[[#This Row],[Total_Cost]]</f>
        <v>658.2</v>
      </c>
      <c r="Z2083" s="9">
        <f>IFERROR(#REF!/tbl_EcommerceSales[[#This Row],[Total_Cost]], 0)</f>
        <v>0</v>
      </c>
      <c r="AA2083" t="str">
        <f>TEXT(tbl_EcommerceSales[[#This Row],[Order_Date]],"mmm")</f>
        <v>Aug</v>
      </c>
      <c r="AB2083">
        <f>YEAR(tbl_EcommerceSales[[#This Row],[Order_Date]])</f>
        <v>2025</v>
      </c>
      <c r="AC2083" t="str">
        <f>IF(tbl_EcommerceSales[[#This Row],[Age]]&lt;18,"Under 18",IF(tbl_EcommerceSales[[#This Row],[Age]]&lt;=25,"18-25",IF(tbl_EcommerceSales[[#This Row],[Age]]&lt;=35,"26-35",IF(tbl_EcommerceSales[[#This Row],[Age]]&lt;=45,"36-45",IF(tbl_EcommerceSales[[#This Row],[Age]]&lt;=55,"46-55","56+")))))</f>
        <v>26-35</v>
      </c>
    </row>
    <row r="2084" spans="1:29" x14ac:dyDescent="0.35">
      <c r="A2084" t="s">
        <v>3627</v>
      </c>
      <c r="B2084" s="7">
        <v>45883</v>
      </c>
      <c r="C2084" t="s">
        <v>428</v>
      </c>
      <c r="D2084" t="s">
        <v>232</v>
      </c>
      <c r="E2084" t="s">
        <v>48</v>
      </c>
      <c r="F2084">
        <v>43</v>
      </c>
      <c r="G2084" t="s">
        <v>107</v>
      </c>
      <c r="H2084" t="s">
        <v>39</v>
      </c>
      <c r="I2084" t="s">
        <v>126</v>
      </c>
      <c r="J2084" t="s">
        <v>127</v>
      </c>
      <c r="K2084" t="s">
        <v>82</v>
      </c>
      <c r="L2084" t="s">
        <v>83</v>
      </c>
      <c r="M2084">
        <v>2</v>
      </c>
      <c r="N2084" s="2">
        <v>1899</v>
      </c>
      <c r="O2084" s="3">
        <v>0</v>
      </c>
      <c r="P2084" s="2">
        <v>2240</v>
      </c>
      <c r="Q2084" t="s">
        <v>32</v>
      </c>
      <c r="R2084" t="s">
        <v>33</v>
      </c>
      <c r="S2084" t="s">
        <v>57</v>
      </c>
      <c r="T2084" s="4">
        <v>5</v>
      </c>
      <c r="U2084" s="11">
        <f t="shared" si="32"/>
        <v>3798</v>
      </c>
      <c r="V2084" s="11">
        <f>tbl_EcommerceSales[[#This Row],[Gross_Sales]]*tbl_EcommerceSales[[#This Row],[Discount]]</f>
        <v>0</v>
      </c>
      <c r="W2084" s="11">
        <f>tbl_EcommerceSales[[#This Row],[Gross_Sales]]-tbl_EcommerceSales[[#This Row],[Discount_Amount]]</f>
        <v>3798</v>
      </c>
      <c r="X2084" s="11">
        <f>tbl_EcommerceSales[[#This Row],[Quantity]] * _xlfn.XLOOKUP(tbl_EcommerceSales[[#This Row],[Product_ID]], Product_Master!A:A, Product_Master!F:F)</f>
        <v>2240</v>
      </c>
      <c r="Y2084" s="11">
        <f>tbl_EcommerceSales[[#This Row],[Net_Revenue]]-tbl_EcommerceSales[[#This Row],[Total_Cost]]</f>
        <v>1558</v>
      </c>
      <c r="Z2084" s="9">
        <f>IFERROR(#REF!/tbl_EcommerceSales[[#This Row],[Total_Cost]], 0)</f>
        <v>0</v>
      </c>
      <c r="AA2084" t="str">
        <f>TEXT(tbl_EcommerceSales[[#This Row],[Order_Date]],"mmm")</f>
        <v>Aug</v>
      </c>
      <c r="AB2084">
        <f>YEAR(tbl_EcommerceSales[[#This Row],[Order_Date]])</f>
        <v>2025</v>
      </c>
      <c r="AC2084" t="str">
        <f>IF(tbl_EcommerceSales[[#This Row],[Age]]&lt;18,"Under 18",IF(tbl_EcommerceSales[[#This Row],[Age]]&lt;=25,"18-25",IF(tbl_EcommerceSales[[#This Row],[Age]]&lt;=35,"26-35",IF(tbl_EcommerceSales[[#This Row],[Age]]&lt;=45,"36-45",IF(tbl_EcommerceSales[[#This Row],[Age]]&lt;=55,"46-55","56+")))))</f>
        <v>36-45</v>
      </c>
    </row>
    <row r="2085" spans="1:29" x14ac:dyDescent="0.35">
      <c r="A2085" t="s">
        <v>3628</v>
      </c>
      <c r="B2085" s="7">
        <v>45883</v>
      </c>
      <c r="C2085" t="s">
        <v>3629</v>
      </c>
      <c r="D2085" t="s">
        <v>181</v>
      </c>
      <c r="E2085" t="s">
        <v>25</v>
      </c>
      <c r="F2085">
        <v>23</v>
      </c>
      <c r="G2085" t="s">
        <v>289</v>
      </c>
      <c r="H2085" t="s">
        <v>88</v>
      </c>
      <c r="I2085" t="s">
        <v>517</v>
      </c>
      <c r="J2085" t="s">
        <v>518</v>
      </c>
      <c r="K2085" t="s">
        <v>30</v>
      </c>
      <c r="L2085" t="s">
        <v>278</v>
      </c>
      <c r="M2085">
        <v>2</v>
      </c>
      <c r="N2085" s="2">
        <v>1299</v>
      </c>
      <c r="O2085" s="3">
        <v>0.1</v>
      </c>
      <c r="P2085" s="2">
        <v>1380</v>
      </c>
      <c r="Q2085" t="s">
        <v>44</v>
      </c>
      <c r="R2085" t="s">
        <v>33</v>
      </c>
      <c r="S2085" t="s">
        <v>57</v>
      </c>
      <c r="T2085" s="4">
        <v>5</v>
      </c>
      <c r="U2085" s="11">
        <f t="shared" si="32"/>
        <v>2598</v>
      </c>
      <c r="V2085" s="11">
        <f>tbl_EcommerceSales[[#This Row],[Gross_Sales]]*tbl_EcommerceSales[[#This Row],[Discount]]</f>
        <v>259.8</v>
      </c>
      <c r="W2085" s="11">
        <f>tbl_EcommerceSales[[#This Row],[Gross_Sales]]-tbl_EcommerceSales[[#This Row],[Discount_Amount]]</f>
        <v>2338.1999999999998</v>
      </c>
      <c r="X2085" s="11">
        <f>tbl_EcommerceSales[[#This Row],[Quantity]] * _xlfn.XLOOKUP(tbl_EcommerceSales[[#This Row],[Product_ID]], Product_Master!A:A, Product_Master!F:F)</f>
        <v>1380</v>
      </c>
      <c r="Y2085" s="11">
        <f>tbl_EcommerceSales[[#This Row],[Net_Revenue]]-tbl_EcommerceSales[[#This Row],[Total_Cost]]</f>
        <v>958.19999999999982</v>
      </c>
      <c r="Z2085" s="9">
        <f>IFERROR(#REF!/tbl_EcommerceSales[[#This Row],[Total_Cost]], 0)</f>
        <v>0</v>
      </c>
      <c r="AA2085" t="str">
        <f>TEXT(tbl_EcommerceSales[[#This Row],[Order_Date]],"mmm")</f>
        <v>Aug</v>
      </c>
      <c r="AB2085">
        <f>YEAR(tbl_EcommerceSales[[#This Row],[Order_Date]])</f>
        <v>2025</v>
      </c>
      <c r="AC2085" t="str">
        <f>IF(tbl_EcommerceSales[[#This Row],[Age]]&lt;18,"Under 18",IF(tbl_EcommerceSales[[#This Row],[Age]]&lt;=25,"18-25",IF(tbl_EcommerceSales[[#This Row],[Age]]&lt;=35,"26-35",IF(tbl_EcommerceSales[[#This Row],[Age]]&lt;=45,"36-45",IF(tbl_EcommerceSales[[#This Row],[Age]]&lt;=55,"46-55","56+")))))</f>
        <v>18-25</v>
      </c>
    </row>
    <row r="2086" spans="1:29" x14ac:dyDescent="0.35">
      <c r="A2086" t="s">
        <v>3630</v>
      </c>
      <c r="B2086" s="7">
        <v>45883</v>
      </c>
      <c r="C2086" t="s">
        <v>3631</v>
      </c>
      <c r="D2086" t="s">
        <v>130</v>
      </c>
      <c r="E2086" t="s">
        <v>48</v>
      </c>
      <c r="F2086">
        <v>37</v>
      </c>
      <c r="G2086" t="s">
        <v>152</v>
      </c>
      <c r="H2086" t="s">
        <v>72</v>
      </c>
      <c r="I2086" t="s">
        <v>28</v>
      </c>
      <c r="J2086" t="s">
        <v>29</v>
      </c>
      <c r="K2086" t="s">
        <v>30</v>
      </c>
      <c r="L2086" t="s">
        <v>31</v>
      </c>
      <c r="M2086">
        <v>3</v>
      </c>
      <c r="N2086" s="2">
        <v>5999</v>
      </c>
      <c r="O2086" s="3">
        <v>0.15</v>
      </c>
      <c r="P2086" s="2">
        <v>11700</v>
      </c>
      <c r="Q2086" t="s">
        <v>156</v>
      </c>
      <c r="R2086" t="s">
        <v>33</v>
      </c>
      <c r="S2086" t="s">
        <v>34</v>
      </c>
      <c r="T2086" s="4">
        <v>2</v>
      </c>
      <c r="U2086" s="11">
        <f t="shared" si="32"/>
        <v>17997</v>
      </c>
      <c r="V2086" s="11">
        <f>tbl_EcommerceSales[[#This Row],[Gross_Sales]]*tbl_EcommerceSales[[#This Row],[Discount]]</f>
        <v>2699.5499999999997</v>
      </c>
      <c r="W2086" s="11">
        <f>tbl_EcommerceSales[[#This Row],[Gross_Sales]]-tbl_EcommerceSales[[#This Row],[Discount_Amount]]</f>
        <v>15297.45</v>
      </c>
      <c r="X2086" s="11">
        <f>tbl_EcommerceSales[[#This Row],[Quantity]] * _xlfn.XLOOKUP(tbl_EcommerceSales[[#This Row],[Product_ID]], Product_Master!A:A, Product_Master!F:F)</f>
        <v>11700</v>
      </c>
      <c r="Y2086" s="11">
        <f>tbl_EcommerceSales[[#This Row],[Net_Revenue]]-tbl_EcommerceSales[[#This Row],[Total_Cost]]</f>
        <v>3597.4500000000007</v>
      </c>
      <c r="Z2086" s="9">
        <f>IFERROR(#REF!/tbl_EcommerceSales[[#This Row],[Total_Cost]], 0)</f>
        <v>0</v>
      </c>
      <c r="AA2086" t="str">
        <f>TEXT(tbl_EcommerceSales[[#This Row],[Order_Date]],"mmm")</f>
        <v>Aug</v>
      </c>
      <c r="AB2086">
        <f>YEAR(tbl_EcommerceSales[[#This Row],[Order_Date]])</f>
        <v>2025</v>
      </c>
      <c r="AC2086" t="str">
        <f>IF(tbl_EcommerceSales[[#This Row],[Age]]&lt;18,"Under 18",IF(tbl_EcommerceSales[[#This Row],[Age]]&lt;=25,"18-25",IF(tbl_EcommerceSales[[#This Row],[Age]]&lt;=35,"26-35",IF(tbl_EcommerceSales[[#This Row],[Age]]&lt;=45,"36-45",IF(tbl_EcommerceSales[[#This Row],[Age]]&lt;=55,"46-55","56+")))))</f>
        <v>36-45</v>
      </c>
    </row>
    <row r="2087" spans="1:29" x14ac:dyDescent="0.35">
      <c r="A2087" t="s">
        <v>3632</v>
      </c>
      <c r="B2087" s="7">
        <v>45883</v>
      </c>
      <c r="C2087" t="s">
        <v>3633</v>
      </c>
      <c r="D2087" t="s">
        <v>60</v>
      </c>
      <c r="E2087" t="s">
        <v>25</v>
      </c>
      <c r="F2087">
        <v>49</v>
      </c>
      <c r="G2087" t="s">
        <v>87</v>
      </c>
      <c r="H2087" t="s">
        <v>88</v>
      </c>
      <c r="I2087" t="s">
        <v>175</v>
      </c>
      <c r="J2087" t="s">
        <v>176</v>
      </c>
      <c r="K2087" t="s">
        <v>177</v>
      </c>
      <c r="L2087" t="s">
        <v>178</v>
      </c>
      <c r="M2087">
        <v>1</v>
      </c>
      <c r="N2087" s="2">
        <v>699</v>
      </c>
      <c r="O2087" s="3">
        <v>0.2</v>
      </c>
      <c r="P2087" s="2">
        <v>320</v>
      </c>
      <c r="Q2087" t="s">
        <v>32</v>
      </c>
      <c r="R2087" t="s">
        <v>93</v>
      </c>
      <c r="S2087" t="s">
        <v>34</v>
      </c>
      <c r="T2087" s="4">
        <v>2</v>
      </c>
      <c r="U2087" s="11">
        <f t="shared" si="32"/>
        <v>699</v>
      </c>
      <c r="V2087" s="11">
        <f>tbl_EcommerceSales[[#This Row],[Gross_Sales]]*tbl_EcommerceSales[[#This Row],[Discount]]</f>
        <v>139.80000000000001</v>
      </c>
      <c r="W2087" s="11">
        <f>tbl_EcommerceSales[[#This Row],[Gross_Sales]]-tbl_EcommerceSales[[#This Row],[Discount_Amount]]</f>
        <v>559.20000000000005</v>
      </c>
      <c r="X2087" s="11">
        <f>tbl_EcommerceSales[[#This Row],[Quantity]] * _xlfn.XLOOKUP(tbl_EcommerceSales[[#This Row],[Product_ID]], Product_Master!A:A, Product_Master!F:F)</f>
        <v>320</v>
      </c>
      <c r="Y2087" s="11">
        <f>tbl_EcommerceSales[[#This Row],[Net_Revenue]]-tbl_EcommerceSales[[#This Row],[Total_Cost]]</f>
        <v>239.20000000000005</v>
      </c>
      <c r="Z2087" s="9">
        <f>IFERROR(#REF!/tbl_EcommerceSales[[#This Row],[Total_Cost]], 0)</f>
        <v>0</v>
      </c>
      <c r="AA2087" t="str">
        <f>TEXT(tbl_EcommerceSales[[#This Row],[Order_Date]],"mmm")</f>
        <v>Aug</v>
      </c>
      <c r="AB2087">
        <f>YEAR(tbl_EcommerceSales[[#This Row],[Order_Date]])</f>
        <v>2025</v>
      </c>
      <c r="AC2087" t="str">
        <f>IF(tbl_EcommerceSales[[#This Row],[Age]]&lt;18,"Under 18",IF(tbl_EcommerceSales[[#This Row],[Age]]&lt;=25,"18-25",IF(tbl_EcommerceSales[[#This Row],[Age]]&lt;=35,"26-35",IF(tbl_EcommerceSales[[#This Row],[Age]]&lt;=45,"36-45",IF(tbl_EcommerceSales[[#This Row],[Age]]&lt;=55,"46-55","56+")))))</f>
        <v>46-55</v>
      </c>
    </row>
    <row r="2088" spans="1:29" x14ac:dyDescent="0.35">
      <c r="A2088" t="s">
        <v>3634</v>
      </c>
      <c r="B2088" s="7">
        <v>45883</v>
      </c>
      <c r="C2088" t="s">
        <v>3635</v>
      </c>
      <c r="D2088" t="s">
        <v>79</v>
      </c>
      <c r="E2088" t="s">
        <v>48</v>
      </c>
      <c r="F2088">
        <v>32</v>
      </c>
      <c r="G2088" t="s">
        <v>87</v>
      </c>
      <c r="H2088" t="s">
        <v>88</v>
      </c>
      <c r="I2088" t="s">
        <v>40</v>
      </c>
      <c r="J2088" t="s">
        <v>41</v>
      </c>
      <c r="K2088" t="s">
        <v>42</v>
      </c>
      <c r="L2088" t="s">
        <v>43</v>
      </c>
      <c r="M2088">
        <v>2</v>
      </c>
      <c r="N2088" s="2">
        <v>699</v>
      </c>
      <c r="O2088" s="3">
        <v>0.1</v>
      </c>
      <c r="P2088" s="2">
        <v>620</v>
      </c>
      <c r="Q2088" t="s">
        <v>32</v>
      </c>
      <c r="R2088" t="s">
        <v>33</v>
      </c>
      <c r="S2088" t="s">
        <v>34</v>
      </c>
      <c r="T2088" s="4">
        <v>5</v>
      </c>
      <c r="U2088" s="11">
        <f t="shared" si="32"/>
        <v>1398</v>
      </c>
      <c r="V2088" s="11">
        <f>tbl_EcommerceSales[[#This Row],[Gross_Sales]]*tbl_EcommerceSales[[#This Row],[Discount]]</f>
        <v>139.80000000000001</v>
      </c>
      <c r="W2088" s="11">
        <f>tbl_EcommerceSales[[#This Row],[Gross_Sales]]-tbl_EcommerceSales[[#This Row],[Discount_Amount]]</f>
        <v>1258.2</v>
      </c>
      <c r="X2088" s="11">
        <f>tbl_EcommerceSales[[#This Row],[Quantity]] * _xlfn.XLOOKUP(tbl_EcommerceSales[[#This Row],[Product_ID]], Product_Master!A:A, Product_Master!F:F)</f>
        <v>620</v>
      </c>
      <c r="Y2088" s="11">
        <f>tbl_EcommerceSales[[#This Row],[Net_Revenue]]-tbl_EcommerceSales[[#This Row],[Total_Cost]]</f>
        <v>638.20000000000005</v>
      </c>
      <c r="Z2088" s="9">
        <f>IFERROR(#REF!/tbl_EcommerceSales[[#This Row],[Total_Cost]], 0)</f>
        <v>0</v>
      </c>
      <c r="AA2088" t="str">
        <f>TEXT(tbl_EcommerceSales[[#This Row],[Order_Date]],"mmm")</f>
        <v>Aug</v>
      </c>
      <c r="AB2088">
        <f>YEAR(tbl_EcommerceSales[[#This Row],[Order_Date]])</f>
        <v>2025</v>
      </c>
      <c r="AC2088" t="str">
        <f>IF(tbl_EcommerceSales[[#This Row],[Age]]&lt;18,"Under 18",IF(tbl_EcommerceSales[[#This Row],[Age]]&lt;=25,"18-25",IF(tbl_EcommerceSales[[#This Row],[Age]]&lt;=35,"26-35",IF(tbl_EcommerceSales[[#This Row],[Age]]&lt;=45,"36-45",IF(tbl_EcommerceSales[[#This Row],[Age]]&lt;=55,"46-55","56+")))))</f>
        <v>26-35</v>
      </c>
    </row>
    <row r="2089" spans="1:29" x14ac:dyDescent="0.35">
      <c r="A2089" t="s">
        <v>3636</v>
      </c>
      <c r="B2089" s="7">
        <v>45884</v>
      </c>
      <c r="C2089" t="s">
        <v>1593</v>
      </c>
      <c r="D2089" t="s">
        <v>232</v>
      </c>
      <c r="E2089" t="s">
        <v>25</v>
      </c>
      <c r="F2089">
        <v>29</v>
      </c>
      <c r="G2089" t="s">
        <v>99</v>
      </c>
      <c r="H2089" t="s">
        <v>88</v>
      </c>
      <c r="I2089" t="s">
        <v>241</v>
      </c>
      <c r="J2089" t="s">
        <v>242</v>
      </c>
      <c r="K2089" t="s">
        <v>42</v>
      </c>
      <c r="L2089" t="s">
        <v>243</v>
      </c>
      <c r="M2089">
        <v>1</v>
      </c>
      <c r="N2089" s="2">
        <v>649</v>
      </c>
      <c r="O2089" s="3">
        <v>0.2</v>
      </c>
      <c r="P2089" s="2">
        <v>290</v>
      </c>
      <c r="Q2089" t="s">
        <v>156</v>
      </c>
      <c r="R2089" t="s">
        <v>33</v>
      </c>
      <c r="S2089" t="s">
        <v>34</v>
      </c>
      <c r="T2089" s="4">
        <v>5</v>
      </c>
      <c r="U2089" s="11">
        <f t="shared" si="32"/>
        <v>649</v>
      </c>
      <c r="V2089" s="11">
        <f>tbl_EcommerceSales[[#This Row],[Gross_Sales]]*tbl_EcommerceSales[[#This Row],[Discount]]</f>
        <v>129.80000000000001</v>
      </c>
      <c r="W2089" s="11">
        <f>tbl_EcommerceSales[[#This Row],[Gross_Sales]]-tbl_EcommerceSales[[#This Row],[Discount_Amount]]</f>
        <v>519.20000000000005</v>
      </c>
      <c r="X2089" s="11">
        <f>tbl_EcommerceSales[[#This Row],[Quantity]] * _xlfn.XLOOKUP(tbl_EcommerceSales[[#This Row],[Product_ID]], Product_Master!A:A, Product_Master!F:F)</f>
        <v>290</v>
      </c>
      <c r="Y2089" s="11">
        <f>tbl_EcommerceSales[[#This Row],[Net_Revenue]]-tbl_EcommerceSales[[#This Row],[Total_Cost]]</f>
        <v>229.20000000000005</v>
      </c>
      <c r="Z2089" s="9">
        <f>IFERROR(#REF!/tbl_EcommerceSales[[#This Row],[Total_Cost]], 0)</f>
        <v>0</v>
      </c>
      <c r="AA2089" t="str">
        <f>TEXT(tbl_EcommerceSales[[#This Row],[Order_Date]],"mmm")</f>
        <v>Aug</v>
      </c>
      <c r="AB2089">
        <f>YEAR(tbl_EcommerceSales[[#This Row],[Order_Date]])</f>
        <v>2025</v>
      </c>
      <c r="AC2089" t="str">
        <f>IF(tbl_EcommerceSales[[#This Row],[Age]]&lt;18,"Under 18",IF(tbl_EcommerceSales[[#This Row],[Age]]&lt;=25,"18-25",IF(tbl_EcommerceSales[[#This Row],[Age]]&lt;=35,"26-35",IF(tbl_EcommerceSales[[#This Row],[Age]]&lt;=45,"36-45",IF(tbl_EcommerceSales[[#This Row],[Age]]&lt;=55,"46-55","56+")))))</f>
        <v>26-35</v>
      </c>
    </row>
    <row r="2090" spans="1:29" x14ac:dyDescent="0.35">
      <c r="A2090" t="s">
        <v>3637</v>
      </c>
      <c r="B2090" s="7">
        <v>45884</v>
      </c>
      <c r="C2090" t="s">
        <v>2475</v>
      </c>
      <c r="D2090" t="s">
        <v>232</v>
      </c>
      <c r="E2090" t="s">
        <v>25</v>
      </c>
      <c r="F2090">
        <v>44</v>
      </c>
      <c r="G2090" t="s">
        <v>136</v>
      </c>
      <c r="H2090" t="s">
        <v>88</v>
      </c>
      <c r="I2090" t="s">
        <v>276</v>
      </c>
      <c r="J2090" t="s">
        <v>277</v>
      </c>
      <c r="K2090" t="s">
        <v>30</v>
      </c>
      <c r="L2090" t="s">
        <v>278</v>
      </c>
      <c r="M2090">
        <v>1</v>
      </c>
      <c r="N2090" s="2">
        <v>1599</v>
      </c>
      <c r="O2090" s="3">
        <v>0.1</v>
      </c>
      <c r="P2090" s="2">
        <v>850</v>
      </c>
      <c r="Q2090" t="s">
        <v>44</v>
      </c>
      <c r="R2090" t="s">
        <v>33</v>
      </c>
      <c r="S2090" t="s">
        <v>34</v>
      </c>
      <c r="T2090" s="4">
        <v>5</v>
      </c>
      <c r="U2090" s="11">
        <f t="shared" si="32"/>
        <v>1599</v>
      </c>
      <c r="V2090" s="11">
        <f>tbl_EcommerceSales[[#This Row],[Gross_Sales]]*tbl_EcommerceSales[[#This Row],[Discount]]</f>
        <v>159.9</v>
      </c>
      <c r="W2090" s="11">
        <f>tbl_EcommerceSales[[#This Row],[Gross_Sales]]-tbl_EcommerceSales[[#This Row],[Discount_Amount]]</f>
        <v>1439.1</v>
      </c>
      <c r="X2090" s="11">
        <f>tbl_EcommerceSales[[#This Row],[Quantity]] * _xlfn.XLOOKUP(tbl_EcommerceSales[[#This Row],[Product_ID]], Product_Master!A:A, Product_Master!F:F)</f>
        <v>850</v>
      </c>
      <c r="Y2090" s="11">
        <f>tbl_EcommerceSales[[#This Row],[Net_Revenue]]-tbl_EcommerceSales[[#This Row],[Total_Cost]]</f>
        <v>589.09999999999991</v>
      </c>
      <c r="Z2090" s="9">
        <f>IFERROR(#REF!/tbl_EcommerceSales[[#This Row],[Total_Cost]], 0)</f>
        <v>0</v>
      </c>
      <c r="AA2090" t="str">
        <f>TEXT(tbl_EcommerceSales[[#This Row],[Order_Date]],"mmm")</f>
        <v>Aug</v>
      </c>
      <c r="AB2090">
        <f>YEAR(tbl_EcommerceSales[[#This Row],[Order_Date]])</f>
        <v>2025</v>
      </c>
      <c r="AC2090" t="str">
        <f>IF(tbl_EcommerceSales[[#This Row],[Age]]&lt;18,"Under 18",IF(tbl_EcommerceSales[[#This Row],[Age]]&lt;=25,"18-25",IF(tbl_EcommerceSales[[#This Row],[Age]]&lt;=35,"26-35",IF(tbl_EcommerceSales[[#This Row],[Age]]&lt;=45,"36-45",IF(tbl_EcommerceSales[[#This Row],[Age]]&lt;=55,"46-55","56+")))))</f>
        <v>36-45</v>
      </c>
    </row>
    <row r="2091" spans="1:29" x14ac:dyDescent="0.35">
      <c r="A2091" t="s">
        <v>3638</v>
      </c>
      <c r="B2091" s="7">
        <v>45884</v>
      </c>
      <c r="C2091" t="s">
        <v>3639</v>
      </c>
      <c r="D2091" t="s">
        <v>254</v>
      </c>
      <c r="E2091" t="s">
        <v>25</v>
      </c>
      <c r="F2091">
        <v>30</v>
      </c>
      <c r="G2091" t="s">
        <v>107</v>
      </c>
      <c r="H2091" t="s">
        <v>39</v>
      </c>
      <c r="I2091" t="s">
        <v>517</v>
      </c>
      <c r="J2091" t="s">
        <v>518</v>
      </c>
      <c r="K2091" t="s">
        <v>30</v>
      </c>
      <c r="L2091" t="s">
        <v>278</v>
      </c>
      <c r="M2091">
        <v>4</v>
      </c>
      <c r="N2091" s="2">
        <v>1299</v>
      </c>
      <c r="O2091" s="3">
        <v>0.15</v>
      </c>
      <c r="P2091" s="2">
        <v>2760</v>
      </c>
      <c r="Q2091" t="s">
        <v>32</v>
      </c>
      <c r="R2091" t="s">
        <v>33</v>
      </c>
      <c r="S2091" t="s">
        <v>57</v>
      </c>
      <c r="T2091" s="4">
        <v>5</v>
      </c>
      <c r="U2091" s="11">
        <f t="shared" si="32"/>
        <v>5196</v>
      </c>
      <c r="V2091" s="11">
        <f>tbl_EcommerceSales[[#This Row],[Gross_Sales]]*tbl_EcommerceSales[[#This Row],[Discount]]</f>
        <v>779.4</v>
      </c>
      <c r="W2091" s="11">
        <f>tbl_EcommerceSales[[#This Row],[Gross_Sales]]-tbl_EcommerceSales[[#This Row],[Discount_Amount]]</f>
        <v>4416.6000000000004</v>
      </c>
      <c r="X2091" s="11">
        <f>tbl_EcommerceSales[[#This Row],[Quantity]] * _xlfn.XLOOKUP(tbl_EcommerceSales[[#This Row],[Product_ID]], Product_Master!A:A, Product_Master!F:F)</f>
        <v>2760</v>
      </c>
      <c r="Y2091" s="11">
        <f>tbl_EcommerceSales[[#This Row],[Net_Revenue]]-tbl_EcommerceSales[[#This Row],[Total_Cost]]</f>
        <v>1656.6000000000004</v>
      </c>
      <c r="Z2091" s="9">
        <f>IFERROR(#REF!/tbl_EcommerceSales[[#This Row],[Total_Cost]], 0)</f>
        <v>0</v>
      </c>
      <c r="AA2091" t="str">
        <f>TEXT(tbl_EcommerceSales[[#This Row],[Order_Date]],"mmm")</f>
        <v>Aug</v>
      </c>
      <c r="AB2091">
        <f>YEAR(tbl_EcommerceSales[[#This Row],[Order_Date]])</f>
        <v>2025</v>
      </c>
      <c r="AC2091" t="str">
        <f>IF(tbl_EcommerceSales[[#This Row],[Age]]&lt;18,"Under 18",IF(tbl_EcommerceSales[[#This Row],[Age]]&lt;=25,"18-25",IF(tbl_EcommerceSales[[#This Row],[Age]]&lt;=35,"26-35",IF(tbl_EcommerceSales[[#This Row],[Age]]&lt;=45,"36-45",IF(tbl_EcommerceSales[[#This Row],[Age]]&lt;=55,"46-55","56+")))))</f>
        <v>26-35</v>
      </c>
    </row>
    <row r="2092" spans="1:29" x14ac:dyDescent="0.35">
      <c r="A2092" t="s">
        <v>3640</v>
      </c>
      <c r="B2092" s="7">
        <v>45884</v>
      </c>
      <c r="C2092" t="s">
        <v>1703</v>
      </c>
      <c r="D2092" t="s">
        <v>205</v>
      </c>
      <c r="E2092" t="s">
        <v>25</v>
      </c>
      <c r="F2092">
        <v>38</v>
      </c>
      <c r="G2092" t="s">
        <v>155</v>
      </c>
      <c r="H2092" t="s">
        <v>88</v>
      </c>
      <c r="I2092" t="s">
        <v>126</v>
      </c>
      <c r="J2092" t="s">
        <v>127</v>
      </c>
      <c r="K2092" t="s">
        <v>82</v>
      </c>
      <c r="L2092" t="s">
        <v>83</v>
      </c>
      <c r="M2092">
        <v>1</v>
      </c>
      <c r="N2092" s="2">
        <v>1899</v>
      </c>
      <c r="O2092" s="3">
        <v>0.05</v>
      </c>
      <c r="P2092" s="2">
        <v>1120</v>
      </c>
      <c r="Q2092" t="s">
        <v>319</v>
      </c>
      <c r="R2092" t="s">
        <v>33</v>
      </c>
      <c r="S2092" t="s">
        <v>34</v>
      </c>
      <c r="T2092" s="4">
        <v>5</v>
      </c>
      <c r="U2092" s="11">
        <f t="shared" si="32"/>
        <v>1899</v>
      </c>
      <c r="V2092" s="11">
        <f>tbl_EcommerceSales[[#This Row],[Gross_Sales]]*tbl_EcommerceSales[[#This Row],[Discount]]</f>
        <v>94.95</v>
      </c>
      <c r="W2092" s="11">
        <f>tbl_EcommerceSales[[#This Row],[Gross_Sales]]-tbl_EcommerceSales[[#This Row],[Discount_Amount]]</f>
        <v>1804.05</v>
      </c>
      <c r="X2092" s="11">
        <f>tbl_EcommerceSales[[#This Row],[Quantity]] * _xlfn.XLOOKUP(tbl_EcommerceSales[[#This Row],[Product_ID]], Product_Master!A:A, Product_Master!F:F)</f>
        <v>1120</v>
      </c>
      <c r="Y2092" s="11">
        <f>tbl_EcommerceSales[[#This Row],[Net_Revenue]]-tbl_EcommerceSales[[#This Row],[Total_Cost]]</f>
        <v>684.05</v>
      </c>
      <c r="Z2092" s="9">
        <f>IFERROR(#REF!/tbl_EcommerceSales[[#This Row],[Total_Cost]], 0)</f>
        <v>0</v>
      </c>
      <c r="AA2092" t="str">
        <f>TEXT(tbl_EcommerceSales[[#This Row],[Order_Date]],"mmm")</f>
        <v>Aug</v>
      </c>
      <c r="AB2092">
        <f>YEAR(tbl_EcommerceSales[[#This Row],[Order_Date]])</f>
        <v>2025</v>
      </c>
      <c r="AC2092" t="str">
        <f>IF(tbl_EcommerceSales[[#This Row],[Age]]&lt;18,"Under 18",IF(tbl_EcommerceSales[[#This Row],[Age]]&lt;=25,"18-25",IF(tbl_EcommerceSales[[#This Row],[Age]]&lt;=35,"26-35",IF(tbl_EcommerceSales[[#This Row],[Age]]&lt;=45,"36-45",IF(tbl_EcommerceSales[[#This Row],[Age]]&lt;=55,"46-55","56+")))))</f>
        <v>36-45</v>
      </c>
    </row>
    <row r="2093" spans="1:29" x14ac:dyDescent="0.35">
      <c r="A2093" t="s">
        <v>3641</v>
      </c>
      <c r="B2093" s="7">
        <v>45884</v>
      </c>
      <c r="C2093" t="s">
        <v>3642</v>
      </c>
      <c r="D2093" t="s">
        <v>37</v>
      </c>
      <c r="E2093" t="s">
        <v>48</v>
      </c>
      <c r="F2093">
        <v>28</v>
      </c>
      <c r="G2093" t="s">
        <v>155</v>
      </c>
      <c r="H2093" t="s">
        <v>88</v>
      </c>
      <c r="I2093" t="s">
        <v>126</v>
      </c>
      <c r="J2093" t="s">
        <v>127</v>
      </c>
      <c r="K2093" t="s">
        <v>82</v>
      </c>
      <c r="L2093" t="s">
        <v>83</v>
      </c>
      <c r="M2093">
        <v>2</v>
      </c>
      <c r="N2093" s="2">
        <v>1899</v>
      </c>
      <c r="O2093" s="3">
        <v>0.15</v>
      </c>
      <c r="P2093" s="2">
        <v>2240</v>
      </c>
      <c r="Q2093" t="s">
        <v>32</v>
      </c>
      <c r="R2093" t="s">
        <v>33</v>
      </c>
      <c r="S2093" t="s">
        <v>34</v>
      </c>
      <c r="T2093" s="4">
        <v>5</v>
      </c>
      <c r="U2093" s="11">
        <f t="shared" si="32"/>
        <v>3798</v>
      </c>
      <c r="V2093" s="11">
        <f>tbl_EcommerceSales[[#This Row],[Gross_Sales]]*tbl_EcommerceSales[[#This Row],[Discount]]</f>
        <v>569.69999999999993</v>
      </c>
      <c r="W2093" s="11">
        <f>tbl_EcommerceSales[[#This Row],[Gross_Sales]]-tbl_EcommerceSales[[#This Row],[Discount_Amount]]</f>
        <v>3228.3</v>
      </c>
      <c r="X2093" s="11">
        <f>tbl_EcommerceSales[[#This Row],[Quantity]] * _xlfn.XLOOKUP(tbl_EcommerceSales[[#This Row],[Product_ID]], Product_Master!A:A, Product_Master!F:F)</f>
        <v>2240</v>
      </c>
      <c r="Y2093" s="11">
        <f>tbl_EcommerceSales[[#This Row],[Net_Revenue]]-tbl_EcommerceSales[[#This Row],[Total_Cost]]</f>
        <v>988.30000000000018</v>
      </c>
      <c r="Z2093" s="9">
        <f>IFERROR(#REF!/tbl_EcommerceSales[[#This Row],[Total_Cost]], 0)</f>
        <v>0</v>
      </c>
      <c r="AA2093" t="str">
        <f>TEXT(tbl_EcommerceSales[[#This Row],[Order_Date]],"mmm")</f>
        <v>Aug</v>
      </c>
      <c r="AB2093">
        <f>YEAR(tbl_EcommerceSales[[#This Row],[Order_Date]])</f>
        <v>2025</v>
      </c>
      <c r="AC2093" t="str">
        <f>IF(tbl_EcommerceSales[[#This Row],[Age]]&lt;18,"Under 18",IF(tbl_EcommerceSales[[#This Row],[Age]]&lt;=25,"18-25",IF(tbl_EcommerceSales[[#This Row],[Age]]&lt;=35,"26-35",IF(tbl_EcommerceSales[[#This Row],[Age]]&lt;=45,"36-45",IF(tbl_EcommerceSales[[#This Row],[Age]]&lt;=55,"46-55","56+")))))</f>
        <v>26-35</v>
      </c>
    </row>
    <row r="2094" spans="1:29" x14ac:dyDescent="0.35">
      <c r="A2094" t="s">
        <v>3643</v>
      </c>
      <c r="B2094" s="7">
        <v>45884</v>
      </c>
      <c r="C2094" t="s">
        <v>3644</v>
      </c>
      <c r="D2094" t="s">
        <v>159</v>
      </c>
      <c r="E2094" t="s">
        <v>48</v>
      </c>
      <c r="F2094">
        <v>30</v>
      </c>
      <c r="G2094" t="s">
        <v>142</v>
      </c>
      <c r="H2094" t="s">
        <v>88</v>
      </c>
      <c r="I2094" t="s">
        <v>236</v>
      </c>
      <c r="J2094" t="s">
        <v>237</v>
      </c>
      <c r="K2094" t="s">
        <v>82</v>
      </c>
      <c r="L2094" t="s">
        <v>238</v>
      </c>
      <c r="M2094">
        <v>1</v>
      </c>
      <c r="N2094" s="2">
        <v>899</v>
      </c>
      <c r="O2094" s="3">
        <v>0.05</v>
      </c>
      <c r="P2094" s="2">
        <v>480</v>
      </c>
      <c r="Q2094" t="s">
        <v>123</v>
      </c>
      <c r="R2094" t="s">
        <v>33</v>
      </c>
      <c r="S2094" t="s">
        <v>34</v>
      </c>
      <c r="T2094" s="4">
        <v>2</v>
      </c>
      <c r="U2094" s="11">
        <f t="shared" si="32"/>
        <v>899</v>
      </c>
      <c r="V2094" s="11">
        <f>tbl_EcommerceSales[[#This Row],[Gross_Sales]]*tbl_EcommerceSales[[#This Row],[Discount]]</f>
        <v>44.95</v>
      </c>
      <c r="W2094" s="11">
        <f>tbl_EcommerceSales[[#This Row],[Gross_Sales]]-tbl_EcommerceSales[[#This Row],[Discount_Amount]]</f>
        <v>854.05</v>
      </c>
      <c r="X2094" s="11">
        <f>tbl_EcommerceSales[[#This Row],[Quantity]] * _xlfn.XLOOKUP(tbl_EcommerceSales[[#This Row],[Product_ID]], Product_Master!A:A, Product_Master!F:F)</f>
        <v>480</v>
      </c>
      <c r="Y2094" s="11">
        <f>tbl_EcommerceSales[[#This Row],[Net_Revenue]]-tbl_EcommerceSales[[#This Row],[Total_Cost]]</f>
        <v>374.04999999999995</v>
      </c>
      <c r="Z2094" s="9">
        <f>IFERROR(#REF!/tbl_EcommerceSales[[#This Row],[Total_Cost]], 0)</f>
        <v>0</v>
      </c>
      <c r="AA2094" t="str">
        <f>TEXT(tbl_EcommerceSales[[#This Row],[Order_Date]],"mmm")</f>
        <v>Aug</v>
      </c>
      <c r="AB2094">
        <f>YEAR(tbl_EcommerceSales[[#This Row],[Order_Date]])</f>
        <v>2025</v>
      </c>
      <c r="AC2094" t="str">
        <f>IF(tbl_EcommerceSales[[#This Row],[Age]]&lt;18,"Under 18",IF(tbl_EcommerceSales[[#This Row],[Age]]&lt;=25,"18-25",IF(tbl_EcommerceSales[[#This Row],[Age]]&lt;=35,"26-35",IF(tbl_EcommerceSales[[#This Row],[Age]]&lt;=45,"36-45",IF(tbl_EcommerceSales[[#This Row],[Age]]&lt;=55,"46-55","56+")))))</f>
        <v>26-35</v>
      </c>
    </row>
    <row r="2095" spans="1:29" x14ac:dyDescent="0.35">
      <c r="A2095" t="s">
        <v>3645</v>
      </c>
      <c r="B2095" s="7">
        <v>45884</v>
      </c>
      <c r="C2095" t="s">
        <v>1855</v>
      </c>
      <c r="D2095" t="s">
        <v>189</v>
      </c>
      <c r="E2095" t="s">
        <v>25</v>
      </c>
      <c r="F2095">
        <v>34</v>
      </c>
      <c r="G2095" t="s">
        <v>186</v>
      </c>
      <c r="H2095" t="s">
        <v>72</v>
      </c>
      <c r="I2095" t="s">
        <v>271</v>
      </c>
      <c r="J2095" t="s">
        <v>272</v>
      </c>
      <c r="K2095" t="s">
        <v>30</v>
      </c>
      <c r="L2095" t="s">
        <v>273</v>
      </c>
      <c r="M2095">
        <v>3</v>
      </c>
      <c r="N2095" s="2">
        <v>4299</v>
      </c>
      <c r="O2095" s="3">
        <v>0.2</v>
      </c>
      <c r="P2095" s="2">
        <v>8100</v>
      </c>
      <c r="Q2095" t="s">
        <v>44</v>
      </c>
      <c r="R2095" t="s">
        <v>33</v>
      </c>
      <c r="S2095" t="s">
        <v>57</v>
      </c>
      <c r="T2095" s="4">
        <v>2</v>
      </c>
      <c r="U2095" s="11">
        <f t="shared" si="32"/>
        <v>12897</v>
      </c>
      <c r="V2095" s="11">
        <f>tbl_EcommerceSales[[#This Row],[Gross_Sales]]*tbl_EcommerceSales[[#This Row],[Discount]]</f>
        <v>2579.4</v>
      </c>
      <c r="W2095" s="11">
        <f>tbl_EcommerceSales[[#This Row],[Gross_Sales]]-tbl_EcommerceSales[[#This Row],[Discount_Amount]]</f>
        <v>10317.6</v>
      </c>
      <c r="X2095" s="11">
        <f>tbl_EcommerceSales[[#This Row],[Quantity]] * _xlfn.XLOOKUP(tbl_EcommerceSales[[#This Row],[Product_ID]], Product_Master!A:A, Product_Master!F:F)</f>
        <v>8100</v>
      </c>
      <c r="Y2095" s="11">
        <f>tbl_EcommerceSales[[#This Row],[Net_Revenue]]-tbl_EcommerceSales[[#This Row],[Total_Cost]]</f>
        <v>2217.6000000000004</v>
      </c>
      <c r="Z2095" s="9">
        <f>IFERROR(#REF!/tbl_EcommerceSales[[#This Row],[Total_Cost]], 0)</f>
        <v>0</v>
      </c>
      <c r="AA2095" t="str">
        <f>TEXT(tbl_EcommerceSales[[#This Row],[Order_Date]],"mmm")</f>
        <v>Aug</v>
      </c>
      <c r="AB2095">
        <f>YEAR(tbl_EcommerceSales[[#This Row],[Order_Date]])</f>
        <v>2025</v>
      </c>
      <c r="AC2095" t="str">
        <f>IF(tbl_EcommerceSales[[#This Row],[Age]]&lt;18,"Under 18",IF(tbl_EcommerceSales[[#This Row],[Age]]&lt;=25,"18-25",IF(tbl_EcommerceSales[[#This Row],[Age]]&lt;=35,"26-35",IF(tbl_EcommerceSales[[#This Row],[Age]]&lt;=45,"36-45",IF(tbl_EcommerceSales[[#This Row],[Age]]&lt;=55,"46-55","56+")))))</f>
        <v>26-35</v>
      </c>
    </row>
    <row r="2096" spans="1:29" x14ac:dyDescent="0.35">
      <c r="A2096" t="s">
        <v>3646</v>
      </c>
      <c r="B2096" s="7">
        <v>45884</v>
      </c>
      <c r="C2096" t="s">
        <v>3647</v>
      </c>
      <c r="D2096" t="s">
        <v>66</v>
      </c>
      <c r="E2096" t="s">
        <v>25</v>
      </c>
      <c r="F2096">
        <v>35</v>
      </c>
      <c r="G2096" t="s">
        <v>107</v>
      </c>
      <c r="H2096" t="s">
        <v>39</v>
      </c>
      <c r="I2096" t="s">
        <v>111</v>
      </c>
      <c r="J2096" t="s">
        <v>112</v>
      </c>
      <c r="K2096" t="s">
        <v>55</v>
      </c>
      <c r="L2096" t="s">
        <v>113</v>
      </c>
      <c r="M2096">
        <v>2</v>
      </c>
      <c r="N2096" s="2">
        <v>1799</v>
      </c>
      <c r="O2096" s="3">
        <v>0.05</v>
      </c>
      <c r="P2096" s="2">
        <v>1900</v>
      </c>
      <c r="Q2096" t="s">
        <v>123</v>
      </c>
      <c r="R2096" t="s">
        <v>33</v>
      </c>
      <c r="S2096" t="s">
        <v>34</v>
      </c>
      <c r="T2096" s="4">
        <v>4</v>
      </c>
      <c r="U2096" s="11">
        <f t="shared" si="32"/>
        <v>3598</v>
      </c>
      <c r="V2096" s="11">
        <f>tbl_EcommerceSales[[#This Row],[Gross_Sales]]*tbl_EcommerceSales[[#This Row],[Discount]]</f>
        <v>179.9</v>
      </c>
      <c r="W2096" s="11">
        <f>tbl_EcommerceSales[[#This Row],[Gross_Sales]]-tbl_EcommerceSales[[#This Row],[Discount_Amount]]</f>
        <v>3418.1</v>
      </c>
      <c r="X2096" s="11">
        <f>tbl_EcommerceSales[[#This Row],[Quantity]] * _xlfn.XLOOKUP(tbl_EcommerceSales[[#This Row],[Product_ID]], Product_Master!A:A, Product_Master!F:F)</f>
        <v>1900</v>
      </c>
      <c r="Y2096" s="11">
        <f>tbl_EcommerceSales[[#This Row],[Net_Revenue]]-tbl_EcommerceSales[[#This Row],[Total_Cost]]</f>
        <v>1518.1</v>
      </c>
      <c r="Z2096" s="9">
        <f>IFERROR(#REF!/tbl_EcommerceSales[[#This Row],[Total_Cost]], 0)</f>
        <v>0</v>
      </c>
      <c r="AA2096" t="str">
        <f>TEXT(tbl_EcommerceSales[[#This Row],[Order_Date]],"mmm")</f>
        <v>Aug</v>
      </c>
      <c r="AB2096">
        <f>YEAR(tbl_EcommerceSales[[#This Row],[Order_Date]])</f>
        <v>2025</v>
      </c>
      <c r="AC2096" t="str">
        <f>IF(tbl_EcommerceSales[[#This Row],[Age]]&lt;18,"Under 18",IF(tbl_EcommerceSales[[#This Row],[Age]]&lt;=25,"18-25",IF(tbl_EcommerceSales[[#This Row],[Age]]&lt;=35,"26-35",IF(tbl_EcommerceSales[[#This Row],[Age]]&lt;=45,"36-45",IF(tbl_EcommerceSales[[#This Row],[Age]]&lt;=55,"46-55","56+")))))</f>
        <v>26-35</v>
      </c>
    </row>
    <row r="2097" spans="1:29" x14ac:dyDescent="0.35">
      <c r="A2097" t="s">
        <v>3648</v>
      </c>
      <c r="B2097" s="7">
        <v>45884</v>
      </c>
      <c r="C2097" t="s">
        <v>1775</v>
      </c>
      <c r="D2097" t="s">
        <v>102</v>
      </c>
      <c r="E2097" t="s">
        <v>48</v>
      </c>
      <c r="F2097">
        <v>44</v>
      </c>
      <c r="G2097" t="s">
        <v>152</v>
      </c>
      <c r="H2097" t="s">
        <v>72</v>
      </c>
      <c r="I2097" t="s">
        <v>338</v>
      </c>
      <c r="J2097" t="s">
        <v>339</v>
      </c>
      <c r="K2097" t="s">
        <v>55</v>
      </c>
      <c r="L2097" t="s">
        <v>56</v>
      </c>
      <c r="M2097">
        <v>2</v>
      </c>
      <c r="N2097" s="2">
        <v>1499</v>
      </c>
      <c r="O2097" s="3">
        <v>0.25</v>
      </c>
      <c r="P2097" s="2">
        <v>1560</v>
      </c>
      <c r="Q2097" t="s">
        <v>32</v>
      </c>
      <c r="R2097" t="s">
        <v>33</v>
      </c>
      <c r="S2097" t="s">
        <v>34</v>
      </c>
      <c r="T2097" s="4">
        <v>4</v>
      </c>
      <c r="U2097" s="11">
        <f t="shared" si="32"/>
        <v>2998</v>
      </c>
      <c r="V2097" s="11">
        <f>tbl_EcommerceSales[[#This Row],[Gross_Sales]]*tbl_EcommerceSales[[#This Row],[Discount]]</f>
        <v>749.5</v>
      </c>
      <c r="W2097" s="11">
        <f>tbl_EcommerceSales[[#This Row],[Gross_Sales]]-tbl_EcommerceSales[[#This Row],[Discount_Amount]]</f>
        <v>2248.5</v>
      </c>
      <c r="X2097" s="11">
        <f>tbl_EcommerceSales[[#This Row],[Quantity]] * _xlfn.XLOOKUP(tbl_EcommerceSales[[#This Row],[Product_ID]], Product_Master!A:A, Product_Master!F:F)</f>
        <v>1560</v>
      </c>
      <c r="Y2097" s="11">
        <f>tbl_EcommerceSales[[#This Row],[Net_Revenue]]-tbl_EcommerceSales[[#This Row],[Total_Cost]]</f>
        <v>688.5</v>
      </c>
      <c r="Z2097" s="9">
        <f>IFERROR(#REF!/tbl_EcommerceSales[[#This Row],[Total_Cost]], 0)</f>
        <v>0</v>
      </c>
      <c r="AA2097" t="str">
        <f>TEXT(tbl_EcommerceSales[[#This Row],[Order_Date]],"mmm")</f>
        <v>Aug</v>
      </c>
      <c r="AB2097">
        <f>YEAR(tbl_EcommerceSales[[#This Row],[Order_Date]])</f>
        <v>2025</v>
      </c>
      <c r="AC2097" t="str">
        <f>IF(tbl_EcommerceSales[[#This Row],[Age]]&lt;18,"Under 18",IF(tbl_EcommerceSales[[#This Row],[Age]]&lt;=25,"18-25",IF(tbl_EcommerceSales[[#This Row],[Age]]&lt;=35,"26-35",IF(tbl_EcommerceSales[[#This Row],[Age]]&lt;=45,"36-45",IF(tbl_EcommerceSales[[#This Row],[Age]]&lt;=55,"46-55","56+")))))</f>
        <v>36-45</v>
      </c>
    </row>
    <row r="2098" spans="1:29" x14ac:dyDescent="0.35">
      <c r="A2098" t="s">
        <v>3649</v>
      </c>
      <c r="B2098" s="7">
        <v>45884</v>
      </c>
      <c r="C2098" t="s">
        <v>3650</v>
      </c>
      <c r="D2098" t="s">
        <v>195</v>
      </c>
      <c r="E2098" t="s">
        <v>48</v>
      </c>
      <c r="F2098">
        <v>30</v>
      </c>
      <c r="G2098" t="s">
        <v>289</v>
      </c>
      <c r="H2098" t="s">
        <v>88</v>
      </c>
      <c r="I2098" t="s">
        <v>73</v>
      </c>
      <c r="J2098" t="s">
        <v>74</v>
      </c>
      <c r="K2098" t="s">
        <v>55</v>
      </c>
      <c r="L2098" t="s">
        <v>75</v>
      </c>
      <c r="M2098">
        <v>2</v>
      </c>
      <c r="N2098" s="2">
        <v>2899</v>
      </c>
      <c r="O2098" s="3">
        <v>0.1</v>
      </c>
      <c r="P2098" s="2">
        <v>3400</v>
      </c>
      <c r="Q2098" t="s">
        <v>32</v>
      </c>
      <c r="R2098" t="s">
        <v>33</v>
      </c>
      <c r="S2098" t="s">
        <v>34</v>
      </c>
      <c r="T2098" s="4">
        <v>4</v>
      </c>
      <c r="U2098" s="11">
        <f t="shared" si="32"/>
        <v>5798</v>
      </c>
      <c r="V2098" s="11">
        <f>tbl_EcommerceSales[[#This Row],[Gross_Sales]]*tbl_EcommerceSales[[#This Row],[Discount]]</f>
        <v>579.80000000000007</v>
      </c>
      <c r="W2098" s="11">
        <f>tbl_EcommerceSales[[#This Row],[Gross_Sales]]-tbl_EcommerceSales[[#This Row],[Discount_Amount]]</f>
        <v>5218.2</v>
      </c>
      <c r="X2098" s="11">
        <f>tbl_EcommerceSales[[#This Row],[Quantity]] * _xlfn.XLOOKUP(tbl_EcommerceSales[[#This Row],[Product_ID]], Product_Master!A:A, Product_Master!F:F)</f>
        <v>3400</v>
      </c>
      <c r="Y2098" s="11">
        <f>tbl_EcommerceSales[[#This Row],[Net_Revenue]]-tbl_EcommerceSales[[#This Row],[Total_Cost]]</f>
        <v>1818.1999999999998</v>
      </c>
      <c r="Z2098" s="9">
        <f>IFERROR(#REF!/tbl_EcommerceSales[[#This Row],[Total_Cost]], 0)</f>
        <v>0</v>
      </c>
      <c r="AA2098" t="str">
        <f>TEXT(tbl_EcommerceSales[[#This Row],[Order_Date]],"mmm")</f>
        <v>Aug</v>
      </c>
      <c r="AB2098">
        <f>YEAR(tbl_EcommerceSales[[#This Row],[Order_Date]])</f>
        <v>2025</v>
      </c>
      <c r="AC2098" t="str">
        <f>IF(tbl_EcommerceSales[[#This Row],[Age]]&lt;18,"Under 18",IF(tbl_EcommerceSales[[#This Row],[Age]]&lt;=25,"18-25",IF(tbl_EcommerceSales[[#This Row],[Age]]&lt;=35,"26-35",IF(tbl_EcommerceSales[[#This Row],[Age]]&lt;=45,"36-45",IF(tbl_EcommerceSales[[#This Row],[Age]]&lt;=55,"46-55","56+")))))</f>
        <v>26-35</v>
      </c>
    </row>
    <row r="2099" spans="1:29" x14ac:dyDescent="0.35">
      <c r="A2099" t="s">
        <v>3651</v>
      </c>
      <c r="B2099" s="7">
        <v>45884</v>
      </c>
      <c r="C2099" t="s">
        <v>3652</v>
      </c>
      <c r="D2099" t="s">
        <v>216</v>
      </c>
      <c r="E2099" t="s">
        <v>25</v>
      </c>
      <c r="F2099">
        <v>34</v>
      </c>
      <c r="G2099" t="s">
        <v>246</v>
      </c>
      <c r="H2099" t="s">
        <v>27</v>
      </c>
      <c r="I2099" t="s">
        <v>338</v>
      </c>
      <c r="J2099" t="s">
        <v>339</v>
      </c>
      <c r="K2099" t="s">
        <v>55</v>
      </c>
      <c r="L2099" t="s">
        <v>56</v>
      </c>
      <c r="M2099">
        <v>2</v>
      </c>
      <c r="N2099" s="2">
        <v>1499</v>
      </c>
      <c r="O2099" s="3">
        <v>0.05</v>
      </c>
      <c r="P2099" s="2">
        <v>1560</v>
      </c>
      <c r="Q2099" t="s">
        <v>123</v>
      </c>
      <c r="R2099" t="s">
        <v>33</v>
      </c>
      <c r="S2099" t="s">
        <v>34</v>
      </c>
      <c r="T2099" s="4">
        <v>5</v>
      </c>
      <c r="U2099" s="11">
        <f t="shared" si="32"/>
        <v>2998</v>
      </c>
      <c r="V2099" s="11">
        <f>tbl_EcommerceSales[[#This Row],[Gross_Sales]]*tbl_EcommerceSales[[#This Row],[Discount]]</f>
        <v>149.9</v>
      </c>
      <c r="W2099" s="11">
        <f>tbl_EcommerceSales[[#This Row],[Gross_Sales]]-tbl_EcommerceSales[[#This Row],[Discount_Amount]]</f>
        <v>2848.1</v>
      </c>
      <c r="X2099" s="11">
        <f>tbl_EcommerceSales[[#This Row],[Quantity]] * _xlfn.XLOOKUP(tbl_EcommerceSales[[#This Row],[Product_ID]], Product_Master!A:A, Product_Master!F:F)</f>
        <v>1560</v>
      </c>
      <c r="Y2099" s="11">
        <f>tbl_EcommerceSales[[#This Row],[Net_Revenue]]-tbl_EcommerceSales[[#This Row],[Total_Cost]]</f>
        <v>1288.0999999999999</v>
      </c>
      <c r="Z2099" s="9">
        <f>IFERROR(#REF!/tbl_EcommerceSales[[#This Row],[Total_Cost]], 0)</f>
        <v>0</v>
      </c>
      <c r="AA2099" t="str">
        <f>TEXT(tbl_EcommerceSales[[#This Row],[Order_Date]],"mmm")</f>
        <v>Aug</v>
      </c>
      <c r="AB2099">
        <f>YEAR(tbl_EcommerceSales[[#This Row],[Order_Date]])</f>
        <v>2025</v>
      </c>
      <c r="AC2099" t="str">
        <f>IF(tbl_EcommerceSales[[#This Row],[Age]]&lt;18,"Under 18",IF(tbl_EcommerceSales[[#This Row],[Age]]&lt;=25,"18-25",IF(tbl_EcommerceSales[[#This Row],[Age]]&lt;=35,"26-35",IF(tbl_EcommerceSales[[#This Row],[Age]]&lt;=45,"36-45",IF(tbl_EcommerceSales[[#This Row],[Age]]&lt;=55,"46-55","56+")))))</f>
        <v>26-35</v>
      </c>
    </row>
    <row r="2100" spans="1:29" x14ac:dyDescent="0.35">
      <c r="A2100" t="s">
        <v>3653</v>
      </c>
      <c r="B2100" s="7">
        <v>45884</v>
      </c>
      <c r="C2100" t="s">
        <v>2279</v>
      </c>
      <c r="D2100" t="s">
        <v>139</v>
      </c>
      <c r="E2100" t="s">
        <v>25</v>
      </c>
      <c r="F2100">
        <v>47</v>
      </c>
      <c r="G2100" t="s">
        <v>26</v>
      </c>
      <c r="H2100" t="s">
        <v>27</v>
      </c>
      <c r="I2100" t="s">
        <v>175</v>
      </c>
      <c r="J2100" t="s">
        <v>176</v>
      </c>
      <c r="K2100" t="s">
        <v>177</v>
      </c>
      <c r="L2100" t="s">
        <v>178</v>
      </c>
      <c r="M2100">
        <v>2</v>
      </c>
      <c r="N2100" s="2">
        <v>699</v>
      </c>
      <c r="O2100" s="3">
        <v>0.3</v>
      </c>
      <c r="P2100" s="2">
        <v>640</v>
      </c>
      <c r="Q2100" t="s">
        <v>123</v>
      </c>
      <c r="R2100" t="s">
        <v>33</v>
      </c>
      <c r="S2100" t="s">
        <v>34</v>
      </c>
      <c r="T2100" s="4">
        <v>3</v>
      </c>
      <c r="U2100" s="11">
        <f t="shared" si="32"/>
        <v>1398</v>
      </c>
      <c r="V2100" s="11">
        <f>tbl_EcommerceSales[[#This Row],[Gross_Sales]]*tbl_EcommerceSales[[#This Row],[Discount]]</f>
        <v>419.4</v>
      </c>
      <c r="W2100" s="11">
        <f>tbl_EcommerceSales[[#This Row],[Gross_Sales]]-tbl_EcommerceSales[[#This Row],[Discount_Amount]]</f>
        <v>978.6</v>
      </c>
      <c r="X2100" s="11">
        <f>tbl_EcommerceSales[[#This Row],[Quantity]] * _xlfn.XLOOKUP(tbl_EcommerceSales[[#This Row],[Product_ID]], Product_Master!A:A, Product_Master!F:F)</f>
        <v>640</v>
      </c>
      <c r="Y2100" s="11">
        <f>tbl_EcommerceSales[[#This Row],[Net_Revenue]]-tbl_EcommerceSales[[#This Row],[Total_Cost]]</f>
        <v>338.6</v>
      </c>
      <c r="Z2100" s="9">
        <f>IFERROR(#REF!/tbl_EcommerceSales[[#This Row],[Total_Cost]], 0)</f>
        <v>0</v>
      </c>
      <c r="AA2100" t="str">
        <f>TEXT(tbl_EcommerceSales[[#This Row],[Order_Date]],"mmm")</f>
        <v>Aug</v>
      </c>
      <c r="AB2100">
        <f>YEAR(tbl_EcommerceSales[[#This Row],[Order_Date]])</f>
        <v>2025</v>
      </c>
      <c r="AC2100" t="str">
        <f>IF(tbl_EcommerceSales[[#This Row],[Age]]&lt;18,"Under 18",IF(tbl_EcommerceSales[[#This Row],[Age]]&lt;=25,"18-25",IF(tbl_EcommerceSales[[#This Row],[Age]]&lt;=35,"26-35",IF(tbl_EcommerceSales[[#This Row],[Age]]&lt;=45,"36-45",IF(tbl_EcommerceSales[[#This Row],[Age]]&lt;=55,"46-55","56+")))))</f>
        <v>46-55</v>
      </c>
    </row>
    <row r="2101" spans="1:29" x14ac:dyDescent="0.35">
      <c r="A2101" t="s">
        <v>3654</v>
      </c>
      <c r="B2101" s="7">
        <v>45884</v>
      </c>
      <c r="C2101" t="s">
        <v>642</v>
      </c>
      <c r="D2101" t="s">
        <v>110</v>
      </c>
      <c r="E2101" t="s">
        <v>48</v>
      </c>
      <c r="F2101">
        <v>22</v>
      </c>
      <c r="G2101" t="s">
        <v>186</v>
      </c>
      <c r="H2101" t="s">
        <v>72</v>
      </c>
      <c r="I2101" t="s">
        <v>126</v>
      </c>
      <c r="J2101" t="s">
        <v>127</v>
      </c>
      <c r="K2101" t="s">
        <v>82</v>
      </c>
      <c r="L2101" t="s">
        <v>83</v>
      </c>
      <c r="M2101">
        <v>2</v>
      </c>
      <c r="N2101" s="2">
        <v>1899</v>
      </c>
      <c r="O2101" s="3">
        <v>0</v>
      </c>
      <c r="P2101" s="2">
        <v>2240</v>
      </c>
      <c r="Q2101" t="s">
        <v>32</v>
      </c>
      <c r="R2101" t="s">
        <v>33</v>
      </c>
      <c r="S2101" t="s">
        <v>34</v>
      </c>
      <c r="T2101" s="4">
        <v>5</v>
      </c>
      <c r="U2101" s="11">
        <f t="shared" si="32"/>
        <v>3798</v>
      </c>
      <c r="V2101" s="11">
        <f>tbl_EcommerceSales[[#This Row],[Gross_Sales]]*tbl_EcommerceSales[[#This Row],[Discount]]</f>
        <v>0</v>
      </c>
      <c r="W2101" s="11">
        <f>tbl_EcommerceSales[[#This Row],[Gross_Sales]]-tbl_EcommerceSales[[#This Row],[Discount_Amount]]</f>
        <v>3798</v>
      </c>
      <c r="X2101" s="11">
        <f>tbl_EcommerceSales[[#This Row],[Quantity]] * _xlfn.XLOOKUP(tbl_EcommerceSales[[#This Row],[Product_ID]], Product_Master!A:A, Product_Master!F:F)</f>
        <v>2240</v>
      </c>
      <c r="Y2101" s="11">
        <f>tbl_EcommerceSales[[#This Row],[Net_Revenue]]-tbl_EcommerceSales[[#This Row],[Total_Cost]]</f>
        <v>1558</v>
      </c>
      <c r="Z2101" s="9">
        <f>IFERROR(#REF!/tbl_EcommerceSales[[#This Row],[Total_Cost]], 0)</f>
        <v>0</v>
      </c>
      <c r="AA2101" t="str">
        <f>TEXT(tbl_EcommerceSales[[#This Row],[Order_Date]],"mmm")</f>
        <v>Aug</v>
      </c>
      <c r="AB2101">
        <f>YEAR(tbl_EcommerceSales[[#This Row],[Order_Date]])</f>
        <v>2025</v>
      </c>
      <c r="AC2101" t="str">
        <f>IF(tbl_EcommerceSales[[#This Row],[Age]]&lt;18,"Under 18",IF(tbl_EcommerceSales[[#This Row],[Age]]&lt;=25,"18-25",IF(tbl_EcommerceSales[[#This Row],[Age]]&lt;=35,"26-35",IF(tbl_EcommerceSales[[#This Row],[Age]]&lt;=45,"36-45",IF(tbl_EcommerceSales[[#This Row],[Age]]&lt;=55,"46-55","56+")))))</f>
        <v>18-25</v>
      </c>
    </row>
    <row r="2102" spans="1:29" x14ac:dyDescent="0.35">
      <c r="A2102" t="s">
        <v>3655</v>
      </c>
      <c r="B2102" s="7">
        <v>45885</v>
      </c>
      <c r="C2102" t="s">
        <v>1213</v>
      </c>
      <c r="D2102" t="s">
        <v>130</v>
      </c>
      <c r="E2102" t="s">
        <v>25</v>
      </c>
      <c r="F2102">
        <v>43</v>
      </c>
      <c r="G2102" t="s">
        <v>87</v>
      </c>
      <c r="H2102" t="s">
        <v>88</v>
      </c>
      <c r="I2102" t="s">
        <v>117</v>
      </c>
      <c r="J2102" t="s">
        <v>118</v>
      </c>
      <c r="K2102" t="s">
        <v>82</v>
      </c>
      <c r="L2102" t="s">
        <v>119</v>
      </c>
      <c r="M2102">
        <v>1</v>
      </c>
      <c r="N2102" s="2">
        <v>3299</v>
      </c>
      <c r="O2102" s="3">
        <v>0</v>
      </c>
      <c r="P2102" s="2">
        <v>2100</v>
      </c>
      <c r="Q2102" t="s">
        <v>32</v>
      </c>
      <c r="R2102" t="s">
        <v>33</v>
      </c>
      <c r="S2102" t="s">
        <v>57</v>
      </c>
      <c r="T2102" s="4">
        <v>4</v>
      </c>
      <c r="U2102" s="11">
        <f t="shared" si="32"/>
        <v>3299</v>
      </c>
      <c r="V2102" s="11">
        <f>tbl_EcommerceSales[[#This Row],[Gross_Sales]]*tbl_EcommerceSales[[#This Row],[Discount]]</f>
        <v>0</v>
      </c>
      <c r="W2102" s="11">
        <f>tbl_EcommerceSales[[#This Row],[Gross_Sales]]-tbl_EcommerceSales[[#This Row],[Discount_Amount]]</f>
        <v>3299</v>
      </c>
      <c r="X2102" s="11">
        <f>tbl_EcommerceSales[[#This Row],[Quantity]] * _xlfn.XLOOKUP(tbl_EcommerceSales[[#This Row],[Product_ID]], Product_Master!A:A, Product_Master!F:F)</f>
        <v>2100</v>
      </c>
      <c r="Y2102" s="11">
        <f>tbl_EcommerceSales[[#This Row],[Net_Revenue]]-tbl_EcommerceSales[[#This Row],[Total_Cost]]</f>
        <v>1199</v>
      </c>
      <c r="Z2102" s="9">
        <f>IFERROR(#REF!/tbl_EcommerceSales[[#This Row],[Total_Cost]], 0)</f>
        <v>0</v>
      </c>
      <c r="AA2102" t="str">
        <f>TEXT(tbl_EcommerceSales[[#This Row],[Order_Date]],"mmm")</f>
        <v>Aug</v>
      </c>
      <c r="AB2102">
        <f>YEAR(tbl_EcommerceSales[[#This Row],[Order_Date]])</f>
        <v>2025</v>
      </c>
      <c r="AC2102" t="str">
        <f>IF(tbl_EcommerceSales[[#This Row],[Age]]&lt;18,"Under 18",IF(tbl_EcommerceSales[[#This Row],[Age]]&lt;=25,"18-25",IF(tbl_EcommerceSales[[#This Row],[Age]]&lt;=35,"26-35",IF(tbl_EcommerceSales[[#This Row],[Age]]&lt;=45,"36-45",IF(tbl_EcommerceSales[[#This Row],[Age]]&lt;=55,"46-55","56+")))))</f>
        <v>36-45</v>
      </c>
    </row>
    <row r="2103" spans="1:29" x14ac:dyDescent="0.35">
      <c r="A2103" t="s">
        <v>3656</v>
      </c>
      <c r="B2103" s="7">
        <v>45885</v>
      </c>
      <c r="C2103" t="s">
        <v>329</v>
      </c>
      <c r="D2103" t="s">
        <v>235</v>
      </c>
      <c r="E2103" t="s">
        <v>25</v>
      </c>
      <c r="F2103">
        <v>27</v>
      </c>
      <c r="G2103" t="s">
        <v>186</v>
      </c>
      <c r="H2103" t="s">
        <v>72</v>
      </c>
      <c r="I2103" t="s">
        <v>117</v>
      </c>
      <c r="J2103" t="s">
        <v>118</v>
      </c>
      <c r="K2103" t="s">
        <v>82</v>
      </c>
      <c r="L2103" t="s">
        <v>119</v>
      </c>
      <c r="M2103">
        <v>3</v>
      </c>
      <c r="N2103" s="2">
        <v>3299</v>
      </c>
      <c r="O2103" s="3">
        <v>0.15</v>
      </c>
      <c r="P2103" s="2">
        <v>6300</v>
      </c>
      <c r="Q2103" t="s">
        <v>123</v>
      </c>
      <c r="R2103" t="s">
        <v>33</v>
      </c>
      <c r="S2103" t="s">
        <v>57</v>
      </c>
      <c r="T2103" s="4">
        <v>5</v>
      </c>
      <c r="U2103" s="11">
        <f t="shared" si="32"/>
        <v>9897</v>
      </c>
      <c r="V2103" s="11">
        <f>tbl_EcommerceSales[[#This Row],[Gross_Sales]]*tbl_EcommerceSales[[#This Row],[Discount]]</f>
        <v>1484.55</v>
      </c>
      <c r="W2103" s="11">
        <f>tbl_EcommerceSales[[#This Row],[Gross_Sales]]-tbl_EcommerceSales[[#This Row],[Discount_Amount]]</f>
        <v>8412.4500000000007</v>
      </c>
      <c r="X2103" s="11">
        <f>tbl_EcommerceSales[[#This Row],[Quantity]] * _xlfn.XLOOKUP(tbl_EcommerceSales[[#This Row],[Product_ID]], Product_Master!A:A, Product_Master!F:F)</f>
        <v>6300</v>
      </c>
      <c r="Y2103" s="11">
        <f>tbl_EcommerceSales[[#This Row],[Net_Revenue]]-tbl_EcommerceSales[[#This Row],[Total_Cost]]</f>
        <v>2112.4500000000007</v>
      </c>
      <c r="Z2103" s="9">
        <f>IFERROR(#REF!/tbl_EcommerceSales[[#This Row],[Total_Cost]], 0)</f>
        <v>0</v>
      </c>
      <c r="AA2103" t="str">
        <f>TEXT(tbl_EcommerceSales[[#This Row],[Order_Date]],"mmm")</f>
        <v>Aug</v>
      </c>
      <c r="AB2103">
        <f>YEAR(tbl_EcommerceSales[[#This Row],[Order_Date]])</f>
        <v>2025</v>
      </c>
      <c r="AC2103" t="str">
        <f>IF(tbl_EcommerceSales[[#This Row],[Age]]&lt;18,"Under 18",IF(tbl_EcommerceSales[[#This Row],[Age]]&lt;=25,"18-25",IF(tbl_EcommerceSales[[#This Row],[Age]]&lt;=35,"26-35",IF(tbl_EcommerceSales[[#This Row],[Age]]&lt;=45,"36-45",IF(tbl_EcommerceSales[[#This Row],[Age]]&lt;=55,"46-55","56+")))))</f>
        <v>26-35</v>
      </c>
    </row>
    <row r="2104" spans="1:29" x14ac:dyDescent="0.35">
      <c r="A2104" t="s">
        <v>3657</v>
      </c>
      <c r="B2104" s="7">
        <v>45885</v>
      </c>
      <c r="C2104" t="s">
        <v>2780</v>
      </c>
      <c r="D2104" t="s">
        <v>60</v>
      </c>
      <c r="E2104" t="s">
        <v>48</v>
      </c>
      <c r="F2104">
        <v>33</v>
      </c>
      <c r="G2104" t="s">
        <v>155</v>
      </c>
      <c r="H2104" t="s">
        <v>88</v>
      </c>
      <c r="I2104" t="s">
        <v>175</v>
      </c>
      <c r="J2104" t="s">
        <v>176</v>
      </c>
      <c r="K2104" t="s">
        <v>177</v>
      </c>
      <c r="L2104" t="s">
        <v>178</v>
      </c>
      <c r="M2104">
        <v>1</v>
      </c>
      <c r="N2104" s="2">
        <v>699</v>
      </c>
      <c r="O2104" s="3">
        <v>0.05</v>
      </c>
      <c r="P2104" s="2">
        <v>320</v>
      </c>
      <c r="Q2104" t="s">
        <v>123</v>
      </c>
      <c r="R2104" t="s">
        <v>33</v>
      </c>
      <c r="S2104" t="s">
        <v>57</v>
      </c>
      <c r="T2104" s="4">
        <v>5</v>
      </c>
      <c r="U2104" s="11">
        <f t="shared" si="32"/>
        <v>699</v>
      </c>
      <c r="V2104" s="11">
        <f>tbl_EcommerceSales[[#This Row],[Gross_Sales]]*tbl_EcommerceSales[[#This Row],[Discount]]</f>
        <v>34.950000000000003</v>
      </c>
      <c r="W2104" s="11">
        <f>tbl_EcommerceSales[[#This Row],[Gross_Sales]]-tbl_EcommerceSales[[#This Row],[Discount_Amount]]</f>
        <v>664.05</v>
      </c>
      <c r="X2104" s="11">
        <f>tbl_EcommerceSales[[#This Row],[Quantity]] * _xlfn.XLOOKUP(tbl_EcommerceSales[[#This Row],[Product_ID]], Product_Master!A:A, Product_Master!F:F)</f>
        <v>320</v>
      </c>
      <c r="Y2104" s="11">
        <f>tbl_EcommerceSales[[#This Row],[Net_Revenue]]-tbl_EcommerceSales[[#This Row],[Total_Cost]]</f>
        <v>344.04999999999995</v>
      </c>
      <c r="Z2104" s="9">
        <f>IFERROR(#REF!/tbl_EcommerceSales[[#This Row],[Total_Cost]], 0)</f>
        <v>0</v>
      </c>
      <c r="AA2104" t="str">
        <f>TEXT(tbl_EcommerceSales[[#This Row],[Order_Date]],"mmm")</f>
        <v>Aug</v>
      </c>
      <c r="AB2104">
        <f>YEAR(tbl_EcommerceSales[[#This Row],[Order_Date]])</f>
        <v>2025</v>
      </c>
      <c r="AC2104" t="str">
        <f>IF(tbl_EcommerceSales[[#This Row],[Age]]&lt;18,"Under 18",IF(tbl_EcommerceSales[[#This Row],[Age]]&lt;=25,"18-25",IF(tbl_EcommerceSales[[#This Row],[Age]]&lt;=35,"26-35",IF(tbl_EcommerceSales[[#This Row],[Age]]&lt;=45,"36-45",IF(tbl_EcommerceSales[[#This Row],[Age]]&lt;=55,"46-55","56+")))))</f>
        <v>26-35</v>
      </c>
    </row>
    <row r="2105" spans="1:29" x14ac:dyDescent="0.35">
      <c r="A2105" t="s">
        <v>3658</v>
      </c>
      <c r="B2105" s="7">
        <v>45885</v>
      </c>
      <c r="C2105" t="s">
        <v>3659</v>
      </c>
      <c r="D2105" t="s">
        <v>269</v>
      </c>
      <c r="E2105" t="s">
        <v>25</v>
      </c>
      <c r="F2105">
        <v>36</v>
      </c>
      <c r="G2105" t="s">
        <v>61</v>
      </c>
      <c r="H2105" t="s">
        <v>27</v>
      </c>
      <c r="I2105" t="s">
        <v>111</v>
      </c>
      <c r="J2105" t="s">
        <v>112</v>
      </c>
      <c r="K2105" t="s">
        <v>55</v>
      </c>
      <c r="L2105" t="s">
        <v>113</v>
      </c>
      <c r="M2105">
        <v>1</v>
      </c>
      <c r="N2105" s="2">
        <v>1799</v>
      </c>
      <c r="O2105" s="3">
        <v>0</v>
      </c>
      <c r="P2105" s="2">
        <v>950</v>
      </c>
      <c r="Q2105" t="s">
        <v>32</v>
      </c>
      <c r="R2105" t="s">
        <v>33</v>
      </c>
      <c r="S2105" t="s">
        <v>34</v>
      </c>
      <c r="T2105" s="4">
        <v>2</v>
      </c>
      <c r="U2105" s="11">
        <f t="shared" si="32"/>
        <v>1799</v>
      </c>
      <c r="V2105" s="11">
        <f>tbl_EcommerceSales[[#This Row],[Gross_Sales]]*tbl_EcommerceSales[[#This Row],[Discount]]</f>
        <v>0</v>
      </c>
      <c r="W2105" s="11">
        <f>tbl_EcommerceSales[[#This Row],[Gross_Sales]]-tbl_EcommerceSales[[#This Row],[Discount_Amount]]</f>
        <v>1799</v>
      </c>
      <c r="X2105" s="11">
        <f>tbl_EcommerceSales[[#This Row],[Quantity]] * _xlfn.XLOOKUP(tbl_EcommerceSales[[#This Row],[Product_ID]], Product_Master!A:A, Product_Master!F:F)</f>
        <v>950</v>
      </c>
      <c r="Y2105" s="11">
        <f>tbl_EcommerceSales[[#This Row],[Net_Revenue]]-tbl_EcommerceSales[[#This Row],[Total_Cost]]</f>
        <v>849</v>
      </c>
      <c r="Z2105" s="9">
        <f>IFERROR(#REF!/tbl_EcommerceSales[[#This Row],[Total_Cost]], 0)</f>
        <v>0</v>
      </c>
      <c r="AA2105" t="str">
        <f>TEXT(tbl_EcommerceSales[[#This Row],[Order_Date]],"mmm")</f>
        <v>Aug</v>
      </c>
      <c r="AB2105">
        <f>YEAR(tbl_EcommerceSales[[#This Row],[Order_Date]])</f>
        <v>2025</v>
      </c>
      <c r="AC2105" t="str">
        <f>IF(tbl_EcommerceSales[[#This Row],[Age]]&lt;18,"Under 18",IF(tbl_EcommerceSales[[#This Row],[Age]]&lt;=25,"18-25",IF(tbl_EcommerceSales[[#This Row],[Age]]&lt;=35,"26-35",IF(tbl_EcommerceSales[[#This Row],[Age]]&lt;=45,"36-45",IF(tbl_EcommerceSales[[#This Row],[Age]]&lt;=55,"46-55","56+")))))</f>
        <v>36-45</v>
      </c>
    </row>
    <row r="2106" spans="1:29" x14ac:dyDescent="0.35">
      <c r="A2106" t="s">
        <v>3660</v>
      </c>
      <c r="B2106" s="7">
        <v>45885</v>
      </c>
      <c r="C2106" t="s">
        <v>1119</v>
      </c>
      <c r="D2106" t="s">
        <v>305</v>
      </c>
      <c r="E2106" t="s">
        <v>48</v>
      </c>
      <c r="F2106">
        <v>25</v>
      </c>
      <c r="G2106" t="s">
        <v>52</v>
      </c>
      <c r="H2106" t="s">
        <v>27</v>
      </c>
      <c r="I2106" t="s">
        <v>236</v>
      </c>
      <c r="J2106" t="s">
        <v>237</v>
      </c>
      <c r="K2106" t="s">
        <v>82</v>
      </c>
      <c r="L2106" t="s">
        <v>238</v>
      </c>
      <c r="M2106">
        <v>1</v>
      </c>
      <c r="N2106" s="2">
        <v>899</v>
      </c>
      <c r="O2106" s="3">
        <v>0.1</v>
      </c>
      <c r="P2106" s="2">
        <v>480</v>
      </c>
      <c r="Q2106" t="s">
        <v>32</v>
      </c>
      <c r="R2106" t="s">
        <v>33</v>
      </c>
      <c r="S2106" t="s">
        <v>34</v>
      </c>
      <c r="T2106" s="4">
        <v>5</v>
      </c>
      <c r="U2106" s="11">
        <f t="shared" si="32"/>
        <v>899</v>
      </c>
      <c r="V2106" s="11">
        <f>tbl_EcommerceSales[[#This Row],[Gross_Sales]]*tbl_EcommerceSales[[#This Row],[Discount]]</f>
        <v>89.9</v>
      </c>
      <c r="W2106" s="11">
        <f>tbl_EcommerceSales[[#This Row],[Gross_Sales]]-tbl_EcommerceSales[[#This Row],[Discount_Amount]]</f>
        <v>809.1</v>
      </c>
      <c r="X2106" s="11">
        <f>tbl_EcommerceSales[[#This Row],[Quantity]] * _xlfn.XLOOKUP(tbl_EcommerceSales[[#This Row],[Product_ID]], Product_Master!A:A, Product_Master!F:F)</f>
        <v>480</v>
      </c>
      <c r="Y2106" s="11">
        <f>tbl_EcommerceSales[[#This Row],[Net_Revenue]]-tbl_EcommerceSales[[#This Row],[Total_Cost]]</f>
        <v>329.1</v>
      </c>
      <c r="Z2106" s="9">
        <f>IFERROR(#REF!/tbl_EcommerceSales[[#This Row],[Total_Cost]], 0)</f>
        <v>0</v>
      </c>
      <c r="AA2106" t="str">
        <f>TEXT(tbl_EcommerceSales[[#This Row],[Order_Date]],"mmm")</f>
        <v>Aug</v>
      </c>
      <c r="AB2106">
        <f>YEAR(tbl_EcommerceSales[[#This Row],[Order_Date]])</f>
        <v>2025</v>
      </c>
      <c r="AC2106" t="str">
        <f>IF(tbl_EcommerceSales[[#This Row],[Age]]&lt;18,"Under 18",IF(tbl_EcommerceSales[[#This Row],[Age]]&lt;=25,"18-25",IF(tbl_EcommerceSales[[#This Row],[Age]]&lt;=35,"26-35",IF(tbl_EcommerceSales[[#This Row],[Age]]&lt;=45,"36-45",IF(tbl_EcommerceSales[[#This Row],[Age]]&lt;=55,"46-55","56+")))))</f>
        <v>18-25</v>
      </c>
    </row>
    <row r="2107" spans="1:29" x14ac:dyDescent="0.35">
      <c r="A2107" t="s">
        <v>3661</v>
      </c>
      <c r="B2107" s="7">
        <v>45885</v>
      </c>
      <c r="C2107" t="s">
        <v>2641</v>
      </c>
      <c r="D2107" t="s">
        <v>269</v>
      </c>
      <c r="E2107" t="s">
        <v>25</v>
      </c>
      <c r="F2107">
        <v>33</v>
      </c>
      <c r="G2107" t="s">
        <v>174</v>
      </c>
      <c r="H2107" t="s">
        <v>39</v>
      </c>
      <c r="I2107" t="s">
        <v>131</v>
      </c>
      <c r="J2107" t="s">
        <v>132</v>
      </c>
      <c r="K2107" t="s">
        <v>91</v>
      </c>
      <c r="L2107" t="s">
        <v>133</v>
      </c>
      <c r="M2107">
        <v>1</v>
      </c>
      <c r="N2107" s="2">
        <v>1299</v>
      </c>
      <c r="O2107" s="3">
        <v>0.1</v>
      </c>
      <c r="P2107" s="2">
        <v>610</v>
      </c>
      <c r="Q2107" t="s">
        <v>32</v>
      </c>
      <c r="R2107" t="s">
        <v>33</v>
      </c>
      <c r="S2107" t="s">
        <v>34</v>
      </c>
      <c r="T2107" s="4">
        <v>5</v>
      </c>
      <c r="U2107" s="11">
        <f t="shared" si="32"/>
        <v>1299</v>
      </c>
      <c r="V2107" s="11">
        <f>tbl_EcommerceSales[[#This Row],[Gross_Sales]]*tbl_EcommerceSales[[#This Row],[Discount]]</f>
        <v>129.9</v>
      </c>
      <c r="W2107" s="11">
        <f>tbl_EcommerceSales[[#This Row],[Gross_Sales]]-tbl_EcommerceSales[[#This Row],[Discount_Amount]]</f>
        <v>1169.0999999999999</v>
      </c>
      <c r="X2107" s="11">
        <f>tbl_EcommerceSales[[#This Row],[Quantity]] * _xlfn.XLOOKUP(tbl_EcommerceSales[[#This Row],[Product_ID]], Product_Master!A:A, Product_Master!F:F)</f>
        <v>610</v>
      </c>
      <c r="Y2107" s="11">
        <f>tbl_EcommerceSales[[#This Row],[Net_Revenue]]-tbl_EcommerceSales[[#This Row],[Total_Cost]]</f>
        <v>559.09999999999991</v>
      </c>
      <c r="Z2107" s="9">
        <f>IFERROR(#REF!/tbl_EcommerceSales[[#This Row],[Total_Cost]], 0)</f>
        <v>0</v>
      </c>
      <c r="AA2107" t="str">
        <f>TEXT(tbl_EcommerceSales[[#This Row],[Order_Date]],"mmm")</f>
        <v>Aug</v>
      </c>
      <c r="AB2107">
        <f>YEAR(tbl_EcommerceSales[[#This Row],[Order_Date]])</f>
        <v>2025</v>
      </c>
      <c r="AC2107" t="str">
        <f>IF(tbl_EcommerceSales[[#This Row],[Age]]&lt;18,"Under 18",IF(tbl_EcommerceSales[[#This Row],[Age]]&lt;=25,"18-25",IF(tbl_EcommerceSales[[#This Row],[Age]]&lt;=35,"26-35",IF(tbl_EcommerceSales[[#This Row],[Age]]&lt;=45,"36-45",IF(tbl_EcommerceSales[[#This Row],[Age]]&lt;=55,"46-55","56+")))))</f>
        <v>26-35</v>
      </c>
    </row>
    <row r="2108" spans="1:29" x14ac:dyDescent="0.35">
      <c r="A2108" t="s">
        <v>3662</v>
      </c>
      <c r="B2108" s="7">
        <v>45885</v>
      </c>
      <c r="C2108" t="s">
        <v>3663</v>
      </c>
      <c r="D2108" t="s">
        <v>312</v>
      </c>
      <c r="E2108" t="s">
        <v>48</v>
      </c>
      <c r="F2108">
        <v>27</v>
      </c>
      <c r="G2108" t="s">
        <v>96</v>
      </c>
      <c r="H2108" t="s">
        <v>39</v>
      </c>
      <c r="I2108" t="s">
        <v>40</v>
      </c>
      <c r="J2108" t="s">
        <v>41</v>
      </c>
      <c r="K2108" t="s">
        <v>42</v>
      </c>
      <c r="L2108" t="s">
        <v>43</v>
      </c>
      <c r="M2108">
        <v>1</v>
      </c>
      <c r="N2108" s="2">
        <v>699</v>
      </c>
      <c r="O2108" s="3">
        <v>0.1</v>
      </c>
      <c r="P2108" s="2">
        <v>310</v>
      </c>
      <c r="Q2108" t="s">
        <v>123</v>
      </c>
      <c r="R2108" t="s">
        <v>33</v>
      </c>
      <c r="S2108" t="s">
        <v>57</v>
      </c>
      <c r="T2108" s="4">
        <v>5</v>
      </c>
      <c r="U2108" s="11">
        <f t="shared" si="32"/>
        <v>699</v>
      </c>
      <c r="V2108" s="11">
        <f>tbl_EcommerceSales[[#This Row],[Gross_Sales]]*tbl_EcommerceSales[[#This Row],[Discount]]</f>
        <v>69.900000000000006</v>
      </c>
      <c r="W2108" s="11">
        <f>tbl_EcommerceSales[[#This Row],[Gross_Sales]]-tbl_EcommerceSales[[#This Row],[Discount_Amount]]</f>
        <v>629.1</v>
      </c>
      <c r="X2108" s="11">
        <f>tbl_EcommerceSales[[#This Row],[Quantity]] * _xlfn.XLOOKUP(tbl_EcommerceSales[[#This Row],[Product_ID]], Product_Master!A:A, Product_Master!F:F)</f>
        <v>310</v>
      </c>
      <c r="Y2108" s="11">
        <f>tbl_EcommerceSales[[#This Row],[Net_Revenue]]-tbl_EcommerceSales[[#This Row],[Total_Cost]]</f>
        <v>319.10000000000002</v>
      </c>
      <c r="Z2108" s="9">
        <f>IFERROR(#REF!/tbl_EcommerceSales[[#This Row],[Total_Cost]], 0)</f>
        <v>0</v>
      </c>
      <c r="AA2108" t="str">
        <f>TEXT(tbl_EcommerceSales[[#This Row],[Order_Date]],"mmm")</f>
        <v>Aug</v>
      </c>
      <c r="AB2108">
        <f>YEAR(tbl_EcommerceSales[[#This Row],[Order_Date]])</f>
        <v>2025</v>
      </c>
      <c r="AC2108" t="str">
        <f>IF(tbl_EcommerceSales[[#This Row],[Age]]&lt;18,"Under 18",IF(tbl_EcommerceSales[[#This Row],[Age]]&lt;=25,"18-25",IF(tbl_EcommerceSales[[#This Row],[Age]]&lt;=35,"26-35",IF(tbl_EcommerceSales[[#This Row],[Age]]&lt;=45,"36-45",IF(tbl_EcommerceSales[[#This Row],[Age]]&lt;=55,"46-55","56+")))))</f>
        <v>26-35</v>
      </c>
    </row>
    <row r="2109" spans="1:29" x14ac:dyDescent="0.35">
      <c r="A2109" t="s">
        <v>3664</v>
      </c>
      <c r="B2109" s="7">
        <v>45885</v>
      </c>
      <c r="C2109" t="s">
        <v>1006</v>
      </c>
      <c r="D2109" t="s">
        <v>235</v>
      </c>
      <c r="E2109" t="s">
        <v>48</v>
      </c>
      <c r="F2109">
        <v>48</v>
      </c>
      <c r="G2109" t="s">
        <v>246</v>
      </c>
      <c r="H2109" t="s">
        <v>27</v>
      </c>
      <c r="I2109" t="s">
        <v>89</v>
      </c>
      <c r="J2109" t="s">
        <v>90</v>
      </c>
      <c r="K2109" t="s">
        <v>91</v>
      </c>
      <c r="L2109" t="s">
        <v>92</v>
      </c>
      <c r="M2109">
        <v>1</v>
      </c>
      <c r="N2109" s="2">
        <v>599</v>
      </c>
      <c r="O2109" s="3">
        <v>0.05</v>
      </c>
      <c r="P2109" s="2">
        <v>260</v>
      </c>
      <c r="Q2109" t="s">
        <v>156</v>
      </c>
      <c r="R2109" t="s">
        <v>33</v>
      </c>
      <c r="S2109" t="s">
        <v>34</v>
      </c>
      <c r="T2109" s="4">
        <v>3</v>
      </c>
      <c r="U2109" s="11">
        <f t="shared" si="32"/>
        <v>599</v>
      </c>
      <c r="V2109" s="11">
        <f>tbl_EcommerceSales[[#This Row],[Gross_Sales]]*tbl_EcommerceSales[[#This Row],[Discount]]</f>
        <v>29.950000000000003</v>
      </c>
      <c r="W2109" s="11">
        <f>tbl_EcommerceSales[[#This Row],[Gross_Sales]]-tbl_EcommerceSales[[#This Row],[Discount_Amount]]</f>
        <v>569.04999999999995</v>
      </c>
      <c r="X2109" s="11">
        <f>tbl_EcommerceSales[[#This Row],[Quantity]] * _xlfn.XLOOKUP(tbl_EcommerceSales[[#This Row],[Product_ID]], Product_Master!A:A, Product_Master!F:F)</f>
        <v>260</v>
      </c>
      <c r="Y2109" s="11">
        <f>tbl_EcommerceSales[[#This Row],[Net_Revenue]]-tbl_EcommerceSales[[#This Row],[Total_Cost]]</f>
        <v>309.04999999999995</v>
      </c>
      <c r="Z2109" s="9">
        <f>IFERROR(#REF!/tbl_EcommerceSales[[#This Row],[Total_Cost]], 0)</f>
        <v>0</v>
      </c>
      <c r="AA2109" t="str">
        <f>TEXT(tbl_EcommerceSales[[#This Row],[Order_Date]],"mmm")</f>
        <v>Aug</v>
      </c>
      <c r="AB2109">
        <f>YEAR(tbl_EcommerceSales[[#This Row],[Order_Date]])</f>
        <v>2025</v>
      </c>
      <c r="AC2109" t="str">
        <f>IF(tbl_EcommerceSales[[#This Row],[Age]]&lt;18,"Under 18",IF(tbl_EcommerceSales[[#This Row],[Age]]&lt;=25,"18-25",IF(tbl_EcommerceSales[[#This Row],[Age]]&lt;=35,"26-35",IF(tbl_EcommerceSales[[#This Row],[Age]]&lt;=45,"36-45",IF(tbl_EcommerceSales[[#This Row],[Age]]&lt;=55,"46-55","56+")))))</f>
        <v>46-55</v>
      </c>
    </row>
    <row r="2110" spans="1:29" x14ac:dyDescent="0.35">
      <c r="A2110" t="s">
        <v>3665</v>
      </c>
      <c r="B2110" s="7">
        <v>45885</v>
      </c>
      <c r="C2110" t="s">
        <v>1411</v>
      </c>
      <c r="D2110" t="s">
        <v>110</v>
      </c>
      <c r="E2110" t="s">
        <v>48</v>
      </c>
      <c r="F2110">
        <v>28</v>
      </c>
      <c r="G2110" t="s">
        <v>145</v>
      </c>
      <c r="H2110" t="s">
        <v>39</v>
      </c>
      <c r="I2110" t="s">
        <v>53</v>
      </c>
      <c r="J2110" t="s">
        <v>54</v>
      </c>
      <c r="K2110" t="s">
        <v>55</v>
      </c>
      <c r="L2110" t="s">
        <v>56</v>
      </c>
      <c r="M2110">
        <v>4</v>
      </c>
      <c r="N2110" s="2">
        <v>799</v>
      </c>
      <c r="O2110" s="3">
        <v>0.05</v>
      </c>
      <c r="P2110" s="2">
        <v>1560</v>
      </c>
      <c r="Q2110" t="s">
        <v>319</v>
      </c>
      <c r="R2110" t="s">
        <v>33</v>
      </c>
      <c r="S2110" t="s">
        <v>34</v>
      </c>
      <c r="T2110" s="4">
        <v>5</v>
      </c>
      <c r="U2110" s="11">
        <f t="shared" si="32"/>
        <v>3196</v>
      </c>
      <c r="V2110" s="11">
        <f>tbl_EcommerceSales[[#This Row],[Gross_Sales]]*tbl_EcommerceSales[[#This Row],[Discount]]</f>
        <v>159.80000000000001</v>
      </c>
      <c r="W2110" s="11">
        <f>tbl_EcommerceSales[[#This Row],[Gross_Sales]]-tbl_EcommerceSales[[#This Row],[Discount_Amount]]</f>
        <v>3036.2</v>
      </c>
      <c r="X2110" s="11">
        <f>tbl_EcommerceSales[[#This Row],[Quantity]] * _xlfn.XLOOKUP(tbl_EcommerceSales[[#This Row],[Product_ID]], Product_Master!A:A, Product_Master!F:F)</f>
        <v>1560</v>
      </c>
      <c r="Y2110" s="11">
        <f>tbl_EcommerceSales[[#This Row],[Net_Revenue]]-tbl_EcommerceSales[[#This Row],[Total_Cost]]</f>
        <v>1476.1999999999998</v>
      </c>
      <c r="Z2110" s="9">
        <f>IFERROR(#REF!/tbl_EcommerceSales[[#This Row],[Total_Cost]], 0)</f>
        <v>0</v>
      </c>
      <c r="AA2110" t="str">
        <f>TEXT(tbl_EcommerceSales[[#This Row],[Order_Date]],"mmm")</f>
        <v>Aug</v>
      </c>
      <c r="AB2110">
        <f>YEAR(tbl_EcommerceSales[[#This Row],[Order_Date]])</f>
        <v>2025</v>
      </c>
      <c r="AC2110" t="str">
        <f>IF(tbl_EcommerceSales[[#This Row],[Age]]&lt;18,"Under 18",IF(tbl_EcommerceSales[[#This Row],[Age]]&lt;=25,"18-25",IF(tbl_EcommerceSales[[#This Row],[Age]]&lt;=35,"26-35",IF(tbl_EcommerceSales[[#This Row],[Age]]&lt;=45,"36-45",IF(tbl_EcommerceSales[[#This Row],[Age]]&lt;=55,"46-55","56+")))))</f>
        <v>26-35</v>
      </c>
    </row>
    <row r="2111" spans="1:29" x14ac:dyDescent="0.35">
      <c r="A2111" t="s">
        <v>3666</v>
      </c>
      <c r="B2111" s="7">
        <v>45886</v>
      </c>
      <c r="C2111" t="s">
        <v>3667</v>
      </c>
      <c r="D2111" t="s">
        <v>269</v>
      </c>
      <c r="E2111" t="s">
        <v>48</v>
      </c>
      <c r="F2111">
        <v>45</v>
      </c>
      <c r="G2111" t="s">
        <v>270</v>
      </c>
      <c r="H2111" t="s">
        <v>72</v>
      </c>
      <c r="I2111" t="s">
        <v>80</v>
      </c>
      <c r="J2111" t="s">
        <v>81</v>
      </c>
      <c r="K2111" t="s">
        <v>82</v>
      </c>
      <c r="L2111" t="s">
        <v>83</v>
      </c>
      <c r="M2111">
        <v>3</v>
      </c>
      <c r="N2111" s="2">
        <v>2499</v>
      </c>
      <c r="O2111" s="3">
        <v>0.05</v>
      </c>
      <c r="P2111" s="2">
        <v>4650</v>
      </c>
      <c r="Q2111" t="s">
        <v>123</v>
      </c>
      <c r="R2111" t="s">
        <v>33</v>
      </c>
      <c r="S2111" t="s">
        <v>57</v>
      </c>
      <c r="T2111" s="4">
        <v>5</v>
      </c>
      <c r="U2111" s="11">
        <f t="shared" si="32"/>
        <v>7497</v>
      </c>
      <c r="V2111" s="11">
        <f>tbl_EcommerceSales[[#This Row],[Gross_Sales]]*tbl_EcommerceSales[[#This Row],[Discount]]</f>
        <v>374.85</v>
      </c>
      <c r="W2111" s="11">
        <f>tbl_EcommerceSales[[#This Row],[Gross_Sales]]-tbl_EcommerceSales[[#This Row],[Discount_Amount]]</f>
        <v>7122.15</v>
      </c>
      <c r="X2111" s="11">
        <f>tbl_EcommerceSales[[#This Row],[Quantity]] * _xlfn.XLOOKUP(tbl_EcommerceSales[[#This Row],[Product_ID]], Product_Master!A:A, Product_Master!F:F)</f>
        <v>4650</v>
      </c>
      <c r="Y2111" s="11">
        <f>tbl_EcommerceSales[[#This Row],[Net_Revenue]]-tbl_EcommerceSales[[#This Row],[Total_Cost]]</f>
        <v>2472.1499999999996</v>
      </c>
      <c r="Z2111" s="9">
        <f>IFERROR(#REF!/tbl_EcommerceSales[[#This Row],[Total_Cost]], 0)</f>
        <v>0</v>
      </c>
      <c r="AA2111" t="str">
        <f>TEXT(tbl_EcommerceSales[[#This Row],[Order_Date]],"mmm")</f>
        <v>Aug</v>
      </c>
      <c r="AB2111">
        <f>YEAR(tbl_EcommerceSales[[#This Row],[Order_Date]])</f>
        <v>2025</v>
      </c>
      <c r="AC2111" t="str">
        <f>IF(tbl_EcommerceSales[[#This Row],[Age]]&lt;18,"Under 18",IF(tbl_EcommerceSales[[#This Row],[Age]]&lt;=25,"18-25",IF(tbl_EcommerceSales[[#This Row],[Age]]&lt;=35,"26-35",IF(tbl_EcommerceSales[[#This Row],[Age]]&lt;=45,"36-45",IF(tbl_EcommerceSales[[#This Row],[Age]]&lt;=55,"46-55","56+")))))</f>
        <v>36-45</v>
      </c>
    </row>
    <row r="2112" spans="1:29" x14ac:dyDescent="0.35">
      <c r="A2112" t="s">
        <v>3668</v>
      </c>
      <c r="B2112" s="7">
        <v>45886</v>
      </c>
      <c r="C2112" t="s">
        <v>2536</v>
      </c>
      <c r="D2112" t="s">
        <v>102</v>
      </c>
      <c r="E2112" t="s">
        <v>48</v>
      </c>
      <c r="F2112">
        <v>21</v>
      </c>
      <c r="G2112" t="s">
        <v>71</v>
      </c>
      <c r="H2112" t="s">
        <v>72</v>
      </c>
      <c r="I2112" t="s">
        <v>89</v>
      </c>
      <c r="J2112" t="s">
        <v>90</v>
      </c>
      <c r="K2112" t="s">
        <v>91</v>
      </c>
      <c r="L2112" t="s">
        <v>92</v>
      </c>
      <c r="M2112">
        <v>3</v>
      </c>
      <c r="N2112" s="2">
        <v>599</v>
      </c>
      <c r="O2112" s="3">
        <v>0</v>
      </c>
      <c r="P2112" s="2">
        <v>780</v>
      </c>
      <c r="Q2112" t="s">
        <v>32</v>
      </c>
      <c r="R2112" t="s">
        <v>33</v>
      </c>
      <c r="S2112" t="s">
        <v>57</v>
      </c>
      <c r="T2112" s="4">
        <v>3</v>
      </c>
      <c r="U2112" s="11">
        <f t="shared" si="32"/>
        <v>1797</v>
      </c>
      <c r="V2112" s="11">
        <f>tbl_EcommerceSales[[#This Row],[Gross_Sales]]*tbl_EcommerceSales[[#This Row],[Discount]]</f>
        <v>0</v>
      </c>
      <c r="W2112" s="11">
        <f>tbl_EcommerceSales[[#This Row],[Gross_Sales]]-tbl_EcommerceSales[[#This Row],[Discount_Amount]]</f>
        <v>1797</v>
      </c>
      <c r="X2112" s="11">
        <f>tbl_EcommerceSales[[#This Row],[Quantity]] * _xlfn.XLOOKUP(tbl_EcommerceSales[[#This Row],[Product_ID]], Product_Master!A:A, Product_Master!F:F)</f>
        <v>780</v>
      </c>
      <c r="Y2112" s="11">
        <f>tbl_EcommerceSales[[#This Row],[Net_Revenue]]-tbl_EcommerceSales[[#This Row],[Total_Cost]]</f>
        <v>1017</v>
      </c>
      <c r="Z2112" s="9">
        <f>IFERROR(#REF!/tbl_EcommerceSales[[#This Row],[Total_Cost]], 0)</f>
        <v>0</v>
      </c>
      <c r="AA2112" t="str">
        <f>TEXT(tbl_EcommerceSales[[#This Row],[Order_Date]],"mmm")</f>
        <v>Aug</v>
      </c>
      <c r="AB2112">
        <f>YEAR(tbl_EcommerceSales[[#This Row],[Order_Date]])</f>
        <v>2025</v>
      </c>
      <c r="AC2112" t="str">
        <f>IF(tbl_EcommerceSales[[#This Row],[Age]]&lt;18,"Under 18",IF(tbl_EcommerceSales[[#This Row],[Age]]&lt;=25,"18-25",IF(tbl_EcommerceSales[[#This Row],[Age]]&lt;=35,"26-35",IF(tbl_EcommerceSales[[#This Row],[Age]]&lt;=45,"36-45",IF(tbl_EcommerceSales[[#This Row],[Age]]&lt;=55,"46-55","56+")))))</f>
        <v>18-25</v>
      </c>
    </row>
    <row r="2113" spans="1:29" x14ac:dyDescent="0.35">
      <c r="A2113" t="s">
        <v>3669</v>
      </c>
      <c r="B2113" s="7">
        <v>45886</v>
      </c>
      <c r="C2113" t="s">
        <v>1781</v>
      </c>
      <c r="D2113" t="s">
        <v>79</v>
      </c>
      <c r="E2113" t="s">
        <v>48</v>
      </c>
      <c r="F2113">
        <v>27</v>
      </c>
      <c r="G2113" t="s">
        <v>171</v>
      </c>
      <c r="H2113" t="s">
        <v>39</v>
      </c>
      <c r="I2113" t="s">
        <v>89</v>
      </c>
      <c r="J2113" t="s">
        <v>90</v>
      </c>
      <c r="K2113" t="s">
        <v>91</v>
      </c>
      <c r="L2113" t="s">
        <v>92</v>
      </c>
      <c r="M2113">
        <v>4</v>
      </c>
      <c r="N2113" s="2">
        <v>599</v>
      </c>
      <c r="O2113" s="3">
        <v>0.15</v>
      </c>
      <c r="P2113" s="2">
        <v>1040</v>
      </c>
      <c r="Q2113" t="s">
        <v>44</v>
      </c>
      <c r="R2113" t="s">
        <v>33</v>
      </c>
      <c r="S2113" t="s">
        <v>34</v>
      </c>
      <c r="T2113" s="4">
        <v>4</v>
      </c>
      <c r="U2113" s="11">
        <f t="shared" si="32"/>
        <v>2396</v>
      </c>
      <c r="V2113" s="11">
        <f>tbl_EcommerceSales[[#This Row],[Gross_Sales]]*tbl_EcommerceSales[[#This Row],[Discount]]</f>
        <v>359.4</v>
      </c>
      <c r="W2113" s="11">
        <f>tbl_EcommerceSales[[#This Row],[Gross_Sales]]-tbl_EcommerceSales[[#This Row],[Discount_Amount]]</f>
        <v>2036.6</v>
      </c>
      <c r="X2113" s="11">
        <f>tbl_EcommerceSales[[#This Row],[Quantity]] * _xlfn.XLOOKUP(tbl_EcommerceSales[[#This Row],[Product_ID]], Product_Master!A:A, Product_Master!F:F)</f>
        <v>1040</v>
      </c>
      <c r="Y2113" s="11">
        <f>tbl_EcommerceSales[[#This Row],[Net_Revenue]]-tbl_EcommerceSales[[#This Row],[Total_Cost]]</f>
        <v>996.59999999999991</v>
      </c>
      <c r="Z2113" s="9">
        <f>IFERROR(#REF!/tbl_EcommerceSales[[#This Row],[Total_Cost]], 0)</f>
        <v>0</v>
      </c>
      <c r="AA2113" t="str">
        <f>TEXT(tbl_EcommerceSales[[#This Row],[Order_Date]],"mmm")</f>
        <v>Aug</v>
      </c>
      <c r="AB2113">
        <f>YEAR(tbl_EcommerceSales[[#This Row],[Order_Date]])</f>
        <v>2025</v>
      </c>
      <c r="AC2113" t="str">
        <f>IF(tbl_EcommerceSales[[#This Row],[Age]]&lt;18,"Under 18",IF(tbl_EcommerceSales[[#This Row],[Age]]&lt;=25,"18-25",IF(tbl_EcommerceSales[[#This Row],[Age]]&lt;=35,"26-35",IF(tbl_EcommerceSales[[#This Row],[Age]]&lt;=45,"36-45",IF(tbl_EcommerceSales[[#This Row],[Age]]&lt;=55,"46-55","56+")))))</f>
        <v>26-35</v>
      </c>
    </row>
    <row r="2114" spans="1:29" x14ac:dyDescent="0.35">
      <c r="A2114" t="s">
        <v>3670</v>
      </c>
      <c r="B2114" s="7">
        <v>45886</v>
      </c>
      <c r="C2114" t="s">
        <v>1227</v>
      </c>
      <c r="D2114" t="s">
        <v>51</v>
      </c>
      <c r="E2114" t="s">
        <v>25</v>
      </c>
      <c r="F2114">
        <v>26</v>
      </c>
      <c r="G2114" t="s">
        <v>186</v>
      </c>
      <c r="H2114" t="s">
        <v>72</v>
      </c>
      <c r="I2114" t="s">
        <v>241</v>
      </c>
      <c r="J2114" t="s">
        <v>242</v>
      </c>
      <c r="K2114" t="s">
        <v>42</v>
      </c>
      <c r="L2114" t="s">
        <v>243</v>
      </c>
      <c r="M2114">
        <v>2</v>
      </c>
      <c r="N2114" s="2">
        <v>649</v>
      </c>
      <c r="O2114" s="3">
        <v>0.2</v>
      </c>
      <c r="P2114" s="2">
        <v>580</v>
      </c>
      <c r="Q2114" t="s">
        <v>44</v>
      </c>
      <c r="R2114" t="s">
        <v>33</v>
      </c>
      <c r="S2114" t="s">
        <v>57</v>
      </c>
      <c r="T2114" s="4">
        <v>4</v>
      </c>
      <c r="U2114" s="11">
        <f t="shared" ref="U2114:U2177" si="33">M2114*N2114</f>
        <v>1298</v>
      </c>
      <c r="V2114" s="11">
        <f>tbl_EcommerceSales[[#This Row],[Gross_Sales]]*tbl_EcommerceSales[[#This Row],[Discount]]</f>
        <v>259.60000000000002</v>
      </c>
      <c r="W2114" s="11">
        <f>tbl_EcommerceSales[[#This Row],[Gross_Sales]]-tbl_EcommerceSales[[#This Row],[Discount_Amount]]</f>
        <v>1038.4000000000001</v>
      </c>
      <c r="X2114" s="11">
        <f>tbl_EcommerceSales[[#This Row],[Quantity]] * _xlfn.XLOOKUP(tbl_EcommerceSales[[#This Row],[Product_ID]], Product_Master!A:A, Product_Master!F:F)</f>
        <v>580</v>
      </c>
      <c r="Y2114" s="11">
        <f>tbl_EcommerceSales[[#This Row],[Net_Revenue]]-tbl_EcommerceSales[[#This Row],[Total_Cost]]</f>
        <v>458.40000000000009</v>
      </c>
      <c r="Z2114" s="9">
        <f>IFERROR(#REF!/tbl_EcommerceSales[[#This Row],[Total_Cost]], 0)</f>
        <v>0</v>
      </c>
      <c r="AA2114" t="str">
        <f>TEXT(tbl_EcommerceSales[[#This Row],[Order_Date]],"mmm")</f>
        <v>Aug</v>
      </c>
      <c r="AB2114">
        <f>YEAR(tbl_EcommerceSales[[#This Row],[Order_Date]])</f>
        <v>2025</v>
      </c>
      <c r="AC2114" t="str">
        <f>IF(tbl_EcommerceSales[[#This Row],[Age]]&lt;18,"Under 18",IF(tbl_EcommerceSales[[#This Row],[Age]]&lt;=25,"18-25",IF(tbl_EcommerceSales[[#This Row],[Age]]&lt;=35,"26-35",IF(tbl_EcommerceSales[[#This Row],[Age]]&lt;=45,"36-45",IF(tbl_EcommerceSales[[#This Row],[Age]]&lt;=55,"46-55","56+")))))</f>
        <v>26-35</v>
      </c>
    </row>
    <row r="2115" spans="1:29" x14ac:dyDescent="0.35">
      <c r="A2115" t="s">
        <v>3671</v>
      </c>
      <c r="B2115" s="7">
        <v>45886</v>
      </c>
      <c r="C2115" t="s">
        <v>3672</v>
      </c>
      <c r="D2115" t="s">
        <v>312</v>
      </c>
      <c r="E2115" t="s">
        <v>48</v>
      </c>
      <c r="F2115">
        <v>37</v>
      </c>
      <c r="G2115" t="s">
        <v>122</v>
      </c>
      <c r="H2115" t="s">
        <v>72</v>
      </c>
      <c r="I2115" t="s">
        <v>40</v>
      </c>
      <c r="J2115" t="s">
        <v>41</v>
      </c>
      <c r="K2115" t="s">
        <v>42</v>
      </c>
      <c r="L2115" t="s">
        <v>43</v>
      </c>
      <c r="M2115">
        <v>5</v>
      </c>
      <c r="N2115" s="2">
        <v>699</v>
      </c>
      <c r="O2115" s="3">
        <v>0.2</v>
      </c>
      <c r="P2115" s="2">
        <v>1550</v>
      </c>
      <c r="Q2115" t="s">
        <v>319</v>
      </c>
      <c r="R2115" t="s">
        <v>33</v>
      </c>
      <c r="S2115" t="s">
        <v>34</v>
      </c>
      <c r="T2115" s="4">
        <v>5</v>
      </c>
      <c r="U2115" s="11">
        <f t="shared" si="33"/>
        <v>3495</v>
      </c>
      <c r="V2115" s="11">
        <f>tbl_EcommerceSales[[#This Row],[Gross_Sales]]*tbl_EcommerceSales[[#This Row],[Discount]]</f>
        <v>699</v>
      </c>
      <c r="W2115" s="11">
        <f>tbl_EcommerceSales[[#This Row],[Gross_Sales]]-tbl_EcommerceSales[[#This Row],[Discount_Amount]]</f>
        <v>2796</v>
      </c>
      <c r="X2115" s="11">
        <f>tbl_EcommerceSales[[#This Row],[Quantity]] * _xlfn.XLOOKUP(tbl_EcommerceSales[[#This Row],[Product_ID]], Product_Master!A:A, Product_Master!F:F)</f>
        <v>1550</v>
      </c>
      <c r="Y2115" s="11">
        <f>tbl_EcommerceSales[[#This Row],[Net_Revenue]]-tbl_EcommerceSales[[#This Row],[Total_Cost]]</f>
        <v>1246</v>
      </c>
      <c r="Z2115" s="9">
        <f>IFERROR(#REF!/tbl_EcommerceSales[[#This Row],[Total_Cost]], 0)</f>
        <v>0</v>
      </c>
      <c r="AA2115" t="str">
        <f>TEXT(tbl_EcommerceSales[[#This Row],[Order_Date]],"mmm")</f>
        <v>Aug</v>
      </c>
      <c r="AB2115">
        <f>YEAR(tbl_EcommerceSales[[#This Row],[Order_Date]])</f>
        <v>2025</v>
      </c>
      <c r="AC2115" t="str">
        <f>IF(tbl_EcommerceSales[[#This Row],[Age]]&lt;18,"Under 18",IF(tbl_EcommerceSales[[#This Row],[Age]]&lt;=25,"18-25",IF(tbl_EcommerceSales[[#This Row],[Age]]&lt;=35,"26-35",IF(tbl_EcommerceSales[[#This Row],[Age]]&lt;=45,"36-45",IF(tbl_EcommerceSales[[#This Row],[Age]]&lt;=55,"46-55","56+")))))</f>
        <v>36-45</v>
      </c>
    </row>
    <row r="2116" spans="1:29" x14ac:dyDescent="0.35">
      <c r="A2116" t="s">
        <v>3673</v>
      </c>
      <c r="B2116" s="7">
        <v>45886</v>
      </c>
      <c r="C2116" t="s">
        <v>2780</v>
      </c>
      <c r="D2116" t="s">
        <v>60</v>
      </c>
      <c r="E2116" t="s">
        <v>25</v>
      </c>
      <c r="F2116">
        <v>42</v>
      </c>
      <c r="G2116" t="s">
        <v>122</v>
      </c>
      <c r="H2116" t="s">
        <v>72</v>
      </c>
      <c r="I2116" t="s">
        <v>62</v>
      </c>
      <c r="J2116" t="s">
        <v>63</v>
      </c>
      <c r="K2116" t="s">
        <v>42</v>
      </c>
      <c r="L2116" t="s">
        <v>43</v>
      </c>
      <c r="M2116">
        <v>1</v>
      </c>
      <c r="N2116" s="2">
        <v>499</v>
      </c>
      <c r="O2116" s="3">
        <v>0.25</v>
      </c>
      <c r="P2116" s="2">
        <v>220</v>
      </c>
      <c r="Q2116" t="s">
        <v>32</v>
      </c>
      <c r="R2116" t="s">
        <v>33</v>
      </c>
      <c r="S2116" t="s">
        <v>34</v>
      </c>
      <c r="T2116" s="4">
        <v>4</v>
      </c>
      <c r="U2116" s="11">
        <f t="shared" si="33"/>
        <v>499</v>
      </c>
      <c r="V2116" s="11">
        <f>tbl_EcommerceSales[[#This Row],[Gross_Sales]]*tbl_EcommerceSales[[#This Row],[Discount]]</f>
        <v>124.75</v>
      </c>
      <c r="W2116" s="11">
        <f>tbl_EcommerceSales[[#This Row],[Gross_Sales]]-tbl_EcommerceSales[[#This Row],[Discount_Amount]]</f>
        <v>374.25</v>
      </c>
      <c r="X2116" s="11">
        <f>tbl_EcommerceSales[[#This Row],[Quantity]] * _xlfn.XLOOKUP(tbl_EcommerceSales[[#This Row],[Product_ID]], Product_Master!A:A, Product_Master!F:F)</f>
        <v>220</v>
      </c>
      <c r="Y2116" s="11">
        <f>tbl_EcommerceSales[[#This Row],[Net_Revenue]]-tbl_EcommerceSales[[#This Row],[Total_Cost]]</f>
        <v>154.25</v>
      </c>
      <c r="Z2116" s="9">
        <f>IFERROR(#REF!/tbl_EcommerceSales[[#This Row],[Total_Cost]], 0)</f>
        <v>0</v>
      </c>
      <c r="AA2116" t="str">
        <f>TEXT(tbl_EcommerceSales[[#This Row],[Order_Date]],"mmm")</f>
        <v>Aug</v>
      </c>
      <c r="AB2116">
        <f>YEAR(tbl_EcommerceSales[[#This Row],[Order_Date]])</f>
        <v>2025</v>
      </c>
      <c r="AC2116" t="str">
        <f>IF(tbl_EcommerceSales[[#This Row],[Age]]&lt;18,"Under 18",IF(tbl_EcommerceSales[[#This Row],[Age]]&lt;=25,"18-25",IF(tbl_EcommerceSales[[#This Row],[Age]]&lt;=35,"26-35",IF(tbl_EcommerceSales[[#This Row],[Age]]&lt;=45,"36-45",IF(tbl_EcommerceSales[[#This Row],[Age]]&lt;=55,"46-55","56+")))))</f>
        <v>36-45</v>
      </c>
    </row>
    <row r="2117" spans="1:29" x14ac:dyDescent="0.35">
      <c r="A2117" t="s">
        <v>3674</v>
      </c>
      <c r="B2117" s="7">
        <v>45886</v>
      </c>
      <c r="C2117" t="s">
        <v>614</v>
      </c>
      <c r="D2117" t="s">
        <v>110</v>
      </c>
      <c r="E2117" t="s">
        <v>25</v>
      </c>
      <c r="F2117">
        <v>34</v>
      </c>
      <c r="G2117" t="s">
        <v>186</v>
      </c>
      <c r="H2117" t="s">
        <v>72</v>
      </c>
      <c r="I2117" t="s">
        <v>212</v>
      </c>
      <c r="J2117" t="s">
        <v>213</v>
      </c>
      <c r="K2117" t="s">
        <v>177</v>
      </c>
      <c r="L2117" t="s">
        <v>178</v>
      </c>
      <c r="M2117">
        <v>2</v>
      </c>
      <c r="N2117" s="2">
        <v>2499</v>
      </c>
      <c r="O2117" s="3">
        <v>0.25</v>
      </c>
      <c r="P2117" s="2">
        <v>2900</v>
      </c>
      <c r="Q2117" t="s">
        <v>44</v>
      </c>
      <c r="R2117" t="s">
        <v>33</v>
      </c>
      <c r="S2117" t="s">
        <v>34</v>
      </c>
      <c r="T2117" s="4">
        <v>5</v>
      </c>
      <c r="U2117" s="11">
        <f t="shared" si="33"/>
        <v>4998</v>
      </c>
      <c r="V2117" s="11">
        <f>tbl_EcommerceSales[[#This Row],[Gross_Sales]]*tbl_EcommerceSales[[#This Row],[Discount]]</f>
        <v>1249.5</v>
      </c>
      <c r="W2117" s="11">
        <f>tbl_EcommerceSales[[#This Row],[Gross_Sales]]-tbl_EcommerceSales[[#This Row],[Discount_Amount]]</f>
        <v>3748.5</v>
      </c>
      <c r="X2117" s="11">
        <f>tbl_EcommerceSales[[#This Row],[Quantity]] * _xlfn.XLOOKUP(tbl_EcommerceSales[[#This Row],[Product_ID]], Product_Master!A:A, Product_Master!F:F)</f>
        <v>2900</v>
      </c>
      <c r="Y2117" s="11">
        <f>tbl_EcommerceSales[[#This Row],[Net_Revenue]]-tbl_EcommerceSales[[#This Row],[Total_Cost]]</f>
        <v>848.5</v>
      </c>
      <c r="Z2117" s="9">
        <f>IFERROR(#REF!/tbl_EcommerceSales[[#This Row],[Total_Cost]], 0)</f>
        <v>0</v>
      </c>
      <c r="AA2117" t="str">
        <f>TEXT(tbl_EcommerceSales[[#This Row],[Order_Date]],"mmm")</f>
        <v>Aug</v>
      </c>
      <c r="AB2117">
        <f>YEAR(tbl_EcommerceSales[[#This Row],[Order_Date]])</f>
        <v>2025</v>
      </c>
      <c r="AC2117" t="str">
        <f>IF(tbl_EcommerceSales[[#This Row],[Age]]&lt;18,"Under 18",IF(tbl_EcommerceSales[[#This Row],[Age]]&lt;=25,"18-25",IF(tbl_EcommerceSales[[#This Row],[Age]]&lt;=35,"26-35",IF(tbl_EcommerceSales[[#This Row],[Age]]&lt;=45,"36-45",IF(tbl_EcommerceSales[[#This Row],[Age]]&lt;=55,"46-55","56+")))))</f>
        <v>26-35</v>
      </c>
    </row>
    <row r="2118" spans="1:29" x14ac:dyDescent="0.35">
      <c r="A2118" t="s">
        <v>3675</v>
      </c>
      <c r="B2118" s="7">
        <v>45886</v>
      </c>
      <c r="C2118" t="s">
        <v>2327</v>
      </c>
      <c r="D2118" t="s">
        <v>151</v>
      </c>
      <c r="E2118" t="s">
        <v>48</v>
      </c>
      <c r="F2118">
        <v>41</v>
      </c>
      <c r="G2118" t="s">
        <v>186</v>
      </c>
      <c r="H2118" t="s">
        <v>72</v>
      </c>
      <c r="I2118" t="s">
        <v>126</v>
      </c>
      <c r="J2118" t="s">
        <v>127</v>
      </c>
      <c r="K2118" t="s">
        <v>82</v>
      </c>
      <c r="L2118" t="s">
        <v>83</v>
      </c>
      <c r="M2118">
        <v>4</v>
      </c>
      <c r="N2118" s="2">
        <v>1899</v>
      </c>
      <c r="O2118" s="3">
        <v>0.1</v>
      </c>
      <c r="P2118" s="2">
        <v>4480</v>
      </c>
      <c r="Q2118" t="s">
        <v>123</v>
      </c>
      <c r="R2118" t="s">
        <v>33</v>
      </c>
      <c r="S2118" t="s">
        <v>34</v>
      </c>
      <c r="T2118" s="4">
        <v>5</v>
      </c>
      <c r="U2118" s="11">
        <f t="shared" si="33"/>
        <v>7596</v>
      </c>
      <c r="V2118" s="11">
        <f>tbl_EcommerceSales[[#This Row],[Gross_Sales]]*tbl_EcommerceSales[[#This Row],[Discount]]</f>
        <v>759.6</v>
      </c>
      <c r="W2118" s="11">
        <f>tbl_EcommerceSales[[#This Row],[Gross_Sales]]-tbl_EcommerceSales[[#This Row],[Discount_Amount]]</f>
        <v>6836.4</v>
      </c>
      <c r="X2118" s="11">
        <f>tbl_EcommerceSales[[#This Row],[Quantity]] * _xlfn.XLOOKUP(tbl_EcommerceSales[[#This Row],[Product_ID]], Product_Master!A:A, Product_Master!F:F)</f>
        <v>4480</v>
      </c>
      <c r="Y2118" s="11">
        <f>tbl_EcommerceSales[[#This Row],[Net_Revenue]]-tbl_EcommerceSales[[#This Row],[Total_Cost]]</f>
        <v>2356.3999999999996</v>
      </c>
      <c r="Z2118" s="9">
        <f>IFERROR(#REF!/tbl_EcommerceSales[[#This Row],[Total_Cost]], 0)</f>
        <v>0</v>
      </c>
      <c r="AA2118" t="str">
        <f>TEXT(tbl_EcommerceSales[[#This Row],[Order_Date]],"mmm")</f>
        <v>Aug</v>
      </c>
      <c r="AB2118">
        <f>YEAR(tbl_EcommerceSales[[#This Row],[Order_Date]])</f>
        <v>2025</v>
      </c>
      <c r="AC2118" t="str">
        <f>IF(tbl_EcommerceSales[[#This Row],[Age]]&lt;18,"Under 18",IF(tbl_EcommerceSales[[#This Row],[Age]]&lt;=25,"18-25",IF(tbl_EcommerceSales[[#This Row],[Age]]&lt;=35,"26-35",IF(tbl_EcommerceSales[[#This Row],[Age]]&lt;=45,"36-45",IF(tbl_EcommerceSales[[#This Row],[Age]]&lt;=55,"46-55","56+")))))</f>
        <v>36-45</v>
      </c>
    </row>
    <row r="2119" spans="1:29" x14ac:dyDescent="0.35">
      <c r="A2119" t="s">
        <v>3676</v>
      </c>
      <c r="B2119" s="7">
        <v>45886</v>
      </c>
      <c r="C2119" t="s">
        <v>3278</v>
      </c>
      <c r="D2119" t="s">
        <v>181</v>
      </c>
      <c r="E2119" t="s">
        <v>48</v>
      </c>
      <c r="F2119">
        <v>33</v>
      </c>
      <c r="G2119" t="s">
        <v>246</v>
      </c>
      <c r="H2119" t="s">
        <v>27</v>
      </c>
      <c r="I2119" t="s">
        <v>241</v>
      </c>
      <c r="J2119" t="s">
        <v>242</v>
      </c>
      <c r="K2119" t="s">
        <v>42</v>
      </c>
      <c r="L2119" t="s">
        <v>243</v>
      </c>
      <c r="M2119">
        <v>2</v>
      </c>
      <c r="N2119" s="2">
        <v>649</v>
      </c>
      <c r="O2119" s="3">
        <v>0</v>
      </c>
      <c r="P2119" s="2">
        <v>580</v>
      </c>
      <c r="Q2119" t="s">
        <v>319</v>
      </c>
      <c r="R2119" t="s">
        <v>33</v>
      </c>
      <c r="S2119" t="s">
        <v>34</v>
      </c>
      <c r="T2119" s="4">
        <v>1</v>
      </c>
      <c r="U2119" s="11">
        <f t="shared" si="33"/>
        <v>1298</v>
      </c>
      <c r="V2119" s="11">
        <f>tbl_EcommerceSales[[#This Row],[Gross_Sales]]*tbl_EcommerceSales[[#This Row],[Discount]]</f>
        <v>0</v>
      </c>
      <c r="W2119" s="11">
        <f>tbl_EcommerceSales[[#This Row],[Gross_Sales]]-tbl_EcommerceSales[[#This Row],[Discount_Amount]]</f>
        <v>1298</v>
      </c>
      <c r="X2119" s="11">
        <f>tbl_EcommerceSales[[#This Row],[Quantity]] * _xlfn.XLOOKUP(tbl_EcommerceSales[[#This Row],[Product_ID]], Product_Master!A:A, Product_Master!F:F)</f>
        <v>580</v>
      </c>
      <c r="Y2119" s="11">
        <f>tbl_EcommerceSales[[#This Row],[Net_Revenue]]-tbl_EcommerceSales[[#This Row],[Total_Cost]]</f>
        <v>718</v>
      </c>
      <c r="Z2119" s="9">
        <f>IFERROR(#REF!/tbl_EcommerceSales[[#This Row],[Total_Cost]], 0)</f>
        <v>0</v>
      </c>
      <c r="AA2119" t="str">
        <f>TEXT(tbl_EcommerceSales[[#This Row],[Order_Date]],"mmm")</f>
        <v>Aug</v>
      </c>
      <c r="AB2119">
        <f>YEAR(tbl_EcommerceSales[[#This Row],[Order_Date]])</f>
        <v>2025</v>
      </c>
      <c r="AC2119" t="str">
        <f>IF(tbl_EcommerceSales[[#This Row],[Age]]&lt;18,"Under 18",IF(tbl_EcommerceSales[[#This Row],[Age]]&lt;=25,"18-25",IF(tbl_EcommerceSales[[#This Row],[Age]]&lt;=35,"26-35",IF(tbl_EcommerceSales[[#This Row],[Age]]&lt;=45,"36-45",IF(tbl_EcommerceSales[[#This Row],[Age]]&lt;=55,"46-55","56+")))))</f>
        <v>26-35</v>
      </c>
    </row>
    <row r="2120" spans="1:29" x14ac:dyDescent="0.35">
      <c r="A2120" t="s">
        <v>3677</v>
      </c>
      <c r="B2120" s="7">
        <v>45886</v>
      </c>
      <c r="C2120" t="s">
        <v>1247</v>
      </c>
      <c r="D2120" t="s">
        <v>51</v>
      </c>
      <c r="E2120" t="s">
        <v>48</v>
      </c>
      <c r="F2120">
        <v>26</v>
      </c>
      <c r="G2120" t="s">
        <v>192</v>
      </c>
      <c r="H2120" t="s">
        <v>27</v>
      </c>
      <c r="I2120" t="s">
        <v>294</v>
      </c>
      <c r="J2120" t="s">
        <v>295</v>
      </c>
      <c r="K2120" t="s">
        <v>91</v>
      </c>
      <c r="L2120" t="s">
        <v>296</v>
      </c>
      <c r="M2120">
        <v>4</v>
      </c>
      <c r="N2120" s="2">
        <v>699</v>
      </c>
      <c r="O2120" s="3">
        <v>0.15</v>
      </c>
      <c r="P2120" s="2">
        <v>1200</v>
      </c>
      <c r="Q2120" t="s">
        <v>156</v>
      </c>
      <c r="R2120" t="s">
        <v>33</v>
      </c>
      <c r="S2120" t="s">
        <v>57</v>
      </c>
      <c r="T2120" s="4">
        <v>5</v>
      </c>
      <c r="U2120" s="11">
        <f t="shared" si="33"/>
        <v>2796</v>
      </c>
      <c r="V2120" s="11">
        <f>tbl_EcommerceSales[[#This Row],[Gross_Sales]]*tbl_EcommerceSales[[#This Row],[Discount]]</f>
        <v>419.4</v>
      </c>
      <c r="W2120" s="11">
        <f>tbl_EcommerceSales[[#This Row],[Gross_Sales]]-tbl_EcommerceSales[[#This Row],[Discount_Amount]]</f>
        <v>2376.6</v>
      </c>
      <c r="X2120" s="11">
        <f>tbl_EcommerceSales[[#This Row],[Quantity]] * _xlfn.XLOOKUP(tbl_EcommerceSales[[#This Row],[Product_ID]], Product_Master!A:A, Product_Master!F:F)</f>
        <v>1200</v>
      </c>
      <c r="Y2120" s="11">
        <f>tbl_EcommerceSales[[#This Row],[Net_Revenue]]-tbl_EcommerceSales[[#This Row],[Total_Cost]]</f>
        <v>1176.5999999999999</v>
      </c>
      <c r="Z2120" s="9">
        <f>IFERROR(#REF!/tbl_EcommerceSales[[#This Row],[Total_Cost]], 0)</f>
        <v>0</v>
      </c>
      <c r="AA2120" t="str">
        <f>TEXT(tbl_EcommerceSales[[#This Row],[Order_Date]],"mmm")</f>
        <v>Aug</v>
      </c>
      <c r="AB2120">
        <f>YEAR(tbl_EcommerceSales[[#This Row],[Order_Date]])</f>
        <v>2025</v>
      </c>
      <c r="AC2120" t="str">
        <f>IF(tbl_EcommerceSales[[#This Row],[Age]]&lt;18,"Under 18",IF(tbl_EcommerceSales[[#This Row],[Age]]&lt;=25,"18-25",IF(tbl_EcommerceSales[[#This Row],[Age]]&lt;=35,"26-35",IF(tbl_EcommerceSales[[#This Row],[Age]]&lt;=45,"36-45",IF(tbl_EcommerceSales[[#This Row],[Age]]&lt;=55,"46-55","56+")))))</f>
        <v>26-35</v>
      </c>
    </row>
    <row r="2121" spans="1:29" x14ac:dyDescent="0.35">
      <c r="A2121" t="s">
        <v>3678</v>
      </c>
      <c r="B2121" s="7">
        <v>45886</v>
      </c>
      <c r="C2121" t="s">
        <v>1952</v>
      </c>
      <c r="D2121" t="s">
        <v>116</v>
      </c>
      <c r="E2121" t="s">
        <v>25</v>
      </c>
      <c r="F2121">
        <v>26</v>
      </c>
      <c r="G2121" t="s">
        <v>122</v>
      </c>
      <c r="H2121" t="s">
        <v>72</v>
      </c>
      <c r="I2121" t="s">
        <v>28</v>
      </c>
      <c r="J2121" t="s">
        <v>29</v>
      </c>
      <c r="K2121" t="s">
        <v>30</v>
      </c>
      <c r="L2121" t="s">
        <v>31</v>
      </c>
      <c r="M2121">
        <v>1</v>
      </c>
      <c r="N2121" s="2">
        <v>5999</v>
      </c>
      <c r="O2121" s="3">
        <v>0.25</v>
      </c>
      <c r="P2121" s="2">
        <v>3900</v>
      </c>
      <c r="Q2121" t="s">
        <v>123</v>
      </c>
      <c r="R2121" t="s">
        <v>33</v>
      </c>
      <c r="S2121" t="s">
        <v>34</v>
      </c>
      <c r="T2121" s="4">
        <v>3</v>
      </c>
      <c r="U2121" s="11">
        <f t="shared" si="33"/>
        <v>5999</v>
      </c>
      <c r="V2121" s="11">
        <f>tbl_EcommerceSales[[#This Row],[Gross_Sales]]*tbl_EcommerceSales[[#This Row],[Discount]]</f>
        <v>1499.75</v>
      </c>
      <c r="W2121" s="11">
        <f>tbl_EcommerceSales[[#This Row],[Gross_Sales]]-tbl_EcommerceSales[[#This Row],[Discount_Amount]]</f>
        <v>4499.25</v>
      </c>
      <c r="X2121" s="11">
        <f>tbl_EcommerceSales[[#This Row],[Quantity]] * _xlfn.XLOOKUP(tbl_EcommerceSales[[#This Row],[Product_ID]], Product_Master!A:A, Product_Master!F:F)</f>
        <v>3900</v>
      </c>
      <c r="Y2121" s="11">
        <f>tbl_EcommerceSales[[#This Row],[Net_Revenue]]-tbl_EcommerceSales[[#This Row],[Total_Cost]]</f>
        <v>599.25</v>
      </c>
      <c r="Z2121" s="9">
        <f>IFERROR(#REF!/tbl_EcommerceSales[[#This Row],[Total_Cost]], 0)</f>
        <v>0</v>
      </c>
      <c r="AA2121" t="str">
        <f>TEXT(tbl_EcommerceSales[[#This Row],[Order_Date]],"mmm")</f>
        <v>Aug</v>
      </c>
      <c r="AB2121">
        <f>YEAR(tbl_EcommerceSales[[#This Row],[Order_Date]])</f>
        <v>2025</v>
      </c>
      <c r="AC2121" t="str">
        <f>IF(tbl_EcommerceSales[[#This Row],[Age]]&lt;18,"Under 18",IF(tbl_EcommerceSales[[#This Row],[Age]]&lt;=25,"18-25",IF(tbl_EcommerceSales[[#This Row],[Age]]&lt;=35,"26-35",IF(tbl_EcommerceSales[[#This Row],[Age]]&lt;=45,"36-45",IF(tbl_EcommerceSales[[#This Row],[Age]]&lt;=55,"46-55","56+")))))</f>
        <v>26-35</v>
      </c>
    </row>
    <row r="2122" spans="1:29" x14ac:dyDescent="0.35">
      <c r="A2122" t="s">
        <v>3679</v>
      </c>
      <c r="B2122" s="7">
        <v>45886</v>
      </c>
      <c r="C2122" t="s">
        <v>371</v>
      </c>
      <c r="D2122" t="s">
        <v>116</v>
      </c>
      <c r="E2122" t="s">
        <v>25</v>
      </c>
      <c r="F2122">
        <v>35</v>
      </c>
      <c r="G2122" t="s">
        <v>186</v>
      </c>
      <c r="H2122" t="s">
        <v>72</v>
      </c>
      <c r="I2122" t="s">
        <v>290</v>
      </c>
      <c r="J2122" t="s">
        <v>291</v>
      </c>
      <c r="K2122" t="s">
        <v>30</v>
      </c>
      <c r="L2122" t="s">
        <v>31</v>
      </c>
      <c r="M2122">
        <v>1</v>
      </c>
      <c r="N2122" s="2">
        <v>3499</v>
      </c>
      <c r="O2122" s="3">
        <v>0</v>
      </c>
      <c r="P2122" s="2">
        <v>2250</v>
      </c>
      <c r="Q2122" t="s">
        <v>44</v>
      </c>
      <c r="R2122" t="s">
        <v>33</v>
      </c>
      <c r="S2122" t="s">
        <v>34</v>
      </c>
      <c r="T2122" s="4">
        <v>5</v>
      </c>
      <c r="U2122" s="11">
        <f t="shared" si="33"/>
        <v>3499</v>
      </c>
      <c r="V2122" s="11">
        <f>tbl_EcommerceSales[[#This Row],[Gross_Sales]]*tbl_EcommerceSales[[#This Row],[Discount]]</f>
        <v>0</v>
      </c>
      <c r="W2122" s="11">
        <f>tbl_EcommerceSales[[#This Row],[Gross_Sales]]-tbl_EcommerceSales[[#This Row],[Discount_Amount]]</f>
        <v>3499</v>
      </c>
      <c r="X2122" s="11">
        <f>tbl_EcommerceSales[[#This Row],[Quantity]] * _xlfn.XLOOKUP(tbl_EcommerceSales[[#This Row],[Product_ID]], Product_Master!A:A, Product_Master!F:F)</f>
        <v>2250</v>
      </c>
      <c r="Y2122" s="11">
        <f>tbl_EcommerceSales[[#This Row],[Net_Revenue]]-tbl_EcommerceSales[[#This Row],[Total_Cost]]</f>
        <v>1249</v>
      </c>
      <c r="Z2122" s="9">
        <f>IFERROR(#REF!/tbl_EcommerceSales[[#This Row],[Total_Cost]], 0)</f>
        <v>0</v>
      </c>
      <c r="AA2122" t="str">
        <f>TEXT(tbl_EcommerceSales[[#This Row],[Order_Date]],"mmm")</f>
        <v>Aug</v>
      </c>
      <c r="AB2122">
        <f>YEAR(tbl_EcommerceSales[[#This Row],[Order_Date]])</f>
        <v>2025</v>
      </c>
      <c r="AC2122" t="str">
        <f>IF(tbl_EcommerceSales[[#This Row],[Age]]&lt;18,"Under 18",IF(tbl_EcommerceSales[[#This Row],[Age]]&lt;=25,"18-25",IF(tbl_EcommerceSales[[#This Row],[Age]]&lt;=35,"26-35",IF(tbl_EcommerceSales[[#This Row],[Age]]&lt;=45,"36-45",IF(tbl_EcommerceSales[[#This Row],[Age]]&lt;=55,"46-55","56+")))))</f>
        <v>26-35</v>
      </c>
    </row>
    <row r="2123" spans="1:29" x14ac:dyDescent="0.35">
      <c r="A2123" t="s">
        <v>3680</v>
      </c>
      <c r="B2123" s="7">
        <v>45887</v>
      </c>
      <c r="C2123" t="s">
        <v>642</v>
      </c>
      <c r="D2123" t="s">
        <v>110</v>
      </c>
      <c r="E2123" t="s">
        <v>25</v>
      </c>
      <c r="F2123">
        <v>37</v>
      </c>
      <c r="G2123" t="s">
        <v>99</v>
      </c>
      <c r="H2123" t="s">
        <v>88</v>
      </c>
      <c r="I2123" t="s">
        <v>276</v>
      </c>
      <c r="J2123" t="s">
        <v>277</v>
      </c>
      <c r="K2123" t="s">
        <v>30</v>
      </c>
      <c r="L2123" t="s">
        <v>278</v>
      </c>
      <c r="M2123">
        <v>1</v>
      </c>
      <c r="N2123" s="2">
        <v>1599</v>
      </c>
      <c r="O2123" s="3">
        <v>0.1</v>
      </c>
      <c r="P2123" s="2">
        <v>850</v>
      </c>
      <c r="Q2123" t="s">
        <v>32</v>
      </c>
      <c r="R2123" t="s">
        <v>33</v>
      </c>
      <c r="S2123" t="s">
        <v>57</v>
      </c>
      <c r="T2123" s="4">
        <v>4</v>
      </c>
      <c r="U2123" s="11">
        <f t="shared" si="33"/>
        <v>1599</v>
      </c>
      <c r="V2123" s="11">
        <f>tbl_EcommerceSales[[#This Row],[Gross_Sales]]*tbl_EcommerceSales[[#This Row],[Discount]]</f>
        <v>159.9</v>
      </c>
      <c r="W2123" s="11">
        <f>tbl_EcommerceSales[[#This Row],[Gross_Sales]]-tbl_EcommerceSales[[#This Row],[Discount_Amount]]</f>
        <v>1439.1</v>
      </c>
      <c r="X2123" s="11">
        <f>tbl_EcommerceSales[[#This Row],[Quantity]] * _xlfn.XLOOKUP(tbl_EcommerceSales[[#This Row],[Product_ID]], Product_Master!A:A, Product_Master!F:F)</f>
        <v>850</v>
      </c>
      <c r="Y2123" s="11">
        <f>tbl_EcommerceSales[[#This Row],[Net_Revenue]]-tbl_EcommerceSales[[#This Row],[Total_Cost]]</f>
        <v>589.09999999999991</v>
      </c>
      <c r="Z2123" s="9">
        <f>IFERROR(#REF!/tbl_EcommerceSales[[#This Row],[Total_Cost]], 0)</f>
        <v>0</v>
      </c>
      <c r="AA2123" t="str">
        <f>TEXT(tbl_EcommerceSales[[#This Row],[Order_Date]],"mmm")</f>
        <v>Aug</v>
      </c>
      <c r="AB2123">
        <f>YEAR(tbl_EcommerceSales[[#This Row],[Order_Date]])</f>
        <v>2025</v>
      </c>
      <c r="AC2123" t="str">
        <f>IF(tbl_EcommerceSales[[#This Row],[Age]]&lt;18,"Under 18",IF(tbl_EcommerceSales[[#This Row],[Age]]&lt;=25,"18-25",IF(tbl_EcommerceSales[[#This Row],[Age]]&lt;=35,"26-35",IF(tbl_EcommerceSales[[#This Row],[Age]]&lt;=45,"36-45",IF(tbl_EcommerceSales[[#This Row],[Age]]&lt;=55,"46-55","56+")))))</f>
        <v>36-45</v>
      </c>
    </row>
    <row r="2124" spans="1:29" x14ac:dyDescent="0.35">
      <c r="A2124" t="s">
        <v>3681</v>
      </c>
      <c r="B2124" s="7">
        <v>45887</v>
      </c>
      <c r="C2124" t="s">
        <v>3500</v>
      </c>
      <c r="D2124" t="s">
        <v>312</v>
      </c>
      <c r="E2124" t="s">
        <v>25</v>
      </c>
      <c r="F2124">
        <v>22</v>
      </c>
      <c r="G2124" t="s">
        <v>186</v>
      </c>
      <c r="H2124" t="s">
        <v>72</v>
      </c>
      <c r="I2124" t="s">
        <v>73</v>
      </c>
      <c r="J2124" t="s">
        <v>74</v>
      </c>
      <c r="K2124" t="s">
        <v>55</v>
      </c>
      <c r="L2124" t="s">
        <v>75</v>
      </c>
      <c r="M2124">
        <v>3</v>
      </c>
      <c r="N2124" s="2">
        <v>2899</v>
      </c>
      <c r="O2124" s="3">
        <v>0.25</v>
      </c>
      <c r="P2124" s="2">
        <v>5100</v>
      </c>
      <c r="Q2124" t="s">
        <v>32</v>
      </c>
      <c r="R2124" t="s">
        <v>33</v>
      </c>
      <c r="S2124" t="s">
        <v>57</v>
      </c>
      <c r="T2124" s="4">
        <v>4</v>
      </c>
      <c r="U2124" s="11">
        <f t="shared" si="33"/>
        <v>8697</v>
      </c>
      <c r="V2124" s="11">
        <f>tbl_EcommerceSales[[#This Row],[Gross_Sales]]*tbl_EcommerceSales[[#This Row],[Discount]]</f>
        <v>2174.25</v>
      </c>
      <c r="W2124" s="11">
        <f>tbl_EcommerceSales[[#This Row],[Gross_Sales]]-tbl_EcommerceSales[[#This Row],[Discount_Amount]]</f>
        <v>6522.75</v>
      </c>
      <c r="X2124" s="11">
        <f>tbl_EcommerceSales[[#This Row],[Quantity]] * _xlfn.XLOOKUP(tbl_EcommerceSales[[#This Row],[Product_ID]], Product_Master!A:A, Product_Master!F:F)</f>
        <v>5100</v>
      </c>
      <c r="Y2124" s="11">
        <f>tbl_EcommerceSales[[#This Row],[Net_Revenue]]-tbl_EcommerceSales[[#This Row],[Total_Cost]]</f>
        <v>1422.75</v>
      </c>
      <c r="Z2124" s="9">
        <f>IFERROR(#REF!/tbl_EcommerceSales[[#This Row],[Total_Cost]], 0)</f>
        <v>0</v>
      </c>
      <c r="AA2124" t="str">
        <f>TEXT(tbl_EcommerceSales[[#This Row],[Order_Date]],"mmm")</f>
        <v>Aug</v>
      </c>
      <c r="AB2124">
        <f>YEAR(tbl_EcommerceSales[[#This Row],[Order_Date]])</f>
        <v>2025</v>
      </c>
      <c r="AC2124" t="str">
        <f>IF(tbl_EcommerceSales[[#This Row],[Age]]&lt;18,"Under 18",IF(tbl_EcommerceSales[[#This Row],[Age]]&lt;=25,"18-25",IF(tbl_EcommerceSales[[#This Row],[Age]]&lt;=35,"26-35",IF(tbl_EcommerceSales[[#This Row],[Age]]&lt;=45,"36-45",IF(tbl_EcommerceSales[[#This Row],[Age]]&lt;=55,"46-55","56+")))))</f>
        <v>18-25</v>
      </c>
    </row>
    <row r="2125" spans="1:29" x14ac:dyDescent="0.35">
      <c r="A2125" t="s">
        <v>3682</v>
      </c>
      <c r="B2125" s="7">
        <v>45887</v>
      </c>
      <c r="C2125" t="s">
        <v>3573</v>
      </c>
      <c r="D2125" t="s">
        <v>106</v>
      </c>
      <c r="E2125" t="s">
        <v>25</v>
      </c>
      <c r="F2125">
        <v>49</v>
      </c>
      <c r="G2125" t="s">
        <v>192</v>
      </c>
      <c r="H2125" t="s">
        <v>27</v>
      </c>
      <c r="I2125" t="s">
        <v>175</v>
      </c>
      <c r="J2125" t="s">
        <v>176</v>
      </c>
      <c r="K2125" t="s">
        <v>177</v>
      </c>
      <c r="L2125" t="s">
        <v>178</v>
      </c>
      <c r="M2125">
        <v>4</v>
      </c>
      <c r="N2125" s="2">
        <v>699</v>
      </c>
      <c r="O2125" s="3">
        <v>0.1</v>
      </c>
      <c r="P2125" s="2">
        <v>1280</v>
      </c>
      <c r="Q2125" t="s">
        <v>319</v>
      </c>
      <c r="R2125" t="s">
        <v>33</v>
      </c>
      <c r="S2125" t="s">
        <v>57</v>
      </c>
      <c r="T2125" s="4">
        <v>3</v>
      </c>
      <c r="U2125" s="11">
        <f t="shared" si="33"/>
        <v>2796</v>
      </c>
      <c r="V2125" s="11">
        <f>tbl_EcommerceSales[[#This Row],[Gross_Sales]]*tbl_EcommerceSales[[#This Row],[Discount]]</f>
        <v>279.60000000000002</v>
      </c>
      <c r="W2125" s="11">
        <f>tbl_EcommerceSales[[#This Row],[Gross_Sales]]-tbl_EcommerceSales[[#This Row],[Discount_Amount]]</f>
        <v>2516.4</v>
      </c>
      <c r="X2125" s="11">
        <f>tbl_EcommerceSales[[#This Row],[Quantity]] * _xlfn.XLOOKUP(tbl_EcommerceSales[[#This Row],[Product_ID]], Product_Master!A:A, Product_Master!F:F)</f>
        <v>1280</v>
      </c>
      <c r="Y2125" s="11">
        <f>tbl_EcommerceSales[[#This Row],[Net_Revenue]]-tbl_EcommerceSales[[#This Row],[Total_Cost]]</f>
        <v>1236.4000000000001</v>
      </c>
      <c r="Z2125" s="9">
        <f>IFERROR(#REF!/tbl_EcommerceSales[[#This Row],[Total_Cost]], 0)</f>
        <v>0</v>
      </c>
      <c r="AA2125" t="str">
        <f>TEXT(tbl_EcommerceSales[[#This Row],[Order_Date]],"mmm")</f>
        <v>Aug</v>
      </c>
      <c r="AB2125">
        <f>YEAR(tbl_EcommerceSales[[#This Row],[Order_Date]])</f>
        <v>2025</v>
      </c>
      <c r="AC2125" t="str">
        <f>IF(tbl_EcommerceSales[[#This Row],[Age]]&lt;18,"Under 18",IF(tbl_EcommerceSales[[#This Row],[Age]]&lt;=25,"18-25",IF(tbl_EcommerceSales[[#This Row],[Age]]&lt;=35,"26-35",IF(tbl_EcommerceSales[[#This Row],[Age]]&lt;=45,"36-45",IF(tbl_EcommerceSales[[#This Row],[Age]]&lt;=55,"46-55","56+")))))</f>
        <v>46-55</v>
      </c>
    </row>
    <row r="2126" spans="1:29" x14ac:dyDescent="0.35">
      <c r="A2126" t="s">
        <v>3683</v>
      </c>
      <c r="B2126" s="7">
        <v>45887</v>
      </c>
      <c r="C2126" t="s">
        <v>1875</v>
      </c>
      <c r="D2126" t="s">
        <v>251</v>
      </c>
      <c r="E2126" t="s">
        <v>25</v>
      </c>
      <c r="F2126">
        <v>23</v>
      </c>
      <c r="G2126" t="s">
        <v>142</v>
      </c>
      <c r="H2126" t="s">
        <v>88</v>
      </c>
      <c r="I2126" t="s">
        <v>89</v>
      </c>
      <c r="J2126" t="s">
        <v>90</v>
      </c>
      <c r="K2126" t="s">
        <v>91</v>
      </c>
      <c r="L2126" t="s">
        <v>92</v>
      </c>
      <c r="M2126">
        <v>1</v>
      </c>
      <c r="N2126" s="2">
        <v>599</v>
      </c>
      <c r="O2126" s="3">
        <v>0.15</v>
      </c>
      <c r="P2126" s="2">
        <v>260</v>
      </c>
      <c r="Q2126" t="s">
        <v>32</v>
      </c>
      <c r="R2126" t="s">
        <v>33</v>
      </c>
      <c r="S2126" t="s">
        <v>34</v>
      </c>
      <c r="T2126" s="4">
        <v>5</v>
      </c>
      <c r="U2126" s="11">
        <f t="shared" si="33"/>
        <v>599</v>
      </c>
      <c r="V2126" s="11">
        <f>tbl_EcommerceSales[[#This Row],[Gross_Sales]]*tbl_EcommerceSales[[#This Row],[Discount]]</f>
        <v>89.85</v>
      </c>
      <c r="W2126" s="11">
        <f>tbl_EcommerceSales[[#This Row],[Gross_Sales]]-tbl_EcommerceSales[[#This Row],[Discount_Amount]]</f>
        <v>509.15</v>
      </c>
      <c r="X2126" s="11">
        <f>tbl_EcommerceSales[[#This Row],[Quantity]] * _xlfn.XLOOKUP(tbl_EcommerceSales[[#This Row],[Product_ID]], Product_Master!A:A, Product_Master!F:F)</f>
        <v>260</v>
      </c>
      <c r="Y2126" s="11">
        <f>tbl_EcommerceSales[[#This Row],[Net_Revenue]]-tbl_EcommerceSales[[#This Row],[Total_Cost]]</f>
        <v>249.14999999999998</v>
      </c>
      <c r="Z2126" s="9">
        <f>IFERROR(#REF!/tbl_EcommerceSales[[#This Row],[Total_Cost]], 0)</f>
        <v>0</v>
      </c>
      <c r="AA2126" t="str">
        <f>TEXT(tbl_EcommerceSales[[#This Row],[Order_Date]],"mmm")</f>
        <v>Aug</v>
      </c>
      <c r="AB2126">
        <f>YEAR(tbl_EcommerceSales[[#This Row],[Order_Date]])</f>
        <v>2025</v>
      </c>
      <c r="AC2126" t="str">
        <f>IF(tbl_EcommerceSales[[#This Row],[Age]]&lt;18,"Under 18",IF(tbl_EcommerceSales[[#This Row],[Age]]&lt;=25,"18-25",IF(tbl_EcommerceSales[[#This Row],[Age]]&lt;=35,"26-35",IF(tbl_EcommerceSales[[#This Row],[Age]]&lt;=45,"36-45",IF(tbl_EcommerceSales[[#This Row],[Age]]&lt;=55,"46-55","56+")))))</f>
        <v>18-25</v>
      </c>
    </row>
    <row r="2127" spans="1:29" x14ac:dyDescent="0.35">
      <c r="A2127" t="s">
        <v>3684</v>
      </c>
      <c r="B2127" s="7">
        <v>45887</v>
      </c>
      <c r="C2127" t="s">
        <v>475</v>
      </c>
      <c r="D2127" t="s">
        <v>235</v>
      </c>
      <c r="E2127" t="s">
        <v>48</v>
      </c>
      <c r="F2127">
        <v>30</v>
      </c>
      <c r="G2127" t="s">
        <v>211</v>
      </c>
      <c r="H2127" t="s">
        <v>72</v>
      </c>
      <c r="I2127" t="s">
        <v>290</v>
      </c>
      <c r="J2127" t="s">
        <v>291</v>
      </c>
      <c r="K2127" t="s">
        <v>30</v>
      </c>
      <c r="L2127" t="s">
        <v>31</v>
      </c>
      <c r="M2127">
        <v>1</v>
      </c>
      <c r="N2127" s="2">
        <v>3499</v>
      </c>
      <c r="O2127" s="3">
        <v>0</v>
      </c>
      <c r="P2127" s="2">
        <v>2250</v>
      </c>
      <c r="Q2127" t="s">
        <v>44</v>
      </c>
      <c r="R2127" t="s">
        <v>33</v>
      </c>
      <c r="S2127" t="s">
        <v>57</v>
      </c>
      <c r="T2127" s="4">
        <v>5</v>
      </c>
      <c r="U2127" s="11">
        <f t="shared" si="33"/>
        <v>3499</v>
      </c>
      <c r="V2127" s="11">
        <f>tbl_EcommerceSales[[#This Row],[Gross_Sales]]*tbl_EcommerceSales[[#This Row],[Discount]]</f>
        <v>0</v>
      </c>
      <c r="W2127" s="11">
        <f>tbl_EcommerceSales[[#This Row],[Gross_Sales]]-tbl_EcommerceSales[[#This Row],[Discount_Amount]]</f>
        <v>3499</v>
      </c>
      <c r="X2127" s="11">
        <f>tbl_EcommerceSales[[#This Row],[Quantity]] * _xlfn.XLOOKUP(tbl_EcommerceSales[[#This Row],[Product_ID]], Product_Master!A:A, Product_Master!F:F)</f>
        <v>2250</v>
      </c>
      <c r="Y2127" s="11">
        <f>tbl_EcommerceSales[[#This Row],[Net_Revenue]]-tbl_EcommerceSales[[#This Row],[Total_Cost]]</f>
        <v>1249</v>
      </c>
      <c r="Z2127" s="9">
        <f>IFERROR(#REF!/tbl_EcommerceSales[[#This Row],[Total_Cost]], 0)</f>
        <v>0</v>
      </c>
      <c r="AA2127" t="str">
        <f>TEXT(tbl_EcommerceSales[[#This Row],[Order_Date]],"mmm")</f>
        <v>Aug</v>
      </c>
      <c r="AB2127">
        <f>YEAR(tbl_EcommerceSales[[#This Row],[Order_Date]])</f>
        <v>2025</v>
      </c>
      <c r="AC2127" t="str">
        <f>IF(tbl_EcommerceSales[[#This Row],[Age]]&lt;18,"Under 18",IF(tbl_EcommerceSales[[#This Row],[Age]]&lt;=25,"18-25",IF(tbl_EcommerceSales[[#This Row],[Age]]&lt;=35,"26-35",IF(tbl_EcommerceSales[[#This Row],[Age]]&lt;=45,"36-45",IF(tbl_EcommerceSales[[#This Row],[Age]]&lt;=55,"46-55","56+")))))</f>
        <v>26-35</v>
      </c>
    </row>
    <row r="2128" spans="1:29" x14ac:dyDescent="0.35">
      <c r="A2128" t="s">
        <v>3685</v>
      </c>
      <c r="B2128" s="7">
        <v>45887</v>
      </c>
      <c r="C2128" t="s">
        <v>656</v>
      </c>
      <c r="D2128" t="s">
        <v>139</v>
      </c>
      <c r="E2128" t="s">
        <v>48</v>
      </c>
      <c r="F2128">
        <v>51</v>
      </c>
      <c r="G2128" t="s">
        <v>246</v>
      </c>
      <c r="H2128" t="s">
        <v>27</v>
      </c>
      <c r="I2128" t="s">
        <v>117</v>
      </c>
      <c r="J2128" t="s">
        <v>118</v>
      </c>
      <c r="K2128" t="s">
        <v>82</v>
      </c>
      <c r="L2128" t="s">
        <v>119</v>
      </c>
      <c r="M2128">
        <v>1</v>
      </c>
      <c r="N2128" s="2">
        <v>3299</v>
      </c>
      <c r="O2128" s="3">
        <v>0.25</v>
      </c>
      <c r="P2128" s="2">
        <v>2100</v>
      </c>
      <c r="Q2128" t="s">
        <v>44</v>
      </c>
      <c r="R2128" t="s">
        <v>33</v>
      </c>
      <c r="S2128" t="s">
        <v>57</v>
      </c>
      <c r="T2128" s="4">
        <v>4</v>
      </c>
      <c r="U2128" s="11">
        <f t="shared" si="33"/>
        <v>3299</v>
      </c>
      <c r="V2128" s="11">
        <f>tbl_EcommerceSales[[#This Row],[Gross_Sales]]*tbl_EcommerceSales[[#This Row],[Discount]]</f>
        <v>824.75</v>
      </c>
      <c r="W2128" s="11">
        <f>tbl_EcommerceSales[[#This Row],[Gross_Sales]]-tbl_EcommerceSales[[#This Row],[Discount_Amount]]</f>
        <v>2474.25</v>
      </c>
      <c r="X2128" s="11">
        <f>tbl_EcommerceSales[[#This Row],[Quantity]] * _xlfn.XLOOKUP(tbl_EcommerceSales[[#This Row],[Product_ID]], Product_Master!A:A, Product_Master!F:F)</f>
        <v>2100</v>
      </c>
      <c r="Y2128" s="11">
        <f>tbl_EcommerceSales[[#This Row],[Net_Revenue]]-tbl_EcommerceSales[[#This Row],[Total_Cost]]</f>
        <v>374.25</v>
      </c>
      <c r="Z2128" s="9">
        <f>IFERROR(#REF!/tbl_EcommerceSales[[#This Row],[Total_Cost]], 0)</f>
        <v>0</v>
      </c>
      <c r="AA2128" t="str">
        <f>TEXT(tbl_EcommerceSales[[#This Row],[Order_Date]],"mmm")</f>
        <v>Aug</v>
      </c>
      <c r="AB2128">
        <f>YEAR(tbl_EcommerceSales[[#This Row],[Order_Date]])</f>
        <v>2025</v>
      </c>
      <c r="AC2128" t="str">
        <f>IF(tbl_EcommerceSales[[#This Row],[Age]]&lt;18,"Under 18",IF(tbl_EcommerceSales[[#This Row],[Age]]&lt;=25,"18-25",IF(tbl_EcommerceSales[[#This Row],[Age]]&lt;=35,"26-35",IF(tbl_EcommerceSales[[#This Row],[Age]]&lt;=45,"36-45",IF(tbl_EcommerceSales[[#This Row],[Age]]&lt;=55,"46-55","56+")))))</f>
        <v>46-55</v>
      </c>
    </row>
    <row r="2129" spans="1:29" x14ac:dyDescent="0.35">
      <c r="A2129" t="s">
        <v>3686</v>
      </c>
      <c r="B2129" s="7">
        <v>45887</v>
      </c>
      <c r="C2129" t="s">
        <v>3687</v>
      </c>
      <c r="D2129" t="s">
        <v>181</v>
      </c>
      <c r="E2129" t="s">
        <v>25</v>
      </c>
      <c r="F2129">
        <v>20</v>
      </c>
      <c r="G2129" t="s">
        <v>211</v>
      </c>
      <c r="H2129" t="s">
        <v>72</v>
      </c>
      <c r="I2129" t="s">
        <v>271</v>
      </c>
      <c r="J2129" t="s">
        <v>272</v>
      </c>
      <c r="K2129" t="s">
        <v>30</v>
      </c>
      <c r="L2129" t="s">
        <v>273</v>
      </c>
      <c r="M2129">
        <v>1</v>
      </c>
      <c r="N2129" s="2">
        <v>4299</v>
      </c>
      <c r="O2129" s="3">
        <v>0.2</v>
      </c>
      <c r="P2129" s="2">
        <v>2700</v>
      </c>
      <c r="Q2129" t="s">
        <v>319</v>
      </c>
      <c r="R2129" t="s">
        <v>33</v>
      </c>
      <c r="S2129" t="s">
        <v>57</v>
      </c>
      <c r="T2129" s="4">
        <v>5</v>
      </c>
      <c r="U2129" s="11">
        <f t="shared" si="33"/>
        <v>4299</v>
      </c>
      <c r="V2129" s="11">
        <f>tbl_EcommerceSales[[#This Row],[Gross_Sales]]*tbl_EcommerceSales[[#This Row],[Discount]]</f>
        <v>859.80000000000007</v>
      </c>
      <c r="W2129" s="11">
        <f>tbl_EcommerceSales[[#This Row],[Gross_Sales]]-tbl_EcommerceSales[[#This Row],[Discount_Amount]]</f>
        <v>3439.2</v>
      </c>
      <c r="X2129" s="11">
        <f>tbl_EcommerceSales[[#This Row],[Quantity]] * _xlfn.XLOOKUP(tbl_EcommerceSales[[#This Row],[Product_ID]], Product_Master!A:A, Product_Master!F:F)</f>
        <v>2700</v>
      </c>
      <c r="Y2129" s="11">
        <f>tbl_EcommerceSales[[#This Row],[Net_Revenue]]-tbl_EcommerceSales[[#This Row],[Total_Cost]]</f>
        <v>739.19999999999982</v>
      </c>
      <c r="Z2129" s="9">
        <f>IFERROR(#REF!/tbl_EcommerceSales[[#This Row],[Total_Cost]], 0)</f>
        <v>0</v>
      </c>
      <c r="AA2129" t="str">
        <f>TEXT(tbl_EcommerceSales[[#This Row],[Order_Date]],"mmm")</f>
        <v>Aug</v>
      </c>
      <c r="AB2129">
        <f>YEAR(tbl_EcommerceSales[[#This Row],[Order_Date]])</f>
        <v>2025</v>
      </c>
      <c r="AC2129" t="str">
        <f>IF(tbl_EcommerceSales[[#This Row],[Age]]&lt;18,"Under 18",IF(tbl_EcommerceSales[[#This Row],[Age]]&lt;=25,"18-25",IF(tbl_EcommerceSales[[#This Row],[Age]]&lt;=35,"26-35",IF(tbl_EcommerceSales[[#This Row],[Age]]&lt;=45,"36-45",IF(tbl_EcommerceSales[[#This Row],[Age]]&lt;=55,"46-55","56+")))))</f>
        <v>18-25</v>
      </c>
    </row>
    <row r="2130" spans="1:29" x14ac:dyDescent="0.35">
      <c r="A2130" t="s">
        <v>3688</v>
      </c>
      <c r="B2130" s="7">
        <v>45887</v>
      </c>
      <c r="C2130" t="s">
        <v>3689</v>
      </c>
      <c r="D2130" t="s">
        <v>232</v>
      </c>
      <c r="E2130" t="s">
        <v>48</v>
      </c>
      <c r="F2130">
        <v>36</v>
      </c>
      <c r="G2130" t="s">
        <v>211</v>
      </c>
      <c r="H2130" t="s">
        <v>72</v>
      </c>
      <c r="I2130" t="s">
        <v>271</v>
      </c>
      <c r="J2130" t="s">
        <v>272</v>
      </c>
      <c r="K2130" t="s">
        <v>30</v>
      </c>
      <c r="L2130" t="s">
        <v>273</v>
      </c>
      <c r="M2130">
        <v>1</v>
      </c>
      <c r="N2130" s="2">
        <v>4299</v>
      </c>
      <c r="O2130" s="3">
        <v>0.25</v>
      </c>
      <c r="P2130" s="2">
        <v>2700</v>
      </c>
      <c r="Q2130" t="s">
        <v>76</v>
      </c>
      <c r="R2130" t="s">
        <v>33</v>
      </c>
      <c r="S2130" t="s">
        <v>57</v>
      </c>
      <c r="T2130" s="4">
        <v>2</v>
      </c>
      <c r="U2130" s="11">
        <f t="shared" si="33"/>
        <v>4299</v>
      </c>
      <c r="V2130" s="11">
        <f>tbl_EcommerceSales[[#This Row],[Gross_Sales]]*tbl_EcommerceSales[[#This Row],[Discount]]</f>
        <v>1074.75</v>
      </c>
      <c r="W2130" s="11">
        <f>tbl_EcommerceSales[[#This Row],[Gross_Sales]]-tbl_EcommerceSales[[#This Row],[Discount_Amount]]</f>
        <v>3224.25</v>
      </c>
      <c r="X2130" s="11">
        <f>tbl_EcommerceSales[[#This Row],[Quantity]] * _xlfn.XLOOKUP(tbl_EcommerceSales[[#This Row],[Product_ID]], Product_Master!A:A, Product_Master!F:F)</f>
        <v>2700</v>
      </c>
      <c r="Y2130" s="11">
        <f>tbl_EcommerceSales[[#This Row],[Net_Revenue]]-tbl_EcommerceSales[[#This Row],[Total_Cost]]</f>
        <v>524.25</v>
      </c>
      <c r="Z2130" s="9">
        <f>IFERROR(#REF!/tbl_EcommerceSales[[#This Row],[Total_Cost]], 0)</f>
        <v>0</v>
      </c>
      <c r="AA2130" t="str">
        <f>TEXT(tbl_EcommerceSales[[#This Row],[Order_Date]],"mmm")</f>
        <v>Aug</v>
      </c>
      <c r="AB2130">
        <f>YEAR(tbl_EcommerceSales[[#This Row],[Order_Date]])</f>
        <v>2025</v>
      </c>
      <c r="AC2130" t="str">
        <f>IF(tbl_EcommerceSales[[#This Row],[Age]]&lt;18,"Under 18",IF(tbl_EcommerceSales[[#This Row],[Age]]&lt;=25,"18-25",IF(tbl_EcommerceSales[[#This Row],[Age]]&lt;=35,"26-35",IF(tbl_EcommerceSales[[#This Row],[Age]]&lt;=45,"36-45",IF(tbl_EcommerceSales[[#This Row],[Age]]&lt;=55,"46-55","56+")))))</f>
        <v>36-45</v>
      </c>
    </row>
    <row r="2131" spans="1:29" x14ac:dyDescent="0.35">
      <c r="A2131" t="s">
        <v>3690</v>
      </c>
      <c r="B2131" s="7">
        <v>45888</v>
      </c>
      <c r="C2131" t="s">
        <v>3691</v>
      </c>
      <c r="D2131" t="s">
        <v>116</v>
      </c>
      <c r="E2131" t="s">
        <v>25</v>
      </c>
      <c r="F2131">
        <v>34</v>
      </c>
      <c r="G2131" t="s">
        <v>99</v>
      </c>
      <c r="H2131" t="s">
        <v>88</v>
      </c>
      <c r="I2131" t="s">
        <v>212</v>
      </c>
      <c r="J2131" t="s">
        <v>213</v>
      </c>
      <c r="K2131" t="s">
        <v>177</v>
      </c>
      <c r="L2131" t="s">
        <v>178</v>
      </c>
      <c r="M2131">
        <v>2</v>
      </c>
      <c r="N2131" s="2">
        <v>2499</v>
      </c>
      <c r="O2131" s="3">
        <v>0.1</v>
      </c>
      <c r="P2131" s="2">
        <v>2900</v>
      </c>
      <c r="Q2131" t="s">
        <v>123</v>
      </c>
      <c r="R2131" t="s">
        <v>33</v>
      </c>
      <c r="S2131" t="s">
        <v>34</v>
      </c>
      <c r="T2131" s="4">
        <v>5</v>
      </c>
      <c r="U2131" s="11">
        <f t="shared" si="33"/>
        <v>4998</v>
      </c>
      <c r="V2131" s="11">
        <f>tbl_EcommerceSales[[#This Row],[Gross_Sales]]*tbl_EcommerceSales[[#This Row],[Discount]]</f>
        <v>499.8</v>
      </c>
      <c r="W2131" s="11">
        <f>tbl_EcommerceSales[[#This Row],[Gross_Sales]]-tbl_EcommerceSales[[#This Row],[Discount_Amount]]</f>
        <v>4498.2</v>
      </c>
      <c r="X2131" s="11">
        <f>tbl_EcommerceSales[[#This Row],[Quantity]] * _xlfn.XLOOKUP(tbl_EcommerceSales[[#This Row],[Product_ID]], Product_Master!A:A, Product_Master!F:F)</f>
        <v>2900</v>
      </c>
      <c r="Y2131" s="11">
        <f>tbl_EcommerceSales[[#This Row],[Net_Revenue]]-tbl_EcommerceSales[[#This Row],[Total_Cost]]</f>
        <v>1598.1999999999998</v>
      </c>
      <c r="Z2131" s="9">
        <f>IFERROR(#REF!/tbl_EcommerceSales[[#This Row],[Total_Cost]], 0)</f>
        <v>0</v>
      </c>
      <c r="AA2131" t="str">
        <f>TEXT(tbl_EcommerceSales[[#This Row],[Order_Date]],"mmm")</f>
        <v>Aug</v>
      </c>
      <c r="AB2131">
        <f>YEAR(tbl_EcommerceSales[[#This Row],[Order_Date]])</f>
        <v>2025</v>
      </c>
      <c r="AC2131" t="str">
        <f>IF(tbl_EcommerceSales[[#This Row],[Age]]&lt;18,"Under 18",IF(tbl_EcommerceSales[[#This Row],[Age]]&lt;=25,"18-25",IF(tbl_EcommerceSales[[#This Row],[Age]]&lt;=35,"26-35",IF(tbl_EcommerceSales[[#This Row],[Age]]&lt;=45,"36-45",IF(tbl_EcommerceSales[[#This Row],[Age]]&lt;=55,"46-55","56+")))))</f>
        <v>26-35</v>
      </c>
    </row>
    <row r="2132" spans="1:29" x14ac:dyDescent="0.35">
      <c r="A2132" t="s">
        <v>3692</v>
      </c>
      <c r="B2132" s="7">
        <v>45888</v>
      </c>
      <c r="C2132" t="s">
        <v>1785</v>
      </c>
      <c r="D2132" t="s">
        <v>86</v>
      </c>
      <c r="E2132" t="s">
        <v>48</v>
      </c>
      <c r="F2132">
        <v>36</v>
      </c>
      <c r="G2132" t="s">
        <v>152</v>
      </c>
      <c r="H2132" t="s">
        <v>72</v>
      </c>
      <c r="I2132" t="s">
        <v>241</v>
      </c>
      <c r="J2132" t="s">
        <v>242</v>
      </c>
      <c r="K2132" t="s">
        <v>42</v>
      </c>
      <c r="L2132" t="s">
        <v>243</v>
      </c>
      <c r="M2132">
        <v>1</v>
      </c>
      <c r="N2132" s="2">
        <v>649</v>
      </c>
      <c r="O2132" s="3">
        <v>0.15</v>
      </c>
      <c r="P2132" s="2">
        <v>290</v>
      </c>
      <c r="Q2132" t="s">
        <v>123</v>
      </c>
      <c r="R2132" t="s">
        <v>33</v>
      </c>
      <c r="S2132" t="s">
        <v>57</v>
      </c>
      <c r="T2132" s="4">
        <v>4</v>
      </c>
      <c r="U2132" s="11">
        <f t="shared" si="33"/>
        <v>649</v>
      </c>
      <c r="V2132" s="11">
        <f>tbl_EcommerceSales[[#This Row],[Gross_Sales]]*tbl_EcommerceSales[[#This Row],[Discount]]</f>
        <v>97.35</v>
      </c>
      <c r="W2132" s="11">
        <f>tbl_EcommerceSales[[#This Row],[Gross_Sales]]-tbl_EcommerceSales[[#This Row],[Discount_Amount]]</f>
        <v>551.65</v>
      </c>
      <c r="X2132" s="11">
        <f>tbl_EcommerceSales[[#This Row],[Quantity]] * _xlfn.XLOOKUP(tbl_EcommerceSales[[#This Row],[Product_ID]], Product_Master!A:A, Product_Master!F:F)</f>
        <v>290</v>
      </c>
      <c r="Y2132" s="11">
        <f>tbl_EcommerceSales[[#This Row],[Net_Revenue]]-tbl_EcommerceSales[[#This Row],[Total_Cost]]</f>
        <v>261.64999999999998</v>
      </c>
      <c r="Z2132" s="9">
        <f>IFERROR(#REF!/tbl_EcommerceSales[[#This Row],[Total_Cost]], 0)</f>
        <v>0</v>
      </c>
      <c r="AA2132" t="str">
        <f>TEXT(tbl_EcommerceSales[[#This Row],[Order_Date]],"mmm")</f>
        <v>Aug</v>
      </c>
      <c r="AB2132">
        <f>YEAR(tbl_EcommerceSales[[#This Row],[Order_Date]])</f>
        <v>2025</v>
      </c>
      <c r="AC2132" t="str">
        <f>IF(tbl_EcommerceSales[[#This Row],[Age]]&lt;18,"Under 18",IF(tbl_EcommerceSales[[#This Row],[Age]]&lt;=25,"18-25",IF(tbl_EcommerceSales[[#This Row],[Age]]&lt;=35,"26-35",IF(tbl_EcommerceSales[[#This Row],[Age]]&lt;=45,"36-45",IF(tbl_EcommerceSales[[#This Row],[Age]]&lt;=55,"46-55","56+")))))</f>
        <v>36-45</v>
      </c>
    </row>
    <row r="2133" spans="1:29" x14ac:dyDescent="0.35">
      <c r="A2133" t="s">
        <v>3693</v>
      </c>
      <c r="B2133" s="7">
        <v>45888</v>
      </c>
      <c r="C2133" t="s">
        <v>2601</v>
      </c>
      <c r="D2133" t="s">
        <v>60</v>
      </c>
      <c r="E2133" t="s">
        <v>48</v>
      </c>
      <c r="F2133">
        <v>28</v>
      </c>
      <c r="G2133" t="s">
        <v>174</v>
      </c>
      <c r="H2133" t="s">
        <v>39</v>
      </c>
      <c r="I2133" t="s">
        <v>67</v>
      </c>
      <c r="J2133" t="s">
        <v>68</v>
      </c>
      <c r="K2133" t="s">
        <v>42</v>
      </c>
      <c r="L2133" t="s">
        <v>43</v>
      </c>
      <c r="M2133">
        <v>1</v>
      </c>
      <c r="N2133" s="2">
        <v>799</v>
      </c>
      <c r="O2133" s="3">
        <v>0.1</v>
      </c>
      <c r="P2133" s="2">
        <v>360</v>
      </c>
      <c r="Q2133" t="s">
        <v>156</v>
      </c>
      <c r="R2133" t="s">
        <v>33</v>
      </c>
      <c r="S2133" t="s">
        <v>57</v>
      </c>
      <c r="T2133" s="4">
        <v>5</v>
      </c>
      <c r="U2133" s="11">
        <f t="shared" si="33"/>
        <v>799</v>
      </c>
      <c r="V2133" s="11">
        <f>tbl_EcommerceSales[[#This Row],[Gross_Sales]]*tbl_EcommerceSales[[#This Row],[Discount]]</f>
        <v>79.900000000000006</v>
      </c>
      <c r="W2133" s="11">
        <f>tbl_EcommerceSales[[#This Row],[Gross_Sales]]-tbl_EcommerceSales[[#This Row],[Discount_Amount]]</f>
        <v>719.1</v>
      </c>
      <c r="X2133" s="11">
        <f>tbl_EcommerceSales[[#This Row],[Quantity]] * _xlfn.XLOOKUP(tbl_EcommerceSales[[#This Row],[Product_ID]], Product_Master!A:A, Product_Master!F:F)</f>
        <v>360</v>
      </c>
      <c r="Y2133" s="11">
        <f>tbl_EcommerceSales[[#This Row],[Net_Revenue]]-tbl_EcommerceSales[[#This Row],[Total_Cost]]</f>
        <v>359.1</v>
      </c>
      <c r="Z2133" s="9">
        <f>IFERROR(#REF!/tbl_EcommerceSales[[#This Row],[Total_Cost]], 0)</f>
        <v>0</v>
      </c>
      <c r="AA2133" t="str">
        <f>TEXT(tbl_EcommerceSales[[#This Row],[Order_Date]],"mmm")</f>
        <v>Aug</v>
      </c>
      <c r="AB2133">
        <f>YEAR(tbl_EcommerceSales[[#This Row],[Order_Date]])</f>
        <v>2025</v>
      </c>
      <c r="AC2133" t="str">
        <f>IF(tbl_EcommerceSales[[#This Row],[Age]]&lt;18,"Under 18",IF(tbl_EcommerceSales[[#This Row],[Age]]&lt;=25,"18-25",IF(tbl_EcommerceSales[[#This Row],[Age]]&lt;=35,"26-35",IF(tbl_EcommerceSales[[#This Row],[Age]]&lt;=45,"36-45",IF(tbl_EcommerceSales[[#This Row],[Age]]&lt;=55,"46-55","56+")))))</f>
        <v>26-35</v>
      </c>
    </row>
    <row r="2134" spans="1:29" x14ac:dyDescent="0.35">
      <c r="A2134" t="s">
        <v>3694</v>
      </c>
      <c r="B2134" s="7">
        <v>45888</v>
      </c>
      <c r="C2134" t="s">
        <v>2189</v>
      </c>
      <c r="D2134" t="s">
        <v>116</v>
      </c>
      <c r="E2134" t="s">
        <v>48</v>
      </c>
      <c r="F2134">
        <v>34</v>
      </c>
      <c r="G2134" t="s">
        <v>246</v>
      </c>
      <c r="H2134" t="s">
        <v>27</v>
      </c>
      <c r="I2134" t="s">
        <v>206</v>
      </c>
      <c r="J2134" t="s">
        <v>207</v>
      </c>
      <c r="K2134" t="s">
        <v>177</v>
      </c>
      <c r="L2134" t="s">
        <v>208</v>
      </c>
      <c r="M2134">
        <v>2</v>
      </c>
      <c r="N2134" s="2">
        <v>2199</v>
      </c>
      <c r="O2134" s="3">
        <v>0.05</v>
      </c>
      <c r="P2134" s="2">
        <v>2500</v>
      </c>
      <c r="Q2134" t="s">
        <v>156</v>
      </c>
      <c r="R2134" t="s">
        <v>33</v>
      </c>
      <c r="S2134" t="s">
        <v>57</v>
      </c>
      <c r="T2134" s="4">
        <v>4</v>
      </c>
      <c r="U2134" s="11">
        <f t="shared" si="33"/>
        <v>4398</v>
      </c>
      <c r="V2134" s="11">
        <f>tbl_EcommerceSales[[#This Row],[Gross_Sales]]*tbl_EcommerceSales[[#This Row],[Discount]]</f>
        <v>219.9</v>
      </c>
      <c r="W2134" s="11">
        <f>tbl_EcommerceSales[[#This Row],[Gross_Sales]]-tbl_EcommerceSales[[#This Row],[Discount_Amount]]</f>
        <v>4178.1000000000004</v>
      </c>
      <c r="X2134" s="11">
        <f>tbl_EcommerceSales[[#This Row],[Quantity]] * _xlfn.XLOOKUP(tbl_EcommerceSales[[#This Row],[Product_ID]], Product_Master!A:A, Product_Master!F:F)</f>
        <v>2500</v>
      </c>
      <c r="Y2134" s="11">
        <f>tbl_EcommerceSales[[#This Row],[Net_Revenue]]-tbl_EcommerceSales[[#This Row],[Total_Cost]]</f>
        <v>1678.1000000000004</v>
      </c>
      <c r="Z2134" s="9">
        <f>IFERROR(#REF!/tbl_EcommerceSales[[#This Row],[Total_Cost]], 0)</f>
        <v>0</v>
      </c>
      <c r="AA2134" t="str">
        <f>TEXT(tbl_EcommerceSales[[#This Row],[Order_Date]],"mmm")</f>
        <v>Aug</v>
      </c>
      <c r="AB2134">
        <f>YEAR(tbl_EcommerceSales[[#This Row],[Order_Date]])</f>
        <v>2025</v>
      </c>
      <c r="AC2134" t="str">
        <f>IF(tbl_EcommerceSales[[#This Row],[Age]]&lt;18,"Under 18",IF(tbl_EcommerceSales[[#This Row],[Age]]&lt;=25,"18-25",IF(tbl_EcommerceSales[[#This Row],[Age]]&lt;=35,"26-35",IF(tbl_EcommerceSales[[#This Row],[Age]]&lt;=45,"36-45",IF(tbl_EcommerceSales[[#This Row],[Age]]&lt;=55,"46-55","56+")))))</f>
        <v>26-35</v>
      </c>
    </row>
    <row r="2135" spans="1:29" x14ac:dyDescent="0.35">
      <c r="A2135" t="s">
        <v>3695</v>
      </c>
      <c r="B2135" s="7">
        <v>45888</v>
      </c>
      <c r="C2135" t="s">
        <v>3696</v>
      </c>
      <c r="D2135" t="s">
        <v>254</v>
      </c>
      <c r="E2135" t="s">
        <v>25</v>
      </c>
      <c r="F2135">
        <v>29</v>
      </c>
      <c r="G2135" t="s">
        <v>107</v>
      </c>
      <c r="H2135" t="s">
        <v>39</v>
      </c>
      <c r="I2135" t="s">
        <v>40</v>
      </c>
      <c r="J2135" t="s">
        <v>41</v>
      </c>
      <c r="K2135" t="s">
        <v>42</v>
      </c>
      <c r="L2135" t="s">
        <v>43</v>
      </c>
      <c r="M2135">
        <v>2</v>
      </c>
      <c r="N2135" s="2">
        <v>699</v>
      </c>
      <c r="O2135" s="3">
        <v>0.1</v>
      </c>
      <c r="P2135" s="2">
        <v>620</v>
      </c>
      <c r="Q2135" t="s">
        <v>32</v>
      </c>
      <c r="R2135" t="s">
        <v>33</v>
      </c>
      <c r="S2135" t="s">
        <v>34</v>
      </c>
      <c r="T2135" s="4">
        <v>5</v>
      </c>
      <c r="U2135" s="11">
        <f t="shared" si="33"/>
        <v>1398</v>
      </c>
      <c r="V2135" s="11">
        <f>tbl_EcommerceSales[[#This Row],[Gross_Sales]]*tbl_EcommerceSales[[#This Row],[Discount]]</f>
        <v>139.80000000000001</v>
      </c>
      <c r="W2135" s="11">
        <f>tbl_EcommerceSales[[#This Row],[Gross_Sales]]-tbl_EcommerceSales[[#This Row],[Discount_Amount]]</f>
        <v>1258.2</v>
      </c>
      <c r="X2135" s="11">
        <f>tbl_EcommerceSales[[#This Row],[Quantity]] * _xlfn.XLOOKUP(tbl_EcommerceSales[[#This Row],[Product_ID]], Product_Master!A:A, Product_Master!F:F)</f>
        <v>620</v>
      </c>
      <c r="Y2135" s="11">
        <f>tbl_EcommerceSales[[#This Row],[Net_Revenue]]-tbl_EcommerceSales[[#This Row],[Total_Cost]]</f>
        <v>638.20000000000005</v>
      </c>
      <c r="Z2135" s="9">
        <f>IFERROR(#REF!/tbl_EcommerceSales[[#This Row],[Total_Cost]], 0)</f>
        <v>0</v>
      </c>
      <c r="AA2135" t="str">
        <f>TEXT(tbl_EcommerceSales[[#This Row],[Order_Date]],"mmm")</f>
        <v>Aug</v>
      </c>
      <c r="AB2135">
        <f>YEAR(tbl_EcommerceSales[[#This Row],[Order_Date]])</f>
        <v>2025</v>
      </c>
      <c r="AC2135" t="str">
        <f>IF(tbl_EcommerceSales[[#This Row],[Age]]&lt;18,"Under 18",IF(tbl_EcommerceSales[[#This Row],[Age]]&lt;=25,"18-25",IF(tbl_EcommerceSales[[#This Row],[Age]]&lt;=35,"26-35",IF(tbl_EcommerceSales[[#This Row],[Age]]&lt;=45,"36-45",IF(tbl_EcommerceSales[[#This Row],[Age]]&lt;=55,"46-55","56+")))))</f>
        <v>26-35</v>
      </c>
    </row>
    <row r="2136" spans="1:29" x14ac:dyDescent="0.35">
      <c r="A2136" t="s">
        <v>3697</v>
      </c>
      <c r="B2136" s="7">
        <v>45888</v>
      </c>
      <c r="C2136" t="s">
        <v>3507</v>
      </c>
      <c r="D2136" t="s">
        <v>148</v>
      </c>
      <c r="E2136" t="s">
        <v>25</v>
      </c>
      <c r="F2136">
        <v>34</v>
      </c>
      <c r="G2136" t="s">
        <v>107</v>
      </c>
      <c r="H2136" t="s">
        <v>39</v>
      </c>
      <c r="I2136" t="s">
        <v>131</v>
      </c>
      <c r="J2136" t="s">
        <v>132</v>
      </c>
      <c r="K2136" t="s">
        <v>91</v>
      </c>
      <c r="L2136" t="s">
        <v>133</v>
      </c>
      <c r="M2136">
        <v>3</v>
      </c>
      <c r="N2136" s="2">
        <v>1299</v>
      </c>
      <c r="O2136" s="3">
        <v>0.2</v>
      </c>
      <c r="P2136" s="2">
        <v>1830</v>
      </c>
      <c r="Q2136" t="s">
        <v>123</v>
      </c>
      <c r="R2136" t="s">
        <v>93</v>
      </c>
      <c r="S2136" t="s">
        <v>57</v>
      </c>
      <c r="T2136" s="4">
        <v>3</v>
      </c>
      <c r="U2136" s="11">
        <f t="shared" si="33"/>
        <v>3897</v>
      </c>
      <c r="V2136" s="11">
        <f>tbl_EcommerceSales[[#This Row],[Gross_Sales]]*tbl_EcommerceSales[[#This Row],[Discount]]</f>
        <v>779.40000000000009</v>
      </c>
      <c r="W2136" s="11">
        <f>tbl_EcommerceSales[[#This Row],[Gross_Sales]]-tbl_EcommerceSales[[#This Row],[Discount_Amount]]</f>
        <v>3117.6</v>
      </c>
      <c r="X2136" s="11">
        <f>tbl_EcommerceSales[[#This Row],[Quantity]] * _xlfn.XLOOKUP(tbl_EcommerceSales[[#This Row],[Product_ID]], Product_Master!A:A, Product_Master!F:F)</f>
        <v>1830</v>
      </c>
      <c r="Y2136" s="11">
        <f>tbl_EcommerceSales[[#This Row],[Net_Revenue]]-tbl_EcommerceSales[[#This Row],[Total_Cost]]</f>
        <v>1287.5999999999999</v>
      </c>
      <c r="Z2136" s="9">
        <f>IFERROR(#REF!/tbl_EcommerceSales[[#This Row],[Total_Cost]], 0)</f>
        <v>0</v>
      </c>
      <c r="AA2136" t="str">
        <f>TEXT(tbl_EcommerceSales[[#This Row],[Order_Date]],"mmm")</f>
        <v>Aug</v>
      </c>
      <c r="AB2136">
        <f>YEAR(tbl_EcommerceSales[[#This Row],[Order_Date]])</f>
        <v>2025</v>
      </c>
      <c r="AC2136" t="str">
        <f>IF(tbl_EcommerceSales[[#This Row],[Age]]&lt;18,"Under 18",IF(tbl_EcommerceSales[[#This Row],[Age]]&lt;=25,"18-25",IF(tbl_EcommerceSales[[#This Row],[Age]]&lt;=35,"26-35",IF(tbl_EcommerceSales[[#This Row],[Age]]&lt;=45,"36-45",IF(tbl_EcommerceSales[[#This Row],[Age]]&lt;=55,"46-55","56+")))))</f>
        <v>26-35</v>
      </c>
    </row>
    <row r="2137" spans="1:29" x14ac:dyDescent="0.35">
      <c r="A2137" t="s">
        <v>3698</v>
      </c>
      <c r="B2137" s="7">
        <v>45888</v>
      </c>
      <c r="C2137" t="s">
        <v>2191</v>
      </c>
      <c r="D2137" t="s">
        <v>110</v>
      </c>
      <c r="E2137" t="s">
        <v>25</v>
      </c>
      <c r="F2137">
        <v>31</v>
      </c>
      <c r="G2137" t="s">
        <v>136</v>
      </c>
      <c r="H2137" t="s">
        <v>88</v>
      </c>
      <c r="I2137" t="s">
        <v>53</v>
      </c>
      <c r="J2137" t="s">
        <v>54</v>
      </c>
      <c r="K2137" t="s">
        <v>55</v>
      </c>
      <c r="L2137" t="s">
        <v>56</v>
      </c>
      <c r="M2137">
        <v>1</v>
      </c>
      <c r="N2137" s="2">
        <v>799</v>
      </c>
      <c r="O2137" s="3">
        <v>0.1</v>
      </c>
      <c r="P2137" s="2">
        <v>390</v>
      </c>
      <c r="Q2137" t="s">
        <v>123</v>
      </c>
      <c r="R2137" t="s">
        <v>33</v>
      </c>
      <c r="S2137" t="s">
        <v>34</v>
      </c>
      <c r="T2137" s="4">
        <v>5</v>
      </c>
      <c r="U2137" s="11">
        <f t="shared" si="33"/>
        <v>799</v>
      </c>
      <c r="V2137" s="11">
        <f>tbl_EcommerceSales[[#This Row],[Gross_Sales]]*tbl_EcommerceSales[[#This Row],[Discount]]</f>
        <v>79.900000000000006</v>
      </c>
      <c r="W2137" s="11">
        <f>tbl_EcommerceSales[[#This Row],[Gross_Sales]]-tbl_EcommerceSales[[#This Row],[Discount_Amount]]</f>
        <v>719.1</v>
      </c>
      <c r="X2137" s="11">
        <f>tbl_EcommerceSales[[#This Row],[Quantity]] * _xlfn.XLOOKUP(tbl_EcommerceSales[[#This Row],[Product_ID]], Product_Master!A:A, Product_Master!F:F)</f>
        <v>390</v>
      </c>
      <c r="Y2137" s="11">
        <f>tbl_EcommerceSales[[#This Row],[Net_Revenue]]-tbl_EcommerceSales[[#This Row],[Total_Cost]]</f>
        <v>329.1</v>
      </c>
      <c r="Z2137" s="9">
        <f>IFERROR(#REF!/tbl_EcommerceSales[[#This Row],[Total_Cost]], 0)</f>
        <v>0</v>
      </c>
      <c r="AA2137" t="str">
        <f>TEXT(tbl_EcommerceSales[[#This Row],[Order_Date]],"mmm")</f>
        <v>Aug</v>
      </c>
      <c r="AB2137">
        <f>YEAR(tbl_EcommerceSales[[#This Row],[Order_Date]])</f>
        <v>2025</v>
      </c>
      <c r="AC2137" t="str">
        <f>IF(tbl_EcommerceSales[[#This Row],[Age]]&lt;18,"Under 18",IF(tbl_EcommerceSales[[#This Row],[Age]]&lt;=25,"18-25",IF(tbl_EcommerceSales[[#This Row],[Age]]&lt;=35,"26-35",IF(tbl_EcommerceSales[[#This Row],[Age]]&lt;=45,"36-45",IF(tbl_EcommerceSales[[#This Row],[Age]]&lt;=55,"46-55","56+")))))</f>
        <v>26-35</v>
      </c>
    </row>
    <row r="2138" spans="1:29" x14ac:dyDescent="0.35">
      <c r="A2138" t="s">
        <v>3699</v>
      </c>
      <c r="B2138" s="7">
        <v>45888</v>
      </c>
      <c r="C2138" t="s">
        <v>3700</v>
      </c>
      <c r="D2138" t="s">
        <v>216</v>
      </c>
      <c r="E2138" t="s">
        <v>25</v>
      </c>
      <c r="F2138">
        <v>30</v>
      </c>
      <c r="G2138" t="s">
        <v>246</v>
      </c>
      <c r="H2138" t="s">
        <v>27</v>
      </c>
      <c r="I2138" t="s">
        <v>73</v>
      </c>
      <c r="J2138" t="s">
        <v>74</v>
      </c>
      <c r="K2138" t="s">
        <v>55</v>
      </c>
      <c r="L2138" t="s">
        <v>75</v>
      </c>
      <c r="M2138">
        <v>1</v>
      </c>
      <c r="N2138" s="2">
        <v>2899</v>
      </c>
      <c r="O2138" s="3">
        <v>0.2</v>
      </c>
      <c r="P2138" s="2">
        <v>1700</v>
      </c>
      <c r="Q2138" t="s">
        <v>123</v>
      </c>
      <c r="R2138" t="s">
        <v>33</v>
      </c>
      <c r="S2138" t="s">
        <v>34</v>
      </c>
      <c r="T2138" s="4">
        <v>2</v>
      </c>
      <c r="U2138" s="11">
        <f t="shared" si="33"/>
        <v>2899</v>
      </c>
      <c r="V2138" s="11">
        <f>tbl_EcommerceSales[[#This Row],[Gross_Sales]]*tbl_EcommerceSales[[#This Row],[Discount]]</f>
        <v>579.80000000000007</v>
      </c>
      <c r="W2138" s="11">
        <f>tbl_EcommerceSales[[#This Row],[Gross_Sales]]-tbl_EcommerceSales[[#This Row],[Discount_Amount]]</f>
        <v>2319.1999999999998</v>
      </c>
      <c r="X2138" s="11">
        <f>tbl_EcommerceSales[[#This Row],[Quantity]] * _xlfn.XLOOKUP(tbl_EcommerceSales[[#This Row],[Product_ID]], Product_Master!A:A, Product_Master!F:F)</f>
        <v>1700</v>
      </c>
      <c r="Y2138" s="11">
        <f>tbl_EcommerceSales[[#This Row],[Net_Revenue]]-tbl_EcommerceSales[[#This Row],[Total_Cost]]</f>
        <v>619.19999999999982</v>
      </c>
      <c r="Z2138" s="9">
        <f>IFERROR(#REF!/tbl_EcommerceSales[[#This Row],[Total_Cost]], 0)</f>
        <v>0</v>
      </c>
      <c r="AA2138" t="str">
        <f>TEXT(tbl_EcommerceSales[[#This Row],[Order_Date]],"mmm")</f>
        <v>Aug</v>
      </c>
      <c r="AB2138">
        <f>YEAR(tbl_EcommerceSales[[#This Row],[Order_Date]])</f>
        <v>2025</v>
      </c>
      <c r="AC2138" t="str">
        <f>IF(tbl_EcommerceSales[[#This Row],[Age]]&lt;18,"Under 18",IF(tbl_EcommerceSales[[#This Row],[Age]]&lt;=25,"18-25",IF(tbl_EcommerceSales[[#This Row],[Age]]&lt;=35,"26-35",IF(tbl_EcommerceSales[[#This Row],[Age]]&lt;=45,"36-45",IF(tbl_EcommerceSales[[#This Row],[Age]]&lt;=55,"46-55","56+")))))</f>
        <v>26-35</v>
      </c>
    </row>
    <row r="2139" spans="1:29" x14ac:dyDescent="0.35">
      <c r="A2139" t="s">
        <v>3701</v>
      </c>
      <c r="B2139" s="7">
        <v>45888</v>
      </c>
      <c r="C2139" t="s">
        <v>3187</v>
      </c>
      <c r="D2139" t="s">
        <v>159</v>
      </c>
      <c r="E2139" t="s">
        <v>25</v>
      </c>
      <c r="F2139">
        <v>18</v>
      </c>
      <c r="G2139" t="s">
        <v>136</v>
      </c>
      <c r="H2139" t="s">
        <v>88</v>
      </c>
      <c r="I2139" t="s">
        <v>117</v>
      </c>
      <c r="J2139" t="s">
        <v>118</v>
      </c>
      <c r="K2139" t="s">
        <v>82</v>
      </c>
      <c r="L2139" t="s">
        <v>119</v>
      </c>
      <c r="M2139">
        <v>1</v>
      </c>
      <c r="N2139" s="2">
        <v>3299</v>
      </c>
      <c r="O2139" s="3">
        <v>0</v>
      </c>
      <c r="P2139" s="2">
        <v>2100</v>
      </c>
      <c r="Q2139" t="s">
        <v>156</v>
      </c>
      <c r="R2139" t="s">
        <v>33</v>
      </c>
      <c r="S2139" t="s">
        <v>34</v>
      </c>
      <c r="T2139" s="4">
        <v>3</v>
      </c>
      <c r="U2139" s="11">
        <f t="shared" si="33"/>
        <v>3299</v>
      </c>
      <c r="V2139" s="11">
        <f>tbl_EcommerceSales[[#This Row],[Gross_Sales]]*tbl_EcommerceSales[[#This Row],[Discount]]</f>
        <v>0</v>
      </c>
      <c r="W2139" s="11">
        <f>tbl_EcommerceSales[[#This Row],[Gross_Sales]]-tbl_EcommerceSales[[#This Row],[Discount_Amount]]</f>
        <v>3299</v>
      </c>
      <c r="X2139" s="11">
        <f>tbl_EcommerceSales[[#This Row],[Quantity]] * _xlfn.XLOOKUP(tbl_EcommerceSales[[#This Row],[Product_ID]], Product_Master!A:A, Product_Master!F:F)</f>
        <v>2100</v>
      </c>
      <c r="Y2139" s="11">
        <f>tbl_EcommerceSales[[#This Row],[Net_Revenue]]-tbl_EcommerceSales[[#This Row],[Total_Cost]]</f>
        <v>1199</v>
      </c>
      <c r="Z2139" s="9">
        <f>IFERROR(#REF!/tbl_EcommerceSales[[#This Row],[Total_Cost]], 0)</f>
        <v>0</v>
      </c>
      <c r="AA2139" t="str">
        <f>TEXT(tbl_EcommerceSales[[#This Row],[Order_Date]],"mmm")</f>
        <v>Aug</v>
      </c>
      <c r="AB2139">
        <f>YEAR(tbl_EcommerceSales[[#This Row],[Order_Date]])</f>
        <v>2025</v>
      </c>
      <c r="AC2139" t="str">
        <f>IF(tbl_EcommerceSales[[#This Row],[Age]]&lt;18,"Under 18",IF(tbl_EcommerceSales[[#This Row],[Age]]&lt;=25,"18-25",IF(tbl_EcommerceSales[[#This Row],[Age]]&lt;=35,"26-35",IF(tbl_EcommerceSales[[#This Row],[Age]]&lt;=45,"36-45",IF(tbl_EcommerceSales[[#This Row],[Age]]&lt;=55,"46-55","56+")))))</f>
        <v>18-25</v>
      </c>
    </row>
    <row r="2140" spans="1:29" x14ac:dyDescent="0.35">
      <c r="A2140" t="s">
        <v>3702</v>
      </c>
      <c r="B2140" s="7">
        <v>45889</v>
      </c>
      <c r="C2140" t="s">
        <v>3703</v>
      </c>
      <c r="D2140" t="s">
        <v>216</v>
      </c>
      <c r="E2140" t="s">
        <v>25</v>
      </c>
      <c r="F2140">
        <v>38</v>
      </c>
      <c r="G2140" t="s">
        <v>145</v>
      </c>
      <c r="H2140" t="s">
        <v>39</v>
      </c>
      <c r="I2140" t="s">
        <v>28</v>
      </c>
      <c r="J2140" t="s">
        <v>29</v>
      </c>
      <c r="K2140" t="s">
        <v>30</v>
      </c>
      <c r="L2140" t="s">
        <v>31</v>
      </c>
      <c r="M2140">
        <v>1</v>
      </c>
      <c r="N2140" s="2">
        <v>5999</v>
      </c>
      <c r="O2140" s="3">
        <v>0.2</v>
      </c>
      <c r="P2140" s="2">
        <v>3900</v>
      </c>
      <c r="Q2140" t="s">
        <v>76</v>
      </c>
      <c r="R2140" t="s">
        <v>33</v>
      </c>
      <c r="S2140" t="s">
        <v>57</v>
      </c>
      <c r="T2140" s="4">
        <v>4</v>
      </c>
      <c r="U2140" s="11">
        <f t="shared" si="33"/>
        <v>5999</v>
      </c>
      <c r="V2140" s="11">
        <f>tbl_EcommerceSales[[#This Row],[Gross_Sales]]*tbl_EcommerceSales[[#This Row],[Discount]]</f>
        <v>1199.8</v>
      </c>
      <c r="W2140" s="11">
        <f>tbl_EcommerceSales[[#This Row],[Gross_Sales]]-tbl_EcommerceSales[[#This Row],[Discount_Amount]]</f>
        <v>4799.2</v>
      </c>
      <c r="X2140" s="11">
        <f>tbl_EcommerceSales[[#This Row],[Quantity]] * _xlfn.XLOOKUP(tbl_EcommerceSales[[#This Row],[Product_ID]], Product_Master!A:A, Product_Master!F:F)</f>
        <v>3900</v>
      </c>
      <c r="Y2140" s="11">
        <f>tbl_EcommerceSales[[#This Row],[Net_Revenue]]-tbl_EcommerceSales[[#This Row],[Total_Cost]]</f>
        <v>899.19999999999982</v>
      </c>
      <c r="Z2140" s="9">
        <f>IFERROR(#REF!/tbl_EcommerceSales[[#This Row],[Total_Cost]], 0)</f>
        <v>0</v>
      </c>
      <c r="AA2140" t="str">
        <f>TEXT(tbl_EcommerceSales[[#This Row],[Order_Date]],"mmm")</f>
        <v>Aug</v>
      </c>
      <c r="AB2140">
        <f>YEAR(tbl_EcommerceSales[[#This Row],[Order_Date]])</f>
        <v>2025</v>
      </c>
      <c r="AC2140" t="str">
        <f>IF(tbl_EcommerceSales[[#This Row],[Age]]&lt;18,"Under 18",IF(tbl_EcommerceSales[[#This Row],[Age]]&lt;=25,"18-25",IF(tbl_EcommerceSales[[#This Row],[Age]]&lt;=35,"26-35",IF(tbl_EcommerceSales[[#This Row],[Age]]&lt;=45,"36-45",IF(tbl_EcommerceSales[[#This Row],[Age]]&lt;=55,"46-55","56+")))))</f>
        <v>36-45</v>
      </c>
    </row>
    <row r="2141" spans="1:29" x14ac:dyDescent="0.35">
      <c r="A2141" t="s">
        <v>3704</v>
      </c>
      <c r="B2141" s="7">
        <v>45889</v>
      </c>
      <c r="C2141" t="s">
        <v>1563</v>
      </c>
      <c r="D2141" t="s">
        <v>342</v>
      </c>
      <c r="E2141" t="s">
        <v>48</v>
      </c>
      <c r="F2141">
        <v>27</v>
      </c>
      <c r="G2141" t="s">
        <v>26</v>
      </c>
      <c r="H2141" t="s">
        <v>27</v>
      </c>
      <c r="I2141" t="s">
        <v>40</v>
      </c>
      <c r="J2141" t="s">
        <v>41</v>
      </c>
      <c r="K2141" t="s">
        <v>42</v>
      </c>
      <c r="L2141" t="s">
        <v>43</v>
      </c>
      <c r="M2141">
        <v>1</v>
      </c>
      <c r="N2141" s="2">
        <v>699</v>
      </c>
      <c r="O2141" s="3">
        <v>0.05</v>
      </c>
      <c r="P2141" s="2">
        <v>310</v>
      </c>
      <c r="Q2141" t="s">
        <v>32</v>
      </c>
      <c r="R2141" t="s">
        <v>33</v>
      </c>
      <c r="S2141" t="s">
        <v>34</v>
      </c>
      <c r="T2141" s="4">
        <v>4</v>
      </c>
      <c r="U2141" s="11">
        <f t="shared" si="33"/>
        <v>699</v>
      </c>
      <c r="V2141" s="11">
        <f>tbl_EcommerceSales[[#This Row],[Gross_Sales]]*tbl_EcommerceSales[[#This Row],[Discount]]</f>
        <v>34.950000000000003</v>
      </c>
      <c r="W2141" s="11">
        <f>tbl_EcommerceSales[[#This Row],[Gross_Sales]]-tbl_EcommerceSales[[#This Row],[Discount_Amount]]</f>
        <v>664.05</v>
      </c>
      <c r="X2141" s="11">
        <f>tbl_EcommerceSales[[#This Row],[Quantity]] * _xlfn.XLOOKUP(tbl_EcommerceSales[[#This Row],[Product_ID]], Product_Master!A:A, Product_Master!F:F)</f>
        <v>310</v>
      </c>
      <c r="Y2141" s="11">
        <f>tbl_EcommerceSales[[#This Row],[Net_Revenue]]-tbl_EcommerceSales[[#This Row],[Total_Cost]]</f>
        <v>354.04999999999995</v>
      </c>
      <c r="Z2141" s="9">
        <f>IFERROR(#REF!/tbl_EcommerceSales[[#This Row],[Total_Cost]], 0)</f>
        <v>0</v>
      </c>
      <c r="AA2141" t="str">
        <f>TEXT(tbl_EcommerceSales[[#This Row],[Order_Date]],"mmm")</f>
        <v>Aug</v>
      </c>
      <c r="AB2141">
        <f>YEAR(tbl_EcommerceSales[[#This Row],[Order_Date]])</f>
        <v>2025</v>
      </c>
      <c r="AC2141" t="str">
        <f>IF(tbl_EcommerceSales[[#This Row],[Age]]&lt;18,"Under 18",IF(tbl_EcommerceSales[[#This Row],[Age]]&lt;=25,"18-25",IF(tbl_EcommerceSales[[#This Row],[Age]]&lt;=35,"26-35",IF(tbl_EcommerceSales[[#This Row],[Age]]&lt;=45,"36-45",IF(tbl_EcommerceSales[[#This Row],[Age]]&lt;=55,"46-55","56+")))))</f>
        <v>26-35</v>
      </c>
    </row>
    <row r="2142" spans="1:29" x14ac:dyDescent="0.35">
      <c r="A2142" t="s">
        <v>3705</v>
      </c>
      <c r="B2142" s="7">
        <v>45889</v>
      </c>
      <c r="C2142" t="s">
        <v>3706</v>
      </c>
      <c r="D2142" t="s">
        <v>159</v>
      </c>
      <c r="E2142" t="s">
        <v>25</v>
      </c>
      <c r="F2142">
        <v>33</v>
      </c>
      <c r="G2142" t="s">
        <v>289</v>
      </c>
      <c r="H2142" t="s">
        <v>88</v>
      </c>
      <c r="I2142" t="s">
        <v>40</v>
      </c>
      <c r="J2142" t="s">
        <v>41</v>
      </c>
      <c r="K2142" t="s">
        <v>42</v>
      </c>
      <c r="L2142" t="s">
        <v>43</v>
      </c>
      <c r="M2142">
        <v>1</v>
      </c>
      <c r="N2142" s="2">
        <v>699</v>
      </c>
      <c r="O2142" s="3">
        <v>0.15</v>
      </c>
      <c r="P2142" s="2">
        <v>310</v>
      </c>
      <c r="Q2142" t="s">
        <v>44</v>
      </c>
      <c r="R2142" t="s">
        <v>33</v>
      </c>
      <c r="S2142" t="s">
        <v>34</v>
      </c>
      <c r="T2142" s="4">
        <v>4</v>
      </c>
      <c r="U2142" s="11">
        <f t="shared" si="33"/>
        <v>699</v>
      </c>
      <c r="V2142" s="11">
        <f>tbl_EcommerceSales[[#This Row],[Gross_Sales]]*tbl_EcommerceSales[[#This Row],[Discount]]</f>
        <v>104.85</v>
      </c>
      <c r="W2142" s="11">
        <f>tbl_EcommerceSales[[#This Row],[Gross_Sales]]-tbl_EcommerceSales[[#This Row],[Discount_Amount]]</f>
        <v>594.15</v>
      </c>
      <c r="X2142" s="11">
        <f>tbl_EcommerceSales[[#This Row],[Quantity]] * _xlfn.XLOOKUP(tbl_EcommerceSales[[#This Row],[Product_ID]], Product_Master!A:A, Product_Master!F:F)</f>
        <v>310</v>
      </c>
      <c r="Y2142" s="11">
        <f>tbl_EcommerceSales[[#This Row],[Net_Revenue]]-tbl_EcommerceSales[[#This Row],[Total_Cost]]</f>
        <v>284.14999999999998</v>
      </c>
      <c r="Z2142" s="9">
        <f>IFERROR(#REF!/tbl_EcommerceSales[[#This Row],[Total_Cost]], 0)</f>
        <v>0</v>
      </c>
      <c r="AA2142" t="str">
        <f>TEXT(tbl_EcommerceSales[[#This Row],[Order_Date]],"mmm")</f>
        <v>Aug</v>
      </c>
      <c r="AB2142">
        <f>YEAR(tbl_EcommerceSales[[#This Row],[Order_Date]])</f>
        <v>2025</v>
      </c>
      <c r="AC2142" t="str">
        <f>IF(tbl_EcommerceSales[[#This Row],[Age]]&lt;18,"Under 18",IF(tbl_EcommerceSales[[#This Row],[Age]]&lt;=25,"18-25",IF(tbl_EcommerceSales[[#This Row],[Age]]&lt;=35,"26-35",IF(tbl_EcommerceSales[[#This Row],[Age]]&lt;=45,"36-45",IF(tbl_EcommerceSales[[#This Row],[Age]]&lt;=55,"46-55","56+")))))</f>
        <v>26-35</v>
      </c>
    </row>
    <row r="2143" spans="1:29" x14ac:dyDescent="0.35">
      <c r="A2143" t="s">
        <v>3707</v>
      </c>
      <c r="B2143" s="7">
        <v>45889</v>
      </c>
      <c r="C2143" t="s">
        <v>3161</v>
      </c>
      <c r="D2143" t="s">
        <v>130</v>
      </c>
      <c r="E2143" t="s">
        <v>48</v>
      </c>
      <c r="F2143">
        <v>47</v>
      </c>
      <c r="G2143" t="s">
        <v>211</v>
      </c>
      <c r="H2143" t="s">
        <v>72</v>
      </c>
      <c r="I2143" t="s">
        <v>236</v>
      </c>
      <c r="J2143" t="s">
        <v>237</v>
      </c>
      <c r="K2143" t="s">
        <v>82</v>
      </c>
      <c r="L2143" t="s">
        <v>238</v>
      </c>
      <c r="M2143">
        <v>4</v>
      </c>
      <c r="N2143" s="2">
        <v>899</v>
      </c>
      <c r="O2143" s="3">
        <v>0.05</v>
      </c>
      <c r="P2143" s="2">
        <v>1920</v>
      </c>
      <c r="Q2143" t="s">
        <v>76</v>
      </c>
      <c r="R2143" t="s">
        <v>33</v>
      </c>
      <c r="S2143" t="s">
        <v>57</v>
      </c>
      <c r="T2143" s="4">
        <v>4</v>
      </c>
      <c r="U2143" s="11">
        <f t="shared" si="33"/>
        <v>3596</v>
      </c>
      <c r="V2143" s="11">
        <f>tbl_EcommerceSales[[#This Row],[Gross_Sales]]*tbl_EcommerceSales[[#This Row],[Discount]]</f>
        <v>179.8</v>
      </c>
      <c r="W2143" s="11">
        <f>tbl_EcommerceSales[[#This Row],[Gross_Sales]]-tbl_EcommerceSales[[#This Row],[Discount_Amount]]</f>
        <v>3416.2</v>
      </c>
      <c r="X2143" s="11">
        <f>tbl_EcommerceSales[[#This Row],[Quantity]] * _xlfn.XLOOKUP(tbl_EcommerceSales[[#This Row],[Product_ID]], Product_Master!A:A, Product_Master!F:F)</f>
        <v>1920</v>
      </c>
      <c r="Y2143" s="11">
        <f>tbl_EcommerceSales[[#This Row],[Net_Revenue]]-tbl_EcommerceSales[[#This Row],[Total_Cost]]</f>
        <v>1496.1999999999998</v>
      </c>
      <c r="Z2143" s="9">
        <f>IFERROR(#REF!/tbl_EcommerceSales[[#This Row],[Total_Cost]], 0)</f>
        <v>0</v>
      </c>
      <c r="AA2143" t="str">
        <f>TEXT(tbl_EcommerceSales[[#This Row],[Order_Date]],"mmm")</f>
        <v>Aug</v>
      </c>
      <c r="AB2143">
        <f>YEAR(tbl_EcommerceSales[[#This Row],[Order_Date]])</f>
        <v>2025</v>
      </c>
      <c r="AC2143" t="str">
        <f>IF(tbl_EcommerceSales[[#This Row],[Age]]&lt;18,"Under 18",IF(tbl_EcommerceSales[[#This Row],[Age]]&lt;=25,"18-25",IF(tbl_EcommerceSales[[#This Row],[Age]]&lt;=35,"26-35",IF(tbl_EcommerceSales[[#This Row],[Age]]&lt;=45,"36-45",IF(tbl_EcommerceSales[[#This Row],[Age]]&lt;=55,"46-55","56+")))))</f>
        <v>46-55</v>
      </c>
    </row>
    <row r="2144" spans="1:29" x14ac:dyDescent="0.35">
      <c r="A2144" t="s">
        <v>3708</v>
      </c>
      <c r="B2144" s="7">
        <v>45889</v>
      </c>
      <c r="C2144" t="s">
        <v>231</v>
      </c>
      <c r="D2144" t="s">
        <v>232</v>
      </c>
      <c r="E2144" t="s">
        <v>25</v>
      </c>
      <c r="F2144">
        <v>42</v>
      </c>
      <c r="G2144" t="s">
        <v>174</v>
      </c>
      <c r="H2144" t="s">
        <v>39</v>
      </c>
      <c r="I2144" t="s">
        <v>165</v>
      </c>
      <c r="J2144" t="s">
        <v>166</v>
      </c>
      <c r="K2144" t="s">
        <v>42</v>
      </c>
      <c r="L2144" t="s">
        <v>167</v>
      </c>
      <c r="M2144">
        <v>1</v>
      </c>
      <c r="N2144" s="2">
        <v>1799</v>
      </c>
      <c r="O2144" s="3">
        <v>0.15</v>
      </c>
      <c r="P2144" s="2">
        <v>900</v>
      </c>
      <c r="Q2144" t="s">
        <v>32</v>
      </c>
      <c r="R2144" t="s">
        <v>33</v>
      </c>
      <c r="S2144" t="s">
        <v>34</v>
      </c>
      <c r="T2144" s="4">
        <v>4</v>
      </c>
      <c r="U2144" s="11">
        <f t="shared" si="33"/>
        <v>1799</v>
      </c>
      <c r="V2144" s="11">
        <f>tbl_EcommerceSales[[#This Row],[Gross_Sales]]*tbl_EcommerceSales[[#This Row],[Discount]]</f>
        <v>269.84999999999997</v>
      </c>
      <c r="W2144" s="11">
        <f>tbl_EcommerceSales[[#This Row],[Gross_Sales]]-tbl_EcommerceSales[[#This Row],[Discount_Amount]]</f>
        <v>1529.15</v>
      </c>
      <c r="X2144" s="11">
        <f>tbl_EcommerceSales[[#This Row],[Quantity]] * _xlfn.XLOOKUP(tbl_EcommerceSales[[#This Row],[Product_ID]], Product_Master!A:A, Product_Master!F:F)</f>
        <v>900</v>
      </c>
      <c r="Y2144" s="11">
        <f>tbl_EcommerceSales[[#This Row],[Net_Revenue]]-tbl_EcommerceSales[[#This Row],[Total_Cost]]</f>
        <v>629.15000000000009</v>
      </c>
      <c r="Z2144" s="9">
        <f>IFERROR(#REF!/tbl_EcommerceSales[[#This Row],[Total_Cost]], 0)</f>
        <v>0</v>
      </c>
      <c r="AA2144" t="str">
        <f>TEXT(tbl_EcommerceSales[[#This Row],[Order_Date]],"mmm")</f>
        <v>Aug</v>
      </c>
      <c r="AB2144">
        <f>YEAR(tbl_EcommerceSales[[#This Row],[Order_Date]])</f>
        <v>2025</v>
      </c>
      <c r="AC2144" t="str">
        <f>IF(tbl_EcommerceSales[[#This Row],[Age]]&lt;18,"Under 18",IF(tbl_EcommerceSales[[#This Row],[Age]]&lt;=25,"18-25",IF(tbl_EcommerceSales[[#This Row],[Age]]&lt;=35,"26-35",IF(tbl_EcommerceSales[[#This Row],[Age]]&lt;=45,"36-45",IF(tbl_EcommerceSales[[#This Row],[Age]]&lt;=55,"46-55","56+")))))</f>
        <v>36-45</v>
      </c>
    </row>
    <row r="2145" spans="1:29" x14ac:dyDescent="0.35">
      <c r="A2145" t="s">
        <v>3709</v>
      </c>
      <c r="B2145" s="7">
        <v>45889</v>
      </c>
      <c r="C2145" t="s">
        <v>2824</v>
      </c>
      <c r="D2145" t="s">
        <v>66</v>
      </c>
      <c r="E2145" t="s">
        <v>48</v>
      </c>
      <c r="F2145">
        <v>48</v>
      </c>
      <c r="G2145" t="s">
        <v>145</v>
      </c>
      <c r="H2145" t="s">
        <v>39</v>
      </c>
      <c r="I2145" t="s">
        <v>271</v>
      </c>
      <c r="J2145" t="s">
        <v>272</v>
      </c>
      <c r="K2145" t="s">
        <v>30</v>
      </c>
      <c r="L2145" t="s">
        <v>273</v>
      </c>
      <c r="M2145">
        <v>5</v>
      </c>
      <c r="N2145" s="2">
        <v>4299</v>
      </c>
      <c r="O2145" s="3">
        <v>0</v>
      </c>
      <c r="P2145" s="2">
        <v>13500</v>
      </c>
      <c r="Q2145" t="s">
        <v>44</v>
      </c>
      <c r="R2145" t="s">
        <v>33</v>
      </c>
      <c r="S2145" t="s">
        <v>57</v>
      </c>
      <c r="T2145" s="4">
        <v>2</v>
      </c>
      <c r="U2145" s="11">
        <f t="shared" si="33"/>
        <v>21495</v>
      </c>
      <c r="V2145" s="11">
        <f>tbl_EcommerceSales[[#This Row],[Gross_Sales]]*tbl_EcommerceSales[[#This Row],[Discount]]</f>
        <v>0</v>
      </c>
      <c r="W2145" s="11">
        <f>tbl_EcommerceSales[[#This Row],[Gross_Sales]]-tbl_EcommerceSales[[#This Row],[Discount_Amount]]</f>
        <v>21495</v>
      </c>
      <c r="X2145" s="11">
        <f>tbl_EcommerceSales[[#This Row],[Quantity]] * _xlfn.XLOOKUP(tbl_EcommerceSales[[#This Row],[Product_ID]], Product_Master!A:A, Product_Master!F:F)</f>
        <v>13500</v>
      </c>
      <c r="Y2145" s="11">
        <f>tbl_EcommerceSales[[#This Row],[Net_Revenue]]-tbl_EcommerceSales[[#This Row],[Total_Cost]]</f>
        <v>7995</v>
      </c>
      <c r="Z2145" s="9">
        <f>IFERROR(#REF!/tbl_EcommerceSales[[#This Row],[Total_Cost]], 0)</f>
        <v>0</v>
      </c>
      <c r="AA2145" t="str">
        <f>TEXT(tbl_EcommerceSales[[#This Row],[Order_Date]],"mmm")</f>
        <v>Aug</v>
      </c>
      <c r="AB2145">
        <f>YEAR(tbl_EcommerceSales[[#This Row],[Order_Date]])</f>
        <v>2025</v>
      </c>
      <c r="AC2145" t="str">
        <f>IF(tbl_EcommerceSales[[#This Row],[Age]]&lt;18,"Under 18",IF(tbl_EcommerceSales[[#This Row],[Age]]&lt;=25,"18-25",IF(tbl_EcommerceSales[[#This Row],[Age]]&lt;=35,"26-35",IF(tbl_EcommerceSales[[#This Row],[Age]]&lt;=45,"36-45",IF(tbl_EcommerceSales[[#This Row],[Age]]&lt;=55,"46-55","56+")))))</f>
        <v>46-55</v>
      </c>
    </row>
    <row r="2146" spans="1:29" x14ac:dyDescent="0.35">
      <c r="A2146" t="s">
        <v>3710</v>
      </c>
      <c r="B2146" s="7">
        <v>45889</v>
      </c>
      <c r="C2146" t="s">
        <v>3711</v>
      </c>
      <c r="D2146" t="s">
        <v>116</v>
      </c>
      <c r="E2146" t="s">
        <v>48</v>
      </c>
      <c r="F2146">
        <v>41</v>
      </c>
      <c r="G2146" t="s">
        <v>174</v>
      </c>
      <c r="H2146" t="s">
        <v>39</v>
      </c>
      <c r="I2146" t="s">
        <v>200</v>
      </c>
      <c r="J2146" t="s">
        <v>201</v>
      </c>
      <c r="K2146" t="s">
        <v>91</v>
      </c>
      <c r="L2146" t="s">
        <v>202</v>
      </c>
      <c r="M2146">
        <v>4</v>
      </c>
      <c r="N2146" s="2">
        <v>899</v>
      </c>
      <c r="O2146" s="3">
        <v>0.05</v>
      </c>
      <c r="P2146" s="2">
        <v>1680</v>
      </c>
      <c r="Q2146" t="s">
        <v>32</v>
      </c>
      <c r="R2146" t="s">
        <v>33</v>
      </c>
      <c r="S2146" t="s">
        <v>34</v>
      </c>
      <c r="T2146" s="4">
        <v>4</v>
      </c>
      <c r="U2146" s="11">
        <f t="shared" si="33"/>
        <v>3596</v>
      </c>
      <c r="V2146" s="11">
        <f>tbl_EcommerceSales[[#This Row],[Gross_Sales]]*tbl_EcommerceSales[[#This Row],[Discount]]</f>
        <v>179.8</v>
      </c>
      <c r="W2146" s="11">
        <f>tbl_EcommerceSales[[#This Row],[Gross_Sales]]-tbl_EcommerceSales[[#This Row],[Discount_Amount]]</f>
        <v>3416.2</v>
      </c>
      <c r="X2146" s="11">
        <f>tbl_EcommerceSales[[#This Row],[Quantity]] * _xlfn.XLOOKUP(tbl_EcommerceSales[[#This Row],[Product_ID]], Product_Master!A:A, Product_Master!F:F)</f>
        <v>1680</v>
      </c>
      <c r="Y2146" s="11">
        <f>tbl_EcommerceSales[[#This Row],[Net_Revenue]]-tbl_EcommerceSales[[#This Row],[Total_Cost]]</f>
        <v>1736.1999999999998</v>
      </c>
      <c r="Z2146" s="9">
        <f>IFERROR(#REF!/tbl_EcommerceSales[[#This Row],[Total_Cost]], 0)</f>
        <v>0</v>
      </c>
      <c r="AA2146" t="str">
        <f>TEXT(tbl_EcommerceSales[[#This Row],[Order_Date]],"mmm")</f>
        <v>Aug</v>
      </c>
      <c r="AB2146">
        <f>YEAR(tbl_EcommerceSales[[#This Row],[Order_Date]])</f>
        <v>2025</v>
      </c>
      <c r="AC2146" t="str">
        <f>IF(tbl_EcommerceSales[[#This Row],[Age]]&lt;18,"Under 18",IF(tbl_EcommerceSales[[#This Row],[Age]]&lt;=25,"18-25",IF(tbl_EcommerceSales[[#This Row],[Age]]&lt;=35,"26-35",IF(tbl_EcommerceSales[[#This Row],[Age]]&lt;=45,"36-45",IF(tbl_EcommerceSales[[#This Row],[Age]]&lt;=55,"46-55","56+")))))</f>
        <v>36-45</v>
      </c>
    </row>
    <row r="2147" spans="1:29" x14ac:dyDescent="0.35">
      <c r="A2147" t="s">
        <v>3712</v>
      </c>
      <c r="B2147" s="7">
        <v>45889</v>
      </c>
      <c r="C2147" t="s">
        <v>844</v>
      </c>
      <c r="D2147" t="s">
        <v>110</v>
      </c>
      <c r="E2147" t="s">
        <v>48</v>
      </c>
      <c r="F2147">
        <v>44</v>
      </c>
      <c r="G2147" t="s">
        <v>87</v>
      </c>
      <c r="H2147" t="s">
        <v>88</v>
      </c>
      <c r="I2147" t="s">
        <v>67</v>
      </c>
      <c r="J2147" t="s">
        <v>68</v>
      </c>
      <c r="K2147" t="s">
        <v>42</v>
      </c>
      <c r="L2147" t="s">
        <v>43</v>
      </c>
      <c r="M2147">
        <v>1</v>
      </c>
      <c r="N2147" s="2">
        <v>799</v>
      </c>
      <c r="O2147" s="3">
        <v>0</v>
      </c>
      <c r="P2147" s="2">
        <v>360</v>
      </c>
      <c r="Q2147" t="s">
        <v>123</v>
      </c>
      <c r="R2147" t="s">
        <v>33</v>
      </c>
      <c r="S2147" t="s">
        <v>34</v>
      </c>
      <c r="T2147" s="4">
        <v>3</v>
      </c>
      <c r="U2147" s="11">
        <f t="shared" si="33"/>
        <v>799</v>
      </c>
      <c r="V2147" s="11">
        <f>tbl_EcommerceSales[[#This Row],[Gross_Sales]]*tbl_EcommerceSales[[#This Row],[Discount]]</f>
        <v>0</v>
      </c>
      <c r="W2147" s="11">
        <f>tbl_EcommerceSales[[#This Row],[Gross_Sales]]-tbl_EcommerceSales[[#This Row],[Discount_Amount]]</f>
        <v>799</v>
      </c>
      <c r="X2147" s="11">
        <f>tbl_EcommerceSales[[#This Row],[Quantity]] * _xlfn.XLOOKUP(tbl_EcommerceSales[[#This Row],[Product_ID]], Product_Master!A:A, Product_Master!F:F)</f>
        <v>360</v>
      </c>
      <c r="Y2147" s="11">
        <f>tbl_EcommerceSales[[#This Row],[Net_Revenue]]-tbl_EcommerceSales[[#This Row],[Total_Cost]]</f>
        <v>439</v>
      </c>
      <c r="Z2147" s="9">
        <f>IFERROR(#REF!/tbl_EcommerceSales[[#This Row],[Total_Cost]], 0)</f>
        <v>0</v>
      </c>
      <c r="AA2147" t="str">
        <f>TEXT(tbl_EcommerceSales[[#This Row],[Order_Date]],"mmm")</f>
        <v>Aug</v>
      </c>
      <c r="AB2147">
        <f>YEAR(tbl_EcommerceSales[[#This Row],[Order_Date]])</f>
        <v>2025</v>
      </c>
      <c r="AC2147" t="str">
        <f>IF(tbl_EcommerceSales[[#This Row],[Age]]&lt;18,"Under 18",IF(tbl_EcommerceSales[[#This Row],[Age]]&lt;=25,"18-25",IF(tbl_EcommerceSales[[#This Row],[Age]]&lt;=35,"26-35",IF(tbl_EcommerceSales[[#This Row],[Age]]&lt;=45,"36-45",IF(tbl_EcommerceSales[[#This Row],[Age]]&lt;=55,"46-55","56+")))))</f>
        <v>36-45</v>
      </c>
    </row>
    <row r="2148" spans="1:29" x14ac:dyDescent="0.35">
      <c r="A2148" t="s">
        <v>3713</v>
      </c>
      <c r="B2148" s="7">
        <v>45890</v>
      </c>
      <c r="C2148" t="s">
        <v>1893</v>
      </c>
      <c r="D2148" t="s">
        <v>269</v>
      </c>
      <c r="E2148" t="s">
        <v>48</v>
      </c>
      <c r="F2148">
        <v>28</v>
      </c>
      <c r="G2148" t="s">
        <v>38</v>
      </c>
      <c r="H2148" t="s">
        <v>39</v>
      </c>
      <c r="I2148" t="s">
        <v>73</v>
      </c>
      <c r="J2148" t="s">
        <v>74</v>
      </c>
      <c r="K2148" t="s">
        <v>55</v>
      </c>
      <c r="L2148" t="s">
        <v>75</v>
      </c>
      <c r="M2148">
        <v>1</v>
      </c>
      <c r="N2148" s="2">
        <v>2899</v>
      </c>
      <c r="O2148" s="3">
        <v>0.25</v>
      </c>
      <c r="P2148" s="2">
        <v>1700</v>
      </c>
      <c r="Q2148" t="s">
        <v>44</v>
      </c>
      <c r="R2148" t="s">
        <v>33</v>
      </c>
      <c r="S2148" t="s">
        <v>34</v>
      </c>
      <c r="T2148" s="4">
        <v>5</v>
      </c>
      <c r="U2148" s="11">
        <f t="shared" si="33"/>
        <v>2899</v>
      </c>
      <c r="V2148" s="11">
        <f>tbl_EcommerceSales[[#This Row],[Gross_Sales]]*tbl_EcommerceSales[[#This Row],[Discount]]</f>
        <v>724.75</v>
      </c>
      <c r="W2148" s="11">
        <f>tbl_EcommerceSales[[#This Row],[Gross_Sales]]-tbl_EcommerceSales[[#This Row],[Discount_Amount]]</f>
        <v>2174.25</v>
      </c>
      <c r="X2148" s="11">
        <f>tbl_EcommerceSales[[#This Row],[Quantity]] * _xlfn.XLOOKUP(tbl_EcommerceSales[[#This Row],[Product_ID]], Product_Master!A:A, Product_Master!F:F)</f>
        <v>1700</v>
      </c>
      <c r="Y2148" s="11">
        <f>tbl_EcommerceSales[[#This Row],[Net_Revenue]]-tbl_EcommerceSales[[#This Row],[Total_Cost]]</f>
        <v>474.25</v>
      </c>
      <c r="Z2148" s="9">
        <f>IFERROR(#REF!/tbl_EcommerceSales[[#This Row],[Total_Cost]], 0)</f>
        <v>0</v>
      </c>
      <c r="AA2148" t="str">
        <f>TEXT(tbl_EcommerceSales[[#This Row],[Order_Date]],"mmm")</f>
        <v>Aug</v>
      </c>
      <c r="AB2148">
        <f>YEAR(tbl_EcommerceSales[[#This Row],[Order_Date]])</f>
        <v>2025</v>
      </c>
      <c r="AC2148" t="str">
        <f>IF(tbl_EcommerceSales[[#This Row],[Age]]&lt;18,"Under 18",IF(tbl_EcommerceSales[[#This Row],[Age]]&lt;=25,"18-25",IF(tbl_EcommerceSales[[#This Row],[Age]]&lt;=35,"26-35",IF(tbl_EcommerceSales[[#This Row],[Age]]&lt;=45,"36-45",IF(tbl_EcommerceSales[[#This Row],[Age]]&lt;=55,"46-55","56+")))))</f>
        <v>26-35</v>
      </c>
    </row>
    <row r="2149" spans="1:29" x14ac:dyDescent="0.35">
      <c r="A2149" t="s">
        <v>3714</v>
      </c>
      <c r="B2149" s="7">
        <v>45890</v>
      </c>
      <c r="C2149" t="s">
        <v>1441</v>
      </c>
      <c r="D2149" t="s">
        <v>195</v>
      </c>
      <c r="E2149" t="s">
        <v>48</v>
      </c>
      <c r="F2149">
        <v>32</v>
      </c>
      <c r="G2149" t="s">
        <v>152</v>
      </c>
      <c r="H2149" t="s">
        <v>72</v>
      </c>
      <c r="I2149" t="s">
        <v>80</v>
      </c>
      <c r="J2149" t="s">
        <v>81</v>
      </c>
      <c r="K2149" t="s">
        <v>82</v>
      </c>
      <c r="L2149" t="s">
        <v>83</v>
      </c>
      <c r="M2149">
        <v>2</v>
      </c>
      <c r="N2149" s="2">
        <v>2499</v>
      </c>
      <c r="O2149" s="3">
        <v>0.15</v>
      </c>
      <c r="P2149" s="2">
        <v>3100</v>
      </c>
      <c r="Q2149" t="s">
        <v>123</v>
      </c>
      <c r="R2149" t="s">
        <v>33</v>
      </c>
      <c r="S2149" t="s">
        <v>34</v>
      </c>
      <c r="T2149" s="4">
        <v>4</v>
      </c>
      <c r="U2149" s="11">
        <f t="shared" si="33"/>
        <v>4998</v>
      </c>
      <c r="V2149" s="11">
        <f>tbl_EcommerceSales[[#This Row],[Gross_Sales]]*tbl_EcommerceSales[[#This Row],[Discount]]</f>
        <v>749.69999999999993</v>
      </c>
      <c r="W2149" s="11">
        <f>tbl_EcommerceSales[[#This Row],[Gross_Sales]]-tbl_EcommerceSales[[#This Row],[Discount_Amount]]</f>
        <v>4248.3</v>
      </c>
      <c r="X2149" s="11">
        <f>tbl_EcommerceSales[[#This Row],[Quantity]] * _xlfn.XLOOKUP(tbl_EcommerceSales[[#This Row],[Product_ID]], Product_Master!A:A, Product_Master!F:F)</f>
        <v>3100</v>
      </c>
      <c r="Y2149" s="11">
        <f>tbl_EcommerceSales[[#This Row],[Net_Revenue]]-tbl_EcommerceSales[[#This Row],[Total_Cost]]</f>
        <v>1148.3000000000002</v>
      </c>
      <c r="Z2149" s="9">
        <f>IFERROR(#REF!/tbl_EcommerceSales[[#This Row],[Total_Cost]], 0)</f>
        <v>0</v>
      </c>
      <c r="AA2149" t="str">
        <f>TEXT(tbl_EcommerceSales[[#This Row],[Order_Date]],"mmm")</f>
        <v>Aug</v>
      </c>
      <c r="AB2149">
        <f>YEAR(tbl_EcommerceSales[[#This Row],[Order_Date]])</f>
        <v>2025</v>
      </c>
      <c r="AC2149" t="str">
        <f>IF(tbl_EcommerceSales[[#This Row],[Age]]&lt;18,"Under 18",IF(tbl_EcommerceSales[[#This Row],[Age]]&lt;=25,"18-25",IF(tbl_EcommerceSales[[#This Row],[Age]]&lt;=35,"26-35",IF(tbl_EcommerceSales[[#This Row],[Age]]&lt;=45,"36-45",IF(tbl_EcommerceSales[[#This Row],[Age]]&lt;=55,"46-55","56+")))))</f>
        <v>26-35</v>
      </c>
    </row>
    <row r="2150" spans="1:29" x14ac:dyDescent="0.35">
      <c r="A2150" t="s">
        <v>3715</v>
      </c>
      <c r="B2150" s="7">
        <v>45890</v>
      </c>
      <c r="C2150" t="s">
        <v>215</v>
      </c>
      <c r="D2150" t="s">
        <v>216</v>
      </c>
      <c r="E2150" t="s">
        <v>25</v>
      </c>
      <c r="F2150">
        <v>34</v>
      </c>
      <c r="G2150" t="s">
        <v>103</v>
      </c>
      <c r="H2150" t="s">
        <v>27</v>
      </c>
      <c r="I2150" t="s">
        <v>62</v>
      </c>
      <c r="J2150" t="s">
        <v>63</v>
      </c>
      <c r="K2150" t="s">
        <v>42</v>
      </c>
      <c r="L2150" t="s">
        <v>43</v>
      </c>
      <c r="M2150">
        <v>2</v>
      </c>
      <c r="N2150" s="2">
        <v>499</v>
      </c>
      <c r="O2150" s="3">
        <v>0.15</v>
      </c>
      <c r="P2150" s="2">
        <v>440</v>
      </c>
      <c r="Q2150" t="s">
        <v>32</v>
      </c>
      <c r="R2150" t="s">
        <v>33</v>
      </c>
      <c r="S2150" t="s">
        <v>57</v>
      </c>
      <c r="T2150" s="4">
        <v>2</v>
      </c>
      <c r="U2150" s="11">
        <f t="shared" si="33"/>
        <v>998</v>
      </c>
      <c r="V2150" s="11">
        <f>tbl_EcommerceSales[[#This Row],[Gross_Sales]]*tbl_EcommerceSales[[#This Row],[Discount]]</f>
        <v>149.69999999999999</v>
      </c>
      <c r="W2150" s="11">
        <f>tbl_EcommerceSales[[#This Row],[Gross_Sales]]-tbl_EcommerceSales[[#This Row],[Discount_Amount]]</f>
        <v>848.3</v>
      </c>
      <c r="X2150" s="11">
        <f>tbl_EcommerceSales[[#This Row],[Quantity]] * _xlfn.XLOOKUP(tbl_EcommerceSales[[#This Row],[Product_ID]], Product_Master!A:A, Product_Master!F:F)</f>
        <v>440</v>
      </c>
      <c r="Y2150" s="11">
        <f>tbl_EcommerceSales[[#This Row],[Net_Revenue]]-tbl_EcommerceSales[[#This Row],[Total_Cost]]</f>
        <v>408.29999999999995</v>
      </c>
      <c r="Z2150" s="9">
        <f>IFERROR(#REF!/tbl_EcommerceSales[[#This Row],[Total_Cost]], 0)</f>
        <v>0</v>
      </c>
      <c r="AA2150" t="str">
        <f>TEXT(tbl_EcommerceSales[[#This Row],[Order_Date]],"mmm")</f>
        <v>Aug</v>
      </c>
      <c r="AB2150">
        <f>YEAR(tbl_EcommerceSales[[#This Row],[Order_Date]])</f>
        <v>2025</v>
      </c>
      <c r="AC2150" t="str">
        <f>IF(tbl_EcommerceSales[[#This Row],[Age]]&lt;18,"Under 18",IF(tbl_EcommerceSales[[#This Row],[Age]]&lt;=25,"18-25",IF(tbl_EcommerceSales[[#This Row],[Age]]&lt;=35,"26-35",IF(tbl_EcommerceSales[[#This Row],[Age]]&lt;=45,"36-45",IF(tbl_EcommerceSales[[#This Row],[Age]]&lt;=55,"46-55","56+")))))</f>
        <v>26-35</v>
      </c>
    </row>
    <row r="2151" spans="1:29" x14ac:dyDescent="0.35">
      <c r="A2151" t="s">
        <v>3716</v>
      </c>
      <c r="B2151" s="7">
        <v>45890</v>
      </c>
      <c r="C2151" t="s">
        <v>3717</v>
      </c>
      <c r="D2151" t="s">
        <v>159</v>
      </c>
      <c r="E2151" t="s">
        <v>48</v>
      </c>
      <c r="F2151">
        <v>23</v>
      </c>
      <c r="G2151" t="s">
        <v>211</v>
      </c>
      <c r="H2151" t="s">
        <v>72</v>
      </c>
      <c r="I2151" t="s">
        <v>40</v>
      </c>
      <c r="J2151" t="s">
        <v>41</v>
      </c>
      <c r="K2151" t="s">
        <v>42</v>
      </c>
      <c r="L2151" t="s">
        <v>43</v>
      </c>
      <c r="M2151">
        <v>2</v>
      </c>
      <c r="N2151" s="2">
        <v>699</v>
      </c>
      <c r="O2151" s="3">
        <v>0.15</v>
      </c>
      <c r="P2151" s="2">
        <v>620</v>
      </c>
      <c r="Q2151" t="s">
        <v>32</v>
      </c>
      <c r="R2151" t="s">
        <v>33</v>
      </c>
      <c r="S2151" t="s">
        <v>34</v>
      </c>
      <c r="T2151" s="4">
        <v>4</v>
      </c>
      <c r="U2151" s="11">
        <f t="shared" si="33"/>
        <v>1398</v>
      </c>
      <c r="V2151" s="11">
        <f>tbl_EcommerceSales[[#This Row],[Gross_Sales]]*tbl_EcommerceSales[[#This Row],[Discount]]</f>
        <v>209.7</v>
      </c>
      <c r="W2151" s="11">
        <f>tbl_EcommerceSales[[#This Row],[Gross_Sales]]-tbl_EcommerceSales[[#This Row],[Discount_Amount]]</f>
        <v>1188.3</v>
      </c>
      <c r="X2151" s="11">
        <f>tbl_EcommerceSales[[#This Row],[Quantity]] * _xlfn.XLOOKUP(tbl_EcommerceSales[[#This Row],[Product_ID]], Product_Master!A:A, Product_Master!F:F)</f>
        <v>620</v>
      </c>
      <c r="Y2151" s="11">
        <f>tbl_EcommerceSales[[#This Row],[Net_Revenue]]-tbl_EcommerceSales[[#This Row],[Total_Cost]]</f>
        <v>568.29999999999995</v>
      </c>
      <c r="Z2151" s="9">
        <f>IFERROR(#REF!/tbl_EcommerceSales[[#This Row],[Total_Cost]], 0)</f>
        <v>0</v>
      </c>
      <c r="AA2151" t="str">
        <f>TEXT(tbl_EcommerceSales[[#This Row],[Order_Date]],"mmm")</f>
        <v>Aug</v>
      </c>
      <c r="AB2151">
        <f>YEAR(tbl_EcommerceSales[[#This Row],[Order_Date]])</f>
        <v>2025</v>
      </c>
      <c r="AC2151" t="str">
        <f>IF(tbl_EcommerceSales[[#This Row],[Age]]&lt;18,"Under 18",IF(tbl_EcommerceSales[[#This Row],[Age]]&lt;=25,"18-25",IF(tbl_EcommerceSales[[#This Row],[Age]]&lt;=35,"26-35",IF(tbl_EcommerceSales[[#This Row],[Age]]&lt;=45,"36-45",IF(tbl_EcommerceSales[[#This Row],[Age]]&lt;=55,"46-55","56+")))))</f>
        <v>18-25</v>
      </c>
    </row>
    <row r="2152" spans="1:29" x14ac:dyDescent="0.35">
      <c r="A2152" t="s">
        <v>3718</v>
      </c>
      <c r="B2152" s="7">
        <v>45890</v>
      </c>
      <c r="C2152" t="s">
        <v>1042</v>
      </c>
      <c r="D2152" t="s">
        <v>254</v>
      </c>
      <c r="E2152" t="s">
        <v>25</v>
      </c>
      <c r="F2152">
        <v>33</v>
      </c>
      <c r="G2152" t="s">
        <v>38</v>
      </c>
      <c r="H2152" t="s">
        <v>39</v>
      </c>
      <c r="I2152" t="s">
        <v>111</v>
      </c>
      <c r="J2152" t="s">
        <v>112</v>
      </c>
      <c r="K2152" t="s">
        <v>55</v>
      </c>
      <c r="L2152" t="s">
        <v>113</v>
      </c>
      <c r="M2152">
        <v>2</v>
      </c>
      <c r="N2152" s="2">
        <v>1799</v>
      </c>
      <c r="O2152" s="3">
        <v>0.1</v>
      </c>
      <c r="P2152" s="2">
        <v>1900</v>
      </c>
      <c r="Q2152" t="s">
        <v>319</v>
      </c>
      <c r="R2152" t="s">
        <v>33</v>
      </c>
      <c r="S2152" t="s">
        <v>57</v>
      </c>
      <c r="T2152" s="4">
        <v>5</v>
      </c>
      <c r="U2152" s="11">
        <f t="shared" si="33"/>
        <v>3598</v>
      </c>
      <c r="V2152" s="11">
        <f>tbl_EcommerceSales[[#This Row],[Gross_Sales]]*tbl_EcommerceSales[[#This Row],[Discount]]</f>
        <v>359.8</v>
      </c>
      <c r="W2152" s="11">
        <f>tbl_EcommerceSales[[#This Row],[Gross_Sales]]-tbl_EcommerceSales[[#This Row],[Discount_Amount]]</f>
        <v>3238.2</v>
      </c>
      <c r="X2152" s="11">
        <f>tbl_EcommerceSales[[#This Row],[Quantity]] * _xlfn.XLOOKUP(tbl_EcommerceSales[[#This Row],[Product_ID]], Product_Master!A:A, Product_Master!F:F)</f>
        <v>1900</v>
      </c>
      <c r="Y2152" s="11">
        <f>tbl_EcommerceSales[[#This Row],[Net_Revenue]]-tbl_EcommerceSales[[#This Row],[Total_Cost]]</f>
        <v>1338.1999999999998</v>
      </c>
      <c r="Z2152" s="9">
        <f>IFERROR(#REF!/tbl_EcommerceSales[[#This Row],[Total_Cost]], 0)</f>
        <v>0</v>
      </c>
      <c r="AA2152" t="str">
        <f>TEXT(tbl_EcommerceSales[[#This Row],[Order_Date]],"mmm")</f>
        <v>Aug</v>
      </c>
      <c r="AB2152">
        <f>YEAR(tbl_EcommerceSales[[#This Row],[Order_Date]])</f>
        <v>2025</v>
      </c>
      <c r="AC2152" t="str">
        <f>IF(tbl_EcommerceSales[[#This Row],[Age]]&lt;18,"Under 18",IF(tbl_EcommerceSales[[#This Row],[Age]]&lt;=25,"18-25",IF(tbl_EcommerceSales[[#This Row],[Age]]&lt;=35,"26-35",IF(tbl_EcommerceSales[[#This Row],[Age]]&lt;=45,"36-45",IF(tbl_EcommerceSales[[#This Row],[Age]]&lt;=55,"46-55","56+")))))</f>
        <v>26-35</v>
      </c>
    </row>
    <row r="2153" spans="1:29" x14ac:dyDescent="0.35">
      <c r="A2153" t="s">
        <v>3719</v>
      </c>
      <c r="B2153" s="7">
        <v>45890</v>
      </c>
      <c r="C2153" t="s">
        <v>2572</v>
      </c>
      <c r="D2153" t="s">
        <v>51</v>
      </c>
      <c r="E2153" t="s">
        <v>48</v>
      </c>
      <c r="F2153">
        <v>33</v>
      </c>
      <c r="G2153" t="s">
        <v>142</v>
      </c>
      <c r="H2153" t="s">
        <v>88</v>
      </c>
      <c r="I2153" t="s">
        <v>349</v>
      </c>
      <c r="J2153" t="s">
        <v>350</v>
      </c>
      <c r="K2153" t="s">
        <v>82</v>
      </c>
      <c r="L2153" t="s">
        <v>238</v>
      </c>
      <c r="M2153">
        <v>1</v>
      </c>
      <c r="N2153" s="2">
        <v>1599</v>
      </c>
      <c r="O2153" s="3">
        <v>0.05</v>
      </c>
      <c r="P2153" s="2">
        <v>920</v>
      </c>
      <c r="Q2153" t="s">
        <v>44</v>
      </c>
      <c r="R2153" t="s">
        <v>33</v>
      </c>
      <c r="S2153" t="s">
        <v>57</v>
      </c>
      <c r="T2153" s="4">
        <v>5</v>
      </c>
      <c r="U2153" s="11">
        <f t="shared" si="33"/>
        <v>1599</v>
      </c>
      <c r="V2153" s="11">
        <f>tbl_EcommerceSales[[#This Row],[Gross_Sales]]*tbl_EcommerceSales[[#This Row],[Discount]]</f>
        <v>79.95</v>
      </c>
      <c r="W2153" s="11">
        <f>tbl_EcommerceSales[[#This Row],[Gross_Sales]]-tbl_EcommerceSales[[#This Row],[Discount_Amount]]</f>
        <v>1519.05</v>
      </c>
      <c r="X2153" s="11">
        <f>tbl_EcommerceSales[[#This Row],[Quantity]] * _xlfn.XLOOKUP(tbl_EcommerceSales[[#This Row],[Product_ID]], Product_Master!A:A, Product_Master!F:F)</f>
        <v>920</v>
      </c>
      <c r="Y2153" s="11">
        <f>tbl_EcommerceSales[[#This Row],[Net_Revenue]]-tbl_EcommerceSales[[#This Row],[Total_Cost]]</f>
        <v>599.04999999999995</v>
      </c>
      <c r="Z2153" s="9">
        <f>IFERROR(#REF!/tbl_EcommerceSales[[#This Row],[Total_Cost]], 0)</f>
        <v>0</v>
      </c>
      <c r="AA2153" t="str">
        <f>TEXT(tbl_EcommerceSales[[#This Row],[Order_Date]],"mmm")</f>
        <v>Aug</v>
      </c>
      <c r="AB2153">
        <f>YEAR(tbl_EcommerceSales[[#This Row],[Order_Date]])</f>
        <v>2025</v>
      </c>
      <c r="AC2153" t="str">
        <f>IF(tbl_EcommerceSales[[#This Row],[Age]]&lt;18,"Under 18",IF(tbl_EcommerceSales[[#This Row],[Age]]&lt;=25,"18-25",IF(tbl_EcommerceSales[[#This Row],[Age]]&lt;=35,"26-35",IF(tbl_EcommerceSales[[#This Row],[Age]]&lt;=45,"36-45",IF(tbl_EcommerceSales[[#This Row],[Age]]&lt;=55,"46-55","56+")))))</f>
        <v>26-35</v>
      </c>
    </row>
    <row r="2154" spans="1:29" x14ac:dyDescent="0.35">
      <c r="A2154" t="s">
        <v>3720</v>
      </c>
      <c r="B2154" s="7">
        <v>45890</v>
      </c>
      <c r="C2154" t="s">
        <v>3650</v>
      </c>
      <c r="D2154" t="s">
        <v>195</v>
      </c>
      <c r="E2154" t="s">
        <v>25</v>
      </c>
      <c r="F2154">
        <v>41</v>
      </c>
      <c r="G2154" t="s">
        <v>155</v>
      </c>
      <c r="H2154" t="s">
        <v>88</v>
      </c>
      <c r="I2154" t="s">
        <v>89</v>
      </c>
      <c r="J2154" t="s">
        <v>90</v>
      </c>
      <c r="K2154" t="s">
        <v>91</v>
      </c>
      <c r="L2154" t="s">
        <v>92</v>
      </c>
      <c r="M2154">
        <v>4</v>
      </c>
      <c r="N2154" s="2">
        <v>599</v>
      </c>
      <c r="O2154" s="3">
        <v>0.05</v>
      </c>
      <c r="P2154" s="2">
        <v>1040</v>
      </c>
      <c r="Q2154" t="s">
        <v>32</v>
      </c>
      <c r="R2154" t="s">
        <v>33</v>
      </c>
      <c r="S2154" t="s">
        <v>57</v>
      </c>
      <c r="T2154" s="4">
        <v>2</v>
      </c>
      <c r="U2154" s="11">
        <f t="shared" si="33"/>
        <v>2396</v>
      </c>
      <c r="V2154" s="11">
        <f>tbl_EcommerceSales[[#This Row],[Gross_Sales]]*tbl_EcommerceSales[[#This Row],[Discount]]</f>
        <v>119.80000000000001</v>
      </c>
      <c r="W2154" s="11">
        <f>tbl_EcommerceSales[[#This Row],[Gross_Sales]]-tbl_EcommerceSales[[#This Row],[Discount_Amount]]</f>
        <v>2276.1999999999998</v>
      </c>
      <c r="X2154" s="11">
        <f>tbl_EcommerceSales[[#This Row],[Quantity]] * _xlfn.XLOOKUP(tbl_EcommerceSales[[#This Row],[Product_ID]], Product_Master!A:A, Product_Master!F:F)</f>
        <v>1040</v>
      </c>
      <c r="Y2154" s="11">
        <f>tbl_EcommerceSales[[#This Row],[Net_Revenue]]-tbl_EcommerceSales[[#This Row],[Total_Cost]]</f>
        <v>1236.1999999999998</v>
      </c>
      <c r="Z2154" s="9">
        <f>IFERROR(#REF!/tbl_EcommerceSales[[#This Row],[Total_Cost]], 0)</f>
        <v>0</v>
      </c>
      <c r="AA2154" t="str">
        <f>TEXT(tbl_EcommerceSales[[#This Row],[Order_Date]],"mmm")</f>
        <v>Aug</v>
      </c>
      <c r="AB2154">
        <f>YEAR(tbl_EcommerceSales[[#This Row],[Order_Date]])</f>
        <v>2025</v>
      </c>
      <c r="AC2154" t="str">
        <f>IF(tbl_EcommerceSales[[#This Row],[Age]]&lt;18,"Under 18",IF(tbl_EcommerceSales[[#This Row],[Age]]&lt;=25,"18-25",IF(tbl_EcommerceSales[[#This Row],[Age]]&lt;=35,"26-35",IF(tbl_EcommerceSales[[#This Row],[Age]]&lt;=45,"36-45",IF(tbl_EcommerceSales[[#This Row],[Age]]&lt;=55,"46-55","56+")))))</f>
        <v>36-45</v>
      </c>
    </row>
    <row r="2155" spans="1:29" x14ac:dyDescent="0.35">
      <c r="A2155" t="s">
        <v>3721</v>
      </c>
      <c r="B2155" s="7">
        <v>45890</v>
      </c>
      <c r="C2155" t="s">
        <v>3722</v>
      </c>
      <c r="D2155" t="s">
        <v>235</v>
      </c>
      <c r="E2155" t="s">
        <v>25</v>
      </c>
      <c r="F2155">
        <v>28</v>
      </c>
      <c r="G2155" t="s">
        <v>142</v>
      </c>
      <c r="H2155" t="s">
        <v>88</v>
      </c>
      <c r="I2155" t="s">
        <v>200</v>
      </c>
      <c r="J2155" t="s">
        <v>201</v>
      </c>
      <c r="K2155" t="s">
        <v>91</v>
      </c>
      <c r="L2155" t="s">
        <v>202</v>
      </c>
      <c r="M2155">
        <v>2</v>
      </c>
      <c r="N2155" s="2">
        <v>899</v>
      </c>
      <c r="O2155" s="3">
        <v>0.15</v>
      </c>
      <c r="P2155" s="2">
        <v>840</v>
      </c>
      <c r="Q2155" t="s">
        <v>32</v>
      </c>
      <c r="R2155" t="s">
        <v>93</v>
      </c>
      <c r="S2155" t="s">
        <v>57</v>
      </c>
      <c r="T2155" s="4">
        <v>4</v>
      </c>
      <c r="U2155" s="11">
        <f t="shared" si="33"/>
        <v>1798</v>
      </c>
      <c r="V2155" s="11">
        <f>tbl_EcommerceSales[[#This Row],[Gross_Sales]]*tbl_EcommerceSales[[#This Row],[Discount]]</f>
        <v>269.7</v>
      </c>
      <c r="W2155" s="11">
        <f>tbl_EcommerceSales[[#This Row],[Gross_Sales]]-tbl_EcommerceSales[[#This Row],[Discount_Amount]]</f>
        <v>1528.3</v>
      </c>
      <c r="X2155" s="11">
        <f>tbl_EcommerceSales[[#This Row],[Quantity]] * _xlfn.XLOOKUP(tbl_EcommerceSales[[#This Row],[Product_ID]], Product_Master!A:A, Product_Master!F:F)</f>
        <v>840</v>
      </c>
      <c r="Y2155" s="11">
        <f>tbl_EcommerceSales[[#This Row],[Net_Revenue]]-tbl_EcommerceSales[[#This Row],[Total_Cost]]</f>
        <v>688.3</v>
      </c>
      <c r="Z2155" s="9">
        <f>IFERROR(#REF!/tbl_EcommerceSales[[#This Row],[Total_Cost]], 0)</f>
        <v>0</v>
      </c>
      <c r="AA2155" t="str">
        <f>TEXT(tbl_EcommerceSales[[#This Row],[Order_Date]],"mmm")</f>
        <v>Aug</v>
      </c>
      <c r="AB2155">
        <f>YEAR(tbl_EcommerceSales[[#This Row],[Order_Date]])</f>
        <v>2025</v>
      </c>
      <c r="AC2155" t="str">
        <f>IF(tbl_EcommerceSales[[#This Row],[Age]]&lt;18,"Under 18",IF(tbl_EcommerceSales[[#This Row],[Age]]&lt;=25,"18-25",IF(tbl_EcommerceSales[[#This Row],[Age]]&lt;=35,"26-35",IF(tbl_EcommerceSales[[#This Row],[Age]]&lt;=45,"36-45",IF(tbl_EcommerceSales[[#This Row],[Age]]&lt;=55,"46-55","56+")))))</f>
        <v>26-35</v>
      </c>
    </row>
    <row r="2156" spans="1:29" x14ac:dyDescent="0.35">
      <c r="A2156" t="s">
        <v>3723</v>
      </c>
      <c r="B2156" s="7">
        <v>45890</v>
      </c>
      <c r="C2156" t="s">
        <v>3724</v>
      </c>
      <c r="D2156" t="s">
        <v>189</v>
      </c>
      <c r="E2156" t="s">
        <v>25</v>
      </c>
      <c r="F2156">
        <v>47</v>
      </c>
      <c r="G2156" t="s">
        <v>122</v>
      </c>
      <c r="H2156" t="s">
        <v>72</v>
      </c>
      <c r="I2156" t="s">
        <v>517</v>
      </c>
      <c r="J2156" t="s">
        <v>518</v>
      </c>
      <c r="K2156" t="s">
        <v>30</v>
      </c>
      <c r="L2156" t="s">
        <v>278</v>
      </c>
      <c r="M2156">
        <v>3</v>
      </c>
      <c r="N2156" s="2">
        <v>1299</v>
      </c>
      <c r="O2156" s="3">
        <v>0.1</v>
      </c>
      <c r="P2156" s="2">
        <v>2070</v>
      </c>
      <c r="Q2156" t="s">
        <v>319</v>
      </c>
      <c r="R2156" t="s">
        <v>93</v>
      </c>
      <c r="S2156" t="s">
        <v>34</v>
      </c>
      <c r="T2156" s="4">
        <v>3</v>
      </c>
      <c r="U2156" s="11">
        <f t="shared" si="33"/>
        <v>3897</v>
      </c>
      <c r="V2156" s="11">
        <f>tbl_EcommerceSales[[#This Row],[Gross_Sales]]*tbl_EcommerceSales[[#This Row],[Discount]]</f>
        <v>389.70000000000005</v>
      </c>
      <c r="W2156" s="11">
        <f>tbl_EcommerceSales[[#This Row],[Gross_Sales]]-tbl_EcommerceSales[[#This Row],[Discount_Amount]]</f>
        <v>3507.3</v>
      </c>
      <c r="X2156" s="11">
        <f>tbl_EcommerceSales[[#This Row],[Quantity]] * _xlfn.XLOOKUP(tbl_EcommerceSales[[#This Row],[Product_ID]], Product_Master!A:A, Product_Master!F:F)</f>
        <v>2070</v>
      </c>
      <c r="Y2156" s="11">
        <f>tbl_EcommerceSales[[#This Row],[Net_Revenue]]-tbl_EcommerceSales[[#This Row],[Total_Cost]]</f>
        <v>1437.3000000000002</v>
      </c>
      <c r="Z2156" s="9">
        <f>IFERROR(#REF!/tbl_EcommerceSales[[#This Row],[Total_Cost]], 0)</f>
        <v>0</v>
      </c>
      <c r="AA2156" t="str">
        <f>TEXT(tbl_EcommerceSales[[#This Row],[Order_Date]],"mmm")</f>
        <v>Aug</v>
      </c>
      <c r="AB2156">
        <f>YEAR(tbl_EcommerceSales[[#This Row],[Order_Date]])</f>
        <v>2025</v>
      </c>
      <c r="AC2156" t="str">
        <f>IF(tbl_EcommerceSales[[#This Row],[Age]]&lt;18,"Under 18",IF(tbl_EcommerceSales[[#This Row],[Age]]&lt;=25,"18-25",IF(tbl_EcommerceSales[[#This Row],[Age]]&lt;=35,"26-35",IF(tbl_EcommerceSales[[#This Row],[Age]]&lt;=45,"36-45",IF(tbl_EcommerceSales[[#This Row],[Age]]&lt;=55,"46-55","56+")))))</f>
        <v>46-55</v>
      </c>
    </row>
    <row r="2157" spans="1:29" x14ac:dyDescent="0.35">
      <c r="A2157" t="s">
        <v>3725</v>
      </c>
      <c r="B2157" s="7">
        <v>45890</v>
      </c>
      <c r="C2157" t="s">
        <v>1177</v>
      </c>
      <c r="D2157" t="s">
        <v>232</v>
      </c>
      <c r="E2157" t="s">
        <v>25</v>
      </c>
      <c r="F2157">
        <v>38</v>
      </c>
      <c r="G2157" t="s">
        <v>145</v>
      </c>
      <c r="H2157" t="s">
        <v>39</v>
      </c>
      <c r="I2157" t="s">
        <v>236</v>
      </c>
      <c r="J2157" t="s">
        <v>237</v>
      </c>
      <c r="K2157" t="s">
        <v>82</v>
      </c>
      <c r="L2157" t="s">
        <v>238</v>
      </c>
      <c r="M2157">
        <v>1</v>
      </c>
      <c r="N2157" s="2">
        <v>899</v>
      </c>
      <c r="O2157" s="3">
        <v>0.3</v>
      </c>
      <c r="P2157" s="2">
        <v>480</v>
      </c>
      <c r="Q2157" t="s">
        <v>32</v>
      </c>
      <c r="R2157" t="s">
        <v>33</v>
      </c>
      <c r="S2157" t="s">
        <v>57</v>
      </c>
      <c r="T2157" s="4">
        <v>4</v>
      </c>
      <c r="U2157" s="11">
        <f t="shared" si="33"/>
        <v>899</v>
      </c>
      <c r="V2157" s="11">
        <f>tbl_EcommerceSales[[#This Row],[Gross_Sales]]*tbl_EcommerceSales[[#This Row],[Discount]]</f>
        <v>269.7</v>
      </c>
      <c r="W2157" s="11">
        <f>tbl_EcommerceSales[[#This Row],[Gross_Sales]]-tbl_EcommerceSales[[#This Row],[Discount_Amount]]</f>
        <v>629.29999999999995</v>
      </c>
      <c r="X2157" s="11">
        <f>tbl_EcommerceSales[[#This Row],[Quantity]] * _xlfn.XLOOKUP(tbl_EcommerceSales[[#This Row],[Product_ID]], Product_Master!A:A, Product_Master!F:F)</f>
        <v>480</v>
      </c>
      <c r="Y2157" s="11">
        <f>tbl_EcommerceSales[[#This Row],[Net_Revenue]]-tbl_EcommerceSales[[#This Row],[Total_Cost]]</f>
        <v>149.29999999999995</v>
      </c>
      <c r="Z2157" s="9">
        <f>IFERROR(#REF!/tbl_EcommerceSales[[#This Row],[Total_Cost]], 0)</f>
        <v>0</v>
      </c>
      <c r="AA2157" t="str">
        <f>TEXT(tbl_EcommerceSales[[#This Row],[Order_Date]],"mmm")</f>
        <v>Aug</v>
      </c>
      <c r="AB2157">
        <f>YEAR(tbl_EcommerceSales[[#This Row],[Order_Date]])</f>
        <v>2025</v>
      </c>
      <c r="AC2157" t="str">
        <f>IF(tbl_EcommerceSales[[#This Row],[Age]]&lt;18,"Under 18",IF(tbl_EcommerceSales[[#This Row],[Age]]&lt;=25,"18-25",IF(tbl_EcommerceSales[[#This Row],[Age]]&lt;=35,"26-35",IF(tbl_EcommerceSales[[#This Row],[Age]]&lt;=45,"36-45",IF(tbl_EcommerceSales[[#This Row],[Age]]&lt;=55,"46-55","56+")))))</f>
        <v>36-45</v>
      </c>
    </row>
    <row r="2158" spans="1:29" x14ac:dyDescent="0.35">
      <c r="A2158" t="s">
        <v>3726</v>
      </c>
      <c r="B2158" s="7">
        <v>45890</v>
      </c>
      <c r="C2158" t="s">
        <v>2265</v>
      </c>
      <c r="D2158" t="s">
        <v>130</v>
      </c>
      <c r="E2158" t="s">
        <v>48</v>
      </c>
      <c r="F2158">
        <v>40</v>
      </c>
      <c r="G2158" t="s">
        <v>145</v>
      </c>
      <c r="H2158" t="s">
        <v>39</v>
      </c>
      <c r="I2158" t="s">
        <v>236</v>
      </c>
      <c r="J2158" t="s">
        <v>237</v>
      </c>
      <c r="K2158" t="s">
        <v>82</v>
      </c>
      <c r="L2158" t="s">
        <v>238</v>
      </c>
      <c r="M2158">
        <v>1</v>
      </c>
      <c r="N2158" s="2">
        <v>899</v>
      </c>
      <c r="O2158" s="3">
        <v>0.15</v>
      </c>
      <c r="P2158" s="2">
        <v>480</v>
      </c>
      <c r="Q2158" t="s">
        <v>319</v>
      </c>
      <c r="R2158" t="s">
        <v>33</v>
      </c>
      <c r="S2158" t="s">
        <v>57</v>
      </c>
      <c r="T2158" s="4">
        <v>4</v>
      </c>
      <c r="U2158" s="11">
        <f t="shared" si="33"/>
        <v>899</v>
      </c>
      <c r="V2158" s="11">
        <f>tbl_EcommerceSales[[#This Row],[Gross_Sales]]*tbl_EcommerceSales[[#This Row],[Discount]]</f>
        <v>134.85</v>
      </c>
      <c r="W2158" s="11">
        <f>tbl_EcommerceSales[[#This Row],[Gross_Sales]]-tbl_EcommerceSales[[#This Row],[Discount_Amount]]</f>
        <v>764.15</v>
      </c>
      <c r="X2158" s="11">
        <f>tbl_EcommerceSales[[#This Row],[Quantity]] * _xlfn.XLOOKUP(tbl_EcommerceSales[[#This Row],[Product_ID]], Product_Master!A:A, Product_Master!F:F)</f>
        <v>480</v>
      </c>
      <c r="Y2158" s="11">
        <f>tbl_EcommerceSales[[#This Row],[Net_Revenue]]-tbl_EcommerceSales[[#This Row],[Total_Cost]]</f>
        <v>284.14999999999998</v>
      </c>
      <c r="Z2158" s="9">
        <f>IFERROR(#REF!/tbl_EcommerceSales[[#This Row],[Total_Cost]], 0)</f>
        <v>0</v>
      </c>
      <c r="AA2158" t="str">
        <f>TEXT(tbl_EcommerceSales[[#This Row],[Order_Date]],"mmm")</f>
        <v>Aug</v>
      </c>
      <c r="AB2158">
        <f>YEAR(tbl_EcommerceSales[[#This Row],[Order_Date]])</f>
        <v>2025</v>
      </c>
      <c r="AC2158" t="str">
        <f>IF(tbl_EcommerceSales[[#This Row],[Age]]&lt;18,"Under 18",IF(tbl_EcommerceSales[[#This Row],[Age]]&lt;=25,"18-25",IF(tbl_EcommerceSales[[#This Row],[Age]]&lt;=35,"26-35",IF(tbl_EcommerceSales[[#This Row],[Age]]&lt;=45,"36-45",IF(tbl_EcommerceSales[[#This Row],[Age]]&lt;=55,"46-55","56+")))))</f>
        <v>36-45</v>
      </c>
    </row>
    <row r="2159" spans="1:29" x14ac:dyDescent="0.35">
      <c r="A2159" t="s">
        <v>3727</v>
      </c>
      <c r="B2159" s="7">
        <v>45890</v>
      </c>
      <c r="C2159" t="s">
        <v>3728</v>
      </c>
      <c r="D2159" t="s">
        <v>24</v>
      </c>
      <c r="E2159" t="s">
        <v>48</v>
      </c>
      <c r="F2159">
        <v>45</v>
      </c>
      <c r="G2159" t="s">
        <v>87</v>
      </c>
      <c r="H2159" t="s">
        <v>88</v>
      </c>
      <c r="I2159" t="s">
        <v>271</v>
      </c>
      <c r="J2159" t="s">
        <v>272</v>
      </c>
      <c r="K2159" t="s">
        <v>30</v>
      </c>
      <c r="L2159" t="s">
        <v>273</v>
      </c>
      <c r="M2159">
        <v>1</v>
      </c>
      <c r="N2159" s="2">
        <v>4299</v>
      </c>
      <c r="O2159" s="3">
        <v>0</v>
      </c>
      <c r="P2159" s="2">
        <v>2700</v>
      </c>
      <c r="Q2159" t="s">
        <v>32</v>
      </c>
      <c r="R2159" t="s">
        <v>33</v>
      </c>
      <c r="S2159" t="s">
        <v>57</v>
      </c>
      <c r="T2159" s="4">
        <v>4</v>
      </c>
      <c r="U2159" s="11">
        <f t="shared" si="33"/>
        <v>4299</v>
      </c>
      <c r="V2159" s="11">
        <f>tbl_EcommerceSales[[#This Row],[Gross_Sales]]*tbl_EcommerceSales[[#This Row],[Discount]]</f>
        <v>0</v>
      </c>
      <c r="W2159" s="11">
        <f>tbl_EcommerceSales[[#This Row],[Gross_Sales]]-tbl_EcommerceSales[[#This Row],[Discount_Amount]]</f>
        <v>4299</v>
      </c>
      <c r="X2159" s="11">
        <f>tbl_EcommerceSales[[#This Row],[Quantity]] * _xlfn.XLOOKUP(tbl_EcommerceSales[[#This Row],[Product_ID]], Product_Master!A:A, Product_Master!F:F)</f>
        <v>2700</v>
      </c>
      <c r="Y2159" s="11">
        <f>tbl_EcommerceSales[[#This Row],[Net_Revenue]]-tbl_EcommerceSales[[#This Row],[Total_Cost]]</f>
        <v>1599</v>
      </c>
      <c r="Z2159" s="9">
        <f>IFERROR(#REF!/tbl_EcommerceSales[[#This Row],[Total_Cost]], 0)</f>
        <v>0</v>
      </c>
      <c r="AA2159" t="str">
        <f>TEXT(tbl_EcommerceSales[[#This Row],[Order_Date]],"mmm")</f>
        <v>Aug</v>
      </c>
      <c r="AB2159">
        <f>YEAR(tbl_EcommerceSales[[#This Row],[Order_Date]])</f>
        <v>2025</v>
      </c>
      <c r="AC2159" t="str">
        <f>IF(tbl_EcommerceSales[[#This Row],[Age]]&lt;18,"Under 18",IF(tbl_EcommerceSales[[#This Row],[Age]]&lt;=25,"18-25",IF(tbl_EcommerceSales[[#This Row],[Age]]&lt;=35,"26-35",IF(tbl_EcommerceSales[[#This Row],[Age]]&lt;=45,"36-45",IF(tbl_EcommerceSales[[#This Row],[Age]]&lt;=55,"46-55","56+")))))</f>
        <v>36-45</v>
      </c>
    </row>
    <row r="2160" spans="1:29" x14ac:dyDescent="0.35">
      <c r="A2160" t="s">
        <v>3729</v>
      </c>
      <c r="B2160" s="7">
        <v>45890</v>
      </c>
      <c r="C2160" t="s">
        <v>1523</v>
      </c>
      <c r="D2160" t="s">
        <v>251</v>
      </c>
      <c r="E2160" t="s">
        <v>48</v>
      </c>
      <c r="F2160">
        <v>40</v>
      </c>
      <c r="G2160" t="s">
        <v>145</v>
      </c>
      <c r="H2160" t="s">
        <v>39</v>
      </c>
      <c r="I2160" t="s">
        <v>28</v>
      </c>
      <c r="J2160" t="s">
        <v>29</v>
      </c>
      <c r="K2160" t="s">
        <v>30</v>
      </c>
      <c r="L2160" t="s">
        <v>31</v>
      </c>
      <c r="M2160">
        <v>3</v>
      </c>
      <c r="N2160" s="2">
        <v>5999</v>
      </c>
      <c r="O2160" s="3">
        <v>0.3</v>
      </c>
      <c r="P2160" s="2">
        <v>11700</v>
      </c>
      <c r="Q2160" t="s">
        <v>32</v>
      </c>
      <c r="R2160" t="s">
        <v>93</v>
      </c>
      <c r="S2160" t="s">
        <v>57</v>
      </c>
      <c r="T2160" s="4">
        <v>5</v>
      </c>
      <c r="U2160" s="11">
        <f t="shared" si="33"/>
        <v>17997</v>
      </c>
      <c r="V2160" s="11">
        <f>tbl_EcommerceSales[[#This Row],[Gross_Sales]]*tbl_EcommerceSales[[#This Row],[Discount]]</f>
        <v>5399.0999999999995</v>
      </c>
      <c r="W2160" s="11">
        <f>tbl_EcommerceSales[[#This Row],[Gross_Sales]]-tbl_EcommerceSales[[#This Row],[Discount_Amount]]</f>
        <v>12597.900000000001</v>
      </c>
      <c r="X2160" s="11">
        <f>tbl_EcommerceSales[[#This Row],[Quantity]] * _xlfn.XLOOKUP(tbl_EcommerceSales[[#This Row],[Product_ID]], Product_Master!A:A, Product_Master!F:F)</f>
        <v>11700</v>
      </c>
      <c r="Y2160" s="11">
        <f>tbl_EcommerceSales[[#This Row],[Net_Revenue]]-tbl_EcommerceSales[[#This Row],[Total_Cost]]</f>
        <v>897.90000000000146</v>
      </c>
      <c r="Z2160" s="9">
        <f>IFERROR(#REF!/tbl_EcommerceSales[[#This Row],[Total_Cost]], 0)</f>
        <v>0</v>
      </c>
      <c r="AA2160" t="str">
        <f>TEXT(tbl_EcommerceSales[[#This Row],[Order_Date]],"mmm")</f>
        <v>Aug</v>
      </c>
      <c r="AB2160">
        <f>YEAR(tbl_EcommerceSales[[#This Row],[Order_Date]])</f>
        <v>2025</v>
      </c>
      <c r="AC2160" t="str">
        <f>IF(tbl_EcommerceSales[[#This Row],[Age]]&lt;18,"Under 18",IF(tbl_EcommerceSales[[#This Row],[Age]]&lt;=25,"18-25",IF(tbl_EcommerceSales[[#This Row],[Age]]&lt;=35,"26-35",IF(tbl_EcommerceSales[[#This Row],[Age]]&lt;=45,"36-45",IF(tbl_EcommerceSales[[#This Row],[Age]]&lt;=55,"46-55","56+")))))</f>
        <v>36-45</v>
      </c>
    </row>
    <row r="2161" spans="1:29" x14ac:dyDescent="0.35">
      <c r="A2161" t="s">
        <v>3730</v>
      </c>
      <c r="B2161" s="7">
        <v>45890</v>
      </c>
      <c r="C2161" t="s">
        <v>3731</v>
      </c>
      <c r="D2161" t="s">
        <v>227</v>
      </c>
      <c r="E2161" t="s">
        <v>25</v>
      </c>
      <c r="F2161">
        <v>29</v>
      </c>
      <c r="G2161" t="s">
        <v>246</v>
      </c>
      <c r="H2161" t="s">
        <v>27</v>
      </c>
      <c r="I2161" t="s">
        <v>131</v>
      </c>
      <c r="J2161" t="s">
        <v>132</v>
      </c>
      <c r="K2161" t="s">
        <v>91</v>
      </c>
      <c r="L2161" t="s">
        <v>133</v>
      </c>
      <c r="M2161">
        <v>2</v>
      </c>
      <c r="N2161" s="2">
        <v>1299</v>
      </c>
      <c r="O2161" s="3">
        <v>0.1</v>
      </c>
      <c r="P2161" s="2">
        <v>1220</v>
      </c>
      <c r="Q2161" t="s">
        <v>319</v>
      </c>
      <c r="R2161" t="s">
        <v>33</v>
      </c>
      <c r="S2161" t="s">
        <v>34</v>
      </c>
      <c r="T2161" s="4">
        <v>4</v>
      </c>
      <c r="U2161" s="11">
        <f t="shared" si="33"/>
        <v>2598</v>
      </c>
      <c r="V2161" s="11">
        <f>tbl_EcommerceSales[[#This Row],[Gross_Sales]]*tbl_EcommerceSales[[#This Row],[Discount]]</f>
        <v>259.8</v>
      </c>
      <c r="W2161" s="11">
        <f>tbl_EcommerceSales[[#This Row],[Gross_Sales]]-tbl_EcommerceSales[[#This Row],[Discount_Amount]]</f>
        <v>2338.1999999999998</v>
      </c>
      <c r="X2161" s="11">
        <f>tbl_EcommerceSales[[#This Row],[Quantity]] * _xlfn.XLOOKUP(tbl_EcommerceSales[[#This Row],[Product_ID]], Product_Master!A:A, Product_Master!F:F)</f>
        <v>1220</v>
      </c>
      <c r="Y2161" s="11">
        <f>tbl_EcommerceSales[[#This Row],[Net_Revenue]]-tbl_EcommerceSales[[#This Row],[Total_Cost]]</f>
        <v>1118.1999999999998</v>
      </c>
      <c r="Z2161" s="9">
        <f>IFERROR(#REF!/tbl_EcommerceSales[[#This Row],[Total_Cost]], 0)</f>
        <v>0</v>
      </c>
      <c r="AA2161" t="str">
        <f>TEXT(tbl_EcommerceSales[[#This Row],[Order_Date]],"mmm")</f>
        <v>Aug</v>
      </c>
      <c r="AB2161">
        <f>YEAR(tbl_EcommerceSales[[#This Row],[Order_Date]])</f>
        <v>2025</v>
      </c>
      <c r="AC2161" t="str">
        <f>IF(tbl_EcommerceSales[[#This Row],[Age]]&lt;18,"Under 18",IF(tbl_EcommerceSales[[#This Row],[Age]]&lt;=25,"18-25",IF(tbl_EcommerceSales[[#This Row],[Age]]&lt;=35,"26-35",IF(tbl_EcommerceSales[[#This Row],[Age]]&lt;=45,"36-45",IF(tbl_EcommerceSales[[#This Row],[Age]]&lt;=55,"46-55","56+")))))</f>
        <v>26-35</v>
      </c>
    </row>
    <row r="2162" spans="1:29" x14ac:dyDescent="0.35">
      <c r="A2162" t="s">
        <v>3732</v>
      </c>
      <c r="B2162" s="7">
        <v>45890</v>
      </c>
      <c r="C2162" t="s">
        <v>2147</v>
      </c>
      <c r="D2162" t="s">
        <v>66</v>
      </c>
      <c r="E2162" t="s">
        <v>25</v>
      </c>
      <c r="F2162">
        <v>40</v>
      </c>
      <c r="G2162" t="s">
        <v>99</v>
      </c>
      <c r="H2162" t="s">
        <v>88</v>
      </c>
      <c r="I2162" t="s">
        <v>80</v>
      </c>
      <c r="J2162" t="s">
        <v>81</v>
      </c>
      <c r="K2162" t="s">
        <v>82</v>
      </c>
      <c r="L2162" t="s">
        <v>83</v>
      </c>
      <c r="M2162">
        <v>1</v>
      </c>
      <c r="N2162" s="2">
        <v>2499</v>
      </c>
      <c r="O2162" s="3">
        <v>0.15</v>
      </c>
      <c r="P2162" s="2">
        <v>1550</v>
      </c>
      <c r="Q2162" t="s">
        <v>123</v>
      </c>
      <c r="R2162" t="s">
        <v>93</v>
      </c>
      <c r="S2162" t="s">
        <v>34</v>
      </c>
      <c r="T2162" s="4">
        <v>4</v>
      </c>
      <c r="U2162" s="11">
        <f t="shared" si="33"/>
        <v>2499</v>
      </c>
      <c r="V2162" s="11">
        <f>tbl_EcommerceSales[[#This Row],[Gross_Sales]]*tbl_EcommerceSales[[#This Row],[Discount]]</f>
        <v>374.84999999999997</v>
      </c>
      <c r="W2162" s="11">
        <f>tbl_EcommerceSales[[#This Row],[Gross_Sales]]-tbl_EcommerceSales[[#This Row],[Discount_Amount]]</f>
        <v>2124.15</v>
      </c>
      <c r="X2162" s="11">
        <f>tbl_EcommerceSales[[#This Row],[Quantity]] * _xlfn.XLOOKUP(tbl_EcommerceSales[[#This Row],[Product_ID]], Product_Master!A:A, Product_Master!F:F)</f>
        <v>1550</v>
      </c>
      <c r="Y2162" s="11">
        <f>tbl_EcommerceSales[[#This Row],[Net_Revenue]]-tbl_EcommerceSales[[#This Row],[Total_Cost]]</f>
        <v>574.15000000000009</v>
      </c>
      <c r="Z2162" s="9">
        <f>IFERROR(#REF!/tbl_EcommerceSales[[#This Row],[Total_Cost]], 0)</f>
        <v>0</v>
      </c>
      <c r="AA2162" t="str">
        <f>TEXT(tbl_EcommerceSales[[#This Row],[Order_Date]],"mmm")</f>
        <v>Aug</v>
      </c>
      <c r="AB2162">
        <f>YEAR(tbl_EcommerceSales[[#This Row],[Order_Date]])</f>
        <v>2025</v>
      </c>
      <c r="AC2162" t="str">
        <f>IF(tbl_EcommerceSales[[#This Row],[Age]]&lt;18,"Under 18",IF(tbl_EcommerceSales[[#This Row],[Age]]&lt;=25,"18-25",IF(tbl_EcommerceSales[[#This Row],[Age]]&lt;=35,"26-35",IF(tbl_EcommerceSales[[#This Row],[Age]]&lt;=45,"36-45",IF(tbl_EcommerceSales[[#This Row],[Age]]&lt;=55,"46-55","56+")))))</f>
        <v>36-45</v>
      </c>
    </row>
    <row r="2163" spans="1:29" x14ac:dyDescent="0.35">
      <c r="A2163" t="s">
        <v>3733</v>
      </c>
      <c r="B2163" s="7">
        <v>45891</v>
      </c>
      <c r="C2163" t="s">
        <v>1411</v>
      </c>
      <c r="D2163" t="s">
        <v>110</v>
      </c>
      <c r="E2163" t="s">
        <v>48</v>
      </c>
      <c r="F2163">
        <v>22</v>
      </c>
      <c r="G2163" t="s">
        <v>96</v>
      </c>
      <c r="H2163" t="s">
        <v>39</v>
      </c>
      <c r="I2163" t="s">
        <v>276</v>
      </c>
      <c r="J2163" t="s">
        <v>277</v>
      </c>
      <c r="K2163" t="s">
        <v>30</v>
      </c>
      <c r="L2163" t="s">
        <v>278</v>
      </c>
      <c r="M2163">
        <v>1</v>
      </c>
      <c r="N2163" s="2">
        <v>1599</v>
      </c>
      <c r="O2163" s="3">
        <v>0.05</v>
      </c>
      <c r="P2163" s="2">
        <v>850</v>
      </c>
      <c r="Q2163" t="s">
        <v>123</v>
      </c>
      <c r="R2163" t="s">
        <v>33</v>
      </c>
      <c r="S2163" t="s">
        <v>57</v>
      </c>
      <c r="T2163" s="4">
        <v>4</v>
      </c>
      <c r="U2163" s="11">
        <f t="shared" si="33"/>
        <v>1599</v>
      </c>
      <c r="V2163" s="11">
        <f>tbl_EcommerceSales[[#This Row],[Gross_Sales]]*tbl_EcommerceSales[[#This Row],[Discount]]</f>
        <v>79.95</v>
      </c>
      <c r="W2163" s="11">
        <f>tbl_EcommerceSales[[#This Row],[Gross_Sales]]-tbl_EcommerceSales[[#This Row],[Discount_Amount]]</f>
        <v>1519.05</v>
      </c>
      <c r="X2163" s="11">
        <f>tbl_EcommerceSales[[#This Row],[Quantity]] * _xlfn.XLOOKUP(tbl_EcommerceSales[[#This Row],[Product_ID]], Product_Master!A:A, Product_Master!F:F)</f>
        <v>850</v>
      </c>
      <c r="Y2163" s="11">
        <f>tbl_EcommerceSales[[#This Row],[Net_Revenue]]-tbl_EcommerceSales[[#This Row],[Total_Cost]]</f>
        <v>669.05</v>
      </c>
      <c r="Z2163" s="9">
        <f>IFERROR(#REF!/tbl_EcommerceSales[[#This Row],[Total_Cost]], 0)</f>
        <v>0</v>
      </c>
      <c r="AA2163" t="str">
        <f>TEXT(tbl_EcommerceSales[[#This Row],[Order_Date]],"mmm")</f>
        <v>Aug</v>
      </c>
      <c r="AB2163">
        <f>YEAR(tbl_EcommerceSales[[#This Row],[Order_Date]])</f>
        <v>2025</v>
      </c>
      <c r="AC2163" t="str">
        <f>IF(tbl_EcommerceSales[[#This Row],[Age]]&lt;18,"Under 18",IF(tbl_EcommerceSales[[#This Row],[Age]]&lt;=25,"18-25",IF(tbl_EcommerceSales[[#This Row],[Age]]&lt;=35,"26-35",IF(tbl_EcommerceSales[[#This Row],[Age]]&lt;=45,"36-45",IF(tbl_EcommerceSales[[#This Row],[Age]]&lt;=55,"46-55","56+")))))</f>
        <v>18-25</v>
      </c>
    </row>
    <row r="2164" spans="1:29" x14ac:dyDescent="0.35">
      <c r="A2164" t="s">
        <v>3734</v>
      </c>
      <c r="B2164" s="7">
        <v>45891</v>
      </c>
      <c r="C2164" t="s">
        <v>3735</v>
      </c>
      <c r="D2164" t="s">
        <v>110</v>
      </c>
      <c r="E2164" t="s">
        <v>25</v>
      </c>
      <c r="F2164">
        <v>45</v>
      </c>
      <c r="G2164" t="s">
        <v>186</v>
      </c>
      <c r="H2164" t="s">
        <v>72</v>
      </c>
      <c r="I2164" t="s">
        <v>73</v>
      </c>
      <c r="J2164" t="s">
        <v>74</v>
      </c>
      <c r="K2164" t="s">
        <v>55</v>
      </c>
      <c r="L2164" t="s">
        <v>75</v>
      </c>
      <c r="M2164">
        <v>1</v>
      </c>
      <c r="N2164" s="2">
        <v>2899</v>
      </c>
      <c r="O2164" s="3">
        <v>0.05</v>
      </c>
      <c r="P2164" s="2">
        <v>1700</v>
      </c>
      <c r="Q2164" t="s">
        <v>319</v>
      </c>
      <c r="R2164" t="s">
        <v>33</v>
      </c>
      <c r="S2164" t="s">
        <v>34</v>
      </c>
      <c r="T2164" s="4">
        <v>5</v>
      </c>
      <c r="U2164" s="11">
        <f t="shared" si="33"/>
        <v>2899</v>
      </c>
      <c r="V2164" s="11">
        <f>tbl_EcommerceSales[[#This Row],[Gross_Sales]]*tbl_EcommerceSales[[#This Row],[Discount]]</f>
        <v>144.95000000000002</v>
      </c>
      <c r="W2164" s="11">
        <f>tbl_EcommerceSales[[#This Row],[Gross_Sales]]-tbl_EcommerceSales[[#This Row],[Discount_Amount]]</f>
        <v>2754.05</v>
      </c>
      <c r="X2164" s="11">
        <f>tbl_EcommerceSales[[#This Row],[Quantity]] * _xlfn.XLOOKUP(tbl_EcommerceSales[[#This Row],[Product_ID]], Product_Master!A:A, Product_Master!F:F)</f>
        <v>1700</v>
      </c>
      <c r="Y2164" s="11">
        <f>tbl_EcommerceSales[[#This Row],[Net_Revenue]]-tbl_EcommerceSales[[#This Row],[Total_Cost]]</f>
        <v>1054.0500000000002</v>
      </c>
      <c r="Z2164" s="9">
        <f>IFERROR(#REF!/tbl_EcommerceSales[[#This Row],[Total_Cost]], 0)</f>
        <v>0</v>
      </c>
      <c r="AA2164" t="str">
        <f>TEXT(tbl_EcommerceSales[[#This Row],[Order_Date]],"mmm")</f>
        <v>Aug</v>
      </c>
      <c r="AB2164">
        <f>YEAR(tbl_EcommerceSales[[#This Row],[Order_Date]])</f>
        <v>2025</v>
      </c>
      <c r="AC2164" t="str">
        <f>IF(tbl_EcommerceSales[[#This Row],[Age]]&lt;18,"Under 18",IF(tbl_EcommerceSales[[#This Row],[Age]]&lt;=25,"18-25",IF(tbl_EcommerceSales[[#This Row],[Age]]&lt;=35,"26-35",IF(tbl_EcommerceSales[[#This Row],[Age]]&lt;=45,"36-45",IF(tbl_EcommerceSales[[#This Row],[Age]]&lt;=55,"46-55","56+")))))</f>
        <v>36-45</v>
      </c>
    </row>
    <row r="2165" spans="1:29" x14ac:dyDescent="0.35">
      <c r="A2165" t="s">
        <v>3736</v>
      </c>
      <c r="B2165" s="7">
        <v>45891</v>
      </c>
      <c r="C2165" t="s">
        <v>1723</v>
      </c>
      <c r="D2165" t="s">
        <v>51</v>
      </c>
      <c r="E2165" t="s">
        <v>48</v>
      </c>
      <c r="F2165">
        <v>22</v>
      </c>
      <c r="G2165" t="s">
        <v>171</v>
      </c>
      <c r="H2165" t="s">
        <v>39</v>
      </c>
      <c r="I2165" t="s">
        <v>28</v>
      </c>
      <c r="J2165" t="s">
        <v>29</v>
      </c>
      <c r="K2165" t="s">
        <v>30</v>
      </c>
      <c r="L2165" t="s">
        <v>31</v>
      </c>
      <c r="M2165">
        <v>2</v>
      </c>
      <c r="N2165" s="2">
        <v>5999</v>
      </c>
      <c r="O2165" s="3">
        <v>0.15</v>
      </c>
      <c r="P2165" s="2">
        <v>7800</v>
      </c>
      <c r="Q2165" t="s">
        <v>319</v>
      </c>
      <c r="R2165" t="s">
        <v>33</v>
      </c>
      <c r="S2165" t="s">
        <v>34</v>
      </c>
      <c r="T2165" s="4">
        <v>5</v>
      </c>
      <c r="U2165" s="11">
        <f t="shared" si="33"/>
        <v>11998</v>
      </c>
      <c r="V2165" s="11">
        <f>tbl_EcommerceSales[[#This Row],[Gross_Sales]]*tbl_EcommerceSales[[#This Row],[Discount]]</f>
        <v>1799.7</v>
      </c>
      <c r="W2165" s="11">
        <f>tbl_EcommerceSales[[#This Row],[Gross_Sales]]-tbl_EcommerceSales[[#This Row],[Discount_Amount]]</f>
        <v>10198.299999999999</v>
      </c>
      <c r="X2165" s="11">
        <f>tbl_EcommerceSales[[#This Row],[Quantity]] * _xlfn.XLOOKUP(tbl_EcommerceSales[[#This Row],[Product_ID]], Product_Master!A:A, Product_Master!F:F)</f>
        <v>7800</v>
      </c>
      <c r="Y2165" s="11">
        <f>tbl_EcommerceSales[[#This Row],[Net_Revenue]]-tbl_EcommerceSales[[#This Row],[Total_Cost]]</f>
        <v>2398.2999999999993</v>
      </c>
      <c r="Z2165" s="9">
        <f>IFERROR(#REF!/tbl_EcommerceSales[[#This Row],[Total_Cost]], 0)</f>
        <v>0</v>
      </c>
      <c r="AA2165" t="str">
        <f>TEXT(tbl_EcommerceSales[[#This Row],[Order_Date]],"mmm")</f>
        <v>Aug</v>
      </c>
      <c r="AB2165">
        <f>YEAR(tbl_EcommerceSales[[#This Row],[Order_Date]])</f>
        <v>2025</v>
      </c>
      <c r="AC2165" t="str">
        <f>IF(tbl_EcommerceSales[[#This Row],[Age]]&lt;18,"Under 18",IF(tbl_EcommerceSales[[#This Row],[Age]]&lt;=25,"18-25",IF(tbl_EcommerceSales[[#This Row],[Age]]&lt;=35,"26-35",IF(tbl_EcommerceSales[[#This Row],[Age]]&lt;=45,"36-45",IF(tbl_EcommerceSales[[#This Row],[Age]]&lt;=55,"46-55","56+")))))</f>
        <v>18-25</v>
      </c>
    </row>
    <row r="2166" spans="1:29" x14ac:dyDescent="0.35">
      <c r="A2166" t="s">
        <v>3737</v>
      </c>
      <c r="B2166" s="7">
        <v>45891</v>
      </c>
      <c r="C2166" t="s">
        <v>514</v>
      </c>
      <c r="D2166" t="s">
        <v>86</v>
      </c>
      <c r="E2166" t="s">
        <v>25</v>
      </c>
      <c r="F2166">
        <v>26</v>
      </c>
      <c r="G2166" t="s">
        <v>87</v>
      </c>
      <c r="H2166" t="s">
        <v>88</v>
      </c>
      <c r="I2166" t="s">
        <v>517</v>
      </c>
      <c r="J2166" t="s">
        <v>518</v>
      </c>
      <c r="K2166" t="s">
        <v>30</v>
      </c>
      <c r="L2166" t="s">
        <v>278</v>
      </c>
      <c r="M2166">
        <v>3</v>
      </c>
      <c r="N2166" s="2">
        <v>1299</v>
      </c>
      <c r="O2166" s="3">
        <v>0.1</v>
      </c>
      <c r="P2166" s="2">
        <v>2070</v>
      </c>
      <c r="Q2166" t="s">
        <v>32</v>
      </c>
      <c r="R2166" t="s">
        <v>33</v>
      </c>
      <c r="S2166" t="s">
        <v>57</v>
      </c>
      <c r="T2166" s="4">
        <v>5</v>
      </c>
      <c r="U2166" s="11">
        <f t="shared" si="33"/>
        <v>3897</v>
      </c>
      <c r="V2166" s="11">
        <f>tbl_EcommerceSales[[#This Row],[Gross_Sales]]*tbl_EcommerceSales[[#This Row],[Discount]]</f>
        <v>389.70000000000005</v>
      </c>
      <c r="W2166" s="11">
        <f>tbl_EcommerceSales[[#This Row],[Gross_Sales]]-tbl_EcommerceSales[[#This Row],[Discount_Amount]]</f>
        <v>3507.3</v>
      </c>
      <c r="X2166" s="11">
        <f>tbl_EcommerceSales[[#This Row],[Quantity]] * _xlfn.XLOOKUP(tbl_EcommerceSales[[#This Row],[Product_ID]], Product_Master!A:A, Product_Master!F:F)</f>
        <v>2070</v>
      </c>
      <c r="Y2166" s="11">
        <f>tbl_EcommerceSales[[#This Row],[Net_Revenue]]-tbl_EcommerceSales[[#This Row],[Total_Cost]]</f>
        <v>1437.3000000000002</v>
      </c>
      <c r="Z2166" s="9">
        <f>IFERROR(#REF!/tbl_EcommerceSales[[#This Row],[Total_Cost]], 0)</f>
        <v>0</v>
      </c>
      <c r="AA2166" t="str">
        <f>TEXT(tbl_EcommerceSales[[#This Row],[Order_Date]],"mmm")</f>
        <v>Aug</v>
      </c>
      <c r="AB2166">
        <f>YEAR(tbl_EcommerceSales[[#This Row],[Order_Date]])</f>
        <v>2025</v>
      </c>
      <c r="AC2166" t="str">
        <f>IF(tbl_EcommerceSales[[#This Row],[Age]]&lt;18,"Under 18",IF(tbl_EcommerceSales[[#This Row],[Age]]&lt;=25,"18-25",IF(tbl_EcommerceSales[[#This Row],[Age]]&lt;=35,"26-35",IF(tbl_EcommerceSales[[#This Row],[Age]]&lt;=45,"36-45",IF(tbl_EcommerceSales[[#This Row],[Age]]&lt;=55,"46-55","56+")))))</f>
        <v>26-35</v>
      </c>
    </row>
    <row r="2167" spans="1:29" x14ac:dyDescent="0.35">
      <c r="A2167" t="s">
        <v>3738</v>
      </c>
      <c r="B2167" s="7">
        <v>45891</v>
      </c>
      <c r="C2167" t="s">
        <v>1255</v>
      </c>
      <c r="D2167" t="s">
        <v>79</v>
      </c>
      <c r="E2167" t="s">
        <v>48</v>
      </c>
      <c r="F2167">
        <v>38</v>
      </c>
      <c r="G2167" t="s">
        <v>96</v>
      </c>
      <c r="H2167" t="s">
        <v>39</v>
      </c>
      <c r="I2167" t="s">
        <v>111</v>
      </c>
      <c r="J2167" t="s">
        <v>112</v>
      </c>
      <c r="K2167" t="s">
        <v>55</v>
      </c>
      <c r="L2167" t="s">
        <v>113</v>
      </c>
      <c r="M2167">
        <v>3</v>
      </c>
      <c r="N2167" s="2">
        <v>1799</v>
      </c>
      <c r="O2167" s="3">
        <v>0.1</v>
      </c>
      <c r="P2167" s="2">
        <v>2850</v>
      </c>
      <c r="Q2167" t="s">
        <v>32</v>
      </c>
      <c r="R2167" t="s">
        <v>33</v>
      </c>
      <c r="S2167" t="s">
        <v>34</v>
      </c>
      <c r="T2167" s="4">
        <v>5</v>
      </c>
      <c r="U2167" s="11">
        <f t="shared" si="33"/>
        <v>5397</v>
      </c>
      <c r="V2167" s="11">
        <f>tbl_EcommerceSales[[#This Row],[Gross_Sales]]*tbl_EcommerceSales[[#This Row],[Discount]]</f>
        <v>539.70000000000005</v>
      </c>
      <c r="W2167" s="11">
        <f>tbl_EcommerceSales[[#This Row],[Gross_Sales]]-tbl_EcommerceSales[[#This Row],[Discount_Amount]]</f>
        <v>4857.3</v>
      </c>
      <c r="X2167" s="11">
        <f>tbl_EcommerceSales[[#This Row],[Quantity]] * _xlfn.XLOOKUP(tbl_EcommerceSales[[#This Row],[Product_ID]], Product_Master!A:A, Product_Master!F:F)</f>
        <v>2850</v>
      </c>
      <c r="Y2167" s="11">
        <f>tbl_EcommerceSales[[#This Row],[Net_Revenue]]-tbl_EcommerceSales[[#This Row],[Total_Cost]]</f>
        <v>2007.3000000000002</v>
      </c>
      <c r="Z2167" s="9">
        <f>IFERROR(#REF!/tbl_EcommerceSales[[#This Row],[Total_Cost]], 0)</f>
        <v>0</v>
      </c>
      <c r="AA2167" t="str">
        <f>TEXT(tbl_EcommerceSales[[#This Row],[Order_Date]],"mmm")</f>
        <v>Aug</v>
      </c>
      <c r="AB2167">
        <f>YEAR(tbl_EcommerceSales[[#This Row],[Order_Date]])</f>
        <v>2025</v>
      </c>
      <c r="AC2167" t="str">
        <f>IF(tbl_EcommerceSales[[#This Row],[Age]]&lt;18,"Under 18",IF(tbl_EcommerceSales[[#This Row],[Age]]&lt;=25,"18-25",IF(tbl_EcommerceSales[[#This Row],[Age]]&lt;=35,"26-35",IF(tbl_EcommerceSales[[#This Row],[Age]]&lt;=45,"36-45",IF(tbl_EcommerceSales[[#This Row],[Age]]&lt;=55,"46-55","56+")))))</f>
        <v>36-45</v>
      </c>
    </row>
    <row r="2168" spans="1:29" x14ac:dyDescent="0.35">
      <c r="A2168" t="s">
        <v>3739</v>
      </c>
      <c r="B2168" s="7">
        <v>45892</v>
      </c>
      <c r="C2168" t="s">
        <v>3740</v>
      </c>
      <c r="D2168" t="s">
        <v>189</v>
      </c>
      <c r="E2168" t="s">
        <v>48</v>
      </c>
      <c r="F2168">
        <v>30</v>
      </c>
      <c r="G2168" t="s">
        <v>174</v>
      </c>
      <c r="H2168" t="s">
        <v>39</v>
      </c>
      <c r="I2168" t="s">
        <v>67</v>
      </c>
      <c r="J2168" t="s">
        <v>68</v>
      </c>
      <c r="K2168" t="s">
        <v>42</v>
      </c>
      <c r="L2168" t="s">
        <v>43</v>
      </c>
      <c r="M2168">
        <v>1</v>
      </c>
      <c r="N2168" s="2">
        <v>799</v>
      </c>
      <c r="O2168" s="3">
        <v>0.1</v>
      </c>
      <c r="P2168" s="2">
        <v>360</v>
      </c>
      <c r="Q2168" t="s">
        <v>44</v>
      </c>
      <c r="R2168" t="s">
        <v>33</v>
      </c>
      <c r="S2168" t="s">
        <v>57</v>
      </c>
      <c r="T2168" s="4">
        <v>5</v>
      </c>
      <c r="U2168" s="11">
        <f t="shared" si="33"/>
        <v>799</v>
      </c>
      <c r="V2168" s="11">
        <f>tbl_EcommerceSales[[#This Row],[Gross_Sales]]*tbl_EcommerceSales[[#This Row],[Discount]]</f>
        <v>79.900000000000006</v>
      </c>
      <c r="W2168" s="11">
        <f>tbl_EcommerceSales[[#This Row],[Gross_Sales]]-tbl_EcommerceSales[[#This Row],[Discount_Amount]]</f>
        <v>719.1</v>
      </c>
      <c r="X2168" s="11">
        <f>tbl_EcommerceSales[[#This Row],[Quantity]] * _xlfn.XLOOKUP(tbl_EcommerceSales[[#This Row],[Product_ID]], Product_Master!A:A, Product_Master!F:F)</f>
        <v>360</v>
      </c>
      <c r="Y2168" s="11">
        <f>tbl_EcommerceSales[[#This Row],[Net_Revenue]]-tbl_EcommerceSales[[#This Row],[Total_Cost]]</f>
        <v>359.1</v>
      </c>
      <c r="Z2168" s="9">
        <f>IFERROR(#REF!/tbl_EcommerceSales[[#This Row],[Total_Cost]], 0)</f>
        <v>0</v>
      </c>
      <c r="AA2168" t="str">
        <f>TEXT(tbl_EcommerceSales[[#This Row],[Order_Date]],"mmm")</f>
        <v>Aug</v>
      </c>
      <c r="AB2168">
        <f>YEAR(tbl_EcommerceSales[[#This Row],[Order_Date]])</f>
        <v>2025</v>
      </c>
      <c r="AC2168" t="str">
        <f>IF(tbl_EcommerceSales[[#This Row],[Age]]&lt;18,"Under 18",IF(tbl_EcommerceSales[[#This Row],[Age]]&lt;=25,"18-25",IF(tbl_EcommerceSales[[#This Row],[Age]]&lt;=35,"26-35",IF(tbl_EcommerceSales[[#This Row],[Age]]&lt;=45,"36-45",IF(tbl_EcommerceSales[[#This Row],[Age]]&lt;=55,"46-55","56+")))))</f>
        <v>26-35</v>
      </c>
    </row>
    <row r="2169" spans="1:29" x14ac:dyDescent="0.35">
      <c r="A2169" t="s">
        <v>3741</v>
      </c>
      <c r="B2169" s="7">
        <v>45892</v>
      </c>
      <c r="C2169" t="s">
        <v>1437</v>
      </c>
      <c r="D2169" t="s">
        <v>216</v>
      </c>
      <c r="E2169" t="s">
        <v>48</v>
      </c>
      <c r="F2169">
        <v>32</v>
      </c>
      <c r="G2169" t="s">
        <v>96</v>
      </c>
      <c r="H2169" t="s">
        <v>39</v>
      </c>
      <c r="I2169" t="s">
        <v>126</v>
      </c>
      <c r="J2169" t="s">
        <v>127</v>
      </c>
      <c r="K2169" t="s">
        <v>82</v>
      </c>
      <c r="L2169" t="s">
        <v>83</v>
      </c>
      <c r="M2169">
        <v>3</v>
      </c>
      <c r="N2169" s="2">
        <v>1899</v>
      </c>
      <c r="O2169" s="3">
        <v>0.15</v>
      </c>
      <c r="P2169" s="2">
        <v>3360</v>
      </c>
      <c r="Q2169" t="s">
        <v>123</v>
      </c>
      <c r="R2169" t="s">
        <v>33</v>
      </c>
      <c r="S2169" t="s">
        <v>34</v>
      </c>
      <c r="T2169" s="4">
        <v>4</v>
      </c>
      <c r="U2169" s="11">
        <f t="shared" si="33"/>
        <v>5697</v>
      </c>
      <c r="V2169" s="11">
        <f>tbl_EcommerceSales[[#This Row],[Gross_Sales]]*tbl_EcommerceSales[[#This Row],[Discount]]</f>
        <v>854.55</v>
      </c>
      <c r="W2169" s="11">
        <f>tbl_EcommerceSales[[#This Row],[Gross_Sales]]-tbl_EcommerceSales[[#This Row],[Discount_Amount]]</f>
        <v>4842.45</v>
      </c>
      <c r="X2169" s="11">
        <f>tbl_EcommerceSales[[#This Row],[Quantity]] * _xlfn.XLOOKUP(tbl_EcommerceSales[[#This Row],[Product_ID]], Product_Master!A:A, Product_Master!F:F)</f>
        <v>3360</v>
      </c>
      <c r="Y2169" s="11">
        <f>tbl_EcommerceSales[[#This Row],[Net_Revenue]]-tbl_EcommerceSales[[#This Row],[Total_Cost]]</f>
        <v>1482.4499999999998</v>
      </c>
      <c r="Z2169" s="9">
        <f>IFERROR(#REF!/tbl_EcommerceSales[[#This Row],[Total_Cost]], 0)</f>
        <v>0</v>
      </c>
      <c r="AA2169" t="str">
        <f>TEXT(tbl_EcommerceSales[[#This Row],[Order_Date]],"mmm")</f>
        <v>Aug</v>
      </c>
      <c r="AB2169">
        <f>YEAR(tbl_EcommerceSales[[#This Row],[Order_Date]])</f>
        <v>2025</v>
      </c>
      <c r="AC2169" t="str">
        <f>IF(tbl_EcommerceSales[[#This Row],[Age]]&lt;18,"Under 18",IF(tbl_EcommerceSales[[#This Row],[Age]]&lt;=25,"18-25",IF(tbl_EcommerceSales[[#This Row],[Age]]&lt;=35,"26-35",IF(tbl_EcommerceSales[[#This Row],[Age]]&lt;=45,"36-45",IF(tbl_EcommerceSales[[#This Row],[Age]]&lt;=55,"46-55","56+")))))</f>
        <v>26-35</v>
      </c>
    </row>
    <row r="2170" spans="1:29" x14ac:dyDescent="0.35">
      <c r="A2170" t="s">
        <v>3742</v>
      </c>
      <c r="B2170" s="7">
        <v>45892</v>
      </c>
      <c r="C2170" t="s">
        <v>147</v>
      </c>
      <c r="D2170" t="s">
        <v>148</v>
      </c>
      <c r="E2170" t="s">
        <v>25</v>
      </c>
      <c r="F2170">
        <v>35</v>
      </c>
      <c r="G2170" t="s">
        <v>122</v>
      </c>
      <c r="H2170" t="s">
        <v>72</v>
      </c>
      <c r="I2170" t="s">
        <v>290</v>
      </c>
      <c r="J2170" t="s">
        <v>291</v>
      </c>
      <c r="K2170" t="s">
        <v>30</v>
      </c>
      <c r="L2170" t="s">
        <v>31</v>
      </c>
      <c r="M2170">
        <v>1</v>
      </c>
      <c r="N2170" s="2">
        <v>3499</v>
      </c>
      <c r="O2170" s="3">
        <v>0.15</v>
      </c>
      <c r="P2170" s="2">
        <v>2250</v>
      </c>
      <c r="Q2170" t="s">
        <v>156</v>
      </c>
      <c r="R2170" t="s">
        <v>33</v>
      </c>
      <c r="S2170" t="s">
        <v>34</v>
      </c>
      <c r="T2170" s="4">
        <v>2</v>
      </c>
      <c r="U2170" s="11">
        <f t="shared" si="33"/>
        <v>3499</v>
      </c>
      <c r="V2170" s="11">
        <f>tbl_EcommerceSales[[#This Row],[Gross_Sales]]*tbl_EcommerceSales[[#This Row],[Discount]]</f>
        <v>524.85</v>
      </c>
      <c r="W2170" s="11">
        <f>tbl_EcommerceSales[[#This Row],[Gross_Sales]]-tbl_EcommerceSales[[#This Row],[Discount_Amount]]</f>
        <v>2974.15</v>
      </c>
      <c r="X2170" s="11">
        <f>tbl_EcommerceSales[[#This Row],[Quantity]] * _xlfn.XLOOKUP(tbl_EcommerceSales[[#This Row],[Product_ID]], Product_Master!A:A, Product_Master!F:F)</f>
        <v>2250</v>
      </c>
      <c r="Y2170" s="11">
        <f>tbl_EcommerceSales[[#This Row],[Net_Revenue]]-tbl_EcommerceSales[[#This Row],[Total_Cost]]</f>
        <v>724.15000000000009</v>
      </c>
      <c r="Z2170" s="9">
        <f>IFERROR(#REF!/tbl_EcommerceSales[[#This Row],[Total_Cost]], 0)</f>
        <v>0</v>
      </c>
      <c r="AA2170" t="str">
        <f>TEXT(tbl_EcommerceSales[[#This Row],[Order_Date]],"mmm")</f>
        <v>Aug</v>
      </c>
      <c r="AB2170">
        <f>YEAR(tbl_EcommerceSales[[#This Row],[Order_Date]])</f>
        <v>2025</v>
      </c>
      <c r="AC2170" t="str">
        <f>IF(tbl_EcommerceSales[[#This Row],[Age]]&lt;18,"Under 18",IF(tbl_EcommerceSales[[#This Row],[Age]]&lt;=25,"18-25",IF(tbl_EcommerceSales[[#This Row],[Age]]&lt;=35,"26-35",IF(tbl_EcommerceSales[[#This Row],[Age]]&lt;=45,"36-45",IF(tbl_EcommerceSales[[#This Row],[Age]]&lt;=55,"46-55","56+")))))</f>
        <v>26-35</v>
      </c>
    </row>
    <row r="2171" spans="1:29" x14ac:dyDescent="0.35">
      <c r="A2171" t="s">
        <v>3743</v>
      </c>
      <c r="B2171" s="7">
        <v>45892</v>
      </c>
      <c r="C2171" t="s">
        <v>399</v>
      </c>
      <c r="D2171" t="s">
        <v>227</v>
      </c>
      <c r="E2171" t="s">
        <v>48</v>
      </c>
      <c r="F2171">
        <v>41</v>
      </c>
      <c r="G2171" t="s">
        <v>61</v>
      </c>
      <c r="H2171" t="s">
        <v>27</v>
      </c>
      <c r="I2171" t="s">
        <v>80</v>
      </c>
      <c r="J2171" t="s">
        <v>81</v>
      </c>
      <c r="K2171" t="s">
        <v>82</v>
      </c>
      <c r="L2171" t="s">
        <v>83</v>
      </c>
      <c r="M2171">
        <v>4</v>
      </c>
      <c r="N2171" s="2">
        <v>2499</v>
      </c>
      <c r="O2171" s="3">
        <v>0.3</v>
      </c>
      <c r="P2171" s="2">
        <v>6200</v>
      </c>
      <c r="Q2171" t="s">
        <v>44</v>
      </c>
      <c r="R2171" t="s">
        <v>33</v>
      </c>
      <c r="S2171" t="s">
        <v>34</v>
      </c>
      <c r="T2171" s="4">
        <v>3</v>
      </c>
      <c r="U2171" s="11">
        <f t="shared" si="33"/>
        <v>9996</v>
      </c>
      <c r="V2171" s="11">
        <f>tbl_EcommerceSales[[#This Row],[Gross_Sales]]*tbl_EcommerceSales[[#This Row],[Discount]]</f>
        <v>2998.7999999999997</v>
      </c>
      <c r="W2171" s="11">
        <f>tbl_EcommerceSales[[#This Row],[Gross_Sales]]-tbl_EcommerceSales[[#This Row],[Discount_Amount]]</f>
        <v>6997.2000000000007</v>
      </c>
      <c r="X2171" s="11">
        <f>tbl_EcommerceSales[[#This Row],[Quantity]] * _xlfn.XLOOKUP(tbl_EcommerceSales[[#This Row],[Product_ID]], Product_Master!A:A, Product_Master!F:F)</f>
        <v>6200</v>
      </c>
      <c r="Y2171" s="11">
        <f>tbl_EcommerceSales[[#This Row],[Net_Revenue]]-tbl_EcommerceSales[[#This Row],[Total_Cost]]</f>
        <v>797.20000000000073</v>
      </c>
      <c r="Z2171" s="9">
        <f>IFERROR(#REF!/tbl_EcommerceSales[[#This Row],[Total_Cost]], 0)</f>
        <v>0</v>
      </c>
      <c r="AA2171" t="str">
        <f>TEXT(tbl_EcommerceSales[[#This Row],[Order_Date]],"mmm")</f>
        <v>Aug</v>
      </c>
      <c r="AB2171">
        <f>YEAR(tbl_EcommerceSales[[#This Row],[Order_Date]])</f>
        <v>2025</v>
      </c>
      <c r="AC2171" t="str">
        <f>IF(tbl_EcommerceSales[[#This Row],[Age]]&lt;18,"Under 18",IF(tbl_EcommerceSales[[#This Row],[Age]]&lt;=25,"18-25",IF(tbl_EcommerceSales[[#This Row],[Age]]&lt;=35,"26-35",IF(tbl_EcommerceSales[[#This Row],[Age]]&lt;=45,"36-45",IF(tbl_EcommerceSales[[#This Row],[Age]]&lt;=55,"46-55","56+")))))</f>
        <v>36-45</v>
      </c>
    </row>
    <row r="2172" spans="1:29" x14ac:dyDescent="0.35">
      <c r="A2172" t="s">
        <v>3744</v>
      </c>
      <c r="B2172" s="7">
        <v>45892</v>
      </c>
      <c r="C2172" t="s">
        <v>1851</v>
      </c>
      <c r="D2172" t="s">
        <v>269</v>
      </c>
      <c r="E2172" t="s">
        <v>48</v>
      </c>
      <c r="F2172">
        <v>37</v>
      </c>
      <c r="G2172" t="s">
        <v>186</v>
      </c>
      <c r="H2172" t="s">
        <v>72</v>
      </c>
      <c r="I2172" t="s">
        <v>131</v>
      </c>
      <c r="J2172" t="s">
        <v>132</v>
      </c>
      <c r="K2172" t="s">
        <v>91</v>
      </c>
      <c r="L2172" t="s">
        <v>133</v>
      </c>
      <c r="M2172">
        <v>1</v>
      </c>
      <c r="N2172" s="2">
        <v>1299</v>
      </c>
      <c r="O2172" s="3">
        <v>0.15</v>
      </c>
      <c r="P2172" s="2">
        <v>610</v>
      </c>
      <c r="Q2172" t="s">
        <v>32</v>
      </c>
      <c r="R2172" t="s">
        <v>33</v>
      </c>
      <c r="S2172" t="s">
        <v>34</v>
      </c>
      <c r="T2172" s="4">
        <v>4</v>
      </c>
      <c r="U2172" s="11">
        <f t="shared" si="33"/>
        <v>1299</v>
      </c>
      <c r="V2172" s="11">
        <f>tbl_EcommerceSales[[#This Row],[Gross_Sales]]*tbl_EcommerceSales[[#This Row],[Discount]]</f>
        <v>194.85</v>
      </c>
      <c r="W2172" s="11">
        <f>tbl_EcommerceSales[[#This Row],[Gross_Sales]]-tbl_EcommerceSales[[#This Row],[Discount_Amount]]</f>
        <v>1104.1500000000001</v>
      </c>
      <c r="X2172" s="11">
        <f>tbl_EcommerceSales[[#This Row],[Quantity]] * _xlfn.XLOOKUP(tbl_EcommerceSales[[#This Row],[Product_ID]], Product_Master!A:A, Product_Master!F:F)</f>
        <v>610</v>
      </c>
      <c r="Y2172" s="11">
        <f>tbl_EcommerceSales[[#This Row],[Net_Revenue]]-tbl_EcommerceSales[[#This Row],[Total_Cost]]</f>
        <v>494.15000000000009</v>
      </c>
      <c r="Z2172" s="9">
        <f>IFERROR(#REF!/tbl_EcommerceSales[[#This Row],[Total_Cost]], 0)</f>
        <v>0</v>
      </c>
      <c r="AA2172" t="str">
        <f>TEXT(tbl_EcommerceSales[[#This Row],[Order_Date]],"mmm")</f>
        <v>Aug</v>
      </c>
      <c r="AB2172">
        <f>YEAR(tbl_EcommerceSales[[#This Row],[Order_Date]])</f>
        <v>2025</v>
      </c>
      <c r="AC2172" t="str">
        <f>IF(tbl_EcommerceSales[[#This Row],[Age]]&lt;18,"Under 18",IF(tbl_EcommerceSales[[#This Row],[Age]]&lt;=25,"18-25",IF(tbl_EcommerceSales[[#This Row],[Age]]&lt;=35,"26-35",IF(tbl_EcommerceSales[[#This Row],[Age]]&lt;=45,"36-45",IF(tbl_EcommerceSales[[#This Row],[Age]]&lt;=55,"46-55","56+")))))</f>
        <v>36-45</v>
      </c>
    </row>
    <row r="2173" spans="1:29" x14ac:dyDescent="0.35">
      <c r="A2173" t="s">
        <v>3745</v>
      </c>
      <c r="B2173" s="7">
        <v>45892</v>
      </c>
      <c r="C2173" t="s">
        <v>1535</v>
      </c>
      <c r="D2173" t="s">
        <v>110</v>
      </c>
      <c r="E2173" t="s">
        <v>48</v>
      </c>
      <c r="F2173">
        <v>30</v>
      </c>
      <c r="G2173" t="s">
        <v>122</v>
      </c>
      <c r="H2173" t="s">
        <v>72</v>
      </c>
      <c r="I2173" t="s">
        <v>290</v>
      </c>
      <c r="J2173" t="s">
        <v>291</v>
      </c>
      <c r="K2173" t="s">
        <v>30</v>
      </c>
      <c r="L2173" t="s">
        <v>31</v>
      </c>
      <c r="M2173">
        <v>1</v>
      </c>
      <c r="N2173" s="2">
        <v>3499</v>
      </c>
      <c r="O2173" s="3">
        <v>0</v>
      </c>
      <c r="P2173" s="2">
        <v>2250</v>
      </c>
      <c r="Q2173" t="s">
        <v>76</v>
      </c>
      <c r="R2173" t="s">
        <v>162</v>
      </c>
      <c r="S2173" t="s">
        <v>34</v>
      </c>
      <c r="T2173" s="4"/>
      <c r="U2173" s="11">
        <f t="shared" si="33"/>
        <v>3499</v>
      </c>
      <c r="V2173" s="11">
        <f>tbl_EcommerceSales[[#This Row],[Gross_Sales]]*tbl_EcommerceSales[[#This Row],[Discount]]</f>
        <v>0</v>
      </c>
      <c r="W2173" s="11">
        <f>tbl_EcommerceSales[[#This Row],[Gross_Sales]]-tbl_EcommerceSales[[#This Row],[Discount_Amount]]</f>
        <v>3499</v>
      </c>
      <c r="X2173" s="11">
        <f>tbl_EcommerceSales[[#This Row],[Quantity]] * _xlfn.XLOOKUP(tbl_EcommerceSales[[#This Row],[Product_ID]], Product_Master!A:A, Product_Master!F:F)</f>
        <v>2250</v>
      </c>
      <c r="Y2173" s="11">
        <f>tbl_EcommerceSales[[#This Row],[Net_Revenue]]-tbl_EcommerceSales[[#This Row],[Total_Cost]]</f>
        <v>1249</v>
      </c>
      <c r="Z2173" s="9">
        <f>IFERROR(#REF!/tbl_EcommerceSales[[#This Row],[Total_Cost]], 0)</f>
        <v>0</v>
      </c>
      <c r="AA2173" t="str">
        <f>TEXT(tbl_EcommerceSales[[#This Row],[Order_Date]],"mmm")</f>
        <v>Aug</v>
      </c>
      <c r="AB2173">
        <f>YEAR(tbl_EcommerceSales[[#This Row],[Order_Date]])</f>
        <v>2025</v>
      </c>
      <c r="AC2173" t="str">
        <f>IF(tbl_EcommerceSales[[#This Row],[Age]]&lt;18,"Under 18",IF(tbl_EcommerceSales[[#This Row],[Age]]&lt;=25,"18-25",IF(tbl_EcommerceSales[[#This Row],[Age]]&lt;=35,"26-35",IF(tbl_EcommerceSales[[#This Row],[Age]]&lt;=45,"36-45",IF(tbl_EcommerceSales[[#This Row],[Age]]&lt;=55,"46-55","56+")))))</f>
        <v>26-35</v>
      </c>
    </row>
    <row r="2174" spans="1:29" x14ac:dyDescent="0.35">
      <c r="A2174" t="s">
        <v>3746</v>
      </c>
      <c r="B2174" s="7">
        <v>45892</v>
      </c>
      <c r="C2174" t="s">
        <v>3747</v>
      </c>
      <c r="D2174" t="s">
        <v>235</v>
      </c>
      <c r="E2174" t="s">
        <v>25</v>
      </c>
      <c r="F2174">
        <v>27</v>
      </c>
      <c r="G2174" t="s">
        <v>145</v>
      </c>
      <c r="H2174" t="s">
        <v>39</v>
      </c>
      <c r="I2174" t="s">
        <v>221</v>
      </c>
      <c r="J2174" t="s">
        <v>222</v>
      </c>
      <c r="K2174" t="s">
        <v>177</v>
      </c>
      <c r="L2174" t="s">
        <v>208</v>
      </c>
      <c r="M2174">
        <v>1</v>
      </c>
      <c r="N2174" s="2">
        <v>1499</v>
      </c>
      <c r="O2174" s="3">
        <v>0.2</v>
      </c>
      <c r="P2174" s="2">
        <v>800</v>
      </c>
      <c r="Q2174" t="s">
        <v>44</v>
      </c>
      <c r="R2174" t="s">
        <v>33</v>
      </c>
      <c r="S2174" t="s">
        <v>34</v>
      </c>
      <c r="T2174" s="4">
        <v>4</v>
      </c>
      <c r="U2174" s="11">
        <f t="shared" si="33"/>
        <v>1499</v>
      </c>
      <c r="V2174" s="11">
        <f>tbl_EcommerceSales[[#This Row],[Gross_Sales]]*tbl_EcommerceSales[[#This Row],[Discount]]</f>
        <v>299.8</v>
      </c>
      <c r="W2174" s="11">
        <f>tbl_EcommerceSales[[#This Row],[Gross_Sales]]-tbl_EcommerceSales[[#This Row],[Discount_Amount]]</f>
        <v>1199.2</v>
      </c>
      <c r="X2174" s="11">
        <f>tbl_EcommerceSales[[#This Row],[Quantity]] * _xlfn.XLOOKUP(tbl_EcommerceSales[[#This Row],[Product_ID]], Product_Master!A:A, Product_Master!F:F)</f>
        <v>800</v>
      </c>
      <c r="Y2174" s="11">
        <f>tbl_EcommerceSales[[#This Row],[Net_Revenue]]-tbl_EcommerceSales[[#This Row],[Total_Cost]]</f>
        <v>399.20000000000005</v>
      </c>
      <c r="Z2174" s="9">
        <f>IFERROR(#REF!/tbl_EcommerceSales[[#This Row],[Total_Cost]], 0)</f>
        <v>0</v>
      </c>
      <c r="AA2174" t="str">
        <f>TEXT(tbl_EcommerceSales[[#This Row],[Order_Date]],"mmm")</f>
        <v>Aug</v>
      </c>
      <c r="AB2174">
        <f>YEAR(tbl_EcommerceSales[[#This Row],[Order_Date]])</f>
        <v>2025</v>
      </c>
      <c r="AC2174" t="str">
        <f>IF(tbl_EcommerceSales[[#This Row],[Age]]&lt;18,"Under 18",IF(tbl_EcommerceSales[[#This Row],[Age]]&lt;=25,"18-25",IF(tbl_EcommerceSales[[#This Row],[Age]]&lt;=35,"26-35",IF(tbl_EcommerceSales[[#This Row],[Age]]&lt;=45,"36-45",IF(tbl_EcommerceSales[[#This Row],[Age]]&lt;=55,"46-55","56+")))))</f>
        <v>26-35</v>
      </c>
    </row>
    <row r="2175" spans="1:29" x14ac:dyDescent="0.35">
      <c r="A2175" t="s">
        <v>3748</v>
      </c>
      <c r="B2175" s="7">
        <v>45892</v>
      </c>
      <c r="C2175" t="s">
        <v>3203</v>
      </c>
      <c r="D2175" t="s">
        <v>51</v>
      </c>
      <c r="E2175" t="s">
        <v>48</v>
      </c>
      <c r="F2175">
        <v>30</v>
      </c>
      <c r="G2175" t="s">
        <v>174</v>
      </c>
      <c r="H2175" t="s">
        <v>39</v>
      </c>
      <c r="I2175" t="s">
        <v>206</v>
      </c>
      <c r="J2175" t="s">
        <v>207</v>
      </c>
      <c r="K2175" t="s">
        <v>177</v>
      </c>
      <c r="L2175" t="s">
        <v>208</v>
      </c>
      <c r="M2175">
        <v>1</v>
      </c>
      <c r="N2175" s="2">
        <v>2199</v>
      </c>
      <c r="O2175" s="3">
        <v>0.15</v>
      </c>
      <c r="P2175" s="2">
        <v>1250</v>
      </c>
      <c r="Q2175" t="s">
        <v>32</v>
      </c>
      <c r="R2175" t="s">
        <v>33</v>
      </c>
      <c r="S2175" t="s">
        <v>34</v>
      </c>
      <c r="T2175" s="4">
        <v>5</v>
      </c>
      <c r="U2175" s="11">
        <f t="shared" si="33"/>
        <v>2199</v>
      </c>
      <c r="V2175" s="11">
        <f>tbl_EcommerceSales[[#This Row],[Gross_Sales]]*tbl_EcommerceSales[[#This Row],[Discount]]</f>
        <v>329.84999999999997</v>
      </c>
      <c r="W2175" s="11">
        <f>tbl_EcommerceSales[[#This Row],[Gross_Sales]]-tbl_EcommerceSales[[#This Row],[Discount_Amount]]</f>
        <v>1869.15</v>
      </c>
      <c r="X2175" s="11">
        <f>tbl_EcommerceSales[[#This Row],[Quantity]] * _xlfn.XLOOKUP(tbl_EcommerceSales[[#This Row],[Product_ID]], Product_Master!A:A, Product_Master!F:F)</f>
        <v>1250</v>
      </c>
      <c r="Y2175" s="11">
        <f>tbl_EcommerceSales[[#This Row],[Net_Revenue]]-tbl_EcommerceSales[[#This Row],[Total_Cost]]</f>
        <v>619.15000000000009</v>
      </c>
      <c r="Z2175" s="9">
        <f>IFERROR(#REF!/tbl_EcommerceSales[[#This Row],[Total_Cost]], 0)</f>
        <v>0</v>
      </c>
      <c r="AA2175" t="str">
        <f>TEXT(tbl_EcommerceSales[[#This Row],[Order_Date]],"mmm")</f>
        <v>Aug</v>
      </c>
      <c r="AB2175">
        <f>YEAR(tbl_EcommerceSales[[#This Row],[Order_Date]])</f>
        <v>2025</v>
      </c>
      <c r="AC2175" t="str">
        <f>IF(tbl_EcommerceSales[[#This Row],[Age]]&lt;18,"Under 18",IF(tbl_EcommerceSales[[#This Row],[Age]]&lt;=25,"18-25",IF(tbl_EcommerceSales[[#This Row],[Age]]&lt;=35,"26-35",IF(tbl_EcommerceSales[[#This Row],[Age]]&lt;=45,"36-45",IF(tbl_EcommerceSales[[#This Row],[Age]]&lt;=55,"46-55","56+")))))</f>
        <v>26-35</v>
      </c>
    </row>
    <row r="2176" spans="1:29" x14ac:dyDescent="0.35">
      <c r="A2176" t="s">
        <v>3749</v>
      </c>
      <c r="B2176" s="7">
        <v>45892</v>
      </c>
      <c r="C2176" t="s">
        <v>1758</v>
      </c>
      <c r="D2176" t="s">
        <v>205</v>
      </c>
      <c r="E2176" t="s">
        <v>48</v>
      </c>
      <c r="F2176">
        <v>31</v>
      </c>
      <c r="G2176" t="s">
        <v>103</v>
      </c>
      <c r="H2176" t="s">
        <v>27</v>
      </c>
      <c r="I2176" t="s">
        <v>40</v>
      </c>
      <c r="J2176" t="s">
        <v>41</v>
      </c>
      <c r="K2176" t="s">
        <v>42</v>
      </c>
      <c r="L2176" t="s">
        <v>43</v>
      </c>
      <c r="M2176">
        <v>3</v>
      </c>
      <c r="N2176" s="2">
        <v>699</v>
      </c>
      <c r="O2176" s="3">
        <v>0.1</v>
      </c>
      <c r="P2176" s="2">
        <v>930</v>
      </c>
      <c r="Q2176" t="s">
        <v>123</v>
      </c>
      <c r="R2176" t="s">
        <v>33</v>
      </c>
      <c r="S2176" t="s">
        <v>57</v>
      </c>
      <c r="T2176" s="4">
        <v>5</v>
      </c>
      <c r="U2176" s="11">
        <f t="shared" si="33"/>
        <v>2097</v>
      </c>
      <c r="V2176" s="11">
        <f>tbl_EcommerceSales[[#This Row],[Gross_Sales]]*tbl_EcommerceSales[[#This Row],[Discount]]</f>
        <v>209.70000000000002</v>
      </c>
      <c r="W2176" s="11">
        <f>tbl_EcommerceSales[[#This Row],[Gross_Sales]]-tbl_EcommerceSales[[#This Row],[Discount_Amount]]</f>
        <v>1887.3</v>
      </c>
      <c r="X2176" s="11">
        <f>tbl_EcommerceSales[[#This Row],[Quantity]] * _xlfn.XLOOKUP(tbl_EcommerceSales[[#This Row],[Product_ID]], Product_Master!A:A, Product_Master!F:F)</f>
        <v>930</v>
      </c>
      <c r="Y2176" s="11">
        <f>tbl_EcommerceSales[[#This Row],[Net_Revenue]]-tbl_EcommerceSales[[#This Row],[Total_Cost]]</f>
        <v>957.3</v>
      </c>
      <c r="Z2176" s="9">
        <f>IFERROR(#REF!/tbl_EcommerceSales[[#This Row],[Total_Cost]], 0)</f>
        <v>0</v>
      </c>
      <c r="AA2176" t="str">
        <f>TEXT(tbl_EcommerceSales[[#This Row],[Order_Date]],"mmm")</f>
        <v>Aug</v>
      </c>
      <c r="AB2176">
        <f>YEAR(tbl_EcommerceSales[[#This Row],[Order_Date]])</f>
        <v>2025</v>
      </c>
      <c r="AC2176" t="str">
        <f>IF(tbl_EcommerceSales[[#This Row],[Age]]&lt;18,"Under 18",IF(tbl_EcommerceSales[[#This Row],[Age]]&lt;=25,"18-25",IF(tbl_EcommerceSales[[#This Row],[Age]]&lt;=35,"26-35",IF(tbl_EcommerceSales[[#This Row],[Age]]&lt;=45,"36-45",IF(tbl_EcommerceSales[[#This Row],[Age]]&lt;=55,"46-55","56+")))))</f>
        <v>26-35</v>
      </c>
    </row>
    <row r="2177" spans="1:29" x14ac:dyDescent="0.35">
      <c r="A2177" t="s">
        <v>3750</v>
      </c>
      <c r="B2177" s="7">
        <v>45892</v>
      </c>
      <c r="C2177" t="s">
        <v>3751</v>
      </c>
      <c r="D2177" t="s">
        <v>79</v>
      </c>
      <c r="E2177" t="s">
        <v>48</v>
      </c>
      <c r="F2177">
        <v>24</v>
      </c>
      <c r="G2177" t="s">
        <v>192</v>
      </c>
      <c r="H2177" t="s">
        <v>27</v>
      </c>
      <c r="I2177" t="s">
        <v>206</v>
      </c>
      <c r="J2177" t="s">
        <v>207</v>
      </c>
      <c r="K2177" t="s">
        <v>177</v>
      </c>
      <c r="L2177" t="s">
        <v>208</v>
      </c>
      <c r="M2177">
        <v>1</v>
      </c>
      <c r="N2177" s="2">
        <v>2199</v>
      </c>
      <c r="O2177" s="3">
        <v>0.1</v>
      </c>
      <c r="P2177" s="2">
        <v>1250</v>
      </c>
      <c r="Q2177" t="s">
        <v>156</v>
      </c>
      <c r="R2177" t="s">
        <v>33</v>
      </c>
      <c r="S2177" t="s">
        <v>57</v>
      </c>
      <c r="T2177" s="4">
        <v>4</v>
      </c>
      <c r="U2177" s="11">
        <f t="shared" si="33"/>
        <v>2199</v>
      </c>
      <c r="V2177" s="11">
        <f>tbl_EcommerceSales[[#This Row],[Gross_Sales]]*tbl_EcommerceSales[[#This Row],[Discount]]</f>
        <v>219.9</v>
      </c>
      <c r="W2177" s="11">
        <f>tbl_EcommerceSales[[#This Row],[Gross_Sales]]-tbl_EcommerceSales[[#This Row],[Discount_Amount]]</f>
        <v>1979.1</v>
      </c>
      <c r="X2177" s="11">
        <f>tbl_EcommerceSales[[#This Row],[Quantity]] * _xlfn.XLOOKUP(tbl_EcommerceSales[[#This Row],[Product_ID]], Product_Master!A:A, Product_Master!F:F)</f>
        <v>1250</v>
      </c>
      <c r="Y2177" s="11">
        <f>tbl_EcommerceSales[[#This Row],[Net_Revenue]]-tbl_EcommerceSales[[#This Row],[Total_Cost]]</f>
        <v>729.09999999999991</v>
      </c>
      <c r="Z2177" s="9">
        <f>IFERROR(#REF!/tbl_EcommerceSales[[#This Row],[Total_Cost]], 0)</f>
        <v>0</v>
      </c>
      <c r="AA2177" t="str">
        <f>TEXT(tbl_EcommerceSales[[#This Row],[Order_Date]],"mmm")</f>
        <v>Aug</v>
      </c>
      <c r="AB2177">
        <f>YEAR(tbl_EcommerceSales[[#This Row],[Order_Date]])</f>
        <v>2025</v>
      </c>
      <c r="AC2177" t="str">
        <f>IF(tbl_EcommerceSales[[#This Row],[Age]]&lt;18,"Under 18",IF(tbl_EcommerceSales[[#This Row],[Age]]&lt;=25,"18-25",IF(tbl_EcommerceSales[[#This Row],[Age]]&lt;=35,"26-35",IF(tbl_EcommerceSales[[#This Row],[Age]]&lt;=45,"36-45",IF(tbl_EcommerceSales[[#This Row],[Age]]&lt;=55,"46-55","56+")))))</f>
        <v>18-25</v>
      </c>
    </row>
    <row r="2178" spans="1:29" x14ac:dyDescent="0.35">
      <c r="A2178" t="s">
        <v>3752</v>
      </c>
      <c r="B2178" s="7">
        <v>45893</v>
      </c>
      <c r="C2178" t="s">
        <v>2337</v>
      </c>
      <c r="D2178" t="s">
        <v>51</v>
      </c>
      <c r="E2178" t="s">
        <v>25</v>
      </c>
      <c r="F2178">
        <v>27</v>
      </c>
      <c r="G2178" t="s">
        <v>38</v>
      </c>
      <c r="H2178" t="s">
        <v>39</v>
      </c>
      <c r="I2178" t="s">
        <v>206</v>
      </c>
      <c r="J2178" t="s">
        <v>207</v>
      </c>
      <c r="K2178" t="s">
        <v>177</v>
      </c>
      <c r="L2178" t="s">
        <v>208</v>
      </c>
      <c r="M2178">
        <v>1</v>
      </c>
      <c r="N2178" s="2">
        <v>2199</v>
      </c>
      <c r="O2178" s="3">
        <v>0.1</v>
      </c>
      <c r="P2178" s="2">
        <v>1250</v>
      </c>
      <c r="Q2178" t="s">
        <v>32</v>
      </c>
      <c r="R2178" t="s">
        <v>33</v>
      </c>
      <c r="S2178" t="s">
        <v>57</v>
      </c>
      <c r="T2178" s="4">
        <v>5</v>
      </c>
      <c r="U2178" s="11">
        <f t="shared" ref="U2178:U2241" si="34">M2178*N2178</f>
        <v>2199</v>
      </c>
      <c r="V2178" s="11">
        <f>tbl_EcommerceSales[[#This Row],[Gross_Sales]]*tbl_EcommerceSales[[#This Row],[Discount]]</f>
        <v>219.9</v>
      </c>
      <c r="W2178" s="11">
        <f>tbl_EcommerceSales[[#This Row],[Gross_Sales]]-tbl_EcommerceSales[[#This Row],[Discount_Amount]]</f>
        <v>1979.1</v>
      </c>
      <c r="X2178" s="11">
        <f>tbl_EcommerceSales[[#This Row],[Quantity]] * _xlfn.XLOOKUP(tbl_EcommerceSales[[#This Row],[Product_ID]], Product_Master!A:A, Product_Master!F:F)</f>
        <v>1250</v>
      </c>
      <c r="Y2178" s="11">
        <f>tbl_EcommerceSales[[#This Row],[Net_Revenue]]-tbl_EcommerceSales[[#This Row],[Total_Cost]]</f>
        <v>729.09999999999991</v>
      </c>
      <c r="Z2178" s="9">
        <f>IFERROR(#REF!/tbl_EcommerceSales[[#This Row],[Total_Cost]], 0)</f>
        <v>0</v>
      </c>
      <c r="AA2178" t="str">
        <f>TEXT(tbl_EcommerceSales[[#This Row],[Order_Date]],"mmm")</f>
        <v>Aug</v>
      </c>
      <c r="AB2178">
        <f>YEAR(tbl_EcommerceSales[[#This Row],[Order_Date]])</f>
        <v>2025</v>
      </c>
      <c r="AC2178" t="str">
        <f>IF(tbl_EcommerceSales[[#This Row],[Age]]&lt;18,"Under 18",IF(tbl_EcommerceSales[[#This Row],[Age]]&lt;=25,"18-25",IF(tbl_EcommerceSales[[#This Row],[Age]]&lt;=35,"26-35",IF(tbl_EcommerceSales[[#This Row],[Age]]&lt;=45,"36-45",IF(tbl_EcommerceSales[[#This Row],[Age]]&lt;=55,"46-55","56+")))))</f>
        <v>26-35</v>
      </c>
    </row>
    <row r="2179" spans="1:29" x14ac:dyDescent="0.35">
      <c r="A2179" t="s">
        <v>3753</v>
      </c>
      <c r="B2179" s="7">
        <v>45893</v>
      </c>
      <c r="C2179" t="s">
        <v>1247</v>
      </c>
      <c r="D2179" t="s">
        <v>51</v>
      </c>
      <c r="E2179" t="s">
        <v>48</v>
      </c>
      <c r="F2179">
        <v>37</v>
      </c>
      <c r="G2179" t="s">
        <v>270</v>
      </c>
      <c r="H2179" t="s">
        <v>72</v>
      </c>
      <c r="I2179" t="s">
        <v>89</v>
      </c>
      <c r="J2179" t="s">
        <v>90</v>
      </c>
      <c r="K2179" t="s">
        <v>91</v>
      </c>
      <c r="L2179" t="s">
        <v>92</v>
      </c>
      <c r="M2179">
        <v>4</v>
      </c>
      <c r="N2179" s="2">
        <v>599</v>
      </c>
      <c r="O2179" s="3">
        <v>0</v>
      </c>
      <c r="P2179" s="2">
        <v>1040</v>
      </c>
      <c r="Q2179" t="s">
        <v>32</v>
      </c>
      <c r="R2179" t="s">
        <v>33</v>
      </c>
      <c r="S2179" t="s">
        <v>34</v>
      </c>
      <c r="T2179" s="4">
        <v>5</v>
      </c>
      <c r="U2179" s="11">
        <f t="shared" si="34"/>
        <v>2396</v>
      </c>
      <c r="V2179" s="11">
        <f>tbl_EcommerceSales[[#This Row],[Gross_Sales]]*tbl_EcommerceSales[[#This Row],[Discount]]</f>
        <v>0</v>
      </c>
      <c r="W2179" s="11">
        <f>tbl_EcommerceSales[[#This Row],[Gross_Sales]]-tbl_EcommerceSales[[#This Row],[Discount_Amount]]</f>
        <v>2396</v>
      </c>
      <c r="X2179" s="11">
        <f>tbl_EcommerceSales[[#This Row],[Quantity]] * _xlfn.XLOOKUP(tbl_EcommerceSales[[#This Row],[Product_ID]], Product_Master!A:A, Product_Master!F:F)</f>
        <v>1040</v>
      </c>
      <c r="Y2179" s="11">
        <f>tbl_EcommerceSales[[#This Row],[Net_Revenue]]-tbl_EcommerceSales[[#This Row],[Total_Cost]]</f>
        <v>1356</v>
      </c>
      <c r="Z2179" s="9">
        <f>IFERROR(#REF!/tbl_EcommerceSales[[#This Row],[Total_Cost]], 0)</f>
        <v>0</v>
      </c>
      <c r="AA2179" t="str">
        <f>TEXT(tbl_EcommerceSales[[#This Row],[Order_Date]],"mmm")</f>
        <v>Aug</v>
      </c>
      <c r="AB2179">
        <f>YEAR(tbl_EcommerceSales[[#This Row],[Order_Date]])</f>
        <v>2025</v>
      </c>
      <c r="AC2179" t="str">
        <f>IF(tbl_EcommerceSales[[#This Row],[Age]]&lt;18,"Under 18",IF(tbl_EcommerceSales[[#This Row],[Age]]&lt;=25,"18-25",IF(tbl_EcommerceSales[[#This Row],[Age]]&lt;=35,"26-35",IF(tbl_EcommerceSales[[#This Row],[Age]]&lt;=45,"36-45",IF(tbl_EcommerceSales[[#This Row],[Age]]&lt;=55,"46-55","56+")))))</f>
        <v>36-45</v>
      </c>
    </row>
    <row r="2180" spans="1:29" x14ac:dyDescent="0.35">
      <c r="A2180" t="s">
        <v>3754</v>
      </c>
      <c r="B2180" s="7">
        <v>45893</v>
      </c>
      <c r="C2180" t="s">
        <v>173</v>
      </c>
      <c r="D2180" t="s">
        <v>130</v>
      </c>
      <c r="E2180" t="s">
        <v>25</v>
      </c>
      <c r="F2180">
        <v>45</v>
      </c>
      <c r="G2180" t="s">
        <v>155</v>
      </c>
      <c r="H2180" t="s">
        <v>88</v>
      </c>
      <c r="I2180" t="s">
        <v>349</v>
      </c>
      <c r="J2180" t="s">
        <v>350</v>
      </c>
      <c r="K2180" t="s">
        <v>82</v>
      </c>
      <c r="L2180" t="s">
        <v>238</v>
      </c>
      <c r="M2180">
        <v>2</v>
      </c>
      <c r="N2180" s="2">
        <v>1599</v>
      </c>
      <c r="O2180" s="3">
        <v>0.05</v>
      </c>
      <c r="P2180" s="2">
        <v>1840</v>
      </c>
      <c r="Q2180" t="s">
        <v>32</v>
      </c>
      <c r="R2180" t="s">
        <v>33</v>
      </c>
      <c r="S2180" t="s">
        <v>34</v>
      </c>
      <c r="T2180" s="4">
        <v>2</v>
      </c>
      <c r="U2180" s="11">
        <f t="shared" si="34"/>
        <v>3198</v>
      </c>
      <c r="V2180" s="11">
        <f>tbl_EcommerceSales[[#This Row],[Gross_Sales]]*tbl_EcommerceSales[[#This Row],[Discount]]</f>
        <v>159.9</v>
      </c>
      <c r="W2180" s="11">
        <f>tbl_EcommerceSales[[#This Row],[Gross_Sales]]-tbl_EcommerceSales[[#This Row],[Discount_Amount]]</f>
        <v>3038.1</v>
      </c>
      <c r="X2180" s="11">
        <f>tbl_EcommerceSales[[#This Row],[Quantity]] * _xlfn.XLOOKUP(tbl_EcommerceSales[[#This Row],[Product_ID]], Product_Master!A:A, Product_Master!F:F)</f>
        <v>1840</v>
      </c>
      <c r="Y2180" s="11">
        <f>tbl_EcommerceSales[[#This Row],[Net_Revenue]]-tbl_EcommerceSales[[#This Row],[Total_Cost]]</f>
        <v>1198.0999999999999</v>
      </c>
      <c r="Z2180" s="9">
        <f>IFERROR(#REF!/tbl_EcommerceSales[[#This Row],[Total_Cost]], 0)</f>
        <v>0</v>
      </c>
      <c r="AA2180" t="str">
        <f>TEXT(tbl_EcommerceSales[[#This Row],[Order_Date]],"mmm")</f>
        <v>Aug</v>
      </c>
      <c r="AB2180">
        <f>YEAR(tbl_EcommerceSales[[#This Row],[Order_Date]])</f>
        <v>2025</v>
      </c>
      <c r="AC2180" t="str">
        <f>IF(tbl_EcommerceSales[[#This Row],[Age]]&lt;18,"Under 18",IF(tbl_EcommerceSales[[#This Row],[Age]]&lt;=25,"18-25",IF(tbl_EcommerceSales[[#This Row],[Age]]&lt;=35,"26-35",IF(tbl_EcommerceSales[[#This Row],[Age]]&lt;=45,"36-45",IF(tbl_EcommerceSales[[#This Row],[Age]]&lt;=55,"46-55","56+")))))</f>
        <v>36-45</v>
      </c>
    </row>
    <row r="2181" spans="1:29" x14ac:dyDescent="0.35">
      <c r="A2181" t="s">
        <v>3755</v>
      </c>
      <c r="B2181" s="7">
        <v>45893</v>
      </c>
      <c r="C2181" t="s">
        <v>3529</v>
      </c>
      <c r="D2181" t="s">
        <v>312</v>
      </c>
      <c r="E2181" t="s">
        <v>48</v>
      </c>
      <c r="F2181">
        <v>18</v>
      </c>
      <c r="G2181" t="s">
        <v>211</v>
      </c>
      <c r="H2181" t="s">
        <v>72</v>
      </c>
      <c r="I2181" t="s">
        <v>200</v>
      </c>
      <c r="J2181" t="s">
        <v>201</v>
      </c>
      <c r="K2181" t="s">
        <v>91</v>
      </c>
      <c r="L2181" t="s">
        <v>202</v>
      </c>
      <c r="M2181">
        <v>1</v>
      </c>
      <c r="N2181" s="2">
        <v>899</v>
      </c>
      <c r="O2181" s="3">
        <v>0.15</v>
      </c>
      <c r="P2181" s="2">
        <v>420</v>
      </c>
      <c r="Q2181" t="s">
        <v>32</v>
      </c>
      <c r="R2181" t="s">
        <v>162</v>
      </c>
      <c r="S2181" t="s">
        <v>57</v>
      </c>
      <c r="T2181" s="4"/>
      <c r="U2181" s="11">
        <f t="shared" si="34"/>
        <v>899</v>
      </c>
      <c r="V2181" s="11">
        <f>tbl_EcommerceSales[[#This Row],[Gross_Sales]]*tbl_EcommerceSales[[#This Row],[Discount]]</f>
        <v>134.85</v>
      </c>
      <c r="W2181" s="11">
        <f>tbl_EcommerceSales[[#This Row],[Gross_Sales]]-tbl_EcommerceSales[[#This Row],[Discount_Amount]]</f>
        <v>764.15</v>
      </c>
      <c r="X2181" s="11">
        <f>tbl_EcommerceSales[[#This Row],[Quantity]] * _xlfn.XLOOKUP(tbl_EcommerceSales[[#This Row],[Product_ID]], Product_Master!A:A, Product_Master!F:F)</f>
        <v>420</v>
      </c>
      <c r="Y2181" s="11">
        <f>tbl_EcommerceSales[[#This Row],[Net_Revenue]]-tbl_EcommerceSales[[#This Row],[Total_Cost]]</f>
        <v>344.15</v>
      </c>
      <c r="Z2181" s="9">
        <f>IFERROR(#REF!/tbl_EcommerceSales[[#This Row],[Total_Cost]], 0)</f>
        <v>0</v>
      </c>
      <c r="AA2181" t="str">
        <f>TEXT(tbl_EcommerceSales[[#This Row],[Order_Date]],"mmm")</f>
        <v>Aug</v>
      </c>
      <c r="AB2181">
        <f>YEAR(tbl_EcommerceSales[[#This Row],[Order_Date]])</f>
        <v>2025</v>
      </c>
      <c r="AC2181" t="str">
        <f>IF(tbl_EcommerceSales[[#This Row],[Age]]&lt;18,"Under 18",IF(tbl_EcommerceSales[[#This Row],[Age]]&lt;=25,"18-25",IF(tbl_EcommerceSales[[#This Row],[Age]]&lt;=35,"26-35",IF(tbl_EcommerceSales[[#This Row],[Age]]&lt;=45,"36-45",IF(tbl_EcommerceSales[[#This Row],[Age]]&lt;=55,"46-55","56+")))))</f>
        <v>18-25</v>
      </c>
    </row>
    <row r="2182" spans="1:29" x14ac:dyDescent="0.35">
      <c r="A2182" t="s">
        <v>3756</v>
      </c>
      <c r="B2182" s="7">
        <v>45893</v>
      </c>
      <c r="C2182" t="s">
        <v>1646</v>
      </c>
      <c r="D2182" t="s">
        <v>130</v>
      </c>
      <c r="E2182" t="s">
        <v>48</v>
      </c>
      <c r="F2182">
        <v>28</v>
      </c>
      <c r="G2182" t="s">
        <v>246</v>
      </c>
      <c r="H2182" t="s">
        <v>27</v>
      </c>
      <c r="I2182" t="s">
        <v>80</v>
      </c>
      <c r="J2182" t="s">
        <v>81</v>
      </c>
      <c r="K2182" t="s">
        <v>82</v>
      </c>
      <c r="L2182" t="s">
        <v>83</v>
      </c>
      <c r="M2182">
        <v>4</v>
      </c>
      <c r="N2182" s="2">
        <v>2499</v>
      </c>
      <c r="O2182" s="3">
        <v>0</v>
      </c>
      <c r="P2182" s="2">
        <v>6200</v>
      </c>
      <c r="Q2182" t="s">
        <v>44</v>
      </c>
      <c r="R2182" t="s">
        <v>33</v>
      </c>
      <c r="S2182" t="s">
        <v>57</v>
      </c>
      <c r="T2182" s="4">
        <v>5</v>
      </c>
      <c r="U2182" s="11">
        <f t="shared" si="34"/>
        <v>9996</v>
      </c>
      <c r="V2182" s="11">
        <f>tbl_EcommerceSales[[#This Row],[Gross_Sales]]*tbl_EcommerceSales[[#This Row],[Discount]]</f>
        <v>0</v>
      </c>
      <c r="W2182" s="11">
        <f>tbl_EcommerceSales[[#This Row],[Gross_Sales]]-tbl_EcommerceSales[[#This Row],[Discount_Amount]]</f>
        <v>9996</v>
      </c>
      <c r="X2182" s="11">
        <f>tbl_EcommerceSales[[#This Row],[Quantity]] * _xlfn.XLOOKUP(tbl_EcommerceSales[[#This Row],[Product_ID]], Product_Master!A:A, Product_Master!F:F)</f>
        <v>6200</v>
      </c>
      <c r="Y2182" s="11">
        <f>tbl_EcommerceSales[[#This Row],[Net_Revenue]]-tbl_EcommerceSales[[#This Row],[Total_Cost]]</f>
        <v>3796</v>
      </c>
      <c r="Z2182" s="9">
        <f>IFERROR(#REF!/tbl_EcommerceSales[[#This Row],[Total_Cost]], 0)</f>
        <v>0</v>
      </c>
      <c r="AA2182" t="str">
        <f>TEXT(tbl_EcommerceSales[[#This Row],[Order_Date]],"mmm")</f>
        <v>Aug</v>
      </c>
      <c r="AB2182">
        <f>YEAR(tbl_EcommerceSales[[#This Row],[Order_Date]])</f>
        <v>2025</v>
      </c>
      <c r="AC2182" t="str">
        <f>IF(tbl_EcommerceSales[[#This Row],[Age]]&lt;18,"Under 18",IF(tbl_EcommerceSales[[#This Row],[Age]]&lt;=25,"18-25",IF(tbl_EcommerceSales[[#This Row],[Age]]&lt;=35,"26-35",IF(tbl_EcommerceSales[[#This Row],[Age]]&lt;=45,"36-45",IF(tbl_EcommerceSales[[#This Row],[Age]]&lt;=55,"46-55","56+")))))</f>
        <v>26-35</v>
      </c>
    </row>
    <row r="2183" spans="1:29" x14ac:dyDescent="0.35">
      <c r="A2183" t="s">
        <v>3757</v>
      </c>
      <c r="B2183" s="7">
        <v>45893</v>
      </c>
      <c r="C2183" t="s">
        <v>3758</v>
      </c>
      <c r="D2183" t="s">
        <v>47</v>
      </c>
      <c r="E2183" t="s">
        <v>48</v>
      </c>
      <c r="F2183">
        <v>18</v>
      </c>
      <c r="G2183" t="s">
        <v>270</v>
      </c>
      <c r="H2183" t="s">
        <v>72</v>
      </c>
      <c r="I2183" t="s">
        <v>357</v>
      </c>
      <c r="J2183" t="s">
        <v>358</v>
      </c>
      <c r="K2183" t="s">
        <v>177</v>
      </c>
      <c r="L2183" t="s">
        <v>178</v>
      </c>
      <c r="M2183">
        <v>2</v>
      </c>
      <c r="N2183" s="2">
        <v>999</v>
      </c>
      <c r="O2183" s="3">
        <v>0.1</v>
      </c>
      <c r="P2183" s="2">
        <v>1040</v>
      </c>
      <c r="Q2183" t="s">
        <v>32</v>
      </c>
      <c r="R2183" t="s">
        <v>33</v>
      </c>
      <c r="S2183" t="s">
        <v>34</v>
      </c>
      <c r="T2183" s="4">
        <v>5</v>
      </c>
      <c r="U2183" s="11">
        <f t="shared" si="34"/>
        <v>1998</v>
      </c>
      <c r="V2183" s="11">
        <f>tbl_EcommerceSales[[#This Row],[Gross_Sales]]*tbl_EcommerceSales[[#This Row],[Discount]]</f>
        <v>199.8</v>
      </c>
      <c r="W2183" s="11">
        <f>tbl_EcommerceSales[[#This Row],[Gross_Sales]]-tbl_EcommerceSales[[#This Row],[Discount_Amount]]</f>
        <v>1798.2</v>
      </c>
      <c r="X2183" s="11">
        <f>tbl_EcommerceSales[[#This Row],[Quantity]] * _xlfn.XLOOKUP(tbl_EcommerceSales[[#This Row],[Product_ID]], Product_Master!A:A, Product_Master!F:F)</f>
        <v>1040</v>
      </c>
      <c r="Y2183" s="11">
        <f>tbl_EcommerceSales[[#This Row],[Net_Revenue]]-tbl_EcommerceSales[[#This Row],[Total_Cost]]</f>
        <v>758.2</v>
      </c>
      <c r="Z2183" s="9">
        <f>IFERROR(#REF!/tbl_EcommerceSales[[#This Row],[Total_Cost]], 0)</f>
        <v>0</v>
      </c>
      <c r="AA2183" t="str">
        <f>TEXT(tbl_EcommerceSales[[#This Row],[Order_Date]],"mmm")</f>
        <v>Aug</v>
      </c>
      <c r="AB2183">
        <f>YEAR(tbl_EcommerceSales[[#This Row],[Order_Date]])</f>
        <v>2025</v>
      </c>
      <c r="AC2183" t="str">
        <f>IF(tbl_EcommerceSales[[#This Row],[Age]]&lt;18,"Under 18",IF(tbl_EcommerceSales[[#This Row],[Age]]&lt;=25,"18-25",IF(tbl_EcommerceSales[[#This Row],[Age]]&lt;=35,"26-35",IF(tbl_EcommerceSales[[#This Row],[Age]]&lt;=45,"36-45",IF(tbl_EcommerceSales[[#This Row],[Age]]&lt;=55,"46-55","56+")))))</f>
        <v>18-25</v>
      </c>
    </row>
    <row r="2184" spans="1:29" x14ac:dyDescent="0.35">
      <c r="A2184" t="s">
        <v>3759</v>
      </c>
      <c r="B2184" s="7">
        <v>45893</v>
      </c>
      <c r="C2184" t="s">
        <v>675</v>
      </c>
      <c r="D2184" t="s">
        <v>189</v>
      </c>
      <c r="E2184" t="s">
        <v>25</v>
      </c>
      <c r="F2184">
        <v>30</v>
      </c>
      <c r="G2184" t="s">
        <v>38</v>
      </c>
      <c r="H2184" t="s">
        <v>39</v>
      </c>
      <c r="I2184" t="s">
        <v>349</v>
      </c>
      <c r="J2184" t="s">
        <v>350</v>
      </c>
      <c r="K2184" t="s">
        <v>82</v>
      </c>
      <c r="L2184" t="s">
        <v>238</v>
      </c>
      <c r="M2184">
        <v>1</v>
      </c>
      <c r="N2184" s="2">
        <v>1599</v>
      </c>
      <c r="O2184" s="3">
        <v>0.1</v>
      </c>
      <c r="P2184" s="2">
        <v>920</v>
      </c>
      <c r="Q2184" t="s">
        <v>32</v>
      </c>
      <c r="R2184" t="s">
        <v>162</v>
      </c>
      <c r="S2184" t="s">
        <v>57</v>
      </c>
      <c r="T2184" s="4"/>
      <c r="U2184" s="11">
        <f t="shared" si="34"/>
        <v>1599</v>
      </c>
      <c r="V2184" s="11">
        <f>tbl_EcommerceSales[[#This Row],[Gross_Sales]]*tbl_EcommerceSales[[#This Row],[Discount]]</f>
        <v>159.9</v>
      </c>
      <c r="W2184" s="11">
        <f>tbl_EcommerceSales[[#This Row],[Gross_Sales]]-tbl_EcommerceSales[[#This Row],[Discount_Amount]]</f>
        <v>1439.1</v>
      </c>
      <c r="X2184" s="11">
        <f>tbl_EcommerceSales[[#This Row],[Quantity]] * _xlfn.XLOOKUP(tbl_EcommerceSales[[#This Row],[Product_ID]], Product_Master!A:A, Product_Master!F:F)</f>
        <v>920</v>
      </c>
      <c r="Y2184" s="11">
        <f>tbl_EcommerceSales[[#This Row],[Net_Revenue]]-tbl_EcommerceSales[[#This Row],[Total_Cost]]</f>
        <v>519.09999999999991</v>
      </c>
      <c r="Z2184" s="9">
        <f>IFERROR(#REF!/tbl_EcommerceSales[[#This Row],[Total_Cost]], 0)</f>
        <v>0</v>
      </c>
      <c r="AA2184" t="str">
        <f>TEXT(tbl_EcommerceSales[[#This Row],[Order_Date]],"mmm")</f>
        <v>Aug</v>
      </c>
      <c r="AB2184">
        <f>YEAR(tbl_EcommerceSales[[#This Row],[Order_Date]])</f>
        <v>2025</v>
      </c>
      <c r="AC2184" t="str">
        <f>IF(tbl_EcommerceSales[[#This Row],[Age]]&lt;18,"Under 18",IF(tbl_EcommerceSales[[#This Row],[Age]]&lt;=25,"18-25",IF(tbl_EcommerceSales[[#This Row],[Age]]&lt;=35,"26-35",IF(tbl_EcommerceSales[[#This Row],[Age]]&lt;=45,"36-45",IF(tbl_EcommerceSales[[#This Row],[Age]]&lt;=55,"46-55","56+")))))</f>
        <v>26-35</v>
      </c>
    </row>
    <row r="2185" spans="1:29" x14ac:dyDescent="0.35">
      <c r="A2185" t="s">
        <v>3760</v>
      </c>
      <c r="B2185" s="7">
        <v>45893</v>
      </c>
      <c r="C2185" t="s">
        <v>3761</v>
      </c>
      <c r="D2185" t="s">
        <v>195</v>
      </c>
      <c r="E2185" t="s">
        <v>25</v>
      </c>
      <c r="F2185">
        <v>31</v>
      </c>
      <c r="G2185" t="s">
        <v>122</v>
      </c>
      <c r="H2185" t="s">
        <v>72</v>
      </c>
      <c r="I2185" t="s">
        <v>175</v>
      </c>
      <c r="J2185" t="s">
        <v>176</v>
      </c>
      <c r="K2185" t="s">
        <v>177</v>
      </c>
      <c r="L2185" t="s">
        <v>178</v>
      </c>
      <c r="M2185">
        <v>4</v>
      </c>
      <c r="N2185" s="2">
        <v>699</v>
      </c>
      <c r="O2185" s="3">
        <v>0.15</v>
      </c>
      <c r="P2185" s="2">
        <v>1280</v>
      </c>
      <c r="Q2185" t="s">
        <v>44</v>
      </c>
      <c r="R2185" t="s">
        <v>93</v>
      </c>
      <c r="S2185" t="s">
        <v>34</v>
      </c>
      <c r="T2185" s="4">
        <v>4</v>
      </c>
      <c r="U2185" s="11">
        <f t="shared" si="34"/>
        <v>2796</v>
      </c>
      <c r="V2185" s="11">
        <f>tbl_EcommerceSales[[#This Row],[Gross_Sales]]*tbl_EcommerceSales[[#This Row],[Discount]]</f>
        <v>419.4</v>
      </c>
      <c r="W2185" s="11">
        <f>tbl_EcommerceSales[[#This Row],[Gross_Sales]]-tbl_EcommerceSales[[#This Row],[Discount_Amount]]</f>
        <v>2376.6</v>
      </c>
      <c r="X2185" s="11">
        <f>tbl_EcommerceSales[[#This Row],[Quantity]] * _xlfn.XLOOKUP(tbl_EcommerceSales[[#This Row],[Product_ID]], Product_Master!A:A, Product_Master!F:F)</f>
        <v>1280</v>
      </c>
      <c r="Y2185" s="11">
        <f>tbl_EcommerceSales[[#This Row],[Net_Revenue]]-tbl_EcommerceSales[[#This Row],[Total_Cost]]</f>
        <v>1096.5999999999999</v>
      </c>
      <c r="Z2185" s="9">
        <f>IFERROR(#REF!/tbl_EcommerceSales[[#This Row],[Total_Cost]], 0)</f>
        <v>0</v>
      </c>
      <c r="AA2185" t="str">
        <f>TEXT(tbl_EcommerceSales[[#This Row],[Order_Date]],"mmm")</f>
        <v>Aug</v>
      </c>
      <c r="AB2185">
        <f>YEAR(tbl_EcommerceSales[[#This Row],[Order_Date]])</f>
        <v>2025</v>
      </c>
      <c r="AC2185" t="str">
        <f>IF(tbl_EcommerceSales[[#This Row],[Age]]&lt;18,"Under 18",IF(tbl_EcommerceSales[[#This Row],[Age]]&lt;=25,"18-25",IF(tbl_EcommerceSales[[#This Row],[Age]]&lt;=35,"26-35",IF(tbl_EcommerceSales[[#This Row],[Age]]&lt;=45,"36-45",IF(tbl_EcommerceSales[[#This Row],[Age]]&lt;=55,"46-55","56+")))))</f>
        <v>26-35</v>
      </c>
    </row>
    <row r="2186" spans="1:29" x14ac:dyDescent="0.35">
      <c r="A2186" t="s">
        <v>3762</v>
      </c>
      <c r="B2186" s="7">
        <v>45894</v>
      </c>
      <c r="C2186" t="s">
        <v>610</v>
      </c>
      <c r="D2186" t="s">
        <v>181</v>
      </c>
      <c r="E2186" t="s">
        <v>25</v>
      </c>
      <c r="F2186">
        <v>34</v>
      </c>
      <c r="G2186" t="s">
        <v>26</v>
      </c>
      <c r="H2186" t="s">
        <v>27</v>
      </c>
      <c r="I2186" t="s">
        <v>294</v>
      </c>
      <c r="J2186" t="s">
        <v>295</v>
      </c>
      <c r="K2186" t="s">
        <v>91</v>
      </c>
      <c r="L2186" t="s">
        <v>296</v>
      </c>
      <c r="M2186">
        <v>4</v>
      </c>
      <c r="N2186" s="2">
        <v>699</v>
      </c>
      <c r="O2186" s="3">
        <v>0.1</v>
      </c>
      <c r="P2186" s="2">
        <v>1200</v>
      </c>
      <c r="Q2186" t="s">
        <v>123</v>
      </c>
      <c r="R2186" t="s">
        <v>33</v>
      </c>
      <c r="S2186" t="s">
        <v>34</v>
      </c>
      <c r="T2186" s="4">
        <v>3</v>
      </c>
      <c r="U2186" s="11">
        <f t="shared" si="34"/>
        <v>2796</v>
      </c>
      <c r="V2186" s="11">
        <f>tbl_EcommerceSales[[#This Row],[Gross_Sales]]*tbl_EcommerceSales[[#This Row],[Discount]]</f>
        <v>279.60000000000002</v>
      </c>
      <c r="W2186" s="11">
        <f>tbl_EcommerceSales[[#This Row],[Gross_Sales]]-tbl_EcommerceSales[[#This Row],[Discount_Amount]]</f>
        <v>2516.4</v>
      </c>
      <c r="X2186" s="11">
        <f>tbl_EcommerceSales[[#This Row],[Quantity]] * _xlfn.XLOOKUP(tbl_EcommerceSales[[#This Row],[Product_ID]], Product_Master!A:A, Product_Master!F:F)</f>
        <v>1200</v>
      </c>
      <c r="Y2186" s="11">
        <f>tbl_EcommerceSales[[#This Row],[Net_Revenue]]-tbl_EcommerceSales[[#This Row],[Total_Cost]]</f>
        <v>1316.4</v>
      </c>
      <c r="Z2186" s="9">
        <f>IFERROR(#REF!/tbl_EcommerceSales[[#This Row],[Total_Cost]], 0)</f>
        <v>0</v>
      </c>
      <c r="AA2186" t="str">
        <f>TEXT(tbl_EcommerceSales[[#This Row],[Order_Date]],"mmm")</f>
        <v>Aug</v>
      </c>
      <c r="AB2186">
        <f>YEAR(tbl_EcommerceSales[[#This Row],[Order_Date]])</f>
        <v>2025</v>
      </c>
      <c r="AC2186" t="str">
        <f>IF(tbl_EcommerceSales[[#This Row],[Age]]&lt;18,"Under 18",IF(tbl_EcommerceSales[[#This Row],[Age]]&lt;=25,"18-25",IF(tbl_EcommerceSales[[#This Row],[Age]]&lt;=35,"26-35",IF(tbl_EcommerceSales[[#This Row],[Age]]&lt;=45,"36-45",IF(tbl_EcommerceSales[[#This Row],[Age]]&lt;=55,"46-55","56+")))))</f>
        <v>26-35</v>
      </c>
    </row>
    <row r="2187" spans="1:29" x14ac:dyDescent="0.35">
      <c r="A2187" t="s">
        <v>3763</v>
      </c>
      <c r="B2187" s="7">
        <v>45894</v>
      </c>
      <c r="C2187" t="s">
        <v>1882</v>
      </c>
      <c r="D2187" t="s">
        <v>130</v>
      </c>
      <c r="E2187" t="s">
        <v>48</v>
      </c>
      <c r="F2187">
        <v>41</v>
      </c>
      <c r="G2187" t="s">
        <v>152</v>
      </c>
      <c r="H2187" t="s">
        <v>72</v>
      </c>
      <c r="I2187" t="s">
        <v>175</v>
      </c>
      <c r="J2187" t="s">
        <v>176</v>
      </c>
      <c r="K2187" t="s">
        <v>177</v>
      </c>
      <c r="L2187" t="s">
        <v>178</v>
      </c>
      <c r="M2187">
        <v>1</v>
      </c>
      <c r="N2187" s="2">
        <v>699</v>
      </c>
      <c r="O2187" s="3">
        <v>0.05</v>
      </c>
      <c r="P2187" s="2">
        <v>320</v>
      </c>
      <c r="Q2187" t="s">
        <v>32</v>
      </c>
      <c r="R2187" t="s">
        <v>93</v>
      </c>
      <c r="S2187" t="s">
        <v>57</v>
      </c>
      <c r="T2187" s="4">
        <v>4</v>
      </c>
      <c r="U2187" s="11">
        <f t="shared" si="34"/>
        <v>699</v>
      </c>
      <c r="V2187" s="11">
        <f>tbl_EcommerceSales[[#This Row],[Gross_Sales]]*tbl_EcommerceSales[[#This Row],[Discount]]</f>
        <v>34.950000000000003</v>
      </c>
      <c r="W2187" s="11">
        <f>tbl_EcommerceSales[[#This Row],[Gross_Sales]]-tbl_EcommerceSales[[#This Row],[Discount_Amount]]</f>
        <v>664.05</v>
      </c>
      <c r="X2187" s="11">
        <f>tbl_EcommerceSales[[#This Row],[Quantity]] * _xlfn.XLOOKUP(tbl_EcommerceSales[[#This Row],[Product_ID]], Product_Master!A:A, Product_Master!F:F)</f>
        <v>320</v>
      </c>
      <c r="Y2187" s="11">
        <f>tbl_EcommerceSales[[#This Row],[Net_Revenue]]-tbl_EcommerceSales[[#This Row],[Total_Cost]]</f>
        <v>344.04999999999995</v>
      </c>
      <c r="Z2187" s="9">
        <f>IFERROR(#REF!/tbl_EcommerceSales[[#This Row],[Total_Cost]], 0)</f>
        <v>0</v>
      </c>
      <c r="AA2187" t="str">
        <f>TEXT(tbl_EcommerceSales[[#This Row],[Order_Date]],"mmm")</f>
        <v>Aug</v>
      </c>
      <c r="AB2187">
        <f>YEAR(tbl_EcommerceSales[[#This Row],[Order_Date]])</f>
        <v>2025</v>
      </c>
      <c r="AC2187" t="str">
        <f>IF(tbl_EcommerceSales[[#This Row],[Age]]&lt;18,"Under 18",IF(tbl_EcommerceSales[[#This Row],[Age]]&lt;=25,"18-25",IF(tbl_EcommerceSales[[#This Row],[Age]]&lt;=35,"26-35",IF(tbl_EcommerceSales[[#This Row],[Age]]&lt;=45,"36-45",IF(tbl_EcommerceSales[[#This Row],[Age]]&lt;=55,"46-55","56+")))))</f>
        <v>36-45</v>
      </c>
    </row>
    <row r="2188" spans="1:29" x14ac:dyDescent="0.35">
      <c r="A2188" t="s">
        <v>3764</v>
      </c>
      <c r="B2188" s="7">
        <v>45894</v>
      </c>
      <c r="C2188" t="s">
        <v>3765</v>
      </c>
      <c r="D2188" t="s">
        <v>342</v>
      </c>
      <c r="E2188" t="s">
        <v>25</v>
      </c>
      <c r="F2188">
        <v>40</v>
      </c>
      <c r="G2188" t="s">
        <v>246</v>
      </c>
      <c r="H2188" t="s">
        <v>27</v>
      </c>
      <c r="I2188" t="s">
        <v>349</v>
      </c>
      <c r="J2188" t="s">
        <v>350</v>
      </c>
      <c r="K2188" t="s">
        <v>82</v>
      </c>
      <c r="L2188" t="s">
        <v>238</v>
      </c>
      <c r="M2188">
        <v>1</v>
      </c>
      <c r="N2188" s="2">
        <v>1599</v>
      </c>
      <c r="O2188" s="3">
        <v>0.1</v>
      </c>
      <c r="P2188" s="2">
        <v>920</v>
      </c>
      <c r="Q2188" t="s">
        <v>156</v>
      </c>
      <c r="R2188" t="s">
        <v>33</v>
      </c>
      <c r="S2188" t="s">
        <v>34</v>
      </c>
      <c r="T2188" s="4">
        <v>4</v>
      </c>
      <c r="U2188" s="11">
        <f t="shared" si="34"/>
        <v>1599</v>
      </c>
      <c r="V2188" s="11">
        <f>tbl_EcommerceSales[[#This Row],[Gross_Sales]]*tbl_EcommerceSales[[#This Row],[Discount]]</f>
        <v>159.9</v>
      </c>
      <c r="W2188" s="11">
        <f>tbl_EcommerceSales[[#This Row],[Gross_Sales]]-tbl_EcommerceSales[[#This Row],[Discount_Amount]]</f>
        <v>1439.1</v>
      </c>
      <c r="X2188" s="11">
        <f>tbl_EcommerceSales[[#This Row],[Quantity]] * _xlfn.XLOOKUP(tbl_EcommerceSales[[#This Row],[Product_ID]], Product_Master!A:A, Product_Master!F:F)</f>
        <v>920</v>
      </c>
      <c r="Y2188" s="11">
        <f>tbl_EcommerceSales[[#This Row],[Net_Revenue]]-tbl_EcommerceSales[[#This Row],[Total_Cost]]</f>
        <v>519.09999999999991</v>
      </c>
      <c r="Z2188" s="9">
        <f>IFERROR(#REF!/tbl_EcommerceSales[[#This Row],[Total_Cost]], 0)</f>
        <v>0</v>
      </c>
      <c r="AA2188" t="str">
        <f>TEXT(tbl_EcommerceSales[[#This Row],[Order_Date]],"mmm")</f>
        <v>Aug</v>
      </c>
      <c r="AB2188">
        <f>YEAR(tbl_EcommerceSales[[#This Row],[Order_Date]])</f>
        <v>2025</v>
      </c>
      <c r="AC2188" t="str">
        <f>IF(tbl_EcommerceSales[[#This Row],[Age]]&lt;18,"Under 18",IF(tbl_EcommerceSales[[#This Row],[Age]]&lt;=25,"18-25",IF(tbl_EcommerceSales[[#This Row],[Age]]&lt;=35,"26-35",IF(tbl_EcommerceSales[[#This Row],[Age]]&lt;=45,"36-45",IF(tbl_EcommerceSales[[#This Row],[Age]]&lt;=55,"46-55","56+")))))</f>
        <v>36-45</v>
      </c>
    </row>
    <row r="2189" spans="1:29" x14ac:dyDescent="0.35">
      <c r="A2189" t="s">
        <v>3766</v>
      </c>
      <c r="B2189" s="7">
        <v>45894</v>
      </c>
      <c r="C2189" t="s">
        <v>3767</v>
      </c>
      <c r="D2189" t="s">
        <v>60</v>
      </c>
      <c r="E2189" t="s">
        <v>48</v>
      </c>
      <c r="F2189">
        <v>24</v>
      </c>
      <c r="G2189" t="s">
        <v>38</v>
      </c>
      <c r="H2189" t="s">
        <v>39</v>
      </c>
      <c r="I2189" t="s">
        <v>67</v>
      </c>
      <c r="J2189" t="s">
        <v>68</v>
      </c>
      <c r="K2189" t="s">
        <v>42</v>
      </c>
      <c r="L2189" t="s">
        <v>43</v>
      </c>
      <c r="M2189">
        <v>1</v>
      </c>
      <c r="N2189" s="2">
        <v>799</v>
      </c>
      <c r="O2189" s="3">
        <v>0.15</v>
      </c>
      <c r="P2189" s="2">
        <v>360</v>
      </c>
      <c r="Q2189" t="s">
        <v>76</v>
      </c>
      <c r="R2189" t="s">
        <v>33</v>
      </c>
      <c r="S2189" t="s">
        <v>34</v>
      </c>
      <c r="T2189" s="4">
        <v>5</v>
      </c>
      <c r="U2189" s="11">
        <f t="shared" si="34"/>
        <v>799</v>
      </c>
      <c r="V2189" s="11">
        <f>tbl_EcommerceSales[[#This Row],[Gross_Sales]]*tbl_EcommerceSales[[#This Row],[Discount]]</f>
        <v>119.85</v>
      </c>
      <c r="W2189" s="11">
        <f>tbl_EcommerceSales[[#This Row],[Gross_Sales]]-tbl_EcommerceSales[[#This Row],[Discount_Amount]]</f>
        <v>679.15</v>
      </c>
      <c r="X2189" s="11">
        <f>tbl_EcommerceSales[[#This Row],[Quantity]] * _xlfn.XLOOKUP(tbl_EcommerceSales[[#This Row],[Product_ID]], Product_Master!A:A, Product_Master!F:F)</f>
        <v>360</v>
      </c>
      <c r="Y2189" s="11">
        <f>tbl_EcommerceSales[[#This Row],[Net_Revenue]]-tbl_EcommerceSales[[#This Row],[Total_Cost]]</f>
        <v>319.14999999999998</v>
      </c>
      <c r="Z2189" s="9">
        <f>IFERROR(#REF!/tbl_EcommerceSales[[#This Row],[Total_Cost]], 0)</f>
        <v>0</v>
      </c>
      <c r="AA2189" t="str">
        <f>TEXT(tbl_EcommerceSales[[#This Row],[Order_Date]],"mmm")</f>
        <v>Aug</v>
      </c>
      <c r="AB2189">
        <f>YEAR(tbl_EcommerceSales[[#This Row],[Order_Date]])</f>
        <v>2025</v>
      </c>
      <c r="AC2189" t="str">
        <f>IF(tbl_EcommerceSales[[#This Row],[Age]]&lt;18,"Under 18",IF(tbl_EcommerceSales[[#This Row],[Age]]&lt;=25,"18-25",IF(tbl_EcommerceSales[[#This Row],[Age]]&lt;=35,"26-35",IF(tbl_EcommerceSales[[#This Row],[Age]]&lt;=45,"36-45",IF(tbl_EcommerceSales[[#This Row],[Age]]&lt;=55,"46-55","56+")))))</f>
        <v>18-25</v>
      </c>
    </row>
    <row r="2190" spans="1:29" x14ac:dyDescent="0.35">
      <c r="A2190" t="s">
        <v>3768</v>
      </c>
      <c r="B2190" s="7">
        <v>45894</v>
      </c>
      <c r="C2190" t="s">
        <v>3769</v>
      </c>
      <c r="D2190" t="s">
        <v>227</v>
      </c>
      <c r="E2190" t="s">
        <v>25</v>
      </c>
      <c r="F2190">
        <v>40</v>
      </c>
      <c r="G2190" t="s">
        <v>145</v>
      </c>
      <c r="H2190" t="s">
        <v>39</v>
      </c>
      <c r="I2190" t="s">
        <v>349</v>
      </c>
      <c r="J2190" t="s">
        <v>350</v>
      </c>
      <c r="K2190" t="s">
        <v>82</v>
      </c>
      <c r="L2190" t="s">
        <v>238</v>
      </c>
      <c r="M2190">
        <v>3</v>
      </c>
      <c r="N2190" s="2">
        <v>1599</v>
      </c>
      <c r="O2190" s="3">
        <v>0.1</v>
      </c>
      <c r="P2190" s="2">
        <v>2760</v>
      </c>
      <c r="Q2190" t="s">
        <v>44</v>
      </c>
      <c r="R2190" t="s">
        <v>33</v>
      </c>
      <c r="S2190" t="s">
        <v>57</v>
      </c>
      <c r="T2190" s="4">
        <v>4</v>
      </c>
      <c r="U2190" s="11">
        <f t="shared" si="34"/>
        <v>4797</v>
      </c>
      <c r="V2190" s="11">
        <f>tbl_EcommerceSales[[#This Row],[Gross_Sales]]*tbl_EcommerceSales[[#This Row],[Discount]]</f>
        <v>479.70000000000005</v>
      </c>
      <c r="W2190" s="11">
        <f>tbl_EcommerceSales[[#This Row],[Gross_Sales]]-tbl_EcommerceSales[[#This Row],[Discount_Amount]]</f>
        <v>4317.3</v>
      </c>
      <c r="X2190" s="11">
        <f>tbl_EcommerceSales[[#This Row],[Quantity]] * _xlfn.XLOOKUP(tbl_EcommerceSales[[#This Row],[Product_ID]], Product_Master!A:A, Product_Master!F:F)</f>
        <v>2760</v>
      </c>
      <c r="Y2190" s="11">
        <f>tbl_EcommerceSales[[#This Row],[Net_Revenue]]-tbl_EcommerceSales[[#This Row],[Total_Cost]]</f>
        <v>1557.3000000000002</v>
      </c>
      <c r="Z2190" s="9">
        <f>IFERROR(#REF!/tbl_EcommerceSales[[#This Row],[Total_Cost]], 0)</f>
        <v>0</v>
      </c>
      <c r="AA2190" t="str">
        <f>TEXT(tbl_EcommerceSales[[#This Row],[Order_Date]],"mmm")</f>
        <v>Aug</v>
      </c>
      <c r="AB2190">
        <f>YEAR(tbl_EcommerceSales[[#This Row],[Order_Date]])</f>
        <v>2025</v>
      </c>
      <c r="AC2190" t="str">
        <f>IF(tbl_EcommerceSales[[#This Row],[Age]]&lt;18,"Under 18",IF(tbl_EcommerceSales[[#This Row],[Age]]&lt;=25,"18-25",IF(tbl_EcommerceSales[[#This Row],[Age]]&lt;=35,"26-35",IF(tbl_EcommerceSales[[#This Row],[Age]]&lt;=45,"36-45",IF(tbl_EcommerceSales[[#This Row],[Age]]&lt;=55,"46-55","56+")))))</f>
        <v>36-45</v>
      </c>
    </row>
    <row r="2191" spans="1:29" x14ac:dyDescent="0.35">
      <c r="A2191" t="s">
        <v>3770</v>
      </c>
      <c r="B2191" s="7">
        <v>45894</v>
      </c>
      <c r="C2191" t="s">
        <v>2477</v>
      </c>
      <c r="D2191" t="s">
        <v>170</v>
      </c>
      <c r="E2191" t="s">
        <v>48</v>
      </c>
      <c r="F2191">
        <v>30</v>
      </c>
      <c r="G2191" t="s">
        <v>145</v>
      </c>
      <c r="H2191" t="s">
        <v>39</v>
      </c>
      <c r="I2191" t="s">
        <v>290</v>
      </c>
      <c r="J2191" t="s">
        <v>291</v>
      </c>
      <c r="K2191" t="s">
        <v>30</v>
      </c>
      <c r="L2191" t="s">
        <v>31</v>
      </c>
      <c r="M2191">
        <v>1</v>
      </c>
      <c r="N2191" s="2">
        <v>3499</v>
      </c>
      <c r="O2191" s="3">
        <v>0.2</v>
      </c>
      <c r="P2191" s="2">
        <v>2250</v>
      </c>
      <c r="Q2191" t="s">
        <v>123</v>
      </c>
      <c r="R2191" t="s">
        <v>33</v>
      </c>
      <c r="S2191" t="s">
        <v>34</v>
      </c>
      <c r="T2191" s="4">
        <v>5</v>
      </c>
      <c r="U2191" s="11">
        <f t="shared" si="34"/>
        <v>3499</v>
      </c>
      <c r="V2191" s="11">
        <f>tbl_EcommerceSales[[#This Row],[Gross_Sales]]*tbl_EcommerceSales[[#This Row],[Discount]]</f>
        <v>699.80000000000007</v>
      </c>
      <c r="W2191" s="11">
        <f>tbl_EcommerceSales[[#This Row],[Gross_Sales]]-tbl_EcommerceSales[[#This Row],[Discount_Amount]]</f>
        <v>2799.2</v>
      </c>
      <c r="X2191" s="11">
        <f>tbl_EcommerceSales[[#This Row],[Quantity]] * _xlfn.XLOOKUP(tbl_EcommerceSales[[#This Row],[Product_ID]], Product_Master!A:A, Product_Master!F:F)</f>
        <v>2250</v>
      </c>
      <c r="Y2191" s="11">
        <f>tbl_EcommerceSales[[#This Row],[Net_Revenue]]-tbl_EcommerceSales[[#This Row],[Total_Cost]]</f>
        <v>549.19999999999982</v>
      </c>
      <c r="Z2191" s="9">
        <f>IFERROR(#REF!/tbl_EcommerceSales[[#This Row],[Total_Cost]], 0)</f>
        <v>0</v>
      </c>
      <c r="AA2191" t="str">
        <f>TEXT(tbl_EcommerceSales[[#This Row],[Order_Date]],"mmm")</f>
        <v>Aug</v>
      </c>
      <c r="AB2191">
        <f>YEAR(tbl_EcommerceSales[[#This Row],[Order_Date]])</f>
        <v>2025</v>
      </c>
      <c r="AC2191" t="str">
        <f>IF(tbl_EcommerceSales[[#This Row],[Age]]&lt;18,"Under 18",IF(tbl_EcommerceSales[[#This Row],[Age]]&lt;=25,"18-25",IF(tbl_EcommerceSales[[#This Row],[Age]]&lt;=35,"26-35",IF(tbl_EcommerceSales[[#This Row],[Age]]&lt;=45,"36-45",IF(tbl_EcommerceSales[[#This Row],[Age]]&lt;=55,"46-55","56+")))))</f>
        <v>26-35</v>
      </c>
    </row>
    <row r="2192" spans="1:29" x14ac:dyDescent="0.35">
      <c r="A2192" t="s">
        <v>3771</v>
      </c>
      <c r="B2192" s="7">
        <v>45894</v>
      </c>
      <c r="C2192" t="s">
        <v>3361</v>
      </c>
      <c r="D2192" t="s">
        <v>37</v>
      </c>
      <c r="E2192" t="s">
        <v>25</v>
      </c>
      <c r="F2192">
        <v>41</v>
      </c>
      <c r="G2192" t="s">
        <v>122</v>
      </c>
      <c r="H2192" t="s">
        <v>72</v>
      </c>
      <c r="I2192" t="s">
        <v>276</v>
      </c>
      <c r="J2192" t="s">
        <v>277</v>
      </c>
      <c r="K2192" t="s">
        <v>30</v>
      </c>
      <c r="L2192" t="s">
        <v>278</v>
      </c>
      <c r="M2192">
        <v>2</v>
      </c>
      <c r="N2192" s="2">
        <v>1599</v>
      </c>
      <c r="O2192" s="3">
        <v>0.1</v>
      </c>
      <c r="P2192" s="2">
        <v>1700</v>
      </c>
      <c r="Q2192" t="s">
        <v>32</v>
      </c>
      <c r="R2192" t="s">
        <v>93</v>
      </c>
      <c r="S2192" t="s">
        <v>34</v>
      </c>
      <c r="T2192" s="4">
        <v>4</v>
      </c>
      <c r="U2192" s="11">
        <f t="shared" si="34"/>
        <v>3198</v>
      </c>
      <c r="V2192" s="11">
        <f>tbl_EcommerceSales[[#This Row],[Gross_Sales]]*tbl_EcommerceSales[[#This Row],[Discount]]</f>
        <v>319.8</v>
      </c>
      <c r="W2192" s="11">
        <f>tbl_EcommerceSales[[#This Row],[Gross_Sales]]-tbl_EcommerceSales[[#This Row],[Discount_Amount]]</f>
        <v>2878.2</v>
      </c>
      <c r="X2192" s="11">
        <f>tbl_EcommerceSales[[#This Row],[Quantity]] * _xlfn.XLOOKUP(tbl_EcommerceSales[[#This Row],[Product_ID]], Product_Master!A:A, Product_Master!F:F)</f>
        <v>1700</v>
      </c>
      <c r="Y2192" s="11">
        <f>tbl_EcommerceSales[[#This Row],[Net_Revenue]]-tbl_EcommerceSales[[#This Row],[Total_Cost]]</f>
        <v>1178.1999999999998</v>
      </c>
      <c r="Z2192" s="9">
        <f>IFERROR(#REF!/tbl_EcommerceSales[[#This Row],[Total_Cost]], 0)</f>
        <v>0</v>
      </c>
      <c r="AA2192" t="str">
        <f>TEXT(tbl_EcommerceSales[[#This Row],[Order_Date]],"mmm")</f>
        <v>Aug</v>
      </c>
      <c r="AB2192">
        <f>YEAR(tbl_EcommerceSales[[#This Row],[Order_Date]])</f>
        <v>2025</v>
      </c>
      <c r="AC2192" t="str">
        <f>IF(tbl_EcommerceSales[[#This Row],[Age]]&lt;18,"Under 18",IF(tbl_EcommerceSales[[#This Row],[Age]]&lt;=25,"18-25",IF(tbl_EcommerceSales[[#This Row],[Age]]&lt;=35,"26-35",IF(tbl_EcommerceSales[[#This Row],[Age]]&lt;=45,"36-45",IF(tbl_EcommerceSales[[#This Row],[Age]]&lt;=55,"46-55","56+")))))</f>
        <v>36-45</v>
      </c>
    </row>
    <row r="2193" spans="1:29" x14ac:dyDescent="0.35">
      <c r="A2193" t="s">
        <v>3772</v>
      </c>
      <c r="B2193" s="7">
        <v>45894</v>
      </c>
      <c r="C2193" t="s">
        <v>204</v>
      </c>
      <c r="D2193" t="s">
        <v>205</v>
      </c>
      <c r="E2193" t="s">
        <v>25</v>
      </c>
      <c r="F2193">
        <v>35</v>
      </c>
      <c r="G2193" t="s">
        <v>87</v>
      </c>
      <c r="H2193" t="s">
        <v>88</v>
      </c>
      <c r="I2193" t="s">
        <v>131</v>
      </c>
      <c r="J2193" t="s">
        <v>132</v>
      </c>
      <c r="K2193" t="s">
        <v>91</v>
      </c>
      <c r="L2193" t="s">
        <v>133</v>
      </c>
      <c r="M2193">
        <v>4</v>
      </c>
      <c r="N2193" s="2">
        <v>1299</v>
      </c>
      <c r="O2193" s="3">
        <v>0.15</v>
      </c>
      <c r="P2193" s="2">
        <v>2440</v>
      </c>
      <c r="Q2193" t="s">
        <v>44</v>
      </c>
      <c r="R2193" t="s">
        <v>33</v>
      </c>
      <c r="S2193" t="s">
        <v>34</v>
      </c>
      <c r="T2193" s="4">
        <v>5</v>
      </c>
      <c r="U2193" s="11">
        <f t="shared" si="34"/>
        <v>5196</v>
      </c>
      <c r="V2193" s="11">
        <f>tbl_EcommerceSales[[#This Row],[Gross_Sales]]*tbl_EcommerceSales[[#This Row],[Discount]]</f>
        <v>779.4</v>
      </c>
      <c r="W2193" s="11">
        <f>tbl_EcommerceSales[[#This Row],[Gross_Sales]]-tbl_EcommerceSales[[#This Row],[Discount_Amount]]</f>
        <v>4416.6000000000004</v>
      </c>
      <c r="X2193" s="11">
        <f>tbl_EcommerceSales[[#This Row],[Quantity]] * _xlfn.XLOOKUP(tbl_EcommerceSales[[#This Row],[Product_ID]], Product_Master!A:A, Product_Master!F:F)</f>
        <v>2440</v>
      </c>
      <c r="Y2193" s="11">
        <f>tbl_EcommerceSales[[#This Row],[Net_Revenue]]-tbl_EcommerceSales[[#This Row],[Total_Cost]]</f>
        <v>1976.6000000000004</v>
      </c>
      <c r="Z2193" s="9">
        <f>IFERROR(#REF!/tbl_EcommerceSales[[#This Row],[Total_Cost]], 0)</f>
        <v>0</v>
      </c>
      <c r="AA2193" t="str">
        <f>TEXT(tbl_EcommerceSales[[#This Row],[Order_Date]],"mmm")</f>
        <v>Aug</v>
      </c>
      <c r="AB2193">
        <f>YEAR(tbl_EcommerceSales[[#This Row],[Order_Date]])</f>
        <v>2025</v>
      </c>
      <c r="AC2193" t="str">
        <f>IF(tbl_EcommerceSales[[#This Row],[Age]]&lt;18,"Under 18",IF(tbl_EcommerceSales[[#This Row],[Age]]&lt;=25,"18-25",IF(tbl_EcommerceSales[[#This Row],[Age]]&lt;=35,"26-35",IF(tbl_EcommerceSales[[#This Row],[Age]]&lt;=45,"36-45",IF(tbl_EcommerceSales[[#This Row],[Age]]&lt;=55,"46-55","56+")))))</f>
        <v>26-35</v>
      </c>
    </row>
    <row r="2194" spans="1:29" x14ac:dyDescent="0.35">
      <c r="A2194" t="s">
        <v>3773</v>
      </c>
      <c r="B2194" s="7">
        <v>45894</v>
      </c>
      <c r="C2194" t="s">
        <v>2313</v>
      </c>
      <c r="D2194" t="s">
        <v>116</v>
      </c>
      <c r="E2194" t="s">
        <v>25</v>
      </c>
      <c r="F2194">
        <v>36</v>
      </c>
      <c r="G2194" t="s">
        <v>142</v>
      </c>
      <c r="H2194" t="s">
        <v>88</v>
      </c>
      <c r="I2194" t="s">
        <v>338</v>
      </c>
      <c r="J2194" t="s">
        <v>339</v>
      </c>
      <c r="K2194" t="s">
        <v>55</v>
      </c>
      <c r="L2194" t="s">
        <v>56</v>
      </c>
      <c r="M2194">
        <v>3</v>
      </c>
      <c r="N2194" s="2">
        <v>1499</v>
      </c>
      <c r="O2194" s="3">
        <v>0.15</v>
      </c>
      <c r="P2194" s="2">
        <v>2340</v>
      </c>
      <c r="Q2194" t="s">
        <v>32</v>
      </c>
      <c r="R2194" t="s">
        <v>33</v>
      </c>
      <c r="S2194" t="s">
        <v>34</v>
      </c>
      <c r="T2194" s="4">
        <v>5</v>
      </c>
      <c r="U2194" s="11">
        <f t="shared" si="34"/>
        <v>4497</v>
      </c>
      <c r="V2194" s="11">
        <f>tbl_EcommerceSales[[#This Row],[Gross_Sales]]*tbl_EcommerceSales[[#This Row],[Discount]]</f>
        <v>674.55</v>
      </c>
      <c r="W2194" s="11">
        <f>tbl_EcommerceSales[[#This Row],[Gross_Sales]]-tbl_EcommerceSales[[#This Row],[Discount_Amount]]</f>
        <v>3822.45</v>
      </c>
      <c r="X2194" s="11">
        <f>tbl_EcommerceSales[[#This Row],[Quantity]] * _xlfn.XLOOKUP(tbl_EcommerceSales[[#This Row],[Product_ID]], Product_Master!A:A, Product_Master!F:F)</f>
        <v>2340</v>
      </c>
      <c r="Y2194" s="11">
        <f>tbl_EcommerceSales[[#This Row],[Net_Revenue]]-tbl_EcommerceSales[[#This Row],[Total_Cost]]</f>
        <v>1482.4499999999998</v>
      </c>
      <c r="Z2194" s="9">
        <f>IFERROR(#REF!/tbl_EcommerceSales[[#This Row],[Total_Cost]], 0)</f>
        <v>0</v>
      </c>
      <c r="AA2194" t="str">
        <f>TEXT(tbl_EcommerceSales[[#This Row],[Order_Date]],"mmm")</f>
        <v>Aug</v>
      </c>
      <c r="AB2194">
        <f>YEAR(tbl_EcommerceSales[[#This Row],[Order_Date]])</f>
        <v>2025</v>
      </c>
      <c r="AC2194" t="str">
        <f>IF(tbl_EcommerceSales[[#This Row],[Age]]&lt;18,"Under 18",IF(tbl_EcommerceSales[[#This Row],[Age]]&lt;=25,"18-25",IF(tbl_EcommerceSales[[#This Row],[Age]]&lt;=35,"26-35",IF(tbl_EcommerceSales[[#This Row],[Age]]&lt;=45,"36-45",IF(tbl_EcommerceSales[[#This Row],[Age]]&lt;=55,"46-55","56+")))))</f>
        <v>36-45</v>
      </c>
    </row>
    <row r="2195" spans="1:29" x14ac:dyDescent="0.35">
      <c r="A2195" t="s">
        <v>3774</v>
      </c>
      <c r="B2195" s="7">
        <v>45894</v>
      </c>
      <c r="C2195" t="s">
        <v>3775</v>
      </c>
      <c r="D2195" t="s">
        <v>151</v>
      </c>
      <c r="E2195" t="s">
        <v>48</v>
      </c>
      <c r="F2195">
        <v>34</v>
      </c>
      <c r="G2195" t="s">
        <v>171</v>
      </c>
      <c r="H2195" t="s">
        <v>39</v>
      </c>
      <c r="I2195" t="s">
        <v>338</v>
      </c>
      <c r="J2195" t="s">
        <v>339</v>
      </c>
      <c r="K2195" t="s">
        <v>55</v>
      </c>
      <c r="L2195" t="s">
        <v>56</v>
      </c>
      <c r="M2195">
        <v>1</v>
      </c>
      <c r="N2195" s="2">
        <v>1499</v>
      </c>
      <c r="O2195" s="3">
        <v>0.15</v>
      </c>
      <c r="P2195" s="2">
        <v>780</v>
      </c>
      <c r="Q2195" t="s">
        <v>156</v>
      </c>
      <c r="R2195" t="s">
        <v>33</v>
      </c>
      <c r="S2195" t="s">
        <v>57</v>
      </c>
      <c r="T2195" s="4">
        <v>2</v>
      </c>
      <c r="U2195" s="11">
        <f t="shared" si="34"/>
        <v>1499</v>
      </c>
      <c r="V2195" s="11">
        <f>tbl_EcommerceSales[[#This Row],[Gross_Sales]]*tbl_EcommerceSales[[#This Row],[Discount]]</f>
        <v>224.85</v>
      </c>
      <c r="W2195" s="11">
        <f>tbl_EcommerceSales[[#This Row],[Gross_Sales]]-tbl_EcommerceSales[[#This Row],[Discount_Amount]]</f>
        <v>1274.1500000000001</v>
      </c>
      <c r="X2195" s="11">
        <f>tbl_EcommerceSales[[#This Row],[Quantity]] * _xlfn.XLOOKUP(tbl_EcommerceSales[[#This Row],[Product_ID]], Product_Master!A:A, Product_Master!F:F)</f>
        <v>780</v>
      </c>
      <c r="Y2195" s="11">
        <f>tbl_EcommerceSales[[#This Row],[Net_Revenue]]-tbl_EcommerceSales[[#This Row],[Total_Cost]]</f>
        <v>494.15000000000009</v>
      </c>
      <c r="Z2195" s="9">
        <f>IFERROR(#REF!/tbl_EcommerceSales[[#This Row],[Total_Cost]], 0)</f>
        <v>0</v>
      </c>
      <c r="AA2195" t="str">
        <f>TEXT(tbl_EcommerceSales[[#This Row],[Order_Date]],"mmm")</f>
        <v>Aug</v>
      </c>
      <c r="AB2195">
        <f>YEAR(tbl_EcommerceSales[[#This Row],[Order_Date]])</f>
        <v>2025</v>
      </c>
      <c r="AC2195" t="str">
        <f>IF(tbl_EcommerceSales[[#This Row],[Age]]&lt;18,"Under 18",IF(tbl_EcommerceSales[[#This Row],[Age]]&lt;=25,"18-25",IF(tbl_EcommerceSales[[#This Row],[Age]]&lt;=35,"26-35",IF(tbl_EcommerceSales[[#This Row],[Age]]&lt;=45,"36-45",IF(tbl_EcommerceSales[[#This Row],[Age]]&lt;=55,"46-55","56+")))))</f>
        <v>26-35</v>
      </c>
    </row>
    <row r="2196" spans="1:29" x14ac:dyDescent="0.35">
      <c r="A2196" t="s">
        <v>3776</v>
      </c>
      <c r="B2196" s="7">
        <v>45894</v>
      </c>
      <c r="C2196" t="s">
        <v>3777</v>
      </c>
      <c r="D2196" t="s">
        <v>312</v>
      </c>
      <c r="E2196" t="s">
        <v>25</v>
      </c>
      <c r="F2196">
        <v>29</v>
      </c>
      <c r="G2196" t="s">
        <v>152</v>
      </c>
      <c r="H2196" t="s">
        <v>72</v>
      </c>
      <c r="I2196" t="s">
        <v>40</v>
      </c>
      <c r="J2196" t="s">
        <v>41</v>
      </c>
      <c r="K2196" t="s">
        <v>42</v>
      </c>
      <c r="L2196" t="s">
        <v>43</v>
      </c>
      <c r="M2196">
        <v>1</v>
      </c>
      <c r="N2196" s="2">
        <v>699</v>
      </c>
      <c r="O2196" s="3">
        <v>0.15</v>
      </c>
      <c r="P2196" s="2">
        <v>310</v>
      </c>
      <c r="Q2196" t="s">
        <v>156</v>
      </c>
      <c r="R2196" t="s">
        <v>93</v>
      </c>
      <c r="S2196" t="s">
        <v>34</v>
      </c>
      <c r="T2196" s="4">
        <v>4</v>
      </c>
      <c r="U2196" s="11">
        <f t="shared" si="34"/>
        <v>699</v>
      </c>
      <c r="V2196" s="11">
        <f>tbl_EcommerceSales[[#This Row],[Gross_Sales]]*tbl_EcommerceSales[[#This Row],[Discount]]</f>
        <v>104.85</v>
      </c>
      <c r="W2196" s="11">
        <f>tbl_EcommerceSales[[#This Row],[Gross_Sales]]-tbl_EcommerceSales[[#This Row],[Discount_Amount]]</f>
        <v>594.15</v>
      </c>
      <c r="X2196" s="11">
        <f>tbl_EcommerceSales[[#This Row],[Quantity]] * _xlfn.XLOOKUP(tbl_EcommerceSales[[#This Row],[Product_ID]], Product_Master!A:A, Product_Master!F:F)</f>
        <v>310</v>
      </c>
      <c r="Y2196" s="11">
        <f>tbl_EcommerceSales[[#This Row],[Net_Revenue]]-tbl_EcommerceSales[[#This Row],[Total_Cost]]</f>
        <v>284.14999999999998</v>
      </c>
      <c r="Z2196" s="9">
        <f>IFERROR(#REF!/tbl_EcommerceSales[[#This Row],[Total_Cost]], 0)</f>
        <v>0</v>
      </c>
      <c r="AA2196" t="str">
        <f>TEXT(tbl_EcommerceSales[[#This Row],[Order_Date]],"mmm")</f>
        <v>Aug</v>
      </c>
      <c r="AB2196">
        <f>YEAR(tbl_EcommerceSales[[#This Row],[Order_Date]])</f>
        <v>2025</v>
      </c>
      <c r="AC2196" t="str">
        <f>IF(tbl_EcommerceSales[[#This Row],[Age]]&lt;18,"Under 18",IF(tbl_EcommerceSales[[#This Row],[Age]]&lt;=25,"18-25",IF(tbl_EcommerceSales[[#This Row],[Age]]&lt;=35,"26-35",IF(tbl_EcommerceSales[[#This Row],[Age]]&lt;=45,"36-45",IF(tbl_EcommerceSales[[#This Row],[Age]]&lt;=55,"46-55","56+")))))</f>
        <v>26-35</v>
      </c>
    </row>
    <row r="2197" spans="1:29" x14ac:dyDescent="0.35">
      <c r="A2197" t="s">
        <v>3778</v>
      </c>
      <c r="B2197" s="7">
        <v>45894</v>
      </c>
      <c r="C2197" t="s">
        <v>3779</v>
      </c>
      <c r="D2197" t="s">
        <v>159</v>
      </c>
      <c r="E2197" t="s">
        <v>25</v>
      </c>
      <c r="F2197">
        <v>32</v>
      </c>
      <c r="G2197" t="s">
        <v>61</v>
      </c>
      <c r="H2197" t="s">
        <v>27</v>
      </c>
      <c r="I2197" t="s">
        <v>160</v>
      </c>
      <c r="J2197" t="s">
        <v>161</v>
      </c>
      <c r="K2197" t="s">
        <v>91</v>
      </c>
      <c r="L2197" t="s">
        <v>133</v>
      </c>
      <c r="M2197">
        <v>1</v>
      </c>
      <c r="N2197" s="2">
        <v>1099</v>
      </c>
      <c r="O2197" s="3">
        <v>0.1</v>
      </c>
      <c r="P2197" s="2">
        <v>520</v>
      </c>
      <c r="Q2197" t="s">
        <v>319</v>
      </c>
      <c r="R2197" t="s">
        <v>33</v>
      </c>
      <c r="S2197" t="s">
        <v>34</v>
      </c>
      <c r="T2197" s="4">
        <v>4</v>
      </c>
      <c r="U2197" s="11">
        <f t="shared" si="34"/>
        <v>1099</v>
      </c>
      <c r="V2197" s="11">
        <f>tbl_EcommerceSales[[#This Row],[Gross_Sales]]*tbl_EcommerceSales[[#This Row],[Discount]]</f>
        <v>109.9</v>
      </c>
      <c r="W2197" s="11">
        <f>tbl_EcommerceSales[[#This Row],[Gross_Sales]]-tbl_EcommerceSales[[#This Row],[Discount_Amount]]</f>
        <v>989.1</v>
      </c>
      <c r="X2197" s="11">
        <f>tbl_EcommerceSales[[#This Row],[Quantity]] * _xlfn.XLOOKUP(tbl_EcommerceSales[[#This Row],[Product_ID]], Product_Master!A:A, Product_Master!F:F)</f>
        <v>520</v>
      </c>
      <c r="Y2197" s="11">
        <f>tbl_EcommerceSales[[#This Row],[Net_Revenue]]-tbl_EcommerceSales[[#This Row],[Total_Cost]]</f>
        <v>469.1</v>
      </c>
      <c r="Z2197" s="9">
        <f>IFERROR(#REF!/tbl_EcommerceSales[[#This Row],[Total_Cost]], 0)</f>
        <v>0</v>
      </c>
      <c r="AA2197" t="str">
        <f>TEXT(tbl_EcommerceSales[[#This Row],[Order_Date]],"mmm")</f>
        <v>Aug</v>
      </c>
      <c r="AB2197">
        <f>YEAR(tbl_EcommerceSales[[#This Row],[Order_Date]])</f>
        <v>2025</v>
      </c>
      <c r="AC2197" t="str">
        <f>IF(tbl_EcommerceSales[[#This Row],[Age]]&lt;18,"Under 18",IF(tbl_EcommerceSales[[#This Row],[Age]]&lt;=25,"18-25",IF(tbl_EcommerceSales[[#This Row],[Age]]&lt;=35,"26-35",IF(tbl_EcommerceSales[[#This Row],[Age]]&lt;=45,"36-45",IF(tbl_EcommerceSales[[#This Row],[Age]]&lt;=55,"46-55","56+")))))</f>
        <v>26-35</v>
      </c>
    </row>
    <row r="2198" spans="1:29" x14ac:dyDescent="0.35">
      <c r="A2198" t="s">
        <v>3780</v>
      </c>
      <c r="B2198" s="7">
        <v>45894</v>
      </c>
      <c r="C2198" t="s">
        <v>321</v>
      </c>
      <c r="D2198" t="s">
        <v>235</v>
      </c>
      <c r="E2198" t="s">
        <v>48</v>
      </c>
      <c r="F2198">
        <v>38</v>
      </c>
      <c r="G2198" t="s">
        <v>171</v>
      </c>
      <c r="H2198" t="s">
        <v>39</v>
      </c>
      <c r="I2198" t="s">
        <v>294</v>
      </c>
      <c r="J2198" t="s">
        <v>295</v>
      </c>
      <c r="K2198" t="s">
        <v>91</v>
      </c>
      <c r="L2198" t="s">
        <v>296</v>
      </c>
      <c r="M2198">
        <v>5</v>
      </c>
      <c r="N2198" s="2">
        <v>699</v>
      </c>
      <c r="O2198" s="3">
        <v>0</v>
      </c>
      <c r="P2198" s="2">
        <v>1500</v>
      </c>
      <c r="Q2198" t="s">
        <v>156</v>
      </c>
      <c r="R2198" t="s">
        <v>33</v>
      </c>
      <c r="S2198" t="s">
        <v>34</v>
      </c>
      <c r="T2198" s="4">
        <v>4</v>
      </c>
      <c r="U2198" s="11">
        <f t="shared" si="34"/>
        <v>3495</v>
      </c>
      <c r="V2198" s="11">
        <f>tbl_EcommerceSales[[#This Row],[Gross_Sales]]*tbl_EcommerceSales[[#This Row],[Discount]]</f>
        <v>0</v>
      </c>
      <c r="W2198" s="11">
        <f>tbl_EcommerceSales[[#This Row],[Gross_Sales]]-tbl_EcommerceSales[[#This Row],[Discount_Amount]]</f>
        <v>3495</v>
      </c>
      <c r="X2198" s="11">
        <f>tbl_EcommerceSales[[#This Row],[Quantity]] * _xlfn.XLOOKUP(tbl_EcommerceSales[[#This Row],[Product_ID]], Product_Master!A:A, Product_Master!F:F)</f>
        <v>1500</v>
      </c>
      <c r="Y2198" s="11">
        <f>tbl_EcommerceSales[[#This Row],[Net_Revenue]]-tbl_EcommerceSales[[#This Row],[Total_Cost]]</f>
        <v>1995</v>
      </c>
      <c r="Z2198" s="9">
        <f>IFERROR(#REF!/tbl_EcommerceSales[[#This Row],[Total_Cost]], 0)</f>
        <v>0</v>
      </c>
      <c r="AA2198" t="str">
        <f>TEXT(tbl_EcommerceSales[[#This Row],[Order_Date]],"mmm")</f>
        <v>Aug</v>
      </c>
      <c r="AB2198">
        <f>YEAR(tbl_EcommerceSales[[#This Row],[Order_Date]])</f>
        <v>2025</v>
      </c>
      <c r="AC2198" t="str">
        <f>IF(tbl_EcommerceSales[[#This Row],[Age]]&lt;18,"Under 18",IF(tbl_EcommerceSales[[#This Row],[Age]]&lt;=25,"18-25",IF(tbl_EcommerceSales[[#This Row],[Age]]&lt;=35,"26-35",IF(tbl_EcommerceSales[[#This Row],[Age]]&lt;=45,"36-45",IF(tbl_EcommerceSales[[#This Row],[Age]]&lt;=55,"46-55","56+")))))</f>
        <v>36-45</v>
      </c>
    </row>
    <row r="2199" spans="1:29" x14ac:dyDescent="0.35">
      <c r="A2199" t="s">
        <v>3781</v>
      </c>
      <c r="B2199" s="7">
        <v>45894</v>
      </c>
      <c r="C2199" t="s">
        <v>2822</v>
      </c>
      <c r="D2199" t="s">
        <v>51</v>
      </c>
      <c r="E2199" t="s">
        <v>48</v>
      </c>
      <c r="F2199">
        <v>28</v>
      </c>
      <c r="G2199" t="s">
        <v>155</v>
      </c>
      <c r="H2199" t="s">
        <v>88</v>
      </c>
      <c r="I2199" t="s">
        <v>290</v>
      </c>
      <c r="J2199" t="s">
        <v>291</v>
      </c>
      <c r="K2199" t="s">
        <v>30</v>
      </c>
      <c r="L2199" t="s">
        <v>31</v>
      </c>
      <c r="M2199">
        <v>2</v>
      </c>
      <c r="N2199" s="2">
        <v>3499</v>
      </c>
      <c r="O2199" s="3">
        <v>0.1</v>
      </c>
      <c r="P2199" s="2">
        <v>4500</v>
      </c>
      <c r="Q2199" t="s">
        <v>76</v>
      </c>
      <c r="R2199" t="s">
        <v>162</v>
      </c>
      <c r="S2199" t="s">
        <v>57</v>
      </c>
      <c r="T2199" s="4"/>
      <c r="U2199" s="11">
        <f t="shared" si="34"/>
        <v>6998</v>
      </c>
      <c r="V2199" s="11">
        <f>tbl_EcommerceSales[[#This Row],[Gross_Sales]]*tbl_EcommerceSales[[#This Row],[Discount]]</f>
        <v>699.80000000000007</v>
      </c>
      <c r="W2199" s="11">
        <f>tbl_EcommerceSales[[#This Row],[Gross_Sales]]-tbl_EcommerceSales[[#This Row],[Discount_Amount]]</f>
        <v>6298.2</v>
      </c>
      <c r="X2199" s="11">
        <f>tbl_EcommerceSales[[#This Row],[Quantity]] * _xlfn.XLOOKUP(tbl_EcommerceSales[[#This Row],[Product_ID]], Product_Master!A:A, Product_Master!F:F)</f>
        <v>4500</v>
      </c>
      <c r="Y2199" s="11">
        <f>tbl_EcommerceSales[[#This Row],[Net_Revenue]]-tbl_EcommerceSales[[#This Row],[Total_Cost]]</f>
        <v>1798.1999999999998</v>
      </c>
      <c r="Z2199" s="9">
        <f>IFERROR(#REF!/tbl_EcommerceSales[[#This Row],[Total_Cost]], 0)</f>
        <v>0</v>
      </c>
      <c r="AA2199" t="str">
        <f>TEXT(tbl_EcommerceSales[[#This Row],[Order_Date]],"mmm")</f>
        <v>Aug</v>
      </c>
      <c r="AB2199">
        <f>YEAR(tbl_EcommerceSales[[#This Row],[Order_Date]])</f>
        <v>2025</v>
      </c>
      <c r="AC2199" t="str">
        <f>IF(tbl_EcommerceSales[[#This Row],[Age]]&lt;18,"Under 18",IF(tbl_EcommerceSales[[#This Row],[Age]]&lt;=25,"18-25",IF(tbl_EcommerceSales[[#This Row],[Age]]&lt;=35,"26-35",IF(tbl_EcommerceSales[[#This Row],[Age]]&lt;=45,"36-45",IF(tbl_EcommerceSales[[#This Row],[Age]]&lt;=55,"46-55","56+")))))</f>
        <v>26-35</v>
      </c>
    </row>
    <row r="2200" spans="1:29" x14ac:dyDescent="0.35">
      <c r="A2200" t="s">
        <v>3782</v>
      </c>
      <c r="B2200" s="7">
        <v>45895</v>
      </c>
      <c r="C2200" t="s">
        <v>2911</v>
      </c>
      <c r="D2200" t="s">
        <v>269</v>
      </c>
      <c r="E2200" t="s">
        <v>25</v>
      </c>
      <c r="F2200">
        <v>25</v>
      </c>
      <c r="G2200" t="s">
        <v>122</v>
      </c>
      <c r="H2200" t="s">
        <v>72</v>
      </c>
      <c r="I2200" t="s">
        <v>53</v>
      </c>
      <c r="J2200" t="s">
        <v>54</v>
      </c>
      <c r="K2200" t="s">
        <v>55</v>
      </c>
      <c r="L2200" t="s">
        <v>56</v>
      </c>
      <c r="M2200">
        <v>2</v>
      </c>
      <c r="N2200" s="2">
        <v>799</v>
      </c>
      <c r="O2200" s="3">
        <v>0.2</v>
      </c>
      <c r="P2200" s="2">
        <v>780</v>
      </c>
      <c r="Q2200" t="s">
        <v>123</v>
      </c>
      <c r="R2200" t="s">
        <v>33</v>
      </c>
      <c r="S2200" t="s">
        <v>34</v>
      </c>
      <c r="T2200" s="4">
        <v>5</v>
      </c>
      <c r="U2200" s="11">
        <f t="shared" si="34"/>
        <v>1598</v>
      </c>
      <c r="V2200" s="11">
        <f>tbl_EcommerceSales[[#This Row],[Gross_Sales]]*tbl_EcommerceSales[[#This Row],[Discount]]</f>
        <v>319.60000000000002</v>
      </c>
      <c r="W2200" s="11">
        <f>tbl_EcommerceSales[[#This Row],[Gross_Sales]]-tbl_EcommerceSales[[#This Row],[Discount_Amount]]</f>
        <v>1278.4000000000001</v>
      </c>
      <c r="X2200" s="11">
        <f>tbl_EcommerceSales[[#This Row],[Quantity]] * _xlfn.XLOOKUP(tbl_EcommerceSales[[#This Row],[Product_ID]], Product_Master!A:A, Product_Master!F:F)</f>
        <v>780</v>
      </c>
      <c r="Y2200" s="11">
        <f>tbl_EcommerceSales[[#This Row],[Net_Revenue]]-tbl_EcommerceSales[[#This Row],[Total_Cost]]</f>
        <v>498.40000000000009</v>
      </c>
      <c r="Z2200" s="9">
        <f>IFERROR(#REF!/tbl_EcommerceSales[[#This Row],[Total_Cost]], 0)</f>
        <v>0</v>
      </c>
      <c r="AA2200" t="str">
        <f>TEXT(tbl_EcommerceSales[[#This Row],[Order_Date]],"mmm")</f>
        <v>Aug</v>
      </c>
      <c r="AB2200">
        <f>YEAR(tbl_EcommerceSales[[#This Row],[Order_Date]])</f>
        <v>2025</v>
      </c>
      <c r="AC2200" t="str">
        <f>IF(tbl_EcommerceSales[[#This Row],[Age]]&lt;18,"Under 18",IF(tbl_EcommerceSales[[#This Row],[Age]]&lt;=25,"18-25",IF(tbl_EcommerceSales[[#This Row],[Age]]&lt;=35,"26-35",IF(tbl_EcommerceSales[[#This Row],[Age]]&lt;=45,"36-45",IF(tbl_EcommerceSales[[#This Row],[Age]]&lt;=55,"46-55","56+")))))</f>
        <v>18-25</v>
      </c>
    </row>
    <row r="2201" spans="1:29" x14ac:dyDescent="0.35">
      <c r="A2201" t="s">
        <v>3783</v>
      </c>
      <c r="B2201" s="7">
        <v>45895</v>
      </c>
      <c r="C2201" t="s">
        <v>595</v>
      </c>
      <c r="D2201" t="s">
        <v>269</v>
      </c>
      <c r="E2201" t="s">
        <v>25</v>
      </c>
      <c r="F2201">
        <v>46</v>
      </c>
      <c r="G2201" t="s">
        <v>171</v>
      </c>
      <c r="H2201" t="s">
        <v>39</v>
      </c>
      <c r="I2201" t="s">
        <v>53</v>
      </c>
      <c r="J2201" t="s">
        <v>54</v>
      </c>
      <c r="K2201" t="s">
        <v>55</v>
      </c>
      <c r="L2201" t="s">
        <v>56</v>
      </c>
      <c r="M2201">
        <v>2</v>
      </c>
      <c r="N2201" s="2">
        <v>799</v>
      </c>
      <c r="O2201" s="3">
        <v>0.15</v>
      </c>
      <c r="P2201" s="2">
        <v>780</v>
      </c>
      <c r="Q2201" t="s">
        <v>32</v>
      </c>
      <c r="R2201" t="s">
        <v>33</v>
      </c>
      <c r="S2201" t="s">
        <v>34</v>
      </c>
      <c r="T2201" s="4">
        <v>5</v>
      </c>
      <c r="U2201" s="11">
        <f t="shared" si="34"/>
        <v>1598</v>
      </c>
      <c r="V2201" s="11">
        <f>tbl_EcommerceSales[[#This Row],[Gross_Sales]]*tbl_EcommerceSales[[#This Row],[Discount]]</f>
        <v>239.7</v>
      </c>
      <c r="W2201" s="11">
        <f>tbl_EcommerceSales[[#This Row],[Gross_Sales]]-tbl_EcommerceSales[[#This Row],[Discount_Amount]]</f>
        <v>1358.3</v>
      </c>
      <c r="X2201" s="11">
        <f>tbl_EcommerceSales[[#This Row],[Quantity]] * _xlfn.XLOOKUP(tbl_EcommerceSales[[#This Row],[Product_ID]], Product_Master!A:A, Product_Master!F:F)</f>
        <v>780</v>
      </c>
      <c r="Y2201" s="11">
        <f>tbl_EcommerceSales[[#This Row],[Net_Revenue]]-tbl_EcommerceSales[[#This Row],[Total_Cost]]</f>
        <v>578.29999999999995</v>
      </c>
      <c r="Z2201" s="9">
        <f>IFERROR(#REF!/tbl_EcommerceSales[[#This Row],[Total_Cost]], 0)</f>
        <v>0</v>
      </c>
      <c r="AA2201" t="str">
        <f>TEXT(tbl_EcommerceSales[[#This Row],[Order_Date]],"mmm")</f>
        <v>Aug</v>
      </c>
      <c r="AB2201">
        <f>YEAR(tbl_EcommerceSales[[#This Row],[Order_Date]])</f>
        <v>2025</v>
      </c>
      <c r="AC2201" t="str">
        <f>IF(tbl_EcommerceSales[[#This Row],[Age]]&lt;18,"Under 18",IF(tbl_EcommerceSales[[#This Row],[Age]]&lt;=25,"18-25",IF(tbl_EcommerceSales[[#This Row],[Age]]&lt;=35,"26-35",IF(tbl_EcommerceSales[[#This Row],[Age]]&lt;=45,"36-45",IF(tbl_EcommerceSales[[#This Row],[Age]]&lt;=55,"46-55","56+")))))</f>
        <v>46-55</v>
      </c>
    </row>
    <row r="2202" spans="1:29" x14ac:dyDescent="0.35">
      <c r="A2202" t="s">
        <v>3784</v>
      </c>
      <c r="B2202" s="7">
        <v>45895</v>
      </c>
      <c r="C2202" t="s">
        <v>3785</v>
      </c>
      <c r="D2202" t="s">
        <v>189</v>
      </c>
      <c r="E2202" t="s">
        <v>48</v>
      </c>
      <c r="F2202">
        <v>30</v>
      </c>
      <c r="G2202" t="s">
        <v>107</v>
      </c>
      <c r="H2202" t="s">
        <v>39</v>
      </c>
      <c r="I2202" t="s">
        <v>111</v>
      </c>
      <c r="J2202" t="s">
        <v>112</v>
      </c>
      <c r="K2202" t="s">
        <v>55</v>
      </c>
      <c r="L2202" t="s">
        <v>113</v>
      </c>
      <c r="M2202">
        <v>1</v>
      </c>
      <c r="N2202" s="2">
        <v>1799</v>
      </c>
      <c r="O2202" s="3">
        <v>0.15</v>
      </c>
      <c r="P2202" s="2">
        <v>950</v>
      </c>
      <c r="Q2202" t="s">
        <v>32</v>
      </c>
      <c r="R2202" t="s">
        <v>33</v>
      </c>
      <c r="S2202" t="s">
        <v>34</v>
      </c>
      <c r="T2202" s="4">
        <v>5</v>
      </c>
      <c r="U2202" s="11">
        <f t="shared" si="34"/>
        <v>1799</v>
      </c>
      <c r="V2202" s="11">
        <f>tbl_EcommerceSales[[#This Row],[Gross_Sales]]*tbl_EcommerceSales[[#This Row],[Discount]]</f>
        <v>269.84999999999997</v>
      </c>
      <c r="W2202" s="11">
        <f>tbl_EcommerceSales[[#This Row],[Gross_Sales]]-tbl_EcommerceSales[[#This Row],[Discount_Amount]]</f>
        <v>1529.15</v>
      </c>
      <c r="X2202" s="11">
        <f>tbl_EcommerceSales[[#This Row],[Quantity]] * _xlfn.XLOOKUP(tbl_EcommerceSales[[#This Row],[Product_ID]], Product_Master!A:A, Product_Master!F:F)</f>
        <v>950</v>
      </c>
      <c r="Y2202" s="11">
        <f>tbl_EcommerceSales[[#This Row],[Net_Revenue]]-tbl_EcommerceSales[[#This Row],[Total_Cost]]</f>
        <v>579.15000000000009</v>
      </c>
      <c r="Z2202" s="9">
        <f>IFERROR(#REF!/tbl_EcommerceSales[[#This Row],[Total_Cost]], 0)</f>
        <v>0</v>
      </c>
      <c r="AA2202" t="str">
        <f>TEXT(tbl_EcommerceSales[[#This Row],[Order_Date]],"mmm")</f>
        <v>Aug</v>
      </c>
      <c r="AB2202">
        <f>YEAR(tbl_EcommerceSales[[#This Row],[Order_Date]])</f>
        <v>2025</v>
      </c>
      <c r="AC2202" t="str">
        <f>IF(tbl_EcommerceSales[[#This Row],[Age]]&lt;18,"Under 18",IF(tbl_EcommerceSales[[#This Row],[Age]]&lt;=25,"18-25",IF(tbl_EcommerceSales[[#This Row],[Age]]&lt;=35,"26-35",IF(tbl_EcommerceSales[[#This Row],[Age]]&lt;=45,"36-45",IF(tbl_EcommerceSales[[#This Row],[Age]]&lt;=55,"46-55","56+")))))</f>
        <v>26-35</v>
      </c>
    </row>
    <row r="2203" spans="1:29" x14ac:dyDescent="0.35">
      <c r="A2203" t="s">
        <v>3786</v>
      </c>
      <c r="B2203" s="7">
        <v>45895</v>
      </c>
      <c r="C2203" t="s">
        <v>719</v>
      </c>
      <c r="D2203" t="s">
        <v>170</v>
      </c>
      <c r="E2203" t="s">
        <v>48</v>
      </c>
      <c r="F2203">
        <v>30</v>
      </c>
      <c r="G2203" t="s">
        <v>155</v>
      </c>
      <c r="H2203" t="s">
        <v>88</v>
      </c>
      <c r="I2203" t="s">
        <v>165</v>
      </c>
      <c r="J2203" t="s">
        <v>166</v>
      </c>
      <c r="K2203" t="s">
        <v>42</v>
      </c>
      <c r="L2203" t="s">
        <v>167</v>
      </c>
      <c r="M2203">
        <v>1</v>
      </c>
      <c r="N2203" s="2">
        <v>1799</v>
      </c>
      <c r="O2203" s="3">
        <v>0.2</v>
      </c>
      <c r="P2203" s="2">
        <v>900</v>
      </c>
      <c r="Q2203" t="s">
        <v>123</v>
      </c>
      <c r="R2203" t="s">
        <v>33</v>
      </c>
      <c r="S2203" t="s">
        <v>34</v>
      </c>
      <c r="T2203" s="4">
        <v>4</v>
      </c>
      <c r="U2203" s="11">
        <f t="shared" si="34"/>
        <v>1799</v>
      </c>
      <c r="V2203" s="11">
        <f>tbl_EcommerceSales[[#This Row],[Gross_Sales]]*tbl_EcommerceSales[[#This Row],[Discount]]</f>
        <v>359.8</v>
      </c>
      <c r="W2203" s="11">
        <f>tbl_EcommerceSales[[#This Row],[Gross_Sales]]-tbl_EcommerceSales[[#This Row],[Discount_Amount]]</f>
        <v>1439.2</v>
      </c>
      <c r="X2203" s="11">
        <f>tbl_EcommerceSales[[#This Row],[Quantity]] * _xlfn.XLOOKUP(tbl_EcommerceSales[[#This Row],[Product_ID]], Product_Master!A:A, Product_Master!F:F)</f>
        <v>900</v>
      </c>
      <c r="Y2203" s="11">
        <f>tbl_EcommerceSales[[#This Row],[Net_Revenue]]-tbl_EcommerceSales[[#This Row],[Total_Cost]]</f>
        <v>539.20000000000005</v>
      </c>
      <c r="Z2203" s="9">
        <f>IFERROR(#REF!/tbl_EcommerceSales[[#This Row],[Total_Cost]], 0)</f>
        <v>0</v>
      </c>
      <c r="AA2203" t="str">
        <f>TEXT(tbl_EcommerceSales[[#This Row],[Order_Date]],"mmm")</f>
        <v>Aug</v>
      </c>
      <c r="AB2203">
        <f>YEAR(tbl_EcommerceSales[[#This Row],[Order_Date]])</f>
        <v>2025</v>
      </c>
      <c r="AC2203" t="str">
        <f>IF(tbl_EcommerceSales[[#This Row],[Age]]&lt;18,"Under 18",IF(tbl_EcommerceSales[[#This Row],[Age]]&lt;=25,"18-25",IF(tbl_EcommerceSales[[#This Row],[Age]]&lt;=35,"26-35",IF(tbl_EcommerceSales[[#This Row],[Age]]&lt;=45,"36-45",IF(tbl_EcommerceSales[[#This Row],[Age]]&lt;=55,"46-55","56+")))))</f>
        <v>26-35</v>
      </c>
    </row>
    <row r="2204" spans="1:29" x14ac:dyDescent="0.35">
      <c r="A2204" t="s">
        <v>3787</v>
      </c>
      <c r="B2204" s="7">
        <v>45895</v>
      </c>
      <c r="C2204" t="s">
        <v>3788</v>
      </c>
      <c r="D2204" t="s">
        <v>151</v>
      </c>
      <c r="E2204" t="s">
        <v>25</v>
      </c>
      <c r="F2204">
        <v>31</v>
      </c>
      <c r="G2204" t="s">
        <v>26</v>
      </c>
      <c r="H2204" t="s">
        <v>27</v>
      </c>
      <c r="I2204" t="s">
        <v>175</v>
      </c>
      <c r="J2204" t="s">
        <v>176</v>
      </c>
      <c r="K2204" t="s">
        <v>177</v>
      </c>
      <c r="L2204" t="s">
        <v>178</v>
      </c>
      <c r="M2204">
        <v>1</v>
      </c>
      <c r="N2204" s="2">
        <v>699</v>
      </c>
      <c r="O2204" s="3">
        <v>0.05</v>
      </c>
      <c r="P2204" s="2">
        <v>320</v>
      </c>
      <c r="Q2204" t="s">
        <v>156</v>
      </c>
      <c r="R2204" t="s">
        <v>33</v>
      </c>
      <c r="S2204" t="s">
        <v>57</v>
      </c>
      <c r="T2204" s="4">
        <v>5</v>
      </c>
      <c r="U2204" s="11">
        <f t="shared" si="34"/>
        <v>699</v>
      </c>
      <c r="V2204" s="11">
        <f>tbl_EcommerceSales[[#This Row],[Gross_Sales]]*tbl_EcommerceSales[[#This Row],[Discount]]</f>
        <v>34.950000000000003</v>
      </c>
      <c r="W2204" s="11">
        <f>tbl_EcommerceSales[[#This Row],[Gross_Sales]]-tbl_EcommerceSales[[#This Row],[Discount_Amount]]</f>
        <v>664.05</v>
      </c>
      <c r="X2204" s="11">
        <f>tbl_EcommerceSales[[#This Row],[Quantity]] * _xlfn.XLOOKUP(tbl_EcommerceSales[[#This Row],[Product_ID]], Product_Master!A:A, Product_Master!F:F)</f>
        <v>320</v>
      </c>
      <c r="Y2204" s="11">
        <f>tbl_EcommerceSales[[#This Row],[Net_Revenue]]-tbl_EcommerceSales[[#This Row],[Total_Cost]]</f>
        <v>344.04999999999995</v>
      </c>
      <c r="Z2204" s="9">
        <f>IFERROR(#REF!/tbl_EcommerceSales[[#This Row],[Total_Cost]], 0)</f>
        <v>0</v>
      </c>
      <c r="AA2204" t="str">
        <f>TEXT(tbl_EcommerceSales[[#This Row],[Order_Date]],"mmm")</f>
        <v>Aug</v>
      </c>
      <c r="AB2204">
        <f>YEAR(tbl_EcommerceSales[[#This Row],[Order_Date]])</f>
        <v>2025</v>
      </c>
      <c r="AC2204" t="str">
        <f>IF(tbl_EcommerceSales[[#This Row],[Age]]&lt;18,"Under 18",IF(tbl_EcommerceSales[[#This Row],[Age]]&lt;=25,"18-25",IF(tbl_EcommerceSales[[#This Row],[Age]]&lt;=35,"26-35",IF(tbl_EcommerceSales[[#This Row],[Age]]&lt;=45,"36-45",IF(tbl_EcommerceSales[[#This Row],[Age]]&lt;=55,"46-55","56+")))))</f>
        <v>26-35</v>
      </c>
    </row>
    <row r="2205" spans="1:29" x14ac:dyDescent="0.35">
      <c r="A2205" t="s">
        <v>3789</v>
      </c>
      <c r="B2205" s="7">
        <v>45896</v>
      </c>
      <c r="C2205" t="s">
        <v>3790</v>
      </c>
      <c r="D2205" t="s">
        <v>269</v>
      </c>
      <c r="E2205" t="s">
        <v>48</v>
      </c>
      <c r="F2205">
        <v>29</v>
      </c>
      <c r="G2205" t="s">
        <v>289</v>
      </c>
      <c r="H2205" t="s">
        <v>88</v>
      </c>
      <c r="I2205" t="s">
        <v>221</v>
      </c>
      <c r="J2205" t="s">
        <v>222</v>
      </c>
      <c r="K2205" t="s">
        <v>177</v>
      </c>
      <c r="L2205" t="s">
        <v>208</v>
      </c>
      <c r="M2205">
        <v>1</v>
      </c>
      <c r="N2205" s="2">
        <v>1499</v>
      </c>
      <c r="O2205" s="3">
        <v>0.1</v>
      </c>
      <c r="P2205" s="2">
        <v>800</v>
      </c>
      <c r="Q2205" t="s">
        <v>123</v>
      </c>
      <c r="R2205" t="s">
        <v>33</v>
      </c>
      <c r="S2205" t="s">
        <v>34</v>
      </c>
      <c r="T2205" s="4">
        <v>5</v>
      </c>
      <c r="U2205" s="11">
        <f t="shared" si="34"/>
        <v>1499</v>
      </c>
      <c r="V2205" s="11">
        <f>tbl_EcommerceSales[[#This Row],[Gross_Sales]]*tbl_EcommerceSales[[#This Row],[Discount]]</f>
        <v>149.9</v>
      </c>
      <c r="W2205" s="11">
        <f>tbl_EcommerceSales[[#This Row],[Gross_Sales]]-tbl_EcommerceSales[[#This Row],[Discount_Amount]]</f>
        <v>1349.1</v>
      </c>
      <c r="X2205" s="11">
        <f>tbl_EcommerceSales[[#This Row],[Quantity]] * _xlfn.XLOOKUP(tbl_EcommerceSales[[#This Row],[Product_ID]], Product_Master!A:A, Product_Master!F:F)</f>
        <v>800</v>
      </c>
      <c r="Y2205" s="11">
        <f>tbl_EcommerceSales[[#This Row],[Net_Revenue]]-tbl_EcommerceSales[[#This Row],[Total_Cost]]</f>
        <v>549.09999999999991</v>
      </c>
      <c r="Z2205" s="9">
        <f>IFERROR(#REF!/tbl_EcommerceSales[[#This Row],[Total_Cost]], 0)</f>
        <v>0</v>
      </c>
      <c r="AA2205" t="str">
        <f>TEXT(tbl_EcommerceSales[[#This Row],[Order_Date]],"mmm")</f>
        <v>Aug</v>
      </c>
      <c r="AB2205">
        <f>YEAR(tbl_EcommerceSales[[#This Row],[Order_Date]])</f>
        <v>2025</v>
      </c>
      <c r="AC2205" t="str">
        <f>IF(tbl_EcommerceSales[[#This Row],[Age]]&lt;18,"Under 18",IF(tbl_EcommerceSales[[#This Row],[Age]]&lt;=25,"18-25",IF(tbl_EcommerceSales[[#This Row],[Age]]&lt;=35,"26-35",IF(tbl_EcommerceSales[[#This Row],[Age]]&lt;=45,"36-45",IF(tbl_EcommerceSales[[#This Row],[Age]]&lt;=55,"46-55","56+")))))</f>
        <v>26-35</v>
      </c>
    </row>
    <row r="2206" spans="1:29" x14ac:dyDescent="0.35">
      <c r="A2206" t="s">
        <v>3791</v>
      </c>
      <c r="B2206" s="7">
        <v>45896</v>
      </c>
      <c r="C2206" t="s">
        <v>2599</v>
      </c>
      <c r="D2206" t="s">
        <v>102</v>
      </c>
      <c r="E2206" t="s">
        <v>25</v>
      </c>
      <c r="F2206">
        <v>25</v>
      </c>
      <c r="G2206" t="s">
        <v>38</v>
      </c>
      <c r="H2206" t="s">
        <v>39</v>
      </c>
      <c r="I2206" t="s">
        <v>241</v>
      </c>
      <c r="J2206" t="s">
        <v>242</v>
      </c>
      <c r="K2206" t="s">
        <v>42</v>
      </c>
      <c r="L2206" t="s">
        <v>243</v>
      </c>
      <c r="M2206">
        <v>1</v>
      </c>
      <c r="N2206" s="2">
        <v>649</v>
      </c>
      <c r="O2206" s="3">
        <v>0.05</v>
      </c>
      <c r="P2206" s="2">
        <v>290</v>
      </c>
      <c r="Q2206" t="s">
        <v>76</v>
      </c>
      <c r="R2206" t="s">
        <v>33</v>
      </c>
      <c r="S2206" t="s">
        <v>34</v>
      </c>
      <c r="T2206" s="4">
        <v>5</v>
      </c>
      <c r="U2206" s="11">
        <f t="shared" si="34"/>
        <v>649</v>
      </c>
      <c r="V2206" s="11">
        <f>tbl_EcommerceSales[[#This Row],[Gross_Sales]]*tbl_EcommerceSales[[#This Row],[Discount]]</f>
        <v>32.450000000000003</v>
      </c>
      <c r="W2206" s="11">
        <f>tbl_EcommerceSales[[#This Row],[Gross_Sales]]-tbl_EcommerceSales[[#This Row],[Discount_Amount]]</f>
        <v>616.54999999999995</v>
      </c>
      <c r="X2206" s="11">
        <f>tbl_EcommerceSales[[#This Row],[Quantity]] * _xlfn.XLOOKUP(tbl_EcommerceSales[[#This Row],[Product_ID]], Product_Master!A:A, Product_Master!F:F)</f>
        <v>290</v>
      </c>
      <c r="Y2206" s="11">
        <f>tbl_EcommerceSales[[#This Row],[Net_Revenue]]-tbl_EcommerceSales[[#This Row],[Total_Cost]]</f>
        <v>326.54999999999995</v>
      </c>
      <c r="Z2206" s="9">
        <f>IFERROR(#REF!/tbl_EcommerceSales[[#This Row],[Total_Cost]], 0)</f>
        <v>0</v>
      </c>
      <c r="AA2206" t="str">
        <f>TEXT(tbl_EcommerceSales[[#This Row],[Order_Date]],"mmm")</f>
        <v>Aug</v>
      </c>
      <c r="AB2206">
        <f>YEAR(tbl_EcommerceSales[[#This Row],[Order_Date]])</f>
        <v>2025</v>
      </c>
      <c r="AC2206" t="str">
        <f>IF(tbl_EcommerceSales[[#This Row],[Age]]&lt;18,"Under 18",IF(tbl_EcommerceSales[[#This Row],[Age]]&lt;=25,"18-25",IF(tbl_EcommerceSales[[#This Row],[Age]]&lt;=35,"26-35",IF(tbl_EcommerceSales[[#This Row],[Age]]&lt;=45,"36-45",IF(tbl_EcommerceSales[[#This Row],[Age]]&lt;=55,"46-55","56+")))))</f>
        <v>18-25</v>
      </c>
    </row>
    <row r="2207" spans="1:29" x14ac:dyDescent="0.35">
      <c r="A2207" t="s">
        <v>3792</v>
      </c>
      <c r="B2207" s="7">
        <v>45896</v>
      </c>
      <c r="C2207" t="s">
        <v>3793</v>
      </c>
      <c r="D2207" t="s">
        <v>60</v>
      </c>
      <c r="E2207" t="s">
        <v>25</v>
      </c>
      <c r="F2207">
        <v>35</v>
      </c>
      <c r="G2207" t="s">
        <v>122</v>
      </c>
      <c r="H2207" t="s">
        <v>72</v>
      </c>
      <c r="I2207" t="s">
        <v>236</v>
      </c>
      <c r="J2207" t="s">
        <v>237</v>
      </c>
      <c r="K2207" t="s">
        <v>82</v>
      </c>
      <c r="L2207" t="s">
        <v>238</v>
      </c>
      <c r="M2207">
        <v>3</v>
      </c>
      <c r="N2207" s="2">
        <v>899</v>
      </c>
      <c r="O2207" s="3">
        <v>0.1</v>
      </c>
      <c r="P2207" s="2">
        <v>1440</v>
      </c>
      <c r="Q2207" t="s">
        <v>123</v>
      </c>
      <c r="R2207" t="s">
        <v>33</v>
      </c>
      <c r="S2207" t="s">
        <v>34</v>
      </c>
      <c r="T2207" s="4">
        <v>5</v>
      </c>
      <c r="U2207" s="11">
        <f t="shared" si="34"/>
        <v>2697</v>
      </c>
      <c r="V2207" s="11">
        <f>tbl_EcommerceSales[[#This Row],[Gross_Sales]]*tbl_EcommerceSales[[#This Row],[Discount]]</f>
        <v>269.7</v>
      </c>
      <c r="W2207" s="11">
        <f>tbl_EcommerceSales[[#This Row],[Gross_Sales]]-tbl_EcommerceSales[[#This Row],[Discount_Amount]]</f>
        <v>2427.3000000000002</v>
      </c>
      <c r="X2207" s="11">
        <f>tbl_EcommerceSales[[#This Row],[Quantity]] * _xlfn.XLOOKUP(tbl_EcommerceSales[[#This Row],[Product_ID]], Product_Master!A:A, Product_Master!F:F)</f>
        <v>1440</v>
      </c>
      <c r="Y2207" s="11">
        <f>tbl_EcommerceSales[[#This Row],[Net_Revenue]]-tbl_EcommerceSales[[#This Row],[Total_Cost]]</f>
        <v>987.30000000000018</v>
      </c>
      <c r="Z2207" s="9">
        <f>IFERROR(#REF!/tbl_EcommerceSales[[#This Row],[Total_Cost]], 0)</f>
        <v>0</v>
      </c>
      <c r="AA2207" t="str">
        <f>TEXT(tbl_EcommerceSales[[#This Row],[Order_Date]],"mmm")</f>
        <v>Aug</v>
      </c>
      <c r="AB2207">
        <f>YEAR(tbl_EcommerceSales[[#This Row],[Order_Date]])</f>
        <v>2025</v>
      </c>
      <c r="AC2207" t="str">
        <f>IF(tbl_EcommerceSales[[#This Row],[Age]]&lt;18,"Under 18",IF(tbl_EcommerceSales[[#This Row],[Age]]&lt;=25,"18-25",IF(tbl_EcommerceSales[[#This Row],[Age]]&lt;=35,"26-35",IF(tbl_EcommerceSales[[#This Row],[Age]]&lt;=45,"36-45",IF(tbl_EcommerceSales[[#This Row],[Age]]&lt;=55,"46-55","56+")))))</f>
        <v>26-35</v>
      </c>
    </row>
    <row r="2208" spans="1:29" x14ac:dyDescent="0.35">
      <c r="A2208" t="s">
        <v>3794</v>
      </c>
      <c r="B2208" s="7">
        <v>45896</v>
      </c>
      <c r="C2208" t="s">
        <v>3795</v>
      </c>
      <c r="D2208" t="s">
        <v>342</v>
      </c>
      <c r="E2208" t="s">
        <v>48</v>
      </c>
      <c r="F2208">
        <v>38</v>
      </c>
      <c r="G2208" t="s">
        <v>174</v>
      </c>
      <c r="H2208" t="s">
        <v>39</v>
      </c>
      <c r="I2208" t="s">
        <v>221</v>
      </c>
      <c r="J2208" t="s">
        <v>222</v>
      </c>
      <c r="K2208" t="s">
        <v>177</v>
      </c>
      <c r="L2208" t="s">
        <v>208</v>
      </c>
      <c r="M2208">
        <v>3</v>
      </c>
      <c r="N2208" s="2">
        <v>1499</v>
      </c>
      <c r="O2208" s="3">
        <v>0.15</v>
      </c>
      <c r="P2208" s="2">
        <v>2400</v>
      </c>
      <c r="Q2208" t="s">
        <v>32</v>
      </c>
      <c r="R2208" t="s">
        <v>93</v>
      </c>
      <c r="S2208" t="s">
        <v>34</v>
      </c>
      <c r="T2208" s="4">
        <v>1</v>
      </c>
      <c r="U2208" s="11">
        <f t="shared" si="34"/>
        <v>4497</v>
      </c>
      <c r="V2208" s="11">
        <f>tbl_EcommerceSales[[#This Row],[Gross_Sales]]*tbl_EcommerceSales[[#This Row],[Discount]]</f>
        <v>674.55</v>
      </c>
      <c r="W2208" s="11">
        <f>tbl_EcommerceSales[[#This Row],[Gross_Sales]]-tbl_EcommerceSales[[#This Row],[Discount_Amount]]</f>
        <v>3822.45</v>
      </c>
      <c r="X2208" s="11">
        <f>tbl_EcommerceSales[[#This Row],[Quantity]] * _xlfn.XLOOKUP(tbl_EcommerceSales[[#This Row],[Product_ID]], Product_Master!A:A, Product_Master!F:F)</f>
        <v>2400</v>
      </c>
      <c r="Y2208" s="11">
        <f>tbl_EcommerceSales[[#This Row],[Net_Revenue]]-tbl_EcommerceSales[[#This Row],[Total_Cost]]</f>
        <v>1422.4499999999998</v>
      </c>
      <c r="Z2208" s="9">
        <f>IFERROR(#REF!/tbl_EcommerceSales[[#This Row],[Total_Cost]], 0)</f>
        <v>0</v>
      </c>
      <c r="AA2208" t="str">
        <f>TEXT(tbl_EcommerceSales[[#This Row],[Order_Date]],"mmm")</f>
        <v>Aug</v>
      </c>
      <c r="AB2208">
        <f>YEAR(tbl_EcommerceSales[[#This Row],[Order_Date]])</f>
        <v>2025</v>
      </c>
      <c r="AC2208" t="str">
        <f>IF(tbl_EcommerceSales[[#This Row],[Age]]&lt;18,"Under 18",IF(tbl_EcommerceSales[[#This Row],[Age]]&lt;=25,"18-25",IF(tbl_EcommerceSales[[#This Row],[Age]]&lt;=35,"26-35",IF(tbl_EcommerceSales[[#This Row],[Age]]&lt;=45,"36-45",IF(tbl_EcommerceSales[[#This Row],[Age]]&lt;=55,"46-55","56+")))))</f>
        <v>36-45</v>
      </c>
    </row>
    <row r="2209" spans="1:29" x14ac:dyDescent="0.35">
      <c r="A2209" t="s">
        <v>3796</v>
      </c>
      <c r="B2209" s="7">
        <v>45896</v>
      </c>
      <c r="C2209" t="s">
        <v>3797</v>
      </c>
      <c r="D2209" t="s">
        <v>227</v>
      </c>
      <c r="E2209" t="s">
        <v>48</v>
      </c>
      <c r="F2209">
        <v>32</v>
      </c>
      <c r="G2209" t="s">
        <v>38</v>
      </c>
      <c r="H2209" t="s">
        <v>39</v>
      </c>
      <c r="I2209" t="s">
        <v>290</v>
      </c>
      <c r="J2209" t="s">
        <v>291</v>
      </c>
      <c r="K2209" t="s">
        <v>30</v>
      </c>
      <c r="L2209" t="s">
        <v>31</v>
      </c>
      <c r="M2209">
        <v>3</v>
      </c>
      <c r="N2209" s="2">
        <v>3499</v>
      </c>
      <c r="O2209" s="3">
        <v>0</v>
      </c>
      <c r="P2209" s="2">
        <v>6750</v>
      </c>
      <c r="Q2209" t="s">
        <v>76</v>
      </c>
      <c r="R2209" t="s">
        <v>33</v>
      </c>
      <c r="S2209" t="s">
        <v>57</v>
      </c>
      <c r="T2209" s="4">
        <v>4</v>
      </c>
      <c r="U2209" s="11">
        <f t="shared" si="34"/>
        <v>10497</v>
      </c>
      <c r="V2209" s="11">
        <f>tbl_EcommerceSales[[#This Row],[Gross_Sales]]*tbl_EcommerceSales[[#This Row],[Discount]]</f>
        <v>0</v>
      </c>
      <c r="W2209" s="11">
        <f>tbl_EcommerceSales[[#This Row],[Gross_Sales]]-tbl_EcommerceSales[[#This Row],[Discount_Amount]]</f>
        <v>10497</v>
      </c>
      <c r="X2209" s="11">
        <f>tbl_EcommerceSales[[#This Row],[Quantity]] * _xlfn.XLOOKUP(tbl_EcommerceSales[[#This Row],[Product_ID]], Product_Master!A:A, Product_Master!F:F)</f>
        <v>6750</v>
      </c>
      <c r="Y2209" s="11">
        <f>tbl_EcommerceSales[[#This Row],[Net_Revenue]]-tbl_EcommerceSales[[#This Row],[Total_Cost]]</f>
        <v>3747</v>
      </c>
      <c r="Z2209" s="9">
        <f>IFERROR(#REF!/tbl_EcommerceSales[[#This Row],[Total_Cost]], 0)</f>
        <v>0</v>
      </c>
      <c r="AA2209" t="str">
        <f>TEXT(tbl_EcommerceSales[[#This Row],[Order_Date]],"mmm")</f>
        <v>Aug</v>
      </c>
      <c r="AB2209">
        <f>YEAR(tbl_EcommerceSales[[#This Row],[Order_Date]])</f>
        <v>2025</v>
      </c>
      <c r="AC2209" t="str">
        <f>IF(tbl_EcommerceSales[[#This Row],[Age]]&lt;18,"Under 18",IF(tbl_EcommerceSales[[#This Row],[Age]]&lt;=25,"18-25",IF(tbl_EcommerceSales[[#This Row],[Age]]&lt;=35,"26-35",IF(tbl_EcommerceSales[[#This Row],[Age]]&lt;=45,"36-45",IF(tbl_EcommerceSales[[#This Row],[Age]]&lt;=55,"46-55","56+")))))</f>
        <v>26-35</v>
      </c>
    </row>
    <row r="2210" spans="1:29" x14ac:dyDescent="0.35">
      <c r="A2210" t="s">
        <v>3798</v>
      </c>
      <c r="B2210" s="7">
        <v>45896</v>
      </c>
      <c r="C2210" t="s">
        <v>909</v>
      </c>
      <c r="D2210" t="s">
        <v>24</v>
      </c>
      <c r="E2210" t="s">
        <v>25</v>
      </c>
      <c r="F2210">
        <v>30</v>
      </c>
      <c r="G2210" t="s">
        <v>145</v>
      </c>
      <c r="H2210" t="s">
        <v>39</v>
      </c>
      <c r="I2210" t="s">
        <v>271</v>
      </c>
      <c r="J2210" t="s">
        <v>272</v>
      </c>
      <c r="K2210" t="s">
        <v>30</v>
      </c>
      <c r="L2210" t="s">
        <v>273</v>
      </c>
      <c r="M2210">
        <v>2</v>
      </c>
      <c r="N2210" s="2">
        <v>4299</v>
      </c>
      <c r="O2210" s="3">
        <v>0.1</v>
      </c>
      <c r="P2210" s="2">
        <v>5400</v>
      </c>
      <c r="Q2210" t="s">
        <v>44</v>
      </c>
      <c r="R2210" t="s">
        <v>33</v>
      </c>
      <c r="S2210" t="s">
        <v>34</v>
      </c>
      <c r="T2210" s="4">
        <v>5</v>
      </c>
      <c r="U2210" s="11">
        <f t="shared" si="34"/>
        <v>8598</v>
      </c>
      <c r="V2210" s="11">
        <f>tbl_EcommerceSales[[#This Row],[Gross_Sales]]*tbl_EcommerceSales[[#This Row],[Discount]]</f>
        <v>859.80000000000007</v>
      </c>
      <c r="W2210" s="11">
        <f>tbl_EcommerceSales[[#This Row],[Gross_Sales]]-tbl_EcommerceSales[[#This Row],[Discount_Amount]]</f>
        <v>7738.2</v>
      </c>
      <c r="X2210" s="11">
        <f>tbl_EcommerceSales[[#This Row],[Quantity]] * _xlfn.XLOOKUP(tbl_EcommerceSales[[#This Row],[Product_ID]], Product_Master!A:A, Product_Master!F:F)</f>
        <v>5400</v>
      </c>
      <c r="Y2210" s="11">
        <f>tbl_EcommerceSales[[#This Row],[Net_Revenue]]-tbl_EcommerceSales[[#This Row],[Total_Cost]]</f>
        <v>2338.1999999999998</v>
      </c>
      <c r="Z2210" s="9">
        <f>IFERROR(#REF!/tbl_EcommerceSales[[#This Row],[Total_Cost]], 0)</f>
        <v>0</v>
      </c>
      <c r="AA2210" t="str">
        <f>TEXT(tbl_EcommerceSales[[#This Row],[Order_Date]],"mmm")</f>
        <v>Aug</v>
      </c>
      <c r="AB2210">
        <f>YEAR(tbl_EcommerceSales[[#This Row],[Order_Date]])</f>
        <v>2025</v>
      </c>
      <c r="AC2210" t="str">
        <f>IF(tbl_EcommerceSales[[#This Row],[Age]]&lt;18,"Under 18",IF(tbl_EcommerceSales[[#This Row],[Age]]&lt;=25,"18-25",IF(tbl_EcommerceSales[[#This Row],[Age]]&lt;=35,"26-35",IF(tbl_EcommerceSales[[#This Row],[Age]]&lt;=45,"36-45",IF(tbl_EcommerceSales[[#This Row],[Age]]&lt;=55,"46-55","56+")))))</f>
        <v>26-35</v>
      </c>
    </row>
    <row r="2211" spans="1:29" x14ac:dyDescent="0.35">
      <c r="A2211" t="s">
        <v>3799</v>
      </c>
      <c r="B2211" s="7">
        <v>45896</v>
      </c>
      <c r="C2211" t="s">
        <v>1984</v>
      </c>
      <c r="D2211" t="s">
        <v>254</v>
      </c>
      <c r="E2211" t="s">
        <v>25</v>
      </c>
      <c r="F2211">
        <v>18</v>
      </c>
      <c r="G2211" t="s">
        <v>26</v>
      </c>
      <c r="H2211" t="s">
        <v>27</v>
      </c>
      <c r="I2211" t="s">
        <v>62</v>
      </c>
      <c r="J2211" t="s">
        <v>63</v>
      </c>
      <c r="K2211" t="s">
        <v>42</v>
      </c>
      <c r="L2211" t="s">
        <v>43</v>
      </c>
      <c r="M2211">
        <v>2</v>
      </c>
      <c r="N2211" s="2">
        <v>499</v>
      </c>
      <c r="O2211" s="3">
        <v>0.1</v>
      </c>
      <c r="P2211" s="2">
        <v>440</v>
      </c>
      <c r="Q2211" t="s">
        <v>319</v>
      </c>
      <c r="R2211" t="s">
        <v>33</v>
      </c>
      <c r="S2211" t="s">
        <v>57</v>
      </c>
      <c r="T2211" s="4">
        <v>4</v>
      </c>
      <c r="U2211" s="11">
        <f t="shared" si="34"/>
        <v>998</v>
      </c>
      <c r="V2211" s="11">
        <f>tbl_EcommerceSales[[#This Row],[Gross_Sales]]*tbl_EcommerceSales[[#This Row],[Discount]]</f>
        <v>99.800000000000011</v>
      </c>
      <c r="W2211" s="11">
        <f>tbl_EcommerceSales[[#This Row],[Gross_Sales]]-tbl_EcommerceSales[[#This Row],[Discount_Amount]]</f>
        <v>898.2</v>
      </c>
      <c r="X2211" s="11">
        <f>tbl_EcommerceSales[[#This Row],[Quantity]] * _xlfn.XLOOKUP(tbl_EcommerceSales[[#This Row],[Product_ID]], Product_Master!A:A, Product_Master!F:F)</f>
        <v>440</v>
      </c>
      <c r="Y2211" s="11">
        <f>tbl_EcommerceSales[[#This Row],[Net_Revenue]]-tbl_EcommerceSales[[#This Row],[Total_Cost]]</f>
        <v>458.20000000000005</v>
      </c>
      <c r="Z2211" s="9">
        <f>IFERROR(#REF!/tbl_EcommerceSales[[#This Row],[Total_Cost]], 0)</f>
        <v>0</v>
      </c>
      <c r="AA2211" t="str">
        <f>TEXT(tbl_EcommerceSales[[#This Row],[Order_Date]],"mmm")</f>
        <v>Aug</v>
      </c>
      <c r="AB2211">
        <f>YEAR(tbl_EcommerceSales[[#This Row],[Order_Date]])</f>
        <v>2025</v>
      </c>
      <c r="AC2211" t="str">
        <f>IF(tbl_EcommerceSales[[#This Row],[Age]]&lt;18,"Under 18",IF(tbl_EcommerceSales[[#This Row],[Age]]&lt;=25,"18-25",IF(tbl_EcommerceSales[[#This Row],[Age]]&lt;=35,"26-35",IF(tbl_EcommerceSales[[#This Row],[Age]]&lt;=45,"36-45",IF(tbl_EcommerceSales[[#This Row],[Age]]&lt;=55,"46-55","56+")))))</f>
        <v>18-25</v>
      </c>
    </row>
    <row r="2212" spans="1:29" x14ac:dyDescent="0.35">
      <c r="A2212" t="s">
        <v>3800</v>
      </c>
      <c r="B2212" s="7">
        <v>45896</v>
      </c>
      <c r="C2212" t="s">
        <v>671</v>
      </c>
      <c r="D2212" t="s">
        <v>227</v>
      </c>
      <c r="E2212" t="s">
        <v>25</v>
      </c>
      <c r="F2212">
        <v>27</v>
      </c>
      <c r="G2212" t="s">
        <v>152</v>
      </c>
      <c r="H2212" t="s">
        <v>72</v>
      </c>
      <c r="I2212" t="s">
        <v>111</v>
      </c>
      <c r="J2212" t="s">
        <v>112</v>
      </c>
      <c r="K2212" t="s">
        <v>55</v>
      </c>
      <c r="L2212" t="s">
        <v>113</v>
      </c>
      <c r="M2212">
        <v>1</v>
      </c>
      <c r="N2212" s="2">
        <v>1799</v>
      </c>
      <c r="O2212" s="3">
        <v>0.1</v>
      </c>
      <c r="P2212" s="2">
        <v>950</v>
      </c>
      <c r="Q2212" t="s">
        <v>32</v>
      </c>
      <c r="R2212" t="s">
        <v>33</v>
      </c>
      <c r="S2212" t="s">
        <v>34</v>
      </c>
      <c r="T2212" s="4">
        <v>5</v>
      </c>
      <c r="U2212" s="11">
        <f t="shared" si="34"/>
        <v>1799</v>
      </c>
      <c r="V2212" s="11">
        <f>tbl_EcommerceSales[[#This Row],[Gross_Sales]]*tbl_EcommerceSales[[#This Row],[Discount]]</f>
        <v>179.9</v>
      </c>
      <c r="W2212" s="11">
        <f>tbl_EcommerceSales[[#This Row],[Gross_Sales]]-tbl_EcommerceSales[[#This Row],[Discount_Amount]]</f>
        <v>1619.1</v>
      </c>
      <c r="X2212" s="11">
        <f>tbl_EcommerceSales[[#This Row],[Quantity]] * _xlfn.XLOOKUP(tbl_EcommerceSales[[#This Row],[Product_ID]], Product_Master!A:A, Product_Master!F:F)</f>
        <v>950</v>
      </c>
      <c r="Y2212" s="11">
        <f>tbl_EcommerceSales[[#This Row],[Net_Revenue]]-tbl_EcommerceSales[[#This Row],[Total_Cost]]</f>
        <v>669.09999999999991</v>
      </c>
      <c r="Z2212" s="9">
        <f>IFERROR(#REF!/tbl_EcommerceSales[[#This Row],[Total_Cost]], 0)</f>
        <v>0</v>
      </c>
      <c r="AA2212" t="str">
        <f>TEXT(tbl_EcommerceSales[[#This Row],[Order_Date]],"mmm")</f>
        <v>Aug</v>
      </c>
      <c r="AB2212">
        <f>YEAR(tbl_EcommerceSales[[#This Row],[Order_Date]])</f>
        <v>2025</v>
      </c>
      <c r="AC2212" t="str">
        <f>IF(tbl_EcommerceSales[[#This Row],[Age]]&lt;18,"Under 18",IF(tbl_EcommerceSales[[#This Row],[Age]]&lt;=25,"18-25",IF(tbl_EcommerceSales[[#This Row],[Age]]&lt;=35,"26-35",IF(tbl_EcommerceSales[[#This Row],[Age]]&lt;=45,"36-45",IF(tbl_EcommerceSales[[#This Row],[Age]]&lt;=55,"46-55","56+")))))</f>
        <v>26-35</v>
      </c>
    </row>
    <row r="2213" spans="1:29" x14ac:dyDescent="0.35">
      <c r="A2213" t="s">
        <v>3801</v>
      </c>
      <c r="B2213" s="7">
        <v>45896</v>
      </c>
      <c r="C2213" t="s">
        <v>3221</v>
      </c>
      <c r="D2213" t="s">
        <v>24</v>
      </c>
      <c r="E2213" t="s">
        <v>48</v>
      </c>
      <c r="F2213">
        <v>43</v>
      </c>
      <c r="G2213" t="s">
        <v>26</v>
      </c>
      <c r="H2213" t="s">
        <v>27</v>
      </c>
      <c r="I2213" t="s">
        <v>257</v>
      </c>
      <c r="J2213" t="s">
        <v>258</v>
      </c>
      <c r="K2213" t="s">
        <v>55</v>
      </c>
      <c r="L2213" t="s">
        <v>56</v>
      </c>
      <c r="M2213">
        <v>3</v>
      </c>
      <c r="N2213" s="2">
        <v>1999</v>
      </c>
      <c r="O2213" s="3">
        <v>0.1</v>
      </c>
      <c r="P2213" s="2">
        <v>3150</v>
      </c>
      <c r="Q2213" t="s">
        <v>123</v>
      </c>
      <c r="R2213" t="s">
        <v>33</v>
      </c>
      <c r="S2213" t="s">
        <v>34</v>
      </c>
      <c r="T2213" s="4">
        <v>4</v>
      </c>
      <c r="U2213" s="11">
        <f t="shared" si="34"/>
        <v>5997</v>
      </c>
      <c r="V2213" s="11">
        <f>tbl_EcommerceSales[[#This Row],[Gross_Sales]]*tbl_EcommerceSales[[#This Row],[Discount]]</f>
        <v>599.70000000000005</v>
      </c>
      <c r="W2213" s="11">
        <f>tbl_EcommerceSales[[#This Row],[Gross_Sales]]-tbl_EcommerceSales[[#This Row],[Discount_Amount]]</f>
        <v>5397.3</v>
      </c>
      <c r="X2213" s="11">
        <f>tbl_EcommerceSales[[#This Row],[Quantity]] * _xlfn.XLOOKUP(tbl_EcommerceSales[[#This Row],[Product_ID]], Product_Master!A:A, Product_Master!F:F)</f>
        <v>3150</v>
      </c>
      <c r="Y2213" s="11">
        <f>tbl_EcommerceSales[[#This Row],[Net_Revenue]]-tbl_EcommerceSales[[#This Row],[Total_Cost]]</f>
        <v>2247.3000000000002</v>
      </c>
      <c r="Z2213" s="9">
        <f>IFERROR(#REF!/tbl_EcommerceSales[[#This Row],[Total_Cost]], 0)</f>
        <v>0</v>
      </c>
      <c r="AA2213" t="str">
        <f>TEXT(tbl_EcommerceSales[[#This Row],[Order_Date]],"mmm")</f>
        <v>Aug</v>
      </c>
      <c r="AB2213">
        <f>YEAR(tbl_EcommerceSales[[#This Row],[Order_Date]])</f>
        <v>2025</v>
      </c>
      <c r="AC2213" t="str">
        <f>IF(tbl_EcommerceSales[[#This Row],[Age]]&lt;18,"Under 18",IF(tbl_EcommerceSales[[#This Row],[Age]]&lt;=25,"18-25",IF(tbl_EcommerceSales[[#This Row],[Age]]&lt;=35,"26-35",IF(tbl_EcommerceSales[[#This Row],[Age]]&lt;=45,"36-45",IF(tbl_EcommerceSales[[#This Row],[Age]]&lt;=55,"46-55","56+")))))</f>
        <v>36-45</v>
      </c>
    </row>
    <row r="2214" spans="1:29" x14ac:dyDescent="0.35">
      <c r="A2214" t="s">
        <v>3802</v>
      </c>
      <c r="B2214" s="7">
        <v>45896</v>
      </c>
      <c r="C2214" t="s">
        <v>3803</v>
      </c>
      <c r="D2214" t="s">
        <v>342</v>
      </c>
      <c r="E2214" t="s">
        <v>25</v>
      </c>
      <c r="F2214">
        <v>38</v>
      </c>
      <c r="G2214" t="s">
        <v>26</v>
      </c>
      <c r="H2214" t="s">
        <v>27</v>
      </c>
      <c r="I2214" t="s">
        <v>349</v>
      </c>
      <c r="J2214" t="s">
        <v>350</v>
      </c>
      <c r="K2214" t="s">
        <v>82</v>
      </c>
      <c r="L2214" t="s">
        <v>238</v>
      </c>
      <c r="M2214">
        <v>3</v>
      </c>
      <c r="N2214" s="2">
        <v>1599</v>
      </c>
      <c r="O2214" s="3">
        <v>0.1</v>
      </c>
      <c r="P2214" s="2">
        <v>2760</v>
      </c>
      <c r="Q2214" t="s">
        <v>123</v>
      </c>
      <c r="R2214" t="s">
        <v>33</v>
      </c>
      <c r="S2214" t="s">
        <v>34</v>
      </c>
      <c r="T2214" s="4">
        <v>5</v>
      </c>
      <c r="U2214" s="11">
        <f t="shared" si="34"/>
        <v>4797</v>
      </c>
      <c r="V2214" s="11">
        <f>tbl_EcommerceSales[[#This Row],[Gross_Sales]]*tbl_EcommerceSales[[#This Row],[Discount]]</f>
        <v>479.70000000000005</v>
      </c>
      <c r="W2214" s="11">
        <f>tbl_EcommerceSales[[#This Row],[Gross_Sales]]-tbl_EcommerceSales[[#This Row],[Discount_Amount]]</f>
        <v>4317.3</v>
      </c>
      <c r="X2214" s="11">
        <f>tbl_EcommerceSales[[#This Row],[Quantity]] * _xlfn.XLOOKUP(tbl_EcommerceSales[[#This Row],[Product_ID]], Product_Master!A:A, Product_Master!F:F)</f>
        <v>2760</v>
      </c>
      <c r="Y2214" s="11">
        <f>tbl_EcommerceSales[[#This Row],[Net_Revenue]]-tbl_EcommerceSales[[#This Row],[Total_Cost]]</f>
        <v>1557.3000000000002</v>
      </c>
      <c r="Z2214" s="9">
        <f>IFERROR(#REF!/tbl_EcommerceSales[[#This Row],[Total_Cost]], 0)</f>
        <v>0</v>
      </c>
      <c r="AA2214" t="str">
        <f>TEXT(tbl_EcommerceSales[[#This Row],[Order_Date]],"mmm")</f>
        <v>Aug</v>
      </c>
      <c r="AB2214">
        <f>YEAR(tbl_EcommerceSales[[#This Row],[Order_Date]])</f>
        <v>2025</v>
      </c>
      <c r="AC2214" t="str">
        <f>IF(tbl_EcommerceSales[[#This Row],[Age]]&lt;18,"Under 18",IF(tbl_EcommerceSales[[#This Row],[Age]]&lt;=25,"18-25",IF(tbl_EcommerceSales[[#This Row],[Age]]&lt;=35,"26-35",IF(tbl_EcommerceSales[[#This Row],[Age]]&lt;=45,"36-45",IF(tbl_EcommerceSales[[#This Row],[Age]]&lt;=55,"46-55","56+")))))</f>
        <v>36-45</v>
      </c>
    </row>
    <row r="2215" spans="1:29" x14ac:dyDescent="0.35">
      <c r="A2215" t="s">
        <v>3804</v>
      </c>
      <c r="B2215" s="7">
        <v>45896</v>
      </c>
      <c r="C2215" t="s">
        <v>3805</v>
      </c>
      <c r="D2215" t="s">
        <v>79</v>
      </c>
      <c r="E2215" t="s">
        <v>25</v>
      </c>
      <c r="F2215">
        <v>18</v>
      </c>
      <c r="G2215" t="s">
        <v>246</v>
      </c>
      <c r="H2215" t="s">
        <v>27</v>
      </c>
      <c r="I2215" t="s">
        <v>206</v>
      </c>
      <c r="J2215" t="s">
        <v>207</v>
      </c>
      <c r="K2215" t="s">
        <v>177</v>
      </c>
      <c r="L2215" t="s">
        <v>208</v>
      </c>
      <c r="M2215">
        <v>3</v>
      </c>
      <c r="N2215" s="2">
        <v>2199</v>
      </c>
      <c r="O2215" s="3">
        <v>0.1</v>
      </c>
      <c r="P2215" s="2">
        <v>3750</v>
      </c>
      <c r="Q2215" t="s">
        <v>44</v>
      </c>
      <c r="R2215" t="s">
        <v>33</v>
      </c>
      <c r="S2215" t="s">
        <v>34</v>
      </c>
      <c r="T2215" s="4">
        <v>4</v>
      </c>
      <c r="U2215" s="11">
        <f t="shared" si="34"/>
        <v>6597</v>
      </c>
      <c r="V2215" s="11">
        <f>tbl_EcommerceSales[[#This Row],[Gross_Sales]]*tbl_EcommerceSales[[#This Row],[Discount]]</f>
        <v>659.7</v>
      </c>
      <c r="W2215" s="11">
        <f>tbl_EcommerceSales[[#This Row],[Gross_Sales]]-tbl_EcommerceSales[[#This Row],[Discount_Amount]]</f>
        <v>5937.3</v>
      </c>
      <c r="X2215" s="11">
        <f>tbl_EcommerceSales[[#This Row],[Quantity]] * _xlfn.XLOOKUP(tbl_EcommerceSales[[#This Row],[Product_ID]], Product_Master!A:A, Product_Master!F:F)</f>
        <v>3750</v>
      </c>
      <c r="Y2215" s="11">
        <f>tbl_EcommerceSales[[#This Row],[Net_Revenue]]-tbl_EcommerceSales[[#This Row],[Total_Cost]]</f>
        <v>2187.3000000000002</v>
      </c>
      <c r="Z2215" s="9">
        <f>IFERROR(#REF!/tbl_EcommerceSales[[#This Row],[Total_Cost]], 0)</f>
        <v>0</v>
      </c>
      <c r="AA2215" t="str">
        <f>TEXT(tbl_EcommerceSales[[#This Row],[Order_Date]],"mmm")</f>
        <v>Aug</v>
      </c>
      <c r="AB2215">
        <f>YEAR(tbl_EcommerceSales[[#This Row],[Order_Date]])</f>
        <v>2025</v>
      </c>
      <c r="AC2215" t="str">
        <f>IF(tbl_EcommerceSales[[#This Row],[Age]]&lt;18,"Under 18",IF(tbl_EcommerceSales[[#This Row],[Age]]&lt;=25,"18-25",IF(tbl_EcommerceSales[[#This Row],[Age]]&lt;=35,"26-35",IF(tbl_EcommerceSales[[#This Row],[Age]]&lt;=45,"36-45",IF(tbl_EcommerceSales[[#This Row],[Age]]&lt;=55,"46-55","56+")))))</f>
        <v>18-25</v>
      </c>
    </row>
    <row r="2216" spans="1:29" x14ac:dyDescent="0.35">
      <c r="A2216" t="s">
        <v>3806</v>
      </c>
      <c r="B2216" s="7">
        <v>45896</v>
      </c>
      <c r="C2216" t="s">
        <v>1371</v>
      </c>
      <c r="D2216" t="s">
        <v>232</v>
      </c>
      <c r="E2216" t="s">
        <v>48</v>
      </c>
      <c r="F2216">
        <v>37</v>
      </c>
      <c r="G2216" t="s">
        <v>87</v>
      </c>
      <c r="H2216" t="s">
        <v>88</v>
      </c>
      <c r="I2216" t="s">
        <v>131</v>
      </c>
      <c r="J2216" t="s">
        <v>132</v>
      </c>
      <c r="K2216" t="s">
        <v>91</v>
      </c>
      <c r="L2216" t="s">
        <v>133</v>
      </c>
      <c r="M2216">
        <v>2</v>
      </c>
      <c r="N2216" s="2">
        <v>1299</v>
      </c>
      <c r="O2216" s="3">
        <v>0.2</v>
      </c>
      <c r="P2216" s="2">
        <v>1220</v>
      </c>
      <c r="Q2216" t="s">
        <v>44</v>
      </c>
      <c r="R2216" t="s">
        <v>33</v>
      </c>
      <c r="S2216" t="s">
        <v>57</v>
      </c>
      <c r="T2216" s="4">
        <v>5</v>
      </c>
      <c r="U2216" s="11">
        <f t="shared" si="34"/>
        <v>2598</v>
      </c>
      <c r="V2216" s="11">
        <f>tbl_EcommerceSales[[#This Row],[Gross_Sales]]*tbl_EcommerceSales[[#This Row],[Discount]]</f>
        <v>519.6</v>
      </c>
      <c r="W2216" s="11">
        <f>tbl_EcommerceSales[[#This Row],[Gross_Sales]]-tbl_EcommerceSales[[#This Row],[Discount_Amount]]</f>
        <v>2078.4</v>
      </c>
      <c r="X2216" s="11">
        <f>tbl_EcommerceSales[[#This Row],[Quantity]] * _xlfn.XLOOKUP(tbl_EcommerceSales[[#This Row],[Product_ID]], Product_Master!A:A, Product_Master!F:F)</f>
        <v>1220</v>
      </c>
      <c r="Y2216" s="11">
        <f>tbl_EcommerceSales[[#This Row],[Net_Revenue]]-tbl_EcommerceSales[[#This Row],[Total_Cost]]</f>
        <v>858.40000000000009</v>
      </c>
      <c r="Z2216" s="9">
        <f>IFERROR(#REF!/tbl_EcommerceSales[[#This Row],[Total_Cost]], 0)</f>
        <v>0</v>
      </c>
      <c r="AA2216" t="str">
        <f>TEXT(tbl_EcommerceSales[[#This Row],[Order_Date]],"mmm")</f>
        <v>Aug</v>
      </c>
      <c r="AB2216">
        <f>YEAR(tbl_EcommerceSales[[#This Row],[Order_Date]])</f>
        <v>2025</v>
      </c>
      <c r="AC2216" t="str">
        <f>IF(tbl_EcommerceSales[[#This Row],[Age]]&lt;18,"Under 18",IF(tbl_EcommerceSales[[#This Row],[Age]]&lt;=25,"18-25",IF(tbl_EcommerceSales[[#This Row],[Age]]&lt;=35,"26-35",IF(tbl_EcommerceSales[[#This Row],[Age]]&lt;=45,"36-45",IF(tbl_EcommerceSales[[#This Row],[Age]]&lt;=55,"46-55","56+")))))</f>
        <v>36-45</v>
      </c>
    </row>
    <row r="2217" spans="1:29" x14ac:dyDescent="0.35">
      <c r="A2217" t="s">
        <v>3807</v>
      </c>
      <c r="B2217" s="7">
        <v>45897</v>
      </c>
      <c r="C2217" t="s">
        <v>3808</v>
      </c>
      <c r="D2217" t="s">
        <v>312</v>
      </c>
      <c r="E2217" t="s">
        <v>25</v>
      </c>
      <c r="F2217">
        <v>37</v>
      </c>
      <c r="G2217" t="s">
        <v>192</v>
      </c>
      <c r="H2217" t="s">
        <v>27</v>
      </c>
      <c r="I2217" t="s">
        <v>62</v>
      </c>
      <c r="J2217" t="s">
        <v>63</v>
      </c>
      <c r="K2217" t="s">
        <v>42</v>
      </c>
      <c r="L2217" t="s">
        <v>43</v>
      </c>
      <c r="M2217">
        <v>1</v>
      </c>
      <c r="N2217" s="2">
        <v>499</v>
      </c>
      <c r="O2217" s="3">
        <v>0.1</v>
      </c>
      <c r="P2217" s="2">
        <v>220</v>
      </c>
      <c r="Q2217" t="s">
        <v>32</v>
      </c>
      <c r="R2217" t="s">
        <v>33</v>
      </c>
      <c r="S2217" t="s">
        <v>34</v>
      </c>
      <c r="T2217" s="4">
        <v>3</v>
      </c>
      <c r="U2217" s="11">
        <f t="shared" si="34"/>
        <v>499</v>
      </c>
      <c r="V2217" s="11">
        <f>tbl_EcommerceSales[[#This Row],[Gross_Sales]]*tbl_EcommerceSales[[#This Row],[Discount]]</f>
        <v>49.900000000000006</v>
      </c>
      <c r="W2217" s="11">
        <f>tbl_EcommerceSales[[#This Row],[Gross_Sales]]-tbl_EcommerceSales[[#This Row],[Discount_Amount]]</f>
        <v>449.1</v>
      </c>
      <c r="X2217" s="11">
        <f>tbl_EcommerceSales[[#This Row],[Quantity]] * _xlfn.XLOOKUP(tbl_EcommerceSales[[#This Row],[Product_ID]], Product_Master!A:A, Product_Master!F:F)</f>
        <v>220</v>
      </c>
      <c r="Y2217" s="11">
        <f>tbl_EcommerceSales[[#This Row],[Net_Revenue]]-tbl_EcommerceSales[[#This Row],[Total_Cost]]</f>
        <v>229.10000000000002</v>
      </c>
      <c r="Z2217" s="9">
        <f>IFERROR(#REF!/tbl_EcommerceSales[[#This Row],[Total_Cost]], 0)</f>
        <v>0</v>
      </c>
      <c r="AA2217" t="str">
        <f>TEXT(tbl_EcommerceSales[[#This Row],[Order_Date]],"mmm")</f>
        <v>Aug</v>
      </c>
      <c r="AB2217">
        <f>YEAR(tbl_EcommerceSales[[#This Row],[Order_Date]])</f>
        <v>2025</v>
      </c>
      <c r="AC2217" t="str">
        <f>IF(tbl_EcommerceSales[[#This Row],[Age]]&lt;18,"Under 18",IF(tbl_EcommerceSales[[#This Row],[Age]]&lt;=25,"18-25",IF(tbl_EcommerceSales[[#This Row],[Age]]&lt;=35,"26-35",IF(tbl_EcommerceSales[[#This Row],[Age]]&lt;=45,"36-45",IF(tbl_EcommerceSales[[#This Row],[Age]]&lt;=55,"46-55","56+")))))</f>
        <v>36-45</v>
      </c>
    </row>
    <row r="2218" spans="1:29" x14ac:dyDescent="0.35">
      <c r="A2218" t="s">
        <v>3809</v>
      </c>
      <c r="B2218" s="7">
        <v>45897</v>
      </c>
      <c r="C2218" t="s">
        <v>695</v>
      </c>
      <c r="D2218" t="s">
        <v>205</v>
      </c>
      <c r="E2218" t="s">
        <v>25</v>
      </c>
      <c r="F2218">
        <v>33</v>
      </c>
      <c r="G2218" t="s">
        <v>142</v>
      </c>
      <c r="H2218" t="s">
        <v>88</v>
      </c>
      <c r="I2218" t="s">
        <v>67</v>
      </c>
      <c r="J2218" t="s">
        <v>68</v>
      </c>
      <c r="K2218" t="s">
        <v>42</v>
      </c>
      <c r="L2218" t="s">
        <v>43</v>
      </c>
      <c r="M2218">
        <v>3</v>
      </c>
      <c r="N2218" s="2">
        <v>799</v>
      </c>
      <c r="O2218" s="3">
        <v>0</v>
      </c>
      <c r="P2218" s="2">
        <v>1080</v>
      </c>
      <c r="Q2218" t="s">
        <v>44</v>
      </c>
      <c r="R2218" t="s">
        <v>33</v>
      </c>
      <c r="S2218" t="s">
        <v>34</v>
      </c>
      <c r="T2218" s="4">
        <v>4</v>
      </c>
      <c r="U2218" s="11">
        <f t="shared" si="34"/>
        <v>2397</v>
      </c>
      <c r="V2218" s="11">
        <f>tbl_EcommerceSales[[#This Row],[Gross_Sales]]*tbl_EcommerceSales[[#This Row],[Discount]]</f>
        <v>0</v>
      </c>
      <c r="W2218" s="11">
        <f>tbl_EcommerceSales[[#This Row],[Gross_Sales]]-tbl_EcommerceSales[[#This Row],[Discount_Amount]]</f>
        <v>2397</v>
      </c>
      <c r="X2218" s="11">
        <f>tbl_EcommerceSales[[#This Row],[Quantity]] * _xlfn.XLOOKUP(tbl_EcommerceSales[[#This Row],[Product_ID]], Product_Master!A:A, Product_Master!F:F)</f>
        <v>1080</v>
      </c>
      <c r="Y2218" s="11">
        <f>tbl_EcommerceSales[[#This Row],[Net_Revenue]]-tbl_EcommerceSales[[#This Row],[Total_Cost]]</f>
        <v>1317</v>
      </c>
      <c r="Z2218" s="9">
        <f>IFERROR(#REF!/tbl_EcommerceSales[[#This Row],[Total_Cost]], 0)</f>
        <v>0</v>
      </c>
      <c r="AA2218" t="str">
        <f>TEXT(tbl_EcommerceSales[[#This Row],[Order_Date]],"mmm")</f>
        <v>Aug</v>
      </c>
      <c r="AB2218">
        <f>YEAR(tbl_EcommerceSales[[#This Row],[Order_Date]])</f>
        <v>2025</v>
      </c>
      <c r="AC2218" t="str">
        <f>IF(tbl_EcommerceSales[[#This Row],[Age]]&lt;18,"Under 18",IF(tbl_EcommerceSales[[#This Row],[Age]]&lt;=25,"18-25",IF(tbl_EcommerceSales[[#This Row],[Age]]&lt;=35,"26-35",IF(tbl_EcommerceSales[[#This Row],[Age]]&lt;=45,"36-45",IF(tbl_EcommerceSales[[#This Row],[Age]]&lt;=55,"46-55","56+")))))</f>
        <v>26-35</v>
      </c>
    </row>
    <row r="2219" spans="1:29" x14ac:dyDescent="0.35">
      <c r="A2219" t="s">
        <v>3810</v>
      </c>
      <c r="B2219" s="7">
        <v>45898</v>
      </c>
      <c r="C2219" t="s">
        <v>2520</v>
      </c>
      <c r="D2219" t="s">
        <v>79</v>
      </c>
      <c r="E2219" t="s">
        <v>25</v>
      </c>
      <c r="F2219">
        <v>28</v>
      </c>
      <c r="G2219" t="s">
        <v>246</v>
      </c>
      <c r="H2219" t="s">
        <v>27</v>
      </c>
      <c r="I2219" t="s">
        <v>117</v>
      </c>
      <c r="J2219" t="s">
        <v>118</v>
      </c>
      <c r="K2219" t="s">
        <v>82</v>
      </c>
      <c r="L2219" t="s">
        <v>119</v>
      </c>
      <c r="M2219">
        <v>4</v>
      </c>
      <c r="N2219" s="2">
        <v>3299</v>
      </c>
      <c r="O2219" s="3">
        <v>0.05</v>
      </c>
      <c r="P2219" s="2">
        <v>8400</v>
      </c>
      <c r="Q2219" t="s">
        <v>123</v>
      </c>
      <c r="R2219" t="s">
        <v>33</v>
      </c>
      <c r="S2219" t="s">
        <v>57</v>
      </c>
      <c r="T2219" s="4">
        <v>5</v>
      </c>
      <c r="U2219" s="11">
        <f t="shared" si="34"/>
        <v>13196</v>
      </c>
      <c r="V2219" s="11">
        <f>tbl_EcommerceSales[[#This Row],[Gross_Sales]]*tbl_EcommerceSales[[#This Row],[Discount]]</f>
        <v>659.80000000000007</v>
      </c>
      <c r="W2219" s="11">
        <f>tbl_EcommerceSales[[#This Row],[Gross_Sales]]-tbl_EcommerceSales[[#This Row],[Discount_Amount]]</f>
        <v>12536.2</v>
      </c>
      <c r="X2219" s="11">
        <f>tbl_EcommerceSales[[#This Row],[Quantity]] * _xlfn.XLOOKUP(tbl_EcommerceSales[[#This Row],[Product_ID]], Product_Master!A:A, Product_Master!F:F)</f>
        <v>8400</v>
      </c>
      <c r="Y2219" s="11">
        <f>tbl_EcommerceSales[[#This Row],[Net_Revenue]]-tbl_EcommerceSales[[#This Row],[Total_Cost]]</f>
        <v>4136.2000000000007</v>
      </c>
      <c r="Z2219" s="9">
        <f>IFERROR(#REF!/tbl_EcommerceSales[[#This Row],[Total_Cost]], 0)</f>
        <v>0</v>
      </c>
      <c r="AA2219" t="str">
        <f>TEXT(tbl_EcommerceSales[[#This Row],[Order_Date]],"mmm")</f>
        <v>Aug</v>
      </c>
      <c r="AB2219">
        <f>YEAR(tbl_EcommerceSales[[#This Row],[Order_Date]])</f>
        <v>2025</v>
      </c>
      <c r="AC2219" t="str">
        <f>IF(tbl_EcommerceSales[[#This Row],[Age]]&lt;18,"Under 18",IF(tbl_EcommerceSales[[#This Row],[Age]]&lt;=25,"18-25",IF(tbl_EcommerceSales[[#This Row],[Age]]&lt;=35,"26-35",IF(tbl_EcommerceSales[[#This Row],[Age]]&lt;=45,"36-45",IF(tbl_EcommerceSales[[#This Row],[Age]]&lt;=55,"46-55","56+")))))</f>
        <v>26-35</v>
      </c>
    </row>
    <row r="2220" spans="1:29" x14ac:dyDescent="0.35">
      <c r="A2220" t="s">
        <v>3811</v>
      </c>
      <c r="B2220" s="7">
        <v>45898</v>
      </c>
      <c r="C2220" t="s">
        <v>610</v>
      </c>
      <c r="D2220" t="s">
        <v>181</v>
      </c>
      <c r="E2220" t="s">
        <v>25</v>
      </c>
      <c r="F2220">
        <v>32</v>
      </c>
      <c r="G2220" t="s">
        <v>38</v>
      </c>
      <c r="H2220" t="s">
        <v>39</v>
      </c>
      <c r="I2220" t="s">
        <v>80</v>
      </c>
      <c r="J2220" t="s">
        <v>81</v>
      </c>
      <c r="K2220" t="s">
        <v>82</v>
      </c>
      <c r="L2220" t="s">
        <v>83</v>
      </c>
      <c r="M2220">
        <v>1</v>
      </c>
      <c r="N2220" s="2">
        <v>2499</v>
      </c>
      <c r="O2220" s="3">
        <v>0.1</v>
      </c>
      <c r="P2220" s="2">
        <v>1550</v>
      </c>
      <c r="Q2220" t="s">
        <v>156</v>
      </c>
      <c r="R2220" t="s">
        <v>33</v>
      </c>
      <c r="S2220" t="s">
        <v>34</v>
      </c>
      <c r="T2220" s="4">
        <v>4</v>
      </c>
      <c r="U2220" s="11">
        <f t="shared" si="34"/>
        <v>2499</v>
      </c>
      <c r="V2220" s="11">
        <f>tbl_EcommerceSales[[#This Row],[Gross_Sales]]*tbl_EcommerceSales[[#This Row],[Discount]]</f>
        <v>249.9</v>
      </c>
      <c r="W2220" s="11">
        <f>tbl_EcommerceSales[[#This Row],[Gross_Sales]]-tbl_EcommerceSales[[#This Row],[Discount_Amount]]</f>
        <v>2249.1</v>
      </c>
      <c r="X2220" s="11">
        <f>tbl_EcommerceSales[[#This Row],[Quantity]] * _xlfn.XLOOKUP(tbl_EcommerceSales[[#This Row],[Product_ID]], Product_Master!A:A, Product_Master!F:F)</f>
        <v>1550</v>
      </c>
      <c r="Y2220" s="11">
        <f>tbl_EcommerceSales[[#This Row],[Net_Revenue]]-tbl_EcommerceSales[[#This Row],[Total_Cost]]</f>
        <v>699.09999999999991</v>
      </c>
      <c r="Z2220" s="9">
        <f>IFERROR(#REF!/tbl_EcommerceSales[[#This Row],[Total_Cost]], 0)</f>
        <v>0</v>
      </c>
      <c r="AA2220" t="str">
        <f>TEXT(tbl_EcommerceSales[[#This Row],[Order_Date]],"mmm")</f>
        <v>Aug</v>
      </c>
      <c r="AB2220">
        <f>YEAR(tbl_EcommerceSales[[#This Row],[Order_Date]])</f>
        <v>2025</v>
      </c>
      <c r="AC2220" t="str">
        <f>IF(tbl_EcommerceSales[[#This Row],[Age]]&lt;18,"Under 18",IF(tbl_EcommerceSales[[#This Row],[Age]]&lt;=25,"18-25",IF(tbl_EcommerceSales[[#This Row],[Age]]&lt;=35,"26-35",IF(tbl_EcommerceSales[[#This Row],[Age]]&lt;=45,"36-45",IF(tbl_EcommerceSales[[#This Row],[Age]]&lt;=55,"46-55","56+")))))</f>
        <v>26-35</v>
      </c>
    </row>
    <row r="2221" spans="1:29" x14ac:dyDescent="0.35">
      <c r="A2221" t="s">
        <v>3812</v>
      </c>
      <c r="B2221" s="7">
        <v>45898</v>
      </c>
      <c r="C2221" t="s">
        <v>2606</v>
      </c>
      <c r="D2221" t="s">
        <v>305</v>
      </c>
      <c r="E2221" t="s">
        <v>25</v>
      </c>
      <c r="F2221">
        <v>36</v>
      </c>
      <c r="G2221" t="s">
        <v>174</v>
      </c>
      <c r="H2221" t="s">
        <v>39</v>
      </c>
      <c r="I2221" t="s">
        <v>62</v>
      </c>
      <c r="J2221" t="s">
        <v>63</v>
      </c>
      <c r="K2221" t="s">
        <v>42</v>
      </c>
      <c r="L2221" t="s">
        <v>43</v>
      </c>
      <c r="M2221">
        <v>1</v>
      </c>
      <c r="N2221" s="2">
        <v>499</v>
      </c>
      <c r="O2221" s="3">
        <v>0.1</v>
      </c>
      <c r="P2221" s="2">
        <v>220</v>
      </c>
      <c r="Q2221" t="s">
        <v>32</v>
      </c>
      <c r="R2221" t="s">
        <v>33</v>
      </c>
      <c r="S2221" t="s">
        <v>57</v>
      </c>
      <c r="T2221" s="4">
        <v>5</v>
      </c>
      <c r="U2221" s="11">
        <f t="shared" si="34"/>
        <v>499</v>
      </c>
      <c r="V2221" s="11">
        <f>tbl_EcommerceSales[[#This Row],[Gross_Sales]]*tbl_EcommerceSales[[#This Row],[Discount]]</f>
        <v>49.900000000000006</v>
      </c>
      <c r="W2221" s="11">
        <f>tbl_EcommerceSales[[#This Row],[Gross_Sales]]-tbl_EcommerceSales[[#This Row],[Discount_Amount]]</f>
        <v>449.1</v>
      </c>
      <c r="X2221" s="11">
        <f>tbl_EcommerceSales[[#This Row],[Quantity]] * _xlfn.XLOOKUP(tbl_EcommerceSales[[#This Row],[Product_ID]], Product_Master!A:A, Product_Master!F:F)</f>
        <v>220</v>
      </c>
      <c r="Y2221" s="11">
        <f>tbl_EcommerceSales[[#This Row],[Net_Revenue]]-tbl_EcommerceSales[[#This Row],[Total_Cost]]</f>
        <v>229.10000000000002</v>
      </c>
      <c r="Z2221" s="9">
        <f>IFERROR(#REF!/tbl_EcommerceSales[[#This Row],[Total_Cost]], 0)</f>
        <v>0</v>
      </c>
      <c r="AA2221" t="str">
        <f>TEXT(tbl_EcommerceSales[[#This Row],[Order_Date]],"mmm")</f>
        <v>Aug</v>
      </c>
      <c r="AB2221">
        <f>YEAR(tbl_EcommerceSales[[#This Row],[Order_Date]])</f>
        <v>2025</v>
      </c>
      <c r="AC2221" t="str">
        <f>IF(tbl_EcommerceSales[[#This Row],[Age]]&lt;18,"Under 18",IF(tbl_EcommerceSales[[#This Row],[Age]]&lt;=25,"18-25",IF(tbl_EcommerceSales[[#This Row],[Age]]&lt;=35,"26-35",IF(tbl_EcommerceSales[[#This Row],[Age]]&lt;=45,"36-45",IF(tbl_EcommerceSales[[#This Row],[Age]]&lt;=55,"46-55","56+")))))</f>
        <v>36-45</v>
      </c>
    </row>
    <row r="2222" spans="1:29" x14ac:dyDescent="0.35">
      <c r="A2222" t="s">
        <v>3813</v>
      </c>
      <c r="B2222" s="7">
        <v>45898</v>
      </c>
      <c r="C2222" t="s">
        <v>2451</v>
      </c>
      <c r="D2222" t="s">
        <v>232</v>
      </c>
      <c r="E2222" t="s">
        <v>48</v>
      </c>
      <c r="F2222">
        <v>41</v>
      </c>
      <c r="G2222" t="s">
        <v>155</v>
      </c>
      <c r="H2222" t="s">
        <v>88</v>
      </c>
      <c r="I2222" t="s">
        <v>131</v>
      </c>
      <c r="J2222" t="s">
        <v>132</v>
      </c>
      <c r="K2222" t="s">
        <v>91</v>
      </c>
      <c r="L2222" t="s">
        <v>133</v>
      </c>
      <c r="M2222">
        <v>2</v>
      </c>
      <c r="N2222" s="2">
        <v>1299</v>
      </c>
      <c r="O2222" s="3">
        <v>0.25</v>
      </c>
      <c r="P2222" s="2">
        <v>1220</v>
      </c>
      <c r="Q2222" t="s">
        <v>32</v>
      </c>
      <c r="R2222" t="s">
        <v>33</v>
      </c>
      <c r="S2222" t="s">
        <v>34</v>
      </c>
      <c r="T2222" s="4">
        <v>4</v>
      </c>
      <c r="U2222" s="11">
        <f t="shared" si="34"/>
        <v>2598</v>
      </c>
      <c r="V2222" s="11">
        <f>tbl_EcommerceSales[[#This Row],[Gross_Sales]]*tbl_EcommerceSales[[#This Row],[Discount]]</f>
        <v>649.5</v>
      </c>
      <c r="W2222" s="11">
        <f>tbl_EcommerceSales[[#This Row],[Gross_Sales]]-tbl_EcommerceSales[[#This Row],[Discount_Amount]]</f>
        <v>1948.5</v>
      </c>
      <c r="X2222" s="11">
        <f>tbl_EcommerceSales[[#This Row],[Quantity]] * _xlfn.XLOOKUP(tbl_EcommerceSales[[#This Row],[Product_ID]], Product_Master!A:A, Product_Master!F:F)</f>
        <v>1220</v>
      </c>
      <c r="Y2222" s="11">
        <f>tbl_EcommerceSales[[#This Row],[Net_Revenue]]-tbl_EcommerceSales[[#This Row],[Total_Cost]]</f>
        <v>728.5</v>
      </c>
      <c r="Z2222" s="9">
        <f>IFERROR(#REF!/tbl_EcommerceSales[[#This Row],[Total_Cost]], 0)</f>
        <v>0</v>
      </c>
      <c r="AA2222" t="str">
        <f>TEXT(tbl_EcommerceSales[[#This Row],[Order_Date]],"mmm")</f>
        <v>Aug</v>
      </c>
      <c r="AB2222">
        <f>YEAR(tbl_EcommerceSales[[#This Row],[Order_Date]])</f>
        <v>2025</v>
      </c>
      <c r="AC2222" t="str">
        <f>IF(tbl_EcommerceSales[[#This Row],[Age]]&lt;18,"Under 18",IF(tbl_EcommerceSales[[#This Row],[Age]]&lt;=25,"18-25",IF(tbl_EcommerceSales[[#This Row],[Age]]&lt;=35,"26-35",IF(tbl_EcommerceSales[[#This Row],[Age]]&lt;=45,"36-45",IF(tbl_EcommerceSales[[#This Row],[Age]]&lt;=55,"46-55","56+")))))</f>
        <v>36-45</v>
      </c>
    </row>
    <row r="2223" spans="1:29" x14ac:dyDescent="0.35">
      <c r="A2223" t="s">
        <v>3814</v>
      </c>
      <c r="B2223" s="7">
        <v>45898</v>
      </c>
      <c r="C2223" t="s">
        <v>3815</v>
      </c>
      <c r="D2223" t="s">
        <v>251</v>
      </c>
      <c r="E2223" t="s">
        <v>48</v>
      </c>
      <c r="F2223">
        <v>19</v>
      </c>
      <c r="G2223" t="s">
        <v>211</v>
      </c>
      <c r="H2223" t="s">
        <v>72</v>
      </c>
      <c r="I2223" t="s">
        <v>126</v>
      </c>
      <c r="J2223" t="s">
        <v>127</v>
      </c>
      <c r="K2223" t="s">
        <v>82</v>
      </c>
      <c r="L2223" t="s">
        <v>83</v>
      </c>
      <c r="M2223">
        <v>1</v>
      </c>
      <c r="N2223" s="2">
        <v>1899</v>
      </c>
      <c r="O2223" s="3">
        <v>0.1</v>
      </c>
      <c r="P2223" s="2">
        <v>1120</v>
      </c>
      <c r="Q2223" t="s">
        <v>156</v>
      </c>
      <c r="R2223" t="s">
        <v>162</v>
      </c>
      <c r="S2223" t="s">
        <v>34</v>
      </c>
      <c r="T2223" s="4"/>
      <c r="U2223" s="11">
        <f t="shared" si="34"/>
        <v>1899</v>
      </c>
      <c r="V2223" s="11">
        <f>tbl_EcommerceSales[[#This Row],[Gross_Sales]]*tbl_EcommerceSales[[#This Row],[Discount]]</f>
        <v>189.9</v>
      </c>
      <c r="W2223" s="11">
        <f>tbl_EcommerceSales[[#This Row],[Gross_Sales]]-tbl_EcommerceSales[[#This Row],[Discount_Amount]]</f>
        <v>1709.1</v>
      </c>
      <c r="X2223" s="11">
        <f>tbl_EcommerceSales[[#This Row],[Quantity]] * _xlfn.XLOOKUP(tbl_EcommerceSales[[#This Row],[Product_ID]], Product_Master!A:A, Product_Master!F:F)</f>
        <v>1120</v>
      </c>
      <c r="Y2223" s="11">
        <f>tbl_EcommerceSales[[#This Row],[Net_Revenue]]-tbl_EcommerceSales[[#This Row],[Total_Cost]]</f>
        <v>589.09999999999991</v>
      </c>
      <c r="Z2223" s="9">
        <f>IFERROR(#REF!/tbl_EcommerceSales[[#This Row],[Total_Cost]], 0)</f>
        <v>0</v>
      </c>
      <c r="AA2223" t="str">
        <f>TEXT(tbl_EcommerceSales[[#This Row],[Order_Date]],"mmm")</f>
        <v>Aug</v>
      </c>
      <c r="AB2223">
        <f>YEAR(tbl_EcommerceSales[[#This Row],[Order_Date]])</f>
        <v>2025</v>
      </c>
      <c r="AC2223" t="str">
        <f>IF(tbl_EcommerceSales[[#This Row],[Age]]&lt;18,"Under 18",IF(tbl_EcommerceSales[[#This Row],[Age]]&lt;=25,"18-25",IF(tbl_EcommerceSales[[#This Row],[Age]]&lt;=35,"26-35",IF(tbl_EcommerceSales[[#This Row],[Age]]&lt;=45,"36-45",IF(tbl_EcommerceSales[[#This Row],[Age]]&lt;=55,"46-55","56+")))))</f>
        <v>18-25</v>
      </c>
    </row>
    <row r="2224" spans="1:29" x14ac:dyDescent="0.35">
      <c r="A2224" t="s">
        <v>3816</v>
      </c>
      <c r="B2224" s="7">
        <v>45899</v>
      </c>
      <c r="C2224" t="s">
        <v>3817</v>
      </c>
      <c r="D2224" t="s">
        <v>205</v>
      </c>
      <c r="E2224" t="s">
        <v>48</v>
      </c>
      <c r="F2224">
        <v>28</v>
      </c>
      <c r="G2224" t="s">
        <v>142</v>
      </c>
      <c r="H2224" t="s">
        <v>88</v>
      </c>
      <c r="I2224" t="s">
        <v>175</v>
      </c>
      <c r="J2224" t="s">
        <v>176</v>
      </c>
      <c r="K2224" t="s">
        <v>177</v>
      </c>
      <c r="L2224" t="s">
        <v>178</v>
      </c>
      <c r="M2224">
        <v>1</v>
      </c>
      <c r="N2224" s="2">
        <v>699</v>
      </c>
      <c r="O2224" s="3">
        <v>0.2</v>
      </c>
      <c r="P2224" s="2">
        <v>320</v>
      </c>
      <c r="Q2224" t="s">
        <v>156</v>
      </c>
      <c r="R2224" t="s">
        <v>33</v>
      </c>
      <c r="S2224" t="s">
        <v>34</v>
      </c>
      <c r="T2224" s="4">
        <v>5</v>
      </c>
      <c r="U2224" s="11">
        <f t="shared" si="34"/>
        <v>699</v>
      </c>
      <c r="V2224" s="11">
        <f>tbl_EcommerceSales[[#This Row],[Gross_Sales]]*tbl_EcommerceSales[[#This Row],[Discount]]</f>
        <v>139.80000000000001</v>
      </c>
      <c r="W2224" s="11">
        <f>tbl_EcommerceSales[[#This Row],[Gross_Sales]]-tbl_EcommerceSales[[#This Row],[Discount_Amount]]</f>
        <v>559.20000000000005</v>
      </c>
      <c r="X2224" s="11">
        <f>tbl_EcommerceSales[[#This Row],[Quantity]] * _xlfn.XLOOKUP(tbl_EcommerceSales[[#This Row],[Product_ID]], Product_Master!A:A, Product_Master!F:F)</f>
        <v>320</v>
      </c>
      <c r="Y2224" s="11">
        <f>tbl_EcommerceSales[[#This Row],[Net_Revenue]]-tbl_EcommerceSales[[#This Row],[Total_Cost]]</f>
        <v>239.20000000000005</v>
      </c>
      <c r="Z2224" s="9">
        <f>IFERROR(#REF!/tbl_EcommerceSales[[#This Row],[Total_Cost]], 0)</f>
        <v>0</v>
      </c>
      <c r="AA2224" t="str">
        <f>TEXT(tbl_EcommerceSales[[#This Row],[Order_Date]],"mmm")</f>
        <v>Aug</v>
      </c>
      <c r="AB2224">
        <f>YEAR(tbl_EcommerceSales[[#This Row],[Order_Date]])</f>
        <v>2025</v>
      </c>
      <c r="AC2224" t="str">
        <f>IF(tbl_EcommerceSales[[#This Row],[Age]]&lt;18,"Under 18",IF(tbl_EcommerceSales[[#This Row],[Age]]&lt;=25,"18-25",IF(tbl_EcommerceSales[[#This Row],[Age]]&lt;=35,"26-35",IF(tbl_EcommerceSales[[#This Row],[Age]]&lt;=45,"36-45",IF(tbl_EcommerceSales[[#This Row],[Age]]&lt;=55,"46-55","56+")))))</f>
        <v>26-35</v>
      </c>
    </row>
    <row r="2225" spans="1:29" x14ac:dyDescent="0.35">
      <c r="A2225" t="s">
        <v>3818</v>
      </c>
      <c r="B2225" s="7">
        <v>45899</v>
      </c>
      <c r="C2225" t="s">
        <v>748</v>
      </c>
      <c r="D2225" t="s">
        <v>130</v>
      </c>
      <c r="E2225" t="s">
        <v>48</v>
      </c>
      <c r="F2225">
        <v>22</v>
      </c>
      <c r="G2225" t="s">
        <v>142</v>
      </c>
      <c r="H2225" t="s">
        <v>88</v>
      </c>
      <c r="I2225" t="s">
        <v>28</v>
      </c>
      <c r="J2225" t="s">
        <v>29</v>
      </c>
      <c r="K2225" t="s">
        <v>30</v>
      </c>
      <c r="L2225" t="s">
        <v>31</v>
      </c>
      <c r="M2225">
        <v>1</v>
      </c>
      <c r="N2225" s="2">
        <v>5999</v>
      </c>
      <c r="O2225" s="3">
        <v>0</v>
      </c>
      <c r="P2225" s="2">
        <v>3900</v>
      </c>
      <c r="Q2225" t="s">
        <v>32</v>
      </c>
      <c r="R2225" t="s">
        <v>33</v>
      </c>
      <c r="S2225" t="s">
        <v>34</v>
      </c>
      <c r="T2225" s="4">
        <v>5</v>
      </c>
      <c r="U2225" s="11">
        <f t="shared" si="34"/>
        <v>5999</v>
      </c>
      <c r="V2225" s="11">
        <f>tbl_EcommerceSales[[#This Row],[Gross_Sales]]*tbl_EcommerceSales[[#This Row],[Discount]]</f>
        <v>0</v>
      </c>
      <c r="W2225" s="11">
        <f>tbl_EcommerceSales[[#This Row],[Gross_Sales]]-tbl_EcommerceSales[[#This Row],[Discount_Amount]]</f>
        <v>5999</v>
      </c>
      <c r="X2225" s="11">
        <f>tbl_EcommerceSales[[#This Row],[Quantity]] * _xlfn.XLOOKUP(tbl_EcommerceSales[[#This Row],[Product_ID]], Product_Master!A:A, Product_Master!F:F)</f>
        <v>3900</v>
      </c>
      <c r="Y2225" s="11">
        <f>tbl_EcommerceSales[[#This Row],[Net_Revenue]]-tbl_EcommerceSales[[#This Row],[Total_Cost]]</f>
        <v>2099</v>
      </c>
      <c r="Z2225" s="9">
        <f>IFERROR(#REF!/tbl_EcommerceSales[[#This Row],[Total_Cost]], 0)</f>
        <v>0</v>
      </c>
      <c r="AA2225" t="str">
        <f>TEXT(tbl_EcommerceSales[[#This Row],[Order_Date]],"mmm")</f>
        <v>Aug</v>
      </c>
      <c r="AB2225">
        <f>YEAR(tbl_EcommerceSales[[#This Row],[Order_Date]])</f>
        <v>2025</v>
      </c>
      <c r="AC2225" t="str">
        <f>IF(tbl_EcommerceSales[[#This Row],[Age]]&lt;18,"Under 18",IF(tbl_EcommerceSales[[#This Row],[Age]]&lt;=25,"18-25",IF(tbl_EcommerceSales[[#This Row],[Age]]&lt;=35,"26-35",IF(tbl_EcommerceSales[[#This Row],[Age]]&lt;=45,"36-45",IF(tbl_EcommerceSales[[#This Row],[Age]]&lt;=55,"46-55","56+")))))</f>
        <v>18-25</v>
      </c>
    </row>
    <row r="2226" spans="1:29" x14ac:dyDescent="0.35">
      <c r="A2226" t="s">
        <v>3819</v>
      </c>
      <c r="B2226" s="7">
        <v>45899</v>
      </c>
      <c r="C2226" t="s">
        <v>2234</v>
      </c>
      <c r="D2226" t="s">
        <v>305</v>
      </c>
      <c r="E2226" t="s">
        <v>25</v>
      </c>
      <c r="F2226">
        <v>33</v>
      </c>
      <c r="G2226" t="s">
        <v>52</v>
      </c>
      <c r="H2226" t="s">
        <v>27</v>
      </c>
      <c r="I2226" t="s">
        <v>89</v>
      </c>
      <c r="J2226" t="s">
        <v>90</v>
      </c>
      <c r="K2226" t="s">
        <v>91</v>
      </c>
      <c r="L2226" t="s">
        <v>92</v>
      </c>
      <c r="M2226">
        <v>1</v>
      </c>
      <c r="N2226" s="2">
        <v>599</v>
      </c>
      <c r="O2226" s="3">
        <v>0.1</v>
      </c>
      <c r="P2226" s="2">
        <v>260</v>
      </c>
      <c r="Q2226" t="s">
        <v>123</v>
      </c>
      <c r="R2226" t="s">
        <v>33</v>
      </c>
      <c r="S2226" t="s">
        <v>34</v>
      </c>
      <c r="T2226" s="4">
        <v>1</v>
      </c>
      <c r="U2226" s="11">
        <f t="shared" si="34"/>
        <v>599</v>
      </c>
      <c r="V2226" s="11">
        <f>tbl_EcommerceSales[[#This Row],[Gross_Sales]]*tbl_EcommerceSales[[#This Row],[Discount]]</f>
        <v>59.900000000000006</v>
      </c>
      <c r="W2226" s="11">
        <f>tbl_EcommerceSales[[#This Row],[Gross_Sales]]-tbl_EcommerceSales[[#This Row],[Discount_Amount]]</f>
        <v>539.1</v>
      </c>
      <c r="X2226" s="11">
        <f>tbl_EcommerceSales[[#This Row],[Quantity]] * _xlfn.XLOOKUP(tbl_EcommerceSales[[#This Row],[Product_ID]], Product_Master!A:A, Product_Master!F:F)</f>
        <v>260</v>
      </c>
      <c r="Y2226" s="11">
        <f>tbl_EcommerceSales[[#This Row],[Net_Revenue]]-tbl_EcommerceSales[[#This Row],[Total_Cost]]</f>
        <v>279.10000000000002</v>
      </c>
      <c r="Z2226" s="9">
        <f>IFERROR(#REF!/tbl_EcommerceSales[[#This Row],[Total_Cost]], 0)</f>
        <v>0</v>
      </c>
      <c r="AA2226" t="str">
        <f>TEXT(tbl_EcommerceSales[[#This Row],[Order_Date]],"mmm")</f>
        <v>Aug</v>
      </c>
      <c r="AB2226">
        <f>YEAR(tbl_EcommerceSales[[#This Row],[Order_Date]])</f>
        <v>2025</v>
      </c>
      <c r="AC2226" t="str">
        <f>IF(tbl_EcommerceSales[[#This Row],[Age]]&lt;18,"Under 18",IF(tbl_EcommerceSales[[#This Row],[Age]]&lt;=25,"18-25",IF(tbl_EcommerceSales[[#This Row],[Age]]&lt;=35,"26-35",IF(tbl_EcommerceSales[[#This Row],[Age]]&lt;=45,"36-45",IF(tbl_EcommerceSales[[#This Row],[Age]]&lt;=55,"46-55","56+")))))</f>
        <v>26-35</v>
      </c>
    </row>
    <row r="2227" spans="1:29" x14ac:dyDescent="0.35">
      <c r="A2227" t="s">
        <v>3820</v>
      </c>
      <c r="B2227" s="7">
        <v>45899</v>
      </c>
      <c r="C2227" t="s">
        <v>3821</v>
      </c>
      <c r="D2227" t="s">
        <v>227</v>
      </c>
      <c r="E2227" t="s">
        <v>25</v>
      </c>
      <c r="F2227">
        <v>19</v>
      </c>
      <c r="G2227" t="s">
        <v>142</v>
      </c>
      <c r="H2227" t="s">
        <v>88</v>
      </c>
      <c r="I2227" t="s">
        <v>257</v>
      </c>
      <c r="J2227" t="s">
        <v>258</v>
      </c>
      <c r="K2227" t="s">
        <v>55</v>
      </c>
      <c r="L2227" t="s">
        <v>56</v>
      </c>
      <c r="M2227">
        <v>1</v>
      </c>
      <c r="N2227" s="2">
        <v>1999</v>
      </c>
      <c r="O2227" s="3">
        <v>0.15</v>
      </c>
      <c r="P2227" s="2">
        <v>1050</v>
      </c>
      <c r="Q2227" t="s">
        <v>123</v>
      </c>
      <c r="R2227" t="s">
        <v>33</v>
      </c>
      <c r="S2227" t="s">
        <v>34</v>
      </c>
      <c r="T2227" s="4">
        <v>5</v>
      </c>
      <c r="U2227" s="11">
        <f t="shared" si="34"/>
        <v>1999</v>
      </c>
      <c r="V2227" s="11">
        <f>tbl_EcommerceSales[[#This Row],[Gross_Sales]]*tbl_EcommerceSales[[#This Row],[Discount]]</f>
        <v>299.84999999999997</v>
      </c>
      <c r="W2227" s="11">
        <f>tbl_EcommerceSales[[#This Row],[Gross_Sales]]-tbl_EcommerceSales[[#This Row],[Discount_Amount]]</f>
        <v>1699.15</v>
      </c>
      <c r="X2227" s="11">
        <f>tbl_EcommerceSales[[#This Row],[Quantity]] * _xlfn.XLOOKUP(tbl_EcommerceSales[[#This Row],[Product_ID]], Product_Master!A:A, Product_Master!F:F)</f>
        <v>1050</v>
      </c>
      <c r="Y2227" s="11">
        <f>tbl_EcommerceSales[[#This Row],[Net_Revenue]]-tbl_EcommerceSales[[#This Row],[Total_Cost]]</f>
        <v>649.15000000000009</v>
      </c>
      <c r="Z2227" s="9">
        <f>IFERROR(#REF!/tbl_EcommerceSales[[#This Row],[Total_Cost]], 0)</f>
        <v>0</v>
      </c>
      <c r="AA2227" t="str">
        <f>TEXT(tbl_EcommerceSales[[#This Row],[Order_Date]],"mmm")</f>
        <v>Aug</v>
      </c>
      <c r="AB2227">
        <f>YEAR(tbl_EcommerceSales[[#This Row],[Order_Date]])</f>
        <v>2025</v>
      </c>
      <c r="AC2227" t="str">
        <f>IF(tbl_EcommerceSales[[#This Row],[Age]]&lt;18,"Under 18",IF(tbl_EcommerceSales[[#This Row],[Age]]&lt;=25,"18-25",IF(tbl_EcommerceSales[[#This Row],[Age]]&lt;=35,"26-35",IF(tbl_EcommerceSales[[#This Row],[Age]]&lt;=45,"36-45",IF(tbl_EcommerceSales[[#This Row],[Age]]&lt;=55,"46-55","56+")))))</f>
        <v>18-25</v>
      </c>
    </row>
    <row r="2228" spans="1:29" x14ac:dyDescent="0.35">
      <c r="A2228" t="s">
        <v>3822</v>
      </c>
      <c r="B2228" s="7">
        <v>45899</v>
      </c>
      <c r="C2228" t="s">
        <v>2842</v>
      </c>
      <c r="D2228" t="s">
        <v>205</v>
      </c>
      <c r="E2228" t="s">
        <v>48</v>
      </c>
      <c r="F2228">
        <v>43</v>
      </c>
      <c r="G2228" t="s">
        <v>87</v>
      </c>
      <c r="H2228" t="s">
        <v>88</v>
      </c>
      <c r="I2228" t="s">
        <v>111</v>
      </c>
      <c r="J2228" t="s">
        <v>112</v>
      </c>
      <c r="K2228" t="s">
        <v>55</v>
      </c>
      <c r="L2228" t="s">
        <v>113</v>
      </c>
      <c r="M2228">
        <v>3</v>
      </c>
      <c r="N2228" s="2">
        <v>1799</v>
      </c>
      <c r="O2228" s="3">
        <v>0.15</v>
      </c>
      <c r="P2228" s="2">
        <v>2850</v>
      </c>
      <c r="Q2228" t="s">
        <v>32</v>
      </c>
      <c r="R2228" t="s">
        <v>33</v>
      </c>
      <c r="S2228" t="s">
        <v>34</v>
      </c>
      <c r="T2228" s="4">
        <v>5</v>
      </c>
      <c r="U2228" s="11">
        <f t="shared" si="34"/>
        <v>5397</v>
      </c>
      <c r="V2228" s="11">
        <f>tbl_EcommerceSales[[#This Row],[Gross_Sales]]*tbl_EcommerceSales[[#This Row],[Discount]]</f>
        <v>809.55</v>
      </c>
      <c r="W2228" s="11">
        <f>tbl_EcommerceSales[[#This Row],[Gross_Sales]]-tbl_EcommerceSales[[#This Row],[Discount_Amount]]</f>
        <v>4587.45</v>
      </c>
      <c r="X2228" s="11">
        <f>tbl_EcommerceSales[[#This Row],[Quantity]] * _xlfn.XLOOKUP(tbl_EcommerceSales[[#This Row],[Product_ID]], Product_Master!A:A, Product_Master!F:F)</f>
        <v>2850</v>
      </c>
      <c r="Y2228" s="11">
        <f>tbl_EcommerceSales[[#This Row],[Net_Revenue]]-tbl_EcommerceSales[[#This Row],[Total_Cost]]</f>
        <v>1737.4499999999998</v>
      </c>
      <c r="Z2228" s="9">
        <f>IFERROR(#REF!/tbl_EcommerceSales[[#This Row],[Total_Cost]], 0)</f>
        <v>0</v>
      </c>
      <c r="AA2228" t="str">
        <f>TEXT(tbl_EcommerceSales[[#This Row],[Order_Date]],"mmm")</f>
        <v>Aug</v>
      </c>
      <c r="AB2228">
        <f>YEAR(tbl_EcommerceSales[[#This Row],[Order_Date]])</f>
        <v>2025</v>
      </c>
      <c r="AC2228" t="str">
        <f>IF(tbl_EcommerceSales[[#This Row],[Age]]&lt;18,"Under 18",IF(tbl_EcommerceSales[[#This Row],[Age]]&lt;=25,"18-25",IF(tbl_EcommerceSales[[#This Row],[Age]]&lt;=35,"26-35",IF(tbl_EcommerceSales[[#This Row],[Age]]&lt;=45,"36-45",IF(tbl_EcommerceSales[[#This Row],[Age]]&lt;=55,"46-55","56+")))))</f>
        <v>36-45</v>
      </c>
    </row>
    <row r="2229" spans="1:29" x14ac:dyDescent="0.35">
      <c r="A2229" t="s">
        <v>3823</v>
      </c>
      <c r="B2229" s="7">
        <v>45899</v>
      </c>
      <c r="C2229" t="s">
        <v>240</v>
      </c>
      <c r="D2229" t="s">
        <v>235</v>
      </c>
      <c r="E2229" t="s">
        <v>48</v>
      </c>
      <c r="F2229">
        <v>34</v>
      </c>
      <c r="G2229" t="s">
        <v>99</v>
      </c>
      <c r="H2229" t="s">
        <v>88</v>
      </c>
      <c r="I2229" t="s">
        <v>257</v>
      </c>
      <c r="J2229" t="s">
        <v>258</v>
      </c>
      <c r="K2229" t="s">
        <v>55</v>
      </c>
      <c r="L2229" t="s">
        <v>56</v>
      </c>
      <c r="M2229">
        <v>1</v>
      </c>
      <c r="N2229" s="2">
        <v>1999</v>
      </c>
      <c r="O2229" s="3">
        <v>0.3</v>
      </c>
      <c r="P2229" s="2">
        <v>1050</v>
      </c>
      <c r="Q2229" t="s">
        <v>44</v>
      </c>
      <c r="R2229" t="s">
        <v>33</v>
      </c>
      <c r="S2229" t="s">
        <v>34</v>
      </c>
      <c r="T2229" s="4">
        <v>5</v>
      </c>
      <c r="U2229" s="11">
        <f t="shared" si="34"/>
        <v>1999</v>
      </c>
      <c r="V2229" s="11">
        <f>tbl_EcommerceSales[[#This Row],[Gross_Sales]]*tbl_EcommerceSales[[#This Row],[Discount]]</f>
        <v>599.69999999999993</v>
      </c>
      <c r="W2229" s="11">
        <f>tbl_EcommerceSales[[#This Row],[Gross_Sales]]-tbl_EcommerceSales[[#This Row],[Discount_Amount]]</f>
        <v>1399.3000000000002</v>
      </c>
      <c r="X2229" s="11">
        <f>tbl_EcommerceSales[[#This Row],[Quantity]] * _xlfn.XLOOKUP(tbl_EcommerceSales[[#This Row],[Product_ID]], Product_Master!A:A, Product_Master!F:F)</f>
        <v>1050</v>
      </c>
      <c r="Y2229" s="11">
        <f>tbl_EcommerceSales[[#This Row],[Net_Revenue]]-tbl_EcommerceSales[[#This Row],[Total_Cost]]</f>
        <v>349.30000000000018</v>
      </c>
      <c r="Z2229" s="9">
        <f>IFERROR(#REF!/tbl_EcommerceSales[[#This Row],[Total_Cost]], 0)</f>
        <v>0</v>
      </c>
      <c r="AA2229" t="str">
        <f>TEXT(tbl_EcommerceSales[[#This Row],[Order_Date]],"mmm")</f>
        <v>Aug</v>
      </c>
      <c r="AB2229">
        <f>YEAR(tbl_EcommerceSales[[#This Row],[Order_Date]])</f>
        <v>2025</v>
      </c>
      <c r="AC2229" t="str">
        <f>IF(tbl_EcommerceSales[[#This Row],[Age]]&lt;18,"Under 18",IF(tbl_EcommerceSales[[#This Row],[Age]]&lt;=25,"18-25",IF(tbl_EcommerceSales[[#This Row],[Age]]&lt;=35,"26-35",IF(tbl_EcommerceSales[[#This Row],[Age]]&lt;=45,"36-45",IF(tbl_EcommerceSales[[#This Row],[Age]]&lt;=55,"46-55","56+")))))</f>
        <v>26-35</v>
      </c>
    </row>
    <row r="2230" spans="1:29" x14ac:dyDescent="0.35">
      <c r="A2230" t="s">
        <v>3824</v>
      </c>
      <c r="B2230" s="7">
        <v>45899</v>
      </c>
      <c r="C2230" t="s">
        <v>3825</v>
      </c>
      <c r="D2230" t="s">
        <v>60</v>
      </c>
      <c r="E2230" t="s">
        <v>25</v>
      </c>
      <c r="F2230">
        <v>27</v>
      </c>
      <c r="G2230" t="s">
        <v>107</v>
      </c>
      <c r="H2230" t="s">
        <v>39</v>
      </c>
      <c r="I2230" t="s">
        <v>73</v>
      </c>
      <c r="J2230" t="s">
        <v>74</v>
      </c>
      <c r="K2230" t="s">
        <v>55</v>
      </c>
      <c r="L2230" t="s">
        <v>75</v>
      </c>
      <c r="M2230">
        <v>3</v>
      </c>
      <c r="N2230" s="2">
        <v>2899</v>
      </c>
      <c r="O2230" s="3">
        <v>0.1</v>
      </c>
      <c r="P2230" s="2">
        <v>5100</v>
      </c>
      <c r="Q2230" t="s">
        <v>32</v>
      </c>
      <c r="R2230" t="s">
        <v>33</v>
      </c>
      <c r="S2230" t="s">
        <v>34</v>
      </c>
      <c r="T2230" s="4">
        <v>1</v>
      </c>
      <c r="U2230" s="11">
        <f t="shared" si="34"/>
        <v>8697</v>
      </c>
      <c r="V2230" s="11">
        <f>tbl_EcommerceSales[[#This Row],[Gross_Sales]]*tbl_EcommerceSales[[#This Row],[Discount]]</f>
        <v>869.7</v>
      </c>
      <c r="W2230" s="11">
        <f>tbl_EcommerceSales[[#This Row],[Gross_Sales]]-tbl_EcommerceSales[[#This Row],[Discount_Amount]]</f>
        <v>7827.3</v>
      </c>
      <c r="X2230" s="11">
        <f>tbl_EcommerceSales[[#This Row],[Quantity]] * _xlfn.XLOOKUP(tbl_EcommerceSales[[#This Row],[Product_ID]], Product_Master!A:A, Product_Master!F:F)</f>
        <v>5100</v>
      </c>
      <c r="Y2230" s="11">
        <f>tbl_EcommerceSales[[#This Row],[Net_Revenue]]-tbl_EcommerceSales[[#This Row],[Total_Cost]]</f>
        <v>2727.3</v>
      </c>
      <c r="Z2230" s="9">
        <f>IFERROR(#REF!/tbl_EcommerceSales[[#This Row],[Total_Cost]], 0)</f>
        <v>0</v>
      </c>
      <c r="AA2230" t="str">
        <f>TEXT(tbl_EcommerceSales[[#This Row],[Order_Date]],"mmm")</f>
        <v>Aug</v>
      </c>
      <c r="AB2230">
        <f>YEAR(tbl_EcommerceSales[[#This Row],[Order_Date]])</f>
        <v>2025</v>
      </c>
      <c r="AC2230" t="str">
        <f>IF(tbl_EcommerceSales[[#This Row],[Age]]&lt;18,"Under 18",IF(tbl_EcommerceSales[[#This Row],[Age]]&lt;=25,"18-25",IF(tbl_EcommerceSales[[#This Row],[Age]]&lt;=35,"26-35",IF(tbl_EcommerceSales[[#This Row],[Age]]&lt;=45,"36-45",IF(tbl_EcommerceSales[[#This Row],[Age]]&lt;=55,"46-55","56+")))))</f>
        <v>26-35</v>
      </c>
    </row>
    <row r="2231" spans="1:29" x14ac:dyDescent="0.35">
      <c r="A2231" t="s">
        <v>3826</v>
      </c>
      <c r="B2231" s="7">
        <v>45899</v>
      </c>
      <c r="C2231" t="s">
        <v>3827</v>
      </c>
      <c r="D2231" t="s">
        <v>205</v>
      </c>
      <c r="E2231" t="s">
        <v>48</v>
      </c>
      <c r="F2231">
        <v>37</v>
      </c>
      <c r="G2231" t="s">
        <v>174</v>
      </c>
      <c r="H2231" t="s">
        <v>39</v>
      </c>
      <c r="I2231" t="s">
        <v>40</v>
      </c>
      <c r="J2231" t="s">
        <v>41</v>
      </c>
      <c r="K2231" t="s">
        <v>42</v>
      </c>
      <c r="L2231" t="s">
        <v>43</v>
      </c>
      <c r="M2231">
        <v>1</v>
      </c>
      <c r="N2231" s="2">
        <v>699</v>
      </c>
      <c r="O2231" s="3">
        <v>0</v>
      </c>
      <c r="P2231" s="2">
        <v>310</v>
      </c>
      <c r="Q2231" t="s">
        <v>44</v>
      </c>
      <c r="R2231" t="s">
        <v>33</v>
      </c>
      <c r="S2231" t="s">
        <v>34</v>
      </c>
      <c r="T2231" s="4">
        <v>5</v>
      </c>
      <c r="U2231" s="11">
        <f t="shared" si="34"/>
        <v>699</v>
      </c>
      <c r="V2231" s="11">
        <f>tbl_EcommerceSales[[#This Row],[Gross_Sales]]*tbl_EcommerceSales[[#This Row],[Discount]]</f>
        <v>0</v>
      </c>
      <c r="W2231" s="11">
        <f>tbl_EcommerceSales[[#This Row],[Gross_Sales]]-tbl_EcommerceSales[[#This Row],[Discount_Amount]]</f>
        <v>699</v>
      </c>
      <c r="X2231" s="11">
        <f>tbl_EcommerceSales[[#This Row],[Quantity]] * _xlfn.XLOOKUP(tbl_EcommerceSales[[#This Row],[Product_ID]], Product_Master!A:A, Product_Master!F:F)</f>
        <v>310</v>
      </c>
      <c r="Y2231" s="11">
        <f>tbl_EcommerceSales[[#This Row],[Net_Revenue]]-tbl_EcommerceSales[[#This Row],[Total_Cost]]</f>
        <v>389</v>
      </c>
      <c r="Z2231" s="9">
        <f>IFERROR(#REF!/tbl_EcommerceSales[[#This Row],[Total_Cost]], 0)</f>
        <v>0</v>
      </c>
      <c r="AA2231" t="str">
        <f>TEXT(tbl_EcommerceSales[[#This Row],[Order_Date]],"mmm")</f>
        <v>Aug</v>
      </c>
      <c r="AB2231">
        <f>YEAR(tbl_EcommerceSales[[#This Row],[Order_Date]])</f>
        <v>2025</v>
      </c>
      <c r="AC2231" t="str">
        <f>IF(tbl_EcommerceSales[[#This Row],[Age]]&lt;18,"Under 18",IF(tbl_EcommerceSales[[#This Row],[Age]]&lt;=25,"18-25",IF(tbl_EcommerceSales[[#This Row],[Age]]&lt;=35,"26-35",IF(tbl_EcommerceSales[[#This Row],[Age]]&lt;=45,"36-45",IF(tbl_EcommerceSales[[#This Row],[Age]]&lt;=55,"46-55","56+")))))</f>
        <v>36-45</v>
      </c>
    </row>
    <row r="2232" spans="1:29" x14ac:dyDescent="0.35">
      <c r="A2232" t="s">
        <v>3828</v>
      </c>
      <c r="B2232" s="7">
        <v>45899</v>
      </c>
      <c r="C2232" t="s">
        <v>224</v>
      </c>
      <c r="D2232" t="s">
        <v>189</v>
      </c>
      <c r="E2232" t="s">
        <v>48</v>
      </c>
      <c r="F2232">
        <v>25</v>
      </c>
      <c r="G2232" t="s">
        <v>107</v>
      </c>
      <c r="H2232" t="s">
        <v>39</v>
      </c>
      <c r="I2232" t="s">
        <v>73</v>
      </c>
      <c r="J2232" t="s">
        <v>74</v>
      </c>
      <c r="K2232" t="s">
        <v>55</v>
      </c>
      <c r="L2232" t="s">
        <v>75</v>
      </c>
      <c r="M2232">
        <v>1</v>
      </c>
      <c r="N2232" s="2">
        <v>2899</v>
      </c>
      <c r="O2232" s="3">
        <v>0.05</v>
      </c>
      <c r="P2232" s="2">
        <v>1700</v>
      </c>
      <c r="Q2232" t="s">
        <v>44</v>
      </c>
      <c r="R2232" t="s">
        <v>33</v>
      </c>
      <c r="S2232" t="s">
        <v>34</v>
      </c>
      <c r="T2232" s="4">
        <v>5</v>
      </c>
      <c r="U2232" s="11">
        <f t="shared" si="34"/>
        <v>2899</v>
      </c>
      <c r="V2232" s="11">
        <f>tbl_EcommerceSales[[#This Row],[Gross_Sales]]*tbl_EcommerceSales[[#This Row],[Discount]]</f>
        <v>144.95000000000002</v>
      </c>
      <c r="W2232" s="11">
        <f>tbl_EcommerceSales[[#This Row],[Gross_Sales]]-tbl_EcommerceSales[[#This Row],[Discount_Amount]]</f>
        <v>2754.05</v>
      </c>
      <c r="X2232" s="11">
        <f>tbl_EcommerceSales[[#This Row],[Quantity]] * _xlfn.XLOOKUP(tbl_EcommerceSales[[#This Row],[Product_ID]], Product_Master!A:A, Product_Master!F:F)</f>
        <v>1700</v>
      </c>
      <c r="Y2232" s="11">
        <f>tbl_EcommerceSales[[#This Row],[Net_Revenue]]-tbl_EcommerceSales[[#This Row],[Total_Cost]]</f>
        <v>1054.0500000000002</v>
      </c>
      <c r="Z2232" s="9">
        <f>IFERROR(#REF!/tbl_EcommerceSales[[#This Row],[Total_Cost]], 0)</f>
        <v>0</v>
      </c>
      <c r="AA2232" t="str">
        <f>TEXT(tbl_EcommerceSales[[#This Row],[Order_Date]],"mmm")</f>
        <v>Aug</v>
      </c>
      <c r="AB2232">
        <f>YEAR(tbl_EcommerceSales[[#This Row],[Order_Date]])</f>
        <v>2025</v>
      </c>
      <c r="AC2232" t="str">
        <f>IF(tbl_EcommerceSales[[#This Row],[Age]]&lt;18,"Under 18",IF(tbl_EcommerceSales[[#This Row],[Age]]&lt;=25,"18-25",IF(tbl_EcommerceSales[[#This Row],[Age]]&lt;=35,"26-35",IF(tbl_EcommerceSales[[#This Row],[Age]]&lt;=45,"36-45",IF(tbl_EcommerceSales[[#This Row],[Age]]&lt;=55,"46-55","56+")))))</f>
        <v>18-25</v>
      </c>
    </row>
    <row r="2233" spans="1:29" x14ac:dyDescent="0.35">
      <c r="A2233" t="s">
        <v>3829</v>
      </c>
      <c r="B2233" s="7">
        <v>45899</v>
      </c>
      <c r="C2233" t="s">
        <v>3830</v>
      </c>
      <c r="D2233" t="s">
        <v>24</v>
      </c>
      <c r="E2233" t="s">
        <v>25</v>
      </c>
      <c r="F2233">
        <v>37</v>
      </c>
      <c r="G2233" t="s">
        <v>107</v>
      </c>
      <c r="H2233" t="s">
        <v>39</v>
      </c>
      <c r="I2233" t="s">
        <v>53</v>
      </c>
      <c r="J2233" t="s">
        <v>54</v>
      </c>
      <c r="K2233" t="s">
        <v>55</v>
      </c>
      <c r="L2233" t="s">
        <v>56</v>
      </c>
      <c r="M2233">
        <v>5</v>
      </c>
      <c r="N2233" s="2">
        <v>799</v>
      </c>
      <c r="O2233" s="3">
        <v>0.25</v>
      </c>
      <c r="P2233" s="2">
        <v>1950</v>
      </c>
      <c r="Q2233" t="s">
        <v>76</v>
      </c>
      <c r="R2233" t="s">
        <v>33</v>
      </c>
      <c r="S2233" t="s">
        <v>57</v>
      </c>
      <c r="T2233" s="4">
        <v>4</v>
      </c>
      <c r="U2233" s="11">
        <f t="shared" si="34"/>
        <v>3995</v>
      </c>
      <c r="V2233" s="11">
        <f>tbl_EcommerceSales[[#This Row],[Gross_Sales]]*tbl_EcommerceSales[[#This Row],[Discount]]</f>
        <v>998.75</v>
      </c>
      <c r="W2233" s="11">
        <f>tbl_EcommerceSales[[#This Row],[Gross_Sales]]-tbl_EcommerceSales[[#This Row],[Discount_Amount]]</f>
        <v>2996.25</v>
      </c>
      <c r="X2233" s="11">
        <f>tbl_EcommerceSales[[#This Row],[Quantity]] * _xlfn.XLOOKUP(tbl_EcommerceSales[[#This Row],[Product_ID]], Product_Master!A:A, Product_Master!F:F)</f>
        <v>1950</v>
      </c>
      <c r="Y2233" s="11">
        <f>tbl_EcommerceSales[[#This Row],[Net_Revenue]]-tbl_EcommerceSales[[#This Row],[Total_Cost]]</f>
        <v>1046.25</v>
      </c>
      <c r="Z2233" s="9">
        <f>IFERROR(#REF!/tbl_EcommerceSales[[#This Row],[Total_Cost]], 0)</f>
        <v>0</v>
      </c>
      <c r="AA2233" t="str">
        <f>TEXT(tbl_EcommerceSales[[#This Row],[Order_Date]],"mmm")</f>
        <v>Aug</v>
      </c>
      <c r="AB2233">
        <f>YEAR(tbl_EcommerceSales[[#This Row],[Order_Date]])</f>
        <v>2025</v>
      </c>
      <c r="AC2233" t="str">
        <f>IF(tbl_EcommerceSales[[#This Row],[Age]]&lt;18,"Under 18",IF(tbl_EcommerceSales[[#This Row],[Age]]&lt;=25,"18-25",IF(tbl_EcommerceSales[[#This Row],[Age]]&lt;=35,"26-35",IF(tbl_EcommerceSales[[#This Row],[Age]]&lt;=45,"36-45",IF(tbl_EcommerceSales[[#This Row],[Age]]&lt;=55,"46-55","56+")))))</f>
        <v>36-45</v>
      </c>
    </row>
    <row r="2234" spans="1:29" x14ac:dyDescent="0.35">
      <c r="A2234" t="s">
        <v>3831</v>
      </c>
      <c r="B2234" s="7">
        <v>45899</v>
      </c>
      <c r="C2234" t="s">
        <v>3832</v>
      </c>
      <c r="D2234" t="s">
        <v>305</v>
      </c>
      <c r="E2234" t="s">
        <v>25</v>
      </c>
      <c r="F2234">
        <v>21</v>
      </c>
      <c r="G2234" t="s">
        <v>122</v>
      </c>
      <c r="H2234" t="s">
        <v>72</v>
      </c>
      <c r="I2234" t="s">
        <v>28</v>
      </c>
      <c r="J2234" t="s">
        <v>29</v>
      </c>
      <c r="K2234" t="s">
        <v>30</v>
      </c>
      <c r="L2234" t="s">
        <v>31</v>
      </c>
      <c r="M2234">
        <v>2</v>
      </c>
      <c r="N2234" s="2">
        <v>5999</v>
      </c>
      <c r="O2234" s="3">
        <v>0.15</v>
      </c>
      <c r="P2234" s="2">
        <v>7800</v>
      </c>
      <c r="Q2234" t="s">
        <v>32</v>
      </c>
      <c r="R2234" t="s">
        <v>93</v>
      </c>
      <c r="S2234" t="s">
        <v>34</v>
      </c>
      <c r="T2234" s="4">
        <v>5</v>
      </c>
      <c r="U2234" s="11">
        <f t="shared" si="34"/>
        <v>11998</v>
      </c>
      <c r="V2234" s="11">
        <f>tbl_EcommerceSales[[#This Row],[Gross_Sales]]*tbl_EcommerceSales[[#This Row],[Discount]]</f>
        <v>1799.7</v>
      </c>
      <c r="W2234" s="11">
        <f>tbl_EcommerceSales[[#This Row],[Gross_Sales]]-tbl_EcommerceSales[[#This Row],[Discount_Amount]]</f>
        <v>10198.299999999999</v>
      </c>
      <c r="X2234" s="11">
        <f>tbl_EcommerceSales[[#This Row],[Quantity]] * _xlfn.XLOOKUP(tbl_EcommerceSales[[#This Row],[Product_ID]], Product_Master!A:A, Product_Master!F:F)</f>
        <v>7800</v>
      </c>
      <c r="Y2234" s="11">
        <f>tbl_EcommerceSales[[#This Row],[Net_Revenue]]-tbl_EcommerceSales[[#This Row],[Total_Cost]]</f>
        <v>2398.2999999999993</v>
      </c>
      <c r="Z2234" s="9">
        <f>IFERROR(#REF!/tbl_EcommerceSales[[#This Row],[Total_Cost]], 0)</f>
        <v>0</v>
      </c>
      <c r="AA2234" t="str">
        <f>TEXT(tbl_EcommerceSales[[#This Row],[Order_Date]],"mmm")</f>
        <v>Aug</v>
      </c>
      <c r="AB2234">
        <f>YEAR(tbl_EcommerceSales[[#This Row],[Order_Date]])</f>
        <v>2025</v>
      </c>
      <c r="AC2234" t="str">
        <f>IF(tbl_EcommerceSales[[#This Row],[Age]]&lt;18,"Under 18",IF(tbl_EcommerceSales[[#This Row],[Age]]&lt;=25,"18-25",IF(tbl_EcommerceSales[[#This Row],[Age]]&lt;=35,"26-35",IF(tbl_EcommerceSales[[#This Row],[Age]]&lt;=45,"36-45",IF(tbl_EcommerceSales[[#This Row],[Age]]&lt;=55,"46-55","56+")))))</f>
        <v>18-25</v>
      </c>
    </row>
    <row r="2235" spans="1:29" x14ac:dyDescent="0.35">
      <c r="A2235" t="s">
        <v>3833</v>
      </c>
      <c r="B2235" s="7">
        <v>45900</v>
      </c>
      <c r="C2235" t="s">
        <v>3834</v>
      </c>
      <c r="D2235" t="s">
        <v>159</v>
      </c>
      <c r="E2235" t="s">
        <v>48</v>
      </c>
      <c r="F2235">
        <v>33</v>
      </c>
      <c r="G2235" t="s">
        <v>96</v>
      </c>
      <c r="H2235" t="s">
        <v>39</v>
      </c>
      <c r="I2235" t="s">
        <v>62</v>
      </c>
      <c r="J2235" t="s">
        <v>63</v>
      </c>
      <c r="K2235" t="s">
        <v>42</v>
      </c>
      <c r="L2235" t="s">
        <v>43</v>
      </c>
      <c r="M2235">
        <v>2</v>
      </c>
      <c r="N2235" s="2">
        <v>499</v>
      </c>
      <c r="O2235" s="3">
        <v>0.05</v>
      </c>
      <c r="P2235" s="2">
        <v>440</v>
      </c>
      <c r="Q2235" t="s">
        <v>32</v>
      </c>
      <c r="R2235" t="s">
        <v>33</v>
      </c>
      <c r="S2235" t="s">
        <v>57</v>
      </c>
      <c r="T2235" s="4">
        <v>2</v>
      </c>
      <c r="U2235" s="11">
        <f t="shared" si="34"/>
        <v>998</v>
      </c>
      <c r="V2235" s="11">
        <f>tbl_EcommerceSales[[#This Row],[Gross_Sales]]*tbl_EcommerceSales[[#This Row],[Discount]]</f>
        <v>49.900000000000006</v>
      </c>
      <c r="W2235" s="11">
        <f>tbl_EcommerceSales[[#This Row],[Gross_Sales]]-tbl_EcommerceSales[[#This Row],[Discount_Amount]]</f>
        <v>948.1</v>
      </c>
      <c r="X2235" s="11">
        <f>tbl_EcommerceSales[[#This Row],[Quantity]] * _xlfn.XLOOKUP(tbl_EcommerceSales[[#This Row],[Product_ID]], Product_Master!A:A, Product_Master!F:F)</f>
        <v>440</v>
      </c>
      <c r="Y2235" s="11">
        <f>tbl_EcommerceSales[[#This Row],[Net_Revenue]]-tbl_EcommerceSales[[#This Row],[Total_Cost]]</f>
        <v>508.1</v>
      </c>
      <c r="Z2235" s="9">
        <f>IFERROR(#REF!/tbl_EcommerceSales[[#This Row],[Total_Cost]], 0)</f>
        <v>0</v>
      </c>
      <c r="AA2235" t="str">
        <f>TEXT(tbl_EcommerceSales[[#This Row],[Order_Date]],"mmm")</f>
        <v>Aug</v>
      </c>
      <c r="AB2235">
        <f>YEAR(tbl_EcommerceSales[[#This Row],[Order_Date]])</f>
        <v>2025</v>
      </c>
      <c r="AC2235" t="str">
        <f>IF(tbl_EcommerceSales[[#This Row],[Age]]&lt;18,"Under 18",IF(tbl_EcommerceSales[[#This Row],[Age]]&lt;=25,"18-25",IF(tbl_EcommerceSales[[#This Row],[Age]]&lt;=35,"26-35",IF(tbl_EcommerceSales[[#This Row],[Age]]&lt;=45,"36-45",IF(tbl_EcommerceSales[[#This Row],[Age]]&lt;=55,"46-55","56+")))))</f>
        <v>26-35</v>
      </c>
    </row>
    <row r="2236" spans="1:29" x14ac:dyDescent="0.35">
      <c r="A2236" t="s">
        <v>3835</v>
      </c>
      <c r="B2236" s="7">
        <v>45900</v>
      </c>
      <c r="C2236" t="s">
        <v>3836</v>
      </c>
      <c r="D2236" t="s">
        <v>205</v>
      </c>
      <c r="E2236" t="s">
        <v>25</v>
      </c>
      <c r="F2236">
        <v>32</v>
      </c>
      <c r="G2236" t="s">
        <v>96</v>
      </c>
      <c r="H2236" t="s">
        <v>39</v>
      </c>
      <c r="I2236" t="s">
        <v>206</v>
      </c>
      <c r="J2236" t="s">
        <v>207</v>
      </c>
      <c r="K2236" t="s">
        <v>177</v>
      </c>
      <c r="L2236" t="s">
        <v>208</v>
      </c>
      <c r="M2236">
        <v>4</v>
      </c>
      <c r="N2236" s="2">
        <v>2199</v>
      </c>
      <c r="O2236" s="3">
        <v>0.2</v>
      </c>
      <c r="P2236" s="2">
        <v>5000</v>
      </c>
      <c r="Q2236" t="s">
        <v>32</v>
      </c>
      <c r="R2236" t="s">
        <v>93</v>
      </c>
      <c r="S2236" t="s">
        <v>34</v>
      </c>
      <c r="T2236" s="4">
        <v>5</v>
      </c>
      <c r="U2236" s="11">
        <f t="shared" si="34"/>
        <v>8796</v>
      </c>
      <c r="V2236" s="11">
        <f>tbl_EcommerceSales[[#This Row],[Gross_Sales]]*tbl_EcommerceSales[[#This Row],[Discount]]</f>
        <v>1759.2</v>
      </c>
      <c r="W2236" s="11">
        <f>tbl_EcommerceSales[[#This Row],[Gross_Sales]]-tbl_EcommerceSales[[#This Row],[Discount_Amount]]</f>
        <v>7036.8</v>
      </c>
      <c r="X2236" s="11">
        <f>tbl_EcommerceSales[[#This Row],[Quantity]] * _xlfn.XLOOKUP(tbl_EcommerceSales[[#This Row],[Product_ID]], Product_Master!A:A, Product_Master!F:F)</f>
        <v>5000</v>
      </c>
      <c r="Y2236" s="11">
        <f>tbl_EcommerceSales[[#This Row],[Net_Revenue]]-tbl_EcommerceSales[[#This Row],[Total_Cost]]</f>
        <v>2036.8000000000002</v>
      </c>
      <c r="Z2236" s="9">
        <f>IFERROR(#REF!/tbl_EcommerceSales[[#This Row],[Total_Cost]], 0)</f>
        <v>0</v>
      </c>
      <c r="AA2236" t="str">
        <f>TEXT(tbl_EcommerceSales[[#This Row],[Order_Date]],"mmm")</f>
        <v>Aug</v>
      </c>
      <c r="AB2236">
        <f>YEAR(tbl_EcommerceSales[[#This Row],[Order_Date]])</f>
        <v>2025</v>
      </c>
      <c r="AC2236" t="str">
        <f>IF(tbl_EcommerceSales[[#This Row],[Age]]&lt;18,"Under 18",IF(tbl_EcommerceSales[[#This Row],[Age]]&lt;=25,"18-25",IF(tbl_EcommerceSales[[#This Row],[Age]]&lt;=35,"26-35",IF(tbl_EcommerceSales[[#This Row],[Age]]&lt;=45,"36-45",IF(tbl_EcommerceSales[[#This Row],[Age]]&lt;=55,"46-55","56+")))))</f>
        <v>26-35</v>
      </c>
    </row>
    <row r="2237" spans="1:29" x14ac:dyDescent="0.35">
      <c r="A2237" t="s">
        <v>3837</v>
      </c>
      <c r="B2237" s="7">
        <v>45900</v>
      </c>
      <c r="C2237" t="s">
        <v>1868</v>
      </c>
      <c r="D2237" t="s">
        <v>216</v>
      </c>
      <c r="E2237" t="s">
        <v>25</v>
      </c>
      <c r="F2237">
        <v>52</v>
      </c>
      <c r="G2237" t="s">
        <v>136</v>
      </c>
      <c r="H2237" t="s">
        <v>88</v>
      </c>
      <c r="I2237" t="s">
        <v>175</v>
      </c>
      <c r="J2237" t="s">
        <v>176</v>
      </c>
      <c r="K2237" t="s">
        <v>177</v>
      </c>
      <c r="L2237" t="s">
        <v>178</v>
      </c>
      <c r="M2237">
        <v>3</v>
      </c>
      <c r="N2237" s="2">
        <v>699</v>
      </c>
      <c r="O2237" s="3">
        <v>0</v>
      </c>
      <c r="P2237" s="2">
        <v>960</v>
      </c>
      <c r="Q2237" t="s">
        <v>156</v>
      </c>
      <c r="R2237" t="s">
        <v>33</v>
      </c>
      <c r="S2237" t="s">
        <v>57</v>
      </c>
      <c r="T2237" s="4">
        <v>5</v>
      </c>
      <c r="U2237" s="11">
        <f t="shared" si="34"/>
        <v>2097</v>
      </c>
      <c r="V2237" s="11">
        <f>tbl_EcommerceSales[[#This Row],[Gross_Sales]]*tbl_EcommerceSales[[#This Row],[Discount]]</f>
        <v>0</v>
      </c>
      <c r="W2237" s="11">
        <f>tbl_EcommerceSales[[#This Row],[Gross_Sales]]-tbl_EcommerceSales[[#This Row],[Discount_Amount]]</f>
        <v>2097</v>
      </c>
      <c r="X2237" s="11">
        <f>tbl_EcommerceSales[[#This Row],[Quantity]] * _xlfn.XLOOKUP(tbl_EcommerceSales[[#This Row],[Product_ID]], Product_Master!A:A, Product_Master!F:F)</f>
        <v>960</v>
      </c>
      <c r="Y2237" s="11">
        <f>tbl_EcommerceSales[[#This Row],[Net_Revenue]]-tbl_EcommerceSales[[#This Row],[Total_Cost]]</f>
        <v>1137</v>
      </c>
      <c r="Z2237" s="9">
        <f>IFERROR(#REF!/tbl_EcommerceSales[[#This Row],[Total_Cost]], 0)</f>
        <v>0</v>
      </c>
      <c r="AA2237" t="str">
        <f>TEXT(tbl_EcommerceSales[[#This Row],[Order_Date]],"mmm")</f>
        <v>Aug</v>
      </c>
      <c r="AB2237">
        <f>YEAR(tbl_EcommerceSales[[#This Row],[Order_Date]])</f>
        <v>2025</v>
      </c>
      <c r="AC2237" t="str">
        <f>IF(tbl_EcommerceSales[[#This Row],[Age]]&lt;18,"Under 18",IF(tbl_EcommerceSales[[#This Row],[Age]]&lt;=25,"18-25",IF(tbl_EcommerceSales[[#This Row],[Age]]&lt;=35,"26-35",IF(tbl_EcommerceSales[[#This Row],[Age]]&lt;=45,"36-45",IF(tbl_EcommerceSales[[#This Row],[Age]]&lt;=55,"46-55","56+")))))</f>
        <v>46-55</v>
      </c>
    </row>
    <row r="2238" spans="1:29" x14ac:dyDescent="0.35">
      <c r="A2238" t="s">
        <v>3838</v>
      </c>
      <c r="B2238" s="7">
        <v>45900</v>
      </c>
      <c r="C2238" t="s">
        <v>3839</v>
      </c>
      <c r="D2238" t="s">
        <v>79</v>
      </c>
      <c r="E2238" t="s">
        <v>48</v>
      </c>
      <c r="F2238">
        <v>27</v>
      </c>
      <c r="G2238" t="s">
        <v>26</v>
      </c>
      <c r="H2238" t="s">
        <v>27</v>
      </c>
      <c r="I2238" t="s">
        <v>212</v>
      </c>
      <c r="J2238" t="s">
        <v>213</v>
      </c>
      <c r="K2238" t="s">
        <v>177</v>
      </c>
      <c r="L2238" t="s">
        <v>178</v>
      </c>
      <c r="M2238">
        <v>1</v>
      </c>
      <c r="N2238" s="2">
        <v>2499</v>
      </c>
      <c r="O2238" s="3">
        <v>0.15</v>
      </c>
      <c r="P2238" s="2">
        <v>1450</v>
      </c>
      <c r="Q2238" t="s">
        <v>44</v>
      </c>
      <c r="R2238" t="s">
        <v>33</v>
      </c>
      <c r="S2238" t="s">
        <v>34</v>
      </c>
      <c r="T2238" s="4">
        <v>4</v>
      </c>
      <c r="U2238" s="11">
        <f t="shared" si="34"/>
        <v>2499</v>
      </c>
      <c r="V2238" s="11">
        <f>tbl_EcommerceSales[[#This Row],[Gross_Sales]]*tbl_EcommerceSales[[#This Row],[Discount]]</f>
        <v>374.84999999999997</v>
      </c>
      <c r="W2238" s="11">
        <f>tbl_EcommerceSales[[#This Row],[Gross_Sales]]-tbl_EcommerceSales[[#This Row],[Discount_Amount]]</f>
        <v>2124.15</v>
      </c>
      <c r="X2238" s="11">
        <f>tbl_EcommerceSales[[#This Row],[Quantity]] * _xlfn.XLOOKUP(tbl_EcommerceSales[[#This Row],[Product_ID]], Product_Master!A:A, Product_Master!F:F)</f>
        <v>1450</v>
      </c>
      <c r="Y2238" s="11">
        <f>tbl_EcommerceSales[[#This Row],[Net_Revenue]]-tbl_EcommerceSales[[#This Row],[Total_Cost]]</f>
        <v>674.15000000000009</v>
      </c>
      <c r="Z2238" s="9">
        <f>IFERROR(#REF!/tbl_EcommerceSales[[#This Row],[Total_Cost]], 0)</f>
        <v>0</v>
      </c>
      <c r="AA2238" t="str">
        <f>TEXT(tbl_EcommerceSales[[#This Row],[Order_Date]],"mmm")</f>
        <v>Aug</v>
      </c>
      <c r="AB2238">
        <f>YEAR(tbl_EcommerceSales[[#This Row],[Order_Date]])</f>
        <v>2025</v>
      </c>
      <c r="AC2238" t="str">
        <f>IF(tbl_EcommerceSales[[#This Row],[Age]]&lt;18,"Under 18",IF(tbl_EcommerceSales[[#This Row],[Age]]&lt;=25,"18-25",IF(tbl_EcommerceSales[[#This Row],[Age]]&lt;=35,"26-35",IF(tbl_EcommerceSales[[#This Row],[Age]]&lt;=45,"36-45",IF(tbl_EcommerceSales[[#This Row],[Age]]&lt;=55,"46-55","56+")))))</f>
        <v>26-35</v>
      </c>
    </row>
    <row r="2239" spans="1:29" x14ac:dyDescent="0.35">
      <c r="A2239" t="s">
        <v>3840</v>
      </c>
      <c r="B2239" s="7">
        <v>45900</v>
      </c>
      <c r="C2239" t="s">
        <v>3841</v>
      </c>
      <c r="D2239" t="s">
        <v>195</v>
      </c>
      <c r="E2239" t="s">
        <v>48</v>
      </c>
      <c r="F2239">
        <v>37</v>
      </c>
      <c r="G2239" t="s">
        <v>186</v>
      </c>
      <c r="H2239" t="s">
        <v>72</v>
      </c>
      <c r="I2239" t="s">
        <v>206</v>
      </c>
      <c r="J2239" t="s">
        <v>207</v>
      </c>
      <c r="K2239" t="s">
        <v>177</v>
      </c>
      <c r="L2239" t="s">
        <v>208</v>
      </c>
      <c r="M2239">
        <v>2</v>
      </c>
      <c r="N2239" s="2">
        <v>2199</v>
      </c>
      <c r="O2239" s="3">
        <v>0.15</v>
      </c>
      <c r="P2239" s="2">
        <v>2500</v>
      </c>
      <c r="Q2239" t="s">
        <v>44</v>
      </c>
      <c r="R2239" t="s">
        <v>33</v>
      </c>
      <c r="S2239" t="s">
        <v>57</v>
      </c>
      <c r="T2239" s="4">
        <v>3</v>
      </c>
      <c r="U2239" s="11">
        <f t="shared" si="34"/>
        <v>4398</v>
      </c>
      <c r="V2239" s="11">
        <f>tbl_EcommerceSales[[#This Row],[Gross_Sales]]*tbl_EcommerceSales[[#This Row],[Discount]]</f>
        <v>659.69999999999993</v>
      </c>
      <c r="W2239" s="11">
        <f>tbl_EcommerceSales[[#This Row],[Gross_Sales]]-tbl_EcommerceSales[[#This Row],[Discount_Amount]]</f>
        <v>3738.3</v>
      </c>
      <c r="X2239" s="11">
        <f>tbl_EcommerceSales[[#This Row],[Quantity]] * _xlfn.XLOOKUP(tbl_EcommerceSales[[#This Row],[Product_ID]], Product_Master!A:A, Product_Master!F:F)</f>
        <v>2500</v>
      </c>
      <c r="Y2239" s="11">
        <f>tbl_EcommerceSales[[#This Row],[Net_Revenue]]-tbl_EcommerceSales[[#This Row],[Total_Cost]]</f>
        <v>1238.3000000000002</v>
      </c>
      <c r="Z2239" s="9">
        <f>IFERROR(#REF!/tbl_EcommerceSales[[#This Row],[Total_Cost]], 0)</f>
        <v>0</v>
      </c>
      <c r="AA2239" t="str">
        <f>TEXT(tbl_EcommerceSales[[#This Row],[Order_Date]],"mmm")</f>
        <v>Aug</v>
      </c>
      <c r="AB2239">
        <f>YEAR(tbl_EcommerceSales[[#This Row],[Order_Date]])</f>
        <v>2025</v>
      </c>
      <c r="AC2239" t="str">
        <f>IF(tbl_EcommerceSales[[#This Row],[Age]]&lt;18,"Under 18",IF(tbl_EcommerceSales[[#This Row],[Age]]&lt;=25,"18-25",IF(tbl_EcommerceSales[[#This Row],[Age]]&lt;=35,"26-35",IF(tbl_EcommerceSales[[#This Row],[Age]]&lt;=45,"36-45",IF(tbl_EcommerceSales[[#This Row],[Age]]&lt;=55,"46-55","56+")))))</f>
        <v>36-45</v>
      </c>
    </row>
    <row r="2240" spans="1:29" x14ac:dyDescent="0.35">
      <c r="A2240" t="s">
        <v>3842</v>
      </c>
      <c r="B2240" s="7">
        <v>45900</v>
      </c>
      <c r="C2240" t="s">
        <v>839</v>
      </c>
      <c r="D2240" t="s">
        <v>37</v>
      </c>
      <c r="E2240" t="s">
        <v>25</v>
      </c>
      <c r="F2240">
        <v>18</v>
      </c>
      <c r="G2240" t="s">
        <v>107</v>
      </c>
      <c r="H2240" t="s">
        <v>39</v>
      </c>
      <c r="I2240" t="s">
        <v>67</v>
      </c>
      <c r="J2240" t="s">
        <v>68</v>
      </c>
      <c r="K2240" t="s">
        <v>42</v>
      </c>
      <c r="L2240" t="s">
        <v>43</v>
      </c>
      <c r="M2240">
        <v>2</v>
      </c>
      <c r="N2240" s="2">
        <v>799</v>
      </c>
      <c r="O2240" s="3">
        <v>0.15</v>
      </c>
      <c r="P2240" s="2">
        <v>720</v>
      </c>
      <c r="Q2240" t="s">
        <v>32</v>
      </c>
      <c r="R2240" t="s">
        <v>33</v>
      </c>
      <c r="S2240" t="s">
        <v>57</v>
      </c>
      <c r="T2240" s="4">
        <v>4</v>
      </c>
      <c r="U2240" s="11">
        <f t="shared" si="34"/>
        <v>1598</v>
      </c>
      <c r="V2240" s="11">
        <f>tbl_EcommerceSales[[#This Row],[Gross_Sales]]*tbl_EcommerceSales[[#This Row],[Discount]]</f>
        <v>239.7</v>
      </c>
      <c r="W2240" s="11">
        <f>tbl_EcommerceSales[[#This Row],[Gross_Sales]]-tbl_EcommerceSales[[#This Row],[Discount_Amount]]</f>
        <v>1358.3</v>
      </c>
      <c r="X2240" s="11">
        <f>tbl_EcommerceSales[[#This Row],[Quantity]] * _xlfn.XLOOKUP(tbl_EcommerceSales[[#This Row],[Product_ID]], Product_Master!A:A, Product_Master!F:F)</f>
        <v>720</v>
      </c>
      <c r="Y2240" s="11">
        <f>tbl_EcommerceSales[[#This Row],[Net_Revenue]]-tbl_EcommerceSales[[#This Row],[Total_Cost]]</f>
        <v>638.29999999999995</v>
      </c>
      <c r="Z2240" s="9">
        <f>IFERROR(#REF!/tbl_EcommerceSales[[#This Row],[Total_Cost]], 0)</f>
        <v>0</v>
      </c>
      <c r="AA2240" t="str">
        <f>TEXT(tbl_EcommerceSales[[#This Row],[Order_Date]],"mmm")</f>
        <v>Aug</v>
      </c>
      <c r="AB2240">
        <f>YEAR(tbl_EcommerceSales[[#This Row],[Order_Date]])</f>
        <v>2025</v>
      </c>
      <c r="AC2240" t="str">
        <f>IF(tbl_EcommerceSales[[#This Row],[Age]]&lt;18,"Under 18",IF(tbl_EcommerceSales[[#This Row],[Age]]&lt;=25,"18-25",IF(tbl_EcommerceSales[[#This Row],[Age]]&lt;=35,"26-35",IF(tbl_EcommerceSales[[#This Row],[Age]]&lt;=45,"36-45",IF(tbl_EcommerceSales[[#This Row],[Age]]&lt;=55,"46-55","56+")))))</f>
        <v>18-25</v>
      </c>
    </row>
    <row r="2241" spans="1:29" x14ac:dyDescent="0.35">
      <c r="A2241" t="s">
        <v>3843</v>
      </c>
      <c r="B2241" s="7">
        <v>45901</v>
      </c>
      <c r="C2241" t="s">
        <v>1303</v>
      </c>
      <c r="D2241" t="s">
        <v>60</v>
      </c>
      <c r="E2241" t="s">
        <v>25</v>
      </c>
      <c r="F2241">
        <v>34</v>
      </c>
      <c r="G2241" t="s">
        <v>99</v>
      </c>
      <c r="H2241" t="s">
        <v>88</v>
      </c>
      <c r="I2241" t="s">
        <v>357</v>
      </c>
      <c r="J2241" t="s">
        <v>358</v>
      </c>
      <c r="K2241" t="s">
        <v>177</v>
      </c>
      <c r="L2241" t="s">
        <v>178</v>
      </c>
      <c r="M2241">
        <v>2</v>
      </c>
      <c r="N2241" s="2">
        <v>999</v>
      </c>
      <c r="O2241" s="3">
        <v>0</v>
      </c>
      <c r="P2241" s="2">
        <v>1040</v>
      </c>
      <c r="Q2241" t="s">
        <v>32</v>
      </c>
      <c r="R2241" t="s">
        <v>33</v>
      </c>
      <c r="S2241" t="s">
        <v>57</v>
      </c>
      <c r="T2241" s="4">
        <v>5</v>
      </c>
      <c r="U2241" s="11">
        <f t="shared" si="34"/>
        <v>1998</v>
      </c>
      <c r="V2241" s="11">
        <f>tbl_EcommerceSales[[#This Row],[Gross_Sales]]*tbl_EcommerceSales[[#This Row],[Discount]]</f>
        <v>0</v>
      </c>
      <c r="W2241" s="11">
        <f>tbl_EcommerceSales[[#This Row],[Gross_Sales]]-tbl_EcommerceSales[[#This Row],[Discount_Amount]]</f>
        <v>1998</v>
      </c>
      <c r="X2241" s="11">
        <f>tbl_EcommerceSales[[#This Row],[Quantity]] * _xlfn.XLOOKUP(tbl_EcommerceSales[[#This Row],[Product_ID]], Product_Master!A:A, Product_Master!F:F)</f>
        <v>1040</v>
      </c>
      <c r="Y2241" s="11">
        <f>tbl_EcommerceSales[[#This Row],[Net_Revenue]]-tbl_EcommerceSales[[#This Row],[Total_Cost]]</f>
        <v>958</v>
      </c>
      <c r="Z2241" s="9">
        <f>IFERROR(#REF!/tbl_EcommerceSales[[#This Row],[Total_Cost]], 0)</f>
        <v>0</v>
      </c>
      <c r="AA2241" t="str">
        <f>TEXT(tbl_EcommerceSales[[#This Row],[Order_Date]],"mmm")</f>
        <v>Sep</v>
      </c>
      <c r="AB2241">
        <f>YEAR(tbl_EcommerceSales[[#This Row],[Order_Date]])</f>
        <v>2025</v>
      </c>
      <c r="AC2241" t="str">
        <f>IF(tbl_EcommerceSales[[#This Row],[Age]]&lt;18,"Under 18",IF(tbl_EcommerceSales[[#This Row],[Age]]&lt;=25,"18-25",IF(tbl_EcommerceSales[[#This Row],[Age]]&lt;=35,"26-35",IF(tbl_EcommerceSales[[#This Row],[Age]]&lt;=45,"36-45",IF(tbl_EcommerceSales[[#This Row],[Age]]&lt;=55,"46-55","56+")))))</f>
        <v>26-35</v>
      </c>
    </row>
    <row r="2242" spans="1:29" x14ac:dyDescent="0.35">
      <c r="A2242" t="s">
        <v>3844</v>
      </c>
      <c r="B2242" s="7">
        <v>45901</v>
      </c>
      <c r="C2242" t="s">
        <v>2566</v>
      </c>
      <c r="D2242" t="s">
        <v>251</v>
      </c>
      <c r="E2242" t="s">
        <v>48</v>
      </c>
      <c r="F2242">
        <v>30</v>
      </c>
      <c r="G2242" t="s">
        <v>107</v>
      </c>
      <c r="H2242" t="s">
        <v>39</v>
      </c>
      <c r="I2242" t="s">
        <v>111</v>
      </c>
      <c r="J2242" t="s">
        <v>112</v>
      </c>
      <c r="K2242" t="s">
        <v>55</v>
      </c>
      <c r="L2242" t="s">
        <v>113</v>
      </c>
      <c r="M2242">
        <v>1</v>
      </c>
      <c r="N2242" s="2">
        <v>1799</v>
      </c>
      <c r="O2242" s="3">
        <v>0.15</v>
      </c>
      <c r="P2242" s="2">
        <v>950</v>
      </c>
      <c r="Q2242" t="s">
        <v>32</v>
      </c>
      <c r="R2242" t="s">
        <v>33</v>
      </c>
      <c r="S2242" t="s">
        <v>34</v>
      </c>
      <c r="T2242" s="4">
        <v>4</v>
      </c>
      <c r="U2242" s="11">
        <f t="shared" ref="U2242:U2305" si="35">M2242*N2242</f>
        <v>1799</v>
      </c>
      <c r="V2242" s="11">
        <f>tbl_EcommerceSales[[#This Row],[Gross_Sales]]*tbl_EcommerceSales[[#This Row],[Discount]]</f>
        <v>269.84999999999997</v>
      </c>
      <c r="W2242" s="11">
        <f>tbl_EcommerceSales[[#This Row],[Gross_Sales]]-tbl_EcommerceSales[[#This Row],[Discount_Amount]]</f>
        <v>1529.15</v>
      </c>
      <c r="X2242" s="11">
        <f>tbl_EcommerceSales[[#This Row],[Quantity]] * _xlfn.XLOOKUP(tbl_EcommerceSales[[#This Row],[Product_ID]], Product_Master!A:A, Product_Master!F:F)</f>
        <v>950</v>
      </c>
      <c r="Y2242" s="11">
        <f>tbl_EcommerceSales[[#This Row],[Net_Revenue]]-tbl_EcommerceSales[[#This Row],[Total_Cost]]</f>
        <v>579.15000000000009</v>
      </c>
      <c r="Z2242" s="9">
        <f>IFERROR(#REF!/tbl_EcommerceSales[[#This Row],[Total_Cost]], 0)</f>
        <v>0</v>
      </c>
      <c r="AA2242" t="str">
        <f>TEXT(tbl_EcommerceSales[[#This Row],[Order_Date]],"mmm")</f>
        <v>Sep</v>
      </c>
      <c r="AB2242">
        <f>YEAR(tbl_EcommerceSales[[#This Row],[Order_Date]])</f>
        <v>2025</v>
      </c>
      <c r="AC2242" t="str">
        <f>IF(tbl_EcommerceSales[[#This Row],[Age]]&lt;18,"Under 18",IF(tbl_EcommerceSales[[#This Row],[Age]]&lt;=25,"18-25",IF(tbl_EcommerceSales[[#This Row],[Age]]&lt;=35,"26-35",IF(tbl_EcommerceSales[[#This Row],[Age]]&lt;=45,"36-45",IF(tbl_EcommerceSales[[#This Row],[Age]]&lt;=55,"46-55","56+")))))</f>
        <v>26-35</v>
      </c>
    </row>
    <row r="2243" spans="1:29" x14ac:dyDescent="0.35">
      <c r="A2243" t="s">
        <v>3845</v>
      </c>
      <c r="B2243" s="7">
        <v>45901</v>
      </c>
      <c r="C2243" t="s">
        <v>872</v>
      </c>
      <c r="D2243" t="s">
        <v>342</v>
      </c>
      <c r="E2243" t="s">
        <v>25</v>
      </c>
      <c r="F2243">
        <v>44</v>
      </c>
      <c r="G2243" t="s">
        <v>71</v>
      </c>
      <c r="H2243" t="s">
        <v>72</v>
      </c>
      <c r="I2243" t="s">
        <v>126</v>
      </c>
      <c r="J2243" t="s">
        <v>127</v>
      </c>
      <c r="K2243" t="s">
        <v>82</v>
      </c>
      <c r="L2243" t="s">
        <v>83</v>
      </c>
      <c r="M2243">
        <v>1</v>
      </c>
      <c r="N2243" s="2">
        <v>1899</v>
      </c>
      <c r="O2243" s="3">
        <v>0.2</v>
      </c>
      <c r="P2243" s="2">
        <v>1120</v>
      </c>
      <c r="Q2243" t="s">
        <v>156</v>
      </c>
      <c r="R2243" t="s">
        <v>33</v>
      </c>
      <c r="S2243" t="s">
        <v>34</v>
      </c>
      <c r="T2243" s="4">
        <v>2</v>
      </c>
      <c r="U2243" s="11">
        <f t="shared" si="35"/>
        <v>1899</v>
      </c>
      <c r="V2243" s="11">
        <f>tbl_EcommerceSales[[#This Row],[Gross_Sales]]*tbl_EcommerceSales[[#This Row],[Discount]]</f>
        <v>379.8</v>
      </c>
      <c r="W2243" s="11">
        <f>tbl_EcommerceSales[[#This Row],[Gross_Sales]]-tbl_EcommerceSales[[#This Row],[Discount_Amount]]</f>
        <v>1519.2</v>
      </c>
      <c r="X2243" s="11">
        <f>tbl_EcommerceSales[[#This Row],[Quantity]] * _xlfn.XLOOKUP(tbl_EcommerceSales[[#This Row],[Product_ID]], Product_Master!A:A, Product_Master!F:F)</f>
        <v>1120</v>
      </c>
      <c r="Y2243" s="11">
        <f>tbl_EcommerceSales[[#This Row],[Net_Revenue]]-tbl_EcommerceSales[[#This Row],[Total_Cost]]</f>
        <v>399.20000000000005</v>
      </c>
      <c r="Z2243" s="9">
        <f>IFERROR(#REF!/tbl_EcommerceSales[[#This Row],[Total_Cost]], 0)</f>
        <v>0</v>
      </c>
      <c r="AA2243" t="str">
        <f>TEXT(tbl_EcommerceSales[[#This Row],[Order_Date]],"mmm")</f>
        <v>Sep</v>
      </c>
      <c r="AB2243">
        <f>YEAR(tbl_EcommerceSales[[#This Row],[Order_Date]])</f>
        <v>2025</v>
      </c>
      <c r="AC2243" t="str">
        <f>IF(tbl_EcommerceSales[[#This Row],[Age]]&lt;18,"Under 18",IF(tbl_EcommerceSales[[#This Row],[Age]]&lt;=25,"18-25",IF(tbl_EcommerceSales[[#This Row],[Age]]&lt;=35,"26-35",IF(tbl_EcommerceSales[[#This Row],[Age]]&lt;=45,"36-45",IF(tbl_EcommerceSales[[#This Row],[Age]]&lt;=55,"46-55","56+")))))</f>
        <v>36-45</v>
      </c>
    </row>
    <row r="2244" spans="1:29" x14ac:dyDescent="0.35">
      <c r="A2244" t="s">
        <v>3846</v>
      </c>
      <c r="B2244" s="7">
        <v>45901</v>
      </c>
      <c r="C2244" t="s">
        <v>1523</v>
      </c>
      <c r="D2244" t="s">
        <v>251</v>
      </c>
      <c r="E2244" t="s">
        <v>25</v>
      </c>
      <c r="F2244">
        <v>41</v>
      </c>
      <c r="G2244" t="s">
        <v>122</v>
      </c>
      <c r="H2244" t="s">
        <v>72</v>
      </c>
      <c r="I2244" t="s">
        <v>80</v>
      </c>
      <c r="J2244" t="s">
        <v>81</v>
      </c>
      <c r="K2244" t="s">
        <v>82</v>
      </c>
      <c r="L2244" t="s">
        <v>83</v>
      </c>
      <c r="M2244">
        <v>2</v>
      </c>
      <c r="N2244" s="2">
        <v>2499</v>
      </c>
      <c r="O2244" s="3">
        <v>0.1</v>
      </c>
      <c r="P2244" s="2">
        <v>3100</v>
      </c>
      <c r="Q2244" t="s">
        <v>32</v>
      </c>
      <c r="R2244" t="s">
        <v>33</v>
      </c>
      <c r="S2244" t="s">
        <v>34</v>
      </c>
      <c r="T2244" s="4">
        <v>4</v>
      </c>
      <c r="U2244" s="11">
        <f t="shared" si="35"/>
        <v>4998</v>
      </c>
      <c r="V2244" s="11">
        <f>tbl_EcommerceSales[[#This Row],[Gross_Sales]]*tbl_EcommerceSales[[#This Row],[Discount]]</f>
        <v>499.8</v>
      </c>
      <c r="W2244" s="11">
        <f>tbl_EcommerceSales[[#This Row],[Gross_Sales]]-tbl_EcommerceSales[[#This Row],[Discount_Amount]]</f>
        <v>4498.2</v>
      </c>
      <c r="X2244" s="11">
        <f>tbl_EcommerceSales[[#This Row],[Quantity]] * _xlfn.XLOOKUP(tbl_EcommerceSales[[#This Row],[Product_ID]], Product_Master!A:A, Product_Master!F:F)</f>
        <v>3100</v>
      </c>
      <c r="Y2244" s="11">
        <f>tbl_EcommerceSales[[#This Row],[Net_Revenue]]-tbl_EcommerceSales[[#This Row],[Total_Cost]]</f>
        <v>1398.1999999999998</v>
      </c>
      <c r="Z2244" s="9">
        <f>IFERROR(#REF!/tbl_EcommerceSales[[#This Row],[Total_Cost]], 0)</f>
        <v>0</v>
      </c>
      <c r="AA2244" t="str">
        <f>TEXT(tbl_EcommerceSales[[#This Row],[Order_Date]],"mmm")</f>
        <v>Sep</v>
      </c>
      <c r="AB2244">
        <f>YEAR(tbl_EcommerceSales[[#This Row],[Order_Date]])</f>
        <v>2025</v>
      </c>
      <c r="AC2244" t="str">
        <f>IF(tbl_EcommerceSales[[#This Row],[Age]]&lt;18,"Under 18",IF(tbl_EcommerceSales[[#This Row],[Age]]&lt;=25,"18-25",IF(tbl_EcommerceSales[[#This Row],[Age]]&lt;=35,"26-35",IF(tbl_EcommerceSales[[#This Row],[Age]]&lt;=45,"36-45",IF(tbl_EcommerceSales[[#This Row],[Age]]&lt;=55,"46-55","56+")))))</f>
        <v>36-45</v>
      </c>
    </row>
    <row r="2245" spans="1:29" x14ac:dyDescent="0.35">
      <c r="A2245" t="s">
        <v>3847</v>
      </c>
      <c r="B2245" s="7">
        <v>45901</v>
      </c>
      <c r="C2245" t="s">
        <v>3815</v>
      </c>
      <c r="D2245" t="s">
        <v>251</v>
      </c>
      <c r="E2245" t="s">
        <v>25</v>
      </c>
      <c r="F2245">
        <v>45</v>
      </c>
      <c r="G2245" t="s">
        <v>99</v>
      </c>
      <c r="H2245" t="s">
        <v>88</v>
      </c>
      <c r="I2245" t="s">
        <v>28</v>
      </c>
      <c r="J2245" t="s">
        <v>29</v>
      </c>
      <c r="K2245" t="s">
        <v>30</v>
      </c>
      <c r="L2245" t="s">
        <v>31</v>
      </c>
      <c r="M2245">
        <v>3</v>
      </c>
      <c r="N2245" s="2">
        <v>5999</v>
      </c>
      <c r="O2245" s="3">
        <v>0.05</v>
      </c>
      <c r="P2245" s="2">
        <v>11700</v>
      </c>
      <c r="Q2245" t="s">
        <v>156</v>
      </c>
      <c r="R2245" t="s">
        <v>33</v>
      </c>
      <c r="S2245" t="s">
        <v>57</v>
      </c>
      <c r="T2245" s="4">
        <v>4</v>
      </c>
      <c r="U2245" s="11">
        <f t="shared" si="35"/>
        <v>17997</v>
      </c>
      <c r="V2245" s="11">
        <f>tbl_EcommerceSales[[#This Row],[Gross_Sales]]*tbl_EcommerceSales[[#This Row],[Discount]]</f>
        <v>899.85</v>
      </c>
      <c r="W2245" s="11">
        <f>tbl_EcommerceSales[[#This Row],[Gross_Sales]]-tbl_EcommerceSales[[#This Row],[Discount_Amount]]</f>
        <v>17097.150000000001</v>
      </c>
      <c r="X2245" s="11">
        <f>tbl_EcommerceSales[[#This Row],[Quantity]] * _xlfn.XLOOKUP(tbl_EcommerceSales[[#This Row],[Product_ID]], Product_Master!A:A, Product_Master!F:F)</f>
        <v>11700</v>
      </c>
      <c r="Y2245" s="11">
        <f>tbl_EcommerceSales[[#This Row],[Net_Revenue]]-tbl_EcommerceSales[[#This Row],[Total_Cost]]</f>
        <v>5397.1500000000015</v>
      </c>
      <c r="Z2245" s="9">
        <f>IFERROR(#REF!/tbl_EcommerceSales[[#This Row],[Total_Cost]], 0)</f>
        <v>0</v>
      </c>
      <c r="AA2245" t="str">
        <f>TEXT(tbl_EcommerceSales[[#This Row],[Order_Date]],"mmm")</f>
        <v>Sep</v>
      </c>
      <c r="AB2245">
        <f>YEAR(tbl_EcommerceSales[[#This Row],[Order_Date]])</f>
        <v>2025</v>
      </c>
      <c r="AC2245" t="str">
        <f>IF(tbl_EcommerceSales[[#This Row],[Age]]&lt;18,"Under 18",IF(tbl_EcommerceSales[[#This Row],[Age]]&lt;=25,"18-25",IF(tbl_EcommerceSales[[#This Row],[Age]]&lt;=35,"26-35",IF(tbl_EcommerceSales[[#This Row],[Age]]&lt;=45,"36-45",IF(tbl_EcommerceSales[[#This Row],[Age]]&lt;=55,"46-55","56+")))))</f>
        <v>36-45</v>
      </c>
    </row>
    <row r="2246" spans="1:29" x14ac:dyDescent="0.35">
      <c r="A2246" t="s">
        <v>3848</v>
      </c>
      <c r="B2246" s="7">
        <v>45901</v>
      </c>
      <c r="C2246" t="s">
        <v>3849</v>
      </c>
      <c r="D2246" t="s">
        <v>159</v>
      </c>
      <c r="E2246" t="s">
        <v>48</v>
      </c>
      <c r="F2246">
        <v>31</v>
      </c>
      <c r="G2246" t="s">
        <v>211</v>
      </c>
      <c r="H2246" t="s">
        <v>72</v>
      </c>
      <c r="I2246" t="s">
        <v>126</v>
      </c>
      <c r="J2246" t="s">
        <v>127</v>
      </c>
      <c r="K2246" t="s">
        <v>82</v>
      </c>
      <c r="L2246" t="s">
        <v>83</v>
      </c>
      <c r="M2246">
        <v>1</v>
      </c>
      <c r="N2246" s="2">
        <v>1899</v>
      </c>
      <c r="O2246" s="3">
        <v>0.2</v>
      </c>
      <c r="P2246" s="2">
        <v>1120</v>
      </c>
      <c r="Q2246" t="s">
        <v>76</v>
      </c>
      <c r="R2246" t="s">
        <v>33</v>
      </c>
      <c r="S2246" t="s">
        <v>34</v>
      </c>
      <c r="T2246" s="4">
        <v>4</v>
      </c>
      <c r="U2246" s="11">
        <f t="shared" si="35"/>
        <v>1899</v>
      </c>
      <c r="V2246" s="11">
        <f>tbl_EcommerceSales[[#This Row],[Gross_Sales]]*tbl_EcommerceSales[[#This Row],[Discount]]</f>
        <v>379.8</v>
      </c>
      <c r="W2246" s="11">
        <f>tbl_EcommerceSales[[#This Row],[Gross_Sales]]-tbl_EcommerceSales[[#This Row],[Discount_Amount]]</f>
        <v>1519.2</v>
      </c>
      <c r="X2246" s="11">
        <f>tbl_EcommerceSales[[#This Row],[Quantity]] * _xlfn.XLOOKUP(tbl_EcommerceSales[[#This Row],[Product_ID]], Product_Master!A:A, Product_Master!F:F)</f>
        <v>1120</v>
      </c>
      <c r="Y2246" s="11">
        <f>tbl_EcommerceSales[[#This Row],[Net_Revenue]]-tbl_EcommerceSales[[#This Row],[Total_Cost]]</f>
        <v>399.20000000000005</v>
      </c>
      <c r="Z2246" s="9">
        <f>IFERROR(#REF!/tbl_EcommerceSales[[#This Row],[Total_Cost]], 0)</f>
        <v>0</v>
      </c>
      <c r="AA2246" t="str">
        <f>TEXT(tbl_EcommerceSales[[#This Row],[Order_Date]],"mmm")</f>
        <v>Sep</v>
      </c>
      <c r="AB2246">
        <f>YEAR(tbl_EcommerceSales[[#This Row],[Order_Date]])</f>
        <v>2025</v>
      </c>
      <c r="AC2246" t="str">
        <f>IF(tbl_EcommerceSales[[#This Row],[Age]]&lt;18,"Under 18",IF(tbl_EcommerceSales[[#This Row],[Age]]&lt;=25,"18-25",IF(tbl_EcommerceSales[[#This Row],[Age]]&lt;=35,"26-35",IF(tbl_EcommerceSales[[#This Row],[Age]]&lt;=45,"36-45",IF(tbl_EcommerceSales[[#This Row],[Age]]&lt;=55,"46-55","56+")))))</f>
        <v>26-35</v>
      </c>
    </row>
    <row r="2247" spans="1:29" x14ac:dyDescent="0.35">
      <c r="A2247" t="s">
        <v>3850</v>
      </c>
      <c r="B2247" s="7">
        <v>45902</v>
      </c>
      <c r="C2247" t="s">
        <v>2980</v>
      </c>
      <c r="D2247" t="s">
        <v>235</v>
      </c>
      <c r="E2247" t="s">
        <v>48</v>
      </c>
      <c r="F2247">
        <v>39</v>
      </c>
      <c r="G2247" t="s">
        <v>103</v>
      </c>
      <c r="H2247" t="s">
        <v>27</v>
      </c>
      <c r="I2247" t="s">
        <v>67</v>
      </c>
      <c r="J2247" t="s">
        <v>68</v>
      </c>
      <c r="K2247" t="s">
        <v>42</v>
      </c>
      <c r="L2247" t="s">
        <v>43</v>
      </c>
      <c r="M2247">
        <v>3</v>
      </c>
      <c r="N2247" s="2">
        <v>799</v>
      </c>
      <c r="O2247" s="3">
        <v>0.05</v>
      </c>
      <c r="P2247" s="2">
        <v>1080</v>
      </c>
      <c r="Q2247" t="s">
        <v>319</v>
      </c>
      <c r="R2247" t="s">
        <v>33</v>
      </c>
      <c r="S2247" t="s">
        <v>34</v>
      </c>
      <c r="T2247" s="4">
        <v>4</v>
      </c>
      <c r="U2247" s="11">
        <f t="shared" si="35"/>
        <v>2397</v>
      </c>
      <c r="V2247" s="11">
        <f>tbl_EcommerceSales[[#This Row],[Gross_Sales]]*tbl_EcommerceSales[[#This Row],[Discount]]</f>
        <v>119.85000000000001</v>
      </c>
      <c r="W2247" s="11">
        <f>tbl_EcommerceSales[[#This Row],[Gross_Sales]]-tbl_EcommerceSales[[#This Row],[Discount_Amount]]</f>
        <v>2277.15</v>
      </c>
      <c r="X2247" s="11">
        <f>tbl_EcommerceSales[[#This Row],[Quantity]] * _xlfn.XLOOKUP(tbl_EcommerceSales[[#This Row],[Product_ID]], Product_Master!A:A, Product_Master!F:F)</f>
        <v>1080</v>
      </c>
      <c r="Y2247" s="11">
        <f>tbl_EcommerceSales[[#This Row],[Net_Revenue]]-tbl_EcommerceSales[[#This Row],[Total_Cost]]</f>
        <v>1197.1500000000001</v>
      </c>
      <c r="Z2247" s="9">
        <f>IFERROR(#REF!/tbl_EcommerceSales[[#This Row],[Total_Cost]], 0)</f>
        <v>0</v>
      </c>
      <c r="AA2247" t="str">
        <f>TEXT(tbl_EcommerceSales[[#This Row],[Order_Date]],"mmm")</f>
        <v>Sep</v>
      </c>
      <c r="AB2247">
        <f>YEAR(tbl_EcommerceSales[[#This Row],[Order_Date]])</f>
        <v>2025</v>
      </c>
      <c r="AC2247" t="str">
        <f>IF(tbl_EcommerceSales[[#This Row],[Age]]&lt;18,"Under 18",IF(tbl_EcommerceSales[[#This Row],[Age]]&lt;=25,"18-25",IF(tbl_EcommerceSales[[#This Row],[Age]]&lt;=35,"26-35",IF(tbl_EcommerceSales[[#This Row],[Age]]&lt;=45,"36-45",IF(tbl_EcommerceSales[[#This Row],[Age]]&lt;=55,"46-55","56+")))))</f>
        <v>36-45</v>
      </c>
    </row>
    <row r="2248" spans="1:29" x14ac:dyDescent="0.35">
      <c r="A2248" t="s">
        <v>3851</v>
      </c>
      <c r="B2248" s="7">
        <v>45902</v>
      </c>
      <c r="C2248" t="s">
        <v>1602</v>
      </c>
      <c r="D2248" t="s">
        <v>254</v>
      </c>
      <c r="E2248" t="s">
        <v>25</v>
      </c>
      <c r="F2248">
        <v>42</v>
      </c>
      <c r="G2248" t="s">
        <v>186</v>
      </c>
      <c r="H2248" t="s">
        <v>72</v>
      </c>
      <c r="I2248" t="s">
        <v>276</v>
      </c>
      <c r="J2248" t="s">
        <v>277</v>
      </c>
      <c r="K2248" t="s">
        <v>30</v>
      </c>
      <c r="L2248" t="s">
        <v>278</v>
      </c>
      <c r="M2248">
        <v>1</v>
      </c>
      <c r="N2248" s="2">
        <v>1599</v>
      </c>
      <c r="O2248" s="3">
        <v>0.05</v>
      </c>
      <c r="P2248" s="2">
        <v>850</v>
      </c>
      <c r="Q2248" t="s">
        <v>76</v>
      </c>
      <c r="R2248" t="s">
        <v>33</v>
      </c>
      <c r="S2248" t="s">
        <v>34</v>
      </c>
      <c r="T2248" s="4">
        <v>3</v>
      </c>
      <c r="U2248" s="11">
        <f t="shared" si="35"/>
        <v>1599</v>
      </c>
      <c r="V2248" s="11">
        <f>tbl_EcommerceSales[[#This Row],[Gross_Sales]]*tbl_EcommerceSales[[#This Row],[Discount]]</f>
        <v>79.95</v>
      </c>
      <c r="W2248" s="11">
        <f>tbl_EcommerceSales[[#This Row],[Gross_Sales]]-tbl_EcommerceSales[[#This Row],[Discount_Amount]]</f>
        <v>1519.05</v>
      </c>
      <c r="X2248" s="11">
        <f>tbl_EcommerceSales[[#This Row],[Quantity]] * _xlfn.XLOOKUP(tbl_EcommerceSales[[#This Row],[Product_ID]], Product_Master!A:A, Product_Master!F:F)</f>
        <v>850</v>
      </c>
      <c r="Y2248" s="11">
        <f>tbl_EcommerceSales[[#This Row],[Net_Revenue]]-tbl_EcommerceSales[[#This Row],[Total_Cost]]</f>
        <v>669.05</v>
      </c>
      <c r="Z2248" s="9">
        <f>IFERROR(#REF!/tbl_EcommerceSales[[#This Row],[Total_Cost]], 0)</f>
        <v>0</v>
      </c>
      <c r="AA2248" t="str">
        <f>TEXT(tbl_EcommerceSales[[#This Row],[Order_Date]],"mmm")</f>
        <v>Sep</v>
      </c>
      <c r="AB2248">
        <f>YEAR(tbl_EcommerceSales[[#This Row],[Order_Date]])</f>
        <v>2025</v>
      </c>
      <c r="AC2248" t="str">
        <f>IF(tbl_EcommerceSales[[#This Row],[Age]]&lt;18,"Under 18",IF(tbl_EcommerceSales[[#This Row],[Age]]&lt;=25,"18-25",IF(tbl_EcommerceSales[[#This Row],[Age]]&lt;=35,"26-35",IF(tbl_EcommerceSales[[#This Row],[Age]]&lt;=45,"36-45",IF(tbl_EcommerceSales[[#This Row],[Age]]&lt;=55,"46-55","56+")))))</f>
        <v>36-45</v>
      </c>
    </row>
    <row r="2249" spans="1:29" x14ac:dyDescent="0.35">
      <c r="A2249" t="s">
        <v>3852</v>
      </c>
      <c r="B2249" s="7">
        <v>45902</v>
      </c>
      <c r="C2249" t="s">
        <v>3853</v>
      </c>
      <c r="D2249" t="s">
        <v>47</v>
      </c>
      <c r="E2249" t="s">
        <v>48</v>
      </c>
      <c r="F2249">
        <v>33</v>
      </c>
      <c r="G2249" t="s">
        <v>155</v>
      </c>
      <c r="H2249" t="s">
        <v>88</v>
      </c>
      <c r="I2249" t="s">
        <v>131</v>
      </c>
      <c r="J2249" t="s">
        <v>132</v>
      </c>
      <c r="K2249" t="s">
        <v>91</v>
      </c>
      <c r="L2249" t="s">
        <v>133</v>
      </c>
      <c r="M2249">
        <v>1</v>
      </c>
      <c r="N2249" s="2">
        <v>1299</v>
      </c>
      <c r="O2249" s="3">
        <v>0.2</v>
      </c>
      <c r="P2249" s="2">
        <v>610</v>
      </c>
      <c r="Q2249" t="s">
        <v>44</v>
      </c>
      <c r="R2249" t="s">
        <v>33</v>
      </c>
      <c r="S2249" t="s">
        <v>57</v>
      </c>
      <c r="T2249" s="4">
        <v>3</v>
      </c>
      <c r="U2249" s="11">
        <f t="shared" si="35"/>
        <v>1299</v>
      </c>
      <c r="V2249" s="11">
        <f>tbl_EcommerceSales[[#This Row],[Gross_Sales]]*tbl_EcommerceSales[[#This Row],[Discount]]</f>
        <v>259.8</v>
      </c>
      <c r="W2249" s="11">
        <f>tbl_EcommerceSales[[#This Row],[Gross_Sales]]-tbl_EcommerceSales[[#This Row],[Discount_Amount]]</f>
        <v>1039.2</v>
      </c>
      <c r="X2249" s="11">
        <f>tbl_EcommerceSales[[#This Row],[Quantity]] * _xlfn.XLOOKUP(tbl_EcommerceSales[[#This Row],[Product_ID]], Product_Master!A:A, Product_Master!F:F)</f>
        <v>610</v>
      </c>
      <c r="Y2249" s="11">
        <f>tbl_EcommerceSales[[#This Row],[Net_Revenue]]-tbl_EcommerceSales[[#This Row],[Total_Cost]]</f>
        <v>429.20000000000005</v>
      </c>
      <c r="Z2249" s="9">
        <f>IFERROR(#REF!/tbl_EcommerceSales[[#This Row],[Total_Cost]], 0)</f>
        <v>0</v>
      </c>
      <c r="AA2249" t="str">
        <f>TEXT(tbl_EcommerceSales[[#This Row],[Order_Date]],"mmm")</f>
        <v>Sep</v>
      </c>
      <c r="AB2249">
        <f>YEAR(tbl_EcommerceSales[[#This Row],[Order_Date]])</f>
        <v>2025</v>
      </c>
      <c r="AC2249" t="str">
        <f>IF(tbl_EcommerceSales[[#This Row],[Age]]&lt;18,"Under 18",IF(tbl_EcommerceSales[[#This Row],[Age]]&lt;=25,"18-25",IF(tbl_EcommerceSales[[#This Row],[Age]]&lt;=35,"26-35",IF(tbl_EcommerceSales[[#This Row],[Age]]&lt;=45,"36-45",IF(tbl_EcommerceSales[[#This Row],[Age]]&lt;=55,"46-55","56+")))))</f>
        <v>26-35</v>
      </c>
    </row>
    <row r="2250" spans="1:29" x14ac:dyDescent="0.35">
      <c r="A2250" t="s">
        <v>3854</v>
      </c>
      <c r="B2250" s="7">
        <v>45902</v>
      </c>
      <c r="C2250" t="s">
        <v>3855</v>
      </c>
      <c r="D2250" t="s">
        <v>312</v>
      </c>
      <c r="E2250" t="s">
        <v>25</v>
      </c>
      <c r="F2250">
        <v>26</v>
      </c>
      <c r="G2250" t="s">
        <v>26</v>
      </c>
      <c r="H2250" t="s">
        <v>27</v>
      </c>
      <c r="I2250" t="s">
        <v>117</v>
      </c>
      <c r="J2250" t="s">
        <v>118</v>
      </c>
      <c r="K2250" t="s">
        <v>82</v>
      </c>
      <c r="L2250" t="s">
        <v>119</v>
      </c>
      <c r="M2250">
        <v>4</v>
      </c>
      <c r="N2250" s="2">
        <v>3299</v>
      </c>
      <c r="O2250" s="3">
        <v>0.15</v>
      </c>
      <c r="P2250" s="2">
        <v>8400</v>
      </c>
      <c r="Q2250" t="s">
        <v>32</v>
      </c>
      <c r="R2250" t="s">
        <v>162</v>
      </c>
      <c r="S2250" t="s">
        <v>57</v>
      </c>
      <c r="T2250" s="4"/>
      <c r="U2250" s="11">
        <f t="shared" si="35"/>
        <v>13196</v>
      </c>
      <c r="V2250" s="11">
        <f>tbl_EcommerceSales[[#This Row],[Gross_Sales]]*tbl_EcommerceSales[[#This Row],[Discount]]</f>
        <v>1979.3999999999999</v>
      </c>
      <c r="W2250" s="11">
        <f>tbl_EcommerceSales[[#This Row],[Gross_Sales]]-tbl_EcommerceSales[[#This Row],[Discount_Amount]]</f>
        <v>11216.6</v>
      </c>
      <c r="X2250" s="11">
        <f>tbl_EcommerceSales[[#This Row],[Quantity]] * _xlfn.XLOOKUP(tbl_EcommerceSales[[#This Row],[Product_ID]], Product_Master!A:A, Product_Master!F:F)</f>
        <v>8400</v>
      </c>
      <c r="Y2250" s="11">
        <f>tbl_EcommerceSales[[#This Row],[Net_Revenue]]-tbl_EcommerceSales[[#This Row],[Total_Cost]]</f>
        <v>2816.6000000000004</v>
      </c>
      <c r="Z2250" s="9">
        <f>IFERROR(#REF!/tbl_EcommerceSales[[#This Row],[Total_Cost]], 0)</f>
        <v>0</v>
      </c>
      <c r="AA2250" t="str">
        <f>TEXT(tbl_EcommerceSales[[#This Row],[Order_Date]],"mmm")</f>
        <v>Sep</v>
      </c>
      <c r="AB2250">
        <f>YEAR(tbl_EcommerceSales[[#This Row],[Order_Date]])</f>
        <v>2025</v>
      </c>
      <c r="AC2250" t="str">
        <f>IF(tbl_EcommerceSales[[#This Row],[Age]]&lt;18,"Under 18",IF(tbl_EcommerceSales[[#This Row],[Age]]&lt;=25,"18-25",IF(tbl_EcommerceSales[[#This Row],[Age]]&lt;=35,"26-35",IF(tbl_EcommerceSales[[#This Row],[Age]]&lt;=45,"36-45",IF(tbl_EcommerceSales[[#This Row],[Age]]&lt;=55,"46-55","56+")))))</f>
        <v>26-35</v>
      </c>
    </row>
    <row r="2251" spans="1:29" x14ac:dyDescent="0.35">
      <c r="A2251" t="s">
        <v>3856</v>
      </c>
      <c r="B2251" s="7">
        <v>45902</v>
      </c>
      <c r="C2251" t="s">
        <v>3857</v>
      </c>
      <c r="D2251" t="s">
        <v>66</v>
      </c>
      <c r="E2251" t="s">
        <v>48</v>
      </c>
      <c r="F2251">
        <v>22</v>
      </c>
      <c r="G2251" t="s">
        <v>289</v>
      </c>
      <c r="H2251" t="s">
        <v>88</v>
      </c>
      <c r="I2251" t="s">
        <v>53</v>
      </c>
      <c r="J2251" t="s">
        <v>54</v>
      </c>
      <c r="K2251" t="s">
        <v>55</v>
      </c>
      <c r="L2251" t="s">
        <v>56</v>
      </c>
      <c r="M2251">
        <v>3</v>
      </c>
      <c r="N2251" s="2">
        <v>799</v>
      </c>
      <c r="O2251" s="3">
        <v>0.15</v>
      </c>
      <c r="P2251" s="2">
        <v>1170</v>
      </c>
      <c r="Q2251" t="s">
        <v>156</v>
      </c>
      <c r="R2251" t="s">
        <v>33</v>
      </c>
      <c r="S2251" t="s">
        <v>34</v>
      </c>
      <c r="T2251" s="4">
        <v>5</v>
      </c>
      <c r="U2251" s="11">
        <f t="shared" si="35"/>
        <v>2397</v>
      </c>
      <c r="V2251" s="11">
        <f>tbl_EcommerceSales[[#This Row],[Gross_Sales]]*tbl_EcommerceSales[[#This Row],[Discount]]</f>
        <v>359.55</v>
      </c>
      <c r="W2251" s="11">
        <f>tbl_EcommerceSales[[#This Row],[Gross_Sales]]-tbl_EcommerceSales[[#This Row],[Discount_Amount]]</f>
        <v>2037.45</v>
      </c>
      <c r="X2251" s="11">
        <f>tbl_EcommerceSales[[#This Row],[Quantity]] * _xlfn.XLOOKUP(tbl_EcommerceSales[[#This Row],[Product_ID]], Product_Master!A:A, Product_Master!F:F)</f>
        <v>1170</v>
      </c>
      <c r="Y2251" s="11">
        <f>tbl_EcommerceSales[[#This Row],[Net_Revenue]]-tbl_EcommerceSales[[#This Row],[Total_Cost]]</f>
        <v>867.45</v>
      </c>
      <c r="Z2251" s="9">
        <f>IFERROR(#REF!/tbl_EcommerceSales[[#This Row],[Total_Cost]], 0)</f>
        <v>0</v>
      </c>
      <c r="AA2251" t="str">
        <f>TEXT(tbl_EcommerceSales[[#This Row],[Order_Date]],"mmm")</f>
        <v>Sep</v>
      </c>
      <c r="AB2251">
        <f>YEAR(tbl_EcommerceSales[[#This Row],[Order_Date]])</f>
        <v>2025</v>
      </c>
      <c r="AC2251" t="str">
        <f>IF(tbl_EcommerceSales[[#This Row],[Age]]&lt;18,"Under 18",IF(tbl_EcommerceSales[[#This Row],[Age]]&lt;=25,"18-25",IF(tbl_EcommerceSales[[#This Row],[Age]]&lt;=35,"26-35",IF(tbl_EcommerceSales[[#This Row],[Age]]&lt;=45,"36-45",IF(tbl_EcommerceSales[[#This Row],[Age]]&lt;=55,"46-55","56+")))))</f>
        <v>18-25</v>
      </c>
    </row>
    <row r="2252" spans="1:29" x14ac:dyDescent="0.35">
      <c r="A2252" t="s">
        <v>3858</v>
      </c>
      <c r="B2252" s="7">
        <v>45902</v>
      </c>
      <c r="C2252" t="s">
        <v>2485</v>
      </c>
      <c r="D2252" t="s">
        <v>227</v>
      </c>
      <c r="E2252" t="s">
        <v>48</v>
      </c>
      <c r="F2252">
        <v>27</v>
      </c>
      <c r="G2252" t="s">
        <v>107</v>
      </c>
      <c r="H2252" t="s">
        <v>39</v>
      </c>
      <c r="I2252" t="s">
        <v>200</v>
      </c>
      <c r="J2252" t="s">
        <v>201</v>
      </c>
      <c r="K2252" t="s">
        <v>91</v>
      </c>
      <c r="L2252" t="s">
        <v>202</v>
      </c>
      <c r="M2252">
        <v>4</v>
      </c>
      <c r="N2252" s="2">
        <v>899</v>
      </c>
      <c r="O2252" s="3">
        <v>0.15</v>
      </c>
      <c r="P2252" s="2">
        <v>1680</v>
      </c>
      <c r="Q2252" t="s">
        <v>32</v>
      </c>
      <c r="R2252" t="s">
        <v>33</v>
      </c>
      <c r="S2252" t="s">
        <v>34</v>
      </c>
      <c r="T2252" s="4">
        <v>5</v>
      </c>
      <c r="U2252" s="11">
        <f t="shared" si="35"/>
        <v>3596</v>
      </c>
      <c r="V2252" s="11">
        <f>tbl_EcommerceSales[[#This Row],[Gross_Sales]]*tbl_EcommerceSales[[#This Row],[Discount]]</f>
        <v>539.4</v>
      </c>
      <c r="W2252" s="11">
        <f>tbl_EcommerceSales[[#This Row],[Gross_Sales]]-tbl_EcommerceSales[[#This Row],[Discount_Amount]]</f>
        <v>3056.6</v>
      </c>
      <c r="X2252" s="11">
        <f>tbl_EcommerceSales[[#This Row],[Quantity]] * _xlfn.XLOOKUP(tbl_EcommerceSales[[#This Row],[Product_ID]], Product_Master!A:A, Product_Master!F:F)</f>
        <v>1680</v>
      </c>
      <c r="Y2252" s="11">
        <f>tbl_EcommerceSales[[#This Row],[Net_Revenue]]-tbl_EcommerceSales[[#This Row],[Total_Cost]]</f>
        <v>1376.6</v>
      </c>
      <c r="Z2252" s="9">
        <f>IFERROR(#REF!/tbl_EcommerceSales[[#This Row],[Total_Cost]], 0)</f>
        <v>0</v>
      </c>
      <c r="AA2252" t="str">
        <f>TEXT(tbl_EcommerceSales[[#This Row],[Order_Date]],"mmm")</f>
        <v>Sep</v>
      </c>
      <c r="AB2252">
        <f>YEAR(tbl_EcommerceSales[[#This Row],[Order_Date]])</f>
        <v>2025</v>
      </c>
      <c r="AC2252" t="str">
        <f>IF(tbl_EcommerceSales[[#This Row],[Age]]&lt;18,"Under 18",IF(tbl_EcommerceSales[[#This Row],[Age]]&lt;=25,"18-25",IF(tbl_EcommerceSales[[#This Row],[Age]]&lt;=35,"26-35",IF(tbl_EcommerceSales[[#This Row],[Age]]&lt;=45,"36-45",IF(tbl_EcommerceSales[[#This Row],[Age]]&lt;=55,"46-55","56+")))))</f>
        <v>26-35</v>
      </c>
    </row>
    <row r="2253" spans="1:29" x14ac:dyDescent="0.35">
      <c r="A2253" t="s">
        <v>3859</v>
      </c>
      <c r="B2253" s="7">
        <v>45902</v>
      </c>
      <c r="C2253" t="s">
        <v>3860</v>
      </c>
      <c r="D2253" t="s">
        <v>116</v>
      </c>
      <c r="E2253" t="s">
        <v>25</v>
      </c>
      <c r="F2253">
        <v>37</v>
      </c>
      <c r="G2253" t="s">
        <v>87</v>
      </c>
      <c r="H2253" t="s">
        <v>88</v>
      </c>
      <c r="I2253" t="s">
        <v>271</v>
      </c>
      <c r="J2253" t="s">
        <v>272</v>
      </c>
      <c r="K2253" t="s">
        <v>30</v>
      </c>
      <c r="L2253" t="s">
        <v>273</v>
      </c>
      <c r="M2253">
        <v>2</v>
      </c>
      <c r="N2253" s="2">
        <v>4299</v>
      </c>
      <c r="O2253" s="3">
        <v>0.05</v>
      </c>
      <c r="P2253" s="2">
        <v>5400</v>
      </c>
      <c r="Q2253" t="s">
        <v>32</v>
      </c>
      <c r="R2253" t="s">
        <v>33</v>
      </c>
      <c r="S2253" t="s">
        <v>34</v>
      </c>
      <c r="T2253" s="4">
        <v>4</v>
      </c>
      <c r="U2253" s="11">
        <f t="shared" si="35"/>
        <v>8598</v>
      </c>
      <c r="V2253" s="11">
        <f>tbl_EcommerceSales[[#This Row],[Gross_Sales]]*tbl_EcommerceSales[[#This Row],[Discount]]</f>
        <v>429.90000000000003</v>
      </c>
      <c r="W2253" s="11">
        <f>tbl_EcommerceSales[[#This Row],[Gross_Sales]]-tbl_EcommerceSales[[#This Row],[Discount_Amount]]</f>
        <v>8168.1</v>
      </c>
      <c r="X2253" s="11">
        <f>tbl_EcommerceSales[[#This Row],[Quantity]] * _xlfn.XLOOKUP(tbl_EcommerceSales[[#This Row],[Product_ID]], Product_Master!A:A, Product_Master!F:F)</f>
        <v>5400</v>
      </c>
      <c r="Y2253" s="11">
        <f>tbl_EcommerceSales[[#This Row],[Net_Revenue]]-tbl_EcommerceSales[[#This Row],[Total_Cost]]</f>
        <v>2768.1000000000004</v>
      </c>
      <c r="Z2253" s="9">
        <f>IFERROR(#REF!/tbl_EcommerceSales[[#This Row],[Total_Cost]], 0)</f>
        <v>0</v>
      </c>
      <c r="AA2253" t="str">
        <f>TEXT(tbl_EcommerceSales[[#This Row],[Order_Date]],"mmm")</f>
        <v>Sep</v>
      </c>
      <c r="AB2253">
        <f>YEAR(tbl_EcommerceSales[[#This Row],[Order_Date]])</f>
        <v>2025</v>
      </c>
      <c r="AC2253" t="str">
        <f>IF(tbl_EcommerceSales[[#This Row],[Age]]&lt;18,"Under 18",IF(tbl_EcommerceSales[[#This Row],[Age]]&lt;=25,"18-25",IF(tbl_EcommerceSales[[#This Row],[Age]]&lt;=35,"26-35",IF(tbl_EcommerceSales[[#This Row],[Age]]&lt;=45,"36-45",IF(tbl_EcommerceSales[[#This Row],[Age]]&lt;=55,"46-55","56+")))))</f>
        <v>36-45</v>
      </c>
    </row>
    <row r="2254" spans="1:29" x14ac:dyDescent="0.35">
      <c r="A2254" t="s">
        <v>3861</v>
      </c>
      <c r="B2254" s="7">
        <v>45902</v>
      </c>
      <c r="C2254" t="s">
        <v>3862</v>
      </c>
      <c r="D2254" t="s">
        <v>254</v>
      </c>
      <c r="E2254" t="s">
        <v>25</v>
      </c>
      <c r="F2254">
        <v>28</v>
      </c>
      <c r="G2254" t="s">
        <v>26</v>
      </c>
      <c r="H2254" t="s">
        <v>27</v>
      </c>
      <c r="I2254" t="s">
        <v>257</v>
      </c>
      <c r="J2254" t="s">
        <v>258</v>
      </c>
      <c r="K2254" t="s">
        <v>55</v>
      </c>
      <c r="L2254" t="s">
        <v>56</v>
      </c>
      <c r="M2254">
        <v>2</v>
      </c>
      <c r="N2254" s="2">
        <v>1999</v>
      </c>
      <c r="O2254" s="3">
        <v>0</v>
      </c>
      <c r="P2254" s="2">
        <v>2100</v>
      </c>
      <c r="Q2254" t="s">
        <v>44</v>
      </c>
      <c r="R2254" t="s">
        <v>33</v>
      </c>
      <c r="S2254" t="s">
        <v>34</v>
      </c>
      <c r="T2254" s="4">
        <v>5</v>
      </c>
      <c r="U2254" s="11">
        <f t="shared" si="35"/>
        <v>3998</v>
      </c>
      <c r="V2254" s="11">
        <f>tbl_EcommerceSales[[#This Row],[Gross_Sales]]*tbl_EcommerceSales[[#This Row],[Discount]]</f>
        <v>0</v>
      </c>
      <c r="W2254" s="11">
        <f>tbl_EcommerceSales[[#This Row],[Gross_Sales]]-tbl_EcommerceSales[[#This Row],[Discount_Amount]]</f>
        <v>3998</v>
      </c>
      <c r="X2254" s="11">
        <f>tbl_EcommerceSales[[#This Row],[Quantity]] * _xlfn.XLOOKUP(tbl_EcommerceSales[[#This Row],[Product_ID]], Product_Master!A:A, Product_Master!F:F)</f>
        <v>2100</v>
      </c>
      <c r="Y2254" s="11">
        <f>tbl_EcommerceSales[[#This Row],[Net_Revenue]]-tbl_EcommerceSales[[#This Row],[Total_Cost]]</f>
        <v>1898</v>
      </c>
      <c r="Z2254" s="9">
        <f>IFERROR(#REF!/tbl_EcommerceSales[[#This Row],[Total_Cost]], 0)</f>
        <v>0</v>
      </c>
      <c r="AA2254" t="str">
        <f>TEXT(tbl_EcommerceSales[[#This Row],[Order_Date]],"mmm")</f>
        <v>Sep</v>
      </c>
      <c r="AB2254">
        <f>YEAR(tbl_EcommerceSales[[#This Row],[Order_Date]])</f>
        <v>2025</v>
      </c>
      <c r="AC2254" t="str">
        <f>IF(tbl_EcommerceSales[[#This Row],[Age]]&lt;18,"Under 18",IF(tbl_EcommerceSales[[#This Row],[Age]]&lt;=25,"18-25",IF(tbl_EcommerceSales[[#This Row],[Age]]&lt;=35,"26-35",IF(tbl_EcommerceSales[[#This Row],[Age]]&lt;=45,"36-45",IF(tbl_EcommerceSales[[#This Row],[Age]]&lt;=55,"46-55","56+")))))</f>
        <v>26-35</v>
      </c>
    </row>
    <row r="2255" spans="1:29" x14ac:dyDescent="0.35">
      <c r="A2255" t="s">
        <v>3863</v>
      </c>
      <c r="B2255" s="7">
        <v>45902</v>
      </c>
      <c r="C2255" t="s">
        <v>3403</v>
      </c>
      <c r="D2255" t="s">
        <v>51</v>
      </c>
      <c r="E2255" t="s">
        <v>25</v>
      </c>
      <c r="F2255">
        <v>30</v>
      </c>
      <c r="G2255" t="s">
        <v>145</v>
      </c>
      <c r="H2255" t="s">
        <v>39</v>
      </c>
      <c r="I2255" t="s">
        <v>89</v>
      </c>
      <c r="J2255" t="s">
        <v>90</v>
      </c>
      <c r="K2255" t="s">
        <v>91</v>
      </c>
      <c r="L2255" t="s">
        <v>92</v>
      </c>
      <c r="M2255">
        <v>2</v>
      </c>
      <c r="N2255" s="2">
        <v>599</v>
      </c>
      <c r="O2255" s="3">
        <v>0.05</v>
      </c>
      <c r="P2255" s="2">
        <v>520</v>
      </c>
      <c r="Q2255" t="s">
        <v>319</v>
      </c>
      <c r="R2255" t="s">
        <v>33</v>
      </c>
      <c r="S2255" t="s">
        <v>34</v>
      </c>
      <c r="T2255" s="4">
        <v>3</v>
      </c>
      <c r="U2255" s="11">
        <f t="shared" si="35"/>
        <v>1198</v>
      </c>
      <c r="V2255" s="11">
        <f>tbl_EcommerceSales[[#This Row],[Gross_Sales]]*tbl_EcommerceSales[[#This Row],[Discount]]</f>
        <v>59.900000000000006</v>
      </c>
      <c r="W2255" s="11">
        <f>tbl_EcommerceSales[[#This Row],[Gross_Sales]]-tbl_EcommerceSales[[#This Row],[Discount_Amount]]</f>
        <v>1138.0999999999999</v>
      </c>
      <c r="X2255" s="11">
        <f>tbl_EcommerceSales[[#This Row],[Quantity]] * _xlfn.XLOOKUP(tbl_EcommerceSales[[#This Row],[Product_ID]], Product_Master!A:A, Product_Master!F:F)</f>
        <v>520</v>
      </c>
      <c r="Y2255" s="11">
        <f>tbl_EcommerceSales[[#This Row],[Net_Revenue]]-tbl_EcommerceSales[[#This Row],[Total_Cost]]</f>
        <v>618.09999999999991</v>
      </c>
      <c r="Z2255" s="9">
        <f>IFERROR(#REF!/tbl_EcommerceSales[[#This Row],[Total_Cost]], 0)</f>
        <v>0</v>
      </c>
      <c r="AA2255" t="str">
        <f>TEXT(tbl_EcommerceSales[[#This Row],[Order_Date]],"mmm")</f>
        <v>Sep</v>
      </c>
      <c r="AB2255">
        <f>YEAR(tbl_EcommerceSales[[#This Row],[Order_Date]])</f>
        <v>2025</v>
      </c>
      <c r="AC2255" t="str">
        <f>IF(tbl_EcommerceSales[[#This Row],[Age]]&lt;18,"Under 18",IF(tbl_EcommerceSales[[#This Row],[Age]]&lt;=25,"18-25",IF(tbl_EcommerceSales[[#This Row],[Age]]&lt;=35,"26-35",IF(tbl_EcommerceSales[[#This Row],[Age]]&lt;=45,"36-45",IF(tbl_EcommerceSales[[#This Row],[Age]]&lt;=55,"46-55","56+")))))</f>
        <v>26-35</v>
      </c>
    </row>
    <row r="2256" spans="1:29" x14ac:dyDescent="0.35">
      <c r="A2256" t="s">
        <v>3864</v>
      </c>
      <c r="B2256" s="7">
        <v>45903</v>
      </c>
      <c r="C2256" t="s">
        <v>3865</v>
      </c>
      <c r="D2256" t="s">
        <v>269</v>
      </c>
      <c r="E2256" t="s">
        <v>48</v>
      </c>
      <c r="F2256">
        <v>38</v>
      </c>
      <c r="G2256" t="s">
        <v>52</v>
      </c>
      <c r="H2256" t="s">
        <v>27</v>
      </c>
      <c r="I2256" t="s">
        <v>294</v>
      </c>
      <c r="J2256" t="s">
        <v>295</v>
      </c>
      <c r="K2256" t="s">
        <v>91</v>
      </c>
      <c r="L2256" t="s">
        <v>296</v>
      </c>
      <c r="M2256">
        <v>5</v>
      </c>
      <c r="N2256" s="2">
        <v>699</v>
      </c>
      <c r="O2256" s="3">
        <v>0</v>
      </c>
      <c r="P2256" s="2">
        <v>1500</v>
      </c>
      <c r="Q2256" t="s">
        <v>123</v>
      </c>
      <c r="R2256" t="s">
        <v>93</v>
      </c>
      <c r="S2256" t="s">
        <v>34</v>
      </c>
      <c r="T2256" s="4">
        <v>4</v>
      </c>
      <c r="U2256" s="11">
        <f t="shared" si="35"/>
        <v>3495</v>
      </c>
      <c r="V2256" s="11">
        <f>tbl_EcommerceSales[[#This Row],[Gross_Sales]]*tbl_EcommerceSales[[#This Row],[Discount]]</f>
        <v>0</v>
      </c>
      <c r="W2256" s="11">
        <f>tbl_EcommerceSales[[#This Row],[Gross_Sales]]-tbl_EcommerceSales[[#This Row],[Discount_Amount]]</f>
        <v>3495</v>
      </c>
      <c r="X2256" s="11">
        <f>tbl_EcommerceSales[[#This Row],[Quantity]] * _xlfn.XLOOKUP(tbl_EcommerceSales[[#This Row],[Product_ID]], Product_Master!A:A, Product_Master!F:F)</f>
        <v>1500</v>
      </c>
      <c r="Y2256" s="11">
        <f>tbl_EcommerceSales[[#This Row],[Net_Revenue]]-tbl_EcommerceSales[[#This Row],[Total_Cost]]</f>
        <v>1995</v>
      </c>
      <c r="Z2256" s="9">
        <f>IFERROR(#REF!/tbl_EcommerceSales[[#This Row],[Total_Cost]], 0)</f>
        <v>0</v>
      </c>
      <c r="AA2256" t="str">
        <f>TEXT(tbl_EcommerceSales[[#This Row],[Order_Date]],"mmm")</f>
        <v>Sep</v>
      </c>
      <c r="AB2256">
        <f>YEAR(tbl_EcommerceSales[[#This Row],[Order_Date]])</f>
        <v>2025</v>
      </c>
      <c r="AC2256" t="str">
        <f>IF(tbl_EcommerceSales[[#This Row],[Age]]&lt;18,"Under 18",IF(tbl_EcommerceSales[[#This Row],[Age]]&lt;=25,"18-25",IF(tbl_EcommerceSales[[#This Row],[Age]]&lt;=35,"26-35",IF(tbl_EcommerceSales[[#This Row],[Age]]&lt;=45,"36-45",IF(tbl_EcommerceSales[[#This Row],[Age]]&lt;=55,"46-55","56+")))))</f>
        <v>36-45</v>
      </c>
    </row>
    <row r="2257" spans="1:29" x14ac:dyDescent="0.35">
      <c r="A2257" t="s">
        <v>3866</v>
      </c>
      <c r="B2257" s="7">
        <v>45903</v>
      </c>
      <c r="C2257" t="s">
        <v>3104</v>
      </c>
      <c r="D2257" t="s">
        <v>216</v>
      </c>
      <c r="E2257" t="s">
        <v>25</v>
      </c>
      <c r="F2257">
        <v>39</v>
      </c>
      <c r="G2257" t="s">
        <v>145</v>
      </c>
      <c r="H2257" t="s">
        <v>39</v>
      </c>
      <c r="I2257" t="s">
        <v>89</v>
      </c>
      <c r="J2257" t="s">
        <v>90</v>
      </c>
      <c r="K2257" t="s">
        <v>91</v>
      </c>
      <c r="L2257" t="s">
        <v>92</v>
      </c>
      <c r="M2257">
        <v>2</v>
      </c>
      <c r="N2257" s="2">
        <v>599</v>
      </c>
      <c r="O2257" s="3">
        <v>0.3</v>
      </c>
      <c r="P2257" s="2">
        <v>520</v>
      </c>
      <c r="Q2257" t="s">
        <v>32</v>
      </c>
      <c r="R2257" t="s">
        <v>33</v>
      </c>
      <c r="S2257" t="s">
        <v>34</v>
      </c>
      <c r="T2257" s="4">
        <v>5</v>
      </c>
      <c r="U2257" s="11">
        <f t="shared" si="35"/>
        <v>1198</v>
      </c>
      <c r="V2257" s="11">
        <f>tbl_EcommerceSales[[#This Row],[Gross_Sales]]*tbl_EcommerceSales[[#This Row],[Discount]]</f>
        <v>359.4</v>
      </c>
      <c r="W2257" s="11">
        <f>tbl_EcommerceSales[[#This Row],[Gross_Sales]]-tbl_EcommerceSales[[#This Row],[Discount_Amount]]</f>
        <v>838.6</v>
      </c>
      <c r="X2257" s="11">
        <f>tbl_EcommerceSales[[#This Row],[Quantity]] * _xlfn.XLOOKUP(tbl_EcommerceSales[[#This Row],[Product_ID]], Product_Master!A:A, Product_Master!F:F)</f>
        <v>520</v>
      </c>
      <c r="Y2257" s="11">
        <f>tbl_EcommerceSales[[#This Row],[Net_Revenue]]-tbl_EcommerceSales[[#This Row],[Total_Cost]]</f>
        <v>318.60000000000002</v>
      </c>
      <c r="Z2257" s="9">
        <f>IFERROR(#REF!/tbl_EcommerceSales[[#This Row],[Total_Cost]], 0)</f>
        <v>0</v>
      </c>
      <c r="AA2257" t="str">
        <f>TEXT(tbl_EcommerceSales[[#This Row],[Order_Date]],"mmm")</f>
        <v>Sep</v>
      </c>
      <c r="AB2257">
        <f>YEAR(tbl_EcommerceSales[[#This Row],[Order_Date]])</f>
        <v>2025</v>
      </c>
      <c r="AC2257" t="str">
        <f>IF(tbl_EcommerceSales[[#This Row],[Age]]&lt;18,"Under 18",IF(tbl_EcommerceSales[[#This Row],[Age]]&lt;=25,"18-25",IF(tbl_EcommerceSales[[#This Row],[Age]]&lt;=35,"26-35",IF(tbl_EcommerceSales[[#This Row],[Age]]&lt;=45,"36-45",IF(tbl_EcommerceSales[[#This Row],[Age]]&lt;=55,"46-55","56+")))))</f>
        <v>36-45</v>
      </c>
    </row>
    <row r="2258" spans="1:29" x14ac:dyDescent="0.35">
      <c r="A2258" t="s">
        <v>3867</v>
      </c>
      <c r="B2258" s="7">
        <v>45903</v>
      </c>
      <c r="C2258" t="s">
        <v>3647</v>
      </c>
      <c r="D2258" t="s">
        <v>66</v>
      </c>
      <c r="E2258" t="s">
        <v>48</v>
      </c>
      <c r="F2258">
        <v>27</v>
      </c>
      <c r="G2258" t="s">
        <v>211</v>
      </c>
      <c r="H2258" t="s">
        <v>72</v>
      </c>
      <c r="I2258" t="s">
        <v>212</v>
      </c>
      <c r="J2258" t="s">
        <v>213</v>
      </c>
      <c r="K2258" t="s">
        <v>177</v>
      </c>
      <c r="L2258" t="s">
        <v>178</v>
      </c>
      <c r="M2258">
        <v>2</v>
      </c>
      <c r="N2258" s="2">
        <v>2499</v>
      </c>
      <c r="O2258" s="3">
        <v>0.15</v>
      </c>
      <c r="P2258" s="2">
        <v>2900</v>
      </c>
      <c r="Q2258" t="s">
        <v>32</v>
      </c>
      <c r="R2258" t="s">
        <v>33</v>
      </c>
      <c r="S2258" t="s">
        <v>57</v>
      </c>
      <c r="T2258" s="4">
        <v>5</v>
      </c>
      <c r="U2258" s="11">
        <f t="shared" si="35"/>
        <v>4998</v>
      </c>
      <c r="V2258" s="11">
        <f>tbl_EcommerceSales[[#This Row],[Gross_Sales]]*tbl_EcommerceSales[[#This Row],[Discount]]</f>
        <v>749.69999999999993</v>
      </c>
      <c r="W2258" s="11">
        <f>tbl_EcommerceSales[[#This Row],[Gross_Sales]]-tbl_EcommerceSales[[#This Row],[Discount_Amount]]</f>
        <v>4248.3</v>
      </c>
      <c r="X2258" s="11">
        <f>tbl_EcommerceSales[[#This Row],[Quantity]] * _xlfn.XLOOKUP(tbl_EcommerceSales[[#This Row],[Product_ID]], Product_Master!A:A, Product_Master!F:F)</f>
        <v>2900</v>
      </c>
      <c r="Y2258" s="11">
        <f>tbl_EcommerceSales[[#This Row],[Net_Revenue]]-tbl_EcommerceSales[[#This Row],[Total_Cost]]</f>
        <v>1348.3000000000002</v>
      </c>
      <c r="Z2258" s="9">
        <f>IFERROR(#REF!/tbl_EcommerceSales[[#This Row],[Total_Cost]], 0)</f>
        <v>0</v>
      </c>
      <c r="AA2258" t="str">
        <f>TEXT(tbl_EcommerceSales[[#This Row],[Order_Date]],"mmm")</f>
        <v>Sep</v>
      </c>
      <c r="AB2258">
        <f>YEAR(tbl_EcommerceSales[[#This Row],[Order_Date]])</f>
        <v>2025</v>
      </c>
      <c r="AC2258" t="str">
        <f>IF(tbl_EcommerceSales[[#This Row],[Age]]&lt;18,"Under 18",IF(tbl_EcommerceSales[[#This Row],[Age]]&lt;=25,"18-25",IF(tbl_EcommerceSales[[#This Row],[Age]]&lt;=35,"26-35",IF(tbl_EcommerceSales[[#This Row],[Age]]&lt;=45,"36-45",IF(tbl_EcommerceSales[[#This Row],[Age]]&lt;=55,"46-55","56+")))))</f>
        <v>26-35</v>
      </c>
    </row>
    <row r="2259" spans="1:29" x14ac:dyDescent="0.35">
      <c r="A2259" t="s">
        <v>3868</v>
      </c>
      <c r="B2259" s="7">
        <v>45903</v>
      </c>
      <c r="C2259" t="s">
        <v>984</v>
      </c>
      <c r="D2259" t="s">
        <v>312</v>
      </c>
      <c r="E2259" t="s">
        <v>48</v>
      </c>
      <c r="F2259">
        <v>37</v>
      </c>
      <c r="G2259" t="s">
        <v>211</v>
      </c>
      <c r="H2259" t="s">
        <v>72</v>
      </c>
      <c r="I2259" t="s">
        <v>73</v>
      </c>
      <c r="J2259" t="s">
        <v>74</v>
      </c>
      <c r="K2259" t="s">
        <v>55</v>
      </c>
      <c r="L2259" t="s">
        <v>75</v>
      </c>
      <c r="M2259">
        <v>1</v>
      </c>
      <c r="N2259" s="2">
        <v>2899</v>
      </c>
      <c r="O2259" s="3">
        <v>0.1</v>
      </c>
      <c r="P2259" s="2">
        <v>1700</v>
      </c>
      <c r="Q2259" t="s">
        <v>123</v>
      </c>
      <c r="R2259" t="s">
        <v>33</v>
      </c>
      <c r="S2259" t="s">
        <v>34</v>
      </c>
      <c r="T2259" s="4">
        <v>3</v>
      </c>
      <c r="U2259" s="11">
        <f t="shared" si="35"/>
        <v>2899</v>
      </c>
      <c r="V2259" s="11">
        <f>tbl_EcommerceSales[[#This Row],[Gross_Sales]]*tbl_EcommerceSales[[#This Row],[Discount]]</f>
        <v>289.90000000000003</v>
      </c>
      <c r="W2259" s="11">
        <f>tbl_EcommerceSales[[#This Row],[Gross_Sales]]-tbl_EcommerceSales[[#This Row],[Discount_Amount]]</f>
        <v>2609.1</v>
      </c>
      <c r="X2259" s="11">
        <f>tbl_EcommerceSales[[#This Row],[Quantity]] * _xlfn.XLOOKUP(tbl_EcommerceSales[[#This Row],[Product_ID]], Product_Master!A:A, Product_Master!F:F)</f>
        <v>1700</v>
      </c>
      <c r="Y2259" s="11">
        <f>tbl_EcommerceSales[[#This Row],[Net_Revenue]]-tbl_EcommerceSales[[#This Row],[Total_Cost]]</f>
        <v>909.09999999999991</v>
      </c>
      <c r="Z2259" s="9">
        <f>IFERROR(#REF!/tbl_EcommerceSales[[#This Row],[Total_Cost]], 0)</f>
        <v>0</v>
      </c>
      <c r="AA2259" t="str">
        <f>TEXT(tbl_EcommerceSales[[#This Row],[Order_Date]],"mmm")</f>
        <v>Sep</v>
      </c>
      <c r="AB2259">
        <f>YEAR(tbl_EcommerceSales[[#This Row],[Order_Date]])</f>
        <v>2025</v>
      </c>
      <c r="AC2259" t="str">
        <f>IF(tbl_EcommerceSales[[#This Row],[Age]]&lt;18,"Under 18",IF(tbl_EcommerceSales[[#This Row],[Age]]&lt;=25,"18-25",IF(tbl_EcommerceSales[[#This Row],[Age]]&lt;=35,"26-35",IF(tbl_EcommerceSales[[#This Row],[Age]]&lt;=45,"36-45",IF(tbl_EcommerceSales[[#This Row],[Age]]&lt;=55,"46-55","56+")))))</f>
        <v>36-45</v>
      </c>
    </row>
    <row r="2260" spans="1:29" x14ac:dyDescent="0.35">
      <c r="A2260" t="s">
        <v>3869</v>
      </c>
      <c r="B2260" s="7">
        <v>45903</v>
      </c>
      <c r="C2260" t="s">
        <v>3870</v>
      </c>
      <c r="D2260" t="s">
        <v>37</v>
      </c>
      <c r="E2260" t="s">
        <v>25</v>
      </c>
      <c r="F2260">
        <v>22</v>
      </c>
      <c r="G2260" t="s">
        <v>142</v>
      </c>
      <c r="H2260" t="s">
        <v>88</v>
      </c>
      <c r="I2260" t="s">
        <v>160</v>
      </c>
      <c r="J2260" t="s">
        <v>161</v>
      </c>
      <c r="K2260" t="s">
        <v>91</v>
      </c>
      <c r="L2260" t="s">
        <v>133</v>
      </c>
      <c r="M2260">
        <v>3</v>
      </c>
      <c r="N2260" s="2">
        <v>1099</v>
      </c>
      <c r="O2260" s="3">
        <v>0.1</v>
      </c>
      <c r="P2260" s="2">
        <v>1560</v>
      </c>
      <c r="Q2260" t="s">
        <v>32</v>
      </c>
      <c r="R2260" t="s">
        <v>33</v>
      </c>
      <c r="S2260" t="s">
        <v>57</v>
      </c>
      <c r="T2260" s="4">
        <v>5</v>
      </c>
      <c r="U2260" s="11">
        <f t="shared" si="35"/>
        <v>3297</v>
      </c>
      <c r="V2260" s="11">
        <f>tbl_EcommerceSales[[#This Row],[Gross_Sales]]*tbl_EcommerceSales[[#This Row],[Discount]]</f>
        <v>329.70000000000005</v>
      </c>
      <c r="W2260" s="11">
        <f>tbl_EcommerceSales[[#This Row],[Gross_Sales]]-tbl_EcommerceSales[[#This Row],[Discount_Amount]]</f>
        <v>2967.3</v>
      </c>
      <c r="X2260" s="11">
        <f>tbl_EcommerceSales[[#This Row],[Quantity]] * _xlfn.XLOOKUP(tbl_EcommerceSales[[#This Row],[Product_ID]], Product_Master!A:A, Product_Master!F:F)</f>
        <v>1560</v>
      </c>
      <c r="Y2260" s="11">
        <f>tbl_EcommerceSales[[#This Row],[Net_Revenue]]-tbl_EcommerceSales[[#This Row],[Total_Cost]]</f>
        <v>1407.3000000000002</v>
      </c>
      <c r="Z2260" s="9">
        <f>IFERROR(#REF!/tbl_EcommerceSales[[#This Row],[Total_Cost]], 0)</f>
        <v>0</v>
      </c>
      <c r="AA2260" t="str">
        <f>TEXT(tbl_EcommerceSales[[#This Row],[Order_Date]],"mmm")</f>
        <v>Sep</v>
      </c>
      <c r="AB2260">
        <f>YEAR(tbl_EcommerceSales[[#This Row],[Order_Date]])</f>
        <v>2025</v>
      </c>
      <c r="AC2260" t="str">
        <f>IF(tbl_EcommerceSales[[#This Row],[Age]]&lt;18,"Under 18",IF(tbl_EcommerceSales[[#This Row],[Age]]&lt;=25,"18-25",IF(tbl_EcommerceSales[[#This Row],[Age]]&lt;=35,"26-35",IF(tbl_EcommerceSales[[#This Row],[Age]]&lt;=45,"36-45",IF(tbl_EcommerceSales[[#This Row],[Age]]&lt;=55,"46-55","56+")))))</f>
        <v>18-25</v>
      </c>
    </row>
    <row r="2261" spans="1:29" x14ac:dyDescent="0.35">
      <c r="A2261" t="s">
        <v>3871</v>
      </c>
      <c r="B2261" s="7">
        <v>45903</v>
      </c>
      <c r="C2261" t="s">
        <v>1456</v>
      </c>
      <c r="D2261" t="s">
        <v>116</v>
      </c>
      <c r="E2261" t="s">
        <v>25</v>
      </c>
      <c r="F2261">
        <v>24</v>
      </c>
      <c r="G2261" t="s">
        <v>174</v>
      </c>
      <c r="H2261" t="s">
        <v>39</v>
      </c>
      <c r="I2261" t="s">
        <v>111</v>
      </c>
      <c r="J2261" t="s">
        <v>112</v>
      </c>
      <c r="K2261" t="s">
        <v>55</v>
      </c>
      <c r="L2261" t="s">
        <v>113</v>
      </c>
      <c r="M2261">
        <v>1</v>
      </c>
      <c r="N2261" s="2">
        <v>1799</v>
      </c>
      <c r="O2261" s="3">
        <v>0.15</v>
      </c>
      <c r="P2261" s="2">
        <v>950</v>
      </c>
      <c r="Q2261" t="s">
        <v>76</v>
      </c>
      <c r="R2261" t="s">
        <v>33</v>
      </c>
      <c r="S2261" t="s">
        <v>57</v>
      </c>
      <c r="T2261" s="4">
        <v>5</v>
      </c>
      <c r="U2261" s="11">
        <f t="shared" si="35"/>
        <v>1799</v>
      </c>
      <c r="V2261" s="11">
        <f>tbl_EcommerceSales[[#This Row],[Gross_Sales]]*tbl_EcommerceSales[[#This Row],[Discount]]</f>
        <v>269.84999999999997</v>
      </c>
      <c r="W2261" s="11">
        <f>tbl_EcommerceSales[[#This Row],[Gross_Sales]]-tbl_EcommerceSales[[#This Row],[Discount_Amount]]</f>
        <v>1529.15</v>
      </c>
      <c r="X2261" s="11">
        <f>tbl_EcommerceSales[[#This Row],[Quantity]] * _xlfn.XLOOKUP(tbl_EcommerceSales[[#This Row],[Product_ID]], Product_Master!A:A, Product_Master!F:F)</f>
        <v>950</v>
      </c>
      <c r="Y2261" s="11">
        <f>tbl_EcommerceSales[[#This Row],[Net_Revenue]]-tbl_EcommerceSales[[#This Row],[Total_Cost]]</f>
        <v>579.15000000000009</v>
      </c>
      <c r="Z2261" s="9">
        <f>IFERROR(#REF!/tbl_EcommerceSales[[#This Row],[Total_Cost]], 0)</f>
        <v>0</v>
      </c>
      <c r="AA2261" t="str">
        <f>TEXT(tbl_EcommerceSales[[#This Row],[Order_Date]],"mmm")</f>
        <v>Sep</v>
      </c>
      <c r="AB2261">
        <f>YEAR(tbl_EcommerceSales[[#This Row],[Order_Date]])</f>
        <v>2025</v>
      </c>
      <c r="AC2261" t="str">
        <f>IF(tbl_EcommerceSales[[#This Row],[Age]]&lt;18,"Under 18",IF(tbl_EcommerceSales[[#This Row],[Age]]&lt;=25,"18-25",IF(tbl_EcommerceSales[[#This Row],[Age]]&lt;=35,"26-35",IF(tbl_EcommerceSales[[#This Row],[Age]]&lt;=45,"36-45",IF(tbl_EcommerceSales[[#This Row],[Age]]&lt;=55,"46-55","56+")))))</f>
        <v>18-25</v>
      </c>
    </row>
    <row r="2262" spans="1:29" x14ac:dyDescent="0.35">
      <c r="A2262" t="s">
        <v>3872</v>
      </c>
      <c r="B2262" s="7">
        <v>45903</v>
      </c>
      <c r="C2262" t="s">
        <v>3873</v>
      </c>
      <c r="D2262" t="s">
        <v>305</v>
      </c>
      <c r="E2262" t="s">
        <v>48</v>
      </c>
      <c r="F2262">
        <v>29</v>
      </c>
      <c r="G2262" t="s">
        <v>99</v>
      </c>
      <c r="H2262" t="s">
        <v>88</v>
      </c>
      <c r="I2262" t="s">
        <v>257</v>
      </c>
      <c r="J2262" t="s">
        <v>258</v>
      </c>
      <c r="K2262" t="s">
        <v>55</v>
      </c>
      <c r="L2262" t="s">
        <v>56</v>
      </c>
      <c r="M2262">
        <v>3</v>
      </c>
      <c r="N2262" s="2">
        <v>1999</v>
      </c>
      <c r="O2262" s="3">
        <v>0.15</v>
      </c>
      <c r="P2262" s="2">
        <v>3150</v>
      </c>
      <c r="Q2262" t="s">
        <v>44</v>
      </c>
      <c r="R2262" t="s">
        <v>33</v>
      </c>
      <c r="S2262" t="s">
        <v>57</v>
      </c>
      <c r="T2262" s="4">
        <v>5</v>
      </c>
      <c r="U2262" s="11">
        <f t="shared" si="35"/>
        <v>5997</v>
      </c>
      <c r="V2262" s="11">
        <f>tbl_EcommerceSales[[#This Row],[Gross_Sales]]*tbl_EcommerceSales[[#This Row],[Discount]]</f>
        <v>899.55</v>
      </c>
      <c r="W2262" s="11">
        <f>tbl_EcommerceSales[[#This Row],[Gross_Sales]]-tbl_EcommerceSales[[#This Row],[Discount_Amount]]</f>
        <v>5097.45</v>
      </c>
      <c r="X2262" s="11">
        <f>tbl_EcommerceSales[[#This Row],[Quantity]] * _xlfn.XLOOKUP(tbl_EcommerceSales[[#This Row],[Product_ID]], Product_Master!A:A, Product_Master!F:F)</f>
        <v>3150</v>
      </c>
      <c r="Y2262" s="11">
        <f>tbl_EcommerceSales[[#This Row],[Net_Revenue]]-tbl_EcommerceSales[[#This Row],[Total_Cost]]</f>
        <v>1947.4499999999998</v>
      </c>
      <c r="Z2262" s="9">
        <f>IFERROR(#REF!/tbl_EcommerceSales[[#This Row],[Total_Cost]], 0)</f>
        <v>0</v>
      </c>
      <c r="AA2262" t="str">
        <f>TEXT(tbl_EcommerceSales[[#This Row],[Order_Date]],"mmm")</f>
        <v>Sep</v>
      </c>
      <c r="AB2262">
        <f>YEAR(tbl_EcommerceSales[[#This Row],[Order_Date]])</f>
        <v>2025</v>
      </c>
      <c r="AC2262" t="str">
        <f>IF(tbl_EcommerceSales[[#This Row],[Age]]&lt;18,"Under 18",IF(tbl_EcommerceSales[[#This Row],[Age]]&lt;=25,"18-25",IF(tbl_EcommerceSales[[#This Row],[Age]]&lt;=35,"26-35",IF(tbl_EcommerceSales[[#This Row],[Age]]&lt;=45,"36-45",IF(tbl_EcommerceSales[[#This Row],[Age]]&lt;=55,"46-55","56+")))))</f>
        <v>26-35</v>
      </c>
    </row>
    <row r="2263" spans="1:29" x14ac:dyDescent="0.35">
      <c r="A2263" t="s">
        <v>3874</v>
      </c>
      <c r="B2263" s="7">
        <v>45903</v>
      </c>
      <c r="C2263" t="s">
        <v>3390</v>
      </c>
      <c r="D2263" t="s">
        <v>159</v>
      </c>
      <c r="E2263" t="s">
        <v>48</v>
      </c>
      <c r="F2263">
        <v>36</v>
      </c>
      <c r="G2263" t="s">
        <v>192</v>
      </c>
      <c r="H2263" t="s">
        <v>27</v>
      </c>
      <c r="I2263" t="s">
        <v>80</v>
      </c>
      <c r="J2263" t="s">
        <v>81</v>
      </c>
      <c r="K2263" t="s">
        <v>82</v>
      </c>
      <c r="L2263" t="s">
        <v>83</v>
      </c>
      <c r="M2263">
        <v>5</v>
      </c>
      <c r="N2263" s="2">
        <v>2499</v>
      </c>
      <c r="O2263" s="3">
        <v>0.1</v>
      </c>
      <c r="P2263" s="2">
        <v>7750</v>
      </c>
      <c r="Q2263" t="s">
        <v>32</v>
      </c>
      <c r="R2263" t="s">
        <v>33</v>
      </c>
      <c r="S2263" t="s">
        <v>57</v>
      </c>
      <c r="T2263" s="4">
        <v>5</v>
      </c>
      <c r="U2263" s="11">
        <f t="shared" si="35"/>
        <v>12495</v>
      </c>
      <c r="V2263" s="11">
        <f>tbl_EcommerceSales[[#This Row],[Gross_Sales]]*tbl_EcommerceSales[[#This Row],[Discount]]</f>
        <v>1249.5</v>
      </c>
      <c r="W2263" s="11">
        <f>tbl_EcommerceSales[[#This Row],[Gross_Sales]]-tbl_EcommerceSales[[#This Row],[Discount_Amount]]</f>
        <v>11245.5</v>
      </c>
      <c r="X2263" s="11">
        <f>tbl_EcommerceSales[[#This Row],[Quantity]] * _xlfn.XLOOKUP(tbl_EcommerceSales[[#This Row],[Product_ID]], Product_Master!A:A, Product_Master!F:F)</f>
        <v>7750</v>
      </c>
      <c r="Y2263" s="11">
        <f>tbl_EcommerceSales[[#This Row],[Net_Revenue]]-tbl_EcommerceSales[[#This Row],[Total_Cost]]</f>
        <v>3495.5</v>
      </c>
      <c r="Z2263" s="9">
        <f>IFERROR(#REF!/tbl_EcommerceSales[[#This Row],[Total_Cost]], 0)</f>
        <v>0</v>
      </c>
      <c r="AA2263" t="str">
        <f>TEXT(tbl_EcommerceSales[[#This Row],[Order_Date]],"mmm")</f>
        <v>Sep</v>
      </c>
      <c r="AB2263">
        <f>YEAR(tbl_EcommerceSales[[#This Row],[Order_Date]])</f>
        <v>2025</v>
      </c>
      <c r="AC2263" t="str">
        <f>IF(tbl_EcommerceSales[[#This Row],[Age]]&lt;18,"Under 18",IF(tbl_EcommerceSales[[#This Row],[Age]]&lt;=25,"18-25",IF(tbl_EcommerceSales[[#This Row],[Age]]&lt;=35,"26-35",IF(tbl_EcommerceSales[[#This Row],[Age]]&lt;=45,"36-45",IF(tbl_EcommerceSales[[#This Row],[Age]]&lt;=55,"46-55","56+")))))</f>
        <v>36-45</v>
      </c>
    </row>
    <row r="2264" spans="1:29" x14ac:dyDescent="0.35">
      <c r="A2264" t="s">
        <v>3875</v>
      </c>
      <c r="B2264" s="7">
        <v>45904</v>
      </c>
      <c r="C2264" t="s">
        <v>3876</v>
      </c>
      <c r="D2264" t="s">
        <v>110</v>
      </c>
      <c r="E2264" t="s">
        <v>25</v>
      </c>
      <c r="F2264">
        <v>37</v>
      </c>
      <c r="G2264" t="s">
        <v>103</v>
      </c>
      <c r="H2264" t="s">
        <v>27</v>
      </c>
      <c r="I2264" t="s">
        <v>338</v>
      </c>
      <c r="J2264" t="s">
        <v>339</v>
      </c>
      <c r="K2264" t="s">
        <v>55</v>
      </c>
      <c r="L2264" t="s">
        <v>56</v>
      </c>
      <c r="M2264">
        <v>1</v>
      </c>
      <c r="N2264" s="2">
        <v>1499</v>
      </c>
      <c r="O2264" s="3">
        <v>0.15</v>
      </c>
      <c r="P2264" s="2">
        <v>780</v>
      </c>
      <c r="Q2264" t="s">
        <v>319</v>
      </c>
      <c r="R2264" t="s">
        <v>33</v>
      </c>
      <c r="S2264" t="s">
        <v>34</v>
      </c>
      <c r="T2264" s="4">
        <v>5</v>
      </c>
      <c r="U2264" s="11">
        <f t="shared" si="35"/>
        <v>1499</v>
      </c>
      <c r="V2264" s="11">
        <f>tbl_EcommerceSales[[#This Row],[Gross_Sales]]*tbl_EcommerceSales[[#This Row],[Discount]]</f>
        <v>224.85</v>
      </c>
      <c r="W2264" s="11">
        <f>tbl_EcommerceSales[[#This Row],[Gross_Sales]]-tbl_EcommerceSales[[#This Row],[Discount_Amount]]</f>
        <v>1274.1500000000001</v>
      </c>
      <c r="X2264" s="11">
        <f>tbl_EcommerceSales[[#This Row],[Quantity]] * _xlfn.XLOOKUP(tbl_EcommerceSales[[#This Row],[Product_ID]], Product_Master!A:A, Product_Master!F:F)</f>
        <v>780</v>
      </c>
      <c r="Y2264" s="11">
        <f>tbl_EcommerceSales[[#This Row],[Net_Revenue]]-tbl_EcommerceSales[[#This Row],[Total_Cost]]</f>
        <v>494.15000000000009</v>
      </c>
      <c r="Z2264" s="9">
        <f>IFERROR(#REF!/tbl_EcommerceSales[[#This Row],[Total_Cost]], 0)</f>
        <v>0</v>
      </c>
      <c r="AA2264" t="str">
        <f>TEXT(tbl_EcommerceSales[[#This Row],[Order_Date]],"mmm")</f>
        <v>Sep</v>
      </c>
      <c r="AB2264">
        <f>YEAR(tbl_EcommerceSales[[#This Row],[Order_Date]])</f>
        <v>2025</v>
      </c>
      <c r="AC2264" t="str">
        <f>IF(tbl_EcommerceSales[[#This Row],[Age]]&lt;18,"Under 18",IF(tbl_EcommerceSales[[#This Row],[Age]]&lt;=25,"18-25",IF(tbl_EcommerceSales[[#This Row],[Age]]&lt;=35,"26-35",IF(tbl_EcommerceSales[[#This Row],[Age]]&lt;=45,"36-45",IF(tbl_EcommerceSales[[#This Row],[Age]]&lt;=55,"46-55","56+")))))</f>
        <v>36-45</v>
      </c>
    </row>
    <row r="2265" spans="1:29" x14ac:dyDescent="0.35">
      <c r="A2265" t="s">
        <v>3877</v>
      </c>
      <c r="B2265" s="7">
        <v>45904</v>
      </c>
      <c r="C2265" t="s">
        <v>1884</v>
      </c>
      <c r="D2265" t="s">
        <v>37</v>
      </c>
      <c r="E2265" t="s">
        <v>25</v>
      </c>
      <c r="F2265">
        <v>45</v>
      </c>
      <c r="G2265" t="s">
        <v>103</v>
      </c>
      <c r="H2265" t="s">
        <v>27</v>
      </c>
      <c r="I2265" t="s">
        <v>131</v>
      </c>
      <c r="J2265" t="s">
        <v>132</v>
      </c>
      <c r="K2265" t="s">
        <v>91</v>
      </c>
      <c r="L2265" t="s">
        <v>133</v>
      </c>
      <c r="M2265">
        <v>1</v>
      </c>
      <c r="N2265" s="2">
        <v>1299</v>
      </c>
      <c r="O2265" s="3">
        <v>0.15</v>
      </c>
      <c r="P2265" s="2">
        <v>610</v>
      </c>
      <c r="Q2265" t="s">
        <v>32</v>
      </c>
      <c r="R2265" t="s">
        <v>33</v>
      </c>
      <c r="S2265" t="s">
        <v>34</v>
      </c>
      <c r="T2265" s="4">
        <v>4</v>
      </c>
      <c r="U2265" s="11">
        <f t="shared" si="35"/>
        <v>1299</v>
      </c>
      <c r="V2265" s="11">
        <f>tbl_EcommerceSales[[#This Row],[Gross_Sales]]*tbl_EcommerceSales[[#This Row],[Discount]]</f>
        <v>194.85</v>
      </c>
      <c r="W2265" s="11">
        <f>tbl_EcommerceSales[[#This Row],[Gross_Sales]]-tbl_EcommerceSales[[#This Row],[Discount_Amount]]</f>
        <v>1104.1500000000001</v>
      </c>
      <c r="X2265" s="11">
        <f>tbl_EcommerceSales[[#This Row],[Quantity]] * _xlfn.XLOOKUP(tbl_EcommerceSales[[#This Row],[Product_ID]], Product_Master!A:A, Product_Master!F:F)</f>
        <v>610</v>
      </c>
      <c r="Y2265" s="11">
        <f>tbl_EcommerceSales[[#This Row],[Net_Revenue]]-tbl_EcommerceSales[[#This Row],[Total_Cost]]</f>
        <v>494.15000000000009</v>
      </c>
      <c r="Z2265" s="9">
        <f>IFERROR(#REF!/tbl_EcommerceSales[[#This Row],[Total_Cost]], 0)</f>
        <v>0</v>
      </c>
      <c r="AA2265" t="str">
        <f>TEXT(tbl_EcommerceSales[[#This Row],[Order_Date]],"mmm")</f>
        <v>Sep</v>
      </c>
      <c r="AB2265">
        <f>YEAR(tbl_EcommerceSales[[#This Row],[Order_Date]])</f>
        <v>2025</v>
      </c>
      <c r="AC2265" t="str">
        <f>IF(tbl_EcommerceSales[[#This Row],[Age]]&lt;18,"Under 18",IF(tbl_EcommerceSales[[#This Row],[Age]]&lt;=25,"18-25",IF(tbl_EcommerceSales[[#This Row],[Age]]&lt;=35,"26-35",IF(tbl_EcommerceSales[[#This Row],[Age]]&lt;=45,"36-45",IF(tbl_EcommerceSales[[#This Row],[Age]]&lt;=55,"46-55","56+")))))</f>
        <v>36-45</v>
      </c>
    </row>
    <row r="2266" spans="1:29" x14ac:dyDescent="0.35">
      <c r="A2266" t="s">
        <v>3878</v>
      </c>
      <c r="B2266" s="7">
        <v>45904</v>
      </c>
      <c r="C2266" t="s">
        <v>3879</v>
      </c>
      <c r="D2266" t="s">
        <v>110</v>
      </c>
      <c r="E2266" t="s">
        <v>25</v>
      </c>
      <c r="F2266">
        <v>18</v>
      </c>
      <c r="G2266" t="s">
        <v>246</v>
      </c>
      <c r="H2266" t="s">
        <v>27</v>
      </c>
      <c r="I2266" t="s">
        <v>80</v>
      </c>
      <c r="J2266" t="s">
        <v>81</v>
      </c>
      <c r="K2266" t="s">
        <v>82</v>
      </c>
      <c r="L2266" t="s">
        <v>83</v>
      </c>
      <c r="M2266">
        <v>1</v>
      </c>
      <c r="N2266" s="2">
        <v>2499</v>
      </c>
      <c r="O2266" s="3">
        <v>0</v>
      </c>
      <c r="P2266" s="2">
        <v>1550</v>
      </c>
      <c r="Q2266" t="s">
        <v>319</v>
      </c>
      <c r="R2266" t="s">
        <v>33</v>
      </c>
      <c r="S2266" t="s">
        <v>57</v>
      </c>
      <c r="T2266" s="4">
        <v>4</v>
      </c>
      <c r="U2266" s="11">
        <f t="shared" si="35"/>
        <v>2499</v>
      </c>
      <c r="V2266" s="11">
        <f>tbl_EcommerceSales[[#This Row],[Gross_Sales]]*tbl_EcommerceSales[[#This Row],[Discount]]</f>
        <v>0</v>
      </c>
      <c r="W2266" s="11">
        <f>tbl_EcommerceSales[[#This Row],[Gross_Sales]]-tbl_EcommerceSales[[#This Row],[Discount_Amount]]</f>
        <v>2499</v>
      </c>
      <c r="X2266" s="11">
        <f>tbl_EcommerceSales[[#This Row],[Quantity]] * _xlfn.XLOOKUP(tbl_EcommerceSales[[#This Row],[Product_ID]], Product_Master!A:A, Product_Master!F:F)</f>
        <v>1550</v>
      </c>
      <c r="Y2266" s="11">
        <f>tbl_EcommerceSales[[#This Row],[Net_Revenue]]-tbl_EcommerceSales[[#This Row],[Total_Cost]]</f>
        <v>949</v>
      </c>
      <c r="Z2266" s="9">
        <f>IFERROR(#REF!/tbl_EcommerceSales[[#This Row],[Total_Cost]], 0)</f>
        <v>0</v>
      </c>
      <c r="AA2266" t="str">
        <f>TEXT(tbl_EcommerceSales[[#This Row],[Order_Date]],"mmm")</f>
        <v>Sep</v>
      </c>
      <c r="AB2266">
        <f>YEAR(tbl_EcommerceSales[[#This Row],[Order_Date]])</f>
        <v>2025</v>
      </c>
      <c r="AC2266" t="str">
        <f>IF(tbl_EcommerceSales[[#This Row],[Age]]&lt;18,"Under 18",IF(tbl_EcommerceSales[[#This Row],[Age]]&lt;=25,"18-25",IF(tbl_EcommerceSales[[#This Row],[Age]]&lt;=35,"26-35",IF(tbl_EcommerceSales[[#This Row],[Age]]&lt;=45,"36-45",IF(tbl_EcommerceSales[[#This Row],[Age]]&lt;=55,"46-55","56+")))))</f>
        <v>18-25</v>
      </c>
    </row>
    <row r="2267" spans="1:29" x14ac:dyDescent="0.35">
      <c r="A2267" t="s">
        <v>3880</v>
      </c>
      <c r="B2267" s="7">
        <v>45904</v>
      </c>
      <c r="C2267" t="s">
        <v>2589</v>
      </c>
      <c r="D2267" t="s">
        <v>116</v>
      </c>
      <c r="E2267" t="s">
        <v>48</v>
      </c>
      <c r="F2267">
        <v>31</v>
      </c>
      <c r="G2267" t="s">
        <v>107</v>
      </c>
      <c r="H2267" t="s">
        <v>39</v>
      </c>
      <c r="I2267" t="s">
        <v>206</v>
      </c>
      <c r="J2267" t="s">
        <v>207</v>
      </c>
      <c r="K2267" t="s">
        <v>177</v>
      </c>
      <c r="L2267" t="s">
        <v>208</v>
      </c>
      <c r="M2267">
        <v>1</v>
      </c>
      <c r="N2267" s="2">
        <v>2199</v>
      </c>
      <c r="O2267" s="3">
        <v>0.15</v>
      </c>
      <c r="P2267" s="2">
        <v>1250</v>
      </c>
      <c r="Q2267" t="s">
        <v>123</v>
      </c>
      <c r="R2267" t="s">
        <v>33</v>
      </c>
      <c r="S2267" t="s">
        <v>57</v>
      </c>
      <c r="T2267" s="4">
        <v>5</v>
      </c>
      <c r="U2267" s="11">
        <f t="shared" si="35"/>
        <v>2199</v>
      </c>
      <c r="V2267" s="11">
        <f>tbl_EcommerceSales[[#This Row],[Gross_Sales]]*tbl_EcommerceSales[[#This Row],[Discount]]</f>
        <v>329.84999999999997</v>
      </c>
      <c r="W2267" s="11">
        <f>tbl_EcommerceSales[[#This Row],[Gross_Sales]]-tbl_EcommerceSales[[#This Row],[Discount_Amount]]</f>
        <v>1869.15</v>
      </c>
      <c r="X2267" s="11">
        <f>tbl_EcommerceSales[[#This Row],[Quantity]] * _xlfn.XLOOKUP(tbl_EcommerceSales[[#This Row],[Product_ID]], Product_Master!A:A, Product_Master!F:F)</f>
        <v>1250</v>
      </c>
      <c r="Y2267" s="11">
        <f>tbl_EcommerceSales[[#This Row],[Net_Revenue]]-tbl_EcommerceSales[[#This Row],[Total_Cost]]</f>
        <v>619.15000000000009</v>
      </c>
      <c r="Z2267" s="9">
        <f>IFERROR(#REF!/tbl_EcommerceSales[[#This Row],[Total_Cost]], 0)</f>
        <v>0</v>
      </c>
      <c r="AA2267" t="str">
        <f>TEXT(tbl_EcommerceSales[[#This Row],[Order_Date]],"mmm")</f>
        <v>Sep</v>
      </c>
      <c r="AB2267">
        <f>YEAR(tbl_EcommerceSales[[#This Row],[Order_Date]])</f>
        <v>2025</v>
      </c>
      <c r="AC2267" t="str">
        <f>IF(tbl_EcommerceSales[[#This Row],[Age]]&lt;18,"Under 18",IF(tbl_EcommerceSales[[#This Row],[Age]]&lt;=25,"18-25",IF(tbl_EcommerceSales[[#This Row],[Age]]&lt;=35,"26-35",IF(tbl_EcommerceSales[[#This Row],[Age]]&lt;=45,"36-45",IF(tbl_EcommerceSales[[#This Row],[Age]]&lt;=55,"46-55","56+")))))</f>
        <v>26-35</v>
      </c>
    </row>
    <row r="2268" spans="1:29" x14ac:dyDescent="0.35">
      <c r="A2268" t="s">
        <v>3881</v>
      </c>
      <c r="B2268" s="7">
        <v>45904</v>
      </c>
      <c r="C2268" t="s">
        <v>3882</v>
      </c>
      <c r="D2268" t="s">
        <v>86</v>
      </c>
      <c r="E2268" t="s">
        <v>48</v>
      </c>
      <c r="F2268">
        <v>35</v>
      </c>
      <c r="G2268" t="s">
        <v>142</v>
      </c>
      <c r="H2268" t="s">
        <v>88</v>
      </c>
      <c r="I2268" t="s">
        <v>73</v>
      </c>
      <c r="J2268" t="s">
        <v>74</v>
      </c>
      <c r="K2268" t="s">
        <v>55</v>
      </c>
      <c r="L2268" t="s">
        <v>75</v>
      </c>
      <c r="M2268">
        <v>2</v>
      </c>
      <c r="N2268" s="2">
        <v>2899</v>
      </c>
      <c r="O2268" s="3">
        <v>0.1</v>
      </c>
      <c r="P2268" s="2">
        <v>3400</v>
      </c>
      <c r="Q2268" t="s">
        <v>32</v>
      </c>
      <c r="R2268" t="s">
        <v>33</v>
      </c>
      <c r="S2268" t="s">
        <v>57</v>
      </c>
      <c r="T2268" s="4">
        <v>4</v>
      </c>
      <c r="U2268" s="11">
        <f t="shared" si="35"/>
        <v>5798</v>
      </c>
      <c r="V2268" s="11">
        <f>tbl_EcommerceSales[[#This Row],[Gross_Sales]]*tbl_EcommerceSales[[#This Row],[Discount]]</f>
        <v>579.80000000000007</v>
      </c>
      <c r="W2268" s="11">
        <f>tbl_EcommerceSales[[#This Row],[Gross_Sales]]-tbl_EcommerceSales[[#This Row],[Discount_Amount]]</f>
        <v>5218.2</v>
      </c>
      <c r="X2268" s="11">
        <f>tbl_EcommerceSales[[#This Row],[Quantity]] * _xlfn.XLOOKUP(tbl_EcommerceSales[[#This Row],[Product_ID]], Product_Master!A:A, Product_Master!F:F)</f>
        <v>3400</v>
      </c>
      <c r="Y2268" s="11">
        <f>tbl_EcommerceSales[[#This Row],[Net_Revenue]]-tbl_EcommerceSales[[#This Row],[Total_Cost]]</f>
        <v>1818.1999999999998</v>
      </c>
      <c r="Z2268" s="9">
        <f>IFERROR(#REF!/tbl_EcommerceSales[[#This Row],[Total_Cost]], 0)</f>
        <v>0</v>
      </c>
      <c r="AA2268" t="str">
        <f>TEXT(tbl_EcommerceSales[[#This Row],[Order_Date]],"mmm")</f>
        <v>Sep</v>
      </c>
      <c r="AB2268">
        <f>YEAR(tbl_EcommerceSales[[#This Row],[Order_Date]])</f>
        <v>2025</v>
      </c>
      <c r="AC2268" t="str">
        <f>IF(tbl_EcommerceSales[[#This Row],[Age]]&lt;18,"Under 18",IF(tbl_EcommerceSales[[#This Row],[Age]]&lt;=25,"18-25",IF(tbl_EcommerceSales[[#This Row],[Age]]&lt;=35,"26-35",IF(tbl_EcommerceSales[[#This Row],[Age]]&lt;=45,"36-45",IF(tbl_EcommerceSales[[#This Row],[Age]]&lt;=55,"46-55","56+")))))</f>
        <v>26-35</v>
      </c>
    </row>
    <row r="2269" spans="1:29" x14ac:dyDescent="0.35">
      <c r="A2269" t="s">
        <v>3883</v>
      </c>
      <c r="B2269" s="7">
        <v>45904</v>
      </c>
      <c r="C2269" t="s">
        <v>3884</v>
      </c>
      <c r="D2269" t="s">
        <v>312</v>
      </c>
      <c r="E2269" t="s">
        <v>25</v>
      </c>
      <c r="F2269">
        <v>39</v>
      </c>
      <c r="G2269" t="s">
        <v>96</v>
      </c>
      <c r="H2269" t="s">
        <v>39</v>
      </c>
      <c r="I2269" t="s">
        <v>89</v>
      </c>
      <c r="J2269" t="s">
        <v>90</v>
      </c>
      <c r="K2269" t="s">
        <v>91</v>
      </c>
      <c r="L2269" t="s">
        <v>92</v>
      </c>
      <c r="M2269">
        <v>1</v>
      </c>
      <c r="N2269" s="2">
        <v>599</v>
      </c>
      <c r="O2269" s="3">
        <v>0.1</v>
      </c>
      <c r="P2269" s="2">
        <v>260</v>
      </c>
      <c r="Q2269" t="s">
        <v>123</v>
      </c>
      <c r="R2269" t="s">
        <v>33</v>
      </c>
      <c r="S2269" t="s">
        <v>57</v>
      </c>
      <c r="T2269" s="4">
        <v>4</v>
      </c>
      <c r="U2269" s="11">
        <f t="shared" si="35"/>
        <v>599</v>
      </c>
      <c r="V2269" s="11">
        <f>tbl_EcommerceSales[[#This Row],[Gross_Sales]]*tbl_EcommerceSales[[#This Row],[Discount]]</f>
        <v>59.900000000000006</v>
      </c>
      <c r="W2269" s="11">
        <f>tbl_EcommerceSales[[#This Row],[Gross_Sales]]-tbl_EcommerceSales[[#This Row],[Discount_Amount]]</f>
        <v>539.1</v>
      </c>
      <c r="X2269" s="11">
        <f>tbl_EcommerceSales[[#This Row],[Quantity]] * _xlfn.XLOOKUP(tbl_EcommerceSales[[#This Row],[Product_ID]], Product_Master!A:A, Product_Master!F:F)</f>
        <v>260</v>
      </c>
      <c r="Y2269" s="11">
        <f>tbl_EcommerceSales[[#This Row],[Net_Revenue]]-tbl_EcommerceSales[[#This Row],[Total_Cost]]</f>
        <v>279.10000000000002</v>
      </c>
      <c r="Z2269" s="9">
        <f>IFERROR(#REF!/tbl_EcommerceSales[[#This Row],[Total_Cost]], 0)</f>
        <v>0</v>
      </c>
      <c r="AA2269" t="str">
        <f>TEXT(tbl_EcommerceSales[[#This Row],[Order_Date]],"mmm")</f>
        <v>Sep</v>
      </c>
      <c r="AB2269">
        <f>YEAR(tbl_EcommerceSales[[#This Row],[Order_Date]])</f>
        <v>2025</v>
      </c>
      <c r="AC2269" t="str">
        <f>IF(tbl_EcommerceSales[[#This Row],[Age]]&lt;18,"Under 18",IF(tbl_EcommerceSales[[#This Row],[Age]]&lt;=25,"18-25",IF(tbl_EcommerceSales[[#This Row],[Age]]&lt;=35,"26-35",IF(tbl_EcommerceSales[[#This Row],[Age]]&lt;=45,"36-45",IF(tbl_EcommerceSales[[#This Row],[Age]]&lt;=55,"46-55","56+")))))</f>
        <v>36-45</v>
      </c>
    </row>
    <row r="2270" spans="1:29" x14ac:dyDescent="0.35">
      <c r="A2270" t="s">
        <v>3885</v>
      </c>
      <c r="B2270" s="7">
        <v>45904</v>
      </c>
      <c r="C2270" t="s">
        <v>3886</v>
      </c>
      <c r="D2270" t="s">
        <v>254</v>
      </c>
      <c r="E2270" t="s">
        <v>25</v>
      </c>
      <c r="F2270">
        <v>22</v>
      </c>
      <c r="G2270" t="s">
        <v>152</v>
      </c>
      <c r="H2270" t="s">
        <v>72</v>
      </c>
      <c r="I2270" t="s">
        <v>117</v>
      </c>
      <c r="J2270" t="s">
        <v>118</v>
      </c>
      <c r="K2270" t="s">
        <v>82</v>
      </c>
      <c r="L2270" t="s">
        <v>119</v>
      </c>
      <c r="M2270">
        <v>3</v>
      </c>
      <c r="N2270" s="2">
        <v>3299</v>
      </c>
      <c r="O2270" s="3">
        <v>0.1</v>
      </c>
      <c r="P2270" s="2">
        <v>6300</v>
      </c>
      <c r="Q2270" t="s">
        <v>123</v>
      </c>
      <c r="R2270" t="s">
        <v>33</v>
      </c>
      <c r="S2270" t="s">
        <v>34</v>
      </c>
      <c r="T2270" s="4">
        <v>2</v>
      </c>
      <c r="U2270" s="11">
        <f t="shared" si="35"/>
        <v>9897</v>
      </c>
      <c r="V2270" s="11">
        <f>tbl_EcommerceSales[[#This Row],[Gross_Sales]]*tbl_EcommerceSales[[#This Row],[Discount]]</f>
        <v>989.7</v>
      </c>
      <c r="W2270" s="11">
        <f>tbl_EcommerceSales[[#This Row],[Gross_Sales]]-tbl_EcommerceSales[[#This Row],[Discount_Amount]]</f>
        <v>8907.2999999999993</v>
      </c>
      <c r="X2270" s="11">
        <f>tbl_EcommerceSales[[#This Row],[Quantity]] * _xlfn.XLOOKUP(tbl_EcommerceSales[[#This Row],[Product_ID]], Product_Master!A:A, Product_Master!F:F)</f>
        <v>6300</v>
      </c>
      <c r="Y2270" s="11">
        <f>tbl_EcommerceSales[[#This Row],[Net_Revenue]]-tbl_EcommerceSales[[#This Row],[Total_Cost]]</f>
        <v>2607.2999999999993</v>
      </c>
      <c r="Z2270" s="9">
        <f>IFERROR(#REF!/tbl_EcommerceSales[[#This Row],[Total_Cost]], 0)</f>
        <v>0</v>
      </c>
      <c r="AA2270" t="str">
        <f>TEXT(tbl_EcommerceSales[[#This Row],[Order_Date]],"mmm")</f>
        <v>Sep</v>
      </c>
      <c r="AB2270">
        <f>YEAR(tbl_EcommerceSales[[#This Row],[Order_Date]])</f>
        <v>2025</v>
      </c>
      <c r="AC2270" t="str">
        <f>IF(tbl_EcommerceSales[[#This Row],[Age]]&lt;18,"Under 18",IF(tbl_EcommerceSales[[#This Row],[Age]]&lt;=25,"18-25",IF(tbl_EcommerceSales[[#This Row],[Age]]&lt;=35,"26-35",IF(tbl_EcommerceSales[[#This Row],[Age]]&lt;=45,"36-45",IF(tbl_EcommerceSales[[#This Row],[Age]]&lt;=55,"46-55","56+")))))</f>
        <v>18-25</v>
      </c>
    </row>
    <row r="2271" spans="1:29" x14ac:dyDescent="0.35">
      <c r="A2271" t="s">
        <v>3887</v>
      </c>
      <c r="B2271" s="7">
        <v>45904</v>
      </c>
      <c r="C2271" t="s">
        <v>2138</v>
      </c>
      <c r="D2271" t="s">
        <v>227</v>
      </c>
      <c r="E2271" t="s">
        <v>25</v>
      </c>
      <c r="F2271">
        <v>25</v>
      </c>
      <c r="G2271" t="s">
        <v>192</v>
      </c>
      <c r="H2271" t="s">
        <v>27</v>
      </c>
      <c r="I2271" t="s">
        <v>212</v>
      </c>
      <c r="J2271" t="s">
        <v>213</v>
      </c>
      <c r="K2271" t="s">
        <v>177</v>
      </c>
      <c r="L2271" t="s">
        <v>178</v>
      </c>
      <c r="M2271">
        <v>4</v>
      </c>
      <c r="N2271" s="2">
        <v>2499</v>
      </c>
      <c r="O2271" s="3">
        <v>0</v>
      </c>
      <c r="P2271" s="2">
        <v>5800</v>
      </c>
      <c r="Q2271" t="s">
        <v>32</v>
      </c>
      <c r="R2271" t="s">
        <v>33</v>
      </c>
      <c r="S2271" t="s">
        <v>34</v>
      </c>
      <c r="T2271" s="4">
        <v>4</v>
      </c>
      <c r="U2271" s="11">
        <f t="shared" si="35"/>
        <v>9996</v>
      </c>
      <c r="V2271" s="11">
        <f>tbl_EcommerceSales[[#This Row],[Gross_Sales]]*tbl_EcommerceSales[[#This Row],[Discount]]</f>
        <v>0</v>
      </c>
      <c r="W2271" s="11">
        <f>tbl_EcommerceSales[[#This Row],[Gross_Sales]]-tbl_EcommerceSales[[#This Row],[Discount_Amount]]</f>
        <v>9996</v>
      </c>
      <c r="X2271" s="11">
        <f>tbl_EcommerceSales[[#This Row],[Quantity]] * _xlfn.XLOOKUP(tbl_EcommerceSales[[#This Row],[Product_ID]], Product_Master!A:A, Product_Master!F:F)</f>
        <v>5800</v>
      </c>
      <c r="Y2271" s="11">
        <f>tbl_EcommerceSales[[#This Row],[Net_Revenue]]-tbl_EcommerceSales[[#This Row],[Total_Cost]]</f>
        <v>4196</v>
      </c>
      <c r="Z2271" s="9">
        <f>IFERROR(#REF!/tbl_EcommerceSales[[#This Row],[Total_Cost]], 0)</f>
        <v>0</v>
      </c>
      <c r="AA2271" t="str">
        <f>TEXT(tbl_EcommerceSales[[#This Row],[Order_Date]],"mmm")</f>
        <v>Sep</v>
      </c>
      <c r="AB2271">
        <f>YEAR(tbl_EcommerceSales[[#This Row],[Order_Date]])</f>
        <v>2025</v>
      </c>
      <c r="AC2271" t="str">
        <f>IF(tbl_EcommerceSales[[#This Row],[Age]]&lt;18,"Under 18",IF(tbl_EcommerceSales[[#This Row],[Age]]&lt;=25,"18-25",IF(tbl_EcommerceSales[[#This Row],[Age]]&lt;=35,"26-35",IF(tbl_EcommerceSales[[#This Row],[Age]]&lt;=45,"36-45",IF(tbl_EcommerceSales[[#This Row],[Age]]&lt;=55,"46-55","56+")))))</f>
        <v>18-25</v>
      </c>
    </row>
    <row r="2272" spans="1:29" x14ac:dyDescent="0.35">
      <c r="A2272" t="s">
        <v>3888</v>
      </c>
      <c r="B2272" s="7">
        <v>45904</v>
      </c>
      <c r="C2272" t="s">
        <v>2994</v>
      </c>
      <c r="D2272" t="s">
        <v>159</v>
      </c>
      <c r="E2272" t="s">
        <v>48</v>
      </c>
      <c r="F2272">
        <v>31</v>
      </c>
      <c r="G2272" t="s">
        <v>289</v>
      </c>
      <c r="H2272" t="s">
        <v>88</v>
      </c>
      <c r="I2272" t="s">
        <v>126</v>
      </c>
      <c r="J2272" t="s">
        <v>127</v>
      </c>
      <c r="K2272" t="s">
        <v>82</v>
      </c>
      <c r="L2272" t="s">
        <v>83</v>
      </c>
      <c r="M2272">
        <v>1</v>
      </c>
      <c r="N2272" s="2">
        <v>1899</v>
      </c>
      <c r="O2272" s="3">
        <v>0.2</v>
      </c>
      <c r="P2272" s="2">
        <v>1120</v>
      </c>
      <c r="Q2272" t="s">
        <v>32</v>
      </c>
      <c r="R2272" t="s">
        <v>33</v>
      </c>
      <c r="S2272" t="s">
        <v>57</v>
      </c>
      <c r="T2272" s="4">
        <v>5</v>
      </c>
      <c r="U2272" s="11">
        <f t="shared" si="35"/>
        <v>1899</v>
      </c>
      <c r="V2272" s="11">
        <f>tbl_EcommerceSales[[#This Row],[Gross_Sales]]*tbl_EcommerceSales[[#This Row],[Discount]]</f>
        <v>379.8</v>
      </c>
      <c r="W2272" s="11">
        <f>tbl_EcommerceSales[[#This Row],[Gross_Sales]]-tbl_EcommerceSales[[#This Row],[Discount_Amount]]</f>
        <v>1519.2</v>
      </c>
      <c r="X2272" s="11">
        <f>tbl_EcommerceSales[[#This Row],[Quantity]] * _xlfn.XLOOKUP(tbl_EcommerceSales[[#This Row],[Product_ID]], Product_Master!A:A, Product_Master!F:F)</f>
        <v>1120</v>
      </c>
      <c r="Y2272" s="11">
        <f>tbl_EcommerceSales[[#This Row],[Net_Revenue]]-tbl_EcommerceSales[[#This Row],[Total_Cost]]</f>
        <v>399.20000000000005</v>
      </c>
      <c r="Z2272" s="9">
        <f>IFERROR(#REF!/tbl_EcommerceSales[[#This Row],[Total_Cost]], 0)</f>
        <v>0</v>
      </c>
      <c r="AA2272" t="str">
        <f>TEXT(tbl_EcommerceSales[[#This Row],[Order_Date]],"mmm")</f>
        <v>Sep</v>
      </c>
      <c r="AB2272">
        <f>YEAR(tbl_EcommerceSales[[#This Row],[Order_Date]])</f>
        <v>2025</v>
      </c>
      <c r="AC2272" t="str">
        <f>IF(tbl_EcommerceSales[[#This Row],[Age]]&lt;18,"Under 18",IF(tbl_EcommerceSales[[#This Row],[Age]]&lt;=25,"18-25",IF(tbl_EcommerceSales[[#This Row],[Age]]&lt;=35,"26-35",IF(tbl_EcommerceSales[[#This Row],[Age]]&lt;=45,"36-45",IF(tbl_EcommerceSales[[#This Row],[Age]]&lt;=55,"46-55","56+")))))</f>
        <v>26-35</v>
      </c>
    </row>
    <row r="2273" spans="1:29" x14ac:dyDescent="0.35">
      <c r="A2273" t="s">
        <v>3889</v>
      </c>
      <c r="B2273" s="7">
        <v>45904</v>
      </c>
      <c r="C2273" t="s">
        <v>1057</v>
      </c>
      <c r="D2273" t="s">
        <v>189</v>
      </c>
      <c r="E2273" t="s">
        <v>25</v>
      </c>
      <c r="F2273">
        <v>32</v>
      </c>
      <c r="G2273" t="s">
        <v>71</v>
      </c>
      <c r="H2273" t="s">
        <v>72</v>
      </c>
      <c r="I2273" t="s">
        <v>257</v>
      </c>
      <c r="J2273" t="s">
        <v>258</v>
      </c>
      <c r="K2273" t="s">
        <v>55</v>
      </c>
      <c r="L2273" t="s">
        <v>56</v>
      </c>
      <c r="M2273">
        <v>2</v>
      </c>
      <c r="N2273" s="2">
        <v>1999</v>
      </c>
      <c r="O2273" s="3">
        <v>0.05</v>
      </c>
      <c r="P2273" s="2">
        <v>2100</v>
      </c>
      <c r="Q2273" t="s">
        <v>123</v>
      </c>
      <c r="R2273" t="s">
        <v>33</v>
      </c>
      <c r="S2273" t="s">
        <v>34</v>
      </c>
      <c r="T2273" s="4">
        <v>5</v>
      </c>
      <c r="U2273" s="11">
        <f t="shared" si="35"/>
        <v>3998</v>
      </c>
      <c r="V2273" s="11">
        <f>tbl_EcommerceSales[[#This Row],[Gross_Sales]]*tbl_EcommerceSales[[#This Row],[Discount]]</f>
        <v>199.9</v>
      </c>
      <c r="W2273" s="11">
        <f>tbl_EcommerceSales[[#This Row],[Gross_Sales]]-tbl_EcommerceSales[[#This Row],[Discount_Amount]]</f>
        <v>3798.1</v>
      </c>
      <c r="X2273" s="11">
        <f>tbl_EcommerceSales[[#This Row],[Quantity]] * _xlfn.XLOOKUP(tbl_EcommerceSales[[#This Row],[Product_ID]], Product_Master!A:A, Product_Master!F:F)</f>
        <v>2100</v>
      </c>
      <c r="Y2273" s="11">
        <f>tbl_EcommerceSales[[#This Row],[Net_Revenue]]-tbl_EcommerceSales[[#This Row],[Total_Cost]]</f>
        <v>1698.1</v>
      </c>
      <c r="Z2273" s="9">
        <f>IFERROR(#REF!/tbl_EcommerceSales[[#This Row],[Total_Cost]], 0)</f>
        <v>0</v>
      </c>
      <c r="AA2273" t="str">
        <f>TEXT(tbl_EcommerceSales[[#This Row],[Order_Date]],"mmm")</f>
        <v>Sep</v>
      </c>
      <c r="AB2273">
        <f>YEAR(tbl_EcommerceSales[[#This Row],[Order_Date]])</f>
        <v>2025</v>
      </c>
      <c r="AC2273" t="str">
        <f>IF(tbl_EcommerceSales[[#This Row],[Age]]&lt;18,"Under 18",IF(tbl_EcommerceSales[[#This Row],[Age]]&lt;=25,"18-25",IF(tbl_EcommerceSales[[#This Row],[Age]]&lt;=35,"26-35",IF(tbl_EcommerceSales[[#This Row],[Age]]&lt;=45,"36-45",IF(tbl_EcommerceSales[[#This Row],[Age]]&lt;=55,"46-55","56+")))))</f>
        <v>26-35</v>
      </c>
    </row>
    <row r="2274" spans="1:29" x14ac:dyDescent="0.35">
      <c r="A2274" t="s">
        <v>3890</v>
      </c>
      <c r="B2274" s="7">
        <v>45904</v>
      </c>
      <c r="C2274" t="s">
        <v>703</v>
      </c>
      <c r="D2274" t="s">
        <v>232</v>
      </c>
      <c r="E2274" t="s">
        <v>25</v>
      </c>
      <c r="F2274">
        <v>21</v>
      </c>
      <c r="G2274" t="s">
        <v>155</v>
      </c>
      <c r="H2274" t="s">
        <v>88</v>
      </c>
      <c r="I2274" t="s">
        <v>221</v>
      </c>
      <c r="J2274" t="s">
        <v>222</v>
      </c>
      <c r="K2274" t="s">
        <v>177</v>
      </c>
      <c r="L2274" t="s">
        <v>208</v>
      </c>
      <c r="M2274">
        <v>1</v>
      </c>
      <c r="N2274" s="2">
        <v>1499</v>
      </c>
      <c r="O2274" s="3">
        <v>0.1</v>
      </c>
      <c r="P2274" s="2">
        <v>800</v>
      </c>
      <c r="Q2274" t="s">
        <v>319</v>
      </c>
      <c r="R2274" t="s">
        <v>93</v>
      </c>
      <c r="S2274" t="s">
        <v>34</v>
      </c>
      <c r="T2274" s="4">
        <v>4</v>
      </c>
      <c r="U2274" s="11">
        <f t="shared" si="35"/>
        <v>1499</v>
      </c>
      <c r="V2274" s="11">
        <f>tbl_EcommerceSales[[#This Row],[Gross_Sales]]*tbl_EcommerceSales[[#This Row],[Discount]]</f>
        <v>149.9</v>
      </c>
      <c r="W2274" s="11">
        <f>tbl_EcommerceSales[[#This Row],[Gross_Sales]]-tbl_EcommerceSales[[#This Row],[Discount_Amount]]</f>
        <v>1349.1</v>
      </c>
      <c r="X2274" s="11">
        <f>tbl_EcommerceSales[[#This Row],[Quantity]] * _xlfn.XLOOKUP(tbl_EcommerceSales[[#This Row],[Product_ID]], Product_Master!A:A, Product_Master!F:F)</f>
        <v>800</v>
      </c>
      <c r="Y2274" s="11">
        <f>tbl_EcommerceSales[[#This Row],[Net_Revenue]]-tbl_EcommerceSales[[#This Row],[Total_Cost]]</f>
        <v>549.09999999999991</v>
      </c>
      <c r="Z2274" s="9">
        <f>IFERROR(#REF!/tbl_EcommerceSales[[#This Row],[Total_Cost]], 0)</f>
        <v>0</v>
      </c>
      <c r="AA2274" t="str">
        <f>TEXT(tbl_EcommerceSales[[#This Row],[Order_Date]],"mmm")</f>
        <v>Sep</v>
      </c>
      <c r="AB2274">
        <f>YEAR(tbl_EcommerceSales[[#This Row],[Order_Date]])</f>
        <v>2025</v>
      </c>
      <c r="AC2274" t="str">
        <f>IF(tbl_EcommerceSales[[#This Row],[Age]]&lt;18,"Under 18",IF(tbl_EcommerceSales[[#This Row],[Age]]&lt;=25,"18-25",IF(tbl_EcommerceSales[[#This Row],[Age]]&lt;=35,"26-35",IF(tbl_EcommerceSales[[#This Row],[Age]]&lt;=45,"36-45",IF(tbl_EcommerceSales[[#This Row],[Age]]&lt;=55,"46-55","56+")))))</f>
        <v>18-25</v>
      </c>
    </row>
    <row r="2275" spans="1:29" x14ac:dyDescent="0.35">
      <c r="A2275" t="s">
        <v>3891</v>
      </c>
      <c r="B2275" s="7">
        <v>45904</v>
      </c>
      <c r="C2275" t="s">
        <v>3892</v>
      </c>
      <c r="D2275" t="s">
        <v>251</v>
      </c>
      <c r="E2275" t="s">
        <v>25</v>
      </c>
      <c r="F2275">
        <v>40</v>
      </c>
      <c r="G2275" t="s">
        <v>192</v>
      </c>
      <c r="H2275" t="s">
        <v>27</v>
      </c>
      <c r="I2275" t="s">
        <v>294</v>
      </c>
      <c r="J2275" t="s">
        <v>295</v>
      </c>
      <c r="K2275" t="s">
        <v>91</v>
      </c>
      <c r="L2275" t="s">
        <v>296</v>
      </c>
      <c r="M2275">
        <v>1</v>
      </c>
      <c r="N2275" s="2">
        <v>699</v>
      </c>
      <c r="O2275" s="3">
        <v>0.15</v>
      </c>
      <c r="P2275" s="2">
        <v>300</v>
      </c>
      <c r="Q2275" t="s">
        <v>76</v>
      </c>
      <c r="R2275" t="s">
        <v>33</v>
      </c>
      <c r="S2275" t="s">
        <v>34</v>
      </c>
      <c r="T2275" s="4">
        <v>5</v>
      </c>
      <c r="U2275" s="11">
        <f t="shared" si="35"/>
        <v>699</v>
      </c>
      <c r="V2275" s="11">
        <f>tbl_EcommerceSales[[#This Row],[Gross_Sales]]*tbl_EcommerceSales[[#This Row],[Discount]]</f>
        <v>104.85</v>
      </c>
      <c r="W2275" s="11">
        <f>tbl_EcommerceSales[[#This Row],[Gross_Sales]]-tbl_EcommerceSales[[#This Row],[Discount_Amount]]</f>
        <v>594.15</v>
      </c>
      <c r="X2275" s="11">
        <f>tbl_EcommerceSales[[#This Row],[Quantity]] * _xlfn.XLOOKUP(tbl_EcommerceSales[[#This Row],[Product_ID]], Product_Master!A:A, Product_Master!F:F)</f>
        <v>300</v>
      </c>
      <c r="Y2275" s="11">
        <f>tbl_EcommerceSales[[#This Row],[Net_Revenue]]-tbl_EcommerceSales[[#This Row],[Total_Cost]]</f>
        <v>294.14999999999998</v>
      </c>
      <c r="Z2275" s="9">
        <f>IFERROR(#REF!/tbl_EcommerceSales[[#This Row],[Total_Cost]], 0)</f>
        <v>0</v>
      </c>
      <c r="AA2275" t="str">
        <f>TEXT(tbl_EcommerceSales[[#This Row],[Order_Date]],"mmm")</f>
        <v>Sep</v>
      </c>
      <c r="AB2275">
        <f>YEAR(tbl_EcommerceSales[[#This Row],[Order_Date]])</f>
        <v>2025</v>
      </c>
      <c r="AC2275" t="str">
        <f>IF(tbl_EcommerceSales[[#This Row],[Age]]&lt;18,"Under 18",IF(tbl_EcommerceSales[[#This Row],[Age]]&lt;=25,"18-25",IF(tbl_EcommerceSales[[#This Row],[Age]]&lt;=35,"26-35",IF(tbl_EcommerceSales[[#This Row],[Age]]&lt;=45,"36-45",IF(tbl_EcommerceSales[[#This Row],[Age]]&lt;=55,"46-55","56+")))))</f>
        <v>36-45</v>
      </c>
    </row>
    <row r="2276" spans="1:29" x14ac:dyDescent="0.35">
      <c r="A2276" t="s">
        <v>3893</v>
      </c>
      <c r="B2276" s="7">
        <v>45904</v>
      </c>
      <c r="C2276" t="s">
        <v>50</v>
      </c>
      <c r="D2276" t="s">
        <v>51</v>
      </c>
      <c r="E2276" t="s">
        <v>25</v>
      </c>
      <c r="F2276">
        <v>32</v>
      </c>
      <c r="G2276" t="s">
        <v>103</v>
      </c>
      <c r="H2276" t="s">
        <v>27</v>
      </c>
      <c r="I2276" t="s">
        <v>165</v>
      </c>
      <c r="J2276" t="s">
        <v>166</v>
      </c>
      <c r="K2276" t="s">
        <v>42</v>
      </c>
      <c r="L2276" t="s">
        <v>167</v>
      </c>
      <c r="M2276">
        <v>1</v>
      </c>
      <c r="N2276" s="2">
        <v>1799</v>
      </c>
      <c r="O2276" s="3">
        <v>0</v>
      </c>
      <c r="P2276" s="2">
        <v>900</v>
      </c>
      <c r="Q2276" t="s">
        <v>44</v>
      </c>
      <c r="R2276" t="s">
        <v>33</v>
      </c>
      <c r="S2276" t="s">
        <v>34</v>
      </c>
      <c r="T2276" s="4">
        <v>4</v>
      </c>
      <c r="U2276" s="11">
        <f t="shared" si="35"/>
        <v>1799</v>
      </c>
      <c r="V2276" s="11">
        <f>tbl_EcommerceSales[[#This Row],[Gross_Sales]]*tbl_EcommerceSales[[#This Row],[Discount]]</f>
        <v>0</v>
      </c>
      <c r="W2276" s="11">
        <f>tbl_EcommerceSales[[#This Row],[Gross_Sales]]-tbl_EcommerceSales[[#This Row],[Discount_Amount]]</f>
        <v>1799</v>
      </c>
      <c r="X2276" s="11">
        <f>tbl_EcommerceSales[[#This Row],[Quantity]] * _xlfn.XLOOKUP(tbl_EcommerceSales[[#This Row],[Product_ID]], Product_Master!A:A, Product_Master!F:F)</f>
        <v>900</v>
      </c>
      <c r="Y2276" s="11">
        <f>tbl_EcommerceSales[[#This Row],[Net_Revenue]]-tbl_EcommerceSales[[#This Row],[Total_Cost]]</f>
        <v>899</v>
      </c>
      <c r="Z2276" s="9">
        <f>IFERROR(#REF!/tbl_EcommerceSales[[#This Row],[Total_Cost]], 0)</f>
        <v>0</v>
      </c>
      <c r="AA2276" t="str">
        <f>TEXT(tbl_EcommerceSales[[#This Row],[Order_Date]],"mmm")</f>
        <v>Sep</v>
      </c>
      <c r="AB2276">
        <f>YEAR(tbl_EcommerceSales[[#This Row],[Order_Date]])</f>
        <v>2025</v>
      </c>
      <c r="AC2276" t="str">
        <f>IF(tbl_EcommerceSales[[#This Row],[Age]]&lt;18,"Under 18",IF(tbl_EcommerceSales[[#This Row],[Age]]&lt;=25,"18-25",IF(tbl_EcommerceSales[[#This Row],[Age]]&lt;=35,"26-35",IF(tbl_EcommerceSales[[#This Row],[Age]]&lt;=45,"36-45",IF(tbl_EcommerceSales[[#This Row],[Age]]&lt;=55,"46-55","56+")))))</f>
        <v>26-35</v>
      </c>
    </row>
    <row r="2277" spans="1:29" x14ac:dyDescent="0.35">
      <c r="A2277" t="s">
        <v>3894</v>
      </c>
      <c r="B2277" s="7">
        <v>45904</v>
      </c>
      <c r="C2277" t="s">
        <v>1787</v>
      </c>
      <c r="D2277" t="s">
        <v>159</v>
      </c>
      <c r="E2277" t="s">
        <v>48</v>
      </c>
      <c r="F2277">
        <v>26</v>
      </c>
      <c r="G2277" t="s">
        <v>122</v>
      </c>
      <c r="H2277" t="s">
        <v>72</v>
      </c>
      <c r="I2277" t="s">
        <v>111</v>
      </c>
      <c r="J2277" t="s">
        <v>112</v>
      </c>
      <c r="K2277" t="s">
        <v>55</v>
      </c>
      <c r="L2277" t="s">
        <v>113</v>
      </c>
      <c r="M2277">
        <v>2</v>
      </c>
      <c r="N2277" s="2">
        <v>1799</v>
      </c>
      <c r="O2277" s="3">
        <v>0.25</v>
      </c>
      <c r="P2277" s="2">
        <v>1900</v>
      </c>
      <c r="Q2277" t="s">
        <v>44</v>
      </c>
      <c r="R2277" t="s">
        <v>93</v>
      </c>
      <c r="S2277" t="s">
        <v>34</v>
      </c>
      <c r="T2277" s="4">
        <v>5</v>
      </c>
      <c r="U2277" s="11">
        <f t="shared" si="35"/>
        <v>3598</v>
      </c>
      <c r="V2277" s="11">
        <f>tbl_EcommerceSales[[#This Row],[Gross_Sales]]*tbl_EcommerceSales[[#This Row],[Discount]]</f>
        <v>899.5</v>
      </c>
      <c r="W2277" s="11">
        <f>tbl_EcommerceSales[[#This Row],[Gross_Sales]]-tbl_EcommerceSales[[#This Row],[Discount_Amount]]</f>
        <v>2698.5</v>
      </c>
      <c r="X2277" s="11">
        <f>tbl_EcommerceSales[[#This Row],[Quantity]] * _xlfn.XLOOKUP(tbl_EcommerceSales[[#This Row],[Product_ID]], Product_Master!A:A, Product_Master!F:F)</f>
        <v>1900</v>
      </c>
      <c r="Y2277" s="11">
        <f>tbl_EcommerceSales[[#This Row],[Net_Revenue]]-tbl_EcommerceSales[[#This Row],[Total_Cost]]</f>
        <v>798.5</v>
      </c>
      <c r="Z2277" s="9">
        <f>IFERROR(#REF!/tbl_EcommerceSales[[#This Row],[Total_Cost]], 0)</f>
        <v>0</v>
      </c>
      <c r="AA2277" t="str">
        <f>TEXT(tbl_EcommerceSales[[#This Row],[Order_Date]],"mmm")</f>
        <v>Sep</v>
      </c>
      <c r="AB2277">
        <f>YEAR(tbl_EcommerceSales[[#This Row],[Order_Date]])</f>
        <v>2025</v>
      </c>
      <c r="AC2277" t="str">
        <f>IF(tbl_EcommerceSales[[#This Row],[Age]]&lt;18,"Under 18",IF(tbl_EcommerceSales[[#This Row],[Age]]&lt;=25,"18-25",IF(tbl_EcommerceSales[[#This Row],[Age]]&lt;=35,"26-35",IF(tbl_EcommerceSales[[#This Row],[Age]]&lt;=45,"36-45",IF(tbl_EcommerceSales[[#This Row],[Age]]&lt;=55,"46-55","56+")))))</f>
        <v>26-35</v>
      </c>
    </row>
    <row r="2278" spans="1:29" x14ac:dyDescent="0.35">
      <c r="A2278" t="s">
        <v>3895</v>
      </c>
      <c r="B2278" s="7">
        <v>45905</v>
      </c>
      <c r="C2278" t="s">
        <v>1806</v>
      </c>
      <c r="D2278" t="s">
        <v>130</v>
      </c>
      <c r="E2278" t="s">
        <v>25</v>
      </c>
      <c r="F2278">
        <v>27</v>
      </c>
      <c r="G2278" t="s">
        <v>71</v>
      </c>
      <c r="H2278" t="s">
        <v>72</v>
      </c>
      <c r="I2278" t="s">
        <v>212</v>
      </c>
      <c r="J2278" t="s">
        <v>213</v>
      </c>
      <c r="K2278" t="s">
        <v>177</v>
      </c>
      <c r="L2278" t="s">
        <v>178</v>
      </c>
      <c r="M2278">
        <v>1</v>
      </c>
      <c r="N2278" s="2">
        <v>2499</v>
      </c>
      <c r="O2278" s="3">
        <v>0</v>
      </c>
      <c r="P2278" s="2">
        <v>1450</v>
      </c>
      <c r="Q2278" t="s">
        <v>32</v>
      </c>
      <c r="R2278" t="s">
        <v>33</v>
      </c>
      <c r="S2278" t="s">
        <v>57</v>
      </c>
      <c r="T2278" s="4">
        <v>5</v>
      </c>
      <c r="U2278" s="11">
        <f t="shared" si="35"/>
        <v>2499</v>
      </c>
      <c r="V2278" s="11">
        <f>tbl_EcommerceSales[[#This Row],[Gross_Sales]]*tbl_EcommerceSales[[#This Row],[Discount]]</f>
        <v>0</v>
      </c>
      <c r="W2278" s="11">
        <f>tbl_EcommerceSales[[#This Row],[Gross_Sales]]-tbl_EcommerceSales[[#This Row],[Discount_Amount]]</f>
        <v>2499</v>
      </c>
      <c r="X2278" s="11">
        <f>tbl_EcommerceSales[[#This Row],[Quantity]] * _xlfn.XLOOKUP(tbl_EcommerceSales[[#This Row],[Product_ID]], Product_Master!A:A, Product_Master!F:F)</f>
        <v>1450</v>
      </c>
      <c r="Y2278" s="11">
        <f>tbl_EcommerceSales[[#This Row],[Net_Revenue]]-tbl_EcommerceSales[[#This Row],[Total_Cost]]</f>
        <v>1049</v>
      </c>
      <c r="Z2278" s="9">
        <f>IFERROR(#REF!/tbl_EcommerceSales[[#This Row],[Total_Cost]], 0)</f>
        <v>0</v>
      </c>
      <c r="AA2278" t="str">
        <f>TEXT(tbl_EcommerceSales[[#This Row],[Order_Date]],"mmm")</f>
        <v>Sep</v>
      </c>
      <c r="AB2278">
        <f>YEAR(tbl_EcommerceSales[[#This Row],[Order_Date]])</f>
        <v>2025</v>
      </c>
      <c r="AC2278" t="str">
        <f>IF(tbl_EcommerceSales[[#This Row],[Age]]&lt;18,"Under 18",IF(tbl_EcommerceSales[[#This Row],[Age]]&lt;=25,"18-25",IF(tbl_EcommerceSales[[#This Row],[Age]]&lt;=35,"26-35",IF(tbl_EcommerceSales[[#This Row],[Age]]&lt;=45,"36-45",IF(tbl_EcommerceSales[[#This Row],[Age]]&lt;=55,"46-55","56+")))))</f>
        <v>26-35</v>
      </c>
    </row>
    <row r="2279" spans="1:29" x14ac:dyDescent="0.35">
      <c r="A2279" t="s">
        <v>3896</v>
      </c>
      <c r="B2279" s="7">
        <v>45905</v>
      </c>
      <c r="C2279" t="s">
        <v>1179</v>
      </c>
      <c r="D2279" t="s">
        <v>110</v>
      </c>
      <c r="E2279" t="s">
        <v>48</v>
      </c>
      <c r="F2279">
        <v>39</v>
      </c>
      <c r="G2279" t="s">
        <v>87</v>
      </c>
      <c r="H2279" t="s">
        <v>88</v>
      </c>
      <c r="I2279" t="s">
        <v>165</v>
      </c>
      <c r="J2279" t="s">
        <v>166</v>
      </c>
      <c r="K2279" t="s">
        <v>42</v>
      </c>
      <c r="L2279" t="s">
        <v>167</v>
      </c>
      <c r="M2279">
        <v>3</v>
      </c>
      <c r="N2279" s="2">
        <v>1799</v>
      </c>
      <c r="O2279" s="3">
        <v>0.1</v>
      </c>
      <c r="P2279" s="2">
        <v>2700</v>
      </c>
      <c r="Q2279" t="s">
        <v>76</v>
      </c>
      <c r="R2279" t="s">
        <v>33</v>
      </c>
      <c r="S2279" t="s">
        <v>34</v>
      </c>
      <c r="T2279" s="4">
        <v>5</v>
      </c>
      <c r="U2279" s="11">
        <f t="shared" si="35"/>
        <v>5397</v>
      </c>
      <c r="V2279" s="11">
        <f>tbl_EcommerceSales[[#This Row],[Gross_Sales]]*tbl_EcommerceSales[[#This Row],[Discount]]</f>
        <v>539.70000000000005</v>
      </c>
      <c r="W2279" s="11">
        <f>tbl_EcommerceSales[[#This Row],[Gross_Sales]]-tbl_EcommerceSales[[#This Row],[Discount_Amount]]</f>
        <v>4857.3</v>
      </c>
      <c r="X2279" s="11">
        <f>tbl_EcommerceSales[[#This Row],[Quantity]] * _xlfn.XLOOKUP(tbl_EcommerceSales[[#This Row],[Product_ID]], Product_Master!A:A, Product_Master!F:F)</f>
        <v>2700</v>
      </c>
      <c r="Y2279" s="11">
        <f>tbl_EcommerceSales[[#This Row],[Net_Revenue]]-tbl_EcommerceSales[[#This Row],[Total_Cost]]</f>
        <v>2157.3000000000002</v>
      </c>
      <c r="Z2279" s="9">
        <f>IFERROR(#REF!/tbl_EcommerceSales[[#This Row],[Total_Cost]], 0)</f>
        <v>0</v>
      </c>
      <c r="AA2279" t="str">
        <f>TEXT(tbl_EcommerceSales[[#This Row],[Order_Date]],"mmm")</f>
        <v>Sep</v>
      </c>
      <c r="AB2279">
        <f>YEAR(tbl_EcommerceSales[[#This Row],[Order_Date]])</f>
        <v>2025</v>
      </c>
      <c r="AC2279" t="str">
        <f>IF(tbl_EcommerceSales[[#This Row],[Age]]&lt;18,"Under 18",IF(tbl_EcommerceSales[[#This Row],[Age]]&lt;=25,"18-25",IF(tbl_EcommerceSales[[#This Row],[Age]]&lt;=35,"26-35",IF(tbl_EcommerceSales[[#This Row],[Age]]&lt;=45,"36-45",IF(tbl_EcommerceSales[[#This Row],[Age]]&lt;=55,"46-55","56+")))))</f>
        <v>36-45</v>
      </c>
    </row>
    <row r="2280" spans="1:29" x14ac:dyDescent="0.35">
      <c r="A2280" t="s">
        <v>3897</v>
      </c>
      <c r="B2280" s="7">
        <v>45905</v>
      </c>
      <c r="C2280" t="s">
        <v>3898</v>
      </c>
      <c r="D2280" t="s">
        <v>86</v>
      </c>
      <c r="E2280" t="s">
        <v>48</v>
      </c>
      <c r="F2280">
        <v>25</v>
      </c>
      <c r="G2280" t="s">
        <v>155</v>
      </c>
      <c r="H2280" t="s">
        <v>88</v>
      </c>
      <c r="I2280" t="s">
        <v>241</v>
      </c>
      <c r="J2280" t="s">
        <v>242</v>
      </c>
      <c r="K2280" t="s">
        <v>42</v>
      </c>
      <c r="L2280" t="s">
        <v>243</v>
      </c>
      <c r="M2280">
        <v>1</v>
      </c>
      <c r="N2280" s="2">
        <v>649</v>
      </c>
      <c r="O2280" s="3">
        <v>0.1</v>
      </c>
      <c r="P2280" s="2">
        <v>290</v>
      </c>
      <c r="Q2280" t="s">
        <v>32</v>
      </c>
      <c r="R2280" t="s">
        <v>33</v>
      </c>
      <c r="S2280" t="s">
        <v>34</v>
      </c>
      <c r="T2280" s="4">
        <v>4</v>
      </c>
      <c r="U2280" s="11">
        <f t="shared" si="35"/>
        <v>649</v>
      </c>
      <c r="V2280" s="11">
        <f>tbl_EcommerceSales[[#This Row],[Gross_Sales]]*tbl_EcommerceSales[[#This Row],[Discount]]</f>
        <v>64.900000000000006</v>
      </c>
      <c r="W2280" s="11">
        <f>tbl_EcommerceSales[[#This Row],[Gross_Sales]]-tbl_EcommerceSales[[#This Row],[Discount_Amount]]</f>
        <v>584.1</v>
      </c>
      <c r="X2280" s="11">
        <f>tbl_EcommerceSales[[#This Row],[Quantity]] * _xlfn.XLOOKUP(tbl_EcommerceSales[[#This Row],[Product_ID]], Product_Master!A:A, Product_Master!F:F)</f>
        <v>290</v>
      </c>
      <c r="Y2280" s="11">
        <f>tbl_EcommerceSales[[#This Row],[Net_Revenue]]-tbl_EcommerceSales[[#This Row],[Total_Cost]]</f>
        <v>294.10000000000002</v>
      </c>
      <c r="Z2280" s="9">
        <f>IFERROR(#REF!/tbl_EcommerceSales[[#This Row],[Total_Cost]], 0)</f>
        <v>0</v>
      </c>
      <c r="AA2280" t="str">
        <f>TEXT(tbl_EcommerceSales[[#This Row],[Order_Date]],"mmm")</f>
        <v>Sep</v>
      </c>
      <c r="AB2280">
        <f>YEAR(tbl_EcommerceSales[[#This Row],[Order_Date]])</f>
        <v>2025</v>
      </c>
      <c r="AC2280" t="str">
        <f>IF(tbl_EcommerceSales[[#This Row],[Age]]&lt;18,"Under 18",IF(tbl_EcommerceSales[[#This Row],[Age]]&lt;=25,"18-25",IF(tbl_EcommerceSales[[#This Row],[Age]]&lt;=35,"26-35",IF(tbl_EcommerceSales[[#This Row],[Age]]&lt;=45,"36-45",IF(tbl_EcommerceSales[[#This Row],[Age]]&lt;=55,"46-55","56+")))))</f>
        <v>18-25</v>
      </c>
    </row>
    <row r="2281" spans="1:29" x14ac:dyDescent="0.35">
      <c r="A2281" t="s">
        <v>3899</v>
      </c>
      <c r="B2281" s="7">
        <v>45905</v>
      </c>
      <c r="C2281" t="s">
        <v>3900</v>
      </c>
      <c r="D2281" t="s">
        <v>116</v>
      </c>
      <c r="E2281" t="s">
        <v>25</v>
      </c>
      <c r="F2281">
        <v>45</v>
      </c>
      <c r="G2281" t="s">
        <v>246</v>
      </c>
      <c r="H2281" t="s">
        <v>27</v>
      </c>
      <c r="I2281" t="s">
        <v>28</v>
      </c>
      <c r="J2281" t="s">
        <v>29</v>
      </c>
      <c r="K2281" t="s">
        <v>30</v>
      </c>
      <c r="L2281" t="s">
        <v>31</v>
      </c>
      <c r="M2281">
        <v>1</v>
      </c>
      <c r="N2281" s="2">
        <v>5999</v>
      </c>
      <c r="O2281" s="3">
        <v>0.15</v>
      </c>
      <c r="P2281" s="2">
        <v>3900</v>
      </c>
      <c r="Q2281" t="s">
        <v>76</v>
      </c>
      <c r="R2281" t="s">
        <v>33</v>
      </c>
      <c r="S2281" t="s">
        <v>34</v>
      </c>
      <c r="T2281" s="4">
        <v>4</v>
      </c>
      <c r="U2281" s="11">
        <f t="shared" si="35"/>
        <v>5999</v>
      </c>
      <c r="V2281" s="11">
        <f>tbl_EcommerceSales[[#This Row],[Gross_Sales]]*tbl_EcommerceSales[[#This Row],[Discount]]</f>
        <v>899.85</v>
      </c>
      <c r="W2281" s="11">
        <f>tbl_EcommerceSales[[#This Row],[Gross_Sales]]-tbl_EcommerceSales[[#This Row],[Discount_Amount]]</f>
        <v>5099.1499999999996</v>
      </c>
      <c r="X2281" s="11">
        <f>tbl_EcommerceSales[[#This Row],[Quantity]] * _xlfn.XLOOKUP(tbl_EcommerceSales[[#This Row],[Product_ID]], Product_Master!A:A, Product_Master!F:F)</f>
        <v>3900</v>
      </c>
      <c r="Y2281" s="11">
        <f>tbl_EcommerceSales[[#This Row],[Net_Revenue]]-tbl_EcommerceSales[[#This Row],[Total_Cost]]</f>
        <v>1199.1499999999996</v>
      </c>
      <c r="Z2281" s="9">
        <f>IFERROR(#REF!/tbl_EcommerceSales[[#This Row],[Total_Cost]], 0)</f>
        <v>0</v>
      </c>
      <c r="AA2281" t="str">
        <f>TEXT(tbl_EcommerceSales[[#This Row],[Order_Date]],"mmm")</f>
        <v>Sep</v>
      </c>
      <c r="AB2281">
        <f>YEAR(tbl_EcommerceSales[[#This Row],[Order_Date]])</f>
        <v>2025</v>
      </c>
      <c r="AC2281" t="str">
        <f>IF(tbl_EcommerceSales[[#This Row],[Age]]&lt;18,"Under 18",IF(tbl_EcommerceSales[[#This Row],[Age]]&lt;=25,"18-25",IF(tbl_EcommerceSales[[#This Row],[Age]]&lt;=35,"26-35",IF(tbl_EcommerceSales[[#This Row],[Age]]&lt;=45,"36-45",IF(tbl_EcommerceSales[[#This Row],[Age]]&lt;=55,"46-55","56+")))))</f>
        <v>36-45</v>
      </c>
    </row>
    <row r="2282" spans="1:29" x14ac:dyDescent="0.35">
      <c r="A2282" t="s">
        <v>3901</v>
      </c>
      <c r="B2282" s="7">
        <v>45905</v>
      </c>
      <c r="C2282" t="s">
        <v>3902</v>
      </c>
      <c r="D2282" t="s">
        <v>37</v>
      </c>
      <c r="E2282" t="s">
        <v>48</v>
      </c>
      <c r="F2282">
        <v>44</v>
      </c>
      <c r="G2282" t="s">
        <v>136</v>
      </c>
      <c r="H2282" t="s">
        <v>88</v>
      </c>
      <c r="I2282" t="s">
        <v>200</v>
      </c>
      <c r="J2282" t="s">
        <v>201</v>
      </c>
      <c r="K2282" t="s">
        <v>91</v>
      </c>
      <c r="L2282" t="s">
        <v>202</v>
      </c>
      <c r="M2282">
        <v>2</v>
      </c>
      <c r="N2282" s="2">
        <v>899</v>
      </c>
      <c r="O2282" s="3">
        <v>0.1</v>
      </c>
      <c r="P2282" s="2">
        <v>840</v>
      </c>
      <c r="Q2282" t="s">
        <v>32</v>
      </c>
      <c r="R2282" t="s">
        <v>33</v>
      </c>
      <c r="S2282" t="s">
        <v>57</v>
      </c>
      <c r="T2282" s="4">
        <v>5</v>
      </c>
      <c r="U2282" s="11">
        <f t="shared" si="35"/>
        <v>1798</v>
      </c>
      <c r="V2282" s="11">
        <f>tbl_EcommerceSales[[#This Row],[Gross_Sales]]*tbl_EcommerceSales[[#This Row],[Discount]]</f>
        <v>179.8</v>
      </c>
      <c r="W2282" s="11">
        <f>tbl_EcommerceSales[[#This Row],[Gross_Sales]]-tbl_EcommerceSales[[#This Row],[Discount_Amount]]</f>
        <v>1618.2</v>
      </c>
      <c r="X2282" s="11">
        <f>tbl_EcommerceSales[[#This Row],[Quantity]] * _xlfn.XLOOKUP(tbl_EcommerceSales[[#This Row],[Product_ID]], Product_Master!A:A, Product_Master!F:F)</f>
        <v>840</v>
      </c>
      <c r="Y2282" s="11">
        <f>tbl_EcommerceSales[[#This Row],[Net_Revenue]]-tbl_EcommerceSales[[#This Row],[Total_Cost]]</f>
        <v>778.2</v>
      </c>
      <c r="Z2282" s="9">
        <f>IFERROR(#REF!/tbl_EcommerceSales[[#This Row],[Total_Cost]], 0)</f>
        <v>0</v>
      </c>
      <c r="AA2282" t="str">
        <f>TEXT(tbl_EcommerceSales[[#This Row],[Order_Date]],"mmm")</f>
        <v>Sep</v>
      </c>
      <c r="AB2282">
        <f>YEAR(tbl_EcommerceSales[[#This Row],[Order_Date]])</f>
        <v>2025</v>
      </c>
      <c r="AC2282" t="str">
        <f>IF(tbl_EcommerceSales[[#This Row],[Age]]&lt;18,"Under 18",IF(tbl_EcommerceSales[[#This Row],[Age]]&lt;=25,"18-25",IF(tbl_EcommerceSales[[#This Row],[Age]]&lt;=35,"26-35",IF(tbl_EcommerceSales[[#This Row],[Age]]&lt;=45,"36-45",IF(tbl_EcommerceSales[[#This Row],[Age]]&lt;=55,"46-55","56+")))))</f>
        <v>36-45</v>
      </c>
    </row>
    <row r="2283" spans="1:29" x14ac:dyDescent="0.35">
      <c r="A2283" t="s">
        <v>3903</v>
      </c>
      <c r="B2283" s="7">
        <v>45905</v>
      </c>
      <c r="C2283" t="s">
        <v>3904</v>
      </c>
      <c r="D2283" t="s">
        <v>195</v>
      </c>
      <c r="E2283" t="s">
        <v>48</v>
      </c>
      <c r="F2283">
        <v>30</v>
      </c>
      <c r="G2283" t="s">
        <v>171</v>
      </c>
      <c r="H2283" t="s">
        <v>39</v>
      </c>
      <c r="I2283" t="s">
        <v>200</v>
      </c>
      <c r="J2283" t="s">
        <v>201</v>
      </c>
      <c r="K2283" t="s">
        <v>91</v>
      </c>
      <c r="L2283" t="s">
        <v>202</v>
      </c>
      <c r="M2283">
        <v>1</v>
      </c>
      <c r="N2283" s="2">
        <v>899</v>
      </c>
      <c r="O2283" s="3">
        <v>0.25</v>
      </c>
      <c r="P2283" s="2">
        <v>420</v>
      </c>
      <c r="Q2283" t="s">
        <v>123</v>
      </c>
      <c r="R2283" t="s">
        <v>33</v>
      </c>
      <c r="S2283" t="s">
        <v>34</v>
      </c>
      <c r="T2283" s="4">
        <v>3</v>
      </c>
      <c r="U2283" s="11">
        <f t="shared" si="35"/>
        <v>899</v>
      </c>
      <c r="V2283" s="11">
        <f>tbl_EcommerceSales[[#This Row],[Gross_Sales]]*tbl_EcommerceSales[[#This Row],[Discount]]</f>
        <v>224.75</v>
      </c>
      <c r="W2283" s="11">
        <f>tbl_EcommerceSales[[#This Row],[Gross_Sales]]-tbl_EcommerceSales[[#This Row],[Discount_Amount]]</f>
        <v>674.25</v>
      </c>
      <c r="X2283" s="11">
        <f>tbl_EcommerceSales[[#This Row],[Quantity]] * _xlfn.XLOOKUP(tbl_EcommerceSales[[#This Row],[Product_ID]], Product_Master!A:A, Product_Master!F:F)</f>
        <v>420</v>
      </c>
      <c r="Y2283" s="11">
        <f>tbl_EcommerceSales[[#This Row],[Net_Revenue]]-tbl_EcommerceSales[[#This Row],[Total_Cost]]</f>
        <v>254.25</v>
      </c>
      <c r="Z2283" s="9">
        <f>IFERROR(#REF!/tbl_EcommerceSales[[#This Row],[Total_Cost]], 0)</f>
        <v>0</v>
      </c>
      <c r="AA2283" t="str">
        <f>TEXT(tbl_EcommerceSales[[#This Row],[Order_Date]],"mmm")</f>
        <v>Sep</v>
      </c>
      <c r="AB2283">
        <f>YEAR(tbl_EcommerceSales[[#This Row],[Order_Date]])</f>
        <v>2025</v>
      </c>
      <c r="AC2283" t="str">
        <f>IF(tbl_EcommerceSales[[#This Row],[Age]]&lt;18,"Under 18",IF(tbl_EcommerceSales[[#This Row],[Age]]&lt;=25,"18-25",IF(tbl_EcommerceSales[[#This Row],[Age]]&lt;=35,"26-35",IF(tbl_EcommerceSales[[#This Row],[Age]]&lt;=45,"36-45",IF(tbl_EcommerceSales[[#This Row],[Age]]&lt;=55,"46-55","56+")))))</f>
        <v>26-35</v>
      </c>
    </row>
    <row r="2284" spans="1:29" x14ac:dyDescent="0.35">
      <c r="A2284" t="s">
        <v>3905</v>
      </c>
      <c r="B2284" s="7">
        <v>45905</v>
      </c>
      <c r="C2284" t="s">
        <v>1996</v>
      </c>
      <c r="D2284" t="s">
        <v>60</v>
      </c>
      <c r="E2284" t="s">
        <v>25</v>
      </c>
      <c r="F2284">
        <v>39</v>
      </c>
      <c r="G2284" t="s">
        <v>96</v>
      </c>
      <c r="H2284" t="s">
        <v>39</v>
      </c>
      <c r="I2284" t="s">
        <v>80</v>
      </c>
      <c r="J2284" t="s">
        <v>81</v>
      </c>
      <c r="K2284" t="s">
        <v>82</v>
      </c>
      <c r="L2284" t="s">
        <v>83</v>
      </c>
      <c r="M2284">
        <v>1</v>
      </c>
      <c r="N2284" s="2">
        <v>2499</v>
      </c>
      <c r="O2284" s="3">
        <v>0.25</v>
      </c>
      <c r="P2284" s="2">
        <v>1550</v>
      </c>
      <c r="Q2284" t="s">
        <v>156</v>
      </c>
      <c r="R2284" t="s">
        <v>33</v>
      </c>
      <c r="S2284" t="s">
        <v>34</v>
      </c>
      <c r="T2284" s="4">
        <v>4</v>
      </c>
      <c r="U2284" s="11">
        <f t="shared" si="35"/>
        <v>2499</v>
      </c>
      <c r="V2284" s="11">
        <f>tbl_EcommerceSales[[#This Row],[Gross_Sales]]*tbl_EcommerceSales[[#This Row],[Discount]]</f>
        <v>624.75</v>
      </c>
      <c r="W2284" s="11">
        <f>tbl_EcommerceSales[[#This Row],[Gross_Sales]]-tbl_EcommerceSales[[#This Row],[Discount_Amount]]</f>
        <v>1874.25</v>
      </c>
      <c r="X2284" s="11">
        <f>tbl_EcommerceSales[[#This Row],[Quantity]] * _xlfn.XLOOKUP(tbl_EcommerceSales[[#This Row],[Product_ID]], Product_Master!A:A, Product_Master!F:F)</f>
        <v>1550</v>
      </c>
      <c r="Y2284" s="11">
        <f>tbl_EcommerceSales[[#This Row],[Net_Revenue]]-tbl_EcommerceSales[[#This Row],[Total_Cost]]</f>
        <v>324.25</v>
      </c>
      <c r="Z2284" s="9">
        <f>IFERROR(#REF!/tbl_EcommerceSales[[#This Row],[Total_Cost]], 0)</f>
        <v>0</v>
      </c>
      <c r="AA2284" t="str">
        <f>TEXT(tbl_EcommerceSales[[#This Row],[Order_Date]],"mmm")</f>
        <v>Sep</v>
      </c>
      <c r="AB2284">
        <f>YEAR(tbl_EcommerceSales[[#This Row],[Order_Date]])</f>
        <v>2025</v>
      </c>
      <c r="AC2284" t="str">
        <f>IF(tbl_EcommerceSales[[#This Row],[Age]]&lt;18,"Under 18",IF(tbl_EcommerceSales[[#This Row],[Age]]&lt;=25,"18-25",IF(tbl_EcommerceSales[[#This Row],[Age]]&lt;=35,"26-35",IF(tbl_EcommerceSales[[#This Row],[Age]]&lt;=45,"36-45",IF(tbl_EcommerceSales[[#This Row],[Age]]&lt;=55,"46-55","56+")))))</f>
        <v>36-45</v>
      </c>
    </row>
    <row r="2285" spans="1:29" x14ac:dyDescent="0.35">
      <c r="A2285" t="s">
        <v>3906</v>
      </c>
      <c r="B2285" s="7">
        <v>45905</v>
      </c>
      <c r="C2285" t="s">
        <v>387</v>
      </c>
      <c r="D2285" t="s">
        <v>116</v>
      </c>
      <c r="E2285" t="s">
        <v>48</v>
      </c>
      <c r="F2285">
        <v>35</v>
      </c>
      <c r="G2285" t="s">
        <v>174</v>
      </c>
      <c r="H2285" t="s">
        <v>39</v>
      </c>
      <c r="I2285" t="s">
        <v>53</v>
      </c>
      <c r="J2285" t="s">
        <v>54</v>
      </c>
      <c r="K2285" t="s">
        <v>55</v>
      </c>
      <c r="L2285" t="s">
        <v>56</v>
      </c>
      <c r="M2285">
        <v>1</v>
      </c>
      <c r="N2285" s="2">
        <v>799</v>
      </c>
      <c r="O2285" s="3">
        <v>0.2</v>
      </c>
      <c r="P2285" s="2">
        <v>390</v>
      </c>
      <c r="Q2285" t="s">
        <v>76</v>
      </c>
      <c r="R2285" t="s">
        <v>33</v>
      </c>
      <c r="S2285" t="s">
        <v>34</v>
      </c>
      <c r="T2285" s="4">
        <v>3</v>
      </c>
      <c r="U2285" s="11">
        <f t="shared" si="35"/>
        <v>799</v>
      </c>
      <c r="V2285" s="11">
        <f>tbl_EcommerceSales[[#This Row],[Gross_Sales]]*tbl_EcommerceSales[[#This Row],[Discount]]</f>
        <v>159.80000000000001</v>
      </c>
      <c r="W2285" s="11">
        <f>tbl_EcommerceSales[[#This Row],[Gross_Sales]]-tbl_EcommerceSales[[#This Row],[Discount_Amount]]</f>
        <v>639.20000000000005</v>
      </c>
      <c r="X2285" s="11">
        <f>tbl_EcommerceSales[[#This Row],[Quantity]] * _xlfn.XLOOKUP(tbl_EcommerceSales[[#This Row],[Product_ID]], Product_Master!A:A, Product_Master!F:F)</f>
        <v>390</v>
      </c>
      <c r="Y2285" s="11">
        <f>tbl_EcommerceSales[[#This Row],[Net_Revenue]]-tbl_EcommerceSales[[#This Row],[Total_Cost]]</f>
        <v>249.20000000000005</v>
      </c>
      <c r="Z2285" s="9">
        <f>IFERROR(#REF!/tbl_EcommerceSales[[#This Row],[Total_Cost]], 0)</f>
        <v>0</v>
      </c>
      <c r="AA2285" t="str">
        <f>TEXT(tbl_EcommerceSales[[#This Row],[Order_Date]],"mmm")</f>
        <v>Sep</v>
      </c>
      <c r="AB2285">
        <f>YEAR(tbl_EcommerceSales[[#This Row],[Order_Date]])</f>
        <v>2025</v>
      </c>
      <c r="AC2285" t="str">
        <f>IF(tbl_EcommerceSales[[#This Row],[Age]]&lt;18,"Under 18",IF(tbl_EcommerceSales[[#This Row],[Age]]&lt;=25,"18-25",IF(tbl_EcommerceSales[[#This Row],[Age]]&lt;=35,"26-35",IF(tbl_EcommerceSales[[#This Row],[Age]]&lt;=45,"36-45",IF(tbl_EcommerceSales[[#This Row],[Age]]&lt;=55,"46-55","56+")))))</f>
        <v>26-35</v>
      </c>
    </row>
    <row r="2286" spans="1:29" x14ac:dyDescent="0.35">
      <c r="A2286" t="s">
        <v>3907</v>
      </c>
      <c r="B2286" s="7">
        <v>45906</v>
      </c>
      <c r="C2286" t="s">
        <v>2060</v>
      </c>
      <c r="D2286" t="s">
        <v>79</v>
      </c>
      <c r="E2286" t="s">
        <v>25</v>
      </c>
      <c r="F2286">
        <v>40</v>
      </c>
      <c r="G2286" t="s">
        <v>142</v>
      </c>
      <c r="H2286" t="s">
        <v>88</v>
      </c>
      <c r="I2286" t="s">
        <v>221</v>
      </c>
      <c r="J2286" t="s">
        <v>222</v>
      </c>
      <c r="K2286" t="s">
        <v>177</v>
      </c>
      <c r="L2286" t="s">
        <v>208</v>
      </c>
      <c r="M2286">
        <v>4</v>
      </c>
      <c r="N2286" s="2">
        <v>1499</v>
      </c>
      <c r="O2286" s="3">
        <v>0.05</v>
      </c>
      <c r="P2286" s="2">
        <v>3200</v>
      </c>
      <c r="Q2286" t="s">
        <v>32</v>
      </c>
      <c r="R2286" t="s">
        <v>33</v>
      </c>
      <c r="S2286" t="s">
        <v>34</v>
      </c>
      <c r="T2286" s="4">
        <v>5</v>
      </c>
      <c r="U2286" s="11">
        <f t="shared" si="35"/>
        <v>5996</v>
      </c>
      <c r="V2286" s="11">
        <f>tbl_EcommerceSales[[#This Row],[Gross_Sales]]*tbl_EcommerceSales[[#This Row],[Discount]]</f>
        <v>299.8</v>
      </c>
      <c r="W2286" s="11">
        <f>tbl_EcommerceSales[[#This Row],[Gross_Sales]]-tbl_EcommerceSales[[#This Row],[Discount_Amount]]</f>
        <v>5696.2</v>
      </c>
      <c r="X2286" s="11">
        <f>tbl_EcommerceSales[[#This Row],[Quantity]] * _xlfn.XLOOKUP(tbl_EcommerceSales[[#This Row],[Product_ID]], Product_Master!A:A, Product_Master!F:F)</f>
        <v>3200</v>
      </c>
      <c r="Y2286" s="11">
        <f>tbl_EcommerceSales[[#This Row],[Net_Revenue]]-tbl_EcommerceSales[[#This Row],[Total_Cost]]</f>
        <v>2496.1999999999998</v>
      </c>
      <c r="Z2286" s="9">
        <f>IFERROR(#REF!/tbl_EcommerceSales[[#This Row],[Total_Cost]], 0)</f>
        <v>0</v>
      </c>
      <c r="AA2286" t="str">
        <f>TEXT(tbl_EcommerceSales[[#This Row],[Order_Date]],"mmm")</f>
        <v>Sep</v>
      </c>
      <c r="AB2286">
        <f>YEAR(tbl_EcommerceSales[[#This Row],[Order_Date]])</f>
        <v>2025</v>
      </c>
      <c r="AC2286" t="str">
        <f>IF(tbl_EcommerceSales[[#This Row],[Age]]&lt;18,"Under 18",IF(tbl_EcommerceSales[[#This Row],[Age]]&lt;=25,"18-25",IF(tbl_EcommerceSales[[#This Row],[Age]]&lt;=35,"26-35",IF(tbl_EcommerceSales[[#This Row],[Age]]&lt;=45,"36-45",IF(tbl_EcommerceSales[[#This Row],[Age]]&lt;=55,"46-55","56+")))))</f>
        <v>36-45</v>
      </c>
    </row>
    <row r="2287" spans="1:29" x14ac:dyDescent="0.35">
      <c r="A2287" t="s">
        <v>3908</v>
      </c>
      <c r="B2287" s="7">
        <v>45906</v>
      </c>
      <c r="C2287" t="s">
        <v>589</v>
      </c>
      <c r="D2287" t="s">
        <v>24</v>
      </c>
      <c r="E2287" t="s">
        <v>25</v>
      </c>
      <c r="F2287">
        <v>34</v>
      </c>
      <c r="G2287" t="s">
        <v>103</v>
      </c>
      <c r="H2287" t="s">
        <v>27</v>
      </c>
      <c r="I2287" t="s">
        <v>73</v>
      </c>
      <c r="J2287" t="s">
        <v>74</v>
      </c>
      <c r="K2287" t="s">
        <v>55</v>
      </c>
      <c r="L2287" t="s">
        <v>75</v>
      </c>
      <c r="M2287">
        <v>1</v>
      </c>
      <c r="N2287" s="2">
        <v>2899</v>
      </c>
      <c r="O2287" s="3">
        <v>0.1</v>
      </c>
      <c r="P2287" s="2">
        <v>1700</v>
      </c>
      <c r="Q2287" t="s">
        <v>156</v>
      </c>
      <c r="R2287" t="s">
        <v>33</v>
      </c>
      <c r="S2287" t="s">
        <v>34</v>
      </c>
      <c r="T2287" s="4">
        <v>5</v>
      </c>
      <c r="U2287" s="11">
        <f t="shared" si="35"/>
        <v>2899</v>
      </c>
      <c r="V2287" s="11">
        <f>tbl_EcommerceSales[[#This Row],[Gross_Sales]]*tbl_EcommerceSales[[#This Row],[Discount]]</f>
        <v>289.90000000000003</v>
      </c>
      <c r="W2287" s="11">
        <f>tbl_EcommerceSales[[#This Row],[Gross_Sales]]-tbl_EcommerceSales[[#This Row],[Discount_Amount]]</f>
        <v>2609.1</v>
      </c>
      <c r="X2287" s="11">
        <f>tbl_EcommerceSales[[#This Row],[Quantity]] * _xlfn.XLOOKUP(tbl_EcommerceSales[[#This Row],[Product_ID]], Product_Master!A:A, Product_Master!F:F)</f>
        <v>1700</v>
      </c>
      <c r="Y2287" s="11">
        <f>tbl_EcommerceSales[[#This Row],[Net_Revenue]]-tbl_EcommerceSales[[#This Row],[Total_Cost]]</f>
        <v>909.09999999999991</v>
      </c>
      <c r="Z2287" s="9">
        <f>IFERROR(#REF!/tbl_EcommerceSales[[#This Row],[Total_Cost]], 0)</f>
        <v>0</v>
      </c>
      <c r="AA2287" t="str">
        <f>TEXT(tbl_EcommerceSales[[#This Row],[Order_Date]],"mmm")</f>
        <v>Sep</v>
      </c>
      <c r="AB2287">
        <f>YEAR(tbl_EcommerceSales[[#This Row],[Order_Date]])</f>
        <v>2025</v>
      </c>
      <c r="AC2287" t="str">
        <f>IF(tbl_EcommerceSales[[#This Row],[Age]]&lt;18,"Under 18",IF(tbl_EcommerceSales[[#This Row],[Age]]&lt;=25,"18-25",IF(tbl_EcommerceSales[[#This Row],[Age]]&lt;=35,"26-35",IF(tbl_EcommerceSales[[#This Row],[Age]]&lt;=45,"36-45",IF(tbl_EcommerceSales[[#This Row],[Age]]&lt;=55,"46-55","56+")))))</f>
        <v>26-35</v>
      </c>
    </row>
    <row r="2288" spans="1:29" x14ac:dyDescent="0.35">
      <c r="A2288" t="s">
        <v>3909</v>
      </c>
      <c r="B2288" s="7">
        <v>45906</v>
      </c>
      <c r="C2288" t="s">
        <v>763</v>
      </c>
      <c r="D2288" t="s">
        <v>216</v>
      </c>
      <c r="E2288" t="s">
        <v>48</v>
      </c>
      <c r="F2288">
        <v>30</v>
      </c>
      <c r="G2288" t="s">
        <v>122</v>
      </c>
      <c r="H2288" t="s">
        <v>72</v>
      </c>
      <c r="I2288" t="s">
        <v>165</v>
      </c>
      <c r="J2288" t="s">
        <v>166</v>
      </c>
      <c r="K2288" t="s">
        <v>42</v>
      </c>
      <c r="L2288" t="s">
        <v>167</v>
      </c>
      <c r="M2288">
        <v>2</v>
      </c>
      <c r="N2288" s="2">
        <v>1799</v>
      </c>
      <c r="O2288" s="3">
        <v>0.2</v>
      </c>
      <c r="P2288" s="2">
        <v>1800</v>
      </c>
      <c r="Q2288" t="s">
        <v>32</v>
      </c>
      <c r="R2288" t="s">
        <v>33</v>
      </c>
      <c r="S2288" t="s">
        <v>34</v>
      </c>
      <c r="T2288" s="4">
        <v>4</v>
      </c>
      <c r="U2288" s="11">
        <f t="shared" si="35"/>
        <v>3598</v>
      </c>
      <c r="V2288" s="11">
        <f>tbl_EcommerceSales[[#This Row],[Gross_Sales]]*tbl_EcommerceSales[[#This Row],[Discount]]</f>
        <v>719.6</v>
      </c>
      <c r="W2288" s="11">
        <f>tbl_EcommerceSales[[#This Row],[Gross_Sales]]-tbl_EcommerceSales[[#This Row],[Discount_Amount]]</f>
        <v>2878.4</v>
      </c>
      <c r="X2288" s="11">
        <f>tbl_EcommerceSales[[#This Row],[Quantity]] * _xlfn.XLOOKUP(tbl_EcommerceSales[[#This Row],[Product_ID]], Product_Master!A:A, Product_Master!F:F)</f>
        <v>1800</v>
      </c>
      <c r="Y2288" s="11">
        <f>tbl_EcommerceSales[[#This Row],[Net_Revenue]]-tbl_EcommerceSales[[#This Row],[Total_Cost]]</f>
        <v>1078.4000000000001</v>
      </c>
      <c r="Z2288" s="9">
        <f>IFERROR(#REF!/tbl_EcommerceSales[[#This Row],[Total_Cost]], 0)</f>
        <v>0</v>
      </c>
      <c r="AA2288" t="str">
        <f>TEXT(tbl_EcommerceSales[[#This Row],[Order_Date]],"mmm")</f>
        <v>Sep</v>
      </c>
      <c r="AB2288">
        <f>YEAR(tbl_EcommerceSales[[#This Row],[Order_Date]])</f>
        <v>2025</v>
      </c>
      <c r="AC2288" t="str">
        <f>IF(tbl_EcommerceSales[[#This Row],[Age]]&lt;18,"Under 18",IF(tbl_EcommerceSales[[#This Row],[Age]]&lt;=25,"18-25",IF(tbl_EcommerceSales[[#This Row],[Age]]&lt;=35,"26-35",IF(tbl_EcommerceSales[[#This Row],[Age]]&lt;=45,"36-45",IF(tbl_EcommerceSales[[#This Row],[Age]]&lt;=55,"46-55","56+")))))</f>
        <v>26-35</v>
      </c>
    </row>
    <row r="2289" spans="1:29" x14ac:dyDescent="0.35">
      <c r="A2289" t="s">
        <v>3910</v>
      </c>
      <c r="B2289" s="7">
        <v>45906</v>
      </c>
      <c r="C2289" t="s">
        <v>3911</v>
      </c>
      <c r="D2289" t="s">
        <v>51</v>
      </c>
      <c r="E2289" t="s">
        <v>25</v>
      </c>
      <c r="F2289">
        <v>30</v>
      </c>
      <c r="G2289" t="s">
        <v>145</v>
      </c>
      <c r="H2289" t="s">
        <v>39</v>
      </c>
      <c r="I2289" t="s">
        <v>206</v>
      </c>
      <c r="J2289" t="s">
        <v>207</v>
      </c>
      <c r="K2289" t="s">
        <v>177</v>
      </c>
      <c r="L2289" t="s">
        <v>208</v>
      </c>
      <c r="M2289">
        <v>2</v>
      </c>
      <c r="N2289" s="2">
        <v>2199</v>
      </c>
      <c r="O2289" s="3">
        <v>0.15</v>
      </c>
      <c r="P2289" s="2">
        <v>2500</v>
      </c>
      <c r="Q2289" t="s">
        <v>32</v>
      </c>
      <c r="R2289" t="s">
        <v>33</v>
      </c>
      <c r="S2289" t="s">
        <v>57</v>
      </c>
      <c r="T2289" s="4">
        <v>4</v>
      </c>
      <c r="U2289" s="11">
        <f t="shared" si="35"/>
        <v>4398</v>
      </c>
      <c r="V2289" s="11">
        <f>tbl_EcommerceSales[[#This Row],[Gross_Sales]]*tbl_EcommerceSales[[#This Row],[Discount]]</f>
        <v>659.69999999999993</v>
      </c>
      <c r="W2289" s="11">
        <f>tbl_EcommerceSales[[#This Row],[Gross_Sales]]-tbl_EcommerceSales[[#This Row],[Discount_Amount]]</f>
        <v>3738.3</v>
      </c>
      <c r="X2289" s="11">
        <f>tbl_EcommerceSales[[#This Row],[Quantity]] * _xlfn.XLOOKUP(tbl_EcommerceSales[[#This Row],[Product_ID]], Product_Master!A:A, Product_Master!F:F)</f>
        <v>2500</v>
      </c>
      <c r="Y2289" s="11">
        <f>tbl_EcommerceSales[[#This Row],[Net_Revenue]]-tbl_EcommerceSales[[#This Row],[Total_Cost]]</f>
        <v>1238.3000000000002</v>
      </c>
      <c r="Z2289" s="9">
        <f>IFERROR(#REF!/tbl_EcommerceSales[[#This Row],[Total_Cost]], 0)</f>
        <v>0</v>
      </c>
      <c r="AA2289" t="str">
        <f>TEXT(tbl_EcommerceSales[[#This Row],[Order_Date]],"mmm")</f>
        <v>Sep</v>
      </c>
      <c r="AB2289">
        <f>YEAR(tbl_EcommerceSales[[#This Row],[Order_Date]])</f>
        <v>2025</v>
      </c>
      <c r="AC2289" t="str">
        <f>IF(tbl_EcommerceSales[[#This Row],[Age]]&lt;18,"Under 18",IF(tbl_EcommerceSales[[#This Row],[Age]]&lt;=25,"18-25",IF(tbl_EcommerceSales[[#This Row],[Age]]&lt;=35,"26-35",IF(tbl_EcommerceSales[[#This Row],[Age]]&lt;=45,"36-45",IF(tbl_EcommerceSales[[#This Row],[Age]]&lt;=55,"46-55","56+")))))</f>
        <v>26-35</v>
      </c>
    </row>
    <row r="2290" spans="1:29" x14ac:dyDescent="0.35">
      <c r="A2290" t="s">
        <v>3912</v>
      </c>
      <c r="B2290" s="7">
        <v>45906</v>
      </c>
      <c r="C2290" t="s">
        <v>3601</v>
      </c>
      <c r="D2290" t="s">
        <v>130</v>
      </c>
      <c r="E2290" t="s">
        <v>25</v>
      </c>
      <c r="F2290">
        <v>35</v>
      </c>
      <c r="G2290" t="s">
        <v>99</v>
      </c>
      <c r="H2290" t="s">
        <v>88</v>
      </c>
      <c r="I2290" t="s">
        <v>62</v>
      </c>
      <c r="J2290" t="s">
        <v>63</v>
      </c>
      <c r="K2290" t="s">
        <v>42</v>
      </c>
      <c r="L2290" t="s">
        <v>43</v>
      </c>
      <c r="M2290">
        <v>1</v>
      </c>
      <c r="N2290" s="2">
        <v>499</v>
      </c>
      <c r="O2290" s="3">
        <v>0</v>
      </c>
      <c r="P2290" s="2">
        <v>220</v>
      </c>
      <c r="Q2290" t="s">
        <v>44</v>
      </c>
      <c r="R2290" t="s">
        <v>33</v>
      </c>
      <c r="S2290" t="s">
        <v>34</v>
      </c>
      <c r="T2290" s="4">
        <v>5</v>
      </c>
      <c r="U2290" s="11">
        <f t="shared" si="35"/>
        <v>499</v>
      </c>
      <c r="V2290" s="11">
        <f>tbl_EcommerceSales[[#This Row],[Gross_Sales]]*tbl_EcommerceSales[[#This Row],[Discount]]</f>
        <v>0</v>
      </c>
      <c r="W2290" s="11">
        <f>tbl_EcommerceSales[[#This Row],[Gross_Sales]]-tbl_EcommerceSales[[#This Row],[Discount_Amount]]</f>
        <v>499</v>
      </c>
      <c r="X2290" s="11">
        <f>tbl_EcommerceSales[[#This Row],[Quantity]] * _xlfn.XLOOKUP(tbl_EcommerceSales[[#This Row],[Product_ID]], Product_Master!A:A, Product_Master!F:F)</f>
        <v>220</v>
      </c>
      <c r="Y2290" s="11">
        <f>tbl_EcommerceSales[[#This Row],[Net_Revenue]]-tbl_EcommerceSales[[#This Row],[Total_Cost]]</f>
        <v>279</v>
      </c>
      <c r="Z2290" s="9">
        <f>IFERROR(#REF!/tbl_EcommerceSales[[#This Row],[Total_Cost]], 0)</f>
        <v>0</v>
      </c>
      <c r="AA2290" t="str">
        <f>TEXT(tbl_EcommerceSales[[#This Row],[Order_Date]],"mmm")</f>
        <v>Sep</v>
      </c>
      <c r="AB2290">
        <f>YEAR(tbl_EcommerceSales[[#This Row],[Order_Date]])</f>
        <v>2025</v>
      </c>
      <c r="AC2290" t="str">
        <f>IF(tbl_EcommerceSales[[#This Row],[Age]]&lt;18,"Under 18",IF(tbl_EcommerceSales[[#This Row],[Age]]&lt;=25,"18-25",IF(tbl_EcommerceSales[[#This Row],[Age]]&lt;=35,"26-35",IF(tbl_EcommerceSales[[#This Row],[Age]]&lt;=45,"36-45",IF(tbl_EcommerceSales[[#This Row],[Age]]&lt;=55,"46-55","56+")))))</f>
        <v>26-35</v>
      </c>
    </row>
    <row r="2291" spans="1:29" x14ac:dyDescent="0.35">
      <c r="A2291" t="s">
        <v>3913</v>
      </c>
      <c r="B2291" s="7">
        <v>45907</v>
      </c>
      <c r="C2291" t="s">
        <v>3914</v>
      </c>
      <c r="D2291" t="s">
        <v>205</v>
      </c>
      <c r="E2291" t="s">
        <v>48</v>
      </c>
      <c r="F2291">
        <v>24</v>
      </c>
      <c r="G2291" t="s">
        <v>103</v>
      </c>
      <c r="H2291" t="s">
        <v>27</v>
      </c>
      <c r="I2291" t="s">
        <v>28</v>
      </c>
      <c r="J2291" t="s">
        <v>29</v>
      </c>
      <c r="K2291" t="s">
        <v>30</v>
      </c>
      <c r="L2291" t="s">
        <v>31</v>
      </c>
      <c r="M2291">
        <v>1</v>
      </c>
      <c r="N2291" s="2">
        <v>5999</v>
      </c>
      <c r="O2291" s="3">
        <v>0.25</v>
      </c>
      <c r="P2291" s="2">
        <v>3900</v>
      </c>
      <c r="Q2291" t="s">
        <v>76</v>
      </c>
      <c r="R2291" t="s">
        <v>33</v>
      </c>
      <c r="S2291" t="s">
        <v>57</v>
      </c>
      <c r="T2291" s="4">
        <v>2</v>
      </c>
      <c r="U2291" s="11">
        <f t="shared" si="35"/>
        <v>5999</v>
      </c>
      <c r="V2291" s="11">
        <f>tbl_EcommerceSales[[#This Row],[Gross_Sales]]*tbl_EcommerceSales[[#This Row],[Discount]]</f>
        <v>1499.75</v>
      </c>
      <c r="W2291" s="11">
        <f>tbl_EcommerceSales[[#This Row],[Gross_Sales]]-tbl_EcommerceSales[[#This Row],[Discount_Amount]]</f>
        <v>4499.25</v>
      </c>
      <c r="X2291" s="11">
        <f>tbl_EcommerceSales[[#This Row],[Quantity]] * _xlfn.XLOOKUP(tbl_EcommerceSales[[#This Row],[Product_ID]], Product_Master!A:A, Product_Master!F:F)</f>
        <v>3900</v>
      </c>
      <c r="Y2291" s="11">
        <f>tbl_EcommerceSales[[#This Row],[Net_Revenue]]-tbl_EcommerceSales[[#This Row],[Total_Cost]]</f>
        <v>599.25</v>
      </c>
      <c r="Z2291" s="9">
        <f>IFERROR(#REF!/tbl_EcommerceSales[[#This Row],[Total_Cost]], 0)</f>
        <v>0</v>
      </c>
      <c r="AA2291" t="str">
        <f>TEXT(tbl_EcommerceSales[[#This Row],[Order_Date]],"mmm")</f>
        <v>Sep</v>
      </c>
      <c r="AB2291">
        <f>YEAR(tbl_EcommerceSales[[#This Row],[Order_Date]])</f>
        <v>2025</v>
      </c>
      <c r="AC2291" t="str">
        <f>IF(tbl_EcommerceSales[[#This Row],[Age]]&lt;18,"Under 18",IF(tbl_EcommerceSales[[#This Row],[Age]]&lt;=25,"18-25",IF(tbl_EcommerceSales[[#This Row],[Age]]&lt;=35,"26-35",IF(tbl_EcommerceSales[[#This Row],[Age]]&lt;=45,"36-45",IF(tbl_EcommerceSales[[#This Row],[Age]]&lt;=55,"46-55","56+")))))</f>
        <v>18-25</v>
      </c>
    </row>
    <row r="2292" spans="1:29" x14ac:dyDescent="0.35">
      <c r="A2292" t="s">
        <v>3915</v>
      </c>
      <c r="B2292" s="7">
        <v>45907</v>
      </c>
      <c r="C2292" t="s">
        <v>1570</v>
      </c>
      <c r="D2292" t="s">
        <v>110</v>
      </c>
      <c r="E2292" t="s">
        <v>25</v>
      </c>
      <c r="F2292">
        <v>31</v>
      </c>
      <c r="G2292" t="s">
        <v>186</v>
      </c>
      <c r="H2292" t="s">
        <v>72</v>
      </c>
      <c r="I2292" t="s">
        <v>117</v>
      </c>
      <c r="J2292" t="s">
        <v>118</v>
      </c>
      <c r="K2292" t="s">
        <v>82</v>
      </c>
      <c r="L2292" t="s">
        <v>119</v>
      </c>
      <c r="M2292">
        <v>1</v>
      </c>
      <c r="N2292" s="2">
        <v>3299</v>
      </c>
      <c r="O2292" s="3">
        <v>0.1</v>
      </c>
      <c r="P2292" s="2">
        <v>2100</v>
      </c>
      <c r="Q2292" t="s">
        <v>44</v>
      </c>
      <c r="R2292" t="s">
        <v>33</v>
      </c>
      <c r="S2292" t="s">
        <v>57</v>
      </c>
      <c r="T2292" s="4">
        <v>5</v>
      </c>
      <c r="U2292" s="11">
        <f t="shared" si="35"/>
        <v>3299</v>
      </c>
      <c r="V2292" s="11">
        <f>tbl_EcommerceSales[[#This Row],[Gross_Sales]]*tbl_EcommerceSales[[#This Row],[Discount]]</f>
        <v>329.90000000000003</v>
      </c>
      <c r="W2292" s="11">
        <f>tbl_EcommerceSales[[#This Row],[Gross_Sales]]-tbl_EcommerceSales[[#This Row],[Discount_Amount]]</f>
        <v>2969.1</v>
      </c>
      <c r="X2292" s="11">
        <f>tbl_EcommerceSales[[#This Row],[Quantity]] * _xlfn.XLOOKUP(tbl_EcommerceSales[[#This Row],[Product_ID]], Product_Master!A:A, Product_Master!F:F)</f>
        <v>2100</v>
      </c>
      <c r="Y2292" s="11">
        <f>tbl_EcommerceSales[[#This Row],[Net_Revenue]]-tbl_EcommerceSales[[#This Row],[Total_Cost]]</f>
        <v>869.09999999999991</v>
      </c>
      <c r="Z2292" s="9">
        <f>IFERROR(#REF!/tbl_EcommerceSales[[#This Row],[Total_Cost]], 0)</f>
        <v>0</v>
      </c>
      <c r="AA2292" t="str">
        <f>TEXT(tbl_EcommerceSales[[#This Row],[Order_Date]],"mmm")</f>
        <v>Sep</v>
      </c>
      <c r="AB2292">
        <f>YEAR(tbl_EcommerceSales[[#This Row],[Order_Date]])</f>
        <v>2025</v>
      </c>
      <c r="AC2292" t="str">
        <f>IF(tbl_EcommerceSales[[#This Row],[Age]]&lt;18,"Under 18",IF(tbl_EcommerceSales[[#This Row],[Age]]&lt;=25,"18-25",IF(tbl_EcommerceSales[[#This Row],[Age]]&lt;=35,"26-35",IF(tbl_EcommerceSales[[#This Row],[Age]]&lt;=45,"36-45",IF(tbl_EcommerceSales[[#This Row],[Age]]&lt;=55,"46-55","56+")))))</f>
        <v>26-35</v>
      </c>
    </row>
    <row r="2293" spans="1:29" x14ac:dyDescent="0.35">
      <c r="A2293" t="s">
        <v>3916</v>
      </c>
      <c r="B2293" s="7">
        <v>45907</v>
      </c>
      <c r="C2293" t="s">
        <v>3917</v>
      </c>
      <c r="D2293" t="s">
        <v>312</v>
      </c>
      <c r="E2293" t="s">
        <v>48</v>
      </c>
      <c r="F2293">
        <v>47</v>
      </c>
      <c r="G2293" t="s">
        <v>171</v>
      </c>
      <c r="H2293" t="s">
        <v>39</v>
      </c>
      <c r="I2293" t="s">
        <v>73</v>
      </c>
      <c r="J2293" t="s">
        <v>74</v>
      </c>
      <c r="K2293" t="s">
        <v>55</v>
      </c>
      <c r="L2293" t="s">
        <v>75</v>
      </c>
      <c r="M2293">
        <v>1</v>
      </c>
      <c r="N2293" s="2">
        <v>2899</v>
      </c>
      <c r="O2293" s="3">
        <v>0.3</v>
      </c>
      <c r="P2293" s="2">
        <v>1700</v>
      </c>
      <c r="Q2293" t="s">
        <v>32</v>
      </c>
      <c r="R2293" t="s">
        <v>33</v>
      </c>
      <c r="S2293" t="s">
        <v>57</v>
      </c>
      <c r="T2293" s="4">
        <v>5</v>
      </c>
      <c r="U2293" s="11">
        <f t="shared" si="35"/>
        <v>2899</v>
      </c>
      <c r="V2293" s="11">
        <f>tbl_EcommerceSales[[#This Row],[Gross_Sales]]*tbl_EcommerceSales[[#This Row],[Discount]]</f>
        <v>869.69999999999993</v>
      </c>
      <c r="W2293" s="11">
        <f>tbl_EcommerceSales[[#This Row],[Gross_Sales]]-tbl_EcommerceSales[[#This Row],[Discount_Amount]]</f>
        <v>2029.3000000000002</v>
      </c>
      <c r="X2293" s="11">
        <f>tbl_EcommerceSales[[#This Row],[Quantity]] * _xlfn.XLOOKUP(tbl_EcommerceSales[[#This Row],[Product_ID]], Product_Master!A:A, Product_Master!F:F)</f>
        <v>1700</v>
      </c>
      <c r="Y2293" s="11">
        <f>tbl_EcommerceSales[[#This Row],[Net_Revenue]]-tbl_EcommerceSales[[#This Row],[Total_Cost]]</f>
        <v>329.30000000000018</v>
      </c>
      <c r="Z2293" s="9">
        <f>IFERROR(#REF!/tbl_EcommerceSales[[#This Row],[Total_Cost]], 0)</f>
        <v>0</v>
      </c>
      <c r="AA2293" t="str">
        <f>TEXT(tbl_EcommerceSales[[#This Row],[Order_Date]],"mmm")</f>
        <v>Sep</v>
      </c>
      <c r="AB2293">
        <f>YEAR(tbl_EcommerceSales[[#This Row],[Order_Date]])</f>
        <v>2025</v>
      </c>
      <c r="AC2293" t="str">
        <f>IF(tbl_EcommerceSales[[#This Row],[Age]]&lt;18,"Under 18",IF(tbl_EcommerceSales[[#This Row],[Age]]&lt;=25,"18-25",IF(tbl_EcommerceSales[[#This Row],[Age]]&lt;=35,"26-35",IF(tbl_EcommerceSales[[#This Row],[Age]]&lt;=45,"36-45",IF(tbl_EcommerceSales[[#This Row],[Age]]&lt;=55,"46-55","56+")))))</f>
        <v>46-55</v>
      </c>
    </row>
    <row r="2294" spans="1:29" x14ac:dyDescent="0.35">
      <c r="A2294" t="s">
        <v>3918</v>
      </c>
      <c r="B2294" s="7">
        <v>45907</v>
      </c>
      <c r="C2294" t="s">
        <v>1656</v>
      </c>
      <c r="D2294" t="s">
        <v>102</v>
      </c>
      <c r="E2294" t="s">
        <v>25</v>
      </c>
      <c r="F2294">
        <v>33</v>
      </c>
      <c r="G2294" t="s">
        <v>142</v>
      </c>
      <c r="H2294" t="s">
        <v>88</v>
      </c>
      <c r="I2294" t="s">
        <v>165</v>
      </c>
      <c r="J2294" t="s">
        <v>166</v>
      </c>
      <c r="K2294" t="s">
        <v>42</v>
      </c>
      <c r="L2294" t="s">
        <v>167</v>
      </c>
      <c r="M2294">
        <v>3</v>
      </c>
      <c r="N2294" s="2">
        <v>1799</v>
      </c>
      <c r="O2294" s="3">
        <v>0.2</v>
      </c>
      <c r="P2294" s="2">
        <v>2700</v>
      </c>
      <c r="Q2294" t="s">
        <v>32</v>
      </c>
      <c r="R2294" t="s">
        <v>33</v>
      </c>
      <c r="S2294" t="s">
        <v>34</v>
      </c>
      <c r="T2294" s="4">
        <v>2</v>
      </c>
      <c r="U2294" s="11">
        <f t="shared" si="35"/>
        <v>5397</v>
      </c>
      <c r="V2294" s="11">
        <f>tbl_EcommerceSales[[#This Row],[Gross_Sales]]*tbl_EcommerceSales[[#This Row],[Discount]]</f>
        <v>1079.4000000000001</v>
      </c>
      <c r="W2294" s="11">
        <f>tbl_EcommerceSales[[#This Row],[Gross_Sales]]-tbl_EcommerceSales[[#This Row],[Discount_Amount]]</f>
        <v>4317.6000000000004</v>
      </c>
      <c r="X2294" s="11">
        <f>tbl_EcommerceSales[[#This Row],[Quantity]] * _xlfn.XLOOKUP(tbl_EcommerceSales[[#This Row],[Product_ID]], Product_Master!A:A, Product_Master!F:F)</f>
        <v>2700</v>
      </c>
      <c r="Y2294" s="11">
        <f>tbl_EcommerceSales[[#This Row],[Net_Revenue]]-tbl_EcommerceSales[[#This Row],[Total_Cost]]</f>
        <v>1617.6000000000004</v>
      </c>
      <c r="Z2294" s="9">
        <f>IFERROR(#REF!/tbl_EcommerceSales[[#This Row],[Total_Cost]], 0)</f>
        <v>0</v>
      </c>
      <c r="AA2294" t="str">
        <f>TEXT(tbl_EcommerceSales[[#This Row],[Order_Date]],"mmm")</f>
        <v>Sep</v>
      </c>
      <c r="AB2294">
        <f>YEAR(tbl_EcommerceSales[[#This Row],[Order_Date]])</f>
        <v>2025</v>
      </c>
      <c r="AC2294" t="str">
        <f>IF(tbl_EcommerceSales[[#This Row],[Age]]&lt;18,"Under 18",IF(tbl_EcommerceSales[[#This Row],[Age]]&lt;=25,"18-25",IF(tbl_EcommerceSales[[#This Row],[Age]]&lt;=35,"26-35",IF(tbl_EcommerceSales[[#This Row],[Age]]&lt;=45,"36-45",IF(tbl_EcommerceSales[[#This Row],[Age]]&lt;=55,"46-55","56+")))))</f>
        <v>26-35</v>
      </c>
    </row>
    <row r="2295" spans="1:29" x14ac:dyDescent="0.35">
      <c r="A2295" t="s">
        <v>3919</v>
      </c>
      <c r="B2295" s="7">
        <v>45907</v>
      </c>
      <c r="C2295" t="s">
        <v>3623</v>
      </c>
      <c r="D2295" t="s">
        <v>216</v>
      </c>
      <c r="E2295" t="s">
        <v>25</v>
      </c>
      <c r="F2295">
        <v>30</v>
      </c>
      <c r="G2295" t="s">
        <v>270</v>
      </c>
      <c r="H2295" t="s">
        <v>72</v>
      </c>
      <c r="I2295" t="s">
        <v>241</v>
      </c>
      <c r="J2295" t="s">
        <v>242</v>
      </c>
      <c r="K2295" t="s">
        <v>42</v>
      </c>
      <c r="L2295" t="s">
        <v>243</v>
      </c>
      <c r="M2295">
        <v>1</v>
      </c>
      <c r="N2295" s="2">
        <v>649</v>
      </c>
      <c r="O2295" s="3">
        <v>0.2</v>
      </c>
      <c r="P2295" s="2">
        <v>290</v>
      </c>
      <c r="Q2295" t="s">
        <v>123</v>
      </c>
      <c r="R2295" t="s">
        <v>33</v>
      </c>
      <c r="S2295" t="s">
        <v>34</v>
      </c>
      <c r="T2295" s="4">
        <v>4</v>
      </c>
      <c r="U2295" s="11">
        <f t="shared" si="35"/>
        <v>649</v>
      </c>
      <c r="V2295" s="11">
        <f>tbl_EcommerceSales[[#This Row],[Gross_Sales]]*tbl_EcommerceSales[[#This Row],[Discount]]</f>
        <v>129.80000000000001</v>
      </c>
      <c r="W2295" s="11">
        <f>tbl_EcommerceSales[[#This Row],[Gross_Sales]]-tbl_EcommerceSales[[#This Row],[Discount_Amount]]</f>
        <v>519.20000000000005</v>
      </c>
      <c r="X2295" s="11">
        <f>tbl_EcommerceSales[[#This Row],[Quantity]] * _xlfn.XLOOKUP(tbl_EcommerceSales[[#This Row],[Product_ID]], Product_Master!A:A, Product_Master!F:F)</f>
        <v>290</v>
      </c>
      <c r="Y2295" s="11">
        <f>tbl_EcommerceSales[[#This Row],[Net_Revenue]]-tbl_EcommerceSales[[#This Row],[Total_Cost]]</f>
        <v>229.20000000000005</v>
      </c>
      <c r="Z2295" s="9">
        <f>IFERROR(#REF!/tbl_EcommerceSales[[#This Row],[Total_Cost]], 0)</f>
        <v>0</v>
      </c>
      <c r="AA2295" t="str">
        <f>TEXT(tbl_EcommerceSales[[#This Row],[Order_Date]],"mmm")</f>
        <v>Sep</v>
      </c>
      <c r="AB2295">
        <f>YEAR(tbl_EcommerceSales[[#This Row],[Order_Date]])</f>
        <v>2025</v>
      </c>
      <c r="AC2295" t="str">
        <f>IF(tbl_EcommerceSales[[#This Row],[Age]]&lt;18,"Under 18",IF(tbl_EcommerceSales[[#This Row],[Age]]&lt;=25,"18-25",IF(tbl_EcommerceSales[[#This Row],[Age]]&lt;=35,"26-35",IF(tbl_EcommerceSales[[#This Row],[Age]]&lt;=45,"36-45",IF(tbl_EcommerceSales[[#This Row],[Age]]&lt;=55,"46-55","56+")))))</f>
        <v>26-35</v>
      </c>
    </row>
    <row r="2296" spans="1:29" x14ac:dyDescent="0.35">
      <c r="A2296" t="s">
        <v>3920</v>
      </c>
      <c r="B2296" s="7">
        <v>45907</v>
      </c>
      <c r="C2296" t="s">
        <v>500</v>
      </c>
      <c r="D2296" t="s">
        <v>106</v>
      </c>
      <c r="E2296" t="s">
        <v>48</v>
      </c>
      <c r="F2296">
        <v>41</v>
      </c>
      <c r="G2296" t="s">
        <v>87</v>
      </c>
      <c r="H2296" t="s">
        <v>88</v>
      </c>
      <c r="I2296" t="s">
        <v>241</v>
      </c>
      <c r="J2296" t="s">
        <v>242</v>
      </c>
      <c r="K2296" t="s">
        <v>42</v>
      </c>
      <c r="L2296" t="s">
        <v>243</v>
      </c>
      <c r="M2296">
        <v>1</v>
      </c>
      <c r="N2296" s="2">
        <v>649</v>
      </c>
      <c r="O2296" s="3">
        <v>0.2</v>
      </c>
      <c r="P2296" s="2">
        <v>290</v>
      </c>
      <c r="Q2296" t="s">
        <v>319</v>
      </c>
      <c r="R2296" t="s">
        <v>33</v>
      </c>
      <c r="S2296" t="s">
        <v>57</v>
      </c>
      <c r="T2296" s="4">
        <v>4</v>
      </c>
      <c r="U2296" s="11">
        <f t="shared" si="35"/>
        <v>649</v>
      </c>
      <c r="V2296" s="11">
        <f>tbl_EcommerceSales[[#This Row],[Gross_Sales]]*tbl_EcommerceSales[[#This Row],[Discount]]</f>
        <v>129.80000000000001</v>
      </c>
      <c r="W2296" s="11">
        <f>tbl_EcommerceSales[[#This Row],[Gross_Sales]]-tbl_EcommerceSales[[#This Row],[Discount_Amount]]</f>
        <v>519.20000000000005</v>
      </c>
      <c r="X2296" s="11">
        <f>tbl_EcommerceSales[[#This Row],[Quantity]] * _xlfn.XLOOKUP(tbl_EcommerceSales[[#This Row],[Product_ID]], Product_Master!A:A, Product_Master!F:F)</f>
        <v>290</v>
      </c>
      <c r="Y2296" s="11">
        <f>tbl_EcommerceSales[[#This Row],[Net_Revenue]]-tbl_EcommerceSales[[#This Row],[Total_Cost]]</f>
        <v>229.20000000000005</v>
      </c>
      <c r="Z2296" s="9">
        <f>IFERROR(#REF!/tbl_EcommerceSales[[#This Row],[Total_Cost]], 0)</f>
        <v>0</v>
      </c>
      <c r="AA2296" t="str">
        <f>TEXT(tbl_EcommerceSales[[#This Row],[Order_Date]],"mmm")</f>
        <v>Sep</v>
      </c>
      <c r="AB2296">
        <f>YEAR(tbl_EcommerceSales[[#This Row],[Order_Date]])</f>
        <v>2025</v>
      </c>
      <c r="AC2296" t="str">
        <f>IF(tbl_EcommerceSales[[#This Row],[Age]]&lt;18,"Under 18",IF(tbl_EcommerceSales[[#This Row],[Age]]&lt;=25,"18-25",IF(tbl_EcommerceSales[[#This Row],[Age]]&lt;=35,"26-35",IF(tbl_EcommerceSales[[#This Row],[Age]]&lt;=45,"36-45",IF(tbl_EcommerceSales[[#This Row],[Age]]&lt;=55,"46-55","56+")))))</f>
        <v>36-45</v>
      </c>
    </row>
    <row r="2297" spans="1:29" x14ac:dyDescent="0.35">
      <c r="A2297" t="s">
        <v>3921</v>
      </c>
      <c r="B2297" s="7">
        <v>45907</v>
      </c>
      <c r="C2297" t="s">
        <v>3922</v>
      </c>
      <c r="D2297" t="s">
        <v>66</v>
      </c>
      <c r="E2297" t="s">
        <v>48</v>
      </c>
      <c r="F2297">
        <v>44</v>
      </c>
      <c r="G2297" t="s">
        <v>171</v>
      </c>
      <c r="H2297" t="s">
        <v>39</v>
      </c>
      <c r="I2297" t="s">
        <v>294</v>
      </c>
      <c r="J2297" t="s">
        <v>295</v>
      </c>
      <c r="K2297" t="s">
        <v>91</v>
      </c>
      <c r="L2297" t="s">
        <v>296</v>
      </c>
      <c r="M2297">
        <v>1</v>
      </c>
      <c r="N2297" s="2">
        <v>699</v>
      </c>
      <c r="O2297" s="3">
        <v>0.15</v>
      </c>
      <c r="P2297" s="2">
        <v>300</v>
      </c>
      <c r="Q2297" t="s">
        <v>123</v>
      </c>
      <c r="R2297" t="s">
        <v>33</v>
      </c>
      <c r="S2297" t="s">
        <v>34</v>
      </c>
      <c r="T2297" s="4">
        <v>4</v>
      </c>
      <c r="U2297" s="11">
        <f t="shared" si="35"/>
        <v>699</v>
      </c>
      <c r="V2297" s="11">
        <f>tbl_EcommerceSales[[#This Row],[Gross_Sales]]*tbl_EcommerceSales[[#This Row],[Discount]]</f>
        <v>104.85</v>
      </c>
      <c r="W2297" s="11">
        <f>tbl_EcommerceSales[[#This Row],[Gross_Sales]]-tbl_EcommerceSales[[#This Row],[Discount_Amount]]</f>
        <v>594.15</v>
      </c>
      <c r="X2297" s="11">
        <f>tbl_EcommerceSales[[#This Row],[Quantity]] * _xlfn.XLOOKUP(tbl_EcommerceSales[[#This Row],[Product_ID]], Product_Master!A:A, Product_Master!F:F)</f>
        <v>300</v>
      </c>
      <c r="Y2297" s="11">
        <f>tbl_EcommerceSales[[#This Row],[Net_Revenue]]-tbl_EcommerceSales[[#This Row],[Total_Cost]]</f>
        <v>294.14999999999998</v>
      </c>
      <c r="Z2297" s="9">
        <f>IFERROR(#REF!/tbl_EcommerceSales[[#This Row],[Total_Cost]], 0)</f>
        <v>0</v>
      </c>
      <c r="AA2297" t="str">
        <f>TEXT(tbl_EcommerceSales[[#This Row],[Order_Date]],"mmm")</f>
        <v>Sep</v>
      </c>
      <c r="AB2297">
        <f>YEAR(tbl_EcommerceSales[[#This Row],[Order_Date]])</f>
        <v>2025</v>
      </c>
      <c r="AC2297" t="str">
        <f>IF(tbl_EcommerceSales[[#This Row],[Age]]&lt;18,"Under 18",IF(tbl_EcommerceSales[[#This Row],[Age]]&lt;=25,"18-25",IF(tbl_EcommerceSales[[#This Row],[Age]]&lt;=35,"26-35",IF(tbl_EcommerceSales[[#This Row],[Age]]&lt;=45,"36-45",IF(tbl_EcommerceSales[[#This Row],[Age]]&lt;=55,"46-55","56+")))))</f>
        <v>36-45</v>
      </c>
    </row>
    <row r="2298" spans="1:29" x14ac:dyDescent="0.35">
      <c r="A2298" t="s">
        <v>3923</v>
      </c>
      <c r="B2298" s="7">
        <v>45907</v>
      </c>
      <c r="C2298" t="s">
        <v>2440</v>
      </c>
      <c r="D2298" t="s">
        <v>116</v>
      </c>
      <c r="E2298" t="s">
        <v>48</v>
      </c>
      <c r="F2298">
        <v>28</v>
      </c>
      <c r="G2298" t="s">
        <v>186</v>
      </c>
      <c r="H2298" t="s">
        <v>72</v>
      </c>
      <c r="I2298" t="s">
        <v>357</v>
      </c>
      <c r="J2298" t="s">
        <v>358</v>
      </c>
      <c r="K2298" t="s">
        <v>177</v>
      </c>
      <c r="L2298" t="s">
        <v>178</v>
      </c>
      <c r="M2298">
        <v>2</v>
      </c>
      <c r="N2298" s="2">
        <v>999</v>
      </c>
      <c r="O2298" s="3">
        <v>0.1</v>
      </c>
      <c r="P2298" s="2">
        <v>1040</v>
      </c>
      <c r="Q2298" t="s">
        <v>123</v>
      </c>
      <c r="R2298" t="s">
        <v>33</v>
      </c>
      <c r="S2298" t="s">
        <v>57</v>
      </c>
      <c r="T2298" s="4">
        <v>5</v>
      </c>
      <c r="U2298" s="11">
        <f t="shared" si="35"/>
        <v>1998</v>
      </c>
      <c r="V2298" s="11">
        <f>tbl_EcommerceSales[[#This Row],[Gross_Sales]]*tbl_EcommerceSales[[#This Row],[Discount]]</f>
        <v>199.8</v>
      </c>
      <c r="W2298" s="11">
        <f>tbl_EcommerceSales[[#This Row],[Gross_Sales]]-tbl_EcommerceSales[[#This Row],[Discount_Amount]]</f>
        <v>1798.2</v>
      </c>
      <c r="X2298" s="11">
        <f>tbl_EcommerceSales[[#This Row],[Quantity]] * _xlfn.XLOOKUP(tbl_EcommerceSales[[#This Row],[Product_ID]], Product_Master!A:A, Product_Master!F:F)</f>
        <v>1040</v>
      </c>
      <c r="Y2298" s="11">
        <f>tbl_EcommerceSales[[#This Row],[Net_Revenue]]-tbl_EcommerceSales[[#This Row],[Total_Cost]]</f>
        <v>758.2</v>
      </c>
      <c r="Z2298" s="9">
        <f>IFERROR(#REF!/tbl_EcommerceSales[[#This Row],[Total_Cost]], 0)</f>
        <v>0</v>
      </c>
      <c r="AA2298" t="str">
        <f>TEXT(tbl_EcommerceSales[[#This Row],[Order_Date]],"mmm")</f>
        <v>Sep</v>
      </c>
      <c r="AB2298">
        <f>YEAR(tbl_EcommerceSales[[#This Row],[Order_Date]])</f>
        <v>2025</v>
      </c>
      <c r="AC2298" t="str">
        <f>IF(tbl_EcommerceSales[[#This Row],[Age]]&lt;18,"Under 18",IF(tbl_EcommerceSales[[#This Row],[Age]]&lt;=25,"18-25",IF(tbl_EcommerceSales[[#This Row],[Age]]&lt;=35,"26-35",IF(tbl_EcommerceSales[[#This Row],[Age]]&lt;=45,"36-45",IF(tbl_EcommerceSales[[#This Row],[Age]]&lt;=55,"46-55","56+")))))</f>
        <v>26-35</v>
      </c>
    </row>
    <row r="2299" spans="1:29" x14ac:dyDescent="0.35">
      <c r="A2299" t="s">
        <v>3924</v>
      </c>
      <c r="B2299" s="7">
        <v>45908</v>
      </c>
      <c r="C2299" t="s">
        <v>275</v>
      </c>
      <c r="D2299" t="s">
        <v>216</v>
      </c>
      <c r="E2299" t="s">
        <v>25</v>
      </c>
      <c r="F2299">
        <v>62</v>
      </c>
      <c r="G2299" t="s">
        <v>186</v>
      </c>
      <c r="H2299" t="s">
        <v>72</v>
      </c>
      <c r="I2299" t="s">
        <v>357</v>
      </c>
      <c r="J2299" t="s">
        <v>358</v>
      </c>
      <c r="K2299" t="s">
        <v>177</v>
      </c>
      <c r="L2299" t="s">
        <v>178</v>
      </c>
      <c r="M2299">
        <v>3</v>
      </c>
      <c r="N2299" s="2">
        <v>999</v>
      </c>
      <c r="O2299" s="3">
        <v>0.2</v>
      </c>
      <c r="P2299" s="2">
        <v>1560</v>
      </c>
      <c r="Q2299" t="s">
        <v>32</v>
      </c>
      <c r="R2299" t="s">
        <v>93</v>
      </c>
      <c r="S2299" t="s">
        <v>34</v>
      </c>
      <c r="T2299" s="4">
        <v>5</v>
      </c>
      <c r="U2299" s="11">
        <f t="shared" si="35"/>
        <v>2997</v>
      </c>
      <c r="V2299" s="11">
        <f>tbl_EcommerceSales[[#This Row],[Gross_Sales]]*tbl_EcommerceSales[[#This Row],[Discount]]</f>
        <v>599.4</v>
      </c>
      <c r="W2299" s="11">
        <f>tbl_EcommerceSales[[#This Row],[Gross_Sales]]-tbl_EcommerceSales[[#This Row],[Discount_Amount]]</f>
        <v>2397.6</v>
      </c>
      <c r="X2299" s="11">
        <f>tbl_EcommerceSales[[#This Row],[Quantity]] * _xlfn.XLOOKUP(tbl_EcommerceSales[[#This Row],[Product_ID]], Product_Master!A:A, Product_Master!F:F)</f>
        <v>1560</v>
      </c>
      <c r="Y2299" s="11">
        <f>tbl_EcommerceSales[[#This Row],[Net_Revenue]]-tbl_EcommerceSales[[#This Row],[Total_Cost]]</f>
        <v>837.59999999999991</v>
      </c>
      <c r="Z2299" s="9">
        <f>IFERROR(#REF!/tbl_EcommerceSales[[#This Row],[Total_Cost]], 0)</f>
        <v>0</v>
      </c>
      <c r="AA2299" t="str">
        <f>TEXT(tbl_EcommerceSales[[#This Row],[Order_Date]],"mmm")</f>
        <v>Sep</v>
      </c>
      <c r="AB2299">
        <f>YEAR(tbl_EcommerceSales[[#This Row],[Order_Date]])</f>
        <v>2025</v>
      </c>
      <c r="AC2299" t="str">
        <f>IF(tbl_EcommerceSales[[#This Row],[Age]]&lt;18,"Under 18",IF(tbl_EcommerceSales[[#This Row],[Age]]&lt;=25,"18-25",IF(tbl_EcommerceSales[[#This Row],[Age]]&lt;=35,"26-35",IF(tbl_EcommerceSales[[#This Row],[Age]]&lt;=45,"36-45",IF(tbl_EcommerceSales[[#This Row],[Age]]&lt;=55,"46-55","56+")))))</f>
        <v>56+</v>
      </c>
    </row>
    <row r="2300" spans="1:29" x14ac:dyDescent="0.35">
      <c r="A2300" t="s">
        <v>3925</v>
      </c>
      <c r="B2300" s="7">
        <v>45908</v>
      </c>
      <c r="C2300" t="s">
        <v>2745</v>
      </c>
      <c r="D2300" t="s">
        <v>106</v>
      </c>
      <c r="E2300" t="s">
        <v>48</v>
      </c>
      <c r="F2300">
        <v>37</v>
      </c>
      <c r="G2300" t="s">
        <v>174</v>
      </c>
      <c r="H2300" t="s">
        <v>39</v>
      </c>
      <c r="I2300" t="s">
        <v>271</v>
      </c>
      <c r="J2300" t="s">
        <v>272</v>
      </c>
      <c r="K2300" t="s">
        <v>30</v>
      </c>
      <c r="L2300" t="s">
        <v>273</v>
      </c>
      <c r="M2300">
        <v>1</v>
      </c>
      <c r="N2300" s="2">
        <v>4299</v>
      </c>
      <c r="O2300" s="3">
        <v>0.05</v>
      </c>
      <c r="P2300" s="2">
        <v>2700</v>
      </c>
      <c r="Q2300" t="s">
        <v>32</v>
      </c>
      <c r="R2300" t="s">
        <v>33</v>
      </c>
      <c r="S2300" t="s">
        <v>34</v>
      </c>
      <c r="T2300" s="4">
        <v>5</v>
      </c>
      <c r="U2300" s="11">
        <f t="shared" si="35"/>
        <v>4299</v>
      </c>
      <c r="V2300" s="11">
        <f>tbl_EcommerceSales[[#This Row],[Gross_Sales]]*tbl_EcommerceSales[[#This Row],[Discount]]</f>
        <v>214.95000000000002</v>
      </c>
      <c r="W2300" s="11">
        <f>tbl_EcommerceSales[[#This Row],[Gross_Sales]]-tbl_EcommerceSales[[#This Row],[Discount_Amount]]</f>
        <v>4084.05</v>
      </c>
      <c r="X2300" s="11">
        <f>tbl_EcommerceSales[[#This Row],[Quantity]] * _xlfn.XLOOKUP(tbl_EcommerceSales[[#This Row],[Product_ID]], Product_Master!A:A, Product_Master!F:F)</f>
        <v>2700</v>
      </c>
      <c r="Y2300" s="11">
        <f>tbl_EcommerceSales[[#This Row],[Net_Revenue]]-tbl_EcommerceSales[[#This Row],[Total_Cost]]</f>
        <v>1384.0500000000002</v>
      </c>
      <c r="Z2300" s="9">
        <f>IFERROR(#REF!/tbl_EcommerceSales[[#This Row],[Total_Cost]], 0)</f>
        <v>0</v>
      </c>
      <c r="AA2300" t="str">
        <f>TEXT(tbl_EcommerceSales[[#This Row],[Order_Date]],"mmm")</f>
        <v>Sep</v>
      </c>
      <c r="AB2300">
        <f>YEAR(tbl_EcommerceSales[[#This Row],[Order_Date]])</f>
        <v>2025</v>
      </c>
      <c r="AC2300" t="str">
        <f>IF(tbl_EcommerceSales[[#This Row],[Age]]&lt;18,"Under 18",IF(tbl_EcommerceSales[[#This Row],[Age]]&lt;=25,"18-25",IF(tbl_EcommerceSales[[#This Row],[Age]]&lt;=35,"26-35",IF(tbl_EcommerceSales[[#This Row],[Age]]&lt;=45,"36-45",IF(tbl_EcommerceSales[[#This Row],[Age]]&lt;=55,"46-55","56+")))))</f>
        <v>36-45</v>
      </c>
    </row>
    <row r="2301" spans="1:29" x14ac:dyDescent="0.35">
      <c r="A2301" t="s">
        <v>3926</v>
      </c>
      <c r="B2301" s="7">
        <v>45908</v>
      </c>
      <c r="C2301" t="s">
        <v>395</v>
      </c>
      <c r="D2301" t="s">
        <v>66</v>
      </c>
      <c r="E2301" t="s">
        <v>25</v>
      </c>
      <c r="F2301">
        <v>36</v>
      </c>
      <c r="G2301" t="s">
        <v>174</v>
      </c>
      <c r="H2301" t="s">
        <v>39</v>
      </c>
      <c r="I2301" t="s">
        <v>131</v>
      </c>
      <c r="J2301" t="s">
        <v>132</v>
      </c>
      <c r="K2301" t="s">
        <v>91</v>
      </c>
      <c r="L2301" t="s">
        <v>133</v>
      </c>
      <c r="M2301">
        <v>1</v>
      </c>
      <c r="N2301" s="2">
        <v>1299</v>
      </c>
      <c r="O2301" s="3">
        <v>0.25</v>
      </c>
      <c r="P2301" s="2">
        <v>610</v>
      </c>
      <c r="Q2301" t="s">
        <v>123</v>
      </c>
      <c r="R2301" t="s">
        <v>33</v>
      </c>
      <c r="S2301" t="s">
        <v>57</v>
      </c>
      <c r="T2301" s="4">
        <v>5</v>
      </c>
      <c r="U2301" s="11">
        <f t="shared" si="35"/>
        <v>1299</v>
      </c>
      <c r="V2301" s="11">
        <f>tbl_EcommerceSales[[#This Row],[Gross_Sales]]*tbl_EcommerceSales[[#This Row],[Discount]]</f>
        <v>324.75</v>
      </c>
      <c r="W2301" s="11">
        <f>tbl_EcommerceSales[[#This Row],[Gross_Sales]]-tbl_EcommerceSales[[#This Row],[Discount_Amount]]</f>
        <v>974.25</v>
      </c>
      <c r="X2301" s="11">
        <f>tbl_EcommerceSales[[#This Row],[Quantity]] * _xlfn.XLOOKUP(tbl_EcommerceSales[[#This Row],[Product_ID]], Product_Master!A:A, Product_Master!F:F)</f>
        <v>610</v>
      </c>
      <c r="Y2301" s="11">
        <f>tbl_EcommerceSales[[#This Row],[Net_Revenue]]-tbl_EcommerceSales[[#This Row],[Total_Cost]]</f>
        <v>364.25</v>
      </c>
      <c r="Z2301" s="9">
        <f>IFERROR(#REF!/tbl_EcommerceSales[[#This Row],[Total_Cost]], 0)</f>
        <v>0</v>
      </c>
      <c r="AA2301" t="str">
        <f>TEXT(tbl_EcommerceSales[[#This Row],[Order_Date]],"mmm")</f>
        <v>Sep</v>
      </c>
      <c r="AB2301">
        <f>YEAR(tbl_EcommerceSales[[#This Row],[Order_Date]])</f>
        <v>2025</v>
      </c>
      <c r="AC2301" t="str">
        <f>IF(tbl_EcommerceSales[[#This Row],[Age]]&lt;18,"Under 18",IF(tbl_EcommerceSales[[#This Row],[Age]]&lt;=25,"18-25",IF(tbl_EcommerceSales[[#This Row],[Age]]&lt;=35,"26-35",IF(tbl_EcommerceSales[[#This Row],[Age]]&lt;=45,"36-45",IF(tbl_EcommerceSales[[#This Row],[Age]]&lt;=55,"46-55","56+")))))</f>
        <v>36-45</v>
      </c>
    </row>
    <row r="2302" spans="1:29" x14ac:dyDescent="0.35">
      <c r="A2302" t="s">
        <v>3927</v>
      </c>
      <c r="B2302" s="7">
        <v>45908</v>
      </c>
      <c r="C2302" t="s">
        <v>3928</v>
      </c>
      <c r="D2302" t="s">
        <v>151</v>
      </c>
      <c r="E2302" t="s">
        <v>25</v>
      </c>
      <c r="F2302">
        <v>45</v>
      </c>
      <c r="G2302" t="s">
        <v>99</v>
      </c>
      <c r="H2302" t="s">
        <v>88</v>
      </c>
      <c r="I2302" t="s">
        <v>80</v>
      </c>
      <c r="J2302" t="s">
        <v>81</v>
      </c>
      <c r="K2302" t="s">
        <v>82</v>
      </c>
      <c r="L2302" t="s">
        <v>83</v>
      </c>
      <c r="M2302">
        <v>3</v>
      </c>
      <c r="N2302" s="2">
        <v>2499</v>
      </c>
      <c r="O2302" s="3">
        <v>0.2</v>
      </c>
      <c r="P2302" s="2">
        <v>4650</v>
      </c>
      <c r="Q2302" t="s">
        <v>156</v>
      </c>
      <c r="R2302" t="s">
        <v>33</v>
      </c>
      <c r="S2302" t="s">
        <v>34</v>
      </c>
      <c r="T2302" s="4">
        <v>2</v>
      </c>
      <c r="U2302" s="11">
        <f t="shared" si="35"/>
        <v>7497</v>
      </c>
      <c r="V2302" s="11">
        <f>tbl_EcommerceSales[[#This Row],[Gross_Sales]]*tbl_EcommerceSales[[#This Row],[Discount]]</f>
        <v>1499.4</v>
      </c>
      <c r="W2302" s="11">
        <f>tbl_EcommerceSales[[#This Row],[Gross_Sales]]-tbl_EcommerceSales[[#This Row],[Discount_Amount]]</f>
        <v>5997.6</v>
      </c>
      <c r="X2302" s="11">
        <f>tbl_EcommerceSales[[#This Row],[Quantity]] * _xlfn.XLOOKUP(tbl_EcommerceSales[[#This Row],[Product_ID]], Product_Master!A:A, Product_Master!F:F)</f>
        <v>4650</v>
      </c>
      <c r="Y2302" s="11">
        <f>tbl_EcommerceSales[[#This Row],[Net_Revenue]]-tbl_EcommerceSales[[#This Row],[Total_Cost]]</f>
        <v>1347.6000000000004</v>
      </c>
      <c r="Z2302" s="9">
        <f>IFERROR(#REF!/tbl_EcommerceSales[[#This Row],[Total_Cost]], 0)</f>
        <v>0</v>
      </c>
      <c r="AA2302" t="str">
        <f>TEXT(tbl_EcommerceSales[[#This Row],[Order_Date]],"mmm")</f>
        <v>Sep</v>
      </c>
      <c r="AB2302">
        <f>YEAR(tbl_EcommerceSales[[#This Row],[Order_Date]])</f>
        <v>2025</v>
      </c>
      <c r="AC2302" t="str">
        <f>IF(tbl_EcommerceSales[[#This Row],[Age]]&lt;18,"Under 18",IF(tbl_EcommerceSales[[#This Row],[Age]]&lt;=25,"18-25",IF(tbl_EcommerceSales[[#This Row],[Age]]&lt;=35,"26-35",IF(tbl_EcommerceSales[[#This Row],[Age]]&lt;=45,"36-45",IF(tbl_EcommerceSales[[#This Row],[Age]]&lt;=55,"46-55","56+")))))</f>
        <v>36-45</v>
      </c>
    </row>
    <row r="2303" spans="1:29" x14ac:dyDescent="0.35">
      <c r="A2303" t="s">
        <v>3929</v>
      </c>
      <c r="B2303" s="7">
        <v>45908</v>
      </c>
      <c r="C2303" t="s">
        <v>3930</v>
      </c>
      <c r="D2303" t="s">
        <v>227</v>
      </c>
      <c r="E2303" t="s">
        <v>48</v>
      </c>
      <c r="F2303">
        <v>25</v>
      </c>
      <c r="G2303" t="s">
        <v>61</v>
      </c>
      <c r="H2303" t="s">
        <v>27</v>
      </c>
      <c r="I2303" t="s">
        <v>221</v>
      </c>
      <c r="J2303" t="s">
        <v>222</v>
      </c>
      <c r="K2303" t="s">
        <v>177</v>
      </c>
      <c r="L2303" t="s">
        <v>208</v>
      </c>
      <c r="M2303">
        <v>2</v>
      </c>
      <c r="N2303" s="2">
        <v>1499</v>
      </c>
      <c r="O2303" s="3">
        <v>0.15</v>
      </c>
      <c r="P2303" s="2">
        <v>1600</v>
      </c>
      <c r="Q2303" t="s">
        <v>44</v>
      </c>
      <c r="R2303" t="s">
        <v>33</v>
      </c>
      <c r="S2303" t="s">
        <v>57</v>
      </c>
      <c r="T2303" s="4">
        <v>4</v>
      </c>
      <c r="U2303" s="11">
        <f t="shared" si="35"/>
        <v>2998</v>
      </c>
      <c r="V2303" s="11">
        <f>tbl_EcommerceSales[[#This Row],[Gross_Sales]]*tbl_EcommerceSales[[#This Row],[Discount]]</f>
        <v>449.7</v>
      </c>
      <c r="W2303" s="11">
        <f>tbl_EcommerceSales[[#This Row],[Gross_Sales]]-tbl_EcommerceSales[[#This Row],[Discount_Amount]]</f>
        <v>2548.3000000000002</v>
      </c>
      <c r="X2303" s="11">
        <f>tbl_EcommerceSales[[#This Row],[Quantity]] * _xlfn.XLOOKUP(tbl_EcommerceSales[[#This Row],[Product_ID]], Product_Master!A:A, Product_Master!F:F)</f>
        <v>1600</v>
      </c>
      <c r="Y2303" s="11">
        <f>tbl_EcommerceSales[[#This Row],[Net_Revenue]]-tbl_EcommerceSales[[#This Row],[Total_Cost]]</f>
        <v>948.30000000000018</v>
      </c>
      <c r="Z2303" s="9">
        <f>IFERROR(#REF!/tbl_EcommerceSales[[#This Row],[Total_Cost]], 0)</f>
        <v>0</v>
      </c>
      <c r="AA2303" t="str">
        <f>TEXT(tbl_EcommerceSales[[#This Row],[Order_Date]],"mmm")</f>
        <v>Sep</v>
      </c>
      <c r="AB2303">
        <f>YEAR(tbl_EcommerceSales[[#This Row],[Order_Date]])</f>
        <v>2025</v>
      </c>
      <c r="AC2303" t="str">
        <f>IF(tbl_EcommerceSales[[#This Row],[Age]]&lt;18,"Under 18",IF(tbl_EcommerceSales[[#This Row],[Age]]&lt;=25,"18-25",IF(tbl_EcommerceSales[[#This Row],[Age]]&lt;=35,"26-35",IF(tbl_EcommerceSales[[#This Row],[Age]]&lt;=45,"36-45",IF(tbl_EcommerceSales[[#This Row],[Age]]&lt;=55,"46-55","56+")))))</f>
        <v>18-25</v>
      </c>
    </row>
    <row r="2304" spans="1:29" x14ac:dyDescent="0.35">
      <c r="A2304" t="s">
        <v>3931</v>
      </c>
      <c r="B2304" s="7">
        <v>45908</v>
      </c>
      <c r="C2304" t="s">
        <v>147</v>
      </c>
      <c r="D2304" t="s">
        <v>148</v>
      </c>
      <c r="E2304" t="s">
        <v>48</v>
      </c>
      <c r="F2304">
        <v>33</v>
      </c>
      <c r="G2304" t="s">
        <v>211</v>
      </c>
      <c r="H2304" t="s">
        <v>72</v>
      </c>
      <c r="I2304" t="s">
        <v>357</v>
      </c>
      <c r="J2304" t="s">
        <v>358</v>
      </c>
      <c r="K2304" t="s">
        <v>177</v>
      </c>
      <c r="L2304" t="s">
        <v>178</v>
      </c>
      <c r="M2304">
        <v>3</v>
      </c>
      <c r="N2304" s="2">
        <v>999</v>
      </c>
      <c r="O2304" s="3">
        <v>0.15</v>
      </c>
      <c r="P2304" s="2">
        <v>1560</v>
      </c>
      <c r="Q2304" t="s">
        <v>32</v>
      </c>
      <c r="R2304" t="s">
        <v>33</v>
      </c>
      <c r="S2304" t="s">
        <v>34</v>
      </c>
      <c r="T2304" s="4">
        <v>4</v>
      </c>
      <c r="U2304" s="11">
        <f t="shared" si="35"/>
        <v>2997</v>
      </c>
      <c r="V2304" s="11">
        <f>tbl_EcommerceSales[[#This Row],[Gross_Sales]]*tbl_EcommerceSales[[#This Row],[Discount]]</f>
        <v>449.55</v>
      </c>
      <c r="W2304" s="11">
        <f>tbl_EcommerceSales[[#This Row],[Gross_Sales]]-tbl_EcommerceSales[[#This Row],[Discount_Amount]]</f>
        <v>2547.4499999999998</v>
      </c>
      <c r="X2304" s="11">
        <f>tbl_EcommerceSales[[#This Row],[Quantity]] * _xlfn.XLOOKUP(tbl_EcommerceSales[[#This Row],[Product_ID]], Product_Master!A:A, Product_Master!F:F)</f>
        <v>1560</v>
      </c>
      <c r="Y2304" s="11">
        <f>tbl_EcommerceSales[[#This Row],[Net_Revenue]]-tbl_EcommerceSales[[#This Row],[Total_Cost]]</f>
        <v>987.44999999999982</v>
      </c>
      <c r="Z2304" s="9">
        <f>IFERROR(#REF!/tbl_EcommerceSales[[#This Row],[Total_Cost]], 0)</f>
        <v>0</v>
      </c>
      <c r="AA2304" t="str">
        <f>TEXT(tbl_EcommerceSales[[#This Row],[Order_Date]],"mmm")</f>
        <v>Sep</v>
      </c>
      <c r="AB2304">
        <f>YEAR(tbl_EcommerceSales[[#This Row],[Order_Date]])</f>
        <v>2025</v>
      </c>
      <c r="AC2304" t="str">
        <f>IF(tbl_EcommerceSales[[#This Row],[Age]]&lt;18,"Under 18",IF(tbl_EcommerceSales[[#This Row],[Age]]&lt;=25,"18-25",IF(tbl_EcommerceSales[[#This Row],[Age]]&lt;=35,"26-35",IF(tbl_EcommerceSales[[#This Row],[Age]]&lt;=45,"36-45",IF(tbl_EcommerceSales[[#This Row],[Age]]&lt;=55,"46-55","56+")))))</f>
        <v>26-35</v>
      </c>
    </row>
    <row r="2305" spans="1:29" x14ac:dyDescent="0.35">
      <c r="A2305" t="s">
        <v>3932</v>
      </c>
      <c r="B2305" s="7">
        <v>45908</v>
      </c>
      <c r="C2305" t="s">
        <v>3933</v>
      </c>
      <c r="D2305" t="s">
        <v>342</v>
      </c>
      <c r="E2305" t="s">
        <v>48</v>
      </c>
      <c r="F2305">
        <v>27</v>
      </c>
      <c r="G2305" t="s">
        <v>246</v>
      </c>
      <c r="H2305" t="s">
        <v>27</v>
      </c>
      <c r="I2305" t="s">
        <v>200</v>
      </c>
      <c r="J2305" t="s">
        <v>201</v>
      </c>
      <c r="K2305" t="s">
        <v>91</v>
      </c>
      <c r="L2305" t="s">
        <v>202</v>
      </c>
      <c r="M2305">
        <v>1</v>
      </c>
      <c r="N2305" s="2">
        <v>899</v>
      </c>
      <c r="O2305" s="3">
        <v>0.2</v>
      </c>
      <c r="P2305" s="2">
        <v>420</v>
      </c>
      <c r="Q2305" t="s">
        <v>123</v>
      </c>
      <c r="R2305" t="s">
        <v>33</v>
      </c>
      <c r="S2305" t="s">
        <v>34</v>
      </c>
      <c r="T2305" s="4">
        <v>5</v>
      </c>
      <c r="U2305" s="11">
        <f t="shared" si="35"/>
        <v>899</v>
      </c>
      <c r="V2305" s="11">
        <f>tbl_EcommerceSales[[#This Row],[Gross_Sales]]*tbl_EcommerceSales[[#This Row],[Discount]]</f>
        <v>179.8</v>
      </c>
      <c r="W2305" s="11">
        <f>tbl_EcommerceSales[[#This Row],[Gross_Sales]]-tbl_EcommerceSales[[#This Row],[Discount_Amount]]</f>
        <v>719.2</v>
      </c>
      <c r="X2305" s="11">
        <f>tbl_EcommerceSales[[#This Row],[Quantity]] * _xlfn.XLOOKUP(tbl_EcommerceSales[[#This Row],[Product_ID]], Product_Master!A:A, Product_Master!F:F)</f>
        <v>420</v>
      </c>
      <c r="Y2305" s="11">
        <f>tbl_EcommerceSales[[#This Row],[Net_Revenue]]-tbl_EcommerceSales[[#This Row],[Total_Cost]]</f>
        <v>299.20000000000005</v>
      </c>
      <c r="Z2305" s="9">
        <f>IFERROR(#REF!/tbl_EcommerceSales[[#This Row],[Total_Cost]], 0)</f>
        <v>0</v>
      </c>
      <c r="AA2305" t="str">
        <f>TEXT(tbl_EcommerceSales[[#This Row],[Order_Date]],"mmm")</f>
        <v>Sep</v>
      </c>
      <c r="AB2305">
        <f>YEAR(tbl_EcommerceSales[[#This Row],[Order_Date]])</f>
        <v>2025</v>
      </c>
      <c r="AC2305" t="str">
        <f>IF(tbl_EcommerceSales[[#This Row],[Age]]&lt;18,"Under 18",IF(tbl_EcommerceSales[[#This Row],[Age]]&lt;=25,"18-25",IF(tbl_EcommerceSales[[#This Row],[Age]]&lt;=35,"26-35",IF(tbl_EcommerceSales[[#This Row],[Age]]&lt;=45,"36-45",IF(tbl_EcommerceSales[[#This Row],[Age]]&lt;=55,"46-55","56+")))))</f>
        <v>26-35</v>
      </c>
    </row>
    <row r="2306" spans="1:29" x14ac:dyDescent="0.35">
      <c r="A2306" t="s">
        <v>3934</v>
      </c>
      <c r="B2306" s="7">
        <v>45908</v>
      </c>
      <c r="C2306" t="s">
        <v>889</v>
      </c>
      <c r="D2306" t="s">
        <v>47</v>
      </c>
      <c r="E2306" t="s">
        <v>48</v>
      </c>
      <c r="F2306">
        <v>23</v>
      </c>
      <c r="G2306" t="s">
        <v>96</v>
      </c>
      <c r="H2306" t="s">
        <v>39</v>
      </c>
      <c r="I2306" t="s">
        <v>221</v>
      </c>
      <c r="J2306" t="s">
        <v>222</v>
      </c>
      <c r="K2306" t="s">
        <v>177</v>
      </c>
      <c r="L2306" t="s">
        <v>208</v>
      </c>
      <c r="M2306">
        <v>1</v>
      </c>
      <c r="N2306" s="2">
        <v>1499</v>
      </c>
      <c r="O2306" s="3">
        <v>0.1</v>
      </c>
      <c r="P2306" s="2">
        <v>800</v>
      </c>
      <c r="Q2306" t="s">
        <v>123</v>
      </c>
      <c r="R2306" t="s">
        <v>33</v>
      </c>
      <c r="S2306" t="s">
        <v>34</v>
      </c>
      <c r="T2306" s="4">
        <v>5</v>
      </c>
      <c r="U2306" s="11">
        <f t="shared" ref="U2306:U2369" si="36">M2306*N2306</f>
        <v>1499</v>
      </c>
      <c r="V2306" s="11">
        <f>tbl_EcommerceSales[[#This Row],[Gross_Sales]]*tbl_EcommerceSales[[#This Row],[Discount]]</f>
        <v>149.9</v>
      </c>
      <c r="W2306" s="11">
        <f>tbl_EcommerceSales[[#This Row],[Gross_Sales]]-tbl_EcommerceSales[[#This Row],[Discount_Amount]]</f>
        <v>1349.1</v>
      </c>
      <c r="X2306" s="11">
        <f>tbl_EcommerceSales[[#This Row],[Quantity]] * _xlfn.XLOOKUP(tbl_EcommerceSales[[#This Row],[Product_ID]], Product_Master!A:A, Product_Master!F:F)</f>
        <v>800</v>
      </c>
      <c r="Y2306" s="11">
        <f>tbl_EcommerceSales[[#This Row],[Net_Revenue]]-tbl_EcommerceSales[[#This Row],[Total_Cost]]</f>
        <v>549.09999999999991</v>
      </c>
      <c r="Z2306" s="9">
        <f>IFERROR(#REF!/tbl_EcommerceSales[[#This Row],[Total_Cost]], 0)</f>
        <v>0</v>
      </c>
      <c r="AA2306" t="str">
        <f>TEXT(tbl_EcommerceSales[[#This Row],[Order_Date]],"mmm")</f>
        <v>Sep</v>
      </c>
      <c r="AB2306">
        <f>YEAR(tbl_EcommerceSales[[#This Row],[Order_Date]])</f>
        <v>2025</v>
      </c>
      <c r="AC2306" t="str">
        <f>IF(tbl_EcommerceSales[[#This Row],[Age]]&lt;18,"Under 18",IF(tbl_EcommerceSales[[#This Row],[Age]]&lt;=25,"18-25",IF(tbl_EcommerceSales[[#This Row],[Age]]&lt;=35,"26-35",IF(tbl_EcommerceSales[[#This Row],[Age]]&lt;=45,"36-45",IF(tbl_EcommerceSales[[#This Row],[Age]]&lt;=55,"46-55","56+")))))</f>
        <v>18-25</v>
      </c>
    </row>
    <row r="2307" spans="1:29" x14ac:dyDescent="0.35">
      <c r="A2307" t="s">
        <v>3935</v>
      </c>
      <c r="B2307" s="7">
        <v>45908</v>
      </c>
      <c r="C2307" t="s">
        <v>3936</v>
      </c>
      <c r="D2307" t="s">
        <v>106</v>
      </c>
      <c r="E2307" t="s">
        <v>25</v>
      </c>
      <c r="F2307">
        <v>32</v>
      </c>
      <c r="G2307" t="s">
        <v>171</v>
      </c>
      <c r="H2307" t="s">
        <v>39</v>
      </c>
      <c r="I2307" t="s">
        <v>221</v>
      </c>
      <c r="J2307" t="s">
        <v>222</v>
      </c>
      <c r="K2307" t="s">
        <v>177</v>
      </c>
      <c r="L2307" t="s">
        <v>208</v>
      </c>
      <c r="M2307">
        <v>2</v>
      </c>
      <c r="N2307" s="2">
        <v>1499</v>
      </c>
      <c r="O2307" s="3">
        <v>0.15</v>
      </c>
      <c r="P2307" s="2">
        <v>1600</v>
      </c>
      <c r="Q2307" t="s">
        <v>32</v>
      </c>
      <c r="R2307" t="s">
        <v>33</v>
      </c>
      <c r="S2307" t="s">
        <v>34</v>
      </c>
      <c r="T2307" s="4">
        <v>5</v>
      </c>
      <c r="U2307" s="11">
        <f t="shared" si="36"/>
        <v>2998</v>
      </c>
      <c r="V2307" s="11">
        <f>tbl_EcommerceSales[[#This Row],[Gross_Sales]]*tbl_EcommerceSales[[#This Row],[Discount]]</f>
        <v>449.7</v>
      </c>
      <c r="W2307" s="11">
        <f>tbl_EcommerceSales[[#This Row],[Gross_Sales]]-tbl_EcommerceSales[[#This Row],[Discount_Amount]]</f>
        <v>2548.3000000000002</v>
      </c>
      <c r="X2307" s="11">
        <f>tbl_EcommerceSales[[#This Row],[Quantity]] * _xlfn.XLOOKUP(tbl_EcommerceSales[[#This Row],[Product_ID]], Product_Master!A:A, Product_Master!F:F)</f>
        <v>1600</v>
      </c>
      <c r="Y2307" s="11">
        <f>tbl_EcommerceSales[[#This Row],[Net_Revenue]]-tbl_EcommerceSales[[#This Row],[Total_Cost]]</f>
        <v>948.30000000000018</v>
      </c>
      <c r="Z2307" s="9">
        <f>IFERROR(#REF!/tbl_EcommerceSales[[#This Row],[Total_Cost]], 0)</f>
        <v>0</v>
      </c>
      <c r="AA2307" t="str">
        <f>TEXT(tbl_EcommerceSales[[#This Row],[Order_Date]],"mmm")</f>
        <v>Sep</v>
      </c>
      <c r="AB2307">
        <f>YEAR(tbl_EcommerceSales[[#This Row],[Order_Date]])</f>
        <v>2025</v>
      </c>
      <c r="AC2307" t="str">
        <f>IF(tbl_EcommerceSales[[#This Row],[Age]]&lt;18,"Under 18",IF(tbl_EcommerceSales[[#This Row],[Age]]&lt;=25,"18-25",IF(tbl_EcommerceSales[[#This Row],[Age]]&lt;=35,"26-35",IF(tbl_EcommerceSales[[#This Row],[Age]]&lt;=45,"36-45",IF(tbl_EcommerceSales[[#This Row],[Age]]&lt;=55,"46-55","56+")))))</f>
        <v>26-35</v>
      </c>
    </row>
    <row r="2308" spans="1:29" x14ac:dyDescent="0.35">
      <c r="A2308" t="s">
        <v>3937</v>
      </c>
      <c r="B2308" s="7">
        <v>45908</v>
      </c>
      <c r="C2308" t="s">
        <v>3938</v>
      </c>
      <c r="D2308" t="s">
        <v>170</v>
      </c>
      <c r="E2308" t="s">
        <v>25</v>
      </c>
      <c r="F2308">
        <v>48</v>
      </c>
      <c r="G2308" t="s">
        <v>155</v>
      </c>
      <c r="H2308" t="s">
        <v>88</v>
      </c>
      <c r="I2308" t="s">
        <v>131</v>
      </c>
      <c r="J2308" t="s">
        <v>132</v>
      </c>
      <c r="K2308" t="s">
        <v>91</v>
      </c>
      <c r="L2308" t="s">
        <v>133</v>
      </c>
      <c r="M2308">
        <v>1</v>
      </c>
      <c r="N2308" s="2">
        <v>1299</v>
      </c>
      <c r="O2308" s="3">
        <v>0.05</v>
      </c>
      <c r="P2308" s="2">
        <v>610</v>
      </c>
      <c r="Q2308" t="s">
        <v>123</v>
      </c>
      <c r="R2308" t="s">
        <v>33</v>
      </c>
      <c r="S2308" t="s">
        <v>34</v>
      </c>
      <c r="T2308" s="4">
        <v>5</v>
      </c>
      <c r="U2308" s="11">
        <f t="shared" si="36"/>
        <v>1299</v>
      </c>
      <c r="V2308" s="11">
        <f>tbl_EcommerceSales[[#This Row],[Gross_Sales]]*tbl_EcommerceSales[[#This Row],[Discount]]</f>
        <v>64.95</v>
      </c>
      <c r="W2308" s="11">
        <f>tbl_EcommerceSales[[#This Row],[Gross_Sales]]-tbl_EcommerceSales[[#This Row],[Discount_Amount]]</f>
        <v>1234.05</v>
      </c>
      <c r="X2308" s="11">
        <f>tbl_EcommerceSales[[#This Row],[Quantity]] * _xlfn.XLOOKUP(tbl_EcommerceSales[[#This Row],[Product_ID]], Product_Master!A:A, Product_Master!F:F)</f>
        <v>610</v>
      </c>
      <c r="Y2308" s="11">
        <f>tbl_EcommerceSales[[#This Row],[Net_Revenue]]-tbl_EcommerceSales[[#This Row],[Total_Cost]]</f>
        <v>624.04999999999995</v>
      </c>
      <c r="Z2308" s="9">
        <f>IFERROR(#REF!/tbl_EcommerceSales[[#This Row],[Total_Cost]], 0)</f>
        <v>0</v>
      </c>
      <c r="AA2308" t="str">
        <f>TEXT(tbl_EcommerceSales[[#This Row],[Order_Date]],"mmm")</f>
        <v>Sep</v>
      </c>
      <c r="AB2308">
        <f>YEAR(tbl_EcommerceSales[[#This Row],[Order_Date]])</f>
        <v>2025</v>
      </c>
      <c r="AC2308" t="str">
        <f>IF(tbl_EcommerceSales[[#This Row],[Age]]&lt;18,"Under 18",IF(tbl_EcommerceSales[[#This Row],[Age]]&lt;=25,"18-25",IF(tbl_EcommerceSales[[#This Row],[Age]]&lt;=35,"26-35",IF(tbl_EcommerceSales[[#This Row],[Age]]&lt;=45,"36-45",IF(tbl_EcommerceSales[[#This Row],[Age]]&lt;=55,"46-55","56+")))))</f>
        <v>46-55</v>
      </c>
    </row>
    <row r="2309" spans="1:29" x14ac:dyDescent="0.35">
      <c r="A2309" t="s">
        <v>3939</v>
      </c>
      <c r="B2309" s="7">
        <v>45908</v>
      </c>
      <c r="C2309" t="s">
        <v>101</v>
      </c>
      <c r="D2309" t="s">
        <v>102</v>
      </c>
      <c r="E2309" t="s">
        <v>25</v>
      </c>
      <c r="F2309">
        <v>40</v>
      </c>
      <c r="G2309" t="s">
        <v>174</v>
      </c>
      <c r="H2309" t="s">
        <v>39</v>
      </c>
      <c r="I2309" t="s">
        <v>53</v>
      </c>
      <c r="J2309" t="s">
        <v>54</v>
      </c>
      <c r="K2309" t="s">
        <v>55</v>
      </c>
      <c r="L2309" t="s">
        <v>56</v>
      </c>
      <c r="M2309">
        <v>1</v>
      </c>
      <c r="N2309" s="2">
        <v>799</v>
      </c>
      <c r="O2309" s="3">
        <v>0.15</v>
      </c>
      <c r="P2309" s="2">
        <v>390</v>
      </c>
      <c r="Q2309" t="s">
        <v>32</v>
      </c>
      <c r="R2309" t="s">
        <v>33</v>
      </c>
      <c r="S2309" t="s">
        <v>57</v>
      </c>
      <c r="T2309" s="4">
        <v>4</v>
      </c>
      <c r="U2309" s="11">
        <f t="shared" si="36"/>
        <v>799</v>
      </c>
      <c r="V2309" s="11">
        <f>tbl_EcommerceSales[[#This Row],[Gross_Sales]]*tbl_EcommerceSales[[#This Row],[Discount]]</f>
        <v>119.85</v>
      </c>
      <c r="W2309" s="11">
        <f>tbl_EcommerceSales[[#This Row],[Gross_Sales]]-tbl_EcommerceSales[[#This Row],[Discount_Amount]]</f>
        <v>679.15</v>
      </c>
      <c r="X2309" s="11">
        <f>tbl_EcommerceSales[[#This Row],[Quantity]] * _xlfn.XLOOKUP(tbl_EcommerceSales[[#This Row],[Product_ID]], Product_Master!A:A, Product_Master!F:F)</f>
        <v>390</v>
      </c>
      <c r="Y2309" s="11">
        <f>tbl_EcommerceSales[[#This Row],[Net_Revenue]]-tbl_EcommerceSales[[#This Row],[Total_Cost]]</f>
        <v>289.14999999999998</v>
      </c>
      <c r="Z2309" s="9">
        <f>IFERROR(#REF!/tbl_EcommerceSales[[#This Row],[Total_Cost]], 0)</f>
        <v>0</v>
      </c>
      <c r="AA2309" t="str">
        <f>TEXT(tbl_EcommerceSales[[#This Row],[Order_Date]],"mmm")</f>
        <v>Sep</v>
      </c>
      <c r="AB2309">
        <f>YEAR(tbl_EcommerceSales[[#This Row],[Order_Date]])</f>
        <v>2025</v>
      </c>
      <c r="AC2309" t="str">
        <f>IF(tbl_EcommerceSales[[#This Row],[Age]]&lt;18,"Under 18",IF(tbl_EcommerceSales[[#This Row],[Age]]&lt;=25,"18-25",IF(tbl_EcommerceSales[[#This Row],[Age]]&lt;=35,"26-35",IF(tbl_EcommerceSales[[#This Row],[Age]]&lt;=45,"36-45",IF(tbl_EcommerceSales[[#This Row],[Age]]&lt;=55,"46-55","56+")))))</f>
        <v>36-45</v>
      </c>
    </row>
    <row r="2310" spans="1:29" x14ac:dyDescent="0.35">
      <c r="A2310" t="s">
        <v>3940</v>
      </c>
      <c r="B2310" s="7">
        <v>45908</v>
      </c>
      <c r="C2310" t="s">
        <v>3941</v>
      </c>
      <c r="D2310" t="s">
        <v>148</v>
      </c>
      <c r="E2310" t="s">
        <v>25</v>
      </c>
      <c r="F2310">
        <v>28</v>
      </c>
      <c r="G2310" t="s">
        <v>142</v>
      </c>
      <c r="H2310" t="s">
        <v>88</v>
      </c>
      <c r="I2310" t="s">
        <v>165</v>
      </c>
      <c r="J2310" t="s">
        <v>166</v>
      </c>
      <c r="K2310" t="s">
        <v>42</v>
      </c>
      <c r="L2310" t="s">
        <v>167</v>
      </c>
      <c r="M2310">
        <v>2</v>
      </c>
      <c r="N2310" s="2">
        <v>1799</v>
      </c>
      <c r="O2310" s="3">
        <v>0.1</v>
      </c>
      <c r="P2310" s="2">
        <v>1800</v>
      </c>
      <c r="Q2310" t="s">
        <v>32</v>
      </c>
      <c r="R2310" t="s">
        <v>33</v>
      </c>
      <c r="S2310" t="s">
        <v>57</v>
      </c>
      <c r="T2310" s="4">
        <v>4</v>
      </c>
      <c r="U2310" s="11">
        <f t="shared" si="36"/>
        <v>3598</v>
      </c>
      <c r="V2310" s="11">
        <f>tbl_EcommerceSales[[#This Row],[Gross_Sales]]*tbl_EcommerceSales[[#This Row],[Discount]]</f>
        <v>359.8</v>
      </c>
      <c r="W2310" s="11">
        <f>tbl_EcommerceSales[[#This Row],[Gross_Sales]]-tbl_EcommerceSales[[#This Row],[Discount_Amount]]</f>
        <v>3238.2</v>
      </c>
      <c r="X2310" s="11">
        <f>tbl_EcommerceSales[[#This Row],[Quantity]] * _xlfn.XLOOKUP(tbl_EcommerceSales[[#This Row],[Product_ID]], Product_Master!A:A, Product_Master!F:F)</f>
        <v>1800</v>
      </c>
      <c r="Y2310" s="11">
        <f>tbl_EcommerceSales[[#This Row],[Net_Revenue]]-tbl_EcommerceSales[[#This Row],[Total_Cost]]</f>
        <v>1438.1999999999998</v>
      </c>
      <c r="Z2310" s="9">
        <f>IFERROR(#REF!/tbl_EcommerceSales[[#This Row],[Total_Cost]], 0)</f>
        <v>0</v>
      </c>
      <c r="AA2310" t="str">
        <f>TEXT(tbl_EcommerceSales[[#This Row],[Order_Date]],"mmm")</f>
        <v>Sep</v>
      </c>
      <c r="AB2310">
        <f>YEAR(tbl_EcommerceSales[[#This Row],[Order_Date]])</f>
        <v>2025</v>
      </c>
      <c r="AC2310" t="str">
        <f>IF(tbl_EcommerceSales[[#This Row],[Age]]&lt;18,"Under 18",IF(tbl_EcommerceSales[[#This Row],[Age]]&lt;=25,"18-25",IF(tbl_EcommerceSales[[#This Row],[Age]]&lt;=35,"26-35",IF(tbl_EcommerceSales[[#This Row],[Age]]&lt;=45,"36-45",IF(tbl_EcommerceSales[[#This Row],[Age]]&lt;=55,"46-55","56+")))))</f>
        <v>26-35</v>
      </c>
    </row>
    <row r="2311" spans="1:29" x14ac:dyDescent="0.35">
      <c r="A2311" t="s">
        <v>3942</v>
      </c>
      <c r="B2311" s="7">
        <v>45909</v>
      </c>
      <c r="C2311" t="s">
        <v>821</v>
      </c>
      <c r="D2311" t="s">
        <v>86</v>
      </c>
      <c r="E2311" t="s">
        <v>48</v>
      </c>
      <c r="F2311">
        <v>18</v>
      </c>
      <c r="G2311" t="s">
        <v>152</v>
      </c>
      <c r="H2311" t="s">
        <v>72</v>
      </c>
      <c r="I2311" t="s">
        <v>276</v>
      </c>
      <c r="J2311" t="s">
        <v>277</v>
      </c>
      <c r="K2311" t="s">
        <v>30</v>
      </c>
      <c r="L2311" t="s">
        <v>278</v>
      </c>
      <c r="M2311">
        <v>1</v>
      </c>
      <c r="N2311" s="2">
        <v>1599</v>
      </c>
      <c r="O2311" s="3">
        <v>0.15</v>
      </c>
      <c r="P2311" s="2">
        <v>850</v>
      </c>
      <c r="Q2311" t="s">
        <v>32</v>
      </c>
      <c r="R2311" t="s">
        <v>33</v>
      </c>
      <c r="S2311" t="s">
        <v>34</v>
      </c>
      <c r="T2311" s="4">
        <v>5</v>
      </c>
      <c r="U2311" s="11">
        <f t="shared" si="36"/>
        <v>1599</v>
      </c>
      <c r="V2311" s="11">
        <f>tbl_EcommerceSales[[#This Row],[Gross_Sales]]*tbl_EcommerceSales[[#This Row],[Discount]]</f>
        <v>239.85</v>
      </c>
      <c r="W2311" s="11">
        <f>tbl_EcommerceSales[[#This Row],[Gross_Sales]]-tbl_EcommerceSales[[#This Row],[Discount_Amount]]</f>
        <v>1359.15</v>
      </c>
      <c r="X2311" s="11">
        <f>tbl_EcommerceSales[[#This Row],[Quantity]] * _xlfn.XLOOKUP(tbl_EcommerceSales[[#This Row],[Product_ID]], Product_Master!A:A, Product_Master!F:F)</f>
        <v>850</v>
      </c>
      <c r="Y2311" s="11">
        <f>tbl_EcommerceSales[[#This Row],[Net_Revenue]]-tbl_EcommerceSales[[#This Row],[Total_Cost]]</f>
        <v>509.15000000000009</v>
      </c>
      <c r="Z2311" s="9">
        <f>IFERROR(#REF!/tbl_EcommerceSales[[#This Row],[Total_Cost]], 0)</f>
        <v>0</v>
      </c>
      <c r="AA2311" t="str">
        <f>TEXT(tbl_EcommerceSales[[#This Row],[Order_Date]],"mmm")</f>
        <v>Sep</v>
      </c>
      <c r="AB2311">
        <f>YEAR(tbl_EcommerceSales[[#This Row],[Order_Date]])</f>
        <v>2025</v>
      </c>
      <c r="AC2311" t="str">
        <f>IF(tbl_EcommerceSales[[#This Row],[Age]]&lt;18,"Under 18",IF(tbl_EcommerceSales[[#This Row],[Age]]&lt;=25,"18-25",IF(tbl_EcommerceSales[[#This Row],[Age]]&lt;=35,"26-35",IF(tbl_EcommerceSales[[#This Row],[Age]]&lt;=45,"36-45",IF(tbl_EcommerceSales[[#This Row],[Age]]&lt;=55,"46-55","56+")))))</f>
        <v>18-25</v>
      </c>
    </row>
    <row r="2312" spans="1:29" x14ac:dyDescent="0.35">
      <c r="A2312" t="s">
        <v>3943</v>
      </c>
      <c r="B2312" s="7">
        <v>45909</v>
      </c>
      <c r="C2312" t="s">
        <v>595</v>
      </c>
      <c r="D2312" t="s">
        <v>269</v>
      </c>
      <c r="E2312" t="s">
        <v>25</v>
      </c>
      <c r="F2312">
        <v>39</v>
      </c>
      <c r="G2312" t="s">
        <v>152</v>
      </c>
      <c r="H2312" t="s">
        <v>72</v>
      </c>
      <c r="I2312" t="s">
        <v>40</v>
      </c>
      <c r="J2312" t="s">
        <v>41</v>
      </c>
      <c r="K2312" t="s">
        <v>42</v>
      </c>
      <c r="L2312" t="s">
        <v>43</v>
      </c>
      <c r="M2312">
        <v>3</v>
      </c>
      <c r="N2312" s="2">
        <v>699</v>
      </c>
      <c r="O2312" s="3">
        <v>0.05</v>
      </c>
      <c r="P2312" s="2">
        <v>930</v>
      </c>
      <c r="Q2312" t="s">
        <v>44</v>
      </c>
      <c r="R2312" t="s">
        <v>33</v>
      </c>
      <c r="S2312" t="s">
        <v>57</v>
      </c>
      <c r="T2312" s="4">
        <v>4</v>
      </c>
      <c r="U2312" s="11">
        <f t="shared" si="36"/>
        <v>2097</v>
      </c>
      <c r="V2312" s="11">
        <f>tbl_EcommerceSales[[#This Row],[Gross_Sales]]*tbl_EcommerceSales[[#This Row],[Discount]]</f>
        <v>104.85000000000001</v>
      </c>
      <c r="W2312" s="11">
        <f>tbl_EcommerceSales[[#This Row],[Gross_Sales]]-tbl_EcommerceSales[[#This Row],[Discount_Amount]]</f>
        <v>1992.15</v>
      </c>
      <c r="X2312" s="11">
        <f>tbl_EcommerceSales[[#This Row],[Quantity]] * _xlfn.XLOOKUP(tbl_EcommerceSales[[#This Row],[Product_ID]], Product_Master!A:A, Product_Master!F:F)</f>
        <v>930</v>
      </c>
      <c r="Y2312" s="11">
        <f>tbl_EcommerceSales[[#This Row],[Net_Revenue]]-tbl_EcommerceSales[[#This Row],[Total_Cost]]</f>
        <v>1062.1500000000001</v>
      </c>
      <c r="Z2312" s="9">
        <f>IFERROR(#REF!/tbl_EcommerceSales[[#This Row],[Total_Cost]], 0)</f>
        <v>0</v>
      </c>
      <c r="AA2312" t="str">
        <f>TEXT(tbl_EcommerceSales[[#This Row],[Order_Date]],"mmm")</f>
        <v>Sep</v>
      </c>
      <c r="AB2312">
        <f>YEAR(tbl_EcommerceSales[[#This Row],[Order_Date]])</f>
        <v>2025</v>
      </c>
      <c r="AC2312" t="str">
        <f>IF(tbl_EcommerceSales[[#This Row],[Age]]&lt;18,"Under 18",IF(tbl_EcommerceSales[[#This Row],[Age]]&lt;=25,"18-25",IF(tbl_EcommerceSales[[#This Row],[Age]]&lt;=35,"26-35",IF(tbl_EcommerceSales[[#This Row],[Age]]&lt;=45,"36-45",IF(tbl_EcommerceSales[[#This Row],[Age]]&lt;=55,"46-55","56+")))))</f>
        <v>36-45</v>
      </c>
    </row>
    <row r="2313" spans="1:29" x14ac:dyDescent="0.35">
      <c r="A2313" t="s">
        <v>3944</v>
      </c>
      <c r="B2313" s="7">
        <v>45909</v>
      </c>
      <c r="C2313" t="s">
        <v>3191</v>
      </c>
      <c r="D2313" t="s">
        <v>216</v>
      </c>
      <c r="E2313" t="s">
        <v>48</v>
      </c>
      <c r="F2313">
        <v>34</v>
      </c>
      <c r="G2313" t="s">
        <v>145</v>
      </c>
      <c r="H2313" t="s">
        <v>39</v>
      </c>
      <c r="I2313" t="s">
        <v>236</v>
      </c>
      <c r="J2313" t="s">
        <v>237</v>
      </c>
      <c r="K2313" t="s">
        <v>82</v>
      </c>
      <c r="L2313" t="s">
        <v>238</v>
      </c>
      <c r="M2313">
        <v>2</v>
      </c>
      <c r="N2313" s="2">
        <v>899</v>
      </c>
      <c r="O2313" s="3">
        <v>0.05</v>
      </c>
      <c r="P2313" s="2">
        <v>960</v>
      </c>
      <c r="Q2313" t="s">
        <v>32</v>
      </c>
      <c r="R2313" t="s">
        <v>33</v>
      </c>
      <c r="S2313" t="s">
        <v>57</v>
      </c>
      <c r="T2313" s="4">
        <v>5</v>
      </c>
      <c r="U2313" s="11">
        <f t="shared" si="36"/>
        <v>1798</v>
      </c>
      <c r="V2313" s="11">
        <f>tbl_EcommerceSales[[#This Row],[Gross_Sales]]*tbl_EcommerceSales[[#This Row],[Discount]]</f>
        <v>89.9</v>
      </c>
      <c r="W2313" s="11">
        <f>tbl_EcommerceSales[[#This Row],[Gross_Sales]]-tbl_EcommerceSales[[#This Row],[Discount_Amount]]</f>
        <v>1708.1</v>
      </c>
      <c r="X2313" s="11">
        <f>tbl_EcommerceSales[[#This Row],[Quantity]] * _xlfn.XLOOKUP(tbl_EcommerceSales[[#This Row],[Product_ID]], Product_Master!A:A, Product_Master!F:F)</f>
        <v>960</v>
      </c>
      <c r="Y2313" s="11">
        <f>tbl_EcommerceSales[[#This Row],[Net_Revenue]]-tbl_EcommerceSales[[#This Row],[Total_Cost]]</f>
        <v>748.09999999999991</v>
      </c>
      <c r="Z2313" s="9">
        <f>IFERROR(#REF!/tbl_EcommerceSales[[#This Row],[Total_Cost]], 0)</f>
        <v>0</v>
      </c>
      <c r="AA2313" t="str">
        <f>TEXT(tbl_EcommerceSales[[#This Row],[Order_Date]],"mmm")</f>
        <v>Sep</v>
      </c>
      <c r="AB2313">
        <f>YEAR(tbl_EcommerceSales[[#This Row],[Order_Date]])</f>
        <v>2025</v>
      </c>
      <c r="AC2313" t="str">
        <f>IF(tbl_EcommerceSales[[#This Row],[Age]]&lt;18,"Under 18",IF(tbl_EcommerceSales[[#This Row],[Age]]&lt;=25,"18-25",IF(tbl_EcommerceSales[[#This Row],[Age]]&lt;=35,"26-35",IF(tbl_EcommerceSales[[#This Row],[Age]]&lt;=45,"36-45",IF(tbl_EcommerceSales[[#This Row],[Age]]&lt;=55,"46-55","56+")))))</f>
        <v>26-35</v>
      </c>
    </row>
    <row r="2314" spans="1:29" x14ac:dyDescent="0.35">
      <c r="A2314" t="s">
        <v>3945</v>
      </c>
      <c r="B2314" s="7">
        <v>45909</v>
      </c>
      <c r="C2314" t="s">
        <v>422</v>
      </c>
      <c r="D2314" t="s">
        <v>139</v>
      </c>
      <c r="E2314" t="s">
        <v>25</v>
      </c>
      <c r="F2314">
        <v>34</v>
      </c>
      <c r="G2314" t="s">
        <v>270</v>
      </c>
      <c r="H2314" t="s">
        <v>72</v>
      </c>
      <c r="I2314" t="s">
        <v>160</v>
      </c>
      <c r="J2314" t="s">
        <v>161</v>
      </c>
      <c r="K2314" t="s">
        <v>91</v>
      </c>
      <c r="L2314" t="s">
        <v>133</v>
      </c>
      <c r="M2314">
        <v>1</v>
      </c>
      <c r="N2314" s="2">
        <v>1099</v>
      </c>
      <c r="O2314" s="3">
        <v>0.1</v>
      </c>
      <c r="P2314" s="2">
        <v>520</v>
      </c>
      <c r="Q2314" t="s">
        <v>123</v>
      </c>
      <c r="R2314" t="s">
        <v>33</v>
      </c>
      <c r="S2314" t="s">
        <v>34</v>
      </c>
      <c r="T2314" s="4">
        <v>4</v>
      </c>
      <c r="U2314" s="11">
        <f t="shared" si="36"/>
        <v>1099</v>
      </c>
      <c r="V2314" s="11">
        <f>tbl_EcommerceSales[[#This Row],[Gross_Sales]]*tbl_EcommerceSales[[#This Row],[Discount]]</f>
        <v>109.9</v>
      </c>
      <c r="W2314" s="11">
        <f>tbl_EcommerceSales[[#This Row],[Gross_Sales]]-tbl_EcommerceSales[[#This Row],[Discount_Amount]]</f>
        <v>989.1</v>
      </c>
      <c r="X2314" s="11">
        <f>tbl_EcommerceSales[[#This Row],[Quantity]] * _xlfn.XLOOKUP(tbl_EcommerceSales[[#This Row],[Product_ID]], Product_Master!A:A, Product_Master!F:F)</f>
        <v>520</v>
      </c>
      <c r="Y2314" s="11">
        <f>tbl_EcommerceSales[[#This Row],[Net_Revenue]]-tbl_EcommerceSales[[#This Row],[Total_Cost]]</f>
        <v>469.1</v>
      </c>
      <c r="Z2314" s="9">
        <f>IFERROR(#REF!/tbl_EcommerceSales[[#This Row],[Total_Cost]], 0)</f>
        <v>0</v>
      </c>
      <c r="AA2314" t="str">
        <f>TEXT(tbl_EcommerceSales[[#This Row],[Order_Date]],"mmm")</f>
        <v>Sep</v>
      </c>
      <c r="AB2314">
        <f>YEAR(tbl_EcommerceSales[[#This Row],[Order_Date]])</f>
        <v>2025</v>
      </c>
      <c r="AC2314" t="str">
        <f>IF(tbl_EcommerceSales[[#This Row],[Age]]&lt;18,"Under 18",IF(tbl_EcommerceSales[[#This Row],[Age]]&lt;=25,"18-25",IF(tbl_EcommerceSales[[#This Row],[Age]]&lt;=35,"26-35",IF(tbl_EcommerceSales[[#This Row],[Age]]&lt;=45,"36-45",IF(tbl_EcommerceSales[[#This Row],[Age]]&lt;=55,"46-55","56+")))))</f>
        <v>26-35</v>
      </c>
    </row>
    <row r="2315" spans="1:29" x14ac:dyDescent="0.35">
      <c r="A2315" t="s">
        <v>3946</v>
      </c>
      <c r="B2315" s="7">
        <v>45909</v>
      </c>
      <c r="C2315" t="s">
        <v>1587</v>
      </c>
      <c r="D2315" t="s">
        <v>159</v>
      </c>
      <c r="E2315" t="s">
        <v>48</v>
      </c>
      <c r="F2315">
        <v>40</v>
      </c>
      <c r="G2315" t="s">
        <v>174</v>
      </c>
      <c r="H2315" t="s">
        <v>39</v>
      </c>
      <c r="I2315" t="s">
        <v>175</v>
      </c>
      <c r="J2315" t="s">
        <v>176</v>
      </c>
      <c r="K2315" t="s">
        <v>177</v>
      </c>
      <c r="L2315" t="s">
        <v>178</v>
      </c>
      <c r="M2315">
        <v>1</v>
      </c>
      <c r="N2315" s="2">
        <v>699</v>
      </c>
      <c r="O2315" s="3">
        <v>0.25</v>
      </c>
      <c r="P2315" s="2">
        <v>320</v>
      </c>
      <c r="Q2315" t="s">
        <v>156</v>
      </c>
      <c r="R2315" t="s">
        <v>33</v>
      </c>
      <c r="S2315" t="s">
        <v>57</v>
      </c>
      <c r="T2315" s="4">
        <v>5</v>
      </c>
      <c r="U2315" s="11">
        <f t="shared" si="36"/>
        <v>699</v>
      </c>
      <c r="V2315" s="11">
        <f>tbl_EcommerceSales[[#This Row],[Gross_Sales]]*tbl_EcommerceSales[[#This Row],[Discount]]</f>
        <v>174.75</v>
      </c>
      <c r="W2315" s="11">
        <f>tbl_EcommerceSales[[#This Row],[Gross_Sales]]-tbl_EcommerceSales[[#This Row],[Discount_Amount]]</f>
        <v>524.25</v>
      </c>
      <c r="X2315" s="11">
        <f>tbl_EcommerceSales[[#This Row],[Quantity]] * _xlfn.XLOOKUP(tbl_EcommerceSales[[#This Row],[Product_ID]], Product_Master!A:A, Product_Master!F:F)</f>
        <v>320</v>
      </c>
      <c r="Y2315" s="11">
        <f>tbl_EcommerceSales[[#This Row],[Net_Revenue]]-tbl_EcommerceSales[[#This Row],[Total_Cost]]</f>
        <v>204.25</v>
      </c>
      <c r="Z2315" s="9">
        <f>IFERROR(#REF!/tbl_EcommerceSales[[#This Row],[Total_Cost]], 0)</f>
        <v>0</v>
      </c>
      <c r="AA2315" t="str">
        <f>TEXT(tbl_EcommerceSales[[#This Row],[Order_Date]],"mmm")</f>
        <v>Sep</v>
      </c>
      <c r="AB2315">
        <f>YEAR(tbl_EcommerceSales[[#This Row],[Order_Date]])</f>
        <v>2025</v>
      </c>
      <c r="AC2315" t="str">
        <f>IF(tbl_EcommerceSales[[#This Row],[Age]]&lt;18,"Under 18",IF(tbl_EcommerceSales[[#This Row],[Age]]&lt;=25,"18-25",IF(tbl_EcommerceSales[[#This Row],[Age]]&lt;=35,"26-35",IF(tbl_EcommerceSales[[#This Row],[Age]]&lt;=45,"36-45",IF(tbl_EcommerceSales[[#This Row],[Age]]&lt;=55,"46-55","56+")))))</f>
        <v>36-45</v>
      </c>
    </row>
    <row r="2316" spans="1:29" x14ac:dyDescent="0.35">
      <c r="A2316" t="s">
        <v>3947</v>
      </c>
      <c r="B2316" s="7">
        <v>45909</v>
      </c>
      <c r="C2316" t="s">
        <v>3948</v>
      </c>
      <c r="D2316" t="s">
        <v>47</v>
      </c>
      <c r="E2316" t="s">
        <v>48</v>
      </c>
      <c r="F2316">
        <v>38</v>
      </c>
      <c r="G2316" t="s">
        <v>211</v>
      </c>
      <c r="H2316" t="s">
        <v>72</v>
      </c>
      <c r="I2316" t="s">
        <v>236</v>
      </c>
      <c r="J2316" t="s">
        <v>237</v>
      </c>
      <c r="K2316" t="s">
        <v>82</v>
      </c>
      <c r="L2316" t="s">
        <v>238</v>
      </c>
      <c r="M2316">
        <v>1</v>
      </c>
      <c r="N2316" s="2">
        <v>899</v>
      </c>
      <c r="O2316" s="3">
        <v>0.2</v>
      </c>
      <c r="P2316" s="2">
        <v>480</v>
      </c>
      <c r="Q2316" t="s">
        <v>32</v>
      </c>
      <c r="R2316" t="s">
        <v>33</v>
      </c>
      <c r="S2316" t="s">
        <v>57</v>
      </c>
      <c r="T2316" s="4">
        <v>2</v>
      </c>
      <c r="U2316" s="11">
        <f t="shared" si="36"/>
        <v>899</v>
      </c>
      <c r="V2316" s="11">
        <f>tbl_EcommerceSales[[#This Row],[Gross_Sales]]*tbl_EcommerceSales[[#This Row],[Discount]]</f>
        <v>179.8</v>
      </c>
      <c r="W2316" s="11">
        <f>tbl_EcommerceSales[[#This Row],[Gross_Sales]]-tbl_EcommerceSales[[#This Row],[Discount_Amount]]</f>
        <v>719.2</v>
      </c>
      <c r="X2316" s="11">
        <f>tbl_EcommerceSales[[#This Row],[Quantity]] * _xlfn.XLOOKUP(tbl_EcommerceSales[[#This Row],[Product_ID]], Product_Master!A:A, Product_Master!F:F)</f>
        <v>480</v>
      </c>
      <c r="Y2316" s="11">
        <f>tbl_EcommerceSales[[#This Row],[Net_Revenue]]-tbl_EcommerceSales[[#This Row],[Total_Cost]]</f>
        <v>239.20000000000005</v>
      </c>
      <c r="Z2316" s="9">
        <f>IFERROR(#REF!/tbl_EcommerceSales[[#This Row],[Total_Cost]], 0)</f>
        <v>0</v>
      </c>
      <c r="AA2316" t="str">
        <f>TEXT(tbl_EcommerceSales[[#This Row],[Order_Date]],"mmm")</f>
        <v>Sep</v>
      </c>
      <c r="AB2316">
        <f>YEAR(tbl_EcommerceSales[[#This Row],[Order_Date]])</f>
        <v>2025</v>
      </c>
      <c r="AC2316" t="str">
        <f>IF(tbl_EcommerceSales[[#This Row],[Age]]&lt;18,"Under 18",IF(tbl_EcommerceSales[[#This Row],[Age]]&lt;=25,"18-25",IF(tbl_EcommerceSales[[#This Row],[Age]]&lt;=35,"26-35",IF(tbl_EcommerceSales[[#This Row],[Age]]&lt;=45,"36-45",IF(tbl_EcommerceSales[[#This Row],[Age]]&lt;=55,"46-55","56+")))))</f>
        <v>36-45</v>
      </c>
    </row>
    <row r="2317" spans="1:29" x14ac:dyDescent="0.35">
      <c r="A2317" t="s">
        <v>3949</v>
      </c>
      <c r="B2317" s="7">
        <v>45910</v>
      </c>
      <c r="C2317" t="s">
        <v>3093</v>
      </c>
      <c r="D2317" t="s">
        <v>205</v>
      </c>
      <c r="E2317" t="s">
        <v>48</v>
      </c>
      <c r="F2317">
        <v>30</v>
      </c>
      <c r="G2317" t="s">
        <v>136</v>
      </c>
      <c r="H2317" t="s">
        <v>88</v>
      </c>
      <c r="I2317" t="s">
        <v>53</v>
      </c>
      <c r="J2317" t="s">
        <v>54</v>
      </c>
      <c r="K2317" t="s">
        <v>55</v>
      </c>
      <c r="L2317" t="s">
        <v>56</v>
      </c>
      <c r="M2317">
        <v>3</v>
      </c>
      <c r="N2317" s="2">
        <v>799</v>
      </c>
      <c r="O2317" s="3">
        <v>0.1</v>
      </c>
      <c r="P2317" s="2">
        <v>1170</v>
      </c>
      <c r="Q2317" t="s">
        <v>156</v>
      </c>
      <c r="R2317" t="s">
        <v>33</v>
      </c>
      <c r="S2317" t="s">
        <v>34</v>
      </c>
      <c r="T2317" s="4">
        <v>1</v>
      </c>
      <c r="U2317" s="11">
        <f t="shared" si="36"/>
        <v>2397</v>
      </c>
      <c r="V2317" s="11">
        <f>tbl_EcommerceSales[[#This Row],[Gross_Sales]]*tbl_EcommerceSales[[#This Row],[Discount]]</f>
        <v>239.70000000000002</v>
      </c>
      <c r="W2317" s="11">
        <f>tbl_EcommerceSales[[#This Row],[Gross_Sales]]-tbl_EcommerceSales[[#This Row],[Discount_Amount]]</f>
        <v>2157.3000000000002</v>
      </c>
      <c r="X2317" s="11">
        <f>tbl_EcommerceSales[[#This Row],[Quantity]] * _xlfn.XLOOKUP(tbl_EcommerceSales[[#This Row],[Product_ID]], Product_Master!A:A, Product_Master!F:F)</f>
        <v>1170</v>
      </c>
      <c r="Y2317" s="11">
        <f>tbl_EcommerceSales[[#This Row],[Net_Revenue]]-tbl_EcommerceSales[[#This Row],[Total_Cost]]</f>
        <v>987.30000000000018</v>
      </c>
      <c r="Z2317" s="9">
        <f>IFERROR(#REF!/tbl_EcommerceSales[[#This Row],[Total_Cost]], 0)</f>
        <v>0</v>
      </c>
      <c r="AA2317" t="str">
        <f>TEXT(tbl_EcommerceSales[[#This Row],[Order_Date]],"mmm")</f>
        <v>Sep</v>
      </c>
      <c r="AB2317">
        <f>YEAR(tbl_EcommerceSales[[#This Row],[Order_Date]])</f>
        <v>2025</v>
      </c>
      <c r="AC2317" t="str">
        <f>IF(tbl_EcommerceSales[[#This Row],[Age]]&lt;18,"Under 18",IF(tbl_EcommerceSales[[#This Row],[Age]]&lt;=25,"18-25",IF(tbl_EcommerceSales[[#This Row],[Age]]&lt;=35,"26-35",IF(tbl_EcommerceSales[[#This Row],[Age]]&lt;=45,"36-45",IF(tbl_EcommerceSales[[#This Row],[Age]]&lt;=55,"46-55","56+")))))</f>
        <v>26-35</v>
      </c>
    </row>
    <row r="2318" spans="1:29" x14ac:dyDescent="0.35">
      <c r="A2318" t="s">
        <v>3950</v>
      </c>
      <c r="B2318" s="7">
        <v>45910</v>
      </c>
      <c r="C2318" t="s">
        <v>527</v>
      </c>
      <c r="D2318" t="s">
        <v>227</v>
      </c>
      <c r="E2318" t="s">
        <v>25</v>
      </c>
      <c r="F2318">
        <v>37</v>
      </c>
      <c r="G2318" t="s">
        <v>155</v>
      </c>
      <c r="H2318" t="s">
        <v>88</v>
      </c>
      <c r="I2318" t="s">
        <v>165</v>
      </c>
      <c r="J2318" t="s">
        <v>166</v>
      </c>
      <c r="K2318" t="s">
        <v>42</v>
      </c>
      <c r="L2318" t="s">
        <v>167</v>
      </c>
      <c r="M2318">
        <v>4</v>
      </c>
      <c r="N2318" s="2">
        <v>1799</v>
      </c>
      <c r="O2318" s="3">
        <v>0.25</v>
      </c>
      <c r="P2318" s="2">
        <v>3600</v>
      </c>
      <c r="Q2318" t="s">
        <v>156</v>
      </c>
      <c r="R2318" t="s">
        <v>162</v>
      </c>
      <c r="S2318" t="s">
        <v>57</v>
      </c>
      <c r="T2318" s="4"/>
      <c r="U2318" s="11">
        <f t="shared" si="36"/>
        <v>7196</v>
      </c>
      <c r="V2318" s="11">
        <f>tbl_EcommerceSales[[#This Row],[Gross_Sales]]*tbl_EcommerceSales[[#This Row],[Discount]]</f>
        <v>1799</v>
      </c>
      <c r="W2318" s="11">
        <f>tbl_EcommerceSales[[#This Row],[Gross_Sales]]-tbl_EcommerceSales[[#This Row],[Discount_Amount]]</f>
        <v>5397</v>
      </c>
      <c r="X2318" s="11">
        <f>tbl_EcommerceSales[[#This Row],[Quantity]] * _xlfn.XLOOKUP(tbl_EcommerceSales[[#This Row],[Product_ID]], Product_Master!A:A, Product_Master!F:F)</f>
        <v>3600</v>
      </c>
      <c r="Y2318" s="11">
        <f>tbl_EcommerceSales[[#This Row],[Net_Revenue]]-tbl_EcommerceSales[[#This Row],[Total_Cost]]</f>
        <v>1797</v>
      </c>
      <c r="Z2318" s="9">
        <f>IFERROR(#REF!/tbl_EcommerceSales[[#This Row],[Total_Cost]], 0)</f>
        <v>0</v>
      </c>
      <c r="AA2318" t="str">
        <f>TEXT(tbl_EcommerceSales[[#This Row],[Order_Date]],"mmm")</f>
        <v>Sep</v>
      </c>
      <c r="AB2318">
        <f>YEAR(tbl_EcommerceSales[[#This Row],[Order_Date]])</f>
        <v>2025</v>
      </c>
      <c r="AC2318" t="str">
        <f>IF(tbl_EcommerceSales[[#This Row],[Age]]&lt;18,"Under 18",IF(tbl_EcommerceSales[[#This Row],[Age]]&lt;=25,"18-25",IF(tbl_EcommerceSales[[#This Row],[Age]]&lt;=35,"26-35",IF(tbl_EcommerceSales[[#This Row],[Age]]&lt;=45,"36-45",IF(tbl_EcommerceSales[[#This Row],[Age]]&lt;=55,"46-55","56+")))))</f>
        <v>36-45</v>
      </c>
    </row>
    <row r="2319" spans="1:29" x14ac:dyDescent="0.35">
      <c r="A2319" t="s">
        <v>3951</v>
      </c>
      <c r="B2319" s="7">
        <v>45910</v>
      </c>
      <c r="C2319" t="s">
        <v>3952</v>
      </c>
      <c r="D2319" t="s">
        <v>151</v>
      </c>
      <c r="E2319" t="s">
        <v>48</v>
      </c>
      <c r="F2319">
        <v>26</v>
      </c>
      <c r="G2319" t="s">
        <v>270</v>
      </c>
      <c r="H2319" t="s">
        <v>72</v>
      </c>
      <c r="I2319" t="s">
        <v>165</v>
      </c>
      <c r="J2319" t="s">
        <v>166</v>
      </c>
      <c r="K2319" t="s">
        <v>42</v>
      </c>
      <c r="L2319" t="s">
        <v>167</v>
      </c>
      <c r="M2319">
        <v>1</v>
      </c>
      <c r="N2319" s="2">
        <v>1799</v>
      </c>
      <c r="O2319" s="3">
        <v>0.1</v>
      </c>
      <c r="P2319" s="2">
        <v>900</v>
      </c>
      <c r="Q2319" t="s">
        <v>76</v>
      </c>
      <c r="R2319" t="s">
        <v>33</v>
      </c>
      <c r="S2319" t="s">
        <v>34</v>
      </c>
      <c r="T2319" s="4">
        <v>5</v>
      </c>
      <c r="U2319" s="11">
        <f t="shared" si="36"/>
        <v>1799</v>
      </c>
      <c r="V2319" s="11">
        <f>tbl_EcommerceSales[[#This Row],[Gross_Sales]]*tbl_EcommerceSales[[#This Row],[Discount]]</f>
        <v>179.9</v>
      </c>
      <c r="W2319" s="11">
        <f>tbl_EcommerceSales[[#This Row],[Gross_Sales]]-tbl_EcommerceSales[[#This Row],[Discount_Amount]]</f>
        <v>1619.1</v>
      </c>
      <c r="X2319" s="11">
        <f>tbl_EcommerceSales[[#This Row],[Quantity]] * _xlfn.XLOOKUP(tbl_EcommerceSales[[#This Row],[Product_ID]], Product_Master!A:A, Product_Master!F:F)</f>
        <v>900</v>
      </c>
      <c r="Y2319" s="11">
        <f>tbl_EcommerceSales[[#This Row],[Net_Revenue]]-tbl_EcommerceSales[[#This Row],[Total_Cost]]</f>
        <v>719.09999999999991</v>
      </c>
      <c r="Z2319" s="9">
        <f>IFERROR(#REF!/tbl_EcommerceSales[[#This Row],[Total_Cost]], 0)</f>
        <v>0</v>
      </c>
      <c r="AA2319" t="str">
        <f>TEXT(tbl_EcommerceSales[[#This Row],[Order_Date]],"mmm")</f>
        <v>Sep</v>
      </c>
      <c r="AB2319">
        <f>YEAR(tbl_EcommerceSales[[#This Row],[Order_Date]])</f>
        <v>2025</v>
      </c>
      <c r="AC2319" t="str">
        <f>IF(tbl_EcommerceSales[[#This Row],[Age]]&lt;18,"Under 18",IF(tbl_EcommerceSales[[#This Row],[Age]]&lt;=25,"18-25",IF(tbl_EcommerceSales[[#This Row],[Age]]&lt;=35,"26-35",IF(tbl_EcommerceSales[[#This Row],[Age]]&lt;=45,"36-45",IF(tbl_EcommerceSales[[#This Row],[Age]]&lt;=55,"46-55","56+")))))</f>
        <v>26-35</v>
      </c>
    </row>
    <row r="2320" spans="1:29" x14ac:dyDescent="0.35">
      <c r="A2320" t="s">
        <v>3953</v>
      </c>
      <c r="B2320" s="7">
        <v>45910</v>
      </c>
      <c r="C2320" t="s">
        <v>3954</v>
      </c>
      <c r="D2320" t="s">
        <v>235</v>
      </c>
      <c r="E2320" t="s">
        <v>25</v>
      </c>
      <c r="F2320">
        <v>59</v>
      </c>
      <c r="G2320" t="s">
        <v>136</v>
      </c>
      <c r="H2320" t="s">
        <v>88</v>
      </c>
      <c r="I2320" t="s">
        <v>160</v>
      </c>
      <c r="J2320" t="s">
        <v>161</v>
      </c>
      <c r="K2320" t="s">
        <v>91</v>
      </c>
      <c r="L2320" t="s">
        <v>133</v>
      </c>
      <c r="M2320">
        <v>2</v>
      </c>
      <c r="N2320" s="2">
        <v>1099</v>
      </c>
      <c r="O2320" s="3">
        <v>0</v>
      </c>
      <c r="P2320" s="2">
        <v>1040</v>
      </c>
      <c r="Q2320" t="s">
        <v>32</v>
      </c>
      <c r="R2320" t="s">
        <v>33</v>
      </c>
      <c r="S2320" t="s">
        <v>34</v>
      </c>
      <c r="T2320" s="4">
        <v>4</v>
      </c>
      <c r="U2320" s="11">
        <f t="shared" si="36"/>
        <v>2198</v>
      </c>
      <c r="V2320" s="11">
        <f>tbl_EcommerceSales[[#This Row],[Gross_Sales]]*tbl_EcommerceSales[[#This Row],[Discount]]</f>
        <v>0</v>
      </c>
      <c r="W2320" s="11">
        <f>tbl_EcommerceSales[[#This Row],[Gross_Sales]]-tbl_EcommerceSales[[#This Row],[Discount_Amount]]</f>
        <v>2198</v>
      </c>
      <c r="X2320" s="11">
        <f>tbl_EcommerceSales[[#This Row],[Quantity]] * _xlfn.XLOOKUP(tbl_EcommerceSales[[#This Row],[Product_ID]], Product_Master!A:A, Product_Master!F:F)</f>
        <v>1040</v>
      </c>
      <c r="Y2320" s="11">
        <f>tbl_EcommerceSales[[#This Row],[Net_Revenue]]-tbl_EcommerceSales[[#This Row],[Total_Cost]]</f>
        <v>1158</v>
      </c>
      <c r="Z2320" s="9">
        <f>IFERROR(#REF!/tbl_EcommerceSales[[#This Row],[Total_Cost]], 0)</f>
        <v>0</v>
      </c>
      <c r="AA2320" t="str">
        <f>TEXT(tbl_EcommerceSales[[#This Row],[Order_Date]],"mmm")</f>
        <v>Sep</v>
      </c>
      <c r="AB2320">
        <f>YEAR(tbl_EcommerceSales[[#This Row],[Order_Date]])</f>
        <v>2025</v>
      </c>
      <c r="AC2320" t="str">
        <f>IF(tbl_EcommerceSales[[#This Row],[Age]]&lt;18,"Under 18",IF(tbl_EcommerceSales[[#This Row],[Age]]&lt;=25,"18-25",IF(tbl_EcommerceSales[[#This Row],[Age]]&lt;=35,"26-35",IF(tbl_EcommerceSales[[#This Row],[Age]]&lt;=45,"36-45",IF(tbl_EcommerceSales[[#This Row],[Age]]&lt;=55,"46-55","56+")))))</f>
        <v>56+</v>
      </c>
    </row>
    <row r="2321" spans="1:29" x14ac:dyDescent="0.35">
      <c r="A2321" t="s">
        <v>3955</v>
      </c>
      <c r="B2321" s="7">
        <v>45910</v>
      </c>
      <c r="C2321" t="s">
        <v>500</v>
      </c>
      <c r="D2321" t="s">
        <v>106</v>
      </c>
      <c r="E2321" t="s">
        <v>48</v>
      </c>
      <c r="F2321">
        <v>33</v>
      </c>
      <c r="G2321" t="s">
        <v>289</v>
      </c>
      <c r="H2321" t="s">
        <v>88</v>
      </c>
      <c r="I2321" t="s">
        <v>241</v>
      </c>
      <c r="J2321" t="s">
        <v>242</v>
      </c>
      <c r="K2321" t="s">
        <v>42</v>
      </c>
      <c r="L2321" t="s">
        <v>243</v>
      </c>
      <c r="M2321">
        <v>3</v>
      </c>
      <c r="N2321" s="2">
        <v>649</v>
      </c>
      <c r="O2321" s="3">
        <v>0.15</v>
      </c>
      <c r="P2321" s="2">
        <v>870</v>
      </c>
      <c r="Q2321" t="s">
        <v>76</v>
      </c>
      <c r="R2321" t="s">
        <v>33</v>
      </c>
      <c r="S2321" t="s">
        <v>57</v>
      </c>
      <c r="T2321" s="4">
        <v>4</v>
      </c>
      <c r="U2321" s="11">
        <f t="shared" si="36"/>
        <v>1947</v>
      </c>
      <c r="V2321" s="11">
        <f>tbl_EcommerceSales[[#This Row],[Gross_Sales]]*tbl_EcommerceSales[[#This Row],[Discount]]</f>
        <v>292.05</v>
      </c>
      <c r="W2321" s="11">
        <f>tbl_EcommerceSales[[#This Row],[Gross_Sales]]-tbl_EcommerceSales[[#This Row],[Discount_Amount]]</f>
        <v>1654.95</v>
      </c>
      <c r="X2321" s="11">
        <f>tbl_EcommerceSales[[#This Row],[Quantity]] * _xlfn.XLOOKUP(tbl_EcommerceSales[[#This Row],[Product_ID]], Product_Master!A:A, Product_Master!F:F)</f>
        <v>870</v>
      </c>
      <c r="Y2321" s="11">
        <f>tbl_EcommerceSales[[#This Row],[Net_Revenue]]-tbl_EcommerceSales[[#This Row],[Total_Cost]]</f>
        <v>784.95</v>
      </c>
      <c r="Z2321" s="9">
        <f>IFERROR(#REF!/tbl_EcommerceSales[[#This Row],[Total_Cost]], 0)</f>
        <v>0</v>
      </c>
      <c r="AA2321" t="str">
        <f>TEXT(tbl_EcommerceSales[[#This Row],[Order_Date]],"mmm")</f>
        <v>Sep</v>
      </c>
      <c r="AB2321">
        <f>YEAR(tbl_EcommerceSales[[#This Row],[Order_Date]])</f>
        <v>2025</v>
      </c>
      <c r="AC2321" t="str">
        <f>IF(tbl_EcommerceSales[[#This Row],[Age]]&lt;18,"Under 18",IF(tbl_EcommerceSales[[#This Row],[Age]]&lt;=25,"18-25",IF(tbl_EcommerceSales[[#This Row],[Age]]&lt;=35,"26-35",IF(tbl_EcommerceSales[[#This Row],[Age]]&lt;=45,"36-45",IF(tbl_EcommerceSales[[#This Row],[Age]]&lt;=55,"46-55","56+")))))</f>
        <v>26-35</v>
      </c>
    </row>
    <row r="2322" spans="1:29" x14ac:dyDescent="0.35">
      <c r="A2322" t="s">
        <v>3956</v>
      </c>
      <c r="B2322" s="7">
        <v>45910</v>
      </c>
      <c r="C2322" t="s">
        <v>3310</v>
      </c>
      <c r="D2322" t="s">
        <v>235</v>
      </c>
      <c r="E2322" t="s">
        <v>25</v>
      </c>
      <c r="F2322">
        <v>33</v>
      </c>
      <c r="G2322" t="s">
        <v>87</v>
      </c>
      <c r="H2322" t="s">
        <v>88</v>
      </c>
      <c r="I2322" t="s">
        <v>212</v>
      </c>
      <c r="J2322" t="s">
        <v>213</v>
      </c>
      <c r="K2322" t="s">
        <v>177</v>
      </c>
      <c r="L2322" t="s">
        <v>178</v>
      </c>
      <c r="M2322">
        <v>2</v>
      </c>
      <c r="N2322" s="2">
        <v>2499</v>
      </c>
      <c r="O2322" s="3">
        <v>0.15</v>
      </c>
      <c r="P2322" s="2">
        <v>2900</v>
      </c>
      <c r="Q2322" t="s">
        <v>76</v>
      </c>
      <c r="R2322" t="s">
        <v>33</v>
      </c>
      <c r="S2322" t="s">
        <v>34</v>
      </c>
      <c r="T2322" s="4">
        <v>5</v>
      </c>
      <c r="U2322" s="11">
        <f t="shared" si="36"/>
        <v>4998</v>
      </c>
      <c r="V2322" s="11">
        <f>tbl_EcommerceSales[[#This Row],[Gross_Sales]]*tbl_EcommerceSales[[#This Row],[Discount]]</f>
        <v>749.69999999999993</v>
      </c>
      <c r="W2322" s="11">
        <f>tbl_EcommerceSales[[#This Row],[Gross_Sales]]-tbl_EcommerceSales[[#This Row],[Discount_Amount]]</f>
        <v>4248.3</v>
      </c>
      <c r="X2322" s="11">
        <f>tbl_EcommerceSales[[#This Row],[Quantity]] * _xlfn.XLOOKUP(tbl_EcommerceSales[[#This Row],[Product_ID]], Product_Master!A:A, Product_Master!F:F)</f>
        <v>2900</v>
      </c>
      <c r="Y2322" s="11">
        <f>tbl_EcommerceSales[[#This Row],[Net_Revenue]]-tbl_EcommerceSales[[#This Row],[Total_Cost]]</f>
        <v>1348.3000000000002</v>
      </c>
      <c r="Z2322" s="9">
        <f>IFERROR(#REF!/tbl_EcommerceSales[[#This Row],[Total_Cost]], 0)</f>
        <v>0</v>
      </c>
      <c r="AA2322" t="str">
        <f>TEXT(tbl_EcommerceSales[[#This Row],[Order_Date]],"mmm")</f>
        <v>Sep</v>
      </c>
      <c r="AB2322">
        <f>YEAR(tbl_EcommerceSales[[#This Row],[Order_Date]])</f>
        <v>2025</v>
      </c>
      <c r="AC2322" t="str">
        <f>IF(tbl_EcommerceSales[[#This Row],[Age]]&lt;18,"Under 18",IF(tbl_EcommerceSales[[#This Row],[Age]]&lt;=25,"18-25",IF(tbl_EcommerceSales[[#This Row],[Age]]&lt;=35,"26-35",IF(tbl_EcommerceSales[[#This Row],[Age]]&lt;=45,"36-45",IF(tbl_EcommerceSales[[#This Row],[Age]]&lt;=55,"46-55","56+")))))</f>
        <v>26-35</v>
      </c>
    </row>
    <row r="2323" spans="1:29" x14ac:dyDescent="0.35">
      <c r="A2323" t="s">
        <v>3957</v>
      </c>
      <c r="B2323" s="7">
        <v>45910</v>
      </c>
      <c r="C2323" t="s">
        <v>3006</v>
      </c>
      <c r="D2323" t="s">
        <v>148</v>
      </c>
      <c r="E2323" t="s">
        <v>25</v>
      </c>
      <c r="F2323">
        <v>21</v>
      </c>
      <c r="G2323" t="s">
        <v>38</v>
      </c>
      <c r="H2323" t="s">
        <v>39</v>
      </c>
      <c r="I2323" t="s">
        <v>111</v>
      </c>
      <c r="J2323" t="s">
        <v>112</v>
      </c>
      <c r="K2323" t="s">
        <v>55</v>
      </c>
      <c r="L2323" t="s">
        <v>113</v>
      </c>
      <c r="M2323">
        <v>1</v>
      </c>
      <c r="N2323" s="2">
        <v>1799</v>
      </c>
      <c r="O2323" s="3">
        <v>0.2</v>
      </c>
      <c r="P2323" s="2">
        <v>950</v>
      </c>
      <c r="Q2323" t="s">
        <v>123</v>
      </c>
      <c r="R2323" t="s">
        <v>33</v>
      </c>
      <c r="S2323" t="s">
        <v>34</v>
      </c>
      <c r="T2323" s="4">
        <v>4</v>
      </c>
      <c r="U2323" s="11">
        <f t="shared" si="36"/>
        <v>1799</v>
      </c>
      <c r="V2323" s="11">
        <f>tbl_EcommerceSales[[#This Row],[Gross_Sales]]*tbl_EcommerceSales[[#This Row],[Discount]]</f>
        <v>359.8</v>
      </c>
      <c r="W2323" s="11">
        <f>tbl_EcommerceSales[[#This Row],[Gross_Sales]]-tbl_EcommerceSales[[#This Row],[Discount_Amount]]</f>
        <v>1439.2</v>
      </c>
      <c r="X2323" s="11">
        <f>tbl_EcommerceSales[[#This Row],[Quantity]] * _xlfn.XLOOKUP(tbl_EcommerceSales[[#This Row],[Product_ID]], Product_Master!A:A, Product_Master!F:F)</f>
        <v>950</v>
      </c>
      <c r="Y2323" s="11">
        <f>tbl_EcommerceSales[[#This Row],[Net_Revenue]]-tbl_EcommerceSales[[#This Row],[Total_Cost]]</f>
        <v>489.20000000000005</v>
      </c>
      <c r="Z2323" s="9">
        <f>IFERROR(#REF!/tbl_EcommerceSales[[#This Row],[Total_Cost]], 0)</f>
        <v>0</v>
      </c>
      <c r="AA2323" t="str">
        <f>TEXT(tbl_EcommerceSales[[#This Row],[Order_Date]],"mmm")</f>
        <v>Sep</v>
      </c>
      <c r="AB2323">
        <f>YEAR(tbl_EcommerceSales[[#This Row],[Order_Date]])</f>
        <v>2025</v>
      </c>
      <c r="AC2323" t="str">
        <f>IF(tbl_EcommerceSales[[#This Row],[Age]]&lt;18,"Under 18",IF(tbl_EcommerceSales[[#This Row],[Age]]&lt;=25,"18-25",IF(tbl_EcommerceSales[[#This Row],[Age]]&lt;=35,"26-35",IF(tbl_EcommerceSales[[#This Row],[Age]]&lt;=45,"36-45",IF(tbl_EcommerceSales[[#This Row],[Age]]&lt;=55,"46-55","56+")))))</f>
        <v>18-25</v>
      </c>
    </row>
    <row r="2324" spans="1:29" x14ac:dyDescent="0.35">
      <c r="A2324" t="s">
        <v>3958</v>
      </c>
      <c r="B2324" s="7">
        <v>45910</v>
      </c>
      <c r="C2324" t="s">
        <v>2325</v>
      </c>
      <c r="D2324" t="s">
        <v>205</v>
      </c>
      <c r="E2324" t="s">
        <v>48</v>
      </c>
      <c r="F2324">
        <v>28</v>
      </c>
      <c r="G2324" t="s">
        <v>26</v>
      </c>
      <c r="H2324" t="s">
        <v>27</v>
      </c>
      <c r="I2324" t="s">
        <v>165</v>
      </c>
      <c r="J2324" t="s">
        <v>166</v>
      </c>
      <c r="K2324" t="s">
        <v>42</v>
      </c>
      <c r="L2324" t="s">
        <v>167</v>
      </c>
      <c r="M2324">
        <v>2</v>
      </c>
      <c r="N2324" s="2">
        <v>1799</v>
      </c>
      <c r="O2324" s="3">
        <v>0.2</v>
      </c>
      <c r="P2324" s="2">
        <v>1800</v>
      </c>
      <c r="Q2324" t="s">
        <v>32</v>
      </c>
      <c r="R2324" t="s">
        <v>33</v>
      </c>
      <c r="S2324" t="s">
        <v>34</v>
      </c>
      <c r="T2324" s="4">
        <v>5</v>
      </c>
      <c r="U2324" s="11">
        <f t="shared" si="36"/>
        <v>3598</v>
      </c>
      <c r="V2324" s="11">
        <f>tbl_EcommerceSales[[#This Row],[Gross_Sales]]*tbl_EcommerceSales[[#This Row],[Discount]]</f>
        <v>719.6</v>
      </c>
      <c r="W2324" s="11">
        <f>tbl_EcommerceSales[[#This Row],[Gross_Sales]]-tbl_EcommerceSales[[#This Row],[Discount_Amount]]</f>
        <v>2878.4</v>
      </c>
      <c r="X2324" s="11">
        <f>tbl_EcommerceSales[[#This Row],[Quantity]] * _xlfn.XLOOKUP(tbl_EcommerceSales[[#This Row],[Product_ID]], Product_Master!A:A, Product_Master!F:F)</f>
        <v>1800</v>
      </c>
      <c r="Y2324" s="11">
        <f>tbl_EcommerceSales[[#This Row],[Net_Revenue]]-tbl_EcommerceSales[[#This Row],[Total_Cost]]</f>
        <v>1078.4000000000001</v>
      </c>
      <c r="Z2324" s="9">
        <f>IFERROR(#REF!/tbl_EcommerceSales[[#This Row],[Total_Cost]], 0)</f>
        <v>0</v>
      </c>
      <c r="AA2324" t="str">
        <f>TEXT(tbl_EcommerceSales[[#This Row],[Order_Date]],"mmm")</f>
        <v>Sep</v>
      </c>
      <c r="AB2324">
        <f>YEAR(tbl_EcommerceSales[[#This Row],[Order_Date]])</f>
        <v>2025</v>
      </c>
      <c r="AC2324" t="str">
        <f>IF(tbl_EcommerceSales[[#This Row],[Age]]&lt;18,"Under 18",IF(tbl_EcommerceSales[[#This Row],[Age]]&lt;=25,"18-25",IF(tbl_EcommerceSales[[#This Row],[Age]]&lt;=35,"26-35",IF(tbl_EcommerceSales[[#This Row],[Age]]&lt;=45,"36-45",IF(tbl_EcommerceSales[[#This Row],[Age]]&lt;=55,"46-55","56+")))))</f>
        <v>26-35</v>
      </c>
    </row>
    <row r="2325" spans="1:29" x14ac:dyDescent="0.35">
      <c r="A2325" t="s">
        <v>3959</v>
      </c>
      <c r="B2325" s="7">
        <v>45910</v>
      </c>
      <c r="C2325" t="s">
        <v>3272</v>
      </c>
      <c r="D2325" t="s">
        <v>205</v>
      </c>
      <c r="E2325" t="s">
        <v>48</v>
      </c>
      <c r="F2325">
        <v>25</v>
      </c>
      <c r="G2325" t="s">
        <v>142</v>
      </c>
      <c r="H2325" t="s">
        <v>88</v>
      </c>
      <c r="I2325" t="s">
        <v>257</v>
      </c>
      <c r="J2325" t="s">
        <v>258</v>
      </c>
      <c r="K2325" t="s">
        <v>55</v>
      </c>
      <c r="L2325" t="s">
        <v>56</v>
      </c>
      <c r="M2325">
        <v>1</v>
      </c>
      <c r="N2325" s="2">
        <v>1999</v>
      </c>
      <c r="O2325" s="3">
        <v>0</v>
      </c>
      <c r="P2325" s="2">
        <v>1050</v>
      </c>
      <c r="Q2325" t="s">
        <v>32</v>
      </c>
      <c r="R2325" t="s">
        <v>93</v>
      </c>
      <c r="S2325" t="s">
        <v>34</v>
      </c>
      <c r="T2325" s="4">
        <v>4</v>
      </c>
      <c r="U2325" s="11">
        <f t="shared" si="36"/>
        <v>1999</v>
      </c>
      <c r="V2325" s="11">
        <f>tbl_EcommerceSales[[#This Row],[Gross_Sales]]*tbl_EcommerceSales[[#This Row],[Discount]]</f>
        <v>0</v>
      </c>
      <c r="W2325" s="11">
        <f>tbl_EcommerceSales[[#This Row],[Gross_Sales]]-tbl_EcommerceSales[[#This Row],[Discount_Amount]]</f>
        <v>1999</v>
      </c>
      <c r="X2325" s="11">
        <f>tbl_EcommerceSales[[#This Row],[Quantity]] * _xlfn.XLOOKUP(tbl_EcommerceSales[[#This Row],[Product_ID]], Product_Master!A:A, Product_Master!F:F)</f>
        <v>1050</v>
      </c>
      <c r="Y2325" s="11">
        <f>tbl_EcommerceSales[[#This Row],[Net_Revenue]]-tbl_EcommerceSales[[#This Row],[Total_Cost]]</f>
        <v>949</v>
      </c>
      <c r="Z2325" s="9">
        <f>IFERROR(#REF!/tbl_EcommerceSales[[#This Row],[Total_Cost]], 0)</f>
        <v>0</v>
      </c>
      <c r="AA2325" t="str">
        <f>TEXT(tbl_EcommerceSales[[#This Row],[Order_Date]],"mmm")</f>
        <v>Sep</v>
      </c>
      <c r="AB2325">
        <f>YEAR(tbl_EcommerceSales[[#This Row],[Order_Date]])</f>
        <v>2025</v>
      </c>
      <c r="AC2325" t="str">
        <f>IF(tbl_EcommerceSales[[#This Row],[Age]]&lt;18,"Under 18",IF(tbl_EcommerceSales[[#This Row],[Age]]&lt;=25,"18-25",IF(tbl_EcommerceSales[[#This Row],[Age]]&lt;=35,"26-35",IF(tbl_EcommerceSales[[#This Row],[Age]]&lt;=45,"36-45",IF(tbl_EcommerceSales[[#This Row],[Age]]&lt;=55,"46-55","56+")))))</f>
        <v>18-25</v>
      </c>
    </row>
    <row r="2326" spans="1:29" x14ac:dyDescent="0.35">
      <c r="A2326" t="s">
        <v>3960</v>
      </c>
      <c r="B2326" s="7">
        <v>45910</v>
      </c>
      <c r="C2326" t="s">
        <v>3724</v>
      </c>
      <c r="D2326" t="s">
        <v>189</v>
      </c>
      <c r="E2326" t="s">
        <v>25</v>
      </c>
      <c r="F2326">
        <v>37</v>
      </c>
      <c r="G2326" t="s">
        <v>61</v>
      </c>
      <c r="H2326" t="s">
        <v>27</v>
      </c>
      <c r="I2326" t="s">
        <v>200</v>
      </c>
      <c r="J2326" t="s">
        <v>201</v>
      </c>
      <c r="K2326" t="s">
        <v>91</v>
      </c>
      <c r="L2326" t="s">
        <v>202</v>
      </c>
      <c r="M2326">
        <v>3</v>
      </c>
      <c r="N2326" s="2">
        <v>899</v>
      </c>
      <c r="O2326" s="3">
        <v>0.05</v>
      </c>
      <c r="P2326" s="2">
        <v>1260</v>
      </c>
      <c r="Q2326" t="s">
        <v>32</v>
      </c>
      <c r="R2326" t="s">
        <v>33</v>
      </c>
      <c r="S2326" t="s">
        <v>34</v>
      </c>
      <c r="T2326" s="4">
        <v>4</v>
      </c>
      <c r="U2326" s="11">
        <f t="shared" si="36"/>
        <v>2697</v>
      </c>
      <c r="V2326" s="11">
        <f>tbl_EcommerceSales[[#This Row],[Gross_Sales]]*tbl_EcommerceSales[[#This Row],[Discount]]</f>
        <v>134.85</v>
      </c>
      <c r="W2326" s="11">
        <f>tbl_EcommerceSales[[#This Row],[Gross_Sales]]-tbl_EcommerceSales[[#This Row],[Discount_Amount]]</f>
        <v>2562.15</v>
      </c>
      <c r="X2326" s="11">
        <f>tbl_EcommerceSales[[#This Row],[Quantity]] * _xlfn.XLOOKUP(tbl_EcommerceSales[[#This Row],[Product_ID]], Product_Master!A:A, Product_Master!F:F)</f>
        <v>1260</v>
      </c>
      <c r="Y2326" s="11">
        <f>tbl_EcommerceSales[[#This Row],[Net_Revenue]]-tbl_EcommerceSales[[#This Row],[Total_Cost]]</f>
        <v>1302.1500000000001</v>
      </c>
      <c r="Z2326" s="9">
        <f>IFERROR(#REF!/tbl_EcommerceSales[[#This Row],[Total_Cost]], 0)</f>
        <v>0</v>
      </c>
      <c r="AA2326" t="str">
        <f>TEXT(tbl_EcommerceSales[[#This Row],[Order_Date]],"mmm")</f>
        <v>Sep</v>
      </c>
      <c r="AB2326">
        <f>YEAR(tbl_EcommerceSales[[#This Row],[Order_Date]])</f>
        <v>2025</v>
      </c>
      <c r="AC2326" t="str">
        <f>IF(tbl_EcommerceSales[[#This Row],[Age]]&lt;18,"Under 18",IF(tbl_EcommerceSales[[#This Row],[Age]]&lt;=25,"18-25",IF(tbl_EcommerceSales[[#This Row],[Age]]&lt;=35,"26-35",IF(tbl_EcommerceSales[[#This Row],[Age]]&lt;=45,"36-45",IF(tbl_EcommerceSales[[#This Row],[Age]]&lt;=55,"46-55","56+")))))</f>
        <v>36-45</v>
      </c>
    </row>
    <row r="2327" spans="1:29" x14ac:dyDescent="0.35">
      <c r="A2327" t="s">
        <v>3961</v>
      </c>
      <c r="B2327" s="7">
        <v>45910</v>
      </c>
      <c r="C2327" t="s">
        <v>715</v>
      </c>
      <c r="D2327" t="s">
        <v>305</v>
      </c>
      <c r="E2327" t="s">
        <v>48</v>
      </c>
      <c r="F2327">
        <v>36</v>
      </c>
      <c r="G2327" t="s">
        <v>122</v>
      </c>
      <c r="H2327" t="s">
        <v>72</v>
      </c>
      <c r="I2327" t="s">
        <v>53</v>
      </c>
      <c r="J2327" t="s">
        <v>54</v>
      </c>
      <c r="K2327" t="s">
        <v>55</v>
      </c>
      <c r="L2327" t="s">
        <v>56</v>
      </c>
      <c r="M2327">
        <v>1</v>
      </c>
      <c r="N2327" s="2">
        <v>799</v>
      </c>
      <c r="O2327" s="3">
        <v>0.05</v>
      </c>
      <c r="P2327" s="2">
        <v>390</v>
      </c>
      <c r="Q2327" t="s">
        <v>123</v>
      </c>
      <c r="R2327" t="s">
        <v>33</v>
      </c>
      <c r="S2327" t="s">
        <v>57</v>
      </c>
      <c r="T2327" s="4">
        <v>4</v>
      </c>
      <c r="U2327" s="11">
        <f t="shared" si="36"/>
        <v>799</v>
      </c>
      <c r="V2327" s="11">
        <f>tbl_EcommerceSales[[#This Row],[Gross_Sales]]*tbl_EcommerceSales[[#This Row],[Discount]]</f>
        <v>39.950000000000003</v>
      </c>
      <c r="W2327" s="11">
        <f>tbl_EcommerceSales[[#This Row],[Gross_Sales]]-tbl_EcommerceSales[[#This Row],[Discount_Amount]]</f>
        <v>759.05</v>
      </c>
      <c r="X2327" s="11">
        <f>tbl_EcommerceSales[[#This Row],[Quantity]] * _xlfn.XLOOKUP(tbl_EcommerceSales[[#This Row],[Product_ID]], Product_Master!A:A, Product_Master!F:F)</f>
        <v>390</v>
      </c>
      <c r="Y2327" s="11">
        <f>tbl_EcommerceSales[[#This Row],[Net_Revenue]]-tbl_EcommerceSales[[#This Row],[Total_Cost]]</f>
        <v>369.04999999999995</v>
      </c>
      <c r="Z2327" s="9">
        <f>IFERROR(#REF!/tbl_EcommerceSales[[#This Row],[Total_Cost]], 0)</f>
        <v>0</v>
      </c>
      <c r="AA2327" t="str">
        <f>TEXT(tbl_EcommerceSales[[#This Row],[Order_Date]],"mmm")</f>
        <v>Sep</v>
      </c>
      <c r="AB2327">
        <f>YEAR(tbl_EcommerceSales[[#This Row],[Order_Date]])</f>
        <v>2025</v>
      </c>
      <c r="AC2327" t="str">
        <f>IF(tbl_EcommerceSales[[#This Row],[Age]]&lt;18,"Under 18",IF(tbl_EcommerceSales[[#This Row],[Age]]&lt;=25,"18-25",IF(tbl_EcommerceSales[[#This Row],[Age]]&lt;=35,"26-35",IF(tbl_EcommerceSales[[#This Row],[Age]]&lt;=45,"36-45",IF(tbl_EcommerceSales[[#This Row],[Age]]&lt;=55,"46-55","56+")))))</f>
        <v>36-45</v>
      </c>
    </row>
    <row r="2328" spans="1:29" x14ac:dyDescent="0.35">
      <c r="A2328" t="s">
        <v>3962</v>
      </c>
      <c r="B2328" s="7">
        <v>45910</v>
      </c>
      <c r="C2328" t="s">
        <v>1196</v>
      </c>
      <c r="D2328" t="s">
        <v>116</v>
      </c>
      <c r="E2328" t="s">
        <v>48</v>
      </c>
      <c r="F2328">
        <v>33</v>
      </c>
      <c r="G2328" t="s">
        <v>38</v>
      </c>
      <c r="H2328" t="s">
        <v>39</v>
      </c>
      <c r="I2328" t="s">
        <v>165</v>
      </c>
      <c r="J2328" t="s">
        <v>166</v>
      </c>
      <c r="K2328" t="s">
        <v>42</v>
      </c>
      <c r="L2328" t="s">
        <v>167</v>
      </c>
      <c r="M2328">
        <v>1</v>
      </c>
      <c r="N2328" s="2">
        <v>1799</v>
      </c>
      <c r="O2328" s="3">
        <v>0.1</v>
      </c>
      <c r="P2328" s="2">
        <v>900</v>
      </c>
      <c r="Q2328" t="s">
        <v>156</v>
      </c>
      <c r="R2328" t="s">
        <v>33</v>
      </c>
      <c r="S2328" t="s">
        <v>34</v>
      </c>
      <c r="T2328" s="4">
        <v>5</v>
      </c>
      <c r="U2328" s="11">
        <f t="shared" si="36"/>
        <v>1799</v>
      </c>
      <c r="V2328" s="11">
        <f>tbl_EcommerceSales[[#This Row],[Gross_Sales]]*tbl_EcommerceSales[[#This Row],[Discount]]</f>
        <v>179.9</v>
      </c>
      <c r="W2328" s="11">
        <f>tbl_EcommerceSales[[#This Row],[Gross_Sales]]-tbl_EcommerceSales[[#This Row],[Discount_Amount]]</f>
        <v>1619.1</v>
      </c>
      <c r="X2328" s="11">
        <f>tbl_EcommerceSales[[#This Row],[Quantity]] * _xlfn.XLOOKUP(tbl_EcommerceSales[[#This Row],[Product_ID]], Product_Master!A:A, Product_Master!F:F)</f>
        <v>900</v>
      </c>
      <c r="Y2328" s="11">
        <f>tbl_EcommerceSales[[#This Row],[Net_Revenue]]-tbl_EcommerceSales[[#This Row],[Total_Cost]]</f>
        <v>719.09999999999991</v>
      </c>
      <c r="Z2328" s="9">
        <f>IFERROR(#REF!/tbl_EcommerceSales[[#This Row],[Total_Cost]], 0)</f>
        <v>0</v>
      </c>
      <c r="AA2328" t="str">
        <f>TEXT(tbl_EcommerceSales[[#This Row],[Order_Date]],"mmm")</f>
        <v>Sep</v>
      </c>
      <c r="AB2328">
        <f>YEAR(tbl_EcommerceSales[[#This Row],[Order_Date]])</f>
        <v>2025</v>
      </c>
      <c r="AC2328" t="str">
        <f>IF(tbl_EcommerceSales[[#This Row],[Age]]&lt;18,"Under 18",IF(tbl_EcommerceSales[[#This Row],[Age]]&lt;=25,"18-25",IF(tbl_EcommerceSales[[#This Row],[Age]]&lt;=35,"26-35",IF(tbl_EcommerceSales[[#This Row],[Age]]&lt;=45,"36-45",IF(tbl_EcommerceSales[[#This Row],[Age]]&lt;=55,"46-55","56+")))))</f>
        <v>26-35</v>
      </c>
    </row>
    <row r="2329" spans="1:29" x14ac:dyDescent="0.35">
      <c r="A2329" t="s">
        <v>3963</v>
      </c>
      <c r="B2329" s="7">
        <v>45910</v>
      </c>
      <c r="C2329" t="s">
        <v>3964</v>
      </c>
      <c r="D2329" t="s">
        <v>86</v>
      </c>
      <c r="E2329" t="s">
        <v>48</v>
      </c>
      <c r="F2329">
        <v>23</v>
      </c>
      <c r="G2329" t="s">
        <v>61</v>
      </c>
      <c r="H2329" t="s">
        <v>27</v>
      </c>
      <c r="I2329" t="s">
        <v>53</v>
      </c>
      <c r="J2329" t="s">
        <v>54</v>
      </c>
      <c r="K2329" t="s">
        <v>55</v>
      </c>
      <c r="L2329" t="s">
        <v>56</v>
      </c>
      <c r="M2329">
        <v>2</v>
      </c>
      <c r="N2329" s="2">
        <v>799</v>
      </c>
      <c r="O2329" s="3">
        <v>0.2</v>
      </c>
      <c r="P2329" s="2">
        <v>780</v>
      </c>
      <c r="Q2329" t="s">
        <v>44</v>
      </c>
      <c r="R2329" t="s">
        <v>33</v>
      </c>
      <c r="S2329" t="s">
        <v>34</v>
      </c>
      <c r="T2329" s="4">
        <v>4</v>
      </c>
      <c r="U2329" s="11">
        <f t="shared" si="36"/>
        <v>1598</v>
      </c>
      <c r="V2329" s="11">
        <f>tbl_EcommerceSales[[#This Row],[Gross_Sales]]*tbl_EcommerceSales[[#This Row],[Discount]]</f>
        <v>319.60000000000002</v>
      </c>
      <c r="W2329" s="11">
        <f>tbl_EcommerceSales[[#This Row],[Gross_Sales]]-tbl_EcommerceSales[[#This Row],[Discount_Amount]]</f>
        <v>1278.4000000000001</v>
      </c>
      <c r="X2329" s="11">
        <f>tbl_EcommerceSales[[#This Row],[Quantity]] * _xlfn.XLOOKUP(tbl_EcommerceSales[[#This Row],[Product_ID]], Product_Master!A:A, Product_Master!F:F)</f>
        <v>780</v>
      </c>
      <c r="Y2329" s="11">
        <f>tbl_EcommerceSales[[#This Row],[Net_Revenue]]-tbl_EcommerceSales[[#This Row],[Total_Cost]]</f>
        <v>498.40000000000009</v>
      </c>
      <c r="Z2329" s="9">
        <f>IFERROR(#REF!/tbl_EcommerceSales[[#This Row],[Total_Cost]], 0)</f>
        <v>0</v>
      </c>
      <c r="AA2329" t="str">
        <f>TEXT(tbl_EcommerceSales[[#This Row],[Order_Date]],"mmm")</f>
        <v>Sep</v>
      </c>
      <c r="AB2329">
        <f>YEAR(tbl_EcommerceSales[[#This Row],[Order_Date]])</f>
        <v>2025</v>
      </c>
      <c r="AC2329" t="str">
        <f>IF(tbl_EcommerceSales[[#This Row],[Age]]&lt;18,"Under 18",IF(tbl_EcommerceSales[[#This Row],[Age]]&lt;=25,"18-25",IF(tbl_EcommerceSales[[#This Row],[Age]]&lt;=35,"26-35",IF(tbl_EcommerceSales[[#This Row],[Age]]&lt;=45,"36-45",IF(tbl_EcommerceSales[[#This Row],[Age]]&lt;=55,"46-55","56+")))))</f>
        <v>18-25</v>
      </c>
    </row>
    <row r="2330" spans="1:29" x14ac:dyDescent="0.35">
      <c r="A2330" t="s">
        <v>3965</v>
      </c>
      <c r="B2330" s="7">
        <v>45911</v>
      </c>
      <c r="C2330" t="s">
        <v>422</v>
      </c>
      <c r="D2330" t="s">
        <v>139</v>
      </c>
      <c r="E2330" t="s">
        <v>48</v>
      </c>
      <c r="F2330">
        <v>29</v>
      </c>
      <c r="G2330" t="s">
        <v>145</v>
      </c>
      <c r="H2330" t="s">
        <v>39</v>
      </c>
      <c r="I2330" t="s">
        <v>206</v>
      </c>
      <c r="J2330" t="s">
        <v>207</v>
      </c>
      <c r="K2330" t="s">
        <v>177</v>
      </c>
      <c r="L2330" t="s">
        <v>208</v>
      </c>
      <c r="M2330">
        <v>1</v>
      </c>
      <c r="N2330" s="2">
        <v>2199</v>
      </c>
      <c r="O2330" s="3">
        <v>0.3</v>
      </c>
      <c r="P2330" s="2">
        <v>1250</v>
      </c>
      <c r="Q2330" t="s">
        <v>44</v>
      </c>
      <c r="R2330" t="s">
        <v>33</v>
      </c>
      <c r="S2330" t="s">
        <v>34</v>
      </c>
      <c r="T2330" s="4">
        <v>5</v>
      </c>
      <c r="U2330" s="11">
        <f t="shared" si="36"/>
        <v>2199</v>
      </c>
      <c r="V2330" s="11">
        <f>tbl_EcommerceSales[[#This Row],[Gross_Sales]]*tbl_EcommerceSales[[#This Row],[Discount]]</f>
        <v>659.69999999999993</v>
      </c>
      <c r="W2330" s="11">
        <f>tbl_EcommerceSales[[#This Row],[Gross_Sales]]-tbl_EcommerceSales[[#This Row],[Discount_Amount]]</f>
        <v>1539.3000000000002</v>
      </c>
      <c r="X2330" s="11">
        <f>tbl_EcommerceSales[[#This Row],[Quantity]] * _xlfn.XLOOKUP(tbl_EcommerceSales[[#This Row],[Product_ID]], Product_Master!A:A, Product_Master!F:F)</f>
        <v>1250</v>
      </c>
      <c r="Y2330" s="11">
        <f>tbl_EcommerceSales[[#This Row],[Net_Revenue]]-tbl_EcommerceSales[[#This Row],[Total_Cost]]</f>
        <v>289.30000000000018</v>
      </c>
      <c r="Z2330" s="9">
        <f>IFERROR(#REF!/tbl_EcommerceSales[[#This Row],[Total_Cost]], 0)</f>
        <v>0</v>
      </c>
      <c r="AA2330" t="str">
        <f>TEXT(tbl_EcommerceSales[[#This Row],[Order_Date]],"mmm")</f>
        <v>Sep</v>
      </c>
      <c r="AB2330">
        <f>YEAR(tbl_EcommerceSales[[#This Row],[Order_Date]])</f>
        <v>2025</v>
      </c>
      <c r="AC2330" t="str">
        <f>IF(tbl_EcommerceSales[[#This Row],[Age]]&lt;18,"Under 18",IF(tbl_EcommerceSales[[#This Row],[Age]]&lt;=25,"18-25",IF(tbl_EcommerceSales[[#This Row],[Age]]&lt;=35,"26-35",IF(tbl_EcommerceSales[[#This Row],[Age]]&lt;=45,"36-45",IF(tbl_EcommerceSales[[#This Row],[Age]]&lt;=55,"46-55","56+")))))</f>
        <v>26-35</v>
      </c>
    </row>
    <row r="2331" spans="1:29" x14ac:dyDescent="0.35">
      <c r="A2331" t="s">
        <v>3966</v>
      </c>
      <c r="B2331" s="7">
        <v>45911</v>
      </c>
      <c r="C2331" t="s">
        <v>1174</v>
      </c>
      <c r="D2331" t="s">
        <v>195</v>
      </c>
      <c r="E2331" t="s">
        <v>25</v>
      </c>
      <c r="F2331">
        <v>24</v>
      </c>
      <c r="G2331" t="s">
        <v>26</v>
      </c>
      <c r="H2331" t="s">
        <v>27</v>
      </c>
      <c r="I2331" t="s">
        <v>257</v>
      </c>
      <c r="J2331" t="s">
        <v>258</v>
      </c>
      <c r="K2331" t="s">
        <v>55</v>
      </c>
      <c r="L2331" t="s">
        <v>56</v>
      </c>
      <c r="M2331">
        <v>1</v>
      </c>
      <c r="N2331" s="2">
        <v>1999</v>
      </c>
      <c r="O2331" s="3">
        <v>0.1</v>
      </c>
      <c r="P2331" s="2">
        <v>1050</v>
      </c>
      <c r="Q2331" t="s">
        <v>44</v>
      </c>
      <c r="R2331" t="s">
        <v>33</v>
      </c>
      <c r="S2331" t="s">
        <v>34</v>
      </c>
      <c r="T2331" s="4">
        <v>4</v>
      </c>
      <c r="U2331" s="11">
        <f t="shared" si="36"/>
        <v>1999</v>
      </c>
      <c r="V2331" s="11">
        <f>tbl_EcommerceSales[[#This Row],[Gross_Sales]]*tbl_EcommerceSales[[#This Row],[Discount]]</f>
        <v>199.9</v>
      </c>
      <c r="W2331" s="11">
        <f>tbl_EcommerceSales[[#This Row],[Gross_Sales]]-tbl_EcommerceSales[[#This Row],[Discount_Amount]]</f>
        <v>1799.1</v>
      </c>
      <c r="X2331" s="11">
        <f>tbl_EcommerceSales[[#This Row],[Quantity]] * _xlfn.XLOOKUP(tbl_EcommerceSales[[#This Row],[Product_ID]], Product_Master!A:A, Product_Master!F:F)</f>
        <v>1050</v>
      </c>
      <c r="Y2331" s="11">
        <f>tbl_EcommerceSales[[#This Row],[Net_Revenue]]-tbl_EcommerceSales[[#This Row],[Total_Cost]]</f>
        <v>749.09999999999991</v>
      </c>
      <c r="Z2331" s="9">
        <f>IFERROR(#REF!/tbl_EcommerceSales[[#This Row],[Total_Cost]], 0)</f>
        <v>0</v>
      </c>
      <c r="AA2331" t="str">
        <f>TEXT(tbl_EcommerceSales[[#This Row],[Order_Date]],"mmm")</f>
        <v>Sep</v>
      </c>
      <c r="AB2331">
        <f>YEAR(tbl_EcommerceSales[[#This Row],[Order_Date]])</f>
        <v>2025</v>
      </c>
      <c r="AC2331" t="str">
        <f>IF(tbl_EcommerceSales[[#This Row],[Age]]&lt;18,"Under 18",IF(tbl_EcommerceSales[[#This Row],[Age]]&lt;=25,"18-25",IF(tbl_EcommerceSales[[#This Row],[Age]]&lt;=35,"26-35",IF(tbl_EcommerceSales[[#This Row],[Age]]&lt;=45,"36-45",IF(tbl_EcommerceSales[[#This Row],[Age]]&lt;=55,"46-55","56+")))))</f>
        <v>18-25</v>
      </c>
    </row>
    <row r="2332" spans="1:29" x14ac:dyDescent="0.35">
      <c r="A2332" t="s">
        <v>3967</v>
      </c>
      <c r="B2332" s="7">
        <v>45911</v>
      </c>
      <c r="C2332" t="s">
        <v>379</v>
      </c>
      <c r="D2332" t="s">
        <v>232</v>
      </c>
      <c r="E2332" t="s">
        <v>48</v>
      </c>
      <c r="F2332">
        <v>25</v>
      </c>
      <c r="G2332" t="s">
        <v>122</v>
      </c>
      <c r="H2332" t="s">
        <v>72</v>
      </c>
      <c r="I2332" t="s">
        <v>131</v>
      </c>
      <c r="J2332" t="s">
        <v>132</v>
      </c>
      <c r="K2332" t="s">
        <v>91</v>
      </c>
      <c r="L2332" t="s">
        <v>133</v>
      </c>
      <c r="M2332">
        <v>1</v>
      </c>
      <c r="N2332" s="2">
        <v>1299</v>
      </c>
      <c r="O2332" s="3">
        <v>0.1</v>
      </c>
      <c r="P2332" s="2">
        <v>610</v>
      </c>
      <c r="Q2332" t="s">
        <v>156</v>
      </c>
      <c r="R2332" t="s">
        <v>33</v>
      </c>
      <c r="S2332" t="s">
        <v>57</v>
      </c>
      <c r="T2332" s="4">
        <v>3</v>
      </c>
      <c r="U2332" s="11">
        <f t="shared" si="36"/>
        <v>1299</v>
      </c>
      <c r="V2332" s="11">
        <f>tbl_EcommerceSales[[#This Row],[Gross_Sales]]*tbl_EcommerceSales[[#This Row],[Discount]]</f>
        <v>129.9</v>
      </c>
      <c r="W2332" s="11">
        <f>tbl_EcommerceSales[[#This Row],[Gross_Sales]]-tbl_EcommerceSales[[#This Row],[Discount_Amount]]</f>
        <v>1169.0999999999999</v>
      </c>
      <c r="X2332" s="11">
        <f>tbl_EcommerceSales[[#This Row],[Quantity]] * _xlfn.XLOOKUP(tbl_EcommerceSales[[#This Row],[Product_ID]], Product_Master!A:A, Product_Master!F:F)</f>
        <v>610</v>
      </c>
      <c r="Y2332" s="11">
        <f>tbl_EcommerceSales[[#This Row],[Net_Revenue]]-tbl_EcommerceSales[[#This Row],[Total_Cost]]</f>
        <v>559.09999999999991</v>
      </c>
      <c r="Z2332" s="9">
        <f>IFERROR(#REF!/tbl_EcommerceSales[[#This Row],[Total_Cost]], 0)</f>
        <v>0</v>
      </c>
      <c r="AA2332" t="str">
        <f>TEXT(tbl_EcommerceSales[[#This Row],[Order_Date]],"mmm")</f>
        <v>Sep</v>
      </c>
      <c r="AB2332">
        <f>YEAR(tbl_EcommerceSales[[#This Row],[Order_Date]])</f>
        <v>2025</v>
      </c>
      <c r="AC2332" t="str">
        <f>IF(tbl_EcommerceSales[[#This Row],[Age]]&lt;18,"Under 18",IF(tbl_EcommerceSales[[#This Row],[Age]]&lt;=25,"18-25",IF(tbl_EcommerceSales[[#This Row],[Age]]&lt;=35,"26-35",IF(tbl_EcommerceSales[[#This Row],[Age]]&lt;=45,"36-45",IF(tbl_EcommerceSales[[#This Row],[Age]]&lt;=55,"46-55","56+")))))</f>
        <v>18-25</v>
      </c>
    </row>
    <row r="2333" spans="1:29" x14ac:dyDescent="0.35">
      <c r="A2333" t="s">
        <v>3968</v>
      </c>
      <c r="B2333" s="7">
        <v>45911</v>
      </c>
      <c r="C2333" t="s">
        <v>442</v>
      </c>
      <c r="D2333" t="s">
        <v>102</v>
      </c>
      <c r="E2333" t="s">
        <v>48</v>
      </c>
      <c r="F2333">
        <v>26</v>
      </c>
      <c r="G2333" t="s">
        <v>38</v>
      </c>
      <c r="H2333" t="s">
        <v>39</v>
      </c>
      <c r="I2333" t="s">
        <v>271</v>
      </c>
      <c r="J2333" t="s">
        <v>272</v>
      </c>
      <c r="K2333" t="s">
        <v>30</v>
      </c>
      <c r="L2333" t="s">
        <v>273</v>
      </c>
      <c r="M2333">
        <v>1</v>
      </c>
      <c r="N2333" s="2">
        <v>4299</v>
      </c>
      <c r="O2333" s="3">
        <v>0.05</v>
      </c>
      <c r="P2333" s="2">
        <v>2700</v>
      </c>
      <c r="Q2333" t="s">
        <v>32</v>
      </c>
      <c r="R2333" t="s">
        <v>33</v>
      </c>
      <c r="S2333" t="s">
        <v>34</v>
      </c>
      <c r="T2333" s="4">
        <v>5</v>
      </c>
      <c r="U2333" s="11">
        <f t="shared" si="36"/>
        <v>4299</v>
      </c>
      <c r="V2333" s="11">
        <f>tbl_EcommerceSales[[#This Row],[Gross_Sales]]*tbl_EcommerceSales[[#This Row],[Discount]]</f>
        <v>214.95000000000002</v>
      </c>
      <c r="W2333" s="11">
        <f>tbl_EcommerceSales[[#This Row],[Gross_Sales]]-tbl_EcommerceSales[[#This Row],[Discount_Amount]]</f>
        <v>4084.05</v>
      </c>
      <c r="X2333" s="11">
        <f>tbl_EcommerceSales[[#This Row],[Quantity]] * _xlfn.XLOOKUP(tbl_EcommerceSales[[#This Row],[Product_ID]], Product_Master!A:A, Product_Master!F:F)</f>
        <v>2700</v>
      </c>
      <c r="Y2333" s="11">
        <f>tbl_EcommerceSales[[#This Row],[Net_Revenue]]-tbl_EcommerceSales[[#This Row],[Total_Cost]]</f>
        <v>1384.0500000000002</v>
      </c>
      <c r="Z2333" s="9">
        <f>IFERROR(#REF!/tbl_EcommerceSales[[#This Row],[Total_Cost]], 0)</f>
        <v>0</v>
      </c>
      <c r="AA2333" t="str">
        <f>TEXT(tbl_EcommerceSales[[#This Row],[Order_Date]],"mmm")</f>
        <v>Sep</v>
      </c>
      <c r="AB2333">
        <f>YEAR(tbl_EcommerceSales[[#This Row],[Order_Date]])</f>
        <v>2025</v>
      </c>
      <c r="AC2333" t="str">
        <f>IF(tbl_EcommerceSales[[#This Row],[Age]]&lt;18,"Under 18",IF(tbl_EcommerceSales[[#This Row],[Age]]&lt;=25,"18-25",IF(tbl_EcommerceSales[[#This Row],[Age]]&lt;=35,"26-35",IF(tbl_EcommerceSales[[#This Row],[Age]]&lt;=45,"36-45",IF(tbl_EcommerceSales[[#This Row],[Age]]&lt;=55,"46-55","56+")))))</f>
        <v>26-35</v>
      </c>
    </row>
    <row r="2334" spans="1:29" x14ac:dyDescent="0.35">
      <c r="A2334" t="s">
        <v>3969</v>
      </c>
      <c r="B2334" s="7">
        <v>45911</v>
      </c>
      <c r="C2334" t="s">
        <v>2236</v>
      </c>
      <c r="D2334" t="s">
        <v>189</v>
      </c>
      <c r="E2334" t="s">
        <v>48</v>
      </c>
      <c r="F2334">
        <v>48</v>
      </c>
      <c r="G2334" t="s">
        <v>192</v>
      </c>
      <c r="H2334" t="s">
        <v>27</v>
      </c>
      <c r="I2334" t="s">
        <v>236</v>
      </c>
      <c r="J2334" t="s">
        <v>237</v>
      </c>
      <c r="K2334" t="s">
        <v>82</v>
      </c>
      <c r="L2334" t="s">
        <v>238</v>
      </c>
      <c r="M2334">
        <v>2</v>
      </c>
      <c r="N2334" s="2">
        <v>899</v>
      </c>
      <c r="O2334" s="3">
        <v>0.05</v>
      </c>
      <c r="P2334" s="2">
        <v>960</v>
      </c>
      <c r="Q2334" t="s">
        <v>123</v>
      </c>
      <c r="R2334" t="s">
        <v>33</v>
      </c>
      <c r="S2334" t="s">
        <v>34</v>
      </c>
      <c r="T2334" s="4">
        <v>5</v>
      </c>
      <c r="U2334" s="11">
        <f t="shared" si="36"/>
        <v>1798</v>
      </c>
      <c r="V2334" s="11">
        <f>tbl_EcommerceSales[[#This Row],[Gross_Sales]]*tbl_EcommerceSales[[#This Row],[Discount]]</f>
        <v>89.9</v>
      </c>
      <c r="W2334" s="11">
        <f>tbl_EcommerceSales[[#This Row],[Gross_Sales]]-tbl_EcommerceSales[[#This Row],[Discount_Amount]]</f>
        <v>1708.1</v>
      </c>
      <c r="X2334" s="11">
        <f>tbl_EcommerceSales[[#This Row],[Quantity]] * _xlfn.XLOOKUP(tbl_EcommerceSales[[#This Row],[Product_ID]], Product_Master!A:A, Product_Master!F:F)</f>
        <v>960</v>
      </c>
      <c r="Y2334" s="11">
        <f>tbl_EcommerceSales[[#This Row],[Net_Revenue]]-tbl_EcommerceSales[[#This Row],[Total_Cost]]</f>
        <v>748.09999999999991</v>
      </c>
      <c r="Z2334" s="9">
        <f>IFERROR(#REF!/tbl_EcommerceSales[[#This Row],[Total_Cost]], 0)</f>
        <v>0</v>
      </c>
      <c r="AA2334" t="str">
        <f>TEXT(tbl_EcommerceSales[[#This Row],[Order_Date]],"mmm")</f>
        <v>Sep</v>
      </c>
      <c r="AB2334">
        <f>YEAR(tbl_EcommerceSales[[#This Row],[Order_Date]])</f>
        <v>2025</v>
      </c>
      <c r="AC2334" t="str">
        <f>IF(tbl_EcommerceSales[[#This Row],[Age]]&lt;18,"Under 18",IF(tbl_EcommerceSales[[#This Row],[Age]]&lt;=25,"18-25",IF(tbl_EcommerceSales[[#This Row],[Age]]&lt;=35,"26-35",IF(tbl_EcommerceSales[[#This Row],[Age]]&lt;=45,"36-45",IF(tbl_EcommerceSales[[#This Row],[Age]]&lt;=55,"46-55","56+")))))</f>
        <v>46-55</v>
      </c>
    </row>
    <row r="2335" spans="1:29" x14ac:dyDescent="0.35">
      <c r="A2335" t="s">
        <v>3970</v>
      </c>
      <c r="B2335" s="7">
        <v>45911</v>
      </c>
      <c r="C2335" t="s">
        <v>2842</v>
      </c>
      <c r="D2335" t="s">
        <v>205</v>
      </c>
      <c r="E2335" t="s">
        <v>25</v>
      </c>
      <c r="F2335">
        <v>26</v>
      </c>
      <c r="G2335" t="s">
        <v>96</v>
      </c>
      <c r="H2335" t="s">
        <v>39</v>
      </c>
      <c r="I2335" t="s">
        <v>117</v>
      </c>
      <c r="J2335" t="s">
        <v>118</v>
      </c>
      <c r="K2335" t="s">
        <v>82</v>
      </c>
      <c r="L2335" t="s">
        <v>119</v>
      </c>
      <c r="M2335">
        <v>3</v>
      </c>
      <c r="N2335" s="2">
        <v>3299</v>
      </c>
      <c r="O2335" s="3">
        <v>0</v>
      </c>
      <c r="P2335" s="2">
        <v>6300</v>
      </c>
      <c r="Q2335" t="s">
        <v>32</v>
      </c>
      <c r="R2335" t="s">
        <v>33</v>
      </c>
      <c r="S2335" t="s">
        <v>57</v>
      </c>
      <c r="T2335" s="4">
        <v>4</v>
      </c>
      <c r="U2335" s="11">
        <f t="shared" si="36"/>
        <v>9897</v>
      </c>
      <c r="V2335" s="11">
        <f>tbl_EcommerceSales[[#This Row],[Gross_Sales]]*tbl_EcommerceSales[[#This Row],[Discount]]</f>
        <v>0</v>
      </c>
      <c r="W2335" s="11">
        <f>tbl_EcommerceSales[[#This Row],[Gross_Sales]]-tbl_EcommerceSales[[#This Row],[Discount_Amount]]</f>
        <v>9897</v>
      </c>
      <c r="X2335" s="11">
        <f>tbl_EcommerceSales[[#This Row],[Quantity]] * _xlfn.XLOOKUP(tbl_EcommerceSales[[#This Row],[Product_ID]], Product_Master!A:A, Product_Master!F:F)</f>
        <v>6300</v>
      </c>
      <c r="Y2335" s="11">
        <f>tbl_EcommerceSales[[#This Row],[Net_Revenue]]-tbl_EcommerceSales[[#This Row],[Total_Cost]]</f>
        <v>3597</v>
      </c>
      <c r="Z2335" s="9">
        <f>IFERROR(#REF!/tbl_EcommerceSales[[#This Row],[Total_Cost]], 0)</f>
        <v>0</v>
      </c>
      <c r="AA2335" t="str">
        <f>TEXT(tbl_EcommerceSales[[#This Row],[Order_Date]],"mmm")</f>
        <v>Sep</v>
      </c>
      <c r="AB2335">
        <f>YEAR(tbl_EcommerceSales[[#This Row],[Order_Date]])</f>
        <v>2025</v>
      </c>
      <c r="AC2335" t="str">
        <f>IF(tbl_EcommerceSales[[#This Row],[Age]]&lt;18,"Under 18",IF(tbl_EcommerceSales[[#This Row],[Age]]&lt;=25,"18-25",IF(tbl_EcommerceSales[[#This Row],[Age]]&lt;=35,"26-35",IF(tbl_EcommerceSales[[#This Row],[Age]]&lt;=45,"36-45",IF(tbl_EcommerceSales[[#This Row],[Age]]&lt;=55,"46-55","56+")))))</f>
        <v>26-35</v>
      </c>
    </row>
    <row r="2336" spans="1:29" x14ac:dyDescent="0.35">
      <c r="A2336" t="s">
        <v>3971</v>
      </c>
      <c r="B2336" s="7">
        <v>45911</v>
      </c>
      <c r="C2336" t="s">
        <v>3972</v>
      </c>
      <c r="D2336" t="s">
        <v>312</v>
      </c>
      <c r="E2336" t="s">
        <v>48</v>
      </c>
      <c r="F2336">
        <v>28</v>
      </c>
      <c r="G2336" t="s">
        <v>96</v>
      </c>
      <c r="H2336" t="s">
        <v>39</v>
      </c>
      <c r="I2336" t="s">
        <v>212</v>
      </c>
      <c r="J2336" t="s">
        <v>213</v>
      </c>
      <c r="K2336" t="s">
        <v>177</v>
      </c>
      <c r="L2336" t="s">
        <v>178</v>
      </c>
      <c r="M2336">
        <v>3</v>
      </c>
      <c r="N2336" s="2">
        <v>2499</v>
      </c>
      <c r="O2336" s="3">
        <v>0.05</v>
      </c>
      <c r="P2336" s="2">
        <v>4350</v>
      </c>
      <c r="Q2336" t="s">
        <v>123</v>
      </c>
      <c r="R2336" t="s">
        <v>33</v>
      </c>
      <c r="S2336" t="s">
        <v>34</v>
      </c>
      <c r="T2336" s="4">
        <v>5</v>
      </c>
      <c r="U2336" s="11">
        <f t="shared" si="36"/>
        <v>7497</v>
      </c>
      <c r="V2336" s="11">
        <f>tbl_EcommerceSales[[#This Row],[Gross_Sales]]*tbl_EcommerceSales[[#This Row],[Discount]]</f>
        <v>374.85</v>
      </c>
      <c r="W2336" s="11">
        <f>tbl_EcommerceSales[[#This Row],[Gross_Sales]]-tbl_EcommerceSales[[#This Row],[Discount_Amount]]</f>
        <v>7122.15</v>
      </c>
      <c r="X2336" s="11">
        <f>tbl_EcommerceSales[[#This Row],[Quantity]] * _xlfn.XLOOKUP(tbl_EcommerceSales[[#This Row],[Product_ID]], Product_Master!A:A, Product_Master!F:F)</f>
        <v>4350</v>
      </c>
      <c r="Y2336" s="11">
        <f>tbl_EcommerceSales[[#This Row],[Net_Revenue]]-tbl_EcommerceSales[[#This Row],[Total_Cost]]</f>
        <v>2772.1499999999996</v>
      </c>
      <c r="Z2336" s="9">
        <f>IFERROR(#REF!/tbl_EcommerceSales[[#This Row],[Total_Cost]], 0)</f>
        <v>0</v>
      </c>
      <c r="AA2336" t="str">
        <f>TEXT(tbl_EcommerceSales[[#This Row],[Order_Date]],"mmm")</f>
        <v>Sep</v>
      </c>
      <c r="AB2336">
        <f>YEAR(tbl_EcommerceSales[[#This Row],[Order_Date]])</f>
        <v>2025</v>
      </c>
      <c r="AC2336" t="str">
        <f>IF(tbl_EcommerceSales[[#This Row],[Age]]&lt;18,"Under 18",IF(tbl_EcommerceSales[[#This Row],[Age]]&lt;=25,"18-25",IF(tbl_EcommerceSales[[#This Row],[Age]]&lt;=35,"26-35",IF(tbl_EcommerceSales[[#This Row],[Age]]&lt;=45,"36-45",IF(tbl_EcommerceSales[[#This Row],[Age]]&lt;=55,"46-55","56+")))))</f>
        <v>26-35</v>
      </c>
    </row>
    <row r="2337" spans="1:29" x14ac:dyDescent="0.35">
      <c r="A2337" t="s">
        <v>3973</v>
      </c>
      <c r="B2337" s="7">
        <v>45911</v>
      </c>
      <c r="C2337" t="s">
        <v>2572</v>
      </c>
      <c r="D2337" t="s">
        <v>51</v>
      </c>
      <c r="E2337" t="s">
        <v>48</v>
      </c>
      <c r="F2337">
        <v>25</v>
      </c>
      <c r="G2337" t="s">
        <v>186</v>
      </c>
      <c r="H2337" t="s">
        <v>72</v>
      </c>
      <c r="I2337" t="s">
        <v>241</v>
      </c>
      <c r="J2337" t="s">
        <v>242</v>
      </c>
      <c r="K2337" t="s">
        <v>42</v>
      </c>
      <c r="L2337" t="s">
        <v>243</v>
      </c>
      <c r="M2337">
        <v>1</v>
      </c>
      <c r="N2337" s="2">
        <v>649</v>
      </c>
      <c r="O2337" s="3">
        <v>0.3</v>
      </c>
      <c r="P2337" s="2">
        <v>290</v>
      </c>
      <c r="Q2337" t="s">
        <v>76</v>
      </c>
      <c r="R2337" t="s">
        <v>33</v>
      </c>
      <c r="S2337" t="s">
        <v>57</v>
      </c>
      <c r="T2337" s="4">
        <v>5</v>
      </c>
      <c r="U2337" s="11">
        <f t="shared" si="36"/>
        <v>649</v>
      </c>
      <c r="V2337" s="11">
        <f>tbl_EcommerceSales[[#This Row],[Gross_Sales]]*tbl_EcommerceSales[[#This Row],[Discount]]</f>
        <v>194.7</v>
      </c>
      <c r="W2337" s="11">
        <f>tbl_EcommerceSales[[#This Row],[Gross_Sales]]-tbl_EcommerceSales[[#This Row],[Discount_Amount]]</f>
        <v>454.3</v>
      </c>
      <c r="X2337" s="11">
        <f>tbl_EcommerceSales[[#This Row],[Quantity]] * _xlfn.XLOOKUP(tbl_EcommerceSales[[#This Row],[Product_ID]], Product_Master!A:A, Product_Master!F:F)</f>
        <v>290</v>
      </c>
      <c r="Y2337" s="11">
        <f>tbl_EcommerceSales[[#This Row],[Net_Revenue]]-tbl_EcommerceSales[[#This Row],[Total_Cost]]</f>
        <v>164.3</v>
      </c>
      <c r="Z2337" s="9">
        <f>IFERROR(#REF!/tbl_EcommerceSales[[#This Row],[Total_Cost]], 0)</f>
        <v>0</v>
      </c>
      <c r="AA2337" t="str">
        <f>TEXT(tbl_EcommerceSales[[#This Row],[Order_Date]],"mmm")</f>
        <v>Sep</v>
      </c>
      <c r="AB2337">
        <f>YEAR(tbl_EcommerceSales[[#This Row],[Order_Date]])</f>
        <v>2025</v>
      </c>
      <c r="AC2337" t="str">
        <f>IF(tbl_EcommerceSales[[#This Row],[Age]]&lt;18,"Under 18",IF(tbl_EcommerceSales[[#This Row],[Age]]&lt;=25,"18-25",IF(tbl_EcommerceSales[[#This Row],[Age]]&lt;=35,"26-35",IF(tbl_EcommerceSales[[#This Row],[Age]]&lt;=45,"36-45",IF(tbl_EcommerceSales[[#This Row],[Age]]&lt;=55,"46-55","56+")))))</f>
        <v>18-25</v>
      </c>
    </row>
    <row r="2338" spans="1:29" x14ac:dyDescent="0.35">
      <c r="A2338" t="s">
        <v>3974</v>
      </c>
      <c r="B2338" s="7">
        <v>45911</v>
      </c>
      <c r="C2338" t="s">
        <v>3393</v>
      </c>
      <c r="D2338" t="s">
        <v>195</v>
      </c>
      <c r="E2338" t="s">
        <v>25</v>
      </c>
      <c r="F2338">
        <v>40</v>
      </c>
      <c r="G2338" t="s">
        <v>61</v>
      </c>
      <c r="H2338" t="s">
        <v>27</v>
      </c>
      <c r="I2338" t="s">
        <v>175</v>
      </c>
      <c r="J2338" t="s">
        <v>176</v>
      </c>
      <c r="K2338" t="s">
        <v>177</v>
      </c>
      <c r="L2338" t="s">
        <v>178</v>
      </c>
      <c r="M2338">
        <v>2</v>
      </c>
      <c r="N2338" s="2">
        <v>699</v>
      </c>
      <c r="O2338" s="3">
        <v>0.25</v>
      </c>
      <c r="P2338" s="2">
        <v>640</v>
      </c>
      <c r="Q2338" t="s">
        <v>123</v>
      </c>
      <c r="R2338" t="s">
        <v>33</v>
      </c>
      <c r="S2338" t="s">
        <v>57</v>
      </c>
      <c r="T2338" s="4">
        <v>4</v>
      </c>
      <c r="U2338" s="11">
        <f t="shared" si="36"/>
        <v>1398</v>
      </c>
      <c r="V2338" s="11">
        <f>tbl_EcommerceSales[[#This Row],[Gross_Sales]]*tbl_EcommerceSales[[#This Row],[Discount]]</f>
        <v>349.5</v>
      </c>
      <c r="W2338" s="11">
        <f>tbl_EcommerceSales[[#This Row],[Gross_Sales]]-tbl_EcommerceSales[[#This Row],[Discount_Amount]]</f>
        <v>1048.5</v>
      </c>
      <c r="X2338" s="11">
        <f>tbl_EcommerceSales[[#This Row],[Quantity]] * _xlfn.XLOOKUP(tbl_EcommerceSales[[#This Row],[Product_ID]], Product_Master!A:A, Product_Master!F:F)</f>
        <v>640</v>
      </c>
      <c r="Y2338" s="11">
        <f>tbl_EcommerceSales[[#This Row],[Net_Revenue]]-tbl_EcommerceSales[[#This Row],[Total_Cost]]</f>
        <v>408.5</v>
      </c>
      <c r="Z2338" s="9">
        <f>IFERROR(#REF!/tbl_EcommerceSales[[#This Row],[Total_Cost]], 0)</f>
        <v>0</v>
      </c>
      <c r="AA2338" t="str">
        <f>TEXT(tbl_EcommerceSales[[#This Row],[Order_Date]],"mmm")</f>
        <v>Sep</v>
      </c>
      <c r="AB2338">
        <f>YEAR(tbl_EcommerceSales[[#This Row],[Order_Date]])</f>
        <v>2025</v>
      </c>
      <c r="AC2338" t="str">
        <f>IF(tbl_EcommerceSales[[#This Row],[Age]]&lt;18,"Under 18",IF(tbl_EcommerceSales[[#This Row],[Age]]&lt;=25,"18-25",IF(tbl_EcommerceSales[[#This Row],[Age]]&lt;=35,"26-35",IF(tbl_EcommerceSales[[#This Row],[Age]]&lt;=45,"36-45",IF(tbl_EcommerceSales[[#This Row],[Age]]&lt;=55,"46-55","56+")))))</f>
        <v>36-45</v>
      </c>
    </row>
    <row r="2339" spans="1:29" x14ac:dyDescent="0.35">
      <c r="A2339" t="s">
        <v>3975</v>
      </c>
      <c r="B2339" s="7">
        <v>45911</v>
      </c>
      <c r="C2339" t="s">
        <v>1915</v>
      </c>
      <c r="D2339" t="s">
        <v>24</v>
      </c>
      <c r="E2339" t="s">
        <v>25</v>
      </c>
      <c r="F2339">
        <v>35</v>
      </c>
      <c r="G2339" t="s">
        <v>211</v>
      </c>
      <c r="H2339" t="s">
        <v>72</v>
      </c>
      <c r="I2339" t="s">
        <v>221</v>
      </c>
      <c r="J2339" t="s">
        <v>222</v>
      </c>
      <c r="K2339" t="s">
        <v>177</v>
      </c>
      <c r="L2339" t="s">
        <v>208</v>
      </c>
      <c r="M2339">
        <v>1</v>
      </c>
      <c r="N2339" s="2">
        <v>1499</v>
      </c>
      <c r="O2339" s="3">
        <v>0.05</v>
      </c>
      <c r="P2339" s="2">
        <v>800</v>
      </c>
      <c r="Q2339" t="s">
        <v>123</v>
      </c>
      <c r="R2339" t="s">
        <v>33</v>
      </c>
      <c r="S2339" t="s">
        <v>34</v>
      </c>
      <c r="T2339" s="4">
        <v>5</v>
      </c>
      <c r="U2339" s="11">
        <f t="shared" si="36"/>
        <v>1499</v>
      </c>
      <c r="V2339" s="11">
        <f>tbl_EcommerceSales[[#This Row],[Gross_Sales]]*tbl_EcommerceSales[[#This Row],[Discount]]</f>
        <v>74.95</v>
      </c>
      <c r="W2339" s="11">
        <f>tbl_EcommerceSales[[#This Row],[Gross_Sales]]-tbl_EcommerceSales[[#This Row],[Discount_Amount]]</f>
        <v>1424.05</v>
      </c>
      <c r="X2339" s="11">
        <f>tbl_EcommerceSales[[#This Row],[Quantity]] * _xlfn.XLOOKUP(tbl_EcommerceSales[[#This Row],[Product_ID]], Product_Master!A:A, Product_Master!F:F)</f>
        <v>800</v>
      </c>
      <c r="Y2339" s="11">
        <f>tbl_EcommerceSales[[#This Row],[Net_Revenue]]-tbl_EcommerceSales[[#This Row],[Total_Cost]]</f>
        <v>624.04999999999995</v>
      </c>
      <c r="Z2339" s="9">
        <f>IFERROR(#REF!/tbl_EcommerceSales[[#This Row],[Total_Cost]], 0)</f>
        <v>0</v>
      </c>
      <c r="AA2339" t="str">
        <f>TEXT(tbl_EcommerceSales[[#This Row],[Order_Date]],"mmm")</f>
        <v>Sep</v>
      </c>
      <c r="AB2339">
        <f>YEAR(tbl_EcommerceSales[[#This Row],[Order_Date]])</f>
        <v>2025</v>
      </c>
      <c r="AC2339" t="str">
        <f>IF(tbl_EcommerceSales[[#This Row],[Age]]&lt;18,"Under 18",IF(tbl_EcommerceSales[[#This Row],[Age]]&lt;=25,"18-25",IF(tbl_EcommerceSales[[#This Row],[Age]]&lt;=35,"26-35",IF(tbl_EcommerceSales[[#This Row],[Age]]&lt;=45,"36-45",IF(tbl_EcommerceSales[[#This Row],[Age]]&lt;=55,"46-55","56+")))))</f>
        <v>26-35</v>
      </c>
    </row>
    <row r="2340" spans="1:29" x14ac:dyDescent="0.35">
      <c r="A2340" t="s">
        <v>3976</v>
      </c>
      <c r="B2340" s="7">
        <v>45911</v>
      </c>
      <c r="C2340" t="s">
        <v>1161</v>
      </c>
      <c r="D2340" t="s">
        <v>342</v>
      </c>
      <c r="E2340" t="s">
        <v>25</v>
      </c>
      <c r="F2340">
        <v>38</v>
      </c>
      <c r="G2340" t="s">
        <v>107</v>
      </c>
      <c r="H2340" t="s">
        <v>39</v>
      </c>
      <c r="I2340" t="s">
        <v>200</v>
      </c>
      <c r="J2340" t="s">
        <v>201</v>
      </c>
      <c r="K2340" t="s">
        <v>91</v>
      </c>
      <c r="L2340" t="s">
        <v>202</v>
      </c>
      <c r="M2340">
        <v>3</v>
      </c>
      <c r="N2340" s="2">
        <v>899</v>
      </c>
      <c r="O2340" s="3">
        <v>0.15</v>
      </c>
      <c r="P2340" s="2">
        <v>1260</v>
      </c>
      <c r="Q2340" t="s">
        <v>32</v>
      </c>
      <c r="R2340" t="s">
        <v>33</v>
      </c>
      <c r="S2340" t="s">
        <v>57</v>
      </c>
      <c r="T2340" s="4">
        <v>5</v>
      </c>
      <c r="U2340" s="11">
        <f t="shared" si="36"/>
        <v>2697</v>
      </c>
      <c r="V2340" s="11">
        <f>tbl_EcommerceSales[[#This Row],[Gross_Sales]]*tbl_EcommerceSales[[#This Row],[Discount]]</f>
        <v>404.55</v>
      </c>
      <c r="W2340" s="11">
        <f>tbl_EcommerceSales[[#This Row],[Gross_Sales]]-tbl_EcommerceSales[[#This Row],[Discount_Amount]]</f>
        <v>2292.4499999999998</v>
      </c>
      <c r="X2340" s="11">
        <f>tbl_EcommerceSales[[#This Row],[Quantity]] * _xlfn.XLOOKUP(tbl_EcommerceSales[[#This Row],[Product_ID]], Product_Master!A:A, Product_Master!F:F)</f>
        <v>1260</v>
      </c>
      <c r="Y2340" s="11">
        <f>tbl_EcommerceSales[[#This Row],[Net_Revenue]]-tbl_EcommerceSales[[#This Row],[Total_Cost]]</f>
        <v>1032.4499999999998</v>
      </c>
      <c r="Z2340" s="9">
        <f>IFERROR(#REF!/tbl_EcommerceSales[[#This Row],[Total_Cost]], 0)</f>
        <v>0</v>
      </c>
      <c r="AA2340" t="str">
        <f>TEXT(tbl_EcommerceSales[[#This Row],[Order_Date]],"mmm")</f>
        <v>Sep</v>
      </c>
      <c r="AB2340">
        <f>YEAR(tbl_EcommerceSales[[#This Row],[Order_Date]])</f>
        <v>2025</v>
      </c>
      <c r="AC2340" t="str">
        <f>IF(tbl_EcommerceSales[[#This Row],[Age]]&lt;18,"Under 18",IF(tbl_EcommerceSales[[#This Row],[Age]]&lt;=25,"18-25",IF(tbl_EcommerceSales[[#This Row],[Age]]&lt;=35,"26-35",IF(tbl_EcommerceSales[[#This Row],[Age]]&lt;=45,"36-45",IF(tbl_EcommerceSales[[#This Row],[Age]]&lt;=55,"46-55","56+")))))</f>
        <v>36-45</v>
      </c>
    </row>
    <row r="2341" spans="1:29" x14ac:dyDescent="0.35">
      <c r="A2341" t="s">
        <v>3977</v>
      </c>
      <c r="B2341" s="7">
        <v>45912</v>
      </c>
      <c r="C2341" t="s">
        <v>3711</v>
      </c>
      <c r="D2341" t="s">
        <v>116</v>
      </c>
      <c r="E2341" t="s">
        <v>25</v>
      </c>
      <c r="F2341">
        <v>22</v>
      </c>
      <c r="G2341" t="s">
        <v>171</v>
      </c>
      <c r="H2341" t="s">
        <v>39</v>
      </c>
      <c r="I2341" t="s">
        <v>206</v>
      </c>
      <c r="J2341" t="s">
        <v>207</v>
      </c>
      <c r="K2341" t="s">
        <v>177</v>
      </c>
      <c r="L2341" t="s">
        <v>208</v>
      </c>
      <c r="M2341">
        <v>1</v>
      </c>
      <c r="N2341" s="2">
        <v>2199</v>
      </c>
      <c r="O2341" s="3">
        <v>0.15</v>
      </c>
      <c r="P2341" s="2">
        <v>1250</v>
      </c>
      <c r="Q2341" t="s">
        <v>123</v>
      </c>
      <c r="R2341" t="s">
        <v>33</v>
      </c>
      <c r="S2341" t="s">
        <v>34</v>
      </c>
      <c r="T2341" s="4">
        <v>3</v>
      </c>
      <c r="U2341" s="11">
        <f t="shared" si="36"/>
        <v>2199</v>
      </c>
      <c r="V2341" s="11">
        <f>tbl_EcommerceSales[[#This Row],[Gross_Sales]]*tbl_EcommerceSales[[#This Row],[Discount]]</f>
        <v>329.84999999999997</v>
      </c>
      <c r="W2341" s="11">
        <f>tbl_EcommerceSales[[#This Row],[Gross_Sales]]-tbl_EcommerceSales[[#This Row],[Discount_Amount]]</f>
        <v>1869.15</v>
      </c>
      <c r="X2341" s="11">
        <f>tbl_EcommerceSales[[#This Row],[Quantity]] * _xlfn.XLOOKUP(tbl_EcommerceSales[[#This Row],[Product_ID]], Product_Master!A:A, Product_Master!F:F)</f>
        <v>1250</v>
      </c>
      <c r="Y2341" s="11">
        <f>tbl_EcommerceSales[[#This Row],[Net_Revenue]]-tbl_EcommerceSales[[#This Row],[Total_Cost]]</f>
        <v>619.15000000000009</v>
      </c>
      <c r="Z2341" s="9">
        <f>IFERROR(#REF!/tbl_EcommerceSales[[#This Row],[Total_Cost]], 0)</f>
        <v>0</v>
      </c>
      <c r="AA2341" t="str">
        <f>TEXT(tbl_EcommerceSales[[#This Row],[Order_Date]],"mmm")</f>
        <v>Sep</v>
      </c>
      <c r="AB2341">
        <f>YEAR(tbl_EcommerceSales[[#This Row],[Order_Date]])</f>
        <v>2025</v>
      </c>
      <c r="AC2341" t="str">
        <f>IF(tbl_EcommerceSales[[#This Row],[Age]]&lt;18,"Under 18",IF(tbl_EcommerceSales[[#This Row],[Age]]&lt;=25,"18-25",IF(tbl_EcommerceSales[[#This Row],[Age]]&lt;=35,"26-35",IF(tbl_EcommerceSales[[#This Row],[Age]]&lt;=45,"36-45",IF(tbl_EcommerceSales[[#This Row],[Age]]&lt;=55,"46-55","56+")))))</f>
        <v>18-25</v>
      </c>
    </row>
    <row r="2342" spans="1:29" x14ac:dyDescent="0.35">
      <c r="A2342" t="s">
        <v>3978</v>
      </c>
      <c r="B2342" s="7">
        <v>45912</v>
      </c>
      <c r="C2342" t="s">
        <v>173</v>
      </c>
      <c r="D2342" t="s">
        <v>130</v>
      </c>
      <c r="E2342" t="s">
        <v>48</v>
      </c>
      <c r="F2342">
        <v>34</v>
      </c>
      <c r="G2342" t="s">
        <v>152</v>
      </c>
      <c r="H2342" t="s">
        <v>72</v>
      </c>
      <c r="I2342" t="s">
        <v>257</v>
      </c>
      <c r="J2342" t="s">
        <v>258</v>
      </c>
      <c r="K2342" t="s">
        <v>55</v>
      </c>
      <c r="L2342" t="s">
        <v>56</v>
      </c>
      <c r="M2342">
        <v>2</v>
      </c>
      <c r="N2342" s="2">
        <v>1999</v>
      </c>
      <c r="O2342" s="3">
        <v>0.2</v>
      </c>
      <c r="P2342" s="2">
        <v>2100</v>
      </c>
      <c r="Q2342" t="s">
        <v>44</v>
      </c>
      <c r="R2342" t="s">
        <v>33</v>
      </c>
      <c r="S2342" t="s">
        <v>34</v>
      </c>
      <c r="T2342" s="4">
        <v>5</v>
      </c>
      <c r="U2342" s="11">
        <f t="shared" si="36"/>
        <v>3998</v>
      </c>
      <c r="V2342" s="11">
        <f>tbl_EcommerceSales[[#This Row],[Gross_Sales]]*tbl_EcommerceSales[[#This Row],[Discount]]</f>
        <v>799.6</v>
      </c>
      <c r="W2342" s="11">
        <f>tbl_EcommerceSales[[#This Row],[Gross_Sales]]-tbl_EcommerceSales[[#This Row],[Discount_Amount]]</f>
        <v>3198.4</v>
      </c>
      <c r="X2342" s="11">
        <f>tbl_EcommerceSales[[#This Row],[Quantity]] * _xlfn.XLOOKUP(tbl_EcommerceSales[[#This Row],[Product_ID]], Product_Master!A:A, Product_Master!F:F)</f>
        <v>2100</v>
      </c>
      <c r="Y2342" s="11">
        <f>tbl_EcommerceSales[[#This Row],[Net_Revenue]]-tbl_EcommerceSales[[#This Row],[Total_Cost]]</f>
        <v>1098.4000000000001</v>
      </c>
      <c r="Z2342" s="9">
        <f>IFERROR(#REF!/tbl_EcommerceSales[[#This Row],[Total_Cost]], 0)</f>
        <v>0</v>
      </c>
      <c r="AA2342" t="str">
        <f>TEXT(tbl_EcommerceSales[[#This Row],[Order_Date]],"mmm")</f>
        <v>Sep</v>
      </c>
      <c r="AB2342">
        <f>YEAR(tbl_EcommerceSales[[#This Row],[Order_Date]])</f>
        <v>2025</v>
      </c>
      <c r="AC2342" t="str">
        <f>IF(tbl_EcommerceSales[[#This Row],[Age]]&lt;18,"Under 18",IF(tbl_EcommerceSales[[#This Row],[Age]]&lt;=25,"18-25",IF(tbl_EcommerceSales[[#This Row],[Age]]&lt;=35,"26-35",IF(tbl_EcommerceSales[[#This Row],[Age]]&lt;=45,"36-45",IF(tbl_EcommerceSales[[#This Row],[Age]]&lt;=55,"46-55","56+")))))</f>
        <v>26-35</v>
      </c>
    </row>
    <row r="2343" spans="1:29" x14ac:dyDescent="0.35">
      <c r="A2343" t="s">
        <v>3979</v>
      </c>
      <c r="B2343" s="7">
        <v>45912</v>
      </c>
      <c r="C2343" t="s">
        <v>2911</v>
      </c>
      <c r="D2343" t="s">
        <v>269</v>
      </c>
      <c r="E2343" t="s">
        <v>25</v>
      </c>
      <c r="F2343">
        <v>35</v>
      </c>
      <c r="G2343" t="s">
        <v>26</v>
      </c>
      <c r="H2343" t="s">
        <v>27</v>
      </c>
      <c r="I2343" t="s">
        <v>53</v>
      </c>
      <c r="J2343" t="s">
        <v>54</v>
      </c>
      <c r="K2343" t="s">
        <v>55</v>
      </c>
      <c r="L2343" t="s">
        <v>56</v>
      </c>
      <c r="M2343">
        <v>1</v>
      </c>
      <c r="N2343" s="2">
        <v>799</v>
      </c>
      <c r="O2343" s="3">
        <v>0.15</v>
      </c>
      <c r="P2343" s="2">
        <v>390</v>
      </c>
      <c r="Q2343" t="s">
        <v>156</v>
      </c>
      <c r="R2343" t="s">
        <v>33</v>
      </c>
      <c r="S2343" t="s">
        <v>34</v>
      </c>
      <c r="T2343" s="4">
        <v>2</v>
      </c>
      <c r="U2343" s="11">
        <f t="shared" si="36"/>
        <v>799</v>
      </c>
      <c r="V2343" s="11">
        <f>tbl_EcommerceSales[[#This Row],[Gross_Sales]]*tbl_EcommerceSales[[#This Row],[Discount]]</f>
        <v>119.85</v>
      </c>
      <c r="W2343" s="11">
        <f>tbl_EcommerceSales[[#This Row],[Gross_Sales]]-tbl_EcommerceSales[[#This Row],[Discount_Amount]]</f>
        <v>679.15</v>
      </c>
      <c r="X2343" s="11">
        <f>tbl_EcommerceSales[[#This Row],[Quantity]] * _xlfn.XLOOKUP(tbl_EcommerceSales[[#This Row],[Product_ID]], Product_Master!A:A, Product_Master!F:F)</f>
        <v>390</v>
      </c>
      <c r="Y2343" s="11">
        <f>tbl_EcommerceSales[[#This Row],[Net_Revenue]]-tbl_EcommerceSales[[#This Row],[Total_Cost]]</f>
        <v>289.14999999999998</v>
      </c>
      <c r="Z2343" s="9">
        <f>IFERROR(#REF!/tbl_EcommerceSales[[#This Row],[Total_Cost]], 0)</f>
        <v>0</v>
      </c>
      <c r="AA2343" t="str">
        <f>TEXT(tbl_EcommerceSales[[#This Row],[Order_Date]],"mmm")</f>
        <v>Sep</v>
      </c>
      <c r="AB2343">
        <f>YEAR(tbl_EcommerceSales[[#This Row],[Order_Date]])</f>
        <v>2025</v>
      </c>
      <c r="AC2343" t="str">
        <f>IF(tbl_EcommerceSales[[#This Row],[Age]]&lt;18,"Under 18",IF(tbl_EcommerceSales[[#This Row],[Age]]&lt;=25,"18-25",IF(tbl_EcommerceSales[[#This Row],[Age]]&lt;=35,"26-35",IF(tbl_EcommerceSales[[#This Row],[Age]]&lt;=45,"36-45",IF(tbl_EcommerceSales[[#This Row],[Age]]&lt;=55,"46-55","56+")))))</f>
        <v>26-35</v>
      </c>
    </row>
    <row r="2344" spans="1:29" x14ac:dyDescent="0.35">
      <c r="A2344" t="s">
        <v>3980</v>
      </c>
      <c r="B2344" s="7">
        <v>45912</v>
      </c>
      <c r="C2344" t="s">
        <v>1958</v>
      </c>
      <c r="D2344" t="s">
        <v>205</v>
      </c>
      <c r="E2344" t="s">
        <v>25</v>
      </c>
      <c r="F2344">
        <v>24</v>
      </c>
      <c r="G2344" t="s">
        <v>171</v>
      </c>
      <c r="H2344" t="s">
        <v>39</v>
      </c>
      <c r="I2344" t="s">
        <v>294</v>
      </c>
      <c r="J2344" t="s">
        <v>295</v>
      </c>
      <c r="K2344" t="s">
        <v>91</v>
      </c>
      <c r="L2344" t="s">
        <v>296</v>
      </c>
      <c r="M2344">
        <v>2</v>
      </c>
      <c r="N2344" s="2">
        <v>699</v>
      </c>
      <c r="O2344" s="3">
        <v>0.1</v>
      </c>
      <c r="P2344" s="2">
        <v>600</v>
      </c>
      <c r="Q2344" t="s">
        <v>123</v>
      </c>
      <c r="R2344" t="s">
        <v>33</v>
      </c>
      <c r="S2344" t="s">
        <v>34</v>
      </c>
      <c r="T2344" s="4">
        <v>5</v>
      </c>
      <c r="U2344" s="11">
        <f t="shared" si="36"/>
        <v>1398</v>
      </c>
      <c r="V2344" s="11">
        <f>tbl_EcommerceSales[[#This Row],[Gross_Sales]]*tbl_EcommerceSales[[#This Row],[Discount]]</f>
        <v>139.80000000000001</v>
      </c>
      <c r="W2344" s="11">
        <f>tbl_EcommerceSales[[#This Row],[Gross_Sales]]-tbl_EcommerceSales[[#This Row],[Discount_Amount]]</f>
        <v>1258.2</v>
      </c>
      <c r="X2344" s="11">
        <f>tbl_EcommerceSales[[#This Row],[Quantity]] * _xlfn.XLOOKUP(tbl_EcommerceSales[[#This Row],[Product_ID]], Product_Master!A:A, Product_Master!F:F)</f>
        <v>600</v>
      </c>
      <c r="Y2344" s="11">
        <f>tbl_EcommerceSales[[#This Row],[Net_Revenue]]-tbl_EcommerceSales[[#This Row],[Total_Cost]]</f>
        <v>658.2</v>
      </c>
      <c r="Z2344" s="9">
        <f>IFERROR(#REF!/tbl_EcommerceSales[[#This Row],[Total_Cost]], 0)</f>
        <v>0</v>
      </c>
      <c r="AA2344" t="str">
        <f>TEXT(tbl_EcommerceSales[[#This Row],[Order_Date]],"mmm")</f>
        <v>Sep</v>
      </c>
      <c r="AB2344">
        <f>YEAR(tbl_EcommerceSales[[#This Row],[Order_Date]])</f>
        <v>2025</v>
      </c>
      <c r="AC2344" t="str">
        <f>IF(tbl_EcommerceSales[[#This Row],[Age]]&lt;18,"Under 18",IF(tbl_EcommerceSales[[#This Row],[Age]]&lt;=25,"18-25",IF(tbl_EcommerceSales[[#This Row],[Age]]&lt;=35,"26-35",IF(tbl_EcommerceSales[[#This Row],[Age]]&lt;=45,"36-45",IF(tbl_EcommerceSales[[#This Row],[Age]]&lt;=55,"46-55","56+")))))</f>
        <v>18-25</v>
      </c>
    </row>
    <row r="2345" spans="1:29" x14ac:dyDescent="0.35">
      <c r="A2345" t="s">
        <v>3981</v>
      </c>
      <c r="B2345" s="7">
        <v>45913</v>
      </c>
      <c r="C2345" t="s">
        <v>3982</v>
      </c>
      <c r="D2345" t="s">
        <v>148</v>
      </c>
      <c r="E2345" t="s">
        <v>25</v>
      </c>
      <c r="F2345">
        <v>45</v>
      </c>
      <c r="G2345" t="s">
        <v>26</v>
      </c>
      <c r="H2345" t="s">
        <v>27</v>
      </c>
      <c r="I2345" t="s">
        <v>290</v>
      </c>
      <c r="J2345" t="s">
        <v>291</v>
      </c>
      <c r="K2345" t="s">
        <v>30</v>
      </c>
      <c r="L2345" t="s">
        <v>31</v>
      </c>
      <c r="M2345">
        <v>1</v>
      </c>
      <c r="N2345" s="2">
        <v>3499</v>
      </c>
      <c r="O2345" s="3">
        <v>0.1</v>
      </c>
      <c r="P2345" s="2">
        <v>2250</v>
      </c>
      <c r="Q2345" t="s">
        <v>44</v>
      </c>
      <c r="R2345" t="s">
        <v>33</v>
      </c>
      <c r="S2345" t="s">
        <v>57</v>
      </c>
      <c r="T2345" s="4">
        <v>5</v>
      </c>
      <c r="U2345" s="11">
        <f t="shared" si="36"/>
        <v>3499</v>
      </c>
      <c r="V2345" s="11">
        <f>tbl_EcommerceSales[[#This Row],[Gross_Sales]]*tbl_EcommerceSales[[#This Row],[Discount]]</f>
        <v>349.90000000000003</v>
      </c>
      <c r="W2345" s="11">
        <f>tbl_EcommerceSales[[#This Row],[Gross_Sales]]-tbl_EcommerceSales[[#This Row],[Discount_Amount]]</f>
        <v>3149.1</v>
      </c>
      <c r="X2345" s="11">
        <f>tbl_EcommerceSales[[#This Row],[Quantity]] * _xlfn.XLOOKUP(tbl_EcommerceSales[[#This Row],[Product_ID]], Product_Master!A:A, Product_Master!F:F)</f>
        <v>2250</v>
      </c>
      <c r="Y2345" s="11">
        <f>tbl_EcommerceSales[[#This Row],[Net_Revenue]]-tbl_EcommerceSales[[#This Row],[Total_Cost]]</f>
        <v>899.09999999999991</v>
      </c>
      <c r="Z2345" s="9">
        <f>IFERROR(#REF!/tbl_EcommerceSales[[#This Row],[Total_Cost]], 0)</f>
        <v>0</v>
      </c>
      <c r="AA2345" t="str">
        <f>TEXT(tbl_EcommerceSales[[#This Row],[Order_Date]],"mmm")</f>
        <v>Sep</v>
      </c>
      <c r="AB2345">
        <f>YEAR(tbl_EcommerceSales[[#This Row],[Order_Date]])</f>
        <v>2025</v>
      </c>
      <c r="AC2345" t="str">
        <f>IF(tbl_EcommerceSales[[#This Row],[Age]]&lt;18,"Under 18",IF(tbl_EcommerceSales[[#This Row],[Age]]&lt;=25,"18-25",IF(tbl_EcommerceSales[[#This Row],[Age]]&lt;=35,"26-35",IF(tbl_EcommerceSales[[#This Row],[Age]]&lt;=45,"36-45",IF(tbl_EcommerceSales[[#This Row],[Age]]&lt;=55,"46-55","56+")))))</f>
        <v>36-45</v>
      </c>
    </row>
    <row r="2346" spans="1:29" x14ac:dyDescent="0.35">
      <c r="A2346" t="s">
        <v>3983</v>
      </c>
      <c r="B2346" s="7">
        <v>45913</v>
      </c>
      <c r="C2346" t="s">
        <v>554</v>
      </c>
      <c r="D2346" t="s">
        <v>102</v>
      </c>
      <c r="E2346" t="s">
        <v>25</v>
      </c>
      <c r="F2346">
        <v>37</v>
      </c>
      <c r="G2346" t="s">
        <v>136</v>
      </c>
      <c r="H2346" t="s">
        <v>88</v>
      </c>
      <c r="I2346" t="s">
        <v>200</v>
      </c>
      <c r="J2346" t="s">
        <v>201</v>
      </c>
      <c r="K2346" t="s">
        <v>91</v>
      </c>
      <c r="L2346" t="s">
        <v>202</v>
      </c>
      <c r="M2346">
        <v>4</v>
      </c>
      <c r="N2346" s="2">
        <v>899</v>
      </c>
      <c r="O2346" s="3">
        <v>0.1</v>
      </c>
      <c r="P2346" s="2">
        <v>1680</v>
      </c>
      <c r="Q2346" t="s">
        <v>123</v>
      </c>
      <c r="R2346" t="s">
        <v>33</v>
      </c>
      <c r="S2346" t="s">
        <v>57</v>
      </c>
      <c r="T2346" s="4">
        <v>2</v>
      </c>
      <c r="U2346" s="11">
        <f t="shared" si="36"/>
        <v>3596</v>
      </c>
      <c r="V2346" s="11">
        <f>tbl_EcommerceSales[[#This Row],[Gross_Sales]]*tbl_EcommerceSales[[#This Row],[Discount]]</f>
        <v>359.6</v>
      </c>
      <c r="W2346" s="11">
        <f>tbl_EcommerceSales[[#This Row],[Gross_Sales]]-tbl_EcommerceSales[[#This Row],[Discount_Amount]]</f>
        <v>3236.4</v>
      </c>
      <c r="X2346" s="11">
        <f>tbl_EcommerceSales[[#This Row],[Quantity]] * _xlfn.XLOOKUP(tbl_EcommerceSales[[#This Row],[Product_ID]], Product_Master!A:A, Product_Master!F:F)</f>
        <v>1680</v>
      </c>
      <c r="Y2346" s="11">
        <f>tbl_EcommerceSales[[#This Row],[Net_Revenue]]-tbl_EcommerceSales[[#This Row],[Total_Cost]]</f>
        <v>1556.4</v>
      </c>
      <c r="Z2346" s="9">
        <f>IFERROR(#REF!/tbl_EcommerceSales[[#This Row],[Total_Cost]], 0)</f>
        <v>0</v>
      </c>
      <c r="AA2346" t="str">
        <f>TEXT(tbl_EcommerceSales[[#This Row],[Order_Date]],"mmm")</f>
        <v>Sep</v>
      </c>
      <c r="AB2346">
        <f>YEAR(tbl_EcommerceSales[[#This Row],[Order_Date]])</f>
        <v>2025</v>
      </c>
      <c r="AC2346" t="str">
        <f>IF(tbl_EcommerceSales[[#This Row],[Age]]&lt;18,"Under 18",IF(tbl_EcommerceSales[[#This Row],[Age]]&lt;=25,"18-25",IF(tbl_EcommerceSales[[#This Row],[Age]]&lt;=35,"26-35",IF(tbl_EcommerceSales[[#This Row],[Age]]&lt;=45,"36-45",IF(tbl_EcommerceSales[[#This Row],[Age]]&lt;=55,"46-55","56+")))))</f>
        <v>36-45</v>
      </c>
    </row>
    <row r="2347" spans="1:29" x14ac:dyDescent="0.35">
      <c r="A2347" t="s">
        <v>3984</v>
      </c>
      <c r="B2347" s="7">
        <v>45913</v>
      </c>
      <c r="C2347" t="s">
        <v>2461</v>
      </c>
      <c r="D2347" t="s">
        <v>24</v>
      </c>
      <c r="E2347" t="s">
        <v>25</v>
      </c>
      <c r="F2347">
        <v>35</v>
      </c>
      <c r="G2347" t="s">
        <v>26</v>
      </c>
      <c r="H2347" t="s">
        <v>27</v>
      </c>
      <c r="I2347" t="s">
        <v>131</v>
      </c>
      <c r="J2347" t="s">
        <v>132</v>
      </c>
      <c r="K2347" t="s">
        <v>91</v>
      </c>
      <c r="L2347" t="s">
        <v>133</v>
      </c>
      <c r="M2347">
        <v>2</v>
      </c>
      <c r="N2347" s="2">
        <v>1299</v>
      </c>
      <c r="O2347" s="3">
        <v>0.1</v>
      </c>
      <c r="P2347" s="2">
        <v>1220</v>
      </c>
      <c r="Q2347" t="s">
        <v>32</v>
      </c>
      <c r="R2347" t="s">
        <v>33</v>
      </c>
      <c r="S2347" t="s">
        <v>34</v>
      </c>
      <c r="T2347" s="4">
        <v>2</v>
      </c>
      <c r="U2347" s="11">
        <f t="shared" si="36"/>
        <v>2598</v>
      </c>
      <c r="V2347" s="11">
        <f>tbl_EcommerceSales[[#This Row],[Gross_Sales]]*tbl_EcommerceSales[[#This Row],[Discount]]</f>
        <v>259.8</v>
      </c>
      <c r="W2347" s="11">
        <f>tbl_EcommerceSales[[#This Row],[Gross_Sales]]-tbl_EcommerceSales[[#This Row],[Discount_Amount]]</f>
        <v>2338.1999999999998</v>
      </c>
      <c r="X2347" s="11">
        <f>tbl_EcommerceSales[[#This Row],[Quantity]] * _xlfn.XLOOKUP(tbl_EcommerceSales[[#This Row],[Product_ID]], Product_Master!A:A, Product_Master!F:F)</f>
        <v>1220</v>
      </c>
      <c r="Y2347" s="11">
        <f>tbl_EcommerceSales[[#This Row],[Net_Revenue]]-tbl_EcommerceSales[[#This Row],[Total_Cost]]</f>
        <v>1118.1999999999998</v>
      </c>
      <c r="Z2347" s="9">
        <f>IFERROR(#REF!/tbl_EcommerceSales[[#This Row],[Total_Cost]], 0)</f>
        <v>0</v>
      </c>
      <c r="AA2347" t="str">
        <f>TEXT(tbl_EcommerceSales[[#This Row],[Order_Date]],"mmm")</f>
        <v>Sep</v>
      </c>
      <c r="AB2347">
        <f>YEAR(tbl_EcommerceSales[[#This Row],[Order_Date]])</f>
        <v>2025</v>
      </c>
      <c r="AC2347" t="str">
        <f>IF(tbl_EcommerceSales[[#This Row],[Age]]&lt;18,"Under 18",IF(tbl_EcommerceSales[[#This Row],[Age]]&lt;=25,"18-25",IF(tbl_EcommerceSales[[#This Row],[Age]]&lt;=35,"26-35",IF(tbl_EcommerceSales[[#This Row],[Age]]&lt;=45,"36-45",IF(tbl_EcommerceSales[[#This Row],[Age]]&lt;=55,"46-55","56+")))))</f>
        <v>26-35</v>
      </c>
    </row>
    <row r="2348" spans="1:29" x14ac:dyDescent="0.35">
      <c r="A2348" t="s">
        <v>3985</v>
      </c>
      <c r="B2348" s="7">
        <v>45913</v>
      </c>
      <c r="C2348" t="s">
        <v>3986</v>
      </c>
      <c r="D2348" t="s">
        <v>60</v>
      </c>
      <c r="E2348" t="s">
        <v>25</v>
      </c>
      <c r="F2348">
        <v>33</v>
      </c>
      <c r="G2348" t="s">
        <v>61</v>
      </c>
      <c r="H2348" t="s">
        <v>27</v>
      </c>
      <c r="I2348" t="s">
        <v>53</v>
      </c>
      <c r="J2348" t="s">
        <v>54</v>
      </c>
      <c r="K2348" t="s">
        <v>55</v>
      </c>
      <c r="L2348" t="s">
        <v>56</v>
      </c>
      <c r="M2348">
        <v>3</v>
      </c>
      <c r="N2348" s="2">
        <v>799</v>
      </c>
      <c r="O2348" s="3">
        <v>0.15</v>
      </c>
      <c r="P2348" s="2">
        <v>1170</v>
      </c>
      <c r="Q2348" t="s">
        <v>44</v>
      </c>
      <c r="R2348" t="s">
        <v>33</v>
      </c>
      <c r="S2348" t="s">
        <v>34</v>
      </c>
      <c r="T2348" s="4">
        <v>5</v>
      </c>
      <c r="U2348" s="11">
        <f t="shared" si="36"/>
        <v>2397</v>
      </c>
      <c r="V2348" s="11">
        <f>tbl_EcommerceSales[[#This Row],[Gross_Sales]]*tbl_EcommerceSales[[#This Row],[Discount]]</f>
        <v>359.55</v>
      </c>
      <c r="W2348" s="11">
        <f>tbl_EcommerceSales[[#This Row],[Gross_Sales]]-tbl_EcommerceSales[[#This Row],[Discount_Amount]]</f>
        <v>2037.45</v>
      </c>
      <c r="X2348" s="11">
        <f>tbl_EcommerceSales[[#This Row],[Quantity]] * _xlfn.XLOOKUP(tbl_EcommerceSales[[#This Row],[Product_ID]], Product_Master!A:A, Product_Master!F:F)</f>
        <v>1170</v>
      </c>
      <c r="Y2348" s="11">
        <f>tbl_EcommerceSales[[#This Row],[Net_Revenue]]-tbl_EcommerceSales[[#This Row],[Total_Cost]]</f>
        <v>867.45</v>
      </c>
      <c r="Z2348" s="9">
        <f>IFERROR(#REF!/tbl_EcommerceSales[[#This Row],[Total_Cost]], 0)</f>
        <v>0</v>
      </c>
      <c r="AA2348" t="str">
        <f>TEXT(tbl_EcommerceSales[[#This Row],[Order_Date]],"mmm")</f>
        <v>Sep</v>
      </c>
      <c r="AB2348">
        <f>YEAR(tbl_EcommerceSales[[#This Row],[Order_Date]])</f>
        <v>2025</v>
      </c>
      <c r="AC2348" t="str">
        <f>IF(tbl_EcommerceSales[[#This Row],[Age]]&lt;18,"Under 18",IF(tbl_EcommerceSales[[#This Row],[Age]]&lt;=25,"18-25",IF(tbl_EcommerceSales[[#This Row],[Age]]&lt;=35,"26-35",IF(tbl_EcommerceSales[[#This Row],[Age]]&lt;=45,"36-45",IF(tbl_EcommerceSales[[#This Row],[Age]]&lt;=55,"46-55","56+")))))</f>
        <v>26-35</v>
      </c>
    </row>
    <row r="2349" spans="1:29" x14ac:dyDescent="0.35">
      <c r="A2349" t="s">
        <v>3987</v>
      </c>
      <c r="B2349" s="7">
        <v>45913</v>
      </c>
      <c r="C2349" t="s">
        <v>3988</v>
      </c>
      <c r="D2349" t="s">
        <v>66</v>
      </c>
      <c r="E2349" t="s">
        <v>25</v>
      </c>
      <c r="F2349">
        <v>27</v>
      </c>
      <c r="G2349" t="s">
        <v>99</v>
      </c>
      <c r="H2349" t="s">
        <v>88</v>
      </c>
      <c r="I2349" t="s">
        <v>241</v>
      </c>
      <c r="J2349" t="s">
        <v>242</v>
      </c>
      <c r="K2349" t="s">
        <v>42</v>
      </c>
      <c r="L2349" t="s">
        <v>243</v>
      </c>
      <c r="M2349">
        <v>1</v>
      </c>
      <c r="N2349" s="2">
        <v>649</v>
      </c>
      <c r="O2349" s="3">
        <v>0.3</v>
      </c>
      <c r="P2349" s="2">
        <v>290</v>
      </c>
      <c r="Q2349" t="s">
        <v>123</v>
      </c>
      <c r="R2349" t="s">
        <v>33</v>
      </c>
      <c r="S2349" t="s">
        <v>34</v>
      </c>
      <c r="T2349" s="4">
        <v>5</v>
      </c>
      <c r="U2349" s="11">
        <f t="shared" si="36"/>
        <v>649</v>
      </c>
      <c r="V2349" s="11">
        <f>tbl_EcommerceSales[[#This Row],[Gross_Sales]]*tbl_EcommerceSales[[#This Row],[Discount]]</f>
        <v>194.7</v>
      </c>
      <c r="W2349" s="11">
        <f>tbl_EcommerceSales[[#This Row],[Gross_Sales]]-tbl_EcommerceSales[[#This Row],[Discount_Amount]]</f>
        <v>454.3</v>
      </c>
      <c r="X2349" s="11">
        <f>tbl_EcommerceSales[[#This Row],[Quantity]] * _xlfn.XLOOKUP(tbl_EcommerceSales[[#This Row],[Product_ID]], Product_Master!A:A, Product_Master!F:F)</f>
        <v>290</v>
      </c>
      <c r="Y2349" s="11">
        <f>tbl_EcommerceSales[[#This Row],[Net_Revenue]]-tbl_EcommerceSales[[#This Row],[Total_Cost]]</f>
        <v>164.3</v>
      </c>
      <c r="Z2349" s="9">
        <f>IFERROR(#REF!/tbl_EcommerceSales[[#This Row],[Total_Cost]], 0)</f>
        <v>0</v>
      </c>
      <c r="AA2349" t="str">
        <f>TEXT(tbl_EcommerceSales[[#This Row],[Order_Date]],"mmm")</f>
        <v>Sep</v>
      </c>
      <c r="AB2349">
        <f>YEAR(tbl_EcommerceSales[[#This Row],[Order_Date]])</f>
        <v>2025</v>
      </c>
      <c r="AC2349" t="str">
        <f>IF(tbl_EcommerceSales[[#This Row],[Age]]&lt;18,"Under 18",IF(tbl_EcommerceSales[[#This Row],[Age]]&lt;=25,"18-25",IF(tbl_EcommerceSales[[#This Row],[Age]]&lt;=35,"26-35",IF(tbl_EcommerceSales[[#This Row],[Age]]&lt;=45,"36-45",IF(tbl_EcommerceSales[[#This Row],[Age]]&lt;=55,"46-55","56+")))))</f>
        <v>26-35</v>
      </c>
    </row>
    <row r="2350" spans="1:29" x14ac:dyDescent="0.35">
      <c r="A2350" t="s">
        <v>3989</v>
      </c>
      <c r="B2350" s="7">
        <v>45913</v>
      </c>
      <c r="C2350" t="s">
        <v>3393</v>
      </c>
      <c r="D2350" t="s">
        <v>195</v>
      </c>
      <c r="E2350" t="s">
        <v>25</v>
      </c>
      <c r="F2350">
        <v>32</v>
      </c>
      <c r="G2350" t="s">
        <v>99</v>
      </c>
      <c r="H2350" t="s">
        <v>88</v>
      </c>
      <c r="I2350" t="s">
        <v>28</v>
      </c>
      <c r="J2350" t="s">
        <v>29</v>
      </c>
      <c r="K2350" t="s">
        <v>30</v>
      </c>
      <c r="L2350" t="s">
        <v>31</v>
      </c>
      <c r="M2350">
        <v>1</v>
      </c>
      <c r="N2350" s="2">
        <v>5999</v>
      </c>
      <c r="O2350" s="3">
        <v>0.15</v>
      </c>
      <c r="P2350" s="2">
        <v>3900</v>
      </c>
      <c r="Q2350" t="s">
        <v>32</v>
      </c>
      <c r="R2350" t="s">
        <v>33</v>
      </c>
      <c r="S2350" t="s">
        <v>34</v>
      </c>
      <c r="T2350" s="4">
        <v>4</v>
      </c>
      <c r="U2350" s="11">
        <f t="shared" si="36"/>
        <v>5999</v>
      </c>
      <c r="V2350" s="11">
        <f>tbl_EcommerceSales[[#This Row],[Gross_Sales]]*tbl_EcommerceSales[[#This Row],[Discount]]</f>
        <v>899.85</v>
      </c>
      <c r="W2350" s="11">
        <f>tbl_EcommerceSales[[#This Row],[Gross_Sales]]-tbl_EcommerceSales[[#This Row],[Discount_Amount]]</f>
        <v>5099.1499999999996</v>
      </c>
      <c r="X2350" s="11">
        <f>tbl_EcommerceSales[[#This Row],[Quantity]] * _xlfn.XLOOKUP(tbl_EcommerceSales[[#This Row],[Product_ID]], Product_Master!A:A, Product_Master!F:F)</f>
        <v>3900</v>
      </c>
      <c r="Y2350" s="11">
        <f>tbl_EcommerceSales[[#This Row],[Net_Revenue]]-tbl_EcommerceSales[[#This Row],[Total_Cost]]</f>
        <v>1199.1499999999996</v>
      </c>
      <c r="Z2350" s="9">
        <f>IFERROR(#REF!/tbl_EcommerceSales[[#This Row],[Total_Cost]], 0)</f>
        <v>0</v>
      </c>
      <c r="AA2350" t="str">
        <f>TEXT(tbl_EcommerceSales[[#This Row],[Order_Date]],"mmm")</f>
        <v>Sep</v>
      </c>
      <c r="AB2350">
        <f>YEAR(tbl_EcommerceSales[[#This Row],[Order_Date]])</f>
        <v>2025</v>
      </c>
      <c r="AC2350" t="str">
        <f>IF(tbl_EcommerceSales[[#This Row],[Age]]&lt;18,"Under 18",IF(tbl_EcommerceSales[[#This Row],[Age]]&lt;=25,"18-25",IF(tbl_EcommerceSales[[#This Row],[Age]]&lt;=35,"26-35",IF(tbl_EcommerceSales[[#This Row],[Age]]&lt;=45,"36-45",IF(tbl_EcommerceSales[[#This Row],[Age]]&lt;=55,"46-55","56+")))))</f>
        <v>26-35</v>
      </c>
    </row>
    <row r="2351" spans="1:29" x14ac:dyDescent="0.35">
      <c r="A2351" t="s">
        <v>3990</v>
      </c>
      <c r="B2351" s="7">
        <v>45913</v>
      </c>
      <c r="C2351" t="s">
        <v>3991</v>
      </c>
      <c r="D2351" t="s">
        <v>151</v>
      </c>
      <c r="E2351" t="s">
        <v>25</v>
      </c>
      <c r="F2351">
        <v>32</v>
      </c>
      <c r="G2351" t="s">
        <v>122</v>
      </c>
      <c r="H2351" t="s">
        <v>72</v>
      </c>
      <c r="I2351" t="s">
        <v>80</v>
      </c>
      <c r="J2351" t="s">
        <v>81</v>
      </c>
      <c r="K2351" t="s">
        <v>82</v>
      </c>
      <c r="L2351" t="s">
        <v>83</v>
      </c>
      <c r="M2351">
        <v>1</v>
      </c>
      <c r="N2351" s="2">
        <v>2499</v>
      </c>
      <c r="O2351" s="3">
        <v>0.2</v>
      </c>
      <c r="P2351" s="2">
        <v>1550</v>
      </c>
      <c r="Q2351" t="s">
        <v>123</v>
      </c>
      <c r="R2351" t="s">
        <v>33</v>
      </c>
      <c r="S2351" t="s">
        <v>34</v>
      </c>
      <c r="T2351" s="4">
        <v>3</v>
      </c>
      <c r="U2351" s="11">
        <f t="shared" si="36"/>
        <v>2499</v>
      </c>
      <c r="V2351" s="11">
        <f>tbl_EcommerceSales[[#This Row],[Gross_Sales]]*tbl_EcommerceSales[[#This Row],[Discount]]</f>
        <v>499.8</v>
      </c>
      <c r="W2351" s="11">
        <f>tbl_EcommerceSales[[#This Row],[Gross_Sales]]-tbl_EcommerceSales[[#This Row],[Discount_Amount]]</f>
        <v>1999.2</v>
      </c>
      <c r="X2351" s="11">
        <f>tbl_EcommerceSales[[#This Row],[Quantity]] * _xlfn.XLOOKUP(tbl_EcommerceSales[[#This Row],[Product_ID]], Product_Master!A:A, Product_Master!F:F)</f>
        <v>1550</v>
      </c>
      <c r="Y2351" s="11">
        <f>tbl_EcommerceSales[[#This Row],[Net_Revenue]]-tbl_EcommerceSales[[#This Row],[Total_Cost]]</f>
        <v>449.20000000000005</v>
      </c>
      <c r="Z2351" s="9">
        <f>IFERROR(#REF!/tbl_EcommerceSales[[#This Row],[Total_Cost]], 0)</f>
        <v>0</v>
      </c>
      <c r="AA2351" t="str">
        <f>TEXT(tbl_EcommerceSales[[#This Row],[Order_Date]],"mmm")</f>
        <v>Sep</v>
      </c>
      <c r="AB2351">
        <f>YEAR(tbl_EcommerceSales[[#This Row],[Order_Date]])</f>
        <v>2025</v>
      </c>
      <c r="AC2351" t="str">
        <f>IF(tbl_EcommerceSales[[#This Row],[Age]]&lt;18,"Under 18",IF(tbl_EcommerceSales[[#This Row],[Age]]&lt;=25,"18-25",IF(tbl_EcommerceSales[[#This Row],[Age]]&lt;=35,"26-35",IF(tbl_EcommerceSales[[#This Row],[Age]]&lt;=45,"36-45",IF(tbl_EcommerceSales[[#This Row],[Age]]&lt;=55,"46-55","56+")))))</f>
        <v>26-35</v>
      </c>
    </row>
    <row r="2352" spans="1:29" x14ac:dyDescent="0.35">
      <c r="A2352" t="s">
        <v>3992</v>
      </c>
      <c r="B2352" s="7">
        <v>45913</v>
      </c>
      <c r="C2352" t="s">
        <v>3429</v>
      </c>
      <c r="D2352" t="s">
        <v>102</v>
      </c>
      <c r="E2352" t="s">
        <v>25</v>
      </c>
      <c r="F2352">
        <v>23</v>
      </c>
      <c r="G2352" t="s">
        <v>155</v>
      </c>
      <c r="H2352" t="s">
        <v>88</v>
      </c>
      <c r="I2352" t="s">
        <v>126</v>
      </c>
      <c r="J2352" t="s">
        <v>127</v>
      </c>
      <c r="K2352" t="s">
        <v>82</v>
      </c>
      <c r="L2352" t="s">
        <v>83</v>
      </c>
      <c r="M2352">
        <v>2</v>
      </c>
      <c r="N2352" s="2">
        <v>1899</v>
      </c>
      <c r="O2352" s="3">
        <v>0.05</v>
      </c>
      <c r="P2352" s="2">
        <v>2240</v>
      </c>
      <c r="Q2352" t="s">
        <v>32</v>
      </c>
      <c r="R2352" t="s">
        <v>33</v>
      </c>
      <c r="S2352" t="s">
        <v>57</v>
      </c>
      <c r="T2352" s="4">
        <v>4</v>
      </c>
      <c r="U2352" s="11">
        <f t="shared" si="36"/>
        <v>3798</v>
      </c>
      <c r="V2352" s="11">
        <f>tbl_EcommerceSales[[#This Row],[Gross_Sales]]*tbl_EcommerceSales[[#This Row],[Discount]]</f>
        <v>189.9</v>
      </c>
      <c r="W2352" s="11">
        <f>tbl_EcommerceSales[[#This Row],[Gross_Sales]]-tbl_EcommerceSales[[#This Row],[Discount_Amount]]</f>
        <v>3608.1</v>
      </c>
      <c r="X2352" s="11">
        <f>tbl_EcommerceSales[[#This Row],[Quantity]] * _xlfn.XLOOKUP(tbl_EcommerceSales[[#This Row],[Product_ID]], Product_Master!A:A, Product_Master!F:F)</f>
        <v>2240</v>
      </c>
      <c r="Y2352" s="11">
        <f>tbl_EcommerceSales[[#This Row],[Net_Revenue]]-tbl_EcommerceSales[[#This Row],[Total_Cost]]</f>
        <v>1368.1</v>
      </c>
      <c r="Z2352" s="9">
        <f>IFERROR(#REF!/tbl_EcommerceSales[[#This Row],[Total_Cost]], 0)</f>
        <v>0</v>
      </c>
      <c r="AA2352" t="str">
        <f>TEXT(tbl_EcommerceSales[[#This Row],[Order_Date]],"mmm")</f>
        <v>Sep</v>
      </c>
      <c r="AB2352">
        <f>YEAR(tbl_EcommerceSales[[#This Row],[Order_Date]])</f>
        <v>2025</v>
      </c>
      <c r="AC2352" t="str">
        <f>IF(tbl_EcommerceSales[[#This Row],[Age]]&lt;18,"Under 18",IF(tbl_EcommerceSales[[#This Row],[Age]]&lt;=25,"18-25",IF(tbl_EcommerceSales[[#This Row],[Age]]&lt;=35,"26-35",IF(tbl_EcommerceSales[[#This Row],[Age]]&lt;=45,"36-45",IF(tbl_EcommerceSales[[#This Row],[Age]]&lt;=55,"46-55","56+")))))</f>
        <v>18-25</v>
      </c>
    </row>
    <row r="2353" spans="1:29" x14ac:dyDescent="0.35">
      <c r="A2353" t="s">
        <v>3993</v>
      </c>
      <c r="B2353" s="7">
        <v>45913</v>
      </c>
      <c r="C2353" t="s">
        <v>971</v>
      </c>
      <c r="D2353" t="s">
        <v>305</v>
      </c>
      <c r="E2353" t="s">
        <v>25</v>
      </c>
      <c r="F2353">
        <v>25</v>
      </c>
      <c r="G2353" t="s">
        <v>289</v>
      </c>
      <c r="H2353" t="s">
        <v>88</v>
      </c>
      <c r="I2353" t="s">
        <v>53</v>
      </c>
      <c r="J2353" t="s">
        <v>54</v>
      </c>
      <c r="K2353" t="s">
        <v>55</v>
      </c>
      <c r="L2353" t="s">
        <v>56</v>
      </c>
      <c r="M2353">
        <v>1</v>
      </c>
      <c r="N2353" s="2">
        <v>799</v>
      </c>
      <c r="O2353" s="3">
        <v>0.2</v>
      </c>
      <c r="P2353" s="2">
        <v>390</v>
      </c>
      <c r="Q2353" t="s">
        <v>123</v>
      </c>
      <c r="R2353" t="s">
        <v>33</v>
      </c>
      <c r="S2353" t="s">
        <v>57</v>
      </c>
      <c r="T2353" s="4">
        <v>5</v>
      </c>
      <c r="U2353" s="11">
        <f t="shared" si="36"/>
        <v>799</v>
      </c>
      <c r="V2353" s="11">
        <f>tbl_EcommerceSales[[#This Row],[Gross_Sales]]*tbl_EcommerceSales[[#This Row],[Discount]]</f>
        <v>159.80000000000001</v>
      </c>
      <c r="W2353" s="11">
        <f>tbl_EcommerceSales[[#This Row],[Gross_Sales]]-tbl_EcommerceSales[[#This Row],[Discount_Amount]]</f>
        <v>639.20000000000005</v>
      </c>
      <c r="X2353" s="11">
        <f>tbl_EcommerceSales[[#This Row],[Quantity]] * _xlfn.XLOOKUP(tbl_EcommerceSales[[#This Row],[Product_ID]], Product_Master!A:A, Product_Master!F:F)</f>
        <v>390</v>
      </c>
      <c r="Y2353" s="11">
        <f>tbl_EcommerceSales[[#This Row],[Net_Revenue]]-tbl_EcommerceSales[[#This Row],[Total_Cost]]</f>
        <v>249.20000000000005</v>
      </c>
      <c r="Z2353" s="9">
        <f>IFERROR(#REF!/tbl_EcommerceSales[[#This Row],[Total_Cost]], 0)</f>
        <v>0</v>
      </c>
      <c r="AA2353" t="str">
        <f>TEXT(tbl_EcommerceSales[[#This Row],[Order_Date]],"mmm")</f>
        <v>Sep</v>
      </c>
      <c r="AB2353">
        <f>YEAR(tbl_EcommerceSales[[#This Row],[Order_Date]])</f>
        <v>2025</v>
      </c>
      <c r="AC2353" t="str">
        <f>IF(tbl_EcommerceSales[[#This Row],[Age]]&lt;18,"Under 18",IF(tbl_EcommerceSales[[#This Row],[Age]]&lt;=25,"18-25",IF(tbl_EcommerceSales[[#This Row],[Age]]&lt;=35,"26-35",IF(tbl_EcommerceSales[[#This Row],[Age]]&lt;=45,"36-45",IF(tbl_EcommerceSales[[#This Row],[Age]]&lt;=55,"46-55","56+")))))</f>
        <v>18-25</v>
      </c>
    </row>
    <row r="2354" spans="1:29" x14ac:dyDescent="0.35">
      <c r="A2354" t="s">
        <v>3994</v>
      </c>
      <c r="B2354" s="7">
        <v>45913</v>
      </c>
      <c r="C2354" t="s">
        <v>1853</v>
      </c>
      <c r="D2354" t="s">
        <v>51</v>
      </c>
      <c r="E2354" t="s">
        <v>48</v>
      </c>
      <c r="F2354">
        <v>40</v>
      </c>
      <c r="G2354" t="s">
        <v>192</v>
      </c>
      <c r="H2354" t="s">
        <v>27</v>
      </c>
      <c r="I2354" t="s">
        <v>200</v>
      </c>
      <c r="J2354" t="s">
        <v>201</v>
      </c>
      <c r="K2354" t="s">
        <v>91</v>
      </c>
      <c r="L2354" t="s">
        <v>202</v>
      </c>
      <c r="M2354">
        <v>1</v>
      </c>
      <c r="N2354" s="2">
        <v>899</v>
      </c>
      <c r="O2354" s="3">
        <v>0</v>
      </c>
      <c r="P2354" s="2">
        <v>420</v>
      </c>
      <c r="Q2354" t="s">
        <v>156</v>
      </c>
      <c r="R2354" t="s">
        <v>33</v>
      </c>
      <c r="S2354" t="s">
        <v>57</v>
      </c>
      <c r="T2354" s="4">
        <v>4</v>
      </c>
      <c r="U2354" s="11">
        <f t="shared" si="36"/>
        <v>899</v>
      </c>
      <c r="V2354" s="11">
        <f>tbl_EcommerceSales[[#This Row],[Gross_Sales]]*tbl_EcommerceSales[[#This Row],[Discount]]</f>
        <v>0</v>
      </c>
      <c r="W2354" s="11">
        <f>tbl_EcommerceSales[[#This Row],[Gross_Sales]]-tbl_EcommerceSales[[#This Row],[Discount_Amount]]</f>
        <v>899</v>
      </c>
      <c r="X2354" s="11">
        <f>tbl_EcommerceSales[[#This Row],[Quantity]] * _xlfn.XLOOKUP(tbl_EcommerceSales[[#This Row],[Product_ID]], Product_Master!A:A, Product_Master!F:F)</f>
        <v>420</v>
      </c>
      <c r="Y2354" s="11">
        <f>tbl_EcommerceSales[[#This Row],[Net_Revenue]]-tbl_EcommerceSales[[#This Row],[Total_Cost]]</f>
        <v>479</v>
      </c>
      <c r="Z2354" s="9">
        <f>IFERROR(#REF!/tbl_EcommerceSales[[#This Row],[Total_Cost]], 0)</f>
        <v>0</v>
      </c>
      <c r="AA2354" t="str">
        <f>TEXT(tbl_EcommerceSales[[#This Row],[Order_Date]],"mmm")</f>
        <v>Sep</v>
      </c>
      <c r="AB2354">
        <f>YEAR(tbl_EcommerceSales[[#This Row],[Order_Date]])</f>
        <v>2025</v>
      </c>
      <c r="AC2354" t="str">
        <f>IF(tbl_EcommerceSales[[#This Row],[Age]]&lt;18,"Under 18",IF(tbl_EcommerceSales[[#This Row],[Age]]&lt;=25,"18-25",IF(tbl_EcommerceSales[[#This Row],[Age]]&lt;=35,"26-35",IF(tbl_EcommerceSales[[#This Row],[Age]]&lt;=45,"36-45",IF(tbl_EcommerceSales[[#This Row],[Age]]&lt;=55,"46-55","56+")))))</f>
        <v>36-45</v>
      </c>
    </row>
    <row r="2355" spans="1:29" x14ac:dyDescent="0.35">
      <c r="A2355" t="s">
        <v>3995</v>
      </c>
      <c r="B2355" s="7">
        <v>45914</v>
      </c>
      <c r="C2355" t="s">
        <v>3996</v>
      </c>
      <c r="D2355" t="s">
        <v>195</v>
      </c>
      <c r="E2355" t="s">
        <v>48</v>
      </c>
      <c r="F2355">
        <v>22</v>
      </c>
      <c r="G2355" t="s">
        <v>211</v>
      </c>
      <c r="H2355" t="s">
        <v>72</v>
      </c>
      <c r="I2355" t="s">
        <v>53</v>
      </c>
      <c r="J2355" t="s">
        <v>54</v>
      </c>
      <c r="K2355" t="s">
        <v>55</v>
      </c>
      <c r="L2355" t="s">
        <v>56</v>
      </c>
      <c r="M2355">
        <v>2</v>
      </c>
      <c r="N2355" s="2">
        <v>799</v>
      </c>
      <c r="O2355" s="3">
        <v>0</v>
      </c>
      <c r="P2355" s="2">
        <v>780</v>
      </c>
      <c r="Q2355" t="s">
        <v>123</v>
      </c>
      <c r="R2355" t="s">
        <v>33</v>
      </c>
      <c r="S2355" t="s">
        <v>57</v>
      </c>
      <c r="T2355" s="4">
        <v>3</v>
      </c>
      <c r="U2355" s="11">
        <f t="shared" si="36"/>
        <v>1598</v>
      </c>
      <c r="V2355" s="11">
        <f>tbl_EcommerceSales[[#This Row],[Gross_Sales]]*tbl_EcommerceSales[[#This Row],[Discount]]</f>
        <v>0</v>
      </c>
      <c r="W2355" s="11">
        <f>tbl_EcommerceSales[[#This Row],[Gross_Sales]]-tbl_EcommerceSales[[#This Row],[Discount_Amount]]</f>
        <v>1598</v>
      </c>
      <c r="X2355" s="11">
        <f>tbl_EcommerceSales[[#This Row],[Quantity]] * _xlfn.XLOOKUP(tbl_EcommerceSales[[#This Row],[Product_ID]], Product_Master!A:A, Product_Master!F:F)</f>
        <v>780</v>
      </c>
      <c r="Y2355" s="11">
        <f>tbl_EcommerceSales[[#This Row],[Net_Revenue]]-tbl_EcommerceSales[[#This Row],[Total_Cost]]</f>
        <v>818</v>
      </c>
      <c r="Z2355" s="9">
        <f>IFERROR(#REF!/tbl_EcommerceSales[[#This Row],[Total_Cost]], 0)</f>
        <v>0</v>
      </c>
      <c r="AA2355" t="str">
        <f>TEXT(tbl_EcommerceSales[[#This Row],[Order_Date]],"mmm")</f>
        <v>Sep</v>
      </c>
      <c r="AB2355">
        <f>YEAR(tbl_EcommerceSales[[#This Row],[Order_Date]])</f>
        <v>2025</v>
      </c>
      <c r="AC2355" t="str">
        <f>IF(tbl_EcommerceSales[[#This Row],[Age]]&lt;18,"Under 18",IF(tbl_EcommerceSales[[#This Row],[Age]]&lt;=25,"18-25",IF(tbl_EcommerceSales[[#This Row],[Age]]&lt;=35,"26-35",IF(tbl_EcommerceSales[[#This Row],[Age]]&lt;=45,"36-45",IF(tbl_EcommerceSales[[#This Row],[Age]]&lt;=55,"46-55","56+")))))</f>
        <v>18-25</v>
      </c>
    </row>
    <row r="2356" spans="1:29" x14ac:dyDescent="0.35">
      <c r="A2356" t="s">
        <v>3997</v>
      </c>
      <c r="B2356" s="7">
        <v>45914</v>
      </c>
      <c r="C2356" t="s">
        <v>3998</v>
      </c>
      <c r="D2356" t="s">
        <v>312</v>
      </c>
      <c r="E2356" t="s">
        <v>48</v>
      </c>
      <c r="F2356">
        <v>30</v>
      </c>
      <c r="G2356" t="s">
        <v>174</v>
      </c>
      <c r="H2356" t="s">
        <v>39</v>
      </c>
      <c r="I2356" t="s">
        <v>62</v>
      </c>
      <c r="J2356" t="s">
        <v>63</v>
      </c>
      <c r="K2356" t="s">
        <v>42</v>
      </c>
      <c r="L2356" t="s">
        <v>43</v>
      </c>
      <c r="M2356">
        <v>1</v>
      </c>
      <c r="N2356" s="2">
        <v>499</v>
      </c>
      <c r="O2356" s="3">
        <v>0.15</v>
      </c>
      <c r="P2356" s="2">
        <v>220</v>
      </c>
      <c r="Q2356" t="s">
        <v>32</v>
      </c>
      <c r="R2356" t="s">
        <v>33</v>
      </c>
      <c r="S2356" t="s">
        <v>57</v>
      </c>
      <c r="T2356" s="4">
        <v>4</v>
      </c>
      <c r="U2356" s="11">
        <f t="shared" si="36"/>
        <v>499</v>
      </c>
      <c r="V2356" s="11">
        <f>tbl_EcommerceSales[[#This Row],[Gross_Sales]]*tbl_EcommerceSales[[#This Row],[Discount]]</f>
        <v>74.849999999999994</v>
      </c>
      <c r="W2356" s="11">
        <f>tbl_EcommerceSales[[#This Row],[Gross_Sales]]-tbl_EcommerceSales[[#This Row],[Discount_Amount]]</f>
        <v>424.15</v>
      </c>
      <c r="X2356" s="11">
        <f>tbl_EcommerceSales[[#This Row],[Quantity]] * _xlfn.XLOOKUP(tbl_EcommerceSales[[#This Row],[Product_ID]], Product_Master!A:A, Product_Master!F:F)</f>
        <v>220</v>
      </c>
      <c r="Y2356" s="11">
        <f>tbl_EcommerceSales[[#This Row],[Net_Revenue]]-tbl_EcommerceSales[[#This Row],[Total_Cost]]</f>
        <v>204.14999999999998</v>
      </c>
      <c r="Z2356" s="9">
        <f>IFERROR(#REF!/tbl_EcommerceSales[[#This Row],[Total_Cost]], 0)</f>
        <v>0</v>
      </c>
      <c r="AA2356" t="str">
        <f>TEXT(tbl_EcommerceSales[[#This Row],[Order_Date]],"mmm")</f>
        <v>Sep</v>
      </c>
      <c r="AB2356">
        <f>YEAR(tbl_EcommerceSales[[#This Row],[Order_Date]])</f>
        <v>2025</v>
      </c>
      <c r="AC2356" t="str">
        <f>IF(tbl_EcommerceSales[[#This Row],[Age]]&lt;18,"Under 18",IF(tbl_EcommerceSales[[#This Row],[Age]]&lt;=25,"18-25",IF(tbl_EcommerceSales[[#This Row],[Age]]&lt;=35,"26-35",IF(tbl_EcommerceSales[[#This Row],[Age]]&lt;=45,"36-45",IF(tbl_EcommerceSales[[#This Row],[Age]]&lt;=55,"46-55","56+")))))</f>
        <v>26-35</v>
      </c>
    </row>
    <row r="2357" spans="1:29" x14ac:dyDescent="0.35">
      <c r="A2357" t="s">
        <v>3999</v>
      </c>
      <c r="B2357" s="7">
        <v>45914</v>
      </c>
      <c r="C2357" t="s">
        <v>4000</v>
      </c>
      <c r="D2357" t="s">
        <v>342</v>
      </c>
      <c r="E2357" t="s">
        <v>25</v>
      </c>
      <c r="F2357">
        <v>35</v>
      </c>
      <c r="G2357" t="s">
        <v>26</v>
      </c>
      <c r="H2357" t="s">
        <v>27</v>
      </c>
      <c r="I2357" t="s">
        <v>175</v>
      </c>
      <c r="J2357" t="s">
        <v>176</v>
      </c>
      <c r="K2357" t="s">
        <v>177</v>
      </c>
      <c r="L2357" t="s">
        <v>178</v>
      </c>
      <c r="M2357">
        <v>1</v>
      </c>
      <c r="N2357" s="2">
        <v>699</v>
      </c>
      <c r="O2357" s="3">
        <v>0.1</v>
      </c>
      <c r="P2357" s="2">
        <v>320</v>
      </c>
      <c r="Q2357" t="s">
        <v>44</v>
      </c>
      <c r="R2357" t="s">
        <v>33</v>
      </c>
      <c r="S2357" t="s">
        <v>34</v>
      </c>
      <c r="T2357" s="4">
        <v>2</v>
      </c>
      <c r="U2357" s="11">
        <f t="shared" si="36"/>
        <v>699</v>
      </c>
      <c r="V2357" s="11">
        <f>tbl_EcommerceSales[[#This Row],[Gross_Sales]]*tbl_EcommerceSales[[#This Row],[Discount]]</f>
        <v>69.900000000000006</v>
      </c>
      <c r="W2357" s="11">
        <f>tbl_EcommerceSales[[#This Row],[Gross_Sales]]-tbl_EcommerceSales[[#This Row],[Discount_Amount]]</f>
        <v>629.1</v>
      </c>
      <c r="X2357" s="11">
        <f>tbl_EcommerceSales[[#This Row],[Quantity]] * _xlfn.XLOOKUP(tbl_EcommerceSales[[#This Row],[Product_ID]], Product_Master!A:A, Product_Master!F:F)</f>
        <v>320</v>
      </c>
      <c r="Y2357" s="11">
        <f>tbl_EcommerceSales[[#This Row],[Net_Revenue]]-tbl_EcommerceSales[[#This Row],[Total_Cost]]</f>
        <v>309.10000000000002</v>
      </c>
      <c r="Z2357" s="9">
        <f>IFERROR(#REF!/tbl_EcommerceSales[[#This Row],[Total_Cost]], 0)</f>
        <v>0</v>
      </c>
      <c r="AA2357" t="str">
        <f>TEXT(tbl_EcommerceSales[[#This Row],[Order_Date]],"mmm")</f>
        <v>Sep</v>
      </c>
      <c r="AB2357">
        <f>YEAR(tbl_EcommerceSales[[#This Row],[Order_Date]])</f>
        <v>2025</v>
      </c>
      <c r="AC2357" t="str">
        <f>IF(tbl_EcommerceSales[[#This Row],[Age]]&lt;18,"Under 18",IF(tbl_EcommerceSales[[#This Row],[Age]]&lt;=25,"18-25",IF(tbl_EcommerceSales[[#This Row],[Age]]&lt;=35,"26-35",IF(tbl_EcommerceSales[[#This Row],[Age]]&lt;=45,"36-45",IF(tbl_EcommerceSales[[#This Row],[Age]]&lt;=55,"46-55","56+")))))</f>
        <v>26-35</v>
      </c>
    </row>
    <row r="2358" spans="1:29" x14ac:dyDescent="0.35">
      <c r="A2358" t="s">
        <v>4001</v>
      </c>
      <c r="B2358" s="7">
        <v>45914</v>
      </c>
      <c r="C2358" t="s">
        <v>434</v>
      </c>
      <c r="D2358" t="s">
        <v>269</v>
      </c>
      <c r="E2358" t="s">
        <v>25</v>
      </c>
      <c r="F2358">
        <v>18</v>
      </c>
      <c r="G2358" t="s">
        <v>171</v>
      </c>
      <c r="H2358" t="s">
        <v>39</v>
      </c>
      <c r="I2358" t="s">
        <v>53</v>
      </c>
      <c r="J2358" t="s">
        <v>54</v>
      </c>
      <c r="K2358" t="s">
        <v>55</v>
      </c>
      <c r="L2358" t="s">
        <v>56</v>
      </c>
      <c r="M2358">
        <v>1</v>
      </c>
      <c r="N2358" s="2">
        <v>799</v>
      </c>
      <c r="O2358" s="3">
        <v>0</v>
      </c>
      <c r="P2358" s="2">
        <v>390</v>
      </c>
      <c r="Q2358" t="s">
        <v>319</v>
      </c>
      <c r="R2358" t="s">
        <v>33</v>
      </c>
      <c r="S2358" t="s">
        <v>34</v>
      </c>
      <c r="T2358" s="4">
        <v>4</v>
      </c>
      <c r="U2358" s="11">
        <f t="shared" si="36"/>
        <v>799</v>
      </c>
      <c r="V2358" s="11">
        <f>tbl_EcommerceSales[[#This Row],[Gross_Sales]]*tbl_EcommerceSales[[#This Row],[Discount]]</f>
        <v>0</v>
      </c>
      <c r="W2358" s="11">
        <f>tbl_EcommerceSales[[#This Row],[Gross_Sales]]-tbl_EcommerceSales[[#This Row],[Discount_Amount]]</f>
        <v>799</v>
      </c>
      <c r="X2358" s="11">
        <f>tbl_EcommerceSales[[#This Row],[Quantity]] * _xlfn.XLOOKUP(tbl_EcommerceSales[[#This Row],[Product_ID]], Product_Master!A:A, Product_Master!F:F)</f>
        <v>390</v>
      </c>
      <c r="Y2358" s="11">
        <f>tbl_EcommerceSales[[#This Row],[Net_Revenue]]-tbl_EcommerceSales[[#This Row],[Total_Cost]]</f>
        <v>409</v>
      </c>
      <c r="Z2358" s="9">
        <f>IFERROR(#REF!/tbl_EcommerceSales[[#This Row],[Total_Cost]], 0)</f>
        <v>0</v>
      </c>
      <c r="AA2358" t="str">
        <f>TEXT(tbl_EcommerceSales[[#This Row],[Order_Date]],"mmm")</f>
        <v>Sep</v>
      </c>
      <c r="AB2358">
        <f>YEAR(tbl_EcommerceSales[[#This Row],[Order_Date]])</f>
        <v>2025</v>
      </c>
      <c r="AC2358" t="str">
        <f>IF(tbl_EcommerceSales[[#This Row],[Age]]&lt;18,"Under 18",IF(tbl_EcommerceSales[[#This Row],[Age]]&lt;=25,"18-25",IF(tbl_EcommerceSales[[#This Row],[Age]]&lt;=35,"26-35",IF(tbl_EcommerceSales[[#This Row],[Age]]&lt;=45,"36-45",IF(tbl_EcommerceSales[[#This Row],[Age]]&lt;=55,"46-55","56+")))))</f>
        <v>18-25</v>
      </c>
    </row>
    <row r="2359" spans="1:29" x14ac:dyDescent="0.35">
      <c r="A2359" t="s">
        <v>4002</v>
      </c>
      <c r="B2359" s="7">
        <v>45914</v>
      </c>
      <c r="C2359" t="s">
        <v>975</v>
      </c>
      <c r="D2359" t="s">
        <v>269</v>
      </c>
      <c r="E2359" t="s">
        <v>25</v>
      </c>
      <c r="F2359">
        <v>28</v>
      </c>
      <c r="G2359" t="s">
        <v>171</v>
      </c>
      <c r="H2359" t="s">
        <v>39</v>
      </c>
      <c r="I2359" t="s">
        <v>276</v>
      </c>
      <c r="J2359" t="s">
        <v>277</v>
      </c>
      <c r="K2359" t="s">
        <v>30</v>
      </c>
      <c r="L2359" t="s">
        <v>278</v>
      </c>
      <c r="M2359">
        <v>2</v>
      </c>
      <c r="N2359" s="2">
        <v>1599</v>
      </c>
      <c r="O2359" s="3">
        <v>0.25</v>
      </c>
      <c r="P2359" s="2">
        <v>1700</v>
      </c>
      <c r="Q2359" t="s">
        <v>44</v>
      </c>
      <c r="R2359" t="s">
        <v>33</v>
      </c>
      <c r="S2359" t="s">
        <v>34</v>
      </c>
      <c r="T2359" s="4">
        <v>5</v>
      </c>
      <c r="U2359" s="11">
        <f t="shared" si="36"/>
        <v>3198</v>
      </c>
      <c r="V2359" s="11">
        <f>tbl_EcommerceSales[[#This Row],[Gross_Sales]]*tbl_EcommerceSales[[#This Row],[Discount]]</f>
        <v>799.5</v>
      </c>
      <c r="W2359" s="11">
        <f>tbl_EcommerceSales[[#This Row],[Gross_Sales]]-tbl_EcommerceSales[[#This Row],[Discount_Amount]]</f>
        <v>2398.5</v>
      </c>
      <c r="X2359" s="11">
        <f>tbl_EcommerceSales[[#This Row],[Quantity]] * _xlfn.XLOOKUP(tbl_EcommerceSales[[#This Row],[Product_ID]], Product_Master!A:A, Product_Master!F:F)</f>
        <v>1700</v>
      </c>
      <c r="Y2359" s="11">
        <f>tbl_EcommerceSales[[#This Row],[Net_Revenue]]-tbl_EcommerceSales[[#This Row],[Total_Cost]]</f>
        <v>698.5</v>
      </c>
      <c r="Z2359" s="9">
        <f>IFERROR(#REF!/tbl_EcommerceSales[[#This Row],[Total_Cost]], 0)</f>
        <v>0</v>
      </c>
      <c r="AA2359" t="str">
        <f>TEXT(tbl_EcommerceSales[[#This Row],[Order_Date]],"mmm")</f>
        <v>Sep</v>
      </c>
      <c r="AB2359">
        <f>YEAR(tbl_EcommerceSales[[#This Row],[Order_Date]])</f>
        <v>2025</v>
      </c>
      <c r="AC2359" t="str">
        <f>IF(tbl_EcommerceSales[[#This Row],[Age]]&lt;18,"Under 18",IF(tbl_EcommerceSales[[#This Row],[Age]]&lt;=25,"18-25",IF(tbl_EcommerceSales[[#This Row],[Age]]&lt;=35,"26-35",IF(tbl_EcommerceSales[[#This Row],[Age]]&lt;=45,"36-45",IF(tbl_EcommerceSales[[#This Row],[Age]]&lt;=55,"46-55","56+")))))</f>
        <v>26-35</v>
      </c>
    </row>
    <row r="2360" spans="1:29" x14ac:dyDescent="0.35">
      <c r="A2360" t="s">
        <v>4003</v>
      </c>
      <c r="B2360" s="7">
        <v>45915</v>
      </c>
      <c r="C2360" t="s">
        <v>226</v>
      </c>
      <c r="D2360" t="s">
        <v>227</v>
      </c>
      <c r="E2360" t="s">
        <v>25</v>
      </c>
      <c r="F2360">
        <v>38</v>
      </c>
      <c r="G2360" t="s">
        <v>174</v>
      </c>
      <c r="H2360" t="s">
        <v>39</v>
      </c>
      <c r="I2360" t="s">
        <v>212</v>
      </c>
      <c r="J2360" t="s">
        <v>213</v>
      </c>
      <c r="K2360" t="s">
        <v>177</v>
      </c>
      <c r="L2360" t="s">
        <v>178</v>
      </c>
      <c r="M2360">
        <v>1</v>
      </c>
      <c r="N2360" s="2">
        <v>2499</v>
      </c>
      <c r="O2360" s="3">
        <v>0.05</v>
      </c>
      <c r="P2360" s="2">
        <v>1450</v>
      </c>
      <c r="Q2360" t="s">
        <v>32</v>
      </c>
      <c r="R2360" t="s">
        <v>33</v>
      </c>
      <c r="S2360" t="s">
        <v>34</v>
      </c>
      <c r="T2360" s="4">
        <v>5</v>
      </c>
      <c r="U2360" s="11">
        <f t="shared" si="36"/>
        <v>2499</v>
      </c>
      <c r="V2360" s="11">
        <f>tbl_EcommerceSales[[#This Row],[Gross_Sales]]*tbl_EcommerceSales[[#This Row],[Discount]]</f>
        <v>124.95</v>
      </c>
      <c r="W2360" s="11">
        <f>tbl_EcommerceSales[[#This Row],[Gross_Sales]]-tbl_EcommerceSales[[#This Row],[Discount_Amount]]</f>
        <v>2374.0500000000002</v>
      </c>
      <c r="X2360" s="11">
        <f>tbl_EcommerceSales[[#This Row],[Quantity]] * _xlfn.XLOOKUP(tbl_EcommerceSales[[#This Row],[Product_ID]], Product_Master!A:A, Product_Master!F:F)</f>
        <v>1450</v>
      </c>
      <c r="Y2360" s="11">
        <f>tbl_EcommerceSales[[#This Row],[Net_Revenue]]-tbl_EcommerceSales[[#This Row],[Total_Cost]]</f>
        <v>924.05000000000018</v>
      </c>
      <c r="Z2360" s="9">
        <f>IFERROR(#REF!/tbl_EcommerceSales[[#This Row],[Total_Cost]], 0)</f>
        <v>0</v>
      </c>
      <c r="AA2360" t="str">
        <f>TEXT(tbl_EcommerceSales[[#This Row],[Order_Date]],"mmm")</f>
        <v>Sep</v>
      </c>
      <c r="AB2360">
        <f>YEAR(tbl_EcommerceSales[[#This Row],[Order_Date]])</f>
        <v>2025</v>
      </c>
      <c r="AC2360" t="str">
        <f>IF(tbl_EcommerceSales[[#This Row],[Age]]&lt;18,"Under 18",IF(tbl_EcommerceSales[[#This Row],[Age]]&lt;=25,"18-25",IF(tbl_EcommerceSales[[#This Row],[Age]]&lt;=35,"26-35",IF(tbl_EcommerceSales[[#This Row],[Age]]&lt;=45,"36-45",IF(tbl_EcommerceSales[[#This Row],[Age]]&lt;=55,"46-55","56+")))))</f>
        <v>36-45</v>
      </c>
    </row>
    <row r="2361" spans="1:29" x14ac:dyDescent="0.35">
      <c r="A2361" t="s">
        <v>4004</v>
      </c>
      <c r="B2361" s="7">
        <v>45915</v>
      </c>
      <c r="C2361" t="s">
        <v>3805</v>
      </c>
      <c r="D2361" t="s">
        <v>79</v>
      </c>
      <c r="E2361" t="s">
        <v>25</v>
      </c>
      <c r="F2361">
        <v>33</v>
      </c>
      <c r="G2361" t="s">
        <v>174</v>
      </c>
      <c r="H2361" t="s">
        <v>39</v>
      </c>
      <c r="I2361" t="s">
        <v>200</v>
      </c>
      <c r="J2361" t="s">
        <v>201</v>
      </c>
      <c r="K2361" t="s">
        <v>91</v>
      </c>
      <c r="L2361" t="s">
        <v>202</v>
      </c>
      <c r="M2361">
        <v>1</v>
      </c>
      <c r="N2361" s="2">
        <v>899</v>
      </c>
      <c r="O2361" s="3">
        <v>0.2</v>
      </c>
      <c r="P2361" s="2">
        <v>420</v>
      </c>
      <c r="Q2361" t="s">
        <v>32</v>
      </c>
      <c r="R2361" t="s">
        <v>162</v>
      </c>
      <c r="S2361" t="s">
        <v>57</v>
      </c>
      <c r="T2361" s="4"/>
      <c r="U2361" s="11">
        <f t="shared" si="36"/>
        <v>899</v>
      </c>
      <c r="V2361" s="11">
        <f>tbl_EcommerceSales[[#This Row],[Gross_Sales]]*tbl_EcommerceSales[[#This Row],[Discount]]</f>
        <v>179.8</v>
      </c>
      <c r="W2361" s="11">
        <f>tbl_EcommerceSales[[#This Row],[Gross_Sales]]-tbl_EcommerceSales[[#This Row],[Discount_Amount]]</f>
        <v>719.2</v>
      </c>
      <c r="X2361" s="11">
        <f>tbl_EcommerceSales[[#This Row],[Quantity]] * _xlfn.XLOOKUP(tbl_EcommerceSales[[#This Row],[Product_ID]], Product_Master!A:A, Product_Master!F:F)</f>
        <v>420</v>
      </c>
      <c r="Y2361" s="11">
        <f>tbl_EcommerceSales[[#This Row],[Net_Revenue]]-tbl_EcommerceSales[[#This Row],[Total_Cost]]</f>
        <v>299.20000000000005</v>
      </c>
      <c r="Z2361" s="9">
        <f>IFERROR(#REF!/tbl_EcommerceSales[[#This Row],[Total_Cost]], 0)</f>
        <v>0</v>
      </c>
      <c r="AA2361" t="str">
        <f>TEXT(tbl_EcommerceSales[[#This Row],[Order_Date]],"mmm")</f>
        <v>Sep</v>
      </c>
      <c r="AB2361">
        <f>YEAR(tbl_EcommerceSales[[#This Row],[Order_Date]])</f>
        <v>2025</v>
      </c>
      <c r="AC2361" t="str">
        <f>IF(tbl_EcommerceSales[[#This Row],[Age]]&lt;18,"Under 18",IF(tbl_EcommerceSales[[#This Row],[Age]]&lt;=25,"18-25",IF(tbl_EcommerceSales[[#This Row],[Age]]&lt;=35,"26-35",IF(tbl_EcommerceSales[[#This Row],[Age]]&lt;=45,"36-45",IF(tbl_EcommerceSales[[#This Row],[Age]]&lt;=55,"46-55","56+")))))</f>
        <v>26-35</v>
      </c>
    </row>
    <row r="2362" spans="1:29" x14ac:dyDescent="0.35">
      <c r="A2362" t="s">
        <v>4005</v>
      </c>
      <c r="B2362" s="7">
        <v>45915</v>
      </c>
      <c r="C2362" t="s">
        <v>4006</v>
      </c>
      <c r="D2362" t="s">
        <v>139</v>
      </c>
      <c r="E2362" t="s">
        <v>48</v>
      </c>
      <c r="F2362">
        <v>44</v>
      </c>
      <c r="G2362" t="s">
        <v>103</v>
      </c>
      <c r="H2362" t="s">
        <v>27</v>
      </c>
      <c r="I2362" t="s">
        <v>294</v>
      </c>
      <c r="J2362" t="s">
        <v>295</v>
      </c>
      <c r="K2362" t="s">
        <v>91</v>
      </c>
      <c r="L2362" t="s">
        <v>296</v>
      </c>
      <c r="M2362">
        <v>3</v>
      </c>
      <c r="N2362" s="2">
        <v>699</v>
      </c>
      <c r="O2362" s="3">
        <v>0.1</v>
      </c>
      <c r="P2362" s="2">
        <v>900</v>
      </c>
      <c r="Q2362" t="s">
        <v>319</v>
      </c>
      <c r="R2362" t="s">
        <v>33</v>
      </c>
      <c r="S2362" t="s">
        <v>34</v>
      </c>
      <c r="T2362" s="4">
        <v>3</v>
      </c>
      <c r="U2362" s="11">
        <f t="shared" si="36"/>
        <v>2097</v>
      </c>
      <c r="V2362" s="11">
        <f>tbl_EcommerceSales[[#This Row],[Gross_Sales]]*tbl_EcommerceSales[[#This Row],[Discount]]</f>
        <v>209.70000000000002</v>
      </c>
      <c r="W2362" s="11">
        <f>tbl_EcommerceSales[[#This Row],[Gross_Sales]]-tbl_EcommerceSales[[#This Row],[Discount_Amount]]</f>
        <v>1887.3</v>
      </c>
      <c r="X2362" s="11">
        <f>tbl_EcommerceSales[[#This Row],[Quantity]] * _xlfn.XLOOKUP(tbl_EcommerceSales[[#This Row],[Product_ID]], Product_Master!A:A, Product_Master!F:F)</f>
        <v>900</v>
      </c>
      <c r="Y2362" s="11">
        <f>tbl_EcommerceSales[[#This Row],[Net_Revenue]]-tbl_EcommerceSales[[#This Row],[Total_Cost]]</f>
        <v>987.3</v>
      </c>
      <c r="Z2362" s="9">
        <f>IFERROR(#REF!/tbl_EcommerceSales[[#This Row],[Total_Cost]], 0)</f>
        <v>0</v>
      </c>
      <c r="AA2362" t="str">
        <f>TEXT(tbl_EcommerceSales[[#This Row],[Order_Date]],"mmm")</f>
        <v>Sep</v>
      </c>
      <c r="AB2362">
        <f>YEAR(tbl_EcommerceSales[[#This Row],[Order_Date]])</f>
        <v>2025</v>
      </c>
      <c r="AC2362" t="str">
        <f>IF(tbl_EcommerceSales[[#This Row],[Age]]&lt;18,"Under 18",IF(tbl_EcommerceSales[[#This Row],[Age]]&lt;=25,"18-25",IF(tbl_EcommerceSales[[#This Row],[Age]]&lt;=35,"26-35",IF(tbl_EcommerceSales[[#This Row],[Age]]&lt;=45,"36-45",IF(tbl_EcommerceSales[[#This Row],[Age]]&lt;=55,"46-55","56+")))))</f>
        <v>36-45</v>
      </c>
    </row>
    <row r="2363" spans="1:29" x14ac:dyDescent="0.35">
      <c r="A2363" t="s">
        <v>4007</v>
      </c>
      <c r="B2363" s="7">
        <v>45915</v>
      </c>
      <c r="C2363" t="s">
        <v>4008</v>
      </c>
      <c r="D2363" t="s">
        <v>251</v>
      </c>
      <c r="E2363" t="s">
        <v>48</v>
      </c>
      <c r="F2363">
        <v>30</v>
      </c>
      <c r="G2363" t="s">
        <v>192</v>
      </c>
      <c r="H2363" t="s">
        <v>27</v>
      </c>
      <c r="I2363" t="s">
        <v>111</v>
      </c>
      <c r="J2363" t="s">
        <v>112</v>
      </c>
      <c r="K2363" t="s">
        <v>55</v>
      </c>
      <c r="L2363" t="s">
        <v>113</v>
      </c>
      <c r="M2363">
        <v>1</v>
      </c>
      <c r="N2363" s="2">
        <v>1799</v>
      </c>
      <c r="O2363" s="3">
        <v>0.15</v>
      </c>
      <c r="P2363" s="2">
        <v>950</v>
      </c>
      <c r="Q2363" t="s">
        <v>32</v>
      </c>
      <c r="R2363" t="s">
        <v>33</v>
      </c>
      <c r="S2363" t="s">
        <v>34</v>
      </c>
      <c r="T2363" s="4">
        <v>5</v>
      </c>
      <c r="U2363" s="11">
        <f t="shared" si="36"/>
        <v>1799</v>
      </c>
      <c r="V2363" s="11">
        <f>tbl_EcommerceSales[[#This Row],[Gross_Sales]]*tbl_EcommerceSales[[#This Row],[Discount]]</f>
        <v>269.84999999999997</v>
      </c>
      <c r="W2363" s="11">
        <f>tbl_EcommerceSales[[#This Row],[Gross_Sales]]-tbl_EcommerceSales[[#This Row],[Discount_Amount]]</f>
        <v>1529.15</v>
      </c>
      <c r="X2363" s="11">
        <f>tbl_EcommerceSales[[#This Row],[Quantity]] * _xlfn.XLOOKUP(tbl_EcommerceSales[[#This Row],[Product_ID]], Product_Master!A:A, Product_Master!F:F)</f>
        <v>950</v>
      </c>
      <c r="Y2363" s="11">
        <f>tbl_EcommerceSales[[#This Row],[Net_Revenue]]-tbl_EcommerceSales[[#This Row],[Total_Cost]]</f>
        <v>579.15000000000009</v>
      </c>
      <c r="Z2363" s="9">
        <f>IFERROR(#REF!/tbl_EcommerceSales[[#This Row],[Total_Cost]], 0)</f>
        <v>0</v>
      </c>
      <c r="AA2363" t="str">
        <f>TEXT(tbl_EcommerceSales[[#This Row],[Order_Date]],"mmm")</f>
        <v>Sep</v>
      </c>
      <c r="AB2363">
        <f>YEAR(tbl_EcommerceSales[[#This Row],[Order_Date]])</f>
        <v>2025</v>
      </c>
      <c r="AC2363" t="str">
        <f>IF(tbl_EcommerceSales[[#This Row],[Age]]&lt;18,"Under 18",IF(tbl_EcommerceSales[[#This Row],[Age]]&lt;=25,"18-25",IF(tbl_EcommerceSales[[#This Row],[Age]]&lt;=35,"26-35",IF(tbl_EcommerceSales[[#This Row],[Age]]&lt;=45,"36-45",IF(tbl_EcommerceSales[[#This Row],[Age]]&lt;=55,"46-55","56+")))))</f>
        <v>26-35</v>
      </c>
    </row>
    <row r="2364" spans="1:29" x14ac:dyDescent="0.35">
      <c r="A2364" t="s">
        <v>4009</v>
      </c>
      <c r="B2364" s="7">
        <v>45915</v>
      </c>
      <c r="C2364" t="s">
        <v>948</v>
      </c>
      <c r="D2364" t="s">
        <v>251</v>
      </c>
      <c r="E2364" t="s">
        <v>25</v>
      </c>
      <c r="F2364">
        <v>30</v>
      </c>
      <c r="G2364" t="s">
        <v>38</v>
      </c>
      <c r="H2364" t="s">
        <v>39</v>
      </c>
      <c r="I2364" t="s">
        <v>67</v>
      </c>
      <c r="J2364" t="s">
        <v>68</v>
      </c>
      <c r="K2364" t="s">
        <v>42</v>
      </c>
      <c r="L2364" t="s">
        <v>43</v>
      </c>
      <c r="M2364">
        <v>1</v>
      </c>
      <c r="N2364" s="2">
        <v>799</v>
      </c>
      <c r="O2364" s="3">
        <v>0.1</v>
      </c>
      <c r="P2364" s="2">
        <v>360</v>
      </c>
      <c r="Q2364" t="s">
        <v>44</v>
      </c>
      <c r="R2364" t="s">
        <v>33</v>
      </c>
      <c r="S2364" t="s">
        <v>34</v>
      </c>
      <c r="T2364" s="4">
        <v>5</v>
      </c>
      <c r="U2364" s="11">
        <f t="shared" si="36"/>
        <v>799</v>
      </c>
      <c r="V2364" s="11">
        <f>tbl_EcommerceSales[[#This Row],[Gross_Sales]]*tbl_EcommerceSales[[#This Row],[Discount]]</f>
        <v>79.900000000000006</v>
      </c>
      <c r="W2364" s="11">
        <f>tbl_EcommerceSales[[#This Row],[Gross_Sales]]-tbl_EcommerceSales[[#This Row],[Discount_Amount]]</f>
        <v>719.1</v>
      </c>
      <c r="X2364" s="11">
        <f>tbl_EcommerceSales[[#This Row],[Quantity]] * _xlfn.XLOOKUP(tbl_EcommerceSales[[#This Row],[Product_ID]], Product_Master!A:A, Product_Master!F:F)</f>
        <v>360</v>
      </c>
      <c r="Y2364" s="11">
        <f>tbl_EcommerceSales[[#This Row],[Net_Revenue]]-tbl_EcommerceSales[[#This Row],[Total_Cost]]</f>
        <v>359.1</v>
      </c>
      <c r="Z2364" s="9">
        <f>IFERROR(#REF!/tbl_EcommerceSales[[#This Row],[Total_Cost]], 0)</f>
        <v>0</v>
      </c>
      <c r="AA2364" t="str">
        <f>TEXT(tbl_EcommerceSales[[#This Row],[Order_Date]],"mmm")</f>
        <v>Sep</v>
      </c>
      <c r="AB2364">
        <f>YEAR(tbl_EcommerceSales[[#This Row],[Order_Date]])</f>
        <v>2025</v>
      </c>
      <c r="AC2364" t="str">
        <f>IF(tbl_EcommerceSales[[#This Row],[Age]]&lt;18,"Under 18",IF(tbl_EcommerceSales[[#This Row],[Age]]&lt;=25,"18-25",IF(tbl_EcommerceSales[[#This Row],[Age]]&lt;=35,"26-35",IF(tbl_EcommerceSales[[#This Row],[Age]]&lt;=45,"36-45",IF(tbl_EcommerceSales[[#This Row],[Age]]&lt;=55,"46-55","56+")))))</f>
        <v>26-35</v>
      </c>
    </row>
    <row r="2365" spans="1:29" x14ac:dyDescent="0.35">
      <c r="A2365" t="s">
        <v>4010</v>
      </c>
      <c r="B2365" s="7">
        <v>45915</v>
      </c>
      <c r="C2365" t="s">
        <v>4011</v>
      </c>
      <c r="D2365" t="s">
        <v>227</v>
      </c>
      <c r="E2365" t="s">
        <v>25</v>
      </c>
      <c r="F2365">
        <v>34</v>
      </c>
      <c r="G2365" t="s">
        <v>142</v>
      </c>
      <c r="H2365" t="s">
        <v>88</v>
      </c>
      <c r="I2365" t="s">
        <v>517</v>
      </c>
      <c r="J2365" t="s">
        <v>518</v>
      </c>
      <c r="K2365" t="s">
        <v>30</v>
      </c>
      <c r="L2365" t="s">
        <v>278</v>
      </c>
      <c r="M2365">
        <v>1</v>
      </c>
      <c r="N2365" s="2">
        <v>1299</v>
      </c>
      <c r="O2365" s="3">
        <v>0.15</v>
      </c>
      <c r="P2365" s="2">
        <v>690</v>
      </c>
      <c r="Q2365" t="s">
        <v>32</v>
      </c>
      <c r="R2365" t="s">
        <v>33</v>
      </c>
      <c r="S2365" t="s">
        <v>57</v>
      </c>
      <c r="T2365" s="4">
        <v>5</v>
      </c>
      <c r="U2365" s="11">
        <f t="shared" si="36"/>
        <v>1299</v>
      </c>
      <c r="V2365" s="11">
        <f>tbl_EcommerceSales[[#This Row],[Gross_Sales]]*tbl_EcommerceSales[[#This Row],[Discount]]</f>
        <v>194.85</v>
      </c>
      <c r="W2365" s="11">
        <f>tbl_EcommerceSales[[#This Row],[Gross_Sales]]-tbl_EcommerceSales[[#This Row],[Discount_Amount]]</f>
        <v>1104.1500000000001</v>
      </c>
      <c r="X2365" s="11">
        <f>tbl_EcommerceSales[[#This Row],[Quantity]] * _xlfn.XLOOKUP(tbl_EcommerceSales[[#This Row],[Product_ID]], Product_Master!A:A, Product_Master!F:F)</f>
        <v>690</v>
      </c>
      <c r="Y2365" s="11">
        <f>tbl_EcommerceSales[[#This Row],[Net_Revenue]]-tbl_EcommerceSales[[#This Row],[Total_Cost]]</f>
        <v>414.15000000000009</v>
      </c>
      <c r="Z2365" s="9">
        <f>IFERROR(#REF!/tbl_EcommerceSales[[#This Row],[Total_Cost]], 0)</f>
        <v>0</v>
      </c>
      <c r="AA2365" t="str">
        <f>TEXT(tbl_EcommerceSales[[#This Row],[Order_Date]],"mmm")</f>
        <v>Sep</v>
      </c>
      <c r="AB2365">
        <f>YEAR(tbl_EcommerceSales[[#This Row],[Order_Date]])</f>
        <v>2025</v>
      </c>
      <c r="AC2365" t="str">
        <f>IF(tbl_EcommerceSales[[#This Row],[Age]]&lt;18,"Under 18",IF(tbl_EcommerceSales[[#This Row],[Age]]&lt;=25,"18-25",IF(tbl_EcommerceSales[[#This Row],[Age]]&lt;=35,"26-35",IF(tbl_EcommerceSales[[#This Row],[Age]]&lt;=45,"36-45",IF(tbl_EcommerceSales[[#This Row],[Age]]&lt;=55,"46-55","56+")))))</f>
        <v>26-35</v>
      </c>
    </row>
    <row r="2366" spans="1:29" x14ac:dyDescent="0.35">
      <c r="A2366" t="s">
        <v>4012</v>
      </c>
      <c r="B2366" s="7">
        <v>45916</v>
      </c>
      <c r="C2366" t="s">
        <v>1593</v>
      </c>
      <c r="D2366" t="s">
        <v>232</v>
      </c>
      <c r="E2366" t="s">
        <v>48</v>
      </c>
      <c r="F2366">
        <v>41</v>
      </c>
      <c r="G2366" t="s">
        <v>38</v>
      </c>
      <c r="H2366" t="s">
        <v>39</v>
      </c>
      <c r="I2366" t="s">
        <v>131</v>
      </c>
      <c r="J2366" t="s">
        <v>132</v>
      </c>
      <c r="K2366" t="s">
        <v>91</v>
      </c>
      <c r="L2366" t="s">
        <v>133</v>
      </c>
      <c r="M2366">
        <v>2</v>
      </c>
      <c r="N2366" s="2">
        <v>1299</v>
      </c>
      <c r="O2366" s="3">
        <v>0.2</v>
      </c>
      <c r="P2366" s="2">
        <v>1220</v>
      </c>
      <c r="Q2366" t="s">
        <v>44</v>
      </c>
      <c r="R2366" t="s">
        <v>33</v>
      </c>
      <c r="S2366" t="s">
        <v>57</v>
      </c>
      <c r="T2366" s="4">
        <v>5</v>
      </c>
      <c r="U2366" s="11">
        <f t="shared" si="36"/>
        <v>2598</v>
      </c>
      <c r="V2366" s="11">
        <f>tbl_EcommerceSales[[#This Row],[Gross_Sales]]*tbl_EcommerceSales[[#This Row],[Discount]]</f>
        <v>519.6</v>
      </c>
      <c r="W2366" s="11">
        <f>tbl_EcommerceSales[[#This Row],[Gross_Sales]]-tbl_EcommerceSales[[#This Row],[Discount_Amount]]</f>
        <v>2078.4</v>
      </c>
      <c r="X2366" s="11">
        <f>tbl_EcommerceSales[[#This Row],[Quantity]] * _xlfn.XLOOKUP(tbl_EcommerceSales[[#This Row],[Product_ID]], Product_Master!A:A, Product_Master!F:F)</f>
        <v>1220</v>
      </c>
      <c r="Y2366" s="11">
        <f>tbl_EcommerceSales[[#This Row],[Net_Revenue]]-tbl_EcommerceSales[[#This Row],[Total_Cost]]</f>
        <v>858.40000000000009</v>
      </c>
      <c r="Z2366" s="9">
        <f>IFERROR(#REF!/tbl_EcommerceSales[[#This Row],[Total_Cost]], 0)</f>
        <v>0</v>
      </c>
      <c r="AA2366" t="str">
        <f>TEXT(tbl_EcommerceSales[[#This Row],[Order_Date]],"mmm")</f>
        <v>Sep</v>
      </c>
      <c r="AB2366">
        <f>YEAR(tbl_EcommerceSales[[#This Row],[Order_Date]])</f>
        <v>2025</v>
      </c>
      <c r="AC2366" t="str">
        <f>IF(tbl_EcommerceSales[[#This Row],[Age]]&lt;18,"Under 18",IF(tbl_EcommerceSales[[#This Row],[Age]]&lt;=25,"18-25",IF(tbl_EcommerceSales[[#This Row],[Age]]&lt;=35,"26-35",IF(tbl_EcommerceSales[[#This Row],[Age]]&lt;=45,"36-45",IF(tbl_EcommerceSales[[#This Row],[Age]]&lt;=55,"46-55","56+")))))</f>
        <v>36-45</v>
      </c>
    </row>
    <row r="2367" spans="1:29" x14ac:dyDescent="0.35">
      <c r="A2367" t="s">
        <v>4013</v>
      </c>
      <c r="B2367" s="7">
        <v>45916</v>
      </c>
      <c r="C2367" t="s">
        <v>280</v>
      </c>
      <c r="D2367" t="s">
        <v>51</v>
      </c>
      <c r="E2367" t="s">
        <v>48</v>
      </c>
      <c r="F2367">
        <v>36</v>
      </c>
      <c r="G2367" t="s">
        <v>152</v>
      </c>
      <c r="H2367" t="s">
        <v>72</v>
      </c>
      <c r="I2367" t="s">
        <v>206</v>
      </c>
      <c r="J2367" t="s">
        <v>207</v>
      </c>
      <c r="K2367" t="s">
        <v>177</v>
      </c>
      <c r="L2367" t="s">
        <v>208</v>
      </c>
      <c r="M2367">
        <v>1</v>
      </c>
      <c r="N2367" s="2">
        <v>2199</v>
      </c>
      <c r="O2367" s="3">
        <v>0.3</v>
      </c>
      <c r="P2367" s="2">
        <v>1250</v>
      </c>
      <c r="Q2367" t="s">
        <v>76</v>
      </c>
      <c r="R2367" t="s">
        <v>33</v>
      </c>
      <c r="S2367" t="s">
        <v>57</v>
      </c>
      <c r="T2367" s="4">
        <v>5</v>
      </c>
      <c r="U2367" s="11">
        <f t="shared" si="36"/>
        <v>2199</v>
      </c>
      <c r="V2367" s="11">
        <f>tbl_EcommerceSales[[#This Row],[Gross_Sales]]*tbl_EcommerceSales[[#This Row],[Discount]]</f>
        <v>659.69999999999993</v>
      </c>
      <c r="W2367" s="11">
        <f>tbl_EcommerceSales[[#This Row],[Gross_Sales]]-tbl_EcommerceSales[[#This Row],[Discount_Amount]]</f>
        <v>1539.3000000000002</v>
      </c>
      <c r="X2367" s="11">
        <f>tbl_EcommerceSales[[#This Row],[Quantity]] * _xlfn.XLOOKUP(tbl_EcommerceSales[[#This Row],[Product_ID]], Product_Master!A:A, Product_Master!F:F)</f>
        <v>1250</v>
      </c>
      <c r="Y2367" s="11">
        <f>tbl_EcommerceSales[[#This Row],[Net_Revenue]]-tbl_EcommerceSales[[#This Row],[Total_Cost]]</f>
        <v>289.30000000000018</v>
      </c>
      <c r="Z2367" s="9">
        <f>IFERROR(#REF!/tbl_EcommerceSales[[#This Row],[Total_Cost]], 0)</f>
        <v>0</v>
      </c>
      <c r="AA2367" t="str">
        <f>TEXT(tbl_EcommerceSales[[#This Row],[Order_Date]],"mmm")</f>
        <v>Sep</v>
      </c>
      <c r="AB2367">
        <f>YEAR(tbl_EcommerceSales[[#This Row],[Order_Date]])</f>
        <v>2025</v>
      </c>
      <c r="AC2367" t="str">
        <f>IF(tbl_EcommerceSales[[#This Row],[Age]]&lt;18,"Under 18",IF(tbl_EcommerceSales[[#This Row],[Age]]&lt;=25,"18-25",IF(tbl_EcommerceSales[[#This Row],[Age]]&lt;=35,"26-35",IF(tbl_EcommerceSales[[#This Row],[Age]]&lt;=45,"36-45",IF(tbl_EcommerceSales[[#This Row],[Age]]&lt;=55,"46-55","56+")))))</f>
        <v>36-45</v>
      </c>
    </row>
    <row r="2368" spans="1:29" x14ac:dyDescent="0.35">
      <c r="A2368" t="s">
        <v>4014</v>
      </c>
      <c r="B2368" s="7">
        <v>45916</v>
      </c>
      <c r="C2368" t="s">
        <v>4015</v>
      </c>
      <c r="D2368" t="s">
        <v>251</v>
      </c>
      <c r="E2368" t="s">
        <v>48</v>
      </c>
      <c r="F2368">
        <v>33</v>
      </c>
      <c r="G2368" t="s">
        <v>38</v>
      </c>
      <c r="H2368" t="s">
        <v>39</v>
      </c>
      <c r="I2368" t="s">
        <v>338</v>
      </c>
      <c r="J2368" t="s">
        <v>339</v>
      </c>
      <c r="K2368" t="s">
        <v>55</v>
      </c>
      <c r="L2368" t="s">
        <v>56</v>
      </c>
      <c r="M2368">
        <v>1</v>
      </c>
      <c r="N2368" s="2">
        <v>1499</v>
      </c>
      <c r="O2368" s="3">
        <v>0.05</v>
      </c>
      <c r="P2368" s="2">
        <v>780</v>
      </c>
      <c r="Q2368" t="s">
        <v>32</v>
      </c>
      <c r="R2368" t="s">
        <v>33</v>
      </c>
      <c r="S2368" t="s">
        <v>57</v>
      </c>
      <c r="T2368" s="4">
        <v>5</v>
      </c>
      <c r="U2368" s="11">
        <f t="shared" si="36"/>
        <v>1499</v>
      </c>
      <c r="V2368" s="11">
        <f>tbl_EcommerceSales[[#This Row],[Gross_Sales]]*tbl_EcommerceSales[[#This Row],[Discount]]</f>
        <v>74.95</v>
      </c>
      <c r="W2368" s="11">
        <f>tbl_EcommerceSales[[#This Row],[Gross_Sales]]-tbl_EcommerceSales[[#This Row],[Discount_Amount]]</f>
        <v>1424.05</v>
      </c>
      <c r="X2368" s="11">
        <f>tbl_EcommerceSales[[#This Row],[Quantity]] * _xlfn.XLOOKUP(tbl_EcommerceSales[[#This Row],[Product_ID]], Product_Master!A:A, Product_Master!F:F)</f>
        <v>780</v>
      </c>
      <c r="Y2368" s="11">
        <f>tbl_EcommerceSales[[#This Row],[Net_Revenue]]-tbl_EcommerceSales[[#This Row],[Total_Cost]]</f>
        <v>644.04999999999995</v>
      </c>
      <c r="Z2368" s="9">
        <f>IFERROR(#REF!/tbl_EcommerceSales[[#This Row],[Total_Cost]], 0)</f>
        <v>0</v>
      </c>
      <c r="AA2368" t="str">
        <f>TEXT(tbl_EcommerceSales[[#This Row],[Order_Date]],"mmm")</f>
        <v>Sep</v>
      </c>
      <c r="AB2368">
        <f>YEAR(tbl_EcommerceSales[[#This Row],[Order_Date]])</f>
        <v>2025</v>
      </c>
      <c r="AC2368" t="str">
        <f>IF(tbl_EcommerceSales[[#This Row],[Age]]&lt;18,"Under 18",IF(tbl_EcommerceSales[[#This Row],[Age]]&lt;=25,"18-25",IF(tbl_EcommerceSales[[#This Row],[Age]]&lt;=35,"26-35",IF(tbl_EcommerceSales[[#This Row],[Age]]&lt;=45,"36-45",IF(tbl_EcommerceSales[[#This Row],[Age]]&lt;=55,"46-55","56+")))))</f>
        <v>26-35</v>
      </c>
    </row>
    <row r="2369" spans="1:29" x14ac:dyDescent="0.35">
      <c r="A2369" t="s">
        <v>4016</v>
      </c>
      <c r="B2369" s="7">
        <v>45916</v>
      </c>
      <c r="C2369" t="s">
        <v>589</v>
      </c>
      <c r="D2369" t="s">
        <v>24</v>
      </c>
      <c r="E2369" t="s">
        <v>25</v>
      </c>
      <c r="F2369">
        <v>46</v>
      </c>
      <c r="G2369" t="s">
        <v>174</v>
      </c>
      <c r="H2369" t="s">
        <v>39</v>
      </c>
      <c r="I2369" t="s">
        <v>40</v>
      </c>
      <c r="J2369" t="s">
        <v>41</v>
      </c>
      <c r="K2369" t="s">
        <v>42</v>
      </c>
      <c r="L2369" t="s">
        <v>43</v>
      </c>
      <c r="M2369">
        <v>3</v>
      </c>
      <c r="N2369" s="2">
        <v>699</v>
      </c>
      <c r="O2369" s="3">
        <v>0.2</v>
      </c>
      <c r="P2369" s="2">
        <v>930</v>
      </c>
      <c r="Q2369" t="s">
        <v>76</v>
      </c>
      <c r="R2369" t="s">
        <v>33</v>
      </c>
      <c r="S2369" t="s">
        <v>57</v>
      </c>
      <c r="T2369" s="4">
        <v>4</v>
      </c>
      <c r="U2369" s="11">
        <f t="shared" si="36"/>
        <v>2097</v>
      </c>
      <c r="V2369" s="11">
        <f>tbl_EcommerceSales[[#This Row],[Gross_Sales]]*tbl_EcommerceSales[[#This Row],[Discount]]</f>
        <v>419.40000000000003</v>
      </c>
      <c r="W2369" s="11">
        <f>tbl_EcommerceSales[[#This Row],[Gross_Sales]]-tbl_EcommerceSales[[#This Row],[Discount_Amount]]</f>
        <v>1677.6</v>
      </c>
      <c r="X2369" s="11">
        <f>tbl_EcommerceSales[[#This Row],[Quantity]] * _xlfn.XLOOKUP(tbl_EcommerceSales[[#This Row],[Product_ID]], Product_Master!A:A, Product_Master!F:F)</f>
        <v>930</v>
      </c>
      <c r="Y2369" s="11">
        <f>tbl_EcommerceSales[[#This Row],[Net_Revenue]]-tbl_EcommerceSales[[#This Row],[Total_Cost]]</f>
        <v>747.59999999999991</v>
      </c>
      <c r="Z2369" s="9">
        <f>IFERROR(#REF!/tbl_EcommerceSales[[#This Row],[Total_Cost]], 0)</f>
        <v>0</v>
      </c>
      <c r="AA2369" t="str">
        <f>TEXT(tbl_EcommerceSales[[#This Row],[Order_Date]],"mmm")</f>
        <v>Sep</v>
      </c>
      <c r="AB2369">
        <f>YEAR(tbl_EcommerceSales[[#This Row],[Order_Date]])</f>
        <v>2025</v>
      </c>
      <c r="AC2369" t="str">
        <f>IF(tbl_EcommerceSales[[#This Row],[Age]]&lt;18,"Under 18",IF(tbl_EcommerceSales[[#This Row],[Age]]&lt;=25,"18-25",IF(tbl_EcommerceSales[[#This Row],[Age]]&lt;=35,"26-35",IF(tbl_EcommerceSales[[#This Row],[Age]]&lt;=45,"36-45",IF(tbl_EcommerceSales[[#This Row],[Age]]&lt;=55,"46-55","56+")))))</f>
        <v>46-55</v>
      </c>
    </row>
    <row r="2370" spans="1:29" x14ac:dyDescent="0.35">
      <c r="A2370" t="s">
        <v>4017</v>
      </c>
      <c r="B2370" s="7">
        <v>45916</v>
      </c>
      <c r="C2370" t="s">
        <v>2372</v>
      </c>
      <c r="D2370" t="s">
        <v>139</v>
      </c>
      <c r="E2370" t="s">
        <v>25</v>
      </c>
      <c r="F2370">
        <v>30</v>
      </c>
      <c r="G2370" t="s">
        <v>107</v>
      </c>
      <c r="H2370" t="s">
        <v>39</v>
      </c>
      <c r="I2370" t="s">
        <v>40</v>
      </c>
      <c r="J2370" t="s">
        <v>41</v>
      </c>
      <c r="K2370" t="s">
        <v>42</v>
      </c>
      <c r="L2370" t="s">
        <v>43</v>
      </c>
      <c r="M2370">
        <v>1</v>
      </c>
      <c r="N2370" s="2">
        <v>699</v>
      </c>
      <c r="O2370" s="3">
        <v>0.2</v>
      </c>
      <c r="P2370" s="2">
        <v>310</v>
      </c>
      <c r="Q2370" t="s">
        <v>123</v>
      </c>
      <c r="R2370" t="s">
        <v>33</v>
      </c>
      <c r="S2370" t="s">
        <v>57</v>
      </c>
      <c r="T2370" s="4">
        <v>4</v>
      </c>
      <c r="U2370" s="11">
        <f t="shared" ref="U2370:U2433" si="37">M2370*N2370</f>
        <v>699</v>
      </c>
      <c r="V2370" s="11">
        <f>tbl_EcommerceSales[[#This Row],[Gross_Sales]]*tbl_EcommerceSales[[#This Row],[Discount]]</f>
        <v>139.80000000000001</v>
      </c>
      <c r="W2370" s="11">
        <f>tbl_EcommerceSales[[#This Row],[Gross_Sales]]-tbl_EcommerceSales[[#This Row],[Discount_Amount]]</f>
        <v>559.20000000000005</v>
      </c>
      <c r="X2370" s="11">
        <f>tbl_EcommerceSales[[#This Row],[Quantity]] * _xlfn.XLOOKUP(tbl_EcommerceSales[[#This Row],[Product_ID]], Product_Master!A:A, Product_Master!F:F)</f>
        <v>310</v>
      </c>
      <c r="Y2370" s="11">
        <f>tbl_EcommerceSales[[#This Row],[Net_Revenue]]-tbl_EcommerceSales[[#This Row],[Total_Cost]]</f>
        <v>249.20000000000005</v>
      </c>
      <c r="Z2370" s="9">
        <f>IFERROR(#REF!/tbl_EcommerceSales[[#This Row],[Total_Cost]], 0)</f>
        <v>0</v>
      </c>
      <c r="AA2370" t="str">
        <f>TEXT(tbl_EcommerceSales[[#This Row],[Order_Date]],"mmm")</f>
        <v>Sep</v>
      </c>
      <c r="AB2370">
        <f>YEAR(tbl_EcommerceSales[[#This Row],[Order_Date]])</f>
        <v>2025</v>
      </c>
      <c r="AC2370" t="str">
        <f>IF(tbl_EcommerceSales[[#This Row],[Age]]&lt;18,"Under 18",IF(tbl_EcommerceSales[[#This Row],[Age]]&lt;=25,"18-25",IF(tbl_EcommerceSales[[#This Row],[Age]]&lt;=35,"26-35",IF(tbl_EcommerceSales[[#This Row],[Age]]&lt;=45,"36-45",IF(tbl_EcommerceSales[[#This Row],[Age]]&lt;=55,"46-55","56+")))))</f>
        <v>26-35</v>
      </c>
    </row>
    <row r="2371" spans="1:29" x14ac:dyDescent="0.35">
      <c r="A2371" t="s">
        <v>4018</v>
      </c>
      <c r="B2371" s="7">
        <v>45916</v>
      </c>
      <c r="C2371" t="s">
        <v>2524</v>
      </c>
      <c r="D2371" t="s">
        <v>130</v>
      </c>
      <c r="E2371" t="s">
        <v>25</v>
      </c>
      <c r="F2371">
        <v>36</v>
      </c>
      <c r="G2371" t="s">
        <v>122</v>
      </c>
      <c r="H2371" t="s">
        <v>72</v>
      </c>
      <c r="I2371" t="s">
        <v>80</v>
      </c>
      <c r="J2371" t="s">
        <v>81</v>
      </c>
      <c r="K2371" t="s">
        <v>82</v>
      </c>
      <c r="L2371" t="s">
        <v>83</v>
      </c>
      <c r="M2371">
        <v>2</v>
      </c>
      <c r="N2371" s="2">
        <v>2499</v>
      </c>
      <c r="O2371" s="3">
        <v>0.2</v>
      </c>
      <c r="P2371" s="2">
        <v>3100</v>
      </c>
      <c r="Q2371" t="s">
        <v>123</v>
      </c>
      <c r="R2371" t="s">
        <v>93</v>
      </c>
      <c r="S2371" t="s">
        <v>57</v>
      </c>
      <c r="T2371" s="4">
        <v>5</v>
      </c>
      <c r="U2371" s="11">
        <f t="shared" si="37"/>
        <v>4998</v>
      </c>
      <c r="V2371" s="11">
        <f>tbl_EcommerceSales[[#This Row],[Gross_Sales]]*tbl_EcommerceSales[[#This Row],[Discount]]</f>
        <v>999.6</v>
      </c>
      <c r="W2371" s="11">
        <f>tbl_EcommerceSales[[#This Row],[Gross_Sales]]-tbl_EcommerceSales[[#This Row],[Discount_Amount]]</f>
        <v>3998.4</v>
      </c>
      <c r="X2371" s="11">
        <f>tbl_EcommerceSales[[#This Row],[Quantity]] * _xlfn.XLOOKUP(tbl_EcommerceSales[[#This Row],[Product_ID]], Product_Master!A:A, Product_Master!F:F)</f>
        <v>3100</v>
      </c>
      <c r="Y2371" s="11">
        <f>tbl_EcommerceSales[[#This Row],[Net_Revenue]]-tbl_EcommerceSales[[#This Row],[Total_Cost]]</f>
        <v>898.40000000000009</v>
      </c>
      <c r="Z2371" s="9">
        <f>IFERROR(#REF!/tbl_EcommerceSales[[#This Row],[Total_Cost]], 0)</f>
        <v>0</v>
      </c>
      <c r="AA2371" t="str">
        <f>TEXT(tbl_EcommerceSales[[#This Row],[Order_Date]],"mmm")</f>
        <v>Sep</v>
      </c>
      <c r="AB2371">
        <f>YEAR(tbl_EcommerceSales[[#This Row],[Order_Date]])</f>
        <v>2025</v>
      </c>
      <c r="AC2371" t="str">
        <f>IF(tbl_EcommerceSales[[#This Row],[Age]]&lt;18,"Under 18",IF(tbl_EcommerceSales[[#This Row],[Age]]&lt;=25,"18-25",IF(tbl_EcommerceSales[[#This Row],[Age]]&lt;=35,"26-35",IF(tbl_EcommerceSales[[#This Row],[Age]]&lt;=45,"36-45",IF(tbl_EcommerceSales[[#This Row],[Age]]&lt;=55,"46-55","56+")))))</f>
        <v>36-45</v>
      </c>
    </row>
    <row r="2372" spans="1:29" x14ac:dyDescent="0.35">
      <c r="A2372" t="s">
        <v>4019</v>
      </c>
      <c r="B2372" s="7">
        <v>45916</v>
      </c>
      <c r="C2372" t="s">
        <v>3805</v>
      </c>
      <c r="D2372" t="s">
        <v>79</v>
      </c>
      <c r="E2372" t="s">
        <v>25</v>
      </c>
      <c r="F2372">
        <v>45</v>
      </c>
      <c r="G2372" t="s">
        <v>211</v>
      </c>
      <c r="H2372" t="s">
        <v>72</v>
      </c>
      <c r="I2372" t="s">
        <v>73</v>
      </c>
      <c r="J2372" t="s">
        <v>74</v>
      </c>
      <c r="K2372" t="s">
        <v>55</v>
      </c>
      <c r="L2372" t="s">
        <v>75</v>
      </c>
      <c r="M2372">
        <v>4</v>
      </c>
      <c r="N2372" s="2">
        <v>2899</v>
      </c>
      <c r="O2372" s="3">
        <v>0.15</v>
      </c>
      <c r="P2372" s="2">
        <v>6800</v>
      </c>
      <c r="Q2372" t="s">
        <v>32</v>
      </c>
      <c r="R2372" t="s">
        <v>33</v>
      </c>
      <c r="S2372" t="s">
        <v>34</v>
      </c>
      <c r="T2372" s="4">
        <v>3</v>
      </c>
      <c r="U2372" s="11">
        <f t="shared" si="37"/>
        <v>11596</v>
      </c>
      <c r="V2372" s="11">
        <f>tbl_EcommerceSales[[#This Row],[Gross_Sales]]*tbl_EcommerceSales[[#This Row],[Discount]]</f>
        <v>1739.3999999999999</v>
      </c>
      <c r="W2372" s="11">
        <f>tbl_EcommerceSales[[#This Row],[Gross_Sales]]-tbl_EcommerceSales[[#This Row],[Discount_Amount]]</f>
        <v>9856.6</v>
      </c>
      <c r="X2372" s="11">
        <f>tbl_EcommerceSales[[#This Row],[Quantity]] * _xlfn.XLOOKUP(tbl_EcommerceSales[[#This Row],[Product_ID]], Product_Master!A:A, Product_Master!F:F)</f>
        <v>6800</v>
      </c>
      <c r="Y2372" s="11">
        <f>tbl_EcommerceSales[[#This Row],[Net_Revenue]]-tbl_EcommerceSales[[#This Row],[Total_Cost]]</f>
        <v>3056.6000000000004</v>
      </c>
      <c r="Z2372" s="9">
        <f>IFERROR(#REF!/tbl_EcommerceSales[[#This Row],[Total_Cost]], 0)</f>
        <v>0</v>
      </c>
      <c r="AA2372" t="str">
        <f>TEXT(tbl_EcommerceSales[[#This Row],[Order_Date]],"mmm")</f>
        <v>Sep</v>
      </c>
      <c r="AB2372">
        <f>YEAR(tbl_EcommerceSales[[#This Row],[Order_Date]])</f>
        <v>2025</v>
      </c>
      <c r="AC2372" t="str">
        <f>IF(tbl_EcommerceSales[[#This Row],[Age]]&lt;18,"Under 18",IF(tbl_EcommerceSales[[#This Row],[Age]]&lt;=25,"18-25",IF(tbl_EcommerceSales[[#This Row],[Age]]&lt;=35,"26-35",IF(tbl_EcommerceSales[[#This Row],[Age]]&lt;=45,"36-45",IF(tbl_EcommerceSales[[#This Row],[Age]]&lt;=55,"46-55","56+")))))</f>
        <v>36-45</v>
      </c>
    </row>
    <row r="2373" spans="1:29" x14ac:dyDescent="0.35">
      <c r="A2373" t="s">
        <v>4020</v>
      </c>
      <c r="B2373" s="7">
        <v>45917</v>
      </c>
      <c r="C2373" t="s">
        <v>348</v>
      </c>
      <c r="D2373" t="s">
        <v>139</v>
      </c>
      <c r="E2373" t="s">
        <v>25</v>
      </c>
      <c r="F2373">
        <v>35</v>
      </c>
      <c r="G2373" t="s">
        <v>52</v>
      </c>
      <c r="H2373" t="s">
        <v>27</v>
      </c>
      <c r="I2373" t="s">
        <v>338</v>
      </c>
      <c r="J2373" t="s">
        <v>339</v>
      </c>
      <c r="K2373" t="s">
        <v>55</v>
      </c>
      <c r="L2373" t="s">
        <v>56</v>
      </c>
      <c r="M2373">
        <v>1</v>
      </c>
      <c r="N2373" s="2">
        <v>1499</v>
      </c>
      <c r="O2373" s="3">
        <v>0.1</v>
      </c>
      <c r="P2373" s="2">
        <v>780</v>
      </c>
      <c r="Q2373" t="s">
        <v>32</v>
      </c>
      <c r="R2373" t="s">
        <v>33</v>
      </c>
      <c r="S2373" t="s">
        <v>34</v>
      </c>
      <c r="T2373" s="4">
        <v>3</v>
      </c>
      <c r="U2373" s="11">
        <f t="shared" si="37"/>
        <v>1499</v>
      </c>
      <c r="V2373" s="11">
        <f>tbl_EcommerceSales[[#This Row],[Gross_Sales]]*tbl_EcommerceSales[[#This Row],[Discount]]</f>
        <v>149.9</v>
      </c>
      <c r="W2373" s="11">
        <f>tbl_EcommerceSales[[#This Row],[Gross_Sales]]-tbl_EcommerceSales[[#This Row],[Discount_Amount]]</f>
        <v>1349.1</v>
      </c>
      <c r="X2373" s="11">
        <f>tbl_EcommerceSales[[#This Row],[Quantity]] * _xlfn.XLOOKUP(tbl_EcommerceSales[[#This Row],[Product_ID]], Product_Master!A:A, Product_Master!F:F)</f>
        <v>780</v>
      </c>
      <c r="Y2373" s="11">
        <f>tbl_EcommerceSales[[#This Row],[Net_Revenue]]-tbl_EcommerceSales[[#This Row],[Total_Cost]]</f>
        <v>569.09999999999991</v>
      </c>
      <c r="Z2373" s="9">
        <f>IFERROR(#REF!/tbl_EcommerceSales[[#This Row],[Total_Cost]], 0)</f>
        <v>0</v>
      </c>
      <c r="AA2373" t="str">
        <f>TEXT(tbl_EcommerceSales[[#This Row],[Order_Date]],"mmm")</f>
        <v>Sep</v>
      </c>
      <c r="AB2373">
        <f>YEAR(tbl_EcommerceSales[[#This Row],[Order_Date]])</f>
        <v>2025</v>
      </c>
      <c r="AC2373" t="str">
        <f>IF(tbl_EcommerceSales[[#This Row],[Age]]&lt;18,"Under 18",IF(tbl_EcommerceSales[[#This Row],[Age]]&lt;=25,"18-25",IF(tbl_EcommerceSales[[#This Row],[Age]]&lt;=35,"26-35",IF(tbl_EcommerceSales[[#This Row],[Age]]&lt;=45,"36-45",IF(tbl_EcommerceSales[[#This Row],[Age]]&lt;=55,"46-55","56+")))))</f>
        <v>26-35</v>
      </c>
    </row>
    <row r="2374" spans="1:29" x14ac:dyDescent="0.35">
      <c r="A2374" t="s">
        <v>4021</v>
      </c>
      <c r="B2374" s="7">
        <v>45917</v>
      </c>
      <c r="C2374" t="s">
        <v>2538</v>
      </c>
      <c r="D2374" t="s">
        <v>181</v>
      </c>
      <c r="E2374" t="s">
        <v>48</v>
      </c>
      <c r="F2374">
        <v>33</v>
      </c>
      <c r="G2374" t="s">
        <v>192</v>
      </c>
      <c r="H2374" t="s">
        <v>27</v>
      </c>
      <c r="I2374" t="s">
        <v>206</v>
      </c>
      <c r="J2374" t="s">
        <v>207</v>
      </c>
      <c r="K2374" t="s">
        <v>177</v>
      </c>
      <c r="L2374" t="s">
        <v>208</v>
      </c>
      <c r="M2374">
        <v>1</v>
      </c>
      <c r="N2374" s="2">
        <v>2199</v>
      </c>
      <c r="O2374" s="3">
        <v>0.1</v>
      </c>
      <c r="P2374" s="2">
        <v>1250</v>
      </c>
      <c r="Q2374" t="s">
        <v>44</v>
      </c>
      <c r="R2374" t="s">
        <v>33</v>
      </c>
      <c r="S2374" t="s">
        <v>34</v>
      </c>
      <c r="T2374" s="4">
        <v>3</v>
      </c>
      <c r="U2374" s="11">
        <f t="shared" si="37"/>
        <v>2199</v>
      </c>
      <c r="V2374" s="11">
        <f>tbl_EcommerceSales[[#This Row],[Gross_Sales]]*tbl_EcommerceSales[[#This Row],[Discount]]</f>
        <v>219.9</v>
      </c>
      <c r="W2374" s="11">
        <f>tbl_EcommerceSales[[#This Row],[Gross_Sales]]-tbl_EcommerceSales[[#This Row],[Discount_Amount]]</f>
        <v>1979.1</v>
      </c>
      <c r="X2374" s="11">
        <f>tbl_EcommerceSales[[#This Row],[Quantity]] * _xlfn.XLOOKUP(tbl_EcommerceSales[[#This Row],[Product_ID]], Product_Master!A:A, Product_Master!F:F)</f>
        <v>1250</v>
      </c>
      <c r="Y2374" s="11">
        <f>tbl_EcommerceSales[[#This Row],[Net_Revenue]]-tbl_EcommerceSales[[#This Row],[Total_Cost]]</f>
        <v>729.09999999999991</v>
      </c>
      <c r="Z2374" s="9">
        <f>IFERROR(#REF!/tbl_EcommerceSales[[#This Row],[Total_Cost]], 0)</f>
        <v>0</v>
      </c>
      <c r="AA2374" t="str">
        <f>TEXT(tbl_EcommerceSales[[#This Row],[Order_Date]],"mmm")</f>
        <v>Sep</v>
      </c>
      <c r="AB2374">
        <f>YEAR(tbl_EcommerceSales[[#This Row],[Order_Date]])</f>
        <v>2025</v>
      </c>
      <c r="AC2374" t="str">
        <f>IF(tbl_EcommerceSales[[#This Row],[Age]]&lt;18,"Under 18",IF(tbl_EcommerceSales[[#This Row],[Age]]&lt;=25,"18-25",IF(tbl_EcommerceSales[[#This Row],[Age]]&lt;=35,"26-35",IF(tbl_EcommerceSales[[#This Row],[Age]]&lt;=45,"36-45",IF(tbl_EcommerceSales[[#This Row],[Age]]&lt;=55,"46-55","56+")))))</f>
        <v>26-35</v>
      </c>
    </row>
    <row r="2375" spans="1:29" x14ac:dyDescent="0.35">
      <c r="A2375" t="s">
        <v>4022</v>
      </c>
      <c r="B2375" s="7">
        <v>45917</v>
      </c>
      <c r="C2375" t="s">
        <v>868</v>
      </c>
      <c r="D2375" t="s">
        <v>235</v>
      </c>
      <c r="E2375" t="s">
        <v>48</v>
      </c>
      <c r="F2375">
        <v>25</v>
      </c>
      <c r="G2375" t="s">
        <v>87</v>
      </c>
      <c r="H2375" t="s">
        <v>88</v>
      </c>
      <c r="I2375" t="s">
        <v>131</v>
      </c>
      <c r="J2375" t="s">
        <v>132</v>
      </c>
      <c r="K2375" t="s">
        <v>91</v>
      </c>
      <c r="L2375" t="s">
        <v>133</v>
      </c>
      <c r="M2375">
        <v>1</v>
      </c>
      <c r="N2375" s="2">
        <v>1299</v>
      </c>
      <c r="O2375" s="3">
        <v>0.1</v>
      </c>
      <c r="P2375" s="2">
        <v>610</v>
      </c>
      <c r="Q2375" t="s">
        <v>156</v>
      </c>
      <c r="R2375" t="s">
        <v>33</v>
      </c>
      <c r="S2375" t="s">
        <v>57</v>
      </c>
      <c r="T2375" s="4">
        <v>5</v>
      </c>
      <c r="U2375" s="11">
        <f t="shared" si="37"/>
        <v>1299</v>
      </c>
      <c r="V2375" s="11">
        <f>tbl_EcommerceSales[[#This Row],[Gross_Sales]]*tbl_EcommerceSales[[#This Row],[Discount]]</f>
        <v>129.9</v>
      </c>
      <c r="W2375" s="11">
        <f>tbl_EcommerceSales[[#This Row],[Gross_Sales]]-tbl_EcommerceSales[[#This Row],[Discount_Amount]]</f>
        <v>1169.0999999999999</v>
      </c>
      <c r="X2375" s="11">
        <f>tbl_EcommerceSales[[#This Row],[Quantity]] * _xlfn.XLOOKUP(tbl_EcommerceSales[[#This Row],[Product_ID]], Product_Master!A:A, Product_Master!F:F)</f>
        <v>610</v>
      </c>
      <c r="Y2375" s="11">
        <f>tbl_EcommerceSales[[#This Row],[Net_Revenue]]-tbl_EcommerceSales[[#This Row],[Total_Cost]]</f>
        <v>559.09999999999991</v>
      </c>
      <c r="Z2375" s="9">
        <f>IFERROR(#REF!/tbl_EcommerceSales[[#This Row],[Total_Cost]], 0)</f>
        <v>0</v>
      </c>
      <c r="AA2375" t="str">
        <f>TEXT(tbl_EcommerceSales[[#This Row],[Order_Date]],"mmm")</f>
        <v>Sep</v>
      </c>
      <c r="AB2375">
        <f>YEAR(tbl_EcommerceSales[[#This Row],[Order_Date]])</f>
        <v>2025</v>
      </c>
      <c r="AC2375" t="str">
        <f>IF(tbl_EcommerceSales[[#This Row],[Age]]&lt;18,"Under 18",IF(tbl_EcommerceSales[[#This Row],[Age]]&lt;=25,"18-25",IF(tbl_EcommerceSales[[#This Row],[Age]]&lt;=35,"26-35",IF(tbl_EcommerceSales[[#This Row],[Age]]&lt;=45,"36-45",IF(tbl_EcommerceSales[[#This Row],[Age]]&lt;=55,"46-55","56+")))))</f>
        <v>18-25</v>
      </c>
    </row>
    <row r="2376" spans="1:29" x14ac:dyDescent="0.35">
      <c r="A2376" t="s">
        <v>4023</v>
      </c>
      <c r="B2376" s="7">
        <v>45917</v>
      </c>
      <c r="C2376" t="s">
        <v>1183</v>
      </c>
      <c r="D2376" t="s">
        <v>24</v>
      </c>
      <c r="E2376" t="s">
        <v>25</v>
      </c>
      <c r="F2376">
        <v>25</v>
      </c>
      <c r="G2376" t="s">
        <v>26</v>
      </c>
      <c r="H2376" t="s">
        <v>27</v>
      </c>
      <c r="I2376" t="s">
        <v>257</v>
      </c>
      <c r="J2376" t="s">
        <v>258</v>
      </c>
      <c r="K2376" t="s">
        <v>55</v>
      </c>
      <c r="L2376" t="s">
        <v>56</v>
      </c>
      <c r="M2376">
        <v>1</v>
      </c>
      <c r="N2376" s="2">
        <v>1999</v>
      </c>
      <c r="O2376" s="3">
        <v>0.1</v>
      </c>
      <c r="P2376" s="2">
        <v>1050</v>
      </c>
      <c r="Q2376" t="s">
        <v>156</v>
      </c>
      <c r="R2376" t="s">
        <v>33</v>
      </c>
      <c r="S2376" t="s">
        <v>34</v>
      </c>
      <c r="T2376" s="4">
        <v>4</v>
      </c>
      <c r="U2376" s="11">
        <f t="shared" si="37"/>
        <v>1999</v>
      </c>
      <c r="V2376" s="11">
        <f>tbl_EcommerceSales[[#This Row],[Gross_Sales]]*tbl_EcommerceSales[[#This Row],[Discount]]</f>
        <v>199.9</v>
      </c>
      <c r="W2376" s="11">
        <f>tbl_EcommerceSales[[#This Row],[Gross_Sales]]-tbl_EcommerceSales[[#This Row],[Discount_Amount]]</f>
        <v>1799.1</v>
      </c>
      <c r="X2376" s="11">
        <f>tbl_EcommerceSales[[#This Row],[Quantity]] * _xlfn.XLOOKUP(tbl_EcommerceSales[[#This Row],[Product_ID]], Product_Master!A:A, Product_Master!F:F)</f>
        <v>1050</v>
      </c>
      <c r="Y2376" s="11">
        <f>tbl_EcommerceSales[[#This Row],[Net_Revenue]]-tbl_EcommerceSales[[#This Row],[Total_Cost]]</f>
        <v>749.09999999999991</v>
      </c>
      <c r="Z2376" s="9">
        <f>IFERROR(#REF!/tbl_EcommerceSales[[#This Row],[Total_Cost]], 0)</f>
        <v>0</v>
      </c>
      <c r="AA2376" t="str">
        <f>TEXT(tbl_EcommerceSales[[#This Row],[Order_Date]],"mmm")</f>
        <v>Sep</v>
      </c>
      <c r="AB2376">
        <f>YEAR(tbl_EcommerceSales[[#This Row],[Order_Date]])</f>
        <v>2025</v>
      </c>
      <c r="AC2376" t="str">
        <f>IF(tbl_EcommerceSales[[#This Row],[Age]]&lt;18,"Under 18",IF(tbl_EcommerceSales[[#This Row],[Age]]&lt;=25,"18-25",IF(tbl_EcommerceSales[[#This Row],[Age]]&lt;=35,"26-35",IF(tbl_EcommerceSales[[#This Row],[Age]]&lt;=45,"36-45",IF(tbl_EcommerceSales[[#This Row],[Age]]&lt;=55,"46-55","56+")))))</f>
        <v>18-25</v>
      </c>
    </row>
    <row r="2377" spans="1:29" x14ac:dyDescent="0.35">
      <c r="A2377" t="s">
        <v>4024</v>
      </c>
      <c r="B2377" s="7">
        <v>45917</v>
      </c>
      <c r="C2377" t="s">
        <v>4025</v>
      </c>
      <c r="D2377" t="s">
        <v>269</v>
      </c>
      <c r="E2377" t="s">
        <v>48</v>
      </c>
      <c r="F2377">
        <v>24</v>
      </c>
      <c r="G2377" t="s">
        <v>174</v>
      </c>
      <c r="H2377" t="s">
        <v>39</v>
      </c>
      <c r="I2377" t="s">
        <v>111</v>
      </c>
      <c r="J2377" t="s">
        <v>112</v>
      </c>
      <c r="K2377" t="s">
        <v>55</v>
      </c>
      <c r="L2377" t="s">
        <v>113</v>
      </c>
      <c r="M2377">
        <v>2</v>
      </c>
      <c r="N2377" s="2">
        <v>1799</v>
      </c>
      <c r="O2377" s="3">
        <v>0</v>
      </c>
      <c r="P2377" s="2">
        <v>1900</v>
      </c>
      <c r="Q2377" t="s">
        <v>44</v>
      </c>
      <c r="R2377" t="s">
        <v>33</v>
      </c>
      <c r="S2377" t="s">
        <v>34</v>
      </c>
      <c r="T2377" s="4">
        <v>5</v>
      </c>
      <c r="U2377" s="11">
        <f t="shared" si="37"/>
        <v>3598</v>
      </c>
      <c r="V2377" s="11">
        <f>tbl_EcommerceSales[[#This Row],[Gross_Sales]]*tbl_EcommerceSales[[#This Row],[Discount]]</f>
        <v>0</v>
      </c>
      <c r="W2377" s="11">
        <f>tbl_EcommerceSales[[#This Row],[Gross_Sales]]-tbl_EcommerceSales[[#This Row],[Discount_Amount]]</f>
        <v>3598</v>
      </c>
      <c r="X2377" s="11">
        <f>tbl_EcommerceSales[[#This Row],[Quantity]] * _xlfn.XLOOKUP(tbl_EcommerceSales[[#This Row],[Product_ID]], Product_Master!A:A, Product_Master!F:F)</f>
        <v>1900</v>
      </c>
      <c r="Y2377" s="11">
        <f>tbl_EcommerceSales[[#This Row],[Net_Revenue]]-tbl_EcommerceSales[[#This Row],[Total_Cost]]</f>
        <v>1698</v>
      </c>
      <c r="Z2377" s="9">
        <f>IFERROR(#REF!/tbl_EcommerceSales[[#This Row],[Total_Cost]], 0)</f>
        <v>0</v>
      </c>
      <c r="AA2377" t="str">
        <f>TEXT(tbl_EcommerceSales[[#This Row],[Order_Date]],"mmm")</f>
        <v>Sep</v>
      </c>
      <c r="AB2377">
        <f>YEAR(tbl_EcommerceSales[[#This Row],[Order_Date]])</f>
        <v>2025</v>
      </c>
      <c r="AC2377" t="str">
        <f>IF(tbl_EcommerceSales[[#This Row],[Age]]&lt;18,"Under 18",IF(tbl_EcommerceSales[[#This Row],[Age]]&lt;=25,"18-25",IF(tbl_EcommerceSales[[#This Row],[Age]]&lt;=35,"26-35",IF(tbl_EcommerceSales[[#This Row],[Age]]&lt;=45,"36-45",IF(tbl_EcommerceSales[[#This Row],[Age]]&lt;=55,"46-55","56+")))))</f>
        <v>18-25</v>
      </c>
    </row>
    <row r="2378" spans="1:29" x14ac:dyDescent="0.35">
      <c r="A2378" t="s">
        <v>4026</v>
      </c>
      <c r="B2378" s="7">
        <v>45917</v>
      </c>
      <c r="C2378" t="s">
        <v>2177</v>
      </c>
      <c r="D2378" t="s">
        <v>60</v>
      </c>
      <c r="E2378" t="s">
        <v>48</v>
      </c>
      <c r="F2378">
        <v>21</v>
      </c>
      <c r="G2378" t="s">
        <v>87</v>
      </c>
      <c r="H2378" t="s">
        <v>88</v>
      </c>
      <c r="I2378" t="s">
        <v>160</v>
      </c>
      <c r="J2378" t="s">
        <v>161</v>
      </c>
      <c r="K2378" t="s">
        <v>91</v>
      </c>
      <c r="L2378" t="s">
        <v>133</v>
      </c>
      <c r="M2378">
        <v>1</v>
      </c>
      <c r="N2378" s="2">
        <v>1099</v>
      </c>
      <c r="O2378" s="3">
        <v>0.15</v>
      </c>
      <c r="P2378" s="2">
        <v>520</v>
      </c>
      <c r="Q2378" t="s">
        <v>32</v>
      </c>
      <c r="R2378" t="s">
        <v>33</v>
      </c>
      <c r="S2378" t="s">
        <v>34</v>
      </c>
      <c r="T2378" s="4">
        <v>5</v>
      </c>
      <c r="U2378" s="11">
        <f t="shared" si="37"/>
        <v>1099</v>
      </c>
      <c r="V2378" s="11">
        <f>tbl_EcommerceSales[[#This Row],[Gross_Sales]]*tbl_EcommerceSales[[#This Row],[Discount]]</f>
        <v>164.85</v>
      </c>
      <c r="W2378" s="11">
        <f>tbl_EcommerceSales[[#This Row],[Gross_Sales]]-tbl_EcommerceSales[[#This Row],[Discount_Amount]]</f>
        <v>934.15</v>
      </c>
      <c r="X2378" s="11">
        <f>tbl_EcommerceSales[[#This Row],[Quantity]] * _xlfn.XLOOKUP(tbl_EcommerceSales[[#This Row],[Product_ID]], Product_Master!A:A, Product_Master!F:F)</f>
        <v>520</v>
      </c>
      <c r="Y2378" s="11">
        <f>tbl_EcommerceSales[[#This Row],[Net_Revenue]]-tbl_EcommerceSales[[#This Row],[Total_Cost]]</f>
        <v>414.15</v>
      </c>
      <c r="Z2378" s="9">
        <f>IFERROR(#REF!/tbl_EcommerceSales[[#This Row],[Total_Cost]], 0)</f>
        <v>0</v>
      </c>
      <c r="AA2378" t="str">
        <f>TEXT(tbl_EcommerceSales[[#This Row],[Order_Date]],"mmm")</f>
        <v>Sep</v>
      </c>
      <c r="AB2378">
        <f>YEAR(tbl_EcommerceSales[[#This Row],[Order_Date]])</f>
        <v>2025</v>
      </c>
      <c r="AC2378" t="str">
        <f>IF(tbl_EcommerceSales[[#This Row],[Age]]&lt;18,"Under 18",IF(tbl_EcommerceSales[[#This Row],[Age]]&lt;=25,"18-25",IF(tbl_EcommerceSales[[#This Row],[Age]]&lt;=35,"26-35",IF(tbl_EcommerceSales[[#This Row],[Age]]&lt;=45,"36-45",IF(tbl_EcommerceSales[[#This Row],[Age]]&lt;=55,"46-55","56+")))))</f>
        <v>18-25</v>
      </c>
    </row>
    <row r="2379" spans="1:29" x14ac:dyDescent="0.35">
      <c r="A2379" t="s">
        <v>4027</v>
      </c>
      <c r="B2379" s="7">
        <v>45917</v>
      </c>
      <c r="C2379" t="s">
        <v>2587</v>
      </c>
      <c r="D2379" t="s">
        <v>181</v>
      </c>
      <c r="E2379" t="s">
        <v>48</v>
      </c>
      <c r="F2379">
        <v>21</v>
      </c>
      <c r="G2379" t="s">
        <v>38</v>
      </c>
      <c r="H2379" t="s">
        <v>39</v>
      </c>
      <c r="I2379" t="s">
        <v>40</v>
      </c>
      <c r="J2379" t="s">
        <v>41</v>
      </c>
      <c r="K2379" t="s">
        <v>42</v>
      </c>
      <c r="L2379" t="s">
        <v>43</v>
      </c>
      <c r="M2379">
        <v>1</v>
      </c>
      <c r="N2379" s="2">
        <v>699</v>
      </c>
      <c r="O2379" s="3">
        <v>0.05</v>
      </c>
      <c r="P2379" s="2">
        <v>310</v>
      </c>
      <c r="Q2379" t="s">
        <v>123</v>
      </c>
      <c r="R2379" t="s">
        <v>33</v>
      </c>
      <c r="S2379" t="s">
        <v>57</v>
      </c>
      <c r="T2379" s="4">
        <v>5</v>
      </c>
      <c r="U2379" s="11">
        <f t="shared" si="37"/>
        <v>699</v>
      </c>
      <c r="V2379" s="11">
        <f>tbl_EcommerceSales[[#This Row],[Gross_Sales]]*tbl_EcommerceSales[[#This Row],[Discount]]</f>
        <v>34.950000000000003</v>
      </c>
      <c r="W2379" s="11">
        <f>tbl_EcommerceSales[[#This Row],[Gross_Sales]]-tbl_EcommerceSales[[#This Row],[Discount_Amount]]</f>
        <v>664.05</v>
      </c>
      <c r="X2379" s="11">
        <f>tbl_EcommerceSales[[#This Row],[Quantity]] * _xlfn.XLOOKUP(tbl_EcommerceSales[[#This Row],[Product_ID]], Product_Master!A:A, Product_Master!F:F)</f>
        <v>310</v>
      </c>
      <c r="Y2379" s="11">
        <f>tbl_EcommerceSales[[#This Row],[Net_Revenue]]-tbl_EcommerceSales[[#This Row],[Total_Cost]]</f>
        <v>354.04999999999995</v>
      </c>
      <c r="Z2379" s="9">
        <f>IFERROR(#REF!/tbl_EcommerceSales[[#This Row],[Total_Cost]], 0)</f>
        <v>0</v>
      </c>
      <c r="AA2379" t="str">
        <f>TEXT(tbl_EcommerceSales[[#This Row],[Order_Date]],"mmm")</f>
        <v>Sep</v>
      </c>
      <c r="AB2379">
        <f>YEAR(tbl_EcommerceSales[[#This Row],[Order_Date]])</f>
        <v>2025</v>
      </c>
      <c r="AC2379" t="str">
        <f>IF(tbl_EcommerceSales[[#This Row],[Age]]&lt;18,"Under 18",IF(tbl_EcommerceSales[[#This Row],[Age]]&lt;=25,"18-25",IF(tbl_EcommerceSales[[#This Row],[Age]]&lt;=35,"26-35",IF(tbl_EcommerceSales[[#This Row],[Age]]&lt;=45,"36-45",IF(tbl_EcommerceSales[[#This Row],[Age]]&lt;=55,"46-55","56+")))))</f>
        <v>18-25</v>
      </c>
    </row>
    <row r="2380" spans="1:29" x14ac:dyDescent="0.35">
      <c r="A2380" t="s">
        <v>4028</v>
      </c>
      <c r="B2380" s="7">
        <v>45917</v>
      </c>
      <c r="C2380" t="s">
        <v>1396</v>
      </c>
      <c r="D2380" t="s">
        <v>181</v>
      </c>
      <c r="E2380" t="s">
        <v>25</v>
      </c>
      <c r="F2380">
        <v>31</v>
      </c>
      <c r="G2380" t="s">
        <v>192</v>
      </c>
      <c r="H2380" t="s">
        <v>27</v>
      </c>
      <c r="I2380" t="s">
        <v>338</v>
      </c>
      <c r="J2380" t="s">
        <v>339</v>
      </c>
      <c r="K2380" t="s">
        <v>55</v>
      </c>
      <c r="L2380" t="s">
        <v>56</v>
      </c>
      <c r="M2380">
        <v>1</v>
      </c>
      <c r="N2380" s="2">
        <v>1499</v>
      </c>
      <c r="O2380" s="3">
        <v>0.05</v>
      </c>
      <c r="P2380" s="2">
        <v>780</v>
      </c>
      <c r="Q2380" t="s">
        <v>32</v>
      </c>
      <c r="R2380" t="s">
        <v>33</v>
      </c>
      <c r="S2380" t="s">
        <v>34</v>
      </c>
      <c r="T2380" s="4">
        <v>5</v>
      </c>
      <c r="U2380" s="11">
        <f t="shared" si="37"/>
        <v>1499</v>
      </c>
      <c r="V2380" s="11">
        <f>tbl_EcommerceSales[[#This Row],[Gross_Sales]]*tbl_EcommerceSales[[#This Row],[Discount]]</f>
        <v>74.95</v>
      </c>
      <c r="W2380" s="11">
        <f>tbl_EcommerceSales[[#This Row],[Gross_Sales]]-tbl_EcommerceSales[[#This Row],[Discount_Amount]]</f>
        <v>1424.05</v>
      </c>
      <c r="X2380" s="11">
        <f>tbl_EcommerceSales[[#This Row],[Quantity]] * _xlfn.XLOOKUP(tbl_EcommerceSales[[#This Row],[Product_ID]], Product_Master!A:A, Product_Master!F:F)</f>
        <v>780</v>
      </c>
      <c r="Y2380" s="11">
        <f>tbl_EcommerceSales[[#This Row],[Net_Revenue]]-tbl_EcommerceSales[[#This Row],[Total_Cost]]</f>
        <v>644.04999999999995</v>
      </c>
      <c r="Z2380" s="9">
        <f>IFERROR(#REF!/tbl_EcommerceSales[[#This Row],[Total_Cost]], 0)</f>
        <v>0</v>
      </c>
      <c r="AA2380" t="str">
        <f>TEXT(tbl_EcommerceSales[[#This Row],[Order_Date]],"mmm")</f>
        <v>Sep</v>
      </c>
      <c r="AB2380">
        <f>YEAR(tbl_EcommerceSales[[#This Row],[Order_Date]])</f>
        <v>2025</v>
      </c>
      <c r="AC2380" t="str">
        <f>IF(tbl_EcommerceSales[[#This Row],[Age]]&lt;18,"Under 18",IF(tbl_EcommerceSales[[#This Row],[Age]]&lt;=25,"18-25",IF(tbl_EcommerceSales[[#This Row],[Age]]&lt;=35,"26-35",IF(tbl_EcommerceSales[[#This Row],[Age]]&lt;=45,"36-45",IF(tbl_EcommerceSales[[#This Row],[Age]]&lt;=55,"46-55","56+")))))</f>
        <v>26-35</v>
      </c>
    </row>
    <row r="2381" spans="1:29" x14ac:dyDescent="0.35">
      <c r="A2381" t="s">
        <v>4029</v>
      </c>
      <c r="B2381" s="7">
        <v>45917</v>
      </c>
      <c r="C2381" t="s">
        <v>4030</v>
      </c>
      <c r="D2381" t="s">
        <v>24</v>
      </c>
      <c r="E2381" t="s">
        <v>25</v>
      </c>
      <c r="F2381">
        <v>31</v>
      </c>
      <c r="G2381" t="s">
        <v>246</v>
      </c>
      <c r="H2381" t="s">
        <v>27</v>
      </c>
      <c r="I2381" t="s">
        <v>165</v>
      </c>
      <c r="J2381" t="s">
        <v>166</v>
      </c>
      <c r="K2381" t="s">
        <v>42</v>
      </c>
      <c r="L2381" t="s">
        <v>167</v>
      </c>
      <c r="M2381">
        <v>2</v>
      </c>
      <c r="N2381" s="2">
        <v>1799</v>
      </c>
      <c r="O2381" s="3">
        <v>0.25</v>
      </c>
      <c r="P2381" s="2">
        <v>1800</v>
      </c>
      <c r="Q2381" t="s">
        <v>32</v>
      </c>
      <c r="R2381" t="s">
        <v>33</v>
      </c>
      <c r="S2381" t="s">
        <v>57</v>
      </c>
      <c r="T2381" s="4">
        <v>2</v>
      </c>
      <c r="U2381" s="11">
        <f t="shared" si="37"/>
        <v>3598</v>
      </c>
      <c r="V2381" s="11">
        <f>tbl_EcommerceSales[[#This Row],[Gross_Sales]]*tbl_EcommerceSales[[#This Row],[Discount]]</f>
        <v>899.5</v>
      </c>
      <c r="W2381" s="11">
        <f>tbl_EcommerceSales[[#This Row],[Gross_Sales]]-tbl_EcommerceSales[[#This Row],[Discount_Amount]]</f>
        <v>2698.5</v>
      </c>
      <c r="X2381" s="11">
        <f>tbl_EcommerceSales[[#This Row],[Quantity]] * _xlfn.XLOOKUP(tbl_EcommerceSales[[#This Row],[Product_ID]], Product_Master!A:A, Product_Master!F:F)</f>
        <v>1800</v>
      </c>
      <c r="Y2381" s="11">
        <f>tbl_EcommerceSales[[#This Row],[Net_Revenue]]-tbl_EcommerceSales[[#This Row],[Total_Cost]]</f>
        <v>898.5</v>
      </c>
      <c r="Z2381" s="9">
        <f>IFERROR(#REF!/tbl_EcommerceSales[[#This Row],[Total_Cost]], 0)</f>
        <v>0</v>
      </c>
      <c r="AA2381" t="str">
        <f>TEXT(tbl_EcommerceSales[[#This Row],[Order_Date]],"mmm")</f>
        <v>Sep</v>
      </c>
      <c r="AB2381">
        <f>YEAR(tbl_EcommerceSales[[#This Row],[Order_Date]])</f>
        <v>2025</v>
      </c>
      <c r="AC2381" t="str">
        <f>IF(tbl_EcommerceSales[[#This Row],[Age]]&lt;18,"Under 18",IF(tbl_EcommerceSales[[#This Row],[Age]]&lt;=25,"18-25",IF(tbl_EcommerceSales[[#This Row],[Age]]&lt;=35,"26-35",IF(tbl_EcommerceSales[[#This Row],[Age]]&lt;=45,"36-45",IF(tbl_EcommerceSales[[#This Row],[Age]]&lt;=55,"46-55","56+")))))</f>
        <v>26-35</v>
      </c>
    </row>
    <row r="2382" spans="1:29" x14ac:dyDescent="0.35">
      <c r="A2382" t="s">
        <v>4031</v>
      </c>
      <c r="B2382" s="7">
        <v>45917</v>
      </c>
      <c r="C2382" t="s">
        <v>2616</v>
      </c>
      <c r="D2382" t="s">
        <v>312</v>
      </c>
      <c r="E2382" t="s">
        <v>25</v>
      </c>
      <c r="F2382">
        <v>26</v>
      </c>
      <c r="G2382" t="s">
        <v>174</v>
      </c>
      <c r="H2382" t="s">
        <v>39</v>
      </c>
      <c r="I2382" t="s">
        <v>294</v>
      </c>
      <c r="J2382" t="s">
        <v>295</v>
      </c>
      <c r="K2382" t="s">
        <v>91</v>
      </c>
      <c r="L2382" t="s">
        <v>296</v>
      </c>
      <c r="M2382">
        <v>1</v>
      </c>
      <c r="N2382" s="2">
        <v>699</v>
      </c>
      <c r="O2382" s="3">
        <v>0.1</v>
      </c>
      <c r="P2382" s="2">
        <v>300</v>
      </c>
      <c r="Q2382" t="s">
        <v>44</v>
      </c>
      <c r="R2382" t="s">
        <v>33</v>
      </c>
      <c r="S2382" t="s">
        <v>57</v>
      </c>
      <c r="T2382" s="4">
        <v>4</v>
      </c>
      <c r="U2382" s="11">
        <f t="shared" si="37"/>
        <v>699</v>
      </c>
      <c r="V2382" s="11">
        <f>tbl_EcommerceSales[[#This Row],[Gross_Sales]]*tbl_EcommerceSales[[#This Row],[Discount]]</f>
        <v>69.900000000000006</v>
      </c>
      <c r="W2382" s="11">
        <f>tbl_EcommerceSales[[#This Row],[Gross_Sales]]-tbl_EcommerceSales[[#This Row],[Discount_Amount]]</f>
        <v>629.1</v>
      </c>
      <c r="X2382" s="11">
        <f>tbl_EcommerceSales[[#This Row],[Quantity]] * _xlfn.XLOOKUP(tbl_EcommerceSales[[#This Row],[Product_ID]], Product_Master!A:A, Product_Master!F:F)</f>
        <v>300</v>
      </c>
      <c r="Y2382" s="11">
        <f>tbl_EcommerceSales[[#This Row],[Net_Revenue]]-tbl_EcommerceSales[[#This Row],[Total_Cost]]</f>
        <v>329.1</v>
      </c>
      <c r="Z2382" s="9">
        <f>IFERROR(#REF!/tbl_EcommerceSales[[#This Row],[Total_Cost]], 0)</f>
        <v>0</v>
      </c>
      <c r="AA2382" t="str">
        <f>TEXT(tbl_EcommerceSales[[#This Row],[Order_Date]],"mmm")</f>
        <v>Sep</v>
      </c>
      <c r="AB2382">
        <f>YEAR(tbl_EcommerceSales[[#This Row],[Order_Date]])</f>
        <v>2025</v>
      </c>
      <c r="AC2382" t="str">
        <f>IF(tbl_EcommerceSales[[#This Row],[Age]]&lt;18,"Under 18",IF(tbl_EcommerceSales[[#This Row],[Age]]&lt;=25,"18-25",IF(tbl_EcommerceSales[[#This Row],[Age]]&lt;=35,"26-35",IF(tbl_EcommerceSales[[#This Row],[Age]]&lt;=45,"36-45",IF(tbl_EcommerceSales[[#This Row],[Age]]&lt;=55,"46-55","56+")))))</f>
        <v>26-35</v>
      </c>
    </row>
    <row r="2383" spans="1:29" x14ac:dyDescent="0.35">
      <c r="A2383" t="s">
        <v>4032</v>
      </c>
      <c r="B2383" s="7">
        <v>45917</v>
      </c>
      <c r="C2383" t="s">
        <v>1715</v>
      </c>
      <c r="D2383" t="s">
        <v>251</v>
      </c>
      <c r="E2383" t="s">
        <v>25</v>
      </c>
      <c r="F2383">
        <v>26</v>
      </c>
      <c r="G2383" t="s">
        <v>152</v>
      </c>
      <c r="H2383" t="s">
        <v>72</v>
      </c>
      <c r="I2383" t="s">
        <v>175</v>
      </c>
      <c r="J2383" t="s">
        <v>176</v>
      </c>
      <c r="K2383" t="s">
        <v>177</v>
      </c>
      <c r="L2383" t="s">
        <v>178</v>
      </c>
      <c r="M2383">
        <v>2</v>
      </c>
      <c r="N2383" s="2">
        <v>699</v>
      </c>
      <c r="O2383" s="3">
        <v>0.05</v>
      </c>
      <c r="P2383" s="2">
        <v>640</v>
      </c>
      <c r="Q2383" t="s">
        <v>156</v>
      </c>
      <c r="R2383" t="s">
        <v>33</v>
      </c>
      <c r="S2383" t="s">
        <v>34</v>
      </c>
      <c r="T2383" s="4">
        <v>4</v>
      </c>
      <c r="U2383" s="11">
        <f t="shared" si="37"/>
        <v>1398</v>
      </c>
      <c r="V2383" s="11">
        <f>tbl_EcommerceSales[[#This Row],[Gross_Sales]]*tbl_EcommerceSales[[#This Row],[Discount]]</f>
        <v>69.900000000000006</v>
      </c>
      <c r="W2383" s="11">
        <f>tbl_EcommerceSales[[#This Row],[Gross_Sales]]-tbl_EcommerceSales[[#This Row],[Discount_Amount]]</f>
        <v>1328.1</v>
      </c>
      <c r="X2383" s="11">
        <f>tbl_EcommerceSales[[#This Row],[Quantity]] * _xlfn.XLOOKUP(tbl_EcommerceSales[[#This Row],[Product_ID]], Product_Master!A:A, Product_Master!F:F)</f>
        <v>640</v>
      </c>
      <c r="Y2383" s="11">
        <f>tbl_EcommerceSales[[#This Row],[Net_Revenue]]-tbl_EcommerceSales[[#This Row],[Total_Cost]]</f>
        <v>688.09999999999991</v>
      </c>
      <c r="Z2383" s="9">
        <f>IFERROR(#REF!/tbl_EcommerceSales[[#This Row],[Total_Cost]], 0)</f>
        <v>0</v>
      </c>
      <c r="AA2383" t="str">
        <f>TEXT(tbl_EcommerceSales[[#This Row],[Order_Date]],"mmm")</f>
        <v>Sep</v>
      </c>
      <c r="AB2383">
        <f>YEAR(tbl_EcommerceSales[[#This Row],[Order_Date]])</f>
        <v>2025</v>
      </c>
      <c r="AC2383" t="str">
        <f>IF(tbl_EcommerceSales[[#This Row],[Age]]&lt;18,"Under 18",IF(tbl_EcommerceSales[[#This Row],[Age]]&lt;=25,"18-25",IF(tbl_EcommerceSales[[#This Row],[Age]]&lt;=35,"26-35",IF(tbl_EcommerceSales[[#This Row],[Age]]&lt;=45,"36-45",IF(tbl_EcommerceSales[[#This Row],[Age]]&lt;=55,"46-55","56+")))))</f>
        <v>26-35</v>
      </c>
    </row>
    <row r="2384" spans="1:29" x14ac:dyDescent="0.35">
      <c r="A2384" t="s">
        <v>4033</v>
      </c>
      <c r="B2384" s="7">
        <v>45917</v>
      </c>
      <c r="C2384" t="s">
        <v>3059</v>
      </c>
      <c r="D2384" t="s">
        <v>24</v>
      </c>
      <c r="E2384" t="s">
        <v>25</v>
      </c>
      <c r="F2384">
        <v>30</v>
      </c>
      <c r="G2384" t="s">
        <v>174</v>
      </c>
      <c r="H2384" t="s">
        <v>39</v>
      </c>
      <c r="I2384" t="s">
        <v>517</v>
      </c>
      <c r="J2384" t="s">
        <v>518</v>
      </c>
      <c r="K2384" t="s">
        <v>30</v>
      </c>
      <c r="L2384" t="s">
        <v>278</v>
      </c>
      <c r="M2384">
        <v>4</v>
      </c>
      <c r="N2384" s="2">
        <v>1299</v>
      </c>
      <c r="O2384" s="3">
        <v>0.1</v>
      </c>
      <c r="P2384" s="2">
        <v>2760</v>
      </c>
      <c r="Q2384" t="s">
        <v>32</v>
      </c>
      <c r="R2384" t="s">
        <v>33</v>
      </c>
      <c r="S2384" t="s">
        <v>34</v>
      </c>
      <c r="T2384" s="4">
        <v>5</v>
      </c>
      <c r="U2384" s="11">
        <f t="shared" si="37"/>
        <v>5196</v>
      </c>
      <c r="V2384" s="11">
        <f>tbl_EcommerceSales[[#This Row],[Gross_Sales]]*tbl_EcommerceSales[[#This Row],[Discount]]</f>
        <v>519.6</v>
      </c>
      <c r="W2384" s="11">
        <f>tbl_EcommerceSales[[#This Row],[Gross_Sales]]-tbl_EcommerceSales[[#This Row],[Discount_Amount]]</f>
        <v>4676.3999999999996</v>
      </c>
      <c r="X2384" s="11">
        <f>tbl_EcommerceSales[[#This Row],[Quantity]] * _xlfn.XLOOKUP(tbl_EcommerceSales[[#This Row],[Product_ID]], Product_Master!A:A, Product_Master!F:F)</f>
        <v>2760</v>
      </c>
      <c r="Y2384" s="11">
        <f>tbl_EcommerceSales[[#This Row],[Net_Revenue]]-tbl_EcommerceSales[[#This Row],[Total_Cost]]</f>
        <v>1916.3999999999996</v>
      </c>
      <c r="Z2384" s="9">
        <f>IFERROR(#REF!/tbl_EcommerceSales[[#This Row],[Total_Cost]], 0)</f>
        <v>0</v>
      </c>
      <c r="AA2384" t="str">
        <f>TEXT(tbl_EcommerceSales[[#This Row],[Order_Date]],"mmm")</f>
        <v>Sep</v>
      </c>
      <c r="AB2384">
        <f>YEAR(tbl_EcommerceSales[[#This Row],[Order_Date]])</f>
        <v>2025</v>
      </c>
      <c r="AC2384" t="str">
        <f>IF(tbl_EcommerceSales[[#This Row],[Age]]&lt;18,"Under 18",IF(tbl_EcommerceSales[[#This Row],[Age]]&lt;=25,"18-25",IF(tbl_EcommerceSales[[#This Row],[Age]]&lt;=35,"26-35",IF(tbl_EcommerceSales[[#This Row],[Age]]&lt;=45,"36-45",IF(tbl_EcommerceSales[[#This Row],[Age]]&lt;=55,"46-55","56+")))))</f>
        <v>26-35</v>
      </c>
    </row>
    <row r="2385" spans="1:29" x14ac:dyDescent="0.35">
      <c r="A2385" t="s">
        <v>4034</v>
      </c>
      <c r="B2385" s="7">
        <v>45917</v>
      </c>
      <c r="C2385" t="s">
        <v>2420</v>
      </c>
      <c r="D2385" t="s">
        <v>37</v>
      </c>
      <c r="E2385" t="s">
        <v>48</v>
      </c>
      <c r="F2385">
        <v>35</v>
      </c>
      <c r="G2385" t="s">
        <v>171</v>
      </c>
      <c r="H2385" t="s">
        <v>39</v>
      </c>
      <c r="I2385" t="s">
        <v>165</v>
      </c>
      <c r="J2385" t="s">
        <v>166</v>
      </c>
      <c r="K2385" t="s">
        <v>42</v>
      </c>
      <c r="L2385" t="s">
        <v>167</v>
      </c>
      <c r="M2385">
        <v>4</v>
      </c>
      <c r="N2385" s="2">
        <v>1799</v>
      </c>
      <c r="O2385" s="3">
        <v>0.1</v>
      </c>
      <c r="P2385" s="2">
        <v>3600</v>
      </c>
      <c r="Q2385" t="s">
        <v>156</v>
      </c>
      <c r="R2385" t="s">
        <v>33</v>
      </c>
      <c r="S2385" t="s">
        <v>57</v>
      </c>
      <c r="T2385" s="4">
        <v>5</v>
      </c>
      <c r="U2385" s="11">
        <f t="shared" si="37"/>
        <v>7196</v>
      </c>
      <c r="V2385" s="11">
        <f>tbl_EcommerceSales[[#This Row],[Gross_Sales]]*tbl_EcommerceSales[[#This Row],[Discount]]</f>
        <v>719.6</v>
      </c>
      <c r="W2385" s="11">
        <f>tbl_EcommerceSales[[#This Row],[Gross_Sales]]-tbl_EcommerceSales[[#This Row],[Discount_Amount]]</f>
        <v>6476.4</v>
      </c>
      <c r="X2385" s="11">
        <f>tbl_EcommerceSales[[#This Row],[Quantity]] * _xlfn.XLOOKUP(tbl_EcommerceSales[[#This Row],[Product_ID]], Product_Master!A:A, Product_Master!F:F)</f>
        <v>3600</v>
      </c>
      <c r="Y2385" s="11">
        <f>tbl_EcommerceSales[[#This Row],[Net_Revenue]]-tbl_EcommerceSales[[#This Row],[Total_Cost]]</f>
        <v>2876.3999999999996</v>
      </c>
      <c r="Z2385" s="9">
        <f>IFERROR(#REF!/tbl_EcommerceSales[[#This Row],[Total_Cost]], 0)</f>
        <v>0</v>
      </c>
      <c r="AA2385" t="str">
        <f>TEXT(tbl_EcommerceSales[[#This Row],[Order_Date]],"mmm")</f>
        <v>Sep</v>
      </c>
      <c r="AB2385">
        <f>YEAR(tbl_EcommerceSales[[#This Row],[Order_Date]])</f>
        <v>2025</v>
      </c>
      <c r="AC2385" t="str">
        <f>IF(tbl_EcommerceSales[[#This Row],[Age]]&lt;18,"Under 18",IF(tbl_EcommerceSales[[#This Row],[Age]]&lt;=25,"18-25",IF(tbl_EcommerceSales[[#This Row],[Age]]&lt;=35,"26-35",IF(tbl_EcommerceSales[[#This Row],[Age]]&lt;=45,"36-45",IF(tbl_EcommerceSales[[#This Row],[Age]]&lt;=55,"46-55","56+")))))</f>
        <v>26-35</v>
      </c>
    </row>
    <row r="2386" spans="1:29" x14ac:dyDescent="0.35">
      <c r="A2386" t="s">
        <v>4035</v>
      </c>
      <c r="B2386" s="7">
        <v>45918</v>
      </c>
      <c r="C2386" t="s">
        <v>2952</v>
      </c>
      <c r="D2386" t="s">
        <v>251</v>
      </c>
      <c r="E2386" t="s">
        <v>48</v>
      </c>
      <c r="F2386">
        <v>27</v>
      </c>
      <c r="G2386" t="s">
        <v>152</v>
      </c>
      <c r="H2386" t="s">
        <v>72</v>
      </c>
      <c r="I2386" t="s">
        <v>271</v>
      </c>
      <c r="J2386" t="s">
        <v>272</v>
      </c>
      <c r="K2386" t="s">
        <v>30</v>
      </c>
      <c r="L2386" t="s">
        <v>273</v>
      </c>
      <c r="M2386">
        <v>1</v>
      </c>
      <c r="N2386" s="2">
        <v>4299</v>
      </c>
      <c r="O2386" s="3">
        <v>0</v>
      </c>
      <c r="P2386" s="2">
        <v>2700</v>
      </c>
      <c r="Q2386" t="s">
        <v>32</v>
      </c>
      <c r="R2386" t="s">
        <v>33</v>
      </c>
      <c r="S2386" t="s">
        <v>57</v>
      </c>
      <c r="T2386" s="4">
        <v>5</v>
      </c>
      <c r="U2386" s="11">
        <f t="shared" si="37"/>
        <v>4299</v>
      </c>
      <c r="V2386" s="11">
        <f>tbl_EcommerceSales[[#This Row],[Gross_Sales]]*tbl_EcommerceSales[[#This Row],[Discount]]</f>
        <v>0</v>
      </c>
      <c r="W2386" s="11">
        <f>tbl_EcommerceSales[[#This Row],[Gross_Sales]]-tbl_EcommerceSales[[#This Row],[Discount_Amount]]</f>
        <v>4299</v>
      </c>
      <c r="X2386" s="11">
        <f>tbl_EcommerceSales[[#This Row],[Quantity]] * _xlfn.XLOOKUP(tbl_EcommerceSales[[#This Row],[Product_ID]], Product_Master!A:A, Product_Master!F:F)</f>
        <v>2700</v>
      </c>
      <c r="Y2386" s="11">
        <f>tbl_EcommerceSales[[#This Row],[Net_Revenue]]-tbl_EcommerceSales[[#This Row],[Total_Cost]]</f>
        <v>1599</v>
      </c>
      <c r="Z2386" s="9">
        <f>IFERROR(#REF!/tbl_EcommerceSales[[#This Row],[Total_Cost]], 0)</f>
        <v>0</v>
      </c>
      <c r="AA2386" t="str">
        <f>TEXT(tbl_EcommerceSales[[#This Row],[Order_Date]],"mmm")</f>
        <v>Sep</v>
      </c>
      <c r="AB2386">
        <f>YEAR(tbl_EcommerceSales[[#This Row],[Order_Date]])</f>
        <v>2025</v>
      </c>
      <c r="AC2386" t="str">
        <f>IF(tbl_EcommerceSales[[#This Row],[Age]]&lt;18,"Under 18",IF(tbl_EcommerceSales[[#This Row],[Age]]&lt;=25,"18-25",IF(tbl_EcommerceSales[[#This Row],[Age]]&lt;=35,"26-35",IF(tbl_EcommerceSales[[#This Row],[Age]]&lt;=45,"36-45",IF(tbl_EcommerceSales[[#This Row],[Age]]&lt;=55,"46-55","56+")))))</f>
        <v>26-35</v>
      </c>
    </row>
    <row r="2387" spans="1:29" x14ac:dyDescent="0.35">
      <c r="A2387" t="s">
        <v>4036</v>
      </c>
      <c r="B2387" s="7">
        <v>45918</v>
      </c>
      <c r="C2387" t="s">
        <v>4037</v>
      </c>
      <c r="D2387" t="s">
        <v>151</v>
      </c>
      <c r="E2387" t="s">
        <v>48</v>
      </c>
      <c r="F2387">
        <v>53</v>
      </c>
      <c r="G2387" t="s">
        <v>61</v>
      </c>
      <c r="H2387" t="s">
        <v>27</v>
      </c>
      <c r="I2387" t="s">
        <v>294</v>
      </c>
      <c r="J2387" t="s">
        <v>295</v>
      </c>
      <c r="K2387" t="s">
        <v>91</v>
      </c>
      <c r="L2387" t="s">
        <v>296</v>
      </c>
      <c r="M2387">
        <v>1</v>
      </c>
      <c r="N2387" s="2">
        <v>699</v>
      </c>
      <c r="O2387" s="3">
        <v>0.05</v>
      </c>
      <c r="P2387" s="2">
        <v>300</v>
      </c>
      <c r="Q2387" t="s">
        <v>44</v>
      </c>
      <c r="R2387" t="s">
        <v>33</v>
      </c>
      <c r="S2387" t="s">
        <v>57</v>
      </c>
      <c r="T2387" s="4">
        <v>4</v>
      </c>
      <c r="U2387" s="11">
        <f t="shared" si="37"/>
        <v>699</v>
      </c>
      <c r="V2387" s="11">
        <f>tbl_EcommerceSales[[#This Row],[Gross_Sales]]*tbl_EcommerceSales[[#This Row],[Discount]]</f>
        <v>34.950000000000003</v>
      </c>
      <c r="W2387" s="11">
        <f>tbl_EcommerceSales[[#This Row],[Gross_Sales]]-tbl_EcommerceSales[[#This Row],[Discount_Amount]]</f>
        <v>664.05</v>
      </c>
      <c r="X2387" s="11">
        <f>tbl_EcommerceSales[[#This Row],[Quantity]] * _xlfn.XLOOKUP(tbl_EcommerceSales[[#This Row],[Product_ID]], Product_Master!A:A, Product_Master!F:F)</f>
        <v>300</v>
      </c>
      <c r="Y2387" s="11">
        <f>tbl_EcommerceSales[[#This Row],[Net_Revenue]]-tbl_EcommerceSales[[#This Row],[Total_Cost]]</f>
        <v>364.04999999999995</v>
      </c>
      <c r="Z2387" s="9">
        <f>IFERROR(#REF!/tbl_EcommerceSales[[#This Row],[Total_Cost]], 0)</f>
        <v>0</v>
      </c>
      <c r="AA2387" t="str">
        <f>TEXT(tbl_EcommerceSales[[#This Row],[Order_Date]],"mmm")</f>
        <v>Sep</v>
      </c>
      <c r="AB2387">
        <f>YEAR(tbl_EcommerceSales[[#This Row],[Order_Date]])</f>
        <v>2025</v>
      </c>
      <c r="AC2387" t="str">
        <f>IF(tbl_EcommerceSales[[#This Row],[Age]]&lt;18,"Under 18",IF(tbl_EcommerceSales[[#This Row],[Age]]&lt;=25,"18-25",IF(tbl_EcommerceSales[[#This Row],[Age]]&lt;=35,"26-35",IF(tbl_EcommerceSales[[#This Row],[Age]]&lt;=45,"36-45",IF(tbl_EcommerceSales[[#This Row],[Age]]&lt;=55,"46-55","56+")))))</f>
        <v>46-55</v>
      </c>
    </row>
    <row r="2388" spans="1:29" x14ac:dyDescent="0.35">
      <c r="A2388" t="s">
        <v>4038</v>
      </c>
      <c r="B2388" s="7">
        <v>45918</v>
      </c>
      <c r="C2388" t="s">
        <v>4039</v>
      </c>
      <c r="D2388" t="s">
        <v>195</v>
      </c>
      <c r="E2388" t="s">
        <v>48</v>
      </c>
      <c r="F2388">
        <v>28</v>
      </c>
      <c r="G2388" t="s">
        <v>71</v>
      </c>
      <c r="H2388" t="s">
        <v>72</v>
      </c>
      <c r="I2388" t="s">
        <v>276</v>
      </c>
      <c r="J2388" t="s">
        <v>277</v>
      </c>
      <c r="K2388" t="s">
        <v>30</v>
      </c>
      <c r="L2388" t="s">
        <v>278</v>
      </c>
      <c r="M2388">
        <v>3</v>
      </c>
      <c r="N2388" s="2">
        <v>1599</v>
      </c>
      <c r="O2388" s="3">
        <v>0.05</v>
      </c>
      <c r="P2388" s="2">
        <v>2550</v>
      </c>
      <c r="Q2388" t="s">
        <v>32</v>
      </c>
      <c r="R2388" t="s">
        <v>33</v>
      </c>
      <c r="S2388" t="s">
        <v>34</v>
      </c>
      <c r="T2388" s="4">
        <v>1</v>
      </c>
      <c r="U2388" s="11">
        <f t="shared" si="37"/>
        <v>4797</v>
      </c>
      <c r="V2388" s="11">
        <f>tbl_EcommerceSales[[#This Row],[Gross_Sales]]*tbl_EcommerceSales[[#This Row],[Discount]]</f>
        <v>239.85000000000002</v>
      </c>
      <c r="W2388" s="11">
        <f>tbl_EcommerceSales[[#This Row],[Gross_Sales]]-tbl_EcommerceSales[[#This Row],[Discount_Amount]]</f>
        <v>4557.1499999999996</v>
      </c>
      <c r="X2388" s="11">
        <f>tbl_EcommerceSales[[#This Row],[Quantity]] * _xlfn.XLOOKUP(tbl_EcommerceSales[[#This Row],[Product_ID]], Product_Master!A:A, Product_Master!F:F)</f>
        <v>2550</v>
      </c>
      <c r="Y2388" s="11">
        <f>tbl_EcommerceSales[[#This Row],[Net_Revenue]]-tbl_EcommerceSales[[#This Row],[Total_Cost]]</f>
        <v>2007.1499999999996</v>
      </c>
      <c r="Z2388" s="9">
        <f>IFERROR(#REF!/tbl_EcommerceSales[[#This Row],[Total_Cost]], 0)</f>
        <v>0</v>
      </c>
      <c r="AA2388" t="str">
        <f>TEXT(tbl_EcommerceSales[[#This Row],[Order_Date]],"mmm")</f>
        <v>Sep</v>
      </c>
      <c r="AB2388">
        <f>YEAR(tbl_EcommerceSales[[#This Row],[Order_Date]])</f>
        <v>2025</v>
      </c>
      <c r="AC2388" t="str">
        <f>IF(tbl_EcommerceSales[[#This Row],[Age]]&lt;18,"Under 18",IF(tbl_EcommerceSales[[#This Row],[Age]]&lt;=25,"18-25",IF(tbl_EcommerceSales[[#This Row],[Age]]&lt;=35,"26-35",IF(tbl_EcommerceSales[[#This Row],[Age]]&lt;=45,"36-45",IF(tbl_EcommerceSales[[#This Row],[Age]]&lt;=55,"46-55","56+")))))</f>
        <v>26-35</v>
      </c>
    </row>
    <row r="2389" spans="1:29" x14ac:dyDescent="0.35">
      <c r="A2389" t="s">
        <v>4040</v>
      </c>
      <c r="B2389" s="7">
        <v>45918</v>
      </c>
      <c r="C2389" t="s">
        <v>393</v>
      </c>
      <c r="D2389" t="s">
        <v>232</v>
      </c>
      <c r="E2389" t="s">
        <v>48</v>
      </c>
      <c r="F2389">
        <v>28</v>
      </c>
      <c r="G2389" t="s">
        <v>155</v>
      </c>
      <c r="H2389" t="s">
        <v>88</v>
      </c>
      <c r="I2389" t="s">
        <v>117</v>
      </c>
      <c r="J2389" t="s">
        <v>118</v>
      </c>
      <c r="K2389" t="s">
        <v>82</v>
      </c>
      <c r="L2389" t="s">
        <v>119</v>
      </c>
      <c r="M2389">
        <v>3</v>
      </c>
      <c r="N2389" s="2">
        <v>3299</v>
      </c>
      <c r="O2389" s="3">
        <v>0.05</v>
      </c>
      <c r="P2389" s="2">
        <v>6300</v>
      </c>
      <c r="Q2389" t="s">
        <v>44</v>
      </c>
      <c r="R2389" t="s">
        <v>33</v>
      </c>
      <c r="S2389" t="s">
        <v>57</v>
      </c>
      <c r="T2389" s="4">
        <v>4</v>
      </c>
      <c r="U2389" s="11">
        <f t="shared" si="37"/>
        <v>9897</v>
      </c>
      <c r="V2389" s="11">
        <f>tbl_EcommerceSales[[#This Row],[Gross_Sales]]*tbl_EcommerceSales[[#This Row],[Discount]]</f>
        <v>494.85</v>
      </c>
      <c r="W2389" s="11">
        <f>tbl_EcommerceSales[[#This Row],[Gross_Sales]]-tbl_EcommerceSales[[#This Row],[Discount_Amount]]</f>
        <v>9402.15</v>
      </c>
      <c r="X2389" s="11">
        <f>tbl_EcommerceSales[[#This Row],[Quantity]] * _xlfn.XLOOKUP(tbl_EcommerceSales[[#This Row],[Product_ID]], Product_Master!A:A, Product_Master!F:F)</f>
        <v>6300</v>
      </c>
      <c r="Y2389" s="11">
        <f>tbl_EcommerceSales[[#This Row],[Net_Revenue]]-tbl_EcommerceSales[[#This Row],[Total_Cost]]</f>
        <v>3102.1499999999996</v>
      </c>
      <c r="Z2389" s="9">
        <f>IFERROR(#REF!/tbl_EcommerceSales[[#This Row],[Total_Cost]], 0)</f>
        <v>0</v>
      </c>
      <c r="AA2389" t="str">
        <f>TEXT(tbl_EcommerceSales[[#This Row],[Order_Date]],"mmm")</f>
        <v>Sep</v>
      </c>
      <c r="AB2389">
        <f>YEAR(tbl_EcommerceSales[[#This Row],[Order_Date]])</f>
        <v>2025</v>
      </c>
      <c r="AC2389" t="str">
        <f>IF(tbl_EcommerceSales[[#This Row],[Age]]&lt;18,"Under 18",IF(tbl_EcommerceSales[[#This Row],[Age]]&lt;=25,"18-25",IF(tbl_EcommerceSales[[#This Row],[Age]]&lt;=35,"26-35",IF(tbl_EcommerceSales[[#This Row],[Age]]&lt;=45,"36-45",IF(tbl_EcommerceSales[[#This Row],[Age]]&lt;=55,"46-55","56+")))))</f>
        <v>26-35</v>
      </c>
    </row>
    <row r="2390" spans="1:29" x14ac:dyDescent="0.35">
      <c r="A2390" t="s">
        <v>4041</v>
      </c>
      <c r="B2390" s="7">
        <v>45918</v>
      </c>
      <c r="C2390" t="s">
        <v>304</v>
      </c>
      <c r="D2390" t="s">
        <v>305</v>
      </c>
      <c r="E2390" t="s">
        <v>48</v>
      </c>
      <c r="F2390">
        <v>56</v>
      </c>
      <c r="G2390" t="s">
        <v>136</v>
      </c>
      <c r="H2390" t="s">
        <v>88</v>
      </c>
      <c r="I2390" t="s">
        <v>89</v>
      </c>
      <c r="J2390" t="s">
        <v>90</v>
      </c>
      <c r="K2390" t="s">
        <v>91</v>
      </c>
      <c r="L2390" t="s">
        <v>92</v>
      </c>
      <c r="M2390">
        <v>1</v>
      </c>
      <c r="N2390" s="2">
        <v>599</v>
      </c>
      <c r="O2390" s="3">
        <v>0.1</v>
      </c>
      <c r="P2390" s="2">
        <v>260</v>
      </c>
      <c r="Q2390" t="s">
        <v>44</v>
      </c>
      <c r="R2390" t="s">
        <v>33</v>
      </c>
      <c r="S2390" t="s">
        <v>34</v>
      </c>
      <c r="T2390" s="4">
        <v>3</v>
      </c>
      <c r="U2390" s="11">
        <f t="shared" si="37"/>
        <v>599</v>
      </c>
      <c r="V2390" s="11">
        <f>tbl_EcommerceSales[[#This Row],[Gross_Sales]]*tbl_EcommerceSales[[#This Row],[Discount]]</f>
        <v>59.900000000000006</v>
      </c>
      <c r="W2390" s="11">
        <f>tbl_EcommerceSales[[#This Row],[Gross_Sales]]-tbl_EcommerceSales[[#This Row],[Discount_Amount]]</f>
        <v>539.1</v>
      </c>
      <c r="X2390" s="11">
        <f>tbl_EcommerceSales[[#This Row],[Quantity]] * _xlfn.XLOOKUP(tbl_EcommerceSales[[#This Row],[Product_ID]], Product_Master!A:A, Product_Master!F:F)</f>
        <v>260</v>
      </c>
      <c r="Y2390" s="11">
        <f>tbl_EcommerceSales[[#This Row],[Net_Revenue]]-tbl_EcommerceSales[[#This Row],[Total_Cost]]</f>
        <v>279.10000000000002</v>
      </c>
      <c r="Z2390" s="9">
        <f>IFERROR(#REF!/tbl_EcommerceSales[[#This Row],[Total_Cost]], 0)</f>
        <v>0</v>
      </c>
      <c r="AA2390" t="str">
        <f>TEXT(tbl_EcommerceSales[[#This Row],[Order_Date]],"mmm")</f>
        <v>Sep</v>
      </c>
      <c r="AB2390">
        <f>YEAR(tbl_EcommerceSales[[#This Row],[Order_Date]])</f>
        <v>2025</v>
      </c>
      <c r="AC2390" t="str">
        <f>IF(tbl_EcommerceSales[[#This Row],[Age]]&lt;18,"Under 18",IF(tbl_EcommerceSales[[#This Row],[Age]]&lt;=25,"18-25",IF(tbl_EcommerceSales[[#This Row],[Age]]&lt;=35,"26-35",IF(tbl_EcommerceSales[[#This Row],[Age]]&lt;=45,"36-45",IF(tbl_EcommerceSales[[#This Row],[Age]]&lt;=55,"46-55","56+")))))</f>
        <v>56+</v>
      </c>
    </row>
    <row r="2391" spans="1:29" x14ac:dyDescent="0.35">
      <c r="A2391" t="s">
        <v>4042</v>
      </c>
      <c r="B2391" s="7">
        <v>45918</v>
      </c>
      <c r="C2391" t="s">
        <v>1532</v>
      </c>
      <c r="D2391" t="s">
        <v>170</v>
      </c>
      <c r="E2391" t="s">
        <v>48</v>
      </c>
      <c r="F2391">
        <v>51</v>
      </c>
      <c r="G2391" t="s">
        <v>71</v>
      </c>
      <c r="H2391" t="s">
        <v>72</v>
      </c>
      <c r="I2391" t="s">
        <v>175</v>
      </c>
      <c r="J2391" t="s">
        <v>176</v>
      </c>
      <c r="K2391" t="s">
        <v>177</v>
      </c>
      <c r="L2391" t="s">
        <v>178</v>
      </c>
      <c r="M2391">
        <v>2</v>
      </c>
      <c r="N2391" s="2">
        <v>699</v>
      </c>
      <c r="O2391" s="3">
        <v>0.1</v>
      </c>
      <c r="P2391" s="2">
        <v>640</v>
      </c>
      <c r="Q2391" t="s">
        <v>32</v>
      </c>
      <c r="R2391" t="s">
        <v>33</v>
      </c>
      <c r="S2391" t="s">
        <v>57</v>
      </c>
      <c r="T2391" s="4">
        <v>5</v>
      </c>
      <c r="U2391" s="11">
        <f t="shared" si="37"/>
        <v>1398</v>
      </c>
      <c r="V2391" s="11">
        <f>tbl_EcommerceSales[[#This Row],[Gross_Sales]]*tbl_EcommerceSales[[#This Row],[Discount]]</f>
        <v>139.80000000000001</v>
      </c>
      <c r="W2391" s="11">
        <f>tbl_EcommerceSales[[#This Row],[Gross_Sales]]-tbl_EcommerceSales[[#This Row],[Discount_Amount]]</f>
        <v>1258.2</v>
      </c>
      <c r="X2391" s="11">
        <f>tbl_EcommerceSales[[#This Row],[Quantity]] * _xlfn.XLOOKUP(tbl_EcommerceSales[[#This Row],[Product_ID]], Product_Master!A:A, Product_Master!F:F)</f>
        <v>640</v>
      </c>
      <c r="Y2391" s="11">
        <f>tbl_EcommerceSales[[#This Row],[Net_Revenue]]-tbl_EcommerceSales[[#This Row],[Total_Cost]]</f>
        <v>618.20000000000005</v>
      </c>
      <c r="Z2391" s="9">
        <f>IFERROR(#REF!/tbl_EcommerceSales[[#This Row],[Total_Cost]], 0)</f>
        <v>0</v>
      </c>
      <c r="AA2391" t="str">
        <f>TEXT(tbl_EcommerceSales[[#This Row],[Order_Date]],"mmm")</f>
        <v>Sep</v>
      </c>
      <c r="AB2391">
        <f>YEAR(tbl_EcommerceSales[[#This Row],[Order_Date]])</f>
        <v>2025</v>
      </c>
      <c r="AC2391" t="str">
        <f>IF(tbl_EcommerceSales[[#This Row],[Age]]&lt;18,"Under 18",IF(tbl_EcommerceSales[[#This Row],[Age]]&lt;=25,"18-25",IF(tbl_EcommerceSales[[#This Row],[Age]]&lt;=35,"26-35",IF(tbl_EcommerceSales[[#This Row],[Age]]&lt;=45,"36-45",IF(tbl_EcommerceSales[[#This Row],[Age]]&lt;=55,"46-55","56+")))))</f>
        <v>46-55</v>
      </c>
    </row>
    <row r="2392" spans="1:29" x14ac:dyDescent="0.35">
      <c r="A2392" t="s">
        <v>4043</v>
      </c>
      <c r="B2392" s="7">
        <v>45918</v>
      </c>
      <c r="C2392" t="s">
        <v>4044</v>
      </c>
      <c r="D2392" t="s">
        <v>86</v>
      </c>
      <c r="E2392" t="s">
        <v>48</v>
      </c>
      <c r="F2392">
        <v>27</v>
      </c>
      <c r="G2392" t="s">
        <v>152</v>
      </c>
      <c r="H2392" t="s">
        <v>72</v>
      </c>
      <c r="I2392" t="s">
        <v>349</v>
      </c>
      <c r="J2392" t="s">
        <v>350</v>
      </c>
      <c r="K2392" t="s">
        <v>82</v>
      </c>
      <c r="L2392" t="s">
        <v>238</v>
      </c>
      <c r="M2392">
        <v>2</v>
      </c>
      <c r="N2392" s="2">
        <v>1599</v>
      </c>
      <c r="O2392" s="3">
        <v>0.05</v>
      </c>
      <c r="P2392" s="2">
        <v>1840</v>
      </c>
      <c r="Q2392" t="s">
        <v>32</v>
      </c>
      <c r="R2392" t="s">
        <v>33</v>
      </c>
      <c r="S2392" t="s">
        <v>57</v>
      </c>
      <c r="T2392" s="4">
        <v>4</v>
      </c>
      <c r="U2392" s="11">
        <f t="shared" si="37"/>
        <v>3198</v>
      </c>
      <c r="V2392" s="11">
        <f>tbl_EcommerceSales[[#This Row],[Gross_Sales]]*tbl_EcommerceSales[[#This Row],[Discount]]</f>
        <v>159.9</v>
      </c>
      <c r="W2392" s="11">
        <f>tbl_EcommerceSales[[#This Row],[Gross_Sales]]-tbl_EcommerceSales[[#This Row],[Discount_Amount]]</f>
        <v>3038.1</v>
      </c>
      <c r="X2392" s="11">
        <f>tbl_EcommerceSales[[#This Row],[Quantity]] * _xlfn.XLOOKUP(tbl_EcommerceSales[[#This Row],[Product_ID]], Product_Master!A:A, Product_Master!F:F)</f>
        <v>1840</v>
      </c>
      <c r="Y2392" s="11">
        <f>tbl_EcommerceSales[[#This Row],[Net_Revenue]]-tbl_EcommerceSales[[#This Row],[Total_Cost]]</f>
        <v>1198.0999999999999</v>
      </c>
      <c r="Z2392" s="9">
        <f>IFERROR(#REF!/tbl_EcommerceSales[[#This Row],[Total_Cost]], 0)</f>
        <v>0</v>
      </c>
      <c r="AA2392" t="str">
        <f>TEXT(tbl_EcommerceSales[[#This Row],[Order_Date]],"mmm")</f>
        <v>Sep</v>
      </c>
      <c r="AB2392">
        <f>YEAR(tbl_EcommerceSales[[#This Row],[Order_Date]])</f>
        <v>2025</v>
      </c>
      <c r="AC2392" t="str">
        <f>IF(tbl_EcommerceSales[[#This Row],[Age]]&lt;18,"Under 18",IF(tbl_EcommerceSales[[#This Row],[Age]]&lt;=25,"18-25",IF(tbl_EcommerceSales[[#This Row],[Age]]&lt;=35,"26-35",IF(tbl_EcommerceSales[[#This Row],[Age]]&lt;=45,"36-45",IF(tbl_EcommerceSales[[#This Row],[Age]]&lt;=55,"46-55","56+")))))</f>
        <v>26-35</v>
      </c>
    </row>
    <row r="2393" spans="1:29" x14ac:dyDescent="0.35">
      <c r="A2393" t="s">
        <v>4045</v>
      </c>
      <c r="B2393" s="7">
        <v>45918</v>
      </c>
      <c r="C2393" t="s">
        <v>4046</v>
      </c>
      <c r="D2393" t="s">
        <v>227</v>
      </c>
      <c r="E2393" t="s">
        <v>25</v>
      </c>
      <c r="F2393">
        <v>35</v>
      </c>
      <c r="G2393" t="s">
        <v>142</v>
      </c>
      <c r="H2393" t="s">
        <v>88</v>
      </c>
      <c r="I2393" t="s">
        <v>73</v>
      </c>
      <c r="J2393" t="s">
        <v>74</v>
      </c>
      <c r="K2393" t="s">
        <v>55</v>
      </c>
      <c r="L2393" t="s">
        <v>75</v>
      </c>
      <c r="M2393">
        <v>2</v>
      </c>
      <c r="N2393" s="2">
        <v>2899</v>
      </c>
      <c r="O2393" s="3">
        <v>0</v>
      </c>
      <c r="P2393" s="2">
        <v>3400</v>
      </c>
      <c r="Q2393" t="s">
        <v>32</v>
      </c>
      <c r="R2393" t="s">
        <v>33</v>
      </c>
      <c r="S2393" t="s">
        <v>57</v>
      </c>
      <c r="T2393" s="4">
        <v>4</v>
      </c>
      <c r="U2393" s="11">
        <f t="shared" si="37"/>
        <v>5798</v>
      </c>
      <c r="V2393" s="11">
        <f>tbl_EcommerceSales[[#This Row],[Gross_Sales]]*tbl_EcommerceSales[[#This Row],[Discount]]</f>
        <v>0</v>
      </c>
      <c r="W2393" s="11">
        <f>tbl_EcommerceSales[[#This Row],[Gross_Sales]]-tbl_EcommerceSales[[#This Row],[Discount_Amount]]</f>
        <v>5798</v>
      </c>
      <c r="X2393" s="11">
        <f>tbl_EcommerceSales[[#This Row],[Quantity]] * _xlfn.XLOOKUP(tbl_EcommerceSales[[#This Row],[Product_ID]], Product_Master!A:A, Product_Master!F:F)</f>
        <v>3400</v>
      </c>
      <c r="Y2393" s="11">
        <f>tbl_EcommerceSales[[#This Row],[Net_Revenue]]-tbl_EcommerceSales[[#This Row],[Total_Cost]]</f>
        <v>2398</v>
      </c>
      <c r="Z2393" s="9">
        <f>IFERROR(#REF!/tbl_EcommerceSales[[#This Row],[Total_Cost]], 0)</f>
        <v>0</v>
      </c>
      <c r="AA2393" t="str">
        <f>TEXT(tbl_EcommerceSales[[#This Row],[Order_Date]],"mmm")</f>
        <v>Sep</v>
      </c>
      <c r="AB2393">
        <f>YEAR(tbl_EcommerceSales[[#This Row],[Order_Date]])</f>
        <v>2025</v>
      </c>
      <c r="AC2393" t="str">
        <f>IF(tbl_EcommerceSales[[#This Row],[Age]]&lt;18,"Under 18",IF(tbl_EcommerceSales[[#This Row],[Age]]&lt;=25,"18-25",IF(tbl_EcommerceSales[[#This Row],[Age]]&lt;=35,"26-35",IF(tbl_EcommerceSales[[#This Row],[Age]]&lt;=45,"36-45",IF(tbl_EcommerceSales[[#This Row],[Age]]&lt;=55,"46-55","56+")))))</f>
        <v>26-35</v>
      </c>
    </row>
    <row r="2394" spans="1:29" x14ac:dyDescent="0.35">
      <c r="A2394" t="s">
        <v>4047</v>
      </c>
      <c r="B2394" s="7">
        <v>45918</v>
      </c>
      <c r="C2394" t="s">
        <v>4048</v>
      </c>
      <c r="D2394" t="s">
        <v>130</v>
      </c>
      <c r="E2394" t="s">
        <v>48</v>
      </c>
      <c r="F2394">
        <v>43</v>
      </c>
      <c r="G2394" t="s">
        <v>211</v>
      </c>
      <c r="H2394" t="s">
        <v>72</v>
      </c>
      <c r="I2394" t="s">
        <v>53</v>
      </c>
      <c r="J2394" t="s">
        <v>54</v>
      </c>
      <c r="K2394" t="s">
        <v>55</v>
      </c>
      <c r="L2394" t="s">
        <v>56</v>
      </c>
      <c r="M2394">
        <v>1</v>
      </c>
      <c r="N2394" s="2">
        <v>799</v>
      </c>
      <c r="O2394" s="3">
        <v>0</v>
      </c>
      <c r="P2394" s="2">
        <v>390</v>
      </c>
      <c r="Q2394" t="s">
        <v>32</v>
      </c>
      <c r="R2394" t="s">
        <v>33</v>
      </c>
      <c r="S2394" t="s">
        <v>34</v>
      </c>
      <c r="T2394" s="4">
        <v>1</v>
      </c>
      <c r="U2394" s="11">
        <f t="shared" si="37"/>
        <v>799</v>
      </c>
      <c r="V2394" s="11">
        <f>tbl_EcommerceSales[[#This Row],[Gross_Sales]]*tbl_EcommerceSales[[#This Row],[Discount]]</f>
        <v>0</v>
      </c>
      <c r="W2394" s="11">
        <f>tbl_EcommerceSales[[#This Row],[Gross_Sales]]-tbl_EcommerceSales[[#This Row],[Discount_Amount]]</f>
        <v>799</v>
      </c>
      <c r="X2394" s="11">
        <f>tbl_EcommerceSales[[#This Row],[Quantity]] * _xlfn.XLOOKUP(tbl_EcommerceSales[[#This Row],[Product_ID]], Product_Master!A:A, Product_Master!F:F)</f>
        <v>390</v>
      </c>
      <c r="Y2394" s="11">
        <f>tbl_EcommerceSales[[#This Row],[Net_Revenue]]-tbl_EcommerceSales[[#This Row],[Total_Cost]]</f>
        <v>409</v>
      </c>
      <c r="Z2394" s="9">
        <f>IFERROR(#REF!/tbl_EcommerceSales[[#This Row],[Total_Cost]], 0)</f>
        <v>0</v>
      </c>
      <c r="AA2394" t="str">
        <f>TEXT(tbl_EcommerceSales[[#This Row],[Order_Date]],"mmm")</f>
        <v>Sep</v>
      </c>
      <c r="AB2394">
        <f>YEAR(tbl_EcommerceSales[[#This Row],[Order_Date]])</f>
        <v>2025</v>
      </c>
      <c r="AC2394" t="str">
        <f>IF(tbl_EcommerceSales[[#This Row],[Age]]&lt;18,"Under 18",IF(tbl_EcommerceSales[[#This Row],[Age]]&lt;=25,"18-25",IF(tbl_EcommerceSales[[#This Row],[Age]]&lt;=35,"26-35",IF(tbl_EcommerceSales[[#This Row],[Age]]&lt;=45,"36-45",IF(tbl_EcommerceSales[[#This Row],[Age]]&lt;=55,"46-55","56+")))))</f>
        <v>36-45</v>
      </c>
    </row>
    <row r="2395" spans="1:29" x14ac:dyDescent="0.35">
      <c r="A2395" t="s">
        <v>4049</v>
      </c>
      <c r="B2395" s="7">
        <v>45918</v>
      </c>
      <c r="C2395" t="s">
        <v>1347</v>
      </c>
      <c r="D2395" t="s">
        <v>130</v>
      </c>
      <c r="E2395" t="s">
        <v>25</v>
      </c>
      <c r="F2395">
        <v>31</v>
      </c>
      <c r="G2395" t="s">
        <v>174</v>
      </c>
      <c r="H2395" t="s">
        <v>39</v>
      </c>
      <c r="I2395" t="s">
        <v>257</v>
      </c>
      <c r="J2395" t="s">
        <v>258</v>
      </c>
      <c r="K2395" t="s">
        <v>55</v>
      </c>
      <c r="L2395" t="s">
        <v>56</v>
      </c>
      <c r="M2395">
        <v>1</v>
      </c>
      <c r="N2395" s="2">
        <v>1999</v>
      </c>
      <c r="O2395" s="3">
        <v>0.1</v>
      </c>
      <c r="P2395" s="2">
        <v>1050</v>
      </c>
      <c r="Q2395" t="s">
        <v>44</v>
      </c>
      <c r="R2395" t="s">
        <v>33</v>
      </c>
      <c r="S2395" t="s">
        <v>57</v>
      </c>
      <c r="T2395" s="4">
        <v>4</v>
      </c>
      <c r="U2395" s="11">
        <f t="shared" si="37"/>
        <v>1999</v>
      </c>
      <c r="V2395" s="11">
        <f>tbl_EcommerceSales[[#This Row],[Gross_Sales]]*tbl_EcommerceSales[[#This Row],[Discount]]</f>
        <v>199.9</v>
      </c>
      <c r="W2395" s="11">
        <f>tbl_EcommerceSales[[#This Row],[Gross_Sales]]-tbl_EcommerceSales[[#This Row],[Discount_Amount]]</f>
        <v>1799.1</v>
      </c>
      <c r="X2395" s="11">
        <f>tbl_EcommerceSales[[#This Row],[Quantity]] * _xlfn.XLOOKUP(tbl_EcommerceSales[[#This Row],[Product_ID]], Product_Master!A:A, Product_Master!F:F)</f>
        <v>1050</v>
      </c>
      <c r="Y2395" s="11">
        <f>tbl_EcommerceSales[[#This Row],[Net_Revenue]]-tbl_EcommerceSales[[#This Row],[Total_Cost]]</f>
        <v>749.09999999999991</v>
      </c>
      <c r="Z2395" s="9">
        <f>IFERROR(#REF!/tbl_EcommerceSales[[#This Row],[Total_Cost]], 0)</f>
        <v>0</v>
      </c>
      <c r="AA2395" t="str">
        <f>TEXT(tbl_EcommerceSales[[#This Row],[Order_Date]],"mmm")</f>
        <v>Sep</v>
      </c>
      <c r="AB2395">
        <f>YEAR(tbl_EcommerceSales[[#This Row],[Order_Date]])</f>
        <v>2025</v>
      </c>
      <c r="AC2395" t="str">
        <f>IF(tbl_EcommerceSales[[#This Row],[Age]]&lt;18,"Under 18",IF(tbl_EcommerceSales[[#This Row],[Age]]&lt;=25,"18-25",IF(tbl_EcommerceSales[[#This Row],[Age]]&lt;=35,"26-35",IF(tbl_EcommerceSales[[#This Row],[Age]]&lt;=45,"36-45",IF(tbl_EcommerceSales[[#This Row],[Age]]&lt;=55,"46-55","56+")))))</f>
        <v>26-35</v>
      </c>
    </row>
    <row r="2396" spans="1:29" x14ac:dyDescent="0.35">
      <c r="A2396" t="s">
        <v>4050</v>
      </c>
      <c r="B2396" s="7">
        <v>45919</v>
      </c>
      <c r="C2396" t="s">
        <v>4051</v>
      </c>
      <c r="D2396" t="s">
        <v>116</v>
      </c>
      <c r="E2396" t="s">
        <v>48</v>
      </c>
      <c r="F2396">
        <v>24</v>
      </c>
      <c r="G2396" t="s">
        <v>152</v>
      </c>
      <c r="H2396" t="s">
        <v>72</v>
      </c>
      <c r="I2396" t="s">
        <v>165</v>
      </c>
      <c r="J2396" t="s">
        <v>166</v>
      </c>
      <c r="K2396" t="s">
        <v>42</v>
      </c>
      <c r="L2396" t="s">
        <v>167</v>
      </c>
      <c r="M2396">
        <v>2</v>
      </c>
      <c r="N2396" s="2">
        <v>1799</v>
      </c>
      <c r="O2396" s="3">
        <v>0.1</v>
      </c>
      <c r="P2396" s="2">
        <v>1800</v>
      </c>
      <c r="Q2396" t="s">
        <v>32</v>
      </c>
      <c r="R2396" t="s">
        <v>33</v>
      </c>
      <c r="S2396" t="s">
        <v>34</v>
      </c>
      <c r="T2396" s="4">
        <v>4</v>
      </c>
      <c r="U2396" s="11">
        <f t="shared" si="37"/>
        <v>3598</v>
      </c>
      <c r="V2396" s="11">
        <f>tbl_EcommerceSales[[#This Row],[Gross_Sales]]*tbl_EcommerceSales[[#This Row],[Discount]]</f>
        <v>359.8</v>
      </c>
      <c r="W2396" s="11">
        <f>tbl_EcommerceSales[[#This Row],[Gross_Sales]]-tbl_EcommerceSales[[#This Row],[Discount_Amount]]</f>
        <v>3238.2</v>
      </c>
      <c r="X2396" s="11">
        <f>tbl_EcommerceSales[[#This Row],[Quantity]] * _xlfn.XLOOKUP(tbl_EcommerceSales[[#This Row],[Product_ID]], Product_Master!A:A, Product_Master!F:F)</f>
        <v>1800</v>
      </c>
      <c r="Y2396" s="11">
        <f>tbl_EcommerceSales[[#This Row],[Net_Revenue]]-tbl_EcommerceSales[[#This Row],[Total_Cost]]</f>
        <v>1438.1999999999998</v>
      </c>
      <c r="Z2396" s="9">
        <f>IFERROR(#REF!/tbl_EcommerceSales[[#This Row],[Total_Cost]], 0)</f>
        <v>0</v>
      </c>
      <c r="AA2396" t="str">
        <f>TEXT(tbl_EcommerceSales[[#This Row],[Order_Date]],"mmm")</f>
        <v>Sep</v>
      </c>
      <c r="AB2396">
        <f>YEAR(tbl_EcommerceSales[[#This Row],[Order_Date]])</f>
        <v>2025</v>
      </c>
      <c r="AC2396" t="str">
        <f>IF(tbl_EcommerceSales[[#This Row],[Age]]&lt;18,"Under 18",IF(tbl_EcommerceSales[[#This Row],[Age]]&lt;=25,"18-25",IF(tbl_EcommerceSales[[#This Row],[Age]]&lt;=35,"26-35",IF(tbl_EcommerceSales[[#This Row],[Age]]&lt;=45,"36-45",IF(tbl_EcommerceSales[[#This Row],[Age]]&lt;=55,"46-55","56+")))))</f>
        <v>18-25</v>
      </c>
    </row>
    <row r="2397" spans="1:29" x14ac:dyDescent="0.35">
      <c r="A2397" t="s">
        <v>4052</v>
      </c>
      <c r="B2397" s="7">
        <v>45919</v>
      </c>
      <c r="C2397" t="s">
        <v>4053</v>
      </c>
      <c r="D2397" t="s">
        <v>86</v>
      </c>
      <c r="E2397" t="s">
        <v>48</v>
      </c>
      <c r="F2397">
        <v>35</v>
      </c>
      <c r="G2397" t="s">
        <v>211</v>
      </c>
      <c r="H2397" t="s">
        <v>72</v>
      </c>
      <c r="I2397" t="s">
        <v>62</v>
      </c>
      <c r="J2397" t="s">
        <v>63</v>
      </c>
      <c r="K2397" t="s">
        <v>42</v>
      </c>
      <c r="L2397" t="s">
        <v>43</v>
      </c>
      <c r="M2397">
        <v>2</v>
      </c>
      <c r="N2397" s="2">
        <v>499</v>
      </c>
      <c r="O2397" s="3">
        <v>0.1</v>
      </c>
      <c r="P2397" s="2">
        <v>440</v>
      </c>
      <c r="Q2397" t="s">
        <v>32</v>
      </c>
      <c r="R2397" t="s">
        <v>33</v>
      </c>
      <c r="S2397" t="s">
        <v>34</v>
      </c>
      <c r="T2397" s="4">
        <v>3</v>
      </c>
      <c r="U2397" s="11">
        <f t="shared" si="37"/>
        <v>998</v>
      </c>
      <c r="V2397" s="11">
        <f>tbl_EcommerceSales[[#This Row],[Gross_Sales]]*tbl_EcommerceSales[[#This Row],[Discount]]</f>
        <v>99.800000000000011</v>
      </c>
      <c r="W2397" s="11">
        <f>tbl_EcommerceSales[[#This Row],[Gross_Sales]]-tbl_EcommerceSales[[#This Row],[Discount_Amount]]</f>
        <v>898.2</v>
      </c>
      <c r="X2397" s="11">
        <f>tbl_EcommerceSales[[#This Row],[Quantity]] * _xlfn.XLOOKUP(tbl_EcommerceSales[[#This Row],[Product_ID]], Product_Master!A:A, Product_Master!F:F)</f>
        <v>440</v>
      </c>
      <c r="Y2397" s="11">
        <f>tbl_EcommerceSales[[#This Row],[Net_Revenue]]-tbl_EcommerceSales[[#This Row],[Total_Cost]]</f>
        <v>458.20000000000005</v>
      </c>
      <c r="Z2397" s="9">
        <f>IFERROR(#REF!/tbl_EcommerceSales[[#This Row],[Total_Cost]], 0)</f>
        <v>0</v>
      </c>
      <c r="AA2397" t="str">
        <f>TEXT(tbl_EcommerceSales[[#This Row],[Order_Date]],"mmm")</f>
        <v>Sep</v>
      </c>
      <c r="AB2397">
        <f>YEAR(tbl_EcommerceSales[[#This Row],[Order_Date]])</f>
        <v>2025</v>
      </c>
      <c r="AC2397" t="str">
        <f>IF(tbl_EcommerceSales[[#This Row],[Age]]&lt;18,"Under 18",IF(tbl_EcommerceSales[[#This Row],[Age]]&lt;=25,"18-25",IF(tbl_EcommerceSales[[#This Row],[Age]]&lt;=35,"26-35",IF(tbl_EcommerceSales[[#This Row],[Age]]&lt;=45,"36-45",IF(tbl_EcommerceSales[[#This Row],[Age]]&lt;=55,"46-55","56+")))))</f>
        <v>26-35</v>
      </c>
    </row>
    <row r="2398" spans="1:29" x14ac:dyDescent="0.35">
      <c r="A2398" t="s">
        <v>4054</v>
      </c>
      <c r="B2398" s="7">
        <v>45919</v>
      </c>
      <c r="C2398" t="s">
        <v>4055</v>
      </c>
      <c r="D2398" t="s">
        <v>86</v>
      </c>
      <c r="E2398" t="s">
        <v>48</v>
      </c>
      <c r="F2398">
        <v>34</v>
      </c>
      <c r="G2398" t="s">
        <v>145</v>
      </c>
      <c r="H2398" t="s">
        <v>39</v>
      </c>
      <c r="I2398" t="s">
        <v>117</v>
      </c>
      <c r="J2398" t="s">
        <v>118</v>
      </c>
      <c r="K2398" t="s">
        <v>82</v>
      </c>
      <c r="L2398" t="s">
        <v>119</v>
      </c>
      <c r="M2398">
        <v>2</v>
      </c>
      <c r="N2398" s="2">
        <v>3299</v>
      </c>
      <c r="O2398" s="3">
        <v>0.1</v>
      </c>
      <c r="P2398" s="2">
        <v>4200</v>
      </c>
      <c r="Q2398" t="s">
        <v>123</v>
      </c>
      <c r="R2398" t="s">
        <v>33</v>
      </c>
      <c r="S2398" t="s">
        <v>34</v>
      </c>
      <c r="T2398" s="4">
        <v>5</v>
      </c>
      <c r="U2398" s="11">
        <f t="shared" si="37"/>
        <v>6598</v>
      </c>
      <c r="V2398" s="11">
        <f>tbl_EcommerceSales[[#This Row],[Gross_Sales]]*tbl_EcommerceSales[[#This Row],[Discount]]</f>
        <v>659.80000000000007</v>
      </c>
      <c r="W2398" s="11">
        <f>tbl_EcommerceSales[[#This Row],[Gross_Sales]]-tbl_EcommerceSales[[#This Row],[Discount_Amount]]</f>
        <v>5938.2</v>
      </c>
      <c r="X2398" s="11">
        <f>tbl_EcommerceSales[[#This Row],[Quantity]] * _xlfn.XLOOKUP(tbl_EcommerceSales[[#This Row],[Product_ID]], Product_Master!A:A, Product_Master!F:F)</f>
        <v>4200</v>
      </c>
      <c r="Y2398" s="11">
        <f>tbl_EcommerceSales[[#This Row],[Net_Revenue]]-tbl_EcommerceSales[[#This Row],[Total_Cost]]</f>
        <v>1738.1999999999998</v>
      </c>
      <c r="Z2398" s="9">
        <f>IFERROR(#REF!/tbl_EcommerceSales[[#This Row],[Total_Cost]], 0)</f>
        <v>0</v>
      </c>
      <c r="AA2398" t="str">
        <f>TEXT(tbl_EcommerceSales[[#This Row],[Order_Date]],"mmm")</f>
        <v>Sep</v>
      </c>
      <c r="AB2398">
        <f>YEAR(tbl_EcommerceSales[[#This Row],[Order_Date]])</f>
        <v>2025</v>
      </c>
      <c r="AC2398" t="str">
        <f>IF(tbl_EcommerceSales[[#This Row],[Age]]&lt;18,"Under 18",IF(tbl_EcommerceSales[[#This Row],[Age]]&lt;=25,"18-25",IF(tbl_EcommerceSales[[#This Row],[Age]]&lt;=35,"26-35",IF(tbl_EcommerceSales[[#This Row],[Age]]&lt;=45,"36-45",IF(tbl_EcommerceSales[[#This Row],[Age]]&lt;=55,"46-55","56+")))))</f>
        <v>26-35</v>
      </c>
    </row>
    <row r="2399" spans="1:29" x14ac:dyDescent="0.35">
      <c r="A2399" t="s">
        <v>4056</v>
      </c>
      <c r="B2399" s="7">
        <v>45919</v>
      </c>
      <c r="C2399" t="s">
        <v>1692</v>
      </c>
      <c r="D2399" t="s">
        <v>181</v>
      </c>
      <c r="E2399" t="s">
        <v>48</v>
      </c>
      <c r="F2399">
        <v>22</v>
      </c>
      <c r="G2399" t="s">
        <v>103</v>
      </c>
      <c r="H2399" t="s">
        <v>27</v>
      </c>
      <c r="I2399" t="s">
        <v>294</v>
      </c>
      <c r="J2399" t="s">
        <v>295</v>
      </c>
      <c r="K2399" t="s">
        <v>91</v>
      </c>
      <c r="L2399" t="s">
        <v>296</v>
      </c>
      <c r="M2399">
        <v>1</v>
      </c>
      <c r="N2399" s="2">
        <v>699</v>
      </c>
      <c r="O2399" s="3">
        <v>0.1</v>
      </c>
      <c r="P2399" s="2">
        <v>300</v>
      </c>
      <c r="Q2399" t="s">
        <v>32</v>
      </c>
      <c r="R2399" t="s">
        <v>33</v>
      </c>
      <c r="S2399" t="s">
        <v>34</v>
      </c>
      <c r="T2399" s="4">
        <v>4</v>
      </c>
      <c r="U2399" s="11">
        <f t="shared" si="37"/>
        <v>699</v>
      </c>
      <c r="V2399" s="11">
        <f>tbl_EcommerceSales[[#This Row],[Gross_Sales]]*tbl_EcommerceSales[[#This Row],[Discount]]</f>
        <v>69.900000000000006</v>
      </c>
      <c r="W2399" s="11">
        <f>tbl_EcommerceSales[[#This Row],[Gross_Sales]]-tbl_EcommerceSales[[#This Row],[Discount_Amount]]</f>
        <v>629.1</v>
      </c>
      <c r="X2399" s="11">
        <f>tbl_EcommerceSales[[#This Row],[Quantity]] * _xlfn.XLOOKUP(tbl_EcommerceSales[[#This Row],[Product_ID]], Product_Master!A:A, Product_Master!F:F)</f>
        <v>300</v>
      </c>
      <c r="Y2399" s="11">
        <f>tbl_EcommerceSales[[#This Row],[Net_Revenue]]-tbl_EcommerceSales[[#This Row],[Total_Cost]]</f>
        <v>329.1</v>
      </c>
      <c r="Z2399" s="9">
        <f>IFERROR(#REF!/tbl_EcommerceSales[[#This Row],[Total_Cost]], 0)</f>
        <v>0</v>
      </c>
      <c r="AA2399" t="str">
        <f>TEXT(tbl_EcommerceSales[[#This Row],[Order_Date]],"mmm")</f>
        <v>Sep</v>
      </c>
      <c r="AB2399">
        <f>YEAR(tbl_EcommerceSales[[#This Row],[Order_Date]])</f>
        <v>2025</v>
      </c>
      <c r="AC2399" t="str">
        <f>IF(tbl_EcommerceSales[[#This Row],[Age]]&lt;18,"Under 18",IF(tbl_EcommerceSales[[#This Row],[Age]]&lt;=25,"18-25",IF(tbl_EcommerceSales[[#This Row],[Age]]&lt;=35,"26-35",IF(tbl_EcommerceSales[[#This Row],[Age]]&lt;=45,"36-45",IF(tbl_EcommerceSales[[#This Row],[Age]]&lt;=55,"46-55","56+")))))</f>
        <v>18-25</v>
      </c>
    </row>
    <row r="2400" spans="1:29" x14ac:dyDescent="0.35">
      <c r="A2400" t="s">
        <v>4057</v>
      </c>
      <c r="B2400" s="7">
        <v>45919</v>
      </c>
      <c r="C2400" t="s">
        <v>4058</v>
      </c>
      <c r="D2400" t="s">
        <v>102</v>
      </c>
      <c r="E2400" t="s">
        <v>48</v>
      </c>
      <c r="F2400">
        <v>27</v>
      </c>
      <c r="G2400" t="s">
        <v>103</v>
      </c>
      <c r="H2400" t="s">
        <v>27</v>
      </c>
      <c r="I2400" t="s">
        <v>212</v>
      </c>
      <c r="J2400" t="s">
        <v>213</v>
      </c>
      <c r="K2400" t="s">
        <v>177</v>
      </c>
      <c r="L2400" t="s">
        <v>178</v>
      </c>
      <c r="M2400">
        <v>1</v>
      </c>
      <c r="N2400" s="2">
        <v>2499</v>
      </c>
      <c r="O2400" s="3">
        <v>0.15</v>
      </c>
      <c r="P2400" s="2">
        <v>1450</v>
      </c>
      <c r="Q2400" t="s">
        <v>123</v>
      </c>
      <c r="R2400" t="s">
        <v>33</v>
      </c>
      <c r="S2400" t="s">
        <v>57</v>
      </c>
      <c r="T2400" s="4">
        <v>5</v>
      </c>
      <c r="U2400" s="11">
        <f t="shared" si="37"/>
        <v>2499</v>
      </c>
      <c r="V2400" s="11">
        <f>tbl_EcommerceSales[[#This Row],[Gross_Sales]]*tbl_EcommerceSales[[#This Row],[Discount]]</f>
        <v>374.84999999999997</v>
      </c>
      <c r="W2400" s="11">
        <f>tbl_EcommerceSales[[#This Row],[Gross_Sales]]-tbl_EcommerceSales[[#This Row],[Discount_Amount]]</f>
        <v>2124.15</v>
      </c>
      <c r="X2400" s="11">
        <f>tbl_EcommerceSales[[#This Row],[Quantity]] * _xlfn.XLOOKUP(tbl_EcommerceSales[[#This Row],[Product_ID]], Product_Master!A:A, Product_Master!F:F)</f>
        <v>1450</v>
      </c>
      <c r="Y2400" s="11">
        <f>tbl_EcommerceSales[[#This Row],[Net_Revenue]]-tbl_EcommerceSales[[#This Row],[Total_Cost]]</f>
        <v>674.15000000000009</v>
      </c>
      <c r="Z2400" s="9">
        <f>IFERROR(#REF!/tbl_EcommerceSales[[#This Row],[Total_Cost]], 0)</f>
        <v>0</v>
      </c>
      <c r="AA2400" t="str">
        <f>TEXT(tbl_EcommerceSales[[#This Row],[Order_Date]],"mmm")</f>
        <v>Sep</v>
      </c>
      <c r="AB2400">
        <f>YEAR(tbl_EcommerceSales[[#This Row],[Order_Date]])</f>
        <v>2025</v>
      </c>
      <c r="AC2400" t="str">
        <f>IF(tbl_EcommerceSales[[#This Row],[Age]]&lt;18,"Under 18",IF(tbl_EcommerceSales[[#This Row],[Age]]&lt;=25,"18-25",IF(tbl_EcommerceSales[[#This Row],[Age]]&lt;=35,"26-35",IF(tbl_EcommerceSales[[#This Row],[Age]]&lt;=45,"36-45",IF(tbl_EcommerceSales[[#This Row],[Age]]&lt;=55,"46-55","56+")))))</f>
        <v>26-35</v>
      </c>
    </row>
    <row r="2401" spans="1:29" x14ac:dyDescent="0.35">
      <c r="A2401" t="s">
        <v>4059</v>
      </c>
      <c r="B2401" s="7">
        <v>45919</v>
      </c>
      <c r="C2401" t="s">
        <v>4060</v>
      </c>
      <c r="D2401" t="s">
        <v>254</v>
      </c>
      <c r="E2401" t="s">
        <v>48</v>
      </c>
      <c r="F2401">
        <v>32</v>
      </c>
      <c r="G2401" t="s">
        <v>142</v>
      </c>
      <c r="H2401" t="s">
        <v>88</v>
      </c>
      <c r="I2401" t="s">
        <v>80</v>
      </c>
      <c r="J2401" t="s">
        <v>81</v>
      </c>
      <c r="K2401" t="s">
        <v>82</v>
      </c>
      <c r="L2401" t="s">
        <v>83</v>
      </c>
      <c r="M2401">
        <v>1</v>
      </c>
      <c r="N2401" s="2">
        <v>2499</v>
      </c>
      <c r="O2401" s="3">
        <v>0.1</v>
      </c>
      <c r="P2401" s="2">
        <v>1550</v>
      </c>
      <c r="Q2401" t="s">
        <v>32</v>
      </c>
      <c r="R2401" t="s">
        <v>33</v>
      </c>
      <c r="S2401" t="s">
        <v>57</v>
      </c>
      <c r="T2401" s="4">
        <v>4</v>
      </c>
      <c r="U2401" s="11">
        <f t="shared" si="37"/>
        <v>2499</v>
      </c>
      <c r="V2401" s="11">
        <f>tbl_EcommerceSales[[#This Row],[Gross_Sales]]*tbl_EcommerceSales[[#This Row],[Discount]]</f>
        <v>249.9</v>
      </c>
      <c r="W2401" s="11">
        <f>tbl_EcommerceSales[[#This Row],[Gross_Sales]]-tbl_EcommerceSales[[#This Row],[Discount_Amount]]</f>
        <v>2249.1</v>
      </c>
      <c r="X2401" s="11">
        <f>tbl_EcommerceSales[[#This Row],[Quantity]] * _xlfn.XLOOKUP(tbl_EcommerceSales[[#This Row],[Product_ID]], Product_Master!A:A, Product_Master!F:F)</f>
        <v>1550</v>
      </c>
      <c r="Y2401" s="11">
        <f>tbl_EcommerceSales[[#This Row],[Net_Revenue]]-tbl_EcommerceSales[[#This Row],[Total_Cost]]</f>
        <v>699.09999999999991</v>
      </c>
      <c r="Z2401" s="9">
        <f>IFERROR(#REF!/tbl_EcommerceSales[[#This Row],[Total_Cost]], 0)</f>
        <v>0</v>
      </c>
      <c r="AA2401" t="str">
        <f>TEXT(tbl_EcommerceSales[[#This Row],[Order_Date]],"mmm")</f>
        <v>Sep</v>
      </c>
      <c r="AB2401">
        <f>YEAR(tbl_EcommerceSales[[#This Row],[Order_Date]])</f>
        <v>2025</v>
      </c>
      <c r="AC2401" t="str">
        <f>IF(tbl_EcommerceSales[[#This Row],[Age]]&lt;18,"Under 18",IF(tbl_EcommerceSales[[#This Row],[Age]]&lt;=25,"18-25",IF(tbl_EcommerceSales[[#This Row],[Age]]&lt;=35,"26-35",IF(tbl_EcommerceSales[[#This Row],[Age]]&lt;=45,"36-45",IF(tbl_EcommerceSales[[#This Row],[Age]]&lt;=55,"46-55","56+")))))</f>
        <v>26-35</v>
      </c>
    </row>
    <row r="2402" spans="1:29" x14ac:dyDescent="0.35">
      <c r="A2402" t="s">
        <v>4061</v>
      </c>
      <c r="B2402" s="7">
        <v>45919</v>
      </c>
      <c r="C2402" t="s">
        <v>921</v>
      </c>
      <c r="D2402" t="s">
        <v>312</v>
      </c>
      <c r="E2402" t="s">
        <v>25</v>
      </c>
      <c r="F2402">
        <v>33</v>
      </c>
      <c r="G2402" t="s">
        <v>155</v>
      </c>
      <c r="H2402" t="s">
        <v>88</v>
      </c>
      <c r="I2402" t="s">
        <v>117</v>
      </c>
      <c r="J2402" t="s">
        <v>118</v>
      </c>
      <c r="K2402" t="s">
        <v>82</v>
      </c>
      <c r="L2402" t="s">
        <v>119</v>
      </c>
      <c r="M2402">
        <v>2</v>
      </c>
      <c r="N2402" s="2">
        <v>3299</v>
      </c>
      <c r="O2402" s="3">
        <v>0.1</v>
      </c>
      <c r="P2402" s="2">
        <v>4200</v>
      </c>
      <c r="Q2402" t="s">
        <v>76</v>
      </c>
      <c r="R2402" t="s">
        <v>33</v>
      </c>
      <c r="S2402" t="s">
        <v>34</v>
      </c>
      <c r="T2402" s="4">
        <v>3</v>
      </c>
      <c r="U2402" s="11">
        <f t="shared" si="37"/>
        <v>6598</v>
      </c>
      <c r="V2402" s="11">
        <f>tbl_EcommerceSales[[#This Row],[Gross_Sales]]*tbl_EcommerceSales[[#This Row],[Discount]]</f>
        <v>659.80000000000007</v>
      </c>
      <c r="W2402" s="11">
        <f>tbl_EcommerceSales[[#This Row],[Gross_Sales]]-tbl_EcommerceSales[[#This Row],[Discount_Amount]]</f>
        <v>5938.2</v>
      </c>
      <c r="X2402" s="11">
        <f>tbl_EcommerceSales[[#This Row],[Quantity]] * _xlfn.XLOOKUP(tbl_EcommerceSales[[#This Row],[Product_ID]], Product_Master!A:A, Product_Master!F:F)</f>
        <v>4200</v>
      </c>
      <c r="Y2402" s="11">
        <f>tbl_EcommerceSales[[#This Row],[Net_Revenue]]-tbl_EcommerceSales[[#This Row],[Total_Cost]]</f>
        <v>1738.1999999999998</v>
      </c>
      <c r="Z2402" s="9">
        <f>IFERROR(#REF!/tbl_EcommerceSales[[#This Row],[Total_Cost]], 0)</f>
        <v>0</v>
      </c>
      <c r="AA2402" t="str">
        <f>TEXT(tbl_EcommerceSales[[#This Row],[Order_Date]],"mmm")</f>
        <v>Sep</v>
      </c>
      <c r="AB2402">
        <f>YEAR(tbl_EcommerceSales[[#This Row],[Order_Date]])</f>
        <v>2025</v>
      </c>
      <c r="AC2402" t="str">
        <f>IF(tbl_EcommerceSales[[#This Row],[Age]]&lt;18,"Under 18",IF(tbl_EcommerceSales[[#This Row],[Age]]&lt;=25,"18-25",IF(tbl_EcommerceSales[[#This Row],[Age]]&lt;=35,"26-35",IF(tbl_EcommerceSales[[#This Row],[Age]]&lt;=45,"36-45",IF(tbl_EcommerceSales[[#This Row],[Age]]&lt;=55,"46-55","56+")))))</f>
        <v>26-35</v>
      </c>
    </row>
    <row r="2403" spans="1:29" x14ac:dyDescent="0.35">
      <c r="A2403" t="s">
        <v>4062</v>
      </c>
      <c r="B2403" s="7">
        <v>45919</v>
      </c>
      <c r="C2403" t="s">
        <v>1253</v>
      </c>
      <c r="D2403" t="s">
        <v>312</v>
      </c>
      <c r="E2403" t="s">
        <v>48</v>
      </c>
      <c r="F2403">
        <v>48</v>
      </c>
      <c r="G2403" t="s">
        <v>186</v>
      </c>
      <c r="H2403" t="s">
        <v>72</v>
      </c>
      <c r="I2403" t="s">
        <v>53</v>
      </c>
      <c r="J2403" t="s">
        <v>54</v>
      </c>
      <c r="K2403" t="s">
        <v>55</v>
      </c>
      <c r="L2403" t="s">
        <v>56</v>
      </c>
      <c r="M2403">
        <v>1</v>
      </c>
      <c r="N2403" s="2">
        <v>799</v>
      </c>
      <c r="O2403" s="3">
        <v>0</v>
      </c>
      <c r="P2403" s="2">
        <v>390</v>
      </c>
      <c r="Q2403" t="s">
        <v>123</v>
      </c>
      <c r="R2403" t="s">
        <v>33</v>
      </c>
      <c r="S2403" t="s">
        <v>57</v>
      </c>
      <c r="T2403" s="4">
        <v>4</v>
      </c>
      <c r="U2403" s="11">
        <f t="shared" si="37"/>
        <v>799</v>
      </c>
      <c r="V2403" s="11">
        <f>tbl_EcommerceSales[[#This Row],[Gross_Sales]]*tbl_EcommerceSales[[#This Row],[Discount]]</f>
        <v>0</v>
      </c>
      <c r="W2403" s="11">
        <f>tbl_EcommerceSales[[#This Row],[Gross_Sales]]-tbl_EcommerceSales[[#This Row],[Discount_Amount]]</f>
        <v>799</v>
      </c>
      <c r="X2403" s="11">
        <f>tbl_EcommerceSales[[#This Row],[Quantity]] * _xlfn.XLOOKUP(tbl_EcommerceSales[[#This Row],[Product_ID]], Product_Master!A:A, Product_Master!F:F)</f>
        <v>390</v>
      </c>
      <c r="Y2403" s="11">
        <f>tbl_EcommerceSales[[#This Row],[Net_Revenue]]-tbl_EcommerceSales[[#This Row],[Total_Cost]]</f>
        <v>409</v>
      </c>
      <c r="Z2403" s="9">
        <f>IFERROR(#REF!/tbl_EcommerceSales[[#This Row],[Total_Cost]], 0)</f>
        <v>0</v>
      </c>
      <c r="AA2403" t="str">
        <f>TEXT(tbl_EcommerceSales[[#This Row],[Order_Date]],"mmm")</f>
        <v>Sep</v>
      </c>
      <c r="AB2403">
        <f>YEAR(tbl_EcommerceSales[[#This Row],[Order_Date]])</f>
        <v>2025</v>
      </c>
      <c r="AC2403" t="str">
        <f>IF(tbl_EcommerceSales[[#This Row],[Age]]&lt;18,"Under 18",IF(tbl_EcommerceSales[[#This Row],[Age]]&lt;=25,"18-25",IF(tbl_EcommerceSales[[#This Row],[Age]]&lt;=35,"26-35",IF(tbl_EcommerceSales[[#This Row],[Age]]&lt;=45,"36-45",IF(tbl_EcommerceSales[[#This Row],[Age]]&lt;=55,"46-55","56+")))))</f>
        <v>46-55</v>
      </c>
    </row>
    <row r="2404" spans="1:29" x14ac:dyDescent="0.35">
      <c r="A2404" t="s">
        <v>4063</v>
      </c>
      <c r="B2404" s="7">
        <v>45920</v>
      </c>
      <c r="C2404" t="s">
        <v>577</v>
      </c>
      <c r="D2404" t="s">
        <v>51</v>
      </c>
      <c r="E2404" t="s">
        <v>48</v>
      </c>
      <c r="F2404">
        <v>33</v>
      </c>
      <c r="G2404" t="s">
        <v>246</v>
      </c>
      <c r="H2404" t="s">
        <v>27</v>
      </c>
      <c r="I2404" t="s">
        <v>349</v>
      </c>
      <c r="J2404" t="s">
        <v>350</v>
      </c>
      <c r="K2404" t="s">
        <v>82</v>
      </c>
      <c r="L2404" t="s">
        <v>238</v>
      </c>
      <c r="M2404">
        <v>3</v>
      </c>
      <c r="N2404" s="2">
        <v>1599</v>
      </c>
      <c r="O2404" s="3">
        <v>0.15</v>
      </c>
      <c r="P2404" s="2">
        <v>2760</v>
      </c>
      <c r="Q2404" t="s">
        <v>44</v>
      </c>
      <c r="R2404" t="s">
        <v>33</v>
      </c>
      <c r="S2404" t="s">
        <v>57</v>
      </c>
      <c r="T2404" s="4">
        <v>5</v>
      </c>
      <c r="U2404" s="11">
        <f t="shared" si="37"/>
        <v>4797</v>
      </c>
      <c r="V2404" s="11">
        <f>tbl_EcommerceSales[[#This Row],[Gross_Sales]]*tbl_EcommerceSales[[#This Row],[Discount]]</f>
        <v>719.55</v>
      </c>
      <c r="W2404" s="11">
        <f>tbl_EcommerceSales[[#This Row],[Gross_Sales]]-tbl_EcommerceSales[[#This Row],[Discount_Amount]]</f>
        <v>4077.45</v>
      </c>
      <c r="X2404" s="11">
        <f>tbl_EcommerceSales[[#This Row],[Quantity]] * _xlfn.XLOOKUP(tbl_EcommerceSales[[#This Row],[Product_ID]], Product_Master!A:A, Product_Master!F:F)</f>
        <v>2760</v>
      </c>
      <c r="Y2404" s="11">
        <f>tbl_EcommerceSales[[#This Row],[Net_Revenue]]-tbl_EcommerceSales[[#This Row],[Total_Cost]]</f>
        <v>1317.4499999999998</v>
      </c>
      <c r="Z2404" s="9">
        <f>IFERROR(#REF!/tbl_EcommerceSales[[#This Row],[Total_Cost]], 0)</f>
        <v>0</v>
      </c>
      <c r="AA2404" t="str">
        <f>TEXT(tbl_EcommerceSales[[#This Row],[Order_Date]],"mmm")</f>
        <v>Sep</v>
      </c>
      <c r="AB2404">
        <f>YEAR(tbl_EcommerceSales[[#This Row],[Order_Date]])</f>
        <v>2025</v>
      </c>
      <c r="AC2404" t="str">
        <f>IF(tbl_EcommerceSales[[#This Row],[Age]]&lt;18,"Under 18",IF(tbl_EcommerceSales[[#This Row],[Age]]&lt;=25,"18-25",IF(tbl_EcommerceSales[[#This Row],[Age]]&lt;=35,"26-35",IF(tbl_EcommerceSales[[#This Row],[Age]]&lt;=45,"36-45",IF(tbl_EcommerceSales[[#This Row],[Age]]&lt;=55,"46-55","56+")))))</f>
        <v>26-35</v>
      </c>
    </row>
    <row r="2405" spans="1:29" x14ac:dyDescent="0.35">
      <c r="A2405" t="s">
        <v>4064</v>
      </c>
      <c r="B2405" s="7">
        <v>45920</v>
      </c>
      <c r="C2405" t="s">
        <v>1369</v>
      </c>
      <c r="D2405" t="s">
        <v>24</v>
      </c>
      <c r="E2405" t="s">
        <v>48</v>
      </c>
      <c r="F2405">
        <v>42</v>
      </c>
      <c r="G2405" t="s">
        <v>192</v>
      </c>
      <c r="H2405" t="s">
        <v>27</v>
      </c>
      <c r="I2405" t="s">
        <v>131</v>
      </c>
      <c r="J2405" t="s">
        <v>132</v>
      </c>
      <c r="K2405" t="s">
        <v>91</v>
      </c>
      <c r="L2405" t="s">
        <v>133</v>
      </c>
      <c r="M2405">
        <v>1</v>
      </c>
      <c r="N2405" s="2">
        <v>1299</v>
      </c>
      <c r="O2405" s="3">
        <v>0.25</v>
      </c>
      <c r="P2405" s="2">
        <v>610</v>
      </c>
      <c r="Q2405" t="s">
        <v>123</v>
      </c>
      <c r="R2405" t="s">
        <v>33</v>
      </c>
      <c r="S2405" t="s">
        <v>57</v>
      </c>
      <c r="T2405" s="4">
        <v>3</v>
      </c>
      <c r="U2405" s="11">
        <f t="shared" si="37"/>
        <v>1299</v>
      </c>
      <c r="V2405" s="11">
        <f>tbl_EcommerceSales[[#This Row],[Gross_Sales]]*tbl_EcommerceSales[[#This Row],[Discount]]</f>
        <v>324.75</v>
      </c>
      <c r="W2405" s="11">
        <f>tbl_EcommerceSales[[#This Row],[Gross_Sales]]-tbl_EcommerceSales[[#This Row],[Discount_Amount]]</f>
        <v>974.25</v>
      </c>
      <c r="X2405" s="11">
        <f>tbl_EcommerceSales[[#This Row],[Quantity]] * _xlfn.XLOOKUP(tbl_EcommerceSales[[#This Row],[Product_ID]], Product_Master!A:A, Product_Master!F:F)</f>
        <v>610</v>
      </c>
      <c r="Y2405" s="11">
        <f>tbl_EcommerceSales[[#This Row],[Net_Revenue]]-tbl_EcommerceSales[[#This Row],[Total_Cost]]</f>
        <v>364.25</v>
      </c>
      <c r="Z2405" s="9">
        <f>IFERROR(#REF!/tbl_EcommerceSales[[#This Row],[Total_Cost]], 0)</f>
        <v>0</v>
      </c>
      <c r="AA2405" t="str">
        <f>TEXT(tbl_EcommerceSales[[#This Row],[Order_Date]],"mmm")</f>
        <v>Sep</v>
      </c>
      <c r="AB2405">
        <f>YEAR(tbl_EcommerceSales[[#This Row],[Order_Date]])</f>
        <v>2025</v>
      </c>
      <c r="AC2405" t="str">
        <f>IF(tbl_EcommerceSales[[#This Row],[Age]]&lt;18,"Under 18",IF(tbl_EcommerceSales[[#This Row],[Age]]&lt;=25,"18-25",IF(tbl_EcommerceSales[[#This Row],[Age]]&lt;=35,"26-35",IF(tbl_EcommerceSales[[#This Row],[Age]]&lt;=45,"36-45",IF(tbl_EcommerceSales[[#This Row],[Age]]&lt;=55,"46-55","56+")))))</f>
        <v>36-45</v>
      </c>
    </row>
    <row r="2406" spans="1:29" x14ac:dyDescent="0.35">
      <c r="A2406" t="s">
        <v>4065</v>
      </c>
      <c r="B2406" s="7">
        <v>45920</v>
      </c>
      <c r="C2406" t="s">
        <v>3315</v>
      </c>
      <c r="D2406" t="s">
        <v>305</v>
      </c>
      <c r="E2406" t="s">
        <v>48</v>
      </c>
      <c r="F2406">
        <v>36</v>
      </c>
      <c r="G2406" t="s">
        <v>155</v>
      </c>
      <c r="H2406" t="s">
        <v>88</v>
      </c>
      <c r="I2406" t="s">
        <v>271</v>
      </c>
      <c r="J2406" t="s">
        <v>272</v>
      </c>
      <c r="K2406" t="s">
        <v>30</v>
      </c>
      <c r="L2406" t="s">
        <v>273</v>
      </c>
      <c r="M2406">
        <v>1</v>
      </c>
      <c r="N2406" s="2">
        <v>4299</v>
      </c>
      <c r="O2406" s="3">
        <v>0</v>
      </c>
      <c r="P2406" s="2">
        <v>2700</v>
      </c>
      <c r="Q2406" t="s">
        <v>44</v>
      </c>
      <c r="R2406" t="s">
        <v>33</v>
      </c>
      <c r="S2406" t="s">
        <v>57</v>
      </c>
      <c r="T2406" s="4">
        <v>5</v>
      </c>
      <c r="U2406" s="11">
        <f t="shared" si="37"/>
        <v>4299</v>
      </c>
      <c r="V2406" s="11">
        <f>tbl_EcommerceSales[[#This Row],[Gross_Sales]]*tbl_EcommerceSales[[#This Row],[Discount]]</f>
        <v>0</v>
      </c>
      <c r="W2406" s="11">
        <f>tbl_EcommerceSales[[#This Row],[Gross_Sales]]-tbl_EcommerceSales[[#This Row],[Discount_Amount]]</f>
        <v>4299</v>
      </c>
      <c r="X2406" s="11">
        <f>tbl_EcommerceSales[[#This Row],[Quantity]] * _xlfn.XLOOKUP(tbl_EcommerceSales[[#This Row],[Product_ID]], Product_Master!A:A, Product_Master!F:F)</f>
        <v>2700</v>
      </c>
      <c r="Y2406" s="11">
        <f>tbl_EcommerceSales[[#This Row],[Net_Revenue]]-tbl_EcommerceSales[[#This Row],[Total_Cost]]</f>
        <v>1599</v>
      </c>
      <c r="Z2406" s="9">
        <f>IFERROR(#REF!/tbl_EcommerceSales[[#This Row],[Total_Cost]], 0)</f>
        <v>0</v>
      </c>
      <c r="AA2406" t="str">
        <f>TEXT(tbl_EcommerceSales[[#This Row],[Order_Date]],"mmm")</f>
        <v>Sep</v>
      </c>
      <c r="AB2406">
        <f>YEAR(tbl_EcommerceSales[[#This Row],[Order_Date]])</f>
        <v>2025</v>
      </c>
      <c r="AC2406" t="str">
        <f>IF(tbl_EcommerceSales[[#This Row],[Age]]&lt;18,"Under 18",IF(tbl_EcommerceSales[[#This Row],[Age]]&lt;=25,"18-25",IF(tbl_EcommerceSales[[#This Row],[Age]]&lt;=35,"26-35",IF(tbl_EcommerceSales[[#This Row],[Age]]&lt;=45,"36-45",IF(tbl_EcommerceSales[[#This Row],[Age]]&lt;=55,"46-55","56+")))))</f>
        <v>36-45</v>
      </c>
    </row>
    <row r="2407" spans="1:29" x14ac:dyDescent="0.35">
      <c r="A2407" t="s">
        <v>4066</v>
      </c>
      <c r="B2407" s="7">
        <v>45920</v>
      </c>
      <c r="C2407" t="s">
        <v>4067</v>
      </c>
      <c r="D2407" t="s">
        <v>24</v>
      </c>
      <c r="E2407" t="s">
        <v>48</v>
      </c>
      <c r="F2407">
        <v>37</v>
      </c>
      <c r="G2407" t="s">
        <v>270</v>
      </c>
      <c r="H2407" t="s">
        <v>72</v>
      </c>
      <c r="I2407" t="s">
        <v>175</v>
      </c>
      <c r="J2407" t="s">
        <v>176</v>
      </c>
      <c r="K2407" t="s">
        <v>177</v>
      </c>
      <c r="L2407" t="s">
        <v>178</v>
      </c>
      <c r="M2407">
        <v>3</v>
      </c>
      <c r="N2407" s="2">
        <v>699</v>
      </c>
      <c r="O2407" s="3">
        <v>0.1</v>
      </c>
      <c r="P2407" s="2">
        <v>960</v>
      </c>
      <c r="Q2407" t="s">
        <v>32</v>
      </c>
      <c r="R2407" t="s">
        <v>33</v>
      </c>
      <c r="S2407" t="s">
        <v>34</v>
      </c>
      <c r="T2407" s="4">
        <v>5</v>
      </c>
      <c r="U2407" s="11">
        <f t="shared" si="37"/>
        <v>2097</v>
      </c>
      <c r="V2407" s="11">
        <f>tbl_EcommerceSales[[#This Row],[Gross_Sales]]*tbl_EcommerceSales[[#This Row],[Discount]]</f>
        <v>209.70000000000002</v>
      </c>
      <c r="W2407" s="11">
        <f>tbl_EcommerceSales[[#This Row],[Gross_Sales]]-tbl_EcommerceSales[[#This Row],[Discount_Amount]]</f>
        <v>1887.3</v>
      </c>
      <c r="X2407" s="11">
        <f>tbl_EcommerceSales[[#This Row],[Quantity]] * _xlfn.XLOOKUP(tbl_EcommerceSales[[#This Row],[Product_ID]], Product_Master!A:A, Product_Master!F:F)</f>
        <v>960</v>
      </c>
      <c r="Y2407" s="11">
        <f>tbl_EcommerceSales[[#This Row],[Net_Revenue]]-tbl_EcommerceSales[[#This Row],[Total_Cost]]</f>
        <v>927.3</v>
      </c>
      <c r="Z2407" s="9">
        <f>IFERROR(#REF!/tbl_EcommerceSales[[#This Row],[Total_Cost]], 0)</f>
        <v>0</v>
      </c>
      <c r="AA2407" t="str">
        <f>TEXT(tbl_EcommerceSales[[#This Row],[Order_Date]],"mmm")</f>
        <v>Sep</v>
      </c>
      <c r="AB2407">
        <f>YEAR(tbl_EcommerceSales[[#This Row],[Order_Date]])</f>
        <v>2025</v>
      </c>
      <c r="AC2407" t="str">
        <f>IF(tbl_EcommerceSales[[#This Row],[Age]]&lt;18,"Under 18",IF(tbl_EcommerceSales[[#This Row],[Age]]&lt;=25,"18-25",IF(tbl_EcommerceSales[[#This Row],[Age]]&lt;=35,"26-35",IF(tbl_EcommerceSales[[#This Row],[Age]]&lt;=45,"36-45",IF(tbl_EcommerceSales[[#This Row],[Age]]&lt;=55,"46-55","56+")))))</f>
        <v>36-45</v>
      </c>
    </row>
    <row r="2408" spans="1:29" x14ac:dyDescent="0.35">
      <c r="A2408" t="s">
        <v>4068</v>
      </c>
      <c r="B2408" s="7">
        <v>45920</v>
      </c>
      <c r="C2408" t="s">
        <v>4069</v>
      </c>
      <c r="D2408" t="s">
        <v>86</v>
      </c>
      <c r="E2408" t="s">
        <v>25</v>
      </c>
      <c r="F2408">
        <v>30</v>
      </c>
      <c r="G2408" t="s">
        <v>96</v>
      </c>
      <c r="H2408" t="s">
        <v>39</v>
      </c>
      <c r="I2408" t="s">
        <v>40</v>
      </c>
      <c r="J2408" t="s">
        <v>41</v>
      </c>
      <c r="K2408" t="s">
        <v>42</v>
      </c>
      <c r="L2408" t="s">
        <v>43</v>
      </c>
      <c r="M2408">
        <v>2</v>
      </c>
      <c r="N2408" s="2">
        <v>699</v>
      </c>
      <c r="O2408" s="3">
        <v>0.2</v>
      </c>
      <c r="P2408" s="2">
        <v>620</v>
      </c>
      <c r="Q2408" t="s">
        <v>76</v>
      </c>
      <c r="R2408" t="s">
        <v>33</v>
      </c>
      <c r="S2408" t="s">
        <v>57</v>
      </c>
      <c r="T2408" s="4">
        <v>4</v>
      </c>
      <c r="U2408" s="11">
        <f t="shared" si="37"/>
        <v>1398</v>
      </c>
      <c r="V2408" s="11">
        <f>tbl_EcommerceSales[[#This Row],[Gross_Sales]]*tbl_EcommerceSales[[#This Row],[Discount]]</f>
        <v>279.60000000000002</v>
      </c>
      <c r="W2408" s="11">
        <f>tbl_EcommerceSales[[#This Row],[Gross_Sales]]-tbl_EcommerceSales[[#This Row],[Discount_Amount]]</f>
        <v>1118.4000000000001</v>
      </c>
      <c r="X2408" s="11">
        <f>tbl_EcommerceSales[[#This Row],[Quantity]] * _xlfn.XLOOKUP(tbl_EcommerceSales[[#This Row],[Product_ID]], Product_Master!A:A, Product_Master!F:F)</f>
        <v>620</v>
      </c>
      <c r="Y2408" s="11">
        <f>tbl_EcommerceSales[[#This Row],[Net_Revenue]]-tbl_EcommerceSales[[#This Row],[Total_Cost]]</f>
        <v>498.40000000000009</v>
      </c>
      <c r="Z2408" s="9">
        <f>IFERROR(#REF!/tbl_EcommerceSales[[#This Row],[Total_Cost]], 0)</f>
        <v>0</v>
      </c>
      <c r="AA2408" t="str">
        <f>TEXT(tbl_EcommerceSales[[#This Row],[Order_Date]],"mmm")</f>
        <v>Sep</v>
      </c>
      <c r="AB2408">
        <f>YEAR(tbl_EcommerceSales[[#This Row],[Order_Date]])</f>
        <v>2025</v>
      </c>
      <c r="AC2408" t="str">
        <f>IF(tbl_EcommerceSales[[#This Row],[Age]]&lt;18,"Under 18",IF(tbl_EcommerceSales[[#This Row],[Age]]&lt;=25,"18-25",IF(tbl_EcommerceSales[[#This Row],[Age]]&lt;=35,"26-35",IF(tbl_EcommerceSales[[#This Row],[Age]]&lt;=45,"36-45",IF(tbl_EcommerceSales[[#This Row],[Age]]&lt;=55,"46-55","56+")))))</f>
        <v>26-35</v>
      </c>
    </row>
    <row r="2409" spans="1:29" x14ac:dyDescent="0.35">
      <c r="A2409" t="s">
        <v>4070</v>
      </c>
      <c r="B2409" s="7">
        <v>45920</v>
      </c>
      <c r="C2409" t="s">
        <v>1913</v>
      </c>
      <c r="D2409" t="s">
        <v>110</v>
      </c>
      <c r="E2409" t="s">
        <v>25</v>
      </c>
      <c r="F2409">
        <v>27</v>
      </c>
      <c r="G2409" t="s">
        <v>38</v>
      </c>
      <c r="H2409" t="s">
        <v>39</v>
      </c>
      <c r="I2409" t="s">
        <v>175</v>
      </c>
      <c r="J2409" t="s">
        <v>176</v>
      </c>
      <c r="K2409" t="s">
        <v>177</v>
      </c>
      <c r="L2409" t="s">
        <v>178</v>
      </c>
      <c r="M2409">
        <v>2</v>
      </c>
      <c r="N2409" s="2">
        <v>699</v>
      </c>
      <c r="O2409" s="3">
        <v>0.1</v>
      </c>
      <c r="P2409" s="2">
        <v>640</v>
      </c>
      <c r="Q2409" t="s">
        <v>32</v>
      </c>
      <c r="R2409" t="s">
        <v>33</v>
      </c>
      <c r="S2409" t="s">
        <v>34</v>
      </c>
      <c r="T2409" s="4">
        <v>3</v>
      </c>
      <c r="U2409" s="11">
        <f t="shared" si="37"/>
        <v>1398</v>
      </c>
      <c r="V2409" s="11">
        <f>tbl_EcommerceSales[[#This Row],[Gross_Sales]]*tbl_EcommerceSales[[#This Row],[Discount]]</f>
        <v>139.80000000000001</v>
      </c>
      <c r="W2409" s="11">
        <f>tbl_EcommerceSales[[#This Row],[Gross_Sales]]-tbl_EcommerceSales[[#This Row],[Discount_Amount]]</f>
        <v>1258.2</v>
      </c>
      <c r="X2409" s="11">
        <f>tbl_EcommerceSales[[#This Row],[Quantity]] * _xlfn.XLOOKUP(tbl_EcommerceSales[[#This Row],[Product_ID]], Product_Master!A:A, Product_Master!F:F)</f>
        <v>640</v>
      </c>
      <c r="Y2409" s="11">
        <f>tbl_EcommerceSales[[#This Row],[Net_Revenue]]-tbl_EcommerceSales[[#This Row],[Total_Cost]]</f>
        <v>618.20000000000005</v>
      </c>
      <c r="Z2409" s="9">
        <f>IFERROR(#REF!/tbl_EcommerceSales[[#This Row],[Total_Cost]], 0)</f>
        <v>0</v>
      </c>
      <c r="AA2409" t="str">
        <f>TEXT(tbl_EcommerceSales[[#This Row],[Order_Date]],"mmm")</f>
        <v>Sep</v>
      </c>
      <c r="AB2409">
        <f>YEAR(tbl_EcommerceSales[[#This Row],[Order_Date]])</f>
        <v>2025</v>
      </c>
      <c r="AC2409" t="str">
        <f>IF(tbl_EcommerceSales[[#This Row],[Age]]&lt;18,"Under 18",IF(tbl_EcommerceSales[[#This Row],[Age]]&lt;=25,"18-25",IF(tbl_EcommerceSales[[#This Row],[Age]]&lt;=35,"26-35",IF(tbl_EcommerceSales[[#This Row],[Age]]&lt;=45,"36-45",IF(tbl_EcommerceSales[[#This Row],[Age]]&lt;=55,"46-55","56+")))))</f>
        <v>26-35</v>
      </c>
    </row>
    <row r="2410" spans="1:29" x14ac:dyDescent="0.35">
      <c r="A2410" t="s">
        <v>4071</v>
      </c>
      <c r="B2410" s="7">
        <v>45920</v>
      </c>
      <c r="C2410" t="s">
        <v>4072</v>
      </c>
      <c r="D2410" t="s">
        <v>102</v>
      </c>
      <c r="E2410" t="s">
        <v>25</v>
      </c>
      <c r="F2410">
        <v>18</v>
      </c>
      <c r="G2410" t="s">
        <v>142</v>
      </c>
      <c r="H2410" t="s">
        <v>88</v>
      </c>
      <c r="I2410" t="s">
        <v>241</v>
      </c>
      <c r="J2410" t="s">
        <v>242</v>
      </c>
      <c r="K2410" t="s">
        <v>42</v>
      </c>
      <c r="L2410" t="s">
        <v>243</v>
      </c>
      <c r="M2410">
        <v>1</v>
      </c>
      <c r="N2410" s="2">
        <v>649</v>
      </c>
      <c r="O2410" s="3">
        <v>0.1</v>
      </c>
      <c r="P2410" s="2">
        <v>290</v>
      </c>
      <c r="Q2410" t="s">
        <v>123</v>
      </c>
      <c r="R2410" t="s">
        <v>33</v>
      </c>
      <c r="S2410" t="s">
        <v>57</v>
      </c>
      <c r="T2410" s="4">
        <v>4</v>
      </c>
      <c r="U2410" s="11">
        <f t="shared" si="37"/>
        <v>649</v>
      </c>
      <c r="V2410" s="11">
        <f>tbl_EcommerceSales[[#This Row],[Gross_Sales]]*tbl_EcommerceSales[[#This Row],[Discount]]</f>
        <v>64.900000000000006</v>
      </c>
      <c r="W2410" s="11">
        <f>tbl_EcommerceSales[[#This Row],[Gross_Sales]]-tbl_EcommerceSales[[#This Row],[Discount_Amount]]</f>
        <v>584.1</v>
      </c>
      <c r="X2410" s="11">
        <f>tbl_EcommerceSales[[#This Row],[Quantity]] * _xlfn.XLOOKUP(tbl_EcommerceSales[[#This Row],[Product_ID]], Product_Master!A:A, Product_Master!F:F)</f>
        <v>290</v>
      </c>
      <c r="Y2410" s="11">
        <f>tbl_EcommerceSales[[#This Row],[Net_Revenue]]-tbl_EcommerceSales[[#This Row],[Total_Cost]]</f>
        <v>294.10000000000002</v>
      </c>
      <c r="Z2410" s="9">
        <f>IFERROR(#REF!/tbl_EcommerceSales[[#This Row],[Total_Cost]], 0)</f>
        <v>0</v>
      </c>
      <c r="AA2410" t="str">
        <f>TEXT(tbl_EcommerceSales[[#This Row],[Order_Date]],"mmm")</f>
        <v>Sep</v>
      </c>
      <c r="AB2410">
        <f>YEAR(tbl_EcommerceSales[[#This Row],[Order_Date]])</f>
        <v>2025</v>
      </c>
      <c r="AC2410" t="str">
        <f>IF(tbl_EcommerceSales[[#This Row],[Age]]&lt;18,"Under 18",IF(tbl_EcommerceSales[[#This Row],[Age]]&lt;=25,"18-25",IF(tbl_EcommerceSales[[#This Row],[Age]]&lt;=35,"26-35",IF(tbl_EcommerceSales[[#This Row],[Age]]&lt;=45,"36-45",IF(tbl_EcommerceSales[[#This Row],[Age]]&lt;=55,"46-55","56+")))))</f>
        <v>18-25</v>
      </c>
    </row>
    <row r="2411" spans="1:29" x14ac:dyDescent="0.35">
      <c r="A2411" t="s">
        <v>4073</v>
      </c>
      <c r="B2411" s="7">
        <v>45921</v>
      </c>
      <c r="C2411" t="s">
        <v>4074</v>
      </c>
      <c r="D2411" t="s">
        <v>170</v>
      </c>
      <c r="E2411" t="s">
        <v>48</v>
      </c>
      <c r="F2411">
        <v>25</v>
      </c>
      <c r="G2411" t="s">
        <v>71</v>
      </c>
      <c r="H2411" t="s">
        <v>72</v>
      </c>
      <c r="I2411" t="s">
        <v>338</v>
      </c>
      <c r="J2411" t="s">
        <v>339</v>
      </c>
      <c r="K2411" t="s">
        <v>55</v>
      </c>
      <c r="L2411" t="s">
        <v>56</v>
      </c>
      <c r="M2411">
        <v>2</v>
      </c>
      <c r="N2411" s="2">
        <v>1499</v>
      </c>
      <c r="O2411" s="3">
        <v>0.1</v>
      </c>
      <c r="P2411" s="2">
        <v>1560</v>
      </c>
      <c r="Q2411" t="s">
        <v>156</v>
      </c>
      <c r="R2411" t="s">
        <v>33</v>
      </c>
      <c r="S2411" t="s">
        <v>57</v>
      </c>
      <c r="T2411" s="4">
        <v>4</v>
      </c>
      <c r="U2411" s="11">
        <f t="shared" si="37"/>
        <v>2998</v>
      </c>
      <c r="V2411" s="11">
        <f>tbl_EcommerceSales[[#This Row],[Gross_Sales]]*tbl_EcommerceSales[[#This Row],[Discount]]</f>
        <v>299.8</v>
      </c>
      <c r="W2411" s="11">
        <f>tbl_EcommerceSales[[#This Row],[Gross_Sales]]-tbl_EcommerceSales[[#This Row],[Discount_Amount]]</f>
        <v>2698.2</v>
      </c>
      <c r="X2411" s="11">
        <f>tbl_EcommerceSales[[#This Row],[Quantity]] * _xlfn.XLOOKUP(tbl_EcommerceSales[[#This Row],[Product_ID]], Product_Master!A:A, Product_Master!F:F)</f>
        <v>1560</v>
      </c>
      <c r="Y2411" s="11">
        <f>tbl_EcommerceSales[[#This Row],[Net_Revenue]]-tbl_EcommerceSales[[#This Row],[Total_Cost]]</f>
        <v>1138.1999999999998</v>
      </c>
      <c r="Z2411" s="9">
        <f>IFERROR(#REF!/tbl_EcommerceSales[[#This Row],[Total_Cost]], 0)</f>
        <v>0</v>
      </c>
      <c r="AA2411" t="str">
        <f>TEXT(tbl_EcommerceSales[[#This Row],[Order_Date]],"mmm")</f>
        <v>Sep</v>
      </c>
      <c r="AB2411">
        <f>YEAR(tbl_EcommerceSales[[#This Row],[Order_Date]])</f>
        <v>2025</v>
      </c>
      <c r="AC2411" t="str">
        <f>IF(tbl_EcommerceSales[[#This Row],[Age]]&lt;18,"Under 18",IF(tbl_EcommerceSales[[#This Row],[Age]]&lt;=25,"18-25",IF(tbl_EcommerceSales[[#This Row],[Age]]&lt;=35,"26-35",IF(tbl_EcommerceSales[[#This Row],[Age]]&lt;=45,"36-45",IF(tbl_EcommerceSales[[#This Row],[Age]]&lt;=55,"46-55","56+")))))</f>
        <v>18-25</v>
      </c>
    </row>
    <row r="2412" spans="1:29" x14ac:dyDescent="0.35">
      <c r="A2412" t="s">
        <v>4075</v>
      </c>
      <c r="B2412" s="7">
        <v>45921</v>
      </c>
      <c r="C2412" t="s">
        <v>2666</v>
      </c>
      <c r="D2412" t="s">
        <v>102</v>
      </c>
      <c r="E2412" t="s">
        <v>48</v>
      </c>
      <c r="F2412">
        <v>21</v>
      </c>
      <c r="G2412" t="s">
        <v>174</v>
      </c>
      <c r="H2412" t="s">
        <v>39</v>
      </c>
      <c r="I2412" t="s">
        <v>338</v>
      </c>
      <c r="J2412" t="s">
        <v>339</v>
      </c>
      <c r="K2412" t="s">
        <v>55</v>
      </c>
      <c r="L2412" t="s">
        <v>56</v>
      </c>
      <c r="M2412">
        <v>1</v>
      </c>
      <c r="N2412" s="2">
        <v>1499</v>
      </c>
      <c r="O2412" s="3">
        <v>0.1</v>
      </c>
      <c r="P2412" s="2">
        <v>780</v>
      </c>
      <c r="Q2412" t="s">
        <v>32</v>
      </c>
      <c r="R2412" t="s">
        <v>33</v>
      </c>
      <c r="S2412" t="s">
        <v>57</v>
      </c>
      <c r="T2412" s="4">
        <v>5</v>
      </c>
      <c r="U2412" s="11">
        <f t="shared" si="37"/>
        <v>1499</v>
      </c>
      <c r="V2412" s="11">
        <f>tbl_EcommerceSales[[#This Row],[Gross_Sales]]*tbl_EcommerceSales[[#This Row],[Discount]]</f>
        <v>149.9</v>
      </c>
      <c r="W2412" s="11">
        <f>tbl_EcommerceSales[[#This Row],[Gross_Sales]]-tbl_EcommerceSales[[#This Row],[Discount_Amount]]</f>
        <v>1349.1</v>
      </c>
      <c r="X2412" s="11">
        <f>tbl_EcommerceSales[[#This Row],[Quantity]] * _xlfn.XLOOKUP(tbl_EcommerceSales[[#This Row],[Product_ID]], Product_Master!A:A, Product_Master!F:F)</f>
        <v>780</v>
      </c>
      <c r="Y2412" s="11">
        <f>tbl_EcommerceSales[[#This Row],[Net_Revenue]]-tbl_EcommerceSales[[#This Row],[Total_Cost]]</f>
        <v>569.09999999999991</v>
      </c>
      <c r="Z2412" s="9">
        <f>IFERROR(#REF!/tbl_EcommerceSales[[#This Row],[Total_Cost]], 0)</f>
        <v>0</v>
      </c>
      <c r="AA2412" t="str">
        <f>TEXT(tbl_EcommerceSales[[#This Row],[Order_Date]],"mmm")</f>
        <v>Sep</v>
      </c>
      <c r="AB2412">
        <f>YEAR(tbl_EcommerceSales[[#This Row],[Order_Date]])</f>
        <v>2025</v>
      </c>
      <c r="AC2412" t="str">
        <f>IF(tbl_EcommerceSales[[#This Row],[Age]]&lt;18,"Under 18",IF(tbl_EcommerceSales[[#This Row],[Age]]&lt;=25,"18-25",IF(tbl_EcommerceSales[[#This Row],[Age]]&lt;=35,"26-35",IF(tbl_EcommerceSales[[#This Row],[Age]]&lt;=45,"36-45",IF(tbl_EcommerceSales[[#This Row],[Age]]&lt;=55,"46-55","56+")))))</f>
        <v>18-25</v>
      </c>
    </row>
    <row r="2413" spans="1:29" x14ac:dyDescent="0.35">
      <c r="A2413" t="s">
        <v>4076</v>
      </c>
      <c r="B2413" s="7">
        <v>45921</v>
      </c>
      <c r="C2413" t="s">
        <v>4077</v>
      </c>
      <c r="D2413" t="s">
        <v>47</v>
      </c>
      <c r="E2413" t="s">
        <v>25</v>
      </c>
      <c r="F2413">
        <v>35</v>
      </c>
      <c r="G2413" t="s">
        <v>246</v>
      </c>
      <c r="H2413" t="s">
        <v>27</v>
      </c>
      <c r="I2413" t="s">
        <v>126</v>
      </c>
      <c r="J2413" t="s">
        <v>127</v>
      </c>
      <c r="K2413" t="s">
        <v>82</v>
      </c>
      <c r="L2413" t="s">
        <v>83</v>
      </c>
      <c r="M2413">
        <v>1</v>
      </c>
      <c r="N2413" s="2">
        <v>1899</v>
      </c>
      <c r="O2413" s="3">
        <v>0</v>
      </c>
      <c r="P2413" s="2">
        <v>1120</v>
      </c>
      <c r="Q2413" t="s">
        <v>32</v>
      </c>
      <c r="R2413" t="s">
        <v>33</v>
      </c>
      <c r="S2413" t="s">
        <v>34</v>
      </c>
      <c r="T2413" s="4">
        <v>5</v>
      </c>
      <c r="U2413" s="11">
        <f t="shared" si="37"/>
        <v>1899</v>
      </c>
      <c r="V2413" s="11">
        <f>tbl_EcommerceSales[[#This Row],[Gross_Sales]]*tbl_EcommerceSales[[#This Row],[Discount]]</f>
        <v>0</v>
      </c>
      <c r="W2413" s="11">
        <f>tbl_EcommerceSales[[#This Row],[Gross_Sales]]-tbl_EcommerceSales[[#This Row],[Discount_Amount]]</f>
        <v>1899</v>
      </c>
      <c r="X2413" s="11">
        <f>tbl_EcommerceSales[[#This Row],[Quantity]] * _xlfn.XLOOKUP(tbl_EcommerceSales[[#This Row],[Product_ID]], Product_Master!A:A, Product_Master!F:F)</f>
        <v>1120</v>
      </c>
      <c r="Y2413" s="11">
        <f>tbl_EcommerceSales[[#This Row],[Net_Revenue]]-tbl_EcommerceSales[[#This Row],[Total_Cost]]</f>
        <v>779</v>
      </c>
      <c r="Z2413" s="9">
        <f>IFERROR(#REF!/tbl_EcommerceSales[[#This Row],[Total_Cost]], 0)</f>
        <v>0</v>
      </c>
      <c r="AA2413" t="str">
        <f>TEXT(tbl_EcommerceSales[[#This Row],[Order_Date]],"mmm")</f>
        <v>Sep</v>
      </c>
      <c r="AB2413">
        <f>YEAR(tbl_EcommerceSales[[#This Row],[Order_Date]])</f>
        <v>2025</v>
      </c>
      <c r="AC2413" t="str">
        <f>IF(tbl_EcommerceSales[[#This Row],[Age]]&lt;18,"Under 18",IF(tbl_EcommerceSales[[#This Row],[Age]]&lt;=25,"18-25",IF(tbl_EcommerceSales[[#This Row],[Age]]&lt;=35,"26-35",IF(tbl_EcommerceSales[[#This Row],[Age]]&lt;=45,"36-45",IF(tbl_EcommerceSales[[#This Row],[Age]]&lt;=55,"46-55","56+")))))</f>
        <v>26-35</v>
      </c>
    </row>
    <row r="2414" spans="1:29" x14ac:dyDescent="0.35">
      <c r="A2414" t="s">
        <v>4078</v>
      </c>
      <c r="B2414" s="7">
        <v>45921</v>
      </c>
      <c r="C2414" t="s">
        <v>4079</v>
      </c>
      <c r="D2414" t="s">
        <v>47</v>
      </c>
      <c r="E2414" t="s">
        <v>25</v>
      </c>
      <c r="F2414">
        <v>30</v>
      </c>
      <c r="G2414" t="s">
        <v>99</v>
      </c>
      <c r="H2414" t="s">
        <v>88</v>
      </c>
      <c r="I2414" t="s">
        <v>349</v>
      </c>
      <c r="J2414" t="s">
        <v>350</v>
      </c>
      <c r="K2414" t="s">
        <v>82</v>
      </c>
      <c r="L2414" t="s">
        <v>238</v>
      </c>
      <c r="M2414">
        <v>3</v>
      </c>
      <c r="N2414" s="2">
        <v>1599</v>
      </c>
      <c r="O2414" s="3">
        <v>0.05</v>
      </c>
      <c r="P2414" s="2">
        <v>2760</v>
      </c>
      <c r="Q2414" t="s">
        <v>319</v>
      </c>
      <c r="R2414" t="s">
        <v>33</v>
      </c>
      <c r="S2414" t="s">
        <v>34</v>
      </c>
      <c r="T2414" s="4">
        <v>5</v>
      </c>
      <c r="U2414" s="11">
        <f t="shared" si="37"/>
        <v>4797</v>
      </c>
      <c r="V2414" s="11">
        <f>tbl_EcommerceSales[[#This Row],[Gross_Sales]]*tbl_EcommerceSales[[#This Row],[Discount]]</f>
        <v>239.85000000000002</v>
      </c>
      <c r="W2414" s="11">
        <f>tbl_EcommerceSales[[#This Row],[Gross_Sales]]-tbl_EcommerceSales[[#This Row],[Discount_Amount]]</f>
        <v>4557.1499999999996</v>
      </c>
      <c r="X2414" s="11">
        <f>tbl_EcommerceSales[[#This Row],[Quantity]] * _xlfn.XLOOKUP(tbl_EcommerceSales[[#This Row],[Product_ID]], Product_Master!A:A, Product_Master!F:F)</f>
        <v>2760</v>
      </c>
      <c r="Y2414" s="11">
        <f>tbl_EcommerceSales[[#This Row],[Net_Revenue]]-tbl_EcommerceSales[[#This Row],[Total_Cost]]</f>
        <v>1797.1499999999996</v>
      </c>
      <c r="Z2414" s="9">
        <f>IFERROR(#REF!/tbl_EcommerceSales[[#This Row],[Total_Cost]], 0)</f>
        <v>0</v>
      </c>
      <c r="AA2414" t="str">
        <f>TEXT(tbl_EcommerceSales[[#This Row],[Order_Date]],"mmm")</f>
        <v>Sep</v>
      </c>
      <c r="AB2414">
        <f>YEAR(tbl_EcommerceSales[[#This Row],[Order_Date]])</f>
        <v>2025</v>
      </c>
      <c r="AC2414" t="str">
        <f>IF(tbl_EcommerceSales[[#This Row],[Age]]&lt;18,"Under 18",IF(tbl_EcommerceSales[[#This Row],[Age]]&lt;=25,"18-25",IF(tbl_EcommerceSales[[#This Row],[Age]]&lt;=35,"26-35",IF(tbl_EcommerceSales[[#This Row],[Age]]&lt;=45,"36-45",IF(tbl_EcommerceSales[[#This Row],[Age]]&lt;=55,"46-55","56+")))))</f>
        <v>26-35</v>
      </c>
    </row>
    <row r="2415" spans="1:29" x14ac:dyDescent="0.35">
      <c r="A2415" t="s">
        <v>4080</v>
      </c>
      <c r="B2415" s="7">
        <v>45921</v>
      </c>
      <c r="C2415" t="s">
        <v>1006</v>
      </c>
      <c r="D2415" t="s">
        <v>235</v>
      </c>
      <c r="E2415" t="s">
        <v>25</v>
      </c>
      <c r="F2415">
        <v>26</v>
      </c>
      <c r="G2415" t="s">
        <v>270</v>
      </c>
      <c r="H2415" t="s">
        <v>72</v>
      </c>
      <c r="I2415" t="s">
        <v>200</v>
      </c>
      <c r="J2415" t="s">
        <v>201</v>
      </c>
      <c r="K2415" t="s">
        <v>91</v>
      </c>
      <c r="L2415" t="s">
        <v>202</v>
      </c>
      <c r="M2415">
        <v>2</v>
      </c>
      <c r="N2415" s="2">
        <v>899</v>
      </c>
      <c r="O2415" s="3">
        <v>0.2</v>
      </c>
      <c r="P2415" s="2">
        <v>840</v>
      </c>
      <c r="Q2415" t="s">
        <v>32</v>
      </c>
      <c r="R2415" t="s">
        <v>33</v>
      </c>
      <c r="S2415" t="s">
        <v>34</v>
      </c>
      <c r="T2415" s="4">
        <v>4</v>
      </c>
      <c r="U2415" s="11">
        <f t="shared" si="37"/>
        <v>1798</v>
      </c>
      <c r="V2415" s="11">
        <f>tbl_EcommerceSales[[#This Row],[Gross_Sales]]*tbl_EcommerceSales[[#This Row],[Discount]]</f>
        <v>359.6</v>
      </c>
      <c r="W2415" s="11">
        <f>tbl_EcommerceSales[[#This Row],[Gross_Sales]]-tbl_EcommerceSales[[#This Row],[Discount_Amount]]</f>
        <v>1438.4</v>
      </c>
      <c r="X2415" s="11">
        <f>tbl_EcommerceSales[[#This Row],[Quantity]] * _xlfn.XLOOKUP(tbl_EcommerceSales[[#This Row],[Product_ID]], Product_Master!A:A, Product_Master!F:F)</f>
        <v>840</v>
      </c>
      <c r="Y2415" s="11">
        <f>tbl_EcommerceSales[[#This Row],[Net_Revenue]]-tbl_EcommerceSales[[#This Row],[Total_Cost]]</f>
        <v>598.40000000000009</v>
      </c>
      <c r="Z2415" s="9">
        <f>IFERROR(#REF!/tbl_EcommerceSales[[#This Row],[Total_Cost]], 0)</f>
        <v>0</v>
      </c>
      <c r="AA2415" t="str">
        <f>TEXT(tbl_EcommerceSales[[#This Row],[Order_Date]],"mmm")</f>
        <v>Sep</v>
      </c>
      <c r="AB2415">
        <f>YEAR(tbl_EcommerceSales[[#This Row],[Order_Date]])</f>
        <v>2025</v>
      </c>
      <c r="AC2415" t="str">
        <f>IF(tbl_EcommerceSales[[#This Row],[Age]]&lt;18,"Under 18",IF(tbl_EcommerceSales[[#This Row],[Age]]&lt;=25,"18-25",IF(tbl_EcommerceSales[[#This Row],[Age]]&lt;=35,"26-35",IF(tbl_EcommerceSales[[#This Row],[Age]]&lt;=45,"36-45",IF(tbl_EcommerceSales[[#This Row],[Age]]&lt;=55,"46-55","56+")))))</f>
        <v>26-35</v>
      </c>
    </row>
    <row r="2416" spans="1:29" x14ac:dyDescent="0.35">
      <c r="A2416" t="s">
        <v>4081</v>
      </c>
      <c r="B2416" s="7">
        <v>45921</v>
      </c>
      <c r="C2416" t="s">
        <v>448</v>
      </c>
      <c r="D2416" t="s">
        <v>269</v>
      </c>
      <c r="E2416" t="s">
        <v>48</v>
      </c>
      <c r="F2416">
        <v>38</v>
      </c>
      <c r="G2416" t="s">
        <v>99</v>
      </c>
      <c r="H2416" t="s">
        <v>88</v>
      </c>
      <c r="I2416" t="s">
        <v>53</v>
      </c>
      <c r="J2416" t="s">
        <v>54</v>
      </c>
      <c r="K2416" t="s">
        <v>55</v>
      </c>
      <c r="L2416" t="s">
        <v>56</v>
      </c>
      <c r="M2416">
        <v>1</v>
      </c>
      <c r="N2416" s="2">
        <v>799</v>
      </c>
      <c r="O2416" s="3">
        <v>0.2</v>
      </c>
      <c r="P2416" s="2">
        <v>390</v>
      </c>
      <c r="Q2416" t="s">
        <v>76</v>
      </c>
      <c r="R2416" t="s">
        <v>33</v>
      </c>
      <c r="S2416" t="s">
        <v>34</v>
      </c>
      <c r="T2416" s="4">
        <v>4</v>
      </c>
      <c r="U2416" s="11">
        <f t="shared" si="37"/>
        <v>799</v>
      </c>
      <c r="V2416" s="11">
        <f>tbl_EcommerceSales[[#This Row],[Gross_Sales]]*tbl_EcommerceSales[[#This Row],[Discount]]</f>
        <v>159.80000000000001</v>
      </c>
      <c r="W2416" s="11">
        <f>tbl_EcommerceSales[[#This Row],[Gross_Sales]]-tbl_EcommerceSales[[#This Row],[Discount_Amount]]</f>
        <v>639.20000000000005</v>
      </c>
      <c r="X2416" s="11">
        <f>tbl_EcommerceSales[[#This Row],[Quantity]] * _xlfn.XLOOKUP(tbl_EcommerceSales[[#This Row],[Product_ID]], Product_Master!A:A, Product_Master!F:F)</f>
        <v>390</v>
      </c>
      <c r="Y2416" s="11">
        <f>tbl_EcommerceSales[[#This Row],[Net_Revenue]]-tbl_EcommerceSales[[#This Row],[Total_Cost]]</f>
        <v>249.20000000000005</v>
      </c>
      <c r="Z2416" s="9">
        <f>IFERROR(#REF!/tbl_EcommerceSales[[#This Row],[Total_Cost]], 0)</f>
        <v>0</v>
      </c>
      <c r="AA2416" t="str">
        <f>TEXT(tbl_EcommerceSales[[#This Row],[Order_Date]],"mmm")</f>
        <v>Sep</v>
      </c>
      <c r="AB2416">
        <f>YEAR(tbl_EcommerceSales[[#This Row],[Order_Date]])</f>
        <v>2025</v>
      </c>
      <c r="AC2416" t="str">
        <f>IF(tbl_EcommerceSales[[#This Row],[Age]]&lt;18,"Under 18",IF(tbl_EcommerceSales[[#This Row],[Age]]&lt;=25,"18-25",IF(tbl_EcommerceSales[[#This Row],[Age]]&lt;=35,"26-35",IF(tbl_EcommerceSales[[#This Row],[Age]]&lt;=45,"36-45",IF(tbl_EcommerceSales[[#This Row],[Age]]&lt;=55,"46-55","56+")))))</f>
        <v>36-45</v>
      </c>
    </row>
    <row r="2417" spans="1:29" x14ac:dyDescent="0.35">
      <c r="A2417" t="s">
        <v>4082</v>
      </c>
      <c r="B2417" s="7">
        <v>45921</v>
      </c>
      <c r="C2417" t="s">
        <v>2758</v>
      </c>
      <c r="D2417" t="s">
        <v>181</v>
      </c>
      <c r="E2417" t="s">
        <v>25</v>
      </c>
      <c r="F2417">
        <v>38</v>
      </c>
      <c r="G2417" t="s">
        <v>174</v>
      </c>
      <c r="H2417" t="s">
        <v>39</v>
      </c>
      <c r="I2417" t="s">
        <v>236</v>
      </c>
      <c r="J2417" t="s">
        <v>237</v>
      </c>
      <c r="K2417" t="s">
        <v>82</v>
      </c>
      <c r="L2417" t="s">
        <v>238</v>
      </c>
      <c r="M2417">
        <v>2</v>
      </c>
      <c r="N2417" s="2">
        <v>899</v>
      </c>
      <c r="O2417" s="3">
        <v>0.05</v>
      </c>
      <c r="P2417" s="2">
        <v>960</v>
      </c>
      <c r="Q2417" t="s">
        <v>32</v>
      </c>
      <c r="R2417" t="s">
        <v>93</v>
      </c>
      <c r="S2417" t="s">
        <v>57</v>
      </c>
      <c r="T2417" s="4">
        <v>5</v>
      </c>
      <c r="U2417" s="11">
        <f t="shared" si="37"/>
        <v>1798</v>
      </c>
      <c r="V2417" s="11">
        <f>tbl_EcommerceSales[[#This Row],[Gross_Sales]]*tbl_EcommerceSales[[#This Row],[Discount]]</f>
        <v>89.9</v>
      </c>
      <c r="W2417" s="11">
        <f>tbl_EcommerceSales[[#This Row],[Gross_Sales]]-tbl_EcommerceSales[[#This Row],[Discount_Amount]]</f>
        <v>1708.1</v>
      </c>
      <c r="X2417" s="11">
        <f>tbl_EcommerceSales[[#This Row],[Quantity]] * _xlfn.XLOOKUP(tbl_EcommerceSales[[#This Row],[Product_ID]], Product_Master!A:A, Product_Master!F:F)</f>
        <v>960</v>
      </c>
      <c r="Y2417" s="11">
        <f>tbl_EcommerceSales[[#This Row],[Net_Revenue]]-tbl_EcommerceSales[[#This Row],[Total_Cost]]</f>
        <v>748.09999999999991</v>
      </c>
      <c r="Z2417" s="9">
        <f>IFERROR(#REF!/tbl_EcommerceSales[[#This Row],[Total_Cost]], 0)</f>
        <v>0</v>
      </c>
      <c r="AA2417" t="str">
        <f>TEXT(tbl_EcommerceSales[[#This Row],[Order_Date]],"mmm")</f>
        <v>Sep</v>
      </c>
      <c r="AB2417">
        <f>YEAR(tbl_EcommerceSales[[#This Row],[Order_Date]])</f>
        <v>2025</v>
      </c>
      <c r="AC2417" t="str">
        <f>IF(tbl_EcommerceSales[[#This Row],[Age]]&lt;18,"Under 18",IF(tbl_EcommerceSales[[#This Row],[Age]]&lt;=25,"18-25",IF(tbl_EcommerceSales[[#This Row],[Age]]&lt;=35,"26-35",IF(tbl_EcommerceSales[[#This Row],[Age]]&lt;=45,"36-45",IF(tbl_EcommerceSales[[#This Row],[Age]]&lt;=55,"46-55","56+")))))</f>
        <v>36-45</v>
      </c>
    </row>
    <row r="2418" spans="1:29" x14ac:dyDescent="0.35">
      <c r="A2418" t="s">
        <v>4083</v>
      </c>
      <c r="B2418" s="7">
        <v>45921</v>
      </c>
      <c r="C2418" t="s">
        <v>4084</v>
      </c>
      <c r="D2418" t="s">
        <v>47</v>
      </c>
      <c r="E2418" t="s">
        <v>25</v>
      </c>
      <c r="F2418">
        <v>34</v>
      </c>
      <c r="G2418" t="s">
        <v>155</v>
      </c>
      <c r="H2418" t="s">
        <v>88</v>
      </c>
      <c r="I2418" t="s">
        <v>28</v>
      </c>
      <c r="J2418" t="s">
        <v>29</v>
      </c>
      <c r="K2418" t="s">
        <v>30</v>
      </c>
      <c r="L2418" t="s">
        <v>31</v>
      </c>
      <c r="M2418">
        <v>3</v>
      </c>
      <c r="N2418" s="2">
        <v>5999</v>
      </c>
      <c r="O2418" s="3">
        <v>0.15</v>
      </c>
      <c r="P2418" s="2">
        <v>11700</v>
      </c>
      <c r="Q2418" t="s">
        <v>76</v>
      </c>
      <c r="R2418" t="s">
        <v>33</v>
      </c>
      <c r="S2418" t="s">
        <v>34</v>
      </c>
      <c r="T2418" s="4">
        <v>5</v>
      </c>
      <c r="U2418" s="11">
        <f t="shared" si="37"/>
        <v>17997</v>
      </c>
      <c r="V2418" s="11">
        <f>tbl_EcommerceSales[[#This Row],[Gross_Sales]]*tbl_EcommerceSales[[#This Row],[Discount]]</f>
        <v>2699.5499999999997</v>
      </c>
      <c r="W2418" s="11">
        <f>tbl_EcommerceSales[[#This Row],[Gross_Sales]]-tbl_EcommerceSales[[#This Row],[Discount_Amount]]</f>
        <v>15297.45</v>
      </c>
      <c r="X2418" s="11">
        <f>tbl_EcommerceSales[[#This Row],[Quantity]] * _xlfn.XLOOKUP(tbl_EcommerceSales[[#This Row],[Product_ID]], Product_Master!A:A, Product_Master!F:F)</f>
        <v>11700</v>
      </c>
      <c r="Y2418" s="11">
        <f>tbl_EcommerceSales[[#This Row],[Net_Revenue]]-tbl_EcommerceSales[[#This Row],[Total_Cost]]</f>
        <v>3597.4500000000007</v>
      </c>
      <c r="Z2418" s="9">
        <f>IFERROR(#REF!/tbl_EcommerceSales[[#This Row],[Total_Cost]], 0)</f>
        <v>0</v>
      </c>
      <c r="AA2418" t="str">
        <f>TEXT(tbl_EcommerceSales[[#This Row],[Order_Date]],"mmm")</f>
        <v>Sep</v>
      </c>
      <c r="AB2418">
        <f>YEAR(tbl_EcommerceSales[[#This Row],[Order_Date]])</f>
        <v>2025</v>
      </c>
      <c r="AC2418" t="str">
        <f>IF(tbl_EcommerceSales[[#This Row],[Age]]&lt;18,"Under 18",IF(tbl_EcommerceSales[[#This Row],[Age]]&lt;=25,"18-25",IF(tbl_EcommerceSales[[#This Row],[Age]]&lt;=35,"26-35",IF(tbl_EcommerceSales[[#This Row],[Age]]&lt;=45,"36-45",IF(tbl_EcommerceSales[[#This Row],[Age]]&lt;=55,"46-55","56+")))))</f>
        <v>26-35</v>
      </c>
    </row>
    <row r="2419" spans="1:29" x14ac:dyDescent="0.35">
      <c r="A2419" t="s">
        <v>4085</v>
      </c>
      <c r="B2419" s="7">
        <v>45922</v>
      </c>
      <c r="C2419" t="s">
        <v>3280</v>
      </c>
      <c r="D2419" t="s">
        <v>37</v>
      </c>
      <c r="E2419" t="s">
        <v>48</v>
      </c>
      <c r="F2419">
        <v>24</v>
      </c>
      <c r="G2419" t="s">
        <v>145</v>
      </c>
      <c r="H2419" t="s">
        <v>39</v>
      </c>
      <c r="I2419" t="s">
        <v>206</v>
      </c>
      <c r="J2419" t="s">
        <v>207</v>
      </c>
      <c r="K2419" t="s">
        <v>177</v>
      </c>
      <c r="L2419" t="s">
        <v>208</v>
      </c>
      <c r="M2419">
        <v>2</v>
      </c>
      <c r="N2419" s="2">
        <v>2199</v>
      </c>
      <c r="O2419" s="3">
        <v>0.05</v>
      </c>
      <c r="P2419" s="2">
        <v>2500</v>
      </c>
      <c r="Q2419" t="s">
        <v>76</v>
      </c>
      <c r="R2419" t="s">
        <v>162</v>
      </c>
      <c r="S2419" t="s">
        <v>57</v>
      </c>
      <c r="T2419" s="4"/>
      <c r="U2419" s="11">
        <f t="shared" si="37"/>
        <v>4398</v>
      </c>
      <c r="V2419" s="11">
        <f>tbl_EcommerceSales[[#This Row],[Gross_Sales]]*tbl_EcommerceSales[[#This Row],[Discount]]</f>
        <v>219.9</v>
      </c>
      <c r="W2419" s="11">
        <f>tbl_EcommerceSales[[#This Row],[Gross_Sales]]-tbl_EcommerceSales[[#This Row],[Discount_Amount]]</f>
        <v>4178.1000000000004</v>
      </c>
      <c r="X2419" s="11">
        <f>tbl_EcommerceSales[[#This Row],[Quantity]] * _xlfn.XLOOKUP(tbl_EcommerceSales[[#This Row],[Product_ID]], Product_Master!A:A, Product_Master!F:F)</f>
        <v>2500</v>
      </c>
      <c r="Y2419" s="11">
        <f>tbl_EcommerceSales[[#This Row],[Net_Revenue]]-tbl_EcommerceSales[[#This Row],[Total_Cost]]</f>
        <v>1678.1000000000004</v>
      </c>
      <c r="Z2419" s="9">
        <f>IFERROR(#REF!/tbl_EcommerceSales[[#This Row],[Total_Cost]], 0)</f>
        <v>0</v>
      </c>
      <c r="AA2419" t="str">
        <f>TEXT(tbl_EcommerceSales[[#This Row],[Order_Date]],"mmm")</f>
        <v>Sep</v>
      </c>
      <c r="AB2419">
        <f>YEAR(tbl_EcommerceSales[[#This Row],[Order_Date]])</f>
        <v>2025</v>
      </c>
      <c r="AC2419" t="str">
        <f>IF(tbl_EcommerceSales[[#This Row],[Age]]&lt;18,"Under 18",IF(tbl_EcommerceSales[[#This Row],[Age]]&lt;=25,"18-25",IF(tbl_EcommerceSales[[#This Row],[Age]]&lt;=35,"26-35",IF(tbl_EcommerceSales[[#This Row],[Age]]&lt;=45,"36-45",IF(tbl_EcommerceSales[[#This Row],[Age]]&lt;=55,"46-55","56+")))))</f>
        <v>18-25</v>
      </c>
    </row>
    <row r="2420" spans="1:29" x14ac:dyDescent="0.35">
      <c r="A2420" t="s">
        <v>4086</v>
      </c>
      <c r="B2420" s="7">
        <v>45922</v>
      </c>
      <c r="C2420" t="s">
        <v>1565</v>
      </c>
      <c r="D2420" t="s">
        <v>139</v>
      </c>
      <c r="E2420" t="s">
        <v>48</v>
      </c>
      <c r="F2420">
        <v>35</v>
      </c>
      <c r="G2420" t="s">
        <v>99</v>
      </c>
      <c r="H2420" t="s">
        <v>88</v>
      </c>
      <c r="I2420" t="s">
        <v>290</v>
      </c>
      <c r="J2420" t="s">
        <v>291</v>
      </c>
      <c r="K2420" t="s">
        <v>30</v>
      </c>
      <c r="L2420" t="s">
        <v>31</v>
      </c>
      <c r="M2420">
        <v>1</v>
      </c>
      <c r="N2420" s="2">
        <v>3499</v>
      </c>
      <c r="O2420" s="3">
        <v>0</v>
      </c>
      <c r="P2420" s="2">
        <v>2250</v>
      </c>
      <c r="Q2420" t="s">
        <v>123</v>
      </c>
      <c r="R2420" t="s">
        <v>33</v>
      </c>
      <c r="S2420" t="s">
        <v>57</v>
      </c>
      <c r="T2420" s="4">
        <v>4</v>
      </c>
      <c r="U2420" s="11">
        <f t="shared" si="37"/>
        <v>3499</v>
      </c>
      <c r="V2420" s="11">
        <f>tbl_EcommerceSales[[#This Row],[Gross_Sales]]*tbl_EcommerceSales[[#This Row],[Discount]]</f>
        <v>0</v>
      </c>
      <c r="W2420" s="11">
        <f>tbl_EcommerceSales[[#This Row],[Gross_Sales]]-tbl_EcommerceSales[[#This Row],[Discount_Amount]]</f>
        <v>3499</v>
      </c>
      <c r="X2420" s="11">
        <f>tbl_EcommerceSales[[#This Row],[Quantity]] * _xlfn.XLOOKUP(tbl_EcommerceSales[[#This Row],[Product_ID]], Product_Master!A:A, Product_Master!F:F)</f>
        <v>2250</v>
      </c>
      <c r="Y2420" s="11">
        <f>tbl_EcommerceSales[[#This Row],[Net_Revenue]]-tbl_EcommerceSales[[#This Row],[Total_Cost]]</f>
        <v>1249</v>
      </c>
      <c r="Z2420" s="9">
        <f>IFERROR(#REF!/tbl_EcommerceSales[[#This Row],[Total_Cost]], 0)</f>
        <v>0</v>
      </c>
      <c r="AA2420" t="str">
        <f>TEXT(tbl_EcommerceSales[[#This Row],[Order_Date]],"mmm")</f>
        <v>Sep</v>
      </c>
      <c r="AB2420">
        <f>YEAR(tbl_EcommerceSales[[#This Row],[Order_Date]])</f>
        <v>2025</v>
      </c>
      <c r="AC2420" t="str">
        <f>IF(tbl_EcommerceSales[[#This Row],[Age]]&lt;18,"Under 18",IF(tbl_EcommerceSales[[#This Row],[Age]]&lt;=25,"18-25",IF(tbl_EcommerceSales[[#This Row],[Age]]&lt;=35,"26-35",IF(tbl_EcommerceSales[[#This Row],[Age]]&lt;=45,"36-45",IF(tbl_EcommerceSales[[#This Row],[Age]]&lt;=55,"46-55","56+")))))</f>
        <v>26-35</v>
      </c>
    </row>
    <row r="2421" spans="1:29" x14ac:dyDescent="0.35">
      <c r="A2421" t="s">
        <v>4087</v>
      </c>
      <c r="B2421" s="7">
        <v>45922</v>
      </c>
      <c r="C2421" t="s">
        <v>2772</v>
      </c>
      <c r="D2421" t="s">
        <v>254</v>
      </c>
      <c r="E2421" t="s">
        <v>25</v>
      </c>
      <c r="F2421">
        <v>36</v>
      </c>
      <c r="G2421" t="s">
        <v>99</v>
      </c>
      <c r="H2421" t="s">
        <v>88</v>
      </c>
      <c r="I2421" t="s">
        <v>126</v>
      </c>
      <c r="J2421" t="s">
        <v>127</v>
      </c>
      <c r="K2421" t="s">
        <v>82</v>
      </c>
      <c r="L2421" t="s">
        <v>83</v>
      </c>
      <c r="M2421">
        <v>1</v>
      </c>
      <c r="N2421" s="2">
        <v>1899</v>
      </c>
      <c r="O2421" s="3">
        <v>0.05</v>
      </c>
      <c r="P2421" s="2">
        <v>1120</v>
      </c>
      <c r="Q2421" t="s">
        <v>319</v>
      </c>
      <c r="R2421" t="s">
        <v>33</v>
      </c>
      <c r="S2421" t="s">
        <v>34</v>
      </c>
      <c r="T2421" s="4">
        <v>5</v>
      </c>
      <c r="U2421" s="11">
        <f t="shared" si="37"/>
        <v>1899</v>
      </c>
      <c r="V2421" s="11">
        <f>tbl_EcommerceSales[[#This Row],[Gross_Sales]]*tbl_EcommerceSales[[#This Row],[Discount]]</f>
        <v>94.95</v>
      </c>
      <c r="W2421" s="11">
        <f>tbl_EcommerceSales[[#This Row],[Gross_Sales]]-tbl_EcommerceSales[[#This Row],[Discount_Amount]]</f>
        <v>1804.05</v>
      </c>
      <c r="X2421" s="11">
        <f>tbl_EcommerceSales[[#This Row],[Quantity]] * _xlfn.XLOOKUP(tbl_EcommerceSales[[#This Row],[Product_ID]], Product_Master!A:A, Product_Master!F:F)</f>
        <v>1120</v>
      </c>
      <c r="Y2421" s="11">
        <f>tbl_EcommerceSales[[#This Row],[Net_Revenue]]-tbl_EcommerceSales[[#This Row],[Total_Cost]]</f>
        <v>684.05</v>
      </c>
      <c r="Z2421" s="9">
        <f>IFERROR(#REF!/tbl_EcommerceSales[[#This Row],[Total_Cost]], 0)</f>
        <v>0</v>
      </c>
      <c r="AA2421" t="str">
        <f>TEXT(tbl_EcommerceSales[[#This Row],[Order_Date]],"mmm")</f>
        <v>Sep</v>
      </c>
      <c r="AB2421">
        <f>YEAR(tbl_EcommerceSales[[#This Row],[Order_Date]])</f>
        <v>2025</v>
      </c>
      <c r="AC2421" t="str">
        <f>IF(tbl_EcommerceSales[[#This Row],[Age]]&lt;18,"Under 18",IF(tbl_EcommerceSales[[#This Row],[Age]]&lt;=25,"18-25",IF(tbl_EcommerceSales[[#This Row],[Age]]&lt;=35,"26-35",IF(tbl_EcommerceSales[[#This Row],[Age]]&lt;=45,"36-45",IF(tbl_EcommerceSales[[#This Row],[Age]]&lt;=55,"46-55","56+")))))</f>
        <v>36-45</v>
      </c>
    </row>
    <row r="2422" spans="1:29" x14ac:dyDescent="0.35">
      <c r="A2422" t="s">
        <v>4088</v>
      </c>
      <c r="B2422" s="7">
        <v>45922</v>
      </c>
      <c r="C2422" t="s">
        <v>2845</v>
      </c>
      <c r="D2422" t="s">
        <v>139</v>
      </c>
      <c r="E2422" t="s">
        <v>48</v>
      </c>
      <c r="F2422">
        <v>25</v>
      </c>
      <c r="G2422" t="s">
        <v>103</v>
      </c>
      <c r="H2422" t="s">
        <v>27</v>
      </c>
      <c r="I2422" t="s">
        <v>349</v>
      </c>
      <c r="J2422" t="s">
        <v>350</v>
      </c>
      <c r="K2422" t="s">
        <v>82</v>
      </c>
      <c r="L2422" t="s">
        <v>238</v>
      </c>
      <c r="M2422">
        <v>3</v>
      </c>
      <c r="N2422" s="2">
        <v>1599</v>
      </c>
      <c r="O2422" s="3">
        <v>0.25</v>
      </c>
      <c r="P2422" s="2">
        <v>2760</v>
      </c>
      <c r="Q2422" t="s">
        <v>32</v>
      </c>
      <c r="R2422" t="s">
        <v>33</v>
      </c>
      <c r="S2422" t="s">
        <v>34</v>
      </c>
      <c r="T2422" s="4">
        <v>5</v>
      </c>
      <c r="U2422" s="11">
        <f t="shared" si="37"/>
        <v>4797</v>
      </c>
      <c r="V2422" s="11">
        <f>tbl_EcommerceSales[[#This Row],[Gross_Sales]]*tbl_EcommerceSales[[#This Row],[Discount]]</f>
        <v>1199.25</v>
      </c>
      <c r="W2422" s="11">
        <f>tbl_EcommerceSales[[#This Row],[Gross_Sales]]-tbl_EcommerceSales[[#This Row],[Discount_Amount]]</f>
        <v>3597.75</v>
      </c>
      <c r="X2422" s="11">
        <f>tbl_EcommerceSales[[#This Row],[Quantity]] * _xlfn.XLOOKUP(tbl_EcommerceSales[[#This Row],[Product_ID]], Product_Master!A:A, Product_Master!F:F)</f>
        <v>2760</v>
      </c>
      <c r="Y2422" s="11">
        <f>tbl_EcommerceSales[[#This Row],[Net_Revenue]]-tbl_EcommerceSales[[#This Row],[Total_Cost]]</f>
        <v>837.75</v>
      </c>
      <c r="Z2422" s="9">
        <f>IFERROR(#REF!/tbl_EcommerceSales[[#This Row],[Total_Cost]], 0)</f>
        <v>0</v>
      </c>
      <c r="AA2422" t="str">
        <f>TEXT(tbl_EcommerceSales[[#This Row],[Order_Date]],"mmm")</f>
        <v>Sep</v>
      </c>
      <c r="AB2422">
        <f>YEAR(tbl_EcommerceSales[[#This Row],[Order_Date]])</f>
        <v>2025</v>
      </c>
      <c r="AC2422" t="str">
        <f>IF(tbl_EcommerceSales[[#This Row],[Age]]&lt;18,"Under 18",IF(tbl_EcommerceSales[[#This Row],[Age]]&lt;=25,"18-25",IF(tbl_EcommerceSales[[#This Row],[Age]]&lt;=35,"26-35",IF(tbl_EcommerceSales[[#This Row],[Age]]&lt;=45,"36-45",IF(tbl_EcommerceSales[[#This Row],[Age]]&lt;=55,"46-55","56+")))))</f>
        <v>18-25</v>
      </c>
    </row>
    <row r="2423" spans="1:29" x14ac:dyDescent="0.35">
      <c r="A2423" t="s">
        <v>4089</v>
      </c>
      <c r="B2423" s="7">
        <v>45922</v>
      </c>
      <c r="C2423" t="s">
        <v>565</v>
      </c>
      <c r="D2423" t="s">
        <v>232</v>
      </c>
      <c r="E2423" t="s">
        <v>25</v>
      </c>
      <c r="F2423">
        <v>24</v>
      </c>
      <c r="G2423" t="s">
        <v>71</v>
      </c>
      <c r="H2423" t="s">
        <v>72</v>
      </c>
      <c r="I2423" t="s">
        <v>175</v>
      </c>
      <c r="J2423" t="s">
        <v>176</v>
      </c>
      <c r="K2423" t="s">
        <v>177</v>
      </c>
      <c r="L2423" t="s">
        <v>178</v>
      </c>
      <c r="M2423">
        <v>2</v>
      </c>
      <c r="N2423" s="2">
        <v>699</v>
      </c>
      <c r="O2423" s="3">
        <v>0.1</v>
      </c>
      <c r="P2423" s="2">
        <v>640</v>
      </c>
      <c r="Q2423" t="s">
        <v>156</v>
      </c>
      <c r="R2423" t="s">
        <v>33</v>
      </c>
      <c r="S2423" t="s">
        <v>34</v>
      </c>
      <c r="T2423" s="4">
        <v>3</v>
      </c>
      <c r="U2423" s="11">
        <f t="shared" si="37"/>
        <v>1398</v>
      </c>
      <c r="V2423" s="11">
        <f>tbl_EcommerceSales[[#This Row],[Gross_Sales]]*tbl_EcommerceSales[[#This Row],[Discount]]</f>
        <v>139.80000000000001</v>
      </c>
      <c r="W2423" s="11">
        <f>tbl_EcommerceSales[[#This Row],[Gross_Sales]]-tbl_EcommerceSales[[#This Row],[Discount_Amount]]</f>
        <v>1258.2</v>
      </c>
      <c r="X2423" s="11">
        <f>tbl_EcommerceSales[[#This Row],[Quantity]] * _xlfn.XLOOKUP(tbl_EcommerceSales[[#This Row],[Product_ID]], Product_Master!A:A, Product_Master!F:F)</f>
        <v>640</v>
      </c>
      <c r="Y2423" s="11">
        <f>tbl_EcommerceSales[[#This Row],[Net_Revenue]]-tbl_EcommerceSales[[#This Row],[Total_Cost]]</f>
        <v>618.20000000000005</v>
      </c>
      <c r="Z2423" s="9">
        <f>IFERROR(#REF!/tbl_EcommerceSales[[#This Row],[Total_Cost]], 0)</f>
        <v>0</v>
      </c>
      <c r="AA2423" t="str">
        <f>TEXT(tbl_EcommerceSales[[#This Row],[Order_Date]],"mmm")</f>
        <v>Sep</v>
      </c>
      <c r="AB2423">
        <f>YEAR(tbl_EcommerceSales[[#This Row],[Order_Date]])</f>
        <v>2025</v>
      </c>
      <c r="AC2423" t="str">
        <f>IF(tbl_EcommerceSales[[#This Row],[Age]]&lt;18,"Under 18",IF(tbl_EcommerceSales[[#This Row],[Age]]&lt;=25,"18-25",IF(tbl_EcommerceSales[[#This Row],[Age]]&lt;=35,"26-35",IF(tbl_EcommerceSales[[#This Row],[Age]]&lt;=45,"36-45",IF(tbl_EcommerceSales[[#This Row],[Age]]&lt;=55,"46-55","56+")))))</f>
        <v>18-25</v>
      </c>
    </row>
    <row r="2424" spans="1:29" x14ac:dyDescent="0.35">
      <c r="A2424" t="s">
        <v>4090</v>
      </c>
      <c r="B2424" s="7">
        <v>45922</v>
      </c>
      <c r="C2424" t="s">
        <v>2271</v>
      </c>
      <c r="D2424" t="s">
        <v>79</v>
      </c>
      <c r="E2424" t="s">
        <v>48</v>
      </c>
      <c r="F2424">
        <v>38</v>
      </c>
      <c r="G2424" t="s">
        <v>152</v>
      </c>
      <c r="H2424" t="s">
        <v>72</v>
      </c>
      <c r="I2424" t="s">
        <v>80</v>
      </c>
      <c r="J2424" t="s">
        <v>81</v>
      </c>
      <c r="K2424" t="s">
        <v>82</v>
      </c>
      <c r="L2424" t="s">
        <v>83</v>
      </c>
      <c r="M2424">
        <v>1</v>
      </c>
      <c r="N2424" s="2">
        <v>2499</v>
      </c>
      <c r="O2424" s="3">
        <v>0</v>
      </c>
      <c r="P2424" s="2">
        <v>1550</v>
      </c>
      <c r="Q2424" t="s">
        <v>156</v>
      </c>
      <c r="R2424" t="s">
        <v>33</v>
      </c>
      <c r="S2424" t="s">
        <v>34</v>
      </c>
      <c r="T2424" s="4">
        <v>5</v>
      </c>
      <c r="U2424" s="11">
        <f t="shared" si="37"/>
        <v>2499</v>
      </c>
      <c r="V2424" s="11">
        <f>tbl_EcommerceSales[[#This Row],[Gross_Sales]]*tbl_EcommerceSales[[#This Row],[Discount]]</f>
        <v>0</v>
      </c>
      <c r="W2424" s="11">
        <f>tbl_EcommerceSales[[#This Row],[Gross_Sales]]-tbl_EcommerceSales[[#This Row],[Discount_Amount]]</f>
        <v>2499</v>
      </c>
      <c r="X2424" s="11">
        <f>tbl_EcommerceSales[[#This Row],[Quantity]] * _xlfn.XLOOKUP(tbl_EcommerceSales[[#This Row],[Product_ID]], Product_Master!A:A, Product_Master!F:F)</f>
        <v>1550</v>
      </c>
      <c r="Y2424" s="11">
        <f>tbl_EcommerceSales[[#This Row],[Net_Revenue]]-tbl_EcommerceSales[[#This Row],[Total_Cost]]</f>
        <v>949</v>
      </c>
      <c r="Z2424" s="9">
        <f>IFERROR(#REF!/tbl_EcommerceSales[[#This Row],[Total_Cost]], 0)</f>
        <v>0</v>
      </c>
      <c r="AA2424" t="str">
        <f>TEXT(tbl_EcommerceSales[[#This Row],[Order_Date]],"mmm")</f>
        <v>Sep</v>
      </c>
      <c r="AB2424">
        <f>YEAR(tbl_EcommerceSales[[#This Row],[Order_Date]])</f>
        <v>2025</v>
      </c>
      <c r="AC2424" t="str">
        <f>IF(tbl_EcommerceSales[[#This Row],[Age]]&lt;18,"Under 18",IF(tbl_EcommerceSales[[#This Row],[Age]]&lt;=25,"18-25",IF(tbl_EcommerceSales[[#This Row],[Age]]&lt;=35,"26-35",IF(tbl_EcommerceSales[[#This Row],[Age]]&lt;=45,"36-45",IF(tbl_EcommerceSales[[#This Row],[Age]]&lt;=55,"46-55","56+")))))</f>
        <v>36-45</v>
      </c>
    </row>
    <row r="2425" spans="1:29" x14ac:dyDescent="0.35">
      <c r="A2425" t="s">
        <v>4091</v>
      </c>
      <c r="B2425" s="7">
        <v>45922</v>
      </c>
      <c r="C2425" t="s">
        <v>2760</v>
      </c>
      <c r="D2425" t="s">
        <v>195</v>
      </c>
      <c r="E2425" t="s">
        <v>48</v>
      </c>
      <c r="F2425">
        <v>20</v>
      </c>
      <c r="G2425" t="s">
        <v>174</v>
      </c>
      <c r="H2425" t="s">
        <v>39</v>
      </c>
      <c r="I2425" t="s">
        <v>257</v>
      </c>
      <c r="J2425" t="s">
        <v>258</v>
      </c>
      <c r="K2425" t="s">
        <v>55</v>
      </c>
      <c r="L2425" t="s">
        <v>56</v>
      </c>
      <c r="M2425">
        <v>1</v>
      </c>
      <c r="N2425" s="2">
        <v>1999</v>
      </c>
      <c r="O2425" s="3">
        <v>0.05</v>
      </c>
      <c r="P2425" s="2">
        <v>1050</v>
      </c>
      <c r="Q2425" t="s">
        <v>156</v>
      </c>
      <c r="R2425" t="s">
        <v>33</v>
      </c>
      <c r="S2425" t="s">
        <v>34</v>
      </c>
      <c r="T2425" s="4">
        <v>4</v>
      </c>
      <c r="U2425" s="11">
        <f t="shared" si="37"/>
        <v>1999</v>
      </c>
      <c r="V2425" s="11">
        <f>tbl_EcommerceSales[[#This Row],[Gross_Sales]]*tbl_EcommerceSales[[#This Row],[Discount]]</f>
        <v>99.95</v>
      </c>
      <c r="W2425" s="11">
        <f>tbl_EcommerceSales[[#This Row],[Gross_Sales]]-tbl_EcommerceSales[[#This Row],[Discount_Amount]]</f>
        <v>1899.05</v>
      </c>
      <c r="X2425" s="11">
        <f>tbl_EcommerceSales[[#This Row],[Quantity]] * _xlfn.XLOOKUP(tbl_EcommerceSales[[#This Row],[Product_ID]], Product_Master!A:A, Product_Master!F:F)</f>
        <v>1050</v>
      </c>
      <c r="Y2425" s="11">
        <f>tbl_EcommerceSales[[#This Row],[Net_Revenue]]-tbl_EcommerceSales[[#This Row],[Total_Cost]]</f>
        <v>849.05</v>
      </c>
      <c r="Z2425" s="9">
        <f>IFERROR(#REF!/tbl_EcommerceSales[[#This Row],[Total_Cost]], 0)</f>
        <v>0</v>
      </c>
      <c r="AA2425" t="str">
        <f>TEXT(tbl_EcommerceSales[[#This Row],[Order_Date]],"mmm")</f>
        <v>Sep</v>
      </c>
      <c r="AB2425">
        <f>YEAR(tbl_EcommerceSales[[#This Row],[Order_Date]])</f>
        <v>2025</v>
      </c>
      <c r="AC2425" t="str">
        <f>IF(tbl_EcommerceSales[[#This Row],[Age]]&lt;18,"Under 18",IF(tbl_EcommerceSales[[#This Row],[Age]]&lt;=25,"18-25",IF(tbl_EcommerceSales[[#This Row],[Age]]&lt;=35,"26-35",IF(tbl_EcommerceSales[[#This Row],[Age]]&lt;=45,"36-45",IF(tbl_EcommerceSales[[#This Row],[Age]]&lt;=55,"46-55","56+")))))</f>
        <v>18-25</v>
      </c>
    </row>
    <row r="2426" spans="1:29" x14ac:dyDescent="0.35">
      <c r="A2426" t="s">
        <v>4092</v>
      </c>
      <c r="B2426" s="7">
        <v>45922</v>
      </c>
      <c r="C2426" t="s">
        <v>2060</v>
      </c>
      <c r="D2426" t="s">
        <v>79</v>
      </c>
      <c r="E2426" t="s">
        <v>48</v>
      </c>
      <c r="F2426">
        <v>24</v>
      </c>
      <c r="G2426" t="s">
        <v>87</v>
      </c>
      <c r="H2426" t="s">
        <v>88</v>
      </c>
      <c r="I2426" t="s">
        <v>40</v>
      </c>
      <c r="J2426" t="s">
        <v>41</v>
      </c>
      <c r="K2426" t="s">
        <v>42</v>
      </c>
      <c r="L2426" t="s">
        <v>43</v>
      </c>
      <c r="M2426">
        <v>1</v>
      </c>
      <c r="N2426" s="2">
        <v>699</v>
      </c>
      <c r="O2426" s="3">
        <v>0.05</v>
      </c>
      <c r="P2426" s="2">
        <v>310</v>
      </c>
      <c r="Q2426" t="s">
        <v>32</v>
      </c>
      <c r="R2426" t="s">
        <v>33</v>
      </c>
      <c r="S2426" t="s">
        <v>57</v>
      </c>
      <c r="T2426" s="4">
        <v>5</v>
      </c>
      <c r="U2426" s="11">
        <f t="shared" si="37"/>
        <v>699</v>
      </c>
      <c r="V2426" s="11">
        <f>tbl_EcommerceSales[[#This Row],[Gross_Sales]]*tbl_EcommerceSales[[#This Row],[Discount]]</f>
        <v>34.950000000000003</v>
      </c>
      <c r="W2426" s="11">
        <f>tbl_EcommerceSales[[#This Row],[Gross_Sales]]-tbl_EcommerceSales[[#This Row],[Discount_Amount]]</f>
        <v>664.05</v>
      </c>
      <c r="X2426" s="11">
        <f>tbl_EcommerceSales[[#This Row],[Quantity]] * _xlfn.XLOOKUP(tbl_EcommerceSales[[#This Row],[Product_ID]], Product_Master!A:A, Product_Master!F:F)</f>
        <v>310</v>
      </c>
      <c r="Y2426" s="11">
        <f>tbl_EcommerceSales[[#This Row],[Net_Revenue]]-tbl_EcommerceSales[[#This Row],[Total_Cost]]</f>
        <v>354.04999999999995</v>
      </c>
      <c r="Z2426" s="9">
        <f>IFERROR(#REF!/tbl_EcommerceSales[[#This Row],[Total_Cost]], 0)</f>
        <v>0</v>
      </c>
      <c r="AA2426" t="str">
        <f>TEXT(tbl_EcommerceSales[[#This Row],[Order_Date]],"mmm")</f>
        <v>Sep</v>
      </c>
      <c r="AB2426">
        <f>YEAR(tbl_EcommerceSales[[#This Row],[Order_Date]])</f>
        <v>2025</v>
      </c>
      <c r="AC2426" t="str">
        <f>IF(tbl_EcommerceSales[[#This Row],[Age]]&lt;18,"Under 18",IF(tbl_EcommerceSales[[#This Row],[Age]]&lt;=25,"18-25",IF(tbl_EcommerceSales[[#This Row],[Age]]&lt;=35,"26-35",IF(tbl_EcommerceSales[[#This Row],[Age]]&lt;=45,"36-45",IF(tbl_EcommerceSales[[#This Row],[Age]]&lt;=55,"46-55","56+")))))</f>
        <v>18-25</v>
      </c>
    </row>
    <row r="2427" spans="1:29" x14ac:dyDescent="0.35">
      <c r="A2427" t="s">
        <v>4093</v>
      </c>
      <c r="B2427" s="7">
        <v>45922</v>
      </c>
      <c r="C2427" t="s">
        <v>393</v>
      </c>
      <c r="D2427" t="s">
        <v>232</v>
      </c>
      <c r="E2427" t="s">
        <v>25</v>
      </c>
      <c r="F2427">
        <v>18</v>
      </c>
      <c r="G2427" t="s">
        <v>145</v>
      </c>
      <c r="H2427" t="s">
        <v>39</v>
      </c>
      <c r="I2427" t="s">
        <v>53</v>
      </c>
      <c r="J2427" t="s">
        <v>54</v>
      </c>
      <c r="K2427" t="s">
        <v>55</v>
      </c>
      <c r="L2427" t="s">
        <v>56</v>
      </c>
      <c r="M2427">
        <v>1</v>
      </c>
      <c r="N2427" s="2">
        <v>799</v>
      </c>
      <c r="O2427" s="3">
        <v>0.1</v>
      </c>
      <c r="P2427" s="2">
        <v>390</v>
      </c>
      <c r="Q2427" t="s">
        <v>44</v>
      </c>
      <c r="R2427" t="s">
        <v>33</v>
      </c>
      <c r="S2427" t="s">
        <v>57</v>
      </c>
      <c r="T2427" s="4">
        <v>4</v>
      </c>
      <c r="U2427" s="11">
        <f t="shared" si="37"/>
        <v>799</v>
      </c>
      <c r="V2427" s="11">
        <f>tbl_EcommerceSales[[#This Row],[Gross_Sales]]*tbl_EcommerceSales[[#This Row],[Discount]]</f>
        <v>79.900000000000006</v>
      </c>
      <c r="W2427" s="11">
        <f>tbl_EcommerceSales[[#This Row],[Gross_Sales]]-tbl_EcommerceSales[[#This Row],[Discount_Amount]]</f>
        <v>719.1</v>
      </c>
      <c r="X2427" s="11">
        <f>tbl_EcommerceSales[[#This Row],[Quantity]] * _xlfn.XLOOKUP(tbl_EcommerceSales[[#This Row],[Product_ID]], Product_Master!A:A, Product_Master!F:F)</f>
        <v>390</v>
      </c>
      <c r="Y2427" s="11">
        <f>tbl_EcommerceSales[[#This Row],[Net_Revenue]]-tbl_EcommerceSales[[#This Row],[Total_Cost]]</f>
        <v>329.1</v>
      </c>
      <c r="Z2427" s="9">
        <f>IFERROR(#REF!/tbl_EcommerceSales[[#This Row],[Total_Cost]], 0)</f>
        <v>0</v>
      </c>
      <c r="AA2427" t="str">
        <f>TEXT(tbl_EcommerceSales[[#This Row],[Order_Date]],"mmm")</f>
        <v>Sep</v>
      </c>
      <c r="AB2427">
        <f>YEAR(tbl_EcommerceSales[[#This Row],[Order_Date]])</f>
        <v>2025</v>
      </c>
      <c r="AC2427" t="str">
        <f>IF(tbl_EcommerceSales[[#This Row],[Age]]&lt;18,"Under 18",IF(tbl_EcommerceSales[[#This Row],[Age]]&lt;=25,"18-25",IF(tbl_EcommerceSales[[#This Row],[Age]]&lt;=35,"26-35",IF(tbl_EcommerceSales[[#This Row],[Age]]&lt;=45,"36-45",IF(tbl_EcommerceSales[[#This Row],[Age]]&lt;=55,"46-55","56+")))))</f>
        <v>18-25</v>
      </c>
    </row>
    <row r="2428" spans="1:29" x14ac:dyDescent="0.35">
      <c r="A2428" t="s">
        <v>4094</v>
      </c>
      <c r="B2428" s="7">
        <v>45923</v>
      </c>
      <c r="C2428" t="s">
        <v>807</v>
      </c>
      <c r="D2428" t="s">
        <v>232</v>
      </c>
      <c r="E2428" t="s">
        <v>48</v>
      </c>
      <c r="F2428">
        <v>34</v>
      </c>
      <c r="G2428" t="s">
        <v>107</v>
      </c>
      <c r="H2428" t="s">
        <v>39</v>
      </c>
      <c r="I2428" t="s">
        <v>290</v>
      </c>
      <c r="J2428" t="s">
        <v>291</v>
      </c>
      <c r="K2428" t="s">
        <v>30</v>
      </c>
      <c r="L2428" t="s">
        <v>31</v>
      </c>
      <c r="M2428">
        <v>1</v>
      </c>
      <c r="N2428" s="2">
        <v>3499</v>
      </c>
      <c r="O2428" s="3">
        <v>0.1</v>
      </c>
      <c r="P2428" s="2">
        <v>2250</v>
      </c>
      <c r="Q2428" t="s">
        <v>123</v>
      </c>
      <c r="R2428" t="s">
        <v>33</v>
      </c>
      <c r="S2428" t="s">
        <v>34</v>
      </c>
      <c r="T2428" s="4">
        <v>3</v>
      </c>
      <c r="U2428" s="11">
        <f t="shared" si="37"/>
        <v>3499</v>
      </c>
      <c r="V2428" s="11">
        <f>tbl_EcommerceSales[[#This Row],[Gross_Sales]]*tbl_EcommerceSales[[#This Row],[Discount]]</f>
        <v>349.90000000000003</v>
      </c>
      <c r="W2428" s="11">
        <f>tbl_EcommerceSales[[#This Row],[Gross_Sales]]-tbl_EcommerceSales[[#This Row],[Discount_Amount]]</f>
        <v>3149.1</v>
      </c>
      <c r="X2428" s="11">
        <f>tbl_EcommerceSales[[#This Row],[Quantity]] * _xlfn.XLOOKUP(tbl_EcommerceSales[[#This Row],[Product_ID]], Product_Master!A:A, Product_Master!F:F)</f>
        <v>2250</v>
      </c>
      <c r="Y2428" s="11">
        <f>tbl_EcommerceSales[[#This Row],[Net_Revenue]]-tbl_EcommerceSales[[#This Row],[Total_Cost]]</f>
        <v>899.09999999999991</v>
      </c>
      <c r="Z2428" s="9">
        <f>IFERROR(#REF!/tbl_EcommerceSales[[#This Row],[Total_Cost]], 0)</f>
        <v>0</v>
      </c>
      <c r="AA2428" t="str">
        <f>TEXT(tbl_EcommerceSales[[#This Row],[Order_Date]],"mmm")</f>
        <v>Sep</v>
      </c>
      <c r="AB2428">
        <f>YEAR(tbl_EcommerceSales[[#This Row],[Order_Date]])</f>
        <v>2025</v>
      </c>
      <c r="AC2428" t="str">
        <f>IF(tbl_EcommerceSales[[#This Row],[Age]]&lt;18,"Under 18",IF(tbl_EcommerceSales[[#This Row],[Age]]&lt;=25,"18-25",IF(tbl_EcommerceSales[[#This Row],[Age]]&lt;=35,"26-35",IF(tbl_EcommerceSales[[#This Row],[Age]]&lt;=45,"36-45",IF(tbl_EcommerceSales[[#This Row],[Age]]&lt;=55,"46-55","56+")))))</f>
        <v>26-35</v>
      </c>
    </row>
    <row r="2429" spans="1:29" x14ac:dyDescent="0.35">
      <c r="A2429" t="s">
        <v>4095</v>
      </c>
      <c r="B2429" s="7">
        <v>45923</v>
      </c>
      <c r="C2429" t="s">
        <v>532</v>
      </c>
      <c r="D2429" t="s">
        <v>170</v>
      </c>
      <c r="E2429" t="s">
        <v>48</v>
      </c>
      <c r="F2429">
        <v>23</v>
      </c>
      <c r="G2429" t="s">
        <v>174</v>
      </c>
      <c r="H2429" t="s">
        <v>39</v>
      </c>
      <c r="I2429" t="s">
        <v>294</v>
      </c>
      <c r="J2429" t="s">
        <v>295</v>
      </c>
      <c r="K2429" t="s">
        <v>91</v>
      </c>
      <c r="L2429" t="s">
        <v>296</v>
      </c>
      <c r="M2429">
        <v>1</v>
      </c>
      <c r="N2429" s="2">
        <v>699</v>
      </c>
      <c r="O2429" s="3">
        <v>0.1</v>
      </c>
      <c r="P2429" s="2">
        <v>300</v>
      </c>
      <c r="Q2429" t="s">
        <v>32</v>
      </c>
      <c r="R2429" t="s">
        <v>33</v>
      </c>
      <c r="S2429" t="s">
        <v>34</v>
      </c>
      <c r="T2429" s="4">
        <v>3</v>
      </c>
      <c r="U2429" s="11">
        <f t="shared" si="37"/>
        <v>699</v>
      </c>
      <c r="V2429" s="11">
        <f>tbl_EcommerceSales[[#This Row],[Gross_Sales]]*tbl_EcommerceSales[[#This Row],[Discount]]</f>
        <v>69.900000000000006</v>
      </c>
      <c r="W2429" s="11">
        <f>tbl_EcommerceSales[[#This Row],[Gross_Sales]]-tbl_EcommerceSales[[#This Row],[Discount_Amount]]</f>
        <v>629.1</v>
      </c>
      <c r="X2429" s="11">
        <f>tbl_EcommerceSales[[#This Row],[Quantity]] * _xlfn.XLOOKUP(tbl_EcommerceSales[[#This Row],[Product_ID]], Product_Master!A:A, Product_Master!F:F)</f>
        <v>300</v>
      </c>
      <c r="Y2429" s="11">
        <f>tbl_EcommerceSales[[#This Row],[Net_Revenue]]-tbl_EcommerceSales[[#This Row],[Total_Cost]]</f>
        <v>329.1</v>
      </c>
      <c r="Z2429" s="9">
        <f>IFERROR(#REF!/tbl_EcommerceSales[[#This Row],[Total_Cost]], 0)</f>
        <v>0</v>
      </c>
      <c r="AA2429" t="str">
        <f>TEXT(tbl_EcommerceSales[[#This Row],[Order_Date]],"mmm")</f>
        <v>Sep</v>
      </c>
      <c r="AB2429">
        <f>YEAR(tbl_EcommerceSales[[#This Row],[Order_Date]])</f>
        <v>2025</v>
      </c>
      <c r="AC2429" t="str">
        <f>IF(tbl_EcommerceSales[[#This Row],[Age]]&lt;18,"Under 18",IF(tbl_EcommerceSales[[#This Row],[Age]]&lt;=25,"18-25",IF(tbl_EcommerceSales[[#This Row],[Age]]&lt;=35,"26-35",IF(tbl_EcommerceSales[[#This Row],[Age]]&lt;=45,"36-45",IF(tbl_EcommerceSales[[#This Row],[Age]]&lt;=55,"46-55","56+")))))</f>
        <v>18-25</v>
      </c>
    </row>
    <row r="2430" spans="1:29" x14ac:dyDescent="0.35">
      <c r="A2430" t="s">
        <v>4096</v>
      </c>
      <c r="B2430" s="7">
        <v>45923</v>
      </c>
      <c r="C2430" t="s">
        <v>4097</v>
      </c>
      <c r="D2430" t="s">
        <v>37</v>
      </c>
      <c r="E2430" t="s">
        <v>48</v>
      </c>
      <c r="F2430">
        <v>30</v>
      </c>
      <c r="G2430" t="s">
        <v>99</v>
      </c>
      <c r="H2430" t="s">
        <v>88</v>
      </c>
      <c r="I2430" t="s">
        <v>236</v>
      </c>
      <c r="J2430" t="s">
        <v>237</v>
      </c>
      <c r="K2430" t="s">
        <v>82</v>
      </c>
      <c r="L2430" t="s">
        <v>238</v>
      </c>
      <c r="M2430">
        <v>1</v>
      </c>
      <c r="N2430" s="2">
        <v>899</v>
      </c>
      <c r="O2430" s="3">
        <v>0.1</v>
      </c>
      <c r="P2430" s="2">
        <v>480</v>
      </c>
      <c r="Q2430" t="s">
        <v>76</v>
      </c>
      <c r="R2430" t="s">
        <v>93</v>
      </c>
      <c r="S2430" t="s">
        <v>34</v>
      </c>
      <c r="T2430" s="4">
        <v>4</v>
      </c>
      <c r="U2430" s="11">
        <f t="shared" si="37"/>
        <v>899</v>
      </c>
      <c r="V2430" s="11">
        <f>tbl_EcommerceSales[[#This Row],[Gross_Sales]]*tbl_EcommerceSales[[#This Row],[Discount]]</f>
        <v>89.9</v>
      </c>
      <c r="W2430" s="11">
        <f>tbl_EcommerceSales[[#This Row],[Gross_Sales]]-tbl_EcommerceSales[[#This Row],[Discount_Amount]]</f>
        <v>809.1</v>
      </c>
      <c r="X2430" s="11">
        <f>tbl_EcommerceSales[[#This Row],[Quantity]] * _xlfn.XLOOKUP(tbl_EcommerceSales[[#This Row],[Product_ID]], Product_Master!A:A, Product_Master!F:F)</f>
        <v>480</v>
      </c>
      <c r="Y2430" s="11">
        <f>tbl_EcommerceSales[[#This Row],[Net_Revenue]]-tbl_EcommerceSales[[#This Row],[Total_Cost]]</f>
        <v>329.1</v>
      </c>
      <c r="Z2430" s="9">
        <f>IFERROR(#REF!/tbl_EcommerceSales[[#This Row],[Total_Cost]], 0)</f>
        <v>0</v>
      </c>
      <c r="AA2430" t="str">
        <f>TEXT(tbl_EcommerceSales[[#This Row],[Order_Date]],"mmm")</f>
        <v>Sep</v>
      </c>
      <c r="AB2430">
        <f>YEAR(tbl_EcommerceSales[[#This Row],[Order_Date]])</f>
        <v>2025</v>
      </c>
      <c r="AC2430" t="str">
        <f>IF(tbl_EcommerceSales[[#This Row],[Age]]&lt;18,"Under 18",IF(tbl_EcommerceSales[[#This Row],[Age]]&lt;=25,"18-25",IF(tbl_EcommerceSales[[#This Row],[Age]]&lt;=35,"26-35",IF(tbl_EcommerceSales[[#This Row],[Age]]&lt;=45,"36-45",IF(tbl_EcommerceSales[[#This Row],[Age]]&lt;=55,"46-55","56+")))))</f>
        <v>26-35</v>
      </c>
    </row>
    <row r="2431" spans="1:29" x14ac:dyDescent="0.35">
      <c r="A2431" t="s">
        <v>4098</v>
      </c>
      <c r="B2431" s="7">
        <v>45923</v>
      </c>
      <c r="C2431" t="s">
        <v>2471</v>
      </c>
      <c r="D2431" t="s">
        <v>102</v>
      </c>
      <c r="E2431" t="s">
        <v>25</v>
      </c>
      <c r="F2431">
        <v>36</v>
      </c>
      <c r="G2431" t="s">
        <v>186</v>
      </c>
      <c r="H2431" t="s">
        <v>72</v>
      </c>
      <c r="I2431" t="s">
        <v>131</v>
      </c>
      <c r="J2431" t="s">
        <v>132</v>
      </c>
      <c r="K2431" t="s">
        <v>91</v>
      </c>
      <c r="L2431" t="s">
        <v>133</v>
      </c>
      <c r="M2431">
        <v>1</v>
      </c>
      <c r="N2431" s="2">
        <v>1299</v>
      </c>
      <c r="O2431" s="3">
        <v>0.1</v>
      </c>
      <c r="P2431" s="2">
        <v>610</v>
      </c>
      <c r="Q2431" t="s">
        <v>32</v>
      </c>
      <c r="R2431" t="s">
        <v>33</v>
      </c>
      <c r="S2431" t="s">
        <v>34</v>
      </c>
      <c r="T2431" s="4">
        <v>3</v>
      </c>
      <c r="U2431" s="11">
        <f t="shared" si="37"/>
        <v>1299</v>
      </c>
      <c r="V2431" s="11">
        <f>tbl_EcommerceSales[[#This Row],[Gross_Sales]]*tbl_EcommerceSales[[#This Row],[Discount]]</f>
        <v>129.9</v>
      </c>
      <c r="W2431" s="11">
        <f>tbl_EcommerceSales[[#This Row],[Gross_Sales]]-tbl_EcommerceSales[[#This Row],[Discount_Amount]]</f>
        <v>1169.0999999999999</v>
      </c>
      <c r="X2431" s="11">
        <f>tbl_EcommerceSales[[#This Row],[Quantity]] * _xlfn.XLOOKUP(tbl_EcommerceSales[[#This Row],[Product_ID]], Product_Master!A:A, Product_Master!F:F)</f>
        <v>610</v>
      </c>
      <c r="Y2431" s="11">
        <f>tbl_EcommerceSales[[#This Row],[Net_Revenue]]-tbl_EcommerceSales[[#This Row],[Total_Cost]]</f>
        <v>559.09999999999991</v>
      </c>
      <c r="Z2431" s="9">
        <f>IFERROR(#REF!/tbl_EcommerceSales[[#This Row],[Total_Cost]], 0)</f>
        <v>0</v>
      </c>
      <c r="AA2431" t="str">
        <f>TEXT(tbl_EcommerceSales[[#This Row],[Order_Date]],"mmm")</f>
        <v>Sep</v>
      </c>
      <c r="AB2431">
        <f>YEAR(tbl_EcommerceSales[[#This Row],[Order_Date]])</f>
        <v>2025</v>
      </c>
      <c r="AC2431" t="str">
        <f>IF(tbl_EcommerceSales[[#This Row],[Age]]&lt;18,"Under 18",IF(tbl_EcommerceSales[[#This Row],[Age]]&lt;=25,"18-25",IF(tbl_EcommerceSales[[#This Row],[Age]]&lt;=35,"26-35",IF(tbl_EcommerceSales[[#This Row],[Age]]&lt;=45,"36-45",IF(tbl_EcommerceSales[[#This Row],[Age]]&lt;=55,"46-55","56+")))))</f>
        <v>36-45</v>
      </c>
    </row>
    <row r="2432" spans="1:29" x14ac:dyDescent="0.35">
      <c r="A2432" t="s">
        <v>4099</v>
      </c>
      <c r="B2432" s="7">
        <v>45923</v>
      </c>
      <c r="C2432" t="s">
        <v>2335</v>
      </c>
      <c r="D2432" t="s">
        <v>106</v>
      </c>
      <c r="E2432" t="s">
        <v>48</v>
      </c>
      <c r="F2432">
        <v>30</v>
      </c>
      <c r="G2432" t="s">
        <v>192</v>
      </c>
      <c r="H2432" t="s">
        <v>27</v>
      </c>
      <c r="I2432" t="s">
        <v>206</v>
      </c>
      <c r="J2432" t="s">
        <v>207</v>
      </c>
      <c r="K2432" t="s">
        <v>177</v>
      </c>
      <c r="L2432" t="s">
        <v>208</v>
      </c>
      <c r="M2432">
        <v>2</v>
      </c>
      <c r="N2432" s="2">
        <v>2199</v>
      </c>
      <c r="O2432" s="3">
        <v>0.05</v>
      </c>
      <c r="P2432" s="2">
        <v>2500</v>
      </c>
      <c r="Q2432" t="s">
        <v>44</v>
      </c>
      <c r="R2432" t="s">
        <v>33</v>
      </c>
      <c r="S2432" t="s">
        <v>57</v>
      </c>
      <c r="T2432" s="4">
        <v>5</v>
      </c>
      <c r="U2432" s="11">
        <f t="shared" si="37"/>
        <v>4398</v>
      </c>
      <c r="V2432" s="11">
        <f>tbl_EcommerceSales[[#This Row],[Gross_Sales]]*tbl_EcommerceSales[[#This Row],[Discount]]</f>
        <v>219.9</v>
      </c>
      <c r="W2432" s="11">
        <f>tbl_EcommerceSales[[#This Row],[Gross_Sales]]-tbl_EcommerceSales[[#This Row],[Discount_Amount]]</f>
        <v>4178.1000000000004</v>
      </c>
      <c r="X2432" s="11">
        <f>tbl_EcommerceSales[[#This Row],[Quantity]] * _xlfn.XLOOKUP(tbl_EcommerceSales[[#This Row],[Product_ID]], Product_Master!A:A, Product_Master!F:F)</f>
        <v>2500</v>
      </c>
      <c r="Y2432" s="11">
        <f>tbl_EcommerceSales[[#This Row],[Net_Revenue]]-tbl_EcommerceSales[[#This Row],[Total_Cost]]</f>
        <v>1678.1000000000004</v>
      </c>
      <c r="Z2432" s="9">
        <f>IFERROR(#REF!/tbl_EcommerceSales[[#This Row],[Total_Cost]], 0)</f>
        <v>0</v>
      </c>
      <c r="AA2432" t="str">
        <f>TEXT(tbl_EcommerceSales[[#This Row],[Order_Date]],"mmm")</f>
        <v>Sep</v>
      </c>
      <c r="AB2432">
        <f>YEAR(tbl_EcommerceSales[[#This Row],[Order_Date]])</f>
        <v>2025</v>
      </c>
      <c r="AC2432" t="str">
        <f>IF(tbl_EcommerceSales[[#This Row],[Age]]&lt;18,"Under 18",IF(tbl_EcommerceSales[[#This Row],[Age]]&lt;=25,"18-25",IF(tbl_EcommerceSales[[#This Row],[Age]]&lt;=35,"26-35",IF(tbl_EcommerceSales[[#This Row],[Age]]&lt;=45,"36-45",IF(tbl_EcommerceSales[[#This Row],[Age]]&lt;=55,"46-55","56+")))))</f>
        <v>26-35</v>
      </c>
    </row>
    <row r="2433" spans="1:29" x14ac:dyDescent="0.35">
      <c r="A2433" t="s">
        <v>4100</v>
      </c>
      <c r="B2433" s="7">
        <v>45923</v>
      </c>
      <c r="C2433" t="s">
        <v>2360</v>
      </c>
      <c r="D2433" t="s">
        <v>130</v>
      </c>
      <c r="E2433" t="s">
        <v>25</v>
      </c>
      <c r="F2433">
        <v>35</v>
      </c>
      <c r="G2433" t="s">
        <v>61</v>
      </c>
      <c r="H2433" t="s">
        <v>27</v>
      </c>
      <c r="I2433" t="s">
        <v>62</v>
      </c>
      <c r="J2433" t="s">
        <v>63</v>
      </c>
      <c r="K2433" t="s">
        <v>42</v>
      </c>
      <c r="L2433" t="s">
        <v>43</v>
      </c>
      <c r="M2433">
        <v>2</v>
      </c>
      <c r="N2433" s="2">
        <v>499</v>
      </c>
      <c r="O2433" s="3">
        <v>0.05</v>
      </c>
      <c r="P2433" s="2">
        <v>440</v>
      </c>
      <c r="Q2433" t="s">
        <v>76</v>
      </c>
      <c r="R2433" t="s">
        <v>33</v>
      </c>
      <c r="S2433" t="s">
        <v>34</v>
      </c>
      <c r="T2433" s="4">
        <v>4</v>
      </c>
      <c r="U2433" s="11">
        <f t="shared" si="37"/>
        <v>998</v>
      </c>
      <c r="V2433" s="11">
        <f>tbl_EcommerceSales[[#This Row],[Gross_Sales]]*tbl_EcommerceSales[[#This Row],[Discount]]</f>
        <v>49.900000000000006</v>
      </c>
      <c r="W2433" s="11">
        <f>tbl_EcommerceSales[[#This Row],[Gross_Sales]]-tbl_EcommerceSales[[#This Row],[Discount_Amount]]</f>
        <v>948.1</v>
      </c>
      <c r="X2433" s="11">
        <f>tbl_EcommerceSales[[#This Row],[Quantity]] * _xlfn.XLOOKUP(tbl_EcommerceSales[[#This Row],[Product_ID]], Product_Master!A:A, Product_Master!F:F)</f>
        <v>440</v>
      </c>
      <c r="Y2433" s="11">
        <f>tbl_EcommerceSales[[#This Row],[Net_Revenue]]-tbl_EcommerceSales[[#This Row],[Total_Cost]]</f>
        <v>508.1</v>
      </c>
      <c r="Z2433" s="9">
        <f>IFERROR(#REF!/tbl_EcommerceSales[[#This Row],[Total_Cost]], 0)</f>
        <v>0</v>
      </c>
      <c r="AA2433" t="str">
        <f>TEXT(tbl_EcommerceSales[[#This Row],[Order_Date]],"mmm")</f>
        <v>Sep</v>
      </c>
      <c r="AB2433">
        <f>YEAR(tbl_EcommerceSales[[#This Row],[Order_Date]])</f>
        <v>2025</v>
      </c>
      <c r="AC2433" t="str">
        <f>IF(tbl_EcommerceSales[[#This Row],[Age]]&lt;18,"Under 18",IF(tbl_EcommerceSales[[#This Row],[Age]]&lt;=25,"18-25",IF(tbl_EcommerceSales[[#This Row],[Age]]&lt;=35,"26-35",IF(tbl_EcommerceSales[[#This Row],[Age]]&lt;=45,"36-45",IF(tbl_EcommerceSales[[#This Row],[Age]]&lt;=55,"46-55","56+")))))</f>
        <v>26-35</v>
      </c>
    </row>
    <row r="2434" spans="1:29" x14ac:dyDescent="0.35">
      <c r="A2434" t="s">
        <v>4101</v>
      </c>
      <c r="B2434" s="7">
        <v>45923</v>
      </c>
      <c r="C2434" t="s">
        <v>2022</v>
      </c>
      <c r="D2434" t="s">
        <v>254</v>
      </c>
      <c r="E2434" t="s">
        <v>25</v>
      </c>
      <c r="F2434">
        <v>32</v>
      </c>
      <c r="G2434" t="s">
        <v>87</v>
      </c>
      <c r="H2434" t="s">
        <v>88</v>
      </c>
      <c r="I2434" t="s">
        <v>73</v>
      </c>
      <c r="J2434" t="s">
        <v>74</v>
      </c>
      <c r="K2434" t="s">
        <v>55</v>
      </c>
      <c r="L2434" t="s">
        <v>75</v>
      </c>
      <c r="M2434">
        <v>1</v>
      </c>
      <c r="N2434" s="2">
        <v>2899</v>
      </c>
      <c r="O2434" s="3">
        <v>0</v>
      </c>
      <c r="P2434" s="2">
        <v>1700</v>
      </c>
      <c r="Q2434" t="s">
        <v>32</v>
      </c>
      <c r="R2434" t="s">
        <v>33</v>
      </c>
      <c r="S2434" t="s">
        <v>34</v>
      </c>
      <c r="T2434" s="4">
        <v>3</v>
      </c>
      <c r="U2434" s="11">
        <f t="shared" ref="U2434:U2497" si="38">M2434*N2434</f>
        <v>2899</v>
      </c>
      <c r="V2434" s="11">
        <f>tbl_EcommerceSales[[#This Row],[Gross_Sales]]*tbl_EcommerceSales[[#This Row],[Discount]]</f>
        <v>0</v>
      </c>
      <c r="W2434" s="11">
        <f>tbl_EcommerceSales[[#This Row],[Gross_Sales]]-tbl_EcommerceSales[[#This Row],[Discount_Amount]]</f>
        <v>2899</v>
      </c>
      <c r="X2434" s="11">
        <f>tbl_EcommerceSales[[#This Row],[Quantity]] * _xlfn.XLOOKUP(tbl_EcommerceSales[[#This Row],[Product_ID]], Product_Master!A:A, Product_Master!F:F)</f>
        <v>1700</v>
      </c>
      <c r="Y2434" s="11">
        <f>tbl_EcommerceSales[[#This Row],[Net_Revenue]]-tbl_EcommerceSales[[#This Row],[Total_Cost]]</f>
        <v>1199</v>
      </c>
      <c r="Z2434" s="9">
        <f>IFERROR(#REF!/tbl_EcommerceSales[[#This Row],[Total_Cost]], 0)</f>
        <v>0</v>
      </c>
      <c r="AA2434" t="str">
        <f>TEXT(tbl_EcommerceSales[[#This Row],[Order_Date]],"mmm")</f>
        <v>Sep</v>
      </c>
      <c r="AB2434">
        <f>YEAR(tbl_EcommerceSales[[#This Row],[Order_Date]])</f>
        <v>2025</v>
      </c>
      <c r="AC2434" t="str">
        <f>IF(tbl_EcommerceSales[[#This Row],[Age]]&lt;18,"Under 18",IF(tbl_EcommerceSales[[#This Row],[Age]]&lt;=25,"18-25",IF(tbl_EcommerceSales[[#This Row],[Age]]&lt;=35,"26-35",IF(tbl_EcommerceSales[[#This Row],[Age]]&lt;=45,"36-45",IF(tbl_EcommerceSales[[#This Row],[Age]]&lt;=55,"46-55","56+")))))</f>
        <v>26-35</v>
      </c>
    </row>
    <row r="2435" spans="1:29" x14ac:dyDescent="0.35">
      <c r="A2435" t="s">
        <v>4102</v>
      </c>
      <c r="B2435" s="7">
        <v>45924</v>
      </c>
      <c r="C2435" t="s">
        <v>1147</v>
      </c>
      <c r="D2435" t="s">
        <v>116</v>
      </c>
      <c r="E2435" t="s">
        <v>48</v>
      </c>
      <c r="F2435">
        <v>37</v>
      </c>
      <c r="G2435" t="s">
        <v>211</v>
      </c>
      <c r="H2435" t="s">
        <v>72</v>
      </c>
      <c r="I2435" t="s">
        <v>73</v>
      </c>
      <c r="J2435" t="s">
        <v>74</v>
      </c>
      <c r="K2435" t="s">
        <v>55</v>
      </c>
      <c r="L2435" t="s">
        <v>75</v>
      </c>
      <c r="M2435">
        <v>2</v>
      </c>
      <c r="N2435" s="2">
        <v>2899</v>
      </c>
      <c r="O2435" s="3">
        <v>0.15</v>
      </c>
      <c r="P2435" s="2">
        <v>3400</v>
      </c>
      <c r="Q2435" t="s">
        <v>123</v>
      </c>
      <c r="R2435" t="s">
        <v>33</v>
      </c>
      <c r="S2435" t="s">
        <v>34</v>
      </c>
      <c r="T2435" s="4">
        <v>5</v>
      </c>
      <c r="U2435" s="11">
        <f t="shared" si="38"/>
        <v>5798</v>
      </c>
      <c r="V2435" s="11">
        <f>tbl_EcommerceSales[[#This Row],[Gross_Sales]]*tbl_EcommerceSales[[#This Row],[Discount]]</f>
        <v>869.69999999999993</v>
      </c>
      <c r="W2435" s="11">
        <f>tbl_EcommerceSales[[#This Row],[Gross_Sales]]-tbl_EcommerceSales[[#This Row],[Discount_Amount]]</f>
        <v>4928.3</v>
      </c>
      <c r="X2435" s="11">
        <f>tbl_EcommerceSales[[#This Row],[Quantity]] * _xlfn.XLOOKUP(tbl_EcommerceSales[[#This Row],[Product_ID]], Product_Master!A:A, Product_Master!F:F)</f>
        <v>3400</v>
      </c>
      <c r="Y2435" s="11">
        <f>tbl_EcommerceSales[[#This Row],[Net_Revenue]]-tbl_EcommerceSales[[#This Row],[Total_Cost]]</f>
        <v>1528.3000000000002</v>
      </c>
      <c r="Z2435" s="9">
        <f>IFERROR(#REF!/tbl_EcommerceSales[[#This Row],[Total_Cost]], 0)</f>
        <v>0</v>
      </c>
      <c r="AA2435" t="str">
        <f>TEXT(tbl_EcommerceSales[[#This Row],[Order_Date]],"mmm")</f>
        <v>Sep</v>
      </c>
      <c r="AB2435">
        <f>YEAR(tbl_EcommerceSales[[#This Row],[Order_Date]])</f>
        <v>2025</v>
      </c>
      <c r="AC2435" t="str">
        <f>IF(tbl_EcommerceSales[[#This Row],[Age]]&lt;18,"Under 18",IF(tbl_EcommerceSales[[#This Row],[Age]]&lt;=25,"18-25",IF(tbl_EcommerceSales[[#This Row],[Age]]&lt;=35,"26-35",IF(tbl_EcommerceSales[[#This Row],[Age]]&lt;=45,"36-45",IF(tbl_EcommerceSales[[#This Row],[Age]]&lt;=55,"46-55","56+")))))</f>
        <v>36-45</v>
      </c>
    </row>
    <row r="2436" spans="1:29" x14ac:dyDescent="0.35">
      <c r="A2436" t="s">
        <v>4103</v>
      </c>
      <c r="B2436" s="7">
        <v>45924</v>
      </c>
      <c r="C2436" t="s">
        <v>4104</v>
      </c>
      <c r="D2436" t="s">
        <v>151</v>
      </c>
      <c r="E2436" t="s">
        <v>48</v>
      </c>
      <c r="F2436">
        <v>21</v>
      </c>
      <c r="G2436" t="s">
        <v>107</v>
      </c>
      <c r="H2436" t="s">
        <v>39</v>
      </c>
      <c r="I2436" t="s">
        <v>257</v>
      </c>
      <c r="J2436" t="s">
        <v>258</v>
      </c>
      <c r="K2436" t="s">
        <v>55</v>
      </c>
      <c r="L2436" t="s">
        <v>56</v>
      </c>
      <c r="M2436">
        <v>2</v>
      </c>
      <c r="N2436" s="2">
        <v>1999</v>
      </c>
      <c r="O2436" s="3">
        <v>0.15</v>
      </c>
      <c r="P2436" s="2">
        <v>2100</v>
      </c>
      <c r="Q2436" t="s">
        <v>32</v>
      </c>
      <c r="R2436" t="s">
        <v>33</v>
      </c>
      <c r="S2436" t="s">
        <v>34</v>
      </c>
      <c r="T2436" s="4">
        <v>3</v>
      </c>
      <c r="U2436" s="11">
        <f t="shared" si="38"/>
        <v>3998</v>
      </c>
      <c r="V2436" s="11">
        <f>tbl_EcommerceSales[[#This Row],[Gross_Sales]]*tbl_EcommerceSales[[#This Row],[Discount]]</f>
        <v>599.69999999999993</v>
      </c>
      <c r="W2436" s="11">
        <f>tbl_EcommerceSales[[#This Row],[Gross_Sales]]-tbl_EcommerceSales[[#This Row],[Discount_Amount]]</f>
        <v>3398.3</v>
      </c>
      <c r="X2436" s="11">
        <f>tbl_EcommerceSales[[#This Row],[Quantity]] * _xlfn.XLOOKUP(tbl_EcommerceSales[[#This Row],[Product_ID]], Product_Master!A:A, Product_Master!F:F)</f>
        <v>2100</v>
      </c>
      <c r="Y2436" s="11">
        <f>tbl_EcommerceSales[[#This Row],[Net_Revenue]]-tbl_EcommerceSales[[#This Row],[Total_Cost]]</f>
        <v>1298.3000000000002</v>
      </c>
      <c r="Z2436" s="9">
        <f>IFERROR(#REF!/tbl_EcommerceSales[[#This Row],[Total_Cost]], 0)</f>
        <v>0</v>
      </c>
      <c r="AA2436" t="str">
        <f>TEXT(tbl_EcommerceSales[[#This Row],[Order_Date]],"mmm")</f>
        <v>Sep</v>
      </c>
      <c r="AB2436">
        <f>YEAR(tbl_EcommerceSales[[#This Row],[Order_Date]])</f>
        <v>2025</v>
      </c>
      <c r="AC2436" t="str">
        <f>IF(tbl_EcommerceSales[[#This Row],[Age]]&lt;18,"Under 18",IF(tbl_EcommerceSales[[#This Row],[Age]]&lt;=25,"18-25",IF(tbl_EcommerceSales[[#This Row],[Age]]&lt;=35,"26-35",IF(tbl_EcommerceSales[[#This Row],[Age]]&lt;=45,"36-45",IF(tbl_EcommerceSales[[#This Row],[Age]]&lt;=55,"46-55","56+")))))</f>
        <v>18-25</v>
      </c>
    </row>
    <row r="2437" spans="1:29" x14ac:dyDescent="0.35">
      <c r="A2437" t="s">
        <v>4105</v>
      </c>
      <c r="B2437" s="7">
        <v>45924</v>
      </c>
      <c r="C2437" t="s">
        <v>4106</v>
      </c>
      <c r="D2437" t="s">
        <v>130</v>
      </c>
      <c r="E2437" t="s">
        <v>48</v>
      </c>
      <c r="F2437">
        <v>35</v>
      </c>
      <c r="G2437" t="s">
        <v>87</v>
      </c>
      <c r="H2437" t="s">
        <v>88</v>
      </c>
      <c r="I2437" t="s">
        <v>67</v>
      </c>
      <c r="J2437" t="s">
        <v>68</v>
      </c>
      <c r="K2437" t="s">
        <v>42</v>
      </c>
      <c r="L2437" t="s">
        <v>43</v>
      </c>
      <c r="M2437">
        <v>1</v>
      </c>
      <c r="N2437" s="2">
        <v>799</v>
      </c>
      <c r="O2437" s="3">
        <v>0.05</v>
      </c>
      <c r="P2437" s="2">
        <v>360</v>
      </c>
      <c r="Q2437" t="s">
        <v>156</v>
      </c>
      <c r="R2437" t="s">
        <v>33</v>
      </c>
      <c r="S2437" t="s">
        <v>57</v>
      </c>
      <c r="T2437" s="4">
        <v>5</v>
      </c>
      <c r="U2437" s="11">
        <f t="shared" si="38"/>
        <v>799</v>
      </c>
      <c r="V2437" s="11">
        <f>tbl_EcommerceSales[[#This Row],[Gross_Sales]]*tbl_EcommerceSales[[#This Row],[Discount]]</f>
        <v>39.950000000000003</v>
      </c>
      <c r="W2437" s="11">
        <f>tbl_EcommerceSales[[#This Row],[Gross_Sales]]-tbl_EcommerceSales[[#This Row],[Discount_Amount]]</f>
        <v>759.05</v>
      </c>
      <c r="X2437" s="11">
        <f>tbl_EcommerceSales[[#This Row],[Quantity]] * _xlfn.XLOOKUP(tbl_EcommerceSales[[#This Row],[Product_ID]], Product_Master!A:A, Product_Master!F:F)</f>
        <v>360</v>
      </c>
      <c r="Y2437" s="11">
        <f>tbl_EcommerceSales[[#This Row],[Net_Revenue]]-tbl_EcommerceSales[[#This Row],[Total_Cost]]</f>
        <v>399.04999999999995</v>
      </c>
      <c r="Z2437" s="9">
        <f>IFERROR(#REF!/tbl_EcommerceSales[[#This Row],[Total_Cost]], 0)</f>
        <v>0</v>
      </c>
      <c r="AA2437" t="str">
        <f>TEXT(tbl_EcommerceSales[[#This Row],[Order_Date]],"mmm")</f>
        <v>Sep</v>
      </c>
      <c r="AB2437">
        <f>YEAR(tbl_EcommerceSales[[#This Row],[Order_Date]])</f>
        <v>2025</v>
      </c>
      <c r="AC2437" t="str">
        <f>IF(tbl_EcommerceSales[[#This Row],[Age]]&lt;18,"Under 18",IF(tbl_EcommerceSales[[#This Row],[Age]]&lt;=25,"18-25",IF(tbl_EcommerceSales[[#This Row],[Age]]&lt;=35,"26-35",IF(tbl_EcommerceSales[[#This Row],[Age]]&lt;=45,"36-45",IF(tbl_EcommerceSales[[#This Row],[Age]]&lt;=55,"46-55","56+")))))</f>
        <v>26-35</v>
      </c>
    </row>
    <row r="2438" spans="1:29" x14ac:dyDescent="0.35">
      <c r="A2438" t="s">
        <v>4107</v>
      </c>
      <c r="B2438" s="7">
        <v>45924</v>
      </c>
      <c r="C2438" t="s">
        <v>3084</v>
      </c>
      <c r="D2438" t="s">
        <v>159</v>
      </c>
      <c r="E2438" t="s">
        <v>48</v>
      </c>
      <c r="F2438">
        <v>18</v>
      </c>
      <c r="G2438" t="s">
        <v>270</v>
      </c>
      <c r="H2438" t="s">
        <v>72</v>
      </c>
      <c r="I2438" t="s">
        <v>111</v>
      </c>
      <c r="J2438" t="s">
        <v>112</v>
      </c>
      <c r="K2438" t="s">
        <v>55</v>
      </c>
      <c r="L2438" t="s">
        <v>113</v>
      </c>
      <c r="M2438">
        <v>2</v>
      </c>
      <c r="N2438" s="2">
        <v>1799</v>
      </c>
      <c r="O2438" s="3">
        <v>0</v>
      </c>
      <c r="P2438" s="2">
        <v>1900</v>
      </c>
      <c r="Q2438" t="s">
        <v>123</v>
      </c>
      <c r="R2438" t="s">
        <v>33</v>
      </c>
      <c r="S2438" t="s">
        <v>34</v>
      </c>
      <c r="T2438" s="4">
        <v>2</v>
      </c>
      <c r="U2438" s="11">
        <f t="shared" si="38"/>
        <v>3598</v>
      </c>
      <c r="V2438" s="11">
        <f>tbl_EcommerceSales[[#This Row],[Gross_Sales]]*tbl_EcommerceSales[[#This Row],[Discount]]</f>
        <v>0</v>
      </c>
      <c r="W2438" s="11">
        <f>tbl_EcommerceSales[[#This Row],[Gross_Sales]]-tbl_EcommerceSales[[#This Row],[Discount_Amount]]</f>
        <v>3598</v>
      </c>
      <c r="X2438" s="11">
        <f>tbl_EcommerceSales[[#This Row],[Quantity]] * _xlfn.XLOOKUP(tbl_EcommerceSales[[#This Row],[Product_ID]], Product_Master!A:A, Product_Master!F:F)</f>
        <v>1900</v>
      </c>
      <c r="Y2438" s="11">
        <f>tbl_EcommerceSales[[#This Row],[Net_Revenue]]-tbl_EcommerceSales[[#This Row],[Total_Cost]]</f>
        <v>1698</v>
      </c>
      <c r="Z2438" s="9">
        <f>IFERROR(#REF!/tbl_EcommerceSales[[#This Row],[Total_Cost]], 0)</f>
        <v>0</v>
      </c>
      <c r="AA2438" t="str">
        <f>TEXT(tbl_EcommerceSales[[#This Row],[Order_Date]],"mmm")</f>
        <v>Sep</v>
      </c>
      <c r="AB2438">
        <f>YEAR(tbl_EcommerceSales[[#This Row],[Order_Date]])</f>
        <v>2025</v>
      </c>
      <c r="AC2438" t="str">
        <f>IF(tbl_EcommerceSales[[#This Row],[Age]]&lt;18,"Under 18",IF(tbl_EcommerceSales[[#This Row],[Age]]&lt;=25,"18-25",IF(tbl_EcommerceSales[[#This Row],[Age]]&lt;=35,"26-35",IF(tbl_EcommerceSales[[#This Row],[Age]]&lt;=45,"36-45",IF(tbl_EcommerceSales[[#This Row],[Age]]&lt;=55,"46-55","56+")))))</f>
        <v>18-25</v>
      </c>
    </row>
    <row r="2439" spans="1:29" x14ac:dyDescent="0.35">
      <c r="A2439" t="s">
        <v>4108</v>
      </c>
      <c r="B2439" s="7">
        <v>45924</v>
      </c>
      <c r="C2439" t="s">
        <v>1667</v>
      </c>
      <c r="D2439" t="s">
        <v>110</v>
      </c>
      <c r="E2439" t="s">
        <v>48</v>
      </c>
      <c r="F2439">
        <v>36</v>
      </c>
      <c r="G2439" t="s">
        <v>152</v>
      </c>
      <c r="H2439" t="s">
        <v>72</v>
      </c>
      <c r="I2439" t="s">
        <v>80</v>
      </c>
      <c r="J2439" t="s">
        <v>81</v>
      </c>
      <c r="K2439" t="s">
        <v>82</v>
      </c>
      <c r="L2439" t="s">
        <v>83</v>
      </c>
      <c r="M2439">
        <v>1</v>
      </c>
      <c r="N2439" s="2">
        <v>2499</v>
      </c>
      <c r="O2439" s="3">
        <v>0.05</v>
      </c>
      <c r="P2439" s="2">
        <v>1550</v>
      </c>
      <c r="Q2439" t="s">
        <v>76</v>
      </c>
      <c r="R2439" t="s">
        <v>33</v>
      </c>
      <c r="S2439" t="s">
        <v>34</v>
      </c>
      <c r="T2439" s="4">
        <v>5</v>
      </c>
      <c r="U2439" s="11">
        <f t="shared" si="38"/>
        <v>2499</v>
      </c>
      <c r="V2439" s="11">
        <f>tbl_EcommerceSales[[#This Row],[Gross_Sales]]*tbl_EcommerceSales[[#This Row],[Discount]]</f>
        <v>124.95</v>
      </c>
      <c r="W2439" s="11">
        <f>tbl_EcommerceSales[[#This Row],[Gross_Sales]]-tbl_EcommerceSales[[#This Row],[Discount_Amount]]</f>
        <v>2374.0500000000002</v>
      </c>
      <c r="X2439" s="11">
        <f>tbl_EcommerceSales[[#This Row],[Quantity]] * _xlfn.XLOOKUP(tbl_EcommerceSales[[#This Row],[Product_ID]], Product_Master!A:A, Product_Master!F:F)</f>
        <v>1550</v>
      </c>
      <c r="Y2439" s="11">
        <f>tbl_EcommerceSales[[#This Row],[Net_Revenue]]-tbl_EcommerceSales[[#This Row],[Total_Cost]]</f>
        <v>824.05000000000018</v>
      </c>
      <c r="Z2439" s="9">
        <f>IFERROR(#REF!/tbl_EcommerceSales[[#This Row],[Total_Cost]], 0)</f>
        <v>0</v>
      </c>
      <c r="AA2439" t="str">
        <f>TEXT(tbl_EcommerceSales[[#This Row],[Order_Date]],"mmm")</f>
        <v>Sep</v>
      </c>
      <c r="AB2439">
        <f>YEAR(tbl_EcommerceSales[[#This Row],[Order_Date]])</f>
        <v>2025</v>
      </c>
      <c r="AC2439" t="str">
        <f>IF(tbl_EcommerceSales[[#This Row],[Age]]&lt;18,"Under 18",IF(tbl_EcommerceSales[[#This Row],[Age]]&lt;=25,"18-25",IF(tbl_EcommerceSales[[#This Row],[Age]]&lt;=35,"26-35",IF(tbl_EcommerceSales[[#This Row],[Age]]&lt;=45,"36-45",IF(tbl_EcommerceSales[[#This Row],[Age]]&lt;=55,"46-55","56+")))))</f>
        <v>36-45</v>
      </c>
    </row>
    <row r="2440" spans="1:29" x14ac:dyDescent="0.35">
      <c r="A2440" t="s">
        <v>4109</v>
      </c>
      <c r="B2440" s="7">
        <v>45924</v>
      </c>
      <c r="C2440" t="s">
        <v>4110</v>
      </c>
      <c r="D2440" t="s">
        <v>205</v>
      </c>
      <c r="E2440" t="s">
        <v>48</v>
      </c>
      <c r="F2440">
        <v>27</v>
      </c>
      <c r="G2440" t="s">
        <v>270</v>
      </c>
      <c r="H2440" t="s">
        <v>72</v>
      </c>
      <c r="I2440" t="s">
        <v>131</v>
      </c>
      <c r="J2440" t="s">
        <v>132</v>
      </c>
      <c r="K2440" t="s">
        <v>91</v>
      </c>
      <c r="L2440" t="s">
        <v>133</v>
      </c>
      <c r="M2440">
        <v>1</v>
      </c>
      <c r="N2440" s="2">
        <v>1299</v>
      </c>
      <c r="O2440" s="3">
        <v>0.05</v>
      </c>
      <c r="P2440" s="2">
        <v>610</v>
      </c>
      <c r="Q2440" t="s">
        <v>32</v>
      </c>
      <c r="R2440" t="s">
        <v>33</v>
      </c>
      <c r="S2440" t="s">
        <v>57</v>
      </c>
      <c r="T2440" s="4">
        <v>5</v>
      </c>
      <c r="U2440" s="11">
        <f t="shared" si="38"/>
        <v>1299</v>
      </c>
      <c r="V2440" s="11">
        <f>tbl_EcommerceSales[[#This Row],[Gross_Sales]]*tbl_EcommerceSales[[#This Row],[Discount]]</f>
        <v>64.95</v>
      </c>
      <c r="W2440" s="11">
        <f>tbl_EcommerceSales[[#This Row],[Gross_Sales]]-tbl_EcommerceSales[[#This Row],[Discount_Amount]]</f>
        <v>1234.05</v>
      </c>
      <c r="X2440" s="11">
        <f>tbl_EcommerceSales[[#This Row],[Quantity]] * _xlfn.XLOOKUP(tbl_EcommerceSales[[#This Row],[Product_ID]], Product_Master!A:A, Product_Master!F:F)</f>
        <v>610</v>
      </c>
      <c r="Y2440" s="11">
        <f>tbl_EcommerceSales[[#This Row],[Net_Revenue]]-tbl_EcommerceSales[[#This Row],[Total_Cost]]</f>
        <v>624.04999999999995</v>
      </c>
      <c r="Z2440" s="9">
        <f>IFERROR(#REF!/tbl_EcommerceSales[[#This Row],[Total_Cost]], 0)</f>
        <v>0</v>
      </c>
      <c r="AA2440" t="str">
        <f>TEXT(tbl_EcommerceSales[[#This Row],[Order_Date]],"mmm")</f>
        <v>Sep</v>
      </c>
      <c r="AB2440">
        <f>YEAR(tbl_EcommerceSales[[#This Row],[Order_Date]])</f>
        <v>2025</v>
      </c>
      <c r="AC2440" t="str">
        <f>IF(tbl_EcommerceSales[[#This Row],[Age]]&lt;18,"Under 18",IF(tbl_EcommerceSales[[#This Row],[Age]]&lt;=25,"18-25",IF(tbl_EcommerceSales[[#This Row],[Age]]&lt;=35,"26-35",IF(tbl_EcommerceSales[[#This Row],[Age]]&lt;=45,"36-45",IF(tbl_EcommerceSales[[#This Row],[Age]]&lt;=55,"46-55","56+")))))</f>
        <v>26-35</v>
      </c>
    </row>
    <row r="2441" spans="1:29" x14ac:dyDescent="0.35">
      <c r="A2441" t="s">
        <v>4111</v>
      </c>
      <c r="B2441" s="7">
        <v>45924</v>
      </c>
      <c r="C2441" t="s">
        <v>1855</v>
      </c>
      <c r="D2441" t="s">
        <v>189</v>
      </c>
      <c r="E2441" t="s">
        <v>25</v>
      </c>
      <c r="F2441">
        <v>29</v>
      </c>
      <c r="G2441" t="s">
        <v>152</v>
      </c>
      <c r="H2441" t="s">
        <v>72</v>
      </c>
      <c r="I2441" t="s">
        <v>80</v>
      </c>
      <c r="J2441" t="s">
        <v>81</v>
      </c>
      <c r="K2441" t="s">
        <v>82</v>
      </c>
      <c r="L2441" t="s">
        <v>83</v>
      </c>
      <c r="M2441">
        <v>1</v>
      </c>
      <c r="N2441" s="2">
        <v>2499</v>
      </c>
      <c r="O2441" s="3">
        <v>0.05</v>
      </c>
      <c r="P2441" s="2">
        <v>1550</v>
      </c>
      <c r="Q2441" t="s">
        <v>44</v>
      </c>
      <c r="R2441" t="s">
        <v>33</v>
      </c>
      <c r="S2441" t="s">
        <v>57</v>
      </c>
      <c r="T2441" s="4">
        <v>3</v>
      </c>
      <c r="U2441" s="11">
        <f t="shared" si="38"/>
        <v>2499</v>
      </c>
      <c r="V2441" s="11">
        <f>tbl_EcommerceSales[[#This Row],[Gross_Sales]]*tbl_EcommerceSales[[#This Row],[Discount]]</f>
        <v>124.95</v>
      </c>
      <c r="W2441" s="11">
        <f>tbl_EcommerceSales[[#This Row],[Gross_Sales]]-tbl_EcommerceSales[[#This Row],[Discount_Amount]]</f>
        <v>2374.0500000000002</v>
      </c>
      <c r="X2441" s="11">
        <f>tbl_EcommerceSales[[#This Row],[Quantity]] * _xlfn.XLOOKUP(tbl_EcommerceSales[[#This Row],[Product_ID]], Product_Master!A:A, Product_Master!F:F)</f>
        <v>1550</v>
      </c>
      <c r="Y2441" s="11">
        <f>tbl_EcommerceSales[[#This Row],[Net_Revenue]]-tbl_EcommerceSales[[#This Row],[Total_Cost]]</f>
        <v>824.05000000000018</v>
      </c>
      <c r="Z2441" s="9">
        <f>IFERROR(#REF!/tbl_EcommerceSales[[#This Row],[Total_Cost]], 0)</f>
        <v>0</v>
      </c>
      <c r="AA2441" t="str">
        <f>TEXT(tbl_EcommerceSales[[#This Row],[Order_Date]],"mmm")</f>
        <v>Sep</v>
      </c>
      <c r="AB2441">
        <f>YEAR(tbl_EcommerceSales[[#This Row],[Order_Date]])</f>
        <v>2025</v>
      </c>
      <c r="AC2441" t="str">
        <f>IF(tbl_EcommerceSales[[#This Row],[Age]]&lt;18,"Under 18",IF(tbl_EcommerceSales[[#This Row],[Age]]&lt;=25,"18-25",IF(tbl_EcommerceSales[[#This Row],[Age]]&lt;=35,"26-35",IF(tbl_EcommerceSales[[#This Row],[Age]]&lt;=45,"36-45",IF(tbl_EcommerceSales[[#This Row],[Age]]&lt;=55,"46-55","56+")))))</f>
        <v>26-35</v>
      </c>
    </row>
    <row r="2442" spans="1:29" x14ac:dyDescent="0.35">
      <c r="A2442" t="s">
        <v>4112</v>
      </c>
      <c r="B2442" s="7">
        <v>45925</v>
      </c>
      <c r="C2442" t="s">
        <v>1159</v>
      </c>
      <c r="D2442" t="s">
        <v>106</v>
      </c>
      <c r="E2442" t="s">
        <v>25</v>
      </c>
      <c r="F2442">
        <v>24</v>
      </c>
      <c r="G2442" t="s">
        <v>122</v>
      </c>
      <c r="H2442" t="s">
        <v>72</v>
      </c>
      <c r="I2442" t="s">
        <v>236</v>
      </c>
      <c r="J2442" t="s">
        <v>237</v>
      </c>
      <c r="K2442" t="s">
        <v>82</v>
      </c>
      <c r="L2442" t="s">
        <v>238</v>
      </c>
      <c r="M2442">
        <v>1</v>
      </c>
      <c r="N2442" s="2">
        <v>899</v>
      </c>
      <c r="O2442" s="3">
        <v>0</v>
      </c>
      <c r="P2442" s="2">
        <v>480</v>
      </c>
      <c r="Q2442" t="s">
        <v>123</v>
      </c>
      <c r="R2442" t="s">
        <v>33</v>
      </c>
      <c r="S2442" t="s">
        <v>34</v>
      </c>
      <c r="T2442" s="4">
        <v>4</v>
      </c>
      <c r="U2442" s="11">
        <f t="shared" si="38"/>
        <v>899</v>
      </c>
      <c r="V2442" s="11">
        <f>tbl_EcommerceSales[[#This Row],[Gross_Sales]]*tbl_EcommerceSales[[#This Row],[Discount]]</f>
        <v>0</v>
      </c>
      <c r="W2442" s="11">
        <f>tbl_EcommerceSales[[#This Row],[Gross_Sales]]-tbl_EcommerceSales[[#This Row],[Discount_Amount]]</f>
        <v>899</v>
      </c>
      <c r="X2442" s="11">
        <f>tbl_EcommerceSales[[#This Row],[Quantity]] * _xlfn.XLOOKUP(tbl_EcommerceSales[[#This Row],[Product_ID]], Product_Master!A:A, Product_Master!F:F)</f>
        <v>480</v>
      </c>
      <c r="Y2442" s="11">
        <f>tbl_EcommerceSales[[#This Row],[Net_Revenue]]-tbl_EcommerceSales[[#This Row],[Total_Cost]]</f>
        <v>419</v>
      </c>
      <c r="Z2442" s="9">
        <f>IFERROR(#REF!/tbl_EcommerceSales[[#This Row],[Total_Cost]], 0)</f>
        <v>0</v>
      </c>
      <c r="AA2442" t="str">
        <f>TEXT(tbl_EcommerceSales[[#This Row],[Order_Date]],"mmm")</f>
        <v>Sep</v>
      </c>
      <c r="AB2442">
        <f>YEAR(tbl_EcommerceSales[[#This Row],[Order_Date]])</f>
        <v>2025</v>
      </c>
      <c r="AC2442" t="str">
        <f>IF(tbl_EcommerceSales[[#This Row],[Age]]&lt;18,"Under 18",IF(tbl_EcommerceSales[[#This Row],[Age]]&lt;=25,"18-25",IF(tbl_EcommerceSales[[#This Row],[Age]]&lt;=35,"26-35",IF(tbl_EcommerceSales[[#This Row],[Age]]&lt;=45,"36-45",IF(tbl_EcommerceSales[[#This Row],[Age]]&lt;=55,"46-55","56+")))))</f>
        <v>18-25</v>
      </c>
    </row>
    <row r="2443" spans="1:29" x14ac:dyDescent="0.35">
      <c r="A2443" t="s">
        <v>4113</v>
      </c>
      <c r="B2443" s="7">
        <v>45925</v>
      </c>
      <c r="C2443" t="s">
        <v>191</v>
      </c>
      <c r="D2443" t="s">
        <v>86</v>
      </c>
      <c r="E2443" t="s">
        <v>25</v>
      </c>
      <c r="F2443">
        <v>18</v>
      </c>
      <c r="G2443" t="s">
        <v>171</v>
      </c>
      <c r="H2443" t="s">
        <v>39</v>
      </c>
      <c r="I2443" t="s">
        <v>126</v>
      </c>
      <c r="J2443" t="s">
        <v>127</v>
      </c>
      <c r="K2443" t="s">
        <v>82</v>
      </c>
      <c r="L2443" t="s">
        <v>83</v>
      </c>
      <c r="M2443">
        <v>1</v>
      </c>
      <c r="N2443" s="2">
        <v>1899</v>
      </c>
      <c r="O2443" s="3">
        <v>0.05</v>
      </c>
      <c r="P2443" s="2">
        <v>1120</v>
      </c>
      <c r="Q2443" t="s">
        <v>76</v>
      </c>
      <c r="R2443" t="s">
        <v>33</v>
      </c>
      <c r="S2443" t="s">
        <v>57</v>
      </c>
      <c r="T2443" s="4">
        <v>5</v>
      </c>
      <c r="U2443" s="11">
        <f t="shared" si="38"/>
        <v>1899</v>
      </c>
      <c r="V2443" s="11">
        <f>tbl_EcommerceSales[[#This Row],[Gross_Sales]]*tbl_EcommerceSales[[#This Row],[Discount]]</f>
        <v>94.95</v>
      </c>
      <c r="W2443" s="11">
        <f>tbl_EcommerceSales[[#This Row],[Gross_Sales]]-tbl_EcommerceSales[[#This Row],[Discount_Amount]]</f>
        <v>1804.05</v>
      </c>
      <c r="X2443" s="11">
        <f>tbl_EcommerceSales[[#This Row],[Quantity]] * _xlfn.XLOOKUP(tbl_EcommerceSales[[#This Row],[Product_ID]], Product_Master!A:A, Product_Master!F:F)</f>
        <v>1120</v>
      </c>
      <c r="Y2443" s="11">
        <f>tbl_EcommerceSales[[#This Row],[Net_Revenue]]-tbl_EcommerceSales[[#This Row],[Total_Cost]]</f>
        <v>684.05</v>
      </c>
      <c r="Z2443" s="9">
        <f>IFERROR(#REF!/tbl_EcommerceSales[[#This Row],[Total_Cost]], 0)</f>
        <v>0</v>
      </c>
      <c r="AA2443" t="str">
        <f>TEXT(tbl_EcommerceSales[[#This Row],[Order_Date]],"mmm")</f>
        <v>Sep</v>
      </c>
      <c r="AB2443">
        <f>YEAR(tbl_EcommerceSales[[#This Row],[Order_Date]])</f>
        <v>2025</v>
      </c>
      <c r="AC2443" t="str">
        <f>IF(tbl_EcommerceSales[[#This Row],[Age]]&lt;18,"Under 18",IF(tbl_EcommerceSales[[#This Row],[Age]]&lt;=25,"18-25",IF(tbl_EcommerceSales[[#This Row],[Age]]&lt;=35,"26-35",IF(tbl_EcommerceSales[[#This Row],[Age]]&lt;=45,"36-45",IF(tbl_EcommerceSales[[#This Row],[Age]]&lt;=55,"46-55","56+")))))</f>
        <v>18-25</v>
      </c>
    </row>
    <row r="2444" spans="1:29" x14ac:dyDescent="0.35">
      <c r="A2444" t="s">
        <v>4114</v>
      </c>
      <c r="B2444" s="7">
        <v>45925</v>
      </c>
      <c r="C2444" t="s">
        <v>1815</v>
      </c>
      <c r="D2444" t="s">
        <v>235</v>
      </c>
      <c r="E2444" t="s">
        <v>25</v>
      </c>
      <c r="F2444">
        <v>28</v>
      </c>
      <c r="G2444" t="s">
        <v>61</v>
      </c>
      <c r="H2444" t="s">
        <v>27</v>
      </c>
      <c r="I2444" t="s">
        <v>67</v>
      </c>
      <c r="J2444" t="s">
        <v>68</v>
      </c>
      <c r="K2444" t="s">
        <v>42</v>
      </c>
      <c r="L2444" t="s">
        <v>43</v>
      </c>
      <c r="M2444">
        <v>1</v>
      </c>
      <c r="N2444" s="2">
        <v>799</v>
      </c>
      <c r="O2444" s="3">
        <v>0.2</v>
      </c>
      <c r="P2444" s="2">
        <v>360</v>
      </c>
      <c r="Q2444" t="s">
        <v>123</v>
      </c>
      <c r="R2444" t="s">
        <v>33</v>
      </c>
      <c r="S2444" t="s">
        <v>34</v>
      </c>
      <c r="T2444" s="4">
        <v>4</v>
      </c>
      <c r="U2444" s="11">
        <f t="shared" si="38"/>
        <v>799</v>
      </c>
      <c r="V2444" s="11">
        <f>tbl_EcommerceSales[[#This Row],[Gross_Sales]]*tbl_EcommerceSales[[#This Row],[Discount]]</f>
        <v>159.80000000000001</v>
      </c>
      <c r="W2444" s="11">
        <f>tbl_EcommerceSales[[#This Row],[Gross_Sales]]-tbl_EcommerceSales[[#This Row],[Discount_Amount]]</f>
        <v>639.20000000000005</v>
      </c>
      <c r="X2444" s="11">
        <f>tbl_EcommerceSales[[#This Row],[Quantity]] * _xlfn.XLOOKUP(tbl_EcommerceSales[[#This Row],[Product_ID]], Product_Master!A:A, Product_Master!F:F)</f>
        <v>360</v>
      </c>
      <c r="Y2444" s="11">
        <f>tbl_EcommerceSales[[#This Row],[Net_Revenue]]-tbl_EcommerceSales[[#This Row],[Total_Cost]]</f>
        <v>279.20000000000005</v>
      </c>
      <c r="Z2444" s="9">
        <f>IFERROR(#REF!/tbl_EcommerceSales[[#This Row],[Total_Cost]], 0)</f>
        <v>0</v>
      </c>
      <c r="AA2444" t="str">
        <f>TEXT(tbl_EcommerceSales[[#This Row],[Order_Date]],"mmm")</f>
        <v>Sep</v>
      </c>
      <c r="AB2444">
        <f>YEAR(tbl_EcommerceSales[[#This Row],[Order_Date]])</f>
        <v>2025</v>
      </c>
      <c r="AC2444" t="str">
        <f>IF(tbl_EcommerceSales[[#This Row],[Age]]&lt;18,"Under 18",IF(tbl_EcommerceSales[[#This Row],[Age]]&lt;=25,"18-25",IF(tbl_EcommerceSales[[#This Row],[Age]]&lt;=35,"26-35",IF(tbl_EcommerceSales[[#This Row],[Age]]&lt;=45,"36-45",IF(tbl_EcommerceSales[[#This Row],[Age]]&lt;=55,"46-55","56+")))))</f>
        <v>26-35</v>
      </c>
    </row>
    <row r="2445" spans="1:29" x14ac:dyDescent="0.35">
      <c r="A2445" t="s">
        <v>4115</v>
      </c>
      <c r="B2445" s="7">
        <v>45925</v>
      </c>
      <c r="C2445" t="s">
        <v>3045</v>
      </c>
      <c r="D2445" t="s">
        <v>102</v>
      </c>
      <c r="E2445" t="s">
        <v>25</v>
      </c>
      <c r="F2445">
        <v>38</v>
      </c>
      <c r="G2445" t="s">
        <v>270</v>
      </c>
      <c r="H2445" t="s">
        <v>72</v>
      </c>
      <c r="I2445" t="s">
        <v>357</v>
      </c>
      <c r="J2445" t="s">
        <v>358</v>
      </c>
      <c r="K2445" t="s">
        <v>177</v>
      </c>
      <c r="L2445" t="s">
        <v>178</v>
      </c>
      <c r="M2445">
        <v>2</v>
      </c>
      <c r="N2445" s="2">
        <v>999</v>
      </c>
      <c r="O2445" s="3">
        <v>0.05</v>
      </c>
      <c r="P2445" s="2">
        <v>1040</v>
      </c>
      <c r="Q2445" t="s">
        <v>32</v>
      </c>
      <c r="R2445" t="s">
        <v>33</v>
      </c>
      <c r="S2445" t="s">
        <v>57</v>
      </c>
      <c r="T2445" s="4">
        <v>5</v>
      </c>
      <c r="U2445" s="11">
        <f t="shared" si="38"/>
        <v>1998</v>
      </c>
      <c r="V2445" s="11">
        <f>tbl_EcommerceSales[[#This Row],[Gross_Sales]]*tbl_EcommerceSales[[#This Row],[Discount]]</f>
        <v>99.9</v>
      </c>
      <c r="W2445" s="11">
        <f>tbl_EcommerceSales[[#This Row],[Gross_Sales]]-tbl_EcommerceSales[[#This Row],[Discount_Amount]]</f>
        <v>1898.1</v>
      </c>
      <c r="X2445" s="11">
        <f>tbl_EcommerceSales[[#This Row],[Quantity]] * _xlfn.XLOOKUP(tbl_EcommerceSales[[#This Row],[Product_ID]], Product_Master!A:A, Product_Master!F:F)</f>
        <v>1040</v>
      </c>
      <c r="Y2445" s="11">
        <f>tbl_EcommerceSales[[#This Row],[Net_Revenue]]-tbl_EcommerceSales[[#This Row],[Total_Cost]]</f>
        <v>858.09999999999991</v>
      </c>
      <c r="Z2445" s="9">
        <f>IFERROR(#REF!/tbl_EcommerceSales[[#This Row],[Total_Cost]], 0)</f>
        <v>0</v>
      </c>
      <c r="AA2445" t="str">
        <f>TEXT(tbl_EcommerceSales[[#This Row],[Order_Date]],"mmm")</f>
        <v>Sep</v>
      </c>
      <c r="AB2445">
        <f>YEAR(tbl_EcommerceSales[[#This Row],[Order_Date]])</f>
        <v>2025</v>
      </c>
      <c r="AC2445" t="str">
        <f>IF(tbl_EcommerceSales[[#This Row],[Age]]&lt;18,"Under 18",IF(tbl_EcommerceSales[[#This Row],[Age]]&lt;=25,"18-25",IF(tbl_EcommerceSales[[#This Row],[Age]]&lt;=35,"26-35",IF(tbl_EcommerceSales[[#This Row],[Age]]&lt;=45,"36-45",IF(tbl_EcommerceSales[[#This Row],[Age]]&lt;=55,"46-55","56+")))))</f>
        <v>36-45</v>
      </c>
    </row>
    <row r="2446" spans="1:29" x14ac:dyDescent="0.35">
      <c r="A2446" t="s">
        <v>4116</v>
      </c>
      <c r="B2446" s="7">
        <v>45925</v>
      </c>
      <c r="C2446" t="s">
        <v>4117</v>
      </c>
      <c r="D2446" t="s">
        <v>235</v>
      </c>
      <c r="E2446" t="s">
        <v>48</v>
      </c>
      <c r="F2446">
        <v>20</v>
      </c>
      <c r="G2446" t="s">
        <v>192</v>
      </c>
      <c r="H2446" t="s">
        <v>27</v>
      </c>
      <c r="I2446" t="s">
        <v>73</v>
      </c>
      <c r="J2446" t="s">
        <v>74</v>
      </c>
      <c r="K2446" t="s">
        <v>55</v>
      </c>
      <c r="L2446" t="s">
        <v>75</v>
      </c>
      <c r="M2446">
        <v>1</v>
      </c>
      <c r="N2446" s="2">
        <v>2899</v>
      </c>
      <c r="O2446" s="3">
        <v>0.15</v>
      </c>
      <c r="P2446" s="2">
        <v>1700</v>
      </c>
      <c r="Q2446" t="s">
        <v>32</v>
      </c>
      <c r="R2446" t="s">
        <v>33</v>
      </c>
      <c r="S2446" t="s">
        <v>57</v>
      </c>
      <c r="T2446" s="4">
        <v>5</v>
      </c>
      <c r="U2446" s="11">
        <f t="shared" si="38"/>
        <v>2899</v>
      </c>
      <c r="V2446" s="11">
        <f>tbl_EcommerceSales[[#This Row],[Gross_Sales]]*tbl_EcommerceSales[[#This Row],[Discount]]</f>
        <v>434.84999999999997</v>
      </c>
      <c r="W2446" s="11">
        <f>tbl_EcommerceSales[[#This Row],[Gross_Sales]]-tbl_EcommerceSales[[#This Row],[Discount_Amount]]</f>
        <v>2464.15</v>
      </c>
      <c r="X2446" s="11">
        <f>tbl_EcommerceSales[[#This Row],[Quantity]] * _xlfn.XLOOKUP(tbl_EcommerceSales[[#This Row],[Product_ID]], Product_Master!A:A, Product_Master!F:F)</f>
        <v>1700</v>
      </c>
      <c r="Y2446" s="11">
        <f>tbl_EcommerceSales[[#This Row],[Net_Revenue]]-tbl_EcommerceSales[[#This Row],[Total_Cost]]</f>
        <v>764.15000000000009</v>
      </c>
      <c r="Z2446" s="9">
        <f>IFERROR(#REF!/tbl_EcommerceSales[[#This Row],[Total_Cost]], 0)</f>
        <v>0</v>
      </c>
      <c r="AA2446" t="str">
        <f>TEXT(tbl_EcommerceSales[[#This Row],[Order_Date]],"mmm")</f>
        <v>Sep</v>
      </c>
      <c r="AB2446">
        <f>YEAR(tbl_EcommerceSales[[#This Row],[Order_Date]])</f>
        <v>2025</v>
      </c>
      <c r="AC2446" t="str">
        <f>IF(tbl_EcommerceSales[[#This Row],[Age]]&lt;18,"Under 18",IF(tbl_EcommerceSales[[#This Row],[Age]]&lt;=25,"18-25",IF(tbl_EcommerceSales[[#This Row],[Age]]&lt;=35,"26-35",IF(tbl_EcommerceSales[[#This Row],[Age]]&lt;=45,"36-45",IF(tbl_EcommerceSales[[#This Row],[Age]]&lt;=55,"46-55","56+")))))</f>
        <v>18-25</v>
      </c>
    </row>
    <row r="2447" spans="1:29" x14ac:dyDescent="0.35">
      <c r="A2447" t="s">
        <v>4118</v>
      </c>
      <c r="B2447" s="7">
        <v>45925</v>
      </c>
      <c r="C2447" t="s">
        <v>2563</v>
      </c>
      <c r="D2447" t="s">
        <v>79</v>
      </c>
      <c r="E2447" t="s">
        <v>48</v>
      </c>
      <c r="F2447">
        <v>39</v>
      </c>
      <c r="G2447" t="s">
        <v>26</v>
      </c>
      <c r="H2447" t="s">
        <v>27</v>
      </c>
      <c r="I2447" t="s">
        <v>80</v>
      </c>
      <c r="J2447" t="s">
        <v>81</v>
      </c>
      <c r="K2447" t="s">
        <v>82</v>
      </c>
      <c r="L2447" t="s">
        <v>83</v>
      </c>
      <c r="M2447">
        <v>3</v>
      </c>
      <c r="N2447" s="2">
        <v>2499</v>
      </c>
      <c r="O2447" s="3">
        <v>0.25</v>
      </c>
      <c r="P2447" s="2">
        <v>4650</v>
      </c>
      <c r="Q2447" t="s">
        <v>123</v>
      </c>
      <c r="R2447" t="s">
        <v>33</v>
      </c>
      <c r="S2447" t="s">
        <v>57</v>
      </c>
      <c r="T2447" s="4">
        <v>2</v>
      </c>
      <c r="U2447" s="11">
        <f t="shared" si="38"/>
        <v>7497</v>
      </c>
      <c r="V2447" s="11">
        <f>tbl_EcommerceSales[[#This Row],[Gross_Sales]]*tbl_EcommerceSales[[#This Row],[Discount]]</f>
        <v>1874.25</v>
      </c>
      <c r="W2447" s="11">
        <f>tbl_EcommerceSales[[#This Row],[Gross_Sales]]-tbl_EcommerceSales[[#This Row],[Discount_Amount]]</f>
        <v>5622.75</v>
      </c>
      <c r="X2447" s="11">
        <f>tbl_EcommerceSales[[#This Row],[Quantity]] * _xlfn.XLOOKUP(tbl_EcommerceSales[[#This Row],[Product_ID]], Product_Master!A:A, Product_Master!F:F)</f>
        <v>4650</v>
      </c>
      <c r="Y2447" s="11">
        <f>tbl_EcommerceSales[[#This Row],[Net_Revenue]]-tbl_EcommerceSales[[#This Row],[Total_Cost]]</f>
        <v>972.75</v>
      </c>
      <c r="Z2447" s="9">
        <f>IFERROR(#REF!/tbl_EcommerceSales[[#This Row],[Total_Cost]], 0)</f>
        <v>0</v>
      </c>
      <c r="AA2447" t="str">
        <f>TEXT(tbl_EcommerceSales[[#This Row],[Order_Date]],"mmm")</f>
        <v>Sep</v>
      </c>
      <c r="AB2447">
        <f>YEAR(tbl_EcommerceSales[[#This Row],[Order_Date]])</f>
        <v>2025</v>
      </c>
      <c r="AC2447" t="str">
        <f>IF(tbl_EcommerceSales[[#This Row],[Age]]&lt;18,"Under 18",IF(tbl_EcommerceSales[[#This Row],[Age]]&lt;=25,"18-25",IF(tbl_EcommerceSales[[#This Row],[Age]]&lt;=35,"26-35",IF(tbl_EcommerceSales[[#This Row],[Age]]&lt;=45,"36-45",IF(tbl_EcommerceSales[[#This Row],[Age]]&lt;=55,"46-55","56+")))))</f>
        <v>36-45</v>
      </c>
    </row>
    <row r="2448" spans="1:29" x14ac:dyDescent="0.35">
      <c r="A2448" t="s">
        <v>4119</v>
      </c>
      <c r="B2448" s="7">
        <v>45925</v>
      </c>
      <c r="C2448" t="s">
        <v>3102</v>
      </c>
      <c r="D2448" t="s">
        <v>102</v>
      </c>
      <c r="E2448" t="s">
        <v>48</v>
      </c>
      <c r="F2448">
        <v>35</v>
      </c>
      <c r="G2448" t="s">
        <v>186</v>
      </c>
      <c r="H2448" t="s">
        <v>72</v>
      </c>
      <c r="I2448" t="s">
        <v>67</v>
      </c>
      <c r="J2448" t="s">
        <v>68</v>
      </c>
      <c r="K2448" t="s">
        <v>42</v>
      </c>
      <c r="L2448" t="s">
        <v>43</v>
      </c>
      <c r="M2448">
        <v>2</v>
      </c>
      <c r="N2448" s="2">
        <v>799</v>
      </c>
      <c r="O2448" s="3">
        <v>0.1</v>
      </c>
      <c r="P2448" s="2">
        <v>720</v>
      </c>
      <c r="Q2448" t="s">
        <v>76</v>
      </c>
      <c r="R2448" t="s">
        <v>33</v>
      </c>
      <c r="S2448" t="s">
        <v>57</v>
      </c>
      <c r="T2448" s="4">
        <v>5</v>
      </c>
      <c r="U2448" s="11">
        <f t="shared" si="38"/>
        <v>1598</v>
      </c>
      <c r="V2448" s="11">
        <f>tbl_EcommerceSales[[#This Row],[Gross_Sales]]*tbl_EcommerceSales[[#This Row],[Discount]]</f>
        <v>159.80000000000001</v>
      </c>
      <c r="W2448" s="11">
        <f>tbl_EcommerceSales[[#This Row],[Gross_Sales]]-tbl_EcommerceSales[[#This Row],[Discount_Amount]]</f>
        <v>1438.2</v>
      </c>
      <c r="X2448" s="11">
        <f>tbl_EcommerceSales[[#This Row],[Quantity]] * _xlfn.XLOOKUP(tbl_EcommerceSales[[#This Row],[Product_ID]], Product_Master!A:A, Product_Master!F:F)</f>
        <v>720</v>
      </c>
      <c r="Y2448" s="11">
        <f>tbl_EcommerceSales[[#This Row],[Net_Revenue]]-tbl_EcommerceSales[[#This Row],[Total_Cost]]</f>
        <v>718.2</v>
      </c>
      <c r="Z2448" s="9">
        <f>IFERROR(#REF!/tbl_EcommerceSales[[#This Row],[Total_Cost]], 0)</f>
        <v>0</v>
      </c>
      <c r="AA2448" t="str">
        <f>TEXT(tbl_EcommerceSales[[#This Row],[Order_Date]],"mmm")</f>
        <v>Sep</v>
      </c>
      <c r="AB2448">
        <f>YEAR(tbl_EcommerceSales[[#This Row],[Order_Date]])</f>
        <v>2025</v>
      </c>
      <c r="AC2448" t="str">
        <f>IF(tbl_EcommerceSales[[#This Row],[Age]]&lt;18,"Under 18",IF(tbl_EcommerceSales[[#This Row],[Age]]&lt;=25,"18-25",IF(tbl_EcommerceSales[[#This Row],[Age]]&lt;=35,"26-35",IF(tbl_EcommerceSales[[#This Row],[Age]]&lt;=45,"36-45",IF(tbl_EcommerceSales[[#This Row],[Age]]&lt;=55,"46-55","56+")))))</f>
        <v>26-35</v>
      </c>
    </row>
    <row r="2449" spans="1:29" x14ac:dyDescent="0.35">
      <c r="A2449" t="s">
        <v>4120</v>
      </c>
      <c r="B2449" s="7">
        <v>45925</v>
      </c>
      <c r="C2449" t="s">
        <v>158</v>
      </c>
      <c r="D2449" t="s">
        <v>159</v>
      </c>
      <c r="E2449" t="s">
        <v>25</v>
      </c>
      <c r="F2449">
        <v>24</v>
      </c>
      <c r="G2449" t="s">
        <v>186</v>
      </c>
      <c r="H2449" t="s">
        <v>72</v>
      </c>
      <c r="I2449" t="s">
        <v>276</v>
      </c>
      <c r="J2449" t="s">
        <v>277</v>
      </c>
      <c r="K2449" t="s">
        <v>30</v>
      </c>
      <c r="L2449" t="s">
        <v>278</v>
      </c>
      <c r="M2449">
        <v>1</v>
      </c>
      <c r="N2449" s="2">
        <v>1599</v>
      </c>
      <c r="O2449" s="3">
        <v>0.05</v>
      </c>
      <c r="P2449" s="2">
        <v>850</v>
      </c>
      <c r="Q2449" t="s">
        <v>123</v>
      </c>
      <c r="R2449" t="s">
        <v>33</v>
      </c>
      <c r="S2449" t="s">
        <v>57</v>
      </c>
      <c r="T2449" s="4">
        <v>5</v>
      </c>
      <c r="U2449" s="11">
        <f t="shared" si="38"/>
        <v>1599</v>
      </c>
      <c r="V2449" s="11">
        <f>tbl_EcommerceSales[[#This Row],[Gross_Sales]]*tbl_EcommerceSales[[#This Row],[Discount]]</f>
        <v>79.95</v>
      </c>
      <c r="W2449" s="11">
        <f>tbl_EcommerceSales[[#This Row],[Gross_Sales]]-tbl_EcommerceSales[[#This Row],[Discount_Amount]]</f>
        <v>1519.05</v>
      </c>
      <c r="X2449" s="11">
        <f>tbl_EcommerceSales[[#This Row],[Quantity]] * _xlfn.XLOOKUP(tbl_EcommerceSales[[#This Row],[Product_ID]], Product_Master!A:A, Product_Master!F:F)</f>
        <v>850</v>
      </c>
      <c r="Y2449" s="11">
        <f>tbl_EcommerceSales[[#This Row],[Net_Revenue]]-tbl_EcommerceSales[[#This Row],[Total_Cost]]</f>
        <v>669.05</v>
      </c>
      <c r="Z2449" s="9">
        <f>IFERROR(#REF!/tbl_EcommerceSales[[#This Row],[Total_Cost]], 0)</f>
        <v>0</v>
      </c>
      <c r="AA2449" t="str">
        <f>TEXT(tbl_EcommerceSales[[#This Row],[Order_Date]],"mmm")</f>
        <v>Sep</v>
      </c>
      <c r="AB2449">
        <f>YEAR(tbl_EcommerceSales[[#This Row],[Order_Date]])</f>
        <v>2025</v>
      </c>
      <c r="AC2449" t="str">
        <f>IF(tbl_EcommerceSales[[#This Row],[Age]]&lt;18,"Under 18",IF(tbl_EcommerceSales[[#This Row],[Age]]&lt;=25,"18-25",IF(tbl_EcommerceSales[[#This Row],[Age]]&lt;=35,"26-35",IF(tbl_EcommerceSales[[#This Row],[Age]]&lt;=45,"36-45",IF(tbl_EcommerceSales[[#This Row],[Age]]&lt;=55,"46-55","56+")))))</f>
        <v>18-25</v>
      </c>
    </row>
    <row r="2450" spans="1:29" x14ac:dyDescent="0.35">
      <c r="A2450" t="s">
        <v>4121</v>
      </c>
      <c r="B2450" s="7">
        <v>45925</v>
      </c>
      <c r="C2450" t="s">
        <v>4122</v>
      </c>
      <c r="D2450" t="s">
        <v>195</v>
      </c>
      <c r="E2450" t="s">
        <v>48</v>
      </c>
      <c r="F2450">
        <v>28</v>
      </c>
      <c r="G2450" t="s">
        <v>136</v>
      </c>
      <c r="H2450" t="s">
        <v>88</v>
      </c>
      <c r="I2450" t="s">
        <v>160</v>
      </c>
      <c r="J2450" t="s">
        <v>161</v>
      </c>
      <c r="K2450" t="s">
        <v>91</v>
      </c>
      <c r="L2450" t="s">
        <v>133</v>
      </c>
      <c r="M2450">
        <v>1</v>
      </c>
      <c r="N2450" s="2">
        <v>1099</v>
      </c>
      <c r="O2450" s="3">
        <v>0.05</v>
      </c>
      <c r="P2450" s="2">
        <v>520</v>
      </c>
      <c r="Q2450" t="s">
        <v>32</v>
      </c>
      <c r="R2450" t="s">
        <v>33</v>
      </c>
      <c r="S2450" t="s">
        <v>57</v>
      </c>
      <c r="T2450" s="4">
        <v>4</v>
      </c>
      <c r="U2450" s="11">
        <f t="shared" si="38"/>
        <v>1099</v>
      </c>
      <c r="V2450" s="11">
        <f>tbl_EcommerceSales[[#This Row],[Gross_Sales]]*tbl_EcommerceSales[[#This Row],[Discount]]</f>
        <v>54.95</v>
      </c>
      <c r="W2450" s="11">
        <f>tbl_EcommerceSales[[#This Row],[Gross_Sales]]-tbl_EcommerceSales[[#This Row],[Discount_Amount]]</f>
        <v>1044.05</v>
      </c>
      <c r="X2450" s="11">
        <f>tbl_EcommerceSales[[#This Row],[Quantity]] * _xlfn.XLOOKUP(tbl_EcommerceSales[[#This Row],[Product_ID]], Product_Master!A:A, Product_Master!F:F)</f>
        <v>520</v>
      </c>
      <c r="Y2450" s="11">
        <f>tbl_EcommerceSales[[#This Row],[Net_Revenue]]-tbl_EcommerceSales[[#This Row],[Total_Cost]]</f>
        <v>524.04999999999995</v>
      </c>
      <c r="Z2450" s="9">
        <f>IFERROR(#REF!/tbl_EcommerceSales[[#This Row],[Total_Cost]], 0)</f>
        <v>0</v>
      </c>
      <c r="AA2450" t="str">
        <f>TEXT(tbl_EcommerceSales[[#This Row],[Order_Date]],"mmm")</f>
        <v>Sep</v>
      </c>
      <c r="AB2450">
        <f>YEAR(tbl_EcommerceSales[[#This Row],[Order_Date]])</f>
        <v>2025</v>
      </c>
      <c r="AC2450" t="str">
        <f>IF(tbl_EcommerceSales[[#This Row],[Age]]&lt;18,"Under 18",IF(tbl_EcommerceSales[[#This Row],[Age]]&lt;=25,"18-25",IF(tbl_EcommerceSales[[#This Row],[Age]]&lt;=35,"26-35",IF(tbl_EcommerceSales[[#This Row],[Age]]&lt;=45,"36-45",IF(tbl_EcommerceSales[[#This Row],[Age]]&lt;=55,"46-55","56+")))))</f>
        <v>26-35</v>
      </c>
    </row>
    <row r="2451" spans="1:29" x14ac:dyDescent="0.35">
      <c r="A2451" t="s">
        <v>4123</v>
      </c>
      <c r="B2451" s="7">
        <v>45925</v>
      </c>
      <c r="C2451" t="s">
        <v>4124</v>
      </c>
      <c r="D2451" t="s">
        <v>251</v>
      </c>
      <c r="E2451" t="s">
        <v>25</v>
      </c>
      <c r="F2451">
        <v>34</v>
      </c>
      <c r="G2451" t="s">
        <v>289</v>
      </c>
      <c r="H2451" t="s">
        <v>88</v>
      </c>
      <c r="I2451" t="s">
        <v>160</v>
      </c>
      <c r="J2451" t="s">
        <v>161</v>
      </c>
      <c r="K2451" t="s">
        <v>91</v>
      </c>
      <c r="L2451" t="s">
        <v>133</v>
      </c>
      <c r="M2451">
        <v>1</v>
      </c>
      <c r="N2451" s="2">
        <v>1099</v>
      </c>
      <c r="O2451" s="3">
        <v>0.1</v>
      </c>
      <c r="P2451" s="2">
        <v>520</v>
      </c>
      <c r="Q2451" t="s">
        <v>32</v>
      </c>
      <c r="R2451" t="s">
        <v>33</v>
      </c>
      <c r="S2451" t="s">
        <v>34</v>
      </c>
      <c r="T2451" s="4">
        <v>4</v>
      </c>
      <c r="U2451" s="11">
        <f t="shared" si="38"/>
        <v>1099</v>
      </c>
      <c r="V2451" s="11">
        <f>tbl_EcommerceSales[[#This Row],[Gross_Sales]]*tbl_EcommerceSales[[#This Row],[Discount]]</f>
        <v>109.9</v>
      </c>
      <c r="W2451" s="11">
        <f>tbl_EcommerceSales[[#This Row],[Gross_Sales]]-tbl_EcommerceSales[[#This Row],[Discount_Amount]]</f>
        <v>989.1</v>
      </c>
      <c r="X2451" s="11">
        <f>tbl_EcommerceSales[[#This Row],[Quantity]] * _xlfn.XLOOKUP(tbl_EcommerceSales[[#This Row],[Product_ID]], Product_Master!A:A, Product_Master!F:F)</f>
        <v>520</v>
      </c>
      <c r="Y2451" s="11">
        <f>tbl_EcommerceSales[[#This Row],[Net_Revenue]]-tbl_EcommerceSales[[#This Row],[Total_Cost]]</f>
        <v>469.1</v>
      </c>
      <c r="Z2451" s="9">
        <f>IFERROR(#REF!/tbl_EcommerceSales[[#This Row],[Total_Cost]], 0)</f>
        <v>0</v>
      </c>
      <c r="AA2451" t="str">
        <f>TEXT(tbl_EcommerceSales[[#This Row],[Order_Date]],"mmm")</f>
        <v>Sep</v>
      </c>
      <c r="AB2451">
        <f>YEAR(tbl_EcommerceSales[[#This Row],[Order_Date]])</f>
        <v>2025</v>
      </c>
      <c r="AC2451" t="str">
        <f>IF(tbl_EcommerceSales[[#This Row],[Age]]&lt;18,"Under 18",IF(tbl_EcommerceSales[[#This Row],[Age]]&lt;=25,"18-25",IF(tbl_EcommerceSales[[#This Row],[Age]]&lt;=35,"26-35",IF(tbl_EcommerceSales[[#This Row],[Age]]&lt;=45,"36-45",IF(tbl_EcommerceSales[[#This Row],[Age]]&lt;=55,"46-55","56+")))))</f>
        <v>26-35</v>
      </c>
    </row>
    <row r="2452" spans="1:29" x14ac:dyDescent="0.35">
      <c r="A2452" t="s">
        <v>4125</v>
      </c>
      <c r="B2452" s="7">
        <v>45925</v>
      </c>
      <c r="C2452" t="s">
        <v>3272</v>
      </c>
      <c r="D2452" t="s">
        <v>205</v>
      </c>
      <c r="E2452" t="s">
        <v>48</v>
      </c>
      <c r="F2452">
        <v>37</v>
      </c>
      <c r="G2452" t="s">
        <v>61</v>
      </c>
      <c r="H2452" t="s">
        <v>27</v>
      </c>
      <c r="I2452" t="s">
        <v>200</v>
      </c>
      <c r="J2452" t="s">
        <v>201</v>
      </c>
      <c r="K2452" t="s">
        <v>91</v>
      </c>
      <c r="L2452" t="s">
        <v>202</v>
      </c>
      <c r="M2452">
        <v>3</v>
      </c>
      <c r="N2452" s="2">
        <v>899</v>
      </c>
      <c r="O2452" s="3">
        <v>0.1</v>
      </c>
      <c r="P2452" s="2">
        <v>1260</v>
      </c>
      <c r="Q2452" t="s">
        <v>76</v>
      </c>
      <c r="R2452" t="s">
        <v>33</v>
      </c>
      <c r="S2452" t="s">
        <v>34</v>
      </c>
      <c r="T2452" s="4">
        <v>4</v>
      </c>
      <c r="U2452" s="11">
        <f t="shared" si="38"/>
        <v>2697</v>
      </c>
      <c r="V2452" s="11">
        <f>tbl_EcommerceSales[[#This Row],[Gross_Sales]]*tbl_EcommerceSales[[#This Row],[Discount]]</f>
        <v>269.7</v>
      </c>
      <c r="W2452" s="11">
        <f>tbl_EcommerceSales[[#This Row],[Gross_Sales]]-tbl_EcommerceSales[[#This Row],[Discount_Amount]]</f>
        <v>2427.3000000000002</v>
      </c>
      <c r="X2452" s="11">
        <f>tbl_EcommerceSales[[#This Row],[Quantity]] * _xlfn.XLOOKUP(tbl_EcommerceSales[[#This Row],[Product_ID]], Product_Master!A:A, Product_Master!F:F)</f>
        <v>1260</v>
      </c>
      <c r="Y2452" s="11">
        <f>tbl_EcommerceSales[[#This Row],[Net_Revenue]]-tbl_EcommerceSales[[#This Row],[Total_Cost]]</f>
        <v>1167.3000000000002</v>
      </c>
      <c r="Z2452" s="9">
        <f>IFERROR(#REF!/tbl_EcommerceSales[[#This Row],[Total_Cost]], 0)</f>
        <v>0</v>
      </c>
      <c r="AA2452" t="str">
        <f>TEXT(tbl_EcommerceSales[[#This Row],[Order_Date]],"mmm")</f>
        <v>Sep</v>
      </c>
      <c r="AB2452">
        <f>YEAR(tbl_EcommerceSales[[#This Row],[Order_Date]])</f>
        <v>2025</v>
      </c>
      <c r="AC2452" t="str">
        <f>IF(tbl_EcommerceSales[[#This Row],[Age]]&lt;18,"Under 18",IF(tbl_EcommerceSales[[#This Row],[Age]]&lt;=25,"18-25",IF(tbl_EcommerceSales[[#This Row],[Age]]&lt;=35,"26-35",IF(tbl_EcommerceSales[[#This Row],[Age]]&lt;=45,"36-45",IF(tbl_EcommerceSales[[#This Row],[Age]]&lt;=55,"46-55","56+")))))</f>
        <v>36-45</v>
      </c>
    </row>
    <row r="2453" spans="1:29" x14ac:dyDescent="0.35">
      <c r="A2453" t="s">
        <v>4126</v>
      </c>
      <c r="B2453" s="7">
        <v>45925</v>
      </c>
      <c r="C2453" t="s">
        <v>2034</v>
      </c>
      <c r="D2453" t="s">
        <v>170</v>
      </c>
      <c r="E2453" t="s">
        <v>48</v>
      </c>
      <c r="F2453">
        <v>44</v>
      </c>
      <c r="G2453" t="s">
        <v>99</v>
      </c>
      <c r="H2453" t="s">
        <v>88</v>
      </c>
      <c r="I2453" t="s">
        <v>165</v>
      </c>
      <c r="J2453" t="s">
        <v>166</v>
      </c>
      <c r="K2453" t="s">
        <v>42</v>
      </c>
      <c r="L2453" t="s">
        <v>167</v>
      </c>
      <c r="M2453">
        <v>1</v>
      </c>
      <c r="N2453" s="2">
        <v>1799</v>
      </c>
      <c r="O2453" s="3">
        <v>0.1</v>
      </c>
      <c r="P2453" s="2">
        <v>900</v>
      </c>
      <c r="Q2453" t="s">
        <v>123</v>
      </c>
      <c r="R2453" t="s">
        <v>33</v>
      </c>
      <c r="S2453" t="s">
        <v>57</v>
      </c>
      <c r="T2453" s="4">
        <v>3</v>
      </c>
      <c r="U2453" s="11">
        <f t="shared" si="38"/>
        <v>1799</v>
      </c>
      <c r="V2453" s="11">
        <f>tbl_EcommerceSales[[#This Row],[Gross_Sales]]*tbl_EcommerceSales[[#This Row],[Discount]]</f>
        <v>179.9</v>
      </c>
      <c r="W2453" s="11">
        <f>tbl_EcommerceSales[[#This Row],[Gross_Sales]]-tbl_EcommerceSales[[#This Row],[Discount_Amount]]</f>
        <v>1619.1</v>
      </c>
      <c r="X2453" s="11">
        <f>tbl_EcommerceSales[[#This Row],[Quantity]] * _xlfn.XLOOKUP(tbl_EcommerceSales[[#This Row],[Product_ID]], Product_Master!A:A, Product_Master!F:F)</f>
        <v>900</v>
      </c>
      <c r="Y2453" s="11">
        <f>tbl_EcommerceSales[[#This Row],[Net_Revenue]]-tbl_EcommerceSales[[#This Row],[Total_Cost]]</f>
        <v>719.09999999999991</v>
      </c>
      <c r="Z2453" s="9">
        <f>IFERROR(#REF!/tbl_EcommerceSales[[#This Row],[Total_Cost]], 0)</f>
        <v>0</v>
      </c>
      <c r="AA2453" t="str">
        <f>TEXT(tbl_EcommerceSales[[#This Row],[Order_Date]],"mmm")</f>
        <v>Sep</v>
      </c>
      <c r="AB2453">
        <f>YEAR(tbl_EcommerceSales[[#This Row],[Order_Date]])</f>
        <v>2025</v>
      </c>
      <c r="AC2453" t="str">
        <f>IF(tbl_EcommerceSales[[#This Row],[Age]]&lt;18,"Under 18",IF(tbl_EcommerceSales[[#This Row],[Age]]&lt;=25,"18-25",IF(tbl_EcommerceSales[[#This Row],[Age]]&lt;=35,"26-35",IF(tbl_EcommerceSales[[#This Row],[Age]]&lt;=45,"36-45",IF(tbl_EcommerceSales[[#This Row],[Age]]&lt;=55,"46-55","56+")))))</f>
        <v>36-45</v>
      </c>
    </row>
    <row r="2454" spans="1:29" x14ac:dyDescent="0.35">
      <c r="A2454" t="s">
        <v>4127</v>
      </c>
      <c r="B2454" s="7">
        <v>45925</v>
      </c>
      <c r="C2454" t="s">
        <v>502</v>
      </c>
      <c r="D2454" t="s">
        <v>195</v>
      </c>
      <c r="E2454" t="s">
        <v>48</v>
      </c>
      <c r="F2454">
        <v>44</v>
      </c>
      <c r="G2454" t="s">
        <v>136</v>
      </c>
      <c r="H2454" t="s">
        <v>88</v>
      </c>
      <c r="I2454" t="s">
        <v>80</v>
      </c>
      <c r="J2454" t="s">
        <v>81</v>
      </c>
      <c r="K2454" t="s">
        <v>82</v>
      </c>
      <c r="L2454" t="s">
        <v>83</v>
      </c>
      <c r="M2454">
        <v>1</v>
      </c>
      <c r="N2454" s="2">
        <v>2499</v>
      </c>
      <c r="O2454" s="3">
        <v>0.1</v>
      </c>
      <c r="P2454" s="2">
        <v>1550</v>
      </c>
      <c r="Q2454" t="s">
        <v>32</v>
      </c>
      <c r="R2454" t="s">
        <v>33</v>
      </c>
      <c r="S2454" t="s">
        <v>57</v>
      </c>
      <c r="T2454" s="4">
        <v>4</v>
      </c>
      <c r="U2454" s="11">
        <f t="shared" si="38"/>
        <v>2499</v>
      </c>
      <c r="V2454" s="11">
        <f>tbl_EcommerceSales[[#This Row],[Gross_Sales]]*tbl_EcommerceSales[[#This Row],[Discount]]</f>
        <v>249.9</v>
      </c>
      <c r="W2454" s="11">
        <f>tbl_EcommerceSales[[#This Row],[Gross_Sales]]-tbl_EcommerceSales[[#This Row],[Discount_Amount]]</f>
        <v>2249.1</v>
      </c>
      <c r="X2454" s="11">
        <f>tbl_EcommerceSales[[#This Row],[Quantity]] * _xlfn.XLOOKUP(tbl_EcommerceSales[[#This Row],[Product_ID]], Product_Master!A:A, Product_Master!F:F)</f>
        <v>1550</v>
      </c>
      <c r="Y2454" s="11">
        <f>tbl_EcommerceSales[[#This Row],[Net_Revenue]]-tbl_EcommerceSales[[#This Row],[Total_Cost]]</f>
        <v>699.09999999999991</v>
      </c>
      <c r="Z2454" s="9">
        <f>IFERROR(#REF!/tbl_EcommerceSales[[#This Row],[Total_Cost]], 0)</f>
        <v>0</v>
      </c>
      <c r="AA2454" t="str">
        <f>TEXT(tbl_EcommerceSales[[#This Row],[Order_Date]],"mmm")</f>
        <v>Sep</v>
      </c>
      <c r="AB2454">
        <f>YEAR(tbl_EcommerceSales[[#This Row],[Order_Date]])</f>
        <v>2025</v>
      </c>
      <c r="AC2454" t="str">
        <f>IF(tbl_EcommerceSales[[#This Row],[Age]]&lt;18,"Under 18",IF(tbl_EcommerceSales[[#This Row],[Age]]&lt;=25,"18-25",IF(tbl_EcommerceSales[[#This Row],[Age]]&lt;=35,"26-35",IF(tbl_EcommerceSales[[#This Row],[Age]]&lt;=45,"36-45",IF(tbl_EcommerceSales[[#This Row],[Age]]&lt;=55,"46-55","56+")))))</f>
        <v>36-45</v>
      </c>
    </row>
    <row r="2455" spans="1:29" x14ac:dyDescent="0.35">
      <c r="A2455" t="s">
        <v>4128</v>
      </c>
      <c r="B2455" s="7">
        <v>45925</v>
      </c>
      <c r="C2455" t="s">
        <v>4129</v>
      </c>
      <c r="D2455" t="s">
        <v>151</v>
      </c>
      <c r="E2455" t="s">
        <v>48</v>
      </c>
      <c r="F2455">
        <v>29</v>
      </c>
      <c r="G2455" t="s">
        <v>136</v>
      </c>
      <c r="H2455" t="s">
        <v>88</v>
      </c>
      <c r="I2455" t="s">
        <v>40</v>
      </c>
      <c r="J2455" t="s">
        <v>41</v>
      </c>
      <c r="K2455" t="s">
        <v>42</v>
      </c>
      <c r="L2455" t="s">
        <v>43</v>
      </c>
      <c r="M2455">
        <v>1</v>
      </c>
      <c r="N2455" s="2">
        <v>699</v>
      </c>
      <c r="O2455" s="3">
        <v>0.15</v>
      </c>
      <c r="P2455" s="2">
        <v>310</v>
      </c>
      <c r="Q2455" t="s">
        <v>156</v>
      </c>
      <c r="R2455" t="s">
        <v>33</v>
      </c>
      <c r="S2455" t="s">
        <v>34</v>
      </c>
      <c r="T2455" s="4">
        <v>3</v>
      </c>
      <c r="U2455" s="11">
        <f t="shared" si="38"/>
        <v>699</v>
      </c>
      <c r="V2455" s="11">
        <f>tbl_EcommerceSales[[#This Row],[Gross_Sales]]*tbl_EcommerceSales[[#This Row],[Discount]]</f>
        <v>104.85</v>
      </c>
      <c r="W2455" s="11">
        <f>tbl_EcommerceSales[[#This Row],[Gross_Sales]]-tbl_EcommerceSales[[#This Row],[Discount_Amount]]</f>
        <v>594.15</v>
      </c>
      <c r="X2455" s="11">
        <f>tbl_EcommerceSales[[#This Row],[Quantity]] * _xlfn.XLOOKUP(tbl_EcommerceSales[[#This Row],[Product_ID]], Product_Master!A:A, Product_Master!F:F)</f>
        <v>310</v>
      </c>
      <c r="Y2455" s="11">
        <f>tbl_EcommerceSales[[#This Row],[Net_Revenue]]-tbl_EcommerceSales[[#This Row],[Total_Cost]]</f>
        <v>284.14999999999998</v>
      </c>
      <c r="Z2455" s="9">
        <f>IFERROR(#REF!/tbl_EcommerceSales[[#This Row],[Total_Cost]], 0)</f>
        <v>0</v>
      </c>
      <c r="AA2455" t="str">
        <f>TEXT(tbl_EcommerceSales[[#This Row],[Order_Date]],"mmm")</f>
        <v>Sep</v>
      </c>
      <c r="AB2455">
        <f>YEAR(tbl_EcommerceSales[[#This Row],[Order_Date]])</f>
        <v>2025</v>
      </c>
      <c r="AC2455" t="str">
        <f>IF(tbl_EcommerceSales[[#This Row],[Age]]&lt;18,"Under 18",IF(tbl_EcommerceSales[[#This Row],[Age]]&lt;=25,"18-25",IF(tbl_EcommerceSales[[#This Row],[Age]]&lt;=35,"26-35",IF(tbl_EcommerceSales[[#This Row],[Age]]&lt;=45,"36-45",IF(tbl_EcommerceSales[[#This Row],[Age]]&lt;=55,"46-55","56+")))))</f>
        <v>26-35</v>
      </c>
    </row>
    <row r="2456" spans="1:29" x14ac:dyDescent="0.35">
      <c r="A2456" t="s">
        <v>4130</v>
      </c>
      <c r="B2456" s="7">
        <v>45925</v>
      </c>
      <c r="C2456" t="s">
        <v>4131</v>
      </c>
      <c r="D2456" t="s">
        <v>305</v>
      </c>
      <c r="E2456" t="s">
        <v>48</v>
      </c>
      <c r="F2456">
        <v>35</v>
      </c>
      <c r="G2456" t="s">
        <v>211</v>
      </c>
      <c r="H2456" t="s">
        <v>72</v>
      </c>
      <c r="I2456" t="s">
        <v>165</v>
      </c>
      <c r="J2456" t="s">
        <v>166</v>
      </c>
      <c r="K2456" t="s">
        <v>42</v>
      </c>
      <c r="L2456" t="s">
        <v>167</v>
      </c>
      <c r="M2456">
        <v>1</v>
      </c>
      <c r="N2456" s="2">
        <v>1799</v>
      </c>
      <c r="O2456" s="3">
        <v>0.15</v>
      </c>
      <c r="P2456" s="2">
        <v>900</v>
      </c>
      <c r="Q2456" t="s">
        <v>123</v>
      </c>
      <c r="R2456" t="s">
        <v>33</v>
      </c>
      <c r="S2456" t="s">
        <v>34</v>
      </c>
      <c r="T2456" s="4">
        <v>4</v>
      </c>
      <c r="U2456" s="11">
        <f t="shared" si="38"/>
        <v>1799</v>
      </c>
      <c r="V2456" s="11">
        <f>tbl_EcommerceSales[[#This Row],[Gross_Sales]]*tbl_EcommerceSales[[#This Row],[Discount]]</f>
        <v>269.84999999999997</v>
      </c>
      <c r="W2456" s="11">
        <f>tbl_EcommerceSales[[#This Row],[Gross_Sales]]-tbl_EcommerceSales[[#This Row],[Discount_Amount]]</f>
        <v>1529.15</v>
      </c>
      <c r="X2456" s="11">
        <f>tbl_EcommerceSales[[#This Row],[Quantity]] * _xlfn.XLOOKUP(tbl_EcommerceSales[[#This Row],[Product_ID]], Product_Master!A:A, Product_Master!F:F)</f>
        <v>900</v>
      </c>
      <c r="Y2456" s="11">
        <f>tbl_EcommerceSales[[#This Row],[Net_Revenue]]-tbl_EcommerceSales[[#This Row],[Total_Cost]]</f>
        <v>629.15000000000009</v>
      </c>
      <c r="Z2456" s="9">
        <f>IFERROR(#REF!/tbl_EcommerceSales[[#This Row],[Total_Cost]], 0)</f>
        <v>0</v>
      </c>
      <c r="AA2456" t="str">
        <f>TEXT(tbl_EcommerceSales[[#This Row],[Order_Date]],"mmm")</f>
        <v>Sep</v>
      </c>
      <c r="AB2456">
        <f>YEAR(tbl_EcommerceSales[[#This Row],[Order_Date]])</f>
        <v>2025</v>
      </c>
      <c r="AC2456" t="str">
        <f>IF(tbl_EcommerceSales[[#This Row],[Age]]&lt;18,"Under 18",IF(tbl_EcommerceSales[[#This Row],[Age]]&lt;=25,"18-25",IF(tbl_EcommerceSales[[#This Row],[Age]]&lt;=35,"26-35",IF(tbl_EcommerceSales[[#This Row],[Age]]&lt;=45,"36-45",IF(tbl_EcommerceSales[[#This Row],[Age]]&lt;=55,"46-55","56+")))))</f>
        <v>26-35</v>
      </c>
    </row>
    <row r="2457" spans="1:29" x14ac:dyDescent="0.35">
      <c r="A2457" t="s">
        <v>4132</v>
      </c>
      <c r="B2457" s="7">
        <v>45926</v>
      </c>
      <c r="C2457" t="s">
        <v>899</v>
      </c>
      <c r="D2457" t="s">
        <v>205</v>
      </c>
      <c r="E2457" t="s">
        <v>48</v>
      </c>
      <c r="F2457">
        <v>34</v>
      </c>
      <c r="G2457" t="s">
        <v>192</v>
      </c>
      <c r="H2457" t="s">
        <v>27</v>
      </c>
      <c r="I2457" t="s">
        <v>89</v>
      </c>
      <c r="J2457" t="s">
        <v>90</v>
      </c>
      <c r="K2457" t="s">
        <v>91</v>
      </c>
      <c r="L2457" t="s">
        <v>92</v>
      </c>
      <c r="M2457">
        <v>1</v>
      </c>
      <c r="N2457" s="2">
        <v>599</v>
      </c>
      <c r="O2457" s="3">
        <v>0.15</v>
      </c>
      <c r="P2457" s="2">
        <v>260</v>
      </c>
      <c r="Q2457" t="s">
        <v>32</v>
      </c>
      <c r="R2457" t="s">
        <v>33</v>
      </c>
      <c r="S2457" t="s">
        <v>57</v>
      </c>
      <c r="T2457" s="4">
        <v>4</v>
      </c>
      <c r="U2457" s="11">
        <f t="shared" si="38"/>
        <v>599</v>
      </c>
      <c r="V2457" s="11">
        <f>tbl_EcommerceSales[[#This Row],[Gross_Sales]]*tbl_EcommerceSales[[#This Row],[Discount]]</f>
        <v>89.85</v>
      </c>
      <c r="W2457" s="11">
        <f>tbl_EcommerceSales[[#This Row],[Gross_Sales]]-tbl_EcommerceSales[[#This Row],[Discount_Amount]]</f>
        <v>509.15</v>
      </c>
      <c r="X2457" s="11">
        <f>tbl_EcommerceSales[[#This Row],[Quantity]] * _xlfn.XLOOKUP(tbl_EcommerceSales[[#This Row],[Product_ID]], Product_Master!A:A, Product_Master!F:F)</f>
        <v>260</v>
      </c>
      <c r="Y2457" s="11">
        <f>tbl_EcommerceSales[[#This Row],[Net_Revenue]]-tbl_EcommerceSales[[#This Row],[Total_Cost]]</f>
        <v>249.14999999999998</v>
      </c>
      <c r="Z2457" s="9">
        <f>IFERROR(#REF!/tbl_EcommerceSales[[#This Row],[Total_Cost]], 0)</f>
        <v>0</v>
      </c>
      <c r="AA2457" t="str">
        <f>TEXT(tbl_EcommerceSales[[#This Row],[Order_Date]],"mmm")</f>
        <v>Sep</v>
      </c>
      <c r="AB2457">
        <f>YEAR(tbl_EcommerceSales[[#This Row],[Order_Date]])</f>
        <v>2025</v>
      </c>
      <c r="AC2457" t="str">
        <f>IF(tbl_EcommerceSales[[#This Row],[Age]]&lt;18,"Under 18",IF(tbl_EcommerceSales[[#This Row],[Age]]&lt;=25,"18-25",IF(tbl_EcommerceSales[[#This Row],[Age]]&lt;=35,"26-35",IF(tbl_EcommerceSales[[#This Row],[Age]]&lt;=45,"36-45",IF(tbl_EcommerceSales[[#This Row],[Age]]&lt;=55,"46-55","56+")))))</f>
        <v>26-35</v>
      </c>
    </row>
    <row r="2458" spans="1:29" x14ac:dyDescent="0.35">
      <c r="A2458" t="s">
        <v>4133</v>
      </c>
      <c r="B2458" s="7">
        <v>45926</v>
      </c>
      <c r="C2458" t="s">
        <v>4134</v>
      </c>
      <c r="D2458" t="s">
        <v>195</v>
      </c>
      <c r="E2458" t="s">
        <v>48</v>
      </c>
      <c r="F2458">
        <v>25</v>
      </c>
      <c r="G2458" t="s">
        <v>186</v>
      </c>
      <c r="H2458" t="s">
        <v>72</v>
      </c>
      <c r="I2458" t="s">
        <v>73</v>
      </c>
      <c r="J2458" t="s">
        <v>74</v>
      </c>
      <c r="K2458" t="s">
        <v>55</v>
      </c>
      <c r="L2458" t="s">
        <v>75</v>
      </c>
      <c r="M2458">
        <v>1</v>
      </c>
      <c r="N2458" s="2">
        <v>2899</v>
      </c>
      <c r="O2458" s="3">
        <v>0.05</v>
      </c>
      <c r="P2458" s="2">
        <v>1700</v>
      </c>
      <c r="Q2458" t="s">
        <v>156</v>
      </c>
      <c r="R2458" t="s">
        <v>33</v>
      </c>
      <c r="S2458" t="s">
        <v>57</v>
      </c>
      <c r="T2458" s="4">
        <v>1</v>
      </c>
      <c r="U2458" s="11">
        <f t="shared" si="38"/>
        <v>2899</v>
      </c>
      <c r="V2458" s="11">
        <f>tbl_EcommerceSales[[#This Row],[Gross_Sales]]*tbl_EcommerceSales[[#This Row],[Discount]]</f>
        <v>144.95000000000002</v>
      </c>
      <c r="W2458" s="11">
        <f>tbl_EcommerceSales[[#This Row],[Gross_Sales]]-tbl_EcommerceSales[[#This Row],[Discount_Amount]]</f>
        <v>2754.05</v>
      </c>
      <c r="X2458" s="11">
        <f>tbl_EcommerceSales[[#This Row],[Quantity]] * _xlfn.XLOOKUP(tbl_EcommerceSales[[#This Row],[Product_ID]], Product_Master!A:A, Product_Master!F:F)</f>
        <v>1700</v>
      </c>
      <c r="Y2458" s="11">
        <f>tbl_EcommerceSales[[#This Row],[Net_Revenue]]-tbl_EcommerceSales[[#This Row],[Total_Cost]]</f>
        <v>1054.0500000000002</v>
      </c>
      <c r="Z2458" s="9">
        <f>IFERROR(#REF!/tbl_EcommerceSales[[#This Row],[Total_Cost]], 0)</f>
        <v>0</v>
      </c>
      <c r="AA2458" t="str">
        <f>TEXT(tbl_EcommerceSales[[#This Row],[Order_Date]],"mmm")</f>
        <v>Sep</v>
      </c>
      <c r="AB2458">
        <f>YEAR(tbl_EcommerceSales[[#This Row],[Order_Date]])</f>
        <v>2025</v>
      </c>
      <c r="AC2458" t="str">
        <f>IF(tbl_EcommerceSales[[#This Row],[Age]]&lt;18,"Under 18",IF(tbl_EcommerceSales[[#This Row],[Age]]&lt;=25,"18-25",IF(tbl_EcommerceSales[[#This Row],[Age]]&lt;=35,"26-35",IF(tbl_EcommerceSales[[#This Row],[Age]]&lt;=45,"36-45",IF(tbl_EcommerceSales[[#This Row],[Age]]&lt;=55,"46-55","56+")))))</f>
        <v>18-25</v>
      </c>
    </row>
    <row r="2459" spans="1:29" x14ac:dyDescent="0.35">
      <c r="A2459" t="s">
        <v>4135</v>
      </c>
      <c r="B2459" s="7">
        <v>45926</v>
      </c>
      <c r="C2459" t="s">
        <v>3779</v>
      </c>
      <c r="D2459" t="s">
        <v>159</v>
      </c>
      <c r="E2459" t="s">
        <v>48</v>
      </c>
      <c r="F2459">
        <v>31</v>
      </c>
      <c r="G2459" t="s">
        <v>136</v>
      </c>
      <c r="H2459" t="s">
        <v>88</v>
      </c>
      <c r="I2459" t="s">
        <v>175</v>
      </c>
      <c r="J2459" t="s">
        <v>176</v>
      </c>
      <c r="K2459" t="s">
        <v>177</v>
      </c>
      <c r="L2459" t="s">
        <v>178</v>
      </c>
      <c r="M2459">
        <v>3</v>
      </c>
      <c r="N2459" s="2">
        <v>699</v>
      </c>
      <c r="O2459" s="3">
        <v>0.1</v>
      </c>
      <c r="P2459" s="2">
        <v>960</v>
      </c>
      <c r="Q2459" t="s">
        <v>156</v>
      </c>
      <c r="R2459" t="s">
        <v>33</v>
      </c>
      <c r="S2459" t="s">
        <v>57</v>
      </c>
      <c r="T2459" s="4">
        <v>5</v>
      </c>
      <c r="U2459" s="11">
        <f t="shared" si="38"/>
        <v>2097</v>
      </c>
      <c r="V2459" s="11">
        <f>tbl_EcommerceSales[[#This Row],[Gross_Sales]]*tbl_EcommerceSales[[#This Row],[Discount]]</f>
        <v>209.70000000000002</v>
      </c>
      <c r="W2459" s="11">
        <f>tbl_EcommerceSales[[#This Row],[Gross_Sales]]-tbl_EcommerceSales[[#This Row],[Discount_Amount]]</f>
        <v>1887.3</v>
      </c>
      <c r="X2459" s="11">
        <f>tbl_EcommerceSales[[#This Row],[Quantity]] * _xlfn.XLOOKUP(tbl_EcommerceSales[[#This Row],[Product_ID]], Product_Master!A:A, Product_Master!F:F)</f>
        <v>960</v>
      </c>
      <c r="Y2459" s="11">
        <f>tbl_EcommerceSales[[#This Row],[Net_Revenue]]-tbl_EcommerceSales[[#This Row],[Total_Cost]]</f>
        <v>927.3</v>
      </c>
      <c r="Z2459" s="9">
        <f>IFERROR(#REF!/tbl_EcommerceSales[[#This Row],[Total_Cost]], 0)</f>
        <v>0</v>
      </c>
      <c r="AA2459" t="str">
        <f>TEXT(tbl_EcommerceSales[[#This Row],[Order_Date]],"mmm")</f>
        <v>Sep</v>
      </c>
      <c r="AB2459">
        <f>YEAR(tbl_EcommerceSales[[#This Row],[Order_Date]])</f>
        <v>2025</v>
      </c>
      <c r="AC2459" t="str">
        <f>IF(tbl_EcommerceSales[[#This Row],[Age]]&lt;18,"Under 18",IF(tbl_EcommerceSales[[#This Row],[Age]]&lt;=25,"18-25",IF(tbl_EcommerceSales[[#This Row],[Age]]&lt;=35,"26-35",IF(tbl_EcommerceSales[[#This Row],[Age]]&lt;=45,"36-45",IF(tbl_EcommerceSales[[#This Row],[Age]]&lt;=55,"46-55","56+")))))</f>
        <v>26-35</v>
      </c>
    </row>
    <row r="2460" spans="1:29" x14ac:dyDescent="0.35">
      <c r="A2460" t="s">
        <v>4136</v>
      </c>
      <c r="B2460" s="7">
        <v>45926</v>
      </c>
      <c r="C2460" t="s">
        <v>1530</v>
      </c>
      <c r="D2460" t="s">
        <v>312</v>
      </c>
      <c r="E2460" t="s">
        <v>25</v>
      </c>
      <c r="F2460">
        <v>27</v>
      </c>
      <c r="G2460" t="s">
        <v>136</v>
      </c>
      <c r="H2460" t="s">
        <v>88</v>
      </c>
      <c r="I2460" t="s">
        <v>131</v>
      </c>
      <c r="J2460" t="s">
        <v>132</v>
      </c>
      <c r="K2460" t="s">
        <v>91</v>
      </c>
      <c r="L2460" t="s">
        <v>133</v>
      </c>
      <c r="M2460">
        <v>1</v>
      </c>
      <c r="N2460" s="2">
        <v>1299</v>
      </c>
      <c r="O2460" s="3">
        <v>0.15</v>
      </c>
      <c r="P2460" s="2">
        <v>610</v>
      </c>
      <c r="Q2460" t="s">
        <v>44</v>
      </c>
      <c r="R2460" t="s">
        <v>33</v>
      </c>
      <c r="S2460" t="s">
        <v>34</v>
      </c>
      <c r="T2460" s="4">
        <v>3</v>
      </c>
      <c r="U2460" s="11">
        <f t="shared" si="38"/>
        <v>1299</v>
      </c>
      <c r="V2460" s="11">
        <f>tbl_EcommerceSales[[#This Row],[Gross_Sales]]*tbl_EcommerceSales[[#This Row],[Discount]]</f>
        <v>194.85</v>
      </c>
      <c r="W2460" s="11">
        <f>tbl_EcommerceSales[[#This Row],[Gross_Sales]]-tbl_EcommerceSales[[#This Row],[Discount_Amount]]</f>
        <v>1104.1500000000001</v>
      </c>
      <c r="X2460" s="11">
        <f>tbl_EcommerceSales[[#This Row],[Quantity]] * _xlfn.XLOOKUP(tbl_EcommerceSales[[#This Row],[Product_ID]], Product_Master!A:A, Product_Master!F:F)</f>
        <v>610</v>
      </c>
      <c r="Y2460" s="11">
        <f>tbl_EcommerceSales[[#This Row],[Net_Revenue]]-tbl_EcommerceSales[[#This Row],[Total_Cost]]</f>
        <v>494.15000000000009</v>
      </c>
      <c r="Z2460" s="9">
        <f>IFERROR(#REF!/tbl_EcommerceSales[[#This Row],[Total_Cost]], 0)</f>
        <v>0</v>
      </c>
      <c r="AA2460" t="str">
        <f>TEXT(tbl_EcommerceSales[[#This Row],[Order_Date]],"mmm")</f>
        <v>Sep</v>
      </c>
      <c r="AB2460">
        <f>YEAR(tbl_EcommerceSales[[#This Row],[Order_Date]])</f>
        <v>2025</v>
      </c>
      <c r="AC2460" t="str">
        <f>IF(tbl_EcommerceSales[[#This Row],[Age]]&lt;18,"Under 18",IF(tbl_EcommerceSales[[#This Row],[Age]]&lt;=25,"18-25",IF(tbl_EcommerceSales[[#This Row],[Age]]&lt;=35,"26-35",IF(tbl_EcommerceSales[[#This Row],[Age]]&lt;=45,"36-45",IF(tbl_EcommerceSales[[#This Row],[Age]]&lt;=55,"46-55","56+")))))</f>
        <v>26-35</v>
      </c>
    </row>
    <row r="2461" spans="1:29" x14ac:dyDescent="0.35">
      <c r="A2461" t="s">
        <v>4137</v>
      </c>
      <c r="B2461" s="7">
        <v>45926</v>
      </c>
      <c r="C2461" t="s">
        <v>2069</v>
      </c>
      <c r="D2461" t="s">
        <v>254</v>
      </c>
      <c r="E2461" t="s">
        <v>25</v>
      </c>
      <c r="F2461">
        <v>22</v>
      </c>
      <c r="G2461" t="s">
        <v>87</v>
      </c>
      <c r="H2461" t="s">
        <v>88</v>
      </c>
      <c r="I2461" t="s">
        <v>221</v>
      </c>
      <c r="J2461" t="s">
        <v>222</v>
      </c>
      <c r="K2461" t="s">
        <v>177</v>
      </c>
      <c r="L2461" t="s">
        <v>208</v>
      </c>
      <c r="M2461">
        <v>1</v>
      </c>
      <c r="N2461" s="2">
        <v>1499</v>
      </c>
      <c r="O2461" s="3">
        <v>0.2</v>
      </c>
      <c r="P2461" s="2">
        <v>800</v>
      </c>
      <c r="Q2461" t="s">
        <v>319</v>
      </c>
      <c r="R2461" t="s">
        <v>33</v>
      </c>
      <c r="S2461" t="s">
        <v>34</v>
      </c>
      <c r="T2461" s="4">
        <v>5</v>
      </c>
      <c r="U2461" s="11">
        <f t="shared" si="38"/>
        <v>1499</v>
      </c>
      <c r="V2461" s="11">
        <f>tbl_EcommerceSales[[#This Row],[Gross_Sales]]*tbl_EcommerceSales[[#This Row],[Discount]]</f>
        <v>299.8</v>
      </c>
      <c r="W2461" s="11">
        <f>tbl_EcommerceSales[[#This Row],[Gross_Sales]]-tbl_EcommerceSales[[#This Row],[Discount_Amount]]</f>
        <v>1199.2</v>
      </c>
      <c r="X2461" s="11">
        <f>tbl_EcommerceSales[[#This Row],[Quantity]] * _xlfn.XLOOKUP(tbl_EcommerceSales[[#This Row],[Product_ID]], Product_Master!A:A, Product_Master!F:F)</f>
        <v>800</v>
      </c>
      <c r="Y2461" s="11">
        <f>tbl_EcommerceSales[[#This Row],[Net_Revenue]]-tbl_EcommerceSales[[#This Row],[Total_Cost]]</f>
        <v>399.20000000000005</v>
      </c>
      <c r="Z2461" s="9">
        <f>IFERROR(#REF!/tbl_EcommerceSales[[#This Row],[Total_Cost]], 0)</f>
        <v>0</v>
      </c>
      <c r="AA2461" t="str">
        <f>TEXT(tbl_EcommerceSales[[#This Row],[Order_Date]],"mmm")</f>
        <v>Sep</v>
      </c>
      <c r="AB2461">
        <f>YEAR(tbl_EcommerceSales[[#This Row],[Order_Date]])</f>
        <v>2025</v>
      </c>
      <c r="AC2461" t="str">
        <f>IF(tbl_EcommerceSales[[#This Row],[Age]]&lt;18,"Under 18",IF(tbl_EcommerceSales[[#This Row],[Age]]&lt;=25,"18-25",IF(tbl_EcommerceSales[[#This Row],[Age]]&lt;=35,"26-35",IF(tbl_EcommerceSales[[#This Row],[Age]]&lt;=45,"36-45",IF(tbl_EcommerceSales[[#This Row],[Age]]&lt;=55,"46-55","56+")))))</f>
        <v>18-25</v>
      </c>
    </row>
    <row r="2462" spans="1:29" x14ac:dyDescent="0.35">
      <c r="A2462" t="s">
        <v>4138</v>
      </c>
      <c r="B2462" s="7">
        <v>45926</v>
      </c>
      <c r="C2462" t="s">
        <v>4139</v>
      </c>
      <c r="D2462" t="s">
        <v>342</v>
      </c>
      <c r="E2462" t="s">
        <v>48</v>
      </c>
      <c r="F2462">
        <v>38</v>
      </c>
      <c r="G2462" t="s">
        <v>107</v>
      </c>
      <c r="H2462" t="s">
        <v>39</v>
      </c>
      <c r="I2462" t="s">
        <v>338</v>
      </c>
      <c r="J2462" t="s">
        <v>339</v>
      </c>
      <c r="K2462" t="s">
        <v>55</v>
      </c>
      <c r="L2462" t="s">
        <v>56</v>
      </c>
      <c r="M2462">
        <v>1</v>
      </c>
      <c r="N2462" s="2">
        <v>1499</v>
      </c>
      <c r="O2462" s="3">
        <v>0.05</v>
      </c>
      <c r="P2462" s="2">
        <v>780</v>
      </c>
      <c r="Q2462" t="s">
        <v>123</v>
      </c>
      <c r="R2462" t="s">
        <v>33</v>
      </c>
      <c r="S2462" t="s">
        <v>34</v>
      </c>
      <c r="T2462" s="4">
        <v>4</v>
      </c>
      <c r="U2462" s="11">
        <f t="shared" si="38"/>
        <v>1499</v>
      </c>
      <c r="V2462" s="11">
        <f>tbl_EcommerceSales[[#This Row],[Gross_Sales]]*tbl_EcommerceSales[[#This Row],[Discount]]</f>
        <v>74.95</v>
      </c>
      <c r="W2462" s="11">
        <f>tbl_EcommerceSales[[#This Row],[Gross_Sales]]-tbl_EcommerceSales[[#This Row],[Discount_Amount]]</f>
        <v>1424.05</v>
      </c>
      <c r="X2462" s="11">
        <f>tbl_EcommerceSales[[#This Row],[Quantity]] * _xlfn.XLOOKUP(tbl_EcommerceSales[[#This Row],[Product_ID]], Product_Master!A:A, Product_Master!F:F)</f>
        <v>780</v>
      </c>
      <c r="Y2462" s="11">
        <f>tbl_EcommerceSales[[#This Row],[Net_Revenue]]-tbl_EcommerceSales[[#This Row],[Total_Cost]]</f>
        <v>644.04999999999995</v>
      </c>
      <c r="Z2462" s="9">
        <f>IFERROR(#REF!/tbl_EcommerceSales[[#This Row],[Total_Cost]], 0)</f>
        <v>0</v>
      </c>
      <c r="AA2462" t="str">
        <f>TEXT(tbl_EcommerceSales[[#This Row],[Order_Date]],"mmm")</f>
        <v>Sep</v>
      </c>
      <c r="AB2462">
        <f>YEAR(tbl_EcommerceSales[[#This Row],[Order_Date]])</f>
        <v>2025</v>
      </c>
      <c r="AC2462" t="str">
        <f>IF(tbl_EcommerceSales[[#This Row],[Age]]&lt;18,"Under 18",IF(tbl_EcommerceSales[[#This Row],[Age]]&lt;=25,"18-25",IF(tbl_EcommerceSales[[#This Row],[Age]]&lt;=35,"26-35",IF(tbl_EcommerceSales[[#This Row],[Age]]&lt;=45,"36-45",IF(tbl_EcommerceSales[[#This Row],[Age]]&lt;=55,"46-55","56+")))))</f>
        <v>36-45</v>
      </c>
    </row>
    <row r="2463" spans="1:29" x14ac:dyDescent="0.35">
      <c r="A2463" t="s">
        <v>4140</v>
      </c>
      <c r="B2463" s="7">
        <v>45926</v>
      </c>
      <c r="C2463" t="s">
        <v>3123</v>
      </c>
      <c r="D2463" t="s">
        <v>51</v>
      </c>
      <c r="E2463" t="s">
        <v>25</v>
      </c>
      <c r="F2463">
        <v>33</v>
      </c>
      <c r="G2463" t="s">
        <v>99</v>
      </c>
      <c r="H2463" t="s">
        <v>88</v>
      </c>
      <c r="I2463" t="s">
        <v>165</v>
      </c>
      <c r="J2463" t="s">
        <v>166</v>
      </c>
      <c r="K2463" t="s">
        <v>42</v>
      </c>
      <c r="L2463" t="s">
        <v>167</v>
      </c>
      <c r="M2463">
        <v>1</v>
      </c>
      <c r="N2463" s="2">
        <v>1799</v>
      </c>
      <c r="O2463" s="3">
        <v>0.05</v>
      </c>
      <c r="P2463" s="2">
        <v>900</v>
      </c>
      <c r="Q2463" t="s">
        <v>319</v>
      </c>
      <c r="R2463" t="s">
        <v>33</v>
      </c>
      <c r="S2463" t="s">
        <v>34</v>
      </c>
      <c r="T2463" s="4">
        <v>2</v>
      </c>
      <c r="U2463" s="11">
        <f t="shared" si="38"/>
        <v>1799</v>
      </c>
      <c r="V2463" s="11">
        <f>tbl_EcommerceSales[[#This Row],[Gross_Sales]]*tbl_EcommerceSales[[#This Row],[Discount]]</f>
        <v>89.95</v>
      </c>
      <c r="W2463" s="11">
        <f>tbl_EcommerceSales[[#This Row],[Gross_Sales]]-tbl_EcommerceSales[[#This Row],[Discount_Amount]]</f>
        <v>1709.05</v>
      </c>
      <c r="X2463" s="11">
        <f>tbl_EcommerceSales[[#This Row],[Quantity]] * _xlfn.XLOOKUP(tbl_EcommerceSales[[#This Row],[Product_ID]], Product_Master!A:A, Product_Master!F:F)</f>
        <v>900</v>
      </c>
      <c r="Y2463" s="11">
        <f>tbl_EcommerceSales[[#This Row],[Net_Revenue]]-tbl_EcommerceSales[[#This Row],[Total_Cost]]</f>
        <v>809.05</v>
      </c>
      <c r="Z2463" s="9">
        <f>IFERROR(#REF!/tbl_EcommerceSales[[#This Row],[Total_Cost]], 0)</f>
        <v>0</v>
      </c>
      <c r="AA2463" t="str">
        <f>TEXT(tbl_EcommerceSales[[#This Row],[Order_Date]],"mmm")</f>
        <v>Sep</v>
      </c>
      <c r="AB2463">
        <f>YEAR(tbl_EcommerceSales[[#This Row],[Order_Date]])</f>
        <v>2025</v>
      </c>
      <c r="AC2463" t="str">
        <f>IF(tbl_EcommerceSales[[#This Row],[Age]]&lt;18,"Under 18",IF(tbl_EcommerceSales[[#This Row],[Age]]&lt;=25,"18-25",IF(tbl_EcommerceSales[[#This Row],[Age]]&lt;=35,"26-35",IF(tbl_EcommerceSales[[#This Row],[Age]]&lt;=45,"36-45",IF(tbl_EcommerceSales[[#This Row],[Age]]&lt;=55,"46-55","56+")))))</f>
        <v>26-35</v>
      </c>
    </row>
    <row r="2464" spans="1:29" x14ac:dyDescent="0.35">
      <c r="A2464" t="s">
        <v>4141</v>
      </c>
      <c r="B2464" s="7">
        <v>45926</v>
      </c>
      <c r="C2464" t="s">
        <v>4142</v>
      </c>
      <c r="D2464" t="s">
        <v>47</v>
      </c>
      <c r="E2464" t="s">
        <v>48</v>
      </c>
      <c r="F2464">
        <v>36</v>
      </c>
      <c r="G2464" t="s">
        <v>155</v>
      </c>
      <c r="H2464" t="s">
        <v>88</v>
      </c>
      <c r="I2464" t="s">
        <v>212</v>
      </c>
      <c r="J2464" t="s">
        <v>213</v>
      </c>
      <c r="K2464" t="s">
        <v>177</v>
      </c>
      <c r="L2464" t="s">
        <v>178</v>
      </c>
      <c r="M2464">
        <v>3</v>
      </c>
      <c r="N2464" s="2">
        <v>2499</v>
      </c>
      <c r="O2464" s="3">
        <v>0.15</v>
      </c>
      <c r="P2464" s="2">
        <v>4350</v>
      </c>
      <c r="Q2464" t="s">
        <v>156</v>
      </c>
      <c r="R2464" t="s">
        <v>33</v>
      </c>
      <c r="S2464" t="s">
        <v>57</v>
      </c>
      <c r="T2464" s="4">
        <v>5</v>
      </c>
      <c r="U2464" s="11">
        <f t="shared" si="38"/>
        <v>7497</v>
      </c>
      <c r="V2464" s="11">
        <f>tbl_EcommerceSales[[#This Row],[Gross_Sales]]*tbl_EcommerceSales[[#This Row],[Discount]]</f>
        <v>1124.55</v>
      </c>
      <c r="W2464" s="11">
        <f>tbl_EcommerceSales[[#This Row],[Gross_Sales]]-tbl_EcommerceSales[[#This Row],[Discount_Amount]]</f>
        <v>6372.45</v>
      </c>
      <c r="X2464" s="11">
        <f>tbl_EcommerceSales[[#This Row],[Quantity]] * _xlfn.XLOOKUP(tbl_EcommerceSales[[#This Row],[Product_ID]], Product_Master!A:A, Product_Master!F:F)</f>
        <v>4350</v>
      </c>
      <c r="Y2464" s="11">
        <f>tbl_EcommerceSales[[#This Row],[Net_Revenue]]-tbl_EcommerceSales[[#This Row],[Total_Cost]]</f>
        <v>2022.4499999999998</v>
      </c>
      <c r="Z2464" s="9">
        <f>IFERROR(#REF!/tbl_EcommerceSales[[#This Row],[Total_Cost]], 0)</f>
        <v>0</v>
      </c>
      <c r="AA2464" t="str">
        <f>TEXT(tbl_EcommerceSales[[#This Row],[Order_Date]],"mmm")</f>
        <v>Sep</v>
      </c>
      <c r="AB2464">
        <f>YEAR(tbl_EcommerceSales[[#This Row],[Order_Date]])</f>
        <v>2025</v>
      </c>
      <c r="AC2464" t="str">
        <f>IF(tbl_EcommerceSales[[#This Row],[Age]]&lt;18,"Under 18",IF(tbl_EcommerceSales[[#This Row],[Age]]&lt;=25,"18-25",IF(tbl_EcommerceSales[[#This Row],[Age]]&lt;=35,"26-35",IF(tbl_EcommerceSales[[#This Row],[Age]]&lt;=45,"36-45",IF(tbl_EcommerceSales[[#This Row],[Age]]&lt;=55,"46-55","56+")))))</f>
        <v>36-45</v>
      </c>
    </row>
    <row r="2465" spans="1:29" x14ac:dyDescent="0.35">
      <c r="A2465" t="s">
        <v>4143</v>
      </c>
      <c r="B2465" s="7">
        <v>45927</v>
      </c>
      <c r="C2465" t="s">
        <v>3219</v>
      </c>
      <c r="D2465" t="s">
        <v>170</v>
      </c>
      <c r="E2465" t="s">
        <v>25</v>
      </c>
      <c r="F2465">
        <v>21</v>
      </c>
      <c r="G2465" t="s">
        <v>71</v>
      </c>
      <c r="H2465" t="s">
        <v>72</v>
      </c>
      <c r="I2465" t="s">
        <v>67</v>
      </c>
      <c r="J2465" t="s">
        <v>68</v>
      </c>
      <c r="K2465" t="s">
        <v>42</v>
      </c>
      <c r="L2465" t="s">
        <v>43</v>
      </c>
      <c r="M2465">
        <v>2</v>
      </c>
      <c r="N2465" s="2">
        <v>799</v>
      </c>
      <c r="O2465" s="3">
        <v>0.1</v>
      </c>
      <c r="P2465" s="2">
        <v>720</v>
      </c>
      <c r="Q2465" t="s">
        <v>123</v>
      </c>
      <c r="R2465" t="s">
        <v>33</v>
      </c>
      <c r="S2465" t="s">
        <v>34</v>
      </c>
      <c r="T2465" s="4">
        <v>3</v>
      </c>
      <c r="U2465" s="11">
        <f t="shared" si="38"/>
        <v>1598</v>
      </c>
      <c r="V2465" s="11">
        <f>tbl_EcommerceSales[[#This Row],[Gross_Sales]]*tbl_EcommerceSales[[#This Row],[Discount]]</f>
        <v>159.80000000000001</v>
      </c>
      <c r="W2465" s="11">
        <f>tbl_EcommerceSales[[#This Row],[Gross_Sales]]-tbl_EcommerceSales[[#This Row],[Discount_Amount]]</f>
        <v>1438.2</v>
      </c>
      <c r="X2465" s="11">
        <f>tbl_EcommerceSales[[#This Row],[Quantity]] * _xlfn.XLOOKUP(tbl_EcommerceSales[[#This Row],[Product_ID]], Product_Master!A:A, Product_Master!F:F)</f>
        <v>720</v>
      </c>
      <c r="Y2465" s="11">
        <f>tbl_EcommerceSales[[#This Row],[Net_Revenue]]-tbl_EcommerceSales[[#This Row],[Total_Cost]]</f>
        <v>718.2</v>
      </c>
      <c r="Z2465" s="9">
        <f>IFERROR(#REF!/tbl_EcommerceSales[[#This Row],[Total_Cost]], 0)</f>
        <v>0</v>
      </c>
      <c r="AA2465" t="str">
        <f>TEXT(tbl_EcommerceSales[[#This Row],[Order_Date]],"mmm")</f>
        <v>Sep</v>
      </c>
      <c r="AB2465">
        <f>YEAR(tbl_EcommerceSales[[#This Row],[Order_Date]])</f>
        <v>2025</v>
      </c>
      <c r="AC2465" t="str">
        <f>IF(tbl_EcommerceSales[[#This Row],[Age]]&lt;18,"Under 18",IF(tbl_EcommerceSales[[#This Row],[Age]]&lt;=25,"18-25",IF(tbl_EcommerceSales[[#This Row],[Age]]&lt;=35,"26-35",IF(tbl_EcommerceSales[[#This Row],[Age]]&lt;=45,"36-45",IF(tbl_EcommerceSales[[#This Row],[Age]]&lt;=55,"46-55","56+")))))</f>
        <v>18-25</v>
      </c>
    </row>
    <row r="2466" spans="1:29" x14ac:dyDescent="0.35">
      <c r="A2466" t="s">
        <v>4144</v>
      </c>
      <c r="B2466" s="7">
        <v>45927</v>
      </c>
      <c r="C2466" t="s">
        <v>805</v>
      </c>
      <c r="D2466" t="s">
        <v>181</v>
      </c>
      <c r="E2466" t="s">
        <v>25</v>
      </c>
      <c r="F2466">
        <v>34</v>
      </c>
      <c r="G2466" t="s">
        <v>136</v>
      </c>
      <c r="H2466" t="s">
        <v>88</v>
      </c>
      <c r="I2466" t="s">
        <v>236</v>
      </c>
      <c r="J2466" t="s">
        <v>237</v>
      </c>
      <c r="K2466" t="s">
        <v>82</v>
      </c>
      <c r="L2466" t="s">
        <v>238</v>
      </c>
      <c r="M2466">
        <v>3</v>
      </c>
      <c r="N2466" s="2">
        <v>899</v>
      </c>
      <c r="O2466" s="3">
        <v>0.05</v>
      </c>
      <c r="P2466" s="2">
        <v>1440</v>
      </c>
      <c r="Q2466" t="s">
        <v>76</v>
      </c>
      <c r="R2466" t="s">
        <v>33</v>
      </c>
      <c r="S2466" t="s">
        <v>34</v>
      </c>
      <c r="T2466" s="4">
        <v>3</v>
      </c>
      <c r="U2466" s="11">
        <f t="shared" si="38"/>
        <v>2697</v>
      </c>
      <c r="V2466" s="11">
        <f>tbl_EcommerceSales[[#This Row],[Gross_Sales]]*tbl_EcommerceSales[[#This Row],[Discount]]</f>
        <v>134.85</v>
      </c>
      <c r="W2466" s="11">
        <f>tbl_EcommerceSales[[#This Row],[Gross_Sales]]-tbl_EcommerceSales[[#This Row],[Discount_Amount]]</f>
        <v>2562.15</v>
      </c>
      <c r="X2466" s="11">
        <f>tbl_EcommerceSales[[#This Row],[Quantity]] * _xlfn.XLOOKUP(tbl_EcommerceSales[[#This Row],[Product_ID]], Product_Master!A:A, Product_Master!F:F)</f>
        <v>1440</v>
      </c>
      <c r="Y2466" s="11">
        <f>tbl_EcommerceSales[[#This Row],[Net_Revenue]]-tbl_EcommerceSales[[#This Row],[Total_Cost]]</f>
        <v>1122.1500000000001</v>
      </c>
      <c r="Z2466" s="9">
        <f>IFERROR(#REF!/tbl_EcommerceSales[[#This Row],[Total_Cost]], 0)</f>
        <v>0</v>
      </c>
      <c r="AA2466" t="str">
        <f>TEXT(tbl_EcommerceSales[[#This Row],[Order_Date]],"mmm")</f>
        <v>Sep</v>
      </c>
      <c r="AB2466">
        <f>YEAR(tbl_EcommerceSales[[#This Row],[Order_Date]])</f>
        <v>2025</v>
      </c>
      <c r="AC2466" t="str">
        <f>IF(tbl_EcommerceSales[[#This Row],[Age]]&lt;18,"Under 18",IF(tbl_EcommerceSales[[#This Row],[Age]]&lt;=25,"18-25",IF(tbl_EcommerceSales[[#This Row],[Age]]&lt;=35,"26-35",IF(tbl_EcommerceSales[[#This Row],[Age]]&lt;=45,"36-45",IF(tbl_EcommerceSales[[#This Row],[Age]]&lt;=55,"46-55","56+")))))</f>
        <v>26-35</v>
      </c>
    </row>
    <row r="2467" spans="1:29" x14ac:dyDescent="0.35">
      <c r="A2467" t="s">
        <v>4145</v>
      </c>
      <c r="B2467" s="7">
        <v>45927</v>
      </c>
      <c r="C2467" t="s">
        <v>4146</v>
      </c>
      <c r="D2467" t="s">
        <v>148</v>
      </c>
      <c r="E2467" t="s">
        <v>25</v>
      </c>
      <c r="F2467">
        <v>28</v>
      </c>
      <c r="G2467" t="s">
        <v>136</v>
      </c>
      <c r="H2467" t="s">
        <v>88</v>
      </c>
      <c r="I2467" t="s">
        <v>290</v>
      </c>
      <c r="J2467" t="s">
        <v>291</v>
      </c>
      <c r="K2467" t="s">
        <v>30</v>
      </c>
      <c r="L2467" t="s">
        <v>31</v>
      </c>
      <c r="M2467">
        <v>1</v>
      </c>
      <c r="N2467" s="2">
        <v>3499</v>
      </c>
      <c r="O2467" s="3">
        <v>0.15</v>
      </c>
      <c r="P2467" s="2">
        <v>2250</v>
      </c>
      <c r="Q2467" t="s">
        <v>123</v>
      </c>
      <c r="R2467" t="s">
        <v>33</v>
      </c>
      <c r="S2467" t="s">
        <v>34</v>
      </c>
      <c r="T2467" s="4">
        <v>4</v>
      </c>
      <c r="U2467" s="11">
        <f t="shared" si="38"/>
        <v>3499</v>
      </c>
      <c r="V2467" s="11">
        <f>tbl_EcommerceSales[[#This Row],[Gross_Sales]]*tbl_EcommerceSales[[#This Row],[Discount]]</f>
        <v>524.85</v>
      </c>
      <c r="W2467" s="11">
        <f>tbl_EcommerceSales[[#This Row],[Gross_Sales]]-tbl_EcommerceSales[[#This Row],[Discount_Amount]]</f>
        <v>2974.15</v>
      </c>
      <c r="X2467" s="11">
        <f>tbl_EcommerceSales[[#This Row],[Quantity]] * _xlfn.XLOOKUP(tbl_EcommerceSales[[#This Row],[Product_ID]], Product_Master!A:A, Product_Master!F:F)</f>
        <v>2250</v>
      </c>
      <c r="Y2467" s="11">
        <f>tbl_EcommerceSales[[#This Row],[Net_Revenue]]-tbl_EcommerceSales[[#This Row],[Total_Cost]]</f>
        <v>724.15000000000009</v>
      </c>
      <c r="Z2467" s="9">
        <f>IFERROR(#REF!/tbl_EcommerceSales[[#This Row],[Total_Cost]], 0)</f>
        <v>0</v>
      </c>
      <c r="AA2467" t="str">
        <f>TEXT(tbl_EcommerceSales[[#This Row],[Order_Date]],"mmm")</f>
        <v>Sep</v>
      </c>
      <c r="AB2467">
        <f>YEAR(tbl_EcommerceSales[[#This Row],[Order_Date]])</f>
        <v>2025</v>
      </c>
      <c r="AC2467" t="str">
        <f>IF(tbl_EcommerceSales[[#This Row],[Age]]&lt;18,"Under 18",IF(tbl_EcommerceSales[[#This Row],[Age]]&lt;=25,"18-25",IF(tbl_EcommerceSales[[#This Row],[Age]]&lt;=35,"26-35",IF(tbl_EcommerceSales[[#This Row],[Age]]&lt;=45,"36-45",IF(tbl_EcommerceSales[[#This Row],[Age]]&lt;=55,"46-55","56+")))))</f>
        <v>26-35</v>
      </c>
    </row>
    <row r="2468" spans="1:29" x14ac:dyDescent="0.35">
      <c r="A2468" t="s">
        <v>4147</v>
      </c>
      <c r="B2468" s="7">
        <v>45927</v>
      </c>
      <c r="C2468" t="s">
        <v>4148</v>
      </c>
      <c r="D2468" t="s">
        <v>205</v>
      </c>
      <c r="E2468" t="s">
        <v>25</v>
      </c>
      <c r="F2468">
        <v>43</v>
      </c>
      <c r="G2468" t="s">
        <v>289</v>
      </c>
      <c r="H2468" t="s">
        <v>88</v>
      </c>
      <c r="I2468" t="s">
        <v>80</v>
      </c>
      <c r="J2468" t="s">
        <v>81</v>
      </c>
      <c r="K2468" t="s">
        <v>82</v>
      </c>
      <c r="L2468" t="s">
        <v>83</v>
      </c>
      <c r="M2468">
        <v>2</v>
      </c>
      <c r="N2468" s="2">
        <v>2499</v>
      </c>
      <c r="O2468" s="3">
        <v>0</v>
      </c>
      <c r="P2468" s="2">
        <v>3100</v>
      </c>
      <c r="Q2468" t="s">
        <v>32</v>
      </c>
      <c r="R2468" t="s">
        <v>33</v>
      </c>
      <c r="S2468" t="s">
        <v>34</v>
      </c>
      <c r="T2468" s="4">
        <v>2</v>
      </c>
      <c r="U2468" s="11">
        <f t="shared" si="38"/>
        <v>4998</v>
      </c>
      <c r="V2468" s="11">
        <f>tbl_EcommerceSales[[#This Row],[Gross_Sales]]*tbl_EcommerceSales[[#This Row],[Discount]]</f>
        <v>0</v>
      </c>
      <c r="W2468" s="11">
        <f>tbl_EcommerceSales[[#This Row],[Gross_Sales]]-tbl_EcommerceSales[[#This Row],[Discount_Amount]]</f>
        <v>4998</v>
      </c>
      <c r="X2468" s="11">
        <f>tbl_EcommerceSales[[#This Row],[Quantity]] * _xlfn.XLOOKUP(tbl_EcommerceSales[[#This Row],[Product_ID]], Product_Master!A:A, Product_Master!F:F)</f>
        <v>3100</v>
      </c>
      <c r="Y2468" s="11">
        <f>tbl_EcommerceSales[[#This Row],[Net_Revenue]]-tbl_EcommerceSales[[#This Row],[Total_Cost]]</f>
        <v>1898</v>
      </c>
      <c r="Z2468" s="9">
        <f>IFERROR(#REF!/tbl_EcommerceSales[[#This Row],[Total_Cost]], 0)</f>
        <v>0</v>
      </c>
      <c r="AA2468" t="str">
        <f>TEXT(tbl_EcommerceSales[[#This Row],[Order_Date]],"mmm")</f>
        <v>Sep</v>
      </c>
      <c r="AB2468">
        <f>YEAR(tbl_EcommerceSales[[#This Row],[Order_Date]])</f>
        <v>2025</v>
      </c>
      <c r="AC2468" t="str">
        <f>IF(tbl_EcommerceSales[[#This Row],[Age]]&lt;18,"Under 18",IF(tbl_EcommerceSales[[#This Row],[Age]]&lt;=25,"18-25",IF(tbl_EcommerceSales[[#This Row],[Age]]&lt;=35,"26-35",IF(tbl_EcommerceSales[[#This Row],[Age]]&lt;=45,"36-45",IF(tbl_EcommerceSales[[#This Row],[Age]]&lt;=55,"46-55","56+")))))</f>
        <v>36-45</v>
      </c>
    </row>
    <row r="2469" spans="1:29" x14ac:dyDescent="0.35">
      <c r="A2469" t="s">
        <v>4149</v>
      </c>
      <c r="B2469" s="7">
        <v>45927</v>
      </c>
      <c r="C2469" t="s">
        <v>1907</v>
      </c>
      <c r="D2469" t="s">
        <v>189</v>
      </c>
      <c r="E2469" t="s">
        <v>48</v>
      </c>
      <c r="F2469">
        <v>18</v>
      </c>
      <c r="G2469" t="s">
        <v>107</v>
      </c>
      <c r="H2469" t="s">
        <v>39</v>
      </c>
      <c r="I2469" t="s">
        <v>175</v>
      </c>
      <c r="J2469" t="s">
        <v>176</v>
      </c>
      <c r="K2469" t="s">
        <v>177</v>
      </c>
      <c r="L2469" t="s">
        <v>178</v>
      </c>
      <c r="M2469">
        <v>3</v>
      </c>
      <c r="N2469" s="2">
        <v>699</v>
      </c>
      <c r="O2469" s="3">
        <v>0.1</v>
      </c>
      <c r="P2469" s="2">
        <v>960</v>
      </c>
      <c r="Q2469" t="s">
        <v>123</v>
      </c>
      <c r="R2469" t="s">
        <v>33</v>
      </c>
      <c r="S2469" t="s">
        <v>57</v>
      </c>
      <c r="T2469" s="4">
        <v>5</v>
      </c>
      <c r="U2469" s="11">
        <f t="shared" si="38"/>
        <v>2097</v>
      </c>
      <c r="V2469" s="11">
        <f>tbl_EcommerceSales[[#This Row],[Gross_Sales]]*tbl_EcommerceSales[[#This Row],[Discount]]</f>
        <v>209.70000000000002</v>
      </c>
      <c r="W2469" s="11">
        <f>tbl_EcommerceSales[[#This Row],[Gross_Sales]]-tbl_EcommerceSales[[#This Row],[Discount_Amount]]</f>
        <v>1887.3</v>
      </c>
      <c r="X2469" s="11">
        <f>tbl_EcommerceSales[[#This Row],[Quantity]] * _xlfn.XLOOKUP(tbl_EcommerceSales[[#This Row],[Product_ID]], Product_Master!A:A, Product_Master!F:F)</f>
        <v>960</v>
      </c>
      <c r="Y2469" s="11">
        <f>tbl_EcommerceSales[[#This Row],[Net_Revenue]]-tbl_EcommerceSales[[#This Row],[Total_Cost]]</f>
        <v>927.3</v>
      </c>
      <c r="Z2469" s="9">
        <f>IFERROR(#REF!/tbl_EcommerceSales[[#This Row],[Total_Cost]], 0)</f>
        <v>0</v>
      </c>
      <c r="AA2469" t="str">
        <f>TEXT(tbl_EcommerceSales[[#This Row],[Order_Date]],"mmm")</f>
        <v>Sep</v>
      </c>
      <c r="AB2469">
        <f>YEAR(tbl_EcommerceSales[[#This Row],[Order_Date]])</f>
        <v>2025</v>
      </c>
      <c r="AC2469" t="str">
        <f>IF(tbl_EcommerceSales[[#This Row],[Age]]&lt;18,"Under 18",IF(tbl_EcommerceSales[[#This Row],[Age]]&lt;=25,"18-25",IF(tbl_EcommerceSales[[#This Row],[Age]]&lt;=35,"26-35",IF(tbl_EcommerceSales[[#This Row],[Age]]&lt;=45,"36-45",IF(tbl_EcommerceSales[[#This Row],[Age]]&lt;=55,"46-55","56+")))))</f>
        <v>18-25</v>
      </c>
    </row>
    <row r="2470" spans="1:29" x14ac:dyDescent="0.35">
      <c r="A2470" t="s">
        <v>4150</v>
      </c>
      <c r="B2470" s="7">
        <v>45927</v>
      </c>
      <c r="C2470" t="s">
        <v>2799</v>
      </c>
      <c r="D2470" t="s">
        <v>189</v>
      </c>
      <c r="E2470" t="s">
        <v>25</v>
      </c>
      <c r="F2470">
        <v>18</v>
      </c>
      <c r="G2470" t="s">
        <v>155</v>
      </c>
      <c r="H2470" t="s">
        <v>88</v>
      </c>
      <c r="I2470" t="s">
        <v>80</v>
      </c>
      <c r="J2470" t="s">
        <v>81</v>
      </c>
      <c r="K2470" t="s">
        <v>82</v>
      </c>
      <c r="L2470" t="s">
        <v>83</v>
      </c>
      <c r="M2470">
        <v>1</v>
      </c>
      <c r="N2470" s="2">
        <v>2499</v>
      </c>
      <c r="O2470" s="3">
        <v>0.05</v>
      </c>
      <c r="P2470" s="2">
        <v>1550</v>
      </c>
      <c r="Q2470" t="s">
        <v>44</v>
      </c>
      <c r="R2470" t="s">
        <v>33</v>
      </c>
      <c r="S2470" t="s">
        <v>34</v>
      </c>
      <c r="T2470" s="4">
        <v>4</v>
      </c>
      <c r="U2470" s="11">
        <f t="shared" si="38"/>
        <v>2499</v>
      </c>
      <c r="V2470" s="11">
        <f>tbl_EcommerceSales[[#This Row],[Gross_Sales]]*tbl_EcommerceSales[[#This Row],[Discount]]</f>
        <v>124.95</v>
      </c>
      <c r="W2470" s="11">
        <f>tbl_EcommerceSales[[#This Row],[Gross_Sales]]-tbl_EcommerceSales[[#This Row],[Discount_Amount]]</f>
        <v>2374.0500000000002</v>
      </c>
      <c r="X2470" s="11">
        <f>tbl_EcommerceSales[[#This Row],[Quantity]] * _xlfn.XLOOKUP(tbl_EcommerceSales[[#This Row],[Product_ID]], Product_Master!A:A, Product_Master!F:F)</f>
        <v>1550</v>
      </c>
      <c r="Y2470" s="11">
        <f>tbl_EcommerceSales[[#This Row],[Net_Revenue]]-tbl_EcommerceSales[[#This Row],[Total_Cost]]</f>
        <v>824.05000000000018</v>
      </c>
      <c r="Z2470" s="9">
        <f>IFERROR(#REF!/tbl_EcommerceSales[[#This Row],[Total_Cost]], 0)</f>
        <v>0</v>
      </c>
      <c r="AA2470" t="str">
        <f>TEXT(tbl_EcommerceSales[[#This Row],[Order_Date]],"mmm")</f>
        <v>Sep</v>
      </c>
      <c r="AB2470">
        <f>YEAR(tbl_EcommerceSales[[#This Row],[Order_Date]])</f>
        <v>2025</v>
      </c>
      <c r="AC2470" t="str">
        <f>IF(tbl_EcommerceSales[[#This Row],[Age]]&lt;18,"Under 18",IF(tbl_EcommerceSales[[#This Row],[Age]]&lt;=25,"18-25",IF(tbl_EcommerceSales[[#This Row],[Age]]&lt;=35,"26-35",IF(tbl_EcommerceSales[[#This Row],[Age]]&lt;=45,"36-45",IF(tbl_EcommerceSales[[#This Row],[Age]]&lt;=55,"46-55","56+")))))</f>
        <v>18-25</v>
      </c>
    </row>
    <row r="2471" spans="1:29" x14ac:dyDescent="0.35">
      <c r="A2471" t="s">
        <v>4151</v>
      </c>
      <c r="B2471" s="7">
        <v>45927</v>
      </c>
      <c r="C2471" t="s">
        <v>138</v>
      </c>
      <c r="D2471" t="s">
        <v>139</v>
      </c>
      <c r="E2471" t="s">
        <v>25</v>
      </c>
      <c r="F2471">
        <v>36</v>
      </c>
      <c r="G2471" t="s">
        <v>107</v>
      </c>
      <c r="H2471" t="s">
        <v>39</v>
      </c>
      <c r="I2471" t="s">
        <v>62</v>
      </c>
      <c r="J2471" t="s">
        <v>63</v>
      </c>
      <c r="K2471" t="s">
        <v>42</v>
      </c>
      <c r="L2471" t="s">
        <v>43</v>
      </c>
      <c r="M2471">
        <v>3</v>
      </c>
      <c r="N2471" s="2">
        <v>499</v>
      </c>
      <c r="O2471" s="3">
        <v>0.1</v>
      </c>
      <c r="P2471" s="2">
        <v>660</v>
      </c>
      <c r="Q2471" t="s">
        <v>32</v>
      </c>
      <c r="R2471" t="s">
        <v>33</v>
      </c>
      <c r="S2471" t="s">
        <v>57</v>
      </c>
      <c r="T2471" s="4">
        <v>4</v>
      </c>
      <c r="U2471" s="11">
        <f t="shared" si="38"/>
        <v>1497</v>
      </c>
      <c r="V2471" s="11">
        <f>tbl_EcommerceSales[[#This Row],[Gross_Sales]]*tbl_EcommerceSales[[#This Row],[Discount]]</f>
        <v>149.70000000000002</v>
      </c>
      <c r="W2471" s="11">
        <f>tbl_EcommerceSales[[#This Row],[Gross_Sales]]-tbl_EcommerceSales[[#This Row],[Discount_Amount]]</f>
        <v>1347.3</v>
      </c>
      <c r="X2471" s="11">
        <f>tbl_EcommerceSales[[#This Row],[Quantity]] * _xlfn.XLOOKUP(tbl_EcommerceSales[[#This Row],[Product_ID]], Product_Master!A:A, Product_Master!F:F)</f>
        <v>660</v>
      </c>
      <c r="Y2471" s="11">
        <f>tbl_EcommerceSales[[#This Row],[Net_Revenue]]-tbl_EcommerceSales[[#This Row],[Total_Cost]]</f>
        <v>687.3</v>
      </c>
      <c r="Z2471" s="9">
        <f>IFERROR(#REF!/tbl_EcommerceSales[[#This Row],[Total_Cost]], 0)</f>
        <v>0</v>
      </c>
      <c r="AA2471" t="str">
        <f>TEXT(tbl_EcommerceSales[[#This Row],[Order_Date]],"mmm")</f>
        <v>Sep</v>
      </c>
      <c r="AB2471">
        <f>YEAR(tbl_EcommerceSales[[#This Row],[Order_Date]])</f>
        <v>2025</v>
      </c>
      <c r="AC2471" t="str">
        <f>IF(tbl_EcommerceSales[[#This Row],[Age]]&lt;18,"Under 18",IF(tbl_EcommerceSales[[#This Row],[Age]]&lt;=25,"18-25",IF(tbl_EcommerceSales[[#This Row],[Age]]&lt;=35,"26-35",IF(tbl_EcommerceSales[[#This Row],[Age]]&lt;=45,"36-45",IF(tbl_EcommerceSales[[#This Row],[Age]]&lt;=55,"46-55","56+")))))</f>
        <v>36-45</v>
      </c>
    </row>
    <row r="2472" spans="1:29" x14ac:dyDescent="0.35">
      <c r="A2472" t="s">
        <v>4152</v>
      </c>
      <c r="B2472" s="7">
        <v>45927</v>
      </c>
      <c r="C2472" t="s">
        <v>2442</v>
      </c>
      <c r="D2472" t="s">
        <v>37</v>
      </c>
      <c r="E2472" t="s">
        <v>25</v>
      </c>
      <c r="F2472">
        <v>18</v>
      </c>
      <c r="G2472" t="s">
        <v>96</v>
      </c>
      <c r="H2472" t="s">
        <v>39</v>
      </c>
      <c r="I2472" t="s">
        <v>290</v>
      </c>
      <c r="J2472" t="s">
        <v>291</v>
      </c>
      <c r="K2472" t="s">
        <v>30</v>
      </c>
      <c r="L2472" t="s">
        <v>31</v>
      </c>
      <c r="M2472">
        <v>1</v>
      </c>
      <c r="N2472" s="2">
        <v>3499</v>
      </c>
      <c r="O2472" s="3">
        <v>0.05</v>
      </c>
      <c r="P2472" s="2">
        <v>2250</v>
      </c>
      <c r="Q2472" t="s">
        <v>32</v>
      </c>
      <c r="R2472" t="s">
        <v>33</v>
      </c>
      <c r="S2472" t="s">
        <v>57</v>
      </c>
      <c r="T2472" s="4">
        <v>4</v>
      </c>
      <c r="U2472" s="11">
        <f t="shared" si="38"/>
        <v>3499</v>
      </c>
      <c r="V2472" s="11">
        <f>tbl_EcommerceSales[[#This Row],[Gross_Sales]]*tbl_EcommerceSales[[#This Row],[Discount]]</f>
        <v>174.95000000000002</v>
      </c>
      <c r="W2472" s="11">
        <f>tbl_EcommerceSales[[#This Row],[Gross_Sales]]-tbl_EcommerceSales[[#This Row],[Discount_Amount]]</f>
        <v>3324.05</v>
      </c>
      <c r="X2472" s="11">
        <f>tbl_EcommerceSales[[#This Row],[Quantity]] * _xlfn.XLOOKUP(tbl_EcommerceSales[[#This Row],[Product_ID]], Product_Master!A:A, Product_Master!F:F)</f>
        <v>2250</v>
      </c>
      <c r="Y2472" s="11">
        <f>tbl_EcommerceSales[[#This Row],[Net_Revenue]]-tbl_EcommerceSales[[#This Row],[Total_Cost]]</f>
        <v>1074.0500000000002</v>
      </c>
      <c r="Z2472" s="9">
        <f>IFERROR(#REF!/tbl_EcommerceSales[[#This Row],[Total_Cost]], 0)</f>
        <v>0</v>
      </c>
      <c r="AA2472" t="str">
        <f>TEXT(tbl_EcommerceSales[[#This Row],[Order_Date]],"mmm")</f>
        <v>Sep</v>
      </c>
      <c r="AB2472">
        <f>YEAR(tbl_EcommerceSales[[#This Row],[Order_Date]])</f>
        <v>2025</v>
      </c>
      <c r="AC2472" t="str">
        <f>IF(tbl_EcommerceSales[[#This Row],[Age]]&lt;18,"Under 18",IF(tbl_EcommerceSales[[#This Row],[Age]]&lt;=25,"18-25",IF(tbl_EcommerceSales[[#This Row],[Age]]&lt;=35,"26-35",IF(tbl_EcommerceSales[[#This Row],[Age]]&lt;=45,"36-45",IF(tbl_EcommerceSales[[#This Row],[Age]]&lt;=55,"46-55","56+")))))</f>
        <v>18-25</v>
      </c>
    </row>
    <row r="2473" spans="1:29" x14ac:dyDescent="0.35">
      <c r="A2473" t="s">
        <v>4153</v>
      </c>
      <c r="B2473" s="7">
        <v>45927</v>
      </c>
      <c r="C2473" t="s">
        <v>579</v>
      </c>
      <c r="D2473" t="s">
        <v>227</v>
      </c>
      <c r="E2473" t="s">
        <v>25</v>
      </c>
      <c r="F2473">
        <v>18</v>
      </c>
      <c r="G2473" t="s">
        <v>136</v>
      </c>
      <c r="H2473" t="s">
        <v>88</v>
      </c>
      <c r="I2473" t="s">
        <v>206</v>
      </c>
      <c r="J2473" t="s">
        <v>207</v>
      </c>
      <c r="K2473" t="s">
        <v>177</v>
      </c>
      <c r="L2473" t="s">
        <v>208</v>
      </c>
      <c r="M2473">
        <v>1</v>
      </c>
      <c r="N2473" s="2">
        <v>2199</v>
      </c>
      <c r="O2473" s="3">
        <v>0.1</v>
      </c>
      <c r="P2473" s="2">
        <v>1250</v>
      </c>
      <c r="Q2473" t="s">
        <v>32</v>
      </c>
      <c r="R2473" t="s">
        <v>33</v>
      </c>
      <c r="S2473" t="s">
        <v>34</v>
      </c>
      <c r="T2473" s="4">
        <v>5</v>
      </c>
      <c r="U2473" s="11">
        <f t="shared" si="38"/>
        <v>2199</v>
      </c>
      <c r="V2473" s="11">
        <f>tbl_EcommerceSales[[#This Row],[Gross_Sales]]*tbl_EcommerceSales[[#This Row],[Discount]]</f>
        <v>219.9</v>
      </c>
      <c r="W2473" s="11">
        <f>tbl_EcommerceSales[[#This Row],[Gross_Sales]]-tbl_EcommerceSales[[#This Row],[Discount_Amount]]</f>
        <v>1979.1</v>
      </c>
      <c r="X2473" s="11">
        <f>tbl_EcommerceSales[[#This Row],[Quantity]] * _xlfn.XLOOKUP(tbl_EcommerceSales[[#This Row],[Product_ID]], Product_Master!A:A, Product_Master!F:F)</f>
        <v>1250</v>
      </c>
      <c r="Y2473" s="11">
        <f>tbl_EcommerceSales[[#This Row],[Net_Revenue]]-tbl_EcommerceSales[[#This Row],[Total_Cost]]</f>
        <v>729.09999999999991</v>
      </c>
      <c r="Z2473" s="9">
        <f>IFERROR(#REF!/tbl_EcommerceSales[[#This Row],[Total_Cost]], 0)</f>
        <v>0</v>
      </c>
      <c r="AA2473" t="str">
        <f>TEXT(tbl_EcommerceSales[[#This Row],[Order_Date]],"mmm")</f>
        <v>Sep</v>
      </c>
      <c r="AB2473">
        <f>YEAR(tbl_EcommerceSales[[#This Row],[Order_Date]])</f>
        <v>2025</v>
      </c>
      <c r="AC2473" t="str">
        <f>IF(tbl_EcommerceSales[[#This Row],[Age]]&lt;18,"Under 18",IF(tbl_EcommerceSales[[#This Row],[Age]]&lt;=25,"18-25",IF(tbl_EcommerceSales[[#This Row],[Age]]&lt;=35,"26-35",IF(tbl_EcommerceSales[[#This Row],[Age]]&lt;=45,"36-45",IF(tbl_EcommerceSales[[#This Row],[Age]]&lt;=55,"46-55","56+")))))</f>
        <v>18-25</v>
      </c>
    </row>
    <row r="2474" spans="1:29" x14ac:dyDescent="0.35">
      <c r="A2474" t="s">
        <v>4154</v>
      </c>
      <c r="B2474" s="7">
        <v>45927</v>
      </c>
      <c r="C2474" t="s">
        <v>3672</v>
      </c>
      <c r="D2474" t="s">
        <v>312</v>
      </c>
      <c r="E2474" t="s">
        <v>25</v>
      </c>
      <c r="F2474">
        <v>29</v>
      </c>
      <c r="G2474" t="s">
        <v>38</v>
      </c>
      <c r="H2474" t="s">
        <v>39</v>
      </c>
      <c r="I2474" t="s">
        <v>212</v>
      </c>
      <c r="J2474" t="s">
        <v>213</v>
      </c>
      <c r="K2474" t="s">
        <v>177</v>
      </c>
      <c r="L2474" t="s">
        <v>178</v>
      </c>
      <c r="M2474">
        <v>2</v>
      </c>
      <c r="N2474" s="2">
        <v>2499</v>
      </c>
      <c r="O2474" s="3">
        <v>0.05</v>
      </c>
      <c r="P2474" s="2">
        <v>2900</v>
      </c>
      <c r="Q2474" t="s">
        <v>32</v>
      </c>
      <c r="R2474" t="s">
        <v>33</v>
      </c>
      <c r="S2474" t="s">
        <v>57</v>
      </c>
      <c r="T2474" s="4">
        <v>5</v>
      </c>
      <c r="U2474" s="11">
        <f t="shared" si="38"/>
        <v>4998</v>
      </c>
      <c r="V2474" s="11">
        <f>tbl_EcommerceSales[[#This Row],[Gross_Sales]]*tbl_EcommerceSales[[#This Row],[Discount]]</f>
        <v>249.9</v>
      </c>
      <c r="W2474" s="11">
        <f>tbl_EcommerceSales[[#This Row],[Gross_Sales]]-tbl_EcommerceSales[[#This Row],[Discount_Amount]]</f>
        <v>4748.1000000000004</v>
      </c>
      <c r="X2474" s="11">
        <f>tbl_EcommerceSales[[#This Row],[Quantity]] * _xlfn.XLOOKUP(tbl_EcommerceSales[[#This Row],[Product_ID]], Product_Master!A:A, Product_Master!F:F)</f>
        <v>2900</v>
      </c>
      <c r="Y2474" s="11">
        <f>tbl_EcommerceSales[[#This Row],[Net_Revenue]]-tbl_EcommerceSales[[#This Row],[Total_Cost]]</f>
        <v>1848.1000000000004</v>
      </c>
      <c r="Z2474" s="9">
        <f>IFERROR(#REF!/tbl_EcommerceSales[[#This Row],[Total_Cost]], 0)</f>
        <v>0</v>
      </c>
      <c r="AA2474" t="str">
        <f>TEXT(tbl_EcommerceSales[[#This Row],[Order_Date]],"mmm")</f>
        <v>Sep</v>
      </c>
      <c r="AB2474">
        <f>YEAR(tbl_EcommerceSales[[#This Row],[Order_Date]])</f>
        <v>2025</v>
      </c>
      <c r="AC2474" t="str">
        <f>IF(tbl_EcommerceSales[[#This Row],[Age]]&lt;18,"Under 18",IF(tbl_EcommerceSales[[#This Row],[Age]]&lt;=25,"18-25",IF(tbl_EcommerceSales[[#This Row],[Age]]&lt;=35,"26-35",IF(tbl_EcommerceSales[[#This Row],[Age]]&lt;=45,"36-45",IF(tbl_EcommerceSales[[#This Row],[Age]]&lt;=55,"46-55","56+")))))</f>
        <v>26-35</v>
      </c>
    </row>
    <row r="2475" spans="1:29" x14ac:dyDescent="0.35">
      <c r="A2475" t="s">
        <v>4155</v>
      </c>
      <c r="B2475" s="7">
        <v>45927</v>
      </c>
      <c r="C2475" t="s">
        <v>362</v>
      </c>
      <c r="D2475" t="s">
        <v>47</v>
      </c>
      <c r="E2475" t="s">
        <v>48</v>
      </c>
      <c r="F2475">
        <v>28</v>
      </c>
      <c r="G2475" t="s">
        <v>136</v>
      </c>
      <c r="H2475" t="s">
        <v>88</v>
      </c>
      <c r="I2475" t="s">
        <v>338</v>
      </c>
      <c r="J2475" t="s">
        <v>339</v>
      </c>
      <c r="K2475" t="s">
        <v>55</v>
      </c>
      <c r="L2475" t="s">
        <v>56</v>
      </c>
      <c r="M2475">
        <v>1</v>
      </c>
      <c r="N2475" s="2">
        <v>1499</v>
      </c>
      <c r="O2475" s="3">
        <v>0.2</v>
      </c>
      <c r="P2475" s="2">
        <v>780</v>
      </c>
      <c r="Q2475" t="s">
        <v>32</v>
      </c>
      <c r="R2475" t="s">
        <v>33</v>
      </c>
      <c r="S2475" t="s">
        <v>34</v>
      </c>
      <c r="T2475" s="4">
        <v>5</v>
      </c>
      <c r="U2475" s="11">
        <f t="shared" si="38"/>
        <v>1499</v>
      </c>
      <c r="V2475" s="11">
        <f>tbl_EcommerceSales[[#This Row],[Gross_Sales]]*tbl_EcommerceSales[[#This Row],[Discount]]</f>
        <v>299.8</v>
      </c>
      <c r="W2475" s="11">
        <f>tbl_EcommerceSales[[#This Row],[Gross_Sales]]-tbl_EcommerceSales[[#This Row],[Discount_Amount]]</f>
        <v>1199.2</v>
      </c>
      <c r="X2475" s="11">
        <f>tbl_EcommerceSales[[#This Row],[Quantity]] * _xlfn.XLOOKUP(tbl_EcommerceSales[[#This Row],[Product_ID]], Product_Master!A:A, Product_Master!F:F)</f>
        <v>780</v>
      </c>
      <c r="Y2475" s="11">
        <f>tbl_EcommerceSales[[#This Row],[Net_Revenue]]-tbl_EcommerceSales[[#This Row],[Total_Cost]]</f>
        <v>419.20000000000005</v>
      </c>
      <c r="Z2475" s="9">
        <f>IFERROR(#REF!/tbl_EcommerceSales[[#This Row],[Total_Cost]], 0)</f>
        <v>0</v>
      </c>
      <c r="AA2475" t="str">
        <f>TEXT(tbl_EcommerceSales[[#This Row],[Order_Date]],"mmm")</f>
        <v>Sep</v>
      </c>
      <c r="AB2475">
        <f>YEAR(tbl_EcommerceSales[[#This Row],[Order_Date]])</f>
        <v>2025</v>
      </c>
      <c r="AC2475" t="str">
        <f>IF(tbl_EcommerceSales[[#This Row],[Age]]&lt;18,"Under 18",IF(tbl_EcommerceSales[[#This Row],[Age]]&lt;=25,"18-25",IF(tbl_EcommerceSales[[#This Row],[Age]]&lt;=35,"26-35",IF(tbl_EcommerceSales[[#This Row],[Age]]&lt;=45,"36-45",IF(tbl_EcommerceSales[[#This Row],[Age]]&lt;=55,"46-55","56+")))))</f>
        <v>26-35</v>
      </c>
    </row>
    <row r="2476" spans="1:29" x14ac:dyDescent="0.35">
      <c r="A2476" t="s">
        <v>4156</v>
      </c>
      <c r="B2476" s="7">
        <v>45928</v>
      </c>
      <c r="C2476" t="s">
        <v>971</v>
      </c>
      <c r="D2476" t="s">
        <v>305</v>
      </c>
      <c r="E2476" t="s">
        <v>25</v>
      </c>
      <c r="F2476">
        <v>30</v>
      </c>
      <c r="G2476" t="s">
        <v>61</v>
      </c>
      <c r="H2476" t="s">
        <v>27</v>
      </c>
      <c r="I2476" t="s">
        <v>357</v>
      </c>
      <c r="J2476" t="s">
        <v>358</v>
      </c>
      <c r="K2476" t="s">
        <v>177</v>
      </c>
      <c r="L2476" t="s">
        <v>178</v>
      </c>
      <c r="M2476">
        <v>1</v>
      </c>
      <c r="N2476" s="2">
        <v>999</v>
      </c>
      <c r="O2476" s="3">
        <v>0.15</v>
      </c>
      <c r="P2476" s="2">
        <v>520</v>
      </c>
      <c r="Q2476" t="s">
        <v>32</v>
      </c>
      <c r="R2476" t="s">
        <v>33</v>
      </c>
      <c r="S2476" t="s">
        <v>34</v>
      </c>
      <c r="T2476" s="4">
        <v>5</v>
      </c>
      <c r="U2476" s="11">
        <f t="shared" si="38"/>
        <v>999</v>
      </c>
      <c r="V2476" s="11">
        <f>tbl_EcommerceSales[[#This Row],[Gross_Sales]]*tbl_EcommerceSales[[#This Row],[Discount]]</f>
        <v>149.85</v>
      </c>
      <c r="W2476" s="11">
        <f>tbl_EcommerceSales[[#This Row],[Gross_Sales]]-tbl_EcommerceSales[[#This Row],[Discount_Amount]]</f>
        <v>849.15</v>
      </c>
      <c r="X2476" s="11">
        <f>tbl_EcommerceSales[[#This Row],[Quantity]] * _xlfn.XLOOKUP(tbl_EcommerceSales[[#This Row],[Product_ID]], Product_Master!A:A, Product_Master!F:F)</f>
        <v>520</v>
      </c>
      <c r="Y2476" s="11">
        <f>tbl_EcommerceSales[[#This Row],[Net_Revenue]]-tbl_EcommerceSales[[#This Row],[Total_Cost]]</f>
        <v>329.15</v>
      </c>
      <c r="Z2476" s="9">
        <f>IFERROR(#REF!/tbl_EcommerceSales[[#This Row],[Total_Cost]], 0)</f>
        <v>0</v>
      </c>
      <c r="AA2476" t="str">
        <f>TEXT(tbl_EcommerceSales[[#This Row],[Order_Date]],"mmm")</f>
        <v>Sep</v>
      </c>
      <c r="AB2476">
        <f>YEAR(tbl_EcommerceSales[[#This Row],[Order_Date]])</f>
        <v>2025</v>
      </c>
      <c r="AC2476" t="str">
        <f>IF(tbl_EcommerceSales[[#This Row],[Age]]&lt;18,"Under 18",IF(tbl_EcommerceSales[[#This Row],[Age]]&lt;=25,"18-25",IF(tbl_EcommerceSales[[#This Row],[Age]]&lt;=35,"26-35",IF(tbl_EcommerceSales[[#This Row],[Age]]&lt;=45,"36-45",IF(tbl_EcommerceSales[[#This Row],[Age]]&lt;=55,"46-55","56+")))))</f>
        <v>26-35</v>
      </c>
    </row>
    <row r="2477" spans="1:29" x14ac:dyDescent="0.35">
      <c r="A2477" t="s">
        <v>4157</v>
      </c>
      <c r="B2477" s="7">
        <v>45928</v>
      </c>
      <c r="C2477" t="s">
        <v>1090</v>
      </c>
      <c r="D2477" t="s">
        <v>51</v>
      </c>
      <c r="E2477" t="s">
        <v>25</v>
      </c>
      <c r="F2477">
        <v>19</v>
      </c>
      <c r="G2477" t="s">
        <v>289</v>
      </c>
      <c r="H2477" t="s">
        <v>88</v>
      </c>
      <c r="I2477" t="s">
        <v>40</v>
      </c>
      <c r="J2477" t="s">
        <v>41</v>
      </c>
      <c r="K2477" t="s">
        <v>42</v>
      </c>
      <c r="L2477" t="s">
        <v>43</v>
      </c>
      <c r="M2477">
        <v>1</v>
      </c>
      <c r="N2477" s="2">
        <v>699</v>
      </c>
      <c r="O2477" s="3">
        <v>0.1</v>
      </c>
      <c r="P2477" s="2">
        <v>310</v>
      </c>
      <c r="Q2477" t="s">
        <v>44</v>
      </c>
      <c r="R2477" t="s">
        <v>33</v>
      </c>
      <c r="S2477" t="s">
        <v>57</v>
      </c>
      <c r="T2477" s="4">
        <v>4</v>
      </c>
      <c r="U2477" s="11">
        <f t="shared" si="38"/>
        <v>699</v>
      </c>
      <c r="V2477" s="11">
        <f>tbl_EcommerceSales[[#This Row],[Gross_Sales]]*tbl_EcommerceSales[[#This Row],[Discount]]</f>
        <v>69.900000000000006</v>
      </c>
      <c r="W2477" s="11">
        <f>tbl_EcommerceSales[[#This Row],[Gross_Sales]]-tbl_EcommerceSales[[#This Row],[Discount_Amount]]</f>
        <v>629.1</v>
      </c>
      <c r="X2477" s="11">
        <f>tbl_EcommerceSales[[#This Row],[Quantity]] * _xlfn.XLOOKUP(tbl_EcommerceSales[[#This Row],[Product_ID]], Product_Master!A:A, Product_Master!F:F)</f>
        <v>310</v>
      </c>
      <c r="Y2477" s="11">
        <f>tbl_EcommerceSales[[#This Row],[Net_Revenue]]-tbl_EcommerceSales[[#This Row],[Total_Cost]]</f>
        <v>319.10000000000002</v>
      </c>
      <c r="Z2477" s="9">
        <f>IFERROR(#REF!/tbl_EcommerceSales[[#This Row],[Total_Cost]], 0)</f>
        <v>0</v>
      </c>
      <c r="AA2477" t="str">
        <f>TEXT(tbl_EcommerceSales[[#This Row],[Order_Date]],"mmm")</f>
        <v>Sep</v>
      </c>
      <c r="AB2477">
        <f>YEAR(tbl_EcommerceSales[[#This Row],[Order_Date]])</f>
        <v>2025</v>
      </c>
      <c r="AC2477" t="str">
        <f>IF(tbl_EcommerceSales[[#This Row],[Age]]&lt;18,"Under 18",IF(tbl_EcommerceSales[[#This Row],[Age]]&lt;=25,"18-25",IF(tbl_EcommerceSales[[#This Row],[Age]]&lt;=35,"26-35",IF(tbl_EcommerceSales[[#This Row],[Age]]&lt;=45,"36-45",IF(tbl_EcommerceSales[[#This Row],[Age]]&lt;=55,"46-55","56+")))))</f>
        <v>18-25</v>
      </c>
    </row>
    <row r="2478" spans="1:29" x14ac:dyDescent="0.35">
      <c r="A2478" t="s">
        <v>4158</v>
      </c>
      <c r="B2478" s="7">
        <v>45928</v>
      </c>
      <c r="C2478" t="s">
        <v>4159</v>
      </c>
      <c r="D2478" t="s">
        <v>110</v>
      </c>
      <c r="E2478" t="s">
        <v>25</v>
      </c>
      <c r="F2478">
        <v>26</v>
      </c>
      <c r="G2478" t="s">
        <v>145</v>
      </c>
      <c r="H2478" t="s">
        <v>39</v>
      </c>
      <c r="I2478" t="s">
        <v>276</v>
      </c>
      <c r="J2478" t="s">
        <v>277</v>
      </c>
      <c r="K2478" t="s">
        <v>30</v>
      </c>
      <c r="L2478" t="s">
        <v>278</v>
      </c>
      <c r="M2478">
        <v>2</v>
      </c>
      <c r="N2478" s="2">
        <v>1599</v>
      </c>
      <c r="O2478" s="3">
        <v>0.1</v>
      </c>
      <c r="P2478" s="2">
        <v>1700</v>
      </c>
      <c r="Q2478" t="s">
        <v>123</v>
      </c>
      <c r="R2478" t="s">
        <v>33</v>
      </c>
      <c r="S2478" t="s">
        <v>34</v>
      </c>
      <c r="T2478" s="4">
        <v>3</v>
      </c>
      <c r="U2478" s="11">
        <f t="shared" si="38"/>
        <v>3198</v>
      </c>
      <c r="V2478" s="11">
        <f>tbl_EcommerceSales[[#This Row],[Gross_Sales]]*tbl_EcommerceSales[[#This Row],[Discount]]</f>
        <v>319.8</v>
      </c>
      <c r="W2478" s="11">
        <f>tbl_EcommerceSales[[#This Row],[Gross_Sales]]-tbl_EcommerceSales[[#This Row],[Discount_Amount]]</f>
        <v>2878.2</v>
      </c>
      <c r="X2478" s="11">
        <f>tbl_EcommerceSales[[#This Row],[Quantity]] * _xlfn.XLOOKUP(tbl_EcommerceSales[[#This Row],[Product_ID]], Product_Master!A:A, Product_Master!F:F)</f>
        <v>1700</v>
      </c>
      <c r="Y2478" s="11">
        <f>tbl_EcommerceSales[[#This Row],[Net_Revenue]]-tbl_EcommerceSales[[#This Row],[Total_Cost]]</f>
        <v>1178.1999999999998</v>
      </c>
      <c r="Z2478" s="9">
        <f>IFERROR(#REF!/tbl_EcommerceSales[[#This Row],[Total_Cost]], 0)</f>
        <v>0</v>
      </c>
      <c r="AA2478" t="str">
        <f>TEXT(tbl_EcommerceSales[[#This Row],[Order_Date]],"mmm")</f>
        <v>Sep</v>
      </c>
      <c r="AB2478">
        <f>YEAR(tbl_EcommerceSales[[#This Row],[Order_Date]])</f>
        <v>2025</v>
      </c>
      <c r="AC2478" t="str">
        <f>IF(tbl_EcommerceSales[[#This Row],[Age]]&lt;18,"Under 18",IF(tbl_EcommerceSales[[#This Row],[Age]]&lt;=25,"18-25",IF(tbl_EcommerceSales[[#This Row],[Age]]&lt;=35,"26-35",IF(tbl_EcommerceSales[[#This Row],[Age]]&lt;=45,"36-45",IF(tbl_EcommerceSales[[#This Row],[Age]]&lt;=55,"46-55","56+")))))</f>
        <v>26-35</v>
      </c>
    </row>
    <row r="2479" spans="1:29" x14ac:dyDescent="0.35">
      <c r="A2479" t="s">
        <v>4160</v>
      </c>
      <c r="B2479" s="7">
        <v>45928</v>
      </c>
      <c r="C2479" t="s">
        <v>2968</v>
      </c>
      <c r="D2479" t="s">
        <v>106</v>
      </c>
      <c r="E2479" t="s">
        <v>25</v>
      </c>
      <c r="F2479">
        <v>34</v>
      </c>
      <c r="G2479" t="s">
        <v>270</v>
      </c>
      <c r="H2479" t="s">
        <v>72</v>
      </c>
      <c r="I2479" t="s">
        <v>131</v>
      </c>
      <c r="J2479" t="s">
        <v>132</v>
      </c>
      <c r="K2479" t="s">
        <v>91</v>
      </c>
      <c r="L2479" t="s">
        <v>133</v>
      </c>
      <c r="M2479">
        <v>2</v>
      </c>
      <c r="N2479" s="2">
        <v>1299</v>
      </c>
      <c r="O2479" s="3">
        <v>0.1</v>
      </c>
      <c r="P2479" s="2">
        <v>1220</v>
      </c>
      <c r="Q2479" t="s">
        <v>123</v>
      </c>
      <c r="R2479" t="s">
        <v>33</v>
      </c>
      <c r="S2479" t="s">
        <v>34</v>
      </c>
      <c r="T2479" s="4">
        <v>4</v>
      </c>
      <c r="U2479" s="11">
        <f t="shared" si="38"/>
        <v>2598</v>
      </c>
      <c r="V2479" s="11">
        <f>tbl_EcommerceSales[[#This Row],[Gross_Sales]]*tbl_EcommerceSales[[#This Row],[Discount]]</f>
        <v>259.8</v>
      </c>
      <c r="W2479" s="11">
        <f>tbl_EcommerceSales[[#This Row],[Gross_Sales]]-tbl_EcommerceSales[[#This Row],[Discount_Amount]]</f>
        <v>2338.1999999999998</v>
      </c>
      <c r="X2479" s="11">
        <f>tbl_EcommerceSales[[#This Row],[Quantity]] * _xlfn.XLOOKUP(tbl_EcommerceSales[[#This Row],[Product_ID]], Product_Master!A:A, Product_Master!F:F)</f>
        <v>1220</v>
      </c>
      <c r="Y2479" s="11">
        <f>tbl_EcommerceSales[[#This Row],[Net_Revenue]]-tbl_EcommerceSales[[#This Row],[Total_Cost]]</f>
        <v>1118.1999999999998</v>
      </c>
      <c r="Z2479" s="9">
        <f>IFERROR(#REF!/tbl_EcommerceSales[[#This Row],[Total_Cost]], 0)</f>
        <v>0</v>
      </c>
      <c r="AA2479" t="str">
        <f>TEXT(tbl_EcommerceSales[[#This Row],[Order_Date]],"mmm")</f>
        <v>Sep</v>
      </c>
      <c r="AB2479">
        <f>YEAR(tbl_EcommerceSales[[#This Row],[Order_Date]])</f>
        <v>2025</v>
      </c>
      <c r="AC2479" t="str">
        <f>IF(tbl_EcommerceSales[[#This Row],[Age]]&lt;18,"Under 18",IF(tbl_EcommerceSales[[#This Row],[Age]]&lt;=25,"18-25",IF(tbl_EcommerceSales[[#This Row],[Age]]&lt;=35,"26-35",IF(tbl_EcommerceSales[[#This Row],[Age]]&lt;=45,"36-45",IF(tbl_EcommerceSales[[#This Row],[Age]]&lt;=55,"46-55","56+")))))</f>
        <v>26-35</v>
      </c>
    </row>
    <row r="2480" spans="1:29" x14ac:dyDescent="0.35">
      <c r="A2480" t="s">
        <v>4161</v>
      </c>
      <c r="B2480" s="7">
        <v>45928</v>
      </c>
      <c r="C2480" t="s">
        <v>1933</v>
      </c>
      <c r="D2480" t="s">
        <v>342</v>
      </c>
      <c r="E2480" t="s">
        <v>48</v>
      </c>
      <c r="F2480">
        <v>36</v>
      </c>
      <c r="G2480" t="s">
        <v>211</v>
      </c>
      <c r="H2480" t="s">
        <v>72</v>
      </c>
      <c r="I2480" t="s">
        <v>67</v>
      </c>
      <c r="J2480" t="s">
        <v>68</v>
      </c>
      <c r="K2480" t="s">
        <v>42</v>
      </c>
      <c r="L2480" t="s">
        <v>43</v>
      </c>
      <c r="M2480">
        <v>1</v>
      </c>
      <c r="N2480" s="2">
        <v>799</v>
      </c>
      <c r="O2480" s="3">
        <v>0.1</v>
      </c>
      <c r="P2480" s="2">
        <v>360</v>
      </c>
      <c r="Q2480" t="s">
        <v>123</v>
      </c>
      <c r="R2480" t="s">
        <v>33</v>
      </c>
      <c r="S2480" t="s">
        <v>34</v>
      </c>
      <c r="T2480" s="4">
        <v>4</v>
      </c>
      <c r="U2480" s="11">
        <f t="shared" si="38"/>
        <v>799</v>
      </c>
      <c r="V2480" s="11">
        <f>tbl_EcommerceSales[[#This Row],[Gross_Sales]]*tbl_EcommerceSales[[#This Row],[Discount]]</f>
        <v>79.900000000000006</v>
      </c>
      <c r="W2480" s="11">
        <f>tbl_EcommerceSales[[#This Row],[Gross_Sales]]-tbl_EcommerceSales[[#This Row],[Discount_Amount]]</f>
        <v>719.1</v>
      </c>
      <c r="X2480" s="11">
        <f>tbl_EcommerceSales[[#This Row],[Quantity]] * _xlfn.XLOOKUP(tbl_EcommerceSales[[#This Row],[Product_ID]], Product_Master!A:A, Product_Master!F:F)</f>
        <v>360</v>
      </c>
      <c r="Y2480" s="11">
        <f>tbl_EcommerceSales[[#This Row],[Net_Revenue]]-tbl_EcommerceSales[[#This Row],[Total_Cost]]</f>
        <v>359.1</v>
      </c>
      <c r="Z2480" s="9">
        <f>IFERROR(#REF!/tbl_EcommerceSales[[#This Row],[Total_Cost]], 0)</f>
        <v>0</v>
      </c>
      <c r="AA2480" t="str">
        <f>TEXT(tbl_EcommerceSales[[#This Row],[Order_Date]],"mmm")</f>
        <v>Sep</v>
      </c>
      <c r="AB2480">
        <f>YEAR(tbl_EcommerceSales[[#This Row],[Order_Date]])</f>
        <v>2025</v>
      </c>
      <c r="AC2480" t="str">
        <f>IF(tbl_EcommerceSales[[#This Row],[Age]]&lt;18,"Under 18",IF(tbl_EcommerceSales[[#This Row],[Age]]&lt;=25,"18-25",IF(tbl_EcommerceSales[[#This Row],[Age]]&lt;=35,"26-35",IF(tbl_EcommerceSales[[#This Row],[Age]]&lt;=45,"36-45",IF(tbl_EcommerceSales[[#This Row],[Age]]&lt;=55,"46-55","56+")))))</f>
        <v>36-45</v>
      </c>
    </row>
    <row r="2481" spans="1:29" x14ac:dyDescent="0.35">
      <c r="A2481" t="s">
        <v>4162</v>
      </c>
      <c r="B2481" s="7">
        <v>45928</v>
      </c>
      <c r="C2481" t="s">
        <v>4163</v>
      </c>
      <c r="D2481" t="s">
        <v>232</v>
      </c>
      <c r="E2481" t="s">
        <v>48</v>
      </c>
      <c r="F2481">
        <v>39</v>
      </c>
      <c r="G2481" t="s">
        <v>152</v>
      </c>
      <c r="H2481" t="s">
        <v>72</v>
      </c>
      <c r="I2481" t="s">
        <v>89</v>
      </c>
      <c r="J2481" t="s">
        <v>90</v>
      </c>
      <c r="K2481" t="s">
        <v>91</v>
      </c>
      <c r="L2481" t="s">
        <v>92</v>
      </c>
      <c r="M2481">
        <v>1</v>
      </c>
      <c r="N2481" s="2">
        <v>599</v>
      </c>
      <c r="O2481" s="3">
        <v>0.15</v>
      </c>
      <c r="P2481" s="2">
        <v>260</v>
      </c>
      <c r="Q2481" t="s">
        <v>44</v>
      </c>
      <c r="R2481" t="s">
        <v>33</v>
      </c>
      <c r="S2481" t="s">
        <v>34</v>
      </c>
      <c r="T2481" s="4">
        <v>2</v>
      </c>
      <c r="U2481" s="11">
        <f t="shared" si="38"/>
        <v>599</v>
      </c>
      <c r="V2481" s="11">
        <f>tbl_EcommerceSales[[#This Row],[Gross_Sales]]*tbl_EcommerceSales[[#This Row],[Discount]]</f>
        <v>89.85</v>
      </c>
      <c r="W2481" s="11">
        <f>tbl_EcommerceSales[[#This Row],[Gross_Sales]]-tbl_EcommerceSales[[#This Row],[Discount_Amount]]</f>
        <v>509.15</v>
      </c>
      <c r="X2481" s="11">
        <f>tbl_EcommerceSales[[#This Row],[Quantity]] * _xlfn.XLOOKUP(tbl_EcommerceSales[[#This Row],[Product_ID]], Product_Master!A:A, Product_Master!F:F)</f>
        <v>260</v>
      </c>
      <c r="Y2481" s="11">
        <f>tbl_EcommerceSales[[#This Row],[Net_Revenue]]-tbl_EcommerceSales[[#This Row],[Total_Cost]]</f>
        <v>249.14999999999998</v>
      </c>
      <c r="Z2481" s="9">
        <f>IFERROR(#REF!/tbl_EcommerceSales[[#This Row],[Total_Cost]], 0)</f>
        <v>0</v>
      </c>
      <c r="AA2481" t="str">
        <f>TEXT(tbl_EcommerceSales[[#This Row],[Order_Date]],"mmm")</f>
        <v>Sep</v>
      </c>
      <c r="AB2481">
        <f>YEAR(tbl_EcommerceSales[[#This Row],[Order_Date]])</f>
        <v>2025</v>
      </c>
      <c r="AC2481" t="str">
        <f>IF(tbl_EcommerceSales[[#This Row],[Age]]&lt;18,"Under 18",IF(tbl_EcommerceSales[[#This Row],[Age]]&lt;=25,"18-25",IF(tbl_EcommerceSales[[#This Row],[Age]]&lt;=35,"26-35",IF(tbl_EcommerceSales[[#This Row],[Age]]&lt;=45,"36-45",IF(tbl_EcommerceSales[[#This Row],[Age]]&lt;=55,"46-55","56+")))))</f>
        <v>36-45</v>
      </c>
    </row>
    <row r="2482" spans="1:29" x14ac:dyDescent="0.35">
      <c r="A2482" t="s">
        <v>4164</v>
      </c>
      <c r="B2482" s="7">
        <v>45928</v>
      </c>
      <c r="C2482" t="s">
        <v>389</v>
      </c>
      <c r="D2482" t="s">
        <v>47</v>
      </c>
      <c r="E2482" t="s">
        <v>25</v>
      </c>
      <c r="F2482">
        <v>44</v>
      </c>
      <c r="G2482" t="s">
        <v>103</v>
      </c>
      <c r="H2482" t="s">
        <v>27</v>
      </c>
      <c r="I2482" t="s">
        <v>349</v>
      </c>
      <c r="J2482" t="s">
        <v>350</v>
      </c>
      <c r="K2482" t="s">
        <v>82</v>
      </c>
      <c r="L2482" t="s">
        <v>238</v>
      </c>
      <c r="M2482">
        <v>2</v>
      </c>
      <c r="N2482" s="2">
        <v>1599</v>
      </c>
      <c r="O2482" s="3">
        <v>0.15</v>
      </c>
      <c r="P2482" s="2">
        <v>1840</v>
      </c>
      <c r="Q2482" t="s">
        <v>32</v>
      </c>
      <c r="R2482" t="s">
        <v>33</v>
      </c>
      <c r="S2482" t="s">
        <v>34</v>
      </c>
      <c r="T2482" s="4">
        <v>5</v>
      </c>
      <c r="U2482" s="11">
        <f t="shared" si="38"/>
        <v>3198</v>
      </c>
      <c r="V2482" s="11">
        <f>tbl_EcommerceSales[[#This Row],[Gross_Sales]]*tbl_EcommerceSales[[#This Row],[Discount]]</f>
        <v>479.7</v>
      </c>
      <c r="W2482" s="11">
        <f>tbl_EcommerceSales[[#This Row],[Gross_Sales]]-tbl_EcommerceSales[[#This Row],[Discount_Amount]]</f>
        <v>2718.3</v>
      </c>
      <c r="X2482" s="11">
        <f>tbl_EcommerceSales[[#This Row],[Quantity]] * _xlfn.XLOOKUP(tbl_EcommerceSales[[#This Row],[Product_ID]], Product_Master!A:A, Product_Master!F:F)</f>
        <v>1840</v>
      </c>
      <c r="Y2482" s="11">
        <f>tbl_EcommerceSales[[#This Row],[Net_Revenue]]-tbl_EcommerceSales[[#This Row],[Total_Cost]]</f>
        <v>878.30000000000018</v>
      </c>
      <c r="Z2482" s="9">
        <f>IFERROR(#REF!/tbl_EcommerceSales[[#This Row],[Total_Cost]], 0)</f>
        <v>0</v>
      </c>
      <c r="AA2482" t="str">
        <f>TEXT(tbl_EcommerceSales[[#This Row],[Order_Date]],"mmm")</f>
        <v>Sep</v>
      </c>
      <c r="AB2482">
        <f>YEAR(tbl_EcommerceSales[[#This Row],[Order_Date]])</f>
        <v>2025</v>
      </c>
      <c r="AC2482" t="str">
        <f>IF(tbl_EcommerceSales[[#This Row],[Age]]&lt;18,"Under 18",IF(tbl_EcommerceSales[[#This Row],[Age]]&lt;=25,"18-25",IF(tbl_EcommerceSales[[#This Row],[Age]]&lt;=35,"26-35",IF(tbl_EcommerceSales[[#This Row],[Age]]&lt;=45,"36-45",IF(tbl_EcommerceSales[[#This Row],[Age]]&lt;=55,"46-55","56+")))))</f>
        <v>36-45</v>
      </c>
    </row>
    <row r="2483" spans="1:29" x14ac:dyDescent="0.35">
      <c r="A2483" t="s">
        <v>4165</v>
      </c>
      <c r="B2483" s="7">
        <v>45928</v>
      </c>
      <c r="C2483" t="s">
        <v>782</v>
      </c>
      <c r="D2483" t="s">
        <v>79</v>
      </c>
      <c r="E2483" t="s">
        <v>48</v>
      </c>
      <c r="F2483">
        <v>28</v>
      </c>
      <c r="G2483" t="s">
        <v>289</v>
      </c>
      <c r="H2483" t="s">
        <v>88</v>
      </c>
      <c r="I2483" t="s">
        <v>276</v>
      </c>
      <c r="J2483" t="s">
        <v>277</v>
      </c>
      <c r="K2483" t="s">
        <v>30</v>
      </c>
      <c r="L2483" t="s">
        <v>278</v>
      </c>
      <c r="M2483">
        <v>1</v>
      </c>
      <c r="N2483" s="2">
        <v>1599</v>
      </c>
      <c r="O2483" s="3">
        <v>0.05</v>
      </c>
      <c r="P2483" s="2">
        <v>850</v>
      </c>
      <c r="Q2483" t="s">
        <v>44</v>
      </c>
      <c r="R2483" t="s">
        <v>33</v>
      </c>
      <c r="S2483" t="s">
        <v>57</v>
      </c>
      <c r="T2483" s="4">
        <v>4</v>
      </c>
      <c r="U2483" s="11">
        <f t="shared" si="38"/>
        <v>1599</v>
      </c>
      <c r="V2483" s="11">
        <f>tbl_EcommerceSales[[#This Row],[Gross_Sales]]*tbl_EcommerceSales[[#This Row],[Discount]]</f>
        <v>79.95</v>
      </c>
      <c r="W2483" s="11">
        <f>tbl_EcommerceSales[[#This Row],[Gross_Sales]]-tbl_EcommerceSales[[#This Row],[Discount_Amount]]</f>
        <v>1519.05</v>
      </c>
      <c r="X2483" s="11">
        <f>tbl_EcommerceSales[[#This Row],[Quantity]] * _xlfn.XLOOKUP(tbl_EcommerceSales[[#This Row],[Product_ID]], Product_Master!A:A, Product_Master!F:F)</f>
        <v>850</v>
      </c>
      <c r="Y2483" s="11">
        <f>tbl_EcommerceSales[[#This Row],[Net_Revenue]]-tbl_EcommerceSales[[#This Row],[Total_Cost]]</f>
        <v>669.05</v>
      </c>
      <c r="Z2483" s="9">
        <f>IFERROR(#REF!/tbl_EcommerceSales[[#This Row],[Total_Cost]], 0)</f>
        <v>0</v>
      </c>
      <c r="AA2483" t="str">
        <f>TEXT(tbl_EcommerceSales[[#This Row],[Order_Date]],"mmm")</f>
        <v>Sep</v>
      </c>
      <c r="AB2483">
        <f>YEAR(tbl_EcommerceSales[[#This Row],[Order_Date]])</f>
        <v>2025</v>
      </c>
      <c r="AC2483" t="str">
        <f>IF(tbl_EcommerceSales[[#This Row],[Age]]&lt;18,"Under 18",IF(tbl_EcommerceSales[[#This Row],[Age]]&lt;=25,"18-25",IF(tbl_EcommerceSales[[#This Row],[Age]]&lt;=35,"26-35",IF(tbl_EcommerceSales[[#This Row],[Age]]&lt;=45,"36-45",IF(tbl_EcommerceSales[[#This Row],[Age]]&lt;=55,"46-55","56+")))))</f>
        <v>26-35</v>
      </c>
    </row>
    <row r="2484" spans="1:29" x14ac:dyDescent="0.35">
      <c r="A2484" t="s">
        <v>4166</v>
      </c>
      <c r="B2484" s="7">
        <v>45928</v>
      </c>
      <c r="C2484" t="s">
        <v>4167</v>
      </c>
      <c r="D2484" t="s">
        <v>269</v>
      </c>
      <c r="E2484" t="s">
        <v>48</v>
      </c>
      <c r="F2484">
        <v>30</v>
      </c>
      <c r="G2484" t="s">
        <v>99</v>
      </c>
      <c r="H2484" t="s">
        <v>88</v>
      </c>
      <c r="I2484" t="s">
        <v>206</v>
      </c>
      <c r="J2484" t="s">
        <v>207</v>
      </c>
      <c r="K2484" t="s">
        <v>177</v>
      </c>
      <c r="L2484" t="s">
        <v>208</v>
      </c>
      <c r="M2484">
        <v>1</v>
      </c>
      <c r="N2484" s="2">
        <v>2199</v>
      </c>
      <c r="O2484" s="3">
        <v>0.15</v>
      </c>
      <c r="P2484" s="2">
        <v>1250</v>
      </c>
      <c r="Q2484" t="s">
        <v>44</v>
      </c>
      <c r="R2484" t="s">
        <v>33</v>
      </c>
      <c r="S2484" t="s">
        <v>57</v>
      </c>
      <c r="T2484" s="4">
        <v>4</v>
      </c>
      <c r="U2484" s="11">
        <f t="shared" si="38"/>
        <v>2199</v>
      </c>
      <c r="V2484" s="11">
        <f>tbl_EcommerceSales[[#This Row],[Gross_Sales]]*tbl_EcommerceSales[[#This Row],[Discount]]</f>
        <v>329.84999999999997</v>
      </c>
      <c r="W2484" s="11">
        <f>tbl_EcommerceSales[[#This Row],[Gross_Sales]]-tbl_EcommerceSales[[#This Row],[Discount_Amount]]</f>
        <v>1869.15</v>
      </c>
      <c r="X2484" s="11">
        <f>tbl_EcommerceSales[[#This Row],[Quantity]] * _xlfn.XLOOKUP(tbl_EcommerceSales[[#This Row],[Product_ID]], Product_Master!A:A, Product_Master!F:F)</f>
        <v>1250</v>
      </c>
      <c r="Y2484" s="11">
        <f>tbl_EcommerceSales[[#This Row],[Net_Revenue]]-tbl_EcommerceSales[[#This Row],[Total_Cost]]</f>
        <v>619.15000000000009</v>
      </c>
      <c r="Z2484" s="9">
        <f>IFERROR(#REF!/tbl_EcommerceSales[[#This Row],[Total_Cost]], 0)</f>
        <v>0</v>
      </c>
      <c r="AA2484" t="str">
        <f>TEXT(tbl_EcommerceSales[[#This Row],[Order_Date]],"mmm")</f>
        <v>Sep</v>
      </c>
      <c r="AB2484">
        <f>YEAR(tbl_EcommerceSales[[#This Row],[Order_Date]])</f>
        <v>2025</v>
      </c>
      <c r="AC2484" t="str">
        <f>IF(tbl_EcommerceSales[[#This Row],[Age]]&lt;18,"Under 18",IF(tbl_EcommerceSales[[#This Row],[Age]]&lt;=25,"18-25",IF(tbl_EcommerceSales[[#This Row],[Age]]&lt;=35,"26-35",IF(tbl_EcommerceSales[[#This Row],[Age]]&lt;=45,"36-45",IF(tbl_EcommerceSales[[#This Row],[Age]]&lt;=55,"46-55","56+")))))</f>
        <v>26-35</v>
      </c>
    </row>
    <row r="2485" spans="1:29" x14ac:dyDescent="0.35">
      <c r="A2485" t="s">
        <v>4168</v>
      </c>
      <c r="B2485" s="7">
        <v>45928</v>
      </c>
      <c r="C2485" t="s">
        <v>595</v>
      </c>
      <c r="D2485" t="s">
        <v>269</v>
      </c>
      <c r="E2485" t="s">
        <v>48</v>
      </c>
      <c r="F2485">
        <v>27</v>
      </c>
      <c r="G2485" t="s">
        <v>107</v>
      </c>
      <c r="H2485" t="s">
        <v>39</v>
      </c>
      <c r="I2485" t="s">
        <v>89</v>
      </c>
      <c r="J2485" t="s">
        <v>90</v>
      </c>
      <c r="K2485" t="s">
        <v>91</v>
      </c>
      <c r="L2485" t="s">
        <v>92</v>
      </c>
      <c r="M2485">
        <v>3</v>
      </c>
      <c r="N2485" s="2">
        <v>599</v>
      </c>
      <c r="O2485" s="3">
        <v>0.05</v>
      </c>
      <c r="P2485" s="2">
        <v>780</v>
      </c>
      <c r="Q2485" t="s">
        <v>319</v>
      </c>
      <c r="R2485" t="s">
        <v>162</v>
      </c>
      <c r="S2485" t="s">
        <v>34</v>
      </c>
      <c r="T2485" s="4"/>
      <c r="U2485" s="11">
        <f t="shared" si="38"/>
        <v>1797</v>
      </c>
      <c r="V2485" s="11">
        <f>tbl_EcommerceSales[[#This Row],[Gross_Sales]]*tbl_EcommerceSales[[#This Row],[Discount]]</f>
        <v>89.850000000000009</v>
      </c>
      <c r="W2485" s="11">
        <f>tbl_EcommerceSales[[#This Row],[Gross_Sales]]-tbl_EcommerceSales[[#This Row],[Discount_Amount]]</f>
        <v>1707.15</v>
      </c>
      <c r="X2485" s="11">
        <f>tbl_EcommerceSales[[#This Row],[Quantity]] * _xlfn.XLOOKUP(tbl_EcommerceSales[[#This Row],[Product_ID]], Product_Master!A:A, Product_Master!F:F)</f>
        <v>780</v>
      </c>
      <c r="Y2485" s="11">
        <f>tbl_EcommerceSales[[#This Row],[Net_Revenue]]-tbl_EcommerceSales[[#This Row],[Total_Cost]]</f>
        <v>927.15000000000009</v>
      </c>
      <c r="Z2485" s="9">
        <f>IFERROR(#REF!/tbl_EcommerceSales[[#This Row],[Total_Cost]], 0)</f>
        <v>0</v>
      </c>
      <c r="AA2485" t="str">
        <f>TEXT(tbl_EcommerceSales[[#This Row],[Order_Date]],"mmm")</f>
        <v>Sep</v>
      </c>
      <c r="AB2485">
        <f>YEAR(tbl_EcommerceSales[[#This Row],[Order_Date]])</f>
        <v>2025</v>
      </c>
      <c r="AC2485" t="str">
        <f>IF(tbl_EcommerceSales[[#This Row],[Age]]&lt;18,"Under 18",IF(tbl_EcommerceSales[[#This Row],[Age]]&lt;=25,"18-25",IF(tbl_EcommerceSales[[#This Row],[Age]]&lt;=35,"26-35",IF(tbl_EcommerceSales[[#This Row],[Age]]&lt;=45,"36-45",IF(tbl_EcommerceSales[[#This Row],[Age]]&lt;=55,"46-55","56+")))))</f>
        <v>26-35</v>
      </c>
    </row>
    <row r="2486" spans="1:29" x14ac:dyDescent="0.35">
      <c r="A2486" t="s">
        <v>4169</v>
      </c>
      <c r="B2486" s="7">
        <v>45929</v>
      </c>
      <c r="C2486" t="s">
        <v>4170</v>
      </c>
      <c r="D2486" t="s">
        <v>139</v>
      </c>
      <c r="E2486" t="s">
        <v>25</v>
      </c>
      <c r="F2486">
        <v>43</v>
      </c>
      <c r="G2486" t="s">
        <v>270</v>
      </c>
      <c r="H2486" t="s">
        <v>72</v>
      </c>
      <c r="I2486" t="s">
        <v>276</v>
      </c>
      <c r="J2486" t="s">
        <v>277</v>
      </c>
      <c r="K2486" t="s">
        <v>30</v>
      </c>
      <c r="L2486" t="s">
        <v>278</v>
      </c>
      <c r="M2486">
        <v>1</v>
      </c>
      <c r="N2486" s="2">
        <v>1599</v>
      </c>
      <c r="O2486" s="3">
        <v>0.15</v>
      </c>
      <c r="P2486" s="2">
        <v>850</v>
      </c>
      <c r="Q2486" t="s">
        <v>123</v>
      </c>
      <c r="R2486" t="s">
        <v>33</v>
      </c>
      <c r="S2486" t="s">
        <v>34</v>
      </c>
      <c r="T2486" s="4">
        <v>5</v>
      </c>
      <c r="U2486" s="11">
        <f t="shared" si="38"/>
        <v>1599</v>
      </c>
      <c r="V2486" s="11">
        <f>tbl_EcommerceSales[[#This Row],[Gross_Sales]]*tbl_EcommerceSales[[#This Row],[Discount]]</f>
        <v>239.85</v>
      </c>
      <c r="W2486" s="11">
        <f>tbl_EcommerceSales[[#This Row],[Gross_Sales]]-tbl_EcommerceSales[[#This Row],[Discount_Amount]]</f>
        <v>1359.15</v>
      </c>
      <c r="X2486" s="11">
        <f>tbl_EcommerceSales[[#This Row],[Quantity]] * _xlfn.XLOOKUP(tbl_EcommerceSales[[#This Row],[Product_ID]], Product_Master!A:A, Product_Master!F:F)</f>
        <v>850</v>
      </c>
      <c r="Y2486" s="11">
        <f>tbl_EcommerceSales[[#This Row],[Net_Revenue]]-tbl_EcommerceSales[[#This Row],[Total_Cost]]</f>
        <v>509.15000000000009</v>
      </c>
      <c r="Z2486" s="9">
        <f>IFERROR(#REF!/tbl_EcommerceSales[[#This Row],[Total_Cost]], 0)</f>
        <v>0</v>
      </c>
      <c r="AA2486" t="str">
        <f>TEXT(tbl_EcommerceSales[[#This Row],[Order_Date]],"mmm")</f>
        <v>Sep</v>
      </c>
      <c r="AB2486">
        <f>YEAR(tbl_EcommerceSales[[#This Row],[Order_Date]])</f>
        <v>2025</v>
      </c>
      <c r="AC2486" t="str">
        <f>IF(tbl_EcommerceSales[[#This Row],[Age]]&lt;18,"Under 18",IF(tbl_EcommerceSales[[#This Row],[Age]]&lt;=25,"18-25",IF(tbl_EcommerceSales[[#This Row],[Age]]&lt;=35,"26-35",IF(tbl_EcommerceSales[[#This Row],[Age]]&lt;=45,"36-45",IF(tbl_EcommerceSales[[#This Row],[Age]]&lt;=55,"46-55","56+")))))</f>
        <v>36-45</v>
      </c>
    </row>
    <row r="2487" spans="1:29" x14ac:dyDescent="0.35">
      <c r="A2487" t="s">
        <v>4171</v>
      </c>
      <c r="B2487" s="7">
        <v>45929</v>
      </c>
      <c r="C2487" t="s">
        <v>4172</v>
      </c>
      <c r="D2487" t="s">
        <v>139</v>
      </c>
      <c r="E2487" t="s">
        <v>25</v>
      </c>
      <c r="F2487">
        <v>25</v>
      </c>
      <c r="G2487" t="s">
        <v>52</v>
      </c>
      <c r="H2487" t="s">
        <v>27</v>
      </c>
      <c r="I2487" t="s">
        <v>517</v>
      </c>
      <c r="J2487" t="s">
        <v>518</v>
      </c>
      <c r="K2487" t="s">
        <v>30</v>
      </c>
      <c r="L2487" t="s">
        <v>278</v>
      </c>
      <c r="M2487">
        <v>1</v>
      </c>
      <c r="N2487" s="2">
        <v>1299</v>
      </c>
      <c r="O2487" s="3">
        <v>0.3</v>
      </c>
      <c r="P2487" s="2">
        <v>690</v>
      </c>
      <c r="Q2487" t="s">
        <v>44</v>
      </c>
      <c r="R2487" t="s">
        <v>33</v>
      </c>
      <c r="S2487" t="s">
        <v>34</v>
      </c>
      <c r="T2487" s="4">
        <v>5</v>
      </c>
      <c r="U2487" s="11">
        <f t="shared" si="38"/>
        <v>1299</v>
      </c>
      <c r="V2487" s="11">
        <f>tbl_EcommerceSales[[#This Row],[Gross_Sales]]*tbl_EcommerceSales[[#This Row],[Discount]]</f>
        <v>389.7</v>
      </c>
      <c r="W2487" s="11">
        <f>tbl_EcommerceSales[[#This Row],[Gross_Sales]]-tbl_EcommerceSales[[#This Row],[Discount_Amount]]</f>
        <v>909.3</v>
      </c>
      <c r="X2487" s="11">
        <f>tbl_EcommerceSales[[#This Row],[Quantity]] * _xlfn.XLOOKUP(tbl_EcommerceSales[[#This Row],[Product_ID]], Product_Master!A:A, Product_Master!F:F)</f>
        <v>690</v>
      </c>
      <c r="Y2487" s="11">
        <f>tbl_EcommerceSales[[#This Row],[Net_Revenue]]-tbl_EcommerceSales[[#This Row],[Total_Cost]]</f>
        <v>219.29999999999995</v>
      </c>
      <c r="Z2487" s="9">
        <f>IFERROR(#REF!/tbl_EcommerceSales[[#This Row],[Total_Cost]], 0)</f>
        <v>0</v>
      </c>
      <c r="AA2487" t="str">
        <f>TEXT(tbl_EcommerceSales[[#This Row],[Order_Date]],"mmm")</f>
        <v>Sep</v>
      </c>
      <c r="AB2487">
        <f>YEAR(tbl_EcommerceSales[[#This Row],[Order_Date]])</f>
        <v>2025</v>
      </c>
      <c r="AC2487" t="str">
        <f>IF(tbl_EcommerceSales[[#This Row],[Age]]&lt;18,"Under 18",IF(tbl_EcommerceSales[[#This Row],[Age]]&lt;=25,"18-25",IF(tbl_EcommerceSales[[#This Row],[Age]]&lt;=35,"26-35",IF(tbl_EcommerceSales[[#This Row],[Age]]&lt;=45,"36-45",IF(tbl_EcommerceSales[[#This Row],[Age]]&lt;=55,"46-55","56+")))))</f>
        <v>18-25</v>
      </c>
    </row>
    <row r="2488" spans="1:29" x14ac:dyDescent="0.35">
      <c r="A2488" t="s">
        <v>4173</v>
      </c>
      <c r="B2488" s="7">
        <v>45929</v>
      </c>
      <c r="C2488" t="s">
        <v>4174</v>
      </c>
      <c r="D2488" t="s">
        <v>227</v>
      </c>
      <c r="E2488" t="s">
        <v>48</v>
      </c>
      <c r="F2488">
        <v>36</v>
      </c>
      <c r="G2488" t="s">
        <v>192</v>
      </c>
      <c r="H2488" t="s">
        <v>27</v>
      </c>
      <c r="I2488" t="s">
        <v>53</v>
      </c>
      <c r="J2488" t="s">
        <v>54</v>
      </c>
      <c r="K2488" t="s">
        <v>55</v>
      </c>
      <c r="L2488" t="s">
        <v>56</v>
      </c>
      <c r="M2488">
        <v>2</v>
      </c>
      <c r="N2488" s="2">
        <v>799</v>
      </c>
      <c r="O2488" s="3">
        <v>0.1</v>
      </c>
      <c r="P2488" s="2">
        <v>780</v>
      </c>
      <c r="Q2488" t="s">
        <v>32</v>
      </c>
      <c r="R2488" t="s">
        <v>33</v>
      </c>
      <c r="S2488" t="s">
        <v>57</v>
      </c>
      <c r="T2488" s="4">
        <v>5</v>
      </c>
      <c r="U2488" s="11">
        <f t="shared" si="38"/>
        <v>1598</v>
      </c>
      <c r="V2488" s="11">
        <f>tbl_EcommerceSales[[#This Row],[Gross_Sales]]*tbl_EcommerceSales[[#This Row],[Discount]]</f>
        <v>159.80000000000001</v>
      </c>
      <c r="W2488" s="11">
        <f>tbl_EcommerceSales[[#This Row],[Gross_Sales]]-tbl_EcommerceSales[[#This Row],[Discount_Amount]]</f>
        <v>1438.2</v>
      </c>
      <c r="X2488" s="11">
        <f>tbl_EcommerceSales[[#This Row],[Quantity]] * _xlfn.XLOOKUP(tbl_EcommerceSales[[#This Row],[Product_ID]], Product_Master!A:A, Product_Master!F:F)</f>
        <v>780</v>
      </c>
      <c r="Y2488" s="11">
        <f>tbl_EcommerceSales[[#This Row],[Net_Revenue]]-tbl_EcommerceSales[[#This Row],[Total_Cost]]</f>
        <v>658.2</v>
      </c>
      <c r="Z2488" s="9">
        <f>IFERROR(#REF!/tbl_EcommerceSales[[#This Row],[Total_Cost]], 0)</f>
        <v>0</v>
      </c>
      <c r="AA2488" t="str">
        <f>TEXT(tbl_EcommerceSales[[#This Row],[Order_Date]],"mmm")</f>
        <v>Sep</v>
      </c>
      <c r="AB2488">
        <f>YEAR(tbl_EcommerceSales[[#This Row],[Order_Date]])</f>
        <v>2025</v>
      </c>
      <c r="AC2488" t="str">
        <f>IF(tbl_EcommerceSales[[#This Row],[Age]]&lt;18,"Under 18",IF(tbl_EcommerceSales[[#This Row],[Age]]&lt;=25,"18-25",IF(tbl_EcommerceSales[[#This Row],[Age]]&lt;=35,"26-35",IF(tbl_EcommerceSales[[#This Row],[Age]]&lt;=45,"36-45",IF(tbl_EcommerceSales[[#This Row],[Age]]&lt;=55,"46-55","56+")))))</f>
        <v>36-45</v>
      </c>
    </row>
    <row r="2489" spans="1:29" x14ac:dyDescent="0.35">
      <c r="A2489" t="s">
        <v>4175</v>
      </c>
      <c r="B2489" s="7">
        <v>45929</v>
      </c>
      <c r="C2489" t="s">
        <v>4176</v>
      </c>
      <c r="D2489" t="s">
        <v>189</v>
      </c>
      <c r="E2489" t="s">
        <v>25</v>
      </c>
      <c r="F2489">
        <v>33</v>
      </c>
      <c r="G2489" t="s">
        <v>289</v>
      </c>
      <c r="H2489" t="s">
        <v>88</v>
      </c>
      <c r="I2489" t="s">
        <v>206</v>
      </c>
      <c r="J2489" t="s">
        <v>207</v>
      </c>
      <c r="K2489" t="s">
        <v>177</v>
      </c>
      <c r="L2489" t="s">
        <v>208</v>
      </c>
      <c r="M2489">
        <v>1</v>
      </c>
      <c r="N2489" s="2">
        <v>2199</v>
      </c>
      <c r="O2489" s="3">
        <v>0.05</v>
      </c>
      <c r="P2489" s="2">
        <v>1250</v>
      </c>
      <c r="Q2489" t="s">
        <v>76</v>
      </c>
      <c r="R2489" t="s">
        <v>33</v>
      </c>
      <c r="S2489" t="s">
        <v>34</v>
      </c>
      <c r="T2489" s="4">
        <v>4</v>
      </c>
      <c r="U2489" s="11">
        <f t="shared" si="38"/>
        <v>2199</v>
      </c>
      <c r="V2489" s="11">
        <f>tbl_EcommerceSales[[#This Row],[Gross_Sales]]*tbl_EcommerceSales[[#This Row],[Discount]]</f>
        <v>109.95</v>
      </c>
      <c r="W2489" s="11">
        <f>tbl_EcommerceSales[[#This Row],[Gross_Sales]]-tbl_EcommerceSales[[#This Row],[Discount_Amount]]</f>
        <v>2089.0500000000002</v>
      </c>
      <c r="X2489" s="11">
        <f>tbl_EcommerceSales[[#This Row],[Quantity]] * _xlfn.XLOOKUP(tbl_EcommerceSales[[#This Row],[Product_ID]], Product_Master!A:A, Product_Master!F:F)</f>
        <v>1250</v>
      </c>
      <c r="Y2489" s="11">
        <f>tbl_EcommerceSales[[#This Row],[Net_Revenue]]-tbl_EcommerceSales[[#This Row],[Total_Cost]]</f>
        <v>839.05000000000018</v>
      </c>
      <c r="Z2489" s="9">
        <f>IFERROR(#REF!/tbl_EcommerceSales[[#This Row],[Total_Cost]], 0)</f>
        <v>0</v>
      </c>
      <c r="AA2489" t="str">
        <f>TEXT(tbl_EcommerceSales[[#This Row],[Order_Date]],"mmm")</f>
        <v>Sep</v>
      </c>
      <c r="AB2489">
        <f>YEAR(tbl_EcommerceSales[[#This Row],[Order_Date]])</f>
        <v>2025</v>
      </c>
      <c r="AC2489" t="str">
        <f>IF(tbl_EcommerceSales[[#This Row],[Age]]&lt;18,"Under 18",IF(tbl_EcommerceSales[[#This Row],[Age]]&lt;=25,"18-25",IF(tbl_EcommerceSales[[#This Row],[Age]]&lt;=35,"26-35",IF(tbl_EcommerceSales[[#This Row],[Age]]&lt;=45,"36-45",IF(tbl_EcommerceSales[[#This Row],[Age]]&lt;=55,"46-55","56+")))))</f>
        <v>26-35</v>
      </c>
    </row>
    <row r="2490" spans="1:29" x14ac:dyDescent="0.35">
      <c r="A2490" t="s">
        <v>4177</v>
      </c>
      <c r="B2490" s="7">
        <v>45929</v>
      </c>
      <c r="C2490" t="s">
        <v>479</v>
      </c>
      <c r="D2490" t="s">
        <v>116</v>
      </c>
      <c r="E2490" t="s">
        <v>25</v>
      </c>
      <c r="F2490">
        <v>26</v>
      </c>
      <c r="G2490" t="s">
        <v>246</v>
      </c>
      <c r="H2490" t="s">
        <v>27</v>
      </c>
      <c r="I2490" t="s">
        <v>290</v>
      </c>
      <c r="J2490" t="s">
        <v>291</v>
      </c>
      <c r="K2490" t="s">
        <v>30</v>
      </c>
      <c r="L2490" t="s">
        <v>31</v>
      </c>
      <c r="M2490">
        <v>2</v>
      </c>
      <c r="N2490" s="2">
        <v>3499</v>
      </c>
      <c r="O2490" s="3">
        <v>0.2</v>
      </c>
      <c r="P2490" s="2">
        <v>4500</v>
      </c>
      <c r="Q2490" t="s">
        <v>44</v>
      </c>
      <c r="R2490" t="s">
        <v>33</v>
      </c>
      <c r="S2490" t="s">
        <v>57</v>
      </c>
      <c r="T2490" s="4">
        <v>3</v>
      </c>
      <c r="U2490" s="11">
        <f t="shared" si="38"/>
        <v>6998</v>
      </c>
      <c r="V2490" s="11">
        <f>tbl_EcommerceSales[[#This Row],[Gross_Sales]]*tbl_EcommerceSales[[#This Row],[Discount]]</f>
        <v>1399.6000000000001</v>
      </c>
      <c r="W2490" s="11">
        <f>tbl_EcommerceSales[[#This Row],[Gross_Sales]]-tbl_EcommerceSales[[#This Row],[Discount_Amount]]</f>
        <v>5598.4</v>
      </c>
      <c r="X2490" s="11">
        <f>tbl_EcommerceSales[[#This Row],[Quantity]] * _xlfn.XLOOKUP(tbl_EcommerceSales[[#This Row],[Product_ID]], Product_Master!A:A, Product_Master!F:F)</f>
        <v>4500</v>
      </c>
      <c r="Y2490" s="11">
        <f>tbl_EcommerceSales[[#This Row],[Net_Revenue]]-tbl_EcommerceSales[[#This Row],[Total_Cost]]</f>
        <v>1098.3999999999996</v>
      </c>
      <c r="Z2490" s="9">
        <f>IFERROR(#REF!/tbl_EcommerceSales[[#This Row],[Total_Cost]], 0)</f>
        <v>0</v>
      </c>
      <c r="AA2490" t="str">
        <f>TEXT(tbl_EcommerceSales[[#This Row],[Order_Date]],"mmm")</f>
        <v>Sep</v>
      </c>
      <c r="AB2490">
        <f>YEAR(tbl_EcommerceSales[[#This Row],[Order_Date]])</f>
        <v>2025</v>
      </c>
      <c r="AC2490" t="str">
        <f>IF(tbl_EcommerceSales[[#This Row],[Age]]&lt;18,"Under 18",IF(tbl_EcommerceSales[[#This Row],[Age]]&lt;=25,"18-25",IF(tbl_EcommerceSales[[#This Row],[Age]]&lt;=35,"26-35",IF(tbl_EcommerceSales[[#This Row],[Age]]&lt;=45,"36-45",IF(tbl_EcommerceSales[[#This Row],[Age]]&lt;=55,"46-55","56+")))))</f>
        <v>26-35</v>
      </c>
    </row>
    <row r="2491" spans="1:29" x14ac:dyDescent="0.35">
      <c r="A2491" t="s">
        <v>4178</v>
      </c>
      <c r="B2491" s="7">
        <v>45929</v>
      </c>
      <c r="C2491" t="s">
        <v>4104</v>
      </c>
      <c r="D2491" t="s">
        <v>151</v>
      </c>
      <c r="E2491" t="s">
        <v>25</v>
      </c>
      <c r="F2491">
        <v>39</v>
      </c>
      <c r="G2491" t="s">
        <v>38</v>
      </c>
      <c r="H2491" t="s">
        <v>39</v>
      </c>
      <c r="I2491" t="s">
        <v>271</v>
      </c>
      <c r="J2491" t="s">
        <v>272</v>
      </c>
      <c r="K2491" t="s">
        <v>30</v>
      </c>
      <c r="L2491" t="s">
        <v>273</v>
      </c>
      <c r="M2491">
        <v>1</v>
      </c>
      <c r="N2491" s="2">
        <v>4299</v>
      </c>
      <c r="O2491" s="3">
        <v>0.2</v>
      </c>
      <c r="P2491" s="2">
        <v>2700</v>
      </c>
      <c r="Q2491" t="s">
        <v>123</v>
      </c>
      <c r="R2491" t="s">
        <v>33</v>
      </c>
      <c r="S2491" t="s">
        <v>57</v>
      </c>
      <c r="T2491" s="4">
        <v>1</v>
      </c>
      <c r="U2491" s="11">
        <f t="shared" si="38"/>
        <v>4299</v>
      </c>
      <c r="V2491" s="11">
        <f>tbl_EcommerceSales[[#This Row],[Gross_Sales]]*tbl_EcommerceSales[[#This Row],[Discount]]</f>
        <v>859.80000000000007</v>
      </c>
      <c r="W2491" s="11">
        <f>tbl_EcommerceSales[[#This Row],[Gross_Sales]]-tbl_EcommerceSales[[#This Row],[Discount_Amount]]</f>
        <v>3439.2</v>
      </c>
      <c r="X2491" s="11">
        <f>tbl_EcommerceSales[[#This Row],[Quantity]] * _xlfn.XLOOKUP(tbl_EcommerceSales[[#This Row],[Product_ID]], Product_Master!A:A, Product_Master!F:F)</f>
        <v>2700</v>
      </c>
      <c r="Y2491" s="11">
        <f>tbl_EcommerceSales[[#This Row],[Net_Revenue]]-tbl_EcommerceSales[[#This Row],[Total_Cost]]</f>
        <v>739.19999999999982</v>
      </c>
      <c r="Z2491" s="9">
        <f>IFERROR(#REF!/tbl_EcommerceSales[[#This Row],[Total_Cost]], 0)</f>
        <v>0</v>
      </c>
      <c r="AA2491" t="str">
        <f>TEXT(tbl_EcommerceSales[[#This Row],[Order_Date]],"mmm")</f>
        <v>Sep</v>
      </c>
      <c r="AB2491">
        <f>YEAR(tbl_EcommerceSales[[#This Row],[Order_Date]])</f>
        <v>2025</v>
      </c>
      <c r="AC2491" t="str">
        <f>IF(tbl_EcommerceSales[[#This Row],[Age]]&lt;18,"Under 18",IF(tbl_EcommerceSales[[#This Row],[Age]]&lt;=25,"18-25",IF(tbl_EcommerceSales[[#This Row],[Age]]&lt;=35,"26-35",IF(tbl_EcommerceSales[[#This Row],[Age]]&lt;=45,"36-45",IF(tbl_EcommerceSales[[#This Row],[Age]]&lt;=55,"46-55","56+")))))</f>
        <v>36-45</v>
      </c>
    </row>
    <row r="2492" spans="1:29" x14ac:dyDescent="0.35">
      <c r="A2492" t="s">
        <v>4179</v>
      </c>
      <c r="B2492" s="7">
        <v>45929</v>
      </c>
      <c r="C2492" t="s">
        <v>2946</v>
      </c>
      <c r="D2492" t="s">
        <v>37</v>
      </c>
      <c r="E2492" t="s">
        <v>48</v>
      </c>
      <c r="F2492">
        <v>27</v>
      </c>
      <c r="G2492" t="s">
        <v>155</v>
      </c>
      <c r="H2492" t="s">
        <v>88</v>
      </c>
      <c r="I2492" t="s">
        <v>53</v>
      </c>
      <c r="J2492" t="s">
        <v>54</v>
      </c>
      <c r="K2492" t="s">
        <v>55</v>
      </c>
      <c r="L2492" t="s">
        <v>56</v>
      </c>
      <c r="M2492">
        <v>2</v>
      </c>
      <c r="N2492" s="2">
        <v>799</v>
      </c>
      <c r="O2492" s="3">
        <v>0.05</v>
      </c>
      <c r="P2492" s="2">
        <v>780</v>
      </c>
      <c r="Q2492" t="s">
        <v>32</v>
      </c>
      <c r="R2492" t="s">
        <v>162</v>
      </c>
      <c r="S2492" t="s">
        <v>57</v>
      </c>
      <c r="T2492" s="4"/>
      <c r="U2492" s="11">
        <f t="shared" si="38"/>
        <v>1598</v>
      </c>
      <c r="V2492" s="11">
        <f>tbl_EcommerceSales[[#This Row],[Gross_Sales]]*tbl_EcommerceSales[[#This Row],[Discount]]</f>
        <v>79.900000000000006</v>
      </c>
      <c r="W2492" s="11">
        <f>tbl_EcommerceSales[[#This Row],[Gross_Sales]]-tbl_EcommerceSales[[#This Row],[Discount_Amount]]</f>
        <v>1518.1</v>
      </c>
      <c r="X2492" s="11">
        <f>tbl_EcommerceSales[[#This Row],[Quantity]] * _xlfn.XLOOKUP(tbl_EcommerceSales[[#This Row],[Product_ID]], Product_Master!A:A, Product_Master!F:F)</f>
        <v>780</v>
      </c>
      <c r="Y2492" s="11">
        <f>tbl_EcommerceSales[[#This Row],[Net_Revenue]]-tbl_EcommerceSales[[#This Row],[Total_Cost]]</f>
        <v>738.09999999999991</v>
      </c>
      <c r="Z2492" s="9">
        <f>IFERROR(#REF!/tbl_EcommerceSales[[#This Row],[Total_Cost]], 0)</f>
        <v>0</v>
      </c>
      <c r="AA2492" t="str">
        <f>TEXT(tbl_EcommerceSales[[#This Row],[Order_Date]],"mmm")</f>
        <v>Sep</v>
      </c>
      <c r="AB2492">
        <f>YEAR(tbl_EcommerceSales[[#This Row],[Order_Date]])</f>
        <v>2025</v>
      </c>
      <c r="AC2492" t="str">
        <f>IF(tbl_EcommerceSales[[#This Row],[Age]]&lt;18,"Under 18",IF(tbl_EcommerceSales[[#This Row],[Age]]&lt;=25,"18-25",IF(tbl_EcommerceSales[[#This Row],[Age]]&lt;=35,"26-35",IF(tbl_EcommerceSales[[#This Row],[Age]]&lt;=45,"36-45",IF(tbl_EcommerceSales[[#This Row],[Age]]&lt;=55,"46-55","56+")))))</f>
        <v>26-35</v>
      </c>
    </row>
    <row r="2493" spans="1:29" x14ac:dyDescent="0.35">
      <c r="A2493" t="s">
        <v>4180</v>
      </c>
      <c r="B2493" s="7">
        <v>45930</v>
      </c>
      <c r="C2493" t="s">
        <v>4181</v>
      </c>
      <c r="D2493" t="s">
        <v>235</v>
      </c>
      <c r="E2493" t="s">
        <v>25</v>
      </c>
      <c r="F2493">
        <v>35</v>
      </c>
      <c r="G2493" t="s">
        <v>96</v>
      </c>
      <c r="H2493" t="s">
        <v>39</v>
      </c>
      <c r="I2493" t="s">
        <v>200</v>
      </c>
      <c r="J2493" t="s">
        <v>201</v>
      </c>
      <c r="K2493" t="s">
        <v>91</v>
      </c>
      <c r="L2493" t="s">
        <v>202</v>
      </c>
      <c r="M2493">
        <v>1</v>
      </c>
      <c r="N2493" s="2">
        <v>899</v>
      </c>
      <c r="O2493" s="3">
        <v>0.15</v>
      </c>
      <c r="P2493" s="2">
        <v>420</v>
      </c>
      <c r="Q2493" t="s">
        <v>156</v>
      </c>
      <c r="R2493" t="s">
        <v>33</v>
      </c>
      <c r="S2493" t="s">
        <v>57</v>
      </c>
      <c r="T2493" s="4">
        <v>5</v>
      </c>
      <c r="U2493" s="11">
        <f t="shared" si="38"/>
        <v>899</v>
      </c>
      <c r="V2493" s="11">
        <f>tbl_EcommerceSales[[#This Row],[Gross_Sales]]*tbl_EcommerceSales[[#This Row],[Discount]]</f>
        <v>134.85</v>
      </c>
      <c r="W2493" s="11">
        <f>tbl_EcommerceSales[[#This Row],[Gross_Sales]]-tbl_EcommerceSales[[#This Row],[Discount_Amount]]</f>
        <v>764.15</v>
      </c>
      <c r="X2493" s="11">
        <f>tbl_EcommerceSales[[#This Row],[Quantity]] * _xlfn.XLOOKUP(tbl_EcommerceSales[[#This Row],[Product_ID]], Product_Master!A:A, Product_Master!F:F)</f>
        <v>420</v>
      </c>
      <c r="Y2493" s="11">
        <f>tbl_EcommerceSales[[#This Row],[Net_Revenue]]-tbl_EcommerceSales[[#This Row],[Total_Cost]]</f>
        <v>344.15</v>
      </c>
      <c r="Z2493" s="9">
        <f>IFERROR(#REF!/tbl_EcommerceSales[[#This Row],[Total_Cost]], 0)</f>
        <v>0</v>
      </c>
      <c r="AA2493" t="str">
        <f>TEXT(tbl_EcommerceSales[[#This Row],[Order_Date]],"mmm")</f>
        <v>Sep</v>
      </c>
      <c r="AB2493">
        <f>YEAR(tbl_EcommerceSales[[#This Row],[Order_Date]])</f>
        <v>2025</v>
      </c>
      <c r="AC2493" t="str">
        <f>IF(tbl_EcommerceSales[[#This Row],[Age]]&lt;18,"Under 18",IF(tbl_EcommerceSales[[#This Row],[Age]]&lt;=25,"18-25",IF(tbl_EcommerceSales[[#This Row],[Age]]&lt;=35,"26-35",IF(tbl_EcommerceSales[[#This Row],[Age]]&lt;=45,"36-45",IF(tbl_EcommerceSales[[#This Row],[Age]]&lt;=55,"46-55","56+")))))</f>
        <v>26-35</v>
      </c>
    </row>
    <row r="2494" spans="1:29" x14ac:dyDescent="0.35">
      <c r="A2494" t="s">
        <v>4182</v>
      </c>
      <c r="B2494" s="7">
        <v>45930</v>
      </c>
      <c r="C2494" t="s">
        <v>2585</v>
      </c>
      <c r="D2494" t="s">
        <v>24</v>
      </c>
      <c r="E2494" t="s">
        <v>48</v>
      </c>
      <c r="F2494">
        <v>34</v>
      </c>
      <c r="G2494" t="s">
        <v>122</v>
      </c>
      <c r="H2494" t="s">
        <v>72</v>
      </c>
      <c r="I2494" t="s">
        <v>73</v>
      </c>
      <c r="J2494" t="s">
        <v>74</v>
      </c>
      <c r="K2494" t="s">
        <v>55</v>
      </c>
      <c r="L2494" t="s">
        <v>75</v>
      </c>
      <c r="M2494">
        <v>2</v>
      </c>
      <c r="N2494" s="2">
        <v>2899</v>
      </c>
      <c r="O2494" s="3">
        <v>0.3</v>
      </c>
      <c r="P2494" s="2">
        <v>3400</v>
      </c>
      <c r="Q2494" t="s">
        <v>156</v>
      </c>
      <c r="R2494" t="s">
        <v>33</v>
      </c>
      <c r="S2494" t="s">
        <v>57</v>
      </c>
      <c r="T2494" s="4">
        <v>3</v>
      </c>
      <c r="U2494" s="11">
        <f t="shared" si="38"/>
        <v>5798</v>
      </c>
      <c r="V2494" s="11">
        <f>tbl_EcommerceSales[[#This Row],[Gross_Sales]]*tbl_EcommerceSales[[#This Row],[Discount]]</f>
        <v>1739.3999999999999</v>
      </c>
      <c r="W2494" s="11">
        <f>tbl_EcommerceSales[[#This Row],[Gross_Sales]]-tbl_EcommerceSales[[#This Row],[Discount_Amount]]</f>
        <v>4058.6000000000004</v>
      </c>
      <c r="X2494" s="11">
        <f>tbl_EcommerceSales[[#This Row],[Quantity]] * _xlfn.XLOOKUP(tbl_EcommerceSales[[#This Row],[Product_ID]], Product_Master!A:A, Product_Master!F:F)</f>
        <v>3400</v>
      </c>
      <c r="Y2494" s="11">
        <f>tbl_EcommerceSales[[#This Row],[Net_Revenue]]-tbl_EcommerceSales[[#This Row],[Total_Cost]]</f>
        <v>658.60000000000036</v>
      </c>
      <c r="Z2494" s="9">
        <f>IFERROR(#REF!/tbl_EcommerceSales[[#This Row],[Total_Cost]], 0)</f>
        <v>0</v>
      </c>
      <c r="AA2494" t="str">
        <f>TEXT(tbl_EcommerceSales[[#This Row],[Order_Date]],"mmm")</f>
        <v>Sep</v>
      </c>
      <c r="AB2494">
        <f>YEAR(tbl_EcommerceSales[[#This Row],[Order_Date]])</f>
        <v>2025</v>
      </c>
      <c r="AC2494" t="str">
        <f>IF(tbl_EcommerceSales[[#This Row],[Age]]&lt;18,"Under 18",IF(tbl_EcommerceSales[[#This Row],[Age]]&lt;=25,"18-25",IF(tbl_EcommerceSales[[#This Row],[Age]]&lt;=35,"26-35",IF(tbl_EcommerceSales[[#This Row],[Age]]&lt;=45,"36-45",IF(tbl_EcommerceSales[[#This Row],[Age]]&lt;=55,"46-55","56+")))))</f>
        <v>26-35</v>
      </c>
    </row>
    <row r="2495" spans="1:29" x14ac:dyDescent="0.35">
      <c r="A2495" t="s">
        <v>4183</v>
      </c>
      <c r="B2495" s="7">
        <v>45930</v>
      </c>
      <c r="C2495" t="s">
        <v>199</v>
      </c>
      <c r="D2495" t="s">
        <v>51</v>
      </c>
      <c r="E2495" t="s">
        <v>25</v>
      </c>
      <c r="F2495">
        <v>26</v>
      </c>
      <c r="G2495" t="s">
        <v>122</v>
      </c>
      <c r="H2495" t="s">
        <v>72</v>
      </c>
      <c r="I2495" t="s">
        <v>28</v>
      </c>
      <c r="J2495" t="s">
        <v>29</v>
      </c>
      <c r="K2495" t="s">
        <v>30</v>
      </c>
      <c r="L2495" t="s">
        <v>31</v>
      </c>
      <c r="M2495">
        <v>1</v>
      </c>
      <c r="N2495" s="2">
        <v>5999</v>
      </c>
      <c r="O2495" s="3">
        <v>0.2</v>
      </c>
      <c r="P2495" s="2">
        <v>3900</v>
      </c>
      <c r="Q2495" t="s">
        <v>32</v>
      </c>
      <c r="R2495" t="s">
        <v>33</v>
      </c>
      <c r="S2495" t="s">
        <v>34</v>
      </c>
      <c r="T2495" s="4">
        <v>4</v>
      </c>
      <c r="U2495" s="11">
        <f t="shared" si="38"/>
        <v>5999</v>
      </c>
      <c r="V2495" s="11">
        <f>tbl_EcommerceSales[[#This Row],[Gross_Sales]]*tbl_EcommerceSales[[#This Row],[Discount]]</f>
        <v>1199.8</v>
      </c>
      <c r="W2495" s="11">
        <f>tbl_EcommerceSales[[#This Row],[Gross_Sales]]-tbl_EcommerceSales[[#This Row],[Discount_Amount]]</f>
        <v>4799.2</v>
      </c>
      <c r="X2495" s="11">
        <f>tbl_EcommerceSales[[#This Row],[Quantity]] * _xlfn.XLOOKUP(tbl_EcommerceSales[[#This Row],[Product_ID]], Product_Master!A:A, Product_Master!F:F)</f>
        <v>3900</v>
      </c>
      <c r="Y2495" s="11">
        <f>tbl_EcommerceSales[[#This Row],[Net_Revenue]]-tbl_EcommerceSales[[#This Row],[Total_Cost]]</f>
        <v>899.19999999999982</v>
      </c>
      <c r="Z2495" s="9">
        <f>IFERROR(#REF!/tbl_EcommerceSales[[#This Row],[Total_Cost]], 0)</f>
        <v>0</v>
      </c>
      <c r="AA2495" t="str">
        <f>TEXT(tbl_EcommerceSales[[#This Row],[Order_Date]],"mmm")</f>
        <v>Sep</v>
      </c>
      <c r="AB2495">
        <f>YEAR(tbl_EcommerceSales[[#This Row],[Order_Date]])</f>
        <v>2025</v>
      </c>
      <c r="AC2495" t="str">
        <f>IF(tbl_EcommerceSales[[#This Row],[Age]]&lt;18,"Under 18",IF(tbl_EcommerceSales[[#This Row],[Age]]&lt;=25,"18-25",IF(tbl_EcommerceSales[[#This Row],[Age]]&lt;=35,"26-35",IF(tbl_EcommerceSales[[#This Row],[Age]]&lt;=45,"36-45",IF(tbl_EcommerceSales[[#This Row],[Age]]&lt;=55,"46-55","56+")))))</f>
        <v>26-35</v>
      </c>
    </row>
    <row r="2496" spans="1:29" x14ac:dyDescent="0.35">
      <c r="A2496" t="s">
        <v>4184</v>
      </c>
      <c r="B2496" s="7">
        <v>45930</v>
      </c>
      <c r="C2496" t="s">
        <v>3672</v>
      </c>
      <c r="D2496" t="s">
        <v>312</v>
      </c>
      <c r="E2496" t="s">
        <v>48</v>
      </c>
      <c r="F2496">
        <v>28</v>
      </c>
      <c r="G2496" t="s">
        <v>246</v>
      </c>
      <c r="H2496" t="s">
        <v>27</v>
      </c>
      <c r="I2496" t="s">
        <v>290</v>
      </c>
      <c r="J2496" t="s">
        <v>291</v>
      </c>
      <c r="K2496" t="s">
        <v>30</v>
      </c>
      <c r="L2496" t="s">
        <v>31</v>
      </c>
      <c r="M2496">
        <v>4</v>
      </c>
      <c r="N2496" s="2">
        <v>3499</v>
      </c>
      <c r="O2496" s="3">
        <v>0.1</v>
      </c>
      <c r="P2496" s="2">
        <v>9000</v>
      </c>
      <c r="Q2496" t="s">
        <v>44</v>
      </c>
      <c r="R2496" t="s">
        <v>33</v>
      </c>
      <c r="S2496" t="s">
        <v>34</v>
      </c>
      <c r="T2496" s="4">
        <v>3</v>
      </c>
      <c r="U2496" s="11">
        <f t="shared" si="38"/>
        <v>13996</v>
      </c>
      <c r="V2496" s="11">
        <f>tbl_EcommerceSales[[#This Row],[Gross_Sales]]*tbl_EcommerceSales[[#This Row],[Discount]]</f>
        <v>1399.6000000000001</v>
      </c>
      <c r="W2496" s="11">
        <f>tbl_EcommerceSales[[#This Row],[Gross_Sales]]-tbl_EcommerceSales[[#This Row],[Discount_Amount]]</f>
        <v>12596.4</v>
      </c>
      <c r="X2496" s="11">
        <f>tbl_EcommerceSales[[#This Row],[Quantity]] * _xlfn.XLOOKUP(tbl_EcommerceSales[[#This Row],[Product_ID]], Product_Master!A:A, Product_Master!F:F)</f>
        <v>9000</v>
      </c>
      <c r="Y2496" s="11">
        <f>tbl_EcommerceSales[[#This Row],[Net_Revenue]]-tbl_EcommerceSales[[#This Row],[Total_Cost]]</f>
        <v>3596.3999999999996</v>
      </c>
      <c r="Z2496" s="9">
        <f>IFERROR(#REF!/tbl_EcommerceSales[[#This Row],[Total_Cost]], 0)</f>
        <v>0</v>
      </c>
      <c r="AA2496" t="str">
        <f>TEXT(tbl_EcommerceSales[[#This Row],[Order_Date]],"mmm")</f>
        <v>Sep</v>
      </c>
      <c r="AB2496">
        <f>YEAR(tbl_EcommerceSales[[#This Row],[Order_Date]])</f>
        <v>2025</v>
      </c>
      <c r="AC2496" t="str">
        <f>IF(tbl_EcommerceSales[[#This Row],[Age]]&lt;18,"Under 18",IF(tbl_EcommerceSales[[#This Row],[Age]]&lt;=25,"18-25",IF(tbl_EcommerceSales[[#This Row],[Age]]&lt;=35,"26-35",IF(tbl_EcommerceSales[[#This Row],[Age]]&lt;=45,"36-45",IF(tbl_EcommerceSales[[#This Row],[Age]]&lt;=55,"46-55","56+")))))</f>
        <v>26-35</v>
      </c>
    </row>
    <row r="2497" spans="1:29" x14ac:dyDescent="0.35">
      <c r="A2497" t="s">
        <v>4185</v>
      </c>
      <c r="B2497" s="7">
        <v>45930</v>
      </c>
      <c r="C2497" t="s">
        <v>814</v>
      </c>
      <c r="D2497" t="s">
        <v>227</v>
      </c>
      <c r="E2497" t="s">
        <v>48</v>
      </c>
      <c r="F2497">
        <v>34</v>
      </c>
      <c r="G2497" t="s">
        <v>192</v>
      </c>
      <c r="H2497" t="s">
        <v>27</v>
      </c>
      <c r="I2497" t="s">
        <v>160</v>
      </c>
      <c r="J2497" t="s">
        <v>161</v>
      </c>
      <c r="K2497" t="s">
        <v>91</v>
      </c>
      <c r="L2497" t="s">
        <v>133</v>
      </c>
      <c r="M2497">
        <v>1</v>
      </c>
      <c r="N2497" s="2">
        <v>1099</v>
      </c>
      <c r="O2497" s="3">
        <v>0.15</v>
      </c>
      <c r="P2497" s="2">
        <v>520</v>
      </c>
      <c r="Q2497" t="s">
        <v>32</v>
      </c>
      <c r="R2497" t="s">
        <v>33</v>
      </c>
      <c r="S2497" t="s">
        <v>34</v>
      </c>
      <c r="T2497" s="4">
        <v>5</v>
      </c>
      <c r="U2497" s="11">
        <f t="shared" si="38"/>
        <v>1099</v>
      </c>
      <c r="V2497" s="11">
        <f>tbl_EcommerceSales[[#This Row],[Gross_Sales]]*tbl_EcommerceSales[[#This Row],[Discount]]</f>
        <v>164.85</v>
      </c>
      <c r="W2497" s="11">
        <f>tbl_EcommerceSales[[#This Row],[Gross_Sales]]-tbl_EcommerceSales[[#This Row],[Discount_Amount]]</f>
        <v>934.15</v>
      </c>
      <c r="X2497" s="11">
        <f>tbl_EcommerceSales[[#This Row],[Quantity]] * _xlfn.XLOOKUP(tbl_EcommerceSales[[#This Row],[Product_ID]], Product_Master!A:A, Product_Master!F:F)</f>
        <v>520</v>
      </c>
      <c r="Y2497" s="11">
        <f>tbl_EcommerceSales[[#This Row],[Net_Revenue]]-tbl_EcommerceSales[[#This Row],[Total_Cost]]</f>
        <v>414.15</v>
      </c>
      <c r="Z2497" s="9">
        <f>IFERROR(#REF!/tbl_EcommerceSales[[#This Row],[Total_Cost]], 0)</f>
        <v>0</v>
      </c>
      <c r="AA2497" t="str">
        <f>TEXT(tbl_EcommerceSales[[#This Row],[Order_Date]],"mmm")</f>
        <v>Sep</v>
      </c>
      <c r="AB2497">
        <f>YEAR(tbl_EcommerceSales[[#This Row],[Order_Date]])</f>
        <v>2025</v>
      </c>
      <c r="AC2497" t="str">
        <f>IF(tbl_EcommerceSales[[#This Row],[Age]]&lt;18,"Under 18",IF(tbl_EcommerceSales[[#This Row],[Age]]&lt;=25,"18-25",IF(tbl_EcommerceSales[[#This Row],[Age]]&lt;=35,"26-35",IF(tbl_EcommerceSales[[#This Row],[Age]]&lt;=45,"36-45",IF(tbl_EcommerceSales[[#This Row],[Age]]&lt;=55,"46-55","56+")))))</f>
        <v>26-35</v>
      </c>
    </row>
    <row r="2498" spans="1:29" x14ac:dyDescent="0.35">
      <c r="A2498" t="s">
        <v>4186</v>
      </c>
      <c r="B2498" s="7">
        <v>45930</v>
      </c>
      <c r="C2498" t="s">
        <v>4187</v>
      </c>
      <c r="D2498" t="s">
        <v>216</v>
      </c>
      <c r="E2498" t="s">
        <v>25</v>
      </c>
      <c r="F2498">
        <v>35</v>
      </c>
      <c r="G2498" t="s">
        <v>192</v>
      </c>
      <c r="H2498" t="s">
        <v>27</v>
      </c>
      <c r="I2498" t="s">
        <v>175</v>
      </c>
      <c r="J2498" t="s">
        <v>176</v>
      </c>
      <c r="K2498" t="s">
        <v>177</v>
      </c>
      <c r="L2498" t="s">
        <v>178</v>
      </c>
      <c r="M2498">
        <v>1</v>
      </c>
      <c r="N2498" s="2">
        <v>699</v>
      </c>
      <c r="O2498" s="3">
        <v>0.1</v>
      </c>
      <c r="P2498" s="2">
        <v>320</v>
      </c>
      <c r="Q2498" t="s">
        <v>319</v>
      </c>
      <c r="R2498" t="s">
        <v>33</v>
      </c>
      <c r="S2498" t="s">
        <v>34</v>
      </c>
      <c r="T2498" s="4">
        <v>4</v>
      </c>
      <c r="U2498" s="11">
        <f t="shared" ref="U2498:U2561" si="39">M2498*N2498</f>
        <v>699</v>
      </c>
      <c r="V2498" s="11">
        <f>tbl_EcommerceSales[[#This Row],[Gross_Sales]]*tbl_EcommerceSales[[#This Row],[Discount]]</f>
        <v>69.900000000000006</v>
      </c>
      <c r="W2498" s="11">
        <f>tbl_EcommerceSales[[#This Row],[Gross_Sales]]-tbl_EcommerceSales[[#This Row],[Discount_Amount]]</f>
        <v>629.1</v>
      </c>
      <c r="X2498" s="11">
        <f>tbl_EcommerceSales[[#This Row],[Quantity]] * _xlfn.XLOOKUP(tbl_EcommerceSales[[#This Row],[Product_ID]], Product_Master!A:A, Product_Master!F:F)</f>
        <v>320</v>
      </c>
      <c r="Y2498" s="11">
        <f>tbl_EcommerceSales[[#This Row],[Net_Revenue]]-tbl_EcommerceSales[[#This Row],[Total_Cost]]</f>
        <v>309.10000000000002</v>
      </c>
      <c r="Z2498" s="9">
        <f>IFERROR(#REF!/tbl_EcommerceSales[[#This Row],[Total_Cost]], 0)</f>
        <v>0</v>
      </c>
      <c r="AA2498" t="str">
        <f>TEXT(tbl_EcommerceSales[[#This Row],[Order_Date]],"mmm")</f>
        <v>Sep</v>
      </c>
      <c r="AB2498">
        <f>YEAR(tbl_EcommerceSales[[#This Row],[Order_Date]])</f>
        <v>2025</v>
      </c>
      <c r="AC2498" t="str">
        <f>IF(tbl_EcommerceSales[[#This Row],[Age]]&lt;18,"Under 18",IF(tbl_EcommerceSales[[#This Row],[Age]]&lt;=25,"18-25",IF(tbl_EcommerceSales[[#This Row],[Age]]&lt;=35,"26-35",IF(tbl_EcommerceSales[[#This Row],[Age]]&lt;=45,"36-45",IF(tbl_EcommerceSales[[#This Row],[Age]]&lt;=55,"46-55","56+")))))</f>
        <v>26-35</v>
      </c>
    </row>
    <row r="2499" spans="1:29" x14ac:dyDescent="0.35">
      <c r="A2499" t="s">
        <v>4188</v>
      </c>
      <c r="B2499" s="7">
        <v>45930</v>
      </c>
      <c r="C2499" t="s">
        <v>1758</v>
      </c>
      <c r="D2499" t="s">
        <v>205</v>
      </c>
      <c r="E2499" t="s">
        <v>48</v>
      </c>
      <c r="F2499">
        <v>36</v>
      </c>
      <c r="G2499" t="s">
        <v>246</v>
      </c>
      <c r="H2499" t="s">
        <v>27</v>
      </c>
      <c r="I2499" t="s">
        <v>53</v>
      </c>
      <c r="J2499" t="s">
        <v>54</v>
      </c>
      <c r="K2499" t="s">
        <v>55</v>
      </c>
      <c r="L2499" t="s">
        <v>56</v>
      </c>
      <c r="M2499">
        <v>1</v>
      </c>
      <c r="N2499" s="2">
        <v>799</v>
      </c>
      <c r="O2499" s="3">
        <v>0.1</v>
      </c>
      <c r="P2499" s="2">
        <v>390</v>
      </c>
      <c r="Q2499" t="s">
        <v>123</v>
      </c>
      <c r="R2499" t="s">
        <v>33</v>
      </c>
      <c r="S2499" t="s">
        <v>34</v>
      </c>
      <c r="T2499" s="4">
        <v>5</v>
      </c>
      <c r="U2499" s="11">
        <f t="shared" si="39"/>
        <v>799</v>
      </c>
      <c r="V2499" s="11">
        <f>tbl_EcommerceSales[[#This Row],[Gross_Sales]]*tbl_EcommerceSales[[#This Row],[Discount]]</f>
        <v>79.900000000000006</v>
      </c>
      <c r="W2499" s="11">
        <f>tbl_EcommerceSales[[#This Row],[Gross_Sales]]-tbl_EcommerceSales[[#This Row],[Discount_Amount]]</f>
        <v>719.1</v>
      </c>
      <c r="X2499" s="11">
        <f>tbl_EcommerceSales[[#This Row],[Quantity]] * _xlfn.XLOOKUP(tbl_EcommerceSales[[#This Row],[Product_ID]], Product_Master!A:A, Product_Master!F:F)</f>
        <v>390</v>
      </c>
      <c r="Y2499" s="11">
        <f>tbl_EcommerceSales[[#This Row],[Net_Revenue]]-tbl_EcommerceSales[[#This Row],[Total_Cost]]</f>
        <v>329.1</v>
      </c>
      <c r="Z2499" s="9">
        <f>IFERROR(#REF!/tbl_EcommerceSales[[#This Row],[Total_Cost]], 0)</f>
        <v>0</v>
      </c>
      <c r="AA2499" t="str">
        <f>TEXT(tbl_EcommerceSales[[#This Row],[Order_Date]],"mmm")</f>
        <v>Sep</v>
      </c>
      <c r="AB2499">
        <f>YEAR(tbl_EcommerceSales[[#This Row],[Order_Date]])</f>
        <v>2025</v>
      </c>
      <c r="AC2499" t="str">
        <f>IF(tbl_EcommerceSales[[#This Row],[Age]]&lt;18,"Under 18",IF(tbl_EcommerceSales[[#This Row],[Age]]&lt;=25,"18-25",IF(tbl_EcommerceSales[[#This Row],[Age]]&lt;=35,"26-35",IF(tbl_EcommerceSales[[#This Row],[Age]]&lt;=45,"36-45",IF(tbl_EcommerceSales[[#This Row],[Age]]&lt;=55,"46-55","56+")))))</f>
        <v>36-45</v>
      </c>
    </row>
    <row r="2500" spans="1:29" x14ac:dyDescent="0.35">
      <c r="A2500" t="s">
        <v>4189</v>
      </c>
      <c r="B2500" s="7">
        <v>45930</v>
      </c>
      <c r="C2500" t="s">
        <v>4190</v>
      </c>
      <c r="D2500" t="s">
        <v>148</v>
      </c>
      <c r="E2500" t="s">
        <v>48</v>
      </c>
      <c r="F2500">
        <v>32</v>
      </c>
      <c r="G2500" t="s">
        <v>142</v>
      </c>
      <c r="H2500" t="s">
        <v>88</v>
      </c>
      <c r="I2500" t="s">
        <v>62</v>
      </c>
      <c r="J2500" t="s">
        <v>63</v>
      </c>
      <c r="K2500" t="s">
        <v>42</v>
      </c>
      <c r="L2500" t="s">
        <v>43</v>
      </c>
      <c r="M2500">
        <v>1</v>
      </c>
      <c r="N2500" s="2">
        <v>499</v>
      </c>
      <c r="O2500" s="3">
        <v>0.1</v>
      </c>
      <c r="P2500" s="2">
        <v>220</v>
      </c>
      <c r="Q2500" t="s">
        <v>32</v>
      </c>
      <c r="R2500" t="s">
        <v>33</v>
      </c>
      <c r="S2500" t="s">
        <v>34</v>
      </c>
      <c r="T2500" s="4">
        <v>4</v>
      </c>
      <c r="U2500" s="11">
        <f t="shared" si="39"/>
        <v>499</v>
      </c>
      <c r="V2500" s="11">
        <f>tbl_EcommerceSales[[#This Row],[Gross_Sales]]*tbl_EcommerceSales[[#This Row],[Discount]]</f>
        <v>49.900000000000006</v>
      </c>
      <c r="W2500" s="11">
        <f>tbl_EcommerceSales[[#This Row],[Gross_Sales]]-tbl_EcommerceSales[[#This Row],[Discount_Amount]]</f>
        <v>449.1</v>
      </c>
      <c r="X2500" s="11">
        <f>tbl_EcommerceSales[[#This Row],[Quantity]] * _xlfn.XLOOKUP(tbl_EcommerceSales[[#This Row],[Product_ID]], Product_Master!A:A, Product_Master!F:F)</f>
        <v>220</v>
      </c>
      <c r="Y2500" s="11">
        <f>tbl_EcommerceSales[[#This Row],[Net_Revenue]]-tbl_EcommerceSales[[#This Row],[Total_Cost]]</f>
        <v>229.10000000000002</v>
      </c>
      <c r="Z2500" s="9">
        <f>IFERROR(#REF!/tbl_EcommerceSales[[#This Row],[Total_Cost]], 0)</f>
        <v>0</v>
      </c>
      <c r="AA2500" t="str">
        <f>TEXT(tbl_EcommerceSales[[#This Row],[Order_Date]],"mmm")</f>
        <v>Sep</v>
      </c>
      <c r="AB2500">
        <f>YEAR(tbl_EcommerceSales[[#This Row],[Order_Date]])</f>
        <v>2025</v>
      </c>
      <c r="AC2500" t="str">
        <f>IF(tbl_EcommerceSales[[#This Row],[Age]]&lt;18,"Under 18",IF(tbl_EcommerceSales[[#This Row],[Age]]&lt;=25,"18-25",IF(tbl_EcommerceSales[[#This Row],[Age]]&lt;=35,"26-35",IF(tbl_EcommerceSales[[#This Row],[Age]]&lt;=45,"36-45",IF(tbl_EcommerceSales[[#This Row],[Age]]&lt;=55,"46-55","56+")))))</f>
        <v>26-35</v>
      </c>
    </row>
    <row r="2501" spans="1:29" x14ac:dyDescent="0.35">
      <c r="A2501" t="s">
        <v>4191</v>
      </c>
      <c r="B2501" s="7">
        <v>45930</v>
      </c>
      <c r="C2501" t="s">
        <v>3052</v>
      </c>
      <c r="D2501" t="s">
        <v>312</v>
      </c>
      <c r="E2501" t="s">
        <v>25</v>
      </c>
      <c r="F2501">
        <v>38</v>
      </c>
      <c r="G2501" t="s">
        <v>136</v>
      </c>
      <c r="H2501" t="s">
        <v>88</v>
      </c>
      <c r="I2501" t="s">
        <v>67</v>
      </c>
      <c r="J2501" t="s">
        <v>68</v>
      </c>
      <c r="K2501" t="s">
        <v>42</v>
      </c>
      <c r="L2501" t="s">
        <v>43</v>
      </c>
      <c r="M2501">
        <v>3</v>
      </c>
      <c r="N2501" s="2">
        <v>799</v>
      </c>
      <c r="O2501" s="3">
        <v>0.25</v>
      </c>
      <c r="P2501" s="2">
        <v>1080</v>
      </c>
      <c r="Q2501" t="s">
        <v>123</v>
      </c>
      <c r="R2501" t="s">
        <v>33</v>
      </c>
      <c r="S2501" t="s">
        <v>57</v>
      </c>
      <c r="T2501" s="4">
        <v>1</v>
      </c>
      <c r="U2501" s="11">
        <f t="shared" si="39"/>
        <v>2397</v>
      </c>
      <c r="V2501" s="11">
        <f>tbl_EcommerceSales[[#This Row],[Gross_Sales]]*tbl_EcommerceSales[[#This Row],[Discount]]</f>
        <v>599.25</v>
      </c>
      <c r="W2501" s="11">
        <f>tbl_EcommerceSales[[#This Row],[Gross_Sales]]-tbl_EcommerceSales[[#This Row],[Discount_Amount]]</f>
        <v>1797.75</v>
      </c>
      <c r="X2501" s="11">
        <f>tbl_EcommerceSales[[#This Row],[Quantity]] * _xlfn.XLOOKUP(tbl_EcommerceSales[[#This Row],[Product_ID]], Product_Master!A:A, Product_Master!F:F)</f>
        <v>1080</v>
      </c>
      <c r="Y2501" s="11">
        <f>tbl_EcommerceSales[[#This Row],[Net_Revenue]]-tbl_EcommerceSales[[#This Row],[Total_Cost]]</f>
        <v>717.75</v>
      </c>
      <c r="Z2501" s="9">
        <f>IFERROR(#REF!/tbl_EcommerceSales[[#This Row],[Total_Cost]], 0)</f>
        <v>0</v>
      </c>
      <c r="AA2501" t="str">
        <f>TEXT(tbl_EcommerceSales[[#This Row],[Order_Date]],"mmm")</f>
        <v>Sep</v>
      </c>
      <c r="AB2501">
        <f>YEAR(tbl_EcommerceSales[[#This Row],[Order_Date]])</f>
        <v>2025</v>
      </c>
      <c r="AC2501" t="str">
        <f>IF(tbl_EcommerceSales[[#This Row],[Age]]&lt;18,"Under 18",IF(tbl_EcommerceSales[[#This Row],[Age]]&lt;=25,"18-25",IF(tbl_EcommerceSales[[#This Row],[Age]]&lt;=35,"26-35",IF(tbl_EcommerceSales[[#This Row],[Age]]&lt;=45,"36-45",IF(tbl_EcommerceSales[[#This Row],[Age]]&lt;=55,"46-55","56+")))))</f>
        <v>36-45</v>
      </c>
    </row>
    <row r="2502" spans="1:29" x14ac:dyDescent="0.35">
      <c r="A2502" t="s">
        <v>4192</v>
      </c>
      <c r="B2502" s="7">
        <v>45930</v>
      </c>
      <c r="C2502" t="s">
        <v>1937</v>
      </c>
      <c r="D2502" t="s">
        <v>86</v>
      </c>
      <c r="E2502" t="s">
        <v>48</v>
      </c>
      <c r="F2502">
        <v>26</v>
      </c>
      <c r="G2502" t="s">
        <v>61</v>
      </c>
      <c r="H2502" t="s">
        <v>27</v>
      </c>
      <c r="I2502" t="s">
        <v>276</v>
      </c>
      <c r="J2502" t="s">
        <v>277</v>
      </c>
      <c r="K2502" t="s">
        <v>30</v>
      </c>
      <c r="L2502" t="s">
        <v>278</v>
      </c>
      <c r="M2502">
        <v>2</v>
      </c>
      <c r="N2502" s="2">
        <v>1599</v>
      </c>
      <c r="O2502" s="3">
        <v>0.25</v>
      </c>
      <c r="P2502" s="2">
        <v>1700</v>
      </c>
      <c r="Q2502" t="s">
        <v>32</v>
      </c>
      <c r="R2502" t="s">
        <v>33</v>
      </c>
      <c r="S2502" t="s">
        <v>34</v>
      </c>
      <c r="T2502" s="4">
        <v>5</v>
      </c>
      <c r="U2502" s="11">
        <f t="shared" si="39"/>
        <v>3198</v>
      </c>
      <c r="V2502" s="11">
        <f>tbl_EcommerceSales[[#This Row],[Gross_Sales]]*tbl_EcommerceSales[[#This Row],[Discount]]</f>
        <v>799.5</v>
      </c>
      <c r="W2502" s="11">
        <f>tbl_EcommerceSales[[#This Row],[Gross_Sales]]-tbl_EcommerceSales[[#This Row],[Discount_Amount]]</f>
        <v>2398.5</v>
      </c>
      <c r="X2502" s="11">
        <f>tbl_EcommerceSales[[#This Row],[Quantity]] * _xlfn.XLOOKUP(tbl_EcommerceSales[[#This Row],[Product_ID]], Product_Master!A:A, Product_Master!F:F)</f>
        <v>1700</v>
      </c>
      <c r="Y2502" s="11">
        <f>tbl_EcommerceSales[[#This Row],[Net_Revenue]]-tbl_EcommerceSales[[#This Row],[Total_Cost]]</f>
        <v>698.5</v>
      </c>
      <c r="Z2502" s="9">
        <f>IFERROR(#REF!/tbl_EcommerceSales[[#This Row],[Total_Cost]], 0)</f>
        <v>0</v>
      </c>
      <c r="AA2502" t="str">
        <f>TEXT(tbl_EcommerceSales[[#This Row],[Order_Date]],"mmm")</f>
        <v>Sep</v>
      </c>
      <c r="AB2502">
        <f>YEAR(tbl_EcommerceSales[[#This Row],[Order_Date]])</f>
        <v>2025</v>
      </c>
      <c r="AC2502" t="str">
        <f>IF(tbl_EcommerceSales[[#This Row],[Age]]&lt;18,"Under 18",IF(tbl_EcommerceSales[[#This Row],[Age]]&lt;=25,"18-25",IF(tbl_EcommerceSales[[#This Row],[Age]]&lt;=35,"26-35",IF(tbl_EcommerceSales[[#This Row],[Age]]&lt;=45,"36-45",IF(tbl_EcommerceSales[[#This Row],[Age]]&lt;=55,"46-55","56+")))))</f>
        <v>26-35</v>
      </c>
    </row>
    <row r="2503" spans="1:29" x14ac:dyDescent="0.35">
      <c r="A2503" t="s">
        <v>4193</v>
      </c>
      <c r="B2503" s="7">
        <v>45930</v>
      </c>
      <c r="C2503" t="s">
        <v>4194</v>
      </c>
      <c r="D2503" t="s">
        <v>151</v>
      </c>
      <c r="E2503" t="s">
        <v>48</v>
      </c>
      <c r="F2503">
        <v>25</v>
      </c>
      <c r="G2503" t="s">
        <v>61</v>
      </c>
      <c r="H2503" t="s">
        <v>27</v>
      </c>
      <c r="I2503" t="s">
        <v>160</v>
      </c>
      <c r="J2503" t="s">
        <v>161</v>
      </c>
      <c r="K2503" t="s">
        <v>91</v>
      </c>
      <c r="L2503" t="s">
        <v>133</v>
      </c>
      <c r="M2503">
        <v>3</v>
      </c>
      <c r="N2503" s="2">
        <v>1099</v>
      </c>
      <c r="O2503" s="3">
        <v>0.15</v>
      </c>
      <c r="P2503" s="2">
        <v>1560</v>
      </c>
      <c r="Q2503" t="s">
        <v>156</v>
      </c>
      <c r="R2503" t="s">
        <v>33</v>
      </c>
      <c r="S2503" t="s">
        <v>34</v>
      </c>
      <c r="T2503" s="4">
        <v>3</v>
      </c>
      <c r="U2503" s="11">
        <f t="shared" si="39"/>
        <v>3297</v>
      </c>
      <c r="V2503" s="11">
        <f>tbl_EcommerceSales[[#This Row],[Gross_Sales]]*tbl_EcommerceSales[[#This Row],[Discount]]</f>
        <v>494.54999999999995</v>
      </c>
      <c r="W2503" s="11">
        <f>tbl_EcommerceSales[[#This Row],[Gross_Sales]]-tbl_EcommerceSales[[#This Row],[Discount_Amount]]</f>
        <v>2802.45</v>
      </c>
      <c r="X2503" s="11">
        <f>tbl_EcommerceSales[[#This Row],[Quantity]] * _xlfn.XLOOKUP(tbl_EcommerceSales[[#This Row],[Product_ID]], Product_Master!A:A, Product_Master!F:F)</f>
        <v>1560</v>
      </c>
      <c r="Y2503" s="11">
        <f>tbl_EcommerceSales[[#This Row],[Net_Revenue]]-tbl_EcommerceSales[[#This Row],[Total_Cost]]</f>
        <v>1242.4499999999998</v>
      </c>
      <c r="Z2503" s="9">
        <f>IFERROR(#REF!/tbl_EcommerceSales[[#This Row],[Total_Cost]], 0)</f>
        <v>0</v>
      </c>
      <c r="AA2503" t="str">
        <f>TEXT(tbl_EcommerceSales[[#This Row],[Order_Date]],"mmm")</f>
        <v>Sep</v>
      </c>
      <c r="AB2503">
        <f>YEAR(tbl_EcommerceSales[[#This Row],[Order_Date]])</f>
        <v>2025</v>
      </c>
      <c r="AC2503" t="str">
        <f>IF(tbl_EcommerceSales[[#This Row],[Age]]&lt;18,"Under 18",IF(tbl_EcommerceSales[[#This Row],[Age]]&lt;=25,"18-25",IF(tbl_EcommerceSales[[#This Row],[Age]]&lt;=35,"26-35",IF(tbl_EcommerceSales[[#This Row],[Age]]&lt;=45,"36-45",IF(tbl_EcommerceSales[[#This Row],[Age]]&lt;=55,"46-55","56+")))))</f>
        <v>18-25</v>
      </c>
    </row>
    <row r="2504" spans="1:29" x14ac:dyDescent="0.35">
      <c r="A2504" t="s">
        <v>4195</v>
      </c>
      <c r="B2504" s="7">
        <v>45930</v>
      </c>
      <c r="C2504" t="s">
        <v>4196</v>
      </c>
      <c r="D2504" t="s">
        <v>195</v>
      </c>
      <c r="E2504" t="s">
        <v>25</v>
      </c>
      <c r="F2504">
        <v>38</v>
      </c>
      <c r="G2504" t="s">
        <v>152</v>
      </c>
      <c r="H2504" t="s">
        <v>72</v>
      </c>
      <c r="I2504" t="s">
        <v>175</v>
      </c>
      <c r="J2504" t="s">
        <v>176</v>
      </c>
      <c r="K2504" t="s">
        <v>177</v>
      </c>
      <c r="L2504" t="s">
        <v>178</v>
      </c>
      <c r="M2504">
        <v>1</v>
      </c>
      <c r="N2504" s="2">
        <v>699</v>
      </c>
      <c r="O2504" s="3">
        <v>0.1</v>
      </c>
      <c r="P2504" s="2">
        <v>320</v>
      </c>
      <c r="Q2504" t="s">
        <v>123</v>
      </c>
      <c r="R2504" t="s">
        <v>93</v>
      </c>
      <c r="S2504" t="s">
        <v>34</v>
      </c>
      <c r="T2504" s="4">
        <v>2</v>
      </c>
      <c r="U2504" s="11">
        <f t="shared" si="39"/>
        <v>699</v>
      </c>
      <c r="V2504" s="11">
        <f>tbl_EcommerceSales[[#This Row],[Gross_Sales]]*tbl_EcommerceSales[[#This Row],[Discount]]</f>
        <v>69.900000000000006</v>
      </c>
      <c r="W2504" s="11">
        <f>tbl_EcommerceSales[[#This Row],[Gross_Sales]]-tbl_EcommerceSales[[#This Row],[Discount_Amount]]</f>
        <v>629.1</v>
      </c>
      <c r="X2504" s="11">
        <f>tbl_EcommerceSales[[#This Row],[Quantity]] * _xlfn.XLOOKUP(tbl_EcommerceSales[[#This Row],[Product_ID]], Product_Master!A:A, Product_Master!F:F)</f>
        <v>320</v>
      </c>
      <c r="Y2504" s="11">
        <f>tbl_EcommerceSales[[#This Row],[Net_Revenue]]-tbl_EcommerceSales[[#This Row],[Total_Cost]]</f>
        <v>309.10000000000002</v>
      </c>
      <c r="Z2504" s="9">
        <f>IFERROR(#REF!/tbl_EcommerceSales[[#This Row],[Total_Cost]], 0)</f>
        <v>0</v>
      </c>
      <c r="AA2504" t="str">
        <f>TEXT(tbl_EcommerceSales[[#This Row],[Order_Date]],"mmm")</f>
        <v>Sep</v>
      </c>
      <c r="AB2504">
        <f>YEAR(tbl_EcommerceSales[[#This Row],[Order_Date]])</f>
        <v>2025</v>
      </c>
      <c r="AC2504" t="str">
        <f>IF(tbl_EcommerceSales[[#This Row],[Age]]&lt;18,"Under 18",IF(tbl_EcommerceSales[[#This Row],[Age]]&lt;=25,"18-25",IF(tbl_EcommerceSales[[#This Row],[Age]]&lt;=35,"26-35",IF(tbl_EcommerceSales[[#This Row],[Age]]&lt;=45,"36-45",IF(tbl_EcommerceSales[[#This Row],[Age]]&lt;=55,"46-55","56+")))))</f>
        <v>36-45</v>
      </c>
    </row>
    <row r="2505" spans="1:29" x14ac:dyDescent="0.35">
      <c r="A2505" t="s">
        <v>4197</v>
      </c>
      <c r="B2505" s="7">
        <v>45930</v>
      </c>
      <c r="C2505" t="s">
        <v>3986</v>
      </c>
      <c r="D2505" t="s">
        <v>60</v>
      </c>
      <c r="E2505" t="s">
        <v>48</v>
      </c>
      <c r="F2505">
        <v>32</v>
      </c>
      <c r="G2505" t="s">
        <v>38</v>
      </c>
      <c r="H2505" t="s">
        <v>39</v>
      </c>
      <c r="I2505" t="s">
        <v>357</v>
      </c>
      <c r="J2505" t="s">
        <v>358</v>
      </c>
      <c r="K2505" t="s">
        <v>177</v>
      </c>
      <c r="L2505" t="s">
        <v>178</v>
      </c>
      <c r="M2505">
        <v>1</v>
      </c>
      <c r="N2505" s="2">
        <v>999</v>
      </c>
      <c r="O2505" s="3">
        <v>0</v>
      </c>
      <c r="P2505" s="2">
        <v>520</v>
      </c>
      <c r="Q2505" t="s">
        <v>123</v>
      </c>
      <c r="R2505" t="s">
        <v>33</v>
      </c>
      <c r="S2505" t="s">
        <v>57</v>
      </c>
      <c r="T2505" s="4">
        <v>4</v>
      </c>
      <c r="U2505" s="11">
        <f t="shared" si="39"/>
        <v>999</v>
      </c>
      <c r="V2505" s="11">
        <f>tbl_EcommerceSales[[#This Row],[Gross_Sales]]*tbl_EcommerceSales[[#This Row],[Discount]]</f>
        <v>0</v>
      </c>
      <c r="W2505" s="11">
        <f>tbl_EcommerceSales[[#This Row],[Gross_Sales]]-tbl_EcommerceSales[[#This Row],[Discount_Amount]]</f>
        <v>999</v>
      </c>
      <c r="X2505" s="11">
        <f>tbl_EcommerceSales[[#This Row],[Quantity]] * _xlfn.XLOOKUP(tbl_EcommerceSales[[#This Row],[Product_ID]], Product_Master!A:A, Product_Master!F:F)</f>
        <v>520</v>
      </c>
      <c r="Y2505" s="11">
        <f>tbl_EcommerceSales[[#This Row],[Net_Revenue]]-tbl_EcommerceSales[[#This Row],[Total_Cost]]</f>
        <v>479</v>
      </c>
      <c r="Z2505" s="9">
        <f>IFERROR(#REF!/tbl_EcommerceSales[[#This Row],[Total_Cost]], 0)</f>
        <v>0</v>
      </c>
      <c r="AA2505" t="str">
        <f>TEXT(tbl_EcommerceSales[[#This Row],[Order_Date]],"mmm")</f>
        <v>Sep</v>
      </c>
      <c r="AB2505">
        <f>YEAR(tbl_EcommerceSales[[#This Row],[Order_Date]])</f>
        <v>2025</v>
      </c>
      <c r="AC2505" t="str">
        <f>IF(tbl_EcommerceSales[[#This Row],[Age]]&lt;18,"Under 18",IF(tbl_EcommerceSales[[#This Row],[Age]]&lt;=25,"18-25",IF(tbl_EcommerceSales[[#This Row],[Age]]&lt;=35,"26-35",IF(tbl_EcommerceSales[[#This Row],[Age]]&lt;=45,"36-45",IF(tbl_EcommerceSales[[#This Row],[Age]]&lt;=55,"46-55","56+")))))</f>
        <v>26-35</v>
      </c>
    </row>
    <row r="2506" spans="1:29" x14ac:dyDescent="0.35">
      <c r="A2506" t="s">
        <v>4198</v>
      </c>
      <c r="B2506" s="7">
        <v>45930</v>
      </c>
      <c r="C2506" t="s">
        <v>4199</v>
      </c>
      <c r="D2506" t="s">
        <v>159</v>
      </c>
      <c r="E2506" t="s">
        <v>48</v>
      </c>
      <c r="F2506">
        <v>18</v>
      </c>
      <c r="G2506" t="s">
        <v>103</v>
      </c>
      <c r="H2506" t="s">
        <v>27</v>
      </c>
      <c r="I2506" t="s">
        <v>40</v>
      </c>
      <c r="J2506" t="s">
        <v>41</v>
      </c>
      <c r="K2506" t="s">
        <v>42</v>
      </c>
      <c r="L2506" t="s">
        <v>43</v>
      </c>
      <c r="M2506">
        <v>1</v>
      </c>
      <c r="N2506" s="2">
        <v>699</v>
      </c>
      <c r="O2506" s="3">
        <v>0.15</v>
      </c>
      <c r="P2506" s="2">
        <v>310</v>
      </c>
      <c r="Q2506" t="s">
        <v>44</v>
      </c>
      <c r="R2506" t="s">
        <v>33</v>
      </c>
      <c r="S2506" t="s">
        <v>57</v>
      </c>
      <c r="T2506" s="4">
        <v>4</v>
      </c>
      <c r="U2506" s="11">
        <f t="shared" si="39"/>
        <v>699</v>
      </c>
      <c r="V2506" s="11">
        <f>tbl_EcommerceSales[[#This Row],[Gross_Sales]]*tbl_EcommerceSales[[#This Row],[Discount]]</f>
        <v>104.85</v>
      </c>
      <c r="W2506" s="11">
        <f>tbl_EcommerceSales[[#This Row],[Gross_Sales]]-tbl_EcommerceSales[[#This Row],[Discount_Amount]]</f>
        <v>594.15</v>
      </c>
      <c r="X2506" s="11">
        <f>tbl_EcommerceSales[[#This Row],[Quantity]] * _xlfn.XLOOKUP(tbl_EcommerceSales[[#This Row],[Product_ID]], Product_Master!A:A, Product_Master!F:F)</f>
        <v>310</v>
      </c>
      <c r="Y2506" s="11">
        <f>tbl_EcommerceSales[[#This Row],[Net_Revenue]]-tbl_EcommerceSales[[#This Row],[Total_Cost]]</f>
        <v>284.14999999999998</v>
      </c>
      <c r="Z2506" s="9">
        <f>IFERROR(#REF!/tbl_EcommerceSales[[#This Row],[Total_Cost]], 0)</f>
        <v>0</v>
      </c>
      <c r="AA2506" t="str">
        <f>TEXT(tbl_EcommerceSales[[#This Row],[Order_Date]],"mmm")</f>
        <v>Sep</v>
      </c>
      <c r="AB2506">
        <f>YEAR(tbl_EcommerceSales[[#This Row],[Order_Date]])</f>
        <v>2025</v>
      </c>
      <c r="AC2506" t="str">
        <f>IF(tbl_EcommerceSales[[#This Row],[Age]]&lt;18,"Under 18",IF(tbl_EcommerceSales[[#This Row],[Age]]&lt;=25,"18-25",IF(tbl_EcommerceSales[[#This Row],[Age]]&lt;=35,"26-35",IF(tbl_EcommerceSales[[#This Row],[Age]]&lt;=45,"36-45",IF(tbl_EcommerceSales[[#This Row],[Age]]&lt;=55,"46-55","56+")))))</f>
        <v>18-25</v>
      </c>
    </row>
    <row r="2507" spans="1:29" x14ac:dyDescent="0.35">
      <c r="A2507" t="s">
        <v>4200</v>
      </c>
      <c r="B2507" s="7">
        <v>45930</v>
      </c>
      <c r="C2507" t="s">
        <v>3027</v>
      </c>
      <c r="D2507" t="s">
        <v>110</v>
      </c>
      <c r="E2507" t="s">
        <v>25</v>
      </c>
      <c r="F2507">
        <v>33</v>
      </c>
      <c r="G2507" t="s">
        <v>145</v>
      </c>
      <c r="H2507" t="s">
        <v>39</v>
      </c>
      <c r="I2507" t="s">
        <v>200</v>
      </c>
      <c r="J2507" t="s">
        <v>201</v>
      </c>
      <c r="K2507" t="s">
        <v>91</v>
      </c>
      <c r="L2507" t="s">
        <v>202</v>
      </c>
      <c r="M2507">
        <v>2</v>
      </c>
      <c r="N2507" s="2">
        <v>899</v>
      </c>
      <c r="O2507" s="3">
        <v>0.2</v>
      </c>
      <c r="P2507" s="2">
        <v>840</v>
      </c>
      <c r="Q2507" t="s">
        <v>32</v>
      </c>
      <c r="R2507" t="s">
        <v>93</v>
      </c>
      <c r="S2507" t="s">
        <v>34</v>
      </c>
      <c r="T2507" s="4">
        <v>4</v>
      </c>
      <c r="U2507" s="11">
        <f t="shared" si="39"/>
        <v>1798</v>
      </c>
      <c r="V2507" s="11">
        <f>tbl_EcommerceSales[[#This Row],[Gross_Sales]]*tbl_EcommerceSales[[#This Row],[Discount]]</f>
        <v>359.6</v>
      </c>
      <c r="W2507" s="11">
        <f>tbl_EcommerceSales[[#This Row],[Gross_Sales]]-tbl_EcommerceSales[[#This Row],[Discount_Amount]]</f>
        <v>1438.4</v>
      </c>
      <c r="X2507" s="11">
        <f>tbl_EcommerceSales[[#This Row],[Quantity]] * _xlfn.XLOOKUP(tbl_EcommerceSales[[#This Row],[Product_ID]], Product_Master!A:A, Product_Master!F:F)</f>
        <v>840</v>
      </c>
      <c r="Y2507" s="11">
        <f>tbl_EcommerceSales[[#This Row],[Net_Revenue]]-tbl_EcommerceSales[[#This Row],[Total_Cost]]</f>
        <v>598.40000000000009</v>
      </c>
      <c r="Z2507" s="9">
        <f>IFERROR(#REF!/tbl_EcommerceSales[[#This Row],[Total_Cost]], 0)</f>
        <v>0</v>
      </c>
      <c r="AA2507" t="str">
        <f>TEXT(tbl_EcommerceSales[[#This Row],[Order_Date]],"mmm")</f>
        <v>Sep</v>
      </c>
      <c r="AB2507">
        <f>YEAR(tbl_EcommerceSales[[#This Row],[Order_Date]])</f>
        <v>2025</v>
      </c>
      <c r="AC2507" t="str">
        <f>IF(tbl_EcommerceSales[[#This Row],[Age]]&lt;18,"Under 18",IF(tbl_EcommerceSales[[#This Row],[Age]]&lt;=25,"18-25",IF(tbl_EcommerceSales[[#This Row],[Age]]&lt;=35,"26-35",IF(tbl_EcommerceSales[[#This Row],[Age]]&lt;=45,"36-45",IF(tbl_EcommerceSales[[#This Row],[Age]]&lt;=55,"46-55","56+")))))</f>
        <v>26-35</v>
      </c>
    </row>
    <row r="2508" spans="1:29" x14ac:dyDescent="0.35">
      <c r="A2508" t="s">
        <v>4201</v>
      </c>
      <c r="B2508" s="7">
        <v>45931</v>
      </c>
      <c r="C2508" t="s">
        <v>4202</v>
      </c>
      <c r="D2508" t="s">
        <v>148</v>
      </c>
      <c r="E2508" t="s">
        <v>25</v>
      </c>
      <c r="F2508">
        <v>24</v>
      </c>
      <c r="G2508" t="s">
        <v>122</v>
      </c>
      <c r="H2508" t="s">
        <v>72</v>
      </c>
      <c r="I2508" t="s">
        <v>28</v>
      </c>
      <c r="J2508" t="s">
        <v>29</v>
      </c>
      <c r="K2508" t="s">
        <v>30</v>
      </c>
      <c r="L2508" t="s">
        <v>31</v>
      </c>
      <c r="M2508">
        <v>1</v>
      </c>
      <c r="N2508" s="2">
        <v>5999</v>
      </c>
      <c r="O2508" s="3">
        <v>0.1</v>
      </c>
      <c r="P2508" s="2">
        <v>3900</v>
      </c>
      <c r="Q2508" t="s">
        <v>76</v>
      </c>
      <c r="R2508" t="s">
        <v>33</v>
      </c>
      <c r="S2508" t="s">
        <v>34</v>
      </c>
      <c r="T2508" s="4">
        <v>4</v>
      </c>
      <c r="U2508" s="11">
        <f t="shared" si="39"/>
        <v>5999</v>
      </c>
      <c r="V2508" s="11">
        <f>tbl_EcommerceSales[[#This Row],[Gross_Sales]]*tbl_EcommerceSales[[#This Row],[Discount]]</f>
        <v>599.9</v>
      </c>
      <c r="W2508" s="11">
        <f>tbl_EcommerceSales[[#This Row],[Gross_Sales]]-tbl_EcommerceSales[[#This Row],[Discount_Amount]]</f>
        <v>5399.1</v>
      </c>
      <c r="X2508" s="11">
        <f>tbl_EcommerceSales[[#This Row],[Quantity]] * _xlfn.XLOOKUP(tbl_EcommerceSales[[#This Row],[Product_ID]], Product_Master!A:A, Product_Master!F:F)</f>
        <v>3900</v>
      </c>
      <c r="Y2508" s="11">
        <f>tbl_EcommerceSales[[#This Row],[Net_Revenue]]-tbl_EcommerceSales[[#This Row],[Total_Cost]]</f>
        <v>1499.1000000000004</v>
      </c>
      <c r="Z2508" s="9">
        <f>IFERROR(#REF!/tbl_EcommerceSales[[#This Row],[Total_Cost]], 0)</f>
        <v>0</v>
      </c>
      <c r="AA2508" t="str">
        <f>TEXT(tbl_EcommerceSales[[#This Row],[Order_Date]],"mmm")</f>
        <v>Oct</v>
      </c>
      <c r="AB2508">
        <f>YEAR(tbl_EcommerceSales[[#This Row],[Order_Date]])</f>
        <v>2025</v>
      </c>
      <c r="AC2508" t="str">
        <f>IF(tbl_EcommerceSales[[#This Row],[Age]]&lt;18,"Under 18",IF(tbl_EcommerceSales[[#This Row],[Age]]&lt;=25,"18-25",IF(tbl_EcommerceSales[[#This Row],[Age]]&lt;=35,"26-35",IF(tbl_EcommerceSales[[#This Row],[Age]]&lt;=45,"36-45",IF(tbl_EcommerceSales[[#This Row],[Age]]&lt;=55,"46-55","56+")))))</f>
        <v>18-25</v>
      </c>
    </row>
    <row r="2509" spans="1:29" x14ac:dyDescent="0.35">
      <c r="A2509" t="s">
        <v>4203</v>
      </c>
      <c r="B2509" s="7">
        <v>45931</v>
      </c>
      <c r="C2509" t="s">
        <v>2038</v>
      </c>
      <c r="D2509" t="s">
        <v>216</v>
      </c>
      <c r="E2509" t="s">
        <v>48</v>
      </c>
      <c r="F2509">
        <v>27</v>
      </c>
      <c r="G2509" t="s">
        <v>96</v>
      </c>
      <c r="H2509" t="s">
        <v>39</v>
      </c>
      <c r="I2509" t="s">
        <v>241</v>
      </c>
      <c r="J2509" t="s">
        <v>242</v>
      </c>
      <c r="K2509" t="s">
        <v>42</v>
      </c>
      <c r="L2509" t="s">
        <v>243</v>
      </c>
      <c r="M2509">
        <v>1</v>
      </c>
      <c r="N2509" s="2">
        <v>649</v>
      </c>
      <c r="O2509" s="3">
        <v>0.05</v>
      </c>
      <c r="P2509" s="2">
        <v>290</v>
      </c>
      <c r="Q2509" t="s">
        <v>32</v>
      </c>
      <c r="R2509" t="s">
        <v>33</v>
      </c>
      <c r="S2509" t="s">
        <v>57</v>
      </c>
      <c r="T2509" s="4">
        <v>4</v>
      </c>
      <c r="U2509" s="11">
        <f t="shared" si="39"/>
        <v>649</v>
      </c>
      <c r="V2509" s="11">
        <f>tbl_EcommerceSales[[#This Row],[Gross_Sales]]*tbl_EcommerceSales[[#This Row],[Discount]]</f>
        <v>32.450000000000003</v>
      </c>
      <c r="W2509" s="11">
        <f>tbl_EcommerceSales[[#This Row],[Gross_Sales]]-tbl_EcommerceSales[[#This Row],[Discount_Amount]]</f>
        <v>616.54999999999995</v>
      </c>
      <c r="X2509" s="11">
        <f>tbl_EcommerceSales[[#This Row],[Quantity]] * _xlfn.XLOOKUP(tbl_EcommerceSales[[#This Row],[Product_ID]], Product_Master!A:A, Product_Master!F:F)</f>
        <v>290</v>
      </c>
      <c r="Y2509" s="11">
        <f>tbl_EcommerceSales[[#This Row],[Net_Revenue]]-tbl_EcommerceSales[[#This Row],[Total_Cost]]</f>
        <v>326.54999999999995</v>
      </c>
      <c r="Z2509" s="9">
        <f>IFERROR(#REF!/tbl_EcommerceSales[[#This Row],[Total_Cost]], 0)</f>
        <v>0</v>
      </c>
      <c r="AA2509" t="str">
        <f>TEXT(tbl_EcommerceSales[[#This Row],[Order_Date]],"mmm")</f>
        <v>Oct</v>
      </c>
      <c r="AB2509">
        <f>YEAR(tbl_EcommerceSales[[#This Row],[Order_Date]])</f>
        <v>2025</v>
      </c>
      <c r="AC2509" t="str">
        <f>IF(tbl_EcommerceSales[[#This Row],[Age]]&lt;18,"Under 18",IF(tbl_EcommerceSales[[#This Row],[Age]]&lt;=25,"18-25",IF(tbl_EcommerceSales[[#This Row],[Age]]&lt;=35,"26-35",IF(tbl_EcommerceSales[[#This Row],[Age]]&lt;=45,"36-45",IF(tbl_EcommerceSales[[#This Row],[Age]]&lt;=55,"46-55","56+")))))</f>
        <v>26-35</v>
      </c>
    </row>
    <row r="2510" spans="1:29" x14ac:dyDescent="0.35">
      <c r="A2510" t="s">
        <v>4204</v>
      </c>
      <c r="B2510" s="7">
        <v>45931</v>
      </c>
      <c r="C2510" t="s">
        <v>4205</v>
      </c>
      <c r="D2510" t="s">
        <v>269</v>
      </c>
      <c r="E2510" t="s">
        <v>48</v>
      </c>
      <c r="F2510">
        <v>23</v>
      </c>
      <c r="G2510" t="s">
        <v>246</v>
      </c>
      <c r="H2510" t="s">
        <v>27</v>
      </c>
      <c r="I2510" t="s">
        <v>62</v>
      </c>
      <c r="J2510" t="s">
        <v>63</v>
      </c>
      <c r="K2510" t="s">
        <v>42</v>
      </c>
      <c r="L2510" t="s">
        <v>43</v>
      </c>
      <c r="M2510">
        <v>1</v>
      </c>
      <c r="N2510" s="2">
        <v>499</v>
      </c>
      <c r="O2510" s="3">
        <v>0.25</v>
      </c>
      <c r="P2510" s="2">
        <v>220</v>
      </c>
      <c r="Q2510" t="s">
        <v>123</v>
      </c>
      <c r="R2510" t="s">
        <v>33</v>
      </c>
      <c r="S2510" t="s">
        <v>34</v>
      </c>
      <c r="T2510" s="4">
        <v>2</v>
      </c>
      <c r="U2510" s="11">
        <f t="shared" si="39"/>
        <v>499</v>
      </c>
      <c r="V2510" s="11">
        <f>tbl_EcommerceSales[[#This Row],[Gross_Sales]]*tbl_EcommerceSales[[#This Row],[Discount]]</f>
        <v>124.75</v>
      </c>
      <c r="W2510" s="11">
        <f>tbl_EcommerceSales[[#This Row],[Gross_Sales]]-tbl_EcommerceSales[[#This Row],[Discount_Amount]]</f>
        <v>374.25</v>
      </c>
      <c r="X2510" s="11">
        <f>tbl_EcommerceSales[[#This Row],[Quantity]] * _xlfn.XLOOKUP(tbl_EcommerceSales[[#This Row],[Product_ID]], Product_Master!A:A, Product_Master!F:F)</f>
        <v>220</v>
      </c>
      <c r="Y2510" s="11">
        <f>tbl_EcommerceSales[[#This Row],[Net_Revenue]]-tbl_EcommerceSales[[#This Row],[Total_Cost]]</f>
        <v>154.25</v>
      </c>
      <c r="Z2510" s="9">
        <f>IFERROR(#REF!/tbl_EcommerceSales[[#This Row],[Total_Cost]], 0)</f>
        <v>0</v>
      </c>
      <c r="AA2510" t="str">
        <f>TEXT(tbl_EcommerceSales[[#This Row],[Order_Date]],"mmm")</f>
        <v>Oct</v>
      </c>
      <c r="AB2510">
        <f>YEAR(tbl_EcommerceSales[[#This Row],[Order_Date]])</f>
        <v>2025</v>
      </c>
      <c r="AC2510" t="str">
        <f>IF(tbl_EcommerceSales[[#This Row],[Age]]&lt;18,"Under 18",IF(tbl_EcommerceSales[[#This Row],[Age]]&lt;=25,"18-25",IF(tbl_EcommerceSales[[#This Row],[Age]]&lt;=35,"26-35",IF(tbl_EcommerceSales[[#This Row],[Age]]&lt;=45,"36-45",IF(tbl_EcommerceSales[[#This Row],[Age]]&lt;=55,"46-55","56+")))))</f>
        <v>18-25</v>
      </c>
    </row>
    <row r="2511" spans="1:29" x14ac:dyDescent="0.35">
      <c r="A2511" t="s">
        <v>4206</v>
      </c>
      <c r="B2511" s="7">
        <v>45931</v>
      </c>
      <c r="C2511" t="s">
        <v>1057</v>
      </c>
      <c r="D2511" t="s">
        <v>189</v>
      </c>
      <c r="E2511" t="s">
        <v>48</v>
      </c>
      <c r="F2511">
        <v>25</v>
      </c>
      <c r="G2511" t="s">
        <v>107</v>
      </c>
      <c r="H2511" t="s">
        <v>39</v>
      </c>
      <c r="I2511" t="s">
        <v>200</v>
      </c>
      <c r="J2511" t="s">
        <v>201</v>
      </c>
      <c r="K2511" t="s">
        <v>91</v>
      </c>
      <c r="L2511" t="s">
        <v>202</v>
      </c>
      <c r="M2511">
        <v>1</v>
      </c>
      <c r="N2511" s="2">
        <v>899</v>
      </c>
      <c r="O2511" s="3">
        <v>0</v>
      </c>
      <c r="P2511" s="2">
        <v>420</v>
      </c>
      <c r="Q2511" t="s">
        <v>44</v>
      </c>
      <c r="R2511" t="s">
        <v>33</v>
      </c>
      <c r="S2511" t="s">
        <v>34</v>
      </c>
      <c r="T2511" s="4">
        <v>5</v>
      </c>
      <c r="U2511" s="11">
        <f t="shared" si="39"/>
        <v>899</v>
      </c>
      <c r="V2511" s="11">
        <f>tbl_EcommerceSales[[#This Row],[Gross_Sales]]*tbl_EcommerceSales[[#This Row],[Discount]]</f>
        <v>0</v>
      </c>
      <c r="W2511" s="11">
        <f>tbl_EcommerceSales[[#This Row],[Gross_Sales]]-tbl_EcommerceSales[[#This Row],[Discount_Amount]]</f>
        <v>899</v>
      </c>
      <c r="X2511" s="11">
        <f>tbl_EcommerceSales[[#This Row],[Quantity]] * _xlfn.XLOOKUP(tbl_EcommerceSales[[#This Row],[Product_ID]], Product_Master!A:A, Product_Master!F:F)</f>
        <v>420</v>
      </c>
      <c r="Y2511" s="11">
        <f>tbl_EcommerceSales[[#This Row],[Net_Revenue]]-tbl_EcommerceSales[[#This Row],[Total_Cost]]</f>
        <v>479</v>
      </c>
      <c r="Z2511" s="9">
        <f>IFERROR(#REF!/tbl_EcommerceSales[[#This Row],[Total_Cost]], 0)</f>
        <v>0</v>
      </c>
      <c r="AA2511" t="str">
        <f>TEXT(tbl_EcommerceSales[[#This Row],[Order_Date]],"mmm")</f>
        <v>Oct</v>
      </c>
      <c r="AB2511">
        <f>YEAR(tbl_EcommerceSales[[#This Row],[Order_Date]])</f>
        <v>2025</v>
      </c>
      <c r="AC2511" t="str">
        <f>IF(tbl_EcommerceSales[[#This Row],[Age]]&lt;18,"Under 18",IF(tbl_EcommerceSales[[#This Row],[Age]]&lt;=25,"18-25",IF(tbl_EcommerceSales[[#This Row],[Age]]&lt;=35,"26-35",IF(tbl_EcommerceSales[[#This Row],[Age]]&lt;=45,"36-45",IF(tbl_EcommerceSales[[#This Row],[Age]]&lt;=55,"46-55","56+")))))</f>
        <v>18-25</v>
      </c>
    </row>
    <row r="2512" spans="1:29" x14ac:dyDescent="0.35">
      <c r="A2512" t="s">
        <v>4207</v>
      </c>
      <c r="B2512" s="7">
        <v>45931</v>
      </c>
      <c r="C2512" t="s">
        <v>2349</v>
      </c>
      <c r="D2512" t="s">
        <v>235</v>
      </c>
      <c r="E2512" t="s">
        <v>48</v>
      </c>
      <c r="F2512">
        <v>39</v>
      </c>
      <c r="G2512" t="s">
        <v>211</v>
      </c>
      <c r="H2512" t="s">
        <v>72</v>
      </c>
      <c r="I2512" t="s">
        <v>73</v>
      </c>
      <c r="J2512" t="s">
        <v>74</v>
      </c>
      <c r="K2512" t="s">
        <v>55</v>
      </c>
      <c r="L2512" t="s">
        <v>75</v>
      </c>
      <c r="M2512">
        <v>3</v>
      </c>
      <c r="N2512" s="2">
        <v>2899</v>
      </c>
      <c r="O2512" s="3">
        <v>0.1</v>
      </c>
      <c r="P2512" s="2">
        <v>5100</v>
      </c>
      <c r="Q2512" t="s">
        <v>123</v>
      </c>
      <c r="R2512" t="s">
        <v>33</v>
      </c>
      <c r="S2512" t="s">
        <v>57</v>
      </c>
      <c r="T2512" s="4">
        <v>5</v>
      </c>
      <c r="U2512" s="11">
        <f t="shared" si="39"/>
        <v>8697</v>
      </c>
      <c r="V2512" s="11">
        <f>tbl_EcommerceSales[[#This Row],[Gross_Sales]]*tbl_EcommerceSales[[#This Row],[Discount]]</f>
        <v>869.7</v>
      </c>
      <c r="W2512" s="11">
        <f>tbl_EcommerceSales[[#This Row],[Gross_Sales]]-tbl_EcommerceSales[[#This Row],[Discount_Amount]]</f>
        <v>7827.3</v>
      </c>
      <c r="X2512" s="11">
        <f>tbl_EcommerceSales[[#This Row],[Quantity]] * _xlfn.XLOOKUP(tbl_EcommerceSales[[#This Row],[Product_ID]], Product_Master!A:A, Product_Master!F:F)</f>
        <v>5100</v>
      </c>
      <c r="Y2512" s="11">
        <f>tbl_EcommerceSales[[#This Row],[Net_Revenue]]-tbl_EcommerceSales[[#This Row],[Total_Cost]]</f>
        <v>2727.3</v>
      </c>
      <c r="Z2512" s="9">
        <f>IFERROR(#REF!/tbl_EcommerceSales[[#This Row],[Total_Cost]], 0)</f>
        <v>0</v>
      </c>
      <c r="AA2512" t="str">
        <f>TEXT(tbl_EcommerceSales[[#This Row],[Order_Date]],"mmm")</f>
        <v>Oct</v>
      </c>
      <c r="AB2512">
        <f>YEAR(tbl_EcommerceSales[[#This Row],[Order_Date]])</f>
        <v>2025</v>
      </c>
      <c r="AC2512" t="str">
        <f>IF(tbl_EcommerceSales[[#This Row],[Age]]&lt;18,"Under 18",IF(tbl_EcommerceSales[[#This Row],[Age]]&lt;=25,"18-25",IF(tbl_EcommerceSales[[#This Row],[Age]]&lt;=35,"26-35",IF(tbl_EcommerceSales[[#This Row],[Age]]&lt;=45,"36-45",IF(tbl_EcommerceSales[[#This Row],[Age]]&lt;=55,"46-55","56+")))))</f>
        <v>36-45</v>
      </c>
    </row>
    <row r="2513" spans="1:29" x14ac:dyDescent="0.35">
      <c r="A2513" t="s">
        <v>4208</v>
      </c>
      <c r="B2513" s="7">
        <v>45931</v>
      </c>
      <c r="C2513" t="s">
        <v>3911</v>
      </c>
      <c r="D2513" t="s">
        <v>51</v>
      </c>
      <c r="E2513" t="s">
        <v>25</v>
      </c>
      <c r="F2513">
        <v>32</v>
      </c>
      <c r="G2513" t="s">
        <v>103</v>
      </c>
      <c r="H2513" t="s">
        <v>27</v>
      </c>
      <c r="I2513" t="s">
        <v>221</v>
      </c>
      <c r="J2513" t="s">
        <v>222</v>
      </c>
      <c r="K2513" t="s">
        <v>177</v>
      </c>
      <c r="L2513" t="s">
        <v>208</v>
      </c>
      <c r="M2513">
        <v>1</v>
      </c>
      <c r="N2513" s="2">
        <v>1499</v>
      </c>
      <c r="O2513" s="3">
        <v>0.3</v>
      </c>
      <c r="P2513" s="2">
        <v>800</v>
      </c>
      <c r="Q2513" t="s">
        <v>156</v>
      </c>
      <c r="R2513" t="s">
        <v>33</v>
      </c>
      <c r="S2513" t="s">
        <v>34</v>
      </c>
      <c r="T2513" s="4">
        <v>5</v>
      </c>
      <c r="U2513" s="11">
        <f t="shared" si="39"/>
        <v>1499</v>
      </c>
      <c r="V2513" s="11">
        <f>tbl_EcommerceSales[[#This Row],[Gross_Sales]]*tbl_EcommerceSales[[#This Row],[Discount]]</f>
        <v>449.7</v>
      </c>
      <c r="W2513" s="11">
        <f>tbl_EcommerceSales[[#This Row],[Gross_Sales]]-tbl_EcommerceSales[[#This Row],[Discount_Amount]]</f>
        <v>1049.3</v>
      </c>
      <c r="X2513" s="11">
        <f>tbl_EcommerceSales[[#This Row],[Quantity]] * _xlfn.XLOOKUP(tbl_EcommerceSales[[#This Row],[Product_ID]], Product_Master!A:A, Product_Master!F:F)</f>
        <v>800</v>
      </c>
      <c r="Y2513" s="11">
        <f>tbl_EcommerceSales[[#This Row],[Net_Revenue]]-tbl_EcommerceSales[[#This Row],[Total_Cost]]</f>
        <v>249.29999999999995</v>
      </c>
      <c r="Z2513" s="9">
        <f>IFERROR(#REF!/tbl_EcommerceSales[[#This Row],[Total_Cost]], 0)</f>
        <v>0</v>
      </c>
      <c r="AA2513" t="str">
        <f>TEXT(tbl_EcommerceSales[[#This Row],[Order_Date]],"mmm")</f>
        <v>Oct</v>
      </c>
      <c r="AB2513">
        <f>YEAR(tbl_EcommerceSales[[#This Row],[Order_Date]])</f>
        <v>2025</v>
      </c>
      <c r="AC2513" t="str">
        <f>IF(tbl_EcommerceSales[[#This Row],[Age]]&lt;18,"Under 18",IF(tbl_EcommerceSales[[#This Row],[Age]]&lt;=25,"18-25",IF(tbl_EcommerceSales[[#This Row],[Age]]&lt;=35,"26-35",IF(tbl_EcommerceSales[[#This Row],[Age]]&lt;=45,"36-45",IF(tbl_EcommerceSales[[#This Row],[Age]]&lt;=55,"46-55","56+")))))</f>
        <v>26-35</v>
      </c>
    </row>
    <row r="2514" spans="1:29" x14ac:dyDescent="0.35">
      <c r="A2514" t="s">
        <v>4209</v>
      </c>
      <c r="B2514" s="7">
        <v>45931</v>
      </c>
      <c r="C2514" t="s">
        <v>3564</v>
      </c>
      <c r="D2514" t="s">
        <v>116</v>
      </c>
      <c r="E2514" t="s">
        <v>48</v>
      </c>
      <c r="F2514">
        <v>38</v>
      </c>
      <c r="G2514" t="s">
        <v>61</v>
      </c>
      <c r="H2514" t="s">
        <v>27</v>
      </c>
      <c r="I2514" t="s">
        <v>290</v>
      </c>
      <c r="J2514" t="s">
        <v>291</v>
      </c>
      <c r="K2514" t="s">
        <v>30</v>
      </c>
      <c r="L2514" t="s">
        <v>31</v>
      </c>
      <c r="M2514">
        <v>1</v>
      </c>
      <c r="N2514" s="2">
        <v>3499</v>
      </c>
      <c r="O2514" s="3">
        <v>0.3</v>
      </c>
      <c r="P2514" s="2">
        <v>2250</v>
      </c>
      <c r="Q2514" t="s">
        <v>123</v>
      </c>
      <c r="R2514" t="s">
        <v>33</v>
      </c>
      <c r="S2514" t="s">
        <v>34</v>
      </c>
      <c r="T2514" s="4">
        <v>4</v>
      </c>
      <c r="U2514" s="11">
        <f t="shared" si="39"/>
        <v>3499</v>
      </c>
      <c r="V2514" s="11">
        <f>tbl_EcommerceSales[[#This Row],[Gross_Sales]]*tbl_EcommerceSales[[#This Row],[Discount]]</f>
        <v>1049.7</v>
      </c>
      <c r="W2514" s="11">
        <f>tbl_EcommerceSales[[#This Row],[Gross_Sales]]-tbl_EcommerceSales[[#This Row],[Discount_Amount]]</f>
        <v>2449.3000000000002</v>
      </c>
      <c r="X2514" s="11">
        <f>tbl_EcommerceSales[[#This Row],[Quantity]] * _xlfn.XLOOKUP(tbl_EcommerceSales[[#This Row],[Product_ID]], Product_Master!A:A, Product_Master!F:F)</f>
        <v>2250</v>
      </c>
      <c r="Y2514" s="11">
        <f>tbl_EcommerceSales[[#This Row],[Net_Revenue]]-tbl_EcommerceSales[[#This Row],[Total_Cost]]</f>
        <v>199.30000000000018</v>
      </c>
      <c r="Z2514" s="9">
        <f>IFERROR(#REF!/tbl_EcommerceSales[[#This Row],[Total_Cost]], 0)</f>
        <v>0</v>
      </c>
      <c r="AA2514" t="str">
        <f>TEXT(tbl_EcommerceSales[[#This Row],[Order_Date]],"mmm")</f>
        <v>Oct</v>
      </c>
      <c r="AB2514">
        <f>YEAR(tbl_EcommerceSales[[#This Row],[Order_Date]])</f>
        <v>2025</v>
      </c>
      <c r="AC2514" t="str">
        <f>IF(tbl_EcommerceSales[[#This Row],[Age]]&lt;18,"Under 18",IF(tbl_EcommerceSales[[#This Row],[Age]]&lt;=25,"18-25",IF(tbl_EcommerceSales[[#This Row],[Age]]&lt;=35,"26-35",IF(tbl_EcommerceSales[[#This Row],[Age]]&lt;=45,"36-45",IF(tbl_EcommerceSales[[#This Row],[Age]]&lt;=55,"46-55","56+")))))</f>
        <v>36-45</v>
      </c>
    </row>
    <row r="2515" spans="1:29" x14ac:dyDescent="0.35">
      <c r="A2515" t="s">
        <v>4210</v>
      </c>
      <c r="B2515" s="7">
        <v>45931</v>
      </c>
      <c r="C2515" t="s">
        <v>2397</v>
      </c>
      <c r="D2515" t="s">
        <v>151</v>
      </c>
      <c r="E2515" t="s">
        <v>25</v>
      </c>
      <c r="F2515">
        <v>40</v>
      </c>
      <c r="G2515" t="s">
        <v>96</v>
      </c>
      <c r="H2515" t="s">
        <v>39</v>
      </c>
      <c r="I2515" t="s">
        <v>89</v>
      </c>
      <c r="J2515" t="s">
        <v>90</v>
      </c>
      <c r="K2515" t="s">
        <v>91</v>
      </c>
      <c r="L2515" t="s">
        <v>92</v>
      </c>
      <c r="M2515">
        <v>2</v>
      </c>
      <c r="N2515" s="2">
        <v>599</v>
      </c>
      <c r="O2515" s="3">
        <v>0.1</v>
      </c>
      <c r="P2515" s="2">
        <v>520</v>
      </c>
      <c r="Q2515" t="s">
        <v>123</v>
      </c>
      <c r="R2515" t="s">
        <v>33</v>
      </c>
      <c r="S2515" t="s">
        <v>34</v>
      </c>
      <c r="T2515" s="4">
        <v>4</v>
      </c>
      <c r="U2515" s="11">
        <f t="shared" si="39"/>
        <v>1198</v>
      </c>
      <c r="V2515" s="11">
        <f>tbl_EcommerceSales[[#This Row],[Gross_Sales]]*tbl_EcommerceSales[[#This Row],[Discount]]</f>
        <v>119.80000000000001</v>
      </c>
      <c r="W2515" s="11">
        <f>tbl_EcommerceSales[[#This Row],[Gross_Sales]]-tbl_EcommerceSales[[#This Row],[Discount_Amount]]</f>
        <v>1078.2</v>
      </c>
      <c r="X2515" s="11">
        <f>tbl_EcommerceSales[[#This Row],[Quantity]] * _xlfn.XLOOKUP(tbl_EcommerceSales[[#This Row],[Product_ID]], Product_Master!A:A, Product_Master!F:F)</f>
        <v>520</v>
      </c>
      <c r="Y2515" s="11">
        <f>tbl_EcommerceSales[[#This Row],[Net_Revenue]]-tbl_EcommerceSales[[#This Row],[Total_Cost]]</f>
        <v>558.20000000000005</v>
      </c>
      <c r="Z2515" s="9">
        <f>IFERROR(#REF!/tbl_EcommerceSales[[#This Row],[Total_Cost]], 0)</f>
        <v>0</v>
      </c>
      <c r="AA2515" t="str">
        <f>TEXT(tbl_EcommerceSales[[#This Row],[Order_Date]],"mmm")</f>
        <v>Oct</v>
      </c>
      <c r="AB2515">
        <f>YEAR(tbl_EcommerceSales[[#This Row],[Order_Date]])</f>
        <v>2025</v>
      </c>
      <c r="AC2515" t="str">
        <f>IF(tbl_EcommerceSales[[#This Row],[Age]]&lt;18,"Under 18",IF(tbl_EcommerceSales[[#This Row],[Age]]&lt;=25,"18-25",IF(tbl_EcommerceSales[[#This Row],[Age]]&lt;=35,"26-35",IF(tbl_EcommerceSales[[#This Row],[Age]]&lt;=45,"36-45",IF(tbl_EcommerceSales[[#This Row],[Age]]&lt;=55,"46-55","56+")))))</f>
        <v>36-45</v>
      </c>
    </row>
    <row r="2516" spans="1:29" x14ac:dyDescent="0.35">
      <c r="A2516" t="s">
        <v>4211</v>
      </c>
      <c r="B2516" s="7">
        <v>45931</v>
      </c>
      <c r="C2516" t="s">
        <v>3030</v>
      </c>
      <c r="D2516" t="s">
        <v>66</v>
      </c>
      <c r="E2516" t="s">
        <v>25</v>
      </c>
      <c r="F2516">
        <v>27</v>
      </c>
      <c r="G2516" t="s">
        <v>142</v>
      </c>
      <c r="H2516" t="s">
        <v>88</v>
      </c>
      <c r="I2516" t="s">
        <v>67</v>
      </c>
      <c r="J2516" t="s">
        <v>68</v>
      </c>
      <c r="K2516" t="s">
        <v>42</v>
      </c>
      <c r="L2516" t="s">
        <v>43</v>
      </c>
      <c r="M2516">
        <v>4</v>
      </c>
      <c r="N2516" s="2">
        <v>799</v>
      </c>
      <c r="O2516" s="3">
        <v>0</v>
      </c>
      <c r="P2516" s="2">
        <v>1440</v>
      </c>
      <c r="Q2516" t="s">
        <v>32</v>
      </c>
      <c r="R2516" t="s">
        <v>33</v>
      </c>
      <c r="S2516" t="s">
        <v>34</v>
      </c>
      <c r="T2516" s="4">
        <v>5</v>
      </c>
      <c r="U2516" s="11">
        <f t="shared" si="39"/>
        <v>3196</v>
      </c>
      <c r="V2516" s="11">
        <f>tbl_EcommerceSales[[#This Row],[Gross_Sales]]*tbl_EcommerceSales[[#This Row],[Discount]]</f>
        <v>0</v>
      </c>
      <c r="W2516" s="11">
        <f>tbl_EcommerceSales[[#This Row],[Gross_Sales]]-tbl_EcommerceSales[[#This Row],[Discount_Amount]]</f>
        <v>3196</v>
      </c>
      <c r="X2516" s="11">
        <f>tbl_EcommerceSales[[#This Row],[Quantity]] * _xlfn.XLOOKUP(tbl_EcommerceSales[[#This Row],[Product_ID]], Product_Master!A:A, Product_Master!F:F)</f>
        <v>1440</v>
      </c>
      <c r="Y2516" s="11">
        <f>tbl_EcommerceSales[[#This Row],[Net_Revenue]]-tbl_EcommerceSales[[#This Row],[Total_Cost]]</f>
        <v>1756</v>
      </c>
      <c r="Z2516" s="9">
        <f>IFERROR(#REF!/tbl_EcommerceSales[[#This Row],[Total_Cost]], 0)</f>
        <v>0</v>
      </c>
      <c r="AA2516" t="str">
        <f>TEXT(tbl_EcommerceSales[[#This Row],[Order_Date]],"mmm")</f>
        <v>Oct</v>
      </c>
      <c r="AB2516">
        <f>YEAR(tbl_EcommerceSales[[#This Row],[Order_Date]])</f>
        <v>2025</v>
      </c>
      <c r="AC2516" t="str">
        <f>IF(tbl_EcommerceSales[[#This Row],[Age]]&lt;18,"Under 18",IF(tbl_EcommerceSales[[#This Row],[Age]]&lt;=25,"18-25",IF(tbl_EcommerceSales[[#This Row],[Age]]&lt;=35,"26-35",IF(tbl_EcommerceSales[[#This Row],[Age]]&lt;=45,"36-45",IF(tbl_EcommerceSales[[#This Row],[Age]]&lt;=55,"46-55","56+")))))</f>
        <v>26-35</v>
      </c>
    </row>
    <row r="2517" spans="1:29" x14ac:dyDescent="0.35">
      <c r="A2517" t="s">
        <v>4212</v>
      </c>
      <c r="B2517" s="7">
        <v>45932</v>
      </c>
      <c r="C2517" t="s">
        <v>2123</v>
      </c>
      <c r="D2517" t="s">
        <v>151</v>
      </c>
      <c r="E2517" t="s">
        <v>25</v>
      </c>
      <c r="F2517">
        <v>45</v>
      </c>
      <c r="G2517" t="s">
        <v>99</v>
      </c>
      <c r="H2517" t="s">
        <v>88</v>
      </c>
      <c r="I2517" t="s">
        <v>257</v>
      </c>
      <c r="J2517" t="s">
        <v>258</v>
      </c>
      <c r="K2517" t="s">
        <v>55</v>
      </c>
      <c r="L2517" t="s">
        <v>56</v>
      </c>
      <c r="M2517">
        <v>1</v>
      </c>
      <c r="N2517" s="2">
        <v>1999</v>
      </c>
      <c r="O2517" s="3">
        <v>0.05</v>
      </c>
      <c r="P2517" s="2">
        <v>1050</v>
      </c>
      <c r="Q2517" t="s">
        <v>76</v>
      </c>
      <c r="R2517" t="s">
        <v>93</v>
      </c>
      <c r="S2517" t="s">
        <v>34</v>
      </c>
      <c r="T2517" s="4">
        <v>3</v>
      </c>
      <c r="U2517" s="11">
        <f t="shared" si="39"/>
        <v>1999</v>
      </c>
      <c r="V2517" s="11">
        <f>tbl_EcommerceSales[[#This Row],[Gross_Sales]]*tbl_EcommerceSales[[#This Row],[Discount]]</f>
        <v>99.95</v>
      </c>
      <c r="W2517" s="11">
        <f>tbl_EcommerceSales[[#This Row],[Gross_Sales]]-tbl_EcommerceSales[[#This Row],[Discount_Amount]]</f>
        <v>1899.05</v>
      </c>
      <c r="X2517" s="11">
        <f>tbl_EcommerceSales[[#This Row],[Quantity]] * _xlfn.XLOOKUP(tbl_EcommerceSales[[#This Row],[Product_ID]], Product_Master!A:A, Product_Master!F:F)</f>
        <v>1050</v>
      </c>
      <c r="Y2517" s="11">
        <f>tbl_EcommerceSales[[#This Row],[Net_Revenue]]-tbl_EcommerceSales[[#This Row],[Total_Cost]]</f>
        <v>849.05</v>
      </c>
      <c r="Z2517" s="9">
        <f>IFERROR(#REF!/tbl_EcommerceSales[[#This Row],[Total_Cost]], 0)</f>
        <v>0</v>
      </c>
      <c r="AA2517" t="str">
        <f>TEXT(tbl_EcommerceSales[[#This Row],[Order_Date]],"mmm")</f>
        <v>Oct</v>
      </c>
      <c r="AB2517">
        <f>YEAR(tbl_EcommerceSales[[#This Row],[Order_Date]])</f>
        <v>2025</v>
      </c>
      <c r="AC2517" t="str">
        <f>IF(tbl_EcommerceSales[[#This Row],[Age]]&lt;18,"Under 18",IF(tbl_EcommerceSales[[#This Row],[Age]]&lt;=25,"18-25",IF(tbl_EcommerceSales[[#This Row],[Age]]&lt;=35,"26-35",IF(tbl_EcommerceSales[[#This Row],[Age]]&lt;=45,"36-45",IF(tbl_EcommerceSales[[#This Row],[Age]]&lt;=55,"46-55","56+")))))</f>
        <v>36-45</v>
      </c>
    </row>
    <row r="2518" spans="1:29" x14ac:dyDescent="0.35">
      <c r="A2518" t="s">
        <v>4213</v>
      </c>
      <c r="B2518" s="7">
        <v>45932</v>
      </c>
      <c r="C2518" t="s">
        <v>2585</v>
      </c>
      <c r="D2518" t="s">
        <v>24</v>
      </c>
      <c r="E2518" t="s">
        <v>25</v>
      </c>
      <c r="F2518">
        <v>18</v>
      </c>
      <c r="G2518" t="s">
        <v>186</v>
      </c>
      <c r="H2518" t="s">
        <v>72</v>
      </c>
      <c r="I2518" t="s">
        <v>40</v>
      </c>
      <c r="J2518" t="s">
        <v>41</v>
      </c>
      <c r="K2518" t="s">
        <v>42</v>
      </c>
      <c r="L2518" t="s">
        <v>43</v>
      </c>
      <c r="M2518">
        <v>1</v>
      </c>
      <c r="N2518" s="2">
        <v>699</v>
      </c>
      <c r="O2518" s="3">
        <v>0.1</v>
      </c>
      <c r="P2518" s="2">
        <v>310</v>
      </c>
      <c r="Q2518" t="s">
        <v>123</v>
      </c>
      <c r="R2518" t="s">
        <v>33</v>
      </c>
      <c r="S2518" t="s">
        <v>57</v>
      </c>
      <c r="T2518" s="4">
        <v>5</v>
      </c>
      <c r="U2518" s="11">
        <f t="shared" si="39"/>
        <v>699</v>
      </c>
      <c r="V2518" s="11">
        <f>tbl_EcommerceSales[[#This Row],[Gross_Sales]]*tbl_EcommerceSales[[#This Row],[Discount]]</f>
        <v>69.900000000000006</v>
      </c>
      <c r="W2518" s="11">
        <f>tbl_EcommerceSales[[#This Row],[Gross_Sales]]-tbl_EcommerceSales[[#This Row],[Discount_Amount]]</f>
        <v>629.1</v>
      </c>
      <c r="X2518" s="11">
        <f>tbl_EcommerceSales[[#This Row],[Quantity]] * _xlfn.XLOOKUP(tbl_EcommerceSales[[#This Row],[Product_ID]], Product_Master!A:A, Product_Master!F:F)</f>
        <v>310</v>
      </c>
      <c r="Y2518" s="11">
        <f>tbl_EcommerceSales[[#This Row],[Net_Revenue]]-tbl_EcommerceSales[[#This Row],[Total_Cost]]</f>
        <v>319.10000000000002</v>
      </c>
      <c r="Z2518" s="9">
        <f>IFERROR(#REF!/tbl_EcommerceSales[[#This Row],[Total_Cost]], 0)</f>
        <v>0</v>
      </c>
      <c r="AA2518" t="str">
        <f>TEXT(tbl_EcommerceSales[[#This Row],[Order_Date]],"mmm")</f>
        <v>Oct</v>
      </c>
      <c r="AB2518">
        <f>YEAR(tbl_EcommerceSales[[#This Row],[Order_Date]])</f>
        <v>2025</v>
      </c>
      <c r="AC2518" t="str">
        <f>IF(tbl_EcommerceSales[[#This Row],[Age]]&lt;18,"Under 18",IF(tbl_EcommerceSales[[#This Row],[Age]]&lt;=25,"18-25",IF(tbl_EcommerceSales[[#This Row],[Age]]&lt;=35,"26-35",IF(tbl_EcommerceSales[[#This Row],[Age]]&lt;=45,"36-45",IF(tbl_EcommerceSales[[#This Row],[Age]]&lt;=55,"46-55","56+")))))</f>
        <v>18-25</v>
      </c>
    </row>
    <row r="2519" spans="1:29" x14ac:dyDescent="0.35">
      <c r="A2519" t="s">
        <v>4214</v>
      </c>
      <c r="B2519" s="7">
        <v>45932</v>
      </c>
      <c r="C2519" t="s">
        <v>4215</v>
      </c>
      <c r="D2519" t="s">
        <v>60</v>
      </c>
      <c r="E2519" t="s">
        <v>48</v>
      </c>
      <c r="F2519">
        <v>29</v>
      </c>
      <c r="G2519" t="s">
        <v>145</v>
      </c>
      <c r="H2519" t="s">
        <v>39</v>
      </c>
      <c r="I2519" t="s">
        <v>236</v>
      </c>
      <c r="J2519" t="s">
        <v>237</v>
      </c>
      <c r="K2519" t="s">
        <v>82</v>
      </c>
      <c r="L2519" t="s">
        <v>238</v>
      </c>
      <c r="M2519">
        <v>1</v>
      </c>
      <c r="N2519" s="2">
        <v>899</v>
      </c>
      <c r="O2519" s="3">
        <v>0.2</v>
      </c>
      <c r="P2519" s="2">
        <v>480</v>
      </c>
      <c r="Q2519" t="s">
        <v>32</v>
      </c>
      <c r="R2519" t="s">
        <v>33</v>
      </c>
      <c r="S2519" t="s">
        <v>57</v>
      </c>
      <c r="T2519" s="4">
        <v>3</v>
      </c>
      <c r="U2519" s="11">
        <f t="shared" si="39"/>
        <v>899</v>
      </c>
      <c r="V2519" s="11">
        <f>tbl_EcommerceSales[[#This Row],[Gross_Sales]]*tbl_EcommerceSales[[#This Row],[Discount]]</f>
        <v>179.8</v>
      </c>
      <c r="W2519" s="11">
        <f>tbl_EcommerceSales[[#This Row],[Gross_Sales]]-tbl_EcommerceSales[[#This Row],[Discount_Amount]]</f>
        <v>719.2</v>
      </c>
      <c r="X2519" s="11">
        <f>tbl_EcommerceSales[[#This Row],[Quantity]] * _xlfn.XLOOKUP(tbl_EcommerceSales[[#This Row],[Product_ID]], Product_Master!A:A, Product_Master!F:F)</f>
        <v>480</v>
      </c>
      <c r="Y2519" s="11">
        <f>tbl_EcommerceSales[[#This Row],[Net_Revenue]]-tbl_EcommerceSales[[#This Row],[Total_Cost]]</f>
        <v>239.20000000000005</v>
      </c>
      <c r="Z2519" s="9">
        <f>IFERROR(#REF!/tbl_EcommerceSales[[#This Row],[Total_Cost]], 0)</f>
        <v>0</v>
      </c>
      <c r="AA2519" t="str">
        <f>TEXT(tbl_EcommerceSales[[#This Row],[Order_Date]],"mmm")</f>
        <v>Oct</v>
      </c>
      <c r="AB2519">
        <f>YEAR(tbl_EcommerceSales[[#This Row],[Order_Date]])</f>
        <v>2025</v>
      </c>
      <c r="AC2519" t="str">
        <f>IF(tbl_EcommerceSales[[#This Row],[Age]]&lt;18,"Under 18",IF(tbl_EcommerceSales[[#This Row],[Age]]&lt;=25,"18-25",IF(tbl_EcommerceSales[[#This Row],[Age]]&lt;=35,"26-35",IF(tbl_EcommerceSales[[#This Row],[Age]]&lt;=45,"36-45",IF(tbl_EcommerceSales[[#This Row],[Age]]&lt;=55,"46-55","56+")))))</f>
        <v>26-35</v>
      </c>
    </row>
    <row r="2520" spans="1:29" x14ac:dyDescent="0.35">
      <c r="A2520" t="s">
        <v>4216</v>
      </c>
      <c r="B2520" s="7">
        <v>45932</v>
      </c>
      <c r="C2520" t="s">
        <v>4217</v>
      </c>
      <c r="D2520" t="s">
        <v>235</v>
      </c>
      <c r="E2520" t="s">
        <v>48</v>
      </c>
      <c r="F2520">
        <v>32</v>
      </c>
      <c r="G2520" t="s">
        <v>174</v>
      </c>
      <c r="H2520" t="s">
        <v>39</v>
      </c>
      <c r="I2520" t="s">
        <v>175</v>
      </c>
      <c r="J2520" t="s">
        <v>176</v>
      </c>
      <c r="K2520" t="s">
        <v>177</v>
      </c>
      <c r="L2520" t="s">
        <v>178</v>
      </c>
      <c r="M2520">
        <v>2</v>
      </c>
      <c r="N2520" s="2">
        <v>699</v>
      </c>
      <c r="O2520" s="3">
        <v>0.1</v>
      </c>
      <c r="P2520" s="2">
        <v>640</v>
      </c>
      <c r="Q2520" t="s">
        <v>32</v>
      </c>
      <c r="R2520" t="s">
        <v>33</v>
      </c>
      <c r="S2520" t="s">
        <v>57</v>
      </c>
      <c r="T2520" s="4">
        <v>4</v>
      </c>
      <c r="U2520" s="11">
        <f t="shared" si="39"/>
        <v>1398</v>
      </c>
      <c r="V2520" s="11">
        <f>tbl_EcommerceSales[[#This Row],[Gross_Sales]]*tbl_EcommerceSales[[#This Row],[Discount]]</f>
        <v>139.80000000000001</v>
      </c>
      <c r="W2520" s="11">
        <f>tbl_EcommerceSales[[#This Row],[Gross_Sales]]-tbl_EcommerceSales[[#This Row],[Discount_Amount]]</f>
        <v>1258.2</v>
      </c>
      <c r="X2520" s="11">
        <f>tbl_EcommerceSales[[#This Row],[Quantity]] * _xlfn.XLOOKUP(tbl_EcommerceSales[[#This Row],[Product_ID]], Product_Master!A:A, Product_Master!F:F)</f>
        <v>640</v>
      </c>
      <c r="Y2520" s="11">
        <f>tbl_EcommerceSales[[#This Row],[Net_Revenue]]-tbl_EcommerceSales[[#This Row],[Total_Cost]]</f>
        <v>618.20000000000005</v>
      </c>
      <c r="Z2520" s="9">
        <f>IFERROR(#REF!/tbl_EcommerceSales[[#This Row],[Total_Cost]], 0)</f>
        <v>0</v>
      </c>
      <c r="AA2520" t="str">
        <f>TEXT(tbl_EcommerceSales[[#This Row],[Order_Date]],"mmm")</f>
        <v>Oct</v>
      </c>
      <c r="AB2520">
        <f>YEAR(tbl_EcommerceSales[[#This Row],[Order_Date]])</f>
        <v>2025</v>
      </c>
      <c r="AC2520" t="str">
        <f>IF(tbl_EcommerceSales[[#This Row],[Age]]&lt;18,"Under 18",IF(tbl_EcommerceSales[[#This Row],[Age]]&lt;=25,"18-25",IF(tbl_EcommerceSales[[#This Row],[Age]]&lt;=35,"26-35",IF(tbl_EcommerceSales[[#This Row],[Age]]&lt;=45,"36-45",IF(tbl_EcommerceSales[[#This Row],[Age]]&lt;=55,"46-55","56+")))))</f>
        <v>26-35</v>
      </c>
    </row>
    <row r="2521" spans="1:29" x14ac:dyDescent="0.35">
      <c r="A2521" t="s">
        <v>4218</v>
      </c>
      <c r="B2521" s="7">
        <v>45932</v>
      </c>
      <c r="C2521" t="s">
        <v>4219</v>
      </c>
      <c r="D2521" t="s">
        <v>47</v>
      </c>
      <c r="E2521" t="s">
        <v>48</v>
      </c>
      <c r="F2521">
        <v>38</v>
      </c>
      <c r="G2521" t="s">
        <v>52</v>
      </c>
      <c r="H2521" t="s">
        <v>27</v>
      </c>
      <c r="I2521" t="s">
        <v>338</v>
      </c>
      <c r="J2521" t="s">
        <v>339</v>
      </c>
      <c r="K2521" t="s">
        <v>55</v>
      </c>
      <c r="L2521" t="s">
        <v>56</v>
      </c>
      <c r="M2521">
        <v>2</v>
      </c>
      <c r="N2521" s="2">
        <v>1499</v>
      </c>
      <c r="O2521" s="3">
        <v>0.1</v>
      </c>
      <c r="P2521" s="2">
        <v>1560</v>
      </c>
      <c r="Q2521" t="s">
        <v>32</v>
      </c>
      <c r="R2521" t="s">
        <v>33</v>
      </c>
      <c r="S2521" t="s">
        <v>34</v>
      </c>
      <c r="T2521" s="4">
        <v>5</v>
      </c>
      <c r="U2521" s="11">
        <f t="shared" si="39"/>
        <v>2998</v>
      </c>
      <c r="V2521" s="11">
        <f>tbl_EcommerceSales[[#This Row],[Gross_Sales]]*tbl_EcommerceSales[[#This Row],[Discount]]</f>
        <v>299.8</v>
      </c>
      <c r="W2521" s="11">
        <f>tbl_EcommerceSales[[#This Row],[Gross_Sales]]-tbl_EcommerceSales[[#This Row],[Discount_Amount]]</f>
        <v>2698.2</v>
      </c>
      <c r="X2521" s="11">
        <f>tbl_EcommerceSales[[#This Row],[Quantity]] * _xlfn.XLOOKUP(tbl_EcommerceSales[[#This Row],[Product_ID]], Product_Master!A:A, Product_Master!F:F)</f>
        <v>1560</v>
      </c>
      <c r="Y2521" s="11">
        <f>tbl_EcommerceSales[[#This Row],[Net_Revenue]]-tbl_EcommerceSales[[#This Row],[Total_Cost]]</f>
        <v>1138.1999999999998</v>
      </c>
      <c r="Z2521" s="9">
        <f>IFERROR(#REF!/tbl_EcommerceSales[[#This Row],[Total_Cost]], 0)</f>
        <v>0</v>
      </c>
      <c r="AA2521" t="str">
        <f>TEXT(tbl_EcommerceSales[[#This Row],[Order_Date]],"mmm")</f>
        <v>Oct</v>
      </c>
      <c r="AB2521">
        <f>YEAR(tbl_EcommerceSales[[#This Row],[Order_Date]])</f>
        <v>2025</v>
      </c>
      <c r="AC2521" t="str">
        <f>IF(tbl_EcommerceSales[[#This Row],[Age]]&lt;18,"Under 18",IF(tbl_EcommerceSales[[#This Row],[Age]]&lt;=25,"18-25",IF(tbl_EcommerceSales[[#This Row],[Age]]&lt;=35,"26-35",IF(tbl_EcommerceSales[[#This Row],[Age]]&lt;=45,"36-45",IF(tbl_EcommerceSales[[#This Row],[Age]]&lt;=55,"46-55","56+")))))</f>
        <v>36-45</v>
      </c>
    </row>
    <row r="2522" spans="1:29" x14ac:dyDescent="0.35">
      <c r="A2522" t="s">
        <v>4220</v>
      </c>
      <c r="B2522" s="7">
        <v>45933</v>
      </c>
      <c r="C2522" t="s">
        <v>2583</v>
      </c>
      <c r="D2522" t="s">
        <v>37</v>
      </c>
      <c r="E2522" t="s">
        <v>48</v>
      </c>
      <c r="F2522">
        <v>33</v>
      </c>
      <c r="G2522" t="s">
        <v>174</v>
      </c>
      <c r="H2522" t="s">
        <v>39</v>
      </c>
      <c r="I2522" t="s">
        <v>175</v>
      </c>
      <c r="J2522" t="s">
        <v>176</v>
      </c>
      <c r="K2522" t="s">
        <v>177</v>
      </c>
      <c r="L2522" t="s">
        <v>178</v>
      </c>
      <c r="M2522">
        <v>1</v>
      </c>
      <c r="N2522" s="2">
        <v>699</v>
      </c>
      <c r="O2522" s="3">
        <v>0.25</v>
      </c>
      <c r="P2522" s="2">
        <v>320</v>
      </c>
      <c r="Q2522" t="s">
        <v>32</v>
      </c>
      <c r="R2522" t="s">
        <v>33</v>
      </c>
      <c r="S2522" t="s">
        <v>34</v>
      </c>
      <c r="T2522" s="4">
        <v>4</v>
      </c>
      <c r="U2522" s="11">
        <f t="shared" si="39"/>
        <v>699</v>
      </c>
      <c r="V2522" s="11">
        <f>tbl_EcommerceSales[[#This Row],[Gross_Sales]]*tbl_EcommerceSales[[#This Row],[Discount]]</f>
        <v>174.75</v>
      </c>
      <c r="W2522" s="11">
        <f>tbl_EcommerceSales[[#This Row],[Gross_Sales]]-tbl_EcommerceSales[[#This Row],[Discount_Amount]]</f>
        <v>524.25</v>
      </c>
      <c r="X2522" s="11">
        <f>tbl_EcommerceSales[[#This Row],[Quantity]] * _xlfn.XLOOKUP(tbl_EcommerceSales[[#This Row],[Product_ID]], Product_Master!A:A, Product_Master!F:F)</f>
        <v>320</v>
      </c>
      <c r="Y2522" s="11">
        <f>tbl_EcommerceSales[[#This Row],[Net_Revenue]]-tbl_EcommerceSales[[#This Row],[Total_Cost]]</f>
        <v>204.25</v>
      </c>
      <c r="Z2522" s="9">
        <f>IFERROR(#REF!/tbl_EcommerceSales[[#This Row],[Total_Cost]], 0)</f>
        <v>0</v>
      </c>
      <c r="AA2522" t="str">
        <f>TEXT(tbl_EcommerceSales[[#This Row],[Order_Date]],"mmm")</f>
        <v>Oct</v>
      </c>
      <c r="AB2522">
        <f>YEAR(tbl_EcommerceSales[[#This Row],[Order_Date]])</f>
        <v>2025</v>
      </c>
      <c r="AC2522" t="str">
        <f>IF(tbl_EcommerceSales[[#This Row],[Age]]&lt;18,"Under 18",IF(tbl_EcommerceSales[[#This Row],[Age]]&lt;=25,"18-25",IF(tbl_EcommerceSales[[#This Row],[Age]]&lt;=35,"26-35",IF(tbl_EcommerceSales[[#This Row],[Age]]&lt;=45,"36-45",IF(tbl_EcommerceSales[[#This Row],[Age]]&lt;=55,"46-55","56+")))))</f>
        <v>26-35</v>
      </c>
    </row>
    <row r="2523" spans="1:29" x14ac:dyDescent="0.35">
      <c r="A2523" t="s">
        <v>4221</v>
      </c>
      <c r="B2523" s="7">
        <v>45933</v>
      </c>
      <c r="C2523" t="s">
        <v>4222</v>
      </c>
      <c r="D2523" t="s">
        <v>181</v>
      </c>
      <c r="E2523" t="s">
        <v>25</v>
      </c>
      <c r="F2523">
        <v>43</v>
      </c>
      <c r="G2523" t="s">
        <v>122</v>
      </c>
      <c r="H2523" t="s">
        <v>72</v>
      </c>
      <c r="I2523" t="s">
        <v>67</v>
      </c>
      <c r="J2523" t="s">
        <v>68</v>
      </c>
      <c r="K2523" t="s">
        <v>42</v>
      </c>
      <c r="L2523" t="s">
        <v>43</v>
      </c>
      <c r="M2523">
        <v>2</v>
      </c>
      <c r="N2523" s="2">
        <v>799</v>
      </c>
      <c r="O2523" s="3">
        <v>0.15</v>
      </c>
      <c r="P2523" s="2">
        <v>720</v>
      </c>
      <c r="Q2523" t="s">
        <v>123</v>
      </c>
      <c r="R2523" t="s">
        <v>33</v>
      </c>
      <c r="S2523" t="s">
        <v>34</v>
      </c>
      <c r="T2523" s="4">
        <v>5</v>
      </c>
      <c r="U2523" s="11">
        <f t="shared" si="39"/>
        <v>1598</v>
      </c>
      <c r="V2523" s="11">
        <f>tbl_EcommerceSales[[#This Row],[Gross_Sales]]*tbl_EcommerceSales[[#This Row],[Discount]]</f>
        <v>239.7</v>
      </c>
      <c r="W2523" s="11">
        <f>tbl_EcommerceSales[[#This Row],[Gross_Sales]]-tbl_EcommerceSales[[#This Row],[Discount_Amount]]</f>
        <v>1358.3</v>
      </c>
      <c r="X2523" s="11">
        <f>tbl_EcommerceSales[[#This Row],[Quantity]] * _xlfn.XLOOKUP(tbl_EcommerceSales[[#This Row],[Product_ID]], Product_Master!A:A, Product_Master!F:F)</f>
        <v>720</v>
      </c>
      <c r="Y2523" s="11">
        <f>tbl_EcommerceSales[[#This Row],[Net_Revenue]]-tbl_EcommerceSales[[#This Row],[Total_Cost]]</f>
        <v>638.29999999999995</v>
      </c>
      <c r="Z2523" s="9">
        <f>IFERROR(#REF!/tbl_EcommerceSales[[#This Row],[Total_Cost]], 0)</f>
        <v>0</v>
      </c>
      <c r="AA2523" t="str">
        <f>TEXT(tbl_EcommerceSales[[#This Row],[Order_Date]],"mmm")</f>
        <v>Oct</v>
      </c>
      <c r="AB2523">
        <f>YEAR(tbl_EcommerceSales[[#This Row],[Order_Date]])</f>
        <v>2025</v>
      </c>
      <c r="AC2523" t="str">
        <f>IF(tbl_EcommerceSales[[#This Row],[Age]]&lt;18,"Under 18",IF(tbl_EcommerceSales[[#This Row],[Age]]&lt;=25,"18-25",IF(tbl_EcommerceSales[[#This Row],[Age]]&lt;=35,"26-35",IF(tbl_EcommerceSales[[#This Row],[Age]]&lt;=45,"36-45",IF(tbl_EcommerceSales[[#This Row],[Age]]&lt;=55,"46-55","56+")))))</f>
        <v>36-45</v>
      </c>
    </row>
    <row r="2524" spans="1:29" x14ac:dyDescent="0.35">
      <c r="A2524" t="s">
        <v>4223</v>
      </c>
      <c r="B2524" s="7">
        <v>45933</v>
      </c>
      <c r="C2524" t="s">
        <v>3340</v>
      </c>
      <c r="D2524" t="s">
        <v>181</v>
      </c>
      <c r="E2524" t="s">
        <v>48</v>
      </c>
      <c r="F2524">
        <v>24</v>
      </c>
      <c r="G2524" t="s">
        <v>96</v>
      </c>
      <c r="H2524" t="s">
        <v>39</v>
      </c>
      <c r="I2524" t="s">
        <v>111</v>
      </c>
      <c r="J2524" t="s">
        <v>112</v>
      </c>
      <c r="K2524" t="s">
        <v>55</v>
      </c>
      <c r="L2524" t="s">
        <v>113</v>
      </c>
      <c r="M2524">
        <v>3</v>
      </c>
      <c r="N2524" s="2">
        <v>1799</v>
      </c>
      <c r="O2524" s="3">
        <v>0</v>
      </c>
      <c r="P2524" s="2">
        <v>2850</v>
      </c>
      <c r="Q2524" t="s">
        <v>123</v>
      </c>
      <c r="R2524" t="s">
        <v>33</v>
      </c>
      <c r="S2524" t="s">
        <v>34</v>
      </c>
      <c r="T2524" s="4">
        <v>3</v>
      </c>
      <c r="U2524" s="11">
        <f t="shared" si="39"/>
        <v>5397</v>
      </c>
      <c r="V2524" s="11">
        <f>tbl_EcommerceSales[[#This Row],[Gross_Sales]]*tbl_EcommerceSales[[#This Row],[Discount]]</f>
        <v>0</v>
      </c>
      <c r="W2524" s="11">
        <f>tbl_EcommerceSales[[#This Row],[Gross_Sales]]-tbl_EcommerceSales[[#This Row],[Discount_Amount]]</f>
        <v>5397</v>
      </c>
      <c r="X2524" s="11">
        <f>tbl_EcommerceSales[[#This Row],[Quantity]] * _xlfn.XLOOKUP(tbl_EcommerceSales[[#This Row],[Product_ID]], Product_Master!A:A, Product_Master!F:F)</f>
        <v>2850</v>
      </c>
      <c r="Y2524" s="11">
        <f>tbl_EcommerceSales[[#This Row],[Net_Revenue]]-tbl_EcommerceSales[[#This Row],[Total_Cost]]</f>
        <v>2547</v>
      </c>
      <c r="Z2524" s="9">
        <f>IFERROR(#REF!/tbl_EcommerceSales[[#This Row],[Total_Cost]], 0)</f>
        <v>0</v>
      </c>
      <c r="AA2524" t="str">
        <f>TEXT(tbl_EcommerceSales[[#This Row],[Order_Date]],"mmm")</f>
        <v>Oct</v>
      </c>
      <c r="AB2524">
        <f>YEAR(tbl_EcommerceSales[[#This Row],[Order_Date]])</f>
        <v>2025</v>
      </c>
      <c r="AC2524" t="str">
        <f>IF(tbl_EcommerceSales[[#This Row],[Age]]&lt;18,"Under 18",IF(tbl_EcommerceSales[[#This Row],[Age]]&lt;=25,"18-25",IF(tbl_EcommerceSales[[#This Row],[Age]]&lt;=35,"26-35",IF(tbl_EcommerceSales[[#This Row],[Age]]&lt;=45,"36-45",IF(tbl_EcommerceSales[[#This Row],[Age]]&lt;=55,"46-55","56+")))))</f>
        <v>18-25</v>
      </c>
    </row>
    <row r="2525" spans="1:29" x14ac:dyDescent="0.35">
      <c r="A2525" t="s">
        <v>4224</v>
      </c>
      <c r="B2525" s="7">
        <v>45933</v>
      </c>
      <c r="C2525" t="s">
        <v>899</v>
      </c>
      <c r="D2525" t="s">
        <v>205</v>
      </c>
      <c r="E2525" t="s">
        <v>25</v>
      </c>
      <c r="F2525">
        <v>22</v>
      </c>
      <c r="G2525" t="s">
        <v>186</v>
      </c>
      <c r="H2525" t="s">
        <v>72</v>
      </c>
      <c r="I2525" t="s">
        <v>349</v>
      </c>
      <c r="J2525" t="s">
        <v>350</v>
      </c>
      <c r="K2525" t="s">
        <v>82</v>
      </c>
      <c r="L2525" t="s">
        <v>238</v>
      </c>
      <c r="M2525">
        <v>5</v>
      </c>
      <c r="N2525" s="2">
        <v>1599</v>
      </c>
      <c r="O2525" s="3">
        <v>0.05</v>
      </c>
      <c r="P2525" s="2">
        <v>4600</v>
      </c>
      <c r="Q2525" t="s">
        <v>123</v>
      </c>
      <c r="R2525" t="s">
        <v>33</v>
      </c>
      <c r="S2525" t="s">
        <v>34</v>
      </c>
      <c r="T2525" s="4">
        <v>3</v>
      </c>
      <c r="U2525" s="11">
        <f t="shared" si="39"/>
        <v>7995</v>
      </c>
      <c r="V2525" s="11">
        <f>tbl_EcommerceSales[[#This Row],[Gross_Sales]]*tbl_EcommerceSales[[#This Row],[Discount]]</f>
        <v>399.75</v>
      </c>
      <c r="W2525" s="11">
        <f>tbl_EcommerceSales[[#This Row],[Gross_Sales]]-tbl_EcommerceSales[[#This Row],[Discount_Amount]]</f>
        <v>7595.25</v>
      </c>
      <c r="X2525" s="11">
        <f>tbl_EcommerceSales[[#This Row],[Quantity]] * _xlfn.XLOOKUP(tbl_EcommerceSales[[#This Row],[Product_ID]], Product_Master!A:A, Product_Master!F:F)</f>
        <v>4600</v>
      </c>
      <c r="Y2525" s="11">
        <f>tbl_EcommerceSales[[#This Row],[Net_Revenue]]-tbl_EcommerceSales[[#This Row],[Total_Cost]]</f>
        <v>2995.25</v>
      </c>
      <c r="Z2525" s="9">
        <f>IFERROR(#REF!/tbl_EcommerceSales[[#This Row],[Total_Cost]], 0)</f>
        <v>0</v>
      </c>
      <c r="AA2525" t="str">
        <f>TEXT(tbl_EcommerceSales[[#This Row],[Order_Date]],"mmm")</f>
        <v>Oct</v>
      </c>
      <c r="AB2525">
        <f>YEAR(tbl_EcommerceSales[[#This Row],[Order_Date]])</f>
        <v>2025</v>
      </c>
      <c r="AC2525" t="str">
        <f>IF(tbl_EcommerceSales[[#This Row],[Age]]&lt;18,"Under 18",IF(tbl_EcommerceSales[[#This Row],[Age]]&lt;=25,"18-25",IF(tbl_EcommerceSales[[#This Row],[Age]]&lt;=35,"26-35",IF(tbl_EcommerceSales[[#This Row],[Age]]&lt;=45,"36-45",IF(tbl_EcommerceSales[[#This Row],[Age]]&lt;=55,"46-55","56+")))))</f>
        <v>18-25</v>
      </c>
    </row>
    <row r="2526" spans="1:29" x14ac:dyDescent="0.35">
      <c r="A2526" t="s">
        <v>4225</v>
      </c>
      <c r="B2526" s="7">
        <v>45933</v>
      </c>
      <c r="C2526" t="s">
        <v>3329</v>
      </c>
      <c r="D2526" t="s">
        <v>47</v>
      </c>
      <c r="E2526" t="s">
        <v>48</v>
      </c>
      <c r="F2526">
        <v>23</v>
      </c>
      <c r="G2526" t="s">
        <v>142</v>
      </c>
      <c r="H2526" t="s">
        <v>88</v>
      </c>
      <c r="I2526" t="s">
        <v>517</v>
      </c>
      <c r="J2526" t="s">
        <v>518</v>
      </c>
      <c r="K2526" t="s">
        <v>30</v>
      </c>
      <c r="L2526" t="s">
        <v>278</v>
      </c>
      <c r="M2526">
        <v>1</v>
      </c>
      <c r="N2526" s="2">
        <v>1299</v>
      </c>
      <c r="O2526" s="3">
        <v>0.15</v>
      </c>
      <c r="P2526" s="2">
        <v>690</v>
      </c>
      <c r="Q2526" t="s">
        <v>156</v>
      </c>
      <c r="R2526" t="s">
        <v>33</v>
      </c>
      <c r="S2526" t="s">
        <v>34</v>
      </c>
      <c r="T2526" s="4">
        <v>3</v>
      </c>
      <c r="U2526" s="11">
        <f t="shared" si="39"/>
        <v>1299</v>
      </c>
      <c r="V2526" s="11">
        <f>tbl_EcommerceSales[[#This Row],[Gross_Sales]]*tbl_EcommerceSales[[#This Row],[Discount]]</f>
        <v>194.85</v>
      </c>
      <c r="W2526" s="11">
        <f>tbl_EcommerceSales[[#This Row],[Gross_Sales]]-tbl_EcommerceSales[[#This Row],[Discount_Amount]]</f>
        <v>1104.1500000000001</v>
      </c>
      <c r="X2526" s="11">
        <f>tbl_EcommerceSales[[#This Row],[Quantity]] * _xlfn.XLOOKUP(tbl_EcommerceSales[[#This Row],[Product_ID]], Product_Master!A:A, Product_Master!F:F)</f>
        <v>690</v>
      </c>
      <c r="Y2526" s="11">
        <f>tbl_EcommerceSales[[#This Row],[Net_Revenue]]-tbl_EcommerceSales[[#This Row],[Total_Cost]]</f>
        <v>414.15000000000009</v>
      </c>
      <c r="Z2526" s="9">
        <f>IFERROR(#REF!/tbl_EcommerceSales[[#This Row],[Total_Cost]], 0)</f>
        <v>0</v>
      </c>
      <c r="AA2526" t="str">
        <f>TEXT(tbl_EcommerceSales[[#This Row],[Order_Date]],"mmm")</f>
        <v>Oct</v>
      </c>
      <c r="AB2526">
        <f>YEAR(tbl_EcommerceSales[[#This Row],[Order_Date]])</f>
        <v>2025</v>
      </c>
      <c r="AC2526" t="str">
        <f>IF(tbl_EcommerceSales[[#This Row],[Age]]&lt;18,"Under 18",IF(tbl_EcommerceSales[[#This Row],[Age]]&lt;=25,"18-25",IF(tbl_EcommerceSales[[#This Row],[Age]]&lt;=35,"26-35",IF(tbl_EcommerceSales[[#This Row],[Age]]&lt;=45,"36-45",IF(tbl_EcommerceSales[[#This Row],[Age]]&lt;=55,"46-55","56+")))))</f>
        <v>18-25</v>
      </c>
    </row>
    <row r="2527" spans="1:29" x14ac:dyDescent="0.35">
      <c r="A2527" t="s">
        <v>4226</v>
      </c>
      <c r="B2527" s="7">
        <v>45933</v>
      </c>
      <c r="C2527" t="s">
        <v>385</v>
      </c>
      <c r="D2527" t="s">
        <v>106</v>
      </c>
      <c r="E2527" t="s">
        <v>48</v>
      </c>
      <c r="F2527">
        <v>26</v>
      </c>
      <c r="G2527" t="s">
        <v>171</v>
      </c>
      <c r="H2527" t="s">
        <v>39</v>
      </c>
      <c r="I2527" t="s">
        <v>131</v>
      </c>
      <c r="J2527" t="s">
        <v>132</v>
      </c>
      <c r="K2527" t="s">
        <v>91</v>
      </c>
      <c r="L2527" t="s">
        <v>133</v>
      </c>
      <c r="M2527">
        <v>2</v>
      </c>
      <c r="N2527" s="2">
        <v>1299</v>
      </c>
      <c r="O2527" s="3">
        <v>0.05</v>
      </c>
      <c r="P2527" s="2">
        <v>1220</v>
      </c>
      <c r="Q2527" t="s">
        <v>32</v>
      </c>
      <c r="R2527" t="s">
        <v>33</v>
      </c>
      <c r="S2527" t="s">
        <v>34</v>
      </c>
      <c r="T2527" s="4">
        <v>4</v>
      </c>
      <c r="U2527" s="11">
        <f t="shared" si="39"/>
        <v>2598</v>
      </c>
      <c r="V2527" s="11">
        <f>tbl_EcommerceSales[[#This Row],[Gross_Sales]]*tbl_EcommerceSales[[#This Row],[Discount]]</f>
        <v>129.9</v>
      </c>
      <c r="W2527" s="11">
        <f>tbl_EcommerceSales[[#This Row],[Gross_Sales]]-tbl_EcommerceSales[[#This Row],[Discount_Amount]]</f>
        <v>2468.1</v>
      </c>
      <c r="X2527" s="11">
        <f>tbl_EcommerceSales[[#This Row],[Quantity]] * _xlfn.XLOOKUP(tbl_EcommerceSales[[#This Row],[Product_ID]], Product_Master!A:A, Product_Master!F:F)</f>
        <v>1220</v>
      </c>
      <c r="Y2527" s="11">
        <f>tbl_EcommerceSales[[#This Row],[Net_Revenue]]-tbl_EcommerceSales[[#This Row],[Total_Cost]]</f>
        <v>1248.0999999999999</v>
      </c>
      <c r="Z2527" s="9">
        <f>IFERROR(#REF!/tbl_EcommerceSales[[#This Row],[Total_Cost]], 0)</f>
        <v>0</v>
      </c>
      <c r="AA2527" t="str">
        <f>TEXT(tbl_EcommerceSales[[#This Row],[Order_Date]],"mmm")</f>
        <v>Oct</v>
      </c>
      <c r="AB2527">
        <f>YEAR(tbl_EcommerceSales[[#This Row],[Order_Date]])</f>
        <v>2025</v>
      </c>
      <c r="AC2527" t="str">
        <f>IF(tbl_EcommerceSales[[#This Row],[Age]]&lt;18,"Under 18",IF(tbl_EcommerceSales[[#This Row],[Age]]&lt;=25,"18-25",IF(tbl_EcommerceSales[[#This Row],[Age]]&lt;=35,"26-35",IF(tbl_EcommerceSales[[#This Row],[Age]]&lt;=45,"36-45",IF(tbl_EcommerceSales[[#This Row],[Age]]&lt;=55,"46-55","56+")))))</f>
        <v>26-35</v>
      </c>
    </row>
    <row r="2528" spans="1:29" x14ac:dyDescent="0.35">
      <c r="A2528" t="s">
        <v>4227</v>
      </c>
      <c r="B2528" s="7">
        <v>45933</v>
      </c>
      <c r="C2528" t="s">
        <v>2692</v>
      </c>
      <c r="D2528" t="s">
        <v>86</v>
      </c>
      <c r="E2528" t="s">
        <v>48</v>
      </c>
      <c r="F2528">
        <v>35</v>
      </c>
      <c r="G2528" t="s">
        <v>38</v>
      </c>
      <c r="H2528" t="s">
        <v>39</v>
      </c>
      <c r="I2528" t="s">
        <v>62</v>
      </c>
      <c r="J2528" t="s">
        <v>63</v>
      </c>
      <c r="K2528" t="s">
        <v>42</v>
      </c>
      <c r="L2528" t="s">
        <v>43</v>
      </c>
      <c r="M2528">
        <v>1</v>
      </c>
      <c r="N2528" s="2">
        <v>499</v>
      </c>
      <c r="O2528" s="3">
        <v>0.25</v>
      </c>
      <c r="P2528" s="2">
        <v>220</v>
      </c>
      <c r="Q2528" t="s">
        <v>319</v>
      </c>
      <c r="R2528" t="s">
        <v>93</v>
      </c>
      <c r="S2528" t="s">
        <v>34</v>
      </c>
      <c r="T2528" s="4">
        <v>3</v>
      </c>
      <c r="U2528" s="11">
        <f t="shared" si="39"/>
        <v>499</v>
      </c>
      <c r="V2528" s="11">
        <f>tbl_EcommerceSales[[#This Row],[Gross_Sales]]*tbl_EcommerceSales[[#This Row],[Discount]]</f>
        <v>124.75</v>
      </c>
      <c r="W2528" s="11">
        <f>tbl_EcommerceSales[[#This Row],[Gross_Sales]]-tbl_EcommerceSales[[#This Row],[Discount_Amount]]</f>
        <v>374.25</v>
      </c>
      <c r="X2528" s="11">
        <f>tbl_EcommerceSales[[#This Row],[Quantity]] * _xlfn.XLOOKUP(tbl_EcommerceSales[[#This Row],[Product_ID]], Product_Master!A:A, Product_Master!F:F)</f>
        <v>220</v>
      </c>
      <c r="Y2528" s="11">
        <f>tbl_EcommerceSales[[#This Row],[Net_Revenue]]-tbl_EcommerceSales[[#This Row],[Total_Cost]]</f>
        <v>154.25</v>
      </c>
      <c r="Z2528" s="9">
        <f>IFERROR(#REF!/tbl_EcommerceSales[[#This Row],[Total_Cost]], 0)</f>
        <v>0</v>
      </c>
      <c r="AA2528" t="str">
        <f>TEXT(tbl_EcommerceSales[[#This Row],[Order_Date]],"mmm")</f>
        <v>Oct</v>
      </c>
      <c r="AB2528">
        <f>YEAR(tbl_EcommerceSales[[#This Row],[Order_Date]])</f>
        <v>2025</v>
      </c>
      <c r="AC2528" t="str">
        <f>IF(tbl_EcommerceSales[[#This Row],[Age]]&lt;18,"Under 18",IF(tbl_EcommerceSales[[#This Row],[Age]]&lt;=25,"18-25",IF(tbl_EcommerceSales[[#This Row],[Age]]&lt;=35,"26-35",IF(tbl_EcommerceSales[[#This Row],[Age]]&lt;=45,"36-45",IF(tbl_EcommerceSales[[#This Row],[Age]]&lt;=55,"46-55","56+")))))</f>
        <v>26-35</v>
      </c>
    </row>
    <row r="2529" spans="1:29" x14ac:dyDescent="0.35">
      <c r="A2529" t="s">
        <v>4228</v>
      </c>
      <c r="B2529" s="7">
        <v>45933</v>
      </c>
      <c r="C2529" t="s">
        <v>697</v>
      </c>
      <c r="D2529" t="s">
        <v>60</v>
      </c>
      <c r="E2529" t="s">
        <v>25</v>
      </c>
      <c r="F2529">
        <v>51</v>
      </c>
      <c r="G2529" t="s">
        <v>155</v>
      </c>
      <c r="H2529" t="s">
        <v>88</v>
      </c>
      <c r="I2529" t="s">
        <v>160</v>
      </c>
      <c r="J2529" t="s">
        <v>161</v>
      </c>
      <c r="K2529" t="s">
        <v>91</v>
      </c>
      <c r="L2529" t="s">
        <v>133</v>
      </c>
      <c r="M2529">
        <v>1</v>
      </c>
      <c r="N2529" s="2">
        <v>1099</v>
      </c>
      <c r="O2529" s="3">
        <v>0.3</v>
      </c>
      <c r="P2529" s="2">
        <v>520</v>
      </c>
      <c r="Q2529" t="s">
        <v>44</v>
      </c>
      <c r="R2529" t="s">
        <v>33</v>
      </c>
      <c r="S2529" t="s">
        <v>34</v>
      </c>
      <c r="T2529" s="4">
        <v>4</v>
      </c>
      <c r="U2529" s="11">
        <f t="shared" si="39"/>
        <v>1099</v>
      </c>
      <c r="V2529" s="11">
        <f>tbl_EcommerceSales[[#This Row],[Gross_Sales]]*tbl_EcommerceSales[[#This Row],[Discount]]</f>
        <v>329.7</v>
      </c>
      <c r="W2529" s="11">
        <f>tbl_EcommerceSales[[#This Row],[Gross_Sales]]-tbl_EcommerceSales[[#This Row],[Discount_Amount]]</f>
        <v>769.3</v>
      </c>
      <c r="X2529" s="11">
        <f>tbl_EcommerceSales[[#This Row],[Quantity]] * _xlfn.XLOOKUP(tbl_EcommerceSales[[#This Row],[Product_ID]], Product_Master!A:A, Product_Master!F:F)</f>
        <v>520</v>
      </c>
      <c r="Y2529" s="11">
        <f>tbl_EcommerceSales[[#This Row],[Net_Revenue]]-tbl_EcommerceSales[[#This Row],[Total_Cost]]</f>
        <v>249.29999999999995</v>
      </c>
      <c r="Z2529" s="9">
        <f>IFERROR(#REF!/tbl_EcommerceSales[[#This Row],[Total_Cost]], 0)</f>
        <v>0</v>
      </c>
      <c r="AA2529" t="str">
        <f>TEXT(tbl_EcommerceSales[[#This Row],[Order_Date]],"mmm")</f>
        <v>Oct</v>
      </c>
      <c r="AB2529">
        <f>YEAR(tbl_EcommerceSales[[#This Row],[Order_Date]])</f>
        <v>2025</v>
      </c>
      <c r="AC2529" t="str">
        <f>IF(tbl_EcommerceSales[[#This Row],[Age]]&lt;18,"Under 18",IF(tbl_EcommerceSales[[#This Row],[Age]]&lt;=25,"18-25",IF(tbl_EcommerceSales[[#This Row],[Age]]&lt;=35,"26-35",IF(tbl_EcommerceSales[[#This Row],[Age]]&lt;=45,"36-45",IF(tbl_EcommerceSales[[#This Row],[Age]]&lt;=55,"46-55","56+")))))</f>
        <v>46-55</v>
      </c>
    </row>
    <row r="2530" spans="1:29" x14ac:dyDescent="0.35">
      <c r="A2530" t="s">
        <v>4229</v>
      </c>
      <c r="B2530" s="7">
        <v>45933</v>
      </c>
      <c r="C2530" t="s">
        <v>456</v>
      </c>
      <c r="D2530" t="s">
        <v>116</v>
      </c>
      <c r="E2530" t="s">
        <v>25</v>
      </c>
      <c r="F2530">
        <v>18</v>
      </c>
      <c r="G2530" t="s">
        <v>152</v>
      </c>
      <c r="H2530" t="s">
        <v>72</v>
      </c>
      <c r="I2530" t="s">
        <v>349</v>
      </c>
      <c r="J2530" t="s">
        <v>350</v>
      </c>
      <c r="K2530" t="s">
        <v>82</v>
      </c>
      <c r="L2530" t="s">
        <v>238</v>
      </c>
      <c r="M2530">
        <v>2</v>
      </c>
      <c r="N2530" s="2">
        <v>1599</v>
      </c>
      <c r="O2530" s="3">
        <v>0.05</v>
      </c>
      <c r="P2530" s="2">
        <v>1840</v>
      </c>
      <c r="Q2530" t="s">
        <v>156</v>
      </c>
      <c r="R2530" t="s">
        <v>33</v>
      </c>
      <c r="S2530" t="s">
        <v>57</v>
      </c>
      <c r="T2530" s="4">
        <v>5</v>
      </c>
      <c r="U2530" s="11">
        <f t="shared" si="39"/>
        <v>3198</v>
      </c>
      <c r="V2530" s="11">
        <f>tbl_EcommerceSales[[#This Row],[Gross_Sales]]*tbl_EcommerceSales[[#This Row],[Discount]]</f>
        <v>159.9</v>
      </c>
      <c r="W2530" s="11">
        <f>tbl_EcommerceSales[[#This Row],[Gross_Sales]]-tbl_EcommerceSales[[#This Row],[Discount_Amount]]</f>
        <v>3038.1</v>
      </c>
      <c r="X2530" s="11">
        <f>tbl_EcommerceSales[[#This Row],[Quantity]] * _xlfn.XLOOKUP(tbl_EcommerceSales[[#This Row],[Product_ID]], Product_Master!A:A, Product_Master!F:F)</f>
        <v>1840</v>
      </c>
      <c r="Y2530" s="11">
        <f>tbl_EcommerceSales[[#This Row],[Net_Revenue]]-tbl_EcommerceSales[[#This Row],[Total_Cost]]</f>
        <v>1198.0999999999999</v>
      </c>
      <c r="Z2530" s="9">
        <f>IFERROR(#REF!/tbl_EcommerceSales[[#This Row],[Total_Cost]], 0)</f>
        <v>0</v>
      </c>
      <c r="AA2530" t="str">
        <f>TEXT(tbl_EcommerceSales[[#This Row],[Order_Date]],"mmm")</f>
        <v>Oct</v>
      </c>
      <c r="AB2530">
        <f>YEAR(tbl_EcommerceSales[[#This Row],[Order_Date]])</f>
        <v>2025</v>
      </c>
      <c r="AC2530" t="str">
        <f>IF(tbl_EcommerceSales[[#This Row],[Age]]&lt;18,"Under 18",IF(tbl_EcommerceSales[[#This Row],[Age]]&lt;=25,"18-25",IF(tbl_EcommerceSales[[#This Row],[Age]]&lt;=35,"26-35",IF(tbl_EcommerceSales[[#This Row],[Age]]&lt;=45,"36-45",IF(tbl_EcommerceSales[[#This Row],[Age]]&lt;=55,"46-55","56+")))))</f>
        <v>18-25</v>
      </c>
    </row>
    <row r="2531" spans="1:29" x14ac:dyDescent="0.35">
      <c r="A2531" t="s">
        <v>4230</v>
      </c>
      <c r="B2531" s="7">
        <v>45934</v>
      </c>
      <c r="C2531" t="s">
        <v>2756</v>
      </c>
      <c r="D2531" t="s">
        <v>102</v>
      </c>
      <c r="E2531" t="s">
        <v>25</v>
      </c>
      <c r="F2531">
        <v>48</v>
      </c>
      <c r="G2531" t="s">
        <v>26</v>
      </c>
      <c r="H2531" t="s">
        <v>27</v>
      </c>
      <c r="I2531" t="s">
        <v>276</v>
      </c>
      <c r="J2531" t="s">
        <v>277</v>
      </c>
      <c r="K2531" t="s">
        <v>30</v>
      </c>
      <c r="L2531" t="s">
        <v>278</v>
      </c>
      <c r="M2531">
        <v>1</v>
      </c>
      <c r="N2531" s="2">
        <v>1599</v>
      </c>
      <c r="O2531" s="3">
        <v>0.25</v>
      </c>
      <c r="P2531" s="2">
        <v>850</v>
      </c>
      <c r="Q2531" t="s">
        <v>156</v>
      </c>
      <c r="R2531" t="s">
        <v>33</v>
      </c>
      <c r="S2531" t="s">
        <v>34</v>
      </c>
      <c r="T2531" s="4">
        <v>5</v>
      </c>
      <c r="U2531" s="11">
        <f t="shared" si="39"/>
        <v>1599</v>
      </c>
      <c r="V2531" s="11">
        <f>tbl_EcommerceSales[[#This Row],[Gross_Sales]]*tbl_EcommerceSales[[#This Row],[Discount]]</f>
        <v>399.75</v>
      </c>
      <c r="W2531" s="11">
        <f>tbl_EcommerceSales[[#This Row],[Gross_Sales]]-tbl_EcommerceSales[[#This Row],[Discount_Amount]]</f>
        <v>1199.25</v>
      </c>
      <c r="X2531" s="11">
        <f>tbl_EcommerceSales[[#This Row],[Quantity]] * _xlfn.XLOOKUP(tbl_EcommerceSales[[#This Row],[Product_ID]], Product_Master!A:A, Product_Master!F:F)</f>
        <v>850</v>
      </c>
      <c r="Y2531" s="11">
        <f>tbl_EcommerceSales[[#This Row],[Net_Revenue]]-tbl_EcommerceSales[[#This Row],[Total_Cost]]</f>
        <v>349.25</v>
      </c>
      <c r="Z2531" s="9">
        <f>IFERROR(#REF!/tbl_EcommerceSales[[#This Row],[Total_Cost]], 0)</f>
        <v>0</v>
      </c>
      <c r="AA2531" t="str">
        <f>TEXT(tbl_EcommerceSales[[#This Row],[Order_Date]],"mmm")</f>
        <v>Oct</v>
      </c>
      <c r="AB2531">
        <f>YEAR(tbl_EcommerceSales[[#This Row],[Order_Date]])</f>
        <v>2025</v>
      </c>
      <c r="AC2531" t="str">
        <f>IF(tbl_EcommerceSales[[#This Row],[Age]]&lt;18,"Under 18",IF(tbl_EcommerceSales[[#This Row],[Age]]&lt;=25,"18-25",IF(tbl_EcommerceSales[[#This Row],[Age]]&lt;=35,"26-35",IF(tbl_EcommerceSales[[#This Row],[Age]]&lt;=45,"36-45",IF(tbl_EcommerceSales[[#This Row],[Age]]&lt;=55,"46-55","56+")))))</f>
        <v>46-55</v>
      </c>
    </row>
    <row r="2532" spans="1:29" x14ac:dyDescent="0.35">
      <c r="A2532" t="s">
        <v>4231</v>
      </c>
      <c r="B2532" s="7">
        <v>45934</v>
      </c>
      <c r="C2532" t="s">
        <v>4232</v>
      </c>
      <c r="D2532" t="s">
        <v>312</v>
      </c>
      <c r="E2532" t="s">
        <v>48</v>
      </c>
      <c r="F2532">
        <v>34</v>
      </c>
      <c r="G2532" t="s">
        <v>96</v>
      </c>
      <c r="H2532" t="s">
        <v>39</v>
      </c>
      <c r="I2532" t="s">
        <v>221</v>
      </c>
      <c r="J2532" t="s">
        <v>222</v>
      </c>
      <c r="K2532" t="s">
        <v>177</v>
      </c>
      <c r="L2532" t="s">
        <v>208</v>
      </c>
      <c r="M2532">
        <v>4</v>
      </c>
      <c r="N2532" s="2">
        <v>1499</v>
      </c>
      <c r="O2532" s="3">
        <v>0</v>
      </c>
      <c r="P2532" s="2">
        <v>3200</v>
      </c>
      <c r="Q2532" t="s">
        <v>123</v>
      </c>
      <c r="R2532" t="s">
        <v>33</v>
      </c>
      <c r="S2532" t="s">
        <v>57</v>
      </c>
      <c r="T2532" s="4">
        <v>4</v>
      </c>
      <c r="U2532" s="11">
        <f t="shared" si="39"/>
        <v>5996</v>
      </c>
      <c r="V2532" s="11">
        <f>tbl_EcommerceSales[[#This Row],[Gross_Sales]]*tbl_EcommerceSales[[#This Row],[Discount]]</f>
        <v>0</v>
      </c>
      <c r="W2532" s="11">
        <f>tbl_EcommerceSales[[#This Row],[Gross_Sales]]-tbl_EcommerceSales[[#This Row],[Discount_Amount]]</f>
        <v>5996</v>
      </c>
      <c r="X2532" s="11">
        <f>tbl_EcommerceSales[[#This Row],[Quantity]] * _xlfn.XLOOKUP(tbl_EcommerceSales[[#This Row],[Product_ID]], Product_Master!A:A, Product_Master!F:F)</f>
        <v>3200</v>
      </c>
      <c r="Y2532" s="11">
        <f>tbl_EcommerceSales[[#This Row],[Net_Revenue]]-tbl_EcommerceSales[[#This Row],[Total_Cost]]</f>
        <v>2796</v>
      </c>
      <c r="Z2532" s="9">
        <f>IFERROR(#REF!/tbl_EcommerceSales[[#This Row],[Total_Cost]], 0)</f>
        <v>0</v>
      </c>
      <c r="AA2532" t="str">
        <f>TEXT(tbl_EcommerceSales[[#This Row],[Order_Date]],"mmm")</f>
        <v>Oct</v>
      </c>
      <c r="AB2532">
        <f>YEAR(tbl_EcommerceSales[[#This Row],[Order_Date]])</f>
        <v>2025</v>
      </c>
      <c r="AC2532" t="str">
        <f>IF(tbl_EcommerceSales[[#This Row],[Age]]&lt;18,"Under 18",IF(tbl_EcommerceSales[[#This Row],[Age]]&lt;=25,"18-25",IF(tbl_EcommerceSales[[#This Row],[Age]]&lt;=35,"26-35",IF(tbl_EcommerceSales[[#This Row],[Age]]&lt;=45,"36-45",IF(tbl_EcommerceSales[[#This Row],[Age]]&lt;=55,"46-55","56+")))))</f>
        <v>26-35</v>
      </c>
    </row>
    <row r="2533" spans="1:29" x14ac:dyDescent="0.35">
      <c r="A2533" t="s">
        <v>4233</v>
      </c>
      <c r="B2533" s="7">
        <v>45934</v>
      </c>
      <c r="C2533" t="s">
        <v>4234</v>
      </c>
      <c r="D2533" t="s">
        <v>305</v>
      </c>
      <c r="E2533" t="s">
        <v>25</v>
      </c>
      <c r="F2533">
        <v>31</v>
      </c>
      <c r="G2533" t="s">
        <v>52</v>
      </c>
      <c r="H2533" t="s">
        <v>27</v>
      </c>
      <c r="I2533" t="s">
        <v>175</v>
      </c>
      <c r="J2533" t="s">
        <v>176</v>
      </c>
      <c r="K2533" t="s">
        <v>177</v>
      </c>
      <c r="L2533" t="s">
        <v>178</v>
      </c>
      <c r="M2533">
        <v>2</v>
      </c>
      <c r="N2533" s="2">
        <v>699</v>
      </c>
      <c r="O2533" s="3">
        <v>0.1</v>
      </c>
      <c r="P2533" s="2">
        <v>640</v>
      </c>
      <c r="Q2533" t="s">
        <v>32</v>
      </c>
      <c r="R2533" t="s">
        <v>33</v>
      </c>
      <c r="S2533" t="s">
        <v>34</v>
      </c>
      <c r="T2533" s="4">
        <v>4</v>
      </c>
      <c r="U2533" s="11">
        <f t="shared" si="39"/>
        <v>1398</v>
      </c>
      <c r="V2533" s="11">
        <f>tbl_EcommerceSales[[#This Row],[Gross_Sales]]*tbl_EcommerceSales[[#This Row],[Discount]]</f>
        <v>139.80000000000001</v>
      </c>
      <c r="W2533" s="11">
        <f>tbl_EcommerceSales[[#This Row],[Gross_Sales]]-tbl_EcommerceSales[[#This Row],[Discount_Amount]]</f>
        <v>1258.2</v>
      </c>
      <c r="X2533" s="11">
        <f>tbl_EcommerceSales[[#This Row],[Quantity]] * _xlfn.XLOOKUP(tbl_EcommerceSales[[#This Row],[Product_ID]], Product_Master!A:A, Product_Master!F:F)</f>
        <v>640</v>
      </c>
      <c r="Y2533" s="11">
        <f>tbl_EcommerceSales[[#This Row],[Net_Revenue]]-tbl_EcommerceSales[[#This Row],[Total_Cost]]</f>
        <v>618.20000000000005</v>
      </c>
      <c r="Z2533" s="9">
        <f>IFERROR(#REF!/tbl_EcommerceSales[[#This Row],[Total_Cost]], 0)</f>
        <v>0</v>
      </c>
      <c r="AA2533" t="str">
        <f>TEXT(tbl_EcommerceSales[[#This Row],[Order_Date]],"mmm")</f>
        <v>Oct</v>
      </c>
      <c r="AB2533">
        <f>YEAR(tbl_EcommerceSales[[#This Row],[Order_Date]])</f>
        <v>2025</v>
      </c>
      <c r="AC2533" t="str">
        <f>IF(tbl_EcommerceSales[[#This Row],[Age]]&lt;18,"Under 18",IF(tbl_EcommerceSales[[#This Row],[Age]]&lt;=25,"18-25",IF(tbl_EcommerceSales[[#This Row],[Age]]&lt;=35,"26-35",IF(tbl_EcommerceSales[[#This Row],[Age]]&lt;=45,"36-45",IF(tbl_EcommerceSales[[#This Row],[Age]]&lt;=55,"46-55","56+")))))</f>
        <v>26-35</v>
      </c>
    </row>
    <row r="2534" spans="1:29" x14ac:dyDescent="0.35">
      <c r="A2534" t="s">
        <v>4235</v>
      </c>
      <c r="B2534" s="7">
        <v>45934</v>
      </c>
      <c r="C2534" t="s">
        <v>333</v>
      </c>
      <c r="D2534" t="s">
        <v>269</v>
      </c>
      <c r="E2534" t="s">
        <v>25</v>
      </c>
      <c r="F2534">
        <v>24</v>
      </c>
      <c r="G2534" t="s">
        <v>52</v>
      </c>
      <c r="H2534" t="s">
        <v>27</v>
      </c>
      <c r="I2534" t="s">
        <v>131</v>
      </c>
      <c r="J2534" t="s">
        <v>132</v>
      </c>
      <c r="K2534" t="s">
        <v>91</v>
      </c>
      <c r="L2534" t="s">
        <v>133</v>
      </c>
      <c r="M2534">
        <v>1</v>
      </c>
      <c r="N2534" s="2">
        <v>1299</v>
      </c>
      <c r="O2534" s="3">
        <v>0.05</v>
      </c>
      <c r="P2534" s="2">
        <v>610</v>
      </c>
      <c r="Q2534" t="s">
        <v>32</v>
      </c>
      <c r="R2534" t="s">
        <v>33</v>
      </c>
      <c r="S2534" t="s">
        <v>57</v>
      </c>
      <c r="T2534" s="4">
        <v>4</v>
      </c>
      <c r="U2534" s="11">
        <f t="shared" si="39"/>
        <v>1299</v>
      </c>
      <c r="V2534" s="11">
        <f>tbl_EcommerceSales[[#This Row],[Gross_Sales]]*tbl_EcommerceSales[[#This Row],[Discount]]</f>
        <v>64.95</v>
      </c>
      <c r="W2534" s="11">
        <f>tbl_EcommerceSales[[#This Row],[Gross_Sales]]-tbl_EcommerceSales[[#This Row],[Discount_Amount]]</f>
        <v>1234.05</v>
      </c>
      <c r="X2534" s="11">
        <f>tbl_EcommerceSales[[#This Row],[Quantity]] * _xlfn.XLOOKUP(tbl_EcommerceSales[[#This Row],[Product_ID]], Product_Master!A:A, Product_Master!F:F)</f>
        <v>610</v>
      </c>
      <c r="Y2534" s="11">
        <f>tbl_EcommerceSales[[#This Row],[Net_Revenue]]-tbl_EcommerceSales[[#This Row],[Total_Cost]]</f>
        <v>624.04999999999995</v>
      </c>
      <c r="Z2534" s="9">
        <f>IFERROR(#REF!/tbl_EcommerceSales[[#This Row],[Total_Cost]], 0)</f>
        <v>0</v>
      </c>
      <c r="AA2534" t="str">
        <f>TEXT(tbl_EcommerceSales[[#This Row],[Order_Date]],"mmm")</f>
        <v>Oct</v>
      </c>
      <c r="AB2534">
        <f>YEAR(tbl_EcommerceSales[[#This Row],[Order_Date]])</f>
        <v>2025</v>
      </c>
      <c r="AC2534" t="str">
        <f>IF(tbl_EcommerceSales[[#This Row],[Age]]&lt;18,"Under 18",IF(tbl_EcommerceSales[[#This Row],[Age]]&lt;=25,"18-25",IF(tbl_EcommerceSales[[#This Row],[Age]]&lt;=35,"26-35",IF(tbl_EcommerceSales[[#This Row],[Age]]&lt;=45,"36-45",IF(tbl_EcommerceSales[[#This Row],[Age]]&lt;=55,"46-55","56+")))))</f>
        <v>18-25</v>
      </c>
    </row>
    <row r="2535" spans="1:29" x14ac:dyDescent="0.35">
      <c r="A2535" t="s">
        <v>4236</v>
      </c>
      <c r="B2535" s="7">
        <v>45934</v>
      </c>
      <c r="C2535" t="s">
        <v>581</v>
      </c>
      <c r="D2535" t="s">
        <v>110</v>
      </c>
      <c r="E2535" t="s">
        <v>48</v>
      </c>
      <c r="F2535">
        <v>32</v>
      </c>
      <c r="G2535" t="s">
        <v>61</v>
      </c>
      <c r="H2535" t="s">
        <v>27</v>
      </c>
      <c r="I2535" t="s">
        <v>257</v>
      </c>
      <c r="J2535" t="s">
        <v>258</v>
      </c>
      <c r="K2535" t="s">
        <v>55</v>
      </c>
      <c r="L2535" t="s">
        <v>56</v>
      </c>
      <c r="M2535">
        <v>3</v>
      </c>
      <c r="N2535" s="2">
        <v>1999</v>
      </c>
      <c r="O2535" s="3">
        <v>0.3</v>
      </c>
      <c r="P2535" s="2">
        <v>3150</v>
      </c>
      <c r="Q2535" t="s">
        <v>156</v>
      </c>
      <c r="R2535" t="s">
        <v>33</v>
      </c>
      <c r="S2535" t="s">
        <v>57</v>
      </c>
      <c r="T2535" s="4">
        <v>5</v>
      </c>
      <c r="U2535" s="11">
        <f t="shared" si="39"/>
        <v>5997</v>
      </c>
      <c r="V2535" s="11">
        <f>tbl_EcommerceSales[[#This Row],[Gross_Sales]]*tbl_EcommerceSales[[#This Row],[Discount]]</f>
        <v>1799.1</v>
      </c>
      <c r="W2535" s="11">
        <f>tbl_EcommerceSales[[#This Row],[Gross_Sales]]-tbl_EcommerceSales[[#This Row],[Discount_Amount]]</f>
        <v>4197.8999999999996</v>
      </c>
      <c r="X2535" s="11">
        <f>tbl_EcommerceSales[[#This Row],[Quantity]] * _xlfn.XLOOKUP(tbl_EcommerceSales[[#This Row],[Product_ID]], Product_Master!A:A, Product_Master!F:F)</f>
        <v>3150</v>
      </c>
      <c r="Y2535" s="11">
        <f>tbl_EcommerceSales[[#This Row],[Net_Revenue]]-tbl_EcommerceSales[[#This Row],[Total_Cost]]</f>
        <v>1047.8999999999996</v>
      </c>
      <c r="Z2535" s="9">
        <f>IFERROR(#REF!/tbl_EcommerceSales[[#This Row],[Total_Cost]], 0)</f>
        <v>0</v>
      </c>
      <c r="AA2535" t="str">
        <f>TEXT(tbl_EcommerceSales[[#This Row],[Order_Date]],"mmm")</f>
        <v>Oct</v>
      </c>
      <c r="AB2535">
        <f>YEAR(tbl_EcommerceSales[[#This Row],[Order_Date]])</f>
        <v>2025</v>
      </c>
      <c r="AC2535" t="str">
        <f>IF(tbl_EcommerceSales[[#This Row],[Age]]&lt;18,"Under 18",IF(tbl_EcommerceSales[[#This Row],[Age]]&lt;=25,"18-25",IF(tbl_EcommerceSales[[#This Row],[Age]]&lt;=35,"26-35",IF(tbl_EcommerceSales[[#This Row],[Age]]&lt;=45,"36-45",IF(tbl_EcommerceSales[[#This Row],[Age]]&lt;=55,"46-55","56+")))))</f>
        <v>26-35</v>
      </c>
    </row>
    <row r="2536" spans="1:29" x14ac:dyDescent="0.35">
      <c r="A2536" t="s">
        <v>4237</v>
      </c>
      <c r="B2536" s="7">
        <v>45934</v>
      </c>
      <c r="C2536" t="s">
        <v>679</v>
      </c>
      <c r="D2536" t="s">
        <v>86</v>
      </c>
      <c r="E2536" t="s">
        <v>25</v>
      </c>
      <c r="F2536">
        <v>30</v>
      </c>
      <c r="G2536" t="s">
        <v>171</v>
      </c>
      <c r="H2536" t="s">
        <v>39</v>
      </c>
      <c r="I2536" t="s">
        <v>53</v>
      </c>
      <c r="J2536" t="s">
        <v>54</v>
      </c>
      <c r="K2536" t="s">
        <v>55</v>
      </c>
      <c r="L2536" t="s">
        <v>56</v>
      </c>
      <c r="M2536">
        <v>3</v>
      </c>
      <c r="N2536" s="2">
        <v>799</v>
      </c>
      <c r="O2536" s="3">
        <v>0.2</v>
      </c>
      <c r="P2536" s="2">
        <v>1170</v>
      </c>
      <c r="Q2536" t="s">
        <v>44</v>
      </c>
      <c r="R2536" t="s">
        <v>33</v>
      </c>
      <c r="S2536" t="s">
        <v>34</v>
      </c>
      <c r="T2536" s="4">
        <v>2</v>
      </c>
      <c r="U2536" s="11">
        <f t="shared" si="39"/>
        <v>2397</v>
      </c>
      <c r="V2536" s="11">
        <f>tbl_EcommerceSales[[#This Row],[Gross_Sales]]*tbl_EcommerceSales[[#This Row],[Discount]]</f>
        <v>479.40000000000003</v>
      </c>
      <c r="W2536" s="11">
        <f>tbl_EcommerceSales[[#This Row],[Gross_Sales]]-tbl_EcommerceSales[[#This Row],[Discount_Amount]]</f>
        <v>1917.6</v>
      </c>
      <c r="X2536" s="11">
        <f>tbl_EcommerceSales[[#This Row],[Quantity]] * _xlfn.XLOOKUP(tbl_EcommerceSales[[#This Row],[Product_ID]], Product_Master!A:A, Product_Master!F:F)</f>
        <v>1170</v>
      </c>
      <c r="Y2536" s="11">
        <f>tbl_EcommerceSales[[#This Row],[Net_Revenue]]-tbl_EcommerceSales[[#This Row],[Total_Cost]]</f>
        <v>747.59999999999991</v>
      </c>
      <c r="Z2536" s="9">
        <f>IFERROR(#REF!/tbl_EcommerceSales[[#This Row],[Total_Cost]], 0)</f>
        <v>0</v>
      </c>
      <c r="AA2536" t="str">
        <f>TEXT(tbl_EcommerceSales[[#This Row],[Order_Date]],"mmm")</f>
        <v>Oct</v>
      </c>
      <c r="AB2536">
        <f>YEAR(tbl_EcommerceSales[[#This Row],[Order_Date]])</f>
        <v>2025</v>
      </c>
      <c r="AC2536" t="str">
        <f>IF(tbl_EcommerceSales[[#This Row],[Age]]&lt;18,"Under 18",IF(tbl_EcommerceSales[[#This Row],[Age]]&lt;=25,"18-25",IF(tbl_EcommerceSales[[#This Row],[Age]]&lt;=35,"26-35",IF(tbl_EcommerceSales[[#This Row],[Age]]&lt;=45,"36-45",IF(tbl_EcommerceSales[[#This Row],[Age]]&lt;=55,"46-55","56+")))))</f>
        <v>26-35</v>
      </c>
    </row>
    <row r="2537" spans="1:29" x14ac:dyDescent="0.35">
      <c r="A2537" t="s">
        <v>4238</v>
      </c>
      <c r="B2537" s="7">
        <v>45934</v>
      </c>
      <c r="C2537" t="s">
        <v>3717</v>
      </c>
      <c r="D2537" t="s">
        <v>159</v>
      </c>
      <c r="E2537" t="s">
        <v>25</v>
      </c>
      <c r="F2537">
        <v>22</v>
      </c>
      <c r="G2537" t="s">
        <v>52</v>
      </c>
      <c r="H2537" t="s">
        <v>27</v>
      </c>
      <c r="I2537" t="s">
        <v>53</v>
      </c>
      <c r="J2537" t="s">
        <v>54</v>
      </c>
      <c r="K2537" t="s">
        <v>55</v>
      </c>
      <c r="L2537" t="s">
        <v>56</v>
      </c>
      <c r="M2537">
        <v>3</v>
      </c>
      <c r="N2537" s="2">
        <v>799</v>
      </c>
      <c r="O2537" s="3">
        <v>0.05</v>
      </c>
      <c r="P2537" s="2">
        <v>1170</v>
      </c>
      <c r="Q2537" t="s">
        <v>44</v>
      </c>
      <c r="R2537" t="s">
        <v>33</v>
      </c>
      <c r="S2537" t="s">
        <v>34</v>
      </c>
      <c r="T2537" s="4">
        <v>5</v>
      </c>
      <c r="U2537" s="11">
        <f t="shared" si="39"/>
        <v>2397</v>
      </c>
      <c r="V2537" s="11">
        <f>tbl_EcommerceSales[[#This Row],[Gross_Sales]]*tbl_EcommerceSales[[#This Row],[Discount]]</f>
        <v>119.85000000000001</v>
      </c>
      <c r="W2537" s="11">
        <f>tbl_EcommerceSales[[#This Row],[Gross_Sales]]-tbl_EcommerceSales[[#This Row],[Discount_Amount]]</f>
        <v>2277.15</v>
      </c>
      <c r="X2537" s="11">
        <f>tbl_EcommerceSales[[#This Row],[Quantity]] * _xlfn.XLOOKUP(tbl_EcommerceSales[[#This Row],[Product_ID]], Product_Master!A:A, Product_Master!F:F)</f>
        <v>1170</v>
      </c>
      <c r="Y2537" s="11">
        <f>tbl_EcommerceSales[[#This Row],[Net_Revenue]]-tbl_EcommerceSales[[#This Row],[Total_Cost]]</f>
        <v>1107.1500000000001</v>
      </c>
      <c r="Z2537" s="9">
        <f>IFERROR(#REF!/tbl_EcommerceSales[[#This Row],[Total_Cost]], 0)</f>
        <v>0</v>
      </c>
      <c r="AA2537" t="str">
        <f>TEXT(tbl_EcommerceSales[[#This Row],[Order_Date]],"mmm")</f>
        <v>Oct</v>
      </c>
      <c r="AB2537">
        <f>YEAR(tbl_EcommerceSales[[#This Row],[Order_Date]])</f>
        <v>2025</v>
      </c>
      <c r="AC2537" t="str">
        <f>IF(tbl_EcommerceSales[[#This Row],[Age]]&lt;18,"Under 18",IF(tbl_EcommerceSales[[#This Row],[Age]]&lt;=25,"18-25",IF(tbl_EcommerceSales[[#This Row],[Age]]&lt;=35,"26-35",IF(tbl_EcommerceSales[[#This Row],[Age]]&lt;=45,"36-45",IF(tbl_EcommerceSales[[#This Row],[Age]]&lt;=55,"46-55","56+")))))</f>
        <v>18-25</v>
      </c>
    </row>
    <row r="2538" spans="1:29" x14ac:dyDescent="0.35">
      <c r="A2538" t="s">
        <v>4239</v>
      </c>
      <c r="B2538" s="7">
        <v>45934</v>
      </c>
      <c r="C2538" t="s">
        <v>2563</v>
      </c>
      <c r="D2538" t="s">
        <v>79</v>
      </c>
      <c r="E2538" t="s">
        <v>25</v>
      </c>
      <c r="F2538">
        <v>50</v>
      </c>
      <c r="G2538" t="s">
        <v>174</v>
      </c>
      <c r="H2538" t="s">
        <v>39</v>
      </c>
      <c r="I2538" t="s">
        <v>117</v>
      </c>
      <c r="J2538" t="s">
        <v>118</v>
      </c>
      <c r="K2538" t="s">
        <v>82</v>
      </c>
      <c r="L2538" t="s">
        <v>119</v>
      </c>
      <c r="M2538">
        <v>1</v>
      </c>
      <c r="N2538" s="2">
        <v>3299</v>
      </c>
      <c r="O2538" s="3">
        <v>0.15</v>
      </c>
      <c r="P2538" s="2">
        <v>2100</v>
      </c>
      <c r="Q2538" t="s">
        <v>32</v>
      </c>
      <c r="R2538" t="s">
        <v>33</v>
      </c>
      <c r="S2538" t="s">
        <v>57</v>
      </c>
      <c r="T2538" s="4">
        <v>5</v>
      </c>
      <c r="U2538" s="11">
        <f t="shared" si="39"/>
        <v>3299</v>
      </c>
      <c r="V2538" s="11">
        <f>tbl_EcommerceSales[[#This Row],[Gross_Sales]]*tbl_EcommerceSales[[#This Row],[Discount]]</f>
        <v>494.84999999999997</v>
      </c>
      <c r="W2538" s="11">
        <f>tbl_EcommerceSales[[#This Row],[Gross_Sales]]-tbl_EcommerceSales[[#This Row],[Discount_Amount]]</f>
        <v>2804.15</v>
      </c>
      <c r="X2538" s="11">
        <f>tbl_EcommerceSales[[#This Row],[Quantity]] * _xlfn.XLOOKUP(tbl_EcommerceSales[[#This Row],[Product_ID]], Product_Master!A:A, Product_Master!F:F)</f>
        <v>2100</v>
      </c>
      <c r="Y2538" s="11">
        <f>tbl_EcommerceSales[[#This Row],[Net_Revenue]]-tbl_EcommerceSales[[#This Row],[Total_Cost]]</f>
        <v>704.15000000000009</v>
      </c>
      <c r="Z2538" s="9">
        <f>IFERROR(#REF!/tbl_EcommerceSales[[#This Row],[Total_Cost]], 0)</f>
        <v>0</v>
      </c>
      <c r="AA2538" t="str">
        <f>TEXT(tbl_EcommerceSales[[#This Row],[Order_Date]],"mmm")</f>
        <v>Oct</v>
      </c>
      <c r="AB2538">
        <f>YEAR(tbl_EcommerceSales[[#This Row],[Order_Date]])</f>
        <v>2025</v>
      </c>
      <c r="AC2538" t="str">
        <f>IF(tbl_EcommerceSales[[#This Row],[Age]]&lt;18,"Under 18",IF(tbl_EcommerceSales[[#This Row],[Age]]&lt;=25,"18-25",IF(tbl_EcommerceSales[[#This Row],[Age]]&lt;=35,"26-35",IF(tbl_EcommerceSales[[#This Row],[Age]]&lt;=45,"36-45",IF(tbl_EcommerceSales[[#This Row],[Age]]&lt;=55,"46-55","56+")))))</f>
        <v>46-55</v>
      </c>
    </row>
    <row r="2539" spans="1:29" x14ac:dyDescent="0.35">
      <c r="A2539" t="s">
        <v>4240</v>
      </c>
      <c r="B2539" s="7">
        <v>45934</v>
      </c>
      <c r="C2539" t="s">
        <v>786</v>
      </c>
      <c r="D2539" t="s">
        <v>148</v>
      </c>
      <c r="E2539" t="s">
        <v>48</v>
      </c>
      <c r="F2539">
        <v>48</v>
      </c>
      <c r="G2539" t="s">
        <v>71</v>
      </c>
      <c r="H2539" t="s">
        <v>72</v>
      </c>
      <c r="I2539" t="s">
        <v>111</v>
      </c>
      <c r="J2539" t="s">
        <v>112</v>
      </c>
      <c r="K2539" t="s">
        <v>55</v>
      </c>
      <c r="L2539" t="s">
        <v>113</v>
      </c>
      <c r="M2539">
        <v>1</v>
      </c>
      <c r="N2539" s="2">
        <v>1799</v>
      </c>
      <c r="O2539" s="3">
        <v>0</v>
      </c>
      <c r="P2539" s="2">
        <v>950</v>
      </c>
      <c r="Q2539" t="s">
        <v>123</v>
      </c>
      <c r="R2539" t="s">
        <v>33</v>
      </c>
      <c r="S2539" t="s">
        <v>57</v>
      </c>
      <c r="T2539" s="4">
        <v>5</v>
      </c>
      <c r="U2539" s="11">
        <f t="shared" si="39"/>
        <v>1799</v>
      </c>
      <c r="V2539" s="11">
        <f>tbl_EcommerceSales[[#This Row],[Gross_Sales]]*tbl_EcommerceSales[[#This Row],[Discount]]</f>
        <v>0</v>
      </c>
      <c r="W2539" s="11">
        <f>tbl_EcommerceSales[[#This Row],[Gross_Sales]]-tbl_EcommerceSales[[#This Row],[Discount_Amount]]</f>
        <v>1799</v>
      </c>
      <c r="X2539" s="11">
        <f>tbl_EcommerceSales[[#This Row],[Quantity]] * _xlfn.XLOOKUP(tbl_EcommerceSales[[#This Row],[Product_ID]], Product_Master!A:A, Product_Master!F:F)</f>
        <v>950</v>
      </c>
      <c r="Y2539" s="11">
        <f>tbl_EcommerceSales[[#This Row],[Net_Revenue]]-tbl_EcommerceSales[[#This Row],[Total_Cost]]</f>
        <v>849</v>
      </c>
      <c r="Z2539" s="9">
        <f>IFERROR(#REF!/tbl_EcommerceSales[[#This Row],[Total_Cost]], 0)</f>
        <v>0</v>
      </c>
      <c r="AA2539" t="str">
        <f>TEXT(tbl_EcommerceSales[[#This Row],[Order_Date]],"mmm")</f>
        <v>Oct</v>
      </c>
      <c r="AB2539">
        <f>YEAR(tbl_EcommerceSales[[#This Row],[Order_Date]])</f>
        <v>2025</v>
      </c>
      <c r="AC2539" t="str">
        <f>IF(tbl_EcommerceSales[[#This Row],[Age]]&lt;18,"Under 18",IF(tbl_EcommerceSales[[#This Row],[Age]]&lt;=25,"18-25",IF(tbl_EcommerceSales[[#This Row],[Age]]&lt;=35,"26-35",IF(tbl_EcommerceSales[[#This Row],[Age]]&lt;=45,"36-45",IF(tbl_EcommerceSales[[#This Row],[Age]]&lt;=55,"46-55","56+")))))</f>
        <v>46-55</v>
      </c>
    </row>
    <row r="2540" spans="1:29" x14ac:dyDescent="0.35">
      <c r="A2540" t="s">
        <v>4241</v>
      </c>
      <c r="B2540" s="7">
        <v>45934</v>
      </c>
      <c r="C2540" t="s">
        <v>2713</v>
      </c>
      <c r="D2540" t="s">
        <v>189</v>
      </c>
      <c r="E2540" t="s">
        <v>25</v>
      </c>
      <c r="F2540">
        <v>38</v>
      </c>
      <c r="G2540" t="s">
        <v>26</v>
      </c>
      <c r="H2540" t="s">
        <v>27</v>
      </c>
      <c r="I2540" t="s">
        <v>349</v>
      </c>
      <c r="J2540" t="s">
        <v>350</v>
      </c>
      <c r="K2540" t="s">
        <v>82</v>
      </c>
      <c r="L2540" t="s">
        <v>238</v>
      </c>
      <c r="M2540">
        <v>1</v>
      </c>
      <c r="N2540" s="2">
        <v>1599</v>
      </c>
      <c r="O2540" s="3">
        <v>0</v>
      </c>
      <c r="P2540" s="2">
        <v>920</v>
      </c>
      <c r="Q2540" t="s">
        <v>123</v>
      </c>
      <c r="R2540" t="s">
        <v>33</v>
      </c>
      <c r="S2540" t="s">
        <v>34</v>
      </c>
      <c r="T2540" s="4">
        <v>3</v>
      </c>
      <c r="U2540" s="11">
        <f t="shared" si="39"/>
        <v>1599</v>
      </c>
      <c r="V2540" s="11">
        <f>tbl_EcommerceSales[[#This Row],[Gross_Sales]]*tbl_EcommerceSales[[#This Row],[Discount]]</f>
        <v>0</v>
      </c>
      <c r="W2540" s="11">
        <f>tbl_EcommerceSales[[#This Row],[Gross_Sales]]-tbl_EcommerceSales[[#This Row],[Discount_Amount]]</f>
        <v>1599</v>
      </c>
      <c r="X2540" s="11">
        <f>tbl_EcommerceSales[[#This Row],[Quantity]] * _xlfn.XLOOKUP(tbl_EcommerceSales[[#This Row],[Product_ID]], Product_Master!A:A, Product_Master!F:F)</f>
        <v>920</v>
      </c>
      <c r="Y2540" s="11">
        <f>tbl_EcommerceSales[[#This Row],[Net_Revenue]]-tbl_EcommerceSales[[#This Row],[Total_Cost]]</f>
        <v>679</v>
      </c>
      <c r="Z2540" s="9">
        <f>IFERROR(#REF!/tbl_EcommerceSales[[#This Row],[Total_Cost]], 0)</f>
        <v>0</v>
      </c>
      <c r="AA2540" t="str">
        <f>TEXT(tbl_EcommerceSales[[#This Row],[Order_Date]],"mmm")</f>
        <v>Oct</v>
      </c>
      <c r="AB2540">
        <f>YEAR(tbl_EcommerceSales[[#This Row],[Order_Date]])</f>
        <v>2025</v>
      </c>
      <c r="AC2540" t="str">
        <f>IF(tbl_EcommerceSales[[#This Row],[Age]]&lt;18,"Under 18",IF(tbl_EcommerceSales[[#This Row],[Age]]&lt;=25,"18-25",IF(tbl_EcommerceSales[[#This Row],[Age]]&lt;=35,"26-35",IF(tbl_EcommerceSales[[#This Row],[Age]]&lt;=45,"36-45",IF(tbl_EcommerceSales[[#This Row],[Age]]&lt;=55,"46-55","56+")))))</f>
        <v>36-45</v>
      </c>
    </row>
    <row r="2541" spans="1:29" x14ac:dyDescent="0.35">
      <c r="A2541" t="s">
        <v>4242</v>
      </c>
      <c r="B2541" s="7">
        <v>45934</v>
      </c>
      <c r="C2541" t="s">
        <v>2482</v>
      </c>
      <c r="D2541" t="s">
        <v>47</v>
      </c>
      <c r="E2541" t="s">
        <v>25</v>
      </c>
      <c r="F2541">
        <v>27</v>
      </c>
      <c r="G2541" t="s">
        <v>103</v>
      </c>
      <c r="H2541" t="s">
        <v>27</v>
      </c>
      <c r="I2541" t="s">
        <v>165</v>
      </c>
      <c r="J2541" t="s">
        <v>166</v>
      </c>
      <c r="K2541" t="s">
        <v>42</v>
      </c>
      <c r="L2541" t="s">
        <v>167</v>
      </c>
      <c r="M2541">
        <v>3</v>
      </c>
      <c r="N2541" s="2">
        <v>1799</v>
      </c>
      <c r="O2541" s="3">
        <v>0.1</v>
      </c>
      <c r="P2541" s="2">
        <v>2700</v>
      </c>
      <c r="Q2541" t="s">
        <v>32</v>
      </c>
      <c r="R2541" t="s">
        <v>33</v>
      </c>
      <c r="S2541" t="s">
        <v>34</v>
      </c>
      <c r="T2541" s="4">
        <v>5</v>
      </c>
      <c r="U2541" s="11">
        <f t="shared" si="39"/>
        <v>5397</v>
      </c>
      <c r="V2541" s="11">
        <f>tbl_EcommerceSales[[#This Row],[Gross_Sales]]*tbl_EcommerceSales[[#This Row],[Discount]]</f>
        <v>539.70000000000005</v>
      </c>
      <c r="W2541" s="11">
        <f>tbl_EcommerceSales[[#This Row],[Gross_Sales]]-tbl_EcommerceSales[[#This Row],[Discount_Amount]]</f>
        <v>4857.3</v>
      </c>
      <c r="X2541" s="11">
        <f>tbl_EcommerceSales[[#This Row],[Quantity]] * _xlfn.XLOOKUP(tbl_EcommerceSales[[#This Row],[Product_ID]], Product_Master!A:A, Product_Master!F:F)</f>
        <v>2700</v>
      </c>
      <c r="Y2541" s="11">
        <f>tbl_EcommerceSales[[#This Row],[Net_Revenue]]-tbl_EcommerceSales[[#This Row],[Total_Cost]]</f>
        <v>2157.3000000000002</v>
      </c>
      <c r="Z2541" s="9">
        <f>IFERROR(#REF!/tbl_EcommerceSales[[#This Row],[Total_Cost]], 0)</f>
        <v>0</v>
      </c>
      <c r="AA2541" t="str">
        <f>TEXT(tbl_EcommerceSales[[#This Row],[Order_Date]],"mmm")</f>
        <v>Oct</v>
      </c>
      <c r="AB2541">
        <f>YEAR(tbl_EcommerceSales[[#This Row],[Order_Date]])</f>
        <v>2025</v>
      </c>
      <c r="AC2541" t="str">
        <f>IF(tbl_EcommerceSales[[#This Row],[Age]]&lt;18,"Under 18",IF(tbl_EcommerceSales[[#This Row],[Age]]&lt;=25,"18-25",IF(tbl_EcommerceSales[[#This Row],[Age]]&lt;=35,"26-35",IF(tbl_EcommerceSales[[#This Row],[Age]]&lt;=45,"36-45",IF(tbl_EcommerceSales[[#This Row],[Age]]&lt;=55,"46-55","56+")))))</f>
        <v>26-35</v>
      </c>
    </row>
    <row r="2542" spans="1:29" x14ac:dyDescent="0.35">
      <c r="A2542" t="s">
        <v>4243</v>
      </c>
      <c r="B2542" s="7">
        <v>45934</v>
      </c>
      <c r="C2542" t="s">
        <v>4051</v>
      </c>
      <c r="D2542" t="s">
        <v>116</v>
      </c>
      <c r="E2542" t="s">
        <v>25</v>
      </c>
      <c r="F2542">
        <v>19</v>
      </c>
      <c r="G2542" t="s">
        <v>87</v>
      </c>
      <c r="H2542" t="s">
        <v>88</v>
      </c>
      <c r="I2542" t="s">
        <v>206</v>
      </c>
      <c r="J2542" t="s">
        <v>207</v>
      </c>
      <c r="K2542" t="s">
        <v>177</v>
      </c>
      <c r="L2542" t="s">
        <v>208</v>
      </c>
      <c r="M2542">
        <v>1</v>
      </c>
      <c r="N2542" s="2">
        <v>2199</v>
      </c>
      <c r="O2542" s="3">
        <v>0</v>
      </c>
      <c r="P2542" s="2">
        <v>1250</v>
      </c>
      <c r="Q2542" t="s">
        <v>44</v>
      </c>
      <c r="R2542" t="s">
        <v>33</v>
      </c>
      <c r="S2542" t="s">
        <v>34</v>
      </c>
      <c r="T2542" s="4">
        <v>5</v>
      </c>
      <c r="U2542" s="11">
        <f t="shared" si="39"/>
        <v>2199</v>
      </c>
      <c r="V2542" s="11">
        <f>tbl_EcommerceSales[[#This Row],[Gross_Sales]]*tbl_EcommerceSales[[#This Row],[Discount]]</f>
        <v>0</v>
      </c>
      <c r="W2542" s="11">
        <f>tbl_EcommerceSales[[#This Row],[Gross_Sales]]-tbl_EcommerceSales[[#This Row],[Discount_Amount]]</f>
        <v>2199</v>
      </c>
      <c r="X2542" s="11">
        <f>tbl_EcommerceSales[[#This Row],[Quantity]] * _xlfn.XLOOKUP(tbl_EcommerceSales[[#This Row],[Product_ID]], Product_Master!A:A, Product_Master!F:F)</f>
        <v>1250</v>
      </c>
      <c r="Y2542" s="11">
        <f>tbl_EcommerceSales[[#This Row],[Net_Revenue]]-tbl_EcommerceSales[[#This Row],[Total_Cost]]</f>
        <v>949</v>
      </c>
      <c r="Z2542" s="9">
        <f>IFERROR(#REF!/tbl_EcommerceSales[[#This Row],[Total_Cost]], 0)</f>
        <v>0</v>
      </c>
      <c r="AA2542" t="str">
        <f>TEXT(tbl_EcommerceSales[[#This Row],[Order_Date]],"mmm")</f>
        <v>Oct</v>
      </c>
      <c r="AB2542">
        <f>YEAR(tbl_EcommerceSales[[#This Row],[Order_Date]])</f>
        <v>2025</v>
      </c>
      <c r="AC2542" t="str">
        <f>IF(tbl_EcommerceSales[[#This Row],[Age]]&lt;18,"Under 18",IF(tbl_EcommerceSales[[#This Row],[Age]]&lt;=25,"18-25",IF(tbl_EcommerceSales[[#This Row],[Age]]&lt;=35,"26-35",IF(tbl_EcommerceSales[[#This Row],[Age]]&lt;=45,"36-45",IF(tbl_EcommerceSales[[#This Row],[Age]]&lt;=55,"46-55","56+")))))</f>
        <v>18-25</v>
      </c>
    </row>
    <row r="2543" spans="1:29" x14ac:dyDescent="0.35">
      <c r="A2543" t="s">
        <v>4244</v>
      </c>
      <c r="B2543" s="7">
        <v>45934</v>
      </c>
      <c r="C2543" t="s">
        <v>2973</v>
      </c>
      <c r="D2543" t="s">
        <v>216</v>
      </c>
      <c r="E2543" t="s">
        <v>48</v>
      </c>
      <c r="F2543">
        <v>27</v>
      </c>
      <c r="G2543" t="s">
        <v>99</v>
      </c>
      <c r="H2543" t="s">
        <v>88</v>
      </c>
      <c r="I2543" t="s">
        <v>175</v>
      </c>
      <c r="J2543" t="s">
        <v>176</v>
      </c>
      <c r="K2543" t="s">
        <v>177</v>
      </c>
      <c r="L2543" t="s">
        <v>178</v>
      </c>
      <c r="M2543">
        <v>1</v>
      </c>
      <c r="N2543" s="2">
        <v>699</v>
      </c>
      <c r="O2543" s="3">
        <v>0.2</v>
      </c>
      <c r="P2543" s="2">
        <v>320</v>
      </c>
      <c r="Q2543" t="s">
        <v>123</v>
      </c>
      <c r="R2543" t="s">
        <v>33</v>
      </c>
      <c r="S2543" t="s">
        <v>57</v>
      </c>
      <c r="T2543" s="4">
        <v>3</v>
      </c>
      <c r="U2543" s="11">
        <f t="shared" si="39"/>
        <v>699</v>
      </c>
      <c r="V2543" s="11">
        <f>tbl_EcommerceSales[[#This Row],[Gross_Sales]]*tbl_EcommerceSales[[#This Row],[Discount]]</f>
        <v>139.80000000000001</v>
      </c>
      <c r="W2543" s="11">
        <f>tbl_EcommerceSales[[#This Row],[Gross_Sales]]-tbl_EcommerceSales[[#This Row],[Discount_Amount]]</f>
        <v>559.20000000000005</v>
      </c>
      <c r="X2543" s="11">
        <f>tbl_EcommerceSales[[#This Row],[Quantity]] * _xlfn.XLOOKUP(tbl_EcommerceSales[[#This Row],[Product_ID]], Product_Master!A:A, Product_Master!F:F)</f>
        <v>320</v>
      </c>
      <c r="Y2543" s="11">
        <f>tbl_EcommerceSales[[#This Row],[Net_Revenue]]-tbl_EcommerceSales[[#This Row],[Total_Cost]]</f>
        <v>239.20000000000005</v>
      </c>
      <c r="Z2543" s="9">
        <f>IFERROR(#REF!/tbl_EcommerceSales[[#This Row],[Total_Cost]], 0)</f>
        <v>0</v>
      </c>
      <c r="AA2543" t="str">
        <f>TEXT(tbl_EcommerceSales[[#This Row],[Order_Date]],"mmm")</f>
        <v>Oct</v>
      </c>
      <c r="AB2543">
        <f>YEAR(tbl_EcommerceSales[[#This Row],[Order_Date]])</f>
        <v>2025</v>
      </c>
      <c r="AC2543" t="str">
        <f>IF(tbl_EcommerceSales[[#This Row],[Age]]&lt;18,"Under 18",IF(tbl_EcommerceSales[[#This Row],[Age]]&lt;=25,"18-25",IF(tbl_EcommerceSales[[#This Row],[Age]]&lt;=35,"26-35",IF(tbl_EcommerceSales[[#This Row],[Age]]&lt;=45,"36-45",IF(tbl_EcommerceSales[[#This Row],[Age]]&lt;=55,"46-55","56+")))))</f>
        <v>26-35</v>
      </c>
    </row>
    <row r="2544" spans="1:29" x14ac:dyDescent="0.35">
      <c r="A2544" t="s">
        <v>4245</v>
      </c>
      <c r="B2544" s="7">
        <v>45934</v>
      </c>
      <c r="C2544" t="s">
        <v>1239</v>
      </c>
      <c r="D2544" t="s">
        <v>148</v>
      </c>
      <c r="E2544" t="s">
        <v>25</v>
      </c>
      <c r="F2544">
        <v>25</v>
      </c>
      <c r="G2544" t="s">
        <v>211</v>
      </c>
      <c r="H2544" t="s">
        <v>72</v>
      </c>
      <c r="I2544" t="s">
        <v>53</v>
      </c>
      <c r="J2544" t="s">
        <v>54</v>
      </c>
      <c r="K2544" t="s">
        <v>55</v>
      </c>
      <c r="L2544" t="s">
        <v>56</v>
      </c>
      <c r="M2544">
        <v>1</v>
      </c>
      <c r="N2544" s="2">
        <v>799</v>
      </c>
      <c r="O2544" s="3">
        <v>0.1</v>
      </c>
      <c r="P2544" s="2">
        <v>390</v>
      </c>
      <c r="Q2544" t="s">
        <v>32</v>
      </c>
      <c r="R2544" t="s">
        <v>33</v>
      </c>
      <c r="S2544" t="s">
        <v>34</v>
      </c>
      <c r="T2544" s="4">
        <v>5</v>
      </c>
      <c r="U2544" s="11">
        <f t="shared" si="39"/>
        <v>799</v>
      </c>
      <c r="V2544" s="11">
        <f>tbl_EcommerceSales[[#This Row],[Gross_Sales]]*tbl_EcommerceSales[[#This Row],[Discount]]</f>
        <v>79.900000000000006</v>
      </c>
      <c r="W2544" s="11">
        <f>tbl_EcommerceSales[[#This Row],[Gross_Sales]]-tbl_EcommerceSales[[#This Row],[Discount_Amount]]</f>
        <v>719.1</v>
      </c>
      <c r="X2544" s="11">
        <f>tbl_EcommerceSales[[#This Row],[Quantity]] * _xlfn.XLOOKUP(tbl_EcommerceSales[[#This Row],[Product_ID]], Product_Master!A:A, Product_Master!F:F)</f>
        <v>390</v>
      </c>
      <c r="Y2544" s="11">
        <f>tbl_EcommerceSales[[#This Row],[Net_Revenue]]-tbl_EcommerceSales[[#This Row],[Total_Cost]]</f>
        <v>329.1</v>
      </c>
      <c r="Z2544" s="9">
        <f>IFERROR(#REF!/tbl_EcommerceSales[[#This Row],[Total_Cost]], 0)</f>
        <v>0</v>
      </c>
      <c r="AA2544" t="str">
        <f>TEXT(tbl_EcommerceSales[[#This Row],[Order_Date]],"mmm")</f>
        <v>Oct</v>
      </c>
      <c r="AB2544">
        <f>YEAR(tbl_EcommerceSales[[#This Row],[Order_Date]])</f>
        <v>2025</v>
      </c>
      <c r="AC2544" t="str">
        <f>IF(tbl_EcommerceSales[[#This Row],[Age]]&lt;18,"Under 18",IF(tbl_EcommerceSales[[#This Row],[Age]]&lt;=25,"18-25",IF(tbl_EcommerceSales[[#This Row],[Age]]&lt;=35,"26-35",IF(tbl_EcommerceSales[[#This Row],[Age]]&lt;=45,"36-45",IF(tbl_EcommerceSales[[#This Row],[Age]]&lt;=55,"46-55","56+")))))</f>
        <v>18-25</v>
      </c>
    </row>
    <row r="2545" spans="1:29" x14ac:dyDescent="0.35">
      <c r="A2545" t="s">
        <v>4246</v>
      </c>
      <c r="B2545" s="7">
        <v>45935</v>
      </c>
      <c r="C2545" t="s">
        <v>4247</v>
      </c>
      <c r="D2545" t="s">
        <v>312</v>
      </c>
      <c r="E2545" t="s">
        <v>48</v>
      </c>
      <c r="F2545">
        <v>38</v>
      </c>
      <c r="G2545" t="s">
        <v>71</v>
      </c>
      <c r="H2545" t="s">
        <v>72</v>
      </c>
      <c r="I2545" t="s">
        <v>111</v>
      </c>
      <c r="J2545" t="s">
        <v>112</v>
      </c>
      <c r="K2545" t="s">
        <v>55</v>
      </c>
      <c r="L2545" t="s">
        <v>113</v>
      </c>
      <c r="M2545">
        <v>3</v>
      </c>
      <c r="N2545" s="2">
        <v>1799</v>
      </c>
      <c r="O2545" s="3">
        <v>0.2</v>
      </c>
      <c r="P2545" s="2">
        <v>2850</v>
      </c>
      <c r="Q2545" t="s">
        <v>32</v>
      </c>
      <c r="R2545" t="s">
        <v>33</v>
      </c>
      <c r="S2545" t="s">
        <v>34</v>
      </c>
      <c r="T2545" s="4">
        <v>4</v>
      </c>
      <c r="U2545" s="11">
        <f t="shared" si="39"/>
        <v>5397</v>
      </c>
      <c r="V2545" s="11">
        <f>tbl_EcommerceSales[[#This Row],[Gross_Sales]]*tbl_EcommerceSales[[#This Row],[Discount]]</f>
        <v>1079.4000000000001</v>
      </c>
      <c r="W2545" s="11">
        <f>tbl_EcommerceSales[[#This Row],[Gross_Sales]]-tbl_EcommerceSales[[#This Row],[Discount_Amount]]</f>
        <v>4317.6000000000004</v>
      </c>
      <c r="X2545" s="11">
        <f>tbl_EcommerceSales[[#This Row],[Quantity]] * _xlfn.XLOOKUP(tbl_EcommerceSales[[#This Row],[Product_ID]], Product_Master!A:A, Product_Master!F:F)</f>
        <v>2850</v>
      </c>
      <c r="Y2545" s="11">
        <f>tbl_EcommerceSales[[#This Row],[Net_Revenue]]-tbl_EcommerceSales[[#This Row],[Total_Cost]]</f>
        <v>1467.6000000000004</v>
      </c>
      <c r="Z2545" s="9">
        <f>IFERROR(#REF!/tbl_EcommerceSales[[#This Row],[Total_Cost]], 0)</f>
        <v>0</v>
      </c>
      <c r="AA2545" t="str">
        <f>TEXT(tbl_EcommerceSales[[#This Row],[Order_Date]],"mmm")</f>
        <v>Oct</v>
      </c>
      <c r="AB2545">
        <f>YEAR(tbl_EcommerceSales[[#This Row],[Order_Date]])</f>
        <v>2025</v>
      </c>
      <c r="AC2545" t="str">
        <f>IF(tbl_EcommerceSales[[#This Row],[Age]]&lt;18,"Under 18",IF(tbl_EcommerceSales[[#This Row],[Age]]&lt;=25,"18-25",IF(tbl_EcommerceSales[[#This Row],[Age]]&lt;=35,"26-35",IF(tbl_EcommerceSales[[#This Row],[Age]]&lt;=45,"36-45",IF(tbl_EcommerceSales[[#This Row],[Age]]&lt;=55,"46-55","56+")))))</f>
        <v>36-45</v>
      </c>
    </row>
    <row r="2546" spans="1:29" x14ac:dyDescent="0.35">
      <c r="A2546" t="s">
        <v>4248</v>
      </c>
      <c r="B2546" s="7">
        <v>45935</v>
      </c>
      <c r="C2546" t="s">
        <v>2157</v>
      </c>
      <c r="D2546" t="s">
        <v>148</v>
      </c>
      <c r="E2546" t="s">
        <v>48</v>
      </c>
      <c r="F2546">
        <v>38</v>
      </c>
      <c r="G2546" t="s">
        <v>103</v>
      </c>
      <c r="H2546" t="s">
        <v>27</v>
      </c>
      <c r="I2546" t="s">
        <v>206</v>
      </c>
      <c r="J2546" t="s">
        <v>207</v>
      </c>
      <c r="K2546" t="s">
        <v>177</v>
      </c>
      <c r="L2546" t="s">
        <v>208</v>
      </c>
      <c r="M2546">
        <v>3</v>
      </c>
      <c r="N2546" s="2">
        <v>2199</v>
      </c>
      <c r="O2546" s="3">
        <v>0.05</v>
      </c>
      <c r="P2546" s="2">
        <v>3750</v>
      </c>
      <c r="Q2546" t="s">
        <v>44</v>
      </c>
      <c r="R2546" t="s">
        <v>33</v>
      </c>
      <c r="S2546" t="s">
        <v>34</v>
      </c>
      <c r="T2546" s="4">
        <v>3</v>
      </c>
      <c r="U2546" s="11">
        <f t="shared" si="39"/>
        <v>6597</v>
      </c>
      <c r="V2546" s="11">
        <f>tbl_EcommerceSales[[#This Row],[Gross_Sales]]*tbl_EcommerceSales[[#This Row],[Discount]]</f>
        <v>329.85</v>
      </c>
      <c r="W2546" s="11">
        <f>tbl_EcommerceSales[[#This Row],[Gross_Sales]]-tbl_EcommerceSales[[#This Row],[Discount_Amount]]</f>
        <v>6267.15</v>
      </c>
      <c r="X2546" s="11">
        <f>tbl_EcommerceSales[[#This Row],[Quantity]] * _xlfn.XLOOKUP(tbl_EcommerceSales[[#This Row],[Product_ID]], Product_Master!A:A, Product_Master!F:F)</f>
        <v>3750</v>
      </c>
      <c r="Y2546" s="11">
        <f>tbl_EcommerceSales[[#This Row],[Net_Revenue]]-tbl_EcommerceSales[[#This Row],[Total_Cost]]</f>
        <v>2517.1499999999996</v>
      </c>
      <c r="Z2546" s="9">
        <f>IFERROR(#REF!/tbl_EcommerceSales[[#This Row],[Total_Cost]], 0)</f>
        <v>0</v>
      </c>
      <c r="AA2546" t="str">
        <f>TEXT(tbl_EcommerceSales[[#This Row],[Order_Date]],"mmm")</f>
        <v>Oct</v>
      </c>
      <c r="AB2546">
        <f>YEAR(tbl_EcommerceSales[[#This Row],[Order_Date]])</f>
        <v>2025</v>
      </c>
      <c r="AC2546" t="str">
        <f>IF(tbl_EcommerceSales[[#This Row],[Age]]&lt;18,"Under 18",IF(tbl_EcommerceSales[[#This Row],[Age]]&lt;=25,"18-25",IF(tbl_EcommerceSales[[#This Row],[Age]]&lt;=35,"26-35",IF(tbl_EcommerceSales[[#This Row],[Age]]&lt;=45,"36-45",IF(tbl_EcommerceSales[[#This Row],[Age]]&lt;=55,"46-55","56+")))))</f>
        <v>36-45</v>
      </c>
    </row>
    <row r="2547" spans="1:29" x14ac:dyDescent="0.35">
      <c r="A2547" t="s">
        <v>4249</v>
      </c>
      <c r="B2547" s="7">
        <v>45935</v>
      </c>
      <c r="C2547" t="s">
        <v>3461</v>
      </c>
      <c r="D2547" t="s">
        <v>342</v>
      </c>
      <c r="E2547" t="s">
        <v>48</v>
      </c>
      <c r="F2547">
        <v>28</v>
      </c>
      <c r="G2547" t="s">
        <v>270</v>
      </c>
      <c r="H2547" t="s">
        <v>72</v>
      </c>
      <c r="I2547" t="s">
        <v>200</v>
      </c>
      <c r="J2547" t="s">
        <v>201</v>
      </c>
      <c r="K2547" t="s">
        <v>91</v>
      </c>
      <c r="L2547" t="s">
        <v>202</v>
      </c>
      <c r="M2547">
        <v>1</v>
      </c>
      <c r="N2547" s="2">
        <v>899</v>
      </c>
      <c r="O2547" s="3">
        <v>0.05</v>
      </c>
      <c r="P2547" s="2">
        <v>420</v>
      </c>
      <c r="Q2547" t="s">
        <v>44</v>
      </c>
      <c r="R2547" t="s">
        <v>33</v>
      </c>
      <c r="S2547" t="s">
        <v>34</v>
      </c>
      <c r="T2547" s="4">
        <v>3</v>
      </c>
      <c r="U2547" s="11">
        <f t="shared" si="39"/>
        <v>899</v>
      </c>
      <c r="V2547" s="11">
        <f>tbl_EcommerceSales[[#This Row],[Gross_Sales]]*tbl_EcommerceSales[[#This Row],[Discount]]</f>
        <v>44.95</v>
      </c>
      <c r="W2547" s="11">
        <f>tbl_EcommerceSales[[#This Row],[Gross_Sales]]-tbl_EcommerceSales[[#This Row],[Discount_Amount]]</f>
        <v>854.05</v>
      </c>
      <c r="X2547" s="11">
        <f>tbl_EcommerceSales[[#This Row],[Quantity]] * _xlfn.XLOOKUP(tbl_EcommerceSales[[#This Row],[Product_ID]], Product_Master!A:A, Product_Master!F:F)</f>
        <v>420</v>
      </c>
      <c r="Y2547" s="11">
        <f>tbl_EcommerceSales[[#This Row],[Net_Revenue]]-tbl_EcommerceSales[[#This Row],[Total_Cost]]</f>
        <v>434.04999999999995</v>
      </c>
      <c r="Z2547" s="9">
        <f>IFERROR(#REF!/tbl_EcommerceSales[[#This Row],[Total_Cost]], 0)</f>
        <v>0</v>
      </c>
      <c r="AA2547" t="str">
        <f>TEXT(tbl_EcommerceSales[[#This Row],[Order_Date]],"mmm")</f>
        <v>Oct</v>
      </c>
      <c r="AB2547">
        <f>YEAR(tbl_EcommerceSales[[#This Row],[Order_Date]])</f>
        <v>2025</v>
      </c>
      <c r="AC2547" t="str">
        <f>IF(tbl_EcommerceSales[[#This Row],[Age]]&lt;18,"Under 18",IF(tbl_EcommerceSales[[#This Row],[Age]]&lt;=25,"18-25",IF(tbl_EcommerceSales[[#This Row],[Age]]&lt;=35,"26-35",IF(tbl_EcommerceSales[[#This Row],[Age]]&lt;=45,"36-45",IF(tbl_EcommerceSales[[#This Row],[Age]]&lt;=55,"46-55","56+")))))</f>
        <v>26-35</v>
      </c>
    </row>
    <row r="2548" spans="1:29" x14ac:dyDescent="0.35">
      <c r="A2548" t="s">
        <v>4250</v>
      </c>
      <c r="B2548" s="7">
        <v>45935</v>
      </c>
      <c r="C2548" t="s">
        <v>4251</v>
      </c>
      <c r="D2548" t="s">
        <v>195</v>
      </c>
      <c r="E2548" t="s">
        <v>25</v>
      </c>
      <c r="F2548">
        <v>49</v>
      </c>
      <c r="G2548" t="s">
        <v>71</v>
      </c>
      <c r="H2548" t="s">
        <v>72</v>
      </c>
      <c r="I2548" t="s">
        <v>212</v>
      </c>
      <c r="J2548" t="s">
        <v>213</v>
      </c>
      <c r="K2548" t="s">
        <v>177</v>
      </c>
      <c r="L2548" t="s">
        <v>178</v>
      </c>
      <c r="M2548">
        <v>1</v>
      </c>
      <c r="N2548" s="2">
        <v>2499</v>
      </c>
      <c r="O2548" s="3">
        <v>0.25</v>
      </c>
      <c r="P2548" s="2">
        <v>1450</v>
      </c>
      <c r="Q2548" t="s">
        <v>32</v>
      </c>
      <c r="R2548" t="s">
        <v>33</v>
      </c>
      <c r="S2548" t="s">
        <v>34</v>
      </c>
      <c r="T2548" s="4">
        <v>5</v>
      </c>
      <c r="U2548" s="11">
        <f t="shared" si="39"/>
        <v>2499</v>
      </c>
      <c r="V2548" s="11">
        <f>tbl_EcommerceSales[[#This Row],[Gross_Sales]]*tbl_EcommerceSales[[#This Row],[Discount]]</f>
        <v>624.75</v>
      </c>
      <c r="W2548" s="11">
        <f>tbl_EcommerceSales[[#This Row],[Gross_Sales]]-tbl_EcommerceSales[[#This Row],[Discount_Amount]]</f>
        <v>1874.25</v>
      </c>
      <c r="X2548" s="11">
        <f>tbl_EcommerceSales[[#This Row],[Quantity]] * _xlfn.XLOOKUP(tbl_EcommerceSales[[#This Row],[Product_ID]], Product_Master!A:A, Product_Master!F:F)</f>
        <v>1450</v>
      </c>
      <c r="Y2548" s="11">
        <f>tbl_EcommerceSales[[#This Row],[Net_Revenue]]-tbl_EcommerceSales[[#This Row],[Total_Cost]]</f>
        <v>424.25</v>
      </c>
      <c r="Z2548" s="9">
        <f>IFERROR(#REF!/tbl_EcommerceSales[[#This Row],[Total_Cost]], 0)</f>
        <v>0</v>
      </c>
      <c r="AA2548" t="str">
        <f>TEXT(tbl_EcommerceSales[[#This Row],[Order_Date]],"mmm")</f>
        <v>Oct</v>
      </c>
      <c r="AB2548">
        <f>YEAR(tbl_EcommerceSales[[#This Row],[Order_Date]])</f>
        <v>2025</v>
      </c>
      <c r="AC2548" t="str">
        <f>IF(tbl_EcommerceSales[[#This Row],[Age]]&lt;18,"Under 18",IF(tbl_EcommerceSales[[#This Row],[Age]]&lt;=25,"18-25",IF(tbl_EcommerceSales[[#This Row],[Age]]&lt;=35,"26-35",IF(tbl_EcommerceSales[[#This Row],[Age]]&lt;=45,"36-45",IF(tbl_EcommerceSales[[#This Row],[Age]]&lt;=55,"46-55","56+")))))</f>
        <v>46-55</v>
      </c>
    </row>
    <row r="2549" spans="1:29" x14ac:dyDescent="0.35">
      <c r="A2549" t="s">
        <v>4252</v>
      </c>
      <c r="B2549" s="7">
        <v>45935</v>
      </c>
      <c r="C2549" t="s">
        <v>1325</v>
      </c>
      <c r="D2549" t="s">
        <v>102</v>
      </c>
      <c r="E2549" t="s">
        <v>48</v>
      </c>
      <c r="F2549">
        <v>30</v>
      </c>
      <c r="G2549" t="s">
        <v>211</v>
      </c>
      <c r="H2549" t="s">
        <v>72</v>
      </c>
      <c r="I2549" t="s">
        <v>62</v>
      </c>
      <c r="J2549" t="s">
        <v>63</v>
      </c>
      <c r="K2549" t="s">
        <v>42</v>
      </c>
      <c r="L2549" t="s">
        <v>43</v>
      </c>
      <c r="M2549">
        <v>1</v>
      </c>
      <c r="N2549" s="2">
        <v>499</v>
      </c>
      <c r="O2549" s="3">
        <v>0.05</v>
      </c>
      <c r="P2549" s="2">
        <v>220</v>
      </c>
      <c r="Q2549" t="s">
        <v>123</v>
      </c>
      <c r="R2549" t="s">
        <v>33</v>
      </c>
      <c r="S2549" t="s">
        <v>34</v>
      </c>
      <c r="T2549" s="4">
        <v>1</v>
      </c>
      <c r="U2549" s="11">
        <f t="shared" si="39"/>
        <v>499</v>
      </c>
      <c r="V2549" s="11">
        <f>tbl_EcommerceSales[[#This Row],[Gross_Sales]]*tbl_EcommerceSales[[#This Row],[Discount]]</f>
        <v>24.950000000000003</v>
      </c>
      <c r="W2549" s="11">
        <f>tbl_EcommerceSales[[#This Row],[Gross_Sales]]-tbl_EcommerceSales[[#This Row],[Discount_Amount]]</f>
        <v>474.05</v>
      </c>
      <c r="X2549" s="11">
        <f>tbl_EcommerceSales[[#This Row],[Quantity]] * _xlfn.XLOOKUP(tbl_EcommerceSales[[#This Row],[Product_ID]], Product_Master!A:A, Product_Master!F:F)</f>
        <v>220</v>
      </c>
      <c r="Y2549" s="11">
        <f>tbl_EcommerceSales[[#This Row],[Net_Revenue]]-tbl_EcommerceSales[[#This Row],[Total_Cost]]</f>
        <v>254.05</v>
      </c>
      <c r="Z2549" s="9">
        <f>IFERROR(#REF!/tbl_EcommerceSales[[#This Row],[Total_Cost]], 0)</f>
        <v>0</v>
      </c>
      <c r="AA2549" t="str">
        <f>TEXT(tbl_EcommerceSales[[#This Row],[Order_Date]],"mmm")</f>
        <v>Oct</v>
      </c>
      <c r="AB2549">
        <f>YEAR(tbl_EcommerceSales[[#This Row],[Order_Date]])</f>
        <v>2025</v>
      </c>
      <c r="AC2549" t="str">
        <f>IF(tbl_EcommerceSales[[#This Row],[Age]]&lt;18,"Under 18",IF(tbl_EcommerceSales[[#This Row],[Age]]&lt;=25,"18-25",IF(tbl_EcommerceSales[[#This Row],[Age]]&lt;=35,"26-35",IF(tbl_EcommerceSales[[#This Row],[Age]]&lt;=45,"36-45",IF(tbl_EcommerceSales[[#This Row],[Age]]&lt;=55,"46-55","56+")))))</f>
        <v>26-35</v>
      </c>
    </row>
    <row r="2550" spans="1:29" x14ac:dyDescent="0.35">
      <c r="A2550" t="s">
        <v>4253</v>
      </c>
      <c r="B2550" s="7">
        <v>45935</v>
      </c>
      <c r="C2550" t="s">
        <v>550</v>
      </c>
      <c r="D2550" t="s">
        <v>86</v>
      </c>
      <c r="E2550" t="s">
        <v>25</v>
      </c>
      <c r="F2550">
        <v>20</v>
      </c>
      <c r="G2550" t="s">
        <v>186</v>
      </c>
      <c r="H2550" t="s">
        <v>72</v>
      </c>
      <c r="I2550" t="s">
        <v>160</v>
      </c>
      <c r="J2550" t="s">
        <v>161</v>
      </c>
      <c r="K2550" t="s">
        <v>91</v>
      </c>
      <c r="L2550" t="s">
        <v>133</v>
      </c>
      <c r="M2550">
        <v>1</v>
      </c>
      <c r="N2550" s="2">
        <v>1099</v>
      </c>
      <c r="O2550" s="3">
        <v>0.05</v>
      </c>
      <c r="P2550" s="2">
        <v>520</v>
      </c>
      <c r="Q2550" t="s">
        <v>156</v>
      </c>
      <c r="R2550" t="s">
        <v>33</v>
      </c>
      <c r="S2550" t="s">
        <v>34</v>
      </c>
      <c r="T2550" s="4">
        <v>5</v>
      </c>
      <c r="U2550" s="11">
        <f t="shared" si="39"/>
        <v>1099</v>
      </c>
      <c r="V2550" s="11">
        <f>tbl_EcommerceSales[[#This Row],[Gross_Sales]]*tbl_EcommerceSales[[#This Row],[Discount]]</f>
        <v>54.95</v>
      </c>
      <c r="W2550" s="11">
        <f>tbl_EcommerceSales[[#This Row],[Gross_Sales]]-tbl_EcommerceSales[[#This Row],[Discount_Amount]]</f>
        <v>1044.05</v>
      </c>
      <c r="X2550" s="11">
        <f>tbl_EcommerceSales[[#This Row],[Quantity]] * _xlfn.XLOOKUP(tbl_EcommerceSales[[#This Row],[Product_ID]], Product_Master!A:A, Product_Master!F:F)</f>
        <v>520</v>
      </c>
      <c r="Y2550" s="11">
        <f>tbl_EcommerceSales[[#This Row],[Net_Revenue]]-tbl_EcommerceSales[[#This Row],[Total_Cost]]</f>
        <v>524.04999999999995</v>
      </c>
      <c r="Z2550" s="9">
        <f>IFERROR(#REF!/tbl_EcommerceSales[[#This Row],[Total_Cost]], 0)</f>
        <v>0</v>
      </c>
      <c r="AA2550" t="str">
        <f>TEXT(tbl_EcommerceSales[[#This Row],[Order_Date]],"mmm")</f>
        <v>Oct</v>
      </c>
      <c r="AB2550">
        <f>YEAR(tbl_EcommerceSales[[#This Row],[Order_Date]])</f>
        <v>2025</v>
      </c>
      <c r="AC2550" t="str">
        <f>IF(tbl_EcommerceSales[[#This Row],[Age]]&lt;18,"Under 18",IF(tbl_EcommerceSales[[#This Row],[Age]]&lt;=25,"18-25",IF(tbl_EcommerceSales[[#This Row],[Age]]&lt;=35,"26-35",IF(tbl_EcommerceSales[[#This Row],[Age]]&lt;=45,"36-45",IF(tbl_EcommerceSales[[#This Row],[Age]]&lt;=55,"46-55","56+")))))</f>
        <v>18-25</v>
      </c>
    </row>
    <row r="2551" spans="1:29" x14ac:dyDescent="0.35">
      <c r="A2551" t="s">
        <v>4254</v>
      </c>
      <c r="B2551" s="7">
        <v>45935</v>
      </c>
      <c r="C2551" t="s">
        <v>942</v>
      </c>
      <c r="D2551" t="s">
        <v>47</v>
      </c>
      <c r="E2551" t="s">
        <v>25</v>
      </c>
      <c r="F2551">
        <v>30</v>
      </c>
      <c r="G2551" t="s">
        <v>155</v>
      </c>
      <c r="H2551" t="s">
        <v>88</v>
      </c>
      <c r="I2551" t="s">
        <v>40</v>
      </c>
      <c r="J2551" t="s">
        <v>41</v>
      </c>
      <c r="K2551" t="s">
        <v>42</v>
      </c>
      <c r="L2551" t="s">
        <v>43</v>
      </c>
      <c r="M2551">
        <v>1</v>
      </c>
      <c r="N2551" s="2">
        <v>699</v>
      </c>
      <c r="O2551" s="3">
        <v>0.25</v>
      </c>
      <c r="P2551" s="2">
        <v>310</v>
      </c>
      <c r="Q2551" t="s">
        <v>123</v>
      </c>
      <c r="R2551" t="s">
        <v>33</v>
      </c>
      <c r="S2551" t="s">
        <v>34</v>
      </c>
      <c r="T2551" s="4">
        <v>5</v>
      </c>
      <c r="U2551" s="11">
        <f t="shared" si="39"/>
        <v>699</v>
      </c>
      <c r="V2551" s="11">
        <f>tbl_EcommerceSales[[#This Row],[Gross_Sales]]*tbl_EcommerceSales[[#This Row],[Discount]]</f>
        <v>174.75</v>
      </c>
      <c r="W2551" s="11">
        <f>tbl_EcommerceSales[[#This Row],[Gross_Sales]]-tbl_EcommerceSales[[#This Row],[Discount_Amount]]</f>
        <v>524.25</v>
      </c>
      <c r="X2551" s="11">
        <f>tbl_EcommerceSales[[#This Row],[Quantity]] * _xlfn.XLOOKUP(tbl_EcommerceSales[[#This Row],[Product_ID]], Product_Master!A:A, Product_Master!F:F)</f>
        <v>310</v>
      </c>
      <c r="Y2551" s="11">
        <f>tbl_EcommerceSales[[#This Row],[Net_Revenue]]-tbl_EcommerceSales[[#This Row],[Total_Cost]]</f>
        <v>214.25</v>
      </c>
      <c r="Z2551" s="9">
        <f>IFERROR(#REF!/tbl_EcommerceSales[[#This Row],[Total_Cost]], 0)</f>
        <v>0</v>
      </c>
      <c r="AA2551" t="str">
        <f>TEXT(tbl_EcommerceSales[[#This Row],[Order_Date]],"mmm")</f>
        <v>Oct</v>
      </c>
      <c r="AB2551">
        <f>YEAR(tbl_EcommerceSales[[#This Row],[Order_Date]])</f>
        <v>2025</v>
      </c>
      <c r="AC2551" t="str">
        <f>IF(tbl_EcommerceSales[[#This Row],[Age]]&lt;18,"Under 18",IF(tbl_EcommerceSales[[#This Row],[Age]]&lt;=25,"18-25",IF(tbl_EcommerceSales[[#This Row],[Age]]&lt;=35,"26-35",IF(tbl_EcommerceSales[[#This Row],[Age]]&lt;=45,"36-45",IF(tbl_EcommerceSales[[#This Row],[Age]]&lt;=55,"46-55","56+")))))</f>
        <v>26-35</v>
      </c>
    </row>
    <row r="2552" spans="1:29" x14ac:dyDescent="0.35">
      <c r="A2552" t="s">
        <v>4255</v>
      </c>
      <c r="B2552" s="7">
        <v>45935</v>
      </c>
      <c r="C2552" t="s">
        <v>719</v>
      </c>
      <c r="D2552" t="s">
        <v>170</v>
      </c>
      <c r="E2552" t="s">
        <v>25</v>
      </c>
      <c r="F2552">
        <v>37</v>
      </c>
      <c r="G2552" t="s">
        <v>107</v>
      </c>
      <c r="H2552" t="s">
        <v>39</v>
      </c>
      <c r="I2552" t="s">
        <v>338</v>
      </c>
      <c r="J2552" t="s">
        <v>339</v>
      </c>
      <c r="K2552" t="s">
        <v>55</v>
      </c>
      <c r="L2552" t="s">
        <v>56</v>
      </c>
      <c r="M2552">
        <v>2</v>
      </c>
      <c r="N2552" s="2">
        <v>1499</v>
      </c>
      <c r="O2552" s="3">
        <v>0.15</v>
      </c>
      <c r="P2552" s="2">
        <v>1560</v>
      </c>
      <c r="Q2552" t="s">
        <v>123</v>
      </c>
      <c r="R2552" t="s">
        <v>33</v>
      </c>
      <c r="S2552" t="s">
        <v>34</v>
      </c>
      <c r="T2552" s="4">
        <v>5</v>
      </c>
      <c r="U2552" s="11">
        <f t="shared" si="39"/>
        <v>2998</v>
      </c>
      <c r="V2552" s="11">
        <f>tbl_EcommerceSales[[#This Row],[Gross_Sales]]*tbl_EcommerceSales[[#This Row],[Discount]]</f>
        <v>449.7</v>
      </c>
      <c r="W2552" s="11">
        <f>tbl_EcommerceSales[[#This Row],[Gross_Sales]]-tbl_EcommerceSales[[#This Row],[Discount_Amount]]</f>
        <v>2548.3000000000002</v>
      </c>
      <c r="X2552" s="11">
        <f>tbl_EcommerceSales[[#This Row],[Quantity]] * _xlfn.XLOOKUP(tbl_EcommerceSales[[#This Row],[Product_ID]], Product_Master!A:A, Product_Master!F:F)</f>
        <v>1560</v>
      </c>
      <c r="Y2552" s="11">
        <f>tbl_EcommerceSales[[#This Row],[Net_Revenue]]-tbl_EcommerceSales[[#This Row],[Total_Cost]]</f>
        <v>988.30000000000018</v>
      </c>
      <c r="Z2552" s="9">
        <f>IFERROR(#REF!/tbl_EcommerceSales[[#This Row],[Total_Cost]], 0)</f>
        <v>0</v>
      </c>
      <c r="AA2552" t="str">
        <f>TEXT(tbl_EcommerceSales[[#This Row],[Order_Date]],"mmm")</f>
        <v>Oct</v>
      </c>
      <c r="AB2552">
        <f>YEAR(tbl_EcommerceSales[[#This Row],[Order_Date]])</f>
        <v>2025</v>
      </c>
      <c r="AC2552" t="str">
        <f>IF(tbl_EcommerceSales[[#This Row],[Age]]&lt;18,"Under 18",IF(tbl_EcommerceSales[[#This Row],[Age]]&lt;=25,"18-25",IF(tbl_EcommerceSales[[#This Row],[Age]]&lt;=35,"26-35",IF(tbl_EcommerceSales[[#This Row],[Age]]&lt;=45,"36-45",IF(tbl_EcommerceSales[[#This Row],[Age]]&lt;=55,"46-55","56+")))))</f>
        <v>36-45</v>
      </c>
    </row>
    <row r="2553" spans="1:29" x14ac:dyDescent="0.35">
      <c r="A2553" t="s">
        <v>4256</v>
      </c>
      <c r="B2553" s="7">
        <v>45935</v>
      </c>
      <c r="C2553" t="s">
        <v>2179</v>
      </c>
      <c r="D2553" t="s">
        <v>170</v>
      </c>
      <c r="E2553" t="s">
        <v>25</v>
      </c>
      <c r="F2553">
        <v>29</v>
      </c>
      <c r="G2553" t="s">
        <v>38</v>
      </c>
      <c r="H2553" t="s">
        <v>39</v>
      </c>
      <c r="I2553" t="s">
        <v>160</v>
      </c>
      <c r="J2553" t="s">
        <v>161</v>
      </c>
      <c r="K2553" t="s">
        <v>91</v>
      </c>
      <c r="L2553" t="s">
        <v>133</v>
      </c>
      <c r="M2553">
        <v>3</v>
      </c>
      <c r="N2553" s="2">
        <v>1099</v>
      </c>
      <c r="O2553" s="3">
        <v>0.3</v>
      </c>
      <c r="P2553" s="2">
        <v>1560</v>
      </c>
      <c r="Q2553" t="s">
        <v>44</v>
      </c>
      <c r="R2553" t="s">
        <v>33</v>
      </c>
      <c r="S2553" t="s">
        <v>34</v>
      </c>
      <c r="T2553" s="4">
        <v>5</v>
      </c>
      <c r="U2553" s="11">
        <f t="shared" si="39"/>
        <v>3297</v>
      </c>
      <c r="V2553" s="11">
        <f>tbl_EcommerceSales[[#This Row],[Gross_Sales]]*tbl_EcommerceSales[[#This Row],[Discount]]</f>
        <v>989.09999999999991</v>
      </c>
      <c r="W2553" s="11">
        <f>tbl_EcommerceSales[[#This Row],[Gross_Sales]]-tbl_EcommerceSales[[#This Row],[Discount_Amount]]</f>
        <v>2307.9</v>
      </c>
      <c r="X2553" s="11">
        <f>tbl_EcommerceSales[[#This Row],[Quantity]] * _xlfn.XLOOKUP(tbl_EcommerceSales[[#This Row],[Product_ID]], Product_Master!A:A, Product_Master!F:F)</f>
        <v>1560</v>
      </c>
      <c r="Y2553" s="11">
        <f>tbl_EcommerceSales[[#This Row],[Net_Revenue]]-tbl_EcommerceSales[[#This Row],[Total_Cost]]</f>
        <v>747.90000000000009</v>
      </c>
      <c r="Z2553" s="9">
        <f>IFERROR(#REF!/tbl_EcommerceSales[[#This Row],[Total_Cost]], 0)</f>
        <v>0</v>
      </c>
      <c r="AA2553" t="str">
        <f>TEXT(tbl_EcommerceSales[[#This Row],[Order_Date]],"mmm")</f>
        <v>Oct</v>
      </c>
      <c r="AB2553">
        <f>YEAR(tbl_EcommerceSales[[#This Row],[Order_Date]])</f>
        <v>2025</v>
      </c>
      <c r="AC2553" t="str">
        <f>IF(tbl_EcommerceSales[[#This Row],[Age]]&lt;18,"Under 18",IF(tbl_EcommerceSales[[#This Row],[Age]]&lt;=25,"18-25",IF(tbl_EcommerceSales[[#This Row],[Age]]&lt;=35,"26-35",IF(tbl_EcommerceSales[[#This Row],[Age]]&lt;=45,"36-45",IF(tbl_EcommerceSales[[#This Row],[Age]]&lt;=55,"46-55","56+")))))</f>
        <v>26-35</v>
      </c>
    </row>
    <row r="2554" spans="1:29" x14ac:dyDescent="0.35">
      <c r="A2554" t="s">
        <v>4257</v>
      </c>
      <c r="B2554" s="7">
        <v>45935</v>
      </c>
      <c r="C2554" t="s">
        <v>1723</v>
      </c>
      <c r="D2554" t="s">
        <v>51</v>
      </c>
      <c r="E2554" t="s">
        <v>25</v>
      </c>
      <c r="F2554">
        <v>20</v>
      </c>
      <c r="G2554" t="s">
        <v>142</v>
      </c>
      <c r="H2554" t="s">
        <v>88</v>
      </c>
      <c r="I2554" t="s">
        <v>62</v>
      </c>
      <c r="J2554" t="s">
        <v>63</v>
      </c>
      <c r="K2554" t="s">
        <v>42</v>
      </c>
      <c r="L2554" t="s">
        <v>43</v>
      </c>
      <c r="M2554">
        <v>1</v>
      </c>
      <c r="N2554" s="2">
        <v>499</v>
      </c>
      <c r="O2554" s="3">
        <v>0.1</v>
      </c>
      <c r="P2554" s="2">
        <v>220</v>
      </c>
      <c r="Q2554" t="s">
        <v>32</v>
      </c>
      <c r="R2554" t="s">
        <v>33</v>
      </c>
      <c r="S2554" t="s">
        <v>57</v>
      </c>
      <c r="T2554" s="4">
        <v>4</v>
      </c>
      <c r="U2554" s="11">
        <f t="shared" si="39"/>
        <v>499</v>
      </c>
      <c r="V2554" s="11">
        <f>tbl_EcommerceSales[[#This Row],[Gross_Sales]]*tbl_EcommerceSales[[#This Row],[Discount]]</f>
        <v>49.900000000000006</v>
      </c>
      <c r="W2554" s="11">
        <f>tbl_EcommerceSales[[#This Row],[Gross_Sales]]-tbl_EcommerceSales[[#This Row],[Discount_Amount]]</f>
        <v>449.1</v>
      </c>
      <c r="X2554" s="11">
        <f>tbl_EcommerceSales[[#This Row],[Quantity]] * _xlfn.XLOOKUP(tbl_EcommerceSales[[#This Row],[Product_ID]], Product_Master!A:A, Product_Master!F:F)</f>
        <v>220</v>
      </c>
      <c r="Y2554" s="11">
        <f>tbl_EcommerceSales[[#This Row],[Net_Revenue]]-tbl_EcommerceSales[[#This Row],[Total_Cost]]</f>
        <v>229.10000000000002</v>
      </c>
      <c r="Z2554" s="9">
        <f>IFERROR(#REF!/tbl_EcommerceSales[[#This Row],[Total_Cost]], 0)</f>
        <v>0</v>
      </c>
      <c r="AA2554" t="str">
        <f>TEXT(tbl_EcommerceSales[[#This Row],[Order_Date]],"mmm")</f>
        <v>Oct</v>
      </c>
      <c r="AB2554">
        <f>YEAR(tbl_EcommerceSales[[#This Row],[Order_Date]])</f>
        <v>2025</v>
      </c>
      <c r="AC2554" t="str">
        <f>IF(tbl_EcommerceSales[[#This Row],[Age]]&lt;18,"Under 18",IF(tbl_EcommerceSales[[#This Row],[Age]]&lt;=25,"18-25",IF(tbl_EcommerceSales[[#This Row],[Age]]&lt;=35,"26-35",IF(tbl_EcommerceSales[[#This Row],[Age]]&lt;=45,"36-45",IF(tbl_EcommerceSales[[#This Row],[Age]]&lt;=55,"46-55","56+")))))</f>
        <v>18-25</v>
      </c>
    </row>
    <row r="2555" spans="1:29" x14ac:dyDescent="0.35">
      <c r="A2555" t="s">
        <v>4258</v>
      </c>
      <c r="B2555" s="7">
        <v>45935</v>
      </c>
      <c r="C2555" t="s">
        <v>2058</v>
      </c>
      <c r="D2555" t="s">
        <v>205</v>
      </c>
      <c r="E2555" t="s">
        <v>48</v>
      </c>
      <c r="F2555">
        <v>29</v>
      </c>
      <c r="G2555" t="s">
        <v>171</v>
      </c>
      <c r="H2555" t="s">
        <v>39</v>
      </c>
      <c r="I2555" t="s">
        <v>175</v>
      </c>
      <c r="J2555" t="s">
        <v>176</v>
      </c>
      <c r="K2555" t="s">
        <v>177</v>
      </c>
      <c r="L2555" t="s">
        <v>178</v>
      </c>
      <c r="M2555">
        <v>1</v>
      </c>
      <c r="N2555" s="2">
        <v>699</v>
      </c>
      <c r="O2555" s="3">
        <v>0.1</v>
      </c>
      <c r="P2555" s="2">
        <v>320</v>
      </c>
      <c r="Q2555" t="s">
        <v>44</v>
      </c>
      <c r="R2555" t="s">
        <v>33</v>
      </c>
      <c r="S2555" t="s">
        <v>57</v>
      </c>
      <c r="T2555" s="4">
        <v>3</v>
      </c>
      <c r="U2555" s="11">
        <f t="shared" si="39"/>
        <v>699</v>
      </c>
      <c r="V2555" s="11">
        <f>tbl_EcommerceSales[[#This Row],[Gross_Sales]]*tbl_EcommerceSales[[#This Row],[Discount]]</f>
        <v>69.900000000000006</v>
      </c>
      <c r="W2555" s="11">
        <f>tbl_EcommerceSales[[#This Row],[Gross_Sales]]-tbl_EcommerceSales[[#This Row],[Discount_Amount]]</f>
        <v>629.1</v>
      </c>
      <c r="X2555" s="11">
        <f>tbl_EcommerceSales[[#This Row],[Quantity]] * _xlfn.XLOOKUP(tbl_EcommerceSales[[#This Row],[Product_ID]], Product_Master!A:A, Product_Master!F:F)</f>
        <v>320</v>
      </c>
      <c r="Y2555" s="11">
        <f>tbl_EcommerceSales[[#This Row],[Net_Revenue]]-tbl_EcommerceSales[[#This Row],[Total_Cost]]</f>
        <v>309.10000000000002</v>
      </c>
      <c r="Z2555" s="9">
        <f>IFERROR(#REF!/tbl_EcommerceSales[[#This Row],[Total_Cost]], 0)</f>
        <v>0</v>
      </c>
      <c r="AA2555" t="str">
        <f>TEXT(tbl_EcommerceSales[[#This Row],[Order_Date]],"mmm")</f>
        <v>Oct</v>
      </c>
      <c r="AB2555">
        <f>YEAR(tbl_EcommerceSales[[#This Row],[Order_Date]])</f>
        <v>2025</v>
      </c>
      <c r="AC2555" t="str">
        <f>IF(tbl_EcommerceSales[[#This Row],[Age]]&lt;18,"Under 18",IF(tbl_EcommerceSales[[#This Row],[Age]]&lt;=25,"18-25",IF(tbl_EcommerceSales[[#This Row],[Age]]&lt;=35,"26-35",IF(tbl_EcommerceSales[[#This Row],[Age]]&lt;=45,"36-45",IF(tbl_EcommerceSales[[#This Row],[Age]]&lt;=55,"46-55","56+")))))</f>
        <v>26-35</v>
      </c>
    </row>
    <row r="2556" spans="1:29" x14ac:dyDescent="0.35">
      <c r="A2556" t="s">
        <v>4259</v>
      </c>
      <c r="B2556" s="7">
        <v>45936</v>
      </c>
      <c r="C2556" t="s">
        <v>919</v>
      </c>
      <c r="D2556" t="s">
        <v>254</v>
      </c>
      <c r="E2556" t="s">
        <v>25</v>
      </c>
      <c r="F2556">
        <v>33</v>
      </c>
      <c r="G2556" t="s">
        <v>155</v>
      </c>
      <c r="H2556" t="s">
        <v>88</v>
      </c>
      <c r="I2556" t="s">
        <v>111</v>
      </c>
      <c r="J2556" t="s">
        <v>112</v>
      </c>
      <c r="K2556" t="s">
        <v>55</v>
      </c>
      <c r="L2556" t="s">
        <v>113</v>
      </c>
      <c r="M2556">
        <v>1</v>
      </c>
      <c r="N2556" s="2">
        <v>1799</v>
      </c>
      <c r="O2556" s="3">
        <v>0.15</v>
      </c>
      <c r="P2556" s="2">
        <v>950</v>
      </c>
      <c r="Q2556" t="s">
        <v>319</v>
      </c>
      <c r="R2556" t="s">
        <v>33</v>
      </c>
      <c r="S2556" t="s">
        <v>57</v>
      </c>
      <c r="T2556" s="4">
        <v>5</v>
      </c>
      <c r="U2556" s="11">
        <f t="shared" si="39"/>
        <v>1799</v>
      </c>
      <c r="V2556" s="11">
        <f>tbl_EcommerceSales[[#This Row],[Gross_Sales]]*tbl_EcommerceSales[[#This Row],[Discount]]</f>
        <v>269.84999999999997</v>
      </c>
      <c r="W2556" s="11">
        <f>tbl_EcommerceSales[[#This Row],[Gross_Sales]]-tbl_EcommerceSales[[#This Row],[Discount_Amount]]</f>
        <v>1529.15</v>
      </c>
      <c r="X2556" s="11">
        <f>tbl_EcommerceSales[[#This Row],[Quantity]] * _xlfn.XLOOKUP(tbl_EcommerceSales[[#This Row],[Product_ID]], Product_Master!A:A, Product_Master!F:F)</f>
        <v>950</v>
      </c>
      <c r="Y2556" s="11">
        <f>tbl_EcommerceSales[[#This Row],[Net_Revenue]]-tbl_EcommerceSales[[#This Row],[Total_Cost]]</f>
        <v>579.15000000000009</v>
      </c>
      <c r="Z2556" s="9">
        <f>IFERROR(#REF!/tbl_EcommerceSales[[#This Row],[Total_Cost]], 0)</f>
        <v>0</v>
      </c>
      <c r="AA2556" t="str">
        <f>TEXT(tbl_EcommerceSales[[#This Row],[Order_Date]],"mmm")</f>
        <v>Oct</v>
      </c>
      <c r="AB2556">
        <f>YEAR(tbl_EcommerceSales[[#This Row],[Order_Date]])</f>
        <v>2025</v>
      </c>
      <c r="AC2556" t="str">
        <f>IF(tbl_EcommerceSales[[#This Row],[Age]]&lt;18,"Under 18",IF(tbl_EcommerceSales[[#This Row],[Age]]&lt;=25,"18-25",IF(tbl_EcommerceSales[[#This Row],[Age]]&lt;=35,"26-35",IF(tbl_EcommerceSales[[#This Row],[Age]]&lt;=45,"36-45",IF(tbl_EcommerceSales[[#This Row],[Age]]&lt;=55,"46-55","56+")))))</f>
        <v>26-35</v>
      </c>
    </row>
    <row r="2557" spans="1:29" x14ac:dyDescent="0.35">
      <c r="A2557" t="s">
        <v>4260</v>
      </c>
      <c r="B2557" s="7">
        <v>45936</v>
      </c>
      <c r="C2557" t="s">
        <v>2011</v>
      </c>
      <c r="D2557" t="s">
        <v>269</v>
      </c>
      <c r="E2557" t="s">
        <v>25</v>
      </c>
      <c r="F2557">
        <v>45</v>
      </c>
      <c r="G2557" t="s">
        <v>155</v>
      </c>
      <c r="H2557" t="s">
        <v>88</v>
      </c>
      <c r="I2557" t="s">
        <v>338</v>
      </c>
      <c r="J2557" t="s">
        <v>339</v>
      </c>
      <c r="K2557" t="s">
        <v>55</v>
      </c>
      <c r="L2557" t="s">
        <v>56</v>
      </c>
      <c r="M2557">
        <v>3</v>
      </c>
      <c r="N2557" s="2">
        <v>1499</v>
      </c>
      <c r="O2557" s="3">
        <v>0.15</v>
      </c>
      <c r="P2557" s="2">
        <v>2340</v>
      </c>
      <c r="Q2557" t="s">
        <v>156</v>
      </c>
      <c r="R2557" t="s">
        <v>33</v>
      </c>
      <c r="S2557" t="s">
        <v>57</v>
      </c>
      <c r="T2557" s="4">
        <v>3</v>
      </c>
      <c r="U2557" s="11">
        <f t="shared" si="39"/>
        <v>4497</v>
      </c>
      <c r="V2557" s="11">
        <f>tbl_EcommerceSales[[#This Row],[Gross_Sales]]*tbl_EcommerceSales[[#This Row],[Discount]]</f>
        <v>674.55</v>
      </c>
      <c r="W2557" s="11">
        <f>tbl_EcommerceSales[[#This Row],[Gross_Sales]]-tbl_EcommerceSales[[#This Row],[Discount_Amount]]</f>
        <v>3822.45</v>
      </c>
      <c r="X2557" s="11">
        <f>tbl_EcommerceSales[[#This Row],[Quantity]] * _xlfn.XLOOKUP(tbl_EcommerceSales[[#This Row],[Product_ID]], Product_Master!A:A, Product_Master!F:F)</f>
        <v>2340</v>
      </c>
      <c r="Y2557" s="11">
        <f>tbl_EcommerceSales[[#This Row],[Net_Revenue]]-tbl_EcommerceSales[[#This Row],[Total_Cost]]</f>
        <v>1482.4499999999998</v>
      </c>
      <c r="Z2557" s="9">
        <f>IFERROR(#REF!/tbl_EcommerceSales[[#This Row],[Total_Cost]], 0)</f>
        <v>0</v>
      </c>
      <c r="AA2557" t="str">
        <f>TEXT(tbl_EcommerceSales[[#This Row],[Order_Date]],"mmm")</f>
        <v>Oct</v>
      </c>
      <c r="AB2557">
        <f>YEAR(tbl_EcommerceSales[[#This Row],[Order_Date]])</f>
        <v>2025</v>
      </c>
      <c r="AC2557" t="str">
        <f>IF(tbl_EcommerceSales[[#This Row],[Age]]&lt;18,"Under 18",IF(tbl_EcommerceSales[[#This Row],[Age]]&lt;=25,"18-25",IF(tbl_EcommerceSales[[#This Row],[Age]]&lt;=35,"26-35",IF(tbl_EcommerceSales[[#This Row],[Age]]&lt;=45,"36-45",IF(tbl_EcommerceSales[[#This Row],[Age]]&lt;=55,"46-55","56+")))))</f>
        <v>36-45</v>
      </c>
    </row>
    <row r="2558" spans="1:29" x14ac:dyDescent="0.35">
      <c r="A2558" t="s">
        <v>4261</v>
      </c>
      <c r="B2558" s="7">
        <v>45936</v>
      </c>
      <c r="C2558" t="s">
        <v>3291</v>
      </c>
      <c r="D2558" t="s">
        <v>102</v>
      </c>
      <c r="E2558" t="s">
        <v>48</v>
      </c>
      <c r="F2558">
        <v>33</v>
      </c>
      <c r="G2558" t="s">
        <v>71</v>
      </c>
      <c r="H2558" t="s">
        <v>72</v>
      </c>
      <c r="I2558" t="s">
        <v>160</v>
      </c>
      <c r="J2558" t="s">
        <v>161</v>
      </c>
      <c r="K2558" t="s">
        <v>91</v>
      </c>
      <c r="L2558" t="s">
        <v>133</v>
      </c>
      <c r="M2558">
        <v>1</v>
      </c>
      <c r="N2558" s="2">
        <v>1099</v>
      </c>
      <c r="O2558" s="3">
        <v>0.1</v>
      </c>
      <c r="P2558" s="2">
        <v>520</v>
      </c>
      <c r="Q2558" t="s">
        <v>319</v>
      </c>
      <c r="R2558" t="s">
        <v>33</v>
      </c>
      <c r="S2558" t="s">
        <v>57</v>
      </c>
      <c r="T2558" s="4">
        <v>5</v>
      </c>
      <c r="U2558" s="11">
        <f t="shared" si="39"/>
        <v>1099</v>
      </c>
      <c r="V2558" s="11">
        <f>tbl_EcommerceSales[[#This Row],[Gross_Sales]]*tbl_EcommerceSales[[#This Row],[Discount]]</f>
        <v>109.9</v>
      </c>
      <c r="W2558" s="11">
        <f>tbl_EcommerceSales[[#This Row],[Gross_Sales]]-tbl_EcommerceSales[[#This Row],[Discount_Amount]]</f>
        <v>989.1</v>
      </c>
      <c r="X2558" s="11">
        <f>tbl_EcommerceSales[[#This Row],[Quantity]] * _xlfn.XLOOKUP(tbl_EcommerceSales[[#This Row],[Product_ID]], Product_Master!A:A, Product_Master!F:F)</f>
        <v>520</v>
      </c>
      <c r="Y2558" s="11">
        <f>tbl_EcommerceSales[[#This Row],[Net_Revenue]]-tbl_EcommerceSales[[#This Row],[Total_Cost]]</f>
        <v>469.1</v>
      </c>
      <c r="Z2558" s="9">
        <f>IFERROR(#REF!/tbl_EcommerceSales[[#This Row],[Total_Cost]], 0)</f>
        <v>0</v>
      </c>
      <c r="AA2558" t="str">
        <f>TEXT(tbl_EcommerceSales[[#This Row],[Order_Date]],"mmm")</f>
        <v>Oct</v>
      </c>
      <c r="AB2558">
        <f>YEAR(tbl_EcommerceSales[[#This Row],[Order_Date]])</f>
        <v>2025</v>
      </c>
      <c r="AC2558" t="str">
        <f>IF(tbl_EcommerceSales[[#This Row],[Age]]&lt;18,"Under 18",IF(tbl_EcommerceSales[[#This Row],[Age]]&lt;=25,"18-25",IF(tbl_EcommerceSales[[#This Row],[Age]]&lt;=35,"26-35",IF(tbl_EcommerceSales[[#This Row],[Age]]&lt;=45,"36-45",IF(tbl_EcommerceSales[[#This Row],[Age]]&lt;=55,"46-55","56+")))))</f>
        <v>26-35</v>
      </c>
    </row>
    <row r="2559" spans="1:29" x14ac:dyDescent="0.35">
      <c r="A2559" t="s">
        <v>4262</v>
      </c>
      <c r="B2559" s="7">
        <v>45936</v>
      </c>
      <c r="C2559" t="s">
        <v>2623</v>
      </c>
      <c r="D2559" t="s">
        <v>148</v>
      </c>
      <c r="E2559" t="s">
        <v>48</v>
      </c>
      <c r="F2559">
        <v>36</v>
      </c>
      <c r="G2559" t="s">
        <v>289</v>
      </c>
      <c r="H2559" t="s">
        <v>88</v>
      </c>
      <c r="I2559" t="s">
        <v>276</v>
      </c>
      <c r="J2559" t="s">
        <v>277</v>
      </c>
      <c r="K2559" t="s">
        <v>30</v>
      </c>
      <c r="L2559" t="s">
        <v>278</v>
      </c>
      <c r="M2559">
        <v>5</v>
      </c>
      <c r="N2559" s="2">
        <v>1599</v>
      </c>
      <c r="O2559" s="3">
        <v>0.1</v>
      </c>
      <c r="P2559" s="2">
        <v>4250</v>
      </c>
      <c r="Q2559" t="s">
        <v>32</v>
      </c>
      <c r="R2559" t="s">
        <v>33</v>
      </c>
      <c r="S2559" t="s">
        <v>34</v>
      </c>
      <c r="T2559" s="4">
        <v>5</v>
      </c>
      <c r="U2559" s="11">
        <f t="shared" si="39"/>
        <v>7995</v>
      </c>
      <c r="V2559" s="11">
        <f>tbl_EcommerceSales[[#This Row],[Gross_Sales]]*tbl_EcommerceSales[[#This Row],[Discount]]</f>
        <v>799.5</v>
      </c>
      <c r="W2559" s="11">
        <f>tbl_EcommerceSales[[#This Row],[Gross_Sales]]-tbl_EcommerceSales[[#This Row],[Discount_Amount]]</f>
        <v>7195.5</v>
      </c>
      <c r="X2559" s="11">
        <f>tbl_EcommerceSales[[#This Row],[Quantity]] * _xlfn.XLOOKUP(tbl_EcommerceSales[[#This Row],[Product_ID]], Product_Master!A:A, Product_Master!F:F)</f>
        <v>4250</v>
      </c>
      <c r="Y2559" s="11">
        <f>tbl_EcommerceSales[[#This Row],[Net_Revenue]]-tbl_EcommerceSales[[#This Row],[Total_Cost]]</f>
        <v>2945.5</v>
      </c>
      <c r="Z2559" s="9">
        <f>IFERROR(#REF!/tbl_EcommerceSales[[#This Row],[Total_Cost]], 0)</f>
        <v>0</v>
      </c>
      <c r="AA2559" t="str">
        <f>TEXT(tbl_EcommerceSales[[#This Row],[Order_Date]],"mmm")</f>
        <v>Oct</v>
      </c>
      <c r="AB2559">
        <f>YEAR(tbl_EcommerceSales[[#This Row],[Order_Date]])</f>
        <v>2025</v>
      </c>
      <c r="AC2559" t="str">
        <f>IF(tbl_EcommerceSales[[#This Row],[Age]]&lt;18,"Under 18",IF(tbl_EcommerceSales[[#This Row],[Age]]&lt;=25,"18-25",IF(tbl_EcommerceSales[[#This Row],[Age]]&lt;=35,"26-35",IF(tbl_EcommerceSales[[#This Row],[Age]]&lt;=45,"36-45",IF(tbl_EcommerceSales[[#This Row],[Age]]&lt;=55,"46-55","56+")))))</f>
        <v>36-45</v>
      </c>
    </row>
    <row r="2560" spans="1:29" x14ac:dyDescent="0.35">
      <c r="A2560" t="s">
        <v>4263</v>
      </c>
      <c r="B2560" s="7">
        <v>45936</v>
      </c>
      <c r="C2560" t="s">
        <v>4264</v>
      </c>
      <c r="D2560" t="s">
        <v>66</v>
      </c>
      <c r="E2560" t="s">
        <v>25</v>
      </c>
      <c r="F2560">
        <v>27</v>
      </c>
      <c r="G2560" t="s">
        <v>122</v>
      </c>
      <c r="H2560" t="s">
        <v>72</v>
      </c>
      <c r="I2560" t="s">
        <v>241</v>
      </c>
      <c r="J2560" t="s">
        <v>242</v>
      </c>
      <c r="K2560" t="s">
        <v>42</v>
      </c>
      <c r="L2560" t="s">
        <v>243</v>
      </c>
      <c r="M2560">
        <v>3</v>
      </c>
      <c r="N2560" s="2">
        <v>649</v>
      </c>
      <c r="O2560" s="3">
        <v>0.2</v>
      </c>
      <c r="P2560" s="2">
        <v>870</v>
      </c>
      <c r="Q2560" t="s">
        <v>44</v>
      </c>
      <c r="R2560" t="s">
        <v>162</v>
      </c>
      <c r="S2560" t="s">
        <v>34</v>
      </c>
      <c r="T2560" s="4"/>
      <c r="U2560" s="11">
        <f t="shared" si="39"/>
        <v>1947</v>
      </c>
      <c r="V2560" s="11">
        <f>tbl_EcommerceSales[[#This Row],[Gross_Sales]]*tbl_EcommerceSales[[#This Row],[Discount]]</f>
        <v>389.40000000000003</v>
      </c>
      <c r="W2560" s="11">
        <f>tbl_EcommerceSales[[#This Row],[Gross_Sales]]-tbl_EcommerceSales[[#This Row],[Discount_Amount]]</f>
        <v>1557.6</v>
      </c>
      <c r="X2560" s="11">
        <f>tbl_EcommerceSales[[#This Row],[Quantity]] * _xlfn.XLOOKUP(tbl_EcommerceSales[[#This Row],[Product_ID]], Product_Master!A:A, Product_Master!F:F)</f>
        <v>870</v>
      </c>
      <c r="Y2560" s="11">
        <f>tbl_EcommerceSales[[#This Row],[Net_Revenue]]-tbl_EcommerceSales[[#This Row],[Total_Cost]]</f>
        <v>687.59999999999991</v>
      </c>
      <c r="Z2560" s="9">
        <f>IFERROR(#REF!/tbl_EcommerceSales[[#This Row],[Total_Cost]], 0)</f>
        <v>0</v>
      </c>
      <c r="AA2560" t="str">
        <f>TEXT(tbl_EcommerceSales[[#This Row],[Order_Date]],"mmm")</f>
        <v>Oct</v>
      </c>
      <c r="AB2560">
        <f>YEAR(tbl_EcommerceSales[[#This Row],[Order_Date]])</f>
        <v>2025</v>
      </c>
      <c r="AC2560" t="str">
        <f>IF(tbl_EcommerceSales[[#This Row],[Age]]&lt;18,"Under 18",IF(tbl_EcommerceSales[[#This Row],[Age]]&lt;=25,"18-25",IF(tbl_EcommerceSales[[#This Row],[Age]]&lt;=35,"26-35",IF(tbl_EcommerceSales[[#This Row],[Age]]&lt;=45,"36-45",IF(tbl_EcommerceSales[[#This Row],[Age]]&lt;=55,"46-55","56+")))))</f>
        <v>26-35</v>
      </c>
    </row>
    <row r="2561" spans="1:29" x14ac:dyDescent="0.35">
      <c r="A2561" t="s">
        <v>4265</v>
      </c>
      <c r="B2561" s="7">
        <v>45936</v>
      </c>
      <c r="C2561" t="s">
        <v>4266</v>
      </c>
      <c r="D2561" t="s">
        <v>139</v>
      </c>
      <c r="E2561" t="s">
        <v>48</v>
      </c>
      <c r="F2561">
        <v>39</v>
      </c>
      <c r="G2561" t="s">
        <v>145</v>
      </c>
      <c r="H2561" t="s">
        <v>39</v>
      </c>
      <c r="I2561" t="s">
        <v>126</v>
      </c>
      <c r="J2561" t="s">
        <v>127</v>
      </c>
      <c r="K2561" t="s">
        <v>82</v>
      </c>
      <c r="L2561" t="s">
        <v>83</v>
      </c>
      <c r="M2561">
        <v>3</v>
      </c>
      <c r="N2561" s="2">
        <v>1899</v>
      </c>
      <c r="O2561" s="3">
        <v>0.2</v>
      </c>
      <c r="P2561" s="2">
        <v>3360</v>
      </c>
      <c r="Q2561" t="s">
        <v>123</v>
      </c>
      <c r="R2561" t="s">
        <v>33</v>
      </c>
      <c r="S2561" t="s">
        <v>34</v>
      </c>
      <c r="T2561" s="4">
        <v>4</v>
      </c>
      <c r="U2561" s="11">
        <f t="shared" si="39"/>
        <v>5697</v>
      </c>
      <c r="V2561" s="11">
        <f>tbl_EcommerceSales[[#This Row],[Gross_Sales]]*tbl_EcommerceSales[[#This Row],[Discount]]</f>
        <v>1139.4000000000001</v>
      </c>
      <c r="W2561" s="11">
        <f>tbl_EcommerceSales[[#This Row],[Gross_Sales]]-tbl_EcommerceSales[[#This Row],[Discount_Amount]]</f>
        <v>4557.6000000000004</v>
      </c>
      <c r="X2561" s="11">
        <f>tbl_EcommerceSales[[#This Row],[Quantity]] * _xlfn.XLOOKUP(tbl_EcommerceSales[[#This Row],[Product_ID]], Product_Master!A:A, Product_Master!F:F)</f>
        <v>3360</v>
      </c>
      <c r="Y2561" s="11">
        <f>tbl_EcommerceSales[[#This Row],[Net_Revenue]]-tbl_EcommerceSales[[#This Row],[Total_Cost]]</f>
        <v>1197.6000000000004</v>
      </c>
      <c r="Z2561" s="9">
        <f>IFERROR(#REF!/tbl_EcommerceSales[[#This Row],[Total_Cost]], 0)</f>
        <v>0</v>
      </c>
      <c r="AA2561" t="str">
        <f>TEXT(tbl_EcommerceSales[[#This Row],[Order_Date]],"mmm")</f>
        <v>Oct</v>
      </c>
      <c r="AB2561">
        <f>YEAR(tbl_EcommerceSales[[#This Row],[Order_Date]])</f>
        <v>2025</v>
      </c>
      <c r="AC2561" t="str">
        <f>IF(tbl_EcommerceSales[[#This Row],[Age]]&lt;18,"Under 18",IF(tbl_EcommerceSales[[#This Row],[Age]]&lt;=25,"18-25",IF(tbl_EcommerceSales[[#This Row],[Age]]&lt;=35,"26-35",IF(tbl_EcommerceSales[[#This Row],[Age]]&lt;=45,"36-45",IF(tbl_EcommerceSales[[#This Row],[Age]]&lt;=55,"46-55","56+")))))</f>
        <v>36-45</v>
      </c>
    </row>
    <row r="2562" spans="1:29" x14ac:dyDescent="0.35">
      <c r="A2562" t="s">
        <v>4267</v>
      </c>
      <c r="B2562" s="7">
        <v>45936</v>
      </c>
      <c r="C2562" t="s">
        <v>3289</v>
      </c>
      <c r="D2562" t="s">
        <v>235</v>
      </c>
      <c r="E2562" t="s">
        <v>48</v>
      </c>
      <c r="F2562">
        <v>36</v>
      </c>
      <c r="G2562" t="s">
        <v>142</v>
      </c>
      <c r="H2562" t="s">
        <v>88</v>
      </c>
      <c r="I2562" t="s">
        <v>62</v>
      </c>
      <c r="J2562" t="s">
        <v>63</v>
      </c>
      <c r="K2562" t="s">
        <v>42</v>
      </c>
      <c r="L2562" t="s">
        <v>43</v>
      </c>
      <c r="M2562">
        <v>1</v>
      </c>
      <c r="N2562" s="2">
        <v>499</v>
      </c>
      <c r="O2562" s="3">
        <v>0.1</v>
      </c>
      <c r="P2562" s="2">
        <v>220</v>
      </c>
      <c r="Q2562" t="s">
        <v>32</v>
      </c>
      <c r="R2562" t="s">
        <v>33</v>
      </c>
      <c r="S2562" t="s">
        <v>34</v>
      </c>
      <c r="T2562" s="4">
        <v>3</v>
      </c>
      <c r="U2562" s="11">
        <f t="shared" ref="U2562:U2625" si="40">M2562*N2562</f>
        <v>499</v>
      </c>
      <c r="V2562" s="11">
        <f>tbl_EcommerceSales[[#This Row],[Gross_Sales]]*tbl_EcommerceSales[[#This Row],[Discount]]</f>
        <v>49.900000000000006</v>
      </c>
      <c r="W2562" s="11">
        <f>tbl_EcommerceSales[[#This Row],[Gross_Sales]]-tbl_EcommerceSales[[#This Row],[Discount_Amount]]</f>
        <v>449.1</v>
      </c>
      <c r="X2562" s="11">
        <f>tbl_EcommerceSales[[#This Row],[Quantity]] * _xlfn.XLOOKUP(tbl_EcommerceSales[[#This Row],[Product_ID]], Product_Master!A:A, Product_Master!F:F)</f>
        <v>220</v>
      </c>
      <c r="Y2562" s="11">
        <f>tbl_EcommerceSales[[#This Row],[Net_Revenue]]-tbl_EcommerceSales[[#This Row],[Total_Cost]]</f>
        <v>229.10000000000002</v>
      </c>
      <c r="Z2562" s="9">
        <f>IFERROR(#REF!/tbl_EcommerceSales[[#This Row],[Total_Cost]], 0)</f>
        <v>0</v>
      </c>
      <c r="AA2562" t="str">
        <f>TEXT(tbl_EcommerceSales[[#This Row],[Order_Date]],"mmm")</f>
        <v>Oct</v>
      </c>
      <c r="AB2562">
        <f>YEAR(tbl_EcommerceSales[[#This Row],[Order_Date]])</f>
        <v>2025</v>
      </c>
      <c r="AC2562" t="str">
        <f>IF(tbl_EcommerceSales[[#This Row],[Age]]&lt;18,"Under 18",IF(tbl_EcommerceSales[[#This Row],[Age]]&lt;=25,"18-25",IF(tbl_EcommerceSales[[#This Row],[Age]]&lt;=35,"26-35",IF(tbl_EcommerceSales[[#This Row],[Age]]&lt;=45,"36-45",IF(tbl_EcommerceSales[[#This Row],[Age]]&lt;=55,"46-55","56+")))))</f>
        <v>36-45</v>
      </c>
    </row>
    <row r="2563" spans="1:29" x14ac:dyDescent="0.35">
      <c r="A2563" t="s">
        <v>4268</v>
      </c>
      <c r="B2563" s="7">
        <v>45937</v>
      </c>
      <c r="C2563" t="s">
        <v>4269</v>
      </c>
      <c r="D2563" t="s">
        <v>79</v>
      </c>
      <c r="E2563" t="s">
        <v>25</v>
      </c>
      <c r="F2563">
        <v>26</v>
      </c>
      <c r="G2563" t="s">
        <v>152</v>
      </c>
      <c r="H2563" t="s">
        <v>72</v>
      </c>
      <c r="I2563" t="s">
        <v>67</v>
      </c>
      <c r="J2563" t="s">
        <v>68</v>
      </c>
      <c r="K2563" t="s">
        <v>42</v>
      </c>
      <c r="L2563" t="s">
        <v>43</v>
      </c>
      <c r="M2563">
        <v>1</v>
      </c>
      <c r="N2563" s="2">
        <v>799</v>
      </c>
      <c r="O2563" s="3">
        <v>0.15</v>
      </c>
      <c r="P2563" s="2">
        <v>360</v>
      </c>
      <c r="Q2563" t="s">
        <v>32</v>
      </c>
      <c r="R2563" t="s">
        <v>33</v>
      </c>
      <c r="S2563" t="s">
        <v>57</v>
      </c>
      <c r="T2563" s="4">
        <v>5</v>
      </c>
      <c r="U2563" s="11">
        <f t="shared" si="40"/>
        <v>799</v>
      </c>
      <c r="V2563" s="11">
        <f>tbl_EcommerceSales[[#This Row],[Gross_Sales]]*tbl_EcommerceSales[[#This Row],[Discount]]</f>
        <v>119.85</v>
      </c>
      <c r="W2563" s="11">
        <f>tbl_EcommerceSales[[#This Row],[Gross_Sales]]-tbl_EcommerceSales[[#This Row],[Discount_Amount]]</f>
        <v>679.15</v>
      </c>
      <c r="X2563" s="11">
        <f>tbl_EcommerceSales[[#This Row],[Quantity]] * _xlfn.XLOOKUP(tbl_EcommerceSales[[#This Row],[Product_ID]], Product_Master!A:A, Product_Master!F:F)</f>
        <v>360</v>
      </c>
      <c r="Y2563" s="11">
        <f>tbl_EcommerceSales[[#This Row],[Net_Revenue]]-tbl_EcommerceSales[[#This Row],[Total_Cost]]</f>
        <v>319.14999999999998</v>
      </c>
      <c r="Z2563" s="9">
        <f>IFERROR(#REF!/tbl_EcommerceSales[[#This Row],[Total_Cost]], 0)</f>
        <v>0</v>
      </c>
      <c r="AA2563" t="str">
        <f>TEXT(tbl_EcommerceSales[[#This Row],[Order_Date]],"mmm")</f>
        <v>Oct</v>
      </c>
      <c r="AB2563">
        <f>YEAR(tbl_EcommerceSales[[#This Row],[Order_Date]])</f>
        <v>2025</v>
      </c>
      <c r="AC2563" t="str">
        <f>IF(tbl_EcommerceSales[[#This Row],[Age]]&lt;18,"Under 18",IF(tbl_EcommerceSales[[#This Row],[Age]]&lt;=25,"18-25",IF(tbl_EcommerceSales[[#This Row],[Age]]&lt;=35,"26-35",IF(tbl_EcommerceSales[[#This Row],[Age]]&lt;=45,"36-45",IF(tbl_EcommerceSales[[#This Row],[Age]]&lt;=55,"46-55","56+")))))</f>
        <v>26-35</v>
      </c>
    </row>
    <row r="2564" spans="1:29" x14ac:dyDescent="0.35">
      <c r="A2564" t="s">
        <v>4270</v>
      </c>
      <c r="B2564" s="7">
        <v>45937</v>
      </c>
      <c r="C2564" t="s">
        <v>3302</v>
      </c>
      <c r="D2564" t="s">
        <v>106</v>
      </c>
      <c r="E2564" t="s">
        <v>25</v>
      </c>
      <c r="F2564">
        <v>36</v>
      </c>
      <c r="G2564" t="s">
        <v>99</v>
      </c>
      <c r="H2564" t="s">
        <v>88</v>
      </c>
      <c r="I2564" t="s">
        <v>349</v>
      </c>
      <c r="J2564" t="s">
        <v>350</v>
      </c>
      <c r="K2564" t="s">
        <v>82</v>
      </c>
      <c r="L2564" t="s">
        <v>238</v>
      </c>
      <c r="M2564">
        <v>1</v>
      </c>
      <c r="N2564" s="2">
        <v>1599</v>
      </c>
      <c r="O2564" s="3">
        <v>0.15</v>
      </c>
      <c r="P2564" s="2">
        <v>920</v>
      </c>
      <c r="Q2564" t="s">
        <v>44</v>
      </c>
      <c r="R2564" t="s">
        <v>33</v>
      </c>
      <c r="S2564" t="s">
        <v>34</v>
      </c>
      <c r="T2564" s="4">
        <v>3</v>
      </c>
      <c r="U2564" s="11">
        <f t="shared" si="40"/>
        <v>1599</v>
      </c>
      <c r="V2564" s="11">
        <f>tbl_EcommerceSales[[#This Row],[Gross_Sales]]*tbl_EcommerceSales[[#This Row],[Discount]]</f>
        <v>239.85</v>
      </c>
      <c r="W2564" s="11">
        <f>tbl_EcommerceSales[[#This Row],[Gross_Sales]]-tbl_EcommerceSales[[#This Row],[Discount_Amount]]</f>
        <v>1359.15</v>
      </c>
      <c r="X2564" s="11">
        <f>tbl_EcommerceSales[[#This Row],[Quantity]] * _xlfn.XLOOKUP(tbl_EcommerceSales[[#This Row],[Product_ID]], Product_Master!A:A, Product_Master!F:F)</f>
        <v>920</v>
      </c>
      <c r="Y2564" s="11">
        <f>tbl_EcommerceSales[[#This Row],[Net_Revenue]]-tbl_EcommerceSales[[#This Row],[Total_Cost]]</f>
        <v>439.15000000000009</v>
      </c>
      <c r="Z2564" s="9">
        <f>IFERROR(#REF!/tbl_EcommerceSales[[#This Row],[Total_Cost]], 0)</f>
        <v>0</v>
      </c>
      <c r="AA2564" t="str">
        <f>TEXT(tbl_EcommerceSales[[#This Row],[Order_Date]],"mmm")</f>
        <v>Oct</v>
      </c>
      <c r="AB2564">
        <f>YEAR(tbl_EcommerceSales[[#This Row],[Order_Date]])</f>
        <v>2025</v>
      </c>
      <c r="AC2564" t="str">
        <f>IF(tbl_EcommerceSales[[#This Row],[Age]]&lt;18,"Under 18",IF(tbl_EcommerceSales[[#This Row],[Age]]&lt;=25,"18-25",IF(tbl_EcommerceSales[[#This Row],[Age]]&lt;=35,"26-35",IF(tbl_EcommerceSales[[#This Row],[Age]]&lt;=45,"36-45",IF(tbl_EcommerceSales[[#This Row],[Age]]&lt;=55,"46-55","56+")))))</f>
        <v>36-45</v>
      </c>
    </row>
    <row r="2565" spans="1:29" x14ac:dyDescent="0.35">
      <c r="A2565" t="s">
        <v>4271</v>
      </c>
      <c r="B2565" s="7">
        <v>45937</v>
      </c>
      <c r="C2565" t="s">
        <v>1483</v>
      </c>
      <c r="D2565" t="s">
        <v>47</v>
      </c>
      <c r="E2565" t="s">
        <v>25</v>
      </c>
      <c r="F2565">
        <v>45</v>
      </c>
      <c r="G2565" t="s">
        <v>270</v>
      </c>
      <c r="H2565" t="s">
        <v>72</v>
      </c>
      <c r="I2565" t="s">
        <v>67</v>
      </c>
      <c r="J2565" t="s">
        <v>68</v>
      </c>
      <c r="K2565" t="s">
        <v>42</v>
      </c>
      <c r="L2565" t="s">
        <v>43</v>
      </c>
      <c r="M2565">
        <v>1</v>
      </c>
      <c r="N2565" s="2">
        <v>799</v>
      </c>
      <c r="O2565" s="3">
        <v>0.15</v>
      </c>
      <c r="P2565" s="2">
        <v>360</v>
      </c>
      <c r="Q2565" t="s">
        <v>44</v>
      </c>
      <c r="R2565" t="s">
        <v>33</v>
      </c>
      <c r="S2565" t="s">
        <v>34</v>
      </c>
      <c r="T2565" s="4">
        <v>3</v>
      </c>
      <c r="U2565" s="11">
        <f t="shared" si="40"/>
        <v>799</v>
      </c>
      <c r="V2565" s="11">
        <f>tbl_EcommerceSales[[#This Row],[Gross_Sales]]*tbl_EcommerceSales[[#This Row],[Discount]]</f>
        <v>119.85</v>
      </c>
      <c r="W2565" s="11">
        <f>tbl_EcommerceSales[[#This Row],[Gross_Sales]]-tbl_EcommerceSales[[#This Row],[Discount_Amount]]</f>
        <v>679.15</v>
      </c>
      <c r="X2565" s="11">
        <f>tbl_EcommerceSales[[#This Row],[Quantity]] * _xlfn.XLOOKUP(tbl_EcommerceSales[[#This Row],[Product_ID]], Product_Master!A:A, Product_Master!F:F)</f>
        <v>360</v>
      </c>
      <c r="Y2565" s="11">
        <f>tbl_EcommerceSales[[#This Row],[Net_Revenue]]-tbl_EcommerceSales[[#This Row],[Total_Cost]]</f>
        <v>319.14999999999998</v>
      </c>
      <c r="Z2565" s="9">
        <f>IFERROR(#REF!/tbl_EcommerceSales[[#This Row],[Total_Cost]], 0)</f>
        <v>0</v>
      </c>
      <c r="AA2565" t="str">
        <f>TEXT(tbl_EcommerceSales[[#This Row],[Order_Date]],"mmm")</f>
        <v>Oct</v>
      </c>
      <c r="AB2565">
        <f>YEAR(tbl_EcommerceSales[[#This Row],[Order_Date]])</f>
        <v>2025</v>
      </c>
      <c r="AC2565" t="str">
        <f>IF(tbl_EcommerceSales[[#This Row],[Age]]&lt;18,"Under 18",IF(tbl_EcommerceSales[[#This Row],[Age]]&lt;=25,"18-25",IF(tbl_EcommerceSales[[#This Row],[Age]]&lt;=35,"26-35",IF(tbl_EcommerceSales[[#This Row],[Age]]&lt;=45,"36-45",IF(tbl_EcommerceSales[[#This Row],[Age]]&lt;=55,"46-55","56+")))))</f>
        <v>36-45</v>
      </c>
    </row>
    <row r="2566" spans="1:29" x14ac:dyDescent="0.35">
      <c r="A2566" t="s">
        <v>4272</v>
      </c>
      <c r="B2566" s="7">
        <v>45937</v>
      </c>
      <c r="C2566" t="s">
        <v>614</v>
      </c>
      <c r="D2566" t="s">
        <v>110</v>
      </c>
      <c r="E2566" t="s">
        <v>25</v>
      </c>
      <c r="F2566">
        <v>43</v>
      </c>
      <c r="G2566" t="s">
        <v>61</v>
      </c>
      <c r="H2566" t="s">
        <v>27</v>
      </c>
      <c r="I2566" t="s">
        <v>175</v>
      </c>
      <c r="J2566" t="s">
        <v>176</v>
      </c>
      <c r="K2566" t="s">
        <v>177</v>
      </c>
      <c r="L2566" t="s">
        <v>178</v>
      </c>
      <c r="M2566">
        <v>1</v>
      </c>
      <c r="N2566" s="2">
        <v>699</v>
      </c>
      <c r="O2566" s="3">
        <v>0.1</v>
      </c>
      <c r="P2566" s="2">
        <v>320</v>
      </c>
      <c r="Q2566" t="s">
        <v>76</v>
      </c>
      <c r="R2566" t="s">
        <v>93</v>
      </c>
      <c r="S2566" t="s">
        <v>57</v>
      </c>
      <c r="T2566" s="4">
        <v>5</v>
      </c>
      <c r="U2566" s="11">
        <f t="shared" si="40"/>
        <v>699</v>
      </c>
      <c r="V2566" s="11">
        <f>tbl_EcommerceSales[[#This Row],[Gross_Sales]]*tbl_EcommerceSales[[#This Row],[Discount]]</f>
        <v>69.900000000000006</v>
      </c>
      <c r="W2566" s="11">
        <f>tbl_EcommerceSales[[#This Row],[Gross_Sales]]-tbl_EcommerceSales[[#This Row],[Discount_Amount]]</f>
        <v>629.1</v>
      </c>
      <c r="X2566" s="11">
        <f>tbl_EcommerceSales[[#This Row],[Quantity]] * _xlfn.XLOOKUP(tbl_EcommerceSales[[#This Row],[Product_ID]], Product_Master!A:A, Product_Master!F:F)</f>
        <v>320</v>
      </c>
      <c r="Y2566" s="11">
        <f>tbl_EcommerceSales[[#This Row],[Net_Revenue]]-tbl_EcommerceSales[[#This Row],[Total_Cost]]</f>
        <v>309.10000000000002</v>
      </c>
      <c r="Z2566" s="9">
        <f>IFERROR(#REF!/tbl_EcommerceSales[[#This Row],[Total_Cost]], 0)</f>
        <v>0</v>
      </c>
      <c r="AA2566" t="str">
        <f>TEXT(tbl_EcommerceSales[[#This Row],[Order_Date]],"mmm")</f>
        <v>Oct</v>
      </c>
      <c r="AB2566">
        <f>YEAR(tbl_EcommerceSales[[#This Row],[Order_Date]])</f>
        <v>2025</v>
      </c>
      <c r="AC2566" t="str">
        <f>IF(tbl_EcommerceSales[[#This Row],[Age]]&lt;18,"Under 18",IF(tbl_EcommerceSales[[#This Row],[Age]]&lt;=25,"18-25",IF(tbl_EcommerceSales[[#This Row],[Age]]&lt;=35,"26-35",IF(tbl_EcommerceSales[[#This Row],[Age]]&lt;=45,"36-45",IF(tbl_EcommerceSales[[#This Row],[Age]]&lt;=55,"46-55","56+")))))</f>
        <v>36-45</v>
      </c>
    </row>
    <row r="2567" spans="1:29" x14ac:dyDescent="0.35">
      <c r="A2567" t="s">
        <v>4273</v>
      </c>
      <c r="B2567" s="7">
        <v>45937</v>
      </c>
      <c r="C2567" t="s">
        <v>1075</v>
      </c>
      <c r="D2567" t="s">
        <v>269</v>
      </c>
      <c r="E2567" t="s">
        <v>48</v>
      </c>
      <c r="F2567">
        <v>32</v>
      </c>
      <c r="G2567" t="s">
        <v>152</v>
      </c>
      <c r="H2567" t="s">
        <v>72</v>
      </c>
      <c r="I2567" t="s">
        <v>175</v>
      </c>
      <c r="J2567" t="s">
        <v>176</v>
      </c>
      <c r="K2567" t="s">
        <v>177</v>
      </c>
      <c r="L2567" t="s">
        <v>178</v>
      </c>
      <c r="M2567">
        <v>1</v>
      </c>
      <c r="N2567" s="2">
        <v>699</v>
      </c>
      <c r="O2567" s="3">
        <v>0.05</v>
      </c>
      <c r="P2567" s="2">
        <v>320</v>
      </c>
      <c r="Q2567" t="s">
        <v>32</v>
      </c>
      <c r="R2567" t="s">
        <v>33</v>
      </c>
      <c r="S2567" t="s">
        <v>57</v>
      </c>
      <c r="T2567" s="4">
        <v>4</v>
      </c>
      <c r="U2567" s="11">
        <f t="shared" si="40"/>
        <v>699</v>
      </c>
      <c r="V2567" s="11">
        <f>tbl_EcommerceSales[[#This Row],[Gross_Sales]]*tbl_EcommerceSales[[#This Row],[Discount]]</f>
        <v>34.950000000000003</v>
      </c>
      <c r="W2567" s="11">
        <f>tbl_EcommerceSales[[#This Row],[Gross_Sales]]-tbl_EcommerceSales[[#This Row],[Discount_Amount]]</f>
        <v>664.05</v>
      </c>
      <c r="X2567" s="11">
        <f>tbl_EcommerceSales[[#This Row],[Quantity]] * _xlfn.XLOOKUP(tbl_EcommerceSales[[#This Row],[Product_ID]], Product_Master!A:A, Product_Master!F:F)</f>
        <v>320</v>
      </c>
      <c r="Y2567" s="11">
        <f>tbl_EcommerceSales[[#This Row],[Net_Revenue]]-tbl_EcommerceSales[[#This Row],[Total_Cost]]</f>
        <v>344.04999999999995</v>
      </c>
      <c r="Z2567" s="9">
        <f>IFERROR(#REF!/tbl_EcommerceSales[[#This Row],[Total_Cost]], 0)</f>
        <v>0</v>
      </c>
      <c r="AA2567" t="str">
        <f>TEXT(tbl_EcommerceSales[[#This Row],[Order_Date]],"mmm")</f>
        <v>Oct</v>
      </c>
      <c r="AB2567">
        <f>YEAR(tbl_EcommerceSales[[#This Row],[Order_Date]])</f>
        <v>2025</v>
      </c>
      <c r="AC2567" t="str">
        <f>IF(tbl_EcommerceSales[[#This Row],[Age]]&lt;18,"Under 18",IF(tbl_EcommerceSales[[#This Row],[Age]]&lt;=25,"18-25",IF(tbl_EcommerceSales[[#This Row],[Age]]&lt;=35,"26-35",IF(tbl_EcommerceSales[[#This Row],[Age]]&lt;=45,"36-45",IF(tbl_EcommerceSales[[#This Row],[Age]]&lt;=55,"46-55","56+")))))</f>
        <v>26-35</v>
      </c>
    </row>
    <row r="2568" spans="1:29" x14ac:dyDescent="0.35">
      <c r="A2568" t="s">
        <v>4274</v>
      </c>
      <c r="B2568" s="7">
        <v>45937</v>
      </c>
      <c r="C2568" t="s">
        <v>3363</v>
      </c>
      <c r="D2568" t="s">
        <v>254</v>
      </c>
      <c r="E2568" t="s">
        <v>25</v>
      </c>
      <c r="F2568">
        <v>23</v>
      </c>
      <c r="G2568" t="s">
        <v>107</v>
      </c>
      <c r="H2568" t="s">
        <v>39</v>
      </c>
      <c r="I2568" t="s">
        <v>62</v>
      </c>
      <c r="J2568" t="s">
        <v>63</v>
      </c>
      <c r="K2568" t="s">
        <v>42</v>
      </c>
      <c r="L2568" t="s">
        <v>43</v>
      </c>
      <c r="M2568">
        <v>5</v>
      </c>
      <c r="N2568" s="2">
        <v>499</v>
      </c>
      <c r="O2568" s="3">
        <v>0.1</v>
      </c>
      <c r="P2568" s="2">
        <v>1100</v>
      </c>
      <c r="Q2568" t="s">
        <v>32</v>
      </c>
      <c r="R2568" t="s">
        <v>33</v>
      </c>
      <c r="S2568" t="s">
        <v>34</v>
      </c>
      <c r="T2568" s="4">
        <v>5</v>
      </c>
      <c r="U2568" s="11">
        <f t="shared" si="40"/>
        <v>2495</v>
      </c>
      <c r="V2568" s="11">
        <f>tbl_EcommerceSales[[#This Row],[Gross_Sales]]*tbl_EcommerceSales[[#This Row],[Discount]]</f>
        <v>249.5</v>
      </c>
      <c r="W2568" s="11">
        <f>tbl_EcommerceSales[[#This Row],[Gross_Sales]]-tbl_EcommerceSales[[#This Row],[Discount_Amount]]</f>
        <v>2245.5</v>
      </c>
      <c r="X2568" s="11">
        <f>tbl_EcommerceSales[[#This Row],[Quantity]] * _xlfn.XLOOKUP(tbl_EcommerceSales[[#This Row],[Product_ID]], Product_Master!A:A, Product_Master!F:F)</f>
        <v>1100</v>
      </c>
      <c r="Y2568" s="11">
        <f>tbl_EcommerceSales[[#This Row],[Net_Revenue]]-tbl_EcommerceSales[[#This Row],[Total_Cost]]</f>
        <v>1145.5</v>
      </c>
      <c r="Z2568" s="9">
        <f>IFERROR(#REF!/tbl_EcommerceSales[[#This Row],[Total_Cost]], 0)</f>
        <v>0</v>
      </c>
      <c r="AA2568" t="str">
        <f>TEXT(tbl_EcommerceSales[[#This Row],[Order_Date]],"mmm")</f>
        <v>Oct</v>
      </c>
      <c r="AB2568">
        <f>YEAR(tbl_EcommerceSales[[#This Row],[Order_Date]])</f>
        <v>2025</v>
      </c>
      <c r="AC2568" t="str">
        <f>IF(tbl_EcommerceSales[[#This Row],[Age]]&lt;18,"Under 18",IF(tbl_EcommerceSales[[#This Row],[Age]]&lt;=25,"18-25",IF(tbl_EcommerceSales[[#This Row],[Age]]&lt;=35,"26-35",IF(tbl_EcommerceSales[[#This Row],[Age]]&lt;=45,"36-45",IF(tbl_EcommerceSales[[#This Row],[Age]]&lt;=55,"46-55","56+")))))</f>
        <v>18-25</v>
      </c>
    </row>
    <row r="2569" spans="1:29" x14ac:dyDescent="0.35">
      <c r="A2569" t="s">
        <v>4275</v>
      </c>
      <c r="B2569" s="7">
        <v>45937</v>
      </c>
      <c r="C2569" t="s">
        <v>3102</v>
      </c>
      <c r="D2569" t="s">
        <v>102</v>
      </c>
      <c r="E2569" t="s">
        <v>48</v>
      </c>
      <c r="F2569">
        <v>18</v>
      </c>
      <c r="G2569" t="s">
        <v>136</v>
      </c>
      <c r="H2569" t="s">
        <v>88</v>
      </c>
      <c r="I2569" t="s">
        <v>131</v>
      </c>
      <c r="J2569" t="s">
        <v>132</v>
      </c>
      <c r="K2569" t="s">
        <v>91</v>
      </c>
      <c r="L2569" t="s">
        <v>133</v>
      </c>
      <c r="M2569">
        <v>2</v>
      </c>
      <c r="N2569" s="2">
        <v>1299</v>
      </c>
      <c r="O2569" s="3">
        <v>0.1</v>
      </c>
      <c r="P2569" s="2">
        <v>1220</v>
      </c>
      <c r="Q2569" t="s">
        <v>123</v>
      </c>
      <c r="R2569" t="s">
        <v>33</v>
      </c>
      <c r="S2569" t="s">
        <v>34</v>
      </c>
      <c r="T2569" s="4">
        <v>5</v>
      </c>
      <c r="U2569" s="11">
        <f t="shared" si="40"/>
        <v>2598</v>
      </c>
      <c r="V2569" s="11">
        <f>tbl_EcommerceSales[[#This Row],[Gross_Sales]]*tbl_EcommerceSales[[#This Row],[Discount]]</f>
        <v>259.8</v>
      </c>
      <c r="W2569" s="11">
        <f>tbl_EcommerceSales[[#This Row],[Gross_Sales]]-tbl_EcommerceSales[[#This Row],[Discount_Amount]]</f>
        <v>2338.1999999999998</v>
      </c>
      <c r="X2569" s="11">
        <f>tbl_EcommerceSales[[#This Row],[Quantity]] * _xlfn.XLOOKUP(tbl_EcommerceSales[[#This Row],[Product_ID]], Product_Master!A:A, Product_Master!F:F)</f>
        <v>1220</v>
      </c>
      <c r="Y2569" s="11">
        <f>tbl_EcommerceSales[[#This Row],[Net_Revenue]]-tbl_EcommerceSales[[#This Row],[Total_Cost]]</f>
        <v>1118.1999999999998</v>
      </c>
      <c r="Z2569" s="9">
        <f>IFERROR(#REF!/tbl_EcommerceSales[[#This Row],[Total_Cost]], 0)</f>
        <v>0</v>
      </c>
      <c r="AA2569" t="str">
        <f>TEXT(tbl_EcommerceSales[[#This Row],[Order_Date]],"mmm")</f>
        <v>Oct</v>
      </c>
      <c r="AB2569">
        <f>YEAR(tbl_EcommerceSales[[#This Row],[Order_Date]])</f>
        <v>2025</v>
      </c>
      <c r="AC2569" t="str">
        <f>IF(tbl_EcommerceSales[[#This Row],[Age]]&lt;18,"Under 18",IF(tbl_EcommerceSales[[#This Row],[Age]]&lt;=25,"18-25",IF(tbl_EcommerceSales[[#This Row],[Age]]&lt;=35,"26-35",IF(tbl_EcommerceSales[[#This Row],[Age]]&lt;=45,"36-45",IF(tbl_EcommerceSales[[#This Row],[Age]]&lt;=55,"46-55","56+")))))</f>
        <v>18-25</v>
      </c>
    </row>
    <row r="2570" spans="1:29" x14ac:dyDescent="0.35">
      <c r="A2570" t="s">
        <v>4276</v>
      </c>
      <c r="B2570" s="7">
        <v>45938</v>
      </c>
      <c r="C2570" t="s">
        <v>4277</v>
      </c>
      <c r="D2570" t="s">
        <v>47</v>
      </c>
      <c r="E2570" t="s">
        <v>48</v>
      </c>
      <c r="F2570">
        <v>45</v>
      </c>
      <c r="G2570" t="s">
        <v>71</v>
      </c>
      <c r="H2570" t="s">
        <v>72</v>
      </c>
      <c r="I2570" t="s">
        <v>40</v>
      </c>
      <c r="J2570" t="s">
        <v>41</v>
      </c>
      <c r="K2570" t="s">
        <v>42</v>
      </c>
      <c r="L2570" t="s">
        <v>43</v>
      </c>
      <c r="M2570">
        <v>2</v>
      </c>
      <c r="N2570" s="2">
        <v>699</v>
      </c>
      <c r="O2570" s="3">
        <v>0</v>
      </c>
      <c r="P2570" s="2">
        <v>620</v>
      </c>
      <c r="Q2570" t="s">
        <v>123</v>
      </c>
      <c r="R2570" t="s">
        <v>33</v>
      </c>
      <c r="S2570" t="s">
        <v>34</v>
      </c>
      <c r="T2570" s="4">
        <v>5</v>
      </c>
      <c r="U2570" s="11">
        <f t="shared" si="40"/>
        <v>1398</v>
      </c>
      <c r="V2570" s="11">
        <f>tbl_EcommerceSales[[#This Row],[Gross_Sales]]*tbl_EcommerceSales[[#This Row],[Discount]]</f>
        <v>0</v>
      </c>
      <c r="W2570" s="11">
        <f>tbl_EcommerceSales[[#This Row],[Gross_Sales]]-tbl_EcommerceSales[[#This Row],[Discount_Amount]]</f>
        <v>1398</v>
      </c>
      <c r="X2570" s="11">
        <f>tbl_EcommerceSales[[#This Row],[Quantity]] * _xlfn.XLOOKUP(tbl_EcommerceSales[[#This Row],[Product_ID]], Product_Master!A:A, Product_Master!F:F)</f>
        <v>620</v>
      </c>
      <c r="Y2570" s="11">
        <f>tbl_EcommerceSales[[#This Row],[Net_Revenue]]-tbl_EcommerceSales[[#This Row],[Total_Cost]]</f>
        <v>778</v>
      </c>
      <c r="Z2570" s="9">
        <f>IFERROR(#REF!/tbl_EcommerceSales[[#This Row],[Total_Cost]], 0)</f>
        <v>0</v>
      </c>
      <c r="AA2570" t="str">
        <f>TEXT(tbl_EcommerceSales[[#This Row],[Order_Date]],"mmm")</f>
        <v>Oct</v>
      </c>
      <c r="AB2570">
        <f>YEAR(tbl_EcommerceSales[[#This Row],[Order_Date]])</f>
        <v>2025</v>
      </c>
      <c r="AC2570" t="str">
        <f>IF(tbl_EcommerceSales[[#This Row],[Age]]&lt;18,"Under 18",IF(tbl_EcommerceSales[[#This Row],[Age]]&lt;=25,"18-25",IF(tbl_EcommerceSales[[#This Row],[Age]]&lt;=35,"26-35",IF(tbl_EcommerceSales[[#This Row],[Age]]&lt;=45,"36-45",IF(tbl_EcommerceSales[[#This Row],[Age]]&lt;=55,"46-55","56+")))))</f>
        <v>36-45</v>
      </c>
    </row>
    <row r="2571" spans="1:29" x14ac:dyDescent="0.35">
      <c r="A2571" t="s">
        <v>4278</v>
      </c>
      <c r="B2571" s="7">
        <v>45938</v>
      </c>
      <c r="C2571" t="s">
        <v>362</v>
      </c>
      <c r="D2571" t="s">
        <v>47</v>
      </c>
      <c r="E2571" t="s">
        <v>25</v>
      </c>
      <c r="F2571">
        <v>29</v>
      </c>
      <c r="G2571" t="s">
        <v>270</v>
      </c>
      <c r="H2571" t="s">
        <v>72</v>
      </c>
      <c r="I2571" t="s">
        <v>40</v>
      </c>
      <c r="J2571" t="s">
        <v>41</v>
      </c>
      <c r="K2571" t="s">
        <v>42</v>
      </c>
      <c r="L2571" t="s">
        <v>43</v>
      </c>
      <c r="M2571">
        <v>1</v>
      </c>
      <c r="N2571" s="2">
        <v>699</v>
      </c>
      <c r="O2571" s="3">
        <v>0.05</v>
      </c>
      <c r="P2571" s="2">
        <v>310</v>
      </c>
      <c r="Q2571" t="s">
        <v>123</v>
      </c>
      <c r="R2571" t="s">
        <v>33</v>
      </c>
      <c r="S2571" t="s">
        <v>34</v>
      </c>
      <c r="T2571" s="4">
        <v>1</v>
      </c>
      <c r="U2571" s="11">
        <f t="shared" si="40"/>
        <v>699</v>
      </c>
      <c r="V2571" s="11">
        <f>tbl_EcommerceSales[[#This Row],[Gross_Sales]]*tbl_EcommerceSales[[#This Row],[Discount]]</f>
        <v>34.950000000000003</v>
      </c>
      <c r="W2571" s="11">
        <f>tbl_EcommerceSales[[#This Row],[Gross_Sales]]-tbl_EcommerceSales[[#This Row],[Discount_Amount]]</f>
        <v>664.05</v>
      </c>
      <c r="X2571" s="11">
        <f>tbl_EcommerceSales[[#This Row],[Quantity]] * _xlfn.XLOOKUP(tbl_EcommerceSales[[#This Row],[Product_ID]], Product_Master!A:A, Product_Master!F:F)</f>
        <v>310</v>
      </c>
      <c r="Y2571" s="11">
        <f>tbl_EcommerceSales[[#This Row],[Net_Revenue]]-tbl_EcommerceSales[[#This Row],[Total_Cost]]</f>
        <v>354.04999999999995</v>
      </c>
      <c r="Z2571" s="9">
        <f>IFERROR(#REF!/tbl_EcommerceSales[[#This Row],[Total_Cost]], 0)</f>
        <v>0</v>
      </c>
      <c r="AA2571" t="str">
        <f>TEXT(tbl_EcommerceSales[[#This Row],[Order_Date]],"mmm")</f>
        <v>Oct</v>
      </c>
      <c r="AB2571">
        <f>YEAR(tbl_EcommerceSales[[#This Row],[Order_Date]])</f>
        <v>2025</v>
      </c>
      <c r="AC2571" t="str">
        <f>IF(tbl_EcommerceSales[[#This Row],[Age]]&lt;18,"Under 18",IF(tbl_EcommerceSales[[#This Row],[Age]]&lt;=25,"18-25",IF(tbl_EcommerceSales[[#This Row],[Age]]&lt;=35,"26-35",IF(tbl_EcommerceSales[[#This Row],[Age]]&lt;=45,"36-45",IF(tbl_EcommerceSales[[#This Row],[Age]]&lt;=55,"46-55","56+")))))</f>
        <v>26-35</v>
      </c>
    </row>
    <row r="2572" spans="1:29" x14ac:dyDescent="0.35">
      <c r="A2572" t="s">
        <v>4279</v>
      </c>
      <c r="B2572" s="7">
        <v>45938</v>
      </c>
      <c r="C2572" t="s">
        <v>2390</v>
      </c>
      <c r="D2572" t="s">
        <v>170</v>
      </c>
      <c r="E2572" t="s">
        <v>25</v>
      </c>
      <c r="F2572">
        <v>36</v>
      </c>
      <c r="G2572" t="s">
        <v>142</v>
      </c>
      <c r="H2572" t="s">
        <v>88</v>
      </c>
      <c r="I2572" t="s">
        <v>200</v>
      </c>
      <c r="J2572" t="s">
        <v>201</v>
      </c>
      <c r="K2572" t="s">
        <v>91</v>
      </c>
      <c r="L2572" t="s">
        <v>202</v>
      </c>
      <c r="M2572">
        <v>2</v>
      </c>
      <c r="N2572" s="2">
        <v>899</v>
      </c>
      <c r="O2572" s="3">
        <v>0.05</v>
      </c>
      <c r="P2572" s="2">
        <v>840</v>
      </c>
      <c r="Q2572" t="s">
        <v>156</v>
      </c>
      <c r="R2572" t="s">
        <v>33</v>
      </c>
      <c r="S2572" t="s">
        <v>57</v>
      </c>
      <c r="T2572" s="4">
        <v>5</v>
      </c>
      <c r="U2572" s="11">
        <f t="shared" si="40"/>
        <v>1798</v>
      </c>
      <c r="V2572" s="11">
        <f>tbl_EcommerceSales[[#This Row],[Gross_Sales]]*tbl_EcommerceSales[[#This Row],[Discount]]</f>
        <v>89.9</v>
      </c>
      <c r="W2572" s="11">
        <f>tbl_EcommerceSales[[#This Row],[Gross_Sales]]-tbl_EcommerceSales[[#This Row],[Discount_Amount]]</f>
        <v>1708.1</v>
      </c>
      <c r="X2572" s="11">
        <f>tbl_EcommerceSales[[#This Row],[Quantity]] * _xlfn.XLOOKUP(tbl_EcommerceSales[[#This Row],[Product_ID]], Product_Master!A:A, Product_Master!F:F)</f>
        <v>840</v>
      </c>
      <c r="Y2572" s="11">
        <f>tbl_EcommerceSales[[#This Row],[Net_Revenue]]-tbl_EcommerceSales[[#This Row],[Total_Cost]]</f>
        <v>868.09999999999991</v>
      </c>
      <c r="Z2572" s="9">
        <f>IFERROR(#REF!/tbl_EcommerceSales[[#This Row],[Total_Cost]], 0)</f>
        <v>0</v>
      </c>
      <c r="AA2572" t="str">
        <f>TEXT(tbl_EcommerceSales[[#This Row],[Order_Date]],"mmm")</f>
        <v>Oct</v>
      </c>
      <c r="AB2572">
        <f>YEAR(tbl_EcommerceSales[[#This Row],[Order_Date]])</f>
        <v>2025</v>
      </c>
      <c r="AC2572" t="str">
        <f>IF(tbl_EcommerceSales[[#This Row],[Age]]&lt;18,"Under 18",IF(tbl_EcommerceSales[[#This Row],[Age]]&lt;=25,"18-25",IF(tbl_EcommerceSales[[#This Row],[Age]]&lt;=35,"26-35",IF(tbl_EcommerceSales[[#This Row],[Age]]&lt;=45,"36-45",IF(tbl_EcommerceSales[[#This Row],[Age]]&lt;=55,"46-55","56+")))))</f>
        <v>36-45</v>
      </c>
    </row>
    <row r="2573" spans="1:29" x14ac:dyDescent="0.35">
      <c r="A2573" t="s">
        <v>4280</v>
      </c>
      <c r="B2573" s="7">
        <v>45938</v>
      </c>
      <c r="C2573" t="s">
        <v>504</v>
      </c>
      <c r="D2573" t="s">
        <v>159</v>
      </c>
      <c r="E2573" t="s">
        <v>48</v>
      </c>
      <c r="F2573">
        <v>42</v>
      </c>
      <c r="G2573" t="s">
        <v>99</v>
      </c>
      <c r="H2573" t="s">
        <v>88</v>
      </c>
      <c r="I2573" t="s">
        <v>117</v>
      </c>
      <c r="J2573" t="s">
        <v>118</v>
      </c>
      <c r="K2573" t="s">
        <v>82</v>
      </c>
      <c r="L2573" t="s">
        <v>119</v>
      </c>
      <c r="M2573">
        <v>1</v>
      </c>
      <c r="N2573" s="2">
        <v>3299</v>
      </c>
      <c r="O2573" s="3">
        <v>0</v>
      </c>
      <c r="P2573" s="2">
        <v>2100</v>
      </c>
      <c r="Q2573" t="s">
        <v>32</v>
      </c>
      <c r="R2573" t="s">
        <v>33</v>
      </c>
      <c r="S2573" t="s">
        <v>57</v>
      </c>
      <c r="T2573" s="4">
        <v>4</v>
      </c>
      <c r="U2573" s="11">
        <f t="shared" si="40"/>
        <v>3299</v>
      </c>
      <c r="V2573" s="11">
        <f>tbl_EcommerceSales[[#This Row],[Gross_Sales]]*tbl_EcommerceSales[[#This Row],[Discount]]</f>
        <v>0</v>
      </c>
      <c r="W2573" s="11">
        <f>tbl_EcommerceSales[[#This Row],[Gross_Sales]]-tbl_EcommerceSales[[#This Row],[Discount_Amount]]</f>
        <v>3299</v>
      </c>
      <c r="X2573" s="11">
        <f>tbl_EcommerceSales[[#This Row],[Quantity]] * _xlfn.XLOOKUP(tbl_EcommerceSales[[#This Row],[Product_ID]], Product_Master!A:A, Product_Master!F:F)</f>
        <v>2100</v>
      </c>
      <c r="Y2573" s="11">
        <f>tbl_EcommerceSales[[#This Row],[Net_Revenue]]-tbl_EcommerceSales[[#This Row],[Total_Cost]]</f>
        <v>1199</v>
      </c>
      <c r="Z2573" s="9">
        <f>IFERROR(#REF!/tbl_EcommerceSales[[#This Row],[Total_Cost]], 0)</f>
        <v>0</v>
      </c>
      <c r="AA2573" t="str">
        <f>TEXT(tbl_EcommerceSales[[#This Row],[Order_Date]],"mmm")</f>
        <v>Oct</v>
      </c>
      <c r="AB2573">
        <f>YEAR(tbl_EcommerceSales[[#This Row],[Order_Date]])</f>
        <v>2025</v>
      </c>
      <c r="AC2573" t="str">
        <f>IF(tbl_EcommerceSales[[#This Row],[Age]]&lt;18,"Under 18",IF(tbl_EcommerceSales[[#This Row],[Age]]&lt;=25,"18-25",IF(tbl_EcommerceSales[[#This Row],[Age]]&lt;=35,"26-35",IF(tbl_EcommerceSales[[#This Row],[Age]]&lt;=45,"36-45",IF(tbl_EcommerceSales[[#This Row],[Age]]&lt;=55,"46-55","56+")))))</f>
        <v>36-45</v>
      </c>
    </row>
    <row r="2574" spans="1:29" x14ac:dyDescent="0.35">
      <c r="A2574" t="s">
        <v>4281</v>
      </c>
      <c r="B2574" s="7">
        <v>45938</v>
      </c>
      <c r="C2574" t="s">
        <v>1535</v>
      </c>
      <c r="D2574" t="s">
        <v>110</v>
      </c>
      <c r="E2574" t="s">
        <v>48</v>
      </c>
      <c r="F2574">
        <v>41</v>
      </c>
      <c r="G2574" t="s">
        <v>186</v>
      </c>
      <c r="H2574" t="s">
        <v>72</v>
      </c>
      <c r="I2574" t="s">
        <v>160</v>
      </c>
      <c r="J2574" t="s">
        <v>161</v>
      </c>
      <c r="K2574" t="s">
        <v>91</v>
      </c>
      <c r="L2574" t="s">
        <v>133</v>
      </c>
      <c r="M2574">
        <v>1</v>
      </c>
      <c r="N2574" s="2">
        <v>1099</v>
      </c>
      <c r="O2574" s="3">
        <v>0.05</v>
      </c>
      <c r="P2574" s="2">
        <v>520</v>
      </c>
      <c r="Q2574" t="s">
        <v>319</v>
      </c>
      <c r="R2574" t="s">
        <v>33</v>
      </c>
      <c r="S2574" t="s">
        <v>57</v>
      </c>
      <c r="T2574" s="4">
        <v>4</v>
      </c>
      <c r="U2574" s="11">
        <f t="shared" si="40"/>
        <v>1099</v>
      </c>
      <c r="V2574" s="11">
        <f>tbl_EcommerceSales[[#This Row],[Gross_Sales]]*tbl_EcommerceSales[[#This Row],[Discount]]</f>
        <v>54.95</v>
      </c>
      <c r="W2574" s="11">
        <f>tbl_EcommerceSales[[#This Row],[Gross_Sales]]-tbl_EcommerceSales[[#This Row],[Discount_Amount]]</f>
        <v>1044.05</v>
      </c>
      <c r="X2574" s="11">
        <f>tbl_EcommerceSales[[#This Row],[Quantity]] * _xlfn.XLOOKUP(tbl_EcommerceSales[[#This Row],[Product_ID]], Product_Master!A:A, Product_Master!F:F)</f>
        <v>520</v>
      </c>
      <c r="Y2574" s="11">
        <f>tbl_EcommerceSales[[#This Row],[Net_Revenue]]-tbl_EcommerceSales[[#This Row],[Total_Cost]]</f>
        <v>524.04999999999995</v>
      </c>
      <c r="Z2574" s="9">
        <f>IFERROR(#REF!/tbl_EcommerceSales[[#This Row],[Total_Cost]], 0)</f>
        <v>0</v>
      </c>
      <c r="AA2574" t="str">
        <f>TEXT(tbl_EcommerceSales[[#This Row],[Order_Date]],"mmm")</f>
        <v>Oct</v>
      </c>
      <c r="AB2574">
        <f>YEAR(tbl_EcommerceSales[[#This Row],[Order_Date]])</f>
        <v>2025</v>
      </c>
      <c r="AC2574" t="str">
        <f>IF(tbl_EcommerceSales[[#This Row],[Age]]&lt;18,"Under 18",IF(tbl_EcommerceSales[[#This Row],[Age]]&lt;=25,"18-25",IF(tbl_EcommerceSales[[#This Row],[Age]]&lt;=35,"26-35",IF(tbl_EcommerceSales[[#This Row],[Age]]&lt;=45,"36-45",IF(tbl_EcommerceSales[[#This Row],[Age]]&lt;=55,"46-55","56+")))))</f>
        <v>36-45</v>
      </c>
    </row>
    <row r="2575" spans="1:29" x14ac:dyDescent="0.35">
      <c r="A2575" t="s">
        <v>4282</v>
      </c>
      <c r="B2575" s="7">
        <v>45938</v>
      </c>
      <c r="C2575" t="s">
        <v>4283</v>
      </c>
      <c r="D2575" t="s">
        <v>251</v>
      </c>
      <c r="E2575" t="s">
        <v>25</v>
      </c>
      <c r="F2575">
        <v>25</v>
      </c>
      <c r="G2575" t="s">
        <v>289</v>
      </c>
      <c r="H2575" t="s">
        <v>88</v>
      </c>
      <c r="I2575" t="s">
        <v>67</v>
      </c>
      <c r="J2575" t="s">
        <v>68</v>
      </c>
      <c r="K2575" t="s">
        <v>42</v>
      </c>
      <c r="L2575" t="s">
        <v>43</v>
      </c>
      <c r="M2575">
        <v>3</v>
      </c>
      <c r="N2575" s="2">
        <v>799</v>
      </c>
      <c r="O2575" s="3">
        <v>0.15</v>
      </c>
      <c r="P2575" s="2">
        <v>1080</v>
      </c>
      <c r="Q2575" t="s">
        <v>123</v>
      </c>
      <c r="R2575" t="s">
        <v>33</v>
      </c>
      <c r="S2575" t="s">
        <v>34</v>
      </c>
      <c r="T2575" s="4">
        <v>5</v>
      </c>
      <c r="U2575" s="11">
        <f t="shared" si="40"/>
        <v>2397</v>
      </c>
      <c r="V2575" s="11">
        <f>tbl_EcommerceSales[[#This Row],[Gross_Sales]]*tbl_EcommerceSales[[#This Row],[Discount]]</f>
        <v>359.55</v>
      </c>
      <c r="W2575" s="11">
        <f>tbl_EcommerceSales[[#This Row],[Gross_Sales]]-tbl_EcommerceSales[[#This Row],[Discount_Amount]]</f>
        <v>2037.45</v>
      </c>
      <c r="X2575" s="11">
        <f>tbl_EcommerceSales[[#This Row],[Quantity]] * _xlfn.XLOOKUP(tbl_EcommerceSales[[#This Row],[Product_ID]], Product_Master!A:A, Product_Master!F:F)</f>
        <v>1080</v>
      </c>
      <c r="Y2575" s="11">
        <f>tbl_EcommerceSales[[#This Row],[Net_Revenue]]-tbl_EcommerceSales[[#This Row],[Total_Cost]]</f>
        <v>957.45</v>
      </c>
      <c r="Z2575" s="9">
        <f>IFERROR(#REF!/tbl_EcommerceSales[[#This Row],[Total_Cost]], 0)</f>
        <v>0</v>
      </c>
      <c r="AA2575" t="str">
        <f>TEXT(tbl_EcommerceSales[[#This Row],[Order_Date]],"mmm")</f>
        <v>Oct</v>
      </c>
      <c r="AB2575">
        <f>YEAR(tbl_EcommerceSales[[#This Row],[Order_Date]])</f>
        <v>2025</v>
      </c>
      <c r="AC2575" t="str">
        <f>IF(tbl_EcommerceSales[[#This Row],[Age]]&lt;18,"Under 18",IF(tbl_EcommerceSales[[#This Row],[Age]]&lt;=25,"18-25",IF(tbl_EcommerceSales[[#This Row],[Age]]&lt;=35,"26-35",IF(tbl_EcommerceSales[[#This Row],[Age]]&lt;=45,"36-45",IF(tbl_EcommerceSales[[#This Row],[Age]]&lt;=55,"46-55","56+")))))</f>
        <v>18-25</v>
      </c>
    </row>
    <row r="2576" spans="1:29" x14ac:dyDescent="0.35">
      <c r="A2576" t="s">
        <v>4284</v>
      </c>
      <c r="B2576" s="7">
        <v>45938</v>
      </c>
      <c r="C2576" t="s">
        <v>1034</v>
      </c>
      <c r="D2576" t="s">
        <v>312</v>
      </c>
      <c r="E2576" t="s">
        <v>48</v>
      </c>
      <c r="F2576">
        <v>52</v>
      </c>
      <c r="G2576" t="s">
        <v>99</v>
      </c>
      <c r="H2576" t="s">
        <v>88</v>
      </c>
      <c r="I2576" t="s">
        <v>117</v>
      </c>
      <c r="J2576" t="s">
        <v>118</v>
      </c>
      <c r="K2576" t="s">
        <v>82</v>
      </c>
      <c r="L2576" t="s">
        <v>119</v>
      </c>
      <c r="M2576">
        <v>1</v>
      </c>
      <c r="N2576" s="2">
        <v>3299</v>
      </c>
      <c r="O2576" s="3">
        <v>0.2</v>
      </c>
      <c r="P2576" s="2">
        <v>2100</v>
      </c>
      <c r="Q2576" t="s">
        <v>319</v>
      </c>
      <c r="R2576" t="s">
        <v>33</v>
      </c>
      <c r="S2576" t="s">
        <v>34</v>
      </c>
      <c r="T2576" s="4">
        <v>1</v>
      </c>
      <c r="U2576" s="11">
        <f t="shared" si="40"/>
        <v>3299</v>
      </c>
      <c r="V2576" s="11">
        <f>tbl_EcommerceSales[[#This Row],[Gross_Sales]]*tbl_EcommerceSales[[#This Row],[Discount]]</f>
        <v>659.80000000000007</v>
      </c>
      <c r="W2576" s="11">
        <f>tbl_EcommerceSales[[#This Row],[Gross_Sales]]-tbl_EcommerceSales[[#This Row],[Discount_Amount]]</f>
        <v>2639.2</v>
      </c>
      <c r="X2576" s="11">
        <f>tbl_EcommerceSales[[#This Row],[Quantity]] * _xlfn.XLOOKUP(tbl_EcommerceSales[[#This Row],[Product_ID]], Product_Master!A:A, Product_Master!F:F)</f>
        <v>2100</v>
      </c>
      <c r="Y2576" s="11">
        <f>tbl_EcommerceSales[[#This Row],[Net_Revenue]]-tbl_EcommerceSales[[#This Row],[Total_Cost]]</f>
        <v>539.19999999999982</v>
      </c>
      <c r="Z2576" s="9">
        <f>IFERROR(#REF!/tbl_EcommerceSales[[#This Row],[Total_Cost]], 0)</f>
        <v>0</v>
      </c>
      <c r="AA2576" t="str">
        <f>TEXT(tbl_EcommerceSales[[#This Row],[Order_Date]],"mmm")</f>
        <v>Oct</v>
      </c>
      <c r="AB2576">
        <f>YEAR(tbl_EcommerceSales[[#This Row],[Order_Date]])</f>
        <v>2025</v>
      </c>
      <c r="AC2576" t="str">
        <f>IF(tbl_EcommerceSales[[#This Row],[Age]]&lt;18,"Under 18",IF(tbl_EcommerceSales[[#This Row],[Age]]&lt;=25,"18-25",IF(tbl_EcommerceSales[[#This Row],[Age]]&lt;=35,"26-35",IF(tbl_EcommerceSales[[#This Row],[Age]]&lt;=45,"36-45",IF(tbl_EcommerceSales[[#This Row],[Age]]&lt;=55,"46-55","56+")))))</f>
        <v>46-55</v>
      </c>
    </row>
    <row r="2577" spans="1:29" x14ac:dyDescent="0.35">
      <c r="A2577" t="s">
        <v>4285</v>
      </c>
      <c r="B2577" s="7">
        <v>45939</v>
      </c>
      <c r="C2577" t="s">
        <v>4286</v>
      </c>
      <c r="D2577" t="s">
        <v>216</v>
      </c>
      <c r="E2577" t="s">
        <v>48</v>
      </c>
      <c r="F2577">
        <v>20</v>
      </c>
      <c r="G2577" t="s">
        <v>71</v>
      </c>
      <c r="H2577" t="s">
        <v>72</v>
      </c>
      <c r="I2577" t="s">
        <v>126</v>
      </c>
      <c r="J2577" t="s">
        <v>127</v>
      </c>
      <c r="K2577" t="s">
        <v>82</v>
      </c>
      <c r="L2577" t="s">
        <v>83</v>
      </c>
      <c r="M2577">
        <v>3</v>
      </c>
      <c r="N2577" s="2">
        <v>1899</v>
      </c>
      <c r="O2577" s="3">
        <v>0.1</v>
      </c>
      <c r="P2577" s="2">
        <v>3360</v>
      </c>
      <c r="Q2577" t="s">
        <v>76</v>
      </c>
      <c r="R2577" t="s">
        <v>33</v>
      </c>
      <c r="S2577" t="s">
        <v>34</v>
      </c>
      <c r="T2577" s="4">
        <v>5</v>
      </c>
      <c r="U2577" s="11">
        <f t="shared" si="40"/>
        <v>5697</v>
      </c>
      <c r="V2577" s="11">
        <f>tbl_EcommerceSales[[#This Row],[Gross_Sales]]*tbl_EcommerceSales[[#This Row],[Discount]]</f>
        <v>569.70000000000005</v>
      </c>
      <c r="W2577" s="11">
        <f>tbl_EcommerceSales[[#This Row],[Gross_Sales]]-tbl_EcommerceSales[[#This Row],[Discount_Amount]]</f>
        <v>5127.3</v>
      </c>
      <c r="X2577" s="11">
        <f>tbl_EcommerceSales[[#This Row],[Quantity]] * _xlfn.XLOOKUP(tbl_EcommerceSales[[#This Row],[Product_ID]], Product_Master!A:A, Product_Master!F:F)</f>
        <v>3360</v>
      </c>
      <c r="Y2577" s="11">
        <f>tbl_EcommerceSales[[#This Row],[Net_Revenue]]-tbl_EcommerceSales[[#This Row],[Total_Cost]]</f>
        <v>1767.3000000000002</v>
      </c>
      <c r="Z2577" s="9">
        <f>IFERROR(#REF!/tbl_EcommerceSales[[#This Row],[Total_Cost]], 0)</f>
        <v>0</v>
      </c>
      <c r="AA2577" t="str">
        <f>TEXT(tbl_EcommerceSales[[#This Row],[Order_Date]],"mmm")</f>
        <v>Oct</v>
      </c>
      <c r="AB2577">
        <f>YEAR(tbl_EcommerceSales[[#This Row],[Order_Date]])</f>
        <v>2025</v>
      </c>
      <c r="AC2577" t="str">
        <f>IF(tbl_EcommerceSales[[#This Row],[Age]]&lt;18,"Under 18",IF(tbl_EcommerceSales[[#This Row],[Age]]&lt;=25,"18-25",IF(tbl_EcommerceSales[[#This Row],[Age]]&lt;=35,"26-35",IF(tbl_EcommerceSales[[#This Row],[Age]]&lt;=45,"36-45",IF(tbl_EcommerceSales[[#This Row],[Age]]&lt;=55,"46-55","56+")))))</f>
        <v>18-25</v>
      </c>
    </row>
    <row r="2578" spans="1:29" x14ac:dyDescent="0.35">
      <c r="A2578" t="s">
        <v>4287</v>
      </c>
      <c r="B2578" s="7">
        <v>45939</v>
      </c>
      <c r="C2578" t="s">
        <v>2822</v>
      </c>
      <c r="D2578" t="s">
        <v>51</v>
      </c>
      <c r="E2578" t="s">
        <v>25</v>
      </c>
      <c r="F2578">
        <v>18</v>
      </c>
      <c r="G2578" t="s">
        <v>142</v>
      </c>
      <c r="H2578" t="s">
        <v>88</v>
      </c>
      <c r="I2578" t="s">
        <v>126</v>
      </c>
      <c r="J2578" t="s">
        <v>127</v>
      </c>
      <c r="K2578" t="s">
        <v>82</v>
      </c>
      <c r="L2578" t="s">
        <v>83</v>
      </c>
      <c r="M2578">
        <v>1</v>
      </c>
      <c r="N2578" s="2">
        <v>1899</v>
      </c>
      <c r="O2578" s="3">
        <v>0.1</v>
      </c>
      <c r="P2578" s="2">
        <v>1120</v>
      </c>
      <c r="Q2578" t="s">
        <v>44</v>
      </c>
      <c r="R2578" t="s">
        <v>33</v>
      </c>
      <c r="S2578" t="s">
        <v>34</v>
      </c>
      <c r="T2578" s="4">
        <v>5</v>
      </c>
      <c r="U2578" s="11">
        <f t="shared" si="40"/>
        <v>1899</v>
      </c>
      <c r="V2578" s="11">
        <f>tbl_EcommerceSales[[#This Row],[Gross_Sales]]*tbl_EcommerceSales[[#This Row],[Discount]]</f>
        <v>189.9</v>
      </c>
      <c r="W2578" s="11">
        <f>tbl_EcommerceSales[[#This Row],[Gross_Sales]]-tbl_EcommerceSales[[#This Row],[Discount_Amount]]</f>
        <v>1709.1</v>
      </c>
      <c r="X2578" s="11">
        <f>tbl_EcommerceSales[[#This Row],[Quantity]] * _xlfn.XLOOKUP(tbl_EcommerceSales[[#This Row],[Product_ID]], Product_Master!A:A, Product_Master!F:F)</f>
        <v>1120</v>
      </c>
      <c r="Y2578" s="11">
        <f>tbl_EcommerceSales[[#This Row],[Net_Revenue]]-tbl_EcommerceSales[[#This Row],[Total_Cost]]</f>
        <v>589.09999999999991</v>
      </c>
      <c r="Z2578" s="9">
        <f>IFERROR(#REF!/tbl_EcommerceSales[[#This Row],[Total_Cost]], 0)</f>
        <v>0</v>
      </c>
      <c r="AA2578" t="str">
        <f>TEXT(tbl_EcommerceSales[[#This Row],[Order_Date]],"mmm")</f>
        <v>Oct</v>
      </c>
      <c r="AB2578">
        <f>YEAR(tbl_EcommerceSales[[#This Row],[Order_Date]])</f>
        <v>2025</v>
      </c>
      <c r="AC2578" t="str">
        <f>IF(tbl_EcommerceSales[[#This Row],[Age]]&lt;18,"Under 18",IF(tbl_EcommerceSales[[#This Row],[Age]]&lt;=25,"18-25",IF(tbl_EcommerceSales[[#This Row],[Age]]&lt;=35,"26-35",IF(tbl_EcommerceSales[[#This Row],[Age]]&lt;=45,"36-45",IF(tbl_EcommerceSales[[#This Row],[Age]]&lt;=55,"46-55","56+")))))</f>
        <v>18-25</v>
      </c>
    </row>
    <row r="2579" spans="1:29" x14ac:dyDescent="0.35">
      <c r="A2579" t="s">
        <v>4288</v>
      </c>
      <c r="B2579" s="7">
        <v>45939</v>
      </c>
      <c r="C2579" t="s">
        <v>2265</v>
      </c>
      <c r="D2579" t="s">
        <v>130</v>
      </c>
      <c r="E2579" t="s">
        <v>48</v>
      </c>
      <c r="F2579">
        <v>34</v>
      </c>
      <c r="G2579" t="s">
        <v>99</v>
      </c>
      <c r="H2579" t="s">
        <v>88</v>
      </c>
      <c r="I2579" t="s">
        <v>241</v>
      </c>
      <c r="J2579" t="s">
        <v>242</v>
      </c>
      <c r="K2579" t="s">
        <v>42</v>
      </c>
      <c r="L2579" t="s">
        <v>243</v>
      </c>
      <c r="M2579">
        <v>1</v>
      </c>
      <c r="N2579" s="2">
        <v>649</v>
      </c>
      <c r="O2579" s="3">
        <v>0.1</v>
      </c>
      <c r="P2579" s="2">
        <v>290</v>
      </c>
      <c r="Q2579" t="s">
        <v>319</v>
      </c>
      <c r="R2579" t="s">
        <v>33</v>
      </c>
      <c r="S2579" t="s">
        <v>57</v>
      </c>
      <c r="T2579" s="4">
        <v>3</v>
      </c>
      <c r="U2579" s="11">
        <f t="shared" si="40"/>
        <v>649</v>
      </c>
      <c r="V2579" s="11">
        <f>tbl_EcommerceSales[[#This Row],[Gross_Sales]]*tbl_EcommerceSales[[#This Row],[Discount]]</f>
        <v>64.900000000000006</v>
      </c>
      <c r="W2579" s="11">
        <f>tbl_EcommerceSales[[#This Row],[Gross_Sales]]-tbl_EcommerceSales[[#This Row],[Discount_Amount]]</f>
        <v>584.1</v>
      </c>
      <c r="X2579" s="11">
        <f>tbl_EcommerceSales[[#This Row],[Quantity]] * _xlfn.XLOOKUP(tbl_EcommerceSales[[#This Row],[Product_ID]], Product_Master!A:A, Product_Master!F:F)</f>
        <v>290</v>
      </c>
      <c r="Y2579" s="11">
        <f>tbl_EcommerceSales[[#This Row],[Net_Revenue]]-tbl_EcommerceSales[[#This Row],[Total_Cost]]</f>
        <v>294.10000000000002</v>
      </c>
      <c r="Z2579" s="9">
        <f>IFERROR(#REF!/tbl_EcommerceSales[[#This Row],[Total_Cost]], 0)</f>
        <v>0</v>
      </c>
      <c r="AA2579" t="str">
        <f>TEXT(tbl_EcommerceSales[[#This Row],[Order_Date]],"mmm")</f>
        <v>Oct</v>
      </c>
      <c r="AB2579">
        <f>YEAR(tbl_EcommerceSales[[#This Row],[Order_Date]])</f>
        <v>2025</v>
      </c>
      <c r="AC2579" t="str">
        <f>IF(tbl_EcommerceSales[[#This Row],[Age]]&lt;18,"Under 18",IF(tbl_EcommerceSales[[#This Row],[Age]]&lt;=25,"18-25",IF(tbl_EcommerceSales[[#This Row],[Age]]&lt;=35,"26-35",IF(tbl_EcommerceSales[[#This Row],[Age]]&lt;=45,"36-45",IF(tbl_EcommerceSales[[#This Row],[Age]]&lt;=55,"46-55","56+")))))</f>
        <v>26-35</v>
      </c>
    </row>
    <row r="2580" spans="1:29" x14ac:dyDescent="0.35">
      <c r="A2580" t="s">
        <v>4289</v>
      </c>
      <c r="B2580" s="7">
        <v>45939</v>
      </c>
      <c r="C2580" t="s">
        <v>158</v>
      </c>
      <c r="D2580" t="s">
        <v>159</v>
      </c>
      <c r="E2580" t="s">
        <v>25</v>
      </c>
      <c r="F2580">
        <v>41</v>
      </c>
      <c r="G2580" t="s">
        <v>246</v>
      </c>
      <c r="H2580" t="s">
        <v>27</v>
      </c>
      <c r="I2580" t="s">
        <v>212</v>
      </c>
      <c r="J2580" t="s">
        <v>213</v>
      </c>
      <c r="K2580" t="s">
        <v>177</v>
      </c>
      <c r="L2580" t="s">
        <v>178</v>
      </c>
      <c r="M2580">
        <v>1</v>
      </c>
      <c r="N2580" s="2">
        <v>2499</v>
      </c>
      <c r="O2580" s="3">
        <v>0.25</v>
      </c>
      <c r="P2580" s="2">
        <v>1450</v>
      </c>
      <c r="Q2580" t="s">
        <v>44</v>
      </c>
      <c r="R2580" t="s">
        <v>33</v>
      </c>
      <c r="S2580" t="s">
        <v>57</v>
      </c>
      <c r="T2580" s="4">
        <v>4</v>
      </c>
      <c r="U2580" s="11">
        <f t="shared" si="40"/>
        <v>2499</v>
      </c>
      <c r="V2580" s="11">
        <f>tbl_EcommerceSales[[#This Row],[Gross_Sales]]*tbl_EcommerceSales[[#This Row],[Discount]]</f>
        <v>624.75</v>
      </c>
      <c r="W2580" s="11">
        <f>tbl_EcommerceSales[[#This Row],[Gross_Sales]]-tbl_EcommerceSales[[#This Row],[Discount_Amount]]</f>
        <v>1874.25</v>
      </c>
      <c r="X2580" s="11">
        <f>tbl_EcommerceSales[[#This Row],[Quantity]] * _xlfn.XLOOKUP(tbl_EcommerceSales[[#This Row],[Product_ID]], Product_Master!A:A, Product_Master!F:F)</f>
        <v>1450</v>
      </c>
      <c r="Y2580" s="11">
        <f>tbl_EcommerceSales[[#This Row],[Net_Revenue]]-tbl_EcommerceSales[[#This Row],[Total_Cost]]</f>
        <v>424.25</v>
      </c>
      <c r="Z2580" s="9">
        <f>IFERROR(#REF!/tbl_EcommerceSales[[#This Row],[Total_Cost]], 0)</f>
        <v>0</v>
      </c>
      <c r="AA2580" t="str">
        <f>TEXT(tbl_EcommerceSales[[#This Row],[Order_Date]],"mmm")</f>
        <v>Oct</v>
      </c>
      <c r="AB2580">
        <f>YEAR(tbl_EcommerceSales[[#This Row],[Order_Date]])</f>
        <v>2025</v>
      </c>
      <c r="AC2580" t="str">
        <f>IF(tbl_EcommerceSales[[#This Row],[Age]]&lt;18,"Under 18",IF(tbl_EcommerceSales[[#This Row],[Age]]&lt;=25,"18-25",IF(tbl_EcommerceSales[[#This Row],[Age]]&lt;=35,"26-35",IF(tbl_EcommerceSales[[#This Row],[Age]]&lt;=45,"36-45",IF(tbl_EcommerceSales[[#This Row],[Age]]&lt;=55,"46-55","56+")))))</f>
        <v>36-45</v>
      </c>
    </row>
    <row r="2581" spans="1:29" x14ac:dyDescent="0.35">
      <c r="A2581" t="s">
        <v>4290</v>
      </c>
      <c r="B2581" s="7">
        <v>45939</v>
      </c>
      <c r="C2581" t="s">
        <v>3371</v>
      </c>
      <c r="D2581" t="s">
        <v>342</v>
      </c>
      <c r="E2581" t="s">
        <v>48</v>
      </c>
      <c r="F2581">
        <v>40</v>
      </c>
      <c r="G2581" t="s">
        <v>211</v>
      </c>
      <c r="H2581" t="s">
        <v>72</v>
      </c>
      <c r="I2581" t="s">
        <v>290</v>
      </c>
      <c r="J2581" t="s">
        <v>291</v>
      </c>
      <c r="K2581" t="s">
        <v>30</v>
      </c>
      <c r="L2581" t="s">
        <v>31</v>
      </c>
      <c r="M2581">
        <v>4</v>
      </c>
      <c r="N2581" s="2">
        <v>3499</v>
      </c>
      <c r="O2581" s="3">
        <v>0.25</v>
      </c>
      <c r="P2581" s="2">
        <v>9000</v>
      </c>
      <c r="Q2581" t="s">
        <v>32</v>
      </c>
      <c r="R2581" t="s">
        <v>33</v>
      </c>
      <c r="S2581" t="s">
        <v>57</v>
      </c>
      <c r="T2581" s="4">
        <v>5</v>
      </c>
      <c r="U2581" s="11">
        <f t="shared" si="40"/>
        <v>13996</v>
      </c>
      <c r="V2581" s="11">
        <f>tbl_EcommerceSales[[#This Row],[Gross_Sales]]*tbl_EcommerceSales[[#This Row],[Discount]]</f>
        <v>3499</v>
      </c>
      <c r="W2581" s="11">
        <f>tbl_EcommerceSales[[#This Row],[Gross_Sales]]-tbl_EcommerceSales[[#This Row],[Discount_Amount]]</f>
        <v>10497</v>
      </c>
      <c r="X2581" s="11">
        <f>tbl_EcommerceSales[[#This Row],[Quantity]] * _xlfn.XLOOKUP(tbl_EcommerceSales[[#This Row],[Product_ID]], Product_Master!A:A, Product_Master!F:F)</f>
        <v>9000</v>
      </c>
      <c r="Y2581" s="11">
        <f>tbl_EcommerceSales[[#This Row],[Net_Revenue]]-tbl_EcommerceSales[[#This Row],[Total_Cost]]</f>
        <v>1497</v>
      </c>
      <c r="Z2581" s="9">
        <f>IFERROR(#REF!/tbl_EcommerceSales[[#This Row],[Total_Cost]], 0)</f>
        <v>0</v>
      </c>
      <c r="AA2581" t="str">
        <f>TEXT(tbl_EcommerceSales[[#This Row],[Order_Date]],"mmm")</f>
        <v>Oct</v>
      </c>
      <c r="AB2581">
        <f>YEAR(tbl_EcommerceSales[[#This Row],[Order_Date]])</f>
        <v>2025</v>
      </c>
      <c r="AC2581" t="str">
        <f>IF(tbl_EcommerceSales[[#This Row],[Age]]&lt;18,"Under 18",IF(tbl_EcommerceSales[[#This Row],[Age]]&lt;=25,"18-25",IF(tbl_EcommerceSales[[#This Row],[Age]]&lt;=35,"26-35",IF(tbl_EcommerceSales[[#This Row],[Age]]&lt;=45,"36-45",IF(tbl_EcommerceSales[[#This Row],[Age]]&lt;=55,"46-55","56+")))))</f>
        <v>36-45</v>
      </c>
    </row>
    <row r="2582" spans="1:29" x14ac:dyDescent="0.35">
      <c r="A2582" t="s">
        <v>4291</v>
      </c>
      <c r="B2582" s="7">
        <v>45939</v>
      </c>
      <c r="C2582" t="s">
        <v>1600</v>
      </c>
      <c r="D2582" t="s">
        <v>251</v>
      </c>
      <c r="E2582" t="s">
        <v>25</v>
      </c>
      <c r="F2582">
        <v>36</v>
      </c>
      <c r="G2582" t="s">
        <v>142</v>
      </c>
      <c r="H2582" t="s">
        <v>88</v>
      </c>
      <c r="I2582" t="s">
        <v>89</v>
      </c>
      <c r="J2582" t="s">
        <v>90</v>
      </c>
      <c r="K2582" t="s">
        <v>91</v>
      </c>
      <c r="L2582" t="s">
        <v>92</v>
      </c>
      <c r="M2582">
        <v>1</v>
      </c>
      <c r="N2582" s="2">
        <v>599</v>
      </c>
      <c r="O2582" s="3">
        <v>0.1</v>
      </c>
      <c r="P2582" s="2">
        <v>260</v>
      </c>
      <c r="Q2582" t="s">
        <v>76</v>
      </c>
      <c r="R2582" t="s">
        <v>33</v>
      </c>
      <c r="S2582" t="s">
        <v>57</v>
      </c>
      <c r="T2582" s="4">
        <v>5</v>
      </c>
      <c r="U2582" s="11">
        <f t="shared" si="40"/>
        <v>599</v>
      </c>
      <c r="V2582" s="11">
        <f>tbl_EcommerceSales[[#This Row],[Gross_Sales]]*tbl_EcommerceSales[[#This Row],[Discount]]</f>
        <v>59.900000000000006</v>
      </c>
      <c r="W2582" s="11">
        <f>tbl_EcommerceSales[[#This Row],[Gross_Sales]]-tbl_EcommerceSales[[#This Row],[Discount_Amount]]</f>
        <v>539.1</v>
      </c>
      <c r="X2582" s="11">
        <f>tbl_EcommerceSales[[#This Row],[Quantity]] * _xlfn.XLOOKUP(tbl_EcommerceSales[[#This Row],[Product_ID]], Product_Master!A:A, Product_Master!F:F)</f>
        <v>260</v>
      </c>
      <c r="Y2582" s="11">
        <f>tbl_EcommerceSales[[#This Row],[Net_Revenue]]-tbl_EcommerceSales[[#This Row],[Total_Cost]]</f>
        <v>279.10000000000002</v>
      </c>
      <c r="Z2582" s="9">
        <f>IFERROR(#REF!/tbl_EcommerceSales[[#This Row],[Total_Cost]], 0)</f>
        <v>0</v>
      </c>
      <c r="AA2582" t="str">
        <f>TEXT(tbl_EcommerceSales[[#This Row],[Order_Date]],"mmm")</f>
        <v>Oct</v>
      </c>
      <c r="AB2582">
        <f>YEAR(tbl_EcommerceSales[[#This Row],[Order_Date]])</f>
        <v>2025</v>
      </c>
      <c r="AC2582" t="str">
        <f>IF(tbl_EcommerceSales[[#This Row],[Age]]&lt;18,"Under 18",IF(tbl_EcommerceSales[[#This Row],[Age]]&lt;=25,"18-25",IF(tbl_EcommerceSales[[#This Row],[Age]]&lt;=35,"26-35",IF(tbl_EcommerceSales[[#This Row],[Age]]&lt;=45,"36-45",IF(tbl_EcommerceSales[[#This Row],[Age]]&lt;=55,"46-55","56+")))))</f>
        <v>36-45</v>
      </c>
    </row>
    <row r="2583" spans="1:29" x14ac:dyDescent="0.35">
      <c r="A2583" t="s">
        <v>4292</v>
      </c>
      <c r="B2583" s="7">
        <v>45939</v>
      </c>
      <c r="C2583" t="s">
        <v>1389</v>
      </c>
      <c r="D2583" t="s">
        <v>60</v>
      </c>
      <c r="E2583" t="s">
        <v>25</v>
      </c>
      <c r="F2583">
        <v>32</v>
      </c>
      <c r="G2583" t="s">
        <v>211</v>
      </c>
      <c r="H2583" t="s">
        <v>72</v>
      </c>
      <c r="I2583" t="s">
        <v>111</v>
      </c>
      <c r="J2583" t="s">
        <v>112</v>
      </c>
      <c r="K2583" t="s">
        <v>55</v>
      </c>
      <c r="L2583" t="s">
        <v>113</v>
      </c>
      <c r="M2583">
        <v>1</v>
      </c>
      <c r="N2583" s="2">
        <v>1799</v>
      </c>
      <c r="O2583" s="3">
        <v>0.05</v>
      </c>
      <c r="P2583" s="2">
        <v>950</v>
      </c>
      <c r="Q2583" t="s">
        <v>319</v>
      </c>
      <c r="R2583" t="s">
        <v>33</v>
      </c>
      <c r="S2583" t="s">
        <v>34</v>
      </c>
      <c r="T2583" s="4">
        <v>4</v>
      </c>
      <c r="U2583" s="11">
        <f t="shared" si="40"/>
        <v>1799</v>
      </c>
      <c r="V2583" s="11">
        <f>tbl_EcommerceSales[[#This Row],[Gross_Sales]]*tbl_EcommerceSales[[#This Row],[Discount]]</f>
        <v>89.95</v>
      </c>
      <c r="W2583" s="11">
        <f>tbl_EcommerceSales[[#This Row],[Gross_Sales]]-tbl_EcommerceSales[[#This Row],[Discount_Amount]]</f>
        <v>1709.05</v>
      </c>
      <c r="X2583" s="11">
        <f>tbl_EcommerceSales[[#This Row],[Quantity]] * _xlfn.XLOOKUP(tbl_EcommerceSales[[#This Row],[Product_ID]], Product_Master!A:A, Product_Master!F:F)</f>
        <v>950</v>
      </c>
      <c r="Y2583" s="11">
        <f>tbl_EcommerceSales[[#This Row],[Net_Revenue]]-tbl_EcommerceSales[[#This Row],[Total_Cost]]</f>
        <v>759.05</v>
      </c>
      <c r="Z2583" s="9">
        <f>IFERROR(#REF!/tbl_EcommerceSales[[#This Row],[Total_Cost]], 0)</f>
        <v>0</v>
      </c>
      <c r="AA2583" t="str">
        <f>TEXT(tbl_EcommerceSales[[#This Row],[Order_Date]],"mmm")</f>
        <v>Oct</v>
      </c>
      <c r="AB2583">
        <f>YEAR(tbl_EcommerceSales[[#This Row],[Order_Date]])</f>
        <v>2025</v>
      </c>
      <c r="AC2583" t="str">
        <f>IF(tbl_EcommerceSales[[#This Row],[Age]]&lt;18,"Under 18",IF(tbl_EcommerceSales[[#This Row],[Age]]&lt;=25,"18-25",IF(tbl_EcommerceSales[[#This Row],[Age]]&lt;=35,"26-35",IF(tbl_EcommerceSales[[#This Row],[Age]]&lt;=45,"36-45",IF(tbl_EcommerceSales[[#This Row],[Age]]&lt;=55,"46-55","56+")))))</f>
        <v>26-35</v>
      </c>
    </row>
    <row r="2584" spans="1:29" x14ac:dyDescent="0.35">
      <c r="A2584" t="s">
        <v>4293</v>
      </c>
      <c r="B2584" s="7">
        <v>45940</v>
      </c>
      <c r="C2584" t="s">
        <v>2909</v>
      </c>
      <c r="D2584" t="s">
        <v>227</v>
      </c>
      <c r="E2584" t="s">
        <v>48</v>
      </c>
      <c r="F2584">
        <v>33</v>
      </c>
      <c r="G2584" t="s">
        <v>87</v>
      </c>
      <c r="H2584" t="s">
        <v>88</v>
      </c>
      <c r="I2584" t="s">
        <v>357</v>
      </c>
      <c r="J2584" t="s">
        <v>358</v>
      </c>
      <c r="K2584" t="s">
        <v>177</v>
      </c>
      <c r="L2584" t="s">
        <v>178</v>
      </c>
      <c r="M2584">
        <v>3</v>
      </c>
      <c r="N2584" s="2">
        <v>999</v>
      </c>
      <c r="O2584" s="3">
        <v>0</v>
      </c>
      <c r="P2584" s="2">
        <v>1560</v>
      </c>
      <c r="Q2584" t="s">
        <v>32</v>
      </c>
      <c r="R2584" t="s">
        <v>33</v>
      </c>
      <c r="S2584" t="s">
        <v>57</v>
      </c>
      <c r="T2584" s="4">
        <v>4</v>
      </c>
      <c r="U2584" s="11">
        <f t="shared" si="40"/>
        <v>2997</v>
      </c>
      <c r="V2584" s="11">
        <f>tbl_EcommerceSales[[#This Row],[Gross_Sales]]*tbl_EcommerceSales[[#This Row],[Discount]]</f>
        <v>0</v>
      </c>
      <c r="W2584" s="11">
        <f>tbl_EcommerceSales[[#This Row],[Gross_Sales]]-tbl_EcommerceSales[[#This Row],[Discount_Amount]]</f>
        <v>2997</v>
      </c>
      <c r="X2584" s="11">
        <f>tbl_EcommerceSales[[#This Row],[Quantity]] * _xlfn.XLOOKUP(tbl_EcommerceSales[[#This Row],[Product_ID]], Product_Master!A:A, Product_Master!F:F)</f>
        <v>1560</v>
      </c>
      <c r="Y2584" s="11">
        <f>tbl_EcommerceSales[[#This Row],[Net_Revenue]]-tbl_EcommerceSales[[#This Row],[Total_Cost]]</f>
        <v>1437</v>
      </c>
      <c r="Z2584" s="9">
        <f>IFERROR(#REF!/tbl_EcommerceSales[[#This Row],[Total_Cost]], 0)</f>
        <v>0</v>
      </c>
      <c r="AA2584" t="str">
        <f>TEXT(tbl_EcommerceSales[[#This Row],[Order_Date]],"mmm")</f>
        <v>Oct</v>
      </c>
      <c r="AB2584">
        <f>YEAR(tbl_EcommerceSales[[#This Row],[Order_Date]])</f>
        <v>2025</v>
      </c>
      <c r="AC2584" t="str">
        <f>IF(tbl_EcommerceSales[[#This Row],[Age]]&lt;18,"Under 18",IF(tbl_EcommerceSales[[#This Row],[Age]]&lt;=25,"18-25",IF(tbl_EcommerceSales[[#This Row],[Age]]&lt;=35,"26-35",IF(tbl_EcommerceSales[[#This Row],[Age]]&lt;=45,"36-45",IF(tbl_EcommerceSales[[#This Row],[Age]]&lt;=55,"46-55","56+")))))</f>
        <v>26-35</v>
      </c>
    </row>
    <row r="2585" spans="1:29" x14ac:dyDescent="0.35">
      <c r="A2585" t="s">
        <v>4294</v>
      </c>
      <c r="B2585" s="7">
        <v>45940</v>
      </c>
      <c r="C2585" t="s">
        <v>4295</v>
      </c>
      <c r="D2585" t="s">
        <v>37</v>
      </c>
      <c r="E2585" t="s">
        <v>25</v>
      </c>
      <c r="F2585">
        <v>18</v>
      </c>
      <c r="G2585" t="s">
        <v>186</v>
      </c>
      <c r="H2585" t="s">
        <v>72</v>
      </c>
      <c r="I2585" t="s">
        <v>67</v>
      </c>
      <c r="J2585" t="s">
        <v>68</v>
      </c>
      <c r="K2585" t="s">
        <v>42</v>
      </c>
      <c r="L2585" t="s">
        <v>43</v>
      </c>
      <c r="M2585">
        <v>1</v>
      </c>
      <c r="N2585" s="2">
        <v>799</v>
      </c>
      <c r="O2585" s="3">
        <v>0.1</v>
      </c>
      <c r="P2585" s="2">
        <v>360</v>
      </c>
      <c r="Q2585" t="s">
        <v>32</v>
      </c>
      <c r="R2585" t="s">
        <v>33</v>
      </c>
      <c r="S2585" t="s">
        <v>34</v>
      </c>
      <c r="T2585" s="4">
        <v>4</v>
      </c>
      <c r="U2585" s="11">
        <f t="shared" si="40"/>
        <v>799</v>
      </c>
      <c r="V2585" s="11">
        <f>tbl_EcommerceSales[[#This Row],[Gross_Sales]]*tbl_EcommerceSales[[#This Row],[Discount]]</f>
        <v>79.900000000000006</v>
      </c>
      <c r="W2585" s="11">
        <f>tbl_EcommerceSales[[#This Row],[Gross_Sales]]-tbl_EcommerceSales[[#This Row],[Discount_Amount]]</f>
        <v>719.1</v>
      </c>
      <c r="X2585" s="11">
        <f>tbl_EcommerceSales[[#This Row],[Quantity]] * _xlfn.XLOOKUP(tbl_EcommerceSales[[#This Row],[Product_ID]], Product_Master!A:A, Product_Master!F:F)</f>
        <v>360</v>
      </c>
      <c r="Y2585" s="11">
        <f>tbl_EcommerceSales[[#This Row],[Net_Revenue]]-tbl_EcommerceSales[[#This Row],[Total_Cost]]</f>
        <v>359.1</v>
      </c>
      <c r="Z2585" s="9">
        <f>IFERROR(#REF!/tbl_EcommerceSales[[#This Row],[Total_Cost]], 0)</f>
        <v>0</v>
      </c>
      <c r="AA2585" t="str">
        <f>TEXT(tbl_EcommerceSales[[#This Row],[Order_Date]],"mmm")</f>
        <v>Oct</v>
      </c>
      <c r="AB2585">
        <f>YEAR(tbl_EcommerceSales[[#This Row],[Order_Date]])</f>
        <v>2025</v>
      </c>
      <c r="AC2585" t="str">
        <f>IF(tbl_EcommerceSales[[#This Row],[Age]]&lt;18,"Under 18",IF(tbl_EcommerceSales[[#This Row],[Age]]&lt;=25,"18-25",IF(tbl_EcommerceSales[[#This Row],[Age]]&lt;=35,"26-35",IF(tbl_EcommerceSales[[#This Row],[Age]]&lt;=45,"36-45",IF(tbl_EcommerceSales[[#This Row],[Age]]&lt;=55,"46-55","56+")))))</f>
        <v>18-25</v>
      </c>
    </row>
    <row r="2586" spans="1:29" x14ac:dyDescent="0.35">
      <c r="A2586" t="s">
        <v>4296</v>
      </c>
      <c r="B2586" s="7">
        <v>45940</v>
      </c>
      <c r="C2586" t="s">
        <v>1084</v>
      </c>
      <c r="D2586" t="s">
        <v>181</v>
      </c>
      <c r="E2586" t="s">
        <v>48</v>
      </c>
      <c r="F2586">
        <v>47</v>
      </c>
      <c r="G2586" t="s">
        <v>152</v>
      </c>
      <c r="H2586" t="s">
        <v>72</v>
      </c>
      <c r="I2586" t="s">
        <v>206</v>
      </c>
      <c r="J2586" t="s">
        <v>207</v>
      </c>
      <c r="K2586" t="s">
        <v>177</v>
      </c>
      <c r="L2586" t="s">
        <v>208</v>
      </c>
      <c r="M2586">
        <v>1</v>
      </c>
      <c r="N2586" s="2">
        <v>2199</v>
      </c>
      <c r="O2586" s="3">
        <v>0.05</v>
      </c>
      <c r="P2586" s="2">
        <v>1250</v>
      </c>
      <c r="Q2586" t="s">
        <v>32</v>
      </c>
      <c r="R2586" t="s">
        <v>33</v>
      </c>
      <c r="S2586" t="s">
        <v>34</v>
      </c>
      <c r="T2586" s="4">
        <v>5</v>
      </c>
      <c r="U2586" s="11">
        <f t="shared" si="40"/>
        <v>2199</v>
      </c>
      <c r="V2586" s="11">
        <f>tbl_EcommerceSales[[#This Row],[Gross_Sales]]*tbl_EcommerceSales[[#This Row],[Discount]]</f>
        <v>109.95</v>
      </c>
      <c r="W2586" s="11">
        <f>tbl_EcommerceSales[[#This Row],[Gross_Sales]]-tbl_EcommerceSales[[#This Row],[Discount_Amount]]</f>
        <v>2089.0500000000002</v>
      </c>
      <c r="X2586" s="11">
        <f>tbl_EcommerceSales[[#This Row],[Quantity]] * _xlfn.XLOOKUP(tbl_EcommerceSales[[#This Row],[Product_ID]], Product_Master!A:A, Product_Master!F:F)</f>
        <v>1250</v>
      </c>
      <c r="Y2586" s="11">
        <f>tbl_EcommerceSales[[#This Row],[Net_Revenue]]-tbl_EcommerceSales[[#This Row],[Total_Cost]]</f>
        <v>839.05000000000018</v>
      </c>
      <c r="Z2586" s="9">
        <f>IFERROR(#REF!/tbl_EcommerceSales[[#This Row],[Total_Cost]], 0)</f>
        <v>0</v>
      </c>
      <c r="AA2586" t="str">
        <f>TEXT(tbl_EcommerceSales[[#This Row],[Order_Date]],"mmm")</f>
        <v>Oct</v>
      </c>
      <c r="AB2586">
        <f>YEAR(tbl_EcommerceSales[[#This Row],[Order_Date]])</f>
        <v>2025</v>
      </c>
      <c r="AC2586" t="str">
        <f>IF(tbl_EcommerceSales[[#This Row],[Age]]&lt;18,"Under 18",IF(tbl_EcommerceSales[[#This Row],[Age]]&lt;=25,"18-25",IF(tbl_EcommerceSales[[#This Row],[Age]]&lt;=35,"26-35",IF(tbl_EcommerceSales[[#This Row],[Age]]&lt;=45,"36-45",IF(tbl_EcommerceSales[[#This Row],[Age]]&lt;=55,"46-55","56+")))))</f>
        <v>46-55</v>
      </c>
    </row>
    <row r="2587" spans="1:29" x14ac:dyDescent="0.35">
      <c r="A2587" t="s">
        <v>4297</v>
      </c>
      <c r="B2587" s="7">
        <v>45940</v>
      </c>
      <c r="C2587" t="s">
        <v>2107</v>
      </c>
      <c r="D2587" t="s">
        <v>148</v>
      </c>
      <c r="E2587" t="s">
        <v>48</v>
      </c>
      <c r="F2587">
        <v>39</v>
      </c>
      <c r="G2587" t="s">
        <v>192</v>
      </c>
      <c r="H2587" t="s">
        <v>27</v>
      </c>
      <c r="I2587" t="s">
        <v>126</v>
      </c>
      <c r="J2587" t="s">
        <v>127</v>
      </c>
      <c r="K2587" t="s">
        <v>82</v>
      </c>
      <c r="L2587" t="s">
        <v>83</v>
      </c>
      <c r="M2587">
        <v>1</v>
      </c>
      <c r="N2587" s="2">
        <v>1899</v>
      </c>
      <c r="O2587" s="3">
        <v>0.1</v>
      </c>
      <c r="P2587" s="2">
        <v>1120</v>
      </c>
      <c r="Q2587" t="s">
        <v>156</v>
      </c>
      <c r="R2587" t="s">
        <v>33</v>
      </c>
      <c r="S2587" t="s">
        <v>57</v>
      </c>
      <c r="T2587" s="4">
        <v>5</v>
      </c>
      <c r="U2587" s="11">
        <f t="shared" si="40"/>
        <v>1899</v>
      </c>
      <c r="V2587" s="11">
        <f>tbl_EcommerceSales[[#This Row],[Gross_Sales]]*tbl_EcommerceSales[[#This Row],[Discount]]</f>
        <v>189.9</v>
      </c>
      <c r="W2587" s="11">
        <f>tbl_EcommerceSales[[#This Row],[Gross_Sales]]-tbl_EcommerceSales[[#This Row],[Discount_Amount]]</f>
        <v>1709.1</v>
      </c>
      <c r="X2587" s="11">
        <f>tbl_EcommerceSales[[#This Row],[Quantity]] * _xlfn.XLOOKUP(tbl_EcommerceSales[[#This Row],[Product_ID]], Product_Master!A:A, Product_Master!F:F)</f>
        <v>1120</v>
      </c>
      <c r="Y2587" s="11">
        <f>tbl_EcommerceSales[[#This Row],[Net_Revenue]]-tbl_EcommerceSales[[#This Row],[Total_Cost]]</f>
        <v>589.09999999999991</v>
      </c>
      <c r="Z2587" s="9">
        <f>IFERROR(#REF!/tbl_EcommerceSales[[#This Row],[Total_Cost]], 0)</f>
        <v>0</v>
      </c>
      <c r="AA2587" t="str">
        <f>TEXT(tbl_EcommerceSales[[#This Row],[Order_Date]],"mmm")</f>
        <v>Oct</v>
      </c>
      <c r="AB2587">
        <f>YEAR(tbl_EcommerceSales[[#This Row],[Order_Date]])</f>
        <v>2025</v>
      </c>
      <c r="AC2587" t="str">
        <f>IF(tbl_EcommerceSales[[#This Row],[Age]]&lt;18,"Under 18",IF(tbl_EcommerceSales[[#This Row],[Age]]&lt;=25,"18-25",IF(tbl_EcommerceSales[[#This Row],[Age]]&lt;=35,"26-35",IF(tbl_EcommerceSales[[#This Row],[Age]]&lt;=45,"36-45",IF(tbl_EcommerceSales[[#This Row],[Age]]&lt;=55,"46-55","56+")))))</f>
        <v>36-45</v>
      </c>
    </row>
    <row r="2588" spans="1:29" x14ac:dyDescent="0.35">
      <c r="A2588" t="s">
        <v>4298</v>
      </c>
      <c r="B2588" s="7">
        <v>45940</v>
      </c>
      <c r="C2588" t="s">
        <v>3601</v>
      </c>
      <c r="D2588" t="s">
        <v>130</v>
      </c>
      <c r="E2588" t="s">
        <v>25</v>
      </c>
      <c r="F2588">
        <v>27</v>
      </c>
      <c r="G2588" t="s">
        <v>174</v>
      </c>
      <c r="H2588" t="s">
        <v>39</v>
      </c>
      <c r="I2588" t="s">
        <v>294</v>
      </c>
      <c r="J2588" t="s">
        <v>295</v>
      </c>
      <c r="K2588" t="s">
        <v>91</v>
      </c>
      <c r="L2588" t="s">
        <v>296</v>
      </c>
      <c r="M2588">
        <v>3</v>
      </c>
      <c r="N2588" s="2">
        <v>699</v>
      </c>
      <c r="O2588" s="3">
        <v>0</v>
      </c>
      <c r="P2588" s="2">
        <v>900</v>
      </c>
      <c r="Q2588" t="s">
        <v>319</v>
      </c>
      <c r="R2588" t="s">
        <v>33</v>
      </c>
      <c r="S2588" t="s">
        <v>57</v>
      </c>
      <c r="T2588" s="4">
        <v>3</v>
      </c>
      <c r="U2588" s="11">
        <f t="shared" si="40"/>
        <v>2097</v>
      </c>
      <c r="V2588" s="11">
        <f>tbl_EcommerceSales[[#This Row],[Gross_Sales]]*tbl_EcommerceSales[[#This Row],[Discount]]</f>
        <v>0</v>
      </c>
      <c r="W2588" s="11">
        <f>tbl_EcommerceSales[[#This Row],[Gross_Sales]]-tbl_EcommerceSales[[#This Row],[Discount_Amount]]</f>
        <v>2097</v>
      </c>
      <c r="X2588" s="11">
        <f>tbl_EcommerceSales[[#This Row],[Quantity]] * _xlfn.XLOOKUP(tbl_EcommerceSales[[#This Row],[Product_ID]], Product_Master!A:A, Product_Master!F:F)</f>
        <v>900</v>
      </c>
      <c r="Y2588" s="11">
        <f>tbl_EcommerceSales[[#This Row],[Net_Revenue]]-tbl_EcommerceSales[[#This Row],[Total_Cost]]</f>
        <v>1197</v>
      </c>
      <c r="Z2588" s="9">
        <f>IFERROR(#REF!/tbl_EcommerceSales[[#This Row],[Total_Cost]], 0)</f>
        <v>0</v>
      </c>
      <c r="AA2588" t="str">
        <f>TEXT(tbl_EcommerceSales[[#This Row],[Order_Date]],"mmm")</f>
        <v>Oct</v>
      </c>
      <c r="AB2588">
        <f>YEAR(tbl_EcommerceSales[[#This Row],[Order_Date]])</f>
        <v>2025</v>
      </c>
      <c r="AC2588" t="str">
        <f>IF(tbl_EcommerceSales[[#This Row],[Age]]&lt;18,"Under 18",IF(tbl_EcommerceSales[[#This Row],[Age]]&lt;=25,"18-25",IF(tbl_EcommerceSales[[#This Row],[Age]]&lt;=35,"26-35",IF(tbl_EcommerceSales[[#This Row],[Age]]&lt;=45,"36-45",IF(tbl_EcommerceSales[[#This Row],[Age]]&lt;=55,"46-55","56+")))))</f>
        <v>26-35</v>
      </c>
    </row>
    <row r="2589" spans="1:29" x14ac:dyDescent="0.35">
      <c r="A2589" t="s">
        <v>4299</v>
      </c>
      <c r="B2589" s="7">
        <v>45940</v>
      </c>
      <c r="C2589" t="s">
        <v>1587</v>
      </c>
      <c r="D2589" t="s">
        <v>159</v>
      </c>
      <c r="E2589" t="s">
        <v>25</v>
      </c>
      <c r="F2589">
        <v>35</v>
      </c>
      <c r="G2589" t="s">
        <v>289</v>
      </c>
      <c r="H2589" t="s">
        <v>88</v>
      </c>
      <c r="I2589" t="s">
        <v>241</v>
      </c>
      <c r="J2589" t="s">
        <v>242</v>
      </c>
      <c r="K2589" t="s">
        <v>42</v>
      </c>
      <c r="L2589" t="s">
        <v>243</v>
      </c>
      <c r="M2589">
        <v>2</v>
      </c>
      <c r="N2589" s="2">
        <v>649</v>
      </c>
      <c r="O2589" s="3">
        <v>0.15</v>
      </c>
      <c r="P2589" s="2">
        <v>580</v>
      </c>
      <c r="Q2589" t="s">
        <v>123</v>
      </c>
      <c r="R2589" t="s">
        <v>33</v>
      </c>
      <c r="S2589" t="s">
        <v>34</v>
      </c>
      <c r="T2589" s="4">
        <v>2</v>
      </c>
      <c r="U2589" s="11">
        <f t="shared" si="40"/>
        <v>1298</v>
      </c>
      <c r="V2589" s="11">
        <f>tbl_EcommerceSales[[#This Row],[Gross_Sales]]*tbl_EcommerceSales[[#This Row],[Discount]]</f>
        <v>194.7</v>
      </c>
      <c r="W2589" s="11">
        <f>tbl_EcommerceSales[[#This Row],[Gross_Sales]]-tbl_EcommerceSales[[#This Row],[Discount_Amount]]</f>
        <v>1103.3</v>
      </c>
      <c r="X2589" s="11">
        <f>tbl_EcommerceSales[[#This Row],[Quantity]] * _xlfn.XLOOKUP(tbl_EcommerceSales[[#This Row],[Product_ID]], Product_Master!A:A, Product_Master!F:F)</f>
        <v>580</v>
      </c>
      <c r="Y2589" s="11">
        <f>tbl_EcommerceSales[[#This Row],[Net_Revenue]]-tbl_EcommerceSales[[#This Row],[Total_Cost]]</f>
        <v>523.29999999999995</v>
      </c>
      <c r="Z2589" s="9">
        <f>IFERROR(#REF!/tbl_EcommerceSales[[#This Row],[Total_Cost]], 0)</f>
        <v>0</v>
      </c>
      <c r="AA2589" t="str">
        <f>TEXT(tbl_EcommerceSales[[#This Row],[Order_Date]],"mmm")</f>
        <v>Oct</v>
      </c>
      <c r="AB2589">
        <f>YEAR(tbl_EcommerceSales[[#This Row],[Order_Date]])</f>
        <v>2025</v>
      </c>
      <c r="AC2589" t="str">
        <f>IF(tbl_EcommerceSales[[#This Row],[Age]]&lt;18,"Under 18",IF(tbl_EcommerceSales[[#This Row],[Age]]&lt;=25,"18-25",IF(tbl_EcommerceSales[[#This Row],[Age]]&lt;=35,"26-35",IF(tbl_EcommerceSales[[#This Row],[Age]]&lt;=45,"36-45",IF(tbl_EcommerceSales[[#This Row],[Age]]&lt;=55,"46-55","56+")))))</f>
        <v>26-35</v>
      </c>
    </row>
    <row r="2590" spans="1:29" x14ac:dyDescent="0.35">
      <c r="A2590" t="s">
        <v>4300</v>
      </c>
      <c r="B2590" s="7">
        <v>45940</v>
      </c>
      <c r="C2590" t="s">
        <v>4301</v>
      </c>
      <c r="D2590" t="s">
        <v>60</v>
      </c>
      <c r="E2590" t="s">
        <v>48</v>
      </c>
      <c r="F2590">
        <v>18</v>
      </c>
      <c r="G2590" t="s">
        <v>107</v>
      </c>
      <c r="H2590" t="s">
        <v>39</v>
      </c>
      <c r="I2590" t="s">
        <v>200</v>
      </c>
      <c r="J2590" t="s">
        <v>201</v>
      </c>
      <c r="K2590" t="s">
        <v>91</v>
      </c>
      <c r="L2590" t="s">
        <v>202</v>
      </c>
      <c r="M2590">
        <v>1</v>
      </c>
      <c r="N2590" s="2">
        <v>899</v>
      </c>
      <c r="O2590" s="3">
        <v>0.1</v>
      </c>
      <c r="P2590" s="2">
        <v>420</v>
      </c>
      <c r="Q2590" t="s">
        <v>32</v>
      </c>
      <c r="R2590" t="s">
        <v>162</v>
      </c>
      <c r="S2590" t="s">
        <v>57</v>
      </c>
      <c r="T2590" s="4"/>
      <c r="U2590" s="11">
        <f t="shared" si="40"/>
        <v>899</v>
      </c>
      <c r="V2590" s="11">
        <f>tbl_EcommerceSales[[#This Row],[Gross_Sales]]*tbl_EcommerceSales[[#This Row],[Discount]]</f>
        <v>89.9</v>
      </c>
      <c r="W2590" s="11">
        <f>tbl_EcommerceSales[[#This Row],[Gross_Sales]]-tbl_EcommerceSales[[#This Row],[Discount_Amount]]</f>
        <v>809.1</v>
      </c>
      <c r="X2590" s="11">
        <f>tbl_EcommerceSales[[#This Row],[Quantity]] * _xlfn.XLOOKUP(tbl_EcommerceSales[[#This Row],[Product_ID]], Product_Master!A:A, Product_Master!F:F)</f>
        <v>420</v>
      </c>
      <c r="Y2590" s="11">
        <f>tbl_EcommerceSales[[#This Row],[Net_Revenue]]-tbl_EcommerceSales[[#This Row],[Total_Cost]]</f>
        <v>389.1</v>
      </c>
      <c r="Z2590" s="9">
        <f>IFERROR(#REF!/tbl_EcommerceSales[[#This Row],[Total_Cost]], 0)</f>
        <v>0</v>
      </c>
      <c r="AA2590" t="str">
        <f>TEXT(tbl_EcommerceSales[[#This Row],[Order_Date]],"mmm")</f>
        <v>Oct</v>
      </c>
      <c r="AB2590">
        <f>YEAR(tbl_EcommerceSales[[#This Row],[Order_Date]])</f>
        <v>2025</v>
      </c>
      <c r="AC2590" t="str">
        <f>IF(tbl_EcommerceSales[[#This Row],[Age]]&lt;18,"Under 18",IF(tbl_EcommerceSales[[#This Row],[Age]]&lt;=25,"18-25",IF(tbl_EcommerceSales[[#This Row],[Age]]&lt;=35,"26-35",IF(tbl_EcommerceSales[[#This Row],[Age]]&lt;=45,"36-45",IF(tbl_EcommerceSales[[#This Row],[Age]]&lt;=55,"46-55","56+")))))</f>
        <v>18-25</v>
      </c>
    </row>
    <row r="2591" spans="1:29" x14ac:dyDescent="0.35">
      <c r="A2591" t="s">
        <v>4302</v>
      </c>
      <c r="B2591" s="7">
        <v>45940</v>
      </c>
      <c r="C2591" t="s">
        <v>4303</v>
      </c>
      <c r="D2591" t="s">
        <v>102</v>
      </c>
      <c r="E2591" t="s">
        <v>25</v>
      </c>
      <c r="F2591">
        <v>39</v>
      </c>
      <c r="G2591" t="s">
        <v>38</v>
      </c>
      <c r="H2591" t="s">
        <v>39</v>
      </c>
      <c r="I2591" t="s">
        <v>117</v>
      </c>
      <c r="J2591" t="s">
        <v>118</v>
      </c>
      <c r="K2591" t="s">
        <v>82</v>
      </c>
      <c r="L2591" t="s">
        <v>119</v>
      </c>
      <c r="M2591">
        <v>4</v>
      </c>
      <c r="N2591" s="2">
        <v>3299</v>
      </c>
      <c r="O2591" s="3">
        <v>0.05</v>
      </c>
      <c r="P2591" s="2">
        <v>8400</v>
      </c>
      <c r="Q2591" t="s">
        <v>123</v>
      </c>
      <c r="R2591" t="s">
        <v>33</v>
      </c>
      <c r="S2591" t="s">
        <v>34</v>
      </c>
      <c r="T2591" s="4">
        <v>4</v>
      </c>
      <c r="U2591" s="11">
        <f t="shared" si="40"/>
        <v>13196</v>
      </c>
      <c r="V2591" s="11">
        <f>tbl_EcommerceSales[[#This Row],[Gross_Sales]]*tbl_EcommerceSales[[#This Row],[Discount]]</f>
        <v>659.80000000000007</v>
      </c>
      <c r="W2591" s="11">
        <f>tbl_EcommerceSales[[#This Row],[Gross_Sales]]-tbl_EcommerceSales[[#This Row],[Discount_Amount]]</f>
        <v>12536.2</v>
      </c>
      <c r="X2591" s="11">
        <f>tbl_EcommerceSales[[#This Row],[Quantity]] * _xlfn.XLOOKUP(tbl_EcommerceSales[[#This Row],[Product_ID]], Product_Master!A:A, Product_Master!F:F)</f>
        <v>8400</v>
      </c>
      <c r="Y2591" s="11">
        <f>tbl_EcommerceSales[[#This Row],[Net_Revenue]]-tbl_EcommerceSales[[#This Row],[Total_Cost]]</f>
        <v>4136.2000000000007</v>
      </c>
      <c r="Z2591" s="9">
        <f>IFERROR(#REF!/tbl_EcommerceSales[[#This Row],[Total_Cost]], 0)</f>
        <v>0</v>
      </c>
      <c r="AA2591" t="str">
        <f>TEXT(tbl_EcommerceSales[[#This Row],[Order_Date]],"mmm")</f>
        <v>Oct</v>
      </c>
      <c r="AB2591">
        <f>YEAR(tbl_EcommerceSales[[#This Row],[Order_Date]])</f>
        <v>2025</v>
      </c>
      <c r="AC2591" t="str">
        <f>IF(tbl_EcommerceSales[[#This Row],[Age]]&lt;18,"Under 18",IF(tbl_EcommerceSales[[#This Row],[Age]]&lt;=25,"18-25",IF(tbl_EcommerceSales[[#This Row],[Age]]&lt;=35,"26-35",IF(tbl_EcommerceSales[[#This Row],[Age]]&lt;=45,"36-45",IF(tbl_EcommerceSales[[#This Row],[Age]]&lt;=55,"46-55","56+")))))</f>
        <v>36-45</v>
      </c>
    </row>
    <row r="2592" spans="1:29" x14ac:dyDescent="0.35">
      <c r="A2592" t="s">
        <v>4304</v>
      </c>
      <c r="B2592" s="7">
        <v>45940</v>
      </c>
      <c r="C2592" t="s">
        <v>681</v>
      </c>
      <c r="D2592" t="s">
        <v>269</v>
      </c>
      <c r="E2592" t="s">
        <v>25</v>
      </c>
      <c r="F2592">
        <v>22</v>
      </c>
      <c r="G2592" t="s">
        <v>186</v>
      </c>
      <c r="H2592" t="s">
        <v>72</v>
      </c>
      <c r="I2592" t="s">
        <v>206</v>
      </c>
      <c r="J2592" t="s">
        <v>207</v>
      </c>
      <c r="K2592" t="s">
        <v>177</v>
      </c>
      <c r="L2592" t="s">
        <v>208</v>
      </c>
      <c r="M2592">
        <v>3</v>
      </c>
      <c r="N2592" s="2">
        <v>2199</v>
      </c>
      <c r="O2592" s="3">
        <v>0.1</v>
      </c>
      <c r="P2592" s="2">
        <v>3750</v>
      </c>
      <c r="Q2592" t="s">
        <v>32</v>
      </c>
      <c r="R2592" t="s">
        <v>33</v>
      </c>
      <c r="S2592" t="s">
        <v>57</v>
      </c>
      <c r="T2592" s="4">
        <v>5</v>
      </c>
      <c r="U2592" s="11">
        <f t="shared" si="40"/>
        <v>6597</v>
      </c>
      <c r="V2592" s="11">
        <f>tbl_EcommerceSales[[#This Row],[Gross_Sales]]*tbl_EcommerceSales[[#This Row],[Discount]]</f>
        <v>659.7</v>
      </c>
      <c r="W2592" s="11">
        <f>tbl_EcommerceSales[[#This Row],[Gross_Sales]]-tbl_EcommerceSales[[#This Row],[Discount_Amount]]</f>
        <v>5937.3</v>
      </c>
      <c r="X2592" s="11">
        <f>tbl_EcommerceSales[[#This Row],[Quantity]] * _xlfn.XLOOKUP(tbl_EcommerceSales[[#This Row],[Product_ID]], Product_Master!A:A, Product_Master!F:F)</f>
        <v>3750</v>
      </c>
      <c r="Y2592" s="11">
        <f>tbl_EcommerceSales[[#This Row],[Net_Revenue]]-tbl_EcommerceSales[[#This Row],[Total_Cost]]</f>
        <v>2187.3000000000002</v>
      </c>
      <c r="Z2592" s="9">
        <f>IFERROR(#REF!/tbl_EcommerceSales[[#This Row],[Total_Cost]], 0)</f>
        <v>0</v>
      </c>
      <c r="AA2592" t="str">
        <f>TEXT(tbl_EcommerceSales[[#This Row],[Order_Date]],"mmm")</f>
        <v>Oct</v>
      </c>
      <c r="AB2592">
        <f>YEAR(tbl_EcommerceSales[[#This Row],[Order_Date]])</f>
        <v>2025</v>
      </c>
      <c r="AC2592" t="str">
        <f>IF(tbl_EcommerceSales[[#This Row],[Age]]&lt;18,"Under 18",IF(tbl_EcommerceSales[[#This Row],[Age]]&lt;=25,"18-25",IF(tbl_EcommerceSales[[#This Row],[Age]]&lt;=35,"26-35",IF(tbl_EcommerceSales[[#This Row],[Age]]&lt;=45,"36-45",IF(tbl_EcommerceSales[[#This Row],[Age]]&lt;=55,"46-55","56+")))))</f>
        <v>18-25</v>
      </c>
    </row>
    <row r="2593" spans="1:29" x14ac:dyDescent="0.35">
      <c r="A2593" t="s">
        <v>4305</v>
      </c>
      <c r="B2593" s="7">
        <v>45940</v>
      </c>
      <c r="C2593" t="s">
        <v>577</v>
      </c>
      <c r="D2593" t="s">
        <v>51</v>
      </c>
      <c r="E2593" t="s">
        <v>48</v>
      </c>
      <c r="F2593">
        <v>24</v>
      </c>
      <c r="G2593" t="s">
        <v>87</v>
      </c>
      <c r="H2593" t="s">
        <v>88</v>
      </c>
      <c r="I2593" t="s">
        <v>241</v>
      </c>
      <c r="J2593" t="s">
        <v>242</v>
      </c>
      <c r="K2593" t="s">
        <v>42</v>
      </c>
      <c r="L2593" t="s">
        <v>243</v>
      </c>
      <c r="M2593">
        <v>1</v>
      </c>
      <c r="N2593" s="2">
        <v>649</v>
      </c>
      <c r="O2593" s="3">
        <v>0.1</v>
      </c>
      <c r="P2593" s="2">
        <v>290</v>
      </c>
      <c r="Q2593" t="s">
        <v>123</v>
      </c>
      <c r="R2593" t="s">
        <v>33</v>
      </c>
      <c r="S2593" t="s">
        <v>34</v>
      </c>
      <c r="T2593" s="4">
        <v>3</v>
      </c>
      <c r="U2593" s="11">
        <f t="shared" si="40"/>
        <v>649</v>
      </c>
      <c r="V2593" s="11">
        <f>tbl_EcommerceSales[[#This Row],[Gross_Sales]]*tbl_EcommerceSales[[#This Row],[Discount]]</f>
        <v>64.900000000000006</v>
      </c>
      <c r="W2593" s="11">
        <f>tbl_EcommerceSales[[#This Row],[Gross_Sales]]-tbl_EcommerceSales[[#This Row],[Discount_Amount]]</f>
        <v>584.1</v>
      </c>
      <c r="X2593" s="11">
        <f>tbl_EcommerceSales[[#This Row],[Quantity]] * _xlfn.XLOOKUP(tbl_EcommerceSales[[#This Row],[Product_ID]], Product_Master!A:A, Product_Master!F:F)</f>
        <v>290</v>
      </c>
      <c r="Y2593" s="11">
        <f>tbl_EcommerceSales[[#This Row],[Net_Revenue]]-tbl_EcommerceSales[[#This Row],[Total_Cost]]</f>
        <v>294.10000000000002</v>
      </c>
      <c r="Z2593" s="9">
        <f>IFERROR(#REF!/tbl_EcommerceSales[[#This Row],[Total_Cost]], 0)</f>
        <v>0</v>
      </c>
      <c r="AA2593" t="str">
        <f>TEXT(tbl_EcommerceSales[[#This Row],[Order_Date]],"mmm")</f>
        <v>Oct</v>
      </c>
      <c r="AB2593">
        <f>YEAR(tbl_EcommerceSales[[#This Row],[Order_Date]])</f>
        <v>2025</v>
      </c>
      <c r="AC2593" t="str">
        <f>IF(tbl_EcommerceSales[[#This Row],[Age]]&lt;18,"Under 18",IF(tbl_EcommerceSales[[#This Row],[Age]]&lt;=25,"18-25",IF(tbl_EcommerceSales[[#This Row],[Age]]&lt;=35,"26-35",IF(tbl_EcommerceSales[[#This Row],[Age]]&lt;=45,"36-45",IF(tbl_EcommerceSales[[#This Row],[Age]]&lt;=55,"46-55","56+")))))</f>
        <v>18-25</v>
      </c>
    </row>
    <row r="2594" spans="1:29" x14ac:dyDescent="0.35">
      <c r="A2594" t="s">
        <v>4306</v>
      </c>
      <c r="B2594" s="7">
        <v>45940</v>
      </c>
      <c r="C2594" t="s">
        <v>3084</v>
      </c>
      <c r="D2594" t="s">
        <v>159</v>
      </c>
      <c r="E2594" t="s">
        <v>48</v>
      </c>
      <c r="F2594">
        <v>36</v>
      </c>
      <c r="G2594" t="s">
        <v>152</v>
      </c>
      <c r="H2594" t="s">
        <v>72</v>
      </c>
      <c r="I2594" t="s">
        <v>236</v>
      </c>
      <c r="J2594" t="s">
        <v>237</v>
      </c>
      <c r="K2594" t="s">
        <v>82</v>
      </c>
      <c r="L2594" t="s">
        <v>238</v>
      </c>
      <c r="M2594">
        <v>3</v>
      </c>
      <c r="N2594" s="2">
        <v>899</v>
      </c>
      <c r="O2594" s="3">
        <v>0.2</v>
      </c>
      <c r="P2594" s="2">
        <v>1440</v>
      </c>
      <c r="Q2594" t="s">
        <v>156</v>
      </c>
      <c r="R2594" t="s">
        <v>33</v>
      </c>
      <c r="S2594" t="s">
        <v>34</v>
      </c>
      <c r="T2594" s="4">
        <v>3</v>
      </c>
      <c r="U2594" s="11">
        <f t="shared" si="40"/>
        <v>2697</v>
      </c>
      <c r="V2594" s="11">
        <f>tbl_EcommerceSales[[#This Row],[Gross_Sales]]*tbl_EcommerceSales[[#This Row],[Discount]]</f>
        <v>539.4</v>
      </c>
      <c r="W2594" s="11">
        <f>tbl_EcommerceSales[[#This Row],[Gross_Sales]]-tbl_EcommerceSales[[#This Row],[Discount_Amount]]</f>
        <v>2157.6</v>
      </c>
      <c r="X2594" s="11">
        <f>tbl_EcommerceSales[[#This Row],[Quantity]] * _xlfn.XLOOKUP(tbl_EcommerceSales[[#This Row],[Product_ID]], Product_Master!A:A, Product_Master!F:F)</f>
        <v>1440</v>
      </c>
      <c r="Y2594" s="11">
        <f>tbl_EcommerceSales[[#This Row],[Net_Revenue]]-tbl_EcommerceSales[[#This Row],[Total_Cost]]</f>
        <v>717.59999999999991</v>
      </c>
      <c r="Z2594" s="9">
        <f>IFERROR(#REF!/tbl_EcommerceSales[[#This Row],[Total_Cost]], 0)</f>
        <v>0</v>
      </c>
      <c r="AA2594" t="str">
        <f>TEXT(tbl_EcommerceSales[[#This Row],[Order_Date]],"mmm")</f>
        <v>Oct</v>
      </c>
      <c r="AB2594">
        <f>YEAR(tbl_EcommerceSales[[#This Row],[Order_Date]])</f>
        <v>2025</v>
      </c>
      <c r="AC2594" t="str">
        <f>IF(tbl_EcommerceSales[[#This Row],[Age]]&lt;18,"Under 18",IF(tbl_EcommerceSales[[#This Row],[Age]]&lt;=25,"18-25",IF(tbl_EcommerceSales[[#This Row],[Age]]&lt;=35,"26-35",IF(tbl_EcommerceSales[[#This Row],[Age]]&lt;=45,"36-45",IF(tbl_EcommerceSales[[#This Row],[Age]]&lt;=55,"46-55","56+")))))</f>
        <v>36-45</v>
      </c>
    </row>
    <row r="2595" spans="1:29" x14ac:dyDescent="0.35">
      <c r="A2595" t="s">
        <v>4307</v>
      </c>
      <c r="B2595" s="7">
        <v>45940</v>
      </c>
      <c r="C2595" t="s">
        <v>1002</v>
      </c>
      <c r="D2595" t="s">
        <v>139</v>
      </c>
      <c r="E2595" t="s">
        <v>48</v>
      </c>
      <c r="F2595">
        <v>26</v>
      </c>
      <c r="G2595" t="s">
        <v>107</v>
      </c>
      <c r="H2595" t="s">
        <v>39</v>
      </c>
      <c r="I2595" t="s">
        <v>62</v>
      </c>
      <c r="J2595" t="s">
        <v>63</v>
      </c>
      <c r="K2595" t="s">
        <v>42</v>
      </c>
      <c r="L2595" t="s">
        <v>43</v>
      </c>
      <c r="M2595">
        <v>3</v>
      </c>
      <c r="N2595" s="2">
        <v>499</v>
      </c>
      <c r="O2595" s="3">
        <v>0.1</v>
      </c>
      <c r="P2595" s="2">
        <v>660</v>
      </c>
      <c r="Q2595" t="s">
        <v>32</v>
      </c>
      <c r="R2595" t="s">
        <v>33</v>
      </c>
      <c r="S2595" t="s">
        <v>34</v>
      </c>
      <c r="T2595" s="4">
        <v>1</v>
      </c>
      <c r="U2595" s="11">
        <f t="shared" si="40"/>
        <v>1497</v>
      </c>
      <c r="V2595" s="11">
        <f>tbl_EcommerceSales[[#This Row],[Gross_Sales]]*tbl_EcommerceSales[[#This Row],[Discount]]</f>
        <v>149.70000000000002</v>
      </c>
      <c r="W2595" s="11">
        <f>tbl_EcommerceSales[[#This Row],[Gross_Sales]]-tbl_EcommerceSales[[#This Row],[Discount_Amount]]</f>
        <v>1347.3</v>
      </c>
      <c r="X2595" s="11">
        <f>tbl_EcommerceSales[[#This Row],[Quantity]] * _xlfn.XLOOKUP(tbl_EcommerceSales[[#This Row],[Product_ID]], Product_Master!A:A, Product_Master!F:F)</f>
        <v>660</v>
      </c>
      <c r="Y2595" s="11">
        <f>tbl_EcommerceSales[[#This Row],[Net_Revenue]]-tbl_EcommerceSales[[#This Row],[Total_Cost]]</f>
        <v>687.3</v>
      </c>
      <c r="Z2595" s="9">
        <f>IFERROR(#REF!/tbl_EcommerceSales[[#This Row],[Total_Cost]], 0)</f>
        <v>0</v>
      </c>
      <c r="AA2595" t="str">
        <f>TEXT(tbl_EcommerceSales[[#This Row],[Order_Date]],"mmm")</f>
        <v>Oct</v>
      </c>
      <c r="AB2595">
        <f>YEAR(tbl_EcommerceSales[[#This Row],[Order_Date]])</f>
        <v>2025</v>
      </c>
      <c r="AC2595" t="str">
        <f>IF(tbl_EcommerceSales[[#This Row],[Age]]&lt;18,"Under 18",IF(tbl_EcommerceSales[[#This Row],[Age]]&lt;=25,"18-25",IF(tbl_EcommerceSales[[#This Row],[Age]]&lt;=35,"26-35",IF(tbl_EcommerceSales[[#This Row],[Age]]&lt;=45,"36-45",IF(tbl_EcommerceSales[[#This Row],[Age]]&lt;=55,"46-55","56+")))))</f>
        <v>26-35</v>
      </c>
    </row>
    <row r="2596" spans="1:29" x14ac:dyDescent="0.35">
      <c r="A2596" t="s">
        <v>4308</v>
      </c>
      <c r="B2596" s="7">
        <v>45940</v>
      </c>
      <c r="C2596" t="s">
        <v>4309</v>
      </c>
      <c r="D2596" t="s">
        <v>66</v>
      </c>
      <c r="E2596" t="s">
        <v>25</v>
      </c>
      <c r="F2596">
        <v>55</v>
      </c>
      <c r="G2596" t="s">
        <v>142</v>
      </c>
      <c r="H2596" t="s">
        <v>88</v>
      </c>
      <c r="I2596" t="s">
        <v>349</v>
      </c>
      <c r="J2596" t="s">
        <v>350</v>
      </c>
      <c r="K2596" t="s">
        <v>82</v>
      </c>
      <c r="L2596" t="s">
        <v>238</v>
      </c>
      <c r="M2596">
        <v>5</v>
      </c>
      <c r="N2596" s="2">
        <v>1599</v>
      </c>
      <c r="O2596" s="3">
        <v>0.1</v>
      </c>
      <c r="P2596" s="2">
        <v>4600</v>
      </c>
      <c r="Q2596" t="s">
        <v>32</v>
      </c>
      <c r="R2596" t="s">
        <v>33</v>
      </c>
      <c r="S2596" t="s">
        <v>57</v>
      </c>
      <c r="T2596" s="4">
        <v>5</v>
      </c>
      <c r="U2596" s="11">
        <f t="shared" si="40"/>
        <v>7995</v>
      </c>
      <c r="V2596" s="11">
        <f>tbl_EcommerceSales[[#This Row],[Gross_Sales]]*tbl_EcommerceSales[[#This Row],[Discount]]</f>
        <v>799.5</v>
      </c>
      <c r="W2596" s="11">
        <f>tbl_EcommerceSales[[#This Row],[Gross_Sales]]-tbl_EcommerceSales[[#This Row],[Discount_Amount]]</f>
        <v>7195.5</v>
      </c>
      <c r="X2596" s="11">
        <f>tbl_EcommerceSales[[#This Row],[Quantity]] * _xlfn.XLOOKUP(tbl_EcommerceSales[[#This Row],[Product_ID]], Product_Master!A:A, Product_Master!F:F)</f>
        <v>4600</v>
      </c>
      <c r="Y2596" s="11">
        <f>tbl_EcommerceSales[[#This Row],[Net_Revenue]]-tbl_EcommerceSales[[#This Row],[Total_Cost]]</f>
        <v>2595.5</v>
      </c>
      <c r="Z2596" s="9">
        <f>IFERROR(#REF!/tbl_EcommerceSales[[#This Row],[Total_Cost]], 0)</f>
        <v>0</v>
      </c>
      <c r="AA2596" t="str">
        <f>TEXT(tbl_EcommerceSales[[#This Row],[Order_Date]],"mmm")</f>
        <v>Oct</v>
      </c>
      <c r="AB2596">
        <f>YEAR(tbl_EcommerceSales[[#This Row],[Order_Date]])</f>
        <v>2025</v>
      </c>
      <c r="AC2596" t="str">
        <f>IF(tbl_EcommerceSales[[#This Row],[Age]]&lt;18,"Under 18",IF(tbl_EcommerceSales[[#This Row],[Age]]&lt;=25,"18-25",IF(tbl_EcommerceSales[[#This Row],[Age]]&lt;=35,"26-35",IF(tbl_EcommerceSales[[#This Row],[Age]]&lt;=45,"36-45",IF(tbl_EcommerceSales[[#This Row],[Age]]&lt;=55,"46-55","56+")))))</f>
        <v>46-55</v>
      </c>
    </row>
    <row r="2597" spans="1:29" x14ac:dyDescent="0.35">
      <c r="A2597" t="s">
        <v>4310</v>
      </c>
      <c r="B2597" s="7">
        <v>45940</v>
      </c>
      <c r="C2597" t="s">
        <v>2961</v>
      </c>
      <c r="D2597" t="s">
        <v>170</v>
      </c>
      <c r="E2597" t="s">
        <v>48</v>
      </c>
      <c r="F2597">
        <v>30</v>
      </c>
      <c r="G2597" t="s">
        <v>52</v>
      </c>
      <c r="H2597" t="s">
        <v>27</v>
      </c>
      <c r="I2597" t="s">
        <v>67</v>
      </c>
      <c r="J2597" t="s">
        <v>68</v>
      </c>
      <c r="K2597" t="s">
        <v>42</v>
      </c>
      <c r="L2597" t="s">
        <v>43</v>
      </c>
      <c r="M2597">
        <v>1</v>
      </c>
      <c r="N2597" s="2">
        <v>799</v>
      </c>
      <c r="O2597" s="3">
        <v>0.1</v>
      </c>
      <c r="P2597" s="2">
        <v>360</v>
      </c>
      <c r="Q2597" t="s">
        <v>123</v>
      </c>
      <c r="R2597" t="s">
        <v>33</v>
      </c>
      <c r="S2597" t="s">
        <v>34</v>
      </c>
      <c r="T2597" s="4">
        <v>4</v>
      </c>
      <c r="U2597" s="11">
        <f t="shared" si="40"/>
        <v>799</v>
      </c>
      <c r="V2597" s="11">
        <f>tbl_EcommerceSales[[#This Row],[Gross_Sales]]*tbl_EcommerceSales[[#This Row],[Discount]]</f>
        <v>79.900000000000006</v>
      </c>
      <c r="W2597" s="11">
        <f>tbl_EcommerceSales[[#This Row],[Gross_Sales]]-tbl_EcommerceSales[[#This Row],[Discount_Amount]]</f>
        <v>719.1</v>
      </c>
      <c r="X2597" s="11">
        <f>tbl_EcommerceSales[[#This Row],[Quantity]] * _xlfn.XLOOKUP(tbl_EcommerceSales[[#This Row],[Product_ID]], Product_Master!A:A, Product_Master!F:F)</f>
        <v>360</v>
      </c>
      <c r="Y2597" s="11">
        <f>tbl_EcommerceSales[[#This Row],[Net_Revenue]]-tbl_EcommerceSales[[#This Row],[Total_Cost]]</f>
        <v>359.1</v>
      </c>
      <c r="Z2597" s="9">
        <f>IFERROR(#REF!/tbl_EcommerceSales[[#This Row],[Total_Cost]], 0)</f>
        <v>0</v>
      </c>
      <c r="AA2597" t="str">
        <f>TEXT(tbl_EcommerceSales[[#This Row],[Order_Date]],"mmm")</f>
        <v>Oct</v>
      </c>
      <c r="AB2597">
        <f>YEAR(tbl_EcommerceSales[[#This Row],[Order_Date]])</f>
        <v>2025</v>
      </c>
      <c r="AC2597" t="str">
        <f>IF(tbl_EcommerceSales[[#This Row],[Age]]&lt;18,"Under 18",IF(tbl_EcommerceSales[[#This Row],[Age]]&lt;=25,"18-25",IF(tbl_EcommerceSales[[#This Row],[Age]]&lt;=35,"26-35",IF(tbl_EcommerceSales[[#This Row],[Age]]&lt;=45,"36-45",IF(tbl_EcommerceSales[[#This Row],[Age]]&lt;=55,"46-55","56+")))))</f>
        <v>26-35</v>
      </c>
    </row>
    <row r="2598" spans="1:29" x14ac:dyDescent="0.35">
      <c r="A2598" t="s">
        <v>4311</v>
      </c>
      <c r="B2598" s="7">
        <v>45940</v>
      </c>
      <c r="C2598" t="s">
        <v>1065</v>
      </c>
      <c r="D2598" t="s">
        <v>305</v>
      </c>
      <c r="E2598" t="s">
        <v>25</v>
      </c>
      <c r="F2598">
        <v>22</v>
      </c>
      <c r="G2598" t="s">
        <v>246</v>
      </c>
      <c r="H2598" t="s">
        <v>27</v>
      </c>
      <c r="I2598" t="s">
        <v>221</v>
      </c>
      <c r="J2598" t="s">
        <v>222</v>
      </c>
      <c r="K2598" t="s">
        <v>177</v>
      </c>
      <c r="L2598" t="s">
        <v>208</v>
      </c>
      <c r="M2598">
        <v>1</v>
      </c>
      <c r="N2598" s="2">
        <v>1499</v>
      </c>
      <c r="O2598" s="3">
        <v>0.1</v>
      </c>
      <c r="P2598" s="2">
        <v>800</v>
      </c>
      <c r="Q2598" t="s">
        <v>156</v>
      </c>
      <c r="R2598" t="s">
        <v>33</v>
      </c>
      <c r="S2598" t="s">
        <v>57</v>
      </c>
      <c r="T2598" s="4">
        <v>4</v>
      </c>
      <c r="U2598" s="11">
        <f t="shared" si="40"/>
        <v>1499</v>
      </c>
      <c r="V2598" s="11">
        <f>tbl_EcommerceSales[[#This Row],[Gross_Sales]]*tbl_EcommerceSales[[#This Row],[Discount]]</f>
        <v>149.9</v>
      </c>
      <c r="W2598" s="11">
        <f>tbl_EcommerceSales[[#This Row],[Gross_Sales]]-tbl_EcommerceSales[[#This Row],[Discount_Amount]]</f>
        <v>1349.1</v>
      </c>
      <c r="X2598" s="11">
        <f>tbl_EcommerceSales[[#This Row],[Quantity]] * _xlfn.XLOOKUP(tbl_EcommerceSales[[#This Row],[Product_ID]], Product_Master!A:A, Product_Master!F:F)</f>
        <v>800</v>
      </c>
      <c r="Y2598" s="11">
        <f>tbl_EcommerceSales[[#This Row],[Net_Revenue]]-tbl_EcommerceSales[[#This Row],[Total_Cost]]</f>
        <v>549.09999999999991</v>
      </c>
      <c r="Z2598" s="9">
        <f>IFERROR(#REF!/tbl_EcommerceSales[[#This Row],[Total_Cost]], 0)</f>
        <v>0</v>
      </c>
      <c r="AA2598" t="str">
        <f>TEXT(tbl_EcommerceSales[[#This Row],[Order_Date]],"mmm")</f>
        <v>Oct</v>
      </c>
      <c r="AB2598">
        <f>YEAR(tbl_EcommerceSales[[#This Row],[Order_Date]])</f>
        <v>2025</v>
      </c>
      <c r="AC2598" t="str">
        <f>IF(tbl_EcommerceSales[[#This Row],[Age]]&lt;18,"Under 18",IF(tbl_EcommerceSales[[#This Row],[Age]]&lt;=25,"18-25",IF(tbl_EcommerceSales[[#This Row],[Age]]&lt;=35,"26-35",IF(tbl_EcommerceSales[[#This Row],[Age]]&lt;=45,"36-45",IF(tbl_EcommerceSales[[#This Row],[Age]]&lt;=55,"46-55","56+")))))</f>
        <v>18-25</v>
      </c>
    </row>
    <row r="2599" spans="1:29" x14ac:dyDescent="0.35">
      <c r="A2599" t="s">
        <v>4312</v>
      </c>
      <c r="B2599" s="7">
        <v>45940</v>
      </c>
      <c r="C2599" t="s">
        <v>1105</v>
      </c>
      <c r="D2599" t="s">
        <v>189</v>
      </c>
      <c r="E2599" t="s">
        <v>48</v>
      </c>
      <c r="F2599">
        <v>38</v>
      </c>
      <c r="G2599" t="s">
        <v>192</v>
      </c>
      <c r="H2599" t="s">
        <v>27</v>
      </c>
      <c r="I2599" t="s">
        <v>131</v>
      </c>
      <c r="J2599" t="s">
        <v>132</v>
      </c>
      <c r="K2599" t="s">
        <v>91</v>
      </c>
      <c r="L2599" t="s">
        <v>133</v>
      </c>
      <c r="M2599">
        <v>1</v>
      </c>
      <c r="N2599" s="2">
        <v>1299</v>
      </c>
      <c r="O2599" s="3">
        <v>0.3</v>
      </c>
      <c r="P2599" s="2">
        <v>610</v>
      </c>
      <c r="Q2599" t="s">
        <v>32</v>
      </c>
      <c r="R2599" t="s">
        <v>33</v>
      </c>
      <c r="S2599" t="s">
        <v>57</v>
      </c>
      <c r="T2599" s="4">
        <v>5</v>
      </c>
      <c r="U2599" s="11">
        <f t="shared" si="40"/>
        <v>1299</v>
      </c>
      <c r="V2599" s="11">
        <f>tbl_EcommerceSales[[#This Row],[Gross_Sales]]*tbl_EcommerceSales[[#This Row],[Discount]]</f>
        <v>389.7</v>
      </c>
      <c r="W2599" s="11">
        <f>tbl_EcommerceSales[[#This Row],[Gross_Sales]]-tbl_EcommerceSales[[#This Row],[Discount_Amount]]</f>
        <v>909.3</v>
      </c>
      <c r="X2599" s="11">
        <f>tbl_EcommerceSales[[#This Row],[Quantity]] * _xlfn.XLOOKUP(tbl_EcommerceSales[[#This Row],[Product_ID]], Product_Master!A:A, Product_Master!F:F)</f>
        <v>610</v>
      </c>
      <c r="Y2599" s="11">
        <f>tbl_EcommerceSales[[#This Row],[Net_Revenue]]-tbl_EcommerceSales[[#This Row],[Total_Cost]]</f>
        <v>299.29999999999995</v>
      </c>
      <c r="Z2599" s="9">
        <f>IFERROR(#REF!/tbl_EcommerceSales[[#This Row],[Total_Cost]], 0)</f>
        <v>0</v>
      </c>
      <c r="AA2599" t="str">
        <f>TEXT(tbl_EcommerceSales[[#This Row],[Order_Date]],"mmm")</f>
        <v>Oct</v>
      </c>
      <c r="AB2599">
        <f>YEAR(tbl_EcommerceSales[[#This Row],[Order_Date]])</f>
        <v>2025</v>
      </c>
      <c r="AC2599" t="str">
        <f>IF(tbl_EcommerceSales[[#This Row],[Age]]&lt;18,"Under 18",IF(tbl_EcommerceSales[[#This Row],[Age]]&lt;=25,"18-25",IF(tbl_EcommerceSales[[#This Row],[Age]]&lt;=35,"26-35",IF(tbl_EcommerceSales[[#This Row],[Age]]&lt;=45,"36-45",IF(tbl_EcommerceSales[[#This Row],[Age]]&lt;=55,"46-55","56+")))))</f>
        <v>36-45</v>
      </c>
    </row>
    <row r="2600" spans="1:29" x14ac:dyDescent="0.35">
      <c r="A2600" t="s">
        <v>4313</v>
      </c>
      <c r="B2600" s="7">
        <v>45940</v>
      </c>
      <c r="C2600" t="s">
        <v>1092</v>
      </c>
      <c r="D2600" t="s">
        <v>24</v>
      </c>
      <c r="E2600" t="s">
        <v>25</v>
      </c>
      <c r="F2600">
        <v>32</v>
      </c>
      <c r="G2600" t="s">
        <v>192</v>
      </c>
      <c r="H2600" t="s">
        <v>27</v>
      </c>
      <c r="I2600" t="s">
        <v>160</v>
      </c>
      <c r="J2600" t="s">
        <v>161</v>
      </c>
      <c r="K2600" t="s">
        <v>91</v>
      </c>
      <c r="L2600" t="s">
        <v>133</v>
      </c>
      <c r="M2600">
        <v>1</v>
      </c>
      <c r="N2600" s="2">
        <v>1099</v>
      </c>
      <c r="O2600" s="3">
        <v>0.15</v>
      </c>
      <c r="P2600" s="2">
        <v>520</v>
      </c>
      <c r="Q2600" t="s">
        <v>123</v>
      </c>
      <c r="R2600" t="s">
        <v>33</v>
      </c>
      <c r="S2600" t="s">
        <v>34</v>
      </c>
      <c r="T2600" s="4">
        <v>4</v>
      </c>
      <c r="U2600" s="11">
        <f t="shared" si="40"/>
        <v>1099</v>
      </c>
      <c r="V2600" s="11">
        <f>tbl_EcommerceSales[[#This Row],[Gross_Sales]]*tbl_EcommerceSales[[#This Row],[Discount]]</f>
        <v>164.85</v>
      </c>
      <c r="W2600" s="11">
        <f>tbl_EcommerceSales[[#This Row],[Gross_Sales]]-tbl_EcommerceSales[[#This Row],[Discount_Amount]]</f>
        <v>934.15</v>
      </c>
      <c r="X2600" s="11">
        <f>tbl_EcommerceSales[[#This Row],[Quantity]] * _xlfn.XLOOKUP(tbl_EcommerceSales[[#This Row],[Product_ID]], Product_Master!A:A, Product_Master!F:F)</f>
        <v>520</v>
      </c>
      <c r="Y2600" s="11">
        <f>tbl_EcommerceSales[[#This Row],[Net_Revenue]]-tbl_EcommerceSales[[#This Row],[Total_Cost]]</f>
        <v>414.15</v>
      </c>
      <c r="Z2600" s="9">
        <f>IFERROR(#REF!/tbl_EcommerceSales[[#This Row],[Total_Cost]], 0)</f>
        <v>0</v>
      </c>
      <c r="AA2600" t="str">
        <f>TEXT(tbl_EcommerceSales[[#This Row],[Order_Date]],"mmm")</f>
        <v>Oct</v>
      </c>
      <c r="AB2600">
        <f>YEAR(tbl_EcommerceSales[[#This Row],[Order_Date]])</f>
        <v>2025</v>
      </c>
      <c r="AC2600" t="str">
        <f>IF(tbl_EcommerceSales[[#This Row],[Age]]&lt;18,"Under 18",IF(tbl_EcommerceSales[[#This Row],[Age]]&lt;=25,"18-25",IF(tbl_EcommerceSales[[#This Row],[Age]]&lt;=35,"26-35",IF(tbl_EcommerceSales[[#This Row],[Age]]&lt;=45,"36-45",IF(tbl_EcommerceSales[[#This Row],[Age]]&lt;=55,"46-55","56+")))))</f>
        <v>26-35</v>
      </c>
    </row>
    <row r="2601" spans="1:29" x14ac:dyDescent="0.35">
      <c r="A2601" t="s">
        <v>4314</v>
      </c>
      <c r="B2601" s="7">
        <v>45941</v>
      </c>
      <c r="C2601" t="s">
        <v>2672</v>
      </c>
      <c r="D2601" t="s">
        <v>106</v>
      </c>
      <c r="E2601" t="s">
        <v>48</v>
      </c>
      <c r="F2601">
        <v>38</v>
      </c>
      <c r="G2601" t="s">
        <v>87</v>
      </c>
      <c r="H2601" t="s">
        <v>88</v>
      </c>
      <c r="I2601" t="s">
        <v>241</v>
      </c>
      <c r="J2601" t="s">
        <v>242</v>
      </c>
      <c r="K2601" t="s">
        <v>42</v>
      </c>
      <c r="L2601" t="s">
        <v>243</v>
      </c>
      <c r="M2601">
        <v>2</v>
      </c>
      <c r="N2601" s="2">
        <v>649</v>
      </c>
      <c r="O2601" s="3">
        <v>0.2</v>
      </c>
      <c r="P2601" s="2">
        <v>580</v>
      </c>
      <c r="Q2601" t="s">
        <v>123</v>
      </c>
      <c r="R2601" t="s">
        <v>93</v>
      </c>
      <c r="S2601" t="s">
        <v>57</v>
      </c>
      <c r="T2601" s="4">
        <v>5</v>
      </c>
      <c r="U2601" s="11">
        <f t="shared" si="40"/>
        <v>1298</v>
      </c>
      <c r="V2601" s="11">
        <f>tbl_EcommerceSales[[#This Row],[Gross_Sales]]*tbl_EcommerceSales[[#This Row],[Discount]]</f>
        <v>259.60000000000002</v>
      </c>
      <c r="W2601" s="11">
        <f>tbl_EcommerceSales[[#This Row],[Gross_Sales]]-tbl_EcommerceSales[[#This Row],[Discount_Amount]]</f>
        <v>1038.4000000000001</v>
      </c>
      <c r="X2601" s="11">
        <f>tbl_EcommerceSales[[#This Row],[Quantity]] * _xlfn.XLOOKUP(tbl_EcommerceSales[[#This Row],[Product_ID]], Product_Master!A:A, Product_Master!F:F)</f>
        <v>580</v>
      </c>
      <c r="Y2601" s="11">
        <f>tbl_EcommerceSales[[#This Row],[Net_Revenue]]-tbl_EcommerceSales[[#This Row],[Total_Cost]]</f>
        <v>458.40000000000009</v>
      </c>
      <c r="Z2601" s="9">
        <f>IFERROR(#REF!/tbl_EcommerceSales[[#This Row],[Total_Cost]], 0)</f>
        <v>0</v>
      </c>
      <c r="AA2601" t="str">
        <f>TEXT(tbl_EcommerceSales[[#This Row],[Order_Date]],"mmm")</f>
        <v>Oct</v>
      </c>
      <c r="AB2601">
        <f>YEAR(tbl_EcommerceSales[[#This Row],[Order_Date]])</f>
        <v>2025</v>
      </c>
      <c r="AC2601" t="str">
        <f>IF(tbl_EcommerceSales[[#This Row],[Age]]&lt;18,"Under 18",IF(tbl_EcommerceSales[[#This Row],[Age]]&lt;=25,"18-25",IF(tbl_EcommerceSales[[#This Row],[Age]]&lt;=35,"26-35",IF(tbl_EcommerceSales[[#This Row],[Age]]&lt;=45,"36-45",IF(tbl_EcommerceSales[[#This Row],[Age]]&lt;=55,"46-55","56+")))))</f>
        <v>36-45</v>
      </c>
    </row>
    <row r="2602" spans="1:29" x14ac:dyDescent="0.35">
      <c r="A2602" t="s">
        <v>4315</v>
      </c>
      <c r="B2602" s="7">
        <v>45941</v>
      </c>
      <c r="C2602" t="s">
        <v>833</v>
      </c>
      <c r="D2602" t="s">
        <v>47</v>
      </c>
      <c r="E2602" t="s">
        <v>25</v>
      </c>
      <c r="F2602">
        <v>24</v>
      </c>
      <c r="G2602" t="s">
        <v>246</v>
      </c>
      <c r="H2602" t="s">
        <v>27</v>
      </c>
      <c r="I2602" t="s">
        <v>200</v>
      </c>
      <c r="J2602" t="s">
        <v>201</v>
      </c>
      <c r="K2602" t="s">
        <v>91</v>
      </c>
      <c r="L2602" t="s">
        <v>202</v>
      </c>
      <c r="M2602">
        <v>3</v>
      </c>
      <c r="N2602" s="2">
        <v>899</v>
      </c>
      <c r="O2602" s="3">
        <v>0.2</v>
      </c>
      <c r="P2602" s="2">
        <v>1260</v>
      </c>
      <c r="Q2602" t="s">
        <v>76</v>
      </c>
      <c r="R2602" t="s">
        <v>33</v>
      </c>
      <c r="S2602" t="s">
        <v>34</v>
      </c>
      <c r="T2602" s="4">
        <v>5</v>
      </c>
      <c r="U2602" s="11">
        <f t="shared" si="40"/>
        <v>2697</v>
      </c>
      <c r="V2602" s="11">
        <f>tbl_EcommerceSales[[#This Row],[Gross_Sales]]*tbl_EcommerceSales[[#This Row],[Discount]]</f>
        <v>539.4</v>
      </c>
      <c r="W2602" s="11">
        <f>tbl_EcommerceSales[[#This Row],[Gross_Sales]]-tbl_EcommerceSales[[#This Row],[Discount_Amount]]</f>
        <v>2157.6</v>
      </c>
      <c r="X2602" s="11">
        <f>tbl_EcommerceSales[[#This Row],[Quantity]] * _xlfn.XLOOKUP(tbl_EcommerceSales[[#This Row],[Product_ID]], Product_Master!A:A, Product_Master!F:F)</f>
        <v>1260</v>
      </c>
      <c r="Y2602" s="11">
        <f>tbl_EcommerceSales[[#This Row],[Net_Revenue]]-tbl_EcommerceSales[[#This Row],[Total_Cost]]</f>
        <v>897.59999999999991</v>
      </c>
      <c r="Z2602" s="9">
        <f>IFERROR(#REF!/tbl_EcommerceSales[[#This Row],[Total_Cost]], 0)</f>
        <v>0</v>
      </c>
      <c r="AA2602" t="str">
        <f>TEXT(tbl_EcommerceSales[[#This Row],[Order_Date]],"mmm")</f>
        <v>Oct</v>
      </c>
      <c r="AB2602">
        <f>YEAR(tbl_EcommerceSales[[#This Row],[Order_Date]])</f>
        <v>2025</v>
      </c>
      <c r="AC2602" t="str">
        <f>IF(tbl_EcommerceSales[[#This Row],[Age]]&lt;18,"Under 18",IF(tbl_EcommerceSales[[#This Row],[Age]]&lt;=25,"18-25",IF(tbl_EcommerceSales[[#This Row],[Age]]&lt;=35,"26-35",IF(tbl_EcommerceSales[[#This Row],[Age]]&lt;=45,"36-45",IF(tbl_EcommerceSales[[#This Row],[Age]]&lt;=55,"46-55","56+")))))</f>
        <v>18-25</v>
      </c>
    </row>
    <row r="2603" spans="1:29" x14ac:dyDescent="0.35">
      <c r="A2603" t="s">
        <v>4316</v>
      </c>
      <c r="B2603" s="7">
        <v>45941</v>
      </c>
      <c r="C2603" t="s">
        <v>3511</v>
      </c>
      <c r="D2603" t="s">
        <v>106</v>
      </c>
      <c r="E2603" t="s">
        <v>25</v>
      </c>
      <c r="F2603">
        <v>37</v>
      </c>
      <c r="G2603" t="s">
        <v>270</v>
      </c>
      <c r="H2603" t="s">
        <v>72</v>
      </c>
      <c r="I2603" t="s">
        <v>200</v>
      </c>
      <c r="J2603" t="s">
        <v>201</v>
      </c>
      <c r="K2603" t="s">
        <v>91</v>
      </c>
      <c r="L2603" t="s">
        <v>202</v>
      </c>
      <c r="M2603">
        <v>2</v>
      </c>
      <c r="N2603" s="2">
        <v>899</v>
      </c>
      <c r="O2603" s="3">
        <v>0.2</v>
      </c>
      <c r="P2603" s="2">
        <v>840</v>
      </c>
      <c r="Q2603" t="s">
        <v>123</v>
      </c>
      <c r="R2603" t="s">
        <v>33</v>
      </c>
      <c r="S2603" t="s">
        <v>57</v>
      </c>
      <c r="T2603" s="4">
        <v>5</v>
      </c>
      <c r="U2603" s="11">
        <f t="shared" si="40"/>
        <v>1798</v>
      </c>
      <c r="V2603" s="11">
        <f>tbl_EcommerceSales[[#This Row],[Gross_Sales]]*tbl_EcommerceSales[[#This Row],[Discount]]</f>
        <v>359.6</v>
      </c>
      <c r="W2603" s="11">
        <f>tbl_EcommerceSales[[#This Row],[Gross_Sales]]-tbl_EcommerceSales[[#This Row],[Discount_Amount]]</f>
        <v>1438.4</v>
      </c>
      <c r="X2603" s="11">
        <f>tbl_EcommerceSales[[#This Row],[Quantity]] * _xlfn.XLOOKUP(tbl_EcommerceSales[[#This Row],[Product_ID]], Product_Master!A:A, Product_Master!F:F)</f>
        <v>840</v>
      </c>
      <c r="Y2603" s="11">
        <f>tbl_EcommerceSales[[#This Row],[Net_Revenue]]-tbl_EcommerceSales[[#This Row],[Total_Cost]]</f>
        <v>598.40000000000009</v>
      </c>
      <c r="Z2603" s="9">
        <f>IFERROR(#REF!/tbl_EcommerceSales[[#This Row],[Total_Cost]], 0)</f>
        <v>0</v>
      </c>
      <c r="AA2603" t="str">
        <f>TEXT(tbl_EcommerceSales[[#This Row],[Order_Date]],"mmm")</f>
        <v>Oct</v>
      </c>
      <c r="AB2603">
        <f>YEAR(tbl_EcommerceSales[[#This Row],[Order_Date]])</f>
        <v>2025</v>
      </c>
      <c r="AC2603" t="str">
        <f>IF(tbl_EcommerceSales[[#This Row],[Age]]&lt;18,"Under 18",IF(tbl_EcommerceSales[[#This Row],[Age]]&lt;=25,"18-25",IF(tbl_EcommerceSales[[#This Row],[Age]]&lt;=35,"26-35",IF(tbl_EcommerceSales[[#This Row],[Age]]&lt;=45,"36-45",IF(tbl_EcommerceSales[[#This Row],[Age]]&lt;=55,"46-55","56+")))))</f>
        <v>36-45</v>
      </c>
    </row>
    <row r="2604" spans="1:29" x14ac:dyDescent="0.35">
      <c r="A2604" t="s">
        <v>4317</v>
      </c>
      <c r="B2604" s="7">
        <v>45941</v>
      </c>
      <c r="C2604" t="s">
        <v>4318</v>
      </c>
      <c r="D2604" t="s">
        <v>205</v>
      </c>
      <c r="E2604" t="s">
        <v>48</v>
      </c>
      <c r="F2604">
        <v>46</v>
      </c>
      <c r="G2604" t="s">
        <v>52</v>
      </c>
      <c r="H2604" t="s">
        <v>27</v>
      </c>
      <c r="I2604" t="s">
        <v>62</v>
      </c>
      <c r="J2604" t="s">
        <v>63</v>
      </c>
      <c r="K2604" t="s">
        <v>42</v>
      </c>
      <c r="L2604" t="s">
        <v>43</v>
      </c>
      <c r="M2604">
        <v>1</v>
      </c>
      <c r="N2604" s="2">
        <v>499</v>
      </c>
      <c r="O2604" s="3">
        <v>0.2</v>
      </c>
      <c r="P2604" s="2">
        <v>220</v>
      </c>
      <c r="Q2604" t="s">
        <v>76</v>
      </c>
      <c r="R2604" t="s">
        <v>33</v>
      </c>
      <c r="S2604" t="s">
        <v>57</v>
      </c>
      <c r="T2604" s="4">
        <v>5</v>
      </c>
      <c r="U2604" s="11">
        <f t="shared" si="40"/>
        <v>499</v>
      </c>
      <c r="V2604" s="11">
        <f>tbl_EcommerceSales[[#This Row],[Gross_Sales]]*tbl_EcommerceSales[[#This Row],[Discount]]</f>
        <v>99.800000000000011</v>
      </c>
      <c r="W2604" s="11">
        <f>tbl_EcommerceSales[[#This Row],[Gross_Sales]]-tbl_EcommerceSales[[#This Row],[Discount_Amount]]</f>
        <v>399.2</v>
      </c>
      <c r="X2604" s="11">
        <f>tbl_EcommerceSales[[#This Row],[Quantity]] * _xlfn.XLOOKUP(tbl_EcommerceSales[[#This Row],[Product_ID]], Product_Master!A:A, Product_Master!F:F)</f>
        <v>220</v>
      </c>
      <c r="Y2604" s="11">
        <f>tbl_EcommerceSales[[#This Row],[Net_Revenue]]-tbl_EcommerceSales[[#This Row],[Total_Cost]]</f>
        <v>179.2</v>
      </c>
      <c r="Z2604" s="9">
        <f>IFERROR(#REF!/tbl_EcommerceSales[[#This Row],[Total_Cost]], 0)</f>
        <v>0</v>
      </c>
      <c r="AA2604" t="str">
        <f>TEXT(tbl_EcommerceSales[[#This Row],[Order_Date]],"mmm")</f>
        <v>Oct</v>
      </c>
      <c r="AB2604">
        <f>YEAR(tbl_EcommerceSales[[#This Row],[Order_Date]])</f>
        <v>2025</v>
      </c>
      <c r="AC2604" t="str">
        <f>IF(tbl_EcommerceSales[[#This Row],[Age]]&lt;18,"Under 18",IF(tbl_EcommerceSales[[#This Row],[Age]]&lt;=25,"18-25",IF(tbl_EcommerceSales[[#This Row],[Age]]&lt;=35,"26-35",IF(tbl_EcommerceSales[[#This Row],[Age]]&lt;=45,"36-45",IF(tbl_EcommerceSales[[#This Row],[Age]]&lt;=55,"46-55","56+")))))</f>
        <v>46-55</v>
      </c>
    </row>
    <row r="2605" spans="1:29" x14ac:dyDescent="0.35">
      <c r="A2605" t="s">
        <v>4319</v>
      </c>
      <c r="B2605" s="7">
        <v>45941</v>
      </c>
      <c r="C2605" t="s">
        <v>4320</v>
      </c>
      <c r="D2605" t="s">
        <v>254</v>
      </c>
      <c r="E2605" t="s">
        <v>48</v>
      </c>
      <c r="F2605">
        <v>35</v>
      </c>
      <c r="G2605" t="s">
        <v>96</v>
      </c>
      <c r="H2605" t="s">
        <v>39</v>
      </c>
      <c r="I2605" t="s">
        <v>357</v>
      </c>
      <c r="J2605" t="s">
        <v>358</v>
      </c>
      <c r="K2605" t="s">
        <v>177</v>
      </c>
      <c r="L2605" t="s">
        <v>178</v>
      </c>
      <c r="M2605">
        <v>1</v>
      </c>
      <c r="N2605" s="2">
        <v>999</v>
      </c>
      <c r="O2605" s="3">
        <v>0.05</v>
      </c>
      <c r="P2605" s="2">
        <v>520</v>
      </c>
      <c r="Q2605" t="s">
        <v>123</v>
      </c>
      <c r="R2605" t="s">
        <v>33</v>
      </c>
      <c r="S2605" t="s">
        <v>34</v>
      </c>
      <c r="T2605" s="4">
        <v>5</v>
      </c>
      <c r="U2605" s="11">
        <f t="shared" si="40"/>
        <v>999</v>
      </c>
      <c r="V2605" s="11">
        <f>tbl_EcommerceSales[[#This Row],[Gross_Sales]]*tbl_EcommerceSales[[#This Row],[Discount]]</f>
        <v>49.95</v>
      </c>
      <c r="W2605" s="11">
        <f>tbl_EcommerceSales[[#This Row],[Gross_Sales]]-tbl_EcommerceSales[[#This Row],[Discount_Amount]]</f>
        <v>949.05</v>
      </c>
      <c r="X2605" s="11">
        <f>tbl_EcommerceSales[[#This Row],[Quantity]] * _xlfn.XLOOKUP(tbl_EcommerceSales[[#This Row],[Product_ID]], Product_Master!A:A, Product_Master!F:F)</f>
        <v>520</v>
      </c>
      <c r="Y2605" s="11">
        <f>tbl_EcommerceSales[[#This Row],[Net_Revenue]]-tbl_EcommerceSales[[#This Row],[Total_Cost]]</f>
        <v>429.04999999999995</v>
      </c>
      <c r="Z2605" s="9">
        <f>IFERROR(#REF!/tbl_EcommerceSales[[#This Row],[Total_Cost]], 0)</f>
        <v>0</v>
      </c>
      <c r="AA2605" t="str">
        <f>TEXT(tbl_EcommerceSales[[#This Row],[Order_Date]],"mmm")</f>
        <v>Oct</v>
      </c>
      <c r="AB2605">
        <f>YEAR(tbl_EcommerceSales[[#This Row],[Order_Date]])</f>
        <v>2025</v>
      </c>
      <c r="AC2605" t="str">
        <f>IF(tbl_EcommerceSales[[#This Row],[Age]]&lt;18,"Under 18",IF(tbl_EcommerceSales[[#This Row],[Age]]&lt;=25,"18-25",IF(tbl_EcommerceSales[[#This Row],[Age]]&lt;=35,"26-35",IF(tbl_EcommerceSales[[#This Row],[Age]]&lt;=45,"36-45",IF(tbl_EcommerceSales[[#This Row],[Age]]&lt;=55,"46-55","56+")))))</f>
        <v>26-35</v>
      </c>
    </row>
    <row r="2606" spans="1:29" x14ac:dyDescent="0.35">
      <c r="A2606" t="s">
        <v>4321</v>
      </c>
      <c r="B2606" s="7">
        <v>45941</v>
      </c>
      <c r="C2606" t="s">
        <v>913</v>
      </c>
      <c r="D2606" t="s">
        <v>148</v>
      </c>
      <c r="E2606" t="s">
        <v>48</v>
      </c>
      <c r="F2606">
        <v>48</v>
      </c>
      <c r="G2606" t="s">
        <v>122</v>
      </c>
      <c r="H2606" t="s">
        <v>72</v>
      </c>
      <c r="I2606" t="s">
        <v>126</v>
      </c>
      <c r="J2606" t="s">
        <v>127</v>
      </c>
      <c r="K2606" t="s">
        <v>82</v>
      </c>
      <c r="L2606" t="s">
        <v>83</v>
      </c>
      <c r="M2606">
        <v>2</v>
      </c>
      <c r="N2606" s="2">
        <v>1899</v>
      </c>
      <c r="O2606" s="3">
        <v>0.2</v>
      </c>
      <c r="P2606" s="2">
        <v>2240</v>
      </c>
      <c r="Q2606" t="s">
        <v>32</v>
      </c>
      <c r="R2606" t="s">
        <v>33</v>
      </c>
      <c r="S2606" t="s">
        <v>57</v>
      </c>
      <c r="T2606" s="4">
        <v>2</v>
      </c>
      <c r="U2606" s="11">
        <f t="shared" si="40"/>
        <v>3798</v>
      </c>
      <c r="V2606" s="11">
        <f>tbl_EcommerceSales[[#This Row],[Gross_Sales]]*tbl_EcommerceSales[[#This Row],[Discount]]</f>
        <v>759.6</v>
      </c>
      <c r="W2606" s="11">
        <f>tbl_EcommerceSales[[#This Row],[Gross_Sales]]-tbl_EcommerceSales[[#This Row],[Discount_Amount]]</f>
        <v>3038.4</v>
      </c>
      <c r="X2606" s="11">
        <f>tbl_EcommerceSales[[#This Row],[Quantity]] * _xlfn.XLOOKUP(tbl_EcommerceSales[[#This Row],[Product_ID]], Product_Master!A:A, Product_Master!F:F)</f>
        <v>2240</v>
      </c>
      <c r="Y2606" s="11">
        <f>tbl_EcommerceSales[[#This Row],[Net_Revenue]]-tbl_EcommerceSales[[#This Row],[Total_Cost]]</f>
        <v>798.40000000000009</v>
      </c>
      <c r="Z2606" s="9">
        <f>IFERROR(#REF!/tbl_EcommerceSales[[#This Row],[Total_Cost]], 0)</f>
        <v>0</v>
      </c>
      <c r="AA2606" t="str">
        <f>TEXT(tbl_EcommerceSales[[#This Row],[Order_Date]],"mmm")</f>
        <v>Oct</v>
      </c>
      <c r="AB2606">
        <f>YEAR(tbl_EcommerceSales[[#This Row],[Order_Date]])</f>
        <v>2025</v>
      </c>
      <c r="AC2606" t="str">
        <f>IF(tbl_EcommerceSales[[#This Row],[Age]]&lt;18,"Under 18",IF(tbl_EcommerceSales[[#This Row],[Age]]&lt;=25,"18-25",IF(tbl_EcommerceSales[[#This Row],[Age]]&lt;=35,"26-35",IF(tbl_EcommerceSales[[#This Row],[Age]]&lt;=45,"36-45",IF(tbl_EcommerceSales[[#This Row],[Age]]&lt;=55,"46-55","56+")))))</f>
        <v>46-55</v>
      </c>
    </row>
    <row r="2607" spans="1:29" x14ac:dyDescent="0.35">
      <c r="A2607" t="s">
        <v>4322</v>
      </c>
      <c r="B2607" s="7">
        <v>45941</v>
      </c>
      <c r="C2607" t="s">
        <v>4323</v>
      </c>
      <c r="D2607" t="s">
        <v>116</v>
      </c>
      <c r="E2607" t="s">
        <v>48</v>
      </c>
      <c r="F2607">
        <v>38</v>
      </c>
      <c r="G2607" t="s">
        <v>142</v>
      </c>
      <c r="H2607" t="s">
        <v>88</v>
      </c>
      <c r="I2607" t="s">
        <v>221</v>
      </c>
      <c r="J2607" t="s">
        <v>222</v>
      </c>
      <c r="K2607" t="s">
        <v>177</v>
      </c>
      <c r="L2607" t="s">
        <v>208</v>
      </c>
      <c r="M2607">
        <v>1</v>
      </c>
      <c r="N2607" s="2">
        <v>1499</v>
      </c>
      <c r="O2607" s="3">
        <v>0.3</v>
      </c>
      <c r="P2607" s="2">
        <v>800</v>
      </c>
      <c r="Q2607" t="s">
        <v>156</v>
      </c>
      <c r="R2607" t="s">
        <v>33</v>
      </c>
      <c r="S2607" t="s">
        <v>57</v>
      </c>
      <c r="T2607" s="4">
        <v>4</v>
      </c>
      <c r="U2607" s="11">
        <f t="shared" si="40"/>
        <v>1499</v>
      </c>
      <c r="V2607" s="11">
        <f>tbl_EcommerceSales[[#This Row],[Gross_Sales]]*tbl_EcommerceSales[[#This Row],[Discount]]</f>
        <v>449.7</v>
      </c>
      <c r="W2607" s="11">
        <f>tbl_EcommerceSales[[#This Row],[Gross_Sales]]-tbl_EcommerceSales[[#This Row],[Discount_Amount]]</f>
        <v>1049.3</v>
      </c>
      <c r="X2607" s="11">
        <f>tbl_EcommerceSales[[#This Row],[Quantity]] * _xlfn.XLOOKUP(tbl_EcommerceSales[[#This Row],[Product_ID]], Product_Master!A:A, Product_Master!F:F)</f>
        <v>800</v>
      </c>
      <c r="Y2607" s="11">
        <f>tbl_EcommerceSales[[#This Row],[Net_Revenue]]-tbl_EcommerceSales[[#This Row],[Total_Cost]]</f>
        <v>249.29999999999995</v>
      </c>
      <c r="Z2607" s="9">
        <f>IFERROR(#REF!/tbl_EcommerceSales[[#This Row],[Total_Cost]], 0)</f>
        <v>0</v>
      </c>
      <c r="AA2607" t="str">
        <f>TEXT(tbl_EcommerceSales[[#This Row],[Order_Date]],"mmm")</f>
        <v>Oct</v>
      </c>
      <c r="AB2607">
        <f>YEAR(tbl_EcommerceSales[[#This Row],[Order_Date]])</f>
        <v>2025</v>
      </c>
      <c r="AC2607" t="str">
        <f>IF(tbl_EcommerceSales[[#This Row],[Age]]&lt;18,"Under 18",IF(tbl_EcommerceSales[[#This Row],[Age]]&lt;=25,"18-25",IF(tbl_EcommerceSales[[#This Row],[Age]]&lt;=35,"26-35",IF(tbl_EcommerceSales[[#This Row],[Age]]&lt;=45,"36-45",IF(tbl_EcommerceSales[[#This Row],[Age]]&lt;=55,"46-55","56+")))))</f>
        <v>36-45</v>
      </c>
    </row>
    <row r="2608" spans="1:29" x14ac:dyDescent="0.35">
      <c r="A2608" t="s">
        <v>4324</v>
      </c>
      <c r="B2608" s="7">
        <v>45941</v>
      </c>
      <c r="C2608" t="s">
        <v>1723</v>
      </c>
      <c r="D2608" t="s">
        <v>51</v>
      </c>
      <c r="E2608" t="s">
        <v>25</v>
      </c>
      <c r="F2608">
        <v>38</v>
      </c>
      <c r="G2608" t="s">
        <v>61</v>
      </c>
      <c r="H2608" t="s">
        <v>27</v>
      </c>
      <c r="I2608" t="s">
        <v>236</v>
      </c>
      <c r="J2608" t="s">
        <v>237</v>
      </c>
      <c r="K2608" t="s">
        <v>82</v>
      </c>
      <c r="L2608" t="s">
        <v>238</v>
      </c>
      <c r="M2608">
        <v>1</v>
      </c>
      <c r="N2608" s="2">
        <v>899</v>
      </c>
      <c r="O2608" s="3">
        <v>0.1</v>
      </c>
      <c r="P2608" s="2">
        <v>480</v>
      </c>
      <c r="Q2608" t="s">
        <v>44</v>
      </c>
      <c r="R2608" t="s">
        <v>33</v>
      </c>
      <c r="S2608" t="s">
        <v>34</v>
      </c>
      <c r="T2608" s="4">
        <v>4</v>
      </c>
      <c r="U2608" s="11">
        <f t="shared" si="40"/>
        <v>899</v>
      </c>
      <c r="V2608" s="11">
        <f>tbl_EcommerceSales[[#This Row],[Gross_Sales]]*tbl_EcommerceSales[[#This Row],[Discount]]</f>
        <v>89.9</v>
      </c>
      <c r="W2608" s="11">
        <f>tbl_EcommerceSales[[#This Row],[Gross_Sales]]-tbl_EcommerceSales[[#This Row],[Discount_Amount]]</f>
        <v>809.1</v>
      </c>
      <c r="X2608" s="11">
        <f>tbl_EcommerceSales[[#This Row],[Quantity]] * _xlfn.XLOOKUP(tbl_EcommerceSales[[#This Row],[Product_ID]], Product_Master!A:A, Product_Master!F:F)</f>
        <v>480</v>
      </c>
      <c r="Y2608" s="11">
        <f>tbl_EcommerceSales[[#This Row],[Net_Revenue]]-tbl_EcommerceSales[[#This Row],[Total_Cost]]</f>
        <v>329.1</v>
      </c>
      <c r="Z2608" s="9">
        <f>IFERROR(#REF!/tbl_EcommerceSales[[#This Row],[Total_Cost]], 0)</f>
        <v>0</v>
      </c>
      <c r="AA2608" t="str">
        <f>TEXT(tbl_EcommerceSales[[#This Row],[Order_Date]],"mmm")</f>
        <v>Oct</v>
      </c>
      <c r="AB2608">
        <f>YEAR(tbl_EcommerceSales[[#This Row],[Order_Date]])</f>
        <v>2025</v>
      </c>
      <c r="AC2608" t="str">
        <f>IF(tbl_EcommerceSales[[#This Row],[Age]]&lt;18,"Under 18",IF(tbl_EcommerceSales[[#This Row],[Age]]&lt;=25,"18-25",IF(tbl_EcommerceSales[[#This Row],[Age]]&lt;=35,"26-35",IF(tbl_EcommerceSales[[#This Row],[Age]]&lt;=45,"36-45",IF(tbl_EcommerceSales[[#This Row],[Age]]&lt;=55,"46-55","56+")))))</f>
        <v>36-45</v>
      </c>
    </row>
    <row r="2609" spans="1:29" x14ac:dyDescent="0.35">
      <c r="A2609" t="s">
        <v>4325</v>
      </c>
      <c r="B2609" s="7">
        <v>45941</v>
      </c>
      <c r="C2609" t="s">
        <v>4326</v>
      </c>
      <c r="D2609" t="s">
        <v>254</v>
      </c>
      <c r="E2609" t="s">
        <v>25</v>
      </c>
      <c r="F2609">
        <v>36</v>
      </c>
      <c r="G2609" t="s">
        <v>52</v>
      </c>
      <c r="H2609" t="s">
        <v>27</v>
      </c>
      <c r="I2609" t="s">
        <v>349</v>
      </c>
      <c r="J2609" t="s">
        <v>350</v>
      </c>
      <c r="K2609" t="s">
        <v>82</v>
      </c>
      <c r="L2609" t="s">
        <v>238</v>
      </c>
      <c r="M2609">
        <v>1</v>
      </c>
      <c r="N2609" s="2">
        <v>1599</v>
      </c>
      <c r="O2609" s="3">
        <v>0.15</v>
      </c>
      <c r="P2609" s="2">
        <v>920</v>
      </c>
      <c r="Q2609" t="s">
        <v>123</v>
      </c>
      <c r="R2609" t="s">
        <v>33</v>
      </c>
      <c r="S2609" t="s">
        <v>57</v>
      </c>
      <c r="T2609" s="4">
        <v>4</v>
      </c>
      <c r="U2609" s="11">
        <f t="shared" si="40"/>
        <v>1599</v>
      </c>
      <c r="V2609" s="11">
        <f>tbl_EcommerceSales[[#This Row],[Gross_Sales]]*tbl_EcommerceSales[[#This Row],[Discount]]</f>
        <v>239.85</v>
      </c>
      <c r="W2609" s="11">
        <f>tbl_EcommerceSales[[#This Row],[Gross_Sales]]-tbl_EcommerceSales[[#This Row],[Discount_Amount]]</f>
        <v>1359.15</v>
      </c>
      <c r="X2609" s="11">
        <f>tbl_EcommerceSales[[#This Row],[Quantity]] * _xlfn.XLOOKUP(tbl_EcommerceSales[[#This Row],[Product_ID]], Product_Master!A:A, Product_Master!F:F)</f>
        <v>920</v>
      </c>
      <c r="Y2609" s="11">
        <f>tbl_EcommerceSales[[#This Row],[Net_Revenue]]-tbl_EcommerceSales[[#This Row],[Total_Cost]]</f>
        <v>439.15000000000009</v>
      </c>
      <c r="Z2609" s="9">
        <f>IFERROR(#REF!/tbl_EcommerceSales[[#This Row],[Total_Cost]], 0)</f>
        <v>0</v>
      </c>
      <c r="AA2609" t="str">
        <f>TEXT(tbl_EcommerceSales[[#This Row],[Order_Date]],"mmm")</f>
        <v>Oct</v>
      </c>
      <c r="AB2609">
        <f>YEAR(tbl_EcommerceSales[[#This Row],[Order_Date]])</f>
        <v>2025</v>
      </c>
      <c r="AC2609" t="str">
        <f>IF(tbl_EcommerceSales[[#This Row],[Age]]&lt;18,"Under 18",IF(tbl_EcommerceSales[[#This Row],[Age]]&lt;=25,"18-25",IF(tbl_EcommerceSales[[#This Row],[Age]]&lt;=35,"26-35",IF(tbl_EcommerceSales[[#This Row],[Age]]&lt;=45,"36-45",IF(tbl_EcommerceSales[[#This Row],[Age]]&lt;=55,"46-55","56+")))))</f>
        <v>36-45</v>
      </c>
    </row>
    <row r="2610" spans="1:29" x14ac:dyDescent="0.35">
      <c r="A2610" t="s">
        <v>4327</v>
      </c>
      <c r="B2610" s="7">
        <v>45942</v>
      </c>
      <c r="C2610" t="s">
        <v>4328</v>
      </c>
      <c r="D2610" t="s">
        <v>312</v>
      </c>
      <c r="E2610" t="s">
        <v>48</v>
      </c>
      <c r="F2610">
        <v>26</v>
      </c>
      <c r="G2610" t="s">
        <v>87</v>
      </c>
      <c r="H2610" t="s">
        <v>88</v>
      </c>
      <c r="I2610" t="s">
        <v>111</v>
      </c>
      <c r="J2610" t="s">
        <v>112</v>
      </c>
      <c r="K2610" t="s">
        <v>55</v>
      </c>
      <c r="L2610" t="s">
        <v>113</v>
      </c>
      <c r="M2610">
        <v>1</v>
      </c>
      <c r="N2610" s="2">
        <v>1799</v>
      </c>
      <c r="O2610" s="3">
        <v>0.15</v>
      </c>
      <c r="P2610" s="2">
        <v>950</v>
      </c>
      <c r="Q2610" t="s">
        <v>123</v>
      </c>
      <c r="R2610" t="s">
        <v>33</v>
      </c>
      <c r="S2610" t="s">
        <v>34</v>
      </c>
      <c r="T2610" s="4">
        <v>5</v>
      </c>
      <c r="U2610" s="11">
        <f t="shared" si="40"/>
        <v>1799</v>
      </c>
      <c r="V2610" s="11">
        <f>tbl_EcommerceSales[[#This Row],[Gross_Sales]]*tbl_EcommerceSales[[#This Row],[Discount]]</f>
        <v>269.84999999999997</v>
      </c>
      <c r="W2610" s="11">
        <f>tbl_EcommerceSales[[#This Row],[Gross_Sales]]-tbl_EcommerceSales[[#This Row],[Discount_Amount]]</f>
        <v>1529.15</v>
      </c>
      <c r="X2610" s="11">
        <f>tbl_EcommerceSales[[#This Row],[Quantity]] * _xlfn.XLOOKUP(tbl_EcommerceSales[[#This Row],[Product_ID]], Product_Master!A:A, Product_Master!F:F)</f>
        <v>950</v>
      </c>
      <c r="Y2610" s="11">
        <f>tbl_EcommerceSales[[#This Row],[Net_Revenue]]-tbl_EcommerceSales[[#This Row],[Total_Cost]]</f>
        <v>579.15000000000009</v>
      </c>
      <c r="Z2610" s="9">
        <f>IFERROR(#REF!/tbl_EcommerceSales[[#This Row],[Total_Cost]], 0)</f>
        <v>0</v>
      </c>
      <c r="AA2610" t="str">
        <f>TEXT(tbl_EcommerceSales[[#This Row],[Order_Date]],"mmm")</f>
        <v>Oct</v>
      </c>
      <c r="AB2610">
        <f>YEAR(tbl_EcommerceSales[[#This Row],[Order_Date]])</f>
        <v>2025</v>
      </c>
      <c r="AC2610" t="str">
        <f>IF(tbl_EcommerceSales[[#This Row],[Age]]&lt;18,"Under 18",IF(tbl_EcommerceSales[[#This Row],[Age]]&lt;=25,"18-25",IF(tbl_EcommerceSales[[#This Row],[Age]]&lt;=35,"26-35",IF(tbl_EcommerceSales[[#This Row],[Age]]&lt;=45,"36-45",IF(tbl_EcommerceSales[[#This Row],[Age]]&lt;=55,"46-55","56+")))))</f>
        <v>26-35</v>
      </c>
    </row>
    <row r="2611" spans="1:29" x14ac:dyDescent="0.35">
      <c r="A2611" t="s">
        <v>4329</v>
      </c>
      <c r="B2611" s="7">
        <v>45942</v>
      </c>
      <c r="C2611" t="s">
        <v>3315</v>
      </c>
      <c r="D2611" t="s">
        <v>305</v>
      </c>
      <c r="E2611" t="s">
        <v>25</v>
      </c>
      <c r="F2611">
        <v>31</v>
      </c>
      <c r="G2611" t="s">
        <v>103</v>
      </c>
      <c r="H2611" t="s">
        <v>27</v>
      </c>
      <c r="I2611" t="s">
        <v>89</v>
      </c>
      <c r="J2611" t="s">
        <v>90</v>
      </c>
      <c r="K2611" t="s">
        <v>91</v>
      </c>
      <c r="L2611" t="s">
        <v>92</v>
      </c>
      <c r="M2611">
        <v>1</v>
      </c>
      <c r="N2611" s="2">
        <v>599</v>
      </c>
      <c r="O2611" s="3">
        <v>0.15</v>
      </c>
      <c r="P2611" s="2">
        <v>260</v>
      </c>
      <c r="Q2611" t="s">
        <v>123</v>
      </c>
      <c r="R2611" t="s">
        <v>33</v>
      </c>
      <c r="S2611" t="s">
        <v>34</v>
      </c>
      <c r="T2611" s="4">
        <v>4</v>
      </c>
      <c r="U2611" s="11">
        <f t="shared" si="40"/>
        <v>599</v>
      </c>
      <c r="V2611" s="11">
        <f>tbl_EcommerceSales[[#This Row],[Gross_Sales]]*tbl_EcommerceSales[[#This Row],[Discount]]</f>
        <v>89.85</v>
      </c>
      <c r="W2611" s="11">
        <f>tbl_EcommerceSales[[#This Row],[Gross_Sales]]-tbl_EcommerceSales[[#This Row],[Discount_Amount]]</f>
        <v>509.15</v>
      </c>
      <c r="X2611" s="11">
        <f>tbl_EcommerceSales[[#This Row],[Quantity]] * _xlfn.XLOOKUP(tbl_EcommerceSales[[#This Row],[Product_ID]], Product_Master!A:A, Product_Master!F:F)</f>
        <v>260</v>
      </c>
      <c r="Y2611" s="11">
        <f>tbl_EcommerceSales[[#This Row],[Net_Revenue]]-tbl_EcommerceSales[[#This Row],[Total_Cost]]</f>
        <v>249.14999999999998</v>
      </c>
      <c r="Z2611" s="9">
        <f>IFERROR(#REF!/tbl_EcommerceSales[[#This Row],[Total_Cost]], 0)</f>
        <v>0</v>
      </c>
      <c r="AA2611" t="str">
        <f>TEXT(tbl_EcommerceSales[[#This Row],[Order_Date]],"mmm")</f>
        <v>Oct</v>
      </c>
      <c r="AB2611">
        <f>YEAR(tbl_EcommerceSales[[#This Row],[Order_Date]])</f>
        <v>2025</v>
      </c>
      <c r="AC2611" t="str">
        <f>IF(tbl_EcommerceSales[[#This Row],[Age]]&lt;18,"Under 18",IF(tbl_EcommerceSales[[#This Row],[Age]]&lt;=25,"18-25",IF(tbl_EcommerceSales[[#This Row],[Age]]&lt;=35,"26-35",IF(tbl_EcommerceSales[[#This Row],[Age]]&lt;=45,"36-45",IF(tbl_EcommerceSales[[#This Row],[Age]]&lt;=55,"46-55","56+")))))</f>
        <v>26-35</v>
      </c>
    </row>
    <row r="2612" spans="1:29" x14ac:dyDescent="0.35">
      <c r="A2612" t="s">
        <v>4330</v>
      </c>
      <c r="B2612" s="7">
        <v>45942</v>
      </c>
      <c r="C2612" t="s">
        <v>1373</v>
      </c>
      <c r="D2612" t="s">
        <v>24</v>
      </c>
      <c r="E2612" t="s">
        <v>48</v>
      </c>
      <c r="F2612">
        <v>25</v>
      </c>
      <c r="G2612" t="s">
        <v>145</v>
      </c>
      <c r="H2612" t="s">
        <v>39</v>
      </c>
      <c r="I2612" t="s">
        <v>357</v>
      </c>
      <c r="J2612" t="s">
        <v>358</v>
      </c>
      <c r="K2612" t="s">
        <v>177</v>
      </c>
      <c r="L2612" t="s">
        <v>178</v>
      </c>
      <c r="M2612">
        <v>1</v>
      </c>
      <c r="N2612" s="2">
        <v>999</v>
      </c>
      <c r="O2612" s="3">
        <v>0.15</v>
      </c>
      <c r="P2612" s="2">
        <v>520</v>
      </c>
      <c r="Q2612" t="s">
        <v>44</v>
      </c>
      <c r="R2612" t="s">
        <v>33</v>
      </c>
      <c r="S2612" t="s">
        <v>34</v>
      </c>
      <c r="T2612" s="4">
        <v>5</v>
      </c>
      <c r="U2612" s="11">
        <f t="shared" si="40"/>
        <v>999</v>
      </c>
      <c r="V2612" s="11">
        <f>tbl_EcommerceSales[[#This Row],[Gross_Sales]]*tbl_EcommerceSales[[#This Row],[Discount]]</f>
        <v>149.85</v>
      </c>
      <c r="W2612" s="11">
        <f>tbl_EcommerceSales[[#This Row],[Gross_Sales]]-tbl_EcommerceSales[[#This Row],[Discount_Amount]]</f>
        <v>849.15</v>
      </c>
      <c r="X2612" s="11">
        <f>tbl_EcommerceSales[[#This Row],[Quantity]] * _xlfn.XLOOKUP(tbl_EcommerceSales[[#This Row],[Product_ID]], Product_Master!A:A, Product_Master!F:F)</f>
        <v>520</v>
      </c>
      <c r="Y2612" s="11">
        <f>tbl_EcommerceSales[[#This Row],[Net_Revenue]]-tbl_EcommerceSales[[#This Row],[Total_Cost]]</f>
        <v>329.15</v>
      </c>
      <c r="Z2612" s="9">
        <f>IFERROR(#REF!/tbl_EcommerceSales[[#This Row],[Total_Cost]], 0)</f>
        <v>0</v>
      </c>
      <c r="AA2612" t="str">
        <f>TEXT(tbl_EcommerceSales[[#This Row],[Order_Date]],"mmm")</f>
        <v>Oct</v>
      </c>
      <c r="AB2612">
        <f>YEAR(tbl_EcommerceSales[[#This Row],[Order_Date]])</f>
        <v>2025</v>
      </c>
      <c r="AC2612" t="str">
        <f>IF(tbl_EcommerceSales[[#This Row],[Age]]&lt;18,"Under 18",IF(tbl_EcommerceSales[[#This Row],[Age]]&lt;=25,"18-25",IF(tbl_EcommerceSales[[#This Row],[Age]]&lt;=35,"26-35",IF(tbl_EcommerceSales[[#This Row],[Age]]&lt;=45,"36-45",IF(tbl_EcommerceSales[[#This Row],[Age]]&lt;=55,"46-55","56+")))))</f>
        <v>18-25</v>
      </c>
    </row>
    <row r="2613" spans="1:29" x14ac:dyDescent="0.35">
      <c r="A2613" t="s">
        <v>4331</v>
      </c>
      <c r="B2613" s="7">
        <v>45942</v>
      </c>
      <c r="C2613" t="s">
        <v>1460</v>
      </c>
      <c r="D2613" t="s">
        <v>342</v>
      </c>
      <c r="E2613" t="s">
        <v>25</v>
      </c>
      <c r="F2613">
        <v>44</v>
      </c>
      <c r="G2613" t="s">
        <v>152</v>
      </c>
      <c r="H2613" t="s">
        <v>72</v>
      </c>
      <c r="I2613" t="s">
        <v>357</v>
      </c>
      <c r="J2613" t="s">
        <v>358</v>
      </c>
      <c r="K2613" t="s">
        <v>177</v>
      </c>
      <c r="L2613" t="s">
        <v>178</v>
      </c>
      <c r="M2613">
        <v>2</v>
      </c>
      <c r="N2613" s="2">
        <v>999</v>
      </c>
      <c r="O2613" s="3">
        <v>0.1</v>
      </c>
      <c r="P2613" s="2">
        <v>1040</v>
      </c>
      <c r="Q2613" t="s">
        <v>32</v>
      </c>
      <c r="R2613" t="s">
        <v>162</v>
      </c>
      <c r="S2613" t="s">
        <v>34</v>
      </c>
      <c r="T2613" s="4"/>
      <c r="U2613" s="11">
        <f t="shared" si="40"/>
        <v>1998</v>
      </c>
      <c r="V2613" s="11">
        <f>tbl_EcommerceSales[[#This Row],[Gross_Sales]]*tbl_EcommerceSales[[#This Row],[Discount]]</f>
        <v>199.8</v>
      </c>
      <c r="W2613" s="11">
        <f>tbl_EcommerceSales[[#This Row],[Gross_Sales]]-tbl_EcommerceSales[[#This Row],[Discount_Amount]]</f>
        <v>1798.2</v>
      </c>
      <c r="X2613" s="11">
        <f>tbl_EcommerceSales[[#This Row],[Quantity]] * _xlfn.XLOOKUP(tbl_EcommerceSales[[#This Row],[Product_ID]], Product_Master!A:A, Product_Master!F:F)</f>
        <v>1040</v>
      </c>
      <c r="Y2613" s="11">
        <f>tbl_EcommerceSales[[#This Row],[Net_Revenue]]-tbl_EcommerceSales[[#This Row],[Total_Cost]]</f>
        <v>758.2</v>
      </c>
      <c r="Z2613" s="9">
        <f>IFERROR(#REF!/tbl_EcommerceSales[[#This Row],[Total_Cost]], 0)</f>
        <v>0</v>
      </c>
      <c r="AA2613" t="str">
        <f>TEXT(tbl_EcommerceSales[[#This Row],[Order_Date]],"mmm")</f>
        <v>Oct</v>
      </c>
      <c r="AB2613">
        <f>YEAR(tbl_EcommerceSales[[#This Row],[Order_Date]])</f>
        <v>2025</v>
      </c>
      <c r="AC2613" t="str">
        <f>IF(tbl_EcommerceSales[[#This Row],[Age]]&lt;18,"Under 18",IF(tbl_EcommerceSales[[#This Row],[Age]]&lt;=25,"18-25",IF(tbl_EcommerceSales[[#This Row],[Age]]&lt;=35,"26-35",IF(tbl_EcommerceSales[[#This Row],[Age]]&lt;=45,"36-45",IF(tbl_EcommerceSales[[#This Row],[Age]]&lt;=55,"46-55","56+")))))</f>
        <v>36-45</v>
      </c>
    </row>
    <row r="2614" spans="1:29" x14ac:dyDescent="0.35">
      <c r="A2614" t="s">
        <v>4332</v>
      </c>
      <c r="B2614" s="7">
        <v>45942</v>
      </c>
      <c r="C2614" t="s">
        <v>4333</v>
      </c>
      <c r="D2614" t="s">
        <v>227</v>
      </c>
      <c r="E2614" t="s">
        <v>25</v>
      </c>
      <c r="F2614">
        <v>34</v>
      </c>
      <c r="G2614" t="s">
        <v>107</v>
      </c>
      <c r="H2614" t="s">
        <v>39</v>
      </c>
      <c r="I2614" t="s">
        <v>80</v>
      </c>
      <c r="J2614" t="s">
        <v>81</v>
      </c>
      <c r="K2614" t="s">
        <v>82</v>
      </c>
      <c r="L2614" t="s">
        <v>83</v>
      </c>
      <c r="M2614">
        <v>1</v>
      </c>
      <c r="N2614" s="2">
        <v>2499</v>
      </c>
      <c r="O2614" s="3">
        <v>0.15</v>
      </c>
      <c r="P2614" s="2">
        <v>1550</v>
      </c>
      <c r="Q2614" t="s">
        <v>32</v>
      </c>
      <c r="R2614" t="s">
        <v>33</v>
      </c>
      <c r="S2614" t="s">
        <v>34</v>
      </c>
      <c r="T2614" s="4">
        <v>5</v>
      </c>
      <c r="U2614" s="11">
        <f t="shared" si="40"/>
        <v>2499</v>
      </c>
      <c r="V2614" s="11">
        <f>tbl_EcommerceSales[[#This Row],[Gross_Sales]]*tbl_EcommerceSales[[#This Row],[Discount]]</f>
        <v>374.84999999999997</v>
      </c>
      <c r="W2614" s="11">
        <f>tbl_EcommerceSales[[#This Row],[Gross_Sales]]-tbl_EcommerceSales[[#This Row],[Discount_Amount]]</f>
        <v>2124.15</v>
      </c>
      <c r="X2614" s="11">
        <f>tbl_EcommerceSales[[#This Row],[Quantity]] * _xlfn.XLOOKUP(tbl_EcommerceSales[[#This Row],[Product_ID]], Product_Master!A:A, Product_Master!F:F)</f>
        <v>1550</v>
      </c>
      <c r="Y2614" s="11">
        <f>tbl_EcommerceSales[[#This Row],[Net_Revenue]]-tbl_EcommerceSales[[#This Row],[Total_Cost]]</f>
        <v>574.15000000000009</v>
      </c>
      <c r="Z2614" s="9">
        <f>IFERROR(#REF!/tbl_EcommerceSales[[#This Row],[Total_Cost]], 0)</f>
        <v>0</v>
      </c>
      <c r="AA2614" t="str">
        <f>TEXT(tbl_EcommerceSales[[#This Row],[Order_Date]],"mmm")</f>
        <v>Oct</v>
      </c>
      <c r="AB2614">
        <f>YEAR(tbl_EcommerceSales[[#This Row],[Order_Date]])</f>
        <v>2025</v>
      </c>
      <c r="AC2614" t="str">
        <f>IF(tbl_EcommerceSales[[#This Row],[Age]]&lt;18,"Under 18",IF(tbl_EcommerceSales[[#This Row],[Age]]&lt;=25,"18-25",IF(tbl_EcommerceSales[[#This Row],[Age]]&lt;=35,"26-35",IF(tbl_EcommerceSales[[#This Row],[Age]]&lt;=45,"36-45",IF(tbl_EcommerceSales[[#This Row],[Age]]&lt;=55,"46-55","56+")))))</f>
        <v>26-35</v>
      </c>
    </row>
    <row r="2615" spans="1:29" x14ac:dyDescent="0.35">
      <c r="A2615" t="s">
        <v>4334</v>
      </c>
      <c r="B2615" s="7">
        <v>45942</v>
      </c>
      <c r="C2615" t="s">
        <v>1022</v>
      </c>
      <c r="D2615" t="s">
        <v>37</v>
      </c>
      <c r="E2615" t="s">
        <v>25</v>
      </c>
      <c r="F2615">
        <v>37</v>
      </c>
      <c r="G2615" t="s">
        <v>99</v>
      </c>
      <c r="H2615" t="s">
        <v>88</v>
      </c>
      <c r="I2615" t="s">
        <v>80</v>
      </c>
      <c r="J2615" t="s">
        <v>81</v>
      </c>
      <c r="K2615" t="s">
        <v>82</v>
      </c>
      <c r="L2615" t="s">
        <v>83</v>
      </c>
      <c r="M2615">
        <v>1</v>
      </c>
      <c r="N2615" s="2">
        <v>2499</v>
      </c>
      <c r="O2615" s="3">
        <v>0.2</v>
      </c>
      <c r="P2615" s="2">
        <v>1550</v>
      </c>
      <c r="Q2615" t="s">
        <v>44</v>
      </c>
      <c r="R2615" t="s">
        <v>33</v>
      </c>
      <c r="S2615" t="s">
        <v>34</v>
      </c>
      <c r="T2615" s="4">
        <v>4</v>
      </c>
      <c r="U2615" s="11">
        <f t="shared" si="40"/>
        <v>2499</v>
      </c>
      <c r="V2615" s="11">
        <f>tbl_EcommerceSales[[#This Row],[Gross_Sales]]*tbl_EcommerceSales[[#This Row],[Discount]]</f>
        <v>499.8</v>
      </c>
      <c r="W2615" s="11">
        <f>tbl_EcommerceSales[[#This Row],[Gross_Sales]]-tbl_EcommerceSales[[#This Row],[Discount_Amount]]</f>
        <v>1999.2</v>
      </c>
      <c r="X2615" s="11">
        <f>tbl_EcommerceSales[[#This Row],[Quantity]] * _xlfn.XLOOKUP(tbl_EcommerceSales[[#This Row],[Product_ID]], Product_Master!A:A, Product_Master!F:F)</f>
        <v>1550</v>
      </c>
      <c r="Y2615" s="11">
        <f>tbl_EcommerceSales[[#This Row],[Net_Revenue]]-tbl_EcommerceSales[[#This Row],[Total_Cost]]</f>
        <v>449.20000000000005</v>
      </c>
      <c r="Z2615" s="9">
        <f>IFERROR(#REF!/tbl_EcommerceSales[[#This Row],[Total_Cost]], 0)</f>
        <v>0</v>
      </c>
      <c r="AA2615" t="str">
        <f>TEXT(tbl_EcommerceSales[[#This Row],[Order_Date]],"mmm")</f>
        <v>Oct</v>
      </c>
      <c r="AB2615">
        <f>YEAR(tbl_EcommerceSales[[#This Row],[Order_Date]])</f>
        <v>2025</v>
      </c>
      <c r="AC2615" t="str">
        <f>IF(tbl_EcommerceSales[[#This Row],[Age]]&lt;18,"Under 18",IF(tbl_EcommerceSales[[#This Row],[Age]]&lt;=25,"18-25",IF(tbl_EcommerceSales[[#This Row],[Age]]&lt;=35,"26-35",IF(tbl_EcommerceSales[[#This Row],[Age]]&lt;=45,"36-45",IF(tbl_EcommerceSales[[#This Row],[Age]]&lt;=55,"46-55","56+")))))</f>
        <v>36-45</v>
      </c>
    </row>
    <row r="2616" spans="1:29" x14ac:dyDescent="0.35">
      <c r="A2616" t="s">
        <v>4335</v>
      </c>
      <c r="B2616" s="7">
        <v>45942</v>
      </c>
      <c r="C2616" t="s">
        <v>2060</v>
      </c>
      <c r="D2616" t="s">
        <v>79</v>
      </c>
      <c r="E2616" t="s">
        <v>48</v>
      </c>
      <c r="F2616">
        <v>40</v>
      </c>
      <c r="G2616" t="s">
        <v>186</v>
      </c>
      <c r="H2616" t="s">
        <v>72</v>
      </c>
      <c r="I2616" t="s">
        <v>126</v>
      </c>
      <c r="J2616" t="s">
        <v>127</v>
      </c>
      <c r="K2616" t="s">
        <v>82</v>
      </c>
      <c r="L2616" t="s">
        <v>83</v>
      </c>
      <c r="M2616">
        <v>2</v>
      </c>
      <c r="N2616" s="2">
        <v>1899</v>
      </c>
      <c r="O2616" s="3">
        <v>0.1</v>
      </c>
      <c r="P2616" s="2">
        <v>2240</v>
      </c>
      <c r="Q2616" t="s">
        <v>32</v>
      </c>
      <c r="R2616" t="s">
        <v>162</v>
      </c>
      <c r="S2616" t="s">
        <v>34</v>
      </c>
      <c r="T2616" s="4"/>
      <c r="U2616" s="11">
        <f t="shared" si="40"/>
        <v>3798</v>
      </c>
      <c r="V2616" s="11">
        <f>tbl_EcommerceSales[[#This Row],[Gross_Sales]]*tbl_EcommerceSales[[#This Row],[Discount]]</f>
        <v>379.8</v>
      </c>
      <c r="W2616" s="11">
        <f>tbl_EcommerceSales[[#This Row],[Gross_Sales]]-tbl_EcommerceSales[[#This Row],[Discount_Amount]]</f>
        <v>3418.2</v>
      </c>
      <c r="X2616" s="11">
        <f>tbl_EcommerceSales[[#This Row],[Quantity]] * _xlfn.XLOOKUP(tbl_EcommerceSales[[#This Row],[Product_ID]], Product_Master!A:A, Product_Master!F:F)</f>
        <v>2240</v>
      </c>
      <c r="Y2616" s="11">
        <f>tbl_EcommerceSales[[#This Row],[Net_Revenue]]-tbl_EcommerceSales[[#This Row],[Total_Cost]]</f>
        <v>1178.1999999999998</v>
      </c>
      <c r="Z2616" s="9">
        <f>IFERROR(#REF!/tbl_EcommerceSales[[#This Row],[Total_Cost]], 0)</f>
        <v>0</v>
      </c>
      <c r="AA2616" t="str">
        <f>TEXT(tbl_EcommerceSales[[#This Row],[Order_Date]],"mmm")</f>
        <v>Oct</v>
      </c>
      <c r="AB2616">
        <f>YEAR(tbl_EcommerceSales[[#This Row],[Order_Date]])</f>
        <v>2025</v>
      </c>
      <c r="AC2616" t="str">
        <f>IF(tbl_EcommerceSales[[#This Row],[Age]]&lt;18,"Under 18",IF(tbl_EcommerceSales[[#This Row],[Age]]&lt;=25,"18-25",IF(tbl_EcommerceSales[[#This Row],[Age]]&lt;=35,"26-35",IF(tbl_EcommerceSales[[#This Row],[Age]]&lt;=45,"36-45",IF(tbl_EcommerceSales[[#This Row],[Age]]&lt;=55,"46-55","56+")))))</f>
        <v>36-45</v>
      </c>
    </row>
    <row r="2617" spans="1:29" x14ac:dyDescent="0.35">
      <c r="A2617" t="s">
        <v>4336</v>
      </c>
      <c r="B2617" s="7">
        <v>45942</v>
      </c>
      <c r="C2617" t="s">
        <v>2943</v>
      </c>
      <c r="D2617" t="s">
        <v>189</v>
      </c>
      <c r="E2617" t="s">
        <v>48</v>
      </c>
      <c r="F2617">
        <v>43</v>
      </c>
      <c r="G2617" t="s">
        <v>96</v>
      </c>
      <c r="H2617" t="s">
        <v>39</v>
      </c>
      <c r="I2617" t="s">
        <v>241</v>
      </c>
      <c r="J2617" t="s">
        <v>242</v>
      </c>
      <c r="K2617" t="s">
        <v>42</v>
      </c>
      <c r="L2617" t="s">
        <v>243</v>
      </c>
      <c r="M2617">
        <v>1</v>
      </c>
      <c r="N2617" s="2">
        <v>649</v>
      </c>
      <c r="O2617" s="3">
        <v>0.1</v>
      </c>
      <c r="P2617" s="2">
        <v>290</v>
      </c>
      <c r="Q2617" t="s">
        <v>44</v>
      </c>
      <c r="R2617" t="s">
        <v>33</v>
      </c>
      <c r="S2617" t="s">
        <v>34</v>
      </c>
      <c r="T2617" s="4">
        <v>5</v>
      </c>
      <c r="U2617" s="11">
        <f t="shared" si="40"/>
        <v>649</v>
      </c>
      <c r="V2617" s="11">
        <f>tbl_EcommerceSales[[#This Row],[Gross_Sales]]*tbl_EcommerceSales[[#This Row],[Discount]]</f>
        <v>64.900000000000006</v>
      </c>
      <c r="W2617" s="11">
        <f>tbl_EcommerceSales[[#This Row],[Gross_Sales]]-tbl_EcommerceSales[[#This Row],[Discount_Amount]]</f>
        <v>584.1</v>
      </c>
      <c r="X2617" s="11">
        <f>tbl_EcommerceSales[[#This Row],[Quantity]] * _xlfn.XLOOKUP(tbl_EcommerceSales[[#This Row],[Product_ID]], Product_Master!A:A, Product_Master!F:F)</f>
        <v>290</v>
      </c>
      <c r="Y2617" s="11">
        <f>tbl_EcommerceSales[[#This Row],[Net_Revenue]]-tbl_EcommerceSales[[#This Row],[Total_Cost]]</f>
        <v>294.10000000000002</v>
      </c>
      <c r="Z2617" s="9">
        <f>IFERROR(#REF!/tbl_EcommerceSales[[#This Row],[Total_Cost]], 0)</f>
        <v>0</v>
      </c>
      <c r="AA2617" t="str">
        <f>TEXT(tbl_EcommerceSales[[#This Row],[Order_Date]],"mmm")</f>
        <v>Oct</v>
      </c>
      <c r="AB2617">
        <f>YEAR(tbl_EcommerceSales[[#This Row],[Order_Date]])</f>
        <v>2025</v>
      </c>
      <c r="AC2617" t="str">
        <f>IF(tbl_EcommerceSales[[#This Row],[Age]]&lt;18,"Under 18",IF(tbl_EcommerceSales[[#This Row],[Age]]&lt;=25,"18-25",IF(tbl_EcommerceSales[[#This Row],[Age]]&lt;=35,"26-35",IF(tbl_EcommerceSales[[#This Row],[Age]]&lt;=45,"36-45",IF(tbl_EcommerceSales[[#This Row],[Age]]&lt;=55,"46-55","56+")))))</f>
        <v>36-45</v>
      </c>
    </row>
    <row r="2618" spans="1:29" x14ac:dyDescent="0.35">
      <c r="A2618" t="s">
        <v>4337</v>
      </c>
      <c r="B2618" s="7">
        <v>45942</v>
      </c>
      <c r="C2618" t="s">
        <v>2392</v>
      </c>
      <c r="D2618" t="s">
        <v>269</v>
      </c>
      <c r="E2618" t="s">
        <v>25</v>
      </c>
      <c r="F2618">
        <v>38</v>
      </c>
      <c r="G2618" t="s">
        <v>71</v>
      </c>
      <c r="H2618" t="s">
        <v>72</v>
      </c>
      <c r="I2618" t="s">
        <v>338</v>
      </c>
      <c r="J2618" t="s">
        <v>339</v>
      </c>
      <c r="K2618" t="s">
        <v>55</v>
      </c>
      <c r="L2618" t="s">
        <v>56</v>
      </c>
      <c r="M2618">
        <v>3</v>
      </c>
      <c r="N2618" s="2">
        <v>1499</v>
      </c>
      <c r="O2618" s="3">
        <v>0.15</v>
      </c>
      <c r="P2618" s="2">
        <v>2340</v>
      </c>
      <c r="Q2618" t="s">
        <v>319</v>
      </c>
      <c r="R2618" t="s">
        <v>33</v>
      </c>
      <c r="S2618" t="s">
        <v>34</v>
      </c>
      <c r="T2618" s="4">
        <v>4</v>
      </c>
      <c r="U2618" s="11">
        <f t="shared" si="40"/>
        <v>4497</v>
      </c>
      <c r="V2618" s="11">
        <f>tbl_EcommerceSales[[#This Row],[Gross_Sales]]*tbl_EcommerceSales[[#This Row],[Discount]]</f>
        <v>674.55</v>
      </c>
      <c r="W2618" s="11">
        <f>tbl_EcommerceSales[[#This Row],[Gross_Sales]]-tbl_EcommerceSales[[#This Row],[Discount_Amount]]</f>
        <v>3822.45</v>
      </c>
      <c r="X2618" s="11">
        <f>tbl_EcommerceSales[[#This Row],[Quantity]] * _xlfn.XLOOKUP(tbl_EcommerceSales[[#This Row],[Product_ID]], Product_Master!A:A, Product_Master!F:F)</f>
        <v>2340</v>
      </c>
      <c r="Y2618" s="11">
        <f>tbl_EcommerceSales[[#This Row],[Net_Revenue]]-tbl_EcommerceSales[[#This Row],[Total_Cost]]</f>
        <v>1482.4499999999998</v>
      </c>
      <c r="Z2618" s="9">
        <f>IFERROR(#REF!/tbl_EcommerceSales[[#This Row],[Total_Cost]], 0)</f>
        <v>0</v>
      </c>
      <c r="AA2618" t="str">
        <f>TEXT(tbl_EcommerceSales[[#This Row],[Order_Date]],"mmm")</f>
        <v>Oct</v>
      </c>
      <c r="AB2618">
        <f>YEAR(tbl_EcommerceSales[[#This Row],[Order_Date]])</f>
        <v>2025</v>
      </c>
      <c r="AC2618" t="str">
        <f>IF(tbl_EcommerceSales[[#This Row],[Age]]&lt;18,"Under 18",IF(tbl_EcommerceSales[[#This Row],[Age]]&lt;=25,"18-25",IF(tbl_EcommerceSales[[#This Row],[Age]]&lt;=35,"26-35",IF(tbl_EcommerceSales[[#This Row],[Age]]&lt;=45,"36-45",IF(tbl_EcommerceSales[[#This Row],[Age]]&lt;=55,"46-55","56+")))))</f>
        <v>36-45</v>
      </c>
    </row>
    <row r="2619" spans="1:29" x14ac:dyDescent="0.35">
      <c r="A2619" t="s">
        <v>4338</v>
      </c>
      <c r="B2619" s="7">
        <v>45942</v>
      </c>
      <c r="C2619" t="s">
        <v>4339</v>
      </c>
      <c r="D2619" t="s">
        <v>254</v>
      </c>
      <c r="E2619" t="s">
        <v>48</v>
      </c>
      <c r="F2619">
        <v>25</v>
      </c>
      <c r="G2619" t="s">
        <v>103</v>
      </c>
      <c r="H2619" t="s">
        <v>27</v>
      </c>
      <c r="I2619" t="s">
        <v>80</v>
      </c>
      <c r="J2619" t="s">
        <v>81</v>
      </c>
      <c r="K2619" t="s">
        <v>82</v>
      </c>
      <c r="L2619" t="s">
        <v>83</v>
      </c>
      <c r="M2619">
        <v>3</v>
      </c>
      <c r="N2619" s="2">
        <v>2499</v>
      </c>
      <c r="O2619" s="3">
        <v>0.3</v>
      </c>
      <c r="P2619" s="2">
        <v>4650</v>
      </c>
      <c r="Q2619" t="s">
        <v>76</v>
      </c>
      <c r="R2619" t="s">
        <v>33</v>
      </c>
      <c r="S2619" t="s">
        <v>57</v>
      </c>
      <c r="T2619" s="4">
        <v>5</v>
      </c>
      <c r="U2619" s="11">
        <f t="shared" si="40"/>
        <v>7497</v>
      </c>
      <c r="V2619" s="11">
        <f>tbl_EcommerceSales[[#This Row],[Gross_Sales]]*tbl_EcommerceSales[[#This Row],[Discount]]</f>
        <v>2249.1</v>
      </c>
      <c r="W2619" s="11">
        <f>tbl_EcommerceSales[[#This Row],[Gross_Sales]]-tbl_EcommerceSales[[#This Row],[Discount_Amount]]</f>
        <v>5247.9</v>
      </c>
      <c r="X2619" s="11">
        <f>tbl_EcommerceSales[[#This Row],[Quantity]] * _xlfn.XLOOKUP(tbl_EcommerceSales[[#This Row],[Product_ID]], Product_Master!A:A, Product_Master!F:F)</f>
        <v>4650</v>
      </c>
      <c r="Y2619" s="11">
        <f>tbl_EcommerceSales[[#This Row],[Net_Revenue]]-tbl_EcommerceSales[[#This Row],[Total_Cost]]</f>
        <v>597.89999999999964</v>
      </c>
      <c r="Z2619" s="9">
        <f>IFERROR(#REF!/tbl_EcommerceSales[[#This Row],[Total_Cost]], 0)</f>
        <v>0</v>
      </c>
      <c r="AA2619" t="str">
        <f>TEXT(tbl_EcommerceSales[[#This Row],[Order_Date]],"mmm")</f>
        <v>Oct</v>
      </c>
      <c r="AB2619">
        <f>YEAR(tbl_EcommerceSales[[#This Row],[Order_Date]])</f>
        <v>2025</v>
      </c>
      <c r="AC2619" t="str">
        <f>IF(tbl_EcommerceSales[[#This Row],[Age]]&lt;18,"Under 18",IF(tbl_EcommerceSales[[#This Row],[Age]]&lt;=25,"18-25",IF(tbl_EcommerceSales[[#This Row],[Age]]&lt;=35,"26-35",IF(tbl_EcommerceSales[[#This Row],[Age]]&lt;=45,"36-45",IF(tbl_EcommerceSales[[#This Row],[Age]]&lt;=55,"46-55","56+")))))</f>
        <v>18-25</v>
      </c>
    </row>
    <row r="2620" spans="1:29" x14ac:dyDescent="0.35">
      <c r="A2620" t="s">
        <v>4340</v>
      </c>
      <c r="B2620" s="7">
        <v>45942</v>
      </c>
      <c r="C2620" t="s">
        <v>2388</v>
      </c>
      <c r="D2620" t="s">
        <v>139</v>
      </c>
      <c r="E2620" t="s">
        <v>48</v>
      </c>
      <c r="F2620">
        <v>32</v>
      </c>
      <c r="G2620" t="s">
        <v>211</v>
      </c>
      <c r="H2620" t="s">
        <v>72</v>
      </c>
      <c r="I2620" t="s">
        <v>221</v>
      </c>
      <c r="J2620" t="s">
        <v>222</v>
      </c>
      <c r="K2620" t="s">
        <v>177</v>
      </c>
      <c r="L2620" t="s">
        <v>208</v>
      </c>
      <c r="M2620">
        <v>2</v>
      </c>
      <c r="N2620" s="2">
        <v>1499</v>
      </c>
      <c r="O2620" s="3">
        <v>0</v>
      </c>
      <c r="P2620" s="2">
        <v>1600</v>
      </c>
      <c r="Q2620" t="s">
        <v>76</v>
      </c>
      <c r="R2620" t="s">
        <v>33</v>
      </c>
      <c r="S2620" t="s">
        <v>34</v>
      </c>
      <c r="T2620" s="4">
        <v>5</v>
      </c>
      <c r="U2620" s="11">
        <f t="shared" si="40"/>
        <v>2998</v>
      </c>
      <c r="V2620" s="11">
        <f>tbl_EcommerceSales[[#This Row],[Gross_Sales]]*tbl_EcommerceSales[[#This Row],[Discount]]</f>
        <v>0</v>
      </c>
      <c r="W2620" s="11">
        <f>tbl_EcommerceSales[[#This Row],[Gross_Sales]]-tbl_EcommerceSales[[#This Row],[Discount_Amount]]</f>
        <v>2998</v>
      </c>
      <c r="X2620" s="11">
        <f>tbl_EcommerceSales[[#This Row],[Quantity]] * _xlfn.XLOOKUP(tbl_EcommerceSales[[#This Row],[Product_ID]], Product_Master!A:A, Product_Master!F:F)</f>
        <v>1600</v>
      </c>
      <c r="Y2620" s="11">
        <f>tbl_EcommerceSales[[#This Row],[Net_Revenue]]-tbl_EcommerceSales[[#This Row],[Total_Cost]]</f>
        <v>1398</v>
      </c>
      <c r="Z2620" s="9">
        <f>IFERROR(#REF!/tbl_EcommerceSales[[#This Row],[Total_Cost]], 0)</f>
        <v>0</v>
      </c>
      <c r="AA2620" t="str">
        <f>TEXT(tbl_EcommerceSales[[#This Row],[Order_Date]],"mmm")</f>
        <v>Oct</v>
      </c>
      <c r="AB2620">
        <f>YEAR(tbl_EcommerceSales[[#This Row],[Order_Date]])</f>
        <v>2025</v>
      </c>
      <c r="AC2620" t="str">
        <f>IF(tbl_EcommerceSales[[#This Row],[Age]]&lt;18,"Under 18",IF(tbl_EcommerceSales[[#This Row],[Age]]&lt;=25,"18-25",IF(tbl_EcommerceSales[[#This Row],[Age]]&lt;=35,"26-35",IF(tbl_EcommerceSales[[#This Row],[Age]]&lt;=45,"36-45",IF(tbl_EcommerceSales[[#This Row],[Age]]&lt;=55,"46-55","56+")))))</f>
        <v>26-35</v>
      </c>
    </row>
    <row r="2621" spans="1:29" x14ac:dyDescent="0.35">
      <c r="A2621" t="s">
        <v>4341</v>
      </c>
      <c r="B2621" s="7">
        <v>45943</v>
      </c>
      <c r="C2621" t="s">
        <v>2684</v>
      </c>
      <c r="D2621" t="s">
        <v>130</v>
      </c>
      <c r="E2621" t="s">
        <v>25</v>
      </c>
      <c r="F2621">
        <v>39</v>
      </c>
      <c r="G2621" t="s">
        <v>174</v>
      </c>
      <c r="H2621" t="s">
        <v>39</v>
      </c>
      <c r="I2621" t="s">
        <v>80</v>
      </c>
      <c r="J2621" t="s">
        <v>81</v>
      </c>
      <c r="K2621" t="s">
        <v>82</v>
      </c>
      <c r="L2621" t="s">
        <v>83</v>
      </c>
      <c r="M2621">
        <v>1</v>
      </c>
      <c r="N2621" s="2">
        <v>2499</v>
      </c>
      <c r="O2621" s="3">
        <v>0</v>
      </c>
      <c r="P2621" s="2">
        <v>1550</v>
      </c>
      <c r="Q2621" t="s">
        <v>32</v>
      </c>
      <c r="R2621" t="s">
        <v>162</v>
      </c>
      <c r="S2621" t="s">
        <v>34</v>
      </c>
      <c r="T2621" s="4"/>
      <c r="U2621" s="11">
        <f t="shared" si="40"/>
        <v>2499</v>
      </c>
      <c r="V2621" s="11">
        <f>tbl_EcommerceSales[[#This Row],[Gross_Sales]]*tbl_EcommerceSales[[#This Row],[Discount]]</f>
        <v>0</v>
      </c>
      <c r="W2621" s="11">
        <f>tbl_EcommerceSales[[#This Row],[Gross_Sales]]-tbl_EcommerceSales[[#This Row],[Discount_Amount]]</f>
        <v>2499</v>
      </c>
      <c r="X2621" s="11">
        <f>tbl_EcommerceSales[[#This Row],[Quantity]] * _xlfn.XLOOKUP(tbl_EcommerceSales[[#This Row],[Product_ID]], Product_Master!A:A, Product_Master!F:F)</f>
        <v>1550</v>
      </c>
      <c r="Y2621" s="11">
        <f>tbl_EcommerceSales[[#This Row],[Net_Revenue]]-tbl_EcommerceSales[[#This Row],[Total_Cost]]</f>
        <v>949</v>
      </c>
      <c r="Z2621" s="9">
        <f>IFERROR(#REF!/tbl_EcommerceSales[[#This Row],[Total_Cost]], 0)</f>
        <v>0</v>
      </c>
      <c r="AA2621" t="str">
        <f>TEXT(tbl_EcommerceSales[[#This Row],[Order_Date]],"mmm")</f>
        <v>Oct</v>
      </c>
      <c r="AB2621">
        <f>YEAR(tbl_EcommerceSales[[#This Row],[Order_Date]])</f>
        <v>2025</v>
      </c>
      <c r="AC2621" t="str">
        <f>IF(tbl_EcommerceSales[[#This Row],[Age]]&lt;18,"Under 18",IF(tbl_EcommerceSales[[#This Row],[Age]]&lt;=25,"18-25",IF(tbl_EcommerceSales[[#This Row],[Age]]&lt;=35,"26-35",IF(tbl_EcommerceSales[[#This Row],[Age]]&lt;=45,"36-45",IF(tbl_EcommerceSales[[#This Row],[Age]]&lt;=55,"46-55","56+")))))</f>
        <v>36-45</v>
      </c>
    </row>
    <row r="2622" spans="1:29" x14ac:dyDescent="0.35">
      <c r="A2622" t="s">
        <v>4342</v>
      </c>
      <c r="B2622" s="7">
        <v>45943</v>
      </c>
      <c r="C2622" t="s">
        <v>364</v>
      </c>
      <c r="D2622" t="s">
        <v>24</v>
      </c>
      <c r="E2622" t="s">
        <v>25</v>
      </c>
      <c r="F2622">
        <v>48</v>
      </c>
      <c r="G2622" t="s">
        <v>246</v>
      </c>
      <c r="H2622" t="s">
        <v>27</v>
      </c>
      <c r="I2622" t="s">
        <v>62</v>
      </c>
      <c r="J2622" t="s">
        <v>63</v>
      </c>
      <c r="K2622" t="s">
        <v>42</v>
      </c>
      <c r="L2622" t="s">
        <v>43</v>
      </c>
      <c r="M2622">
        <v>1</v>
      </c>
      <c r="N2622" s="2">
        <v>499</v>
      </c>
      <c r="O2622" s="3">
        <v>0.25</v>
      </c>
      <c r="P2622" s="2">
        <v>220</v>
      </c>
      <c r="Q2622" t="s">
        <v>32</v>
      </c>
      <c r="R2622" t="s">
        <v>33</v>
      </c>
      <c r="S2622" t="s">
        <v>57</v>
      </c>
      <c r="T2622" s="4">
        <v>5</v>
      </c>
      <c r="U2622" s="11">
        <f t="shared" si="40"/>
        <v>499</v>
      </c>
      <c r="V2622" s="11">
        <f>tbl_EcommerceSales[[#This Row],[Gross_Sales]]*tbl_EcommerceSales[[#This Row],[Discount]]</f>
        <v>124.75</v>
      </c>
      <c r="W2622" s="11">
        <f>tbl_EcommerceSales[[#This Row],[Gross_Sales]]-tbl_EcommerceSales[[#This Row],[Discount_Amount]]</f>
        <v>374.25</v>
      </c>
      <c r="X2622" s="11">
        <f>tbl_EcommerceSales[[#This Row],[Quantity]] * _xlfn.XLOOKUP(tbl_EcommerceSales[[#This Row],[Product_ID]], Product_Master!A:A, Product_Master!F:F)</f>
        <v>220</v>
      </c>
      <c r="Y2622" s="11">
        <f>tbl_EcommerceSales[[#This Row],[Net_Revenue]]-tbl_EcommerceSales[[#This Row],[Total_Cost]]</f>
        <v>154.25</v>
      </c>
      <c r="Z2622" s="9">
        <f>IFERROR(#REF!/tbl_EcommerceSales[[#This Row],[Total_Cost]], 0)</f>
        <v>0</v>
      </c>
      <c r="AA2622" t="str">
        <f>TEXT(tbl_EcommerceSales[[#This Row],[Order_Date]],"mmm")</f>
        <v>Oct</v>
      </c>
      <c r="AB2622">
        <f>YEAR(tbl_EcommerceSales[[#This Row],[Order_Date]])</f>
        <v>2025</v>
      </c>
      <c r="AC2622" t="str">
        <f>IF(tbl_EcommerceSales[[#This Row],[Age]]&lt;18,"Under 18",IF(tbl_EcommerceSales[[#This Row],[Age]]&lt;=25,"18-25",IF(tbl_EcommerceSales[[#This Row],[Age]]&lt;=35,"26-35",IF(tbl_EcommerceSales[[#This Row],[Age]]&lt;=45,"36-45",IF(tbl_EcommerceSales[[#This Row],[Age]]&lt;=55,"46-55","56+")))))</f>
        <v>46-55</v>
      </c>
    </row>
    <row r="2623" spans="1:29" x14ac:dyDescent="0.35">
      <c r="A2623" t="s">
        <v>4343</v>
      </c>
      <c r="B2623" s="7">
        <v>45943</v>
      </c>
      <c r="C2623" t="s">
        <v>4344</v>
      </c>
      <c r="D2623" t="s">
        <v>251</v>
      </c>
      <c r="E2623" t="s">
        <v>25</v>
      </c>
      <c r="F2623">
        <v>37</v>
      </c>
      <c r="G2623" t="s">
        <v>192</v>
      </c>
      <c r="H2623" t="s">
        <v>27</v>
      </c>
      <c r="I2623" t="s">
        <v>73</v>
      </c>
      <c r="J2623" t="s">
        <v>74</v>
      </c>
      <c r="K2623" t="s">
        <v>55</v>
      </c>
      <c r="L2623" t="s">
        <v>75</v>
      </c>
      <c r="M2623">
        <v>1</v>
      </c>
      <c r="N2623" s="2">
        <v>2899</v>
      </c>
      <c r="O2623" s="3">
        <v>0.1</v>
      </c>
      <c r="P2623" s="2">
        <v>1700</v>
      </c>
      <c r="Q2623" t="s">
        <v>123</v>
      </c>
      <c r="R2623" t="s">
        <v>93</v>
      </c>
      <c r="S2623" t="s">
        <v>34</v>
      </c>
      <c r="T2623" s="4">
        <v>4</v>
      </c>
      <c r="U2623" s="11">
        <f t="shared" si="40"/>
        <v>2899</v>
      </c>
      <c r="V2623" s="11">
        <f>tbl_EcommerceSales[[#This Row],[Gross_Sales]]*tbl_EcommerceSales[[#This Row],[Discount]]</f>
        <v>289.90000000000003</v>
      </c>
      <c r="W2623" s="11">
        <f>tbl_EcommerceSales[[#This Row],[Gross_Sales]]-tbl_EcommerceSales[[#This Row],[Discount_Amount]]</f>
        <v>2609.1</v>
      </c>
      <c r="X2623" s="11">
        <f>tbl_EcommerceSales[[#This Row],[Quantity]] * _xlfn.XLOOKUP(tbl_EcommerceSales[[#This Row],[Product_ID]], Product_Master!A:A, Product_Master!F:F)</f>
        <v>1700</v>
      </c>
      <c r="Y2623" s="11">
        <f>tbl_EcommerceSales[[#This Row],[Net_Revenue]]-tbl_EcommerceSales[[#This Row],[Total_Cost]]</f>
        <v>909.09999999999991</v>
      </c>
      <c r="Z2623" s="9">
        <f>IFERROR(#REF!/tbl_EcommerceSales[[#This Row],[Total_Cost]], 0)</f>
        <v>0</v>
      </c>
      <c r="AA2623" t="str">
        <f>TEXT(tbl_EcommerceSales[[#This Row],[Order_Date]],"mmm")</f>
        <v>Oct</v>
      </c>
      <c r="AB2623">
        <f>YEAR(tbl_EcommerceSales[[#This Row],[Order_Date]])</f>
        <v>2025</v>
      </c>
      <c r="AC2623" t="str">
        <f>IF(tbl_EcommerceSales[[#This Row],[Age]]&lt;18,"Under 18",IF(tbl_EcommerceSales[[#This Row],[Age]]&lt;=25,"18-25",IF(tbl_EcommerceSales[[#This Row],[Age]]&lt;=35,"26-35",IF(tbl_EcommerceSales[[#This Row],[Age]]&lt;=45,"36-45",IF(tbl_EcommerceSales[[#This Row],[Age]]&lt;=55,"46-55","56+")))))</f>
        <v>36-45</v>
      </c>
    </row>
    <row r="2624" spans="1:29" x14ac:dyDescent="0.35">
      <c r="A2624" t="s">
        <v>4345</v>
      </c>
      <c r="B2624" s="7">
        <v>45943</v>
      </c>
      <c r="C2624" t="s">
        <v>1161</v>
      </c>
      <c r="D2624" t="s">
        <v>342</v>
      </c>
      <c r="E2624" t="s">
        <v>25</v>
      </c>
      <c r="F2624">
        <v>18</v>
      </c>
      <c r="G2624" t="s">
        <v>136</v>
      </c>
      <c r="H2624" t="s">
        <v>88</v>
      </c>
      <c r="I2624" t="s">
        <v>338</v>
      </c>
      <c r="J2624" t="s">
        <v>339</v>
      </c>
      <c r="K2624" t="s">
        <v>55</v>
      </c>
      <c r="L2624" t="s">
        <v>56</v>
      </c>
      <c r="M2624">
        <v>1</v>
      </c>
      <c r="N2624" s="2">
        <v>1499</v>
      </c>
      <c r="O2624" s="3">
        <v>0.2</v>
      </c>
      <c r="P2624" s="2">
        <v>780</v>
      </c>
      <c r="Q2624" t="s">
        <v>156</v>
      </c>
      <c r="R2624" t="s">
        <v>33</v>
      </c>
      <c r="S2624" t="s">
        <v>57</v>
      </c>
      <c r="T2624" s="4">
        <v>4</v>
      </c>
      <c r="U2624" s="11">
        <f t="shared" si="40"/>
        <v>1499</v>
      </c>
      <c r="V2624" s="11">
        <f>tbl_EcommerceSales[[#This Row],[Gross_Sales]]*tbl_EcommerceSales[[#This Row],[Discount]]</f>
        <v>299.8</v>
      </c>
      <c r="W2624" s="11">
        <f>tbl_EcommerceSales[[#This Row],[Gross_Sales]]-tbl_EcommerceSales[[#This Row],[Discount_Amount]]</f>
        <v>1199.2</v>
      </c>
      <c r="X2624" s="11">
        <f>tbl_EcommerceSales[[#This Row],[Quantity]] * _xlfn.XLOOKUP(tbl_EcommerceSales[[#This Row],[Product_ID]], Product_Master!A:A, Product_Master!F:F)</f>
        <v>780</v>
      </c>
      <c r="Y2624" s="11">
        <f>tbl_EcommerceSales[[#This Row],[Net_Revenue]]-tbl_EcommerceSales[[#This Row],[Total_Cost]]</f>
        <v>419.20000000000005</v>
      </c>
      <c r="Z2624" s="9">
        <f>IFERROR(#REF!/tbl_EcommerceSales[[#This Row],[Total_Cost]], 0)</f>
        <v>0</v>
      </c>
      <c r="AA2624" t="str">
        <f>TEXT(tbl_EcommerceSales[[#This Row],[Order_Date]],"mmm")</f>
        <v>Oct</v>
      </c>
      <c r="AB2624">
        <f>YEAR(tbl_EcommerceSales[[#This Row],[Order_Date]])</f>
        <v>2025</v>
      </c>
      <c r="AC2624" t="str">
        <f>IF(tbl_EcommerceSales[[#This Row],[Age]]&lt;18,"Under 18",IF(tbl_EcommerceSales[[#This Row],[Age]]&lt;=25,"18-25",IF(tbl_EcommerceSales[[#This Row],[Age]]&lt;=35,"26-35",IF(tbl_EcommerceSales[[#This Row],[Age]]&lt;=45,"36-45",IF(tbl_EcommerceSales[[#This Row],[Age]]&lt;=55,"46-55","56+")))))</f>
        <v>18-25</v>
      </c>
    </row>
    <row r="2625" spans="1:29" x14ac:dyDescent="0.35">
      <c r="A2625" t="s">
        <v>4346</v>
      </c>
      <c r="B2625" s="7">
        <v>45943</v>
      </c>
      <c r="C2625" t="s">
        <v>1077</v>
      </c>
      <c r="D2625" t="s">
        <v>232</v>
      </c>
      <c r="E2625" t="s">
        <v>48</v>
      </c>
      <c r="F2625">
        <v>30</v>
      </c>
      <c r="G2625" t="s">
        <v>103</v>
      </c>
      <c r="H2625" t="s">
        <v>27</v>
      </c>
      <c r="I2625" t="s">
        <v>111</v>
      </c>
      <c r="J2625" t="s">
        <v>112</v>
      </c>
      <c r="K2625" t="s">
        <v>55</v>
      </c>
      <c r="L2625" t="s">
        <v>113</v>
      </c>
      <c r="M2625">
        <v>4</v>
      </c>
      <c r="N2625" s="2">
        <v>1799</v>
      </c>
      <c r="O2625" s="3">
        <v>0.05</v>
      </c>
      <c r="P2625" s="2">
        <v>3800</v>
      </c>
      <c r="Q2625" t="s">
        <v>76</v>
      </c>
      <c r="R2625" t="s">
        <v>33</v>
      </c>
      <c r="S2625" t="s">
        <v>34</v>
      </c>
      <c r="T2625" s="4">
        <v>2</v>
      </c>
      <c r="U2625" s="11">
        <f t="shared" si="40"/>
        <v>7196</v>
      </c>
      <c r="V2625" s="11">
        <f>tbl_EcommerceSales[[#This Row],[Gross_Sales]]*tbl_EcommerceSales[[#This Row],[Discount]]</f>
        <v>359.8</v>
      </c>
      <c r="W2625" s="11">
        <f>tbl_EcommerceSales[[#This Row],[Gross_Sales]]-tbl_EcommerceSales[[#This Row],[Discount_Amount]]</f>
        <v>6836.2</v>
      </c>
      <c r="X2625" s="11">
        <f>tbl_EcommerceSales[[#This Row],[Quantity]] * _xlfn.XLOOKUP(tbl_EcommerceSales[[#This Row],[Product_ID]], Product_Master!A:A, Product_Master!F:F)</f>
        <v>3800</v>
      </c>
      <c r="Y2625" s="11">
        <f>tbl_EcommerceSales[[#This Row],[Net_Revenue]]-tbl_EcommerceSales[[#This Row],[Total_Cost]]</f>
        <v>3036.2</v>
      </c>
      <c r="Z2625" s="9">
        <f>IFERROR(#REF!/tbl_EcommerceSales[[#This Row],[Total_Cost]], 0)</f>
        <v>0</v>
      </c>
      <c r="AA2625" t="str">
        <f>TEXT(tbl_EcommerceSales[[#This Row],[Order_Date]],"mmm")</f>
        <v>Oct</v>
      </c>
      <c r="AB2625">
        <f>YEAR(tbl_EcommerceSales[[#This Row],[Order_Date]])</f>
        <v>2025</v>
      </c>
      <c r="AC2625" t="str">
        <f>IF(tbl_EcommerceSales[[#This Row],[Age]]&lt;18,"Under 18",IF(tbl_EcommerceSales[[#This Row],[Age]]&lt;=25,"18-25",IF(tbl_EcommerceSales[[#This Row],[Age]]&lt;=35,"26-35",IF(tbl_EcommerceSales[[#This Row],[Age]]&lt;=45,"36-45",IF(tbl_EcommerceSales[[#This Row],[Age]]&lt;=55,"46-55","56+")))))</f>
        <v>26-35</v>
      </c>
    </row>
    <row r="2626" spans="1:29" x14ac:dyDescent="0.35">
      <c r="A2626" t="s">
        <v>4347</v>
      </c>
      <c r="B2626" s="7">
        <v>45944</v>
      </c>
      <c r="C2626" t="s">
        <v>4348</v>
      </c>
      <c r="D2626" t="s">
        <v>227</v>
      </c>
      <c r="E2626" t="s">
        <v>48</v>
      </c>
      <c r="F2626">
        <v>35</v>
      </c>
      <c r="G2626" t="s">
        <v>145</v>
      </c>
      <c r="H2626" t="s">
        <v>39</v>
      </c>
      <c r="I2626" t="s">
        <v>349</v>
      </c>
      <c r="J2626" t="s">
        <v>350</v>
      </c>
      <c r="K2626" t="s">
        <v>82</v>
      </c>
      <c r="L2626" t="s">
        <v>238</v>
      </c>
      <c r="M2626">
        <v>1</v>
      </c>
      <c r="N2626" s="2">
        <v>1599</v>
      </c>
      <c r="O2626" s="3">
        <v>0</v>
      </c>
      <c r="P2626" s="2">
        <v>920</v>
      </c>
      <c r="Q2626" t="s">
        <v>156</v>
      </c>
      <c r="R2626" t="s">
        <v>33</v>
      </c>
      <c r="S2626" t="s">
        <v>34</v>
      </c>
      <c r="T2626" s="4">
        <v>4</v>
      </c>
      <c r="U2626" s="11">
        <f t="shared" ref="U2626:U2689" si="41">M2626*N2626</f>
        <v>1599</v>
      </c>
      <c r="V2626" s="11">
        <f>tbl_EcommerceSales[[#This Row],[Gross_Sales]]*tbl_EcommerceSales[[#This Row],[Discount]]</f>
        <v>0</v>
      </c>
      <c r="W2626" s="11">
        <f>tbl_EcommerceSales[[#This Row],[Gross_Sales]]-tbl_EcommerceSales[[#This Row],[Discount_Amount]]</f>
        <v>1599</v>
      </c>
      <c r="X2626" s="11">
        <f>tbl_EcommerceSales[[#This Row],[Quantity]] * _xlfn.XLOOKUP(tbl_EcommerceSales[[#This Row],[Product_ID]], Product_Master!A:A, Product_Master!F:F)</f>
        <v>920</v>
      </c>
      <c r="Y2626" s="11">
        <f>tbl_EcommerceSales[[#This Row],[Net_Revenue]]-tbl_EcommerceSales[[#This Row],[Total_Cost]]</f>
        <v>679</v>
      </c>
      <c r="Z2626" s="9">
        <f>IFERROR(#REF!/tbl_EcommerceSales[[#This Row],[Total_Cost]], 0)</f>
        <v>0</v>
      </c>
      <c r="AA2626" t="str">
        <f>TEXT(tbl_EcommerceSales[[#This Row],[Order_Date]],"mmm")</f>
        <v>Oct</v>
      </c>
      <c r="AB2626">
        <f>YEAR(tbl_EcommerceSales[[#This Row],[Order_Date]])</f>
        <v>2025</v>
      </c>
      <c r="AC2626" t="str">
        <f>IF(tbl_EcommerceSales[[#This Row],[Age]]&lt;18,"Under 18",IF(tbl_EcommerceSales[[#This Row],[Age]]&lt;=25,"18-25",IF(tbl_EcommerceSales[[#This Row],[Age]]&lt;=35,"26-35",IF(tbl_EcommerceSales[[#This Row],[Age]]&lt;=45,"36-45",IF(tbl_EcommerceSales[[#This Row],[Age]]&lt;=55,"46-55","56+")))))</f>
        <v>26-35</v>
      </c>
    </row>
    <row r="2627" spans="1:29" x14ac:dyDescent="0.35">
      <c r="A2627" t="s">
        <v>4349</v>
      </c>
      <c r="B2627" s="7">
        <v>45944</v>
      </c>
      <c r="C2627" t="s">
        <v>3631</v>
      </c>
      <c r="D2627" t="s">
        <v>130</v>
      </c>
      <c r="E2627" t="s">
        <v>25</v>
      </c>
      <c r="F2627">
        <v>21</v>
      </c>
      <c r="G2627" t="s">
        <v>87</v>
      </c>
      <c r="H2627" t="s">
        <v>88</v>
      </c>
      <c r="I2627" t="s">
        <v>73</v>
      </c>
      <c r="J2627" t="s">
        <v>74</v>
      </c>
      <c r="K2627" t="s">
        <v>55</v>
      </c>
      <c r="L2627" t="s">
        <v>75</v>
      </c>
      <c r="M2627">
        <v>1</v>
      </c>
      <c r="N2627" s="2">
        <v>2899</v>
      </c>
      <c r="O2627" s="3">
        <v>0.05</v>
      </c>
      <c r="P2627" s="2">
        <v>1700</v>
      </c>
      <c r="Q2627" t="s">
        <v>123</v>
      </c>
      <c r="R2627" t="s">
        <v>162</v>
      </c>
      <c r="S2627" t="s">
        <v>34</v>
      </c>
      <c r="T2627" s="4"/>
      <c r="U2627" s="11">
        <f t="shared" si="41"/>
        <v>2899</v>
      </c>
      <c r="V2627" s="11">
        <f>tbl_EcommerceSales[[#This Row],[Gross_Sales]]*tbl_EcommerceSales[[#This Row],[Discount]]</f>
        <v>144.95000000000002</v>
      </c>
      <c r="W2627" s="11">
        <f>tbl_EcommerceSales[[#This Row],[Gross_Sales]]-tbl_EcommerceSales[[#This Row],[Discount_Amount]]</f>
        <v>2754.05</v>
      </c>
      <c r="X2627" s="11">
        <f>tbl_EcommerceSales[[#This Row],[Quantity]] * _xlfn.XLOOKUP(tbl_EcommerceSales[[#This Row],[Product_ID]], Product_Master!A:A, Product_Master!F:F)</f>
        <v>1700</v>
      </c>
      <c r="Y2627" s="11">
        <f>tbl_EcommerceSales[[#This Row],[Net_Revenue]]-tbl_EcommerceSales[[#This Row],[Total_Cost]]</f>
        <v>1054.0500000000002</v>
      </c>
      <c r="Z2627" s="9">
        <f>IFERROR(#REF!/tbl_EcommerceSales[[#This Row],[Total_Cost]], 0)</f>
        <v>0</v>
      </c>
      <c r="AA2627" t="str">
        <f>TEXT(tbl_EcommerceSales[[#This Row],[Order_Date]],"mmm")</f>
        <v>Oct</v>
      </c>
      <c r="AB2627">
        <f>YEAR(tbl_EcommerceSales[[#This Row],[Order_Date]])</f>
        <v>2025</v>
      </c>
      <c r="AC2627" t="str">
        <f>IF(tbl_EcommerceSales[[#This Row],[Age]]&lt;18,"Under 18",IF(tbl_EcommerceSales[[#This Row],[Age]]&lt;=25,"18-25",IF(tbl_EcommerceSales[[#This Row],[Age]]&lt;=35,"26-35",IF(tbl_EcommerceSales[[#This Row],[Age]]&lt;=45,"36-45",IF(tbl_EcommerceSales[[#This Row],[Age]]&lt;=55,"46-55","56+")))))</f>
        <v>18-25</v>
      </c>
    </row>
    <row r="2628" spans="1:29" x14ac:dyDescent="0.35">
      <c r="A2628" t="s">
        <v>4350</v>
      </c>
      <c r="B2628" s="7">
        <v>45944</v>
      </c>
      <c r="C2628" t="s">
        <v>4351</v>
      </c>
      <c r="D2628" t="s">
        <v>148</v>
      </c>
      <c r="E2628" t="s">
        <v>48</v>
      </c>
      <c r="F2628">
        <v>20</v>
      </c>
      <c r="G2628" t="s">
        <v>96</v>
      </c>
      <c r="H2628" t="s">
        <v>39</v>
      </c>
      <c r="I2628" t="s">
        <v>236</v>
      </c>
      <c r="J2628" t="s">
        <v>237</v>
      </c>
      <c r="K2628" t="s">
        <v>82</v>
      </c>
      <c r="L2628" t="s">
        <v>238</v>
      </c>
      <c r="M2628">
        <v>2</v>
      </c>
      <c r="N2628" s="2">
        <v>899</v>
      </c>
      <c r="O2628" s="3">
        <v>0.1</v>
      </c>
      <c r="P2628" s="2">
        <v>960</v>
      </c>
      <c r="Q2628" t="s">
        <v>44</v>
      </c>
      <c r="R2628" t="s">
        <v>33</v>
      </c>
      <c r="S2628" t="s">
        <v>34</v>
      </c>
      <c r="T2628" s="4">
        <v>5</v>
      </c>
      <c r="U2628" s="11">
        <f t="shared" si="41"/>
        <v>1798</v>
      </c>
      <c r="V2628" s="11">
        <f>tbl_EcommerceSales[[#This Row],[Gross_Sales]]*tbl_EcommerceSales[[#This Row],[Discount]]</f>
        <v>179.8</v>
      </c>
      <c r="W2628" s="11">
        <f>tbl_EcommerceSales[[#This Row],[Gross_Sales]]-tbl_EcommerceSales[[#This Row],[Discount_Amount]]</f>
        <v>1618.2</v>
      </c>
      <c r="X2628" s="11">
        <f>tbl_EcommerceSales[[#This Row],[Quantity]] * _xlfn.XLOOKUP(tbl_EcommerceSales[[#This Row],[Product_ID]], Product_Master!A:A, Product_Master!F:F)</f>
        <v>960</v>
      </c>
      <c r="Y2628" s="11">
        <f>tbl_EcommerceSales[[#This Row],[Net_Revenue]]-tbl_EcommerceSales[[#This Row],[Total_Cost]]</f>
        <v>658.2</v>
      </c>
      <c r="Z2628" s="9">
        <f>IFERROR(#REF!/tbl_EcommerceSales[[#This Row],[Total_Cost]], 0)</f>
        <v>0</v>
      </c>
      <c r="AA2628" t="str">
        <f>TEXT(tbl_EcommerceSales[[#This Row],[Order_Date]],"mmm")</f>
        <v>Oct</v>
      </c>
      <c r="AB2628">
        <f>YEAR(tbl_EcommerceSales[[#This Row],[Order_Date]])</f>
        <v>2025</v>
      </c>
      <c r="AC2628" t="str">
        <f>IF(tbl_EcommerceSales[[#This Row],[Age]]&lt;18,"Under 18",IF(tbl_EcommerceSales[[#This Row],[Age]]&lt;=25,"18-25",IF(tbl_EcommerceSales[[#This Row],[Age]]&lt;=35,"26-35",IF(tbl_EcommerceSales[[#This Row],[Age]]&lt;=45,"36-45",IF(tbl_EcommerceSales[[#This Row],[Age]]&lt;=55,"46-55","56+")))))</f>
        <v>18-25</v>
      </c>
    </row>
    <row r="2629" spans="1:29" x14ac:dyDescent="0.35">
      <c r="A2629" t="s">
        <v>4352</v>
      </c>
      <c r="B2629" s="7">
        <v>45944</v>
      </c>
      <c r="C2629" t="s">
        <v>1101</v>
      </c>
      <c r="D2629" t="s">
        <v>159</v>
      </c>
      <c r="E2629" t="s">
        <v>48</v>
      </c>
      <c r="F2629">
        <v>34</v>
      </c>
      <c r="G2629" t="s">
        <v>186</v>
      </c>
      <c r="H2629" t="s">
        <v>72</v>
      </c>
      <c r="I2629" t="s">
        <v>131</v>
      </c>
      <c r="J2629" t="s">
        <v>132</v>
      </c>
      <c r="K2629" t="s">
        <v>91</v>
      </c>
      <c r="L2629" t="s">
        <v>133</v>
      </c>
      <c r="M2629">
        <v>1</v>
      </c>
      <c r="N2629" s="2">
        <v>1299</v>
      </c>
      <c r="O2629" s="3">
        <v>0.05</v>
      </c>
      <c r="P2629" s="2">
        <v>610</v>
      </c>
      <c r="Q2629" t="s">
        <v>44</v>
      </c>
      <c r="R2629" t="s">
        <v>33</v>
      </c>
      <c r="S2629" t="s">
        <v>34</v>
      </c>
      <c r="T2629" s="4">
        <v>4</v>
      </c>
      <c r="U2629" s="11">
        <f t="shared" si="41"/>
        <v>1299</v>
      </c>
      <c r="V2629" s="11">
        <f>tbl_EcommerceSales[[#This Row],[Gross_Sales]]*tbl_EcommerceSales[[#This Row],[Discount]]</f>
        <v>64.95</v>
      </c>
      <c r="W2629" s="11">
        <f>tbl_EcommerceSales[[#This Row],[Gross_Sales]]-tbl_EcommerceSales[[#This Row],[Discount_Amount]]</f>
        <v>1234.05</v>
      </c>
      <c r="X2629" s="11">
        <f>tbl_EcommerceSales[[#This Row],[Quantity]] * _xlfn.XLOOKUP(tbl_EcommerceSales[[#This Row],[Product_ID]], Product_Master!A:A, Product_Master!F:F)</f>
        <v>610</v>
      </c>
      <c r="Y2629" s="11">
        <f>tbl_EcommerceSales[[#This Row],[Net_Revenue]]-tbl_EcommerceSales[[#This Row],[Total_Cost]]</f>
        <v>624.04999999999995</v>
      </c>
      <c r="Z2629" s="9">
        <f>IFERROR(#REF!/tbl_EcommerceSales[[#This Row],[Total_Cost]], 0)</f>
        <v>0</v>
      </c>
      <c r="AA2629" t="str">
        <f>TEXT(tbl_EcommerceSales[[#This Row],[Order_Date]],"mmm")</f>
        <v>Oct</v>
      </c>
      <c r="AB2629">
        <f>YEAR(tbl_EcommerceSales[[#This Row],[Order_Date]])</f>
        <v>2025</v>
      </c>
      <c r="AC2629" t="str">
        <f>IF(tbl_EcommerceSales[[#This Row],[Age]]&lt;18,"Under 18",IF(tbl_EcommerceSales[[#This Row],[Age]]&lt;=25,"18-25",IF(tbl_EcommerceSales[[#This Row],[Age]]&lt;=35,"26-35",IF(tbl_EcommerceSales[[#This Row],[Age]]&lt;=45,"36-45",IF(tbl_EcommerceSales[[#This Row],[Age]]&lt;=55,"46-55","56+")))))</f>
        <v>26-35</v>
      </c>
    </row>
    <row r="2630" spans="1:29" x14ac:dyDescent="0.35">
      <c r="A2630" t="s">
        <v>4353</v>
      </c>
      <c r="B2630" s="7">
        <v>45944</v>
      </c>
      <c r="C2630" t="s">
        <v>2088</v>
      </c>
      <c r="D2630" t="s">
        <v>235</v>
      </c>
      <c r="E2630" t="s">
        <v>48</v>
      </c>
      <c r="F2630">
        <v>36</v>
      </c>
      <c r="G2630" t="s">
        <v>192</v>
      </c>
      <c r="H2630" t="s">
        <v>27</v>
      </c>
      <c r="I2630" t="s">
        <v>80</v>
      </c>
      <c r="J2630" t="s">
        <v>81</v>
      </c>
      <c r="K2630" t="s">
        <v>82</v>
      </c>
      <c r="L2630" t="s">
        <v>83</v>
      </c>
      <c r="M2630">
        <v>1</v>
      </c>
      <c r="N2630" s="2">
        <v>2499</v>
      </c>
      <c r="O2630" s="3">
        <v>0.1</v>
      </c>
      <c r="P2630" s="2">
        <v>1550</v>
      </c>
      <c r="Q2630" t="s">
        <v>123</v>
      </c>
      <c r="R2630" t="s">
        <v>33</v>
      </c>
      <c r="S2630" t="s">
        <v>57</v>
      </c>
      <c r="T2630" s="4">
        <v>5</v>
      </c>
      <c r="U2630" s="11">
        <f t="shared" si="41"/>
        <v>2499</v>
      </c>
      <c r="V2630" s="11">
        <f>tbl_EcommerceSales[[#This Row],[Gross_Sales]]*tbl_EcommerceSales[[#This Row],[Discount]]</f>
        <v>249.9</v>
      </c>
      <c r="W2630" s="11">
        <f>tbl_EcommerceSales[[#This Row],[Gross_Sales]]-tbl_EcommerceSales[[#This Row],[Discount_Amount]]</f>
        <v>2249.1</v>
      </c>
      <c r="X2630" s="11">
        <f>tbl_EcommerceSales[[#This Row],[Quantity]] * _xlfn.XLOOKUP(tbl_EcommerceSales[[#This Row],[Product_ID]], Product_Master!A:A, Product_Master!F:F)</f>
        <v>1550</v>
      </c>
      <c r="Y2630" s="11">
        <f>tbl_EcommerceSales[[#This Row],[Net_Revenue]]-tbl_EcommerceSales[[#This Row],[Total_Cost]]</f>
        <v>699.09999999999991</v>
      </c>
      <c r="Z2630" s="9">
        <f>IFERROR(#REF!/tbl_EcommerceSales[[#This Row],[Total_Cost]], 0)</f>
        <v>0</v>
      </c>
      <c r="AA2630" t="str">
        <f>TEXT(tbl_EcommerceSales[[#This Row],[Order_Date]],"mmm")</f>
        <v>Oct</v>
      </c>
      <c r="AB2630">
        <f>YEAR(tbl_EcommerceSales[[#This Row],[Order_Date]])</f>
        <v>2025</v>
      </c>
      <c r="AC2630" t="str">
        <f>IF(tbl_EcommerceSales[[#This Row],[Age]]&lt;18,"Under 18",IF(tbl_EcommerceSales[[#This Row],[Age]]&lt;=25,"18-25",IF(tbl_EcommerceSales[[#This Row],[Age]]&lt;=35,"26-35",IF(tbl_EcommerceSales[[#This Row],[Age]]&lt;=45,"36-45",IF(tbl_EcommerceSales[[#This Row],[Age]]&lt;=55,"46-55","56+")))))</f>
        <v>36-45</v>
      </c>
    </row>
    <row r="2631" spans="1:29" x14ac:dyDescent="0.35">
      <c r="A2631" t="s">
        <v>4354</v>
      </c>
      <c r="B2631" s="7">
        <v>45944</v>
      </c>
      <c r="C2631" t="s">
        <v>4355</v>
      </c>
      <c r="D2631" t="s">
        <v>232</v>
      </c>
      <c r="E2631" t="s">
        <v>48</v>
      </c>
      <c r="F2631">
        <v>36</v>
      </c>
      <c r="G2631" t="s">
        <v>96</v>
      </c>
      <c r="H2631" t="s">
        <v>39</v>
      </c>
      <c r="I2631" t="s">
        <v>290</v>
      </c>
      <c r="J2631" t="s">
        <v>291</v>
      </c>
      <c r="K2631" t="s">
        <v>30</v>
      </c>
      <c r="L2631" t="s">
        <v>31</v>
      </c>
      <c r="M2631">
        <v>1</v>
      </c>
      <c r="N2631" s="2">
        <v>3499</v>
      </c>
      <c r="O2631" s="3">
        <v>0.15</v>
      </c>
      <c r="P2631" s="2">
        <v>2250</v>
      </c>
      <c r="Q2631" t="s">
        <v>44</v>
      </c>
      <c r="R2631" t="s">
        <v>33</v>
      </c>
      <c r="S2631" t="s">
        <v>57</v>
      </c>
      <c r="T2631" s="4">
        <v>2</v>
      </c>
      <c r="U2631" s="11">
        <f t="shared" si="41"/>
        <v>3499</v>
      </c>
      <c r="V2631" s="11">
        <f>tbl_EcommerceSales[[#This Row],[Gross_Sales]]*tbl_EcommerceSales[[#This Row],[Discount]]</f>
        <v>524.85</v>
      </c>
      <c r="W2631" s="11">
        <f>tbl_EcommerceSales[[#This Row],[Gross_Sales]]-tbl_EcommerceSales[[#This Row],[Discount_Amount]]</f>
        <v>2974.15</v>
      </c>
      <c r="X2631" s="11">
        <f>tbl_EcommerceSales[[#This Row],[Quantity]] * _xlfn.XLOOKUP(tbl_EcommerceSales[[#This Row],[Product_ID]], Product_Master!A:A, Product_Master!F:F)</f>
        <v>2250</v>
      </c>
      <c r="Y2631" s="11">
        <f>tbl_EcommerceSales[[#This Row],[Net_Revenue]]-tbl_EcommerceSales[[#This Row],[Total_Cost]]</f>
        <v>724.15000000000009</v>
      </c>
      <c r="Z2631" s="9">
        <f>IFERROR(#REF!/tbl_EcommerceSales[[#This Row],[Total_Cost]], 0)</f>
        <v>0</v>
      </c>
      <c r="AA2631" t="str">
        <f>TEXT(tbl_EcommerceSales[[#This Row],[Order_Date]],"mmm")</f>
        <v>Oct</v>
      </c>
      <c r="AB2631">
        <f>YEAR(tbl_EcommerceSales[[#This Row],[Order_Date]])</f>
        <v>2025</v>
      </c>
      <c r="AC2631" t="str">
        <f>IF(tbl_EcommerceSales[[#This Row],[Age]]&lt;18,"Under 18",IF(tbl_EcommerceSales[[#This Row],[Age]]&lt;=25,"18-25",IF(tbl_EcommerceSales[[#This Row],[Age]]&lt;=35,"26-35",IF(tbl_EcommerceSales[[#This Row],[Age]]&lt;=45,"36-45",IF(tbl_EcommerceSales[[#This Row],[Age]]&lt;=55,"46-55","56+")))))</f>
        <v>36-45</v>
      </c>
    </row>
    <row r="2632" spans="1:29" x14ac:dyDescent="0.35">
      <c r="A2632" t="s">
        <v>4356</v>
      </c>
      <c r="B2632" s="7">
        <v>45944</v>
      </c>
      <c r="C2632" t="s">
        <v>4357</v>
      </c>
      <c r="D2632" t="s">
        <v>235</v>
      </c>
      <c r="E2632" t="s">
        <v>25</v>
      </c>
      <c r="F2632">
        <v>32</v>
      </c>
      <c r="G2632" t="s">
        <v>26</v>
      </c>
      <c r="H2632" t="s">
        <v>27</v>
      </c>
      <c r="I2632" t="s">
        <v>80</v>
      </c>
      <c r="J2632" t="s">
        <v>81</v>
      </c>
      <c r="K2632" t="s">
        <v>82</v>
      </c>
      <c r="L2632" t="s">
        <v>83</v>
      </c>
      <c r="M2632">
        <v>3</v>
      </c>
      <c r="N2632" s="2">
        <v>2499</v>
      </c>
      <c r="O2632" s="3">
        <v>0.1</v>
      </c>
      <c r="P2632" s="2">
        <v>4650</v>
      </c>
      <c r="Q2632" t="s">
        <v>123</v>
      </c>
      <c r="R2632" t="s">
        <v>33</v>
      </c>
      <c r="S2632" t="s">
        <v>34</v>
      </c>
      <c r="T2632" s="4">
        <v>3</v>
      </c>
      <c r="U2632" s="11">
        <f t="shared" si="41"/>
        <v>7497</v>
      </c>
      <c r="V2632" s="11">
        <f>tbl_EcommerceSales[[#This Row],[Gross_Sales]]*tbl_EcommerceSales[[#This Row],[Discount]]</f>
        <v>749.7</v>
      </c>
      <c r="W2632" s="11">
        <f>tbl_EcommerceSales[[#This Row],[Gross_Sales]]-tbl_EcommerceSales[[#This Row],[Discount_Amount]]</f>
        <v>6747.3</v>
      </c>
      <c r="X2632" s="11">
        <f>tbl_EcommerceSales[[#This Row],[Quantity]] * _xlfn.XLOOKUP(tbl_EcommerceSales[[#This Row],[Product_ID]], Product_Master!A:A, Product_Master!F:F)</f>
        <v>4650</v>
      </c>
      <c r="Y2632" s="11">
        <f>tbl_EcommerceSales[[#This Row],[Net_Revenue]]-tbl_EcommerceSales[[#This Row],[Total_Cost]]</f>
        <v>2097.3000000000002</v>
      </c>
      <c r="Z2632" s="9">
        <f>IFERROR(#REF!/tbl_EcommerceSales[[#This Row],[Total_Cost]], 0)</f>
        <v>0</v>
      </c>
      <c r="AA2632" t="str">
        <f>TEXT(tbl_EcommerceSales[[#This Row],[Order_Date]],"mmm")</f>
        <v>Oct</v>
      </c>
      <c r="AB2632">
        <f>YEAR(tbl_EcommerceSales[[#This Row],[Order_Date]])</f>
        <v>2025</v>
      </c>
      <c r="AC2632" t="str">
        <f>IF(tbl_EcommerceSales[[#This Row],[Age]]&lt;18,"Under 18",IF(tbl_EcommerceSales[[#This Row],[Age]]&lt;=25,"18-25",IF(tbl_EcommerceSales[[#This Row],[Age]]&lt;=35,"26-35",IF(tbl_EcommerceSales[[#This Row],[Age]]&lt;=45,"36-45",IF(tbl_EcommerceSales[[#This Row],[Age]]&lt;=55,"46-55","56+")))))</f>
        <v>26-35</v>
      </c>
    </row>
    <row r="2633" spans="1:29" x14ac:dyDescent="0.35">
      <c r="A2633" t="s">
        <v>4358</v>
      </c>
      <c r="B2633" s="7">
        <v>45944</v>
      </c>
      <c r="C2633" t="s">
        <v>4359</v>
      </c>
      <c r="D2633" t="s">
        <v>86</v>
      </c>
      <c r="E2633" t="s">
        <v>48</v>
      </c>
      <c r="F2633">
        <v>36</v>
      </c>
      <c r="G2633" t="s">
        <v>107</v>
      </c>
      <c r="H2633" t="s">
        <v>39</v>
      </c>
      <c r="I2633" t="s">
        <v>212</v>
      </c>
      <c r="J2633" t="s">
        <v>213</v>
      </c>
      <c r="K2633" t="s">
        <v>177</v>
      </c>
      <c r="L2633" t="s">
        <v>178</v>
      </c>
      <c r="M2633">
        <v>2</v>
      </c>
      <c r="N2633" s="2">
        <v>2499</v>
      </c>
      <c r="O2633" s="3">
        <v>0.1</v>
      </c>
      <c r="P2633" s="2">
        <v>2900</v>
      </c>
      <c r="Q2633" t="s">
        <v>76</v>
      </c>
      <c r="R2633" t="s">
        <v>162</v>
      </c>
      <c r="S2633" t="s">
        <v>34</v>
      </c>
      <c r="T2633" s="4"/>
      <c r="U2633" s="11">
        <f t="shared" si="41"/>
        <v>4998</v>
      </c>
      <c r="V2633" s="11">
        <f>tbl_EcommerceSales[[#This Row],[Gross_Sales]]*tbl_EcommerceSales[[#This Row],[Discount]]</f>
        <v>499.8</v>
      </c>
      <c r="W2633" s="11">
        <f>tbl_EcommerceSales[[#This Row],[Gross_Sales]]-tbl_EcommerceSales[[#This Row],[Discount_Amount]]</f>
        <v>4498.2</v>
      </c>
      <c r="X2633" s="11">
        <f>tbl_EcommerceSales[[#This Row],[Quantity]] * _xlfn.XLOOKUP(tbl_EcommerceSales[[#This Row],[Product_ID]], Product_Master!A:A, Product_Master!F:F)</f>
        <v>2900</v>
      </c>
      <c r="Y2633" s="11">
        <f>tbl_EcommerceSales[[#This Row],[Net_Revenue]]-tbl_EcommerceSales[[#This Row],[Total_Cost]]</f>
        <v>1598.1999999999998</v>
      </c>
      <c r="Z2633" s="9">
        <f>IFERROR(#REF!/tbl_EcommerceSales[[#This Row],[Total_Cost]], 0)</f>
        <v>0</v>
      </c>
      <c r="AA2633" t="str">
        <f>TEXT(tbl_EcommerceSales[[#This Row],[Order_Date]],"mmm")</f>
        <v>Oct</v>
      </c>
      <c r="AB2633">
        <f>YEAR(tbl_EcommerceSales[[#This Row],[Order_Date]])</f>
        <v>2025</v>
      </c>
      <c r="AC2633" t="str">
        <f>IF(tbl_EcommerceSales[[#This Row],[Age]]&lt;18,"Under 18",IF(tbl_EcommerceSales[[#This Row],[Age]]&lt;=25,"18-25",IF(tbl_EcommerceSales[[#This Row],[Age]]&lt;=35,"26-35",IF(tbl_EcommerceSales[[#This Row],[Age]]&lt;=45,"36-45",IF(tbl_EcommerceSales[[#This Row],[Age]]&lt;=55,"46-55","56+")))))</f>
        <v>36-45</v>
      </c>
    </row>
    <row r="2634" spans="1:29" x14ac:dyDescent="0.35">
      <c r="A2634" t="s">
        <v>4360</v>
      </c>
      <c r="B2634" s="7">
        <v>45944</v>
      </c>
      <c r="C2634" t="s">
        <v>2370</v>
      </c>
      <c r="D2634" t="s">
        <v>232</v>
      </c>
      <c r="E2634" t="s">
        <v>48</v>
      </c>
      <c r="F2634">
        <v>29</v>
      </c>
      <c r="G2634" t="s">
        <v>186</v>
      </c>
      <c r="H2634" t="s">
        <v>72</v>
      </c>
      <c r="I2634" t="s">
        <v>212</v>
      </c>
      <c r="J2634" t="s">
        <v>213</v>
      </c>
      <c r="K2634" t="s">
        <v>177</v>
      </c>
      <c r="L2634" t="s">
        <v>178</v>
      </c>
      <c r="M2634">
        <v>1</v>
      </c>
      <c r="N2634" s="2">
        <v>2499</v>
      </c>
      <c r="O2634" s="3">
        <v>0.15</v>
      </c>
      <c r="P2634" s="2">
        <v>1450</v>
      </c>
      <c r="Q2634" t="s">
        <v>123</v>
      </c>
      <c r="R2634" t="s">
        <v>33</v>
      </c>
      <c r="S2634" t="s">
        <v>34</v>
      </c>
      <c r="T2634" s="4">
        <v>5</v>
      </c>
      <c r="U2634" s="11">
        <f t="shared" si="41"/>
        <v>2499</v>
      </c>
      <c r="V2634" s="11">
        <f>tbl_EcommerceSales[[#This Row],[Gross_Sales]]*tbl_EcommerceSales[[#This Row],[Discount]]</f>
        <v>374.84999999999997</v>
      </c>
      <c r="W2634" s="11">
        <f>tbl_EcommerceSales[[#This Row],[Gross_Sales]]-tbl_EcommerceSales[[#This Row],[Discount_Amount]]</f>
        <v>2124.15</v>
      </c>
      <c r="X2634" s="11">
        <f>tbl_EcommerceSales[[#This Row],[Quantity]] * _xlfn.XLOOKUP(tbl_EcommerceSales[[#This Row],[Product_ID]], Product_Master!A:A, Product_Master!F:F)</f>
        <v>1450</v>
      </c>
      <c r="Y2634" s="11">
        <f>tbl_EcommerceSales[[#This Row],[Net_Revenue]]-tbl_EcommerceSales[[#This Row],[Total_Cost]]</f>
        <v>674.15000000000009</v>
      </c>
      <c r="Z2634" s="9">
        <f>IFERROR(#REF!/tbl_EcommerceSales[[#This Row],[Total_Cost]], 0)</f>
        <v>0</v>
      </c>
      <c r="AA2634" t="str">
        <f>TEXT(tbl_EcommerceSales[[#This Row],[Order_Date]],"mmm")</f>
        <v>Oct</v>
      </c>
      <c r="AB2634">
        <f>YEAR(tbl_EcommerceSales[[#This Row],[Order_Date]])</f>
        <v>2025</v>
      </c>
      <c r="AC2634" t="str">
        <f>IF(tbl_EcommerceSales[[#This Row],[Age]]&lt;18,"Under 18",IF(tbl_EcommerceSales[[#This Row],[Age]]&lt;=25,"18-25",IF(tbl_EcommerceSales[[#This Row],[Age]]&lt;=35,"26-35",IF(tbl_EcommerceSales[[#This Row],[Age]]&lt;=45,"36-45",IF(tbl_EcommerceSales[[#This Row],[Age]]&lt;=55,"46-55","56+")))))</f>
        <v>26-35</v>
      </c>
    </row>
    <row r="2635" spans="1:29" x14ac:dyDescent="0.35">
      <c r="A2635" t="s">
        <v>4361</v>
      </c>
      <c r="B2635" s="7">
        <v>45944</v>
      </c>
      <c r="C2635" t="s">
        <v>4362</v>
      </c>
      <c r="D2635" t="s">
        <v>106</v>
      </c>
      <c r="E2635" t="s">
        <v>25</v>
      </c>
      <c r="F2635">
        <v>38</v>
      </c>
      <c r="G2635" t="s">
        <v>211</v>
      </c>
      <c r="H2635" t="s">
        <v>72</v>
      </c>
      <c r="I2635" t="s">
        <v>126</v>
      </c>
      <c r="J2635" t="s">
        <v>127</v>
      </c>
      <c r="K2635" t="s">
        <v>82</v>
      </c>
      <c r="L2635" t="s">
        <v>83</v>
      </c>
      <c r="M2635">
        <v>1</v>
      </c>
      <c r="N2635" s="2">
        <v>1899</v>
      </c>
      <c r="O2635" s="3">
        <v>0.1</v>
      </c>
      <c r="P2635" s="2">
        <v>1120</v>
      </c>
      <c r="Q2635" t="s">
        <v>123</v>
      </c>
      <c r="R2635" t="s">
        <v>33</v>
      </c>
      <c r="S2635" t="s">
        <v>57</v>
      </c>
      <c r="T2635" s="4">
        <v>4</v>
      </c>
      <c r="U2635" s="11">
        <f t="shared" si="41"/>
        <v>1899</v>
      </c>
      <c r="V2635" s="11">
        <f>tbl_EcommerceSales[[#This Row],[Gross_Sales]]*tbl_EcommerceSales[[#This Row],[Discount]]</f>
        <v>189.9</v>
      </c>
      <c r="W2635" s="11">
        <f>tbl_EcommerceSales[[#This Row],[Gross_Sales]]-tbl_EcommerceSales[[#This Row],[Discount_Amount]]</f>
        <v>1709.1</v>
      </c>
      <c r="X2635" s="11">
        <f>tbl_EcommerceSales[[#This Row],[Quantity]] * _xlfn.XLOOKUP(tbl_EcommerceSales[[#This Row],[Product_ID]], Product_Master!A:A, Product_Master!F:F)</f>
        <v>1120</v>
      </c>
      <c r="Y2635" s="11">
        <f>tbl_EcommerceSales[[#This Row],[Net_Revenue]]-tbl_EcommerceSales[[#This Row],[Total_Cost]]</f>
        <v>589.09999999999991</v>
      </c>
      <c r="Z2635" s="9">
        <f>IFERROR(#REF!/tbl_EcommerceSales[[#This Row],[Total_Cost]], 0)</f>
        <v>0</v>
      </c>
      <c r="AA2635" t="str">
        <f>TEXT(tbl_EcommerceSales[[#This Row],[Order_Date]],"mmm")</f>
        <v>Oct</v>
      </c>
      <c r="AB2635">
        <f>YEAR(tbl_EcommerceSales[[#This Row],[Order_Date]])</f>
        <v>2025</v>
      </c>
      <c r="AC2635" t="str">
        <f>IF(tbl_EcommerceSales[[#This Row],[Age]]&lt;18,"Under 18",IF(tbl_EcommerceSales[[#This Row],[Age]]&lt;=25,"18-25",IF(tbl_EcommerceSales[[#This Row],[Age]]&lt;=35,"26-35",IF(tbl_EcommerceSales[[#This Row],[Age]]&lt;=45,"36-45",IF(tbl_EcommerceSales[[#This Row],[Age]]&lt;=55,"46-55","56+")))))</f>
        <v>36-45</v>
      </c>
    </row>
    <row r="2636" spans="1:29" x14ac:dyDescent="0.35">
      <c r="A2636" t="s">
        <v>4363</v>
      </c>
      <c r="B2636" s="7">
        <v>45944</v>
      </c>
      <c r="C2636" t="s">
        <v>4364</v>
      </c>
      <c r="D2636" t="s">
        <v>159</v>
      </c>
      <c r="E2636" t="s">
        <v>48</v>
      </c>
      <c r="F2636">
        <v>33</v>
      </c>
      <c r="G2636" t="s">
        <v>52</v>
      </c>
      <c r="H2636" t="s">
        <v>27</v>
      </c>
      <c r="I2636" t="s">
        <v>236</v>
      </c>
      <c r="J2636" t="s">
        <v>237</v>
      </c>
      <c r="K2636" t="s">
        <v>82</v>
      </c>
      <c r="L2636" t="s">
        <v>238</v>
      </c>
      <c r="M2636">
        <v>1</v>
      </c>
      <c r="N2636" s="2">
        <v>899</v>
      </c>
      <c r="O2636" s="3">
        <v>0.15</v>
      </c>
      <c r="P2636" s="2">
        <v>480</v>
      </c>
      <c r="Q2636" t="s">
        <v>156</v>
      </c>
      <c r="R2636" t="s">
        <v>33</v>
      </c>
      <c r="S2636" t="s">
        <v>57</v>
      </c>
      <c r="T2636" s="4">
        <v>5</v>
      </c>
      <c r="U2636" s="11">
        <f t="shared" si="41"/>
        <v>899</v>
      </c>
      <c r="V2636" s="11">
        <f>tbl_EcommerceSales[[#This Row],[Gross_Sales]]*tbl_EcommerceSales[[#This Row],[Discount]]</f>
        <v>134.85</v>
      </c>
      <c r="W2636" s="11">
        <f>tbl_EcommerceSales[[#This Row],[Gross_Sales]]-tbl_EcommerceSales[[#This Row],[Discount_Amount]]</f>
        <v>764.15</v>
      </c>
      <c r="X2636" s="11">
        <f>tbl_EcommerceSales[[#This Row],[Quantity]] * _xlfn.XLOOKUP(tbl_EcommerceSales[[#This Row],[Product_ID]], Product_Master!A:A, Product_Master!F:F)</f>
        <v>480</v>
      </c>
      <c r="Y2636" s="11">
        <f>tbl_EcommerceSales[[#This Row],[Net_Revenue]]-tbl_EcommerceSales[[#This Row],[Total_Cost]]</f>
        <v>284.14999999999998</v>
      </c>
      <c r="Z2636" s="9">
        <f>IFERROR(#REF!/tbl_EcommerceSales[[#This Row],[Total_Cost]], 0)</f>
        <v>0</v>
      </c>
      <c r="AA2636" t="str">
        <f>TEXT(tbl_EcommerceSales[[#This Row],[Order_Date]],"mmm")</f>
        <v>Oct</v>
      </c>
      <c r="AB2636">
        <f>YEAR(tbl_EcommerceSales[[#This Row],[Order_Date]])</f>
        <v>2025</v>
      </c>
      <c r="AC2636" t="str">
        <f>IF(tbl_EcommerceSales[[#This Row],[Age]]&lt;18,"Under 18",IF(tbl_EcommerceSales[[#This Row],[Age]]&lt;=25,"18-25",IF(tbl_EcommerceSales[[#This Row],[Age]]&lt;=35,"26-35",IF(tbl_EcommerceSales[[#This Row],[Age]]&lt;=45,"36-45",IF(tbl_EcommerceSales[[#This Row],[Age]]&lt;=55,"46-55","56+")))))</f>
        <v>26-35</v>
      </c>
    </row>
    <row r="2637" spans="1:29" x14ac:dyDescent="0.35">
      <c r="A2637" t="s">
        <v>4365</v>
      </c>
      <c r="B2637" s="7">
        <v>45945</v>
      </c>
      <c r="C2637" t="s">
        <v>2006</v>
      </c>
      <c r="D2637" t="s">
        <v>227</v>
      </c>
      <c r="E2637" t="s">
        <v>48</v>
      </c>
      <c r="F2637">
        <v>18</v>
      </c>
      <c r="G2637" t="s">
        <v>171</v>
      </c>
      <c r="H2637" t="s">
        <v>39</v>
      </c>
      <c r="I2637" t="s">
        <v>131</v>
      </c>
      <c r="J2637" t="s">
        <v>132</v>
      </c>
      <c r="K2637" t="s">
        <v>91</v>
      </c>
      <c r="L2637" t="s">
        <v>133</v>
      </c>
      <c r="M2637">
        <v>1</v>
      </c>
      <c r="N2637" s="2">
        <v>1299</v>
      </c>
      <c r="O2637" s="3">
        <v>0.2</v>
      </c>
      <c r="P2637" s="2">
        <v>610</v>
      </c>
      <c r="Q2637" t="s">
        <v>123</v>
      </c>
      <c r="R2637" t="s">
        <v>33</v>
      </c>
      <c r="S2637" t="s">
        <v>57</v>
      </c>
      <c r="T2637" s="4">
        <v>3</v>
      </c>
      <c r="U2637" s="11">
        <f t="shared" si="41"/>
        <v>1299</v>
      </c>
      <c r="V2637" s="11">
        <f>tbl_EcommerceSales[[#This Row],[Gross_Sales]]*tbl_EcommerceSales[[#This Row],[Discount]]</f>
        <v>259.8</v>
      </c>
      <c r="W2637" s="11">
        <f>tbl_EcommerceSales[[#This Row],[Gross_Sales]]-tbl_EcommerceSales[[#This Row],[Discount_Amount]]</f>
        <v>1039.2</v>
      </c>
      <c r="X2637" s="11">
        <f>tbl_EcommerceSales[[#This Row],[Quantity]] * _xlfn.XLOOKUP(tbl_EcommerceSales[[#This Row],[Product_ID]], Product_Master!A:A, Product_Master!F:F)</f>
        <v>610</v>
      </c>
      <c r="Y2637" s="11">
        <f>tbl_EcommerceSales[[#This Row],[Net_Revenue]]-tbl_EcommerceSales[[#This Row],[Total_Cost]]</f>
        <v>429.20000000000005</v>
      </c>
      <c r="Z2637" s="9">
        <f>IFERROR(#REF!/tbl_EcommerceSales[[#This Row],[Total_Cost]], 0)</f>
        <v>0</v>
      </c>
      <c r="AA2637" t="str">
        <f>TEXT(tbl_EcommerceSales[[#This Row],[Order_Date]],"mmm")</f>
        <v>Oct</v>
      </c>
      <c r="AB2637">
        <f>YEAR(tbl_EcommerceSales[[#This Row],[Order_Date]])</f>
        <v>2025</v>
      </c>
      <c r="AC2637" t="str">
        <f>IF(tbl_EcommerceSales[[#This Row],[Age]]&lt;18,"Under 18",IF(tbl_EcommerceSales[[#This Row],[Age]]&lt;=25,"18-25",IF(tbl_EcommerceSales[[#This Row],[Age]]&lt;=35,"26-35",IF(tbl_EcommerceSales[[#This Row],[Age]]&lt;=45,"36-45",IF(tbl_EcommerceSales[[#This Row],[Age]]&lt;=55,"46-55","56+")))))</f>
        <v>18-25</v>
      </c>
    </row>
    <row r="2638" spans="1:29" x14ac:dyDescent="0.35">
      <c r="A2638" t="s">
        <v>4366</v>
      </c>
      <c r="B2638" s="7">
        <v>45945</v>
      </c>
      <c r="C2638" t="s">
        <v>1417</v>
      </c>
      <c r="D2638" t="s">
        <v>342</v>
      </c>
      <c r="E2638" t="s">
        <v>48</v>
      </c>
      <c r="F2638">
        <v>32</v>
      </c>
      <c r="G2638" t="s">
        <v>186</v>
      </c>
      <c r="H2638" t="s">
        <v>72</v>
      </c>
      <c r="I2638" t="s">
        <v>338</v>
      </c>
      <c r="J2638" t="s">
        <v>339</v>
      </c>
      <c r="K2638" t="s">
        <v>55</v>
      </c>
      <c r="L2638" t="s">
        <v>56</v>
      </c>
      <c r="M2638">
        <v>1</v>
      </c>
      <c r="N2638" s="2">
        <v>1499</v>
      </c>
      <c r="O2638" s="3">
        <v>0.05</v>
      </c>
      <c r="P2638" s="2">
        <v>780</v>
      </c>
      <c r="Q2638" t="s">
        <v>156</v>
      </c>
      <c r="R2638" t="s">
        <v>33</v>
      </c>
      <c r="S2638" t="s">
        <v>34</v>
      </c>
      <c r="T2638" s="4">
        <v>5</v>
      </c>
      <c r="U2638" s="11">
        <f t="shared" si="41"/>
        <v>1499</v>
      </c>
      <c r="V2638" s="11">
        <f>tbl_EcommerceSales[[#This Row],[Gross_Sales]]*tbl_EcommerceSales[[#This Row],[Discount]]</f>
        <v>74.95</v>
      </c>
      <c r="W2638" s="11">
        <f>tbl_EcommerceSales[[#This Row],[Gross_Sales]]-tbl_EcommerceSales[[#This Row],[Discount_Amount]]</f>
        <v>1424.05</v>
      </c>
      <c r="X2638" s="11">
        <f>tbl_EcommerceSales[[#This Row],[Quantity]] * _xlfn.XLOOKUP(tbl_EcommerceSales[[#This Row],[Product_ID]], Product_Master!A:A, Product_Master!F:F)</f>
        <v>780</v>
      </c>
      <c r="Y2638" s="11">
        <f>tbl_EcommerceSales[[#This Row],[Net_Revenue]]-tbl_EcommerceSales[[#This Row],[Total_Cost]]</f>
        <v>644.04999999999995</v>
      </c>
      <c r="Z2638" s="9">
        <f>IFERROR(#REF!/tbl_EcommerceSales[[#This Row],[Total_Cost]], 0)</f>
        <v>0</v>
      </c>
      <c r="AA2638" t="str">
        <f>TEXT(tbl_EcommerceSales[[#This Row],[Order_Date]],"mmm")</f>
        <v>Oct</v>
      </c>
      <c r="AB2638">
        <f>YEAR(tbl_EcommerceSales[[#This Row],[Order_Date]])</f>
        <v>2025</v>
      </c>
      <c r="AC2638" t="str">
        <f>IF(tbl_EcommerceSales[[#This Row],[Age]]&lt;18,"Under 18",IF(tbl_EcommerceSales[[#This Row],[Age]]&lt;=25,"18-25",IF(tbl_EcommerceSales[[#This Row],[Age]]&lt;=35,"26-35",IF(tbl_EcommerceSales[[#This Row],[Age]]&lt;=45,"36-45",IF(tbl_EcommerceSales[[#This Row],[Age]]&lt;=55,"46-55","56+")))))</f>
        <v>26-35</v>
      </c>
    </row>
    <row r="2639" spans="1:29" x14ac:dyDescent="0.35">
      <c r="A2639" t="s">
        <v>4367</v>
      </c>
      <c r="B2639" s="7">
        <v>45945</v>
      </c>
      <c r="C2639" t="s">
        <v>3068</v>
      </c>
      <c r="D2639" t="s">
        <v>51</v>
      </c>
      <c r="E2639" t="s">
        <v>48</v>
      </c>
      <c r="F2639">
        <v>18</v>
      </c>
      <c r="G2639" t="s">
        <v>122</v>
      </c>
      <c r="H2639" t="s">
        <v>72</v>
      </c>
      <c r="I2639" t="s">
        <v>241</v>
      </c>
      <c r="J2639" t="s">
        <v>242</v>
      </c>
      <c r="K2639" t="s">
        <v>42</v>
      </c>
      <c r="L2639" t="s">
        <v>243</v>
      </c>
      <c r="M2639">
        <v>3</v>
      </c>
      <c r="N2639" s="2">
        <v>649</v>
      </c>
      <c r="O2639" s="3">
        <v>0.1</v>
      </c>
      <c r="P2639" s="2">
        <v>870</v>
      </c>
      <c r="Q2639" t="s">
        <v>319</v>
      </c>
      <c r="R2639" t="s">
        <v>33</v>
      </c>
      <c r="S2639" t="s">
        <v>57</v>
      </c>
      <c r="T2639" s="4">
        <v>4</v>
      </c>
      <c r="U2639" s="11">
        <f t="shared" si="41"/>
        <v>1947</v>
      </c>
      <c r="V2639" s="11">
        <f>tbl_EcommerceSales[[#This Row],[Gross_Sales]]*tbl_EcommerceSales[[#This Row],[Discount]]</f>
        <v>194.70000000000002</v>
      </c>
      <c r="W2639" s="11">
        <f>tbl_EcommerceSales[[#This Row],[Gross_Sales]]-tbl_EcommerceSales[[#This Row],[Discount_Amount]]</f>
        <v>1752.3</v>
      </c>
      <c r="X2639" s="11">
        <f>tbl_EcommerceSales[[#This Row],[Quantity]] * _xlfn.XLOOKUP(tbl_EcommerceSales[[#This Row],[Product_ID]], Product_Master!A:A, Product_Master!F:F)</f>
        <v>870</v>
      </c>
      <c r="Y2639" s="11">
        <f>tbl_EcommerceSales[[#This Row],[Net_Revenue]]-tbl_EcommerceSales[[#This Row],[Total_Cost]]</f>
        <v>882.3</v>
      </c>
      <c r="Z2639" s="9">
        <f>IFERROR(#REF!/tbl_EcommerceSales[[#This Row],[Total_Cost]], 0)</f>
        <v>0</v>
      </c>
      <c r="AA2639" t="str">
        <f>TEXT(tbl_EcommerceSales[[#This Row],[Order_Date]],"mmm")</f>
        <v>Oct</v>
      </c>
      <c r="AB2639">
        <f>YEAR(tbl_EcommerceSales[[#This Row],[Order_Date]])</f>
        <v>2025</v>
      </c>
      <c r="AC2639" t="str">
        <f>IF(tbl_EcommerceSales[[#This Row],[Age]]&lt;18,"Under 18",IF(tbl_EcommerceSales[[#This Row],[Age]]&lt;=25,"18-25",IF(tbl_EcommerceSales[[#This Row],[Age]]&lt;=35,"26-35",IF(tbl_EcommerceSales[[#This Row],[Age]]&lt;=45,"36-45",IF(tbl_EcommerceSales[[#This Row],[Age]]&lt;=55,"46-55","56+")))))</f>
        <v>18-25</v>
      </c>
    </row>
    <row r="2640" spans="1:29" x14ac:dyDescent="0.35">
      <c r="A2640" t="s">
        <v>4368</v>
      </c>
      <c r="B2640" s="7">
        <v>45945</v>
      </c>
      <c r="C2640" t="s">
        <v>191</v>
      </c>
      <c r="D2640" t="s">
        <v>86</v>
      </c>
      <c r="E2640" t="s">
        <v>25</v>
      </c>
      <c r="F2640">
        <v>36</v>
      </c>
      <c r="G2640" t="s">
        <v>192</v>
      </c>
      <c r="H2640" t="s">
        <v>27</v>
      </c>
      <c r="I2640" t="s">
        <v>89</v>
      </c>
      <c r="J2640" t="s">
        <v>90</v>
      </c>
      <c r="K2640" t="s">
        <v>91</v>
      </c>
      <c r="L2640" t="s">
        <v>92</v>
      </c>
      <c r="M2640">
        <v>2</v>
      </c>
      <c r="N2640" s="2">
        <v>599</v>
      </c>
      <c r="O2640" s="3">
        <v>0.15</v>
      </c>
      <c r="P2640" s="2">
        <v>520</v>
      </c>
      <c r="Q2640" t="s">
        <v>76</v>
      </c>
      <c r="R2640" t="s">
        <v>33</v>
      </c>
      <c r="S2640" t="s">
        <v>34</v>
      </c>
      <c r="T2640" s="4">
        <v>5</v>
      </c>
      <c r="U2640" s="11">
        <f t="shared" si="41"/>
        <v>1198</v>
      </c>
      <c r="V2640" s="11">
        <f>tbl_EcommerceSales[[#This Row],[Gross_Sales]]*tbl_EcommerceSales[[#This Row],[Discount]]</f>
        <v>179.7</v>
      </c>
      <c r="W2640" s="11">
        <f>tbl_EcommerceSales[[#This Row],[Gross_Sales]]-tbl_EcommerceSales[[#This Row],[Discount_Amount]]</f>
        <v>1018.3</v>
      </c>
      <c r="X2640" s="11">
        <f>tbl_EcommerceSales[[#This Row],[Quantity]] * _xlfn.XLOOKUP(tbl_EcommerceSales[[#This Row],[Product_ID]], Product_Master!A:A, Product_Master!F:F)</f>
        <v>520</v>
      </c>
      <c r="Y2640" s="11">
        <f>tbl_EcommerceSales[[#This Row],[Net_Revenue]]-tbl_EcommerceSales[[#This Row],[Total_Cost]]</f>
        <v>498.29999999999995</v>
      </c>
      <c r="Z2640" s="9">
        <f>IFERROR(#REF!/tbl_EcommerceSales[[#This Row],[Total_Cost]], 0)</f>
        <v>0</v>
      </c>
      <c r="AA2640" t="str">
        <f>TEXT(tbl_EcommerceSales[[#This Row],[Order_Date]],"mmm")</f>
        <v>Oct</v>
      </c>
      <c r="AB2640">
        <f>YEAR(tbl_EcommerceSales[[#This Row],[Order_Date]])</f>
        <v>2025</v>
      </c>
      <c r="AC2640" t="str">
        <f>IF(tbl_EcommerceSales[[#This Row],[Age]]&lt;18,"Under 18",IF(tbl_EcommerceSales[[#This Row],[Age]]&lt;=25,"18-25",IF(tbl_EcommerceSales[[#This Row],[Age]]&lt;=35,"26-35",IF(tbl_EcommerceSales[[#This Row],[Age]]&lt;=45,"36-45",IF(tbl_EcommerceSales[[#This Row],[Age]]&lt;=55,"46-55","56+")))))</f>
        <v>36-45</v>
      </c>
    </row>
    <row r="2641" spans="1:29" x14ac:dyDescent="0.35">
      <c r="A2641" t="s">
        <v>4369</v>
      </c>
      <c r="B2641" s="7">
        <v>45945</v>
      </c>
      <c r="C2641" t="s">
        <v>1485</v>
      </c>
      <c r="D2641" t="s">
        <v>66</v>
      </c>
      <c r="E2641" t="s">
        <v>48</v>
      </c>
      <c r="F2641">
        <v>39</v>
      </c>
      <c r="G2641" t="s">
        <v>174</v>
      </c>
      <c r="H2641" t="s">
        <v>39</v>
      </c>
      <c r="I2641" t="s">
        <v>338</v>
      </c>
      <c r="J2641" t="s">
        <v>339</v>
      </c>
      <c r="K2641" t="s">
        <v>55</v>
      </c>
      <c r="L2641" t="s">
        <v>56</v>
      </c>
      <c r="M2641">
        <v>2</v>
      </c>
      <c r="N2641" s="2">
        <v>1499</v>
      </c>
      <c r="O2641" s="3">
        <v>0.15</v>
      </c>
      <c r="P2641" s="2">
        <v>1560</v>
      </c>
      <c r="Q2641" t="s">
        <v>123</v>
      </c>
      <c r="R2641" t="s">
        <v>33</v>
      </c>
      <c r="S2641" t="s">
        <v>34</v>
      </c>
      <c r="T2641" s="4">
        <v>4</v>
      </c>
      <c r="U2641" s="11">
        <f t="shared" si="41"/>
        <v>2998</v>
      </c>
      <c r="V2641" s="11">
        <f>tbl_EcommerceSales[[#This Row],[Gross_Sales]]*tbl_EcommerceSales[[#This Row],[Discount]]</f>
        <v>449.7</v>
      </c>
      <c r="W2641" s="11">
        <f>tbl_EcommerceSales[[#This Row],[Gross_Sales]]-tbl_EcommerceSales[[#This Row],[Discount_Amount]]</f>
        <v>2548.3000000000002</v>
      </c>
      <c r="X2641" s="11">
        <f>tbl_EcommerceSales[[#This Row],[Quantity]] * _xlfn.XLOOKUP(tbl_EcommerceSales[[#This Row],[Product_ID]], Product_Master!A:A, Product_Master!F:F)</f>
        <v>1560</v>
      </c>
      <c r="Y2641" s="11">
        <f>tbl_EcommerceSales[[#This Row],[Net_Revenue]]-tbl_EcommerceSales[[#This Row],[Total_Cost]]</f>
        <v>988.30000000000018</v>
      </c>
      <c r="Z2641" s="9">
        <f>IFERROR(#REF!/tbl_EcommerceSales[[#This Row],[Total_Cost]], 0)</f>
        <v>0</v>
      </c>
      <c r="AA2641" t="str">
        <f>TEXT(tbl_EcommerceSales[[#This Row],[Order_Date]],"mmm")</f>
        <v>Oct</v>
      </c>
      <c r="AB2641">
        <f>YEAR(tbl_EcommerceSales[[#This Row],[Order_Date]])</f>
        <v>2025</v>
      </c>
      <c r="AC2641" t="str">
        <f>IF(tbl_EcommerceSales[[#This Row],[Age]]&lt;18,"Under 18",IF(tbl_EcommerceSales[[#This Row],[Age]]&lt;=25,"18-25",IF(tbl_EcommerceSales[[#This Row],[Age]]&lt;=35,"26-35",IF(tbl_EcommerceSales[[#This Row],[Age]]&lt;=45,"36-45",IF(tbl_EcommerceSales[[#This Row],[Age]]&lt;=55,"46-55","56+")))))</f>
        <v>36-45</v>
      </c>
    </row>
    <row r="2642" spans="1:29" x14ac:dyDescent="0.35">
      <c r="A2642" t="s">
        <v>4370</v>
      </c>
      <c r="B2642" s="7">
        <v>45945</v>
      </c>
      <c r="C2642" t="s">
        <v>1490</v>
      </c>
      <c r="D2642" t="s">
        <v>139</v>
      </c>
      <c r="E2642" t="s">
        <v>48</v>
      </c>
      <c r="F2642">
        <v>43</v>
      </c>
      <c r="G2642" t="s">
        <v>152</v>
      </c>
      <c r="H2642" t="s">
        <v>72</v>
      </c>
      <c r="I2642" t="s">
        <v>271</v>
      </c>
      <c r="J2642" t="s">
        <v>272</v>
      </c>
      <c r="K2642" t="s">
        <v>30</v>
      </c>
      <c r="L2642" t="s">
        <v>273</v>
      </c>
      <c r="M2642">
        <v>3</v>
      </c>
      <c r="N2642" s="2">
        <v>4299</v>
      </c>
      <c r="O2642" s="3">
        <v>0.2</v>
      </c>
      <c r="P2642" s="2">
        <v>8100</v>
      </c>
      <c r="Q2642" t="s">
        <v>156</v>
      </c>
      <c r="R2642" t="s">
        <v>93</v>
      </c>
      <c r="S2642" t="s">
        <v>34</v>
      </c>
      <c r="T2642" s="4">
        <v>5</v>
      </c>
      <c r="U2642" s="11">
        <f t="shared" si="41"/>
        <v>12897</v>
      </c>
      <c r="V2642" s="11">
        <f>tbl_EcommerceSales[[#This Row],[Gross_Sales]]*tbl_EcommerceSales[[#This Row],[Discount]]</f>
        <v>2579.4</v>
      </c>
      <c r="W2642" s="11">
        <f>tbl_EcommerceSales[[#This Row],[Gross_Sales]]-tbl_EcommerceSales[[#This Row],[Discount_Amount]]</f>
        <v>10317.6</v>
      </c>
      <c r="X2642" s="11">
        <f>tbl_EcommerceSales[[#This Row],[Quantity]] * _xlfn.XLOOKUP(tbl_EcommerceSales[[#This Row],[Product_ID]], Product_Master!A:A, Product_Master!F:F)</f>
        <v>8100</v>
      </c>
      <c r="Y2642" s="11">
        <f>tbl_EcommerceSales[[#This Row],[Net_Revenue]]-tbl_EcommerceSales[[#This Row],[Total_Cost]]</f>
        <v>2217.6000000000004</v>
      </c>
      <c r="Z2642" s="9">
        <f>IFERROR(#REF!/tbl_EcommerceSales[[#This Row],[Total_Cost]], 0)</f>
        <v>0</v>
      </c>
      <c r="AA2642" t="str">
        <f>TEXT(tbl_EcommerceSales[[#This Row],[Order_Date]],"mmm")</f>
        <v>Oct</v>
      </c>
      <c r="AB2642">
        <f>YEAR(tbl_EcommerceSales[[#This Row],[Order_Date]])</f>
        <v>2025</v>
      </c>
      <c r="AC2642" t="str">
        <f>IF(tbl_EcommerceSales[[#This Row],[Age]]&lt;18,"Under 18",IF(tbl_EcommerceSales[[#This Row],[Age]]&lt;=25,"18-25",IF(tbl_EcommerceSales[[#This Row],[Age]]&lt;=35,"26-35",IF(tbl_EcommerceSales[[#This Row],[Age]]&lt;=45,"36-45",IF(tbl_EcommerceSales[[#This Row],[Age]]&lt;=55,"46-55","56+")))))</f>
        <v>36-45</v>
      </c>
    </row>
    <row r="2643" spans="1:29" x14ac:dyDescent="0.35">
      <c r="A2643" t="s">
        <v>4371</v>
      </c>
      <c r="B2643" s="7">
        <v>45945</v>
      </c>
      <c r="C2643" t="s">
        <v>1010</v>
      </c>
      <c r="D2643" t="s">
        <v>269</v>
      </c>
      <c r="E2643" t="s">
        <v>48</v>
      </c>
      <c r="F2643">
        <v>35</v>
      </c>
      <c r="G2643" t="s">
        <v>171</v>
      </c>
      <c r="H2643" t="s">
        <v>39</v>
      </c>
      <c r="I2643" t="s">
        <v>236</v>
      </c>
      <c r="J2643" t="s">
        <v>237</v>
      </c>
      <c r="K2643" t="s">
        <v>82</v>
      </c>
      <c r="L2643" t="s">
        <v>238</v>
      </c>
      <c r="M2643">
        <v>2</v>
      </c>
      <c r="N2643" s="2">
        <v>899</v>
      </c>
      <c r="O2643" s="3">
        <v>0.1</v>
      </c>
      <c r="P2643" s="2">
        <v>960</v>
      </c>
      <c r="Q2643" t="s">
        <v>44</v>
      </c>
      <c r="R2643" t="s">
        <v>33</v>
      </c>
      <c r="S2643" t="s">
        <v>34</v>
      </c>
      <c r="T2643" s="4">
        <v>5</v>
      </c>
      <c r="U2643" s="11">
        <f t="shared" si="41"/>
        <v>1798</v>
      </c>
      <c r="V2643" s="11">
        <f>tbl_EcommerceSales[[#This Row],[Gross_Sales]]*tbl_EcommerceSales[[#This Row],[Discount]]</f>
        <v>179.8</v>
      </c>
      <c r="W2643" s="11">
        <f>tbl_EcommerceSales[[#This Row],[Gross_Sales]]-tbl_EcommerceSales[[#This Row],[Discount_Amount]]</f>
        <v>1618.2</v>
      </c>
      <c r="X2643" s="11">
        <f>tbl_EcommerceSales[[#This Row],[Quantity]] * _xlfn.XLOOKUP(tbl_EcommerceSales[[#This Row],[Product_ID]], Product_Master!A:A, Product_Master!F:F)</f>
        <v>960</v>
      </c>
      <c r="Y2643" s="11">
        <f>tbl_EcommerceSales[[#This Row],[Net_Revenue]]-tbl_EcommerceSales[[#This Row],[Total_Cost]]</f>
        <v>658.2</v>
      </c>
      <c r="Z2643" s="9">
        <f>IFERROR(#REF!/tbl_EcommerceSales[[#This Row],[Total_Cost]], 0)</f>
        <v>0</v>
      </c>
      <c r="AA2643" t="str">
        <f>TEXT(tbl_EcommerceSales[[#This Row],[Order_Date]],"mmm")</f>
        <v>Oct</v>
      </c>
      <c r="AB2643">
        <f>YEAR(tbl_EcommerceSales[[#This Row],[Order_Date]])</f>
        <v>2025</v>
      </c>
      <c r="AC2643" t="str">
        <f>IF(tbl_EcommerceSales[[#This Row],[Age]]&lt;18,"Under 18",IF(tbl_EcommerceSales[[#This Row],[Age]]&lt;=25,"18-25",IF(tbl_EcommerceSales[[#This Row],[Age]]&lt;=35,"26-35",IF(tbl_EcommerceSales[[#This Row],[Age]]&lt;=45,"36-45",IF(tbl_EcommerceSales[[#This Row],[Age]]&lt;=55,"46-55","56+")))))</f>
        <v>26-35</v>
      </c>
    </row>
    <row r="2644" spans="1:29" x14ac:dyDescent="0.35">
      <c r="A2644" t="s">
        <v>4372</v>
      </c>
      <c r="B2644" s="7">
        <v>45945</v>
      </c>
      <c r="C2644" t="s">
        <v>300</v>
      </c>
      <c r="D2644" t="s">
        <v>205</v>
      </c>
      <c r="E2644" t="s">
        <v>48</v>
      </c>
      <c r="F2644">
        <v>26</v>
      </c>
      <c r="G2644" t="s">
        <v>152</v>
      </c>
      <c r="H2644" t="s">
        <v>72</v>
      </c>
      <c r="I2644" t="s">
        <v>175</v>
      </c>
      <c r="J2644" t="s">
        <v>176</v>
      </c>
      <c r="K2644" t="s">
        <v>177</v>
      </c>
      <c r="L2644" t="s">
        <v>178</v>
      </c>
      <c r="M2644">
        <v>2</v>
      </c>
      <c r="N2644" s="2">
        <v>699</v>
      </c>
      <c r="O2644" s="3">
        <v>0.2</v>
      </c>
      <c r="P2644" s="2">
        <v>640</v>
      </c>
      <c r="Q2644" t="s">
        <v>319</v>
      </c>
      <c r="R2644" t="s">
        <v>33</v>
      </c>
      <c r="S2644" t="s">
        <v>57</v>
      </c>
      <c r="T2644" s="4">
        <v>5</v>
      </c>
      <c r="U2644" s="11">
        <f t="shared" si="41"/>
        <v>1398</v>
      </c>
      <c r="V2644" s="11">
        <f>tbl_EcommerceSales[[#This Row],[Gross_Sales]]*tbl_EcommerceSales[[#This Row],[Discount]]</f>
        <v>279.60000000000002</v>
      </c>
      <c r="W2644" s="11">
        <f>tbl_EcommerceSales[[#This Row],[Gross_Sales]]-tbl_EcommerceSales[[#This Row],[Discount_Amount]]</f>
        <v>1118.4000000000001</v>
      </c>
      <c r="X2644" s="11">
        <f>tbl_EcommerceSales[[#This Row],[Quantity]] * _xlfn.XLOOKUP(tbl_EcommerceSales[[#This Row],[Product_ID]], Product_Master!A:A, Product_Master!F:F)</f>
        <v>640</v>
      </c>
      <c r="Y2644" s="11">
        <f>tbl_EcommerceSales[[#This Row],[Net_Revenue]]-tbl_EcommerceSales[[#This Row],[Total_Cost]]</f>
        <v>478.40000000000009</v>
      </c>
      <c r="Z2644" s="9">
        <f>IFERROR(#REF!/tbl_EcommerceSales[[#This Row],[Total_Cost]], 0)</f>
        <v>0</v>
      </c>
      <c r="AA2644" t="str">
        <f>TEXT(tbl_EcommerceSales[[#This Row],[Order_Date]],"mmm")</f>
        <v>Oct</v>
      </c>
      <c r="AB2644">
        <f>YEAR(tbl_EcommerceSales[[#This Row],[Order_Date]])</f>
        <v>2025</v>
      </c>
      <c r="AC2644" t="str">
        <f>IF(tbl_EcommerceSales[[#This Row],[Age]]&lt;18,"Under 18",IF(tbl_EcommerceSales[[#This Row],[Age]]&lt;=25,"18-25",IF(tbl_EcommerceSales[[#This Row],[Age]]&lt;=35,"26-35",IF(tbl_EcommerceSales[[#This Row],[Age]]&lt;=45,"36-45",IF(tbl_EcommerceSales[[#This Row],[Age]]&lt;=55,"46-55","56+")))))</f>
        <v>26-35</v>
      </c>
    </row>
    <row r="2645" spans="1:29" x14ac:dyDescent="0.35">
      <c r="A2645" t="s">
        <v>4373</v>
      </c>
      <c r="B2645" s="7">
        <v>45945</v>
      </c>
      <c r="C2645" t="s">
        <v>4374</v>
      </c>
      <c r="D2645" t="s">
        <v>86</v>
      </c>
      <c r="E2645" t="s">
        <v>48</v>
      </c>
      <c r="F2645">
        <v>20</v>
      </c>
      <c r="G2645" t="s">
        <v>152</v>
      </c>
      <c r="H2645" t="s">
        <v>72</v>
      </c>
      <c r="I2645" t="s">
        <v>40</v>
      </c>
      <c r="J2645" t="s">
        <v>41</v>
      </c>
      <c r="K2645" t="s">
        <v>42</v>
      </c>
      <c r="L2645" t="s">
        <v>43</v>
      </c>
      <c r="M2645">
        <v>2</v>
      </c>
      <c r="N2645" s="2">
        <v>699</v>
      </c>
      <c r="O2645" s="3">
        <v>0.1</v>
      </c>
      <c r="P2645" s="2">
        <v>620</v>
      </c>
      <c r="Q2645" t="s">
        <v>156</v>
      </c>
      <c r="R2645" t="s">
        <v>33</v>
      </c>
      <c r="S2645" t="s">
        <v>34</v>
      </c>
      <c r="T2645" s="4">
        <v>4</v>
      </c>
      <c r="U2645" s="11">
        <f t="shared" si="41"/>
        <v>1398</v>
      </c>
      <c r="V2645" s="11">
        <f>tbl_EcommerceSales[[#This Row],[Gross_Sales]]*tbl_EcommerceSales[[#This Row],[Discount]]</f>
        <v>139.80000000000001</v>
      </c>
      <c r="W2645" s="11">
        <f>tbl_EcommerceSales[[#This Row],[Gross_Sales]]-tbl_EcommerceSales[[#This Row],[Discount_Amount]]</f>
        <v>1258.2</v>
      </c>
      <c r="X2645" s="11">
        <f>tbl_EcommerceSales[[#This Row],[Quantity]] * _xlfn.XLOOKUP(tbl_EcommerceSales[[#This Row],[Product_ID]], Product_Master!A:A, Product_Master!F:F)</f>
        <v>620</v>
      </c>
      <c r="Y2645" s="11">
        <f>tbl_EcommerceSales[[#This Row],[Net_Revenue]]-tbl_EcommerceSales[[#This Row],[Total_Cost]]</f>
        <v>638.20000000000005</v>
      </c>
      <c r="Z2645" s="9">
        <f>IFERROR(#REF!/tbl_EcommerceSales[[#This Row],[Total_Cost]], 0)</f>
        <v>0</v>
      </c>
      <c r="AA2645" t="str">
        <f>TEXT(tbl_EcommerceSales[[#This Row],[Order_Date]],"mmm")</f>
        <v>Oct</v>
      </c>
      <c r="AB2645">
        <f>YEAR(tbl_EcommerceSales[[#This Row],[Order_Date]])</f>
        <v>2025</v>
      </c>
      <c r="AC2645" t="str">
        <f>IF(tbl_EcommerceSales[[#This Row],[Age]]&lt;18,"Under 18",IF(tbl_EcommerceSales[[#This Row],[Age]]&lt;=25,"18-25",IF(tbl_EcommerceSales[[#This Row],[Age]]&lt;=35,"26-35",IF(tbl_EcommerceSales[[#This Row],[Age]]&lt;=45,"36-45",IF(tbl_EcommerceSales[[#This Row],[Age]]&lt;=55,"46-55","56+")))))</f>
        <v>18-25</v>
      </c>
    </row>
    <row r="2646" spans="1:29" x14ac:dyDescent="0.35">
      <c r="A2646" t="s">
        <v>4375</v>
      </c>
      <c r="B2646" s="7">
        <v>45945</v>
      </c>
      <c r="C2646" t="s">
        <v>1024</v>
      </c>
      <c r="D2646" t="s">
        <v>106</v>
      </c>
      <c r="E2646" t="s">
        <v>48</v>
      </c>
      <c r="F2646">
        <v>35</v>
      </c>
      <c r="G2646" t="s">
        <v>52</v>
      </c>
      <c r="H2646" t="s">
        <v>27</v>
      </c>
      <c r="I2646" t="s">
        <v>126</v>
      </c>
      <c r="J2646" t="s">
        <v>127</v>
      </c>
      <c r="K2646" t="s">
        <v>82</v>
      </c>
      <c r="L2646" t="s">
        <v>83</v>
      </c>
      <c r="M2646">
        <v>3</v>
      </c>
      <c r="N2646" s="2">
        <v>1899</v>
      </c>
      <c r="O2646" s="3">
        <v>0.1</v>
      </c>
      <c r="P2646" s="2">
        <v>3360</v>
      </c>
      <c r="Q2646" t="s">
        <v>123</v>
      </c>
      <c r="R2646" t="s">
        <v>33</v>
      </c>
      <c r="S2646" t="s">
        <v>34</v>
      </c>
      <c r="T2646" s="4">
        <v>3</v>
      </c>
      <c r="U2646" s="11">
        <f t="shared" si="41"/>
        <v>5697</v>
      </c>
      <c r="V2646" s="11">
        <f>tbl_EcommerceSales[[#This Row],[Gross_Sales]]*tbl_EcommerceSales[[#This Row],[Discount]]</f>
        <v>569.70000000000005</v>
      </c>
      <c r="W2646" s="11">
        <f>tbl_EcommerceSales[[#This Row],[Gross_Sales]]-tbl_EcommerceSales[[#This Row],[Discount_Amount]]</f>
        <v>5127.3</v>
      </c>
      <c r="X2646" s="11">
        <f>tbl_EcommerceSales[[#This Row],[Quantity]] * _xlfn.XLOOKUP(tbl_EcommerceSales[[#This Row],[Product_ID]], Product_Master!A:A, Product_Master!F:F)</f>
        <v>3360</v>
      </c>
      <c r="Y2646" s="11">
        <f>tbl_EcommerceSales[[#This Row],[Net_Revenue]]-tbl_EcommerceSales[[#This Row],[Total_Cost]]</f>
        <v>1767.3000000000002</v>
      </c>
      <c r="Z2646" s="9">
        <f>IFERROR(#REF!/tbl_EcommerceSales[[#This Row],[Total_Cost]], 0)</f>
        <v>0</v>
      </c>
      <c r="AA2646" t="str">
        <f>TEXT(tbl_EcommerceSales[[#This Row],[Order_Date]],"mmm")</f>
        <v>Oct</v>
      </c>
      <c r="AB2646">
        <f>YEAR(tbl_EcommerceSales[[#This Row],[Order_Date]])</f>
        <v>2025</v>
      </c>
      <c r="AC2646" t="str">
        <f>IF(tbl_EcommerceSales[[#This Row],[Age]]&lt;18,"Under 18",IF(tbl_EcommerceSales[[#This Row],[Age]]&lt;=25,"18-25",IF(tbl_EcommerceSales[[#This Row],[Age]]&lt;=35,"26-35",IF(tbl_EcommerceSales[[#This Row],[Age]]&lt;=45,"36-45",IF(tbl_EcommerceSales[[#This Row],[Age]]&lt;=55,"46-55","56+")))))</f>
        <v>26-35</v>
      </c>
    </row>
    <row r="2647" spans="1:29" x14ac:dyDescent="0.35">
      <c r="A2647" t="s">
        <v>4376</v>
      </c>
      <c r="B2647" s="7">
        <v>45945</v>
      </c>
      <c r="C2647" t="s">
        <v>2833</v>
      </c>
      <c r="D2647" t="s">
        <v>235</v>
      </c>
      <c r="E2647" t="s">
        <v>25</v>
      </c>
      <c r="F2647">
        <v>37</v>
      </c>
      <c r="G2647" t="s">
        <v>270</v>
      </c>
      <c r="H2647" t="s">
        <v>72</v>
      </c>
      <c r="I2647" t="s">
        <v>62</v>
      </c>
      <c r="J2647" t="s">
        <v>63</v>
      </c>
      <c r="K2647" t="s">
        <v>42</v>
      </c>
      <c r="L2647" t="s">
        <v>43</v>
      </c>
      <c r="M2647">
        <v>3</v>
      </c>
      <c r="N2647" s="2">
        <v>499</v>
      </c>
      <c r="O2647" s="3">
        <v>0.1</v>
      </c>
      <c r="P2647" s="2">
        <v>660</v>
      </c>
      <c r="Q2647" t="s">
        <v>44</v>
      </c>
      <c r="R2647" t="s">
        <v>33</v>
      </c>
      <c r="S2647" t="s">
        <v>57</v>
      </c>
      <c r="T2647" s="4">
        <v>5</v>
      </c>
      <c r="U2647" s="11">
        <f t="shared" si="41"/>
        <v>1497</v>
      </c>
      <c r="V2647" s="11">
        <f>tbl_EcommerceSales[[#This Row],[Gross_Sales]]*tbl_EcommerceSales[[#This Row],[Discount]]</f>
        <v>149.70000000000002</v>
      </c>
      <c r="W2647" s="11">
        <f>tbl_EcommerceSales[[#This Row],[Gross_Sales]]-tbl_EcommerceSales[[#This Row],[Discount_Amount]]</f>
        <v>1347.3</v>
      </c>
      <c r="X2647" s="11">
        <f>tbl_EcommerceSales[[#This Row],[Quantity]] * _xlfn.XLOOKUP(tbl_EcommerceSales[[#This Row],[Product_ID]], Product_Master!A:A, Product_Master!F:F)</f>
        <v>660</v>
      </c>
      <c r="Y2647" s="11">
        <f>tbl_EcommerceSales[[#This Row],[Net_Revenue]]-tbl_EcommerceSales[[#This Row],[Total_Cost]]</f>
        <v>687.3</v>
      </c>
      <c r="Z2647" s="9">
        <f>IFERROR(#REF!/tbl_EcommerceSales[[#This Row],[Total_Cost]], 0)</f>
        <v>0</v>
      </c>
      <c r="AA2647" t="str">
        <f>TEXT(tbl_EcommerceSales[[#This Row],[Order_Date]],"mmm")</f>
        <v>Oct</v>
      </c>
      <c r="AB2647">
        <f>YEAR(tbl_EcommerceSales[[#This Row],[Order_Date]])</f>
        <v>2025</v>
      </c>
      <c r="AC2647" t="str">
        <f>IF(tbl_EcommerceSales[[#This Row],[Age]]&lt;18,"Under 18",IF(tbl_EcommerceSales[[#This Row],[Age]]&lt;=25,"18-25",IF(tbl_EcommerceSales[[#This Row],[Age]]&lt;=35,"26-35",IF(tbl_EcommerceSales[[#This Row],[Age]]&lt;=45,"36-45",IF(tbl_EcommerceSales[[#This Row],[Age]]&lt;=55,"46-55","56+")))))</f>
        <v>36-45</v>
      </c>
    </row>
    <row r="2648" spans="1:29" x14ac:dyDescent="0.35">
      <c r="A2648" t="s">
        <v>4377</v>
      </c>
      <c r="B2648" s="7">
        <v>45945</v>
      </c>
      <c r="C2648" t="s">
        <v>1378</v>
      </c>
      <c r="D2648" t="s">
        <v>37</v>
      </c>
      <c r="E2648" t="s">
        <v>48</v>
      </c>
      <c r="F2648">
        <v>34</v>
      </c>
      <c r="G2648" t="s">
        <v>96</v>
      </c>
      <c r="H2648" t="s">
        <v>39</v>
      </c>
      <c r="I2648" t="s">
        <v>517</v>
      </c>
      <c r="J2648" t="s">
        <v>518</v>
      </c>
      <c r="K2648" t="s">
        <v>30</v>
      </c>
      <c r="L2648" t="s">
        <v>278</v>
      </c>
      <c r="M2648">
        <v>2</v>
      </c>
      <c r="N2648" s="2">
        <v>1299</v>
      </c>
      <c r="O2648" s="3">
        <v>0.1</v>
      </c>
      <c r="P2648" s="2">
        <v>1380</v>
      </c>
      <c r="Q2648" t="s">
        <v>32</v>
      </c>
      <c r="R2648" t="s">
        <v>33</v>
      </c>
      <c r="S2648" t="s">
        <v>57</v>
      </c>
      <c r="T2648" s="4">
        <v>3</v>
      </c>
      <c r="U2648" s="11">
        <f t="shared" si="41"/>
        <v>2598</v>
      </c>
      <c r="V2648" s="11">
        <f>tbl_EcommerceSales[[#This Row],[Gross_Sales]]*tbl_EcommerceSales[[#This Row],[Discount]]</f>
        <v>259.8</v>
      </c>
      <c r="W2648" s="11">
        <f>tbl_EcommerceSales[[#This Row],[Gross_Sales]]-tbl_EcommerceSales[[#This Row],[Discount_Amount]]</f>
        <v>2338.1999999999998</v>
      </c>
      <c r="X2648" s="11">
        <f>tbl_EcommerceSales[[#This Row],[Quantity]] * _xlfn.XLOOKUP(tbl_EcommerceSales[[#This Row],[Product_ID]], Product_Master!A:A, Product_Master!F:F)</f>
        <v>1380</v>
      </c>
      <c r="Y2648" s="11">
        <f>tbl_EcommerceSales[[#This Row],[Net_Revenue]]-tbl_EcommerceSales[[#This Row],[Total_Cost]]</f>
        <v>958.19999999999982</v>
      </c>
      <c r="Z2648" s="9">
        <f>IFERROR(#REF!/tbl_EcommerceSales[[#This Row],[Total_Cost]], 0)</f>
        <v>0</v>
      </c>
      <c r="AA2648" t="str">
        <f>TEXT(tbl_EcommerceSales[[#This Row],[Order_Date]],"mmm")</f>
        <v>Oct</v>
      </c>
      <c r="AB2648">
        <f>YEAR(tbl_EcommerceSales[[#This Row],[Order_Date]])</f>
        <v>2025</v>
      </c>
      <c r="AC2648" t="str">
        <f>IF(tbl_EcommerceSales[[#This Row],[Age]]&lt;18,"Under 18",IF(tbl_EcommerceSales[[#This Row],[Age]]&lt;=25,"18-25",IF(tbl_EcommerceSales[[#This Row],[Age]]&lt;=35,"26-35",IF(tbl_EcommerceSales[[#This Row],[Age]]&lt;=45,"36-45",IF(tbl_EcommerceSales[[#This Row],[Age]]&lt;=55,"46-55","56+")))))</f>
        <v>26-35</v>
      </c>
    </row>
    <row r="2649" spans="1:29" x14ac:dyDescent="0.35">
      <c r="A2649" t="s">
        <v>4378</v>
      </c>
      <c r="B2649" s="7">
        <v>45945</v>
      </c>
      <c r="C2649" t="s">
        <v>2676</v>
      </c>
      <c r="D2649" t="s">
        <v>170</v>
      </c>
      <c r="E2649" t="s">
        <v>48</v>
      </c>
      <c r="F2649">
        <v>35</v>
      </c>
      <c r="G2649" t="s">
        <v>186</v>
      </c>
      <c r="H2649" t="s">
        <v>72</v>
      </c>
      <c r="I2649" t="s">
        <v>236</v>
      </c>
      <c r="J2649" t="s">
        <v>237</v>
      </c>
      <c r="K2649" t="s">
        <v>82</v>
      </c>
      <c r="L2649" t="s">
        <v>238</v>
      </c>
      <c r="M2649">
        <v>1</v>
      </c>
      <c r="N2649" s="2">
        <v>899</v>
      </c>
      <c r="O2649" s="3">
        <v>0</v>
      </c>
      <c r="P2649" s="2">
        <v>480</v>
      </c>
      <c r="Q2649" t="s">
        <v>44</v>
      </c>
      <c r="R2649" t="s">
        <v>33</v>
      </c>
      <c r="S2649" t="s">
        <v>57</v>
      </c>
      <c r="T2649" s="4">
        <v>5</v>
      </c>
      <c r="U2649" s="11">
        <f t="shared" si="41"/>
        <v>899</v>
      </c>
      <c r="V2649" s="11">
        <f>tbl_EcommerceSales[[#This Row],[Gross_Sales]]*tbl_EcommerceSales[[#This Row],[Discount]]</f>
        <v>0</v>
      </c>
      <c r="W2649" s="11">
        <f>tbl_EcommerceSales[[#This Row],[Gross_Sales]]-tbl_EcommerceSales[[#This Row],[Discount_Amount]]</f>
        <v>899</v>
      </c>
      <c r="X2649" s="11">
        <f>tbl_EcommerceSales[[#This Row],[Quantity]] * _xlfn.XLOOKUP(tbl_EcommerceSales[[#This Row],[Product_ID]], Product_Master!A:A, Product_Master!F:F)</f>
        <v>480</v>
      </c>
      <c r="Y2649" s="11">
        <f>tbl_EcommerceSales[[#This Row],[Net_Revenue]]-tbl_EcommerceSales[[#This Row],[Total_Cost]]</f>
        <v>419</v>
      </c>
      <c r="Z2649" s="9">
        <f>IFERROR(#REF!/tbl_EcommerceSales[[#This Row],[Total_Cost]], 0)</f>
        <v>0</v>
      </c>
      <c r="AA2649" t="str">
        <f>TEXT(tbl_EcommerceSales[[#This Row],[Order_Date]],"mmm")</f>
        <v>Oct</v>
      </c>
      <c r="AB2649">
        <f>YEAR(tbl_EcommerceSales[[#This Row],[Order_Date]])</f>
        <v>2025</v>
      </c>
      <c r="AC2649" t="str">
        <f>IF(tbl_EcommerceSales[[#This Row],[Age]]&lt;18,"Under 18",IF(tbl_EcommerceSales[[#This Row],[Age]]&lt;=25,"18-25",IF(tbl_EcommerceSales[[#This Row],[Age]]&lt;=35,"26-35",IF(tbl_EcommerceSales[[#This Row],[Age]]&lt;=45,"36-45",IF(tbl_EcommerceSales[[#This Row],[Age]]&lt;=55,"46-55","56+")))))</f>
        <v>26-35</v>
      </c>
    </row>
    <row r="2650" spans="1:29" x14ac:dyDescent="0.35">
      <c r="A2650" t="s">
        <v>4379</v>
      </c>
      <c r="B2650" s="7">
        <v>45946</v>
      </c>
      <c r="C2650" t="s">
        <v>953</v>
      </c>
      <c r="D2650" t="s">
        <v>60</v>
      </c>
      <c r="E2650" t="s">
        <v>48</v>
      </c>
      <c r="F2650">
        <v>51</v>
      </c>
      <c r="G2650" t="s">
        <v>99</v>
      </c>
      <c r="H2650" t="s">
        <v>88</v>
      </c>
      <c r="I2650" t="s">
        <v>290</v>
      </c>
      <c r="J2650" t="s">
        <v>291</v>
      </c>
      <c r="K2650" t="s">
        <v>30</v>
      </c>
      <c r="L2650" t="s">
        <v>31</v>
      </c>
      <c r="M2650">
        <v>3</v>
      </c>
      <c r="N2650" s="2">
        <v>3499</v>
      </c>
      <c r="O2650" s="3">
        <v>0.1</v>
      </c>
      <c r="P2650" s="2">
        <v>6750</v>
      </c>
      <c r="Q2650" t="s">
        <v>32</v>
      </c>
      <c r="R2650" t="s">
        <v>33</v>
      </c>
      <c r="S2650" t="s">
        <v>57</v>
      </c>
      <c r="T2650" s="4">
        <v>4</v>
      </c>
      <c r="U2650" s="11">
        <f t="shared" si="41"/>
        <v>10497</v>
      </c>
      <c r="V2650" s="11">
        <f>tbl_EcommerceSales[[#This Row],[Gross_Sales]]*tbl_EcommerceSales[[#This Row],[Discount]]</f>
        <v>1049.7</v>
      </c>
      <c r="W2650" s="11">
        <f>tbl_EcommerceSales[[#This Row],[Gross_Sales]]-tbl_EcommerceSales[[#This Row],[Discount_Amount]]</f>
        <v>9447.2999999999993</v>
      </c>
      <c r="X2650" s="11">
        <f>tbl_EcommerceSales[[#This Row],[Quantity]] * _xlfn.XLOOKUP(tbl_EcommerceSales[[#This Row],[Product_ID]], Product_Master!A:A, Product_Master!F:F)</f>
        <v>6750</v>
      </c>
      <c r="Y2650" s="11">
        <f>tbl_EcommerceSales[[#This Row],[Net_Revenue]]-tbl_EcommerceSales[[#This Row],[Total_Cost]]</f>
        <v>2697.2999999999993</v>
      </c>
      <c r="Z2650" s="9">
        <f>IFERROR(#REF!/tbl_EcommerceSales[[#This Row],[Total_Cost]], 0)</f>
        <v>0</v>
      </c>
      <c r="AA2650" t="str">
        <f>TEXT(tbl_EcommerceSales[[#This Row],[Order_Date]],"mmm")</f>
        <v>Oct</v>
      </c>
      <c r="AB2650">
        <f>YEAR(tbl_EcommerceSales[[#This Row],[Order_Date]])</f>
        <v>2025</v>
      </c>
      <c r="AC2650" t="str">
        <f>IF(tbl_EcommerceSales[[#This Row],[Age]]&lt;18,"Under 18",IF(tbl_EcommerceSales[[#This Row],[Age]]&lt;=25,"18-25",IF(tbl_EcommerceSales[[#This Row],[Age]]&lt;=35,"26-35",IF(tbl_EcommerceSales[[#This Row],[Age]]&lt;=45,"36-45",IF(tbl_EcommerceSales[[#This Row],[Age]]&lt;=55,"46-55","56+")))))</f>
        <v>46-55</v>
      </c>
    </row>
    <row r="2651" spans="1:29" x14ac:dyDescent="0.35">
      <c r="A2651" t="s">
        <v>4380</v>
      </c>
      <c r="B2651" s="7">
        <v>45946</v>
      </c>
      <c r="C2651" t="s">
        <v>3132</v>
      </c>
      <c r="D2651" t="s">
        <v>110</v>
      </c>
      <c r="E2651" t="s">
        <v>48</v>
      </c>
      <c r="F2651">
        <v>28</v>
      </c>
      <c r="G2651" t="s">
        <v>87</v>
      </c>
      <c r="H2651" t="s">
        <v>88</v>
      </c>
      <c r="I2651" t="s">
        <v>40</v>
      </c>
      <c r="J2651" t="s">
        <v>41</v>
      </c>
      <c r="K2651" t="s">
        <v>42</v>
      </c>
      <c r="L2651" t="s">
        <v>43</v>
      </c>
      <c r="M2651">
        <v>1</v>
      </c>
      <c r="N2651" s="2">
        <v>699</v>
      </c>
      <c r="O2651" s="3">
        <v>0.2</v>
      </c>
      <c r="P2651" s="2">
        <v>310</v>
      </c>
      <c r="Q2651" t="s">
        <v>32</v>
      </c>
      <c r="R2651" t="s">
        <v>162</v>
      </c>
      <c r="S2651" t="s">
        <v>57</v>
      </c>
      <c r="T2651" s="4"/>
      <c r="U2651" s="11">
        <f t="shared" si="41"/>
        <v>699</v>
      </c>
      <c r="V2651" s="11">
        <f>tbl_EcommerceSales[[#This Row],[Gross_Sales]]*tbl_EcommerceSales[[#This Row],[Discount]]</f>
        <v>139.80000000000001</v>
      </c>
      <c r="W2651" s="11">
        <f>tbl_EcommerceSales[[#This Row],[Gross_Sales]]-tbl_EcommerceSales[[#This Row],[Discount_Amount]]</f>
        <v>559.20000000000005</v>
      </c>
      <c r="X2651" s="11">
        <f>tbl_EcommerceSales[[#This Row],[Quantity]] * _xlfn.XLOOKUP(tbl_EcommerceSales[[#This Row],[Product_ID]], Product_Master!A:A, Product_Master!F:F)</f>
        <v>310</v>
      </c>
      <c r="Y2651" s="11">
        <f>tbl_EcommerceSales[[#This Row],[Net_Revenue]]-tbl_EcommerceSales[[#This Row],[Total_Cost]]</f>
        <v>249.20000000000005</v>
      </c>
      <c r="Z2651" s="9">
        <f>IFERROR(#REF!/tbl_EcommerceSales[[#This Row],[Total_Cost]], 0)</f>
        <v>0</v>
      </c>
      <c r="AA2651" t="str">
        <f>TEXT(tbl_EcommerceSales[[#This Row],[Order_Date]],"mmm")</f>
        <v>Oct</v>
      </c>
      <c r="AB2651">
        <f>YEAR(tbl_EcommerceSales[[#This Row],[Order_Date]])</f>
        <v>2025</v>
      </c>
      <c r="AC2651" t="str">
        <f>IF(tbl_EcommerceSales[[#This Row],[Age]]&lt;18,"Under 18",IF(tbl_EcommerceSales[[#This Row],[Age]]&lt;=25,"18-25",IF(tbl_EcommerceSales[[#This Row],[Age]]&lt;=35,"26-35",IF(tbl_EcommerceSales[[#This Row],[Age]]&lt;=45,"36-45",IF(tbl_EcommerceSales[[#This Row],[Age]]&lt;=55,"46-55","56+")))))</f>
        <v>26-35</v>
      </c>
    </row>
    <row r="2652" spans="1:29" x14ac:dyDescent="0.35">
      <c r="A2652" t="s">
        <v>4381</v>
      </c>
      <c r="B2652" s="7">
        <v>45946</v>
      </c>
      <c r="C2652" t="s">
        <v>3304</v>
      </c>
      <c r="D2652" t="s">
        <v>130</v>
      </c>
      <c r="E2652" t="s">
        <v>25</v>
      </c>
      <c r="F2652">
        <v>35</v>
      </c>
      <c r="G2652" t="s">
        <v>171</v>
      </c>
      <c r="H2652" t="s">
        <v>39</v>
      </c>
      <c r="I2652" t="s">
        <v>206</v>
      </c>
      <c r="J2652" t="s">
        <v>207</v>
      </c>
      <c r="K2652" t="s">
        <v>177</v>
      </c>
      <c r="L2652" t="s">
        <v>208</v>
      </c>
      <c r="M2652">
        <v>1</v>
      </c>
      <c r="N2652" s="2">
        <v>2199</v>
      </c>
      <c r="O2652" s="3">
        <v>0.2</v>
      </c>
      <c r="P2652" s="2">
        <v>1250</v>
      </c>
      <c r="Q2652" t="s">
        <v>44</v>
      </c>
      <c r="R2652" t="s">
        <v>33</v>
      </c>
      <c r="S2652" t="s">
        <v>34</v>
      </c>
      <c r="T2652" s="4">
        <v>3</v>
      </c>
      <c r="U2652" s="11">
        <f t="shared" si="41"/>
        <v>2199</v>
      </c>
      <c r="V2652" s="11">
        <f>tbl_EcommerceSales[[#This Row],[Gross_Sales]]*tbl_EcommerceSales[[#This Row],[Discount]]</f>
        <v>439.8</v>
      </c>
      <c r="W2652" s="11">
        <f>tbl_EcommerceSales[[#This Row],[Gross_Sales]]-tbl_EcommerceSales[[#This Row],[Discount_Amount]]</f>
        <v>1759.2</v>
      </c>
      <c r="X2652" s="11">
        <f>tbl_EcommerceSales[[#This Row],[Quantity]] * _xlfn.XLOOKUP(tbl_EcommerceSales[[#This Row],[Product_ID]], Product_Master!A:A, Product_Master!F:F)</f>
        <v>1250</v>
      </c>
      <c r="Y2652" s="11">
        <f>tbl_EcommerceSales[[#This Row],[Net_Revenue]]-tbl_EcommerceSales[[#This Row],[Total_Cost]]</f>
        <v>509.20000000000005</v>
      </c>
      <c r="Z2652" s="9">
        <f>IFERROR(#REF!/tbl_EcommerceSales[[#This Row],[Total_Cost]], 0)</f>
        <v>0</v>
      </c>
      <c r="AA2652" t="str">
        <f>TEXT(tbl_EcommerceSales[[#This Row],[Order_Date]],"mmm")</f>
        <v>Oct</v>
      </c>
      <c r="AB2652">
        <f>YEAR(tbl_EcommerceSales[[#This Row],[Order_Date]])</f>
        <v>2025</v>
      </c>
      <c r="AC2652" t="str">
        <f>IF(tbl_EcommerceSales[[#This Row],[Age]]&lt;18,"Under 18",IF(tbl_EcommerceSales[[#This Row],[Age]]&lt;=25,"18-25",IF(tbl_EcommerceSales[[#This Row],[Age]]&lt;=35,"26-35",IF(tbl_EcommerceSales[[#This Row],[Age]]&lt;=45,"36-45",IF(tbl_EcommerceSales[[#This Row],[Age]]&lt;=55,"46-55","56+")))))</f>
        <v>26-35</v>
      </c>
    </row>
    <row r="2653" spans="1:29" x14ac:dyDescent="0.35">
      <c r="A2653" t="s">
        <v>4382</v>
      </c>
      <c r="B2653" s="7">
        <v>45946</v>
      </c>
      <c r="C2653" t="s">
        <v>1229</v>
      </c>
      <c r="D2653" t="s">
        <v>79</v>
      </c>
      <c r="E2653" t="s">
        <v>25</v>
      </c>
      <c r="F2653">
        <v>49</v>
      </c>
      <c r="G2653" t="s">
        <v>71</v>
      </c>
      <c r="H2653" t="s">
        <v>72</v>
      </c>
      <c r="I2653" t="s">
        <v>53</v>
      </c>
      <c r="J2653" t="s">
        <v>54</v>
      </c>
      <c r="K2653" t="s">
        <v>55</v>
      </c>
      <c r="L2653" t="s">
        <v>56</v>
      </c>
      <c r="M2653">
        <v>1</v>
      </c>
      <c r="N2653" s="2">
        <v>799</v>
      </c>
      <c r="O2653" s="3">
        <v>0.15</v>
      </c>
      <c r="P2653" s="2">
        <v>390</v>
      </c>
      <c r="Q2653" t="s">
        <v>123</v>
      </c>
      <c r="R2653" t="s">
        <v>33</v>
      </c>
      <c r="S2653" t="s">
        <v>34</v>
      </c>
      <c r="T2653" s="4">
        <v>5</v>
      </c>
      <c r="U2653" s="11">
        <f t="shared" si="41"/>
        <v>799</v>
      </c>
      <c r="V2653" s="11">
        <f>tbl_EcommerceSales[[#This Row],[Gross_Sales]]*tbl_EcommerceSales[[#This Row],[Discount]]</f>
        <v>119.85</v>
      </c>
      <c r="W2653" s="11">
        <f>tbl_EcommerceSales[[#This Row],[Gross_Sales]]-tbl_EcommerceSales[[#This Row],[Discount_Amount]]</f>
        <v>679.15</v>
      </c>
      <c r="X2653" s="11">
        <f>tbl_EcommerceSales[[#This Row],[Quantity]] * _xlfn.XLOOKUP(tbl_EcommerceSales[[#This Row],[Product_ID]], Product_Master!A:A, Product_Master!F:F)</f>
        <v>390</v>
      </c>
      <c r="Y2653" s="11">
        <f>tbl_EcommerceSales[[#This Row],[Net_Revenue]]-tbl_EcommerceSales[[#This Row],[Total_Cost]]</f>
        <v>289.14999999999998</v>
      </c>
      <c r="Z2653" s="9">
        <f>IFERROR(#REF!/tbl_EcommerceSales[[#This Row],[Total_Cost]], 0)</f>
        <v>0</v>
      </c>
      <c r="AA2653" t="str">
        <f>TEXT(tbl_EcommerceSales[[#This Row],[Order_Date]],"mmm")</f>
        <v>Oct</v>
      </c>
      <c r="AB2653">
        <f>YEAR(tbl_EcommerceSales[[#This Row],[Order_Date]])</f>
        <v>2025</v>
      </c>
      <c r="AC2653" t="str">
        <f>IF(tbl_EcommerceSales[[#This Row],[Age]]&lt;18,"Under 18",IF(tbl_EcommerceSales[[#This Row],[Age]]&lt;=25,"18-25",IF(tbl_EcommerceSales[[#This Row],[Age]]&lt;=35,"26-35",IF(tbl_EcommerceSales[[#This Row],[Age]]&lt;=45,"36-45",IF(tbl_EcommerceSales[[#This Row],[Age]]&lt;=55,"46-55","56+")))))</f>
        <v>46-55</v>
      </c>
    </row>
    <row r="2654" spans="1:29" x14ac:dyDescent="0.35">
      <c r="A2654" t="s">
        <v>4383</v>
      </c>
      <c r="B2654" s="7">
        <v>45946</v>
      </c>
      <c r="C2654" t="s">
        <v>215</v>
      </c>
      <c r="D2654" t="s">
        <v>216</v>
      </c>
      <c r="E2654" t="s">
        <v>48</v>
      </c>
      <c r="F2654">
        <v>30</v>
      </c>
      <c r="G2654" t="s">
        <v>142</v>
      </c>
      <c r="H2654" t="s">
        <v>88</v>
      </c>
      <c r="I2654" t="s">
        <v>206</v>
      </c>
      <c r="J2654" t="s">
        <v>207</v>
      </c>
      <c r="K2654" t="s">
        <v>177</v>
      </c>
      <c r="L2654" t="s">
        <v>208</v>
      </c>
      <c r="M2654">
        <v>3</v>
      </c>
      <c r="N2654" s="2">
        <v>2199</v>
      </c>
      <c r="O2654" s="3">
        <v>0.1</v>
      </c>
      <c r="P2654" s="2">
        <v>3750</v>
      </c>
      <c r="Q2654" t="s">
        <v>156</v>
      </c>
      <c r="R2654" t="s">
        <v>33</v>
      </c>
      <c r="S2654" t="s">
        <v>34</v>
      </c>
      <c r="T2654" s="4">
        <v>4</v>
      </c>
      <c r="U2654" s="11">
        <f t="shared" si="41"/>
        <v>6597</v>
      </c>
      <c r="V2654" s="11">
        <f>tbl_EcommerceSales[[#This Row],[Gross_Sales]]*tbl_EcommerceSales[[#This Row],[Discount]]</f>
        <v>659.7</v>
      </c>
      <c r="W2654" s="11">
        <f>tbl_EcommerceSales[[#This Row],[Gross_Sales]]-tbl_EcommerceSales[[#This Row],[Discount_Amount]]</f>
        <v>5937.3</v>
      </c>
      <c r="X2654" s="11">
        <f>tbl_EcommerceSales[[#This Row],[Quantity]] * _xlfn.XLOOKUP(tbl_EcommerceSales[[#This Row],[Product_ID]], Product_Master!A:A, Product_Master!F:F)</f>
        <v>3750</v>
      </c>
      <c r="Y2654" s="11">
        <f>tbl_EcommerceSales[[#This Row],[Net_Revenue]]-tbl_EcommerceSales[[#This Row],[Total_Cost]]</f>
        <v>2187.3000000000002</v>
      </c>
      <c r="Z2654" s="9">
        <f>IFERROR(#REF!/tbl_EcommerceSales[[#This Row],[Total_Cost]], 0)</f>
        <v>0</v>
      </c>
      <c r="AA2654" t="str">
        <f>TEXT(tbl_EcommerceSales[[#This Row],[Order_Date]],"mmm")</f>
        <v>Oct</v>
      </c>
      <c r="AB2654">
        <f>YEAR(tbl_EcommerceSales[[#This Row],[Order_Date]])</f>
        <v>2025</v>
      </c>
      <c r="AC2654" t="str">
        <f>IF(tbl_EcommerceSales[[#This Row],[Age]]&lt;18,"Under 18",IF(tbl_EcommerceSales[[#This Row],[Age]]&lt;=25,"18-25",IF(tbl_EcommerceSales[[#This Row],[Age]]&lt;=35,"26-35",IF(tbl_EcommerceSales[[#This Row],[Age]]&lt;=45,"36-45",IF(tbl_EcommerceSales[[#This Row],[Age]]&lt;=55,"46-55","56+")))))</f>
        <v>26-35</v>
      </c>
    </row>
    <row r="2655" spans="1:29" x14ac:dyDescent="0.35">
      <c r="A2655" t="s">
        <v>4384</v>
      </c>
      <c r="B2655" s="7">
        <v>45946</v>
      </c>
      <c r="C2655" t="s">
        <v>2466</v>
      </c>
      <c r="D2655" t="s">
        <v>312</v>
      </c>
      <c r="E2655" t="s">
        <v>48</v>
      </c>
      <c r="F2655">
        <v>25</v>
      </c>
      <c r="G2655" t="s">
        <v>186</v>
      </c>
      <c r="H2655" t="s">
        <v>72</v>
      </c>
      <c r="I2655" t="s">
        <v>338</v>
      </c>
      <c r="J2655" t="s">
        <v>339</v>
      </c>
      <c r="K2655" t="s">
        <v>55</v>
      </c>
      <c r="L2655" t="s">
        <v>56</v>
      </c>
      <c r="M2655">
        <v>1</v>
      </c>
      <c r="N2655" s="2">
        <v>1499</v>
      </c>
      <c r="O2655" s="3">
        <v>0.1</v>
      </c>
      <c r="P2655" s="2">
        <v>780</v>
      </c>
      <c r="Q2655" t="s">
        <v>32</v>
      </c>
      <c r="R2655" t="s">
        <v>33</v>
      </c>
      <c r="S2655" t="s">
        <v>34</v>
      </c>
      <c r="T2655" s="4">
        <v>4</v>
      </c>
      <c r="U2655" s="11">
        <f t="shared" si="41"/>
        <v>1499</v>
      </c>
      <c r="V2655" s="11">
        <f>tbl_EcommerceSales[[#This Row],[Gross_Sales]]*tbl_EcommerceSales[[#This Row],[Discount]]</f>
        <v>149.9</v>
      </c>
      <c r="W2655" s="11">
        <f>tbl_EcommerceSales[[#This Row],[Gross_Sales]]-tbl_EcommerceSales[[#This Row],[Discount_Amount]]</f>
        <v>1349.1</v>
      </c>
      <c r="X2655" s="11">
        <f>tbl_EcommerceSales[[#This Row],[Quantity]] * _xlfn.XLOOKUP(tbl_EcommerceSales[[#This Row],[Product_ID]], Product_Master!A:A, Product_Master!F:F)</f>
        <v>780</v>
      </c>
      <c r="Y2655" s="11">
        <f>tbl_EcommerceSales[[#This Row],[Net_Revenue]]-tbl_EcommerceSales[[#This Row],[Total_Cost]]</f>
        <v>569.09999999999991</v>
      </c>
      <c r="Z2655" s="9">
        <f>IFERROR(#REF!/tbl_EcommerceSales[[#This Row],[Total_Cost]], 0)</f>
        <v>0</v>
      </c>
      <c r="AA2655" t="str">
        <f>TEXT(tbl_EcommerceSales[[#This Row],[Order_Date]],"mmm")</f>
        <v>Oct</v>
      </c>
      <c r="AB2655">
        <f>YEAR(tbl_EcommerceSales[[#This Row],[Order_Date]])</f>
        <v>2025</v>
      </c>
      <c r="AC2655" t="str">
        <f>IF(tbl_EcommerceSales[[#This Row],[Age]]&lt;18,"Under 18",IF(tbl_EcommerceSales[[#This Row],[Age]]&lt;=25,"18-25",IF(tbl_EcommerceSales[[#This Row],[Age]]&lt;=35,"26-35",IF(tbl_EcommerceSales[[#This Row],[Age]]&lt;=45,"36-45",IF(tbl_EcommerceSales[[#This Row],[Age]]&lt;=55,"46-55","56+")))))</f>
        <v>18-25</v>
      </c>
    </row>
    <row r="2656" spans="1:29" x14ac:dyDescent="0.35">
      <c r="A2656" t="s">
        <v>4385</v>
      </c>
      <c r="B2656" s="7">
        <v>45946</v>
      </c>
      <c r="C2656" t="s">
        <v>4386</v>
      </c>
      <c r="D2656" t="s">
        <v>235</v>
      </c>
      <c r="E2656" t="s">
        <v>25</v>
      </c>
      <c r="F2656">
        <v>25</v>
      </c>
      <c r="G2656" t="s">
        <v>52</v>
      </c>
      <c r="H2656" t="s">
        <v>27</v>
      </c>
      <c r="I2656" t="s">
        <v>175</v>
      </c>
      <c r="J2656" t="s">
        <v>176</v>
      </c>
      <c r="K2656" t="s">
        <v>177</v>
      </c>
      <c r="L2656" t="s">
        <v>178</v>
      </c>
      <c r="M2656">
        <v>2</v>
      </c>
      <c r="N2656" s="2">
        <v>699</v>
      </c>
      <c r="O2656" s="3">
        <v>0.05</v>
      </c>
      <c r="P2656" s="2">
        <v>640</v>
      </c>
      <c r="Q2656" t="s">
        <v>44</v>
      </c>
      <c r="R2656" t="s">
        <v>33</v>
      </c>
      <c r="S2656" t="s">
        <v>57</v>
      </c>
      <c r="T2656" s="4">
        <v>4</v>
      </c>
      <c r="U2656" s="11">
        <f t="shared" si="41"/>
        <v>1398</v>
      </c>
      <c r="V2656" s="11">
        <f>tbl_EcommerceSales[[#This Row],[Gross_Sales]]*tbl_EcommerceSales[[#This Row],[Discount]]</f>
        <v>69.900000000000006</v>
      </c>
      <c r="W2656" s="11">
        <f>tbl_EcommerceSales[[#This Row],[Gross_Sales]]-tbl_EcommerceSales[[#This Row],[Discount_Amount]]</f>
        <v>1328.1</v>
      </c>
      <c r="X2656" s="11">
        <f>tbl_EcommerceSales[[#This Row],[Quantity]] * _xlfn.XLOOKUP(tbl_EcommerceSales[[#This Row],[Product_ID]], Product_Master!A:A, Product_Master!F:F)</f>
        <v>640</v>
      </c>
      <c r="Y2656" s="11">
        <f>tbl_EcommerceSales[[#This Row],[Net_Revenue]]-tbl_EcommerceSales[[#This Row],[Total_Cost]]</f>
        <v>688.09999999999991</v>
      </c>
      <c r="Z2656" s="9">
        <f>IFERROR(#REF!/tbl_EcommerceSales[[#This Row],[Total_Cost]], 0)</f>
        <v>0</v>
      </c>
      <c r="AA2656" t="str">
        <f>TEXT(tbl_EcommerceSales[[#This Row],[Order_Date]],"mmm")</f>
        <v>Oct</v>
      </c>
      <c r="AB2656">
        <f>YEAR(tbl_EcommerceSales[[#This Row],[Order_Date]])</f>
        <v>2025</v>
      </c>
      <c r="AC2656" t="str">
        <f>IF(tbl_EcommerceSales[[#This Row],[Age]]&lt;18,"Under 18",IF(tbl_EcommerceSales[[#This Row],[Age]]&lt;=25,"18-25",IF(tbl_EcommerceSales[[#This Row],[Age]]&lt;=35,"26-35",IF(tbl_EcommerceSales[[#This Row],[Age]]&lt;=45,"36-45",IF(tbl_EcommerceSales[[#This Row],[Age]]&lt;=55,"46-55","56+")))))</f>
        <v>18-25</v>
      </c>
    </row>
    <row r="2657" spans="1:29" x14ac:dyDescent="0.35">
      <c r="A2657" t="s">
        <v>4387</v>
      </c>
      <c r="B2657" s="7">
        <v>45946</v>
      </c>
      <c r="C2657" t="s">
        <v>946</v>
      </c>
      <c r="D2657" t="s">
        <v>106</v>
      </c>
      <c r="E2657" t="s">
        <v>48</v>
      </c>
      <c r="F2657">
        <v>31</v>
      </c>
      <c r="G2657" t="s">
        <v>142</v>
      </c>
      <c r="H2657" t="s">
        <v>88</v>
      </c>
      <c r="I2657" t="s">
        <v>53</v>
      </c>
      <c r="J2657" t="s">
        <v>54</v>
      </c>
      <c r="K2657" t="s">
        <v>55</v>
      </c>
      <c r="L2657" t="s">
        <v>56</v>
      </c>
      <c r="M2657">
        <v>1</v>
      </c>
      <c r="N2657" s="2">
        <v>799</v>
      </c>
      <c r="O2657" s="3">
        <v>0.15</v>
      </c>
      <c r="P2657" s="2">
        <v>390</v>
      </c>
      <c r="Q2657" t="s">
        <v>32</v>
      </c>
      <c r="R2657" t="s">
        <v>33</v>
      </c>
      <c r="S2657" t="s">
        <v>34</v>
      </c>
      <c r="T2657" s="4">
        <v>5</v>
      </c>
      <c r="U2657" s="11">
        <f t="shared" si="41"/>
        <v>799</v>
      </c>
      <c r="V2657" s="11">
        <f>tbl_EcommerceSales[[#This Row],[Gross_Sales]]*tbl_EcommerceSales[[#This Row],[Discount]]</f>
        <v>119.85</v>
      </c>
      <c r="W2657" s="11">
        <f>tbl_EcommerceSales[[#This Row],[Gross_Sales]]-tbl_EcommerceSales[[#This Row],[Discount_Amount]]</f>
        <v>679.15</v>
      </c>
      <c r="X2657" s="11">
        <f>tbl_EcommerceSales[[#This Row],[Quantity]] * _xlfn.XLOOKUP(tbl_EcommerceSales[[#This Row],[Product_ID]], Product_Master!A:A, Product_Master!F:F)</f>
        <v>390</v>
      </c>
      <c r="Y2657" s="11">
        <f>tbl_EcommerceSales[[#This Row],[Net_Revenue]]-tbl_EcommerceSales[[#This Row],[Total_Cost]]</f>
        <v>289.14999999999998</v>
      </c>
      <c r="Z2657" s="9">
        <f>IFERROR(#REF!/tbl_EcommerceSales[[#This Row],[Total_Cost]], 0)</f>
        <v>0</v>
      </c>
      <c r="AA2657" t="str">
        <f>TEXT(tbl_EcommerceSales[[#This Row],[Order_Date]],"mmm")</f>
        <v>Oct</v>
      </c>
      <c r="AB2657">
        <f>YEAR(tbl_EcommerceSales[[#This Row],[Order_Date]])</f>
        <v>2025</v>
      </c>
      <c r="AC2657" t="str">
        <f>IF(tbl_EcommerceSales[[#This Row],[Age]]&lt;18,"Under 18",IF(tbl_EcommerceSales[[#This Row],[Age]]&lt;=25,"18-25",IF(tbl_EcommerceSales[[#This Row],[Age]]&lt;=35,"26-35",IF(tbl_EcommerceSales[[#This Row],[Age]]&lt;=45,"36-45",IF(tbl_EcommerceSales[[#This Row],[Age]]&lt;=55,"46-55","56+")))))</f>
        <v>26-35</v>
      </c>
    </row>
    <row r="2658" spans="1:29" x14ac:dyDescent="0.35">
      <c r="A2658" t="s">
        <v>4388</v>
      </c>
      <c r="B2658" s="7">
        <v>45946</v>
      </c>
      <c r="C2658" t="s">
        <v>913</v>
      </c>
      <c r="D2658" t="s">
        <v>148</v>
      </c>
      <c r="E2658" t="s">
        <v>25</v>
      </c>
      <c r="F2658">
        <v>37</v>
      </c>
      <c r="G2658" t="s">
        <v>61</v>
      </c>
      <c r="H2658" t="s">
        <v>27</v>
      </c>
      <c r="I2658" t="s">
        <v>53</v>
      </c>
      <c r="J2658" t="s">
        <v>54</v>
      </c>
      <c r="K2658" t="s">
        <v>55</v>
      </c>
      <c r="L2658" t="s">
        <v>56</v>
      </c>
      <c r="M2658">
        <v>1</v>
      </c>
      <c r="N2658" s="2">
        <v>799</v>
      </c>
      <c r="O2658" s="3">
        <v>0.1</v>
      </c>
      <c r="P2658" s="2">
        <v>390</v>
      </c>
      <c r="Q2658" t="s">
        <v>32</v>
      </c>
      <c r="R2658" t="s">
        <v>33</v>
      </c>
      <c r="S2658" t="s">
        <v>57</v>
      </c>
      <c r="T2658" s="4">
        <v>4</v>
      </c>
      <c r="U2658" s="11">
        <f t="shared" si="41"/>
        <v>799</v>
      </c>
      <c r="V2658" s="11">
        <f>tbl_EcommerceSales[[#This Row],[Gross_Sales]]*tbl_EcommerceSales[[#This Row],[Discount]]</f>
        <v>79.900000000000006</v>
      </c>
      <c r="W2658" s="11">
        <f>tbl_EcommerceSales[[#This Row],[Gross_Sales]]-tbl_EcommerceSales[[#This Row],[Discount_Amount]]</f>
        <v>719.1</v>
      </c>
      <c r="X2658" s="11">
        <f>tbl_EcommerceSales[[#This Row],[Quantity]] * _xlfn.XLOOKUP(tbl_EcommerceSales[[#This Row],[Product_ID]], Product_Master!A:A, Product_Master!F:F)</f>
        <v>390</v>
      </c>
      <c r="Y2658" s="11">
        <f>tbl_EcommerceSales[[#This Row],[Net_Revenue]]-tbl_EcommerceSales[[#This Row],[Total_Cost]]</f>
        <v>329.1</v>
      </c>
      <c r="Z2658" s="9">
        <f>IFERROR(#REF!/tbl_EcommerceSales[[#This Row],[Total_Cost]], 0)</f>
        <v>0</v>
      </c>
      <c r="AA2658" t="str">
        <f>TEXT(tbl_EcommerceSales[[#This Row],[Order_Date]],"mmm")</f>
        <v>Oct</v>
      </c>
      <c r="AB2658">
        <f>YEAR(tbl_EcommerceSales[[#This Row],[Order_Date]])</f>
        <v>2025</v>
      </c>
      <c r="AC2658" t="str">
        <f>IF(tbl_EcommerceSales[[#This Row],[Age]]&lt;18,"Under 18",IF(tbl_EcommerceSales[[#This Row],[Age]]&lt;=25,"18-25",IF(tbl_EcommerceSales[[#This Row],[Age]]&lt;=35,"26-35",IF(tbl_EcommerceSales[[#This Row],[Age]]&lt;=45,"36-45",IF(tbl_EcommerceSales[[#This Row],[Age]]&lt;=55,"46-55","56+")))))</f>
        <v>36-45</v>
      </c>
    </row>
    <row r="2659" spans="1:29" x14ac:dyDescent="0.35">
      <c r="A2659" t="s">
        <v>4389</v>
      </c>
      <c r="B2659" s="7">
        <v>45946</v>
      </c>
      <c r="C2659" t="s">
        <v>818</v>
      </c>
      <c r="D2659" t="s">
        <v>269</v>
      </c>
      <c r="E2659" t="s">
        <v>25</v>
      </c>
      <c r="F2659">
        <v>18</v>
      </c>
      <c r="G2659" t="s">
        <v>142</v>
      </c>
      <c r="H2659" t="s">
        <v>88</v>
      </c>
      <c r="I2659" t="s">
        <v>212</v>
      </c>
      <c r="J2659" t="s">
        <v>213</v>
      </c>
      <c r="K2659" t="s">
        <v>177</v>
      </c>
      <c r="L2659" t="s">
        <v>178</v>
      </c>
      <c r="M2659">
        <v>1</v>
      </c>
      <c r="N2659" s="2">
        <v>2499</v>
      </c>
      <c r="O2659" s="3">
        <v>0.05</v>
      </c>
      <c r="P2659" s="2">
        <v>1450</v>
      </c>
      <c r="Q2659" t="s">
        <v>123</v>
      </c>
      <c r="R2659" t="s">
        <v>33</v>
      </c>
      <c r="S2659" t="s">
        <v>34</v>
      </c>
      <c r="T2659" s="4">
        <v>4</v>
      </c>
      <c r="U2659" s="11">
        <f t="shared" si="41"/>
        <v>2499</v>
      </c>
      <c r="V2659" s="11">
        <f>tbl_EcommerceSales[[#This Row],[Gross_Sales]]*tbl_EcommerceSales[[#This Row],[Discount]]</f>
        <v>124.95</v>
      </c>
      <c r="W2659" s="11">
        <f>tbl_EcommerceSales[[#This Row],[Gross_Sales]]-tbl_EcommerceSales[[#This Row],[Discount_Amount]]</f>
        <v>2374.0500000000002</v>
      </c>
      <c r="X2659" s="11">
        <f>tbl_EcommerceSales[[#This Row],[Quantity]] * _xlfn.XLOOKUP(tbl_EcommerceSales[[#This Row],[Product_ID]], Product_Master!A:A, Product_Master!F:F)</f>
        <v>1450</v>
      </c>
      <c r="Y2659" s="11">
        <f>tbl_EcommerceSales[[#This Row],[Net_Revenue]]-tbl_EcommerceSales[[#This Row],[Total_Cost]]</f>
        <v>924.05000000000018</v>
      </c>
      <c r="Z2659" s="9">
        <f>IFERROR(#REF!/tbl_EcommerceSales[[#This Row],[Total_Cost]], 0)</f>
        <v>0</v>
      </c>
      <c r="AA2659" t="str">
        <f>TEXT(tbl_EcommerceSales[[#This Row],[Order_Date]],"mmm")</f>
        <v>Oct</v>
      </c>
      <c r="AB2659">
        <f>YEAR(tbl_EcommerceSales[[#This Row],[Order_Date]])</f>
        <v>2025</v>
      </c>
      <c r="AC2659" t="str">
        <f>IF(tbl_EcommerceSales[[#This Row],[Age]]&lt;18,"Under 18",IF(tbl_EcommerceSales[[#This Row],[Age]]&lt;=25,"18-25",IF(tbl_EcommerceSales[[#This Row],[Age]]&lt;=35,"26-35",IF(tbl_EcommerceSales[[#This Row],[Age]]&lt;=45,"36-45",IF(tbl_EcommerceSales[[#This Row],[Age]]&lt;=55,"46-55","56+")))))</f>
        <v>18-25</v>
      </c>
    </row>
    <row r="2660" spans="1:29" x14ac:dyDescent="0.35">
      <c r="A2660" t="s">
        <v>4390</v>
      </c>
      <c r="B2660" s="7">
        <v>45946</v>
      </c>
      <c r="C2660" t="s">
        <v>1209</v>
      </c>
      <c r="D2660" t="s">
        <v>269</v>
      </c>
      <c r="E2660" t="s">
        <v>25</v>
      </c>
      <c r="F2660">
        <v>24</v>
      </c>
      <c r="G2660" t="s">
        <v>289</v>
      </c>
      <c r="H2660" t="s">
        <v>88</v>
      </c>
      <c r="I2660" t="s">
        <v>349</v>
      </c>
      <c r="J2660" t="s">
        <v>350</v>
      </c>
      <c r="K2660" t="s">
        <v>82</v>
      </c>
      <c r="L2660" t="s">
        <v>238</v>
      </c>
      <c r="M2660">
        <v>2</v>
      </c>
      <c r="N2660" s="2">
        <v>1599</v>
      </c>
      <c r="O2660" s="3">
        <v>0.2</v>
      </c>
      <c r="P2660" s="2">
        <v>1840</v>
      </c>
      <c r="Q2660" t="s">
        <v>123</v>
      </c>
      <c r="R2660" t="s">
        <v>33</v>
      </c>
      <c r="S2660" t="s">
        <v>57</v>
      </c>
      <c r="T2660" s="4">
        <v>4</v>
      </c>
      <c r="U2660" s="11">
        <f t="shared" si="41"/>
        <v>3198</v>
      </c>
      <c r="V2660" s="11">
        <f>tbl_EcommerceSales[[#This Row],[Gross_Sales]]*tbl_EcommerceSales[[#This Row],[Discount]]</f>
        <v>639.6</v>
      </c>
      <c r="W2660" s="11">
        <f>tbl_EcommerceSales[[#This Row],[Gross_Sales]]-tbl_EcommerceSales[[#This Row],[Discount_Amount]]</f>
        <v>2558.4</v>
      </c>
      <c r="X2660" s="11">
        <f>tbl_EcommerceSales[[#This Row],[Quantity]] * _xlfn.XLOOKUP(tbl_EcommerceSales[[#This Row],[Product_ID]], Product_Master!A:A, Product_Master!F:F)</f>
        <v>1840</v>
      </c>
      <c r="Y2660" s="11">
        <f>tbl_EcommerceSales[[#This Row],[Net_Revenue]]-tbl_EcommerceSales[[#This Row],[Total_Cost]]</f>
        <v>718.40000000000009</v>
      </c>
      <c r="Z2660" s="9">
        <f>IFERROR(#REF!/tbl_EcommerceSales[[#This Row],[Total_Cost]], 0)</f>
        <v>0</v>
      </c>
      <c r="AA2660" t="str">
        <f>TEXT(tbl_EcommerceSales[[#This Row],[Order_Date]],"mmm")</f>
        <v>Oct</v>
      </c>
      <c r="AB2660">
        <f>YEAR(tbl_EcommerceSales[[#This Row],[Order_Date]])</f>
        <v>2025</v>
      </c>
      <c r="AC2660" t="str">
        <f>IF(tbl_EcommerceSales[[#This Row],[Age]]&lt;18,"Under 18",IF(tbl_EcommerceSales[[#This Row],[Age]]&lt;=25,"18-25",IF(tbl_EcommerceSales[[#This Row],[Age]]&lt;=35,"26-35",IF(tbl_EcommerceSales[[#This Row],[Age]]&lt;=45,"36-45",IF(tbl_EcommerceSales[[#This Row],[Age]]&lt;=55,"46-55","56+")))))</f>
        <v>18-25</v>
      </c>
    </row>
    <row r="2661" spans="1:29" x14ac:dyDescent="0.35">
      <c r="A2661" t="s">
        <v>4391</v>
      </c>
      <c r="B2661" s="7">
        <v>45946</v>
      </c>
      <c r="C2661" t="s">
        <v>4392</v>
      </c>
      <c r="D2661" t="s">
        <v>159</v>
      </c>
      <c r="E2661" t="s">
        <v>25</v>
      </c>
      <c r="F2661">
        <v>30</v>
      </c>
      <c r="G2661" t="s">
        <v>174</v>
      </c>
      <c r="H2661" t="s">
        <v>39</v>
      </c>
      <c r="I2661" t="s">
        <v>80</v>
      </c>
      <c r="J2661" t="s">
        <v>81</v>
      </c>
      <c r="K2661" t="s">
        <v>82</v>
      </c>
      <c r="L2661" t="s">
        <v>83</v>
      </c>
      <c r="M2661">
        <v>2</v>
      </c>
      <c r="N2661" s="2">
        <v>2499</v>
      </c>
      <c r="O2661" s="3">
        <v>0.1</v>
      </c>
      <c r="P2661" s="2">
        <v>3100</v>
      </c>
      <c r="Q2661" t="s">
        <v>32</v>
      </c>
      <c r="R2661" t="s">
        <v>33</v>
      </c>
      <c r="S2661" t="s">
        <v>34</v>
      </c>
      <c r="T2661" s="4">
        <v>3</v>
      </c>
      <c r="U2661" s="11">
        <f t="shared" si="41"/>
        <v>4998</v>
      </c>
      <c r="V2661" s="11">
        <f>tbl_EcommerceSales[[#This Row],[Gross_Sales]]*tbl_EcommerceSales[[#This Row],[Discount]]</f>
        <v>499.8</v>
      </c>
      <c r="W2661" s="11">
        <f>tbl_EcommerceSales[[#This Row],[Gross_Sales]]-tbl_EcommerceSales[[#This Row],[Discount_Amount]]</f>
        <v>4498.2</v>
      </c>
      <c r="X2661" s="11">
        <f>tbl_EcommerceSales[[#This Row],[Quantity]] * _xlfn.XLOOKUP(tbl_EcommerceSales[[#This Row],[Product_ID]], Product_Master!A:A, Product_Master!F:F)</f>
        <v>3100</v>
      </c>
      <c r="Y2661" s="11">
        <f>tbl_EcommerceSales[[#This Row],[Net_Revenue]]-tbl_EcommerceSales[[#This Row],[Total_Cost]]</f>
        <v>1398.1999999999998</v>
      </c>
      <c r="Z2661" s="9">
        <f>IFERROR(#REF!/tbl_EcommerceSales[[#This Row],[Total_Cost]], 0)</f>
        <v>0</v>
      </c>
      <c r="AA2661" t="str">
        <f>TEXT(tbl_EcommerceSales[[#This Row],[Order_Date]],"mmm")</f>
        <v>Oct</v>
      </c>
      <c r="AB2661">
        <f>YEAR(tbl_EcommerceSales[[#This Row],[Order_Date]])</f>
        <v>2025</v>
      </c>
      <c r="AC2661" t="str">
        <f>IF(tbl_EcommerceSales[[#This Row],[Age]]&lt;18,"Under 18",IF(tbl_EcommerceSales[[#This Row],[Age]]&lt;=25,"18-25",IF(tbl_EcommerceSales[[#This Row],[Age]]&lt;=35,"26-35",IF(tbl_EcommerceSales[[#This Row],[Age]]&lt;=45,"36-45",IF(tbl_EcommerceSales[[#This Row],[Age]]&lt;=55,"46-55","56+")))))</f>
        <v>26-35</v>
      </c>
    </row>
    <row r="2662" spans="1:29" x14ac:dyDescent="0.35">
      <c r="A2662" t="s">
        <v>4393</v>
      </c>
      <c r="B2662" s="7">
        <v>45946</v>
      </c>
      <c r="C2662" t="s">
        <v>1513</v>
      </c>
      <c r="D2662" t="s">
        <v>130</v>
      </c>
      <c r="E2662" t="s">
        <v>25</v>
      </c>
      <c r="F2662">
        <v>49</v>
      </c>
      <c r="G2662" t="s">
        <v>99</v>
      </c>
      <c r="H2662" t="s">
        <v>88</v>
      </c>
      <c r="I2662" t="s">
        <v>257</v>
      </c>
      <c r="J2662" t="s">
        <v>258</v>
      </c>
      <c r="K2662" t="s">
        <v>55</v>
      </c>
      <c r="L2662" t="s">
        <v>56</v>
      </c>
      <c r="M2662">
        <v>2</v>
      </c>
      <c r="N2662" s="2">
        <v>1999</v>
      </c>
      <c r="O2662" s="3">
        <v>0.05</v>
      </c>
      <c r="P2662" s="2">
        <v>2100</v>
      </c>
      <c r="Q2662" t="s">
        <v>123</v>
      </c>
      <c r="R2662" t="s">
        <v>33</v>
      </c>
      <c r="S2662" t="s">
        <v>57</v>
      </c>
      <c r="T2662" s="4">
        <v>5</v>
      </c>
      <c r="U2662" s="11">
        <f t="shared" si="41"/>
        <v>3998</v>
      </c>
      <c r="V2662" s="11">
        <f>tbl_EcommerceSales[[#This Row],[Gross_Sales]]*tbl_EcommerceSales[[#This Row],[Discount]]</f>
        <v>199.9</v>
      </c>
      <c r="W2662" s="11">
        <f>tbl_EcommerceSales[[#This Row],[Gross_Sales]]-tbl_EcommerceSales[[#This Row],[Discount_Amount]]</f>
        <v>3798.1</v>
      </c>
      <c r="X2662" s="11">
        <f>tbl_EcommerceSales[[#This Row],[Quantity]] * _xlfn.XLOOKUP(tbl_EcommerceSales[[#This Row],[Product_ID]], Product_Master!A:A, Product_Master!F:F)</f>
        <v>2100</v>
      </c>
      <c r="Y2662" s="11">
        <f>tbl_EcommerceSales[[#This Row],[Net_Revenue]]-tbl_EcommerceSales[[#This Row],[Total_Cost]]</f>
        <v>1698.1</v>
      </c>
      <c r="Z2662" s="9">
        <f>IFERROR(#REF!/tbl_EcommerceSales[[#This Row],[Total_Cost]], 0)</f>
        <v>0</v>
      </c>
      <c r="AA2662" t="str">
        <f>TEXT(tbl_EcommerceSales[[#This Row],[Order_Date]],"mmm")</f>
        <v>Oct</v>
      </c>
      <c r="AB2662">
        <f>YEAR(tbl_EcommerceSales[[#This Row],[Order_Date]])</f>
        <v>2025</v>
      </c>
      <c r="AC2662" t="str">
        <f>IF(tbl_EcommerceSales[[#This Row],[Age]]&lt;18,"Under 18",IF(tbl_EcommerceSales[[#This Row],[Age]]&lt;=25,"18-25",IF(tbl_EcommerceSales[[#This Row],[Age]]&lt;=35,"26-35",IF(tbl_EcommerceSales[[#This Row],[Age]]&lt;=45,"36-45",IF(tbl_EcommerceSales[[#This Row],[Age]]&lt;=55,"46-55","56+")))))</f>
        <v>46-55</v>
      </c>
    </row>
    <row r="2663" spans="1:29" x14ac:dyDescent="0.35">
      <c r="A2663" t="s">
        <v>4394</v>
      </c>
      <c r="B2663" s="7">
        <v>45946</v>
      </c>
      <c r="C2663" t="s">
        <v>4395</v>
      </c>
      <c r="D2663" t="s">
        <v>181</v>
      </c>
      <c r="E2663" t="s">
        <v>25</v>
      </c>
      <c r="F2663">
        <v>38</v>
      </c>
      <c r="G2663" t="s">
        <v>211</v>
      </c>
      <c r="H2663" t="s">
        <v>72</v>
      </c>
      <c r="I2663" t="s">
        <v>73</v>
      </c>
      <c r="J2663" t="s">
        <v>74</v>
      </c>
      <c r="K2663" t="s">
        <v>55</v>
      </c>
      <c r="L2663" t="s">
        <v>75</v>
      </c>
      <c r="M2663">
        <v>3</v>
      </c>
      <c r="N2663" s="2">
        <v>2899</v>
      </c>
      <c r="O2663" s="3">
        <v>0.05</v>
      </c>
      <c r="P2663" s="2">
        <v>5100</v>
      </c>
      <c r="Q2663" t="s">
        <v>123</v>
      </c>
      <c r="R2663" t="s">
        <v>33</v>
      </c>
      <c r="S2663" t="s">
        <v>34</v>
      </c>
      <c r="T2663" s="4">
        <v>5</v>
      </c>
      <c r="U2663" s="11">
        <f t="shared" si="41"/>
        <v>8697</v>
      </c>
      <c r="V2663" s="11">
        <f>tbl_EcommerceSales[[#This Row],[Gross_Sales]]*tbl_EcommerceSales[[#This Row],[Discount]]</f>
        <v>434.85</v>
      </c>
      <c r="W2663" s="11">
        <f>tbl_EcommerceSales[[#This Row],[Gross_Sales]]-tbl_EcommerceSales[[#This Row],[Discount_Amount]]</f>
        <v>8262.15</v>
      </c>
      <c r="X2663" s="11">
        <f>tbl_EcommerceSales[[#This Row],[Quantity]] * _xlfn.XLOOKUP(tbl_EcommerceSales[[#This Row],[Product_ID]], Product_Master!A:A, Product_Master!F:F)</f>
        <v>5100</v>
      </c>
      <c r="Y2663" s="11">
        <f>tbl_EcommerceSales[[#This Row],[Net_Revenue]]-tbl_EcommerceSales[[#This Row],[Total_Cost]]</f>
        <v>3162.1499999999996</v>
      </c>
      <c r="Z2663" s="9">
        <f>IFERROR(#REF!/tbl_EcommerceSales[[#This Row],[Total_Cost]], 0)</f>
        <v>0</v>
      </c>
      <c r="AA2663" t="str">
        <f>TEXT(tbl_EcommerceSales[[#This Row],[Order_Date]],"mmm")</f>
        <v>Oct</v>
      </c>
      <c r="AB2663">
        <f>YEAR(tbl_EcommerceSales[[#This Row],[Order_Date]])</f>
        <v>2025</v>
      </c>
      <c r="AC2663" t="str">
        <f>IF(tbl_EcommerceSales[[#This Row],[Age]]&lt;18,"Under 18",IF(tbl_EcommerceSales[[#This Row],[Age]]&lt;=25,"18-25",IF(tbl_EcommerceSales[[#This Row],[Age]]&lt;=35,"26-35",IF(tbl_EcommerceSales[[#This Row],[Age]]&lt;=45,"36-45",IF(tbl_EcommerceSales[[#This Row],[Age]]&lt;=55,"46-55","56+")))))</f>
        <v>36-45</v>
      </c>
    </row>
    <row r="2664" spans="1:29" x14ac:dyDescent="0.35">
      <c r="A2664" t="s">
        <v>4396</v>
      </c>
      <c r="B2664" s="7">
        <v>45947</v>
      </c>
      <c r="C2664" t="s">
        <v>479</v>
      </c>
      <c r="D2664" t="s">
        <v>116</v>
      </c>
      <c r="E2664" t="s">
        <v>25</v>
      </c>
      <c r="F2664">
        <v>37</v>
      </c>
      <c r="G2664" t="s">
        <v>99</v>
      </c>
      <c r="H2664" t="s">
        <v>88</v>
      </c>
      <c r="I2664" t="s">
        <v>40</v>
      </c>
      <c r="J2664" t="s">
        <v>41</v>
      </c>
      <c r="K2664" t="s">
        <v>42</v>
      </c>
      <c r="L2664" t="s">
        <v>43</v>
      </c>
      <c r="M2664">
        <v>1</v>
      </c>
      <c r="N2664" s="2">
        <v>699</v>
      </c>
      <c r="O2664" s="3">
        <v>0</v>
      </c>
      <c r="P2664" s="2">
        <v>310</v>
      </c>
      <c r="Q2664" t="s">
        <v>44</v>
      </c>
      <c r="R2664" t="s">
        <v>33</v>
      </c>
      <c r="S2664" t="s">
        <v>34</v>
      </c>
      <c r="T2664" s="4">
        <v>4</v>
      </c>
      <c r="U2664" s="11">
        <f t="shared" si="41"/>
        <v>699</v>
      </c>
      <c r="V2664" s="11">
        <f>tbl_EcommerceSales[[#This Row],[Gross_Sales]]*tbl_EcommerceSales[[#This Row],[Discount]]</f>
        <v>0</v>
      </c>
      <c r="W2664" s="11">
        <f>tbl_EcommerceSales[[#This Row],[Gross_Sales]]-tbl_EcommerceSales[[#This Row],[Discount_Amount]]</f>
        <v>699</v>
      </c>
      <c r="X2664" s="11">
        <f>tbl_EcommerceSales[[#This Row],[Quantity]] * _xlfn.XLOOKUP(tbl_EcommerceSales[[#This Row],[Product_ID]], Product_Master!A:A, Product_Master!F:F)</f>
        <v>310</v>
      </c>
      <c r="Y2664" s="11">
        <f>tbl_EcommerceSales[[#This Row],[Net_Revenue]]-tbl_EcommerceSales[[#This Row],[Total_Cost]]</f>
        <v>389</v>
      </c>
      <c r="Z2664" s="9">
        <f>IFERROR(#REF!/tbl_EcommerceSales[[#This Row],[Total_Cost]], 0)</f>
        <v>0</v>
      </c>
      <c r="AA2664" t="str">
        <f>TEXT(tbl_EcommerceSales[[#This Row],[Order_Date]],"mmm")</f>
        <v>Oct</v>
      </c>
      <c r="AB2664">
        <f>YEAR(tbl_EcommerceSales[[#This Row],[Order_Date]])</f>
        <v>2025</v>
      </c>
      <c r="AC2664" t="str">
        <f>IF(tbl_EcommerceSales[[#This Row],[Age]]&lt;18,"Under 18",IF(tbl_EcommerceSales[[#This Row],[Age]]&lt;=25,"18-25",IF(tbl_EcommerceSales[[#This Row],[Age]]&lt;=35,"26-35",IF(tbl_EcommerceSales[[#This Row],[Age]]&lt;=45,"36-45",IF(tbl_EcommerceSales[[#This Row],[Age]]&lt;=55,"46-55","56+")))))</f>
        <v>36-45</v>
      </c>
    </row>
    <row r="2665" spans="1:29" x14ac:dyDescent="0.35">
      <c r="A2665" t="s">
        <v>4397</v>
      </c>
      <c r="B2665" s="7">
        <v>45947</v>
      </c>
      <c r="C2665" t="s">
        <v>2717</v>
      </c>
      <c r="D2665" t="s">
        <v>312</v>
      </c>
      <c r="E2665" t="s">
        <v>48</v>
      </c>
      <c r="F2665">
        <v>32</v>
      </c>
      <c r="G2665" t="s">
        <v>87</v>
      </c>
      <c r="H2665" t="s">
        <v>88</v>
      </c>
      <c r="I2665" t="s">
        <v>160</v>
      </c>
      <c r="J2665" t="s">
        <v>161</v>
      </c>
      <c r="K2665" t="s">
        <v>91</v>
      </c>
      <c r="L2665" t="s">
        <v>133</v>
      </c>
      <c r="M2665">
        <v>2</v>
      </c>
      <c r="N2665" s="2">
        <v>1099</v>
      </c>
      <c r="O2665" s="3">
        <v>0</v>
      </c>
      <c r="P2665" s="2">
        <v>1040</v>
      </c>
      <c r="Q2665" t="s">
        <v>156</v>
      </c>
      <c r="R2665" t="s">
        <v>33</v>
      </c>
      <c r="S2665" t="s">
        <v>34</v>
      </c>
      <c r="T2665" s="4">
        <v>4</v>
      </c>
      <c r="U2665" s="11">
        <f t="shared" si="41"/>
        <v>2198</v>
      </c>
      <c r="V2665" s="11">
        <f>tbl_EcommerceSales[[#This Row],[Gross_Sales]]*tbl_EcommerceSales[[#This Row],[Discount]]</f>
        <v>0</v>
      </c>
      <c r="W2665" s="11">
        <f>tbl_EcommerceSales[[#This Row],[Gross_Sales]]-tbl_EcommerceSales[[#This Row],[Discount_Amount]]</f>
        <v>2198</v>
      </c>
      <c r="X2665" s="11">
        <f>tbl_EcommerceSales[[#This Row],[Quantity]] * _xlfn.XLOOKUP(tbl_EcommerceSales[[#This Row],[Product_ID]], Product_Master!A:A, Product_Master!F:F)</f>
        <v>1040</v>
      </c>
      <c r="Y2665" s="11">
        <f>tbl_EcommerceSales[[#This Row],[Net_Revenue]]-tbl_EcommerceSales[[#This Row],[Total_Cost]]</f>
        <v>1158</v>
      </c>
      <c r="Z2665" s="9">
        <f>IFERROR(#REF!/tbl_EcommerceSales[[#This Row],[Total_Cost]], 0)</f>
        <v>0</v>
      </c>
      <c r="AA2665" t="str">
        <f>TEXT(tbl_EcommerceSales[[#This Row],[Order_Date]],"mmm")</f>
        <v>Oct</v>
      </c>
      <c r="AB2665">
        <f>YEAR(tbl_EcommerceSales[[#This Row],[Order_Date]])</f>
        <v>2025</v>
      </c>
      <c r="AC2665" t="str">
        <f>IF(tbl_EcommerceSales[[#This Row],[Age]]&lt;18,"Under 18",IF(tbl_EcommerceSales[[#This Row],[Age]]&lt;=25,"18-25",IF(tbl_EcommerceSales[[#This Row],[Age]]&lt;=35,"26-35",IF(tbl_EcommerceSales[[#This Row],[Age]]&lt;=45,"36-45",IF(tbl_EcommerceSales[[#This Row],[Age]]&lt;=55,"46-55","56+")))))</f>
        <v>26-35</v>
      </c>
    </row>
    <row r="2666" spans="1:29" x14ac:dyDescent="0.35">
      <c r="A2666" t="s">
        <v>4398</v>
      </c>
      <c r="B2666" s="7">
        <v>45947</v>
      </c>
      <c r="C2666" t="s">
        <v>4084</v>
      </c>
      <c r="D2666" t="s">
        <v>47</v>
      </c>
      <c r="E2666" t="s">
        <v>25</v>
      </c>
      <c r="F2666">
        <v>29</v>
      </c>
      <c r="G2666" t="s">
        <v>174</v>
      </c>
      <c r="H2666" t="s">
        <v>39</v>
      </c>
      <c r="I2666" t="s">
        <v>67</v>
      </c>
      <c r="J2666" t="s">
        <v>68</v>
      </c>
      <c r="K2666" t="s">
        <v>42</v>
      </c>
      <c r="L2666" t="s">
        <v>43</v>
      </c>
      <c r="M2666">
        <v>2</v>
      </c>
      <c r="N2666" s="2">
        <v>799</v>
      </c>
      <c r="O2666" s="3">
        <v>0.2</v>
      </c>
      <c r="P2666" s="2">
        <v>720</v>
      </c>
      <c r="Q2666" t="s">
        <v>32</v>
      </c>
      <c r="R2666" t="s">
        <v>33</v>
      </c>
      <c r="S2666" t="s">
        <v>57</v>
      </c>
      <c r="T2666" s="4">
        <v>1</v>
      </c>
      <c r="U2666" s="11">
        <f t="shared" si="41"/>
        <v>1598</v>
      </c>
      <c r="V2666" s="11">
        <f>tbl_EcommerceSales[[#This Row],[Gross_Sales]]*tbl_EcommerceSales[[#This Row],[Discount]]</f>
        <v>319.60000000000002</v>
      </c>
      <c r="W2666" s="11">
        <f>tbl_EcommerceSales[[#This Row],[Gross_Sales]]-tbl_EcommerceSales[[#This Row],[Discount_Amount]]</f>
        <v>1278.4000000000001</v>
      </c>
      <c r="X2666" s="11">
        <f>tbl_EcommerceSales[[#This Row],[Quantity]] * _xlfn.XLOOKUP(tbl_EcommerceSales[[#This Row],[Product_ID]], Product_Master!A:A, Product_Master!F:F)</f>
        <v>720</v>
      </c>
      <c r="Y2666" s="11">
        <f>tbl_EcommerceSales[[#This Row],[Net_Revenue]]-tbl_EcommerceSales[[#This Row],[Total_Cost]]</f>
        <v>558.40000000000009</v>
      </c>
      <c r="Z2666" s="9">
        <f>IFERROR(#REF!/tbl_EcommerceSales[[#This Row],[Total_Cost]], 0)</f>
        <v>0</v>
      </c>
      <c r="AA2666" t="str">
        <f>TEXT(tbl_EcommerceSales[[#This Row],[Order_Date]],"mmm")</f>
        <v>Oct</v>
      </c>
      <c r="AB2666">
        <f>YEAR(tbl_EcommerceSales[[#This Row],[Order_Date]])</f>
        <v>2025</v>
      </c>
      <c r="AC2666" t="str">
        <f>IF(tbl_EcommerceSales[[#This Row],[Age]]&lt;18,"Under 18",IF(tbl_EcommerceSales[[#This Row],[Age]]&lt;=25,"18-25",IF(tbl_EcommerceSales[[#This Row],[Age]]&lt;=35,"26-35",IF(tbl_EcommerceSales[[#This Row],[Age]]&lt;=45,"36-45",IF(tbl_EcommerceSales[[#This Row],[Age]]&lt;=55,"46-55","56+")))))</f>
        <v>26-35</v>
      </c>
    </row>
    <row r="2667" spans="1:29" x14ac:dyDescent="0.35">
      <c r="A2667" t="s">
        <v>4399</v>
      </c>
      <c r="B2667" s="7">
        <v>45947</v>
      </c>
      <c r="C2667" t="s">
        <v>4400</v>
      </c>
      <c r="D2667" t="s">
        <v>170</v>
      </c>
      <c r="E2667" t="s">
        <v>25</v>
      </c>
      <c r="F2667">
        <v>43</v>
      </c>
      <c r="G2667" t="s">
        <v>155</v>
      </c>
      <c r="H2667" t="s">
        <v>88</v>
      </c>
      <c r="I2667" t="s">
        <v>276</v>
      </c>
      <c r="J2667" t="s">
        <v>277</v>
      </c>
      <c r="K2667" t="s">
        <v>30</v>
      </c>
      <c r="L2667" t="s">
        <v>278</v>
      </c>
      <c r="M2667">
        <v>1</v>
      </c>
      <c r="N2667" s="2">
        <v>1599</v>
      </c>
      <c r="O2667" s="3">
        <v>0.15</v>
      </c>
      <c r="P2667" s="2">
        <v>850</v>
      </c>
      <c r="Q2667" t="s">
        <v>76</v>
      </c>
      <c r="R2667" t="s">
        <v>33</v>
      </c>
      <c r="S2667" t="s">
        <v>57</v>
      </c>
      <c r="T2667" s="4">
        <v>4</v>
      </c>
      <c r="U2667" s="11">
        <f t="shared" si="41"/>
        <v>1599</v>
      </c>
      <c r="V2667" s="11">
        <f>tbl_EcommerceSales[[#This Row],[Gross_Sales]]*tbl_EcommerceSales[[#This Row],[Discount]]</f>
        <v>239.85</v>
      </c>
      <c r="W2667" s="11">
        <f>tbl_EcommerceSales[[#This Row],[Gross_Sales]]-tbl_EcommerceSales[[#This Row],[Discount_Amount]]</f>
        <v>1359.15</v>
      </c>
      <c r="X2667" s="11">
        <f>tbl_EcommerceSales[[#This Row],[Quantity]] * _xlfn.XLOOKUP(tbl_EcommerceSales[[#This Row],[Product_ID]], Product_Master!A:A, Product_Master!F:F)</f>
        <v>850</v>
      </c>
      <c r="Y2667" s="11">
        <f>tbl_EcommerceSales[[#This Row],[Net_Revenue]]-tbl_EcommerceSales[[#This Row],[Total_Cost]]</f>
        <v>509.15000000000009</v>
      </c>
      <c r="Z2667" s="9">
        <f>IFERROR(#REF!/tbl_EcommerceSales[[#This Row],[Total_Cost]], 0)</f>
        <v>0</v>
      </c>
      <c r="AA2667" t="str">
        <f>TEXT(tbl_EcommerceSales[[#This Row],[Order_Date]],"mmm")</f>
        <v>Oct</v>
      </c>
      <c r="AB2667">
        <f>YEAR(tbl_EcommerceSales[[#This Row],[Order_Date]])</f>
        <v>2025</v>
      </c>
      <c r="AC2667" t="str">
        <f>IF(tbl_EcommerceSales[[#This Row],[Age]]&lt;18,"Under 18",IF(tbl_EcommerceSales[[#This Row],[Age]]&lt;=25,"18-25",IF(tbl_EcommerceSales[[#This Row],[Age]]&lt;=35,"26-35",IF(tbl_EcommerceSales[[#This Row],[Age]]&lt;=45,"36-45",IF(tbl_EcommerceSales[[#This Row],[Age]]&lt;=55,"46-55","56+")))))</f>
        <v>36-45</v>
      </c>
    </row>
    <row r="2668" spans="1:29" x14ac:dyDescent="0.35">
      <c r="A2668" t="s">
        <v>4401</v>
      </c>
      <c r="B2668" s="7">
        <v>45947</v>
      </c>
      <c r="C2668" t="s">
        <v>4402</v>
      </c>
      <c r="D2668" t="s">
        <v>251</v>
      </c>
      <c r="E2668" t="s">
        <v>48</v>
      </c>
      <c r="F2668">
        <v>31</v>
      </c>
      <c r="G2668" t="s">
        <v>99</v>
      </c>
      <c r="H2668" t="s">
        <v>88</v>
      </c>
      <c r="I2668" t="s">
        <v>241</v>
      </c>
      <c r="J2668" t="s">
        <v>242</v>
      </c>
      <c r="K2668" t="s">
        <v>42</v>
      </c>
      <c r="L2668" t="s">
        <v>243</v>
      </c>
      <c r="M2668">
        <v>2</v>
      </c>
      <c r="N2668" s="2">
        <v>649</v>
      </c>
      <c r="O2668" s="3">
        <v>0.1</v>
      </c>
      <c r="P2668" s="2">
        <v>580</v>
      </c>
      <c r="Q2668" t="s">
        <v>32</v>
      </c>
      <c r="R2668" t="s">
        <v>33</v>
      </c>
      <c r="S2668" t="s">
        <v>57</v>
      </c>
      <c r="T2668" s="4">
        <v>1</v>
      </c>
      <c r="U2668" s="11">
        <f t="shared" si="41"/>
        <v>1298</v>
      </c>
      <c r="V2668" s="11">
        <f>tbl_EcommerceSales[[#This Row],[Gross_Sales]]*tbl_EcommerceSales[[#This Row],[Discount]]</f>
        <v>129.80000000000001</v>
      </c>
      <c r="W2668" s="11">
        <f>tbl_EcommerceSales[[#This Row],[Gross_Sales]]-tbl_EcommerceSales[[#This Row],[Discount_Amount]]</f>
        <v>1168.2</v>
      </c>
      <c r="X2668" s="11">
        <f>tbl_EcommerceSales[[#This Row],[Quantity]] * _xlfn.XLOOKUP(tbl_EcommerceSales[[#This Row],[Product_ID]], Product_Master!A:A, Product_Master!F:F)</f>
        <v>580</v>
      </c>
      <c r="Y2668" s="11">
        <f>tbl_EcommerceSales[[#This Row],[Net_Revenue]]-tbl_EcommerceSales[[#This Row],[Total_Cost]]</f>
        <v>588.20000000000005</v>
      </c>
      <c r="Z2668" s="9">
        <f>IFERROR(#REF!/tbl_EcommerceSales[[#This Row],[Total_Cost]], 0)</f>
        <v>0</v>
      </c>
      <c r="AA2668" t="str">
        <f>TEXT(tbl_EcommerceSales[[#This Row],[Order_Date]],"mmm")</f>
        <v>Oct</v>
      </c>
      <c r="AB2668">
        <f>YEAR(tbl_EcommerceSales[[#This Row],[Order_Date]])</f>
        <v>2025</v>
      </c>
      <c r="AC2668" t="str">
        <f>IF(tbl_EcommerceSales[[#This Row],[Age]]&lt;18,"Under 18",IF(tbl_EcommerceSales[[#This Row],[Age]]&lt;=25,"18-25",IF(tbl_EcommerceSales[[#This Row],[Age]]&lt;=35,"26-35",IF(tbl_EcommerceSales[[#This Row],[Age]]&lt;=45,"36-45",IF(tbl_EcommerceSales[[#This Row],[Age]]&lt;=55,"46-55","56+")))))</f>
        <v>26-35</v>
      </c>
    </row>
    <row r="2669" spans="1:29" x14ac:dyDescent="0.35">
      <c r="A2669" t="s">
        <v>4403</v>
      </c>
      <c r="B2669" s="7">
        <v>45948</v>
      </c>
      <c r="C2669" t="s">
        <v>4404</v>
      </c>
      <c r="D2669" t="s">
        <v>170</v>
      </c>
      <c r="E2669" t="s">
        <v>25</v>
      </c>
      <c r="F2669">
        <v>27</v>
      </c>
      <c r="G2669" t="s">
        <v>145</v>
      </c>
      <c r="H2669" t="s">
        <v>39</v>
      </c>
      <c r="I2669" t="s">
        <v>212</v>
      </c>
      <c r="J2669" t="s">
        <v>213</v>
      </c>
      <c r="K2669" t="s">
        <v>177</v>
      </c>
      <c r="L2669" t="s">
        <v>178</v>
      </c>
      <c r="M2669">
        <v>1</v>
      </c>
      <c r="N2669" s="2">
        <v>2499</v>
      </c>
      <c r="O2669" s="3">
        <v>0.15</v>
      </c>
      <c r="P2669" s="2">
        <v>1450</v>
      </c>
      <c r="Q2669" t="s">
        <v>44</v>
      </c>
      <c r="R2669" t="s">
        <v>33</v>
      </c>
      <c r="S2669" t="s">
        <v>34</v>
      </c>
      <c r="T2669" s="4">
        <v>5</v>
      </c>
      <c r="U2669" s="11">
        <f t="shared" si="41"/>
        <v>2499</v>
      </c>
      <c r="V2669" s="11">
        <f>tbl_EcommerceSales[[#This Row],[Gross_Sales]]*tbl_EcommerceSales[[#This Row],[Discount]]</f>
        <v>374.84999999999997</v>
      </c>
      <c r="W2669" s="11">
        <f>tbl_EcommerceSales[[#This Row],[Gross_Sales]]-tbl_EcommerceSales[[#This Row],[Discount_Amount]]</f>
        <v>2124.15</v>
      </c>
      <c r="X2669" s="11">
        <f>tbl_EcommerceSales[[#This Row],[Quantity]] * _xlfn.XLOOKUP(tbl_EcommerceSales[[#This Row],[Product_ID]], Product_Master!A:A, Product_Master!F:F)</f>
        <v>1450</v>
      </c>
      <c r="Y2669" s="11">
        <f>tbl_EcommerceSales[[#This Row],[Net_Revenue]]-tbl_EcommerceSales[[#This Row],[Total_Cost]]</f>
        <v>674.15000000000009</v>
      </c>
      <c r="Z2669" s="9">
        <f>IFERROR(#REF!/tbl_EcommerceSales[[#This Row],[Total_Cost]], 0)</f>
        <v>0</v>
      </c>
      <c r="AA2669" t="str">
        <f>TEXT(tbl_EcommerceSales[[#This Row],[Order_Date]],"mmm")</f>
        <v>Oct</v>
      </c>
      <c r="AB2669">
        <f>YEAR(tbl_EcommerceSales[[#This Row],[Order_Date]])</f>
        <v>2025</v>
      </c>
      <c r="AC2669" t="str">
        <f>IF(tbl_EcommerceSales[[#This Row],[Age]]&lt;18,"Under 18",IF(tbl_EcommerceSales[[#This Row],[Age]]&lt;=25,"18-25",IF(tbl_EcommerceSales[[#This Row],[Age]]&lt;=35,"26-35",IF(tbl_EcommerceSales[[#This Row],[Age]]&lt;=45,"36-45",IF(tbl_EcommerceSales[[#This Row],[Age]]&lt;=55,"46-55","56+")))))</f>
        <v>26-35</v>
      </c>
    </row>
    <row r="2670" spans="1:29" x14ac:dyDescent="0.35">
      <c r="A2670" t="s">
        <v>4405</v>
      </c>
      <c r="B2670" s="7">
        <v>45948</v>
      </c>
      <c r="C2670" t="s">
        <v>4406</v>
      </c>
      <c r="D2670" t="s">
        <v>51</v>
      </c>
      <c r="E2670" t="s">
        <v>48</v>
      </c>
      <c r="F2670">
        <v>21</v>
      </c>
      <c r="G2670" t="s">
        <v>155</v>
      </c>
      <c r="H2670" t="s">
        <v>88</v>
      </c>
      <c r="I2670" t="s">
        <v>294</v>
      </c>
      <c r="J2670" t="s">
        <v>295</v>
      </c>
      <c r="K2670" t="s">
        <v>91</v>
      </c>
      <c r="L2670" t="s">
        <v>296</v>
      </c>
      <c r="M2670">
        <v>3</v>
      </c>
      <c r="N2670" s="2">
        <v>699</v>
      </c>
      <c r="O2670" s="3">
        <v>0</v>
      </c>
      <c r="P2670" s="2">
        <v>900</v>
      </c>
      <c r="Q2670" t="s">
        <v>32</v>
      </c>
      <c r="R2670" t="s">
        <v>93</v>
      </c>
      <c r="S2670" t="s">
        <v>57</v>
      </c>
      <c r="T2670" s="4">
        <v>5</v>
      </c>
      <c r="U2670" s="11">
        <f t="shared" si="41"/>
        <v>2097</v>
      </c>
      <c r="V2670" s="11">
        <f>tbl_EcommerceSales[[#This Row],[Gross_Sales]]*tbl_EcommerceSales[[#This Row],[Discount]]</f>
        <v>0</v>
      </c>
      <c r="W2670" s="11">
        <f>tbl_EcommerceSales[[#This Row],[Gross_Sales]]-tbl_EcommerceSales[[#This Row],[Discount_Amount]]</f>
        <v>2097</v>
      </c>
      <c r="X2670" s="11">
        <f>tbl_EcommerceSales[[#This Row],[Quantity]] * _xlfn.XLOOKUP(tbl_EcommerceSales[[#This Row],[Product_ID]], Product_Master!A:A, Product_Master!F:F)</f>
        <v>900</v>
      </c>
      <c r="Y2670" s="11">
        <f>tbl_EcommerceSales[[#This Row],[Net_Revenue]]-tbl_EcommerceSales[[#This Row],[Total_Cost]]</f>
        <v>1197</v>
      </c>
      <c r="Z2670" s="9">
        <f>IFERROR(#REF!/tbl_EcommerceSales[[#This Row],[Total_Cost]], 0)</f>
        <v>0</v>
      </c>
      <c r="AA2670" t="str">
        <f>TEXT(tbl_EcommerceSales[[#This Row],[Order_Date]],"mmm")</f>
        <v>Oct</v>
      </c>
      <c r="AB2670">
        <f>YEAR(tbl_EcommerceSales[[#This Row],[Order_Date]])</f>
        <v>2025</v>
      </c>
      <c r="AC2670" t="str">
        <f>IF(tbl_EcommerceSales[[#This Row],[Age]]&lt;18,"Under 18",IF(tbl_EcommerceSales[[#This Row],[Age]]&lt;=25,"18-25",IF(tbl_EcommerceSales[[#This Row],[Age]]&lt;=35,"26-35",IF(tbl_EcommerceSales[[#This Row],[Age]]&lt;=45,"36-45",IF(tbl_EcommerceSales[[#This Row],[Age]]&lt;=55,"46-55","56+")))))</f>
        <v>18-25</v>
      </c>
    </row>
    <row r="2671" spans="1:29" x14ac:dyDescent="0.35">
      <c r="A2671" t="s">
        <v>4407</v>
      </c>
      <c r="B2671" s="7">
        <v>45948</v>
      </c>
      <c r="C2671" t="s">
        <v>4408</v>
      </c>
      <c r="D2671" t="s">
        <v>116</v>
      </c>
      <c r="E2671" t="s">
        <v>25</v>
      </c>
      <c r="F2671">
        <v>36</v>
      </c>
      <c r="G2671" t="s">
        <v>192</v>
      </c>
      <c r="H2671" t="s">
        <v>27</v>
      </c>
      <c r="I2671" t="s">
        <v>271</v>
      </c>
      <c r="J2671" t="s">
        <v>272</v>
      </c>
      <c r="K2671" t="s">
        <v>30</v>
      </c>
      <c r="L2671" t="s">
        <v>273</v>
      </c>
      <c r="M2671">
        <v>1</v>
      </c>
      <c r="N2671" s="2">
        <v>4299</v>
      </c>
      <c r="O2671" s="3">
        <v>0.05</v>
      </c>
      <c r="P2671" s="2">
        <v>2700</v>
      </c>
      <c r="Q2671" t="s">
        <v>156</v>
      </c>
      <c r="R2671" t="s">
        <v>33</v>
      </c>
      <c r="S2671" t="s">
        <v>34</v>
      </c>
      <c r="T2671" s="4">
        <v>4</v>
      </c>
      <c r="U2671" s="11">
        <f t="shared" si="41"/>
        <v>4299</v>
      </c>
      <c r="V2671" s="11">
        <f>tbl_EcommerceSales[[#This Row],[Gross_Sales]]*tbl_EcommerceSales[[#This Row],[Discount]]</f>
        <v>214.95000000000002</v>
      </c>
      <c r="W2671" s="11">
        <f>tbl_EcommerceSales[[#This Row],[Gross_Sales]]-tbl_EcommerceSales[[#This Row],[Discount_Amount]]</f>
        <v>4084.05</v>
      </c>
      <c r="X2671" s="11">
        <f>tbl_EcommerceSales[[#This Row],[Quantity]] * _xlfn.XLOOKUP(tbl_EcommerceSales[[#This Row],[Product_ID]], Product_Master!A:A, Product_Master!F:F)</f>
        <v>2700</v>
      </c>
      <c r="Y2671" s="11">
        <f>tbl_EcommerceSales[[#This Row],[Net_Revenue]]-tbl_EcommerceSales[[#This Row],[Total_Cost]]</f>
        <v>1384.0500000000002</v>
      </c>
      <c r="Z2671" s="9">
        <f>IFERROR(#REF!/tbl_EcommerceSales[[#This Row],[Total_Cost]], 0)</f>
        <v>0</v>
      </c>
      <c r="AA2671" t="str">
        <f>TEXT(tbl_EcommerceSales[[#This Row],[Order_Date]],"mmm")</f>
        <v>Oct</v>
      </c>
      <c r="AB2671">
        <f>YEAR(tbl_EcommerceSales[[#This Row],[Order_Date]])</f>
        <v>2025</v>
      </c>
      <c r="AC2671" t="str">
        <f>IF(tbl_EcommerceSales[[#This Row],[Age]]&lt;18,"Under 18",IF(tbl_EcommerceSales[[#This Row],[Age]]&lt;=25,"18-25",IF(tbl_EcommerceSales[[#This Row],[Age]]&lt;=35,"26-35",IF(tbl_EcommerceSales[[#This Row],[Age]]&lt;=45,"36-45",IF(tbl_EcommerceSales[[#This Row],[Age]]&lt;=55,"46-55","56+")))))</f>
        <v>36-45</v>
      </c>
    </row>
    <row r="2672" spans="1:29" x14ac:dyDescent="0.35">
      <c r="A2672" t="s">
        <v>4409</v>
      </c>
      <c r="B2672" s="7">
        <v>45948</v>
      </c>
      <c r="C2672" t="s">
        <v>1284</v>
      </c>
      <c r="D2672" t="s">
        <v>342</v>
      </c>
      <c r="E2672" t="s">
        <v>25</v>
      </c>
      <c r="F2672">
        <v>23</v>
      </c>
      <c r="G2672" t="s">
        <v>246</v>
      </c>
      <c r="H2672" t="s">
        <v>27</v>
      </c>
      <c r="I2672" t="s">
        <v>73</v>
      </c>
      <c r="J2672" t="s">
        <v>74</v>
      </c>
      <c r="K2672" t="s">
        <v>55</v>
      </c>
      <c r="L2672" t="s">
        <v>75</v>
      </c>
      <c r="M2672">
        <v>2</v>
      </c>
      <c r="N2672" s="2">
        <v>2899</v>
      </c>
      <c r="O2672" s="3">
        <v>0</v>
      </c>
      <c r="P2672" s="2">
        <v>3400</v>
      </c>
      <c r="Q2672" t="s">
        <v>44</v>
      </c>
      <c r="R2672" t="s">
        <v>33</v>
      </c>
      <c r="S2672" t="s">
        <v>34</v>
      </c>
      <c r="T2672" s="4">
        <v>5</v>
      </c>
      <c r="U2672" s="11">
        <f t="shared" si="41"/>
        <v>5798</v>
      </c>
      <c r="V2672" s="11">
        <f>tbl_EcommerceSales[[#This Row],[Gross_Sales]]*tbl_EcommerceSales[[#This Row],[Discount]]</f>
        <v>0</v>
      </c>
      <c r="W2672" s="11">
        <f>tbl_EcommerceSales[[#This Row],[Gross_Sales]]-tbl_EcommerceSales[[#This Row],[Discount_Amount]]</f>
        <v>5798</v>
      </c>
      <c r="X2672" s="11">
        <f>tbl_EcommerceSales[[#This Row],[Quantity]] * _xlfn.XLOOKUP(tbl_EcommerceSales[[#This Row],[Product_ID]], Product_Master!A:A, Product_Master!F:F)</f>
        <v>3400</v>
      </c>
      <c r="Y2672" s="11">
        <f>tbl_EcommerceSales[[#This Row],[Net_Revenue]]-tbl_EcommerceSales[[#This Row],[Total_Cost]]</f>
        <v>2398</v>
      </c>
      <c r="Z2672" s="9">
        <f>IFERROR(#REF!/tbl_EcommerceSales[[#This Row],[Total_Cost]], 0)</f>
        <v>0</v>
      </c>
      <c r="AA2672" t="str">
        <f>TEXT(tbl_EcommerceSales[[#This Row],[Order_Date]],"mmm")</f>
        <v>Oct</v>
      </c>
      <c r="AB2672">
        <f>YEAR(tbl_EcommerceSales[[#This Row],[Order_Date]])</f>
        <v>2025</v>
      </c>
      <c r="AC2672" t="str">
        <f>IF(tbl_EcommerceSales[[#This Row],[Age]]&lt;18,"Under 18",IF(tbl_EcommerceSales[[#This Row],[Age]]&lt;=25,"18-25",IF(tbl_EcommerceSales[[#This Row],[Age]]&lt;=35,"26-35",IF(tbl_EcommerceSales[[#This Row],[Age]]&lt;=45,"36-45",IF(tbl_EcommerceSales[[#This Row],[Age]]&lt;=55,"46-55","56+")))))</f>
        <v>18-25</v>
      </c>
    </row>
    <row r="2673" spans="1:29" x14ac:dyDescent="0.35">
      <c r="A2673" t="s">
        <v>4410</v>
      </c>
      <c r="B2673" s="7">
        <v>45948</v>
      </c>
      <c r="C2673" t="s">
        <v>2845</v>
      </c>
      <c r="D2673" t="s">
        <v>139</v>
      </c>
      <c r="E2673" t="s">
        <v>48</v>
      </c>
      <c r="F2673">
        <v>29</v>
      </c>
      <c r="G2673" t="s">
        <v>211</v>
      </c>
      <c r="H2673" t="s">
        <v>72</v>
      </c>
      <c r="I2673" t="s">
        <v>349</v>
      </c>
      <c r="J2673" t="s">
        <v>350</v>
      </c>
      <c r="K2673" t="s">
        <v>82</v>
      </c>
      <c r="L2673" t="s">
        <v>238</v>
      </c>
      <c r="M2673">
        <v>1</v>
      </c>
      <c r="N2673" s="2">
        <v>1599</v>
      </c>
      <c r="O2673" s="3">
        <v>0.1</v>
      </c>
      <c r="P2673" s="2">
        <v>920</v>
      </c>
      <c r="Q2673" t="s">
        <v>156</v>
      </c>
      <c r="R2673" t="s">
        <v>33</v>
      </c>
      <c r="S2673" t="s">
        <v>57</v>
      </c>
      <c r="T2673" s="4">
        <v>5</v>
      </c>
      <c r="U2673" s="11">
        <f t="shared" si="41"/>
        <v>1599</v>
      </c>
      <c r="V2673" s="11">
        <f>tbl_EcommerceSales[[#This Row],[Gross_Sales]]*tbl_EcommerceSales[[#This Row],[Discount]]</f>
        <v>159.9</v>
      </c>
      <c r="W2673" s="11">
        <f>tbl_EcommerceSales[[#This Row],[Gross_Sales]]-tbl_EcommerceSales[[#This Row],[Discount_Amount]]</f>
        <v>1439.1</v>
      </c>
      <c r="X2673" s="11">
        <f>tbl_EcommerceSales[[#This Row],[Quantity]] * _xlfn.XLOOKUP(tbl_EcommerceSales[[#This Row],[Product_ID]], Product_Master!A:A, Product_Master!F:F)</f>
        <v>920</v>
      </c>
      <c r="Y2673" s="11">
        <f>tbl_EcommerceSales[[#This Row],[Net_Revenue]]-tbl_EcommerceSales[[#This Row],[Total_Cost]]</f>
        <v>519.09999999999991</v>
      </c>
      <c r="Z2673" s="9">
        <f>IFERROR(#REF!/tbl_EcommerceSales[[#This Row],[Total_Cost]], 0)</f>
        <v>0</v>
      </c>
      <c r="AA2673" t="str">
        <f>TEXT(tbl_EcommerceSales[[#This Row],[Order_Date]],"mmm")</f>
        <v>Oct</v>
      </c>
      <c r="AB2673">
        <f>YEAR(tbl_EcommerceSales[[#This Row],[Order_Date]])</f>
        <v>2025</v>
      </c>
      <c r="AC2673" t="str">
        <f>IF(tbl_EcommerceSales[[#This Row],[Age]]&lt;18,"Under 18",IF(tbl_EcommerceSales[[#This Row],[Age]]&lt;=25,"18-25",IF(tbl_EcommerceSales[[#This Row],[Age]]&lt;=35,"26-35",IF(tbl_EcommerceSales[[#This Row],[Age]]&lt;=45,"36-45",IF(tbl_EcommerceSales[[#This Row],[Age]]&lt;=55,"46-55","56+")))))</f>
        <v>26-35</v>
      </c>
    </row>
    <row r="2674" spans="1:29" x14ac:dyDescent="0.35">
      <c r="A2674" t="s">
        <v>4411</v>
      </c>
      <c r="B2674" s="7">
        <v>45948</v>
      </c>
      <c r="C2674" t="s">
        <v>1309</v>
      </c>
      <c r="D2674" t="s">
        <v>251</v>
      </c>
      <c r="E2674" t="s">
        <v>25</v>
      </c>
      <c r="F2674">
        <v>33</v>
      </c>
      <c r="G2674" t="s">
        <v>152</v>
      </c>
      <c r="H2674" t="s">
        <v>72</v>
      </c>
      <c r="I2674" t="s">
        <v>160</v>
      </c>
      <c r="J2674" t="s">
        <v>161</v>
      </c>
      <c r="K2674" t="s">
        <v>91</v>
      </c>
      <c r="L2674" t="s">
        <v>133</v>
      </c>
      <c r="M2674">
        <v>3</v>
      </c>
      <c r="N2674" s="2">
        <v>1099</v>
      </c>
      <c r="O2674" s="3">
        <v>0.15</v>
      </c>
      <c r="P2674" s="2">
        <v>1560</v>
      </c>
      <c r="Q2674" t="s">
        <v>32</v>
      </c>
      <c r="R2674" t="s">
        <v>33</v>
      </c>
      <c r="S2674" t="s">
        <v>34</v>
      </c>
      <c r="T2674" s="4">
        <v>4</v>
      </c>
      <c r="U2674" s="11">
        <f t="shared" si="41"/>
        <v>3297</v>
      </c>
      <c r="V2674" s="11">
        <f>tbl_EcommerceSales[[#This Row],[Gross_Sales]]*tbl_EcommerceSales[[#This Row],[Discount]]</f>
        <v>494.54999999999995</v>
      </c>
      <c r="W2674" s="11">
        <f>tbl_EcommerceSales[[#This Row],[Gross_Sales]]-tbl_EcommerceSales[[#This Row],[Discount_Amount]]</f>
        <v>2802.45</v>
      </c>
      <c r="X2674" s="11">
        <f>tbl_EcommerceSales[[#This Row],[Quantity]] * _xlfn.XLOOKUP(tbl_EcommerceSales[[#This Row],[Product_ID]], Product_Master!A:A, Product_Master!F:F)</f>
        <v>1560</v>
      </c>
      <c r="Y2674" s="11">
        <f>tbl_EcommerceSales[[#This Row],[Net_Revenue]]-tbl_EcommerceSales[[#This Row],[Total_Cost]]</f>
        <v>1242.4499999999998</v>
      </c>
      <c r="Z2674" s="9">
        <f>IFERROR(#REF!/tbl_EcommerceSales[[#This Row],[Total_Cost]], 0)</f>
        <v>0</v>
      </c>
      <c r="AA2674" t="str">
        <f>TEXT(tbl_EcommerceSales[[#This Row],[Order_Date]],"mmm")</f>
        <v>Oct</v>
      </c>
      <c r="AB2674">
        <f>YEAR(tbl_EcommerceSales[[#This Row],[Order_Date]])</f>
        <v>2025</v>
      </c>
      <c r="AC2674" t="str">
        <f>IF(tbl_EcommerceSales[[#This Row],[Age]]&lt;18,"Under 18",IF(tbl_EcommerceSales[[#This Row],[Age]]&lt;=25,"18-25",IF(tbl_EcommerceSales[[#This Row],[Age]]&lt;=35,"26-35",IF(tbl_EcommerceSales[[#This Row],[Age]]&lt;=45,"36-45",IF(tbl_EcommerceSales[[#This Row],[Age]]&lt;=55,"46-55","56+")))))</f>
        <v>26-35</v>
      </c>
    </row>
    <row r="2675" spans="1:29" x14ac:dyDescent="0.35">
      <c r="A2675" t="s">
        <v>4412</v>
      </c>
      <c r="B2675" s="7">
        <v>45948</v>
      </c>
      <c r="C2675" t="s">
        <v>4413</v>
      </c>
      <c r="D2675" t="s">
        <v>251</v>
      </c>
      <c r="E2675" t="s">
        <v>25</v>
      </c>
      <c r="F2675">
        <v>31</v>
      </c>
      <c r="G2675" t="s">
        <v>52</v>
      </c>
      <c r="H2675" t="s">
        <v>27</v>
      </c>
      <c r="I2675" t="s">
        <v>338</v>
      </c>
      <c r="J2675" t="s">
        <v>339</v>
      </c>
      <c r="K2675" t="s">
        <v>55</v>
      </c>
      <c r="L2675" t="s">
        <v>56</v>
      </c>
      <c r="M2675">
        <v>1</v>
      </c>
      <c r="N2675" s="2">
        <v>1499</v>
      </c>
      <c r="O2675" s="3">
        <v>0.15</v>
      </c>
      <c r="P2675" s="2">
        <v>780</v>
      </c>
      <c r="Q2675" t="s">
        <v>123</v>
      </c>
      <c r="R2675" t="s">
        <v>33</v>
      </c>
      <c r="S2675" t="s">
        <v>34</v>
      </c>
      <c r="T2675" s="4">
        <v>4</v>
      </c>
      <c r="U2675" s="11">
        <f t="shared" si="41"/>
        <v>1499</v>
      </c>
      <c r="V2675" s="11">
        <f>tbl_EcommerceSales[[#This Row],[Gross_Sales]]*tbl_EcommerceSales[[#This Row],[Discount]]</f>
        <v>224.85</v>
      </c>
      <c r="W2675" s="11">
        <f>tbl_EcommerceSales[[#This Row],[Gross_Sales]]-tbl_EcommerceSales[[#This Row],[Discount_Amount]]</f>
        <v>1274.1500000000001</v>
      </c>
      <c r="X2675" s="11">
        <f>tbl_EcommerceSales[[#This Row],[Quantity]] * _xlfn.XLOOKUP(tbl_EcommerceSales[[#This Row],[Product_ID]], Product_Master!A:A, Product_Master!F:F)</f>
        <v>780</v>
      </c>
      <c r="Y2675" s="11">
        <f>tbl_EcommerceSales[[#This Row],[Net_Revenue]]-tbl_EcommerceSales[[#This Row],[Total_Cost]]</f>
        <v>494.15000000000009</v>
      </c>
      <c r="Z2675" s="9">
        <f>IFERROR(#REF!/tbl_EcommerceSales[[#This Row],[Total_Cost]], 0)</f>
        <v>0</v>
      </c>
      <c r="AA2675" t="str">
        <f>TEXT(tbl_EcommerceSales[[#This Row],[Order_Date]],"mmm")</f>
        <v>Oct</v>
      </c>
      <c r="AB2675">
        <f>YEAR(tbl_EcommerceSales[[#This Row],[Order_Date]])</f>
        <v>2025</v>
      </c>
      <c r="AC2675" t="str">
        <f>IF(tbl_EcommerceSales[[#This Row],[Age]]&lt;18,"Under 18",IF(tbl_EcommerceSales[[#This Row],[Age]]&lt;=25,"18-25",IF(tbl_EcommerceSales[[#This Row],[Age]]&lt;=35,"26-35",IF(tbl_EcommerceSales[[#This Row],[Age]]&lt;=45,"36-45",IF(tbl_EcommerceSales[[#This Row],[Age]]&lt;=55,"46-55","56+")))))</f>
        <v>26-35</v>
      </c>
    </row>
    <row r="2676" spans="1:29" x14ac:dyDescent="0.35">
      <c r="A2676" t="s">
        <v>4414</v>
      </c>
      <c r="B2676" s="7">
        <v>45948</v>
      </c>
      <c r="C2676" t="s">
        <v>4415</v>
      </c>
      <c r="D2676" t="s">
        <v>312</v>
      </c>
      <c r="E2676" t="s">
        <v>48</v>
      </c>
      <c r="F2676">
        <v>35</v>
      </c>
      <c r="G2676" t="s">
        <v>289</v>
      </c>
      <c r="H2676" t="s">
        <v>88</v>
      </c>
      <c r="I2676" t="s">
        <v>257</v>
      </c>
      <c r="J2676" t="s">
        <v>258</v>
      </c>
      <c r="K2676" t="s">
        <v>55</v>
      </c>
      <c r="L2676" t="s">
        <v>56</v>
      </c>
      <c r="M2676">
        <v>1</v>
      </c>
      <c r="N2676" s="2">
        <v>1999</v>
      </c>
      <c r="O2676" s="3">
        <v>0.05</v>
      </c>
      <c r="P2676" s="2">
        <v>1050</v>
      </c>
      <c r="Q2676" t="s">
        <v>76</v>
      </c>
      <c r="R2676" t="s">
        <v>33</v>
      </c>
      <c r="S2676" t="s">
        <v>34</v>
      </c>
      <c r="T2676" s="4">
        <v>5</v>
      </c>
      <c r="U2676" s="11">
        <f t="shared" si="41"/>
        <v>1999</v>
      </c>
      <c r="V2676" s="11">
        <f>tbl_EcommerceSales[[#This Row],[Gross_Sales]]*tbl_EcommerceSales[[#This Row],[Discount]]</f>
        <v>99.95</v>
      </c>
      <c r="W2676" s="11">
        <f>tbl_EcommerceSales[[#This Row],[Gross_Sales]]-tbl_EcommerceSales[[#This Row],[Discount_Amount]]</f>
        <v>1899.05</v>
      </c>
      <c r="X2676" s="11">
        <f>tbl_EcommerceSales[[#This Row],[Quantity]] * _xlfn.XLOOKUP(tbl_EcommerceSales[[#This Row],[Product_ID]], Product_Master!A:A, Product_Master!F:F)</f>
        <v>1050</v>
      </c>
      <c r="Y2676" s="11">
        <f>tbl_EcommerceSales[[#This Row],[Net_Revenue]]-tbl_EcommerceSales[[#This Row],[Total_Cost]]</f>
        <v>849.05</v>
      </c>
      <c r="Z2676" s="9">
        <f>IFERROR(#REF!/tbl_EcommerceSales[[#This Row],[Total_Cost]], 0)</f>
        <v>0</v>
      </c>
      <c r="AA2676" t="str">
        <f>TEXT(tbl_EcommerceSales[[#This Row],[Order_Date]],"mmm")</f>
        <v>Oct</v>
      </c>
      <c r="AB2676">
        <f>YEAR(tbl_EcommerceSales[[#This Row],[Order_Date]])</f>
        <v>2025</v>
      </c>
      <c r="AC2676" t="str">
        <f>IF(tbl_EcommerceSales[[#This Row],[Age]]&lt;18,"Under 18",IF(tbl_EcommerceSales[[#This Row],[Age]]&lt;=25,"18-25",IF(tbl_EcommerceSales[[#This Row],[Age]]&lt;=35,"26-35",IF(tbl_EcommerceSales[[#This Row],[Age]]&lt;=45,"36-45",IF(tbl_EcommerceSales[[#This Row],[Age]]&lt;=55,"46-55","56+")))))</f>
        <v>26-35</v>
      </c>
    </row>
    <row r="2677" spans="1:29" x14ac:dyDescent="0.35">
      <c r="A2677" t="s">
        <v>4416</v>
      </c>
      <c r="B2677" s="7">
        <v>45949</v>
      </c>
      <c r="C2677" t="s">
        <v>2982</v>
      </c>
      <c r="D2677" t="s">
        <v>130</v>
      </c>
      <c r="E2677" t="s">
        <v>48</v>
      </c>
      <c r="F2677">
        <v>21</v>
      </c>
      <c r="G2677" t="s">
        <v>142</v>
      </c>
      <c r="H2677" t="s">
        <v>88</v>
      </c>
      <c r="I2677" t="s">
        <v>117</v>
      </c>
      <c r="J2677" t="s">
        <v>118</v>
      </c>
      <c r="K2677" t="s">
        <v>82</v>
      </c>
      <c r="L2677" t="s">
        <v>119</v>
      </c>
      <c r="M2677">
        <v>2</v>
      </c>
      <c r="N2677" s="2">
        <v>3299</v>
      </c>
      <c r="O2677" s="3">
        <v>0</v>
      </c>
      <c r="P2677" s="2">
        <v>4200</v>
      </c>
      <c r="Q2677" t="s">
        <v>156</v>
      </c>
      <c r="R2677" t="s">
        <v>162</v>
      </c>
      <c r="S2677" t="s">
        <v>34</v>
      </c>
      <c r="T2677" s="4"/>
      <c r="U2677" s="11">
        <f t="shared" si="41"/>
        <v>6598</v>
      </c>
      <c r="V2677" s="11">
        <f>tbl_EcommerceSales[[#This Row],[Gross_Sales]]*tbl_EcommerceSales[[#This Row],[Discount]]</f>
        <v>0</v>
      </c>
      <c r="W2677" s="11">
        <f>tbl_EcommerceSales[[#This Row],[Gross_Sales]]-tbl_EcommerceSales[[#This Row],[Discount_Amount]]</f>
        <v>6598</v>
      </c>
      <c r="X2677" s="11">
        <f>tbl_EcommerceSales[[#This Row],[Quantity]] * _xlfn.XLOOKUP(tbl_EcommerceSales[[#This Row],[Product_ID]], Product_Master!A:A, Product_Master!F:F)</f>
        <v>4200</v>
      </c>
      <c r="Y2677" s="11">
        <f>tbl_EcommerceSales[[#This Row],[Net_Revenue]]-tbl_EcommerceSales[[#This Row],[Total_Cost]]</f>
        <v>2398</v>
      </c>
      <c r="Z2677" s="9">
        <f>IFERROR(#REF!/tbl_EcommerceSales[[#This Row],[Total_Cost]], 0)</f>
        <v>0</v>
      </c>
      <c r="AA2677" t="str">
        <f>TEXT(tbl_EcommerceSales[[#This Row],[Order_Date]],"mmm")</f>
        <v>Oct</v>
      </c>
      <c r="AB2677">
        <f>YEAR(tbl_EcommerceSales[[#This Row],[Order_Date]])</f>
        <v>2025</v>
      </c>
      <c r="AC2677" t="str">
        <f>IF(tbl_EcommerceSales[[#This Row],[Age]]&lt;18,"Under 18",IF(tbl_EcommerceSales[[#This Row],[Age]]&lt;=25,"18-25",IF(tbl_EcommerceSales[[#This Row],[Age]]&lt;=35,"26-35",IF(tbl_EcommerceSales[[#This Row],[Age]]&lt;=45,"36-45",IF(tbl_EcommerceSales[[#This Row],[Age]]&lt;=55,"46-55","56+")))))</f>
        <v>18-25</v>
      </c>
    </row>
    <row r="2678" spans="1:29" x14ac:dyDescent="0.35">
      <c r="A2678" t="s">
        <v>4417</v>
      </c>
      <c r="B2678" s="7">
        <v>45949</v>
      </c>
      <c r="C2678" t="s">
        <v>4418</v>
      </c>
      <c r="D2678" t="s">
        <v>227</v>
      </c>
      <c r="E2678" t="s">
        <v>48</v>
      </c>
      <c r="F2678">
        <v>18</v>
      </c>
      <c r="G2678" t="s">
        <v>87</v>
      </c>
      <c r="H2678" t="s">
        <v>88</v>
      </c>
      <c r="I2678" t="s">
        <v>160</v>
      </c>
      <c r="J2678" t="s">
        <v>161</v>
      </c>
      <c r="K2678" t="s">
        <v>91</v>
      </c>
      <c r="L2678" t="s">
        <v>133</v>
      </c>
      <c r="M2678">
        <v>3</v>
      </c>
      <c r="N2678" s="2">
        <v>1099</v>
      </c>
      <c r="O2678" s="3">
        <v>0.1</v>
      </c>
      <c r="P2678" s="2">
        <v>1560</v>
      </c>
      <c r="Q2678" t="s">
        <v>44</v>
      </c>
      <c r="R2678" t="s">
        <v>33</v>
      </c>
      <c r="S2678" t="s">
        <v>57</v>
      </c>
      <c r="T2678" s="4">
        <v>5</v>
      </c>
      <c r="U2678" s="11">
        <f t="shared" si="41"/>
        <v>3297</v>
      </c>
      <c r="V2678" s="11">
        <f>tbl_EcommerceSales[[#This Row],[Gross_Sales]]*tbl_EcommerceSales[[#This Row],[Discount]]</f>
        <v>329.70000000000005</v>
      </c>
      <c r="W2678" s="11">
        <f>tbl_EcommerceSales[[#This Row],[Gross_Sales]]-tbl_EcommerceSales[[#This Row],[Discount_Amount]]</f>
        <v>2967.3</v>
      </c>
      <c r="X2678" s="11">
        <f>tbl_EcommerceSales[[#This Row],[Quantity]] * _xlfn.XLOOKUP(tbl_EcommerceSales[[#This Row],[Product_ID]], Product_Master!A:A, Product_Master!F:F)</f>
        <v>1560</v>
      </c>
      <c r="Y2678" s="11">
        <f>tbl_EcommerceSales[[#This Row],[Net_Revenue]]-tbl_EcommerceSales[[#This Row],[Total_Cost]]</f>
        <v>1407.3000000000002</v>
      </c>
      <c r="Z2678" s="9">
        <f>IFERROR(#REF!/tbl_EcommerceSales[[#This Row],[Total_Cost]], 0)</f>
        <v>0</v>
      </c>
      <c r="AA2678" t="str">
        <f>TEXT(tbl_EcommerceSales[[#This Row],[Order_Date]],"mmm")</f>
        <v>Oct</v>
      </c>
      <c r="AB2678">
        <f>YEAR(tbl_EcommerceSales[[#This Row],[Order_Date]])</f>
        <v>2025</v>
      </c>
      <c r="AC2678" t="str">
        <f>IF(tbl_EcommerceSales[[#This Row],[Age]]&lt;18,"Under 18",IF(tbl_EcommerceSales[[#This Row],[Age]]&lt;=25,"18-25",IF(tbl_EcommerceSales[[#This Row],[Age]]&lt;=35,"26-35",IF(tbl_EcommerceSales[[#This Row],[Age]]&lt;=45,"36-45",IF(tbl_EcommerceSales[[#This Row],[Age]]&lt;=55,"46-55","56+")))))</f>
        <v>18-25</v>
      </c>
    </row>
    <row r="2679" spans="1:29" x14ac:dyDescent="0.35">
      <c r="A2679" t="s">
        <v>4419</v>
      </c>
      <c r="B2679" s="7">
        <v>45949</v>
      </c>
      <c r="C2679" t="s">
        <v>1949</v>
      </c>
      <c r="D2679" t="s">
        <v>139</v>
      </c>
      <c r="E2679" t="s">
        <v>48</v>
      </c>
      <c r="F2679">
        <v>22</v>
      </c>
      <c r="G2679" t="s">
        <v>26</v>
      </c>
      <c r="H2679" t="s">
        <v>27</v>
      </c>
      <c r="I2679" t="s">
        <v>271</v>
      </c>
      <c r="J2679" t="s">
        <v>272</v>
      </c>
      <c r="K2679" t="s">
        <v>30</v>
      </c>
      <c r="L2679" t="s">
        <v>273</v>
      </c>
      <c r="M2679">
        <v>3</v>
      </c>
      <c r="N2679" s="2">
        <v>4299</v>
      </c>
      <c r="O2679" s="3">
        <v>0.15</v>
      </c>
      <c r="P2679" s="2">
        <v>8100</v>
      </c>
      <c r="Q2679" t="s">
        <v>156</v>
      </c>
      <c r="R2679" t="s">
        <v>33</v>
      </c>
      <c r="S2679" t="s">
        <v>57</v>
      </c>
      <c r="T2679" s="4">
        <v>3</v>
      </c>
      <c r="U2679" s="11">
        <f t="shared" si="41"/>
        <v>12897</v>
      </c>
      <c r="V2679" s="11">
        <f>tbl_EcommerceSales[[#This Row],[Gross_Sales]]*tbl_EcommerceSales[[#This Row],[Discount]]</f>
        <v>1934.55</v>
      </c>
      <c r="W2679" s="11">
        <f>tbl_EcommerceSales[[#This Row],[Gross_Sales]]-tbl_EcommerceSales[[#This Row],[Discount_Amount]]</f>
        <v>10962.45</v>
      </c>
      <c r="X2679" s="11">
        <f>tbl_EcommerceSales[[#This Row],[Quantity]] * _xlfn.XLOOKUP(tbl_EcommerceSales[[#This Row],[Product_ID]], Product_Master!A:A, Product_Master!F:F)</f>
        <v>8100</v>
      </c>
      <c r="Y2679" s="11">
        <f>tbl_EcommerceSales[[#This Row],[Net_Revenue]]-tbl_EcommerceSales[[#This Row],[Total_Cost]]</f>
        <v>2862.4500000000007</v>
      </c>
      <c r="Z2679" s="9">
        <f>IFERROR(#REF!/tbl_EcommerceSales[[#This Row],[Total_Cost]], 0)</f>
        <v>0</v>
      </c>
      <c r="AA2679" t="str">
        <f>TEXT(tbl_EcommerceSales[[#This Row],[Order_Date]],"mmm")</f>
        <v>Oct</v>
      </c>
      <c r="AB2679">
        <f>YEAR(tbl_EcommerceSales[[#This Row],[Order_Date]])</f>
        <v>2025</v>
      </c>
      <c r="AC2679" t="str">
        <f>IF(tbl_EcommerceSales[[#This Row],[Age]]&lt;18,"Under 18",IF(tbl_EcommerceSales[[#This Row],[Age]]&lt;=25,"18-25",IF(tbl_EcommerceSales[[#This Row],[Age]]&lt;=35,"26-35",IF(tbl_EcommerceSales[[#This Row],[Age]]&lt;=45,"36-45",IF(tbl_EcommerceSales[[#This Row],[Age]]&lt;=55,"46-55","56+")))))</f>
        <v>18-25</v>
      </c>
    </row>
    <row r="2680" spans="1:29" x14ac:dyDescent="0.35">
      <c r="A2680" t="s">
        <v>4420</v>
      </c>
      <c r="B2680" s="7">
        <v>45949</v>
      </c>
      <c r="C2680" t="s">
        <v>1318</v>
      </c>
      <c r="D2680" t="s">
        <v>116</v>
      </c>
      <c r="E2680" t="s">
        <v>48</v>
      </c>
      <c r="F2680">
        <v>38</v>
      </c>
      <c r="G2680" t="s">
        <v>152</v>
      </c>
      <c r="H2680" t="s">
        <v>72</v>
      </c>
      <c r="I2680" t="s">
        <v>40</v>
      </c>
      <c r="J2680" t="s">
        <v>41</v>
      </c>
      <c r="K2680" t="s">
        <v>42</v>
      </c>
      <c r="L2680" t="s">
        <v>43</v>
      </c>
      <c r="M2680">
        <v>3</v>
      </c>
      <c r="N2680" s="2">
        <v>699</v>
      </c>
      <c r="O2680" s="3">
        <v>0.1</v>
      </c>
      <c r="P2680" s="2">
        <v>930</v>
      </c>
      <c r="Q2680" t="s">
        <v>44</v>
      </c>
      <c r="R2680" t="s">
        <v>33</v>
      </c>
      <c r="S2680" t="s">
        <v>57</v>
      </c>
      <c r="T2680" s="4">
        <v>4</v>
      </c>
      <c r="U2680" s="11">
        <f t="shared" si="41"/>
        <v>2097</v>
      </c>
      <c r="V2680" s="11">
        <f>tbl_EcommerceSales[[#This Row],[Gross_Sales]]*tbl_EcommerceSales[[#This Row],[Discount]]</f>
        <v>209.70000000000002</v>
      </c>
      <c r="W2680" s="11">
        <f>tbl_EcommerceSales[[#This Row],[Gross_Sales]]-tbl_EcommerceSales[[#This Row],[Discount_Amount]]</f>
        <v>1887.3</v>
      </c>
      <c r="X2680" s="11">
        <f>tbl_EcommerceSales[[#This Row],[Quantity]] * _xlfn.XLOOKUP(tbl_EcommerceSales[[#This Row],[Product_ID]], Product_Master!A:A, Product_Master!F:F)</f>
        <v>930</v>
      </c>
      <c r="Y2680" s="11">
        <f>tbl_EcommerceSales[[#This Row],[Net_Revenue]]-tbl_EcommerceSales[[#This Row],[Total_Cost]]</f>
        <v>957.3</v>
      </c>
      <c r="Z2680" s="9">
        <f>IFERROR(#REF!/tbl_EcommerceSales[[#This Row],[Total_Cost]], 0)</f>
        <v>0</v>
      </c>
      <c r="AA2680" t="str">
        <f>TEXT(tbl_EcommerceSales[[#This Row],[Order_Date]],"mmm")</f>
        <v>Oct</v>
      </c>
      <c r="AB2680">
        <f>YEAR(tbl_EcommerceSales[[#This Row],[Order_Date]])</f>
        <v>2025</v>
      </c>
      <c r="AC2680" t="str">
        <f>IF(tbl_EcommerceSales[[#This Row],[Age]]&lt;18,"Under 18",IF(tbl_EcommerceSales[[#This Row],[Age]]&lt;=25,"18-25",IF(tbl_EcommerceSales[[#This Row],[Age]]&lt;=35,"26-35",IF(tbl_EcommerceSales[[#This Row],[Age]]&lt;=45,"36-45",IF(tbl_EcommerceSales[[#This Row],[Age]]&lt;=55,"46-55","56+")))))</f>
        <v>36-45</v>
      </c>
    </row>
    <row r="2681" spans="1:29" x14ac:dyDescent="0.35">
      <c r="A2681" t="s">
        <v>4421</v>
      </c>
      <c r="B2681" s="7">
        <v>45949</v>
      </c>
      <c r="C2681" t="s">
        <v>4422</v>
      </c>
      <c r="D2681" t="s">
        <v>60</v>
      </c>
      <c r="E2681" t="s">
        <v>48</v>
      </c>
      <c r="F2681">
        <v>22</v>
      </c>
      <c r="G2681" t="s">
        <v>155</v>
      </c>
      <c r="H2681" t="s">
        <v>88</v>
      </c>
      <c r="I2681" t="s">
        <v>73</v>
      </c>
      <c r="J2681" t="s">
        <v>74</v>
      </c>
      <c r="K2681" t="s">
        <v>55</v>
      </c>
      <c r="L2681" t="s">
        <v>75</v>
      </c>
      <c r="M2681">
        <v>3</v>
      </c>
      <c r="N2681" s="2">
        <v>2899</v>
      </c>
      <c r="O2681" s="3">
        <v>0.05</v>
      </c>
      <c r="P2681" s="2">
        <v>5100</v>
      </c>
      <c r="Q2681" t="s">
        <v>123</v>
      </c>
      <c r="R2681" t="s">
        <v>33</v>
      </c>
      <c r="S2681" t="s">
        <v>34</v>
      </c>
      <c r="T2681" s="4">
        <v>4</v>
      </c>
      <c r="U2681" s="11">
        <f t="shared" si="41"/>
        <v>8697</v>
      </c>
      <c r="V2681" s="11">
        <f>tbl_EcommerceSales[[#This Row],[Gross_Sales]]*tbl_EcommerceSales[[#This Row],[Discount]]</f>
        <v>434.85</v>
      </c>
      <c r="W2681" s="11">
        <f>tbl_EcommerceSales[[#This Row],[Gross_Sales]]-tbl_EcommerceSales[[#This Row],[Discount_Amount]]</f>
        <v>8262.15</v>
      </c>
      <c r="X2681" s="11">
        <f>tbl_EcommerceSales[[#This Row],[Quantity]] * _xlfn.XLOOKUP(tbl_EcommerceSales[[#This Row],[Product_ID]], Product_Master!A:A, Product_Master!F:F)</f>
        <v>5100</v>
      </c>
      <c r="Y2681" s="11">
        <f>tbl_EcommerceSales[[#This Row],[Net_Revenue]]-tbl_EcommerceSales[[#This Row],[Total_Cost]]</f>
        <v>3162.1499999999996</v>
      </c>
      <c r="Z2681" s="9">
        <f>IFERROR(#REF!/tbl_EcommerceSales[[#This Row],[Total_Cost]], 0)</f>
        <v>0</v>
      </c>
      <c r="AA2681" t="str">
        <f>TEXT(tbl_EcommerceSales[[#This Row],[Order_Date]],"mmm")</f>
        <v>Oct</v>
      </c>
      <c r="AB2681">
        <f>YEAR(tbl_EcommerceSales[[#This Row],[Order_Date]])</f>
        <v>2025</v>
      </c>
      <c r="AC2681" t="str">
        <f>IF(tbl_EcommerceSales[[#This Row],[Age]]&lt;18,"Under 18",IF(tbl_EcommerceSales[[#This Row],[Age]]&lt;=25,"18-25",IF(tbl_EcommerceSales[[#This Row],[Age]]&lt;=35,"26-35",IF(tbl_EcommerceSales[[#This Row],[Age]]&lt;=45,"36-45",IF(tbl_EcommerceSales[[#This Row],[Age]]&lt;=55,"46-55","56+")))))</f>
        <v>18-25</v>
      </c>
    </row>
    <row r="2682" spans="1:29" x14ac:dyDescent="0.35">
      <c r="A2682" t="s">
        <v>4423</v>
      </c>
      <c r="B2682" s="7">
        <v>45950</v>
      </c>
      <c r="C2682" t="s">
        <v>3672</v>
      </c>
      <c r="D2682" t="s">
        <v>312</v>
      </c>
      <c r="E2682" t="s">
        <v>48</v>
      </c>
      <c r="F2682">
        <v>33</v>
      </c>
      <c r="G2682" t="s">
        <v>103</v>
      </c>
      <c r="H2682" t="s">
        <v>27</v>
      </c>
      <c r="I2682" t="s">
        <v>111</v>
      </c>
      <c r="J2682" t="s">
        <v>112</v>
      </c>
      <c r="K2682" t="s">
        <v>55</v>
      </c>
      <c r="L2682" t="s">
        <v>113</v>
      </c>
      <c r="M2682">
        <v>3</v>
      </c>
      <c r="N2682" s="2">
        <v>1799</v>
      </c>
      <c r="O2682" s="3">
        <v>0.1</v>
      </c>
      <c r="P2682" s="2">
        <v>2850</v>
      </c>
      <c r="Q2682" t="s">
        <v>32</v>
      </c>
      <c r="R2682" t="s">
        <v>33</v>
      </c>
      <c r="S2682" t="s">
        <v>34</v>
      </c>
      <c r="T2682" s="4">
        <v>5</v>
      </c>
      <c r="U2682" s="11">
        <f t="shared" si="41"/>
        <v>5397</v>
      </c>
      <c r="V2682" s="11">
        <f>tbl_EcommerceSales[[#This Row],[Gross_Sales]]*tbl_EcommerceSales[[#This Row],[Discount]]</f>
        <v>539.70000000000005</v>
      </c>
      <c r="W2682" s="11">
        <f>tbl_EcommerceSales[[#This Row],[Gross_Sales]]-tbl_EcommerceSales[[#This Row],[Discount_Amount]]</f>
        <v>4857.3</v>
      </c>
      <c r="X2682" s="11">
        <f>tbl_EcommerceSales[[#This Row],[Quantity]] * _xlfn.XLOOKUP(tbl_EcommerceSales[[#This Row],[Product_ID]], Product_Master!A:A, Product_Master!F:F)</f>
        <v>2850</v>
      </c>
      <c r="Y2682" s="11">
        <f>tbl_EcommerceSales[[#This Row],[Net_Revenue]]-tbl_EcommerceSales[[#This Row],[Total_Cost]]</f>
        <v>2007.3000000000002</v>
      </c>
      <c r="Z2682" s="9">
        <f>IFERROR(#REF!/tbl_EcommerceSales[[#This Row],[Total_Cost]], 0)</f>
        <v>0</v>
      </c>
      <c r="AA2682" t="str">
        <f>TEXT(tbl_EcommerceSales[[#This Row],[Order_Date]],"mmm")</f>
        <v>Oct</v>
      </c>
      <c r="AB2682">
        <f>YEAR(tbl_EcommerceSales[[#This Row],[Order_Date]])</f>
        <v>2025</v>
      </c>
      <c r="AC2682" t="str">
        <f>IF(tbl_EcommerceSales[[#This Row],[Age]]&lt;18,"Under 18",IF(tbl_EcommerceSales[[#This Row],[Age]]&lt;=25,"18-25",IF(tbl_EcommerceSales[[#This Row],[Age]]&lt;=35,"26-35",IF(tbl_EcommerceSales[[#This Row],[Age]]&lt;=45,"36-45",IF(tbl_EcommerceSales[[#This Row],[Age]]&lt;=55,"46-55","56+")))))</f>
        <v>26-35</v>
      </c>
    </row>
    <row r="2683" spans="1:29" x14ac:dyDescent="0.35">
      <c r="A2683" t="s">
        <v>4424</v>
      </c>
      <c r="B2683" s="7">
        <v>45950</v>
      </c>
      <c r="C2683" t="s">
        <v>4030</v>
      </c>
      <c r="D2683" t="s">
        <v>24</v>
      </c>
      <c r="E2683" t="s">
        <v>25</v>
      </c>
      <c r="F2683">
        <v>23</v>
      </c>
      <c r="G2683" t="s">
        <v>107</v>
      </c>
      <c r="H2683" t="s">
        <v>39</v>
      </c>
      <c r="I2683" t="s">
        <v>111</v>
      </c>
      <c r="J2683" t="s">
        <v>112</v>
      </c>
      <c r="K2683" t="s">
        <v>55</v>
      </c>
      <c r="L2683" t="s">
        <v>113</v>
      </c>
      <c r="M2683">
        <v>2</v>
      </c>
      <c r="N2683" s="2">
        <v>1799</v>
      </c>
      <c r="O2683" s="3">
        <v>0.2</v>
      </c>
      <c r="P2683" s="2">
        <v>1900</v>
      </c>
      <c r="Q2683" t="s">
        <v>156</v>
      </c>
      <c r="R2683" t="s">
        <v>93</v>
      </c>
      <c r="S2683" t="s">
        <v>34</v>
      </c>
      <c r="T2683" s="4">
        <v>2</v>
      </c>
      <c r="U2683" s="11">
        <f t="shared" si="41"/>
        <v>3598</v>
      </c>
      <c r="V2683" s="11">
        <f>tbl_EcommerceSales[[#This Row],[Gross_Sales]]*tbl_EcommerceSales[[#This Row],[Discount]]</f>
        <v>719.6</v>
      </c>
      <c r="W2683" s="11">
        <f>tbl_EcommerceSales[[#This Row],[Gross_Sales]]-tbl_EcommerceSales[[#This Row],[Discount_Amount]]</f>
        <v>2878.4</v>
      </c>
      <c r="X2683" s="11">
        <f>tbl_EcommerceSales[[#This Row],[Quantity]] * _xlfn.XLOOKUP(tbl_EcommerceSales[[#This Row],[Product_ID]], Product_Master!A:A, Product_Master!F:F)</f>
        <v>1900</v>
      </c>
      <c r="Y2683" s="11">
        <f>tbl_EcommerceSales[[#This Row],[Net_Revenue]]-tbl_EcommerceSales[[#This Row],[Total_Cost]]</f>
        <v>978.40000000000009</v>
      </c>
      <c r="Z2683" s="9">
        <f>IFERROR(#REF!/tbl_EcommerceSales[[#This Row],[Total_Cost]], 0)</f>
        <v>0</v>
      </c>
      <c r="AA2683" t="str">
        <f>TEXT(tbl_EcommerceSales[[#This Row],[Order_Date]],"mmm")</f>
        <v>Oct</v>
      </c>
      <c r="AB2683">
        <f>YEAR(tbl_EcommerceSales[[#This Row],[Order_Date]])</f>
        <v>2025</v>
      </c>
      <c r="AC2683" t="str">
        <f>IF(tbl_EcommerceSales[[#This Row],[Age]]&lt;18,"Under 18",IF(tbl_EcommerceSales[[#This Row],[Age]]&lt;=25,"18-25",IF(tbl_EcommerceSales[[#This Row],[Age]]&lt;=35,"26-35",IF(tbl_EcommerceSales[[#This Row],[Age]]&lt;=45,"36-45",IF(tbl_EcommerceSales[[#This Row],[Age]]&lt;=55,"46-55","56+")))))</f>
        <v>18-25</v>
      </c>
    </row>
    <row r="2684" spans="1:29" x14ac:dyDescent="0.35">
      <c r="A2684" t="s">
        <v>4425</v>
      </c>
      <c r="B2684" s="7">
        <v>45950</v>
      </c>
      <c r="C2684" t="s">
        <v>4364</v>
      </c>
      <c r="D2684" t="s">
        <v>159</v>
      </c>
      <c r="E2684" t="s">
        <v>25</v>
      </c>
      <c r="F2684">
        <v>28</v>
      </c>
      <c r="G2684" t="s">
        <v>171</v>
      </c>
      <c r="H2684" t="s">
        <v>39</v>
      </c>
      <c r="I2684" t="s">
        <v>175</v>
      </c>
      <c r="J2684" t="s">
        <v>176</v>
      </c>
      <c r="K2684" t="s">
        <v>177</v>
      </c>
      <c r="L2684" t="s">
        <v>178</v>
      </c>
      <c r="M2684">
        <v>4</v>
      </c>
      <c r="N2684" s="2">
        <v>699</v>
      </c>
      <c r="O2684" s="3">
        <v>0.05</v>
      </c>
      <c r="P2684" s="2">
        <v>1280</v>
      </c>
      <c r="Q2684" t="s">
        <v>32</v>
      </c>
      <c r="R2684" t="s">
        <v>93</v>
      </c>
      <c r="S2684" t="s">
        <v>57</v>
      </c>
      <c r="T2684" s="4">
        <v>5</v>
      </c>
      <c r="U2684" s="11">
        <f t="shared" si="41"/>
        <v>2796</v>
      </c>
      <c r="V2684" s="11">
        <f>tbl_EcommerceSales[[#This Row],[Gross_Sales]]*tbl_EcommerceSales[[#This Row],[Discount]]</f>
        <v>139.80000000000001</v>
      </c>
      <c r="W2684" s="11">
        <f>tbl_EcommerceSales[[#This Row],[Gross_Sales]]-tbl_EcommerceSales[[#This Row],[Discount_Amount]]</f>
        <v>2656.2</v>
      </c>
      <c r="X2684" s="11">
        <f>tbl_EcommerceSales[[#This Row],[Quantity]] * _xlfn.XLOOKUP(tbl_EcommerceSales[[#This Row],[Product_ID]], Product_Master!A:A, Product_Master!F:F)</f>
        <v>1280</v>
      </c>
      <c r="Y2684" s="11">
        <f>tbl_EcommerceSales[[#This Row],[Net_Revenue]]-tbl_EcommerceSales[[#This Row],[Total_Cost]]</f>
        <v>1376.1999999999998</v>
      </c>
      <c r="Z2684" s="9">
        <f>IFERROR(#REF!/tbl_EcommerceSales[[#This Row],[Total_Cost]], 0)</f>
        <v>0</v>
      </c>
      <c r="AA2684" t="str">
        <f>TEXT(tbl_EcommerceSales[[#This Row],[Order_Date]],"mmm")</f>
        <v>Oct</v>
      </c>
      <c r="AB2684">
        <f>YEAR(tbl_EcommerceSales[[#This Row],[Order_Date]])</f>
        <v>2025</v>
      </c>
      <c r="AC2684" t="str">
        <f>IF(tbl_EcommerceSales[[#This Row],[Age]]&lt;18,"Under 18",IF(tbl_EcommerceSales[[#This Row],[Age]]&lt;=25,"18-25",IF(tbl_EcommerceSales[[#This Row],[Age]]&lt;=35,"26-35",IF(tbl_EcommerceSales[[#This Row],[Age]]&lt;=45,"36-45",IF(tbl_EcommerceSales[[#This Row],[Age]]&lt;=55,"46-55","56+")))))</f>
        <v>26-35</v>
      </c>
    </row>
    <row r="2685" spans="1:29" x14ac:dyDescent="0.35">
      <c r="A2685" t="s">
        <v>4426</v>
      </c>
      <c r="B2685" s="7">
        <v>45950</v>
      </c>
      <c r="C2685" t="s">
        <v>913</v>
      </c>
      <c r="D2685" t="s">
        <v>148</v>
      </c>
      <c r="E2685" t="s">
        <v>48</v>
      </c>
      <c r="F2685">
        <v>36</v>
      </c>
      <c r="G2685" t="s">
        <v>71</v>
      </c>
      <c r="H2685" t="s">
        <v>72</v>
      </c>
      <c r="I2685" t="s">
        <v>271</v>
      </c>
      <c r="J2685" t="s">
        <v>272</v>
      </c>
      <c r="K2685" t="s">
        <v>30</v>
      </c>
      <c r="L2685" t="s">
        <v>273</v>
      </c>
      <c r="M2685">
        <v>1</v>
      </c>
      <c r="N2685" s="2">
        <v>4299</v>
      </c>
      <c r="O2685" s="3">
        <v>0.2</v>
      </c>
      <c r="P2685" s="2">
        <v>2700</v>
      </c>
      <c r="Q2685" t="s">
        <v>32</v>
      </c>
      <c r="R2685" t="s">
        <v>33</v>
      </c>
      <c r="S2685" t="s">
        <v>34</v>
      </c>
      <c r="T2685" s="4">
        <v>3</v>
      </c>
      <c r="U2685" s="11">
        <f t="shared" si="41"/>
        <v>4299</v>
      </c>
      <c r="V2685" s="11">
        <f>tbl_EcommerceSales[[#This Row],[Gross_Sales]]*tbl_EcommerceSales[[#This Row],[Discount]]</f>
        <v>859.80000000000007</v>
      </c>
      <c r="W2685" s="11">
        <f>tbl_EcommerceSales[[#This Row],[Gross_Sales]]-tbl_EcommerceSales[[#This Row],[Discount_Amount]]</f>
        <v>3439.2</v>
      </c>
      <c r="X2685" s="11">
        <f>tbl_EcommerceSales[[#This Row],[Quantity]] * _xlfn.XLOOKUP(tbl_EcommerceSales[[#This Row],[Product_ID]], Product_Master!A:A, Product_Master!F:F)</f>
        <v>2700</v>
      </c>
      <c r="Y2685" s="11">
        <f>tbl_EcommerceSales[[#This Row],[Net_Revenue]]-tbl_EcommerceSales[[#This Row],[Total_Cost]]</f>
        <v>739.19999999999982</v>
      </c>
      <c r="Z2685" s="9">
        <f>IFERROR(#REF!/tbl_EcommerceSales[[#This Row],[Total_Cost]], 0)</f>
        <v>0</v>
      </c>
      <c r="AA2685" t="str">
        <f>TEXT(tbl_EcommerceSales[[#This Row],[Order_Date]],"mmm")</f>
        <v>Oct</v>
      </c>
      <c r="AB2685">
        <f>YEAR(tbl_EcommerceSales[[#This Row],[Order_Date]])</f>
        <v>2025</v>
      </c>
      <c r="AC2685" t="str">
        <f>IF(tbl_EcommerceSales[[#This Row],[Age]]&lt;18,"Under 18",IF(tbl_EcommerceSales[[#This Row],[Age]]&lt;=25,"18-25",IF(tbl_EcommerceSales[[#This Row],[Age]]&lt;=35,"26-35",IF(tbl_EcommerceSales[[#This Row],[Age]]&lt;=45,"36-45",IF(tbl_EcommerceSales[[#This Row],[Age]]&lt;=55,"46-55","56+")))))</f>
        <v>36-45</v>
      </c>
    </row>
    <row r="2686" spans="1:29" x14ac:dyDescent="0.35">
      <c r="A2686" t="s">
        <v>4427</v>
      </c>
      <c r="B2686" s="7">
        <v>45950</v>
      </c>
      <c r="C2686" t="s">
        <v>3132</v>
      </c>
      <c r="D2686" t="s">
        <v>110</v>
      </c>
      <c r="E2686" t="s">
        <v>48</v>
      </c>
      <c r="F2686">
        <v>44</v>
      </c>
      <c r="G2686" t="s">
        <v>155</v>
      </c>
      <c r="H2686" t="s">
        <v>88</v>
      </c>
      <c r="I2686" t="s">
        <v>206</v>
      </c>
      <c r="J2686" t="s">
        <v>207</v>
      </c>
      <c r="K2686" t="s">
        <v>177</v>
      </c>
      <c r="L2686" t="s">
        <v>208</v>
      </c>
      <c r="M2686">
        <v>1</v>
      </c>
      <c r="N2686" s="2">
        <v>2199</v>
      </c>
      <c r="O2686" s="3">
        <v>0.1</v>
      </c>
      <c r="P2686" s="2">
        <v>1250</v>
      </c>
      <c r="Q2686" t="s">
        <v>156</v>
      </c>
      <c r="R2686" t="s">
        <v>33</v>
      </c>
      <c r="S2686" t="s">
        <v>34</v>
      </c>
      <c r="T2686" s="4">
        <v>3</v>
      </c>
      <c r="U2686" s="11">
        <f t="shared" si="41"/>
        <v>2199</v>
      </c>
      <c r="V2686" s="11">
        <f>tbl_EcommerceSales[[#This Row],[Gross_Sales]]*tbl_EcommerceSales[[#This Row],[Discount]]</f>
        <v>219.9</v>
      </c>
      <c r="W2686" s="11">
        <f>tbl_EcommerceSales[[#This Row],[Gross_Sales]]-tbl_EcommerceSales[[#This Row],[Discount_Amount]]</f>
        <v>1979.1</v>
      </c>
      <c r="X2686" s="11">
        <f>tbl_EcommerceSales[[#This Row],[Quantity]] * _xlfn.XLOOKUP(tbl_EcommerceSales[[#This Row],[Product_ID]], Product_Master!A:A, Product_Master!F:F)</f>
        <v>1250</v>
      </c>
      <c r="Y2686" s="11">
        <f>tbl_EcommerceSales[[#This Row],[Net_Revenue]]-tbl_EcommerceSales[[#This Row],[Total_Cost]]</f>
        <v>729.09999999999991</v>
      </c>
      <c r="Z2686" s="9">
        <f>IFERROR(#REF!/tbl_EcommerceSales[[#This Row],[Total_Cost]], 0)</f>
        <v>0</v>
      </c>
      <c r="AA2686" t="str">
        <f>TEXT(tbl_EcommerceSales[[#This Row],[Order_Date]],"mmm")</f>
        <v>Oct</v>
      </c>
      <c r="AB2686">
        <f>YEAR(tbl_EcommerceSales[[#This Row],[Order_Date]])</f>
        <v>2025</v>
      </c>
      <c r="AC2686" t="str">
        <f>IF(tbl_EcommerceSales[[#This Row],[Age]]&lt;18,"Under 18",IF(tbl_EcommerceSales[[#This Row],[Age]]&lt;=25,"18-25",IF(tbl_EcommerceSales[[#This Row],[Age]]&lt;=35,"26-35",IF(tbl_EcommerceSales[[#This Row],[Age]]&lt;=45,"36-45",IF(tbl_EcommerceSales[[#This Row],[Age]]&lt;=55,"46-55","56+")))))</f>
        <v>36-45</v>
      </c>
    </row>
    <row r="2687" spans="1:29" x14ac:dyDescent="0.35">
      <c r="A2687" t="s">
        <v>4428</v>
      </c>
      <c r="B2687" s="7">
        <v>45950</v>
      </c>
      <c r="C2687" t="s">
        <v>903</v>
      </c>
      <c r="D2687" t="s">
        <v>195</v>
      </c>
      <c r="E2687" t="s">
        <v>48</v>
      </c>
      <c r="F2687">
        <v>31</v>
      </c>
      <c r="G2687" t="s">
        <v>136</v>
      </c>
      <c r="H2687" t="s">
        <v>88</v>
      </c>
      <c r="I2687" t="s">
        <v>200</v>
      </c>
      <c r="J2687" t="s">
        <v>201</v>
      </c>
      <c r="K2687" t="s">
        <v>91</v>
      </c>
      <c r="L2687" t="s">
        <v>202</v>
      </c>
      <c r="M2687">
        <v>1</v>
      </c>
      <c r="N2687" s="2">
        <v>899</v>
      </c>
      <c r="O2687" s="3">
        <v>0</v>
      </c>
      <c r="P2687" s="2">
        <v>420</v>
      </c>
      <c r="Q2687" t="s">
        <v>44</v>
      </c>
      <c r="R2687" t="s">
        <v>33</v>
      </c>
      <c r="S2687" t="s">
        <v>57</v>
      </c>
      <c r="T2687" s="4">
        <v>5</v>
      </c>
      <c r="U2687" s="11">
        <f t="shared" si="41"/>
        <v>899</v>
      </c>
      <c r="V2687" s="11">
        <f>tbl_EcommerceSales[[#This Row],[Gross_Sales]]*tbl_EcommerceSales[[#This Row],[Discount]]</f>
        <v>0</v>
      </c>
      <c r="W2687" s="11">
        <f>tbl_EcommerceSales[[#This Row],[Gross_Sales]]-tbl_EcommerceSales[[#This Row],[Discount_Amount]]</f>
        <v>899</v>
      </c>
      <c r="X2687" s="11">
        <f>tbl_EcommerceSales[[#This Row],[Quantity]] * _xlfn.XLOOKUP(tbl_EcommerceSales[[#This Row],[Product_ID]], Product_Master!A:A, Product_Master!F:F)</f>
        <v>420</v>
      </c>
      <c r="Y2687" s="11">
        <f>tbl_EcommerceSales[[#This Row],[Net_Revenue]]-tbl_EcommerceSales[[#This Row],[Total_Cost]]</f>
        <v>479</v>
      </c>
      <c r="Z2687" s="9">
        <f>IFERROR(#REF!/tbl_EcommerceSales[[#This Row],[Total_Cost]], 0)</f>
        <v>0</v>
      </c>
      <c r="AA2687" t="str">
        <f>TEXT(tbl_EcommerceSales[[#This Row],[Order_Date]],"mmm")</f>
        <v>Oct</v>
      </c>
      <c r="AB2687">
        <f>YEAR(tbl_EcommerceSales[[#This Row],[Order_Date]])</f>
        <v>2025</v>
      </c>
      <c r="AC2687" t="str">
        <f>IF(tbl_EcommerceSales[[#This Row],[Age]]&lt;18,"Under 18",IF(tbl_EcommerceSales[[#This Row],[Age]]&lt;=25,"18-25",IF(tbl_EcommerceSales[[#This Row],[Age]]&lt;=35,"26-35",IF(tbl_EcommerceSales[[#This Row],[Age]]&lt;=45,"36-45",IF(tbl_EcommerceSales[[#This Row],[Age]]&lt;=55,"46-55","56+")))))</f>
        <v>26-35</v>
      </c>
    </row>
    <row r="2688" spans="1:29" x14ac:dyDescent="0.35">
      <c r="A2688" t="s">
        <v>4429</v>
      </c>
      <c r="B2688" s="7">
        <v>45950</v>
      </c>
      <c r="C2688" t="s">
        <v>4430</v>
      </c>
      <c r="D2688" t="s">
        <v>148</v>
      </c>
      <c r="E2688" t="s">
        <v>48</v>
      </c>
      <c r="F2688">
        <v>30</v>
      </c>
      <c r="G2688" t="s">
        <v>136</v>
      </c>
      <c r="H2688" t="s">
        <v>88</v>
      </c>
      <c r="I2688" t="s">
        <v>338</v>
      </c>
      <c r="J2688" t="s">
        <v>339</v>
      </c>
      <c r="K2688" t="s">
        <v>55</v>
      </c>
      <c r="L2688" t="s">
        <v>56</v>
      </c>
      <c r="M2688">
        <v>1</v>
      </c>
      <c r="N2688" s="2">
        <v>1499</v>
      </c>
      <c r="O2688" s="3">
        <v>0.3</v>
      </c>
      <c r="P2688" s="2">
        <v>780</v>
      </c>
      <c r="Q2688" t="s">
        <v>32</v>
      </c>
      <c r="R2688" t="s">
        <v>33</v>
      </c>
      <c r="S2688" t="s">
        <v>57</v>
      </c>
      <c r="T2688" s="4">
        <v>5</v>
      </c>
      <c r="U2688" s="11">
        <f t="shared" si="41"/>
        <v>1499</v>
      </c>
      <c r="V2688" s="11">
        <f>tbl_EcommerceSales[[#This Row],[Gross_Sales]]*tbl_EcommerceSales[[#This Row],[Discount]]</f>
        <v>449.7</v>
      </c>
      <c r="W2688" s="11">
        <f>tbl_EcommerceSales[[#This Row],[Gross_Sales]]-tbl_EcommerceSales[[#This Row],[Discount_Amount]]</f>
        <v>1049.3</v>
      </c>
      <c r="X2688" s="11">
        <f>tbl_EcommerceSales[[#This Row],[Quantity]] * _xlfn.XLOOKUP(tbl_EcommerceSales[[#This Row],[Product_ID]], Product_Master!A:A, Product_Master!F:F)</f>
        <v>780</v>
      </c>
      <c r="Y2688" s="11">
        <f>tbl_EcommerceSales[[#This Row],[Net_Revenue]]-tbl_EcommerceSales[[#This Row],[Total_Cost]]</f>
        <v>269.29999999999995</v>
      </c>
      <c r="Z2688" s="9">
        <f>IFERROR(#REF!/tbl_EcommerceSales[[#This Row],[Total_Cost]], 0)</f>
        <v>0</v>
      </c>
      <c r="AA2688" t="str">
        <f>TEXT(tbl_EcommerceSales[[#This Row],[Order_Date]],"mmm")</f>
        <v>Oct</v>
      </c>
      <c r="AB2688">
        <f>YEAR(tbl_EcommerceSales[[#This Row],[Order_Date]])</f>
        <v>2025</v>
      </c>
      <c r="AC2688" t="str">
        <f>IF(tbl_EcommerceSales[[#This Row],[Age]]&lt;18,"Under 18",IF(tbl_EcommerceSales[[#This Row],[Age]]&lt;=25,"18-25",IF(tbl_EcommerceSales[[#This Row],[Age]]&lt;=35,"26-35",IF(tbl_EcommerceSales[[#This Row],[Age]]&lt;=45,"36-45",IF(tbl_EcommerceSales[[#This Row],[Age]]&lt;=55,"46-55","56+")))))</f>
        <v>26-35</v>
      </c>
    </row>
    <row r="2689" spans="1:29" x14ac:dyDescent="0.35">
      <c r="A2689" t="s">
        <v>4431</v>
      </c>
      <c r="B2689" s="7">
        <v>45950</v>
      </c>
      <c r="C2689" t="s">
        <v>1993</v>
      </c>
      <c r="D2689" t="s">
        <v>227</v>
      </c>
      <c r="E2689" t="s">
        <v>25</v>
      </c>
      <c r="F2689">
        <v>18</v>
      </c>
      <c r="G2689" t="s">
        <v>155</v>
      </c>
      <c r="H2689" t="s">
        <v>88</v>
      </c>
      <c r="I2689" t="s">
        <v>89</v>
      </c>
      <c r="J2689" t="s">
        <v>90</v>
      </c>
      <c r="K2689" t="s">
        <v>91</v>
      </c>
      <c r="L2689" t="s">
        <v>92</v>
      </c>
      <c r="M2689">
        <v>2</v>
      </c>
      <c r="N2689" s="2">
        <v>599</v>
      </c>
      <c r="O2689" s="3">
        <v>0.15</v>
      </c>
      <c r="P2689" s="2">
        <v>520</v>
      </c>
      <c r="Q2689" t="s">
        <v>32</v>
      </c>
      <c r="R2689" t="s">
        <v>33</v>
      </c>
      <c r="S2689" t="s">
        <v>57</v>
      </c>
      <c r="T2689" s="4">
        <v>4</v>
      </c>
      <c r="U2689" s="11">
        <f t="shared" si="41"/>
        <v>1198</v>
      </c>
      <c r="V2689" s="11">
        <f>tbl_EcommerceSales[[#This Row],[Gross_Sales]]*tbl_EcommerceSales[[#This Row],[Discount]]</f>
        <v>179.7</v>
      </c>
      <c r="W2689" s="11">
        <f>tbl_EcommerceSales[[#This Row],[Gross_Sales]]-tbl_EcommerceSales[[#This Row],[Discount_Amount]]</f>
        <v>1018.3</v>
      </c>
      <c r="X2689" s="11">
        <f>tbl_EcommerceSales[[#This Row],[Quantity]] * _xlfn.XLOOKUP(tbl_EcommerceSales[[#This Row],[Product_ID]], Product_Master!A:A, Product_Master!F:F)</f>
        <v>520</v>
      </c>
      <c r="Y2689" s="11">
        <f>tbl_EcommerceSales[[#This Row],[Net_Revenue]]-tbl_EcommerceSales[[#This Row],[Total_Cost]]</f>
        <v>498.29999999999995</v>
      </c>
      <c r="Z2689" s="9">
        <f>IFERROR(#REF!/tbl_EcommerceSales[[#This Row],[Total_Cost]], 0)</f>
        <v>0</v>
      </c>
      <c r="AA2689" t="str">
        <f>TEXT(tbl_EcommerceSales[[#This Row],[Order_Date]],"mmm")</f>
        <v>Oct</v>
      </c>
      <c r="AB2689">
        <f>YEAR(tbl_EcommerceSales[[#This Row],[Order_Date]])</f>
        <v>2025</v>
      </c>
      <c r="AC2689" t="str">
        <f>IF(tbl_EcommerceSales[[#This Row],[Age]]&lt;18,"Under 18",IF(tbl_EcommerceSales[[#This Row],[Age]]&lt;=25,"18-25",IF(tbl_EcommerceSales[[#This Row],[Age]]&lt;=35,"26-35",IF(tbl_EcommerceSales[[#This Row],[Age]]&lt;=45,"36-45",IF(tbl_EcommerceSales[[#This Row],[Age]]&lt;=55,"46-55","56+")))))</f>
        <v>18-25</v>
      </c>
    </row>
    <row r="2690" spans="1:29" x14ac:dyDescent="0.35">
      <c r="A2690" t="s">
        <v>4432</v>
      </c>
      <c r="B2690" s="7">
        <v>45951</v>
      </c>
      <c r="C2690" t="s">
        <v>1417</v>
      </c>
      <c r="D2690" t="s">
        <v>342</v>
      </c>
      <c r="E2690" t="s">
        <v>48</v>
      </c>
      <c r="F2690">
        <v>27</v>
      </c>
      <c r="G2690" t="s">
        <v>142</v>
      </c>
      <c r="H2690" t="s">
        <v>88</v>
      </c>
      <c r="I2690" t="s">
        <v>221</v>
      </c>
      <c r="J2690" t="s">
        <v>222</v>
      </c>
      <c r="K2690" t="s">
        <v>177</v>
      </c>
      <c r="L2690" t="s">
        <v>208</v>
      </c>
      <c r="M2690">
        <v>1</v>
      </c>
      <c r="N2690" s="2">
        <v>1499</v>
      </c>
      <c r="O2690" s="3">
        <v>0.1</v>
      </c>
      <c r="P2690" s="2">
        <v>800</v>
      </c>
      <c r="Q2690" t="s">
        <v>123</v>
      </c>
      <c r="R2690" t="s">
        <v>162</v>
      </c>
      <c r="S2690" t="s">
        <v>57</v>
      </c>
      <c r="T2690" s="4"/>
      <c r="U2690" s="11">
        <f t="shared" ref="U2690:U2753" si="42">M2690*N2690</f>
        <v>1499</v>
      </c>
      <c r="V2690" s="11">
        <f>tbl_EcommerceSales[[#This Row],[Gross_Sales]]*tbl_EcommerceSales[[#This Row],[Discount]]</f>
        <v>149.9</v>
      </c>
      <c r="W2690" s="11">
        <f>tbl_EcommerceSales[[#This Row],[Gross_Sales]]-tbl_EcommerceSales[[#This Row],[Discount_Amount]]</f>
        <v>1349.1</v>
      </c>
      <c r="X2690" s="11">
        <f>tbl_EcommerceSales[[#This Row],[Quantity]] * _xlfn.XLOOKUP(tbl_EcommerceSales[[#This Row],[Product_ID]], Product_Master!A:A, Product_Master!F:F)</f>
        <v>800</v>
      </c>
      <c r="Y2690" s="11">
        <f>tbl_EcommerceSales[[#This Row],[Net_Revenue]]-tbl_EcommerceSales[[#This Row],[Total_Cost]]</f>
        <v>549.09999999999991</v>
      </c>
      <c r="Z2690" s="9">
        <f>IFERROR(#REF!/tbl_EcommerceSales[[#This Row],[Total_Cost]], 0)</f>
        <v>0</v>
      </c>
      <c r="AA2690" t="str">
        <f>TEXT(tbl_EcommerceSales[[#This Row],[Order_Date]],"mmm")</f>
        <v>Oct</v>
      </c>
      <c r="AB2690">
        <f>YEAR(tbl_EcommerceSales[[#This Row],[Order_Date]])</f>
        <v>2025</v>
      </c>
      <c r="AC2690" t="str">
        <f>IF(tbl_EcommerceSales[[#This Row],[Age]]&lt;18,"Under 18",IF(tbl_EcommerceSales[[#This Row],[Age]]&lt;=25,"18-25",IF(tbl_EcommerceSales[[#This Row],[Age]]&lt;=35,"26-35",IF(tbl_EcommerceSales[[#This Row],[Age]]&lt;=45,"36-45",IF(tbl_EcommerceSales[[#This Row],[Age]]&lt;=55,"46-55","56+")))))</f>
        <v>26-35</v>
      </c>
    </row>
    <row r="2691" spans="1:29" x14ac:dyDescent="0.35">
      <c r="A2691" t="s">
        <v>4433</v>
      </c>
      <c r="B2691" s="7">
        <v>45951</v>
      </c>
      <c r="C2691" t="s">
        <v>664</v>
      </c>
      <c r="D2691" t="s">
        <v>216</v>
      </c>
      <c r="E2691" t="s">
        <v>25</v>
      </c>
      <c r="F2691">
        <v>30</v>
      </c>
      <c r="G2691" t="s">
        <v>52</v>
      </c>
      <c r="H2691" t="s">
        <v>27</v>
      </c>
      <c r="I2691" t="s">
        <v>206</v>
      </c>
      <c r="J2691" t="s">
        <v>207</v>
      </c>
      <c r="K2691" t="s">
        <v>177</v>
      </c>
      <c r="L2691" t="s">
        <v>208</v>
      </c>
      <c r="M2691">
        <v>1</v>
      </c>
      <c r="N2691" s="2">
        <v>2199</v>
      </c>
      <c r="O2691" s="3">
        <v>0.05</v>
      </c>
      <c r="P2691" s="2">
        <v>1250</v>
      </c>
      <c r="Q2691" t="s">
        <v>76</v>
      </c>
      <c r="R2691" t="s">
        <v>33</v>
      </c>
      <c r="S2691" t="s">
        <v>57</v>
      </c>
      <c r="T2691" s="4">
        <v>5</v>
      </c>
      <c r="U2691" s="11">
        <f t="shared" si="42"/>
        <v>2199</v>
      </c>
      <c r="V2691" s="11">
        <f>tbl_EcommerceSales[[#This Row],[Gross_Sales]]*tbl_EcommerceSales[[#This Row],[Discount]]</f>
        <v>109.95</v>
      </c>
      <c r="W2691" s="11">
        <f>tbl_EcommerceSales[[#This Row],[Gross_Sales]]-tbl_EcommerceSales[[#This Row],[Discount_Amount]]</f>
        <v>2089.0500000000002</v>
      </c>
      <c r="X2691" s="11">
        <f>tbl_EcommerceSales[[#This Row],[Quantity]] * _xlfn.XLOOKUP(tbl_EcommerceSales[[#This Row],[Product_ID]], Product_Master!A:A, Product_Master!F:F)</f>
        <v>1250</v>
      </c>
      <c r="Y2691" s="11">
        <f>tbl_EcommerceSales[[#This Row],[Net_Revenue]]-tbl_EcommerceSales[[#This Row],[Total_Cost]]</f>
        <v>839.05000000000018</v>
      </c>
      <c r="Z2691" s="9">
        <f>IFERROR(#REF!/tbl_EcommerceSales[[#This Row],[Total_Cost]], 0)</f>
        <v>0</v>
      </c>
      <c r="AA2691" t="str">
        <f>TEXT(tbl_EcommerceSales[[#This Row],[Order_Date]],"mmm")</f>
        <v>Oct</v>
      </c>
      <c r="AB2691">
        <f>YEAR(tbl_EcommerceSales[[#This Row],[Order_Date]])</f>
        <v>2025</v>
      </c>
      <c r="AC2691" t="str">
        <f>IF(tbl_EcommerceSales[[#This Row],[Age]]&lt;18,"Under 18",IF(tbl_EcommerceSales[[#This Row],[Age]]&lt;=25,"18-25",IF(tbl_EcommerceSales[[#This Row],[Age]]&lt;=35,"26-35",IF(tbl_EcommerceSales[[#This Row],[Age]]&lt;=45,"36-45",IF(tbl_EcommerceSales[[#This Row],[Age]]&lt;=55,"46-55","56+")))))</f>
        <v>26-35</v>
      </c>
    </row>
    <row r="2692" spans="1:29" x14ac:dyDescent="0.35">
      <c r="A2692" t="s">
        <v>4434</v>
      </c>
      <c r="B2692" s="7">
        <v>45951</v>
      </c>
      <c r="C2692" t="s">
        <v>1209</v>
      </c>
      <c r="D2692" t="s">
        <v>269</v>
      </c>
      <c r="E2692" t="s">
        <v>48</v>
      </c>
      <c r="F2692">
        <v>18</v>
      </c>
      <c r="G2692" t="s">
        <v>96</v>
      </c>
      <c r="H2692" t="s">
        <v>39</v>
      </c>
      <c r="I2692" t="s">
        <v>62</v>
      </c>
      <c r="J2692" t="s">
        <v>63</v>
      </c>
      <c r="K2692" t="s">
        <v>42</v>
      </c>
      <c r="L2692" t="s">
        <v>43</v>
      </c>
      <c r="M2692">
        <v>1</v>
      </c>
      <c r="N2692" s="2">
        <v>499</v>
      </c>
      <c r="O2692" s="3">
        <v>0.1</v>
      </c>
      <c r="P2692" s="2">
        <v>220</v>
      </c>
      <c r="Q2692" t="s">
        <v>76</v>
      </c>
      <c r="R2692" t="s">
        <v>33</v>
      </c>
      <c r="S2692" t="s">
        <v>57</v>
      </c>
      <c r="T2692" s="4">
        <v>5</v>
      </c>
      <c r="U2692" s="11">
        <f t="shared" si="42"/>
        <v>499</v>
      </c>
      <c r="V2692" s="11">
        <f>tbl_EcommerceSales[[#This Row],[Gross_Sales]]*tbl_EcommerceSales[[#This Row],[Discount]]</f>
        <v>49.900000000000006</v>
      </c>
      <c r="W2692" s="11">
        <f>tbl_EcommerceSales[[#This Row],[Gross_Sales]]-tbl_EcommerceSales[[#This Row],[Discount_Amount]]</f>
        <v>449.1</v>
      </c>
      <c r="X2692" s="11">
        <f>tbl_EcommerceSales[[#This Row],[Quantity]] * _xlfn.XLOOKUP(tbl_EcommerceSales[[#This Row],[Product_ID]], Product_Master!A:A, Product_Master!F:F)</f>
        <v>220</v>
      </c>
      <c r="Y2692" s="11">
        <f>tbl_EcommerceSales[[#This Row],[Net_Revenue]]-tbl_EcommerceSales[[#This Row],[Total_Cost]]</f>
        <v>229.10000000000002</v>
      </c>
      <c r="Z2692" s="9">
        <f>IFERROR(#REF!/tbl_EcommerceSales[[#This Row],[Total_Cost]], 0)</f>
        <v>0</v>
      </c>
      <c r="AA2692" t="str">
        <f>TEXT(tbl_EcommerceSales[[#This Row],[Order_Date]],"mmm")</f>
        <v>Oct</v>
      </c>
      <c r="AB2692">
        <f>YEAR(tbl_EcommerceSales[[#This Row],[Order_Date]])</f>
        <v>2025</v>
      </c>
      <c r="AC2692" t="str">
        <f>IF(tbl_EcommerceSales[[#This Row],[Age]]&lt;18,"Under 18",IF(tbl_EcommerceSales[[#This Row],[Age]]&lt;=25,"18-25",IF(tbl_EcommerceSales[[#This Row],[Age]]&lt;=35,"26-35",IF(tbl_EcommerceSales[[#This Row],[Age]]&lt;=45,"36-45",IF(tbl_EcommerceSales[[#This Row],[Age]]&lt;=55,"46-55","56+")))))</f>
        <v>18-25</v>
      </c>
    </row>
    <row r="2693" spans="1:29" x14ac:dyDescent="0.35">
      <c r="A2693" t="s">
        <v>4435</v>
      </c>
      <c r="B2693" s="7">
        <v>45951</v>
      </c>
      <c r="C2693" t="s">
        <v>1096</v>
      </c>
      <c r="D2693" t="s">
        <v>148</v>
      </c>
      <c r="E2693" t="s">
        <v>25</v>
      </c>
      <c r="F2693">
        <v>19</v>
      </c>
      <c r="G2693" t="s">
        <v>103</v>
      </c>
      <c r="H2693" t="s">
        <v>27</v>
      </c>
      <c r="I2693" t="s">
        <v>28</v>
      </c>
      <c r="J2693" t="s">
        <v>29</v>
      </c>
      <c r="K2693" t="s">
        <v>30</v>
      </c>
      <c r="L2693" t="s">
        <v>31</v>
      </c>
      <c r="M2693">
        <v>1</v>
      </c>
      <c r="N2693" s="2">
        <v>5999</v>
      </c>
      <c r="O2693" s="3">
        <v>0.1</v>
      </c>
      <c r="P2693" s="2">
        <v>3900</v>
      </c>
      <c r="Q2693" t="s">
        <v>32</v>
      </c>
      <c r="R2693" t="s">
        <v>33</v>
      </c>
      <c r="S2693" t="s">
        <v>57</v>
      </c>
      <c r="T2693" s="4">
        <v>4</v>
      </c>
      <c r="U2693" s="11">
        <f t="shared" si="42"/>
        <v>5999</v>
      </c>
      <c r="V2693" s="11">
        <f>tbl_EcommerceSales[[#This Row],[Gross_Sales]]*tbl_EcommerceSales[[#This Row],[Discount]]</f>
        <v>599.9</v>
      </c>
      <c r="W2693" s="11">
        <f>tbl_EcommerceSales[[#This Row],[Gross_Sales]]-tbl_EcommerceSales[[#This Row],[Discount_Amount]]</f>
        <v>5399.1</v>
      </c>
      <c r="X2693" s="11">
        <f>tbl_EcommerceSales[[#This Row],[Quantity]] * _xlfn.XLOOKUP(tbl_EcommerceSales[[#This Row],[Product_ID]], Product_Master!A:A, Product_Master!F:F)</f>
        <v>3900</v>
      </c>
      <c r="Y2693" s="11">
        <f>tbl_EcommerceSales[[#This Row],[Net_Revenue]]-tbl_EcommerceSales[[#This Row],[Total_Cost]]</f>
        <v>1499.1000000000004</v>
      </c>
      <c r="Z2693" s="9">
        <f>IFERROR(#REF!/tbl_EcommerceSales[[#This Row],[Total_Cost]], 0)</f>
        <v>0</v>
      </c>
      <c r="AA2693" t="str">
        <f>TEXT(tbl_EcommerceSales[[#This Row],[Order_Date]],"mmm")</f>
        <v>Oct</v>
      </c>
      <c r="AB2693">
        <f>YEAR(tbl_EcommerceSales[[#This Row],[Order_Date]])</f>
        <v>2025</v>
      </c>
      <c r="AC2693" t="str">
        <f>IF(tbl_EcommerceSales[[#This Row],[Age]]&lt;18,"Under 18",IF(tbl_EcommerceSales[[#This Row],[Age]]&lt;=25,"18-25",IF(tbl_EcommerceSales[[#This Row],[Age]]&lt;=35,"26-35",IF(tbl_EcommerceSales[[#This Row],[Age]]&lt;=45,"36-45",IF(tbl_EcommerceSales[[#This Row],[Age]]&lt;=55,"46-55","56+")))))</f>
        <v>18-25</v>
      </c>
    </row>
    <row r="2694" spans="1:29" x14ac:dyDescent="0.35">
      <c r="A2694" t="s">
        <v>4436</v>
      </c>
      <c r="B2694" s="7">
        <v>45951</v>
      </c>
      <c r="C2694" t="s">
        <v>4437</v>
      </c>
      <c r="D2694" t="s">
        <v>251</v>
      </c>
      <c r="E2694" t="s">
        <v>25</v>
      </c>
      <c r="F2694">
        <v>36</v>
      </c>
      <c r="G2694" t="s">
        <v>186</v>
      </c>
      <c r="H2694" t="s">
        <v>72</v>
      </c>
      <c r="I2694" t="s">
        <v>80</v>
      </c>
      <c r="J2694" t="s">
        <v>81</v>
      </c>
      <c r="K2694" t="s">
        <v>82</v>
      </c>
      <c r="L2694" t="s">
        <v>83</v>
      </c>
      <c r="M2694">
        <v>1</v>
      </c>
      <c r="N2694" s="2">
        <v>2499</v>
      </c>
      <c r="O2694" s="3">
        <v>0.15</v>
      </c>
      <c r="P2694" s="2">
        <v>1550</v>
      </c>
      <c r="Q2694" t="s">
        <v>32</v>
      </c>
      <c r="R2694" t="s">
        <v>33</v>
      </c>
      <c r="S2694" t="s">
        <v>34</v>
      </c>
      <c r="T2694" s="4">
        <v>3</v>
      </c>
      <c r="U2694" s="11">
        <f t="shared" si="42"/>
        <v>2499</v>
      </c>
      <c r="V2694" s="11">
        <f>tbl_EcommerceSales[[#This Row],[Gross_Sales]]*tbl_EcommerceSales[[#This Row],[Discount]]</f>
        <v>374.84999999999997</v>
      </c>
      <c r="W2694" s="11">
        <f>tbl_EcommerceSales[[#This Row],[Gross_Sales]]-tbl_EcommerceSales[[#This Row],[Discount_Amount]]</f>
        <v>2124.15</v>
      </c>
      <c r="X2694" s="11">
        <f>tbl_EcommerceSales[[#This Row],[Quantity]] * _xlfn.XLOOKUP(tbl_EcommerceSales[[#This Row],[Product_ID]], Product_Master!A:A, Product_Master!F:F)</f>
        <v>1550</v>
      </c>
      <c r="Y2694" s="11">
        <f>tbl_EcommerceSales[[#This Row],[Net_Revenue]]-tbl_EcommerceSales[[#This Row],[Total_Cost]]</f>
        <v>574.15000000000009</v>
      </c>
      <c r="Z2694" s="9">
        <f>IFERROR(#REF!/tbl_EcommerceSales[[#This Row],[Total_Cost]], 0)</f>
        <v>0</v>
      </c>
      <c r="AA2694" t="str">
        <f>TEXT(tbl_EcommerceSales[[#This Row],[Order_Date]],"mmm")</f>
        <v>Oct</v>
      </c>
      <c r="AB2694">
        <f>YEAR(tbl_EcommerceSales[[#This Row],[Order_Date]])</f>
        <v>2025</v>
      </c>
      <c r="AC2694" t="str">
        <f>IF(tbl_EcommerceSales[[#This Row],[Age]]&lt;18,"Under 18",IF(tbl_EcommerceSales[[#This Row],[Age]]&lt;=25,"18-25",IF(tbl_EcommerceSales[[#This Row],[Age]]&lt;=35,"26-35",IF(tbl_EcommerceSales[[#This Row],[Age]]&lt;=45,"36-45",IF(tbl_EcommerceSales[[#This Row],[Age]]&lt;=55,"46-55","56+")))))</f>
        <v>36-45</v>
      </c>
    </row>
    <row r="2695" spans="1:29" x14ac:dyDescent="0.35">
      <c r="A2695" t="s">
        <v>4438</v>
      </c>
      <c r="B2695" s="7">
        <v>45951</v>
      </c>
      <c r="C2695" t="s">
        <v>1924</v>
      </c>
      <c r="D2695" t="s">
        <v>251</v>
      </c>
      <c r="E2695" t="s">
        <v>48</v>
      </c>
      <c r="F2695">
        <v>24</v>
      </c>
      <c r="G2695" t="s">
        <v>52</v>
      </c>
      <c r="H2695" t="s">
        <v>27</v>
      </c>
      <c r="I2695" t="s">
        <v>357</v>
      </c>
      <c r="J2695" t="s">
        <v>358</v>
      </c>
      <c r="K2695" t="s">
        <v>177</v>
      </c>
      <c r="L2695" t="s">
        <v>178</v>
      </c>
      <c r="M2695">
        <v>2</v>
      </c>
      <c r="N2695" s="2">
        <v>999</v>
      </c>
      <c r="O2695" s="3">
        <v>0.05</v>
      </c>
      <c r="P2695" s="2">
        <v>1040</v>
      </c>
      <c r="Q2695" t="s">
        <v>32</v>
      </c>
      <c r="R2695" t="s">
        <v>33</v>
      </c>
      <c r="S2695" t="s">
        <v>57</v>
      </c>
      <c r="T2695" s="4">
        <v>4</v>
      </c>
      <c r="U2695" s="11">
        <f t="shared" si="42"/>
        <v>1998</v>
      </c>
      <c r="V2695" s="11">
        <f>tbl_EcommerceSales[[#This Row],[Gross_Sales]]*tbl_EcommerceSales[[#This Row],[Discount]]</f>
        <v>99.9</v>
      </c>
      <c r="W2695" s="11">
        <f>tbl_EcommerceSales[[#This Row],[Gross_Sales]]-tbl_EcommerceSales[[#This Row],[Discount_Amount]]</f>
        <v>1898.1</v>
      </c>
      <c r="X2695" s="11">
        <f>tbl_EcommerceSales[[#This Row],[Quantity]] * _xlfn.XLOOKUP(tbl_EcommerceSales[[#This Row],[Product_ID]], Product_Master!A:A, Product_Master!F:F)</f>
        <v>1040</v>
      </c>
      <c r="Y2695" s="11">
        <f>tbl_EcommerceSales[[#This Row],[Net_Revenue]]-tbl_EcommerceSales[[#This Row],[Total_Cost]]</f>
        <v>858.09999999999991</v>
      </c>
      <c r="Z2695" s="9">
        <f>IFERROR(#REF!/tbl_EcommerceSales[[#This Row],[Total_Cost]], 0)</f>
        <v>0</v>
      </c>
      <c r="AA2695" t="str">
        <f>TEXT(tbl_EcommerceSales[[#This Row],[Order_Date]],"mmm")</f>
        <v>Oct</v>
      </c>
      <c r="AB2695">
        <f>YEAR(tbl_EcommerceSales[[#This Row],[Order_Date]])</f>
        <v>2025</v>
      </c>
      <c r="AC2695" t="str">
        <f>IF(tbl_EcommerceSales[[#This Row],[Age]]&lt;18,"Under 18",IF(tbl_EcommerceSales[[#This Row],[Age]]&lt;=25,"18-25",IF(tbl_EcommerceSales[[#This Row],[Age]]&lt;=35,"26-35",IF(tbl_EcommerceSales[[#This Row],[Age]]&lt;=45,"36-45",IF(tbl_EcommerceSales[[#This Row],[Age]]&lt;=55,"46-55","56+")))))</f>
        <v>18-25</v>
      </c>
    </row>
    <row r="2696" spans="1:29" x14ac:dyDescent="0.35">
      <c r="A2696" t="s">
        <v>4439</v>
      </c>
      <c r="B2696" s="7">
        <v>45951</v>
      </c>
      <c r="C2696" t="s">
        <v>4440</v>
      </c>
      <c r="D2696" t="s">
        <v>342</v>
      </c>
      <c r="E2696" t="s">
        <v>25</v>
      </c>
      <c r="F2696">
        <v>27</v>
      </c>
      <c r="G2696" t="s">
        <v>61</v>
      </c>
      <c r="H2696" t="s">
        <v>27</v>
      </c>
      <c r="I2696" t="s">
        <v>117</v>
      </c>
      <c r="J2696" t="s">
        <v>118</v>
      </c>
      <c r="K2696" t="s">
        <v>82</v>
      </c>
      <c r="L2696" t="s">
        <v>119</v>
      </c>
      <c r="M2696">
        <v>1</v>
      </c>
      <c r="N2696" s="2">
        <v>3299</v>
      </c>
      <c r="O2696" s="3">
        <v>0.25</v>
      </c>
      <c r="P2696" s="2">
        <v>2100</v>
      </c>
      <c r="Q2696" t="s">
        <v>156</v>
      </c>
      <c r="R2696" t="s">
        <v>33</v>
      </c>
      <c r="S2696" t="s">
        <v>34</v>
      </c>
      <c r="T2696" s="4">
        <v>4</v>
      </c>
      <c r="U2696" s="11">
        <f t="shared" si="42"/>
        <v>3299</v>
      </c>
      <c r="V2696" s="11">
        <f>tbl_EcommerceSales[[#This Row],[Gross_Sales]]*tbl_EcommerceSales[[#This Row],[Discount]]</f>
        <v>824.75</v>
      </c>
      <c r="W2696" s="11">
        <f>tbl_EcommerceSales[[#This Row],[Gross_Sales]]-tbl_EcommerceSales[[#This Row],[Discount_Amount]]</f>
        <v>2474.25</v>
      </c>
      <c r="X2696" s="11">
        <f>tbl_EcommerceSales[[#This Row],[Quantity]] * _xlfn.XLOOKUP(tbl_EcommerceSales[[#This Row],[Product_ID]], Product_Master!A:A, Product_Master!F:F)</f>
        <v>2100</v>
      </c>
      <c r="Y2696" s="11">
        <f>tbl_EcommerceSales[[#This Row],[Net_Revenue]]-tbl_EcommerceSales[[#This Row],[Total_Cost]]</f>
        <v>374.25</v>
      </c>
      <c r="Z2696" s="9">
        <f>IFERROR(#REF!/tbl_EcommerceSales[[#This Row],[Total_Cost]], 0)</f>
        <v>0</v>
      </c>
      <c r="AA2696" t="str">
        <f>TEXT(tbl_EcommerceSales[[#This Row],[Order_Date]],"mmm")</f>
        <v>Oct</v>
      </c>
      <c r="AB2696">
        <f>YEAR(tbl_EcommerceSales[[#This Row],[Order_Date]])</f>
        <v>2025</v>
      </c>
      <c r="AC2696" t="str">
        <f>IF(tbl_EcommerceSales[[#This Row],[Age]]&lt;18,"Under 18",IF(tbl_EcommerceSales[[#This Row],[Age]]&lt;=25,"18-25",IF(tbl_EcommerceSales[[#This Row],[Age]]&lt;=35,"26-35",IF(tbl_EcommerceSales[[#This Row],[Age]]&lt;=45,"36-45",IF(tbl_EcommerceSales[[#This Row],[Age]]&lt;=55,"46-55","56+")))))</f>
        <v>26-35</v>
      </c>
    </row>
    <row r="2697" spans="1:29" x14ac:dyDescent="0.35">
      <c r="A2697" t="s">
        <v>4441</v>
      </c>
      <c r="B2697" s="7">
        <v>45951</v>
      </c>
      <c r="C2697" t="s">
        <v>3116</v>
      </c>
      <c r="D2697" t="s">
        <v>110</v>
      </c>
      <c r="E2697" t="s">
        <v>48</v>
      </c>
      <c r="F2697">
        <v>30</v>
      </c>
      <c r="G2697" t="s">
        <v>99</v>
      </c>
      <c r="H2697" t="s">
        <v>88</v>
      </c>
      <c r="I2697" t="s">
        <v>175</v>
      </c>
      <c r="J2697" t="s">
        <v>176</v>
      </c>
      <c r="K2697" t="s">
        <v>177</v>
      </c>
      <c r="L2697" t="s">
        <v>178</v>
      </c>
      <c r="M2697">
        <v>2</v>
      </c>
      <c r="N2697" s="2">
        <v>699</v>
      </c>
      <c r="O2697" s="3">
        <v>0.25</v>
      </c>
      <c r="P2697" s="2">
        <v>640</v>
      </c>
      <c r="Q2697" t="s">
        <v>123</v>
      </c>
      <c r="R2697" t="s">
        <v>33</v>
      </c>
      <c r="S2697" t="s">
        <v>57</v>
      </c>
      <c r="T2697" s="4">
        <v>3</v>
      </c>
      <c r="U2697" s="11">
        <f t="shared" si="42"/>
        <v>1398</v>
      </c>
      <c r="V2697" s="11">
        <f>tbl_EcommerceSales[[#This Row],[Gross_Sales]]*tbl_EcommerceSales[[#This Row],[Discount]]</f>
        <v>349.5</v>
      </c>
      <c r="W2697" s="11">
        <f>tbl_EcommerceSales[[#This Row],[Gross_Sales]]-tbl_EcommerceSales[[#This Row],[Discount_Amount]]</f>
        <v>1048.5</v>
      </c>
      <c r="X2697" s="11">
        <f>tbl_EcommerceSales[[#This Row],[Quantity]] * _xlfn.XLOOKUP(tbl_EcommerceSales[[#This Row],[Product_ID]], Product_Master!A:A, Product_Master!F:F)</f>
        <v>640</v>
      </c>
      <c r="Y2697" s="11">
        <f>tbl_EcommerceSales[[#This Row],[Net_Revenue]]-tbl_EcommerceSales[[#This Row],[Total_Cost]]</f>
        <v>408.5</v>
      </c>
      <c r="Z2697" s="9">
        <f>IFERROR(#REF!/tbl_EcommerceSales[[#This Row],[Total_Cost]], 0)</f>
        <v>0</v>
      </c>
      <c r="AA2697" t="str">
        <f>TEXT(tbl_EcommerceSales[[#This Row],[Order_Date]],"mmm")</f>
        <v>Oct</v>
      </c>
      <c r="AB2697">
        <f>YEAR(tbl_EcommerceSales[[#This Row],[Order_Date]])</f>
        <v>2025</v>
      </c>
      <c r="AC2697" t="str">
        <f>IF(tbl_EcommerceSales[[#This Row],[Age]]&lt;18,"Under 18",IF(tbl_EcommerceSales[[#This Row],[Age]]&lt;=25,"18-25",IF(tbl_EcommerceSales[[#This Row],[Age]]&lt;=35,"26-35",IF(tbl_EcommerceSales[[#This Row],[Age]]&lt;=45,"36-45",IF(tbl_EcommerceSales[[#This Row],[Age]]&lt;=55,"46-55","56+")))))</f>
        <v>26-35</v>
      </c>
    </row>
    <row r="2698" spans="1:29" x14ac:dyDescent="0.35">
      <c r="A2698" t="s">
        <v>4442</v>
      </c>
      <c r="B2698" s="7">
        <v>45951</v>
      </c>
      <c r="C2698" t="s">
        <v>4443</v>
      </c>
      <c r="D2698" t="s">
        <v>139</v>
      </c>
      <c r="E2698" t="s">
        <v>25</v>
      </c>
      <c r="F2698">
        <v>35</v>
      </c>
      <c r="G2698" t="s">
        <v>136</v>
      </c>
      <c r="H2698" t="s">
        <v>88</v>
      </c>
      <c r="I2698" t="s">
        <v>67</v>
      </c>
      <c r="J2698" t="s">
        <v>68</v>
      </c>
      <c r="K2698" t="s">
        <v>42</v>
      </c>
      <c r="L2698" t="s">
        <v>43</v>
      </c>
      <c r="M2698">
        <v>1</v>
      </c>
      <c r="N2698" s="2">
        <v>799</v>
      </c>
      <c r="O2698" s="3">
        <v>0.05</v>
      </c>
      <c r="P2698" s="2">
        <v>360</v>
      </c>
      <c r="Q2698" t="s">
        <v>32</v>
      </c>
      <c r="R2698" t="s">
        <v>33</v>
      </c>
      <c r="S2698" t="s">
        <v>34</v>
      </c>
      <c r="T2698" s="4">
        <v>4</v>
      </c>
      <c r="U2698" s="11">
        <f t="shared" si="42"/>
        <v>799</v>
      </c>
      <c r="V2698" s="11">
        <f>tbl_EcommerceSales[[#This Row],[Gross_Sales]]*tbl_EcommerceSales[[#This Row],[Discount]]</f>
        <v>39.950000000000003</v>
      </c>
      <c r="W2698" s="11">
        <f>tbl_EcommerceSales[[#This Row],[Gross_Sales]]-tbl_EcommerceSales[[#This Row],[Discount_Amount]]</f>
        <v>759.05</v>
      </c>
      <c r="X2698" s="11">
        <f>tbl_EcommerceSales[[#This Row],[Quantity]] * _xlfn.XLOOKUP(tbl_EcommerceSales[[#This Row],[Product_ID]], Product_Master!A:A, Product_Master!F:F)</f>
        <v>360</v>
      </c>
      <c r="Y2698" s="11">
        <f>tbl_EcommerceSales[[#This Row],[Net_Revenue]]-tbl_EcommerceSales[[#This Row],[Total_Cost]]</f>
        <v>399.04999999999995</v>
      </c>
      <c r="Z2698" s="9">
        <f>IFERROR(#REF!/tbl_EcommerceSales[[#This Row],[Total_Cost]], 0)</f>
        <v>0</v>
      </c>
      <c r="AA2698" t="str">
        <f>TEXT(tbl_EcommerceSales[[#This Row],[Order_Date]],"mmm")</f>
        <v>Oct</v>
      </c>
      <c r="AB2698">
        <f>YEAR(tbl_EcommerceSales[[#This Row],[Order_Date]])</f>
        <v>2025</v>
      </c>
      <c r="AC2698" t="str">
        <f>IF(tbl_EcommerceSales[[#This Row],[Age]]&lt;18,"Under 18",IF(tbl_EcommerceSales[[#This Row],[Age]]&lt;=25,"18-25",IF(tbl_EcommerceSales[[#This Row],[Age]]&lt;=35,"26-35",IF(tbl_EcommerceSales[[#This Row],[Age]]&lt;=45,"36-45",IF(tbl_EcommerceSales[[#This Row],[Age]]&lt;=55,"46-55","56+")))))</f>
        <v>26-35</v>
      </c>
    </row>
    <row r="2699" spans="1:29" x14ac:dyDescent="0.35">
      <c r="A2699" t="s">
        <v>4444</v>
      </c>
      <c r="B2699" s="7">
        <v>45951</v>
      </c>
      <c r="C2699" t="s">
        <v>3098</v>
      </c>
      <c r="D2699" t="s">
        <v>79</v>
      </c>
      <c r="E2699" t="s">
        <v>25</v>
      </c>
      <c r="F2699">
        <v>35</v>
      </c>
      <c r="G2699" t="s">
        <v>96</v>
      </c>
      <c r="H2699" t="s">
        <v>39</v>
      </c>
      <c r="I2699" t="s">
        <v>165</v>
      </c>
      <c r="J2699" t="s">
        <v>166</v>
      </c>
      <c r="K2699" t="s">
        <v>42</v>
      </c>
      <c r="L2699" t="s">
        <v>167</v>
      </c>
      <c r="M2699">
        <v>1</v>
      </c>
      <c r="N2699" s="2">
        <v>1799</v>
      </c>
      <c r="O2699" s="3">
        <v>0.1</v>
      </c>
      <c r="P2699" s="2">
        <v>900</v>
      </c>
      <c r="Q2699" t="s">
        <v>123</v>
      </c>
      <c r="R2699" t="s">
        <v>33</v>
      </c>
      <c r="S2699" t="s">
        <v>34</v>
      </c>
      <c r="T2699" s="4">
        <v>4</v>
      </c>
      <c r="U2699" s="11">
        <f t="shared" si="42"/>
        <v>1799</v>
      </c>
      <c r="V2699" s="11">
        <f>tbl_EcommerceSales[[#This Row],[Gross_Sales]]*tbl_EcommerceSales[[#This Row],[Discount]]</f>
        <v>179.9</v>
      </c>
      <c r="W2699" s="11">
        <f>tbl_EcommerceSales[[#This Row],[Gross_Sales]]-tbl_EcommerceSales[[#This Row],[Discount_Amount]]</f>
        <v>1619.1</v>
      </c>
      <c r="X2699" s="11">
        <f>tbl_EcommerceSales[[#This Row],[Quantity]] * _xlfn.XLOOKUP(tbl_EcommerceSales[[#This Row],[Product_ID]], Product_Master!A:A, Product_Master!F:F)</f>
        <v>900</v>
      </c>
      <c r="Y2699" s="11">
        <f>tbl_EcommerceSales[[#This Row],[Net_Revenue]]-tbl_EcommerceSales[[#This Row],[Total_Cost]]</f>
        <v>719.09999999999991</v>
      </c>
      <c r="Z2699" s="9">
        <f>IFERROR(#REF!/tbl_EcommerceSales[[#This Row],[Total_Cost]], 0)</f>
        <v>0</v>
      </c>
      <c r="AA2699" t="str">
        <f>TEXT(tbl_EcommerceSales[[#This Row],[Order_Date]],"mmm")</f>
        <v>Oct</v>
      </c>
      <c r="AB2699">
        <f>YEAR(tbl_EcommerceSales[[#This Row],[Order_Date]])</f>
        <v>2025</v>
      </c>
      <c r="AC2699" t="str">
        <f>IF(tbl_EcommerceSales[[#This Row],[Age]]&lt;18,"Under 18",IF(tbl_EcommerceSales[[#This Row],[Age]]&lt;=25,"18-25",IF(tbl_EcommerceSales[[#This Row],[Age]]&lt;=35,"26-35",IF(tbl_EcommerceSales[[#This Row],[Age]]&lt;=45,"36-45",IF(tbl_EcommerceSales[[#This Row],[Age]]&lt;=55,"46-55","56+")))))</f>
        <v>26-35</v>
      </c>
    </row>
    <row r="2700" spans="1:29" x14ac:dyDescent="0.35">
      <c r="A2700" t="s">
        <v>4445</v>
      </c>
      <c r="B2700" s="7">
        <v>45952</v>
      </c>
      <c r="C2700" t="s">
        <v>4446</v>
      </c>
      <c r="D2700" t="s">
        <v>232</v>
      </c>
      <c r="E2700" t="s">
        <v>25</v>
      </c>
      <c r="F2700">
        <v>21</v>
      </c>
      <c r="G2700" t="s">
        <v>186</v>
      </c>
      <c r="H2700" t="s">
        <v>72</v>
      </c>
      <c r="I2700" t="s">
        <v>117</v>
      </c>
      <c r="J2700" t="s">
        <v>118</v>
      </c>
      <c r="K2700" t="s">
        <v>82</v>
      </c>
      <c r="L2700" t="s">
        <v>119</v>
      </c>
      <c r="M2700">
        <v>1</v>
      </c>
      <c r="N2700" s="2">
        <v>3299</v>
      </c>
      <c r="O2700" s="3">
        <v>0</v>
      </c>
      <c r="P2700" s="2">
        <v>2100</v>
      </c>
      <c r="Q2700" t="s">
        <v>319</v>
      </c>
      <c r="R2700" t="s">
        <v>33</v>
      </c>
      <c r="S2700" t="s">
        <v>57</v>
      </c>
      <c r="T2700" s="4">
        <v>4</v>
      </c>
      <c r="U2700" s="11">
        <f t="shared" si="42"/>
        <v>3299</v>
      </c>
      <c r="V2700" s="11">
        <f>tbl_EcommerceSales[[#This Row],[Gross_Sales]]*tbl_EcommerceSales[[#This Row],[Discount]]</f>
        <v>0</v>
      </c>
      <c r="W2700" s="11">
        <f>tbl_EcommerceSales[[#This Row],[Gross_Sales]]-tbl_EcommerceSales[[#This Row],[Discount_Amount]]</f>
        <v>3299</v>
      </c>
      <c r="X2700" s="11">
        <f>tbl_EcommerceSales[[#This Row],[Quantity]] * _xlfn.XLOOKUP(tbl_EcommerceSales[[#This Row],[Product_ID]], Product_Master!A:A, Product_Master!F:F)</f>
        <v>2100</v>
      </c>
      <c r="Y2700" s="11">
        <f>tbl_EcommerceSales[[#This Row],[Net_Revenue]]-tbl_EcommerceSales[[#This Row],[Total_Cost]]</f>
        <v>1199</v>
      </c>
      <c r="Z2700" s="9">
        <f>IFERROR(#REF!/tbl_EcommerceSales[[#This Row],[Total_Cost]], 0)</f>
        <v>0</v>
      </c>
      <c r="AA2700" t="str">
        <f>TEXT(tbl_EcommerceSales[[#This Row],[Order_Date]],"mmm")</f>
        <v>Oct</v>
      </c>
      <c r="AB2700">
        <f>YEAR(tbl_EcommerceSales[[#This Row],[Order_Date]])</f>
        <v>2025</v>
      </c>
      <c r="AC2700" t="str">
        <f>IF(tbl_EcommerceSales[[#This Row],[Age]]&lt;18,"Under 18",IF(tbl_EcommerceSales[[#This Row],[Age]]&lt;=25,"18-25",IF(tbl_EcommerceSales[[#This Row],[Age]]&lt;=35,"26-35",IF(tbl_EcommerceSales[[#This Row],[Age]]&lt;=45,"36-45",IF(tbl_EcommerceSales[[#This Row],[Age]]&lt;=55,"46-55","56+")))))</f>
        <v>18-25</v>
      </c>
    </row>
    <row r="2701" spans="1:29" x14ac:dyDescent="0.35">
      <c r="A2701" t="s">
        <v>4447</v>
      </c>
      <c r="B2701" s="7">
        <v>45952</v>
      </c>
      <c r="C2701" t="s">
        <v>3830</v>
      </c>
      <c r="D2701" t="s">
        <v>24</v>
      </c>
      <c r="E2701" t="s">
        <v>25</v>
      </c>
      <c r="F2701">
        <v>32</v>
      </c>
      <c r="G2701" t="s">
        <v>99</v>
      </c>
      <c r="H2701" t="s">
        <v>88</v>
      </c>
      <c r="I2701" t="s">
        <v>338</v>
      </c>
      <c r="J2701" t="s">
        <v>339</v>
      </c>
      <c r="K2701" t="s">
        <v>55</v>
      </c>
      <c r="L2701" t="s">
        <v>56</v>
      </c>
      <c r="M2701">
        <v>1</v>
      </c>
      <c r="N2701" s="2">
        <v>1499</v>
      </c>
      <c r="O2701" s="3">
        <v>0.05</v>
      </c>
      <c r="P2701" s="2">
        <v>780</v>
      </c>
      <c r="Q2701" t="s">
        <v>32</v>
      </c>
      <c r="R2701" t="s">
        <v>33</v>
      </c>
      <c r="S2701" t="s">
        <v>57</v>
      </c>
      <c r="T2701" s="4">
        <v>3</v>
      </c>
      <c r="U2701" s="11">
        <f t="shared" si="42"/>
        <v>1499</v>
      </c>
      <c r="V2701" s="11">
        <f>tbl_EcommerceSales[[#This Row],[Gross_Sales]]*tbl_EcommerceSales[[#This Row],[Discount]]</f>
        <v>74.95</v>
      </c>
      <c r="W2701" s="11">
        <f>tbl_EcommerceSales[[#This Row],[Gross_Sales]]-tbl_EcommerceSales[[#This Row],[Discount_Amount]]</f>
        <v>1424.05</v>
      </c>
      <c r="X2701" s="11">
        <f>tbl_EcommerceSales[[#This Row],[Quantity]] * _xlfn.XLOOKUP(tbl_EcommerceSales[[#This Row],[Product_ID]], Product_Master!A:A, Product_Master!F:F)</f>
        <v>780</v>
      </c>
      <c r="Y2701" s="11">
        <f>tbl_EcommerceSales[[#This Row],[Net_Revenue]]-tbl_EcommerceSales[[#This Row],[Total_Cost]]</f>
        <v>644.04999999999995</v>
      </c>
      <c r="Z2701" s="9">
        <f>IFERROR(#REF!/tbl_EcommerceSales[[#This Row],[Total_Cost]], 0)</f>
        <v>0</v>
      </c>
      <c r="AA2701" t="str">
        <f>TEXT(tbl_EcommerceSales[[#This Row],[Order_Date]],"mmm")</f>
        <v>Oct</v>
      </c>
      <c r="AB2701">
        <f>YEAR(tbl_EcommerceSales[[#This Row],[Order_Date]])</f>
        <v>2025</v>
      </c>
      <c r="AC2701" t="str">
        <f>IF(tbl_EcommerceSales[[#This Row],[Age]]&lt;18,"Under 18",IF(tbl_EcommerceSales[[#This Row],[Age]]&lt;=25,"18-25",IF(tbl_EcommerceSales[[#This Row],[Age]]&lt;=35,"26-35",IF(tbl_EcommerceSales[[#This Row],[Age]]&lt;=45,"36-45",IF(tbl_EcommerceSales[[#This Row],[Age]]&lt;=55,"46-55","56+")))))</f>
        <v>26-35</v>
      </c>
    </row>
    <row r="2702" spans="1:29" x14ac:dyDescent="0.35">
      <c r="A2702" t="s">
        <v>4448</v>
      </c>
      <c r="B2702" s="7">
        <v>45952</v>
      </c>
      <c r="C2702" t="s">
        <v>740</v>
      </c>
      <c r="D2702" t="s">
        <v>60</v>
      </c>
      <c r="E2702" t="s">
        <v>25</v>
      </c>
      <c r="F2702">
        <v>45</v>
      </c>
      <c r="G2702" t="s">
        <v>211</v>
      </c>
      <c r="H2702" t="s">
        <v>72</v>
      </c>
      <c r="I2702" t="s">
        <v>349</v>
      </c>
      <c r="J2702" t="s">
        <v>350</v>
      </c>
      <c r="K2702" t="s">
        <v>82</v>
      </c>
      <c r="L2702" t="s">
        <v>238</v>
      </c>
      <c r="M2702">
        <v>1</v>
      </c>
      <c r="N2702" s="2">
        <v>1599</v>
      </c>
      <c r="O2702" s="3">
        <v>0.2</v>
      </c>
      <c r="P2702" s="2">
        <v>920</v>
      </c>
      <c r="Q2702" t="s">
        <v>32</v>
      </c>
      <c r="R2702" t="s">
        <v>33</v>
      </c>
      <c r="S2702" t="s">
        <v>34</v>
      </c>
      <c r="T2702" s="4">
        <v>4</v>
      </c>
      <c r="U2702" s="11">
        <f t="shared" si="42"/>
        <v>1599</v>
      </c>
      <c r="V2702" s="11">
        <f>tbl_EcommerceSales[[#This Row],[Gross_Sales]]*tbl_EcommerceSales[[#This Row],[Discount]]</f>
        <v>319.8</v>
      </c>
      <c r="W2702" s="11">
        <f>tbl_EcommerceSales[[#This Row],[Gross_Sales]]-tbl_EcommerceSales[[#This Row],[Discount_Amount]]</f>
        <v>1279.2</v>
      </c>
      <c r="X2702" s="11">
        <f>tbl_EcommerceSales[[#This Row],[Quantity]] * _xlfn.XLOOKUP(tbl_EcommerceSales[[#This Row],[Product_ID]], Product_Master!A:A, Product_Master!F:F)</f>
        <v>920</v>
      </c>
      <c r="Y2702" s="11">
        <f>tbl_EcommerceSales[[#This Row],[Net_Revenue]]-tbl_EcommerceSales[[#This Row],[Total_Cost]]</f>
        <v>359.20000000000005</v>
      </c>
      <c r="Z2702" s="9">
        <f>IFERROR(#REF!/tbl_EcommerceSales[[#This Row],[Total_Cost]], 0)</f>
        <v>0</v>
      </c>
      <c r="AA2702" t="str">
        <f>TEXT(tbl_EcommerceSales[[#This Row],[Order_Date]],"mmm")</f>
        <v>Oct</v>
      </c>
      <c r="AB2702">
        <f>YEAR(tbl_EcommerceSales[[#This Row],[Order_Date]])</f>
        <v>2025</v>
      </c>
      <c r="AC2702" t="str">
        <f>IF(tbl_EcommerceSales[[#This Row],[Age]]&lt;18,"Under 18",IF(tbl_EcommerceSales[[#This Row],[Age]]&lt;=25,"18-25",IF(tbl_EcommerceSales[[#This Row],[Age]]&lt;=35,"26-35",IF(tbl_EcommerceSales[[#This Row],[Age]]&lt;=45,"36-45",IF(tbl_EcommerceSales[[#This Row],[Age]]&lt;=55,"46-55","56+")))))</f>
        <v>36-45</v>
      </c>
    </row>
    <row r="2703" spans="1:29" x14ac:dyDescent="0.35">
      <c r="A2703" t="s">
        <v>4449</v>
      </c>
      <c r="B2703" s="7">
        <v>45952</v>
      </c>
      <c r="C2703" t="s">
        <v>998</v>
      </c>
      <c r="D2703" t="s">
        <v>139</v>
      </c>
      <c r="E2703" t="s">
        <v>48</v>
      </c>
      <c r="F2703">
        <v>27</v>
      </c>
      <c r="G2703" t="s">
        <v>270</v>
      </c>
      <c r="H2703" t="s">
        <v>72</v>
      </c>
      <c r="I2703" t="s">
        <v>200</v>
      </c>
      <c r="J2703" t="s">
        <v>201</v>
      </c>
      <c r="K2703" t="s">
        <v>91</v>
      </c>
      <c r="L2703" t="s">
        <v>202</v>
      </c>
      <c r="M2703">
        <v>2</v>
      </c>
      <c r="N2703" s="2">
        <v>899</v>
      </c>
      <c r="O2703" s="3">
        <v>0.05</v>
      </c>
      <c r="P2703" s="2">
        <v>840</v>
      </c>
      <c r="Q2703" t="s">
        <v>44</v>
      </c>
      <c r="R2703" t="s">
        <v>162</v>
      </c>
      <c r="S2703" t="s">
        <v>34</v>
      </c>
      <c r="T2703" s="4"/>
      <c r="U2703" s="11">
        <f t="shared" si="42"/>
        <v>1798</v>
      </c>
      <c r="V2703" s="11">
        <f>tbl_EcommerceSales[[#This Row],[Gross_Sales]]*tbl_EcommerceSales[[#This Row],[Discount]]</f>
        <v>89.9</v>
      </c>
      <c r="W2703" s="11">
        <f>tbl_EcommerceSales[[#This Row],[Gross_Sales]]-tbl_EcommerceSales[[#This Row],[Discount_Amount]]</f>
        <v>1708.1</v>
      </c>
      <c r="X2703" s="11">
        <f>tbl_EcommerceSales[[#This Row],[Quantity]] * _xlfn.XLOOKUP(tbl_EcommerceSales[[#This Row],[Product_ID]], Product_Master!A:A, Product_Master!F:F)</f>
        <v>840</v>
      </c>
      <c r="Y2703" s="11">
        <f>tbl_EcommerceSales[[#This Row],[Net_Revenue]]-tbl_EcommerceSales[[#This Row],[Total_Cost]]</f>
        <v>868.09999999999991</v>
      </c>
      <c r="Z2703" s="9">
        <f>IFERROR(#REF!/tbl_EcommerceSales[[#This Row],[Total_Cost]], 0)</f>
        <v>0</v>
      </c>
      <c r="AA2703" t="str">
        <f>TEXT(tbl_EcommerceSales[[#This Row],[Order_Date]],"mmm")</f>
        <v>Oct</v>
      </c>
      <c r="AB2703">
        <f>YEAR(tbl_EcommerceSales[[#This Row],[Order_Date]])</f>
        <v>2025</v>
      </c>
      <c r="AC2703" t="str">
        <f>IF(tbl_EcommerceSales[[#This Row],[Age]]&lt;18,"Under 18",IF(tbl_EcommerceSales[[#This Row],[Age]]&lt;=25,"18-25",IF(tbl_EcommerceSales[[#This Row],[Age]]&lt;=35,"26-35",IF(tbl_EcommerceSales[[#This Row],[Age]]&lt;=45,"36-45",IF(tbl_EcommerceSales[[#This Row],[Age]]&lt;=55,"46-55","56+")))))</f>
        <v>26-35</v>
      </c>
    </row>
    <row r="2704" spans="1:29" x14ac:dyDescent="0.35">
      <c r="A2704" t="s">
        <v>4450</v>
      </c>
      <c r="B2704" s="7">
        <v>45952</v>
      </c>
      <c r="C2704" t="s">
        <v>816</v>
      </c>
      <c r="D2704" t="s">
        <v>170</v>
      </c>
      <c r="E2704" t="s">
        <v>25</v>
      </c>
      <c r="F2704">
        <v>21</v>
      </c>
      <c r="G2704" t="s">
        <v>145</v>
      </c>
      <c r="H2704" t="s">
        <v>39</v>
      </c>
      <c r="I2704" t="s">
        <v>290</v>
      </c>
      <c r="J2704" t="s">
        <v>291</v>
      </c>
      <c r="K2704" t="s">
        <v>30</v>
      </c>
      <c r="L2704" t="s">
        <v>31</v>
      </c>
      <c r="M2704">
        <v>1</v>
      </c>
      <c r="N2704" s="2">
        <v>3499</v>
      </c>
      <c r="O2704" s="3">
        <v>0.15</v>
      </c>
      <c r="P2704" s="2">
        <v>2250</v>
      </c>
      <c r="Q2704" t="s">
        <v>32</v>
      </c>
      <c r="R2704" t="s">
        <v>33</v>
      </c>
      <c r="S2704" t="s">
        <v>34</v>
      </c>
      <c r="T2704" s="4">
        <v>4</v>
      </c>
      <c r="U2704" s="11">
        <f t="shared" si="42"/>
        <v>3499</v>
      </c>
      <c r="V2704" s="11">
        <f>tbl_EcommerceSales[[#This Row],[Gross_Sales]]*tbl_EcommerceSales[[#This Row],[Discount]]</f>
        <v>524.85</v>
      </c>
      <c r="W2704" s="11">
        <f>tbl_EcommerceSales[[#This Row],[Gross_Sales]]-tbl_EcommerceSales[[#This Row],[Discount_Amount]]</f>
        <v>2974.15</v>
      </c>
      <c r="X2704" s="11">
        <f>tbl_EcommerceSales[[#This Row],[Quantity]] * _xlfn.XLOOKUP(tbl_EcommerceSales[[#This Row],[Product_ID]], Product_Master!A:A, Product_Master!F:F)</f>
        <v>2250</v>
      </c>
      <c r="Y2704" s="11">
        <f>tbl_EcommerceSales[[#This Row],[Net_Revenue]]-tbl_EcommerceSales[[#This Row],[Total_Cost]]</f>
        <v>724.15000000000009</v>
      </c>
      <c r="Z2704" s="9">
        <f>IFERROR(#REF!/tbl_EcommerceSales[[#This Row],[Total_Cost]], 0)</f>
        <v>0</v>
      </c>
      <c r="AA2704" t="str">
        <f>TEXT(tbl_EcommerceSales[[#This Row],[Order_Date]],"mmm")</f>
        <v>Oct</v>
      </c>
      <c r="AB2704">
        <f>YEAR(tbl_EcommerceSales[[#This Row],[Order_Date]])</f>
        <v>2025</v>
      </c>
      <c r="AC2704" t="str">
        <f>IF(tbl_EcommerceSales[[#This Row],[Age]]&lt;18,"Under 18",IF(tbl_EcommerceSales[[#This Row],[Age]]&lt;=25,"18-25",IF(tbl_EcommerceSales[[#This Row],[Age]]&lt;=35,"26-35",IF(tbl_EcommerceSales[[#This Row],[Age]]&lt;=45,"36-45",IF(tbl_EcommerceSales[[#This Row],[Age]]&lt;=55,"46-55","56+")))))</f>
        <v>18-25</v>
      </c>
    </row>
    <row r="2705" spans="1:29" x14ac:dyDescent="0.35">
      <c r="A2705" t="s">
        <v>4451</v>
      </c>
      <c r="B2705" s="7">
        <v>45952</v>
      </c>
      <c r="C2705" t="s">
        <v>3056</v>
      </c>
      <c r="D2705" t="s">
        <v>151</v>
      </c>
      <c r="E2705" t="s">
        <v>25</v>
      </c>
      <c r="F2705">
        <v>41</v>
      </c>
      <c r="G2705" t="s">
        <v>136</v>
      </c>
      <c r="H2705" t="s">
        <v>88</v>
      </c>
      <c r="I2705" t="s">
        <v>290</v>
      </c>
      <c r="J2705" t="s">
        <v>291</v>
      </c>
      <c r="K2705" t="s">
        <v>30</v>
      </c>
      <c r="L2705" t="s">
        <v>31</v>
      </c>
      <c r="M2705">
        <v>2</v>
      </c>
      <c r="N2705" s="2">
        <v>3499</v>
      </c>
      <c r="O2705" s="3">
        <v>0.15</v>
      </c>
      <c r="P2705" s="2">
        <v>4500</v>
      </c>
      <c r="Q2705" t="s">
        <v>32</v>
      </c>
      <c r="R2705" t="s">
        <v>93</v>
      </c>
      <c r="S2705" t="s">
        <v>34</v>
      </c>
      <c r="T2705" s="4">
        <v>2</v>
      </c>
      <c r="U2705" s="11">
        <f t="shared" si="42"/>
        <v>6998</v>
      </c>
      <c r="V2705" s="11">
        <f>tbl_EcommerceSales[[#This Row],[Gross_Sales]]*tbl_EcommerceSales[[#This Row],[Discount]]</f>
        <v>1049.7</v>
      </c>
      <c r="W2705" s="11">
        <f>tbl_EcommerceSales[[#This Row],[Gross_Sales]]-tbl_EcommerceSales[[#This Row],[Discount_Amount]]</f>
        <v>5948.3</v>
      </c>
      <c r="X2705" s="11">
        <f>tbl_EcommerceSales[[#This Row],[Quantity]] * _xlfn.XLOOKUP(tbl_EcommerceSales[[#This Row],[Product_ID]], Product_Master!A:A, Product_Master!F:F)</f>
        <v>4500</v>
      </c>
      <c r="Y2705" s="11">
        <f>tbl_EcommerceSales[[#This Row],[Net_Revenue]]-tbl_EcommerceSales[[#This Row],[Total_Cost]]</f>
        <v>1448.3000000000002</v>
      </c>
      <c r="Z2705" s="9">
        <f>IFERROR(#REF!/tbl_EcommerceSales[[#This Row],[Total_Cost]], 0)</f>
        <v>0</v>
      </c>
      <c r="AA2705" t="str">
        <f>TEXT(tbl_EcommerceSales[[#This Row],[Order_Date]],"mmm")</f>
        <v>Oct</v>
      </c>
      <c r="AB2705">
        <f>YEAR(tbl_EcommerceSales[[#This Row],[Order_Date]])</f>
        <v>2025</v>
      </c>
      <c r="AC2705" t="str">
        <f>IF(tbl_EcommerceSales[[#This Row],[Age]]&lt;18,"Under 18",IF(tbl_EcommerceSales[[#This Row],[Age]]&lt;=25,"18-25",IF(tbl_EcommerceSales[[#This Row],[Age]]&lt;=35,"26-35",IF(tbl_EcommerceSales[[#This Row],[Age]]&lt;=45,"36-45",IF(tbl_EcommerceSales[[#This Row],[Age]]&lt;=55,"46-55","56+")))))</f>
        <v>36-45</v>
      </c>
    </row>
    <row r="2706" spans="1:29" x14ac:dyDescent="0.35">
      <c r="A2706" t="s">
        <v>4452</v>
      </c>
      <c r="B2706" s="7">
        <v>45952</v>
      </c>
      <c r="C2706" t="s">
        <v>4453</v>
      </c>
      <c r="D2706" t="s">
        <v>195</v>
      </c>
      <c r="E2706" t="s">
        <v>48</v>
      </c>
      <c r="F2706">
        <v>31</v>
      </c>
      <c r="G2706" t="s">
        <v>171</v>
      </c>
      <c r="H2706" t="s">
        <v>39</v>
      </c>
      <c r="I2706" t="s">
        <v>236</v>
      </c>
      <c r="J2706" t="s">
        <v>237</v>
      </c>
      <c r="K2706" t="s">
        <v>82</v>
      </c>
      <c r="L2706" t="s">
        <v>238</v>
      </c>
      <c r="M2706">
        <v>4</v>
      </c>
      <c r="N2706" s="2">
        <v>899</v>
      </c>
      <c r="O2706" s="3">
        <v>0.1</v>
      </c>
      <c r="P2706" s="2">
        <v>1920</v>
      </c>
      <c r="Q2706" t="s">
        <v>32</v>
      </c>
      <c r="R2706" t="s">
        <v>93</v>
      </c>
      <c r="S2706" t="s">
        <v>57</v>
      </c>
      <c r="T2706" s="4">
        <v>2</v>
      </c>
      <c r="U2706" s="11">
        <f t="shared" si="42"/>
        <v>3596</v>
      </c>
      <c r="V2706" s="11">
        <f>tbl_EcommerceSales[[#This Row],[Gross_Sales]]*tbl_EcommerceSales[[#This Row],[Discount]]</f>
        <v>359.6</v>
      </c>
      <c r="W2706" s="11">
        <f>tbl_EcommerceSales[[#This Row],[Gross_Sales]]-tbl_EcommerceSales[[#This Row],[Discount_Amount]]</f>
        <v>3236.4</v>
      </c>
      <c r="X2706" s="11">
        <f>tbl_EcommerceSales[[#This Row],[Quantity]] * _xlfn.XLOOKUP(tbl_EcommerceSales[[#This Row],[Product_ID]], Product_Master!A:A, Product_Master!F:F)</f>
        <v>1920</v>
      </c>
      <c r="Y2706" s="11">
        <f>tbl_EcommerceSales[[#This Row],[Net_Revenue]]-tbl_EcommerceSales[[#This Row],[Total_Cost]]</f>
        <v>1316.4</v>
      </c>
      <c r="Z2706" s="9">
        <f>IFERROR(#REF!/tbl_EcommerceSales[[#This Row],[Total_Cost]], 0)</f>
        <v>0</v>
      </c>
      <c r="AA2706" t="str">
        <f>TEXT(tbl_EcommerceSales[[#This Row],[Order_Date]],"mmm")</f>
        <v>Oct</v>
      </c>
      <c r="AB2706">
        <f>YEAR(tbl_EcommerceSales[[#This Row],[Order_Date]])</f>
        <v>2025</v>
      </c>
      <c r="AC2706" t="str">
        <f>IF(tbl_EcommerceSales[[#This Row],[Age]]&lt;18,"Under 18",IF(tbl_EcommerceSales[[#This Row],[Age]]&lt;=25,"18-25",IF(tbl_EcommerceSales[[#This Row],[Age]]&lt;=35,"26-35",IF(tbl_EcommerceSales[[#This Row],[Age]]&lt;=45,"36-45",IF(tbl_EcommerceSales[[#This Row],[Age]]&lt;=55,"46-55","56+")))))</f>
        <v>26-35</v>
      </c>
    </row>
    <row r="2707" spans="1:29" x14ac:dyDescent="0.35">
      <c r="A2707" t="s">
        <v>4454</v>
      </c>
      <c r="B2707" s="7">
        <v>45952</v>
      </c>
      <c r="C2707" t="s">
        <v>498</v>
      </c>
      <c r="D2707" t="s">
        <v>181</v>
      </c>
      <c r="E2707" t="s">
        <v>25</v>
      </c>
      <c r="F2707">
        <v>31</v>
      </c>
      <c r="G2707" t="s">
        <v>186</v>
      </c>
      <c r="H2707" t="s">
        <v>72</v>
      </c>
      <c r="I2707" t="s">
        <v>160</v>
      </c>
      <c r="J2707" t="s">
        <v>161</v>
      </c>
      <c r="K2707" t="s">
        <v>91</v>
      </c>
      <c r="L2707" t="s">
        <v>133</v>
      </c>
      <c r="M2707">
        <v>1</v>
      </c>
      <c r="N2707" s="2">
        <v>1099</v>
      </c>
      <c r="O2707" s="3">
        <v>0.1</v>
      </c>
      <c r="P2707" s="2">
        <v>520</v>
      </c>
      <c r="Q2707" t="s">
        <v>32</v>
      </c>
      <c r="R2707" t="s">
        <v>33</v>
      </c>
      <c r="S2707" t="s">
        <v>34</v>
      </c>
      <c r="T2707" s="4">
        <v>4</v>
      </c>
      <c r="U2707" s="11">
        <f t="shared" si="42"/>
        <v>1099</v>
      </c>
      <c r="V2707" s="11">
        <f>tbl_EcommerceSales[[#This Row],[Gross_Sales]]*tbl_EcommerceSales[[#This Row],[Discount]]</f>
        <v>109.9</v>
      </c>
      <c r="W2707" s="11">
        <f>tbl_EcommerceSales[[#This Row],[Gross_Sales]]-tbl_EcommerceSales[[#This Row],[Discount_Amount]]</f>
        <v>989.1</v>
      </c>
      <c r="X2707" s="11">
        <f>tbl_EcommerceSales[[#This Row],[Quantity]] * _xlfn.XLOOKUP(tbl_EcommerceSales[[#This Row],[Product_ID]], Product_Master!A:A, Product_Master!F:F)</f>
        <v>520</v>
      </c>
      <c r="Y2707" s="11">
        <f>tbl_EcommerceSales[[#This Row],[Net_Revenue]]-tbl_EcommerceSales[[#This Row],[Total_Cost]]</f>
        <v>469.1</v>
      </c>
      <c r="Z2707" s="9">
        <f>IFERROR(#REF!/tbl_EcommerceSales[[#This Row],[Total_Cost]], 0)</f>
        <v>0</v>
      </c>
      <c r="AA2707" t="str">
        <f>TEXT(tbl_EcommerceSales[[#This Row],[Order_Date]],"mmm")</f>
        <v>Oct</v>
      </c>
      <c r="AB2707">
        <f>YEAR(tbl_EcommerceSales[[#This Row],[Order_Date]])</f>
        <v>2025</v>
      </c>
      <c r="AC2707" t="str">
        <f>IF(tbl_EcommerceSales[[#This Row],[Age]]&lt;18,"Under 18",IF(tbl_EcommerceSales[[#This Row],[Age]]&lt;=25,"18-25",IF(tbl_EcommerceSales[[#This Row],[Age]]&lt;=35,"26-35",IF(tbl_EcommerceSales[[#This Row],[Age]]&lt;=45,"36-45",IF(tbl_EcommerceSales[[#This Row],[Age]]&lt;=55,"46-55","56+")))))</f>
        <v>26-35</v>
      </c>
    </row>
    <row r="2708" spans="1:29" x14ac:dyDescent="0.35">
      <c r="A2708" t="s">
        <v>4455</v>
      </c>
      <c r="B2708" s="7">
        <v>45952</v>
      </c>
      <c r="C2708" t="s">
        <v>2154</v>
      </c>
      <c r="D2708" t="s">
        <v>24</v>
      </c>
      <c r="E2708" t="s">
        <v>25</v>
      </c>
      <c r="F2708">
        <v>22</v>
      </c>
      <c r="G2708" t="s">
        <v>155</v>
      </c>
      <c r="H2708" t="s">
        <v>88</v>
      </c>
      <c r="I2708" t="s">
        <v>53</v>
      </c>
      <c r="J2708" t="s">
        <v>54</v>
      </c>
      <c r="K2708" t="s">
        <v>55</v>
      </c>
      <c r="L2708" t="s">
        <v>56</v>
      </c>
      <c r="M2708">
        <v>1</v>
      </c>
      <c r="N2708" s="2">
        <v>799</v>
      </c>
      <c r="O2708" s="3">
        <v>0.1</v>
      </c>
      <c r="P2708" s="2">
        <v>390</v>
      </c>
      <c r="Q2708" t="s">
        <v>123</v>
      </c>
      <c r="R2708" t="s">
        <v>33</v>
      </c>
      <c r="S2708" t="s">
        <v>34</v>
      </c>
      <c r="T2708" s="4">
        <v>4</v>
      </c>
      <c r="U2708" s="11">
        <f t="shared" si="42"/>
        <v>799</v>
      </c>
      <c r="V2708" s="11">
        <f>tbl_EcommerceSales[[#This Row],[Gross_Sales]]*tbl_EcommerceSales[[#This Row],[Discount]]</f>
        <v>79.900000000000006</v>
      </c>
      <c r="W2708" s="11">
        <f>tbl_EcommerceSales[[#This Row],[Gross_Sales]]-tbl_EcommerceSales[[#This Row],[Discount_Amount]]</f>
        <v>719.1</v>
      </c>
      <c r="X2708" s="11">
        <f>tbl_EcommerceSales[[#This Row],[Quantity]] * _xlfn.XLOOKUP(tbl_EcommerceSales[[#This Row],[Product_ID]], Product_Master!A:A, Product_Master!F:F)</f>
        <v>390</v>
      </c>
      <c r="Y2708" s="11">
        <f>tbl_EcommerceSales[[#This Row],[Net_Revenue]]-tbl_EcommerceSales[[#This Row],[Total_Cost]]</f>
        <v>329.1</v>
      </c>
      <c r="Z2708" s="9">
        <f>IFERROR(#REF!/tbl_EcommerceSales[[#This Row],[Total_Cost]], 0)</f>
        <v>0</v>
      </c>
      <c r="AA2708" t="str">
        <f>TEXT(tbl_EcommerceSales[[#This Row],[Order_Date]],"mmm")</f>
        <v>Oct</v>
      </c>
      <c r="AB2708">
        <f>YEAR(tbl_EcommerceSales[[#This Row],[Order_Date]])</f>
        <v>2025</v>
      </c>
      <c r="AC2708" t="str">
        <f>IF(tbl_EcommerceSales[[#This Row],[Age]]&lt;18,"Under 18",IF(tbl_EcommerceSales[[#This Row],[Age]]&lt;=25,"18-25",IF(tbl_EcommerceSales[[#This Row],[Age]]&lt;=35,"26-35",IF(tbl_EcommerceSales[[#This Row],[Age]]&lt;=45,"36-45",IF(tbl_EcommerceSales[[#This Row],[Age]]&lt;=55,"46-55","56+")))))</f>
        <v>18-25</v>
      </c>
    </row>
    <row r="2709" spans="1:29" x14ac:dyDescent="0.35">
      <c r="A2709" t="s">
        <v>4456</v>
      </c>
      <c r="B2709" s="7">
        <v>45953</v>
      </c>
      <c r="C2709" t="s">
        <v>1271</v>
      </c>
      <c r="D2709" t="s">
        <v>232</v>
      </c>
      <c r="E2709" t="s">
        <v>25</v>
      </c>
      <c r="F2709">
        <v>30</v>
      </c>
      <c r="G2709" t="s">
        <v>103</v>
      </c>
      <c r="H2709" t="s">
        <v>27</v>
      </c>
      <c r="I2709" t="s">
        <v>517</v>
      </c>
      <c r="J2709" t="s">
        <v>518</v>
      </c>
      <c r="K2709" t="s">
        <v>30</v>
      </c>
      <c r="L2709" t="s">
        <v>278</v>
      </c>
      <c r="M2709">
        <v>1</v>
      </c>
      <c r="N2709" s="2">
        <v>1299</v>
      </c>
      <c r="O2709" s="3">
        <v>0.25</v>
      </c>
      <c r="P2709" s="2">
        <v>690</v>
      </c>
      <c r="Q2709" t="s">
        <v>32</v>
      </c>
      <c r="R2709" t="s">
        <v>33</v>
      </c>
      <c r="S2709" t="s">
        <v>57</v>
      </c>
      <c r="T2709" s="4">
        <v>3</v>
      </c>
      <c r="U2709" s="11">
        <f t="shared" si="42"/>
        <v>1299</v>
      </c>
      <c r="V2709" s="11">
        <f>tbl_EcommerceSales[[#This Row],[Gross_Sales]]*tbl_EcommerceSales[[#This Row],[Discount]]</f>
        <v>324.75</v>
      </c>
      <c r="W2709" s="11">
        <f>tbl_EcommerceSales[[#This Row],[Gross_Sales]]-tbl_EcommerceSales[[#This Row],[Discount_Amount]]</f>
        <v>974.25</v>
      </c>
      <c r="X2709" s="11">
        <f>tbl_EcommerceSales[[#This Row],[Quantity]] * _xlfn.XLOOKUP(tbl_EcommerceSales[[#This Row],[Product_ID]], Product_Master!A:A, Product_Master!F:F)</f>
        <v>690</v>
      </c>
      <c r="Y2709" s="11">
        <f>tbl_EcommerceSales[[#This Row],[Net_Revenue]]-tbl_EcommerceSales[[#This Row],[Total_Cost]]</f>
        <v>284.25</v>
      </c>
      <c r="Z2709" s="9">
        <f>IFERROR(#REF!/tbl_EcommerceSales[[#This Row],[Total_Cost]], 0)</f>
        <v>0</v>
      </c>
      <c r="AA2709" t="str">
        <f>TEXT(tbl_EcommerceSales[[#This Row],[Order_Date]],"mmm")</f>
        <v>Oct</v>
      </c>
      <c r="AB2709">
        <f>YEAR(tbl_EcommerceSales[[#This Row],[Order_Date]])</f>
        <v>2025</v>
      </c>
      <c r="AC2709" t="str">
        <f>IF(tbl_EcommerceSales[[#This Row],[Age]]&lt;18,"Under 18",IF(tbl_EcommerceSales[[#This Row],[Age]]&lt;=25,"18-25",IF(tbl_EcommerceSales[[#This Row],[Age]]&lt;=35,"26-35",IF(tbl_EcommerceSales[[#This Row],[Age]]&lt;=45,"36-45",IF(tbl_EcommerceSales[[#This Row],[Age]]&lt;=55,"46-55","56+")))))</f>
        <v>26-35</v>
      </c>
    </row>
    <row r="2710" spans="1:29" x14ac:dyDescent="0.35">
      <c r="A2710" t="s">
        <v>4457</v>
      </c>
      <c r="B2710" s="7">
        <v>45953</v>
      </c>
      <c r="C2710" t="s">
        <v>683</v>
      </c>
      <c r="D2710" t="s">
        <v>139</v>
      </c>
      <c r="E2710" t="s">
        <v>48</v>
      </c>
      <c r="F2710">
        <v>33</v>
      </c>
      <c r="G2710" t="s">
        <v>152</v>
      </c>
      <c r="H2710" t="s">
        <v>72</v>
      </c>
      <c r="I2710" t="s">
        <v>349</v>
      </c>
      <c r="J2710" t="s">
        <v>350</v>
      </c>
      <c r="K2710" t="s">
        <v>82</v>
      </c>
      <c r="L2710" t="s">
        <v>238</v>
      </c>
      <c r="M2710">
        <v>2</v>
      </c>
      <c r="N2710" s="2">
        <v>1599</v>
      </c>
      <c r="O2710" s="3">
        <v>0.1</v>
      </c>
      <c r="P2710" s="2">
        <v>1840</v>
      </c>
      <c r="Q2710" t="s">
        <v>32</v>
      </c>
      <c r="R2710" t="s">
        <v>33</v>
      </c>
      <c r="S2710" t="s">
        <v>57</v>
      </c>
      <c r="T2710" s="4">
        <v>4</v>
      </c>
      <c r="U2710" s="11">
        <f t="shared" si="42"/>
        <v>3198</v>
      </c>
      <c r="V2710" s="11">
        <f>tbl_EcommerceSales[[#This Row],[Gross_Sales]]*tbl_EcommerceSales[[#This Row],[Discount]]</f>
        <v>319.8</v>
      </c>
      <c r="W2710" s="11">
        <f>tbl_EcommerceSales[[#This Row],[Gross_Sales]]-tbl_EcommerceSales[[#This Row],[Discount_Amount]]</f>
        <v>2878.2</v>
      </c>
      <c r="X2710" s="11">
        <f>tbl_EcommerceSales[[#This Row],[Quantity]] * _xlfn.XLOOKUP(tbl_EcommerceSales[[#This Row],[Product_ID]], Product_Master!A:A, Product_Master!F:F)</f>
        <v>1840</v>
      </c>
      <c r="Y2710" s="11">
        <f>tbl_EcommerceSales[[#This Row],[Net_Revenue]]-tbl_EcommerceSales[[#This Row],[Total_Cost]]</f>
        <v>1038.1999999999998</v>
      </c>
      <c r="Z2710" s="9">
        <f>IFERROR(#REF!/tbl_EcommerceSales[[#This Row],[Total_Cost]], 0)</f>
        <v>0</v>
      </c>
      <c r="AA2710" t="str">
        <f>TEXT(tbl_EcommerceSales[[#This Row],[Order_Date]],"mmm")</f>
        <v>Oct</v>
      </c>
      <c r="AB2710">
        <f>YEAR(tbl_EcommerceSales[[#This Row],[Order_Date]])</f>
        <v>2025</v>
      </c>
      <c r="AC2710" t="str">
        <f>IF(tbl_EcommerceSales[[#This Row],[Age]]&lt;18,"Under 18",IF(tbl_EcommerceSales[[#This Row],[Age]]&lt;=25,"18-25",IF(tbl_EcommerceSales[[#This Row],[Age]]&lt;=35,"26-35",IF(tbl_EcommerceSales[[#This Row],[Age]]&lt;=45,"36-45",IF(tbl_EcommerceSales[[#This Row],[Age]]&lt;=55,"46-55","56+")))))</f>
        <v>26-35</v>
      </c>
    </row>
    <row r="2711" spans="1:29" x14ac:dyDescent="0.35">
      <c r="A2711" t="s">
        <v>4458</v>
      </c>
      <c r="B2711" s="7">
        <v>45953</v>
      </c>
      <c r="C2711" t="s">
        <v>4459</v>
      </c>
      <c r="D2711" t="s">
        <v>110</v>
      </c>
      <c r="E2711" t="s">
        <v>48</v>
      </c>
      <c r="F2711">
        <v>31</v>
      </c>
      <c r="G2711" t="s">
        <v>192</v>
      </c>
      <c r="H2711" t="s">
        <v>27</v>
      </c>
      <c r="I2711" t="s">
        <v>73</v>
      </c>
      <c r="J2711" t="s">
        <v>74</v>
      </c>
      <c r="K2711" t="s">
        <v>55</v>
      </c>
      <c r="L2711" t="s">
        <v>75</v>
      </c>
      <c r="M2711">
        <v>1</v>
      </c>
      <c r="N2711" s="2">
        <v>2899</v>
      </c>
      <c r="O2711" s="3">
        <v>0.15</v>
      </c>
      <c r="P2711" s="2">
        <v>1700</v>
      </c>
      <c r="Q2711" t="s">
        <v>44</v>
      </c>
      <c r="R2711" t="s">
        <v>33</v>
      </c>
      <c r="S2711" t="s">
        <v>34</v>
      </c>
      <c r="T2711" s="4">
        <v>4</v>
      </c>
      <c r="U2711" s="11">
        <f t="shared" si="42"/>
        <v>2899</v>
      </c>
      <c r="V2711" s="11">
        <f>tbl_EcommerceSales[[#This Row],[Gross_Sales]]*tbl_EcommerceSales[[#This Row],[Discount]]</f>
        <v>434.84999999999997</v>
      </c>
      <c r="W2711" s="11">
        <f>tbl_EcommerceSales[[#This Row],[Gross_Sales]]-tbl_EcommerceSales[[#This Row],[Discount_Amount]]</f>
        <v>2464.15</v>
      </c>
      <c r="X2711" s="11">
        <f>tbl_EcommerceSales[[#This Row],[Quantity]] * _xlfn.XLOOKUP(tbl_EcommerceSales[[#This Row],[Product_ID]], Product_Master!A:A, Product_Master!F:F)</f>
        <v>1700</v>
      </c>
      <c r="Y2711" s="11">
        <f>tbl_EcommerceSales[[#This Row],[Net_Revenue]]-tbl_EcommerceSales[[#This Row],[Total_Cost]]</f>
        <v>764.15000000000009</v>
      </c>
      <c r="Z2711" s="9">
        <f>IFERROR(#REF!/tbl_EcommerceSales[[#This Row],[Total_Cost]], 0)</f>
        <v>0</v>
      </c>
      <c r="AA2711" t="str">
        <f>TEXT(tbl_EcommerceSales[[#This Row],[Order_Date]],"mmm")</f>
        <v>Oct</v>
      </c>
      <c r="AB2711">
        <f>YEAR(tbl_EcommerceSales[[#This Row],[Order_Date]])</f>
        <v>2025</v>
      </c>
      <c r="AC2711" t="str">
        <f>IF(tbl_EcommerceSales[[#This Row],[Age]]&lt;18,"Under 18",IF(tbl_EcommerceSales[[#This Row],[Age]]&lt;=25,"18-25",IF(tbl_EcommerceSales[[#This Row],[Age]]&lt;=35,"26-35",IF(tbl_EcommerceSales[[#This Row],[Age]]&lt;=45,"36-45",IF(tbl_EcommerceSales[[#This Row],[Age]]&lt;=55,"46-55","56+")))))</f>
        <v>26-35</v>
      </c>
    </row>
    <row r="2712" spans="1:29" x14ac:dyDescent="0.35">
      <c r="A2712" t="s">
        <v>4460</v>
      </c>
      <c r="B2712" s="7">
        <v>45953</v>
      </c>
      <c r="C2712" t="s">
        <v>1604</v>
      </c>
      <c r="D2712" t="s">
        <v>151</v>
      </c>
      <c r="E2712" t="s">
        <v>48</v>
      </c>
      <c r="F2712">
        <v>33</v>
      </c>
      <c r="G2712" t="s">
        <v>26</v>
      </c>
      <c r="H2712" t="s">
        <v>27</v>
      </c>
      <c r="I2712" t="s">
        <v>80</v>
      </c>
      <c r="J2712" t="s">
        <v>81</v>
      </c>
      <c r="K2712" t="s">
        <v>82</v>
      </c>
      <c r="L2712" t="s">
        <v>83</v>
      </c>
      <c r="M2712">
        <v>1</v>
      </c>
      <c r="N2712" s="2">
        <v>2499</v>
      </c>
      <c r="O2712" s="3">
        <v>0.1</v>
      </c>
      <c r="P2712" s="2">
        <v>1550</v>
      </c>
      <c r="Q2712" t="s">
        <v>32</v>
      </c>
      <c r="R2712" t="s">
        <v>93</v>
      </c>
      <c r="S2712" t="s">
        <v>57</v>
      </c>
      <c r="T2712" s="4">
        <v>5</v>
      </c>
      <c r="U2712" s="11">
        <f t="shared" si="42"/>
        <v>2499</v>
      </c>
      <c r="V2712" s="11">
        <f>tbl_EcommerceSales[[#This Row],[Gross_Sales]]*tbl_EcommerceSales[[#This Row],[Discount]]</f>
        <v>249.9</v>
      </c>
      <c r="W2712" s="11">
        <f>tbl_EcommerceSales[[#This Row],[Gross_Sales]]-tbl_EcommerceSales[[#This Row],[Discount_Amount]]</f>
        <v>2249.1</v>
      </c>
      <c r="X2712" s="11">
        <f>tbl_EcommerceSales[[#This Row],[Quantity]] * _xlfn.XLOOKUP(tbl_EcommerceSales[[#This Row],[Product_ID]], Product_Master!A:A, Product_Master!F:F)</f>
        <v>1550</v>
      </c>
      <c r="Y2712" s="11">
        <f>tbl_EcommerceSales[[#This Row],[Net_Revenue]]-tbl_EcommerceSales[[#This Row],[Total_Cost]]</f>
        <v>699.09999999999991</v>
      </c>
      <c r="Z2712" s="9">
        <f>IFERROR(#REF!/tbl_EcommerceSales[[#This Row],[Total_Cost]], 0)</f>
        <v>0</v>
      </c>
      <c r="AA2712" t="str">
        <f>TEXT(tbl_EcommerceSales[[#This Row],[Order_Date]],"mmm")</f>
        <v>Oct</v>
      </c>
      <c r="AB2712">
        <f>YEAR(tbl_EcommerceSales[[#This Row],[Order_Date]])</f>
        <v>2025</v>
      </c>
      <c r="AC2712" t="str">
        <f>IF(tbl_EcommerceSales[[#This Row],[Age]]&lt;18,"Under 18",IF(tbl_EcommerceSales[[#This Row],[Age]]&lt;=25,"18-25",IF(tbl_EcommerceSales[[#This Row],[Age]]&lt;=35,"26-35",IF(tbl_EcommerceSales[[#This Row],[Age]]&lt;=45,"36-45",IF(tbl_EcommerceSales[[#This Row],[Age]]&lt;=55,"46-55","56+")))))</f>
        <v>26-35</v>
      </c>
    </row>
    <row r="2713" spans="1:29" x14ac:dyDescent="0.35">
      <c r="A2713" t="s">
        <v>4461</v>
      </c>
      <c r="B2713" s="7">
        <v>45953</v>
      </c>
      <c r="C2713" t="s">
        <v>4462</v>
      </c>
      <c r="D2713" t="s">
        <v>232</v>
      </c>
      <c r="E2713" t="s">
        <v>25</v>
      </c>
      <c r="F2713">
        <v>37</v>
      </c>
      <c r="G2713" t="s">
        <v>71</v>
      </c>
      <c r="H2713" t="s">
        <v>72</v>
      </c>
      <c r="I2713" t="s">
        <v>53</v>
      </c>
      <c r="J2713" t="s">
        <v>54</v>
      </c>
      <c r="K2713" t="s">
        <v>55</v>
      </c>
      <c r="L2713" t="s">
        <v>56</v>
      </c>
      <c r="M2713">
        <v>2</v>
      </c>
      <c r="N2713" s="2">
        <v>799</v>
      </c>
      <c r="O2713" s="3">
        <v>0</v>
      </c>
      <c r="P2713" s="2">
        <v>780</v>
      </c>
      <c r="Q2713" t="s">
        <v>156</v>
      </c>
      <c r="R2713" t="s">
        <v>162</v>
      </c>
      <c r="S2713" t="s">
        <v>57</v>
      </c>
      <c r="T2713" s="4"/>
      <c r="U2713" s="11">
        <f t="shared" si="42"/>
        <v>1598</v>
      </c>
      <c r="V2713" s="11">
        <f>tbl_EcommerceSales[[#This Row],[Gross_Sales]]*tbl_EcommerceSales[[#This Row],[Discount]]</f>
        <v>0</v>
      </c>
      <c r="W2713" s="11">
        <f>tbl_EcommerceSales[[#This Row],[Gross_Sales]]-tbl_EcommerceSales[[#This Row],[Discount_Amount]]</f>
        <v>1598</v>
      </c>
      <c r="X2713" s="11">
        <f>tbl_EcommerceSales[[#This Row],[Quantity]] * _xlfn.XLOOKUP(tbl_EcommerceSales[[#This Row],[Product_ID]], Product_Master!A:A, Product_Master!F:F)</f>
        <v>780</v>
      </c>
      <c r="Y2713" s="11">
        <f>tbl_EcommerceSales[[#This Row],[Net_Revenue]]-tbl_EcommerceSales[[#This Row],[Total_Cost]]</f>
        <v>818</v>
      </c>
      <c r="Z2713" s="9">
        <f>IFERROR(#REF!/tbl_EcommerceSales[[#This Row],[Total_Cost]], 0)</f>
        <v>0</v>
      </c>
      <c r="AA2713" t="str">
        <f>TEXT(tbl_EcommerceSales[[#This Row],[Order_Date]],"mmm")</f>
        <v>Oct</v>
      </c>
      <c r="AB2713">
        <f>YEAR(tbl_EcommerceSales[[#This Row],[Order_Date]])</f>
        <v>2025</v>
      </c>
      <c r="AC2713" t="str">
        <f>IF(tbl_EcommerceSales[[#This Row],[Age]]&lt;18,"Under 18",IF(tbl_EcommerceSales[[#This Row],[Age]]&lt;=25,"18-25",IF(tbl_EcommerceSales[[#This Row],[Age]]&lt;=35,"26-35",IF(tbl_EcommerceSales[[#This Row],[Age]]&lt;=45,"36-45",IF(tbl_EcommerceSales[[#This Row],[Age]]&lt;=55,"46-55","56+")))))</f>
        <v>36-45</v>
      </c>
    </row>
    <row r="2714" spans="1:29" x14ac:dyDescent="0.35">
      <c r="A2714" t="s">
        <v>4463</v>
      </c>
      <c r="B2714" s="7">
        <v>45953</v>
      </c>
      <c r="C2714" t="s">
        <v>1411</v>
      </c>
      <c r="D2714" t="s">
        <v>110</v>
      </c>
      <c r="E2714" t="s">
        <v>48</v>
      </c>
      <c r="F2714">
        <v>36</v>
      </c>
      <c r="G2714" t="s">
        <v>142</v>
      </c>
      <c r="H2714" t="s">
        <v>88</v>
      </c>
      <c r="I2714" t="s">
        <v>80</v>
      </c>
      <c r="J2714" t="s">
        <v>81</v>
      </c>
      <c r="K2714" t="s">
        <v>82</v>
      </c>
      <c r="L2714" t="s">
        <v>83</v>
      </c>
      <c r="M2714">
        <v>2</v>
      </c>
      <c r="N2714" s="2">
        <v>2499</v>
      </c>
      <c r="O2714" s="3">
        <v>0.1</v>
      </c>
      <c r="P2714" s="2">
        <v>3100</v>
      </c>
      <c r="Q2714" t="s">
        <v>44</v>
      </c>
      <c r="R2714" t="s">
        <v>33</v>
      </c>
      <c r="S2714" t="s">
        <v>34</v>
      </c>
      <c r="T2714" s="4">
        <v>5</v>
      </c>
      <c r="U2714" s="11">
        <f t="shared" si="42"/>
        <v>4998</v>
      </c>
      <c r="V2714" s="11">
        <f>tbl_EcommerceSales[[#This Row],[Gross_Sales]]*tbl_EcommerceSales[[#This Row],[Discount]]</f>
        <v>499.8</v>
      </c>
      <c r="W2714" s="11">
        <f>tbl_EcommerceSales[[#This Row],[Gross_Sales]]-tbl_EcommerceSales[[#This Row],[Discount_Amount]]</f>
        <v>4498.2</v>
      </c>
      <c r="X2714" s="11">
        <f>tbl_EcommerceSales[[#This Row],[Quantity]] * _xlfn.XLOOKUP(tbl_EcommerceSales[[#This Row],[Product_ID]], Product_Master!A:A, Product_Master!F:F)</f>
        <v>3100</v>
      </c>
      <c r="Y2714" s="11">
        <f>tbl_EcommerceSales[[#This Row],[Net_Revenue]]-tbl_EcommerceSales[[#This Row],[Total_Cost]]</f>
        <v>1398.1999999999998</v>
      </c>
      <c r="Z2714" s="9">
        <f>IFERROR(#REF!/tbl_EcommerceSales[[#This Row],[Total_Cost]], 0)</f>
        <v>0</v>
      </c>
      <c r="AA2714" t="str">
        <f>TEXT(tbl_EcommerceSales[[#This Row],[Order_Date]],"mmm")</f>
        <v>Oct</v>
      </c>
      <c r="AB2714">
        <f>YEAR(tbl_EcommerceSales[[#This Row],[Order_Date]])</f>
        <v>2025</v>
      </c>
      <c r="AC2714" t="str">
        <f>IF(tbl_EcommerceSales[[#This Row],[Age]]&lt;18,"Under 18",IF(tbl_EcommerceSales[[#This Row],[Age]]&lt;=25,"18-25",IF(tbl_EcommerceSales[[#This Row],[Age]]&lt;=35,"26-35",IF(tbl_EcommerceSales[[#This Row],[Age]]&lt;=45,"36-45",IF(tbl_EcommerceSales[[#This Row],[Age]]&lt;=55,"46-55","56+")))))</f>
        <v>36-45</v>
      </c>
    </row>
    <row r="2715" spans="1:29" x14ac:dyDescent="0.35">
      <c r="A2715" t="s">
        <v>4464</v>
      </c>
      <c r="B2715" s="7">
        <v>45953</v>
      </c>
      <c r="C2715" t="s">
        <v>3777</v>
      </c>
      <c r="D2715" t="s">
        <v>312</v>
      </c>
      <c r="E2715" t="s">
        <v>48</v>
      </c>
      <c r="F2715">
        <v>39</v>
      </c>
      <c r="G2715" t="s">
        <v>155</v>
      </c>
      <c r="H2715" t="s">
        <v>88</v>
      </c>
      <c r="I2715" t="s">
        <v>236</v>
      </c>
      <c r="J2715" t="s">
        <v>237</v>
      </c>
      <c r="K2715" t="s">
        <v>82</v>
      </c>
      <c r="L2715" t="s">
        <v>238</v>
      </c>
      <c r="M2715">
        <v>5</v>
      </c>
      <c r="N2715" s="2">
        <v>899</v>
      </c>
      <c r="O2715" s="3">
        <v>0.05</v>
      </c>
      <c r="P2715" s="2">
        <v>2400</v>
      </c>
      <c r="Q2715" t="s">
        <v>44</v>
      </c>
      <c r="R2715" t="s">
        <v>33</v>
      </c>
      <c r="S2715" t="s">
        <v>34</v>
      </c>
      <c r="T2715" s="4">
        <v>4</v>
      </c>
      <c r="U2715" s="11">
        <f t="shared" si="42"/>
        <v>4495</v>
      </c>
      <c r="V2715" s="11">
        <f>tbl_EcommerceSales[[#This Row],[Gross_Sales]]*tbl_EcommerceSales[[#This Row],[Discount]]</f>
        <v>224.75</v>
      </c>
      <c r="W2715" s="11">
        <f>tbl_EcommerceSales[[#This Row],[Gross_Sales]]-tbl_EcommerceSales[[#This Row],[Discount_Amount]]</f>
        <v>4270.25</v>
      </c>
      <c r="X2715" s="11">
        <f>tbl_EcommerceSales[[#This Row],[Quantity]] * _xlfn.XLOOKUP(tbl_EcommerceSales[[#This Row],[Product_ID]], Product_Master!A:A, Product_Master!F:F)</f>
        <v>2400</v>
      </c>
      <c r="Y2715" s="11">
        <f>tbl_EcommerceSales[[#This Row],[Net_Revenue]]-tbl_EcommerceSales[[#This Row],[Total_Cost]]</f>
        <v>1870.25</v>
      </c>
      <c r="Z2715" s="9">
        <f>IFERROR(#REF!/tbl_EcommerceSales[[#This Row],[Total_Cost]], 0)</f>
        <v>0</v>
      </c>
      <c r="AA2715" t="str">
        <f>TEXT(tbl_EcommerceSales[[#This Row],[Order_Date]],"mmm")</f>
        <v>Oct</v>
      </c>
      <c r="AB2715">
        <f>YEAR(tbl_EcommerceSales[[#This Row],[Order_Date]])</f>
        <v>2025</v>
      </c>
      <c r="AC2715" t="str">
        <f>IF(tbl_EcommerceSales[[#This Row],[Age]]&lt;18,"Under 18",IF(tbl_EcommerceSales[[#This Row],[Age]]&lt;=25,"18-25",IF(tbl_EcommerceSales[[#This Row],[Age]]&lt;=35,"26-35",IF(tbl_EcommerceSales[[#This Row],[Age]]&lt;=45,"36-45",IF(tbl_EcommerceSales[[#This Row],[Age]]&lt;=55,"46-55","56+")))))</f>
        <v>36-45</v>
      </c>
    </row>
    <row r="2716" spans="1:29" x14ac:dyDescent="0.35">
      <c r="A2716" t="s">
        <v>4465</v>
      </c>
      <c r="B2716" s="7">
        <v>45953</v>
      </c>
      <c r="C2716" t="s">
        <v>4466</v>
      </c>
      <c r="D2716" t="s">
        <v>139</v>
      </c>
      <c r="E2716" t="s">
        <v>48</v>
      </c>
      <c r="F2716">
        <v>38</v>
      </c>
      <c r="G2716" t="s">
        <v>96</v>
      </c>
      <c r="H2716" t="s">
        <v>39</v>
      </c>
      <c r="I2716" t="s">
        <v>53</v>
      </c>
      <c r="J2716" t="s">
        <v>54</v>
      </c>
      <c r="K2716" t="s">
        <v>55</v>
      </c>
      <c r="L2716" t="s">
        <v>56</v>
      </c>
      <c r="M2716">
        <v>2</v>
      </c>
      <c r="N2716" s="2">
        <v>799</v>
      </c>
      <c r="O2716" s="3">
        <v>0.1</v>
      </c>
      <c r="P2716" s="2">
        <v>780</v>
      </c>
      <c r="Q2716" t="s">
        <v>32</v>
      </c>
      <c r="R2716" t="s">
        <v>33</v>
      </c>
      <c r="S2716" t="s">
        <v>57</v>
      </c>
      <c r="T2716" s="4">
        <v>1</v>
      </c>
      <c r="U2716" s="11">
        <f t="shared" si="42"/>
        <v>1598</v>
      </c>
      <c r="V2716" s="11">
        <f>tbl_EcommerceSales[[#This Row],[Gross_Sales]]*tbl_EcommerceSales[[#This Row],[Discount]]</f>
        <v>159.80000000000001</v>
      </c>
      <c r="W2716" s="11">
        <f>tbl_EcommerceSales[[#This Row],[Gross_Sales]]-tbl_EcommerceSales[[#This Row],[Discount_Amount]]</f>
        <v>1438.2</v>
      </c>
      <c r="X2716" s="11">
        <f>tbl_EcommerceSales[[#This Row],[Quantity]] * _xlfn.XLOOKUP(tbl_EcommerceSales[[#This Row],[Product_ID]], Product_Master!A:A, Product_Master!F:F)</f>
        <v>780</v>
      </c>
      <c r="Y2716" s="11">
        <f>tbl_EcommerceSales[[#This Row],[Net_Revenue]]-tbl_EcommerceSales[[#This Row],[Total_Cost]]</f>
        <v>658.2</v>
      </c>
      <c r="Z2716" s="9">
        <f>IFERROR(#REF!/tbl_EcommerceSales[[#This Row],[Total_Cost]], 0)</f>
        <v>0</v>
      </c>
      <c r="AA2716" t="str">
        <f>TEXT(tbl_EcommerceSales[[#This Row],[Order_Date]],"mmm")</f>
        <v>Oct</v>
      </c>
      <c r="AB2716">
        <f>YEAR(tbl_EcommerceSales[[#This Row],[Order_Date]])</f>
        <v>2025</v>
      </c>
      <c r="AC2716" t="str">
        <f>IF(tbl_EcommerceSales[[#This Row],[Age]]&lt;18,"Under 18",IF(tbl_EcommerceSales[[#This Row],[Age]]&lt;=25,"18-25",IF(tbl_EcommerceSales[[#This Row],[Age]]&lt;=35,"26-35",IF(tbl_EcommerceSales[[#This Row],[Age]]&lt;=45,"36-45",IF(tbl_EcommerceSales[[#This Row],[Age]]&lt;=55,"46-55","56+")))))</f>
        <v>36-45</v>
      </c>
    </row>
    <row r="2717" spans="1:29" x14ac:dyDescent="0.35">
      <c r="A2717" t="s">
        <v>4467</v>
      </c>
      <c r="B2717" s="7">
        <v>45953</v>
      </c>
      <c r="C2717" t="s">
        <v>4468</v>
      </c>
      <c r="D2717" t="s">
        <v>227</v>
      </c>
      <c r="E2717" t="s">
        <v>48</v>
      </c>
      <c r="F2717">
        <v>50</v>
      </c>
      <c r="G2717" t="s">
        <v>103</v>
      </c>
      <c r="H2717" t="s">
        <v>27</v>
      </c>
      <c r="I2717" t="s">
        <v>165</v>
      </c>
      <c r="J2717" t="s">
        <v>166</v>
      </c>
      <c r="K2717" t="s">
        <v>42</v>
      </c>
      <c r="L2717" t="s">
        <v>167</v>
      </c>
      <c r="M2717">
        <v>2</v>
      </c>
      <c r="N2717" s="2">
        <v>1799</v>
      </c>
      <c r="O2717" s="3">
        <v>0</v>
      </c>
      <c r="P2717" s="2">
        <v>1800</v>
      </c>
      <c r="Q2717" t="s">
        <v>76</v>
      </c>
      <c r="R2717" t="s">
        <v>33</v>
      </c>
      <c r="S2717" t="s">
        <v>34</v>
      </c>
      <c r="T2717" s="4">
        <v>4</v>
      </c>
      <c r="U2717" s="11">
        <f t="shared" si="42"/>
        <v>3598</v>
      </c>
      <c r="V2717" s="11">
        <f>tbl_EcommerceSales[[#This Row],[Gross_Sales]]*tbl_EcommerceSales[[#This Row],[Discount]]</f>
        <v>0</v>
      </c>
      <c r="W2717" s="11">
        <f>tbl_EcommerceSales[[#This Row],[Gross_Sales]]-tbl_EcommerceSales[[#This Row],[Discount_Amount]]</f>
        <v>3598</v>
      </c>
      <c r="X2717" s="11">
        <f>tbl_EcommerceSales[[#This Row],[Quantity]] * _xlfn.XLOOKUP(tbl_EcommerceSales[[#This Row],[Product_ID]], Product_Master!A:A, Product_Master!F:F)</f>
        <v>1800</v>
      </c>
      <c r="Y2717" s="11">
        <f>tbl_EcommerceSales[[#This Row],[Net_Revenue]]-tbl_EcommerceSales[[#This Row],[Total_Cost]]</f>
        <v>1798</v>
      </c>
      <c r="Z2717" s="9">
        <f>IFERROR(#REF!/tbl_EcommerceSales[[#This Row],[Total_Cost]], 0)</f>
        <v>0</v>
      </c>
      <c r="AA2717" t="str">
        <f>TEXT(tbl_EcommerceSales[[#This Row],[Order_Date]],"mmm")</f>
        <v>Oct</v>
      </c>
      <c r="AB2717">
        <f>YEAR(tbl_EcommerceSales[[#This Row],[Order_Date]])</f>
        <v>2025</v>
      </c>
      <c r="AC2717" t="str">
        <f>IF(tbl_EcommerceSales[[#This Row],[Age]]&lt;18,"Under 18",IF(tbl_EcommerceSales[[#This Row],[Age]]&lt;=25,"18-25",IF(tbl_EcommerceSales[[#This Row],[Age]]&lt;=35,"26-35",IF(tbl_EcommerceSales[[#This Row],[Age]]&lt;=45,"36-45",IF(tbl_EcommerceSales[[#This Row],[Age]]&lt;=55,"46-55","56+")))))</f>
        <v>46-55</v>
      </c>
    </row>
    <row r="2718" spans="1:29" x14ac:dyDescent="0.35">
      <c r="A2718" t="s">
        <v>4469</v>
      </c>
      <c r="B2718" s="7">
        <v>45953</v>
      </c>
      <c r="C2718" t="s">
        <v>413</v>
      </c>
      <c r="D2718" t="s">
        <v>342</v>
      </c>
      <c r="E2718" t="s">
        <v>25</v>
      </c>
      <c r="F2718">
        <v>30</v>
      </c>
      <c r="G2718" t="s">
        <v>87</v>
      </c>
      <c r="H2718" t="s">
        <v>88</v>
      </c>
      <c r="I2718" t="s">
        <v>338</v>
      </c>
      <c r="J2718" t="s">
        <v>339</v>
      </c>
      <c r="K2718" t="s">
        <v>55</v>
      </c>
      <c r="L2718" t="s">
        <v>56</v>
      </c>
      <c r="M2718">
        <v>2</v>
      </c>
      <c r="N2718" s="2">
        <v>1499</v>
      </c>
      <c r="O2718" s="3">
        <v>0.1</v>
      </c>
      <c r="P2718" s="2">
        <v>1560</v>
      </c>
      <c r="Q2718" t="s">
        <v>44</v>
      </c>
      <c r="R2718" t="s">
        <v>33</v>
      </c>
      <c r="S2718" t="s">
        <v>57</v>
      </c>
      <c r="T2718" s="4">
        <v>5</v>
      </c>
      <c r="U2718" s="11">
        <f t="shared" si="42"/>
        <v>2998</v>
      </c>
      <c r="V2718" s="11">
        <f>tbl_EcommerceSales[[#This Row],[Gross_Sales]]*tbl_EcommerceSales[[#This Row],[Discount]]</f>
        <v>299.8</v>
      </c>
      <c r="W2718" s="11">
        <f>tbl_EcommerceSales[[#This Row],[Gross_Sales]]-tbl_EcommerceSales[[#This Row],[Discount_Amount]]</f>
        <v>2698.2</v>
      </c>
      <c r="X2718" s="11">
        <f>tbl_EcommerceSales[[#This Row],[Quantity]] * _xlfn.XLOOKUP(tbl_EcommerceSales[[#This Row],[Product_ID]], Product_Master!A:A, Product_Master!F:F)</f>
        <v>1560</v>
      </c>
      <c r="Y2718" s="11">
        <f>tbl_EcommerceSales[[#This Row],[Net_Revenue]]-tbl_EcommerceSales[[#This Row],[Total_Cost]]</f>
        <v>1138.1999999999998</v>
      </c>
      <c r="Z2718" s="9">
        <f>IFERROR(#REF!/tbl_EcommerceSales[[#This Row],[Total_Cost]], 0)</f>
        <v>0</v>
      </c>
      <c r="AA2718" t="str">
        <f>TEXT(tbl_EcommerceSales[[#This Row],[Order_Date]],"mmm")</f>
        <v>Oct</v>
      </c>
      <c r="AB2718">
        <f>YEAR(tbl_EcommerceSales[[#This Row],[Order_Date]])</f>
        <v>2025</v>
      </c>
      <c r="AC2718" t="str">
        <f>IF(tbl_EcommerceSales[[#This Row],[Age]]&lt;18,"Under 18",IF(tbl_EcommerceSales[[#This Row],[Age]]&lt;=25,"18-25",IF(tbl_EcommerceSales[[#This Row],[Age]]&lt;=35,"26-35",IF(tbl_EcommerceSales[[#This Row],[Age]]&lt;=45,"36-45",IF(tbl_EcommerceSales[[#This Row],[Age]]&lt;=55,"46-55","56+")))))</f>
        <v>26-35</v>
      </c>
    </row>
    <row r="2719" spans="1:29" x14ac:dyDescent="0.35">
      <c r="A2719" t="s">
        <v>4470</v>
      </c>
      <c r="B2719" s="7">
        <v>45953</v>
      </c>
      <c r="C2719" t="s">
        <v>4471</v>
      </c>
      <c r="D2719" t="s">
        <v>189</v>
      </c>
      <c r="E2719" t="s">
        <v>48</v>
      </c>
      <c r="F2719">
        <v>31</v>
      </c>
      <c r="G2719" t="s">
        <v>270</v>
      </c>
      <c r="H2719" t="s">
        <v>72</v>
      </c>
      <c r="I2719" t="s">
        <v>175</v>
      </c>
      <c r="J2719" t="s">
        <v>176</v>
      </c>
      <c r="K2719" t="s">
        <v>177</v>
      </c>
      <c r="L2719" t="s">
        <v>178</v>
      </c>
      <c r="M2719">
        <v>2</v>
      </c>
      <c r="N2719" s="2">
        <v>699</v>
      </c>
      <c r="O2719" s="3">
        <v>0.25</v>
      </c>
      <c r="P2719" s="2">
        <v>640</v>
      </c>
      <c r="Q2719" t="s">
        <v>76</v>
      </c>
      <c r="R2719" t="s">
        <v>33</v>
      </c>
      <c r="S2719" t="s">
        <v>34</v>
      </c>
      <c r="T2719" s="4">
        <v>5</v>
      </c>
      <c r="U2719" s="11">
        <f t="shared" si="42"/>
        <v>1398</v>
      </c>
      <c r="V2719" s="11">
        <f>tbl_EcommerceSales[[#This Row],[Gross_Sales]]*tbl_EcommerceSales[[#This Row],[Discount]]</f>
        <v>349.5</v>
      </c>
      <c r="W2719" s="11">
        <f>tbl_EcommerceSales[[#This Row],[Gross_Sales]]-tbl_EcommerceSales[[#This Row],[Discount_Amount]]</f>
        <v>1048.5</v>
      </c>
      <c r="X2719" s="11">
        <f>tbl_EcommerceSales[[#This Row],[Quantity]] * _xlfn.XLOOKUP(tbl_EcommerceSales[[#This Row],[Product_ID]], Product_Master!A:A, Product_Master!F:F)</f>
        <v>640</v>
      </c>
      <c r="Y2719" s="11">
        <f>tbl_EcommerceSales[[#This Row],[Net_Revenue]]-tbl_EcommerceSales[[#This Row],[Total_Cost]]</f>
        <v>408.5</v>
      </c>
      <c r="Z2719" s="9">
        <f>IFERROR(#REF!/tbl_EcommerceSales[[#This Row],[Total_Cost]], 0)</f>
        <v>0</v>
      </c>
      <c r="AA2719" t="str">
        <f>TEXT(tbl_EcommerceSales[[#This Row],[Order_Date]],"mmm")</f>
        <v>Oct</v>
      </c>
      <c r="AB2719">
        <f>YEAR(tbl_EcommerceSales[[#This Row],[Order_Date]])</f>
        <v>2025</v>
      </c>
      <c r="AC2719" t="str">
        <f>IF(tbl_EcommerceSales[[#This Row],[Age]]&lt;18,"Under 18",IF(tbl_EcommerceSales[[#This Row],[Age]]&lt;=25,"18-25",IF(tbl_EcommerceSales[[#This Row],[Age]]&lt;=35,"26-35",IF(tbl_EcommerceSales[[#This Row],[Age]]&lt;=45,"36-45",IF(tbl_EcommerceSales[[#This Row],[Age]]&lt;=55,"46-55","56+")))))</f>
        <v>26-35</v>
      </c>
    </row>
    <row r="2720" spans="1:29" x14ac:dyDescent="0.35">
      <c r="A2720" t="s">
        <v>4472</v>
      </c>
      <c r="B2720" s="7">
        <v>45953</v>
      </c>
      <c r="C2720" t="s">
        <v>4323</v>
      </c>
      <c r="D2720" t="s">
        <v>116</v>
      </c>
      <c r="E2720" t="s">
        <v>48</v>
      </c>
      <c r="F2720">
        <v>34</v>
      </c>
      <c r="G2720" t="s">
        <v>211</v>
      </c>
      <c r="H2720" t="s">
        <v>72</v>
      </c>
      <c r="I2720" t="s">
        <v>28</v>
      </c>
      <c r="J2720" t="s">
        <v>29</v>
      </c>
      <c r="K2720" t="s">
        <v>30</v>
      </c>
      <c r="L2720" t="s">
        <v>31</v>
      </c>
      <c r="M2720">
        <v>2</v>
      </c>
      <c r="N2720" s="2">
        <v>5999</v>
      </c>
      <c r="O2720" s="3">
        <v>0.05</v>
      </c>
      <c r="P2720" s="2">
        <v>7800</v>
      </c>
      <c r="Q2720" t="s">
        <v>76</v>
      </c>
      <c r="R2720" t="s">
        <v>33</v>
      </c>
      <c r="S2720" t="s">
        <v>34</v>
      </c>
      <c r="T2720" s="4">
        <v>5</v>
      </c>
      <c r="U2720" s="11">
        <f t="shared" si="42"/>
        <v>11998</v>
      </c>
      <c r="V2720" s="11">
        <f>tbl_EcommerceSales[[#This Row],[Gross_Sales]]*tbl_EcommerceSales[[#This Row],[Discount]]</f>
        <v>599.9</v>
      </c>
      <c r="W2720" s="11">
        <f>tbl_EcommerceSales[[#This Row],[Gross_Sales]]-tbl_EcommerceSales[[#This Row],[Discount_Amount]]</f>
        <v>11398.1</v>
      </c>
      <c r="X2720" s="11">
        <f>tbl_EcommerceSales[[#This Row],[Quantity]] * _xlfn.XLOOKUP(tbl_EcommerceSales[[#This Row],[Product_ID]], Product_Master!A:A, Product_Master!F:F)</f>
        <v>7800</v>
      </c>
      <c r="Y2720" s="11">
        <f>tbl_EcommerceSales[[#This Row],[Net_Revenue]]-tbl_EcommerceSales[[#This Row],[Total_Cost]]</f>
        <v>3598.1000000000004</v>
      </c>
      <c r="Z2720" s="9">
        <f>IFERROR(#REF!/tbl_EcommerceSales[[#This Row],[Total_Cost]], 0)</f>
        <v>0</v>
      </c>
      <c r="AA2720" t="str">
        <f>TEXT(tbl_EcommerceSales[[#This Row],[Order_Date]],"mmm")</f>
        <v>Oct</v>
      </c>
      <c r="AB2720">
        <f>YEAR(tbl_EcommerceSales[[#This Row],[Order_Date]])</f>
        <v>2025</v>
      </c>
      <c r="AC2720" t="str">
        <f>IF(tbl_EcommerceSales[[#This Row],[Age]]&lt;18,"Under 18",IF(tbl_EcommerceSales[[#This Row],[Age]]&lt;=25,"18-25",IF(tbl_EcommerceSales[[#This Row],[Age]]&lt;=35,"26-35",IF(tbl_EcommerceSales[[#This Row],[Age]]&lt;=45,"36-45",IF(tbl_EcommerceSales[[#This Row],[Age]]&lt;=55,"46-55","56+")))))</f>
        <v>26-35</v>
      </c>
    </row>
    <row r="2721" spans="1:29" x14ac:dyDescent="0.35">
      <c r="A2721" t="s">
        <v>4473</v>
      </c>
      <c r="B2721" s="7">
        <v>45953</v>
      </c>
      <c r="C2721" t="s">
        <v>3650</v>
      </c>
      <c r="D2721" t="s">
        <v>195</v>
      </c>
      <c r="E2721" t="s">
        <v>48</v>
      </c>
      <c r="F2721">
        <v>32</v>
      </c>
      <c r="G2721" t="s">
        <v>61</v>
      </c>
      <c r="H2721" t="s">
        <v>27</v>
      </c>
      <c r="I2721" t="s">
        <v>517</v>
      </c>
      <c r="J2721" t="s">
        <v>518</v>
      </c>
      <c r="K2721" t="s">
        <v>30</v>
      </c>
      <c r="L2721" t="s">
        <v>278</v>
      </c>
      <c r="M2721">
        <v>1</v>
      </c>
      <c r="N2721" s="2">
        <v>1299</v>
      </c>
      <c r="O2721" s="3">
        <v>0.05</v>
      </c>
      <c r="P2721" s="2">
        <v>690</v>
      </c>
      <c r="Q2721" t="s">
        <v>156</v>
      </c>
      <c r="R2721" t="s">
        <v>33</v>
      </c>
      <c r="S2721" t="s">
        <v>34</v>
      </c>
      <c r="T2721" s="4">
        <v>2</v>
      </c>
      <c r="U2721" s="11">
        <f t="shared" si="42"/>
        <v>1299</v>
      </c>
      <c r="V2721" s="11">
        <f>tbl_EcommerceSales[[#This Row],[Gross_Sales]]*tbl_EcommerceSales[[#This Row],[Discount]]</f>
        <v>64.95</v>
      </c>
      <c r="W2721" s="11">
        <f>tbl_EcommerceSales[[#This Row],[Gross_Sales]]-tbl_EcommerceSales[[#This Row],[Discount_Amount]]</f>
        <v>1234.05</v>
      </c>
      <c r="X2721" s="11">
        <f>tbl_EcommerceSales[[#This Row],[Quantity]] * _xlfn.XLOOKUP(tbl_EcommerceSales[[#This Row],[Product_ID]], Product_Master!A:A, Product_Master!F:F)</f>
        <v>690</v>
      </c>
      <c r="Y2721" s="11">
        <f>tbl_EcommerceSales[[#This Row],[Net_Revenue]]-tbl_EcommerceSales[[#This Row],[Total_Cost]]</f>
        <v>544.04999999999995</v>
      </c>
      <c r="Z2721" s="9">
        <f>IFERROR(#REF!/tbl_EcommerceSales[[#This Row],[Total_Cost]], 0)</f>
        <v>0</v>
      </c>
      <c r="AA2721" t="str">
        <f>TEXT(tbl_EcommerceSales[[#This Row],[Order_Date]],"mmm")</f>
        <v>Oct</v>
      </c>
      <c r="AB2721">
        <f>YEAR(tbl_EcommerceSales[[#This Row],[Order_Date]])</f>
        <v>2025</v>
      </c>
      <c r="AC2721" t="str">
        <f>IF(tbl_EcommerceSales[[#This Row],[Age]]&lt;18,"Under 18",IF(tbl_EcommerceSales[[#This Row],[Age]]&lt;=25,"18-25",IF(tbl_EcommerceSales[[#This Row],[Age]]&lt;=35,"26-35",IF(tbl_EcommerceSales[[#This Row],[Age]]&lt;=45,"36-45",IF(tbl_EcommerceSales[[#This Row],[Age]]&lt;=55,"46-55","56+")))))</f>
        <v>26-35</v>
      </c>
    </row>
    <row r="2722" spans="1:29" x14ac:dyDescent="0.35">
      <c r="A2722" t="s">
        <v>4474</v>
      </c>
      <c r="B2722" s="7">
        <v>45954</v>
      </c>
      <c r="C2722" t="s">
        <v>990</v>
      </c>
      <c r="D2722" t="s">
        <v>254</v>
      </c>
      <c r="E2722" t="s">
        <v>48</v>
      </c>
      <c r="F2722">
        <v>41</v>
      </c>
      <c r="G2722" t="s">
        <v>211</v>
      </c>
      <c r="H2722" t="s">
        <v>72</v>
      </c>
      <c r="I2722" t="s">
        <v>40</v>
      </c>
      <c r="J2722" t="s">
        <v>41</v>
      </c>
      <c r="K2722" t="s">
        <v>42</v>
      </c>
      <c r="L2722" t="s">
        <v>43</v>
      </c>
      <c r="M2722">
        <v>2</v>
      </c>
      <c r="N2722" s="2">
        <v>699</v>
      </c>
      <c r="O2722" s="3">
        <v>0</v>
      </c>
      <c r="P2722" s="2">
        <v>620</v>
      </c>
      <c r="Q2722" t="s">
        <v>44</v>
      </c>
      <c r="R2722" t="s">
        <v>33</v>
      </c>
      <c r="S2722" t="s">
        <v>34</v>
      </c>
      <c r="T2722" s="4">
        <v>4</v>
      </c>
      <c r="U2722" s="11">
        <f t="shared" si="42"/>
        <v>1398</v>
      </c>
      <c r="V2722" s="11">
        <f>tbl_EcommerceSales[[#This Row],[Gross_Sales]]*tbl_EcommerceSales[[#This Row],[Discount]]</f>
        <v>0</v>
      </c>
      <c r="W2722" s="11">
        <f>tbl_EcommerceSales[[#This Row],[Gross_Sales]]-tbl_EcommerceSales[[#This Row],[Discount_Amount]]</f>
        <v>1398</v>
      </c>
      <c r="X2722" s="11">
        <f>tbl_EcommerceSales[[#This Row],[Quantity]] * _xlfn.XLOOKUP(tbl_EcommerceSales[[#This Row],[Product_ID]], Product_Master!A:A, Product_Master!F:F)</f>
        <v>620</v>
      </c>
      <c r="Y2722" s="11">
        <f>tbl_EcommerceSales[[#This Row],[Net_Revenue]]-tbl_EcommerceSales[[#This Row],[Total_Cost]]</f>
        <v>778</v>
      </c>
      <c r="Z2722" s="9">
        <f>IFERROR(#REF!/tbl_EcommerceSales[[#This Row],[Total_Cost]], 0)</f>
        <v>0</v>
      </c>
      <c r="AA2722" t="str">
        <f>TEXT(tbl_EcommerceSales[[#This Row],[Order_Date]],"mmm")</f>
        <v>Oct</v>
      </c>
      <c r="AB2722">
        <f>YEAR(tbl_EcommerceSales[[#This Row],[Order_Date]])</f>
        <v>2025</v>
      </c>
      <c r="AC2722" t="str">
        <f>IF(tbl_EcommerceSales[[#This Row],[Age]]&lt;18,"Under 18",IF(tbl_EcommerceSales[[#This Row],[Age]]&lt;=25,"18-25",IF(tbl_EcommerceSales[[#This Row],[Age]]&lt;=35,"26-35",IF(tbl_EcommerceSales[[#This Row],[Age]]&lt;=45,"36-45",IF(tbl_EcommerceSales[[#This Row],[Age]]&lt;=55,"46-55","56+")))))</f>
        <v>36-45</v>
      </c>
    </row>
    <row r="2723" spans="1:29" x14ac:dyDescent="0.35">
      <c r="A2723" t="s">
        <v>4475</v>
      </c>
      <c r="B2723" s="7">
        <v>45954</v>
      </c>
      <c r="C2723" t="s">
        <v>4476</v>
      </c>
      <c r="D2723" t="s">
        <v>254</v>
      </c>
      <c r="E2723" t="s">
        <v>48</v>
      </c>
      <c r="F2723">
        <v>37</v>
      </c>
      <c r="G2723" t="s">
        <v>122</v>
      </c>
      <c r="H2723" t="s">
        <v>72</v>
      </c>
      <c r="I2723" t="s">
        <v>67</v>
      </c>
      <c r="J2723" t="s">
        <v>68</v>
      </c>
      <c r="K2723" t="s">
        <v>42</v>
      </c>
      <c r="L2723" t="s">
        <v>43</v>
      </c>
      <c r="M2723">
        <v>1</v>
      </c>
      <c r="N2723" s="2">
        <v>799</v>
      </c>
      <c r="O2723" s="3">
        <v>0.15</v>
      </c>
      <c r="P2723" s="2">
        <v>360</v>
      </c>
      <c r="Q2723" t="s">
        <v>123</v>
      </c>
      <c r="R2723" t="s">
        <v>33</v>
      </c>
      <c r="S2723" t="s">
        <v>34</v>
      </c>
      <c r="T2723" s="4">
        <v>2</v>
      </c>
      <c r="U2723" s="11">
        <f t="shared" si="42"/>
        <v>799</v>
      </c>
      <c r="V2723" s="11">
        <f>tbl_EcommerceSales[[#This Row],[Gross_Sales]]*tbl_EcommerceSales[[#This Row],[Discount]]</f>
        <v>119.85</v>
      </c>
      <c r="W2723" s="11">
        <f>tbl_EcommerceSales[[#This Row],[Gross_Sales]]-tbl_EcommerceSales[[#This Row],[Discount_Amount]]</f>
        <v>679.15</v>
      </c>
      <c r="X2723" s="11">
        <f>tbl_EcommerceSales[[#This Row],[Quantity]] * _xlfn.XLOOKUP(tbl_EcommerceSales[[#This Row],[Product_ID]], Product_Master!A:A, Product_Master!F:F)</f>
        <v>360</v>
      </c>
      <c r="Y2723" s="11">
        <f>tbl_EcommerceSales[[#This Row],[Net_Revenue]]-tbl_EcommerceSales[[#This Row],[Total_Cost]]</f>
        <v>319.14999999999998</v>
      </c>
      <c r="Z2723" s="9">
        <f>IFERROR(#REF!/tbl_EcommerceSales[[#This Row],[Total_Cost]], 0)</f>
        <v>0</v>
      </c>
      <c r="AA2723" t="str">
        <f>TEXT(tbl_EcommerceSales[[#This Row],[Order_Date]],"mmm")</f>
        <v>Oct</v>
      </c>
      <c r="AB2723">
        <f>YEAR(tbl_EcommerceSales[[#This Row],[Order_Date]])</f>
        <v>2025</v>
      </c>
      <c r="AC2723" t="str">
        <f>IF(tbl_EcommerceSales[[#This Row],[Age]]&lt;18,"Under 18",IF(tbl_EcommerceSales[[#This Row],[Age]]&lt;=25,"18-25",IF(tbl_EcommerceSales[[#This Row],[Age]]&lt;=35,"26-35",IF(tbl_EcommerceSales[[#This Row],[Age]]&lt;=45,"36-45",IF(tbl_EcommerceSales[[#This Row],[Age]]&lt;=55,"46-55","56+")))))</f>
        <v>36-45</v>
      </c>
    </row>
    <row r="2724" spans="1:29" x14ac:dyDescent="0.35">
      <c r="A2724" t="s">
        <v>4477</v>
      </c>
      <c r="B2724" s="7">
        <v>45954</v>
      </c>
      <c r="C2724" t="s">
        <v>4142</v>
      </c>
      <c r="D2724" t="s">
        <v>47</v>
      </c>
      <c r="E2724" t="s">
        <v>48</v>
      </c>
      <c r="F2724">
        <v>33</v>
      </c>
      <c r="G2724" t="s">
        <v>211</v>
      </c>
      <c r="H2724" t="s">
        <v>72</v>
      </c>
      <c r="I2724" t="s">
        <v>294</v>
      </c>
      <c r="J2724" t="s">
        <v>295</v>
      </c>
      <c r="K2724" t="s">
        <v>91</v>
      </c>
      <c r="L2724" t="s">
        <v>296</v>
      </c>
      <c r="M2724">
        <v>2</v>
      </c>
      <c r="N2724" s="2">
        <v>699</v>
      </c>
      <c r="O2724" s="3">
        <v>0</v>
      </c>
      <c r="P2724" s="2">
        <v>600</v>
      </c>
      <c r="Q2724" t="s">
        <v>44</v>
      </c>
      <c r="R2724" t="s">
        <v>33</v>
      </c>
      <c r="S2724" t="s">
        <v>34</v>
      </c>
      <c r="T2724" s="4">
        <v>4</v>
      </c>
      <c r="U2724" s="11">
        <f t="shared" si="42"/>
        <v>1398</v>
      </c>
      <c r="V2724" s="11">
        <f>tbl_EcommerceSales[[#This Row],[Gross_Sales]]*tbl_EcommerceSales[[#This Row],[Discount]]</f>
        <v>0</v>
      </c>
      <c r="W2724" s="11">
        <f>tbl_EcommerceSales[[#This Row],[Gross_Sales]]-tbl_EcommerceSales[[#This Row],[Discount_Amount]]</f>
        <v>1398</v>
      </c>
      <c r="X2724" s="11">
        <f>tbl_EcommerceSales[[#This Row],[Quantity]] * _xlfn.XLOOKUP(tbl_EcommerceSales[[#This Row],[Product_ID]], Product_Master!A:A, Product_Master!F:F)</f>
        <v>600</v>
      </c>
      <c r="Y2724" s="11">
        <f>tbl_EcommerceSales[[#This Row],[Net_Revenue]]-tbl_EcommerceSales[[#This Row],[Total_Cost]]</f>
        <v>798</v>
      </c>
      <c r="Z2724" s="9">
        <f>IFERROR(#REF!/tbl_EcommerceSales[[#This Row],[Total_Cost]], 0)</f>
        <v>0</v>
      </c>
      <c r="AA2724" t="str">
        <f>TEXT(tbl_EcommerceSales[[#This Row],[Order_Date]],"mmm")</f>
        <v>Oct</v>
      </c>
      <c r="AB2724">
        <f>YEAR(tbl_EcommerceSales[[#This Row],[Order_Date]])</f>
        <v>2025</v>
      </c>
      <c r="AC2724" t="str">
        <f>IF(tbl_EcommerceSales[[#This Row],[Age]]&lt;18,"Under 18",IF(tbl_EcommerceSales[[#This Row],[Age]]&lt;=25,"18-25",IF(tbl_EcommerceSales[[#This Row],[Age]]&lt;=35,"26-35",IF(tbl_EcommerceSales[[#This Row],[Age]]&lt;=45,"36-45",IF(tbl_EcommerceSales[[#This Row],[Age]]&lt;=55,"46-55","56+")))))</f>
        <v>26-35</v>
      </c>
    </row>
    <row r="2725" spans="1:29" x14ac:dyDescent="0.35">
      <c r="A2725" t="s">
        <v>4478</v>
      </c>
      <c r="B2725" s="7">
        <v>45955</v>
      </c>
      <c r="C2725" t="s">
        <v>4479</v>
      </c>
      <c r="D2725" t="s">
        <v>195</v>
      </c>
      <c r="E2725" t="s">
        <v>48</v>
      </c>
      <c r="F2725">
        <v>53</v>
      </c>
      <c r="G2725" t="s">
        <v>186</v>
      </c>
      <c r="H2725" t="s">
        <v>72</v>
      </c>
      <c r="I2725" t="s">
        <v>271</v>
      </c>
      <c r="J2725" t="s">
        <v>272</v>
      </c>
      <c r="K2725" t="s">
        <v>30</v>
      </c>
      <c r="L2725" t="s">
        <v>273</v>
      </c>
      <c r="M2725">
        <v>1</v>
      </c>
      <c r="N2725" s="2">
        <v>4299</v>
      </c>
      <c r="O2725" s="3">
        <v>0.2</v>
      </c>
      <c r="P2725" s="2">
        <v>2700</v>
      </c>
      <c r="Q2725" t="s">
        <v>32</v>
      </c>
      <c r="R2725" t="s">
        <v>93</v>
      </c>
      <c r="S2725" t="s">
        <v>57</v>
      </c>
      <c r="T2725" s="4">
        <v>4</v>
      </c>
      <c r="U2725" s="11">
        <f t="shared" si="42"/>
        <v>4299</v>
      </c>
      <c r="V2725" s="11">
        <f>tbl_EcommerceSales[[#This Row],[Gross_Sales]]*tbl_EcommerceSales[[#This Row],[Discount]]</f>
        <v>859.80000000000007</v>
      </c>
      <c r="W2725" s="11">
        <f>tbl_EcommerceSales[[#This Row],[Gross_Sales]]-tbl_EcommerceSales[[#This Row],[Discount_Amount]]</f>
        <v>3439.2</v>
      </c>
      <c r="X2725" s="11">
        <f>tbl_EcommerceSales[[#This Row],[Quantity]] * _xlfn.XLOOKUP(tbl_EcommerceSales[[#This Row],[Product_ID]], Product_Master!A:A, Product_Master!F:F)</f>
        <v>2700</v>
      </c>
      <c r="Y2725" s="11">
        <f>tbl_EcommerceSales[[#This Row],[Net_Revenue]]-tbl_EcommerceSales[[#This Row],[Total_Cost]]</f>
        <v>739.19999999999982</v>
      </c>
      <c r="Z2725" s="9">
        <f>IFERROR(#REF!/tbl_EcommerceSales[[#This Row],[Total_Cost]], 0)</f>
        <v>0</v>
      </c>
      <c r="AA2725" t="str">
        <f>TEXT(tbl_EcommerceSales[[#This Row],[Order_Date]],"mmm")</f>
        <v>Oct</v>
      </c>
      <c r="AB2725">
        <f>YEAR(tbl_EcommerceSales[[#This Row],[Order_Date]])</f>
        <v>2025</v>
      </c>
      <c r="AC2725" t="str">
        <f>IF(tbl_EcommerceSales[[#This Row],[Age]]&lt;18,"Under 18",IF(tbl_EcommerceSales[[#This Row],[Age]]&lt;=25,"18-25",IF(tbl_EcommerceSales[[#This Row],[Age]]&lt;=35,"26-35",IF(tbl_EcommerceSales[[#This Row],[Age]]&lt;=45,"36-45",IF(tbl_EcommerceSales[[#This Row],[Age]]&lt;=55,"46-55","56+")))))</f>
        <v>46-55</v>
      </c>
    </row>
    <row r="2726" spans="1:29" x14ac:dyDescent="0.35">
      <c r="A2726" t="s">
        <v>4480</v>
      </c>
      <c r="B2726" s="7">
        <v>45955</v>
      </c>
      <c r="C2726" t="s">
        <v>147</v>
      </c>
      <c r="D2726" t="s">
        <v>148</v>
      </c>
      <c r="E2726" t="s">
        <v>48</v>
      </c>
      <c r="F2726">
        <v>30</v>
      </c>
      <c r="G2726" t="s">
        <v>270</v>
      </c>
      <c r="H2726" t="s">
        <v>72</v>
      </c>
      <c r="I2726" t="s">
        <v>126</v>
      </c>
      <c r="J2726" t="s">
        <v>127</v>
      </c>
      <c r="K2726" t="s">
        <v>82</v>
      </c>
      <c r="L2726" t="s">
        <v>83</v>
      </c>
      <c r="M2726">
        <v>2</v>
      </c>
      <c r="N2726" s="2">
        <v>1899</v>
      </c>
      <c r="O2726" s="3">
        <v>0.05</v>
      </c>
      <c r="P2726" s="2">
        <v>2240</v>
      </c>
      <c r="Q2726" t="s">
        <v>319</v>
      </c>
      <c r="R2726" t="s">
        <v>33</v>
      </c>
      <c r="S2726" t="s">
        <v>57</v>
      </c>
      <c r="T2726" s="4">
        <v>4</v>
      </c>
      <c r="U2726" s="11">
        <f t="shared" si="42"/>
        <v>3798</v>
      </c>
      <c r="V2726" s="11">
        <f>tbl_EcommerceSales[[#This Row],[Gross_Sales]]*tbl_EcommerceSales[[#This Row],[Discount]]</f>
        <v>189.9</v>
      </c>
      <c r="W2726" s="11">
        <f>tbl_EcommerceSales[[#This Row],[Gross_Sales]]-tbl_EcommerceSales[[#This Row],[Discount_Amount]]</f>
        <v>3608.1</v>
      </c>
      <c r="X2726" s="11">
        <f>tbl_EcommerceSales[[#This Row],[Quantity]] * _xlfn.XLOOKUP(tbl_EcommerceSales[[#This Row],[Product_ID]], Product_Master!A:A, Product_Master!F:F)</f>
        <v>2240</v>
      </c>
      <c r="Y2726" s="11">
        <f>tbl_EcommerceSales[[#This Row],[Net_Revenue]]-tbl_EcommerceSales[[#This Row],[Total_Cost]]</f>
        <v>1368.1</v>
      </c>
      <c r="Z2726" s="9">
        <f>IFERROR(#REF!/tbl_EcommerceSales[[#This Row],[Total_Cost]], 0)</f>
        <v>0</v>
      </c>
      <c r="AA2726" t="str">
        <f>TEXT(tbl_EcommerceSales[[#This Row],[Order_Date]],"mmm")</f>
        <v>Oct</v>
      </c>
      <c r="AB2726">
        <f>YEAR(tbl_EcommerceSales[[#This Row],[Order_Date]])</f>
        <v>2025</v>
      </c>
      <c r="AC2726" t="str">
        <f>IF(tbl_EcommerceSales[[#This Row],[Age]]&lt;18,"Under 18",IF(tbl_EcommerceSales[[#This Row],[Age]]&lt;=25,"18-25",IF(tbl_EcommerceSales[[#This Row],[Age]]&lt;=35,"26-35",IF(tbl_EcommerceSales[[#This Row],[Age]]&lt;=45,"36-45",IF(tbl_EcommerceSales[[#This Row],[Age]]&lt;=55,"46-55","56+")))))</f>
        <v>26-35</v>
      </c>
    </row>
    <row r="2727" spans="1:29" x14ac:dyDescent="0.35">
      <c r="A2727" t="s">
        <v>4481</v>
      </c>
      <c r="B2727" s="7">
        <v>45955</v>
      </c>
      <c r="C2727" t="s">
        <v>2975</v>
      </c>
      <c r="D2727" t="s">
        <v>86</v>
      </c>
      <c r="E2727" t="s">
        <v>48</v>
      </c>
      <c r="F2727">
        <v>35</v>
      </c>
      <c r="G2727" t="s">
        <v>186</v>
      </c>
      <c r="H2727" t="s">
        <v>72</v>
      </c>
      <c r="I2727" t="s">
        <v>73</v>
      </c>
      <c r="J2727" t="s">
        <v>74</v>
      </c>
      <c r="K2727" t="s">
        <v>55</v>
      </c>
      <c r="L2727" t="s">
        <v>75</v>
      </c>
      <c r="M2727">
        <v>2</v>
      </c>
      <c r="N2727" s="2">
        <v>2899</v>
      </c>
      <c r="O2727" s="3">
        <v>0.2</v>
      </c>
      <c r="P2727" s="2">
        <v>3400</v>
      </c>
      <c r="Q2727" t="s">
        <v>123</v>
      </c>
      <c r="R2727" t="s">
        <v>162</v>
      </c>
      <c r="S2727" t="s">
        <v>34</v>
      </c>
      <c r="T2727" s="4"/>
      <c r="U2727" s="11">
        <f t="shared" si="42"/>
        <v>5798</v>
      </c>
      <c r="V2727" s="11">
        <f>tbl_EcommerceSales[[#This Row],[Gross_Sales]]*tbl_EcommerceSales[[#This Row],[Discount]]</f>
        <v>1159.6000000000001</v>
      </c>
      <c r="W2727" s="11">
        <f>tbl_EcommerceSales[[#This Row],[Gross_Sales]]-tbl_EcommerceSales[[#This Row],[Discount_Amount]]</f>
        <v>4638.3999999999996</v>
      </c>
      <c r="X2727" s="11">
        <f>tbl_EcommerceSales[[#This Row],[Quantity]] * _xlfn.XLOOKUP(tbl_EcommerceSales[[#This Row],[Product_ID]], Product_Master!A:A, Product_Master!F:F)</f>
        <v>3400</v>
      </c>
      <c r="Y2727" s="11">
        <f>tbl_EcommerceSales[[#This Row],[Net_Revenue]]-tbl_EcommerceSales[[#This Row],[Total_Cost]]</f>
        <v>1238.3999999999996</v>
      </c>
      <c r="Z2727" s="9">
        <f>IFERROR(#REF!/tbl_EcommerceSales[[#This Row],[Total_Cost]], 0)</f>
        <v>0</v>
      </c>
      <c r="AA2727" t="str">
        <f>TEXT(tbl_EcommerceSales[[#This Row],[Order_Date]],"mmm")</f>
        <v>Oct</v>
      </c>
      <c r="AB2727">
        <f>YEAR(tbl_EcommerceSales[[#This Row],[Order_Date]])</f>
        <v>2025</v>
      </c>
      <c r="AC2727" t="str">
        <f>IF(tbl_EcommerceSales[[#This Row],[Age]]&lt;18,"Under 18",IF(tbl_EcommerceSales[[#This Row],[Age]]&lt;=25,"18-25",IF(tbl_EcommerceSales[[#This Row],[Age]]&lt;=35,"26-35",IF(tbl_EcommerceSales[[#This Row],[Age]]&lt;=45,"36-45",IF(tbl_EcommerceSales[[#This Row],[Age]]&lt;=55,"46-55","56+")))))</f>
        <v>26-35</v>
      </c>
    </row>
    <row r="2728" spans="1:29" x14ac:dyDescent="0.35">
      <c r="A2728" t="s">
        <v>4482</v>
      </c>
      <c r="B2728" s="7">
        <v>45955</v>
      </c>
      <c r="C2728" t="s">
        <v>4395</v>
      </c>
      <c r="D2728" t="s">
        <v>181</v>
      </c>
      <c r="E2728" t="s">
        <v>25</v>
      </c>
      <c r="F2728">
        <v>29</v>
      </c>
      <c r="G2728" t="s">
        <v>26</v>
      </c>
      <c r="H2728" t="s">
        <v>27</v>
      </c>
      <c r="I2728" t="s">
        <v>131</v>
      </c>
      <c r="J2728" t="s">
        <v>132</v>
      </c>
      <c r="K2728" t="s">
        <v>91</v>
      </c>
      <c r="L2728" t="s">
        <v>133</v>
      </c>
      <c r="M2728">
        <v>4</v>
      </c>
      <c r="N2728" s="2">
        <v>1299</v>
      </c>
      <c r="O2728" s="3">
        <v>0.1</v>
      </c>
      <c r="P2728" s="2">
        <v>2440</v>
      </c>
      <c r="Q2728" t="s">
        <v>76</v>
      </c>
      <c r="R2728" t="s">
        <v>33</v>
      </c>
      <c r="S2728" t="s">
        <v>57</v>
      </c>
      <c r="T2728" s="4">
        <v>2</v>
      </c>
      <c r="U2728" s="11">
        <f t="shared" si="42"/>
        <v>5196</v>
      </c>
      <c r="V2728" s="11">
        <f>tbl_EcommerceSales[[#This Row],[Gross_Sales]]*tbl_EcommerceSales[[#This Row],[Discount]]</f>
        <v>519.6</v>
      </c>
      <c r="W2728" s="11">
        <f>tbl_EcommerceSales[[#This Row],[Gross_Sales]]-tbl_EcommerceSales[[#This Row],[Discount_Amount]]</f>
        <v>4676.3999999999996</v>
      </c>
      <c r="X2728" s="11">
        <f>tbl_EcommerceSales[[#This Row],[Quantity]] * _xlfn.XLOOKUP(tbl_EcommerceSales[[#This Row],[Product_ID]], Product_Master!A:A, Product_Master!F:F)</f>
        <v>2440</v>
      </c>
      <c r="Y2728" s="11">
        <f>tbl_EcommerceSales[[#This Row],[Net_Revenue]]-tbl_EcommerceSales[[#This Row],[Total_Cost]]</f>
        <v>2236.3999999999996</v>
      </c>
      <c r="Z2728" s="9">
        <f>IFERROR(#REF!/tbl_EcommerceSales[[#This Row],[Total_Cost]], 0)</f>
        <v>0</v>
      </c>
      <c r="AA2728" t="str">
        <f>TEXT(tbl_EcommerceSales[[#This Row],[Order_Date]],"mmm")</f>
        <v>Oct</v>
      </c>
      <c r="AB2728">
        <f>YEAR(tbl_EcommerceSales[[#This Row],[Order_Date]])</f>
        <v>2025</v>
      </c>
      <c r="AC2728" t="str">
        <f>IF(tbl_EcommerceSales[[#This Row],[Age]]&lt;18,"Under 18",IF(tbl_EcommerceSales[[#This Row],[Age]]&lt;=25,"18-25",IF(tbl_EcommerceSales[[#This Row],[Age]]&lt;=35,"26-35",IF(tbl_EcommerceSales[[#This Row],[Age]]&lt;=45,"36-45",IF(tbl_EcommerceSales[[#This Row],[Age]]&lt;=55,"46-55","56+")))))</f>
        <v>26-35</v>
      </c>
    </row>
    <row r="2729" spans="1:29" x14ac:dyDescent="0.35">
      <c r="A2729" t="s">
        <v>4483</v>
      </c>
      <c r="B2729" s="7">
        <v>45955</v>
      </c>
      <c r="C2729" t="s">
        <v>4484</v>
      </c>
      <c r="D2729" t="s">
        <v>60</v>
      </c>
      <c r="E2729" t="s">
        <v>25</v>
      </c>
      <c r="F2729">
        <v>30</v>
      </c>
      <c r="G2729" t="s">
        <v>38</v>
      </c>
      <c r="H2729" t="s">
        <v>39</v>
      </c>
      <c r="I2729" t="s">
        <v>338</v>
      </c>
      <c r="J2729" t="s">
        <v>339</v>
      </c>
      <c r="K2729" t="s">
        <v>55</v>
      </c>
      <c r="L2729" t="s">
        <v>56</v>
      </c>
      <c r="M2729">
        <v>1</v>
      </c>
      <c r="N2729" s="2">
        <v>1499</v>
      </c>
      <c r="O2729" s="3">
        <v>0.1</v>
      </c>
      <c r="P2729" s="2">
        <v>780</v>
      </c>
      <c r="Q2729" t="s">
        <v>32</v>
      </c>
      <c r="R2729" t="s">
        <v>33</v>
      </c>
      <c r="S2729" t="s">
        <v>34</v>
      </c>
      <c r="T2729" s="4">
        <v>4</v>
      </c>
      <c r="U2729" s="11">
        <f t="shared" si="42"/>
        <v>1499</v>
      </c>
      <c r="V2729" s="11">
        <f>tbl_EcommerceSales[[#This Row],[Gross_Sales]]*tbl_EcommerceSales[[#This Row],[Discount]]</f>
        <v>149.9</v>
      </c>
      <c r="W2729" s="11">
        <f>tbl_EcommerceSales[[#This Row],[Gross_Sales]]-tbl_EcommerceSales[[#This Row],[Discount_Amount]]</f>
        <v>1349.1</v>
      </c>
      <c r="X2729" s="11">
        <f>tbl_EcommerceSales[[#This Row],[Quantity]] * _xlfn.XLOOKUP(tbl_EcommerceSales[[#This Row],[Product_ID]], Product_Master!A:A, Product_Master!F:F)</f>
        <v>780</v>
      </c>
      <c r="Y2729" s="11">
        <f>tbl_EcommerceSales[[#This Row],[Net_Revenue]]-tbl_EcommerceSales[[#This Row],[Total_Cost]]</f>
        <v>569.09999999999991</v>
      </c>
      <c r="Z2729" s="9">
        <f>IFERROR(#REF!/tbl_EcommerceSales[[#This Row],[Total_Cost]], 0)</f>
        <v>0</v>
      </c>
      <c r="AA2729" t="str">
        <f>TEXT(tbl_EcommerceSales[[#This Row],[Order_Date]],"mmm")</f>
        <v>Oct</v>
      </c>
      <c r="AB2729">
        <f>YEAR(tbl_EcommerceSales[[#This Row],[Order_Date]])</f>
        <v>2025</v>
      </c>
      <c r="AC2729" t="str">
        <f>IF(tbl_EcommerceSales[[#This Row],[Age]]&lt;18,"Under 18",IF(tbl_EcommerceSales[[#This Row],[Age]]&lt;=25,"18-25",IF(tbl_EcommerceSales[[#This Row],[Age]]&lt;=35,"26-35",IF(tbl_EcommerceSales[[#This Row],[Age]]&lt;=45,"36-45",IF(tbl_EcommerceSales[[#This Row],[Age]]&lt;=55,"46-55","56+")))))</f>
        <v>26-35</v>
      </c>
    </row>
    <row r="2730" spans="1:29" x14ac:dyDescent="0.35">
      <c r="A2730" t="s">
        <v>4485</v>
      </c>
      <c r="B2730" s="7">
        <v>45955</v>
      </c>
      <c r="C2730" t="s">
        <v>1806</v>
      </c>
      <c r="D2730" t="s">
        <v>130</v>
      </c>
      <c r="E2730" t="s">
        <v>48</v>
      </c>
      <c r="F2730">
        <v>18</v>
      </c>
      <c r="G2730" t="s">
        <v>71</v>
      </c>
      <c r="H2730" t="s">
        <v>72</v>
      </c>
      <c r="I2730" t="s">
        <v>165</v>
      </c>
      <c r="J2730" t="s">
        <v>166</v>
      </c>
      <c r="K2730" t="s">
        <v>42</v>
      </c>
      <c r="L2730" t="s">
        <v>167</v>
      </c>
      <c r="M2730">
        <v>3</v>
      </c>
      <c r="N2730" s="2">
        <v>1799</v>
      </c>
      <c r="O2730" s="3">
        <v>0.2</v>
      </c>
      <c r="P2730" s="2">
        <v>2700</v>
      </c>
      <c r="Q2730" t="s">
        <v>32</v>
      </c>
      <c r="R2730" t="s">
        <v>33</v>
      </c>
      <c r="S2730" t="s">
        <v>34</v>
      </c>
      <c r="T2730" s="4">
        <v>5</v>
      </c>
      <c r="U2730" s="11">
        <f t="shared" si="42"/>
        <v>5397</v>
      </c>
      <c r="V2730" s="11">
        <f>tbl_EcommerceSales[[#This Row],[Gross_Sales]]*tbl_EcommerceSales[[#This Row],[Discount]]</f>
        <v>1079.4000000000001</v>
      </c>
      <c r="W2730" s="11">
        <f>tbl_EcommerceSales[[#This Row],[Gross_Sales]]-tbl_EcommerceSales[[#This Row],[Discount_Amount]]</f>
        <v>4317.6000000000004</v>
      </c>
      <c r="X2730" s="11">
        <f>tbl_EcommerceSales[[#This Row],[Quantity]] * _xlfn.XLOOKUP(tbl_EcommerceSales[[#This Row],[Product_ID]], Product_Master!A:A, Product_Master!F:F)</f>
        <v>2700</v>
      </c>
      <c r="Y2730" s="11">
        <f>tbl_EcommerceSales[[#This Row],[Net_Revenue]]-tbl_EcommerceSales[[#This Row],[Total_Cost]]</f>
        <v>1617.6000000000004</v>
      </c>
      <c r="Z2730" s="9">
        <f>IFERROR(#REF!/tbl_EcommerceSales[[#This Row],[Total_Cost]], 0)</f>
        <v>0</v>
      </c>
      <c r="AA2730" t="str">
        <f>TEXT(tbl_EcommerceSales[[#This Row],[Order_Date]],"mmm")</f>
        <v>Oct</v>
      </c>
      <c r="AB2730">
        <f>YEAR(tbl_EcommerceSales[[#This Row],[Order_Date]])</f>
        <v>2025</v>
      </c>
      <c r="AC2730" t="str">
        <f>IF(tbl_EcommerceSales[[#This Row],[Age]]&lt;18,"Under 18",IF(tbl_EcommerceSales[[#This Row],[Age]]&lt;=25,"18-25",IF(tbl_EcommerceSales[[#This Row],[Age]]&lt;=35,"26-35",IF(tbl_EcommerceSales[[#This Row],[Age]]&lt;=45,"36-45",IF(tbl_EcommerceSales[[#This Row],[Age]]&lt;=55,"46-55","56+")))))</f>
        <v>18-25</v>
      </c>
    </row>
    <row r="2731" spans="1:29" x14ac:dyDescent="0.35">
      <c r="A2731" t="s">
        <v>4486</v>
      </c>
      <c r="B2731" s="7">
        <v>45955</v>
      </c>
      <c r="C2731" t="s">
        <v>2135</v>
      </c>
      <c r="D2731" t="s">
        <v>170</v>
      </c>
      <c r="E2731" t="s">
        <v>25</v>
      </c>
      <c r="F2731">
        <v>25</v>
      </c>
      <c r="G2731" t="s">
        <v>26</v>
      </c>
      <c r="H2731" t="s">
        <v>27</v>
      </c>
      <c r="I2731" t="s">
        <v>290</v>
      </c>
      <c r="J2731" t="s">
        <v>291</v>
      </c>
      <c r="K2731" t="s">
        <v>30</v>
      </c>
      <c r="L2731" t="s">
        <v>31</v>
      </c>
      <c r="M2731">
        <v>4</v>
      </c>
      <c r="N2731" s="2">
        <v>3499</v>
      </c>
      <c r="O2731" s="3">
        <v>0.1</v>
      </c>
      <c r="P2731" s="2">
        <v>9000</v>
      </c>
      <c r="Q2731" t="s">
        <v>32</v>
      </c>
      <c r="R2731" t="s">
        <v>33</v>
      </c>
      <c r="S2731" t="s">
        <v>34</v>
      </c>
      <c r="T2731" s="4">
        <v>4</v>
      </c>
      <c r="U2731" s="11">
        <f t="shared" si="42"/>
        <v>13996</v>
      </c>
      <c r="V2731" s="11">
        <f>tbl_EcommerceSales[[#This Row],[Gross_Sales]]*tbl_EcommerceSales[[#This Row],[Discount]]</f>
        <v>1399.6000000000001</v>
      </c>
      <c r="W2731" s="11">
        <f>tbl_EcommerceSales[[#This Row],[Gross_Sales]]-tbl_EcommerceSales[[#This Row],[Discount_Amount]]</f>
        <v>12596.4</v>
      </c>
      <c r="X2731" s="11">
        <f>tbl_EcommerceSales[[#This Row],[Quantity]] * _xlfn.XLOOKUP(tbl_EcommerceSales[[#This Row],[Product_ID]], Product_Master!A:A, Product_Master!F:F)</f>
        <v>9000</v>
      </c>
      <c r="Y2731" s="11">
        <f>tbl_EcommerceSales[[#This Row],[Net_Revenue]]-tbl_EcommerceSales[[#This Row],[Total_Cost]]</f>
        <v>3596.3999999999996</v>
      </c>
      <c r="Z2731" s="9">
        <f>IFERROR(#REF!/tbl_EcommerceSales[[#This Row],[Total_Cost]], 0)</f>
        <v>0</v>
      </c>
      <c r="AA2731" t="str">
        <f>TEXT(tbl_EcommerceSales[[#This Row],[Order_Date]],"mmm")</f>
        <v>Oct</v>
      </c>
      <c r="AB2731">
        <f>YEAR(tbl_EcommerceSales[[#This Row],[Order_Date]])</f>
        <v>2025</v>
      </c>
      <c r="AC2731" t="str">
        <f>IF(tbl_EcommerceSales[[#This Row],[Age]]&lt;18,"Under 18",IF(tbl_EcommerceSales[[#This Row],[Age]]&lt;=25,"18-25",IF(tbl_EcommerceSales[[#This Row],[Age]]&lt;=35,"26-35",IF(tbl_EcommerceSales[[#This Row],[Age]]&lt;=45,"36-45",IF(tbl_EcommerceSales[[#This Row],[Age]]&lt;=55,"46-55","56+")))))</f>
        <v>18-25</v>
      </c>
    </row>
    <row r="2732" spans="1:29" x14ac:dyDescent="0.35">
      <c r="A2732" t="s">
        <v>4487</v>
      </c>
      <c r="B2732" s="7">
        <v>45956</v>
      </c>
      <c r="C2732" t="s">
        <v>3045</v>
      </c>
      <c r="D2732" t="s">
        <v>102</v>
      </c>
      <c r="E2732" t="s">
        <v>48</v>
      </c>
      <c r="F2732">
        <v>29</v>
      </c>
      <c r="G2732" t="s">
        <v>122</v>
      </c>
      <c r="H2732" t="s">
        <v>72</v>
      </c>
      <c r="I2732" t="s">
        <v>241</v>
      </c>
      <c r="J2732" t="s">
        <v>242</v>
      </c>
      <c r="K2732" t="s">
        <v>42</v>
      </c>
      <c r="L2732" t="s">
        <v>243</v>
      </c>
      <c r="M2732">
        <v>5</v>
      </c>
      <c r="N2732" s="2">
        <v>649</v>
      </c>
      <c r="O2732" s="3">
        <v>0.1</v>
      </c>
      <c r="P2732" s="2">
        <v>1450</v>
      </c>
      <c r="Q2732" t="s">
        <v>123</v>
      </c>
      <c r="R2732" t="s">
        <v>33</v>
      </c>
      <c r="S2732" t="s">
        <v>34</v>
      </c>
      <c r="T2732" s="4">
        <v>5</v>
      </c>
      <c r="U2732" s="11">
        <f t="shared" si="42"/>
        <v>3245</v>
      </c>
      <c r="V2732" s="11">
        <f>tbl_EcommerceSales[[#This Row],[Gross_Sales]]*tbl_EcommerceSales[[#This Row],[Discount]]</f>
        <v>324.5</v>
      </c>
      <c r="W2732" s="11">
        <f>tbl_EcommerceSales[[#This Row],[Gross_Sales]]-tbl_EcommerceSales[[#This Row],[Discount_Amount]]</f>
        <v>2920.5</v>
      </c>
      <c r="X2732" s="11">
        <f>tbl_EcommerceSales[[#This Row],[Quantity]] * _xlfn.XLOOKUP(tbl_EcommerceSales[[#This Row],[Product_ID]], Product_Master!A:A, Product_Master!F:F)</f>
        <v>1450</v>
      </c>
      <c r="Y2732" s="11">
        <f>tbl_EcommerceSales[[#This Row],[Net_Revenue]]-tbl_EcommerceSales[[#This Row],[Total_Cost]]</f>
        <v>1470.5</v>
      </c>
      <c r="Z2732" s="9">
        <f>IFERROR(#REF!/tbl_EcommerceSales[[#This Row],[Total_Cost]], 0)</f>
        <v>0</v>
      </c>
      <c r="AA2732" t="str">
        <f>TEXT(tbl_EcommerceSales[[#This Row],[Order_Date]],"mmm")</f>
        <v>Oct</v>
      </c>
      <c r="AB2732">
        <f>YEAR(tbl_EcommerceSales[[#This Row],[Order_Date]])</f>
        <v>2025</v>
      </c>
      <c r="AC2732" t="str">
        <f>IF(tbl_EcommerceSales[[#This Row],[Age]]&lt;18,"Under 18",IF(tbl_EcommerceSales[[#This Row],[Age]]&lt;=25,"18-25",IF(tbl_EcommerceSales[[#This Row],[Age]]&lt;=35,"26-35",IF(tbl_EcommerceSales[[#This Row],[Age]]&lt;=45,"36-45",IF(tbl_EcommerceSales[[#This Row],[Age]]&lt;=55,"46-55","56+")))))</f>
        <v>26-35</v>
      </c>
    </row>
    <row r="2733" spans="1:29" x14ac:dyDescent="0.35">
      <c r="A2733" t="s">
        <v>4488</v>
      </c>
      <c r="B2733" s="7">
        <v>45956</v>
      </c>
      <c r="C2733" t="s">
        <v>944</v>
      </c>
      <c r="D2733" t="s">
        <v>106</v>
      </c>
      <c r="E2733" t="s">
        <v>48</v>
      </c>
      <c r="F2733">
        <v>22</v>
      </c>
      <c r="G2733" t="s">
        <v>192</v>
      </c>
      <c r="H2733" t="s">
        <v>27</v>
      </c>
      <c r="I2733" t="s">
        <v>290</v>
      </c>
      <c r="J2733" t="s">
        <v>291</v>
      </c>
      <c r="K2733" t="s">
        <v>30</v>
      </c>
      <c r="L2733" t="s">
        <v>31</v>
      </c>
      <c r="M2733">
        <v>1</v>
      </c>
      <c r="N2733" s="2">
        <v>3499</v>
      </c>
      <c r="O2733" s="3">
        <v>0.15</v>
      </c>
      <c r="P2733" s="2">
        <v>2250</v>
      </c>
      <c r="Q2733" t="s">
        <v>156</v>
      </c>
      <c r="R2733" t="s">
        <v>33</v>
      </c>
      <c r="S2733" t="s">
        <v>34</v>
      </c>
      <c r="T2733" s="4">
        <v>4</v>
      </c>
      <c r="U2733" s="11">
        <f t="shared" si="42"/>
        <v>3499</v>
      </c>
      <c r="V2733" s="11">
        <f>tbl_EcommerceSales[[#This Row],[Gross_Sales]]*tbl_EcommerceSales[[#This Row],[Discount]]</f>
        <v>524.85</v>
      </c>
      <c r="W2733" s="11">
        <f>tbl_EcommerceSales[[#This Row],[Gross_Sales]]-tbl_EcommerceSales[[#This Row],[Discount_Amount]]</f>
        <v>2974.15</v>
      </c>
      <c r="X2733" s="11">
        <f>tbl_EcommerceSales[[#This Row],[Quantity]] * _xlfn.XLOOKUP(tbl_EcommerceSales[[#This Row],[Product_ID]], Product_Master!A:A, Product_Master!F:F)</f>
        <v>2250</v>
      </c>
      <c r="Y2733" s="11">
        <f>tbl_EcommerceSales[[#This Row],[Net_Revenue]]-tbl_EcommerceSales[[#This Row],[Total_Cost]]</f>
        <v>724.15000000000009</v>
      </c>
      <c r="Z2733" s="9">
        <f>IFERROR(#REF!/tbl_EcommerceSales[[#This Row],[Total_Cost]], 0)</f>
        <v>0</v>
      </c>
      <c r="AA2733" t="str">
        <f>TEXT(tbl_EcommerceSales[[#This Row],[Order_Date]],"mmm")</f>
        <v>Oct</v>
      </c>
      <c r="AB2733">
        <f>YEAR(tbl_EcommerceSales[[#This Row],[Order_Date]])</f>
        <v>2025</v>
      </c>
      <c r="AC2733" t="str">
        <f>IF(tbl_EcommerceSales[[#This Row],[Age]]&lt;18,"Under 18",IF(tbl_EcommerceSales[[#This Row],[Age]]&lt;=25,"18-25",IF(tbl_EcommerceSales[[#This Row],[Age]]&lt;=35,"26-35",IF(tbl_EcommerceSales[[#This Row],[Age]]&lt;=45,"36-45",IF(tbl_EcommerceSales[[#This Row],[Age]]&lt;=55,"46-55","56+")))))</f>
        <v>18-25</v>
      </c>
    </row>
    <row r="2734" spans="1:29" x14ac:dyDescent="0.35">
      <c r="A2734" t="s">
        <v>4489</v>
      </c>
      <c r="B2734" s="7">
        <v>45956</v>
      </c>
      <c r="C2734" t="s">
        <v>98</v>
      </c>
      <c r="D2734" t="s">
        <v>47</v>
      </c>
      <c r="E2734" t="s">
        <v>25</v>
      </c>
      <c r="F2734">
        <v>31</v>
      </c>
      <c r="G2734" t="s">
        <v>122</v>
      </c>
      <c r="H2734" t="s">
        <v>72</v>
      </c>
      <c r="I2734" t="s">
        <v>175</v>
      </c>
      <c r="J2734" t="s">
        <v>176</v>
      </c>
      <c r="K2734" t="s">
        <v>177</v>
      </c>
      <c r="L2734" t="s">
        <v>178</v>
      </c>
      <c r="M2734">
        <v>1</v>
      </c>
      <c r="N2734" s="2">
        <v>699</v>
      </c>
      <c r="O2734" s="3">
        <v>0.1</v>
      </c>
      <c r="P2734" s="2">
        <v>320</v>
      </c>
      <c r="Q2734" t="s">
        <v>76</v>
      </c>
      <c r="R2734" t="s">
        <v>33</v>
      </c>
      <c r="S2734" t="s">
        <v>57</v>
      </c>
      <c r="T2734" s="4">
        <v>5</v>
      </c>
      <c r="U2734" s="11">
        <f t="shared" si="42"/>
        <v>699</v>
      </c>
      <c r="V2734" s="11">
        <f>tbl_EcommerceSales[[#This Row],[Gross_Sales]]*tbl_EcommerceSales[[#This Row],[Discount]]</f>
        <v>69.900000000000006</v>
      </c>
      <c r="W2734" s="11">
        <f>tbl_EcommerceSales[[#This Row],[Gross_Sales]]-tbl_EcommerceSales[[#This Row],[Discount_Amount]]</f>
        <v>629.1</v>
      </c>
      <c r="X2734" s="11">
        <f>tbl_EcommerceSales[[#This Row],[Quantity]] * _xlfn.XLOOKUP(tbl_EcommerceSales[[#This Row],[Product_ID]], Product_Master!A:A, Product_Master!F:F)</f>
        <v>320</v>
      </c>
      <c r="Y2734" s="11">
        <f>tbl_EcommerceSales[[#This Row],[Net_Revenue]]-tbl_EcommerceSales[[#This Row],[Total_Cost]]</f>
        <v>309.10000000000002</v>
      </c>
      <c r="Z2734" s="9">
        <f>IFERROR(#REF!/tbl_EcommerceSales[[#This Row],[Total_Cost]], 0)</f>
        <v>0</v>
      </c>
      <c r="AA2734" t="str">
        <f>TEXT(tbl_EcommerceSales[[#This Row],[Order_Date]],"mmm")</f>
        <v>Oct</v>
      </c>
      <c r="AB2734">
        <f>YEAR(tbl_EcommerceSales[[#This Row],[Order_Date]])</f>
        <v>2025</v>
      </c>
      <c r="AC2734" t="str">
        <f>IF(tbl_EcommerceSales[[#This Row],[Age]]&lt;18,"Under 18",IF(tbl_EcommerceSales[[#This Row],[Age]]&lt;=25,"18-25",IF(tbl_EcommerceSales[[#This Row],[Age]]&lt;=35,"26-35",IF(tbl_EcommerceSales[[#This Row],[Age]]&lt;=45,"36-45",IF(tbl_EcommerceSales[[#This Row],[Age]]&lt;=55,"46-55","56+")))))</f>
        <v>26-35</v>
      </c>
    </row>
    <row r="2735" spans="1:29" x14ac:dyDescent="0.35">
      <c r="A2735" t="s">
        <v>4490</v>
      </c>
      <c r="B2735" s="7">
        <v>45956</v>
      </c>
      <c r="C2735" t="s">
        <v>4491</v>
      </c>
      <c r="D2735" t="s">
        <v>195</v>
      </c>
      <c r="E2735" t="s">
        <v>25</v>
      </c>
      <c r="F2735">
        <v>33</v>
      </c>
      <c r="G2735" t="s">
        <v>192</v>
      </c>
      <c r="H2735" t="s">
        <v>27</v>
      </c>
      <c r="I2735" t="s">
        <v>290</v>
      </c>
      <c r="J2735" t="s">
        <v>291</v>
      </c>
      <c r="K2735" t="s">
        <v>30</v>
      </c>
      <c r="L2735" t="s">
        <v>31</v>
      </c>
      <c r="M2735">
        <v>1</v>
      </c>
      <c r="N2735" s="2">
        <v>3499</v>
      </c>
      <c r="O2735" s="3">
        <v>0.05</v>
      </c>
      <c r="P2735" s="2">
        <v>2250</v>
      </c>
      <c r="Q2735" t="s">
        <v>32</v>
      </c>
      <c r="R2735" t="s">
        <v>33</v>
      </c>
      <c r="S2735" t="s">
        <v>57</v>
      </c>
      <c r="T2735" s="4">
        <v>4</v>
      </c>
      <c r="U2735" s="11">
        <f t="shared" si="42"/>
        <v>3499</v>
      </c>
      <c r="V2735" s="11">
        <f>tbl_EcommerceSales[[#This Row],[Gross_Sales]]*tbl_EcommerceSales[[#This Row],[Discount]]</f>
        <v>174.95000000000002</v>
      </c>
      <c r="W2735" s="11">
        <f>tbl_EcommerceSales[[#This Row],[Gross_Sales]]-tbl_EcommerceSales[[#This Row],[Discount_Amount]]</f>
        <v>3324.05</v>
      </c>
      <c r="X2735" s="11">
        <f>tbl_EcommerceSales[[#This Row],[Quantity]] * _xlfn.XLOOKUP(tbl_EcommerceSales[[#This Row],[Product_ID]], Product_Master!A:A, Product_Master!F:F)</f>
        <v>2250</v>
      </c>
      <c r="Y2735" s="11">
        <f>tbl_EcommerceSales[[#This Row],[Net_Revenue]]-tbl_EcommerceSales[[#This Row],[Total_Cost]]</f>
        <v>1074.0500000000002</v>
      </c>
      <c r="Z2735" s="9">
        <f>IFERROR(#REF!/tbl_EcommerceSales[[#This Row],[Total_Cost]], 0)</f>
        <v>0</v>
      </c>
      <c r="AA2735" t="str">
        <f>TEXT(tbl_EcommerceSales[[#This Row],[Order_Date]],"mmm")</f>
        <v>Oct</v>
      </c>
      <c r="AB2735">
        <f>YEAR(tbl_EcommerceSales[[#This Row],[Order_Date]])</f>
        <v>2025</v>
      </c>
      <c r="AC2735" t="str">
        <f>IF(tbl_EcommerceSales[[#This Row],[Age]]&lt;18,"Under 18",IF(tbl_EcommerceSales[[#This Row],[Age]]&lt;=25,"18-25",IF(tbl_EcommerceSales[[#This Row],[Age]]&lt;=35,"26-35",IF(tbl_EcommerceSales[[#This Row],[Age]]&lt;=45,"36-45",IF(tbl_EcommerceSales[[#This Row],[Age]]&lt;=55,"46-55","56+")))))</f>
        <v>26-35</v>
      </c>
    </row>
    <row r="2736" spans="1:29" x14ac:dyDescent="0.35">
      <c r="A2736" t="s">
        <v>4492</v>
      </c>
      <c r="B2736" s="7">
        <v>45957</v>
      </c>
      <c r="C2736" t="s">
        <v>1494</v>
      </c>
      <c r="D2736" t="s">
        <v>37</v>
      </c>
      <c r="E2736" t="s">
        <v>25</v>
      </c>
      <c r="F2736">
        <v>24</v>
      </c>
      <c r="G2736" t="s">
        <v>87</v>
      </c>
      <c r="H2736" t="s">
        <v>88</v>
      </c>
      <c r="I2736" t="s">
        <v>357</v>
      </c>
      <c r="J2736" t="s">
        <v>358</v>
      </c>
      <c r="K2736" t="s">
        <v>177</v>
      </c>
      <c r="L2736" t="s">
        <v>178</v>
      </c>
      <c r="M2736">
        <v>1</v>
      </c>
      <c r="N2736" s="2">
        <v>999</v>
      </c>
      <c r="O2736" s="3">
        <v>0.25</v>
      </c>
      <c r="P2736" s="2">
        <v>520</v>
      </c>
      <c r="Q2736" t="s">
        <v>123</v>
      </c>
      <c r="R2736" t="s">
        <v>33</v>
      </c>
      <c r="S2736" t="s">
        <v>34</v>
      </c>
      <c r="T2736" s="4">
        <v>3</v>
      </c>
      <c r="U2736" s="11">
        <f t="shared" si="42"/>
        <v>999</v>
      </c>
      <c r="V2736" s="11">
        <f>tbl_EcommerceSales[[#This Row],[Gross_Sales]]*tbl_EcommerceSales[[#This Row],[Discount]]</f>
        <v>249.75</v>
      </c>
      <c r="W2736" s="11">
        <f>tbl_EcommerceSales[[#This Row],[Gross_Sales]]-tbl_EcommerceSales[[#This Row],[Discount_Amount]]</f>
        <v>749.25</v>
      </c>
      <c r="X2736" s="11">
        <f>tbl_EcommerceSales[[#This Row],[Quantity]] * _xlfn.XLOOKUP(tbl_EcommerceSales[[#This Row],[Product_ID]], Product_Master!A:A, Product_Master!F:F)</f>
        <v>520</v>
      </c>
      <c r="Y2736" s="11">
        <f>tbl_EcommerceSales[[#This Row],[Net_Revenue]]-tbl_EcommerceSales[[#This Row],[Total_Cost]]</f>
        <v>229.25</v>
      </c>
      <c r="Z2736" s="9">
        <f>IFERROR(#REF!/tbl_EcommerceSales[[#This Row],[Total_Cost]], 0)</f>
        <v>0</v>
      </c>
      <c r="AA2736" t="str">
        <f>TEXT(tbl_EcommerceSales[[#This Row],[Order_Date]],"mmm")</f>
        <v>Oct</v>
      </c>
      <c r="AB2736">
        <f>YEAR(tbl_EcommerceSales[[#This Row],[Order_Date]])</f>
        <v>2025</v>
      </c>
      <c r="AC2736" t="str">
        <f>IF(tbl_EcommerceSales[[#This Row],[Age]]&lt;18,"Under 18",IF(tbl_EcommerceSales[[#This Row],[Age]]&lt;=25,"18-25",IF(tbl_EcommerceSales[[#This Row],[Age]]&lt;=35,"26-35",IF(tbl_EcommerceSales[[#This Row],[Age]]&lt;=45,"36-45",IF(tbl_EcommerceSales[[#This Row],[Age]]&lt;=55,"46-55","56+")))))</f>
        <v>18-25</v>
      </c>
    </row>
    <row r="2737" spans="1:29" x14ac:dyDescent="0.35">
      <c r="A2737" t="s">
        <v>4493</v>
      </c>
      <c r="B2737" s="7">
        <v>45957</v>
      </c>
      <c r="C2737" t="s">
        <v>2199</v>
      </c>
      <c r="D2737" t="s">
        <v>116</v>
      </c>
      <c r="E2737" t="s">
        <v>25</v>
      </c>
      <c r="F2737">
        <v>43</v>
      </c>
      <c r="G2737" t="s">
        <v>289</v>
      </c>
      <c r="H2737" t="s">
        <v>88</v>
      </c>
      <c r="I2737" t="s">
        <v>175</v>
      </c>
      <c r="J2737" t="s">
        <v>176</v>
      </c>
      <c r="K2737" t="s">
        <v>177</v>
      </c>
      <c r="L2737" t="s">
        <v>178</v>
      </c>
      <c r="M2737">
        <v>1</v>
      </c>
      <c r="N2737" s="2">
        <v>699</v>
      </c>
      <c r="O2737" s="3">
        <v>0.15</v>
      </c>
      <c r="P2737" s="2">
        <v>320</v>
      </c>
      <c r="Q2737" t="s">
        <v>44</v>
      </c>
      <c r="R2737" t="s">
        <v>33</v>
      </c>
      <c r="S2737" t="s">
        <v>34</v>
      </c>
      <c r="T2737" s="4">
        <v>5</v>
      </c>
      <c r="U2737" s="11">
        <f t="shared" si="42"/>
        <v>699</v>
      </c>
      <c r="V2737" s="11">
        <f>tbl_EcommerceSales[[#This Row],[Gross_Sales]]*tbl_EcommerceSales[[#This Row],[Discount]]</f>
        <v>104.85</v>
      </c>
      <c r="W2737" s="11">
        <f>tbl_EcommerceSales[[#This Row],[Gross_Sales]]-tbl_EcommerceSales[[#This Row],[Discount_Amount]]</f>
        <v>594.15</v>
      </c>
      <c r="X2737" s="11">
        <f>tbl_EcommerceSales[[#This Row],[Quantity]] * _xlfn.XLOOKUP(tbl_EcommerceSales[[#This Row],[Product_ID]], Product_Master!A:A, Product_Master!F:F)</f>
        <v>320</v>
      </c>
      <c r="Y2737" s="11">
        <f>tbl_EcommerceSales[[#This Row],[Net_Revenue]]-tbl_EcommerceSales[[#This Row],[Total_Cost]]</f>
        <v>274.14999999999998</v>
      </c>
      <c r="Z2737" s="9">
        <f>IFERROR(#REF!/tbl_EcommerceSales[[#This Row],[Total_Cost]], 0)</f>
        <v>0</v>
      </c>
      <c r="AA2737" t="str">
        <f>TEXT(tbl_EcommerceSales[[#This Row],[Order_Date]],"mmm")</f>
        <v>Oct</v>
      </c>
      <c r="AB2737">
        <f>YEAR(tbl_EcommerceSales[[#This Row],[Order_Date]])</f>
        <v>2025</v>
      </c>
      <c r="AC2737" t="str">
        <f>IF(tbl_EcommerceSales[[#This Row],[Age]]&lt;18,"Under 18",IF(tbl_EcommerceSales[[#This Row],[Age]]&lt;=25,"18-25",IF(tbl_EcommerceSales[[#This Row],[Age]]&lt;=35,"26-35",IF(tbl_EcommerceSales[[#This Row],[Age]]&lt;=45,"36-45",IF(tbl_EcommerceSales[[#This Row],[Age]]&lt;=55,"46-55","56+")))))</f>
        <v>36-45</v>
      </c>
    </row>
    <row r="2738" spans="1:29" x14ac:dyDescent="0.35">
      <c r="A2738" t="s">
        <v>4494</v>
      </c>
      <c r="B2738" s="7">
        <v>45957</v>
      </c>
      <c r="C2738" t="s">
        <v>307</v>
      </c>
      <c r="D2738" t="s">
        <v>66</v>
      </c>
      <c r="E2738" t="s">
        <v>48</v>
      </c>
      <c r="F2738">
        <v>37</v>
      </c>
      <c r="G2738" t="s">
        <v>145</v>
      </c>
      <c r="H2738" t="s">
        <v>39</v>
      </c>
      <c r="I2738" t="s">
        <v>221</v>
      </c>
      <c r="J2738" t="s">
        <v>222</v>
      </c>
      <c r="K2738" t="s">
        <v>177</v>
      </c>
      <c r="L2738" t="s">
        <v>208</v>
      </c>
      <c r="M2738">
        <v>1</v>
      </c>
      <c r="N2738" s="2">
        <v>1499</v>
      </c>
      <c r="O2738" s="3">
        <v>0.05</v>
      </c>
      <c r="P2738" s="2">
        <v>800</v>
      </c>
      <c r="Q2738" t="s">
        <v>44</v>
      </c>
      <c r="R2738" t="s">
        <v>33</v>
      </c>
      <c r="S2738" t="s">
        <v>57</v>
      </c>
      <c r="T2738" s="4">
        <v>5</v>
      </c>
      <c r="U2738" s="11">
        <f t="shared" si="42"/>
        <v>1499</v>
      </c>
      <c r="V2738" s="11">
        <f>tbl_EcommerceSales[[#This Row],[Gross_Sales]]*tbl_EcommerceSales[[#This Row],[Discount]]</f>
        <v>74.95</v>
      </c>
      <c r="W2738" s="11">
        <f>tbl_EcommerceSales[[#This Row],[Gross_Sales]]-tbl_EcommerceSales[[#This Row],[Discount_Amount]]</f>
        <v>1424.05</v>
      </c>
      <c r="X2738" s="11">
        <f>tbl_EcommerceSales[[#This Row],[Quantity]] * _xlfn.XLOOKUP(tbl_EcommerceSales[[#This Row],[Product_ID]], Product_Master!A:A, Product_Master!F:F)</f>
        <v>800</v>
      </c>
      <c r="Y2738" s="11">
        <f>tbl_EcommerceSales[[#This Row],[Net_Revenue]]-tbl_EcommerceSales[[#This Row],[Total_Cost]]</f>
        <v>624.04999999999995</v>
      </c>
      <c r="Z2738" s="9">
        <f>IFERROR(#REF!/tbl_EcommerceSales[[#This Row],[Total_Cost]], 0)</f>
        <v>0</v>
      </c>
      <c r="AA2738" t="str">
        <f>TEXT(tbl_EcommerceSales[[#This Row],[Order_Date]],"mmm")</f>
        <v>Oct</v>
      </c>
      <c r="AB2738">
        <f>YEAR(tbl_EcommerceSales[[#This Row],[Order_Date]])</f>
        <v>2025</v>
      </c>
      <c r="AC2738" t="str">
        <f>IF(tbl_EcommerceSales[[#This Row],[Age]]&lt;18,"Under 18",IF(tbl_EcommerceSales[[#This Row],[Age]]&lt;=25,"18-25",IF(tbl_EcommerceSales[[#This Row],[Age]]&lt;=35,"26-35",IF(tbl_EcommerceSales[[#This Row],[Age]]&lt;=45,"36-45",IF(tbl_EcommerceSales[[#This Row],[Age]]&lt;=55,"46-55","56+")))))</f>
        <v>36-45</v>
      </c>
    </row>
    <row r="2739" spans="1:29" x14ac:dyDescent="0.35">
      <c r="A2739" t="s">
        <v>4495</v>
      </c>
      <c r="B2739" s="7">
        <v>45957</v>
      </c>
      <c r="C2739" t="s">
        <v>4496</v>
      </c>
      <c r="D2739" t="s">
        <v>305</v>
      </c>
      <c r="E2739" t="s">
        <v>25</v>
      </c>
      <c r="F2739">
        <v>28</v>
      </c>
      <c r="G2739" t="s">
        <v>171</v>
      </c>
      <c r="H2739" t="s">
        <v>39</v>
      </c>
      <c r="I2739" t="s">
        <v>53</v>
      </c>
      <c r="J2739" t="s">
        <v>54</v>
      </c>
      <c r="K2739" t="s">
        <v>55</v>
      </c>
      <c r="L2739" t="s">
        <v>56</v>
      </c>
      <c r="M2739">
        <v>1</v>
      </c>
      <c r="N2739" s="2">
        <v>799</v>
      </c>
      <c r="O2739" s="3">
        <v>0.1</v>
      </c>
      <c r="P2739" s="2">
        <v>390</v>
      </c>
      <c r="Q2739" t="s">
        <v>319</v>
      </c>
      <c r="R2739" t="s">
        <v>33</v>
      </c>
      <c r="S2739" t="s">
        <v>34</v>
      </c>
      <c r="T2739" s="4">
        <v>1</v>
      </c>
      <c r="U2739" s="11">
        <f t="shared" si="42"/>
        <v>799</v>
      </c>
      <c r="V2739" s="11">
        <f>tbl_EcommerceSales[[#This Row],[Gross_Sales]]*tbl_EcommerceSales[[#This Row],[Discount]]</f>
        <v>79.900000000000006</v>
      </c>
      <c r="W2739" s="11">
        <f>tbl_EcommerceSales[[#This Row],[Gross_Sales]]-tbl_EcommerceSales[[#This Row],[Discount_Amount]]</f>
        <v>719.1</v>
      </c>
      <c r="X2739" s="11">
        <f>tbl_EcommerceSales[[#This Row],[Quantity]] * _xlfn.XLOOKUP(tbl_EcommerceSales[[#This Row],[Product_ID]], Product_Master!A:A, Product_Master!F:F)</f>
        <v>390</v>
      </c>
      <c r="Y2739" s="11">
        <f>tbl_EcommerceSales[[#This Row],[Net_Revenue]]-tbl_EcommerceSales[[#This Row],[Total_Cost]]</f>
        <v>329.1</v>
      </c>
      <c r="Z2739" s="9">
        <f>IFERROR(#REF!/tbl_EcommerceSales[[#This Row],[Total_Cost]], 0)</f>
        <v>0</v>
      </c>
      <c r="AA2739" t="str">
        <f>TEXT(tbl_EcommerceSales[[#This Row],[Order_Date]],"mmm")</f>
        <v>Oct</v>
      </c>
      <c r="AB2739">
        <f>YEAR(tbl_EcommerceSales[[#This Row],[Order_Date]])</f>
        <v>2025</v>
      </c>
      <c r="AC2739" t="str">
        <f>IF(tbl_EcommerceSales[[#This Row],[Age]]&lt;18,"Under 18",IF(tbl_EcommerceSales[[#This Row],[Age]]&lt;=25,"18-25",IF(tbl_EcommerceSales[[#This Row],[Age]]&lt;=35,"26-35",IF(tbl_EcommerceSales[[#This Row],[Age]]&lt;=45,"36-45",IF(tbl_EcommerceSales[[#This Row],[Age]]&lt;=55,"46-55","56+")))))</f>
        <v>26-35</v>
      </c>
    </row>
    <row r="2740" spans="1:29" x14ac:dyDescent="0.35">
      <c r="A2740" t="s">
        <v>4497</v>
      </c>
      <c r="B2740" s="7">
        <v>45957</v>
      </c>
      <c r="C2740" t="s">
        <v>496</v>
      </c>
      <c r="D2740" t="s">
        <v>227</v>
      </c>
      <c r="E2740" t="s">
        <v>48</v>
      </c>
      <c r="F2740">
        <v>40</v>
      </c>
      <c r="G2740" t="s">
        <v>152</v>
      </c>
      <c r="H2740" t="s">
        <v>72</v>
      </c>
      <c r="I2740" t="s">
        <v>276</v>
      </c>
      <c r="J2740" t="s">
        <v>277</v>
      </c>
      <c r="K2740" t="s">
        <v>30</v>
      </c>
      <c r="L2740" t="s">
        <v>278</v>
      </c>
      <c r="M2740">
        <v>1</v>
      </c>
      <c r="N2740" s="2">
        <v>1599</v>
      </c>
      <c r="O2740" s="3">
        <v>0.15</v>
      </c>
      <c r="P2740" s="2">
        <v>850</v>
      </c>
      <c r="Q2740" t="s">
        <v>123</v>
      </c>
      <c r="R2740" t="s">
        <v>33</v>
      </c>
      <c r="S2740" t="s">
        <v>57</v>
      </c>
      <c r="T2740" s="4">
        <v>2</v>
      </c>
      <c r="U2740" s="11">
        <f t="shared" si="42"/>
        <v>1599</v>
      </c>
      <c r="V2740" s="11">
        <f>tbl_EcommerceSales[[#This Row],[Gross_Sales]]*tbl_EcommerceSales[[#This Row],[Discount]]</f>
        <v>239.85</v>
      </c>
      <c r="W2740" s="11">
        <f>tbl_EcommerceSales[[#This Row],[Gross_Sales]]-tbl_EcommerceSales[[#This Row],[Discount_Amount]]</f>
        <v>1359.15</v>
      </c>
      <c r="X2740" s="11">
        <f>tbl_EcommerceSales[[#This Row],[Quantity]] * _xlfn.XLOOKUP(tbl_EcommerceSales[[#This Row],[Product_ID]], Product_Master!A:A, Product_Master!F:F)</f>
        <v>850</v>
      </c>
      <c r="Y2740" s="11">
        <f>tbl_EcommerceSales[[#This Row],[Net_Revenue]]-tbl_EcommerceSales[[#This Row],[Total_Cost]]</f>
        <v>509.15000000000009</v>
      </c>
      <c r="Z2740" s="9">
        <f>IFERROR(#REF!/tbl_EcommerceSales[[#This Row],[Total_Cost]], 0)</f>
        <v>0</v>
      </c>
      <c r="AA2740" t="str">
        <f>TEXT(tbl_EcommerceSales[[#This Row],[Order_Date]],"mmm")</f>
        <v>Oct</v>
      </c>
      <c r="AB2740">
        <f>YEAR(tbl_EcommerceSales[[#This Row],[Order_Date]])</f>
        <v>2025</v>
      </c>
      <c r="AC2740" t="str">
        <f>IF(tbl_EcommerceSales[[#This Row],[Age]]&lt;18,"Under 18",IF(tbl_EcommerceSales[[#This Row],[Age]]&lt;=25,"18-25",IF(tbl_EcommerceSales[[#This Row],[Age]]&lt;=35,"26-35",IF(tbl_EcommerceSales[[#This Row],[Age]]&lt;=45,"36-45",IF(tbl_EcommerceSales[[#This Row],[Age]]&lt;=55,"46-55","56+")))))</f>
        <v>36-45</v>
      </c>
    </row>
    <row r="2741" spans="1:29" x14ac:dyDescent="0.35">
      <c r="A2741" t="s">
        <v>4498</v>
      </c>
      <c r="B2741" s="7">
        <v>45958</v>
      </c>
      <c r="C2741" t="s">
        <v>4499</v>
      </c>
      <c r="D2741" t="s">
        <v>151</v>
      </c>
      <c r="E2741" t="s">
        <v>25</v>
      </c>
      <c r="F2741">
        <v>33</v>
      </c>
      <c r="G2741" t="s">
        <v>71</v>
      </c>
      <c r="H2741" t="s">
        <v>72</v>
      </c>
      <c r="I2741" t="s">
        <v>165</v>
      </c>
      <c r="J2741" t="s">
        <v>166</v>
      </c>
      <c r="K2741" t="s">
        <v>42</v>
      </c>
      <c r="L2741" t="s">
        <v>167</v>
      </c>
      <c r="M2741">
        <v>1</v>
      </c>
      <c r="N2741" s="2">
        <v>1799</v>
      </c>
      <c r="O2741" s="3">
        <v>0</v>
      </c>
      <c r="P2741" s="2">
        <v>900</v>
      </c>
      <c r="Q2741" t="s">
        <v>44</v>
      </c>
      <c r="R2741" t="s">
        <v>33</v>
      </c>
      <c r="S2741" t="s">
        <v>34</v>
      </c>
      <c r="T2741" s="4">
        <v>5</v>
      </c>
      <c r="U2741" s="11">
        <f t="shared" si="42"/>
        <v>1799</v>
      </c>
      <c r="V2741" s="11">
        <f>tbl_EcommerceSales[[#This Row],[Gross_Sales]]*tbl_EcommerceSales[[#This Row],[Discount]]</f>
        <v>0</v>
      </c>
      <c r="W2741" s="11">
        <f>tbl_EcommerceSales[[#This Row],[Gross_Sales]]-tbl_EcommerceSales[[#This Row],[Discount_Amount]]</f>
        <v>1799</v>
      </c>
      <c r="X2741" s="11">
        <f>tbl_EcommerceSales[[#This Row],[Quantity]] * _xlfn.XLOOKUP(tbl_EcommerceSales[[#This Row],[Product_ID]], Product_Master!A:A, Product_Master!F:F)</f>
        <v>900</v>
      </c>
      <c r="Y2741" s="11">
        <f>tbl_EcommerceSales[[#This Row],[Net_Revenue]]-tbl_EcommerceSales[[#This Row],[Total_Cost]]</f>
        <v>899</v>
      </c>
      <c r="Z2741" s="9">
        <f>IFERROR(#REF!/tbl_EcommerceSales[[#This Row],[Total_Cost]], 0)</f>
        <v>0</v>
      </c>
      <c r="AA2741" t="str">
        <f>TEXT(tbl_EcommerceSales[[#This Row],[Order_Date]],"mmm")</f>
        <v>Oct</v>
      </c>
      <c r="AB2741">
        <f>YEAR(tbl_EcommerceSales[[#This Row],[Order_Date]])</f>
        <v>2025</v>
      </c>
      <c r="AC2741" t="str">
        <f>IF(tbl_EcommerceSales[[#This Row],[Age]]&lt;18,"Under 18",IF(tbl_EcommerceSales[[#This Row],[Age]]&lt;=25,"18-25",IF(tbl_EcommerceSales[[#This Row],[Age]]&lt;=35,"26-35",IF(tbl_EcommerceSales[[#This Row],[Age]]&lt;=45,"36-45",IF(tbl_EcommerceSales[[#This Row],[Age]]&lt;=55,"46-55","56+")))))</f>
        <v>26-35</v>
      </c>
    </row>
    <row r="2742" spans="1:29" x14ac:dyDescent="0.35">
      <c r="A2742" t="s">
        <v>4500</v>
      </c>
      <c r="B2742" s="7">
        <v>45958</v>
      </c>
      <c r="C2742" t="s">
        <v>3167</v>
      </c>
      <c r="D2742" t="s">
        <v>139</v>
      </c>
      <c r="E2742" t="s">
        <v>25</v>
      </c>
      <c r="F2742">
        <v>40</v>
      </c>
      <c r="G2742" t="s">
        <v>246</v>
      </c>
      <c r="H2742" t="s">
        <v>27</v>
      </c>
      <c r="I2742" t="s">
        <v>200</v>
      </c>
      <c r="J2742" t="s">
        <v>201</v>
      </c>
      <c r="K2742" t="s">
        <v>91</v>
      </c>
      <c r="L2742" t="s">
        <v>202</v>
      </c>
      <c r="M2742">
        <v>1</v>
      </c>
      <c r="N2742" s="2">
        <v>899</v>
      </c>
      <c r="O2742" s="3">
        <v>0.1</v>
      </c>
      <c r="P2742" s="2">
        <v>420</v>
      </c>
      <c r="Q2742" t="s">
        <v>32</v>
      </c>
      <c r="R2742" t="s">
        <v>33</v>
      </c>
      <c r="S2742" t="s">
        <v>34</v>
      </c>
      <c r="T2742" s="4">
        <v>4</v>
      </c>
      <c r="U2742" s="11">
        <f t="shared" si="42"/>
        <v>899</v>
      </c>
      <c r="V2742" s="11">
        <f>tbl_EcommerceSales[[#This Row],[Gross_Sales]]*tbl_EcommerceSales[[#This Row],[Discount]]</f>
        <v>89.9</v>
      </c>
      <c r="W2742" s="11">
        <f>tbl_EcommerceSales[[#This Row],[Gross_Sales]]-tbl_EcommerceSales[[#This Row],[Discount_Amount]]</f>
        <v>809.1</v>
      </c>
      <c r="X2742" s="11">
        <f>tbl_EcommerceSales[[#This Row],[Quantity]] * _xlfn.XLOOKUP(tbl_EcommerceSales[[#This Row],[Product_ID]], Product_Master!A:A, Product_Master!F:F)</f>
        <v>420</v>
      </c>
      <c r="Y2742" s="11">
        <f>tbl_EcommerceSales[[#This Row],[Net_Revenue]]-tbl_EcommerceSales[[#This Row],[Total_Cost]]</f>
        <v>389.1</v>
      </c>
      <c r="Z2742" s="9">
        <f>IFERROR(#REF!/tbl_EcommerceSales[[#This Row],[Total_Cost]], 0)</f>
        <v>0</v>
      </c>
      <c r="AA2742" t="str">
        <f>TEXT(tbl_EcommerceSales[[#This Row],[Order_Date]],"mmm")</f>
        <v>Oct</v>
      </c>
      <c r="AB2742">
        <f>YEAR(tbl_EcommerceSales[[#This Row],[Order_Date]])</f>
        <v>2025</v>
      </c>
      <c r="AC2742" t="str">
        <f>IF(tbl_EcommerceSales[[#This Row],[Age]]&lt;18,"Under 18",IF(tbl_EcommerceSales[[#This Row],[Age]]&lt;=25,"18-25",IF(tbl_EcommerceSales[[#This Row],[Age]]&lt;=35,"26-35",IF(tbl_EcommerceSales[[#This Row],[Age]]&lt;=45,"36-45",IF(tbl_EcommerceSales[[#This Row],[Age]]&lt;=55,"46-55","56+")))))</f>
        <v>36-45</v>
      </c>
    </row>
    <row r="2743" spans="1:29" x14ac:dyDescent="0.35">
      <c r="A2743" t="s">
        <v>4501</v>
      </c>
      <c r="B2743" s="7">
        <v>45958</v>
      </c>
      <c r="C2743" t="s">
        <v>1815</v>
      </c>
      <c r="D2743" t="s">
        <v>235</v>
      </c>
      <c r="E2743" t="s">
        <v>25</v>
      </c>
      <c r="F2743">
        <v>19</v>
      </c>
      <c r="G2743" t="s">
        <v>136</v>
      </c>
      <c r="H2743" t="s">
        <v>88</v>
      </c>
      <c r="I2743" t="s">
        <v>73</v>
      </c>
      <c r="J2743" t="s">
        <v>74</v>
      </c>
      <c r="K2743" t="s">
        <v>55</v>
      </c>
      <c r="L2743" t="s">
        <v>75</v>
      </c>
      <c r="M2743">
        <v>1</v>
      </c>
      <c r="N2743" s="2">
        <v>2899</v>
      </c>
      <c r="O2743" s="3">
        <v>0.3</v>
      </c>
      <c r="P2743" s="2">
        <v>1700</v>
      </c>
      <c r="Q2743" t="s">
        <v>32</v>
      </c>
      <c r="R2743" t="s">
        <v>33</v>
      </c>
      <c r="S2743" t="s">
        <v>57</v>
      </c>
      <c r="T2743" s="4">
        <v>5</v>
      </c>
      <c r="U2743" s="11">
        <f t="shared" si="42"/>
        <v>2899</v>
      </c>
      <c r="V2743" s="11">
        <f>tbl_EcommerceSales[[#This Row],[Gross_Sales]]*tbl_EcommerceSales[[#This Row],[Discount]]</f>
        <v>869.69999999999993</v>
      </c>
      <c r="W2743" s="11">
        <f>tbl_EcommerceSales[[#This Row],[Gross_Sales]]-tbl_EcommerceSales[[#This Row],[Discount_Amount]]</f>
        <v>2029.3000000000002</v>
      </c>
      <c r="X2743" s="11">
        <f>tbl_EcommerceSales[[#This Row],[Quantity]] * _xlfn.XLOOKUP(tbl_EcommerceSales[[#This Row],[Product_ID]], Product_Master!A:A, Product_Master!F:F)</f>
        <v>1700</v>
      </c>
      <c r="Y2743" s="11">
        <f>tbl_EcommerceSales[[#This Row],[Net_Revenue]]-tbl_EcommerceSales[[#This Row],[Total_Cost]]</f>
        <v>329.30000000000018</v>
      </c>
      <c r="Z2743" s="9">
        <f>IFERROR(#REF!/tbl_EcommerceSales[[#This Row],[Total_Cost]], 0)</f>
        <v>0</v>
      </c>
      <c r="AA2743" t="str">
        <f>TEXT(tbl_EcommerceSales[[#This Row],[Order_Date]],"mmm")</f>
        <v>Oct</v>
      </c>
      <c r="AB2743">
        <f>YEAR(tbl_EcommerceSales[[#This Row],[Order_Date]])</f>
        <v>2025</v>
      </c>
      <c r="AC2743" t="str">
        <f>IF(tbl_EcommerceSales[[#This Row],[Age]]&lt;18,"Under 18",IF(tbl_EcommerceSales[[#This Row],[Age]]&lt;=25,"18-25",IF(tbl_EcommerceSales[[#This Row],[Age]]&lt;=35,"26-35",IF(tbl_EcommerceSales[[#This Row],[Age]]&lt;=45,"36-45",IF(tbl_EcommerceSales[[#This Row],[Age]]&lt;=55,"46-55","56+")))))</f>
        <v>18-25</v>
      </c>
    </row>
    <row r="2744" spans="1:29" x14ac:dyDescent="0.35">
      <c r="A2744" t="s">
        <v>4502</v>
      </c>
      <c r="B2744" s="7">
        <v>45958</v>
      </c>
      <c r="C2744" t="s">
        <v>430</v>
      </c>
      <c r="D2744" t="s">
        <v>216</v>
      </c>
      <c r="E2744" t="s">
        <v>48</v>
      </c>
      <c r="F2744">
        <v>26</v>
      </c>
      <c r="G2744" t="s">
        <v>152</v>
      </c>
      <c r="H2744" t="s">
        <v>72</v>
      </c>
      <c r="I2744" t="s">
        <v>126</v>
      </c>
      <c r="J2744" t="s">
        <v>127</v>
      </c>
      <c r="K2744" t="s">
        <v>82</v>
      </c>
      <c r="L2744" t="s">
        <v>83</v>
      </c>
      <c r="M2744">
        <v>2</v>
      </c>
      <c r="N2744" s="2">
        <v>1899</v>
      </c>
      <c r="O2744" s="3">
        <v>0.15</v>
      </c>
      <c r="P2744" s="2">
        <v>2240</v>
      </c>
      <c r="Q2744" t="s">
        <v>44</v>
      </c>
      <c r="R2744" t="s">
        <v>33</v>
      </c>
      <c r="S2744" t="s">
        <v>34</v>
      </c>
      <c r="T2744" s="4">
        <v>5</v>
      </c>
      <c r="U2744" s="11">
        <f t="shared" si="42"/>
        <v>3798</v>
      </c>
      <c r="V2744" s="11">
        <f>tbl_EcommerceSales[[#This Row],[Gross_Sales]]*tbl_EcommerceSales[[#This Row],[Discount]]</f>
        <v>569.69999999999993</v>
      </c>
      <c r="W2744" s="11">
        <f>tbl_EcommerceSales[[#This Row],[Gross_Sales]]-tbl_EcommerceSales[[#This Row],[Discount_Amount]]</f>
        <v>3228.3</v>
      </c>
      <c r="X2744" s="11">
        <f>tbl_EcommerceSales[[#This Row],[Quantity]] * _xlfn.XLOOKUP(tbl_EcommerceSales[[#This Row],[Product_ID]], Product_Master!A:A, Product_Master!F:F)</f>
        <v>2240</v>
      </c>
      <c r="Y2744" s="11">
        <f>tbl_EcommerceSales[[#This Row],[Net_Revenue]]-tbl_EcommerceSales[[#This Row],[Total_Cost]]</f>
        <v>988.30000000000018</v>
      </c>
      <c r="Z2744" s="9">
        <f>IFERROR(#REF!/tbl_EcommerceSales[[#This Row],[Total_Cost]], 0)</f>
        <v>0</v>
      </c>
      <c r="AA2744" t="str">
        <f>TEXT(tbl_EcommerceSales[[#This Row],[Order_Date]],"mmm")</f>
        <v>Oct</v>
      </c>
      <c r="AB2744">
        <f>YEAR(tbl_EcommerceSales[[#This Row],[Order_Date]])</f>
        <v>2025</v>
      </c>
      <c r="AC2744" t="str">
        <f>IF(tbl_EcommerceSales[[#This Row],[Age]]&lt;18,"Under 18",IF(tbl_EcommerceSales[[#This Row],[Age]]&lt;=25,"18-25",IF(tbl_EcommerceSales[[#This Row],[Age]]&lt;=35,"26-35",IF(tbl_EcommerceSales[[#This Row],[Age]]&lt;=45,"36-45",IF(tbl_EcommerceSales[[#This Row],[Age]]&lt;=55,"46-55","56+")))))</f>
        <v>26-35</v>
      </c>
    </row>
    <row r="2745" spans="1:29" x14ac:dyDescent="0.35">
      <c r="A2745" t="s">
        <v>4503</v>
      </c>
      <c r="B2745" s="7">
        <v>45958</v>
      </c>
      <c r="C2745" t="s">
        <v>921</v>
      </c>
      <c r="D2745" t="s">
        <v>312</v>
      </c>
      <c r="E2745" t="s">
        <v>48</v>
      </c>
      <c r="F2745">
        <v>42</v>
      </c>
      <c r="G2745" t="s">
        <v>174</v>
      </c>
      <c r="H2745" t="s">
        <v>39</v>
      </c>
      <c r="I2745" t="s">
        <v>175</v>
      </c>
      <c r="J2745" t="s">
        <v>176</v>
      </c>
      <c r="K2745" t="s">
        <v>177</v>
      </c>
      <c r="L2745" t="s">
        <v>178</v>
      </c>
      <c r="M2745">
        <v>1</v>
      </c>
      <c r="N2745" s="2">
        <v>699</v>
      </c>
      <c r="O2745" s="3">
        <v>0.3</v>
      </c>
      <c r="P2745" s="2">
        <v>320</v>
      </c>
      <c r="Q2745" t="s">
        <v>32</v>
      </c>
      <c r="R2745" t="s">
        <v>33</v>
      </c>
      <c r="S2745" t="s">
        <v>34</v>
      </c>
      <c r="T2745" s="4">
        <v>5</v>
      </c>
      <c r="U2745" s="11">
        <f t="shared" si="42"/>
        <v>699</v>
      </c>
      <c r="V2745" s="11">
        <f>tbl_EcommerceSales[[#This Row],[Gross_Sales]]*tbl_EcommerceSales[[#This Row],[Discount]]</f>
        <v>209.7</v>
      </c>
      <c r="W2745" s="11">
        <f>tbl_EcommerceSales[[#This Row],[Gross_Sales]]-tbl_EcommerceSales[[#This Row],[Discount_Amount]]</f>
        <v>489.3</v>
      </c>
      <c r="X2745" s="11">
        <f>tbl_EcommerceSales[[#This Row],[Quantity]] * _xlfn.XLOOKUP(tbl_EcommerceSales[[#This Row],[Product_ID]], Product_Master!A:A, Product_Master!F:F)</f>
        <v>320</v>
      </c>
      <c r="Y2745" s="11">
        <f>tbl_EcommerceSales[[#This Row],[Net_Revenue]]-tbl_EcommerceSales[[#This Row],[Total_Cost]]</f>
        <v>169.3</v>
      </c>
      <c r="Z2745" s="9">
        <f>IFERROR(#REF!/tbl_EcommerceSales[[#This Row],[Total_Cost]], 0)</f>
        <v>0</v>
      </c>
      <c r="AA2745" t="str">
        <f>TEXT(tbl_EcommerceSales[[#This Row],[Order_Date]],"mmm")</f>
        <v>Oct</v>
      </c>
      <c r="AB2745">
        <f>YEAR(tbl_EcommerceSales[[#This Row],[Order_Date]])</f>
        <v>2025</v>
      </c>
      <c r="AC2745" t="str">
        <f>IF(tbl_EcommerceSales[[#This Row],[Age]]&lt;18,"Under 18",IF(tbl_EcommerceSales[[#This Row],[Age]]&lt;=25,"18-25",IF(tbl_EcommerceSales[[#This Row],[Age]]&lt;=35,"26-35",IF(tbl_EcommerceSales[[#This Row],[Age]]&lt;=45,"36-45",IF(tbl_EcommerceSales[[#This Row],[Age]]&lt;=55,"46-55","56+")))))</f>
        <v>36-45</v>
      </c>
    </row>
    <row r="2746" spans="1:29" x14ac:dyDescent="0.35">
      <c r="A2746" t="s">
        <v>4504</v>
      </c>
      <c r="B2746" s="7">
        <v>45958</v>
      </c>
      <c r="C2746" t="s">
        <v>4505</v>
      </c>
      <c r="D2746" t="s">
        <v>51</v>
      </c>
      <c r="E2746" t="s">
        <v>25</v>
      </c>
      <c r="F2746">
        <v>24</v>
      </c>
      <c r="G2746" t="s">
        <v>246</v>
      </c>
      <c r="H2746" t="s">
        <v>27</v>
      </c>
      <c r="I2746" t="s">
        <v>517</v>
      </c>
      <c r="J2746" t="s">
        <v>518</v>
      </c>
      <c r="K2746" t="s">
        <v>30</v>
      </c>
      <c r="L2746" t="s">
        <v>278</v>
      </c>
      <c r="M2746">
        <v>1</v>
      </c>
      <c r="N2746" s="2">
        <v>1299</v>
      </c>
      <c r="O2746" s="3">
        <v>0.05</v>
      </c>
      <c r="P2746" s="2">
        <v>690</v>
      </c>
      <c r="Q2746" t="s">
        <v>32</v>
      </c>
      <c r="R2746" t="s">
        <v>33</v>
      </c>
      <c r="S2746" t="s">
        <v>34</v>
      </c>
      <c r="T2746" s="4">
        <v>4</v>
      </c>
      <c r="U2746" s="11">
        <f t="shared" si="42"/>
        <v>1299</v>
      </c>
      <c r="V2746" s="11">
        <f>tbl_EcommerceSales[[#This Row],[Gross_Sales]]*tbl_EcommerceSales[[#This Row],[Discount]]</f>
        <v>64.95</v>
      </c>
      <c r="W2746" s="11">
        <f>tbl_EcommerceSales[[#This Row],[Gross_Sales]]-tbl_EcommerceSales[[#This Row],[Discount_Amount]]</f>
        <v>1234.05</v>
      </c>
      <c r="X2746" s="11">
        <f>tbl_EcommerceSales[[#This Row],[Quantity]] * _xlfn.XLOOKUP(tbl_EcommerceSales[[#This Row],[Product_ID]], Product_Master!A:A, Product_Master!F:F)</f>
        <v>690</v>
      </c>
      <c r="Y2746" s="11">
        <f>tbl_EcommerceSales[[#This Row],[Net_Revenue]]-tbl_EcommerceSales[[#This Row],[Total_Cost]]</f>
        <v>544.04999999999995</v>
      </c>
      <c r="Z2746" s="9">
        <f>IFERROR(#REF!/tbl_EcommerceSales[[#This Row],[Total_Cost]], 0)</f>
        <v>0</v>
      </c>
      <c r="AA2746" t="str">
        <f>TEXT(tbl_EcommerceSales[[#This Row],[Order_Date]],"mmm")</f>
        <v>Oct</v>
      </c>
      <c r="AB2746">
        <f>YEAR(tbl_EcommerceSales[[#This Row],[Order_Date]])</f>
        <v>2025</v>
      </c>
      <c r="AC2746" t="str">
        <f>IF(tbl_EcommerceSales[[#This Row],[Age]]&lt;18,"Under 18",IF(tbl_EcommerceSales[[#This Row],[Age]]&lt;=25,"18-25",IF(tbl_EcommerceSales[[#This Row],[Age]]&lt;=35,"26-35",IF(tbl_EcommerceSales[[#This Row],[Age]]&lt;=45,"36-45",IF(tbl_EcommerceSales[[#This Row],[Age]]&lt;=55,"46-55","56+")))))</f>
        <v>18-25</v>
      </c>
    </row>
    <row r="2747" spans="1:29" x14ac:dyDescent="0.35">
      <c r="A2747" t="s">
        <v>4506</v>
      </c>
      <c r="B2747" s="7">
        <v>45958</v>
      </c>
      <c r="C2747" t="s">
        <v>1132</v>
      </c>
      <c r="D2747" t="s">
        <v>305</v>
      </c>
      <c r="E2747" t="s">
        <v>25</v>
      </c>
      <c r="F2747">
        <v>38</v>
      </c>
      <c r="G2747" t="s">
        <v>38</v>
      </c>
      <c r="H2747" t="s">
        <v>39</v>
      </c>
      <c r="I2747" t="s">
        <v>338</v>
      </c>
      <c r="J2747" t="s">
        <v>339</v>
      </c>
      <c r="K2747" t="s">
        <v>55</v>
      </c>
      <c r="L2747" t="s">
        <v>56</v>
      </c>
      <c r="M2747">
        <v>3</v>
      </c>
      <c r="N2747" s="2">
        <v>1499</v>
      </c>
      <c r="O2747" s="3">
        <v>0.3</v>
      </c>
      <c r="P2747" s="2">
        <v>2340</v>
      </c>
      <c r="Q2747" t="s">
        <v>76</v>
      </c>
      <c r="R2747" t="s">
        <v>33</v>
      </c>
      <c r="S2747" t="s">
        <v>57</v>
      </c>
      <c r="T2747" s="4">
        <v>4</v>
      </c>
      <c r="U2747" s="11">
        <f t="shared" si="42"/>
        <v>4497</v>
      </c>
      <c r="V2747" s="11">
        <f>tbl_EcommerceSales[[#This Row],[Gross_Sales]]*tbl_EcommerceSales[[#This Row],[Discount]]</f>
        <v>1349.1</v>
      </c>
      <c r="W2747" s="11">
        <f>tbl_EcommerceSales[[#This Row],[Gross_Sales]]-tbl_EcommerceSales[[#This Row],[Discount_Amount]]</f>
        <v>3147.9</v>
      </c>
      <c r="X2747" s="11">
        <f>tbl_EcommerceSales[[#This Row],[Quantity]] * _xlfn.XLOOKUP(tbl_EcommerceSales[[#This Row],[Product_ID]], Product_Master!A:A, Product_Master!F:F)</f>
        <v>2340</v>
      </c>
      <c r="Y2747" s="11">
        <f>tbl_EcommerceSales[[#This Row],[Net_Revenue]]-tbl_EcommerceSales[[#This Row],[Total_Cost]]</f>
        <v>807.90000000000009</v>
      </c>
      <c r="Z2747" s="9">
        <f>IFERROR(#REF!/tbl_EcommerceSales[[#This Row],[Total_Cost]], 0)</f>
        <v>0</v>
      </c>
      <c r="AA2747" t="str">
        <f>TEXT(tbl_EcommerceSales[[#This Row],[Order_Date]],"mmm")</f>
        <v>Oct</v>
      </c>
      <c r="AB2747">
        <f>YEAR(tbl_EcommerceSales[[#This Row],[Order_Date]])</f>
        <v>2025</v>
      </c>
      <c r="AC2747" t="str">
        <f>IF(tbl_EcommerceSales[[#This Row],[Age]]&lt;18,"Under 18",IF(tbl_EcommerceSales[[#This Row],[Age]]&lt;=25,"18-25",IF(tbl_EcommerceSales[[#This Row],[Age]]&lt;=35,"26-35",IF(tbl_EcommerceSales[[#This Row],[Age]]&lt;=45,"36-45",IF(tbl_EcommerceSales[[#This Row],[Age]]&lt;=55,"46-55","56+")))))</f>
        <v>36-45</v>
      </c>
    </row>
    <row r="2748" spans="1:29" x14ac:dyDescent="0.35">
      <c r="A2748" t="s">
        <v>4507</v>
      </c>
      <c r="B2748" s="7">
        <v>45958</v>
      </c>
      <c r="C2748" t="s">
        <v>231</v>
      </c>
      <c r="D2748" t="s">
        <v>232</v>
      </c>
      <c r="E2748" t="s">
        <v>48</v>
      </c>
      <c r="F2748">
        <v>39</v>
      </c>
      <c r="G2748" t="s">
        <v>152</v>
      </c>
      <c r="H2748" t="s">
        <v>72</v>
      </c>
      <c r="I2748" t="s">
        <v>111</v>
      </c>
      <c r="J2748" t="s">
        <v>112</v>
      </c>
      <c r="K2748" t="s">
        <v>55</v>
      </c>
      <c r="L2748" t="s">
        <v>113</v>
      </c>
      <c r="M2748">
        <v>1</v>
      </c>
      <c r="N2748" s="2">
        <v>1799</v>
      </c>
      <c r="O2748" s="3">
        <v>0.05</v>
      </c>
      <c r="P2748" s="2">
        <v>950</v>
      </c>
      <c r="Q2748" t="s">
        <v>32</v>
      </c>
      <c r="R2748" t="s">
        <v>33</v>
      </c>
      <c r="S2748" t="s">
        <v>34</v>
      </c>
      <c r="T2748" s="4">
        <v>5</v>
      </c>
      <c r="U2748" s="11">
        <f t="shared" si="42"/>
        <v>1799</v>
      </c>
      <c r="V2748" s="11">
        <f>tbl_EcommerceSales[[#This Row],[Gross_Sales]]*tbl_EcommerceSales[[#This Row],[Discount]]</f>
        <v>89.95</v>
      </c>
      <c r="W2748" s="11">
        <f>tbl_EcommerceSales[[#This Row],[Gross_Sales]]-tbl_EcommerceSales[[#This Row],[Discount_Amount]]</f>
        <v>1709.05</v>
      </c>
      <c r="X2748" s="11">
        <f>tbl_EcommerceSales[[#This Row],[Quantity]] * _xlfn.XLOOKUP(tbl_EcommerceSales[[#This Row],[Product_ID]], Product_Master!A:A, Product_Master!F:F)</f>
        <v>950</v>
      </c>
      <c r="Y2748" s="11">
        <f>tbl_EcommerceSales[[#This Row],[Net_Revenue]]-tbl_EcommerceSales[[#This Row],[Total_Cost]]</f>
        <v>759.05</v>
      </c>
      <c r="Z2748" s="9">
        <f>IFERROR(#REF!/tbl_EcommerceSales[[#This Row],[Total_Cost]], 0)</f>
        <v>0</v>
      </c>
      <c r="AA2748" t="str">
        <f>TEXT(tbl_EcommerceSales[[#This Row],[Order_Date]],"mmm")</f>
        <v>Oct</v>
      </c>
      <c r="AB2748">
        <f>YEAR(tbl_EcommerceSales[[#This Row],[Order_Date]])</f>
        <v>2025</v>
      </c>
      <c r="AC2748" t="str">
        <f>IF(tbl_EcommerceSales[[#This Row],[Age]]&lt;18,"Under 18",IF(tbl_EcommerceSales[[#This Row],[Age]]&lt;=25,"18-25",IF(tbl_EcommerceSales[[#This Row],[Age]]&lt;=35,"26-35",IF(tbl_EcommerceSales[[#This Row],[Age]]&lt;=45,"36-45",IF(tbl_EcommerceSales[[#This Row],[Age]]&lt;=55,"46-55","56+")))))</f>
        <v>36-45</v>
      </c>
    </row>
    <row r="2749" spans="1:29" x14ac:dyDescent="0.35">
      <c r="A2749" t="s">
        <v>4508</v>
      </c>
      <c r="B2749" s="7">
        <v>45958</v>
      </c>
      <c r="C2749" t="s">
        <v>4509</v>
      </c>
      <c r="D2749" t="s">
        <v>170</v>
      </c>
      <c r="E2749" t="s">
        <v>48</v>
      </c>
      <c r="F2749">
        <v>40</v>
      </c>
      <c r="G2749" t="s">
        <v>99</v>
      </c>
      <c r="H2749" t="s">
        <v>88</v>
      </c>
      <c r="I2749" t="s">
        <v>357</v>
      </c>
      <c r="J2749" t="s">
        <v>358</v>
      </c>
      <c r="K2749" t="s">
        <v>177</v>
      </c>
      <c r="L2749" t="s">
        <v>178</v>
      </c>
      <c r="M2749">
        <v>1</v>
      </c>
      <c r="N2749" s="2">
        <v>999</v>
      </c>
      <c r="O2749" s="3">
        <v>0.05</v>
      </c>
      <c r="P2749" s="2">
        <v>520</v>
      </c>
      <c r="Q2749" t="s">
        <v>32</v>
      </c>
      <c r="R2749" t="s">
        <v>33</v>
      </c>
      <c r="S2749" t="s">
        <v>34</v>
      </c>
      <c r="T2749" s="4">
        <v>4</v>
      </c>
      <c r="U2749" s="11">
        <f t="shared" si="42"/>
        <v>999</v>
      </c>
      <c r="V2749" s="11">
        <f>tbl_EcommerceSales[[#This Row],[Gross_Sales]]*tbl_EcommerceSales[[#This Row],[Discount]]</f>
        <v>49.95</v>
      </c>
      <c r="W2749" s="11">
        <f>tbl_EcommerceSales[[#This Row],[Gross_Sales]]-tbl_EcommerceSales[[#This Row],[Discount_Amount]]</f>
        <v>949.05</v>
      </c>
      <c r="X2749" s="11">
        <f>tbl_EcommerceSales[[#This Row],[Quantity]] * _xlfn.XLOOKUP(tbl_EcommerceSales[[#This Row],[Product_ID]], Product_Master!A:A, Product_Master!F:F)</f>
        <v>520</v>
      </c>
      <c r="Y2749" s="11">
        <f>tbl_EcommerceSales[[#This Row],[Net_Revenue]]-tbl_EcommerceSales[[#This Row],[Total_Cost]]</f>
        <v>429.04999999999995</v>
      </c>
      <c r="Z2749" s="9">
        <f>IFERROR(#REF!/tbl_EcommerceSales[[#This Row],[Total_Cost]], 0)</f>
        <v>0</v>
      </c>
      <c r="AA2749" t="str">
        <f>TEXT(tbl_EcommerceSales[[#This Row],[Order_Date]],"mmm")</f>
        <v>Oct</v>
      </c>
      <c r="AB2749">
        <f>YEAR(tbl_EcommerceSales[[#This Row],[Order_Date]])</f>
        <v>2025</v>
      </c>
      <c r="AC2749" t="str">
        <f>IF(tbl_EcommerceSales[[#This Row],[Age]]&lt;18,"Under 18",IF(tbl_EcommerceSales[[#This Row],[Age]]&lt;=25,"18-25",IF(tbl_EcommerceSales[[#This Row],[Age]]&lt;=35,"26-35",IF(tbl_EcommerceSales[[#This Row],[Age]]&lt;=45,"36-45",IF(tbl_EcommerceSales[[#This Row],[Age]]&lt;=55,"46-55","56+")))))</f>
        <v>36-45</v>
      </c>
    </row>
    <row r="2750" spans="1:29" x14ac:dyDescent="0.35">
      <c r="A2750" t="s">
        <v>4510</v>
      </c>
      <c r="B2750" s="7">
        <v>45959</v>
      </c>
      <c r="C2750" t="s">
        <v>4406</v>
      </c>
      <c r="D2750" t="s">
        <v>51</v>
      </c>
      <c r="E2750" t="s">
        <v>25</v>
      </c>
      <c r="F2750">
        <v>24</v>
      </c>
      <c r="G2750" t="s">
        <v>38</v>
      </c>
      <c r="H2750" t="s">
        <v>39</v>
      </c>
      <c r="I2750" t="s">
        <v>89</v>
      </c>
      <c r="J2750" t="s">
        <v>90</v>
      </c>
      <c r="K2750" t="s">
        <v>91</v>
      </c>
      <c r="L2750" t="s">
        <v>92</v>
      </c>
      <c r="M2750">
        <v>2</v>
      </c>
      <c r="N2750" s="2">
        <v>599</v>
      </c>
      <c r="O2750" s="3">
        <v>0.1</v>
      </c>
      <c r="P2750" s="2">
        <v>520</v>
      </c>
      <c r="Q2750" t="s">
        <v>44</v>
      </c>
      <c r="R2750" t="s">
        <v>33</v>
      </c>
      <c r="S2750" t="s">
        <v>34</v>
      </c>
      <c r="T2750" s="4">
        <v>5</v>
      </c>
      <c r="U2750" s="11">
        <f t="shared" si="42"/>
        <v>1198</v>
      </c>
      <c r="V2750" s="11">
        <f>tbl_EcommerceSales[[#This Row],[Gross_Sales]]*tbl_EcommerceSales[[#This Row],[Discount]]</f>
        <v>119.80000000000001</v>
      </c>
      <c r="W2750" s="11">
        <f>tbl_EcommerceSales[[#This Row],[Gross_Sales]]-tbl_EcommerceSales[[#This Row],[Discount_Amount]]</f>
        <v>1078.2</v>
      </c>
      <c r="X2750" s="11">
        <f>tbl_EcommerceSales[[#This Row],[Quantity]] * _xlfn.XLOOKUP(tbl_EcommerceSales[[#This Row],[Product_ID]], Product_Master!A:A, Product_Master!F:F)</f>
        <v>520</v>
      </c>
      <c r="Y2750" s="11">
        <f>tbl_EcommerceSales[[#This Row],[Net_Revenue]]-tbl_EcommerceSales[[#This Row],[Total_Cost]]</f>
        <v>558.20000000000005</v>
      </c>
      <c r="Z2750" s="9">
        <f>IFERROR(#REF!/tbl_EcommerceSales[[#This Row],[Total_Cost]], 0)</f>
        <v>0</v>
      </c>
      <c r="AA2750" t="str">
        <f>TEXT(tbl_EcommerceSales[[#This Row],[Order_Date]],"mmm")</f>
        <v>Oct</v>
      </c>
      <c r="AB2750">
        <f>YEAR(tbl_EcommerceSales[[#This Row],[Order_Date]])</f>
        <v>2025</v>
      </c>
      <c r="AC2750" t="str">
        <f>IF(tbl_EcommerceSales[[#This Row],[Age]]&lt;18,"Under 18",IF(tbl_EcommerceSales[[#This Row],[Age]]&lt;=25,"18-25",IF(tbl_EcommerceSales[[#This Row],[Age]]&lt;=35,"26-35",IF(tbl_EcommerceSales[[#This Row],[Age]]&lt;=45,"36-45",IF(tbl_EcommerceSales[[#This Row],[Age]]&lt;=55,"46-55","56+")))))</f>
        <v>18-25</v>
      </c>
    </row>
    <row r="2751" spans="1:29" x14ac:dyDescent="0.35">
      <c r="A2751" t="s">
        <v>4511</v>
      </c>
      <c r="B2751" s="7">
        <v>45959</v>
      </c>
      <c r="C2751" t="s">
        <v>4512</v>
      </c>
      <c r="D2751" t="s">
        <v>139</v>
      </c>
      <c r="E2751" t="s">
        <v>25</v>
      </c>
      <c r="F2751">
        <v>27</v>
      </c>
      <c r="G2751" t="s">
        <v>103</v>
      </c>
      <c r="H2751" t="s">
        <v>27</v>
      </c>
      <c r="I2751" t="s">
        <v>160</v>
      </c>
      <c r="J2751" t="s">
        <v>161</v>
      </c>
      <c r="K2751" t="s">
        <v>91</v>
      </c>
      <c r="L2751" t="s">
        <v>133</v>
      </c>
      <c r="M2751">
        <v>2</v>
      </c>
      <c r="N2751" s="2">
        <v>1099</v>
      </c>
      <c r="O2751" s="3">
        <v>0.05</v>
      </c>
      <c r="P2751" s="2">
        <v>1040</v>
      </c>
      <c r="Q2751" t="s">
        <v>123</v>
      </c>
      <c r="R2751" t="s">
        <v>33</v>
      </c>
      <c r="S2751" t="s">
        <v>34</v>
      </c>
      <c r="T2751" s="4">
        <v>4</v>
      </c>
      <c r="U2751" s="11">
        <f t="shared" si="42"/>
        <v>2198</v>
      </c>
      <c r="V2751" s="11">
        <f>tbl_EcommerceSales[[#This Row],[Gross_Sales]]*tbl_EcommerceSales[[#This Row],[Discount]]</f>
        <v>109.9</v>
      </c>
      <c r="W2751" s="11">
        <f>tbl_EcommerceSales[[#This Row],[Gross_Sales]]-tbl_EcommerceSales[[#This Row],[Discount_Amount]]</f>
        <v>2088.1</v>
      </c>
      <c r="X2751" s="11">
        <f>tbl_EcommerceSales[[#This Row],[Quantity]] * _xlfn.XLOOKUP(tbl_EcommerceSales[[#This Row],[Product_ID]], Product_Master!A:A, Product_Master!F:F)</f>
        <v>1040</v>
      </c>
      <c r="Y2751" s="11">
        <f>tbl_EcommerceSales[[#This Row],[Net_Revenue]]-tbl_EcommerceSales[[#This Row],[Total_Cost]]</f>
        <v>1048.0999999999999</v>
      </c>
      <c r="Z2751" s="9">
        <f>IFERROR(#REF!/tbl_EcommerceSales[[#This Row],[Total_Cost]], 0)</f>
        <v>0</v>
      </c>
      <c r="AA2751" t="str">
        <f>TEXT(tbl_EcommerceSales[[#This Row],[Order_Date]],"mmm")</f>
        <v>Oct</v>
      </c>
      <c r="AB2751">
        <f>YEAR(tbl_EcommerceSales[[#This Row],[Order_Date]])</f>
        <v>2025</v>
      </c>
      <c r="AC2751" t="str">
        <f>IF(tbl_EcommerceSales[[#This Row],[Age]]&lt;18,"Under 18",IF(tbl_EcommerceSales[[#This Row],[Age]]&lt;=25,"18-25",IF(tbl_EcommerceSales[[#This Row],[Age]]&lt;=35,"26-35",IF(tbl_EcommerceSales[[#This Row],[Age]]&lt;=45,"36-45",IF(tbl_EcommerceSales[[#This Row],[Age]]&lt;=55,"46-55","56+")))))</f>
        <v>26-35</v>
      </c>
    </row>
    <row r="2752" spans="1:29" x14ac:dyDescent="0.35">
      <c r="A2752" t="s">
        <v>4513</v>
      </c>
      <c r="B2752" s="7">
        <v>45959</v>
      </c>
      <c r="C2752" t="s">
        <v>2279</v>
      </c>
      <c r="D2752" t="s">
        <v>139</v>
      </c>
      <c r="E2752" t="s">
        <v>25</v>
      </c>
      <c r="F2752">
        <v>27</v>
      </c>
      <c r="G2752" t="s">
        <v>87</v>
      </c>
      <c r="H2752" t="s">
        <v>88</v>
      </c>
      <c r="I2752" t="s">
        <v>175</v>
      </c>
      <c r="J2752" t="s">
        <v>176</v>
      </c>
      <c r="K2752" t="s">
        <v>177</v>
      </c>
      <c r="L2752" t="s">
        <v>178</v>
      </c>
      <c r="M2752">
        <v>2</v>
      </c>
      <c r="N2752" s="2">
        <v>699</v>
      </c>
      <c r="O2752" s="3">
        <v>0.2</v>
      </c>
      <c r="P2752" s="2">
        <v>640</v>
      </c>
      <c r="Q2752" t="s">
        <v>123</v>
      </c>
      <c r="R2752" t="s">
        <v>33</v>
      </c>
      <c r="S2752" t="s">
        <v>57</v>
      </c>
      <c r="T2752" s="4">
        <v>1</v>
      </c>
      <c r="U2752" s="11">
        <f t="shared" si="42"/>
        <v>1398</v>
      </c>
      <c r="V2752" s="11">
        <f>tbl_EcommerceSales[[#This Row],[Gross_Sales]]*tbl_EcommerceSales[[#This Row],[Discount]]</f>
        <v>279.60000000000002</v>
      </c>
      <c r="W2752" s="11">
        <f>tbl_EcommerceSales[[#This Row],[Gross_Sales]]-tbl_EcommerceSales[[#This Row],[Discount_Amount]]</f>
        <v>1118.4000000000001</v>
      </c>
      <c r="X2752" s="11">
        <f>tbl_EcommerceSales[[#This Row],[Quantity]] * _xlfn.XLOOKUP(tbl_EcommerceSales[[#This Row],[Product_ID]], Product_Master!A:A, Product_Master!F:F)</f>
        <v>640</v>
      </c>
      <c r="Y2752" s="11">
        <f>tbl_EcommerceSales[[#This Row],[Net_Revenue]]-tbl_EcommerceSales[[#This Row],[Total_Cost]]</f>
        <v>478.40000000000009</v>
      </c>
      <c r="Z2752" s="9">
        <f>IFERROR(#REF!/tbl_EcommerceSales[[#This Row],[Total_Cost]], 0)</f>
        <v>0</v>
      </c>
      <c r="AA2752" t="str">
        <f>TEXT(tbl_EcommerceSales[[#This Row],[Order_Date]],"mmm")</f>
        <v>Oct</v>
      </c>
      <c r="AB2752">
        <f>YEAR(tbl_EcommerceSales[[#This Row],[Order_Date]])</f>
        <v>2025</v>
      </c>
      <c r="AC2752" t="str">
        <f>IF(tbl_EcommerceSales[[#This Row],[Age]]&lt;18,"Under 18",IF(tbl_EcommerceSales[[#This Row],[Age]]&lt;=25,"18-25",IF(tbl_EcommerceSales[[#This Row],[Age]]&lt;=35,"26-35",IF(tbl_EcommerceSales[[#This Row],[Age]]&lt;=45,"36-45",IF(tbl_EcommerceSales[[#This Row],[Age]]&lt;=55,"46-55","56+")))))</f>
        <v>26-35</v>
      </c>
    </row>
    <row r="2753" spans="1:29" x14ac:dyDescent="0.35">
      <c r="A2753" t="s">
        <v>4514</v>
      </c>
      <c r="B2753" s="7">
        <v>45959</v>
      </c>
      <c r="C2753" t="s">
        <v>4515</v>
      </c>
      <c r="D2753" t="s">
        <v>251</v>
      </c>
      <c r="E2753" t="s">
        <v>48</v>
      </c>
      <c r="F2753">
        <v>19</v>
      </c>
      <c r="G2753" t="s">
        <v>107</v>
      </c>
      <c r="H2753" t="s">
        <v>39</v>
      </c>
      <c r="I2753" t="s">
        <v>349</v>
      </c>
      <c r="J2753" t="s">
        <v>350</v>
      </c>
      <c r="K2753" t="s">
        <v>82</v>
      </c>
      <c r="L2753" t="s">
        <v>238</v>
      </c>
      <c r="M2753">
        <v>1</v>
      </c>
      <c r="N2753" s="2">
        <v>1599</v>
      </c>
      <c r="O2753" s="3">
        <v>0.1</v>
      </c>
      <c r="P2753" s="2">
        <v>920</v>
      </c>
      <c r="Q2753" t="s">
        <v>32</v>
      </c>
      <c r="R2753" t="s">
        <v>33</v>
      </c>
      <c r="S2753" t="s">
        <v>57</v>
      </c>
      <c r="T2753" s="4">
        <v>4</v>
      </c>
      <c r="U2753" s="11">
        <f t="shared" si="42"/>
        <v>1599</v>
      </c>
      <c r="V2753" s="11">
        <f>tbl_EcommerceSales[[#This Row],[Gross_Sales]]*tbl_EcommerceSales[[#This Row],[Discount]]</f>
        <v>159.9</v>
      </c>
      <c r="W2753" s="11">
        <f>tbl_EcommerceSales[[#This Row],[Gross_Sales]]-tbl_EcommerceSales[[#This Row],[Discount_Amount]]</f>
        <v>1439.1</v>
      </c>
      <c r="X2753" s="11">
        <f>tbl_EcommerceSales[[#This Row],[Quantity]] * _xlfn.XLOOKUP(tbl_EcommerceSales[[#This Row],[Product_ID]], Product_Master!A:A, Product_Master!F:F)</f>
        <v>920</v>
      </c>
      <c r="Y2753" s="11">
        <f>tbl_EcommerceSales[[#This Row],[Net_Revenue]]-tbl_EcommerceSales[[#This Row],[Total_Cost]]</f>
        <v>519.09999999999991</v>
      </c>
      <c r="Z2753" s="9">
        <f>IFERROR(#REF!/tbl_EcommerceSales[[#This Row],[Total_Cost]], 0)</f>
        <v>0</v>
      </c>
      <c r="AA2753" t="str">
        <f>TEXT(tbl_EcommerceSales[[#This Row],[Order_Date]],"mmm")</f>
        <v>Oct</v>
      </c>
      <c r="AB2753">
        <f>YEAR(tbl_EcommerceSales[[#This Row],[Order_Date]])</f>
        <v>2025</v>
      </c>
      <c r="AC2753" t="str">
        <f>IF(tbl_EcommerceSales[[#This Row],[Age]]&lt;18,"Under 18",IF(tbl_EcommerceSales[[#This Row],[Age]]&lt;=25,"18-25",IF(tbl_EcommerceSales[[#This Row],[Age]]&lt;=35,"26-35",IF(tbl_EcommerceSales[[#This Row],[Age]]&lt;=45,"36-45",IF(tbl_EcommerceSales[[#This Row],[Age]]&lt;=55,"46-55","56+")))))</f>
        <v>18-25</v>
      </c>
    </row>
    <row r="2754" spans="1:29" x14ac:dyDescent="0.35">
      <c r="A2754" t="s">
        <v>4516</v>
      </c>
      <c r="B2754" s="7">
        <v>45959</v>
      </c>
      <c r="C2754" t="s">
        <v>1965</v>
      </c>
      <c r="D2754" t="s">
        <v>24</v>
      </c>
      <c r="E2754" t="s">
        <v>48</v>
      </c>
      <c r="F2754">
        <v>36</v>
      </c>
      <c r="G2754" t="s">
        <v>142</v>
      </c>
      <c r="H2754" t="s">
        <v>88</v>
      </c>
      <c r="I2754" t="s">
        <v>73</v>
      </c>
      <c r="J2754" t="s">
        <v>74</v>
      </c>
      <c r="K2754" t="s">
        <v>55</v>
      </c>
      <c r="L2754" t="s">
        <v>75</v>
      </c>
      <c r="M2754">
        <v>2</v>
      </c>
      <c r="N2754" s="2">
        <v>2899</v>
      </c>
      <c r="O2754" s="3">
        <v>0.2</v>
      </c>
      <c r="P2754" s="2">
        <v>3400</v>
      </c>
      <c r="Q2754" t="s">
        <v>76</v>
      </c>
      <c r="R2754" t="s">
        <v>33</v>
      </c>
      <c r="S2754" t="s">
        <v>34</v>
      </c>
      <c r="T2754" s="4">
        <v>4</v>
      </c>
      <c r="U2754" s="11">
        <f t="shared" ref="U2754:U2817" si="43">M2754*N2754</f>
        <v>5798</v>
      </c>
      <c r="V2754" s="11">
        <f>tbl_EcommerceSales[[#This Row],[Gross_Sales]]*tbl_EcommerceSales[[#This Row],[Discount]]</f>
        <v>1159.6000000000001</v>
      </c>
      <c r="W2754" s="11">
        <f>tbl_EcommerceSales[[#This Row],[Gross_Sales]]-tbl_EcommerceSales[[#This Row],[Discount_Amount]]</f>
        <v>4638.3999999999996</v>
      </c>
      <c r="X2754" s="11">
        <f>tbl_EcommerceSales[[#This Row],[Quantity]] * _xlfn.XLOOKUP(tbl_EcommerceSales[[#This Row],[Product_ID]], Product_Master!A:A, Product_Master!F:F)</f>
        <v>3400</v>
      </c>
      <c r="Y2754" s="11">
        <f>tbl_EcommerceSales[[#This Row],[Net_Revenue]]-tbl_EcommerceSales[[#This Row],[Total_Cost]]</f>
        <v>1238.3999999999996</v>
      </c>
      <c r="Z2754" s="9">
        <f>IFERROR(#REF!/tbl_EcommerceSales[[#This Row],[Total_Cost]], 0)</f>
        <v>0</v>
      </c>
      <c r="AA2754" t="str">
        <f>TEXT(tbl_EcommerceSales[[#This Row],[Order_Date]],"mmm")</f>
        <v>Oct</v>
      </c>
      <c r="AB2754">
        <f>YEAR(tbl_EcommerceSales[[#This Row],[Order_Date]])</f>
        <v>2025</v>
      </c>
      <c r="AC2754" t="str">
        <f>IF(tbl_EcommerceSales[[#This Row],[Age]]&lt;18,"Under 18",IF(tbl_EcommerceSales[[#This Row],[Age]]&lt;=25,"18-25",IF(tbl_EcommerceSales[[#This Row],[Age]]&lt;=35,"26-35",IF(tbl_EcommerceSales[[#This Row],[Age]]&lt;=45,"36-45",IF(tbl_EcommerceSales[[#This Row],[Age]]&lt;=55,"46-55","56+")))))</f>
        <v>36-45</v>
      </c>
    </row>
    <row r="2755" spans="1:29" x14ac:dyDescent="0.35">
      <c r="A2755" t="s">
        <v>4517</v>
      </c>
      <c r="B2755" s="7">
        <v>45959</v>
      </c>
      <c r="C2755" t="s">
        <v>4518</v>
      </c>
      <c r="D2755" t="s">
        <v>189</v>
      </c>
      <c r="E2755" t="s">
        <v>48</v>
      </c>
      <c r="F2755">
        <v>32</v>
      </c>
      <c r="G2755" t="s">
        <v>122</v>
      </c>
      <c r="H2755" t="s">
        <v>72</v>
      </c>
      <c r="I2755" t="s">
        <v>126</v>
      </c>
      <c r="J2755" t="s">
        <v>127</v>
      </c>
      <c r="K2755" t="s">
        <v>82</v>
      </c>
      <c r="L2755" t="s">
        <v>83</v>
      </c>
      <c r="M2755">
        <v>2</v>
      </c>
      <c r="N2755" s="2">
        <v>1899</v>
      </c>
      <c r="O2755" s="3">
        <v>0.05</v>
      </c>
      <c r="P2755" s="2">
        <v>2240</v>
      </c>
      <c r="Q2755" t="s">
        <v>76</v>
      </c>
      <c r="R2755" t="s">
        <v>33</v>
      </c>
      <c r="S2755" t="s">
        <v>57</v>
      </c>
      <c r="T2755" s="4">
        <v>5</v>
      </c>
      <c r="U2755" s="11">
        <f t="shared" si="43"/>
        <v>3798</v>
      </c>
      <c r="V2755" s="11">
        <f>tbl_EcommerceSales[[#This Row],[Gross_Sales]]*tbl_EcommerceSales[[#This Row],[Discount]]</f>
        <v>189.9</v>
      </c>
      <c r="W2755" s="11">
        <f>tbl_EcommerceSales[[#This Row],[Gross_Sales]]-tbl_EcommerceSales[[#This Row],[Discount_Amount]]</f>
        <v>3608.1</v>
      </c>
      <c r="X2755" s="11">
        <f>tbl_EcommerceSales[[#This Row],[Quantity]] * _xlfn.XLOOKUP(tbl_EcommerceSales[[#This Row],[Product_ID]], Product_Master!A:A, Product_Master!F:F)</f>
        <v>2240</v>
      </c>
      <c r="Y2755" s="11">
        <f>tbl_EcommerceSales[[#This Row],[Net_Revenue]]-tbl_EcommerceSales[[#This Row],[Total_Cost]]</f>
        <v>1368.1</v>
      </c>
      <c r="Z2755" s="9">
        <f>IFERROR(#REF!/tbl_EcommerceSales[[#This Row],[Total_Cost]], 0)</f>
        <v>0</v>
      </c>
      <c r="AA2755" t="str">
        <f>TEXT(tbl_EcommerceSales[[#This Row],[Order_Date]],"mmm")</f>
        <v>Oct</v>
      </c>
      <c r="AB2755">
        <f>YEAR(tbl_EcommerceSales[[#This Row],[Order_Date]])</f>
        <v>2025</v>
      </c>
      <c r="AC2755" t="str">
        <f>IF(tbl_EcommerceSales[[#This Row],[Age]]&lt;18,"Under 18",IF(tbl_EcommerceSales[[#This Row],[Age]]&lt;=25,"18-25",IF(tbl_EcommerceSales[[#This Row],[Age]]&lt;=35,"26-35",IF(tbl_EcommerceSales[[#This Row],[Age]]&lt;=45,"36-45",IF(tbl_EcommerceSales[[#This Row],[Age]]&lt;=55,"46-55","56+")))))</f>
        <v>26-35</v>
      </c>
    </row>
    <row r="2756" spans="1:29" x14ac:dyDescent="0.35">
      <c r="A2756" t="s">
        <v>4519</v>
      </c>
      <c r="B2756" s="7">
        <v>45959</v>
      </c>
      <c r="C2756" t="s">
        <v>479</v>
      </c>
      <c r="D2756" t="s">
        <v>116</v>
      </c>
      <c r="E2756" t="s">
        <v>25</v>
      </c>
      <c r="F2756">
        <v>34</v>
      </c>
      <c r="G2756" t="s">
        <v>61</v>
      </c>
      <c r="H2756" t="s">
        <v>27</v>
      </c>
      <c r="I2756" t="s">
        <v>241</v>
      </c>
      <c r="J2756" t="s">
        <v>242</v>
      </c>
      <c r="K2756" t="s">
        <v>42</v>
      </c>
      <c r="L2756" t="s">
        <v>243</v>
      </c>
      <c r="M2756">
        <v>2</v>
      </c>
      <c r="N2756" s="2">
        <v>649</v>
      </c>
      <c r="O2756" s="3">
        <v>0.15</v>
      </c>
      <c r="P2756" s="2">
        <v>580</v>
      </c>
      <c r="Q2756" t="s">
        <v>32</v>
      </c>
      <c r="R2756" t="s">
        <v>33</v>
      </c>
      <c r="S2756" t="s">
        <v>34</v>
      </c>
      <c r="T2756" s="4">
        <v>3</v>
      </c>
      <c r="U2756" s="11">
        <f t="shared" si="43"/>
        <v>1298</v>
      </c>
      <c r="V2756" s="11">
        <f>tbl_EcommerceSales[[#This Row],[Gross_Sales]]*tbl_EcommerceSales[[#This Row],[Discount]]</f>
        <v>194.7</v>
      </c>
      <c r="W2756" s="11">
        <f>tbl_EcommerceSales[[#This Row],[Gross_Sales]]-tbl_EcommerceSales[[#This Row],[Discount_Amount]]</f>
        <v>1103.3</v>
      </c>
      <c r="X2756" s="11">
        <f>tbl_EcommerceSales[[#This Row],[Quantity]] * _xlfn.XLOOKUP(tbl_EcommerceSales[[#This Row],[Product_ID]], Product_Master!A:A, Product_Master!F:F)</f>
        <v>580</v>
      </c>
      <c r="Y2756" s="11">
        <f>tbl_EcommerceSales[[#This Row],[Net_Revenue]]-tbl_EcommerceSales[[#This Row],[Total_Cost]]</f>
        <v>523.29999999999995</v>
      </c>
      <c r="Z2756" s="9">
        <f>IFERROR(#REF!/tbl_EcommerceSales[[#This Row],[Total_Cost]], 0)</f>
        <v>0</v>
      </c>
      <c r="AA2756" t="str">
        <f>TEXT(tbl_EcommerceSales[[#This Row],[Order_Date]],"mmm")</f>
        <v>Oct</v>
      </c>
      <c r="AB2756">
        <f>YEAR(tbl_EcommerceSales[[#This Row],[Order_Date]])</f>
        <v>2025</v>
      </c>
      <c r="AC2756" t="str">
        <f>IF(tbl_EcommerceSales[[#This Row],[Age]]&lt;18,"Under 18",IF(tbl_EcommerceSales[[#This Row],[Age]]&lt;=25,"18-25",IF(tbl_EcommerceSales[[#This Row],[Age]]&lt;=35,"26-35",IF(tbl_EcommerceSales[[#This Row],[Age]]&lt;=45,"36-45",IF(tbl_EcommerceSales[[#This Row],[Age]]&lt;=55,"46-55","56+")))))</f>
        <v>26-35</v>
      </c>
    </row>
    <row r="2757" spans="1:29" x14ac:dyDescent="0.35">
      <c r="A2757" t="s">
        <v>4520</v>
      </c>
      <c r="B2757" s="7">
        <v>45959</v>
      </c>
      <c r="C2757" t="s">
        <v>275</v>
      </c>
      <c r="D2757" t="s">
        <v>216</v>
      </c>
      <c r="E2757" t="s">
        <v>25</v>
      </c>
      <c r="F2757">
        <v>53</v>
      </c>
      <c r="G2757" t="s">
        <v>52</v>
      </c>
      <c r="H2757" t="s">
        <v>27</v>
      </c>
      <c r="I2757" t="s">
        <v>126</v>
      </c>
      <c r="J2757" t="s">
        <v>127</v>
      </c>
      <c r="K2757" t="s">
        <v>82</v>
      </c>
      <c r="L2757" t="s">
        <v>83</v>
      </c>
      <c r="M2757">
        <v>1</v>
      </c>
      <c r="N2757" s="2">
        <v>1899</v>
      </c>
      <c r="O2757" s="3">
        <v>0.1</v>
      </c>
      <c r="P2757" s="2">
        <v>1120</v>
      </c>
      <c r="Q2757" t="s">
        <v>44</v>
      </c>
      <c r="R2757" t="s">
        <v>33</v>
      </c>
      <c r="S2757" t="s">
        <v>34</v>
      </c>
      <c r="T2757" s="4">
        <v>1</v>
      </c>
      <c r="U2757" s="11">
        <f t="shared" si="43"/>
        <v>1899</v>
      </c>
      <c r="V2757" s="11">
        <f>tbl_EcommerceSales[[#This Row],[Gross_Sales]]*tbl_EcommerceSales[[#This Row],[Discount]]</f>
        <v>189.9</v>
      </c>
      <c r="W2757" s="11">
        <f>tbl_EcommerceSales[[#This Row],[Gross_Sales]]-tbl_EcommerceSales[[#This Row],[Discount_Amount]]</f>
        <v>1709.1</v>
      </c>
      <c r="X2757" s="11">
        <f>tbl_EcommerceSales[[#This Row],[Quantity]] * _xlfn.XLOOKUP(tbl_EcommerceSales[[#This Row],[Product_ID]], Product_Master!A:A, Product_Master!F:F)</f>
        <v>1120</v>
      </c>
      <c r="Y2757" s="11">
        <f>tbl_EcommerceSales[[#This Row],[Net_Revenue]]-tbl_EcommerceSales[[#This Row],[Total_Cost]]</f>
        <v>589.09999999999991</v>
      </c>
      <c r="Z2757" s="9">
        <f>IFERROR(#REF!/tbl_EcommerceSales[[#This Row],[Total_Cost]], 0)</f>
        <v>0</v>
      </c>
      <c r="AA2757" t="str">
        <f>TEXT(tbl_EcommerceSales[[#This Row],[Order_Date]],"mmm")</f>
        <v>Oct</v>
      </c>
      <c r="AB2757">
        <f>YEAR(tbl_EcommerceSales[[#This Row],[Order_Date]])</f>
        <v>2025</v>
      </c>
      <c r="AC2757" t="str">
        <f>IF(tbl_EcommerceSales[[#This Row],[Age]]&lt;18,"Under 18",IF(tbl_EcommerceSales[[#This Row],[Age]]&lt;=25,"18-25",IF(tbl_EcommerceSales[[#This Row],[Age]]&lt;=35,"26-35",IF(tbl_EcommerceSales[[#This Row],[Age]]&lt;=45,"36-45",IF(tbl_EcommerceSales[[#This Row],[Age]]&lt;=55,"46-55","56+")))))</f>
        <v>46-55</v>
      </c>
    </row>
    <row r="2758" spans="1:29" x14ac:dyDescent="0.35">
      <c r="A2758" t="s">
        <v>4521</v>
      </c>
      <c r="B2758" s="7">
        <v>45959</v>
      </c>
      <c r="C2758" t="s">
        <v>4522</v>
      </c>
      <c r="D2758" t="s">
        <v>205</v>
      </c>
      <c r="E2758" t="s">
        <v>25</v>
      </c>
      <c r="F2758">
        <v>24</v>
      </c>
      <c r="G2758" t="s">
        <v>270</v>
      </c>
      <c r="H2758" t="s">
        <v>72</v>
      </c>
      <c r="I2758" t="s">
        <v>175</v>
      </c>
      <c r="J2758" t="s">
        <v>176</v>
      </c>
      <c r="K2758" t="s">
        <v>177</v>
      </c>
      <c r="L2758" t="s">
        <v>178</v>
      </c>
      <c r="M2758">
        <v>2</v>
      </c>
      <c r="N2758" s="2">
        <v>699</v>
      </c>
      <c r="O2758" s="3">
        <v>0</v>
      </c>
      <c r="P2758" s="2">
        <v>640</v>
      </c>
      <c r="Q2758" t="s">
        <v>32</v>
      </c>
      <c r="R2758" t="s">
        <v>33</v>
      </c>
      <c r="S2758" t="s">
        <v>57</v>
      </c>
      <c r="T2758" s="4">
        <v>5</v>
      </c>
      <c r="U2758" s="11">
        <f t="shared" si="43"/>
        <v>1398</v>
      </c>
      <c r="V2758" s="11">
        <f>tbl_EcommerceSales[[#This Row],[Gross_Sales]]*tbl_EcommerceSales[[#This Row],[Discount]]</f>
        <v>0</v>
      </c>
      <c r="W2758" s="11">
        <f>tbl_EcommerceSales[[#This Row],[Gross_Sales]]-tbl_EcommerceSales[[#This Row],[Discount_Amount]]</f>
        <v>1398</v>
      </c>
      <c r="X2758" s="11">
        <f>tbl_EcommerceSales[[#This Row],[Quantity]] * _xlfn.XLOOKUP(tbl_EcommerceSales[[#This Row],[Product_ID]], Product_Master!A:A, Product_Master!F:F)</f>
        <v>640</v>
      </c>
      <c r="Y2758" s="11">
        <f>tbl_EcommerceSales[[#This Row],[Net_Revenue]]-tbl_EcommerceSales[[#This Row],[Total_Cost]]</f>
        <v>758</v>
      </c>
      <c r="Z2758" s="9">
        <f>IFERROR(#REF!/tbl_EcommerceSales[[#This Row],[Total_Cost]], 0)</f>
        <v>0</v>
      </c>
      <c r="AA2758" t="str">
        <f>TEXT(tbl_EcommerceSales[[#This Row],[Order_Date]],"mmm")</f>
        <v>Oct</v>
      </c>
      <c r="AB2758">
        <f>YEAR(tbl_EcommerceSales[[#This Row],[Order_Date]])</f>
        <v>2025</v>
      </c>
      <c r="AC2758" t="str">
        <f>IF(tbl_EcommerceSales[[#This Row],[Age]]&lt;18,"Under 18",IF(tbl_EcommerceSales[[#This Row],[Age]]&lt;=25,"18-25",IF(tbl_EcommerceSales[[#This Row],[Age]]&lt;=35,"26-35",IF(tbl_EcommerceSales[[#This Row],[Age]]&lt;=45,"36-45",IF(tbl_EcommerceSales[[#This Row],[Age]]&lt;=55,"46-55","56+")))))</f>
        <v>18-25</v>
      </c>
    </row>
    <row r="2759" spans="1:29" x14ac:dyDescent="0.35">
      <c r="A2759" t="s">
        <v>4523</v>
      </c>
      <c r="B2759" s="7">
        <v>45959</v>
      </c>
      <c r="C2759" t="s">
        <v>4524</v>
      </c>
      <c r="D2759" t="s">
        <v>130</v>
      </c>
      <c r="E2759" t="s">
        <v>25</v>
      </c>
      <c r="F2759">
        <v>35</v>
      </c>
      <c r="G2759" t="s">
        <v>26</v>
      </c>
      <c r="H2759" t="s">
        <v>27</v>
      </c>
      <c r="I2759" t="s">
        <v>200</v>
      </c>
      <c r="J2759" t="s">
        <v>201</v>
      </c>
      <c r="K2759" t="s">
        <v>91</v>
      </c>
      <c r="L2759" t="s">
        <v>202</v>
      </c>
      <c r="M2759">
        <v>2</v>
      </c>
      <c r="N2759" s="2">
        <v>899</v>
      </c>
      <c r="O2759" s="3">
        <v>0</v>
      </c>
      <c r="P2759" s="2">
        <v>840</v>
      </c>
      <c r="Q2759" t="s">
        <v>123</v>
      </c>
      <c r="R2759" t="s">
        <v>93</v>
      </c>
      <c r="S2759" t="s">
        <v>34</v>
      </c>
      <c r="T2759" s="4">
        <v>5</v>
      </c>
      <c r="U2759" s="11">
        <f t="shared" si="43"/>
        <v>1798</v>
      </c>
      <c r="V2759" s="11">
        <f>tbl_EcommerceSales[[#This Row],[Gross_Sales]]*tbl_EcommerceSales[[#This Row],[Discount]]</f>
        <v>0</v>
      </c>
      <c r="W2759" s="11">
        <f>tbl_EcommerceSales[[#This Row],[Gross_Sales]]-tbl_EcommerceSales[[#This Row],[Discount_Amount]]</f>
        <v>1798</v>
      </c>
      <c r="X2759" s="11">
        <f>tbl_EcommerceSales[[#This Row],[Quantity]] * _xlfn.XLOOKUP(tbl_EcommerceSales[[#This Row],[Product_ID]], Product_Master!A:A, Product_Master!F:F)</f>
        <v>840</v>
      </c>
      <c r="Y2759" s="11">
        <f>tbl_EcommerceSales[[#This Row],[Net_Revenue]]-tbl_EcommerceSales[[#This Row],[Total_Cost]]</f>
        <v>958</v>
      </c>
      <c r="Z2759" s="9">
        <f>IFERROR(#REF!/tbl_EcommerceSales[[#This Row],[Total_Cost]], 0)</f>
        <v>0</v>
      </c>
      <c r="AA2759" t="str">
        <f>TEXT(tbl_EcommerceSales[[#This Row],[Order_Date]],"mmm")</f>
        <v>Oct</v>
      </c>
      <c r="AB2759">
        <f>YEAR(tbl_EcommerceSales[[#This Row],[Order_Date]])</f>
        <v>2025</v>
      </c>
      <c r="AC2759" t="str">
        <f>IF(tbl_EcommerceSales[[#This Row],[Age]]&lt;18,"Under 18",IF(tbl_EcommerceSales[[#This Row],[Age]]&lt;=25,"18-25",IF(tbl_EcommerceSales[[#This Row],[Age]]&lt;=35,"26-35",IF(tbl_EcommerceSales[[#This Row],[Age]]&lt;=45,"36-45",IF(tbl_EcommerceSales[[#This Row],[Age]]&lt;=55,"46-55","56+")))))</f>
        <v>26-35</v>
      </c>
    </row>
    <row r="2760" spans="1:29" x14ac:dyDescent="0.35">
      <c r="A2760" t="s">
        <v>4525</v>
      </c>
      <c r="B2760" s="7">
        <v>45959</v>
      </c>
      <c r="C2760" t="s">
        <v>3325</v>
      </c>
      <c r="D2760" t="s">
        <v>151</v>
      </c>
      <c r="E2760" t="s">
        <v>48</v>
      </c>
      <c r="F2760">
        <v>37</v>
      </c>
      <c r="G2760" t="s">
        <v>107</v>
      </c>
      <c r="H2760" t="s">
        <v>39</v>
      </c>
      <c r="I2760" t="s">
        <v>73</v>
      </c>
      <c r="J2760" t="s">
        <v>74</v>
      </c>
      <c r="K2760" t="s">
        <v>55</v>
      </c>
      <c r="L2760" t="s">
        <v>75</v>
      </c>
      <c r="M2760">
        <v>1</v>
      </c>
      <c r="N2760" s="2">
        <v>2899</v>
      </c>
      <c r="O2760" s="3">
        <v>0.2</v>
      </c>
      <c r="P2760" s="2">
        <v>1700</v>
      </c>
      <c r="Q2760" t="s">
        <v>32</v>
      </c>
      <c r="R2760" t="s">
        <v>33</v>
      </c>
      <c r="S2760" t="s">
        <v>57</v>
      </c>
      <c r="T2760" s="4">
        <v>4</v>
      </c>
      <c r="U2760" s="11">
        <f t="shared" si="43"/>
        <v>2899</v>
      </c>
      <c r="V2760" s="11">
        <f>tbl_EcommerceSales[[#This Row],[Gross_Sales]]*tbl_EcommerceSales[[#This Row],[Discount]]</f>
        <v>579.80000000000007</v>
      </c>
      <c r="W2760" s="11">
        <f>tbl_EcommerceSales[[#This Row],[Gross_Sales]]-tbl_EcommerceSales[[#This Row],[Discount_Amount]]</f>
        <v>2319.1999999999998</v>
      </c>
      <c r="X2760" s="11">
        <f>tbl_EcommerceSales[[#This Row],[Quantity]] * _xlfn.XLOOKUP(tbl_EcommerceSales[[#This Row],[Product_ID]], Product_Master!A:A, Product_Master!F:F)</f>
        <v>1700</v>
      </c>
      <c r="Y2760" s="11">
        <f>tbl_EcommerceSales[[#This Row],[Net_Revenue]]-tbl_EcommerceSales[[#This Row],[Total_Cost]]</f>
        <v>619.19999999999982</v>
      </c>
      <c r="Z2760" s="9">
        <f>IFERROR(#REF!/tbl_EcommerceSales[[#This Row],[Total_Cost]], 0)</f>
        <v>0</v>
      </c>
      <c r="AA2760" t="str">
        <f>TEXT(tbl_EcommerceSales[[#This Row],[Order_Date]],"mmm")</f>
        <v>Oct</v>
      </c>
      <c r="AB2760">
        <f>YEAR(tbl_EcommerceSales[[#This Row],[Order_Date]])</f>
        <v>2025</v>
      </c>
      <c r="AC2760" t="str">
        <f>IF(tbl_EcommerceSales[[#This Row],[Age]]&lt;18,"Under 18",IF(tbl_EcommerceSales[[#This Row],[Age]]&lt;=25,"18-25",IF(tbl_EcommerceSales[[#This Row],[Age]]&lt;=35,"26-35",IF(tbl_EcommerceSales[[#This Row],[Age]]&lt;=45,"36-45",IF(tbl_EcommerceSales[[#This Row],[Age]]&lt;=55,"46-55","56+")))))</f>
        <v>36-45</v>
      </c>
    </row>
    <row r="2761" spans="1:29" x14ac:dyDescent="0.35">
      <c r="A2761" t="s">
        <v>4526</v>
      </c>
      <c r="B2761" s="7">
        <v>45959</v>
      </c>
      <c r="C2761" t="s">
        <v>4527</v>
      </c>
      <c r="D2761" t="s">
        <v>195</v>
      </c>
      <c r="E2761" t="s">
        <v>48</v>
      </c>
      <c r="F2761">
        <v>20</v>
      </c>
      <c r="G2761" t="s">
        <v>99</v>
      </c>
      <c r="H2761" t="s">
        <v>88</v>
      </c>
      <c r="I2761" t="s">
        <v>241</v>
      </c>
      <c r="J2761" t="s">
        <v>242</v>
      </c>
      <c r="K2761" t="s">
        <v>42</v>
      </c>
      <c r="L2761" t="s">
        <v>243</v>
      </c>
      <c r="M2761">
        <v>3</v>
      </c>
      <c r="N2761" s="2">
        <v>649</v>
      </c>
      <c r="O2761" s="3">
        <v>0.2</v>
      </c>
      <c r="P2761" s="2">
        <v>870</v>
      </c>
      <c r="Q2761" t="s">
        <v>123</v>
      </c>
      <c r="R2761" t="s">
        <v>33</v>
      </c>
      <c r="S2761" t="s">
        <v>34</v>
      </c>
      <c r="T2761" s="4">
        <v>4</v>
      </c>
      <c r="U2761" s="11">
        <f t="shared" si="43"/>
        <v>1947</v>
      </c>
      <c r="V2761" s="11">
        <f>tbl_EcommerceSales[[#This Row],[Gross_Sales]]*tbl_EcommerceSales[[#This Row],[Discount]]</f>
        <v>389.40000000000003</v>
      </c>
      <c r="W2761" s="11">
        <f>tbl_EcommerceSales[[#This Row],[Gross_Sales]]-tbl_EcommerceSales[[#This Row],[Discount_Amount]]</f>
        <v>1557.6</v>
      </c>
      <c r="X2761" s="11">
        <f>tbl_EcommerceSales[[#This Row],[Quantity]] * _xlfn.XLOOKUP(tbl_EcommerceSales[[#This Row],[Product_ID]], Product_Master!A:A, Product_Master!F:F)</f>
        <v>870</v>
      </c>
      <c r="Y2761" s="11">
        <f>tbl_EcommerceSales[[#This Row],[Net_Revenue]]-tbl_EcommerceSales[[#This Row],[Total_Cost]]</f>
        <v>687.59999999999991</v>
      </c>
      <c r="Z2761" s="9">
        <f>IFERROR(#REF!/tbl_EcommerceSales[[#This Row],[Total_Cost]], 0)</f>
        <v>0</v>
      </c>
      <c r="AA2761" t="str">
        <f>TEXT(tbl_EcommerceSales[[#This Row],[Order_Date]],"mmm")</f>
        <v>Oct</v>
      </c>
      <c r="AB2761">
        <f>YEAR(tbl_EcommerceSales[[#This Row],[Order_Date]])</f>
        <v>2025</v>
      </c>
      <c r="AC2761" t="str">
        <f>IF(tbl_EcommerceSales[[#This Row],[Age]]&lt;18,"Under 18",IF(tbl_EcommerceSales[[#This Row],[Age]]&lt;=25,"18-25",IF(tbl_EcommerceSales[[#This Row],[Age]]&lt;=35,"26-35",IF(tbl_EcommerceSales[[#This Row],[Age]]&lt;=45,"36-45",IF(tbl_EcommerceSales[[#This Row],[Age]]&lt;=55,"46-55","56+")))))</f>
        <v>18-25</v>
      </c>
    </row>
    <row r="2762" spans="1:29" x14ac:dyDescent="0.35">
      <c r="A2762" t="s">
        <v>4528</v>
      </c>
      <c r="B2762" s="7">
        <v>45959</v>
      </c>
      <c r="C2762" t="s">
        <v>925</v>
      </c>
      <c r="D2762" t="s">
        <v>189</v>
      </c>
      <c r="E2762" t="s">
        <v>48</v>
      </c>
      <c r="F2762">
        <v>33</v>
      </c>
      <c r="G2762" t="s">
        <v>52</v>
      </c>
      <c r="H2762" t="s">
        <v>27</v>
      </c>
      <c r="I2762" t="s">
        <v>53</v>
      </c>
      <c r="J2762" t="s">
        <v>54</v>
      </c>
      <c r="K2762" t="s">
        <v>55</v>
      </c>
      <c r="L2762" t="s">
        <v>56</v>
      </c>
      <c r="M2762">
        <v>1</v>
      </c>
      <c r="N2762" s="2">
        <v>799</v>
      </c>
      <c r="O2762" s="3">
        <v>0.1</v>
      </c>
      <c r="P2762" s="2">
        <v>390</v>
      </c>
      <c r="Q2762" t="s">
        <v>44</v>
      </c>
      <c r="R2762" t="s">
        <v>33</v>
      </c>
      <c r="S2762" t="s">
        <v>34</v>
      </c>
      <c r="T2762" s="4">
        <v>5</v>
      </c>
      <c r="U2762" s="11">
        <f t="shared" si="43"/>
        <v>799</v>
      </c>
      <c r="V2762" s="11">
        <f>tbl_EcommerceSales[[#This Row],[Gross_Sales]]*tbl_EcommerceSales[[#This Row],[Discount]]</f>
        <v>79.900000000000006</v>
      </c>
      <c r="W2762" s="11">
        <f>tbl_EcommerceSales[[#This Row],[Gross_Sales]]-tbl_EcommerceSales[[#This Row],[Discount_Amount]]</f>
        <v>719.1</v>
      </c>
      <c r="X2762" s="11">
        <f>tbl_EcommerceSales[[#This Row],[Quantity]] * _xlfn.XLOOKUP(tbl_EcommerceSales[[#This Row],[Product_ID]], Product_Master!A:A, Product_Master!F:F)</f>
        <v>390</v>
      </c>
      <c r="Y2762" s="11">
        <f>tbl_EcommerceSales[[#This Row],[Net_Revenue]]-tbl_EcommerceSales[[#This Row],[Total_Cost]]</f>
        <v>329.1</v>
      </c>
      <c r="Z2762" s="9">
        <f>IFERROR(#REF!/tbl_EcommerceSales[[#This Row],[Total_Cost]], 0)</f>
        <v>0</v>
      </c>
      <c r="AA2762" t="str">
        <f>TEXT(tbl_EcommerceSales[[#This Row],[Order_Date]],"mmm")</f>
        <v>Oct</v>
      </c>
      <c r="AB2762">
        <f>YEAR(tbl_EcommerceSales[[#This Row],[Order_Date]])</f>
        <v>2025</v>
      </c>
      <c r="AC2762" t="str">
        <f>IF(tbl_EcommerceSales[[#This Row],[Age]]&lt;18,"Under 18",IF(tbl_EcommerceSales[[#This Row],[Age]]&lt;=25,"18-25",IF(tbl_EcommerceSales[[#This Row],[Age]]&lt;=35,"26-35",IF(tbl_EcommerceSales[[#This Row],[Age]]&lt;=45,"36-45",IF(tbl_EcommerceSales[[#This Row],[Age]]&lt;=55,"46-55","56+")))))</f>
        <v>26-35</v>
      </c>
    </row>
    <row r="2763" spans="1:29" x14ac:dyDescent="0.35">
      <c r="A2763" t="s">
        <v>4529</v>
      </c>
      <c r="B2763" s="7">
        <v>45959</v>
      </c>
      <c r="C2763" t="s">
        <v>4025</v>
      </c>
      <c r="D2763" t="s">
        <v>269</v>
      </c>
      <c r="E2763" t="s">
        <v>25</v>
      </c>
      <c r="F2763">
        <v>18</v>
      </c>
      <c r="G2763" t="s">
        <v>107</v>
      </c>
      <c r="H2763" t="s">
        <v>39</v>
      </c>
      <c r="I2763" t="s">
        <v>290</v>
      </c>
      <c r="J2763" t="s">
        <v>291</v>
      </c>
      <c r="K2763" t="s">
        <v>30</v>
      </c>
      <c r="L2763" t="s">
        <v>31</v>
      </c>
      <c r="M2763">
        <v>1</v>
      </c>
      <c r="N2763" s="2">
        <v>3499</v>
      </c>
      <c r="O2763" s="3">
        <v>0.05</v>
      </c>
      <c r="P2763" s="2">
        <v>2250</v>
      </c>
      <c r="Q2763" t="s">
        <v>123</v>
      </c>
      <c r="R2763" t="s">
        <v>33</v>
      </c>
      <c r="S2763" t="s">
        <v>57</v>
      </c>
      <c r="T2763" s="4">
        <v>4</v>
      </c>
      <c r="U2763" s="11">
        <f t="shared" si="43"/>
        <v>3499</v>
      </c>
      <c r="V2763" s="11">
        <f>tbl_EcommerceSales[[#This Row],[Gross_Sales]]*tbl_EcommerceSales[[#This Row],[Discount]]</f>
        <v>174.95000000000002</v>
      </c>
      <c r="W2763" s="11">
        <f>tbl_EcommerceSales[[#This Row],[Gross_Sales]]-tbl_EcommerceSales[[#This Row],[Discount_Amount]]</f>
        <v>3324.05</v>
      </c>
      <c r="X2763" s="11">
        <f>tbl_EcommerceSales[[#This Row],[Quantity]] * _xlfn.XLOOKUP(tbl_EcommerceSales[[#This Row],[Product_ID]], Product_Master!A:A, Product_Master!F:F)</f>
        <v>2250</v>
      </c>
      <c r="Y2763" s="11">
        <f>tbl_EcommerceSales[[#This Row],[Net_Revenue]]-tbl_EcommerceSales[[#This Row],[Total_Cost]]</f>
        <v>1074.0500000000002</v>
      </c>
      <c r="Z2763" s="9">
        <f>IFERROR(#REF!/tbl_EcommerceSales[[#This Row],[Total_Cost]], 0)</f>
        <v>0</v>
      </c>
      <c r="AA2763" t="str">
        <f>TEXT(tbl_EcommerceSales[[#This Row],[Order_Date]],"mmm")</f>
        <v>Oct</v>
      </c>
      <c r="AB2763">
        <f>YEAR(tbl_EcommerceSales[[#This Row],[Order_Date]])</f>
        <v>2025</v>
      </c>
      <c r="AC2763" t="str">
        <f>IF(tbl_EcommerceSales[[#This Row],[Age]]&lt;18,"Under 18",IF(tbl_EcommerceSales[[#This Row],[Age]]&lt;=25,"18-25",IF(tbl_EcommerceSales[[#This Row],[Age]]&lt;=35,"26-35",IF(tbl_EcommerceSales[[#This Row],[Age]]&lt;=45,"36-45",IF(tbl_EcommerceSales[[#This Row],[Age]]&lt;=55,"46-55","56+")))))</f>
        <v>18-25</v>
      </c>
    </row>
    <row r="2764" spans="1:29" x14ac:dyDescent="0.35">
      <c r="A2764" t="s">
        <v>4530</v>
      </c>
      <c r="B2764" s="7">
        <v>45960</v>
      </c>
      <c r="C2764" t="s">
        <v>3904</v>
      </c>
      <c r="D2764" t="s">
        <v>195</v>
      </c>
      <c r="E2764" t="s">
        <v>48</v>
      </c>
      <c r="F2764">
        <v>34</v>
      </c>
      <c r="G2764" t="s">
        <v>107</v>
      </c>
      <c r="H2764" t="s">
        <v>39</v>
      </c>
      <c r="I2764" t="s">
        <v>160</v>
      </c>
      <c r="J2764" t="s">
        <v>161</v>
      </c>
      <c r="K2764" t="s">
        <v>91</v>
      </c>
      <c r="L2764" t="s">
        <v>133</v>
      </c>
      <c r="M2764">
        <v>2</v>
      </c>
      <c r="N2764" s="2">
        <v>1099</v>
      </c>
      <c r="O2764" s="3">
        <v>0.1</v>
      </c>
      <c r="P2764" s="2">
        <v>1040</v>
      </c>
      <c r="Q2764" t="s">
        <v>32</v>
      </c>
      <c r="R2764" t="s">
        <v>33</v>
      </c>
      <c r="S2764" t="s">
        <v>34</v>
      </c>
      <c r="T2764" s="4">
        <v>5</v>
      </c>
      <c r="U2764" s="11">
        <f t="shared" si="43"/>
        <v>2198</v>
      </c>
      <c r="V2764" s="11">
        <f>tbl_EcommerceSales[[#This Row],[Gross_Sales]]*tbl_EcommerceSales[[#This Row],[Discount]]</f>
        <v>219.8</v>
      </c>
      <c r="W2764" s="11">
        <f>tbl_EcommerceSales[[#This Row],[Gross_Sales]]-tbl_EcommerceSales[[#This Row],[Discount_Amount]]</f>
        <v>1978.2</v>
      </c>
      <c r="X2764" s="11">
        <f>tbl_EcommerceSales[[#This Row],[Quantity]] * _xlfn.XLOOKUP(tbl_EcommerceSales[[#This Row],[Product_ID]], Product_Master!A:A, Product_Master!F:F)</f>
        <v>1040</v>
      </c>
      <c r="Y2764" s="11">
        <f>tbl_EcommerceSales[[#This Row],[Net_Revenue]]-tbl_EcommerceSales[[#This Row],[Total_Cost]]</f>
        <v>938.2</v>
      </c>
      <c r="Z2764" s="9">
        <f>IFERROR(#REF!/tbl_EcommerceSales[[#This Row],[Total_Cost]], 0)</f>
        <v>0</v>
      </c>
      <c r="AA2764" t="str">
        <f>TEXT(tbl_EcommerceSales[[#This Row],[Order_Date]],"mmm")</f>
        <v>Oct</v>
      </c>
      <c r="AB2764">
        <f>YEAR(tbl_EcommerceSales[[#This Row],[Order_Date]])</f>
        <v>2025</v>
      </c>
      <c r="AC2764" t="str">
        <f>IF(tbl_EcommerceSales[[#This Row],[Age]]&lt;18,"Under 18",IF(tbl_EcommerceSales[[#This Row],[Age]]&lt;=25,"18-25",IF(tbl_EcommerceSales[[#This Row],[Age]]&lt;=35,"26-35",IF(tbl_EcommerceSales[[#This Row],[Age]]&lt;=45,"36-45",IF(tbl_EcommerceSales[[#This Row],[Age]]&lt;=55,"46-55","56+")))))</f>
        <v>26-35</v>
      </c>
    </row>
    <row r="2765" spans="1:29" x14ac:dyDescent="0.35">
      <c r="A2765" t="s">
        <v>4531</v>
      </c>
      <c r="B2765" s="7">
        <v>45960</v>
      </c>
      <c r="C2765" t="s">
        <v>4030</v>
      </c>
      <c r="D2765" t="s">
        <v>24</v>
      </c>
      <c r="E2765" t="s">
        <v>25</v>
      </c>
      <c r="F2765">
        <v>27</v>
      </c>
      <c r="G2765" t="s">
        <v>107</v>
      </c>
      <c r="H2765" t="s">
        <v>39</v>
      </c>
      <c r="I2765" t="s">
        <v>80</v>
      </c>
      <c r="J2765" t="s">
        <v>81</v>
      </c>
      <c r="K2765" t="s">
        <v>82</v>
      </c>
      <c r="L2765" t="s">
        <v>83</v>
      </c>
      <c r="M2765">
        <v>1</v>
      </c>
      <c r="N2765" s="2">
        <v>2499</v>
      </c>
      <c r="O2765" s="3">
        <v>0.15</v>
      </c>
      <c r="P2765" s="2">
        <v>1550</v>
      </c>
      <c r="Q2765" t="s">
        <v>156</v>
      </c>
      <c r="R2765" t="s">
        <v>33</v>
      </c>
      <c r="S2765" t="s">
        <v>57</v>
      </c>
      <c r="T2765" s="4">
        <v>4</v>
      </c>
      <c r="U2765" s="11">
        <f t="shared" si="43"/>
        <v>2499</v>
      </c>
      <c r="V2765" s="11">
        <f>tbl_EcommerceSales[[#This Row],[Gross_Sales]]*tbl_EcommerceSales[[#This Row],[Discount]]</f>
        <v>374.84999999999997</v>
      </c>
      <c r="W2765" s="11">
        <f>tbl_EcommerceSales[[#This Row],[Gross_Sales]]-tbl_EcommerceSales[[#This Row],[Discount_Amount]]</f>
        <v>2124.15</v>
      </c>
      <c r="X2765" s="11">
        <f>tbl_EcommerceSales[[#This Row],[Quantity]] * _xlfn.XLOOKUP(tbl_EcommerceSales[[#This Row],[Product_ID]], Product_Master!A:A, Product_Master!F:F)</f>
        <v>1550</v>
      </c>
      <c r="Y2765" s="11">
        <f>tbl_EcommerceSales[[#This Row],[Net_Revenue]]-tbl_EcommerceSales[[#This Row],[Total_Cost]]</f>
        <v>574.15000000000009</v>
      </c>
      <c r="Z2765" s="9">
        <f>IFERROR(#REF!/tbl_EcommerceSales[[#This Row],[Total_Cost]], 0)</f>
        <v>0</v>
      </c>
      <c r="AA2765" t="str">
        <f>TEXT(tbl_EcommerceSales[[#This Row],[Order_Date]],"mmm")</f>
        <v>Oct</v>
      </c>
      <c r="AB2765">
        <f>YEAR(tbl_EcommerceSales[[#This Row],[Order_Date]])</f>
        <v>2025</v>
      </c>
      <c r="AC2765" t="str">
        <f>IF(tbl_EcommerceSales[[#This Row],[Age]]&lt;18,"Under 18",IF(tbl_EcommerceSales[[#This Row],[Age]]&lt;=25,"18-25",IF(tbl_EcommerceSales[[#This Row],[Age]]&lt;=35,"26-35",IF(tbl_EcommerceSales[[#This Row],[Age]]&lt;=45,"36-45",IF(tbl_EcommerceSales[[#This Row],[Age]]&lt;=55,"46-55","56+")))))</f>
        <v>26-35</v>
      </c>
    </row>
    <row r="2766" spans="1:29" x14ac:dyDescent="0.35">
      <c r="A2766" t="s">
        <v>4532</v>
      </c>
      <c r="B2766" s="7">
        <v>45960</v>
      </c>
      <c r="C2766" t="s">
        <v>1626</v>
      </c>
      <c r="D2766" t="s">
        <v>235</v>
      </c>
      <c r="E2766" t="s">
        <v>25</v>
      </c>
      <c r="F2766">
        <v>36</v>
      </c>
      <c r="G2766" t="s">
        <v>155</v>
      </c>
      <c r="H2766" t="s">
        <v>88</v>
      </c>
      <c r="I2766" t="s">
        <v>111</v>
      </c>
      <c r="J2766" t="s">
        <v>112</v>
      </c>
      <c r="K2766" t="s">
        <v>55</v>
      </c>
      <c r="L2766" t="s">
        <v>113</v>
      </c>
      <c r="M2766">
        <v>2</v>
      </c>
      <c r="N2766" s="2">
        <v>1799</v>
      </c>
      <c r="O2766" s="3">
        <v>0.1</v>
      </c>
      <c r="P2766" s="2">
        <v>1900</v>
      </c>
      <c r="Q2766" t="s">
        <v>123</v>
      </c>
      <c r="R2766" t="s">
        <v>33</v>
      </c>
      <c r="S2766" t="s">
        <v>57</v>
      </c>
      <c r="T2766" s="4">
        <v>5</v>
      </c>
      <c r="U2766" s="11">
        <f t="shared" si="43"/>
        <v>3598</v>
      </c>
      <c r="V2766" s="11">
        <f>tbl_EcommerceSales[[#This Row],[Gross_Sales]]*tbl_EcommerceSales[[#This Row],[Discount]]</f>
        <v>359.8</v>
      </c>
      <c r="W2766" s="11">
        <f>tbl_EcommerceSales[[#This Row],[Gross_Sales]]-tbl_EcommerceSales[[#This Row],[Discount_Amount]]</f>
        <v>3238.2</v>
      </c>
      <c r="X2766" s="11">
        <f>tbl_EcommerceSales[[#This Row],[Quantity]] * _xlfn.XLOOKUP(tbl_EcommerceSales[[#This Row],[Product_ID]], Product_Master!A:A, Product_Master!F:F)</f>
        <v>1900</v>
      </c>
      <c r="Y2766" s="11">
        <f>tbl_EcommerceSales[[#This Row],[Net_Revenue]]-tbl_EcommerceSales[[#This Row],[Total_Cost]]</f>
        <v>1338.1999999999998</v>
      </c>
      <c r="Z2766" s="9">
        <f>IFERROR(#REF!/tbl_EcommerceSales[[#This Row],[Total_Cost]], 0)</f>
        <v>0</v>
      </c>
      <c r="AA2766" t="str">
        <f>TEXT(tbl_EcommerceSales[[#This Row],[Order_Date]],"mmm")</f>
        <v>Oct</v>
      </c>
      <c r="AB2766">
        <f>YEAR(tbl_EcommerceSales[[#This Row],[Order_Date]])</f>
        <v>2025</v>
      </c>
      <c r="AC2766" t="str">
        <f>IF(tbl_EcommerceSales[[#This Row],[Age]]&lt;18,"Under 18",IF(tbl_EcommerceSales[[#This Row],[Age]]&lt;=25,"18-25",IF(tbl_EcommerceSales[[#This Row],[Age]]&lt;=35,"26-35",IF(tbl_EcommerceSales[[#This Row],[Age]]&lt;=45,"36-45",IF(tbl_EcommerceSales[[#This Row],[Age]]&lt;=55,"46-55","56+")))))</f>
        <v>36-45</v>
      </c>
    </row>
    <row r="2767" spans="1:29" x14ac:dyDescent="0.35">
      <c r="A2767" t="s">
        <v>4533</v>
      </c>
      <c r="B2767" s="7">
        <v>45960</v>
      </c>
      <c r="C2767" t="s">
        <v>432</v>
      </c>
      <c r="D2767" t="s">
        <v>189</v>
      </c>
      <c r="E2767" t="s">
        <v>48</v>
      </c>
      <c r="F2767">
        <v>23</v>
      </c>
      <c r="G2767" t="s">
        <v>136</v>
      </c>
      <c r="H2767" t="s">
        <v>88</v>
      </c>
      <c r="I2767" t="s">
        <v>165</v>
      </c>
      <c r="J2767" t="s">
        <v>166</v>
      </c>
      <c r="K2767" t="s">
        <v>42</v>
      </c>
      <c r="L2767" t="s">
        <v>167</v>
      </c>
      <c r="M2767">
        <v>2</v>
      </c>
      <c r="N2767" s="2">
        <v>1799</v>
      </c>
      <c r="O2767" s="3">
        <v>0.05</v>
      </c>
      <c r="P2767" s="2">
        <v>1800</v>
      </c>
      <c r="Q2767" t="s">
        <v>44</v>
      </c>
      <c r="R2767" t="s">
        <v>33</v>
      </c>
      <c r="S2767" t="s">
        <v>34</v>
      </c>
      <c r="T2767" s="4">
        <v>4</v>
      </c>
      <c r="U2767" s="11">
        <f t="shared" si="43"/>
        <v>3598</v>
      </c>
      <c r="V2767" s="11">
        <f>tbl_EcommerceSales[[#This Row],[Gross_Sales]]*tbl_EcommerceSales[[#This Row],[Discount]]</f>
        <v>179.9</v>
      </c>
      <c r="W2767" s="11">
        <f>tbl_EcommerceSales[[#This Row],[Gross_Sales]]-tbl_EcommerceSales[[#This Row],[Discount_Amount]]</f>
        <v>3418.1</v>
      </c>
      <c r="X2767" s="11">
        <f>tbl_EcommerceSales[[#This Row],[Quantity]] * _xlfn.XLOOKUP(tbl_EcommerceSales[[#This Row],[Product_ID]], Product_Master!A:A, Product_Master!F:F)</f>
        <v>1800</v>
      </c>
      <c r="Y2767" s="11">
        <f>tbl_EcommerceSales[[#This Row],[Net_Revenue]]-tbl_EcommerceSales[[#This Row],[Total_Cost]]</f>
        <v>1618.1</v>
      </c>
      <c r="Z2767" s="9">
        <f>IFERROR(#REF!/tbl_EcommerceSales[[#This Row],[Total_Cost]], 0)</f>
        <v>0</v>
      </c>
      <c r="AA2767" t="str">
        <f>TEXT(tbl_EcommerceSales[[#This Row],[Order_Date]],"mmm")</f>
        <v>Oct</v>
      </c>
      <c r="AB2767">
        <f>YEAR(tbl_EcommerceSales[[#This Row],[Order_Date]])</f>
        <v>2025</v>
      </c>
      <c r="AC2767" t="str">
        <f>IF(tbl_EcommerceSales[[#This Row],[Age]]&lt;18,"Under 18",IF(tbl_EcommerceSales[[#This Row],[Age]]&lt;=25,"18-25",IF(tbl_EcommerceSales[[#This Row],[Age]]&lt;=35,"26-35",IF(tbl_EcommerceSales[[#This Row],[Age]]&lt;=45,"36-45",IF(tbl_EcommerceSales[[#This Row],[Age]]&lt;=55,"46-55","56+")))))</f>
        <v>18-25</v>
      </c>
    </row>
    <row r="2768" spans="1:29" x14ac:dyDescent="0.35">
      <c r="A2768" t="s">
        <v>4534</v>
      </c>
      <c r="B2768" s="7">
        <v>45960</v>
      </c>
      <c r="C2768" t="s">
        <v>2769</v>
      </c>
      <c r="D2768" t="s">
        <v>130</v>
      </c>
      <c r="E2768" t="s">
        <v>25</v>
      </c>
      <c r="F2768">
        <v>28</v>
      </c>
      <c r="G2768" t="s">
        <v>152</v>
      </c>
      <c r="H2768" t="s">
        <v>72</v>
      </c>
      <c r="I2768" t="s">
        <v>257</v>
      </c>
      <c r="J2768" t="s">
        <v>258</v>
      </c>
      <c r="K2768" t="s">
        <v>55</v>
      </c>
      <c r="L2768" t="s">
        <v>56</v>
      </c>
      <c r="M2768">
        <v>2</v>
      </c>
      <c r="N2768" s="2">
        <v>1999</v>
      </c>
      <c r="O2768" s="3">
        <v>0.05</v>
      </c>
      <c r="P2768" s="2">
        <v>2100</v>
      </c>
      <c r="Q2768" t="s">
        <v>32</v>
      </c>
      <c r="R2768" t="s">
        <v>33</v>
      </c>
      <c r="S2768" t="s">
        <v>34</v>
      </c>
      <c r="T2768" s="4">
        <v>5</v>
      </c>
      <c r="U2768" s="11">
        <f t="shared" si="43"/>
        <v>3998</v>
      </c>
      <c r="V2768" s="11">
        <f>tbl_EcommerceSales[[#This Row],[Gross_Sales]]*tbl_EcommerceSales[[#This Row],[Discount]]</f>
        <v>199.9</v>
      </c>
      <c r="W2768" s="11">
        <f>tbl_EcommerceSales[[#This Row],[Gross_Sales]]-tbl_EcommerceSales[[#This Row],[Discount_Amount]]</f>
        <v>3798.1</v>
      </c>
      <c r="X2768" s="11">
        <f>tbl_EcommerceSales[[#This Row],[Quantity]] * _xlfn.XLOOKUP(tbl_EcommerceSales[[#This Row],[Product_ID]], Product_Master!A:A, Product_Master!F:F)</f>
        <v>2100</v>
      </c>
      <c r="Y2768" s="11">
        <f>tbl_EcommerceSales[[#This Row],[Net_Revenue]]-tbl_EcommerceSales[[#This Row],[Total_Cost]]</f>
        <v>1698.1</v>
      </c>
      <c r="Z2768" s="9">
        <f>IFERROR(#REF!/tbl_EcommerceSales[[#This Row],[Total_Cost]], 0)</f>
        <v>0</v>
      </c>
      <c r="AA2768" t="str">
        <f>TEXT(tbl_EcommerceSales[[#This Row],[Order_Date]],"mmm")</f>
        <v>Oct</v>
      </c>
      <c r="AB2768">
        <f>YEAR(tbl_EcommerceSales[[#This Row],[Order_Date]])</f>
        <v>2025</v>
      </c>
      <c r="AC2768" t="str">
        <f>IF(tbl_EcommerceSales[[#This Row],[Age]]&lt;18,"Under 18",IF(tbl_EcommerceSales[[#This Row],[Age]]&lt;=25,"18-25",IF(tbl_EcommerceSales[[#This Row],[Age]]&lt;=35,"26-35",IF(tbl_EcommerceSales[[#This Row],[Age]]&lt;=45,"36-45",IF(tbl_EcommerceSales[[#This Row],[Age]]&lt;=55,"46-55","56+")))))</f>
        <v>26-35</v>
      </c>
    </row>
    <row r="2769" spans="1:29" x14ac:dyDescent="0.35">
      <c r="A2769" t="s">
        <v>4535</v>
      </c>
      <c r="B2769" s="7">
        <v>45960</v>
      </c>
      <c r="C2769" t="s">
        <v>3123</v>
      </c>
      <c r="D2769" t="s">
        <v>51</v>
      </c>
      <c r="E2769" t="s">
        <v>48</v>
      </c>
      <c r="F2769">
        <v>38</v>
      </c>
      <c r="G2769" t="s">
        <v>96</v>
      </c>
      <c r="H2769" t="s">
        <v>39</v>
      </c>
      <c r="I2769" t="s">
        <v>111</v>
      </c>
      <c r="J2769" t="s">
        <v>112</v>
      </c>
      <c r="K2769" t="s">
        <v>55</v>
      </c>
      <c r="L2769" t="s">
        <v>113</v>
      </c>
      <c r="M2769">
        <v>1</v>
      </c>
      <c r="N2769" s="2">
        <v>1799</v>
      </c>
      <c r="O2769" s="3">
        <v>0.05</v>
      </c>
      <c r="P2769" s="2">
        <v>950</v>
      </c>
      <c r="Q2769" t="s">
        <v>123</v>
      </c>
      <c r="R2769" t="s">
        <v>33</v>
      </c>
      <c r="S2769" t="s">
        <v>57</v>
      </c>
      <c r="T2769" s="4">
        <v>4</v>
      </c>
      <c r="U2769" s="11">
        <f t="shared" si="43"/>
        <v>1799</v>
      </c>
      <c r="V2769" s="11">
        <f>tbl_EcommerceSales[[#This Row],[Gross_Sales]]*tbl_EcommerceSales[[#This Row],[Discount]]</f>
        <v>89.95</v>
      </c>
      <c r="W2769" s="11">
        <f>tbl_EcommerceSales[[#This Row],[Gross_Sales]]-tbl_EcommerceSales[[#This Row],[Discount_Amount]]</f>
        <v>1709.05</v>
      </c>
      <c r="X2769" s="11">
        <f>tbl_EcommerceSales[[#This Row],[Quantity]] * _xlfn.XLOOKUP(tbl_EcommerceSales[[#This Row],[Product_ID]], Product_Master!A:A, Product_Master!F:F)</f>
        <v>950</v>
      </c>
      <c r="Y2769" s="11">
        <f>tbl_EcommerceSales[[#This Row],[Net_Revenue]]-tbl_EcommerceSales[[#This Row],[Total_Cost]]</f>
        <v>759.05</v>
      </c>
      <c r="Z2769" s="9">
        <f>IFERROR(#REF!/tbl_EcommerceSales[[#This Row],[Total_Cost]], 0)</f>
        <v>0</v>
      </c>
      <c r="AA2769" t="str">
        <f>TEXT(tbl_EcommerceSales[[#This Row],[Order_Date]],"mmm")</f>
        <v>Oct</v>
      </c>
      <c r="AB2769">
        <f>YEAR(tbl_EcommerceSales[[#This Row],[Order_Date]])</f>
        <v>2025</v>
      </c>
      <c r="AC2769" t="str">
        <f>IF(tbl_EcommerceSales[[#This Row],[Age]]&lt;18,"Under 18",IF(tbl_EcommerceSales[[#This Row],[Age]]&lt;=25,"18-25",IF(tbl_EcommerceSales[[#This Row],[Age]]&lt;=35,"26-35",IF(tbl_EcommerceSales[[#This Row],[Age]]&lt;=45,"36-45",IF(tbl_EcommerceSales[[#This Row],[Age]]&lt;=55,"46-55","56+")))))</f>
        <v>36-45</v>
      </c>
    </row>
    <row r="2770" spans="1:29" x14ac:dyDescent="0.35">
      <c r="A2770" t="s">
        <v>4536</v>
      </c>
      <c r="B2770" s="7">
        <v>45960</v>
      </c>
      <c r="C2770" t="s">
        <v>4537</v>
      </c>
      <c r="D2770" t="s">
        <v>269</v>
      </c>
      <c r="E2770" t="s">
        <v>48</v>
      </c>
      <c r="F2770">
        <v>35</v>
      </c>
      <c r="G2770" t="s">
        <v>152</v>
      </c>
      <c r="H2770" t="s">
        <v>72</v>
      </c>
      <c r="I2770" t="s">
        <v>212</v>
      </c>
      <c r="J2770" t="s">
        <v>213</v>
      </c>
      <c r="K2770" t="s">
        <v>177</v>
      </c>
      <c r="L2770" t="s">
        <v>178</v>
      </c>
      <c r="M2770">
        <v>1</v>
      </c>
      <c r="N2770" s="2">
        <v>2499</v>
      </c>
      <c r="O2770" s="3">
        <v>0.2</v>
      </c>
      <c r="P2770" s="2">
        <v>1450</v>
      </c>
      <c r="Q2770" t="s">
        <v>44</v>
      </c>
      <c r="R2770" t="s">
        <v>33</v>
      </c>
      <c r="S2770" t="s">
        <v>34</v>
      </c>
      <c r="T2770" s="4">
        <v>4</v>
      </c>
      <c r="U2770" s="11">
        <f t="shared" si="43"/>
        <v>2499</v>
      </c>
      <c r="V2770" s="11">
        <f>tbl_EcommerceSales[[#This Row],[Gross_Sales]]*tbl_EcommerceSales[[#This Row],[Discount]]</f>
        <v>499.8</v>
      </c>
      <c r="W2770" s="11">
        <f>tbl_EcommerceSales[[#This Row],[Gross_Sales]]-tbl_EcommerceSales[[#This Row],[Discount_Amount]]</f>
        <v>1999.2</v>
      </c>
      <c r="X2770" s="11">
        <f>tbl_EcommerceSales[[#This Row],[Quantity]] * _xlfn.XLOOKUP(tbl_EcommerceSales[[#This Row],[Product_ID]], Product_Master!A:A, Product_Master!F:F)</f>
        <v>1450</v>
      </c>
      <c r="Y2770" s="11">
        <f>tbl_EcommerceSales[[#This Row],[Net_Revenue]]-tbl_EcommerceSales[[#This Row],[Total_Cost]]</f>
        <v>549.20000000000005</v>
      </c>
      <c r="Z2770" s="9">
        <f>IFERROR(#REF!/tbl_EcommerceSales[[#This Row],[Total_Cost]], 0)</f>
        <v>0</v>
      </c>
      <c r="AA2770" t="str">
        <f>TEXT(tbl_EcommerceSales[[#This Row],[Order_Date]],"mmm")</f>
        <v>Oct</v>
      </c>
      <c r="AB2770">
        <f>YEAR(tbl_EcommerceSales[[#This Row],[Order_Date]])</f>
        <v>2025</v>
      </c>
      <c r="AC2770" t="str">
        <f>IF(tbl_EcommerceSales[[#This Row],[Age]]&lt;18,"Under 18",IF(tbl_EcommerceSales[[#This Row],[Age]]&lt;=25,"18-25",IF(tbl_EcommerceSales[[#This Row],[Age]]&lt;=35,"26-35",IF(tbl_EcommerceSales[[#This Row],[Age]]&lt;=45,"36-45",IF(tbl_EcommerceSales[[#This Row],[Age]]&lt;=55,"46-55","56+")))))</f>
        <v>26-35</v>
      </c>
    </row>
    <row r="2771" spans="1:29" x14ac:dyDescent="0.35">
      <c r="A2771" t="s">
        <v>4538</v>
      </c>
      <c r="B2771" s="7">
        <v>45960</v>
      </c>
      <c r="C2771" t="s">
        <v>4539</v>
      </c>
      <c r="D2771" t="s">
        <v>139</v>
      </c>
      <c r="E2771" t="s">
        <v>48</v>
      </c>
      <c r="F2771">
        <v>55</v>
      </c>
      <c r="G2771" t="s">
        <v>87</v>
      </c>
      <c r="H2771" t="s">
        <v>88</v>
      </c>
      <c r="I2771" t="s">
        <v>40</v>
      </c>
      <c r="J2771" t="s">
        <v>41</v>
      </c>
      <c r="K2771" t="s">
        <v>42</v>
      </c>
      <c r="L2771" t="s">
        <v>43</v>
      </c>
      <c r="M2771">
        <v>1</v>
      </c>
      <c r="N2771" s="2">
        <v>699</v>
      </c>
      <c r="O2771" s="3">
        <v>0.3</v>
      </c>
      <c r="P2771" s="2">
        <v>310</v>
      </c>
      <c r="Q2771" t="s">
        <v>319</v>
      </c>
      <c r="R2771" t="s">
        <v>33</v>
      </c>
      <c r="S2771" t="s">
        <v>57</v>
      </c>
      <c r="T2771" s="4">
        <v>2</v>
      </c>
      <c r="U2771" s="11">
        <f t="shared" si="43"/>
        <v>699</v>
      </c>
      <c r="V2771" s="11">
        <f>tbl_EcommerceSales[[#This Row],[Gross_Sales]]*tbl_EcommerceSales[[#This Row],[Discount]]</f>
        <v>209.7</v>
      </c>
      <c r="W2771" s="11">
        <f>tbl_EcommerceSales[[#This Row],[Gross_Sales]]-tbl_EcommerceSales[[#This Row],[Discount_Amount]]</f>
        <v>489.3</v>
      </c>
      <c r="X2771" s="11">
        <f>tbl_EcommerceSales[[#This Row],[Quantity]] * _xlfn.XLOOKUP(tbl_EcommerceSales[[#This Row],[Product_ID]], Product_Master!A:A, Product_Master!F:F)</f>
        <v>310</v>
      </c>
      <c r="Y2771" s="11">
        <f>tbl_EcommerceSales[[#This Row],[Net_Revenue]]-tbl_EcommerceSales[[#This Row],[Total_Cost]]</f>
        <v>179.3</v>
      </c>
      <c r="Z2771" s="9">
        <f>IFERROR(#REF!/tbl_EcommerceSales[[#This Row],[Total_Cost]], 0)</f>
        <v>0</v>
      </c>
      <c r="AA2771" t="str">
        <f>TEXT(tbl_EcommerceSales[[#This Row],[Order_Date]],"mmm")</f>
        <v>Oct</v>
      </c>
      <c r="AB2771">
        <f>YEAR(tbl_EcommerceSales[[#This Row],[Order_Date]])</f>
        <v>2025</v>
      </c>
      <c r="AC2771" t="str">
        <f>IF(tbl_EcommerceSales[[#This Row],[Age]]&lt;18,"Under 18",IF(tbl_EcommerceSales[[#This Row],[Age]]&lt;=25,"18-25",IF(tbl_EcommerceSales[[#This Row],[Age]]&lt;=35,"26-35",IF(tbl_EcommerceSales[[#This Row],[Age]]&lt;=45,"36-45",IF(tbl_EcommerceSales[[#This Row],[Age]]&lt;=55,"46-55","56+")))))</f>
        <v>46-55</v>
      </c>
    </row>
    <row r="2772" spans="1:29" x14ac:dyDescent="0.35">
      <c r="A2772" t="s">
        <v>4540</v>
      </c>
      <c r="B2772" s="7">
        <v>45960</v>
      </c>
      <c r="C2772" t="s">
        <v>403</v>
      </c>
      <c r="D2772" t="s">
        <v>269</v>
      </c>
      <c r="E2772" t="s">
        <v>48</v>
      </c>
      <c r="F2772">
        <v>27</v>
      </c>
      <c r="G2772" t="s">
        <v>96</v>
      </c>
      <c r="H2772" t="s">
        <v>39</v>
      </c>
      <c r="I2772" t="s">
        <v>175</v>
      </c>
      <c r="J2772" t="s">
        <v>176</v>
      </c>
      <c r="K2772" t="s">
        <v>177</v>
      </c>
      <c r="L2772" t="s">
        <v>178</v>
      </c>
      <c r="M2772">
        <v>1</v>
      </c>
      <c r="N2772" s="2">
        <v>699</v>
      </c>
      <c r="O2772" s="3">
        <v>0.1</v>
      </c>
      <c r="P2772" s="2">
        <v>320</v>
      </c>
      <c r="Q2772" t="s">
        <v>32</v>
      </c>
      <c r="R2772" t="s">
        <v>33</v>
      </c>
      <c r="S2772" t="s">
        <v>34</v>
      </c>
      <c r="T2772" s="4">
        <v>4</v>
      </c>
      <c r="U2772" s="11">
        <f t="shared" si="43"/>
        <v>699</v>
      </c>
      <c r="V2772" s="11">
        <f>tbl_EcommerceSales[[#This Row],[Gross_Sales]]*tbl_EcommerceSales[[#This Row],[Discount]]</f>
        <v>69.900000000000006</v>
      </c>
      <c r="W2772" s="11">
        <f>tbl_EcommerceSales[[#This Row],[Gross_Sales]]-tbl_EcommerceSales[[#This Row],[Discount_Amount]]</f>
        <v>629.1</v>
      </c>
      <c r="X2772" s="11">
        <f>tbl_EcommerceSales[[#This Row],[Quantity]] * _xlfn.XLOOKUP(tbl_EcommerceSales[[#This Row],[Product_ID]], Product_Master!A:A, Product_Master!F:F)</f>
        <v>320</v>
      </c>
      <c r="Y2772" s="11">
        <f>tbl_EcommerceSales[[#This Row],[Net_Revenue]]-tbl_EcommerceSales[[#This Row],[Total_Cost]]</f>
        <v>309.10000000000002</v>
      </c>
      <c r="Z2772" s="9">
        <f>IFERROR(#REF!/tbl_EcommerceSales[[#This Row],[Total_Cost]], 0)</f>
        <v>0</v>
      </c>
      <c r="AA2772" t="str">
        <f>TEXT(tbl_EcommerceSales[[#This Row],[Order_Date]],"mmm")</f>
        <v>Oct</v>
      </c>
      <c r="AB2772">
        <f>YEAR(tbl_EcommerceSales[[#This Row],[Order_Date]])</f>
        <v>2025</v>
      </c>
      <c r="AC2772" t="str">
        <f>IF(tbl_EcommerceSales[[#This Row],[Age]]&lt;18,"Under 18",IF(tbl_EcommerceSales[[#This Row],[Age]]&lt;=25,"18-25",IF(tbl_EcommerceSales[[#This Row],[Age]]&lt;=35,"26-35",IF(tbl_EcommerceSales[[#This Row],[Age]]&lt;=45,"36-45",IF(tbl_EcommerceSales[[#This Row],[Age]]&lt;=55,"46-55","56+")))))</f>
        <v>26-35</v>
      </c>
    </row>
    <row r="2773" spans="1:29" x14ac:dyDescent="0.35">
      <c r="A2773" t="s">
        <v>4541</v>
      </c>
      <c r="B2773" s="7">
        <v>45960</v>
      </c>
      <c r="C2773" t="s">
        <v>4542</v>
      </c>
      <c r="D2773" t="s">
        <v>181</v>
      </c>
      <c r="E2773" t="s">
        <v>25</v>
      </c>
      <c r="F2773">
        <v>30</v>
      </c>
      <c r="G2773" t="s">
        <v>26</v>
      </c>
      <c r="H2773" t="s">
        <v>27</v>
      </c>
      <c r="I2773" t="s">
        <v>160</v>
      </c>
      <c r="J2773" t="s">
        <v>161</v>
      </c>
      <c r="K2773" t="s">
        <v>91</v>
      </c>
      <c r="L2773" t="s">
        <v>133</v>
      </c>
      <c r="M2773">
        <v>4</v>
      </c>
      <c r="N2773" s="2">
        <v>1099</v>
      </c>
      <c r="O2773" s="3">
        <v>0.15</v>
      </c>
      <c r="P2773" s="2">
        <v>2080</v>
      </c>
      <c r="Q2773" t="s">
        <v>32</v>
      </c>
      <c r="R2773" t="s">
        <v>33</v>
      </c>
      <c r="S2773" t="s">
        <v>34</v>
      </c>
      <c r="T2773" s="4">
        <v>4</v>
      </c>
      <c r="U2773" s="11">
        <f t="shared" si="43"/>
        <v>4396</v>
      </c>
      <c r="V2773" s="11">
        <f>tbl_EcommerceSales[[#This Row],[Gross_Sales]]*tbl_EcommerceSales[[#This Row],[Discount]]</f>
        <v>659.4</v>
      </c>
      <c r="W2773" s="11">
        <f>tbl_EcommerceSales[[#This Row],[Gross_Sales]]-tbl_EcommerceSales[[#This Row],[Discount_Amount]]</f>
        <v>3736.6</v>
      </c>
      <c r="X2773" s="11">
        <f>tbl_EcommerceSales[[#This Row],[Quantity]] * _xlfn.XLOOKUP(tbl_EcommerceSales[[#This Row],[Product_ID]], Product_Master!A:A, Product_Master!F:F)</f>
        <v>2080</v>
      </c>
      <c r="Y2773" s="11">
        <f>tbl_EcommerceSales[[#This Row],[Net_Revenue]]-tbl_EcommerceSales[[#This Row],[Total_Cost]]</f>
        <v>1656.6</v>
      </c>
      <c r="Z2773" s="9">
        <f>IFERROR(#REF!/tbl_EcommerceSales[[#This Row],[Total_Cost]], 0)</f>
        <v>0</v>
      </c>
      <c r="AA2773" t="str">
        <f>TEXT(tbl_EcommerceSales[[#This Row],[Order_Date]],"mmm")</f>
        <v>Oct</v>
      </c>
      <c r="AB2773">
        <f>YEAR(tbl_EcommerceSales[[#This Row],[Order_Date]])</f>
        <v>2025</v>
      </c>
      <c r="AC2773" t="str">
        <f>IF(tbl_EcommerceSales[[#This Row],[Age]]&lt;18,"Under 18",IF(tbl_EcommerceSales[[#This Row],[Age]]&lt;=25,"18-25",IF(tbl_EcommerceSales[[#This Row],[Age]]&lt;=35,"26-35",IF(tbl_EcommerceSales[[#This Row],[Age]]&lt;=45,"36-45",IF(tbl_EcommerceSales[[#This Row],[Age]]&lt;=55,"46-55","56+")))))</f>
        <v>26-35</v>
      </c>
    </row>
    <row r="2774" spans="1:29" x14ac:dyDescent="0.35">
      <c r="A2774" t="s">
        <v>4543</v>
      </c>
      <c r="B2774" s="7">
        <v>45960</v>
      </c>
      <c r="C2774" t="s">
        <v>1022</v>
      </c>
      <c r="D2774" t="s">
        <v>37</v>
      </c>
      <c r="E2774" t="s">
        <v>25</v>
      </c>
      <c r="F2774">
        <v>25</v>
      </c>
      <c r="G2774" t="s">
        <v>270</v>
      </c>
      <c r="H2774" t="s">
        <v>72</v>
      </c>
      <c r="I2774" t="s">
        <v>294</v>
      </c>
      <c r="J2774" t="s">
        <v>295</v>
      </c>
      <c r="K2774" t="s">
        <v>91</v>
      </c>
      <c r="L2774" t="s">
        <v>296</v>
      </c>
      <c r="M2774">
        <v>1</v>
      </c>
      <c r="N2774" s="2">
        <v>699</v>
      </c>
      <c r="O2774" s="3">
        <v>0.1</v>
      </c>
      <c r="P2774" s="2">
        <v>300</v>
      </c>
      <c r="Q2774" t="s">
        <v>76</v>
      </c>
      <c r="R2774" t="s">
        <v>33</v>
      </c>
      <c r="S2774" t="s">
        <v>57</v>
      </c>
      <c r="T2774" s="4">
        <v>3</v>
      </c>
      <c r="U2774" s="11">
        <f t="shared" si="43"/>
        <v>699</v>
      </c>
      <c r="V2774" s="11">
        <f>tbl_EcommerceSales[[#This Row],[Gross_Sales]]*tbl_EcommerceSales[[#This Row],[Discount]]</f>
        <v>69.900000000000006</v>
      </c>
      <c r="W2774" s="11">
        <f>tbl_EcommerceSales[[#This Row],[Gross_Sales]]-tbl_EcommerceSales[[#This Row],[Discount_Amount]]</f>
        <v>629.1</v>
      </c>
      <c r="X2774" s="11">
        <f>tbl_EcommerceSales[[#This Row],[Quantity]] * _xlfn.XLOOKUP(tbl_EcommerceSales[[#This Row],[Product_ID]], Product_Master!A:A, Product_Master!F:F)</f>
        <v>300</v>
      </c>
      <c r="Y2774" s="11">
        <f>tbl_EcommerceSales[[#This Row],[Net_Revenue]]-tbl_EcommerceSales[[#This Row],[Total_Cost]]</f>
        <v>329.1</v>
      </c>
      <c r="Z2774" s="9">
        <f>IFERROR(#REF!/tbl_EcommerceSales[[#This Row],[Total_Cost]], 0)</f>
        <v>0</v>
      </c>
      <c r="AA2774" t="str">
        <f>TEXT(tbl_EcommerceSales[[#This Row],[Order_Date]],"mmm")</f>
        <v>Oct</v>
      </c>
      <c r="AB2774">
        <f>YEAR(tbl_EcommerceSales[[#This Row],[Order_Date]])</f>
        <v>2025</v>
      </c>
      <c r="AC2774" t="str">
        <f>IF(tbl_EcommerceSales[[#This Row],[Age]]&lt;18,"Under 18",IF(tbl_EcommerceSales[[#This Row],[Age]]&lt;=25,"18-25",IF(tbl_EcommerceSales[[#This Row],[Age]]&lt;=35,"26-35",IF(tbl_EcommerceSales[[#This Row],[Age]]&lt;=45,"36-45",IF(tbl_EcommerceSales[[#This Row],[Age]]&lt;=55,"46-55","56+")))))</f>
        <v>18-25</v>
      </c>
    </row>
    <row r="2775" spans="1:29" x14ac:dyDescent="0.35">
      <c r="A2775" t="s">
        <v>4544</v>
      </c>
      <c r="B2775" s="7">
        <v>45960</v>
      </c>
      <c r="C2775" t="s">
        <v>622</v>
      </c>
      <c r="D2775" t="s">
        <v>102</v>
      </c>
      <c r="E2775" t="s">
        <v>25</v>
      </c>
      <c r="F2775">
        <v>39</v>
      </c>
      <c r="G2775" t="s">
        <v>270</v>
      </c>
      <c r="H2775" t="s">
        <v>72</v>
      </c>
      <c r="I2775" t="s">
        <v>111</v>
      </c>
      <c r="J2775" t="s">
        <v>112</v>
      </c>
      <c r="K2775" t="s">
        <v>55</v>
      </c>
      <c r="L2775" t="s">
        <v>113</v>
      </c>
      <c r="M2775">
        <v>1</v>
      </c>
      <c r="N2775" s="2">
        <v>1799</v>
      </c>
      <c r="O2775" s="3">
        <v>0.15</v>
      </c>
      <c r="P2775" s="2">
        <v>950</v>
      </c>
      <c r="Q2775" t="s">
        <v>32</v>
      </c>
      <c r="R2775" t="s">
        <v>33</v>
      </c>
      <c r="S2775" t="s">
        <v>34</v>
      </c>
      <c r="T2775" s="4">
        <v>3</v>
      </c>
      <c r="U2775" s="11">
        <f t="shared" si="43"/>
        <v>1799</v>
      </c>
      <c r="V2775" s="11">
        <f>tbl_EcommerceSales[[#This Row],[Gross_Sales]]*tbl_EcommerceSales[[#This Row],[Discount]]</f>
        <v>269.84999999999997</v>
      </c>
      <c r="W2775" s="11">
        <f>tbl_EcommerceSales[[#This Row],[Gross_Sales]]-tbl_EcommerceSales[[#This Row],[Discount_Amount]]</f>
        <v>1529.15</v>
      </c>
      <c r="X2775" s="11">
        <f>tbl_EcommerceSales[[#This Row],[Quantity]] * _xlfn.XLOOKUP(tbl_EcommerceSales[[#This Row],[Product_ID]], Product_Master!A:A, Product_Master!F:F)</f>
        <v>950</v>
      </c>
      <c r="Y2775" s="11">
        <f>tbl_EcommerceSales[[#This Row],[Net_Revenue]]-tbl_EcommerceSales[[#This Row],[Total_Cost]]</f>
        <v>579.15000000000009</v>
      </c>
      <c r="Z2775" s="9">
        <f>IFERROR(#REF!/tbl_EcommerceSales[[#This Row],[Total_Cost]], 0)</f>
        <v>0</v>
      </c>
      <c r="AA2775" t="str">
        <f>TEXT(tbl_EcommerceSales[[#This Row],[Order_Date]],"mmm")</f>
        <v>Oct</v>
      </c>
      <c r="AB2775">
        <f>YEAR(tbl_EcommerceSales[[#This Row],[Order_Date]])</f>
        <v>2025</v>
      </c>
      <c r="AC2775" t="str">
        <f>IF(tbl_EcommerceSales[[#This Row],[Age]]&lt;18,"Under 18",IF(tbl_EcommerceSales[[#This Row],[Age]]&lt;=25,"18-25",IF(tbl_EcommerceSales[[#This Row],[Age]]&lt;=35,"26-35",IF(tbl_EcommerceSales[[#This Row],[Age]]&lt;=45,"36-45",IF(tbl_EcommerceSales[[#This Row],[Age]]&lt;=55,"46-55","56+")))))</f>
        <v>36-45</v>
      </c>
    </row>
    <row r="2776" spans="1:29" x14ac:dyDescent="0.35">
      <c r="A2776" t="s">
        <v>4545</v>
      </c>
      <c r="B2776" s="7">
        <v>45960</v>
      </c>
      <c r="C2776" t="s">
        <v>500</v>
      </c>
      <c r="D2776" t="s">
        <v>106</v>
      </c>
      <c r="E2776" t="s">
        <v>25</v>
      </c>
      <c r="F2776">
        <v>53</v>
      </c>
      <c r="G2776" t="s">
        <v>87</v>
      </c>
      <c r="H2776" t="s">
        <v>88</v>
      </c>
      <c r="I2776" t="s">
        <v>117</v>
      </c>
      <c r="J2776" t="s">
        <v>118</v>
      </c>
      <c r="K2776" t="s">
        <v>82</v>
      </c>
      <c r="L2776" t="s">
        <v>119</v>
      </c>
      <c r="M2776">
        <v>2</v>
      </c>
      <c r="N2776" s="2">
        <v>3299</v>
      </c>
      <c r="O2776" s="3">
        <v>0.25</v>
      </c>
      <c r="P2776" s="2">
        <v>4200</v>
      </c>
      <c r="Q2776" t="s">
        <v>32</v>
      </c>
      <c r="R2776" t="s">
        <v>33</v>
      </c>
      <c r="S2776" t="s">
        <v>34</v>
      </c>
      <c r="T2776" s="4">
        <v>5</v>
      </c>
      <c r="U2776" s="11">
        <f t="shared" si="43"/>
        <v>6598</v>
      </c>
      <c r="V2776" s="11">
        <f>tbl_EcommerceSales[[#This Row],[Gross_Sales]]*tbl_EcommerceSales[[#This Row],[Discount]]</f>
        <v>1649.5</v>
      </c>
      <c r="W2776" s="11">
        <f>tbl_EcommerceSales[[#This Row],[Gross_Sales]]-tbl_EcommerceSales[[#This Row],[Discount_Amount]]</f>
        <v>4948.5</v>
      </c>
      <c r="X2776" s="11">
        <f>tbl_EcommerceSales[[#This Row],[Quantity]] * _xlfn.XLOOKUP(tbl_EcommerceSales[[#This Row],[Product_ID]], Product_Master!A:A, Product_Master!F:F)</f>
        <v>4200</v>
      </c>
      <c r="Y2776" s="11">
        <f>tbl_EcommerceSales[[#This Row],[Net_Revenue]]-tbl_EcommerceSales[[#This Row],[Total_Cost]]</f>
        <v>748.5</v>
      </c>
      <c r="Z2776" s="9">
        <f>IFERROR(#REF!/tbl_EcommerceSales[[#This Row],[Total_Cost]], 0)</f>
        <v>0</v>
      </c>
      <c r="AA2776" t="str">
        <f>TEXT(tbl_EcommerceSales[[#This Row],[Order_Date]],"mmm")</f>
        <v>Oct</v>
      </c>
      <c r="AB2776">
        <f>YEAR(tbl_EcommerceSales[[#This Row],[Order_Date]])</f>
        <v>2025</v>
      </c>
      <c r="AC2776" t="str">
        <f>IF(tbl_EcommerceSales[[#This Row],[Age]]&lt;18,"Under 18",IF(tbl_EcommerceSales[[#This Row],[Age]]&lt;=25,"18-25",IF(tbl_EcommerceSales[[#This Row],[Age]]&lt;=35,"26-35",IF(tbl_EcommerceSales[[#This Row],[Age]]&lt;=45,"36-45",IF(tbl_EcommerceSales[[#This Row],[Age]]&lt;=55,"46-55","56+")))))</f>
        <v>46-55</v>
      </c>
    </row>
    <row r="2777" spans="1:29" x14ac:dyDescent="0.35">
      <c r="A2777" t="s">
        <v>4546</v>
      </c>
      <c r="B2777" s="7">
        <v>45960</v>
      </c>
      <c r="C2777" t="s">
        <v>2370</v>
      </c>
      <c r="D2777" t="s">
        <v>232</v>
      </c>
      <c r="E2777" t="s">
        <v>25</v>
      </c>
      <c r="F2777">
        <v>40</v>
      </c>
      <c r="G2777" t="s">
        <v>52</v>
      </c>
      <c r="H2777" t="s">
        <v>27</v>
      </c>
      <c r="I2777" t="s">
        <v>206</v>
      </c>
      <c r="J2777" t="s">
        <v>207</v>
      </c>
      <c r="K2777" t="s">
        <v>177</v>
      </c>
      <c r="L2777" t="s">
        <v>208</v>
      </c>
      <c r="M2777">
        <v>2</v>
      </c>
      <c r="N2777" s="2">
        <v>2199</v>
      </c>
      <c r="O2777" s="3">
        <v>0.2</v>
      </c>
      <c r="P2777" s="2">
        <v>2500</v>
      </c>
      <c r="Q2777" t="s">
        <v>123</v>
      </c>
      <c r="R2777" t="s">
        <v>33</v>
      </c>
      <c r="S2777" t="s">
        <v>34</v>
      </c>
      <c r="T2777" s="4">
        <v>2</v>
      </c>
      <c r="U2777" s="11">
        <f t="shared" si="43"/>
        <v>4398</v>
      </c>
      <c r="V2777" s="11">
        <f>tbl_EcommerceSales[[#This Row],[Gross_Sales]]*tbl_EcommerceSales[[#This Row],[Discount]]</f>
        <v>879.6</v>
      </c>
      <c r="W2777" s="11">
        <f>tbl_EcommerceSales[[#This Row],[Gross_Sales]]-tbl_EcommerceSales[[#This Row],[Discount_Amount]]</f>
        <v>3518.4</v>
      </c>
      <c r="X2777" s="11">
        <f>tbl_EcommerceSales[[#This Row],[Quantity]] * _xlfn.XLOOKUP(tbl_EcommerceSales[[#This Row],[Product_ID]], Product_Master!A:A, Product_Master!F:F)</f>
        <v>2500</v>
      </c>
      <c r="Y2777" s="11">
        <f>tbl_EcommerceSales[[#This Row],[Net_Revenue]]-tbl_EcommerceSales[[#This Row],[Total_Cost]]</f>
        <v>1018.4000000000001</v>
      </c>
      <c r="Z2777" s="9">
        <f>IFERROR(#REF!/tbl_EcommerceSales[[#This Row],[Total_Cost]], 0)</f>
        <v>0</v>
      </c>
      <c r="AA2777" t="str">
        <f>TEXT(tbl_EcommerceSales[[#This Row],[Order_Date]],"mmm")</f>
        <v>Oct</v>
      </c>
      <c r="AB2777">
        <f>YEAR(tbl_EcommerceSales[[#This Row],[Order_Date]])</f>
        <v>2025</v>
      </c>
      <c r="AC2777" t="str">
        <f>IF(tbl_EcommerceSales[[#This Row],[Age]]&lt;18,"Under 18",IF(tbl_EcommerceSales[[#This Row],[Age]]&lt;=25,"18-25",IF(tbl_EcommerceSales[[#This Row],[Age]]&lt;=35,"26-35",IF(tbl_EcommerceSales[[#This Row],[Age]]&lt;=45,"36-45",IF(tbl_EcommerceSales[[#This Row],[Age]]&lt;=55,"46-55","56+")))))</f>
        <v>36-45</v>
      </c>
    </row>
    <row r="2778" spans="1:29" x14ac:dyDescent="0.35">
      <c r="A2778" t="s">
        <v>4547</v>
      </c>
      <c r="B2778" s="7">
        <v>45961</v>
      </c>
      <c r="C2778" t="s">
        <v>4548</v>
      </c>
      <c r="D2778" t="s">
        <v>102</v>
      </c>
      <c r="E2778" t="s">
        <v>25</v>
      </c>
      <c r="F2778">
        <v>24</v>
      </c>
      <c r="G2778" t="s">
        <v>26</v>
      </c>
      <c r="H2778" t="s">
        <v>27</v>
      </c>
      <c r="I2778" t="s">
        <v>221</v>
      </c>
      <c r="J2778" t="s">
        <v>222</v>
      </c>
      <c r="K2778" t="s">
        <v>177</v>
      </c>
      <c r="L2778" t="s">
        <v>208</v>
      </c>
      <c r="M2778">
        <v>4</v>
      </c>
      <c r="N2778" s="2">
        <v>1499</v>
      </c>
      <c r="O2778" s="3">
        <v>0.25</v>
      </c>
      <c r="P2778" s="2">
        <v>3200</v>
      </c>
      <c r="Q2778" t="s">
        <v>76</v>
      </c>
      <c r="R2778" t="s">
        <v>33</v>
      </c>
      <c r="S2778" t="s">
        <v>57</v>
      </c>
      <c r="T2778" s="4">
        <v>4</v>
      </c>
      <c r="U2778" s="11">
        <f t="shared" si="43"/>
        <v>5996</v>
      </c>
      <c r="V2778" s="11">
        <f>tbl_EcommerceSales[[#This Row],[Gross_Sales]]*tbl_EcommerceSales[[#This Row],[Discount]]</f>
        <v>1499</v>
      </c>
      <c r="W2778" s="11">
        <f>tbl_EcommerceSales[[#This Row],[Gross_Sales]]-tbl_EcommerceSales[[#This Row],[Discount_Amount]]</f>
        <v>4497</v>
      </c>
      <c r="X2778" s="11">
        <f>tbl_EcommerceSales[[#This Row],[Quantity]] * _xlfn.XLOOKUP(tbl_EcommerceSales[[#This Row],[Product_ID]], Product_Master!A:A, Product_Master!F:F)</f>
        <v>3200</v>
      </c>
      <c r="Y2778" s="11">
        <f>tbl_EcommerceSales[[#This Row],[Net_Revenue]]-tbl_EcommerceSales[[#This Row],[Total_Cost]]</f>
        <v>1297</v>
      </c>
      <c r="Z2778" s="9">
        <f>IFERROR(#REF!/tbl_EcommerceSales[[#This Row],[Total_Cost]], 0)</f>
        <v>0</v>
      </c>
      <c r="AA2778" t="str">
        <f>TEXT(tbl_EcommerceSales[[#This Row],[Order_Date]],"mmm")</f>
        <v>Oct</v>
      </c>
      <c r="AB2778">
        <f>YEAR(tbl_EcommerceSales[[#This Row],[Order_Date]])</f>
        <v>2025</v>
      </c>
      <c r="AC2778" t="str">
        <f>IF(tbl_EcommerceSales[[#This Row],[Age]]&lt;18,"Under 18",IF(tbl_EcommerceSales[[#This Row],[Age]]&lt;=25,"18-25",IF(tbl_EcommerceSales[[#This Row],[Age]]&lt;=35,"26-35",IF(tbl_EcommerceSales[[#This Row],[Age]]&lt;=45,"36-45",IF(tbl_EcommerceSales[[#This Row],[Age]]&lt;=55,"46-55","56+")))))</f>
        <v>18-25</v>
      </c>
    </row>
    <row r="2779" spans="1:29" x14ac:dyDescent="0.35">
      <c r="A2779" t="s">
        <v>4549</v>
      </c>
      <c r="B2779" s="7">
        <v>45961</v>
      </c>
      <c r="C2779" t="s">
        <v>1460</v>
      </c>
      <c r="D2779" t="s">
        <v>342</v>
      </c>
      <c r="E2779" t="s">
        <v>25</v>
      </c>
      <c r="F2779">
        <v>42</v>
      </c>
      <c r="G2779" t="s">
        <v>270</v>
      </c>
      <c r="H2779" t="s">
        <v>72</v>
      </c>
      <c r="I2779" t="s">
        <v>40</v>
      </c>
      <c r="J2779" t="s">
        <v>41</v>
      </c>
      <c r="K2779" t="s">
        <v>42</v>
      </c>
      <c r="L2779" t="s">
        <v>43</v>
      </c>
      <c r="M2779">
        <v>2</v>
      </c>
      <c r="N2779" s="2">
        <v>699</v>
      </c>
      <c r="O2779" s="3">
        <v>0.1</v>
      </c>
      <c r="P2779" s="2">
        <v>620</v>
      </c>
      <c r="Q2779" t="s">
        <v>319</v>
      </c>
      <c r="R2779" t="s">
        <v>33</v>
      </c>
      <c r="S2779" t="s">
        <v>34</v>
      </c>
      <c r="T2779" s="4">
        <v>4</v>
      </c>
      <c r="U2779" s="11">
        <f t="shared" si="43"/>
        <v>1398</v>
      </c>
      <c r="V2779" s="11">
        <f>tbl_EcommerceSales[[#This Row],[Gross_Sales]]*tbl_EcommerceSales[[#This Row],[Discount]]</f>
        <v>139.80000000000001</v>
      </c>
      <c r="W2779" s="11">
        <f>tbl_EcommerceSales[[#This Row],[Gross_Sales]]-tbl_EcommerceSales[[#This Row],[Discount_Amount]]</f>
        <v>1258.2</v>
      </c>
      <c r="X2779" s="11">
        <f>tbl_EcommerceSales[[#This Row],[Quantity]] * _xlfn.XLOOKUP(tbl_EcommerceSales[[#This Row],[Product_ID]], Product_Master!A:A, Product_Master!F:F)</f>
        <v>620</v>
      </c>
      <c r="Y2779" s="11">
        <f>tbl_EcommerceSales[[#This Row],[Net_Revenue]]-tbl_EcommerceSales[[#This Row],[Total_Cost]]</f>
        <v>638.20000000000005</v>
      </c>
      <c r="Z2779" s="9">
        <f>IFERROR(#REF!/tbl_EcommerceSales[[#This Row],[Total_Cost]], 0)</f>
        <v>0</v>
      </c>
      <c r="AA2779" t="str">
        <f>TEXT(tbl_EcommerceSales[[#This Row],[Order_Date]],"mmm")</f>
        <v>Oct</v>
      </c>
      <c r="AB2779">
        <f>YEAR(tbl_EcommerceSales[[#This Row],[Order_Date]])</f>
        <v>2025</v>
      </c>
      <c r="AC2779" t="str">
        <f>IF(tbl_EcommerceSales[[#This Row],[Age]]&lt;18,"Under 18",IF(tbl_EcommerceSales[[#This Row],[Age]]&lt;=25,"18-25",IF(tbl_EcommerceSales[[#This Row],[Age]]&lt;=35,"26-35",IF(tbl_EcommerceSales[[#This Row],[Age]]&lt;=45,"36-45",IF(tbl_EcommerceSales[[#This Row],[Age]]&lt;=55,"46-55","56+")))))</f>
        <v>36-45</v>
      </c>
    </row>
    <row r="2780" spans="1:29" x14ac:dyDescent="0.35">
      <c r="A2780" t="s">
        <v>4550</v>
      </c>
      <c r="B2780" s="7">
        <v>45961</v>
      </c>
      <c r="C2780" t="s">
        <v>3056</v>
      </c>
      <c r="D2780" t="s">
        <v>151</v>
      </c>
      <c r="E2780" t="s">
        <v>48</v>
      </c>
      <c r="F2780">
        <v>35</v>
      </c>
      <c r="G2780" t="s">
        <v>155</v>
      </c>
      <c r="H2780" t="s">
        <v>88</v>
      </c>
      <c r="I2780" t="s">
        <v>290</v>
      </c>
      <c r="J2780" t="s">
        <v>291</v>
      </c>
      <c r="K2780" t="s">
        <v>30</v>
      </c>
      <c r="L2780" t="s">
        <v>31</v>
      </c>
      <c r="M2780">
        <v>3</v>
      </c>
      <c r="N2780" s="2">
        <v>3499</v>
      </c>
      <c r="O2780" s="3">
        <v>0.15</v>
      </c>
      <c r="P2780" s="2">
        <v>6750</v>
      </c>
      <c r="Q2780" t="s">
        <v>44</v>
      </c>
      <c r="R2780" t="s">
        <v>33</v>
      </c>
      <c r="S2780" t="s">
        <v>34</v>
      </c>
      <c r="T2780" s="4">
        <v>5</v>
      </c>
      <c r="U2780" s="11">
        <f t="shared" si="43"/>
        <v>10497</v>
      </c>
      <c r="V2780" s="11">
        <f>tbl_EcommerceSales[[#This Row],[Gross_Sales]]*tbl_EcommerceSales[[#This Row],[Discount]]</f>
        <v>1574.55</v>
      </c>
      <c r="W2780" s="11">
        <f>tbl_EcommerceSales[[#This Row],[Gross_Sales]]-tbl_EcommerceSales[[#This Row],[Discount_Amount]]</f>
        <v>8922.4500000000007</v>
      </c>
      <c r="X2780" s="11">
        <f>tbl_EcommerceSales[[#This Row],[Quantity]] * _xlfn.XLOOKUP(tbl_EcommerceSales[[#This Row],[Product_ID]], Product_Master!A:A, Product_Master!F:F)</f>
        <v>6750</v>
      </c>
      <c r="Y2780" s="11">
        <f>tbl_EcommerceSales[[#This Row],[Net_Revenue]]-tbl_EcommerceSales[[#This Row],[Total_Cost]]</f>
        <v>2172.4500000000007</v>
      </c>
      <c r="Z2780" s="9">
        <f>IFERROR(#REF!/tbl_EcommerceSales[[#This Row],[Total_Cost]], 0)</f>
        <v>0</v>
      </c>
      <c r="AA2780" t="str">
        <f>TEXT(tbl_EcommerceSales[[#This Row],[Order_Date]],"mmm")</f>
        <v>Oct</v>
      </c>
      <c r="AB2780">
        <f>YEAR(tbl_EcommerceSales[[#This Row],[Order_Date]])</f>
        <v>2025</v>
      </c>
      <c r="AC2780" t="str">
        <f>IF(tbl_EcommerceSales[[#This Row],[Age]]&lt;18,"Under 18",IF(tbl_EcommerceSales[[#This Row],[Age]]&lt;=25,"18-25",IF(tbl_EcommerceSales[[#This Row],[Age]]&lt;=35,"26-35",IF(tbl_EcommerceSales[[#This Row],[Age]]&lt;=45,"36-45",IF(tbl_EcommerceSales[[#This Row],[Age]]&lt;=55,"46-55","56+")))))</f>
        <v>26-35</v>
      </c>
    </row>
    <row r="2781" spans="1:29" x14ac:dyDescent="0.35">
      <c r="A2781" t="s">
        <v>4551</v>
      </c>
      <c r="B2781" s="7">
        <v>45961</v>
      </c>
      <c r="C2781" t="s">
        <v>4552</v>
      </c>
      <c r="D2781" t="s">
        <v>47</v>
      </c>
      <c r="E2781" t="s">
        <v>25</v>
      </c>
      <c r="F2781">
        <v>28</v>
      </c>
      <c r="G2781" t="s">
        <v>152</v>
      </c>
      <c r="H2781" t="s">
        <v>72</v>
      </c>
      <c r="I2781" t="s">
        <v>206</v>
      </c>
      <c r="J2781" t="s">
        <v>207</v>
      </c>
      <c r="K2781" t="s">
        <v>177</v>
      </c>
      <c r="L2781" t="s">
        <v>208</v>
      </c>
      <c r="M2781">
        <v>1</v>
      </c>
      <c r="N2781" s="2">
        <v>2199</v>
      </c>
      <c r="O2781" s="3">
        <v>0.15</v>
      </c>
      <c r="P2781" s="2">
        <v>1250</v>
      </c>
      <c r="Q2781" t="s">
        <v>123</v>
      </c>
      <c r="R2781" t="s">
        <v>93</v>
      </c>
      <c r="S2781" t="s">
        <v>57</v>
      </c>
      <c r="T2781" s="4">
        <v>4</v>
      </c>
      <c r="U2781" s="11">
        <f t="shared" si="43"/>
        <v>2199</v>
      </c>
      <c r="V2781" s="11">
        <f>tbl_EcommerceSales[[#This Row],[Gross_Sales]]*tbl_EcommerceSales[[#This Row],[Discount]]</f>
        <v>329.84999999999997</v>
      </c>
      <c r="W2781" s="11">
        <f>tbl_EcommerceSales[[#This Row],[Gross_Sales]]-tbl_EcommerceSales[[#This Row],[Discount_Amount]]</f>
        <v>1869.15</v>
      </c>
      <c r="X2781" s="11">
        <f>tbl_EcommerceSales[[#This Row],[Quantity]] * _xlfn.XLOOKUP(tbl_EcommerceSales[[#This Row],[Product_ID]], Product_Master!A:A, Product_Master!F:F)</f>
        <v>1250</v>
      </c>
      <c r="Y2781" s="11">
        <f>tbl_EcommerceSales[[#This Row],[Net_Revenue]]-tbl_EcommerceSales[[#This Row],[Total_Cost]]</f>
        <v>619.15000000000009</v>
      </c>
      <c r="Z2781" s="9">
        <f>IFERROR(#REF!/tbl_EcommerceSales[[#This Row],[Total_Cost]], 0)</f>
        <v>0</v>
      </c>
      <c r="AA2781" t="str">
        <f>TEXT(tbl_EcommerceSales[[#This Row],[Order_Date]],"mmm")</f>
        <v>Oct</v>
      </c>
      <c r="AB2781">
        <f>YEAR(tbl_EcommerceSales[[#This Row],[Order_Date]])</f>
        <v>2025</v>
      </c>
      <c r="AC2781" t="str">
        <f>IF(tbl_EcommerceSales[[#This Row],[Age]]&lt;18,"Under 18",IF(tbl_EcommerceSales[[#This Row],[Age]]&lt;=25,"18-25",IF(tbl_EcommerceSales[[#This Row],[Age]]&lt;=35,"26-35",IF(tbl_EcommerceSales[[#This Row],[Age]]&lt;=45,"36-45",IF(tbl_EcommerceSales[[#This Row],[Age]]&lt;=55,"46-55","56+")))))</f>
        <v>26-35</v>
      </c>
    </row>
    <row r="2782" spans="1:29" x14ac:dyDescent="0.35">
      <c r="A2782" t="s">
        <v>4553</v>
      </c>
      <c r="B2782" s="7">
        <v>45961</v>
      </c>
      <c r="C2782" t="s">
        <v>4554</v>
      </c>
      <c r="D2782" t="s">
        <v>151</v>
      </c>
      <c r="E2782" t="s">
        <v>48</v>
      </c>
      <c r="F2782">
        <v>28</v>
      </c>
      <c r="G2782" t="s">
        <v>38</v>
      </c>
      <c r="H2782" t="s">
        <v>39</v>
      </c>
      <c r="I2782" t="s">
        <v>349</v>
      </c>
      <c r="J2782" t="s">
        <v>350</v>
      </c>
      <c r="K2782" t="s">
        <v>82</v>
      </c>
      <c r="L2782" t="s">
        <v>238</v>
      </c>
      <c r="M2782">
        <v>2</v>
      </c>
      <c r="N2782" s="2">
        <v>1599</v>
      </c>
      <c r="O2782" s="3">
        <v>0.1</v>
      </c>
      <c r="P2782" s="2">
        <v>1840</v>
      </c>
      <c r="Q2782" t="s">
        <v>123</v>
      </c>
      <c r="R2782" t="s">
        <v>33</v>
      </c>
      <c r="S2782" t="s">
        <v>34</v>
      </c>
      <c r="T2782" s="4">
        <v>4</v>
      </c>
      <c r="U2782" s="11">
        <f t="shared" si="43"/>
        <v>3198</v>
      </c>
      <c r="V2782" s="11">
        <f>tbl_EcommerceSales[[#This Row],[Gross_Sales]]*tbl_EcommerceSales[[#This Row],[Discount]]</f>
        <v>319.8</v>
      </c>
      <c r="W2782" s="11">
        <f>tbl_EcommerceSales[[#This Row],[Gross_Sales]]-tbl_EcommerceSales[[#This Row],[Discount_Amount]]</f>
        <v>2878.2</v>
      </c>
      <c r="X2782" s="11">
        <f>tbl_EcommerceSales[[#This Row],[Quantity]] * _xlfn.XLOOKUP(tbl_EcommerceSales[[#This Row],[Product_ID]], Product_Master!A:A, Product_Master!F:F)</f>
        <v>1840</v>
      </c>
      <c r="Y2782" s="11">
        <f>tbl_EcommerceSales[[#This Row],[Net_Revenue]]-tbl_EcommerceSales[[#This Row],[Total_Cost]]</f>
        <v>1038.1999999999998</v>
      </c>
      <c r="Z2782" s="9">
        <f>IFERROR(#REF!/tbl_EcommerceSales[[#This Row],[Total_Cost]], 0)</f>
        <v>0</v>
      </c>
      <c r="AA2782" t="str">
        <f>TEXT(tbl_EcommerceSales[[#This Row],[Order_Date]],"mmm")</f>
        <v>Oct</v>
      </c>
      <c r="AB2782">
        <f>YEAR(tbl_EcommerceSales[[#This Row],[Order_Date]])</f>
        <v>2025</v>
      </c>
      <c r="AC2782" t="str">
        <f>IF(tbl_EcommerceSales[[#This Row],[Age]]&lt;18,"Under 18",IF(tbl_EcommerceSales[[#This Row],[Age]]&lt;=25,"18-25",IF(tbl_EcommerceSales[[#This Row],[Age]]&lt;=35,"26-35",IF(tbl_EcommerceSales[[#This Row],[Age]]&lt;=45,"36-45",IF(tbl_EcommerceSales[[#This Row],[Age]]&lt;=55,"46-55","56+")))))</f>
        <v>26-35</v>
      </c>
    </row>
    <row r="2783" spans="1:29" x14ac:dyDescent="0.35">
      <c r="A2783" t="s">
        <v>4555</v>
      </c>
      <c r="B2783" s="7">
        <v>45961</v>
      </c>
      <c r="C2783" t="s">
        <v>4556</v>
      </c>
      <c r="D2783" t="s">
        <v>254</v>
      </c>
      <c r="E2783" t="s">
        <v>25</v>
      </c>
      <c r="F2783">
        <v>27</v>
      </c>
      <c r="G2783" t="s">
        <v>136</v>
      </c>
      <c r="H2783" t="s">
        <v>88</v>
      </c>
      <c r="I2783" t="s">
        <v>165</v>
      </c>
      <c r="J2783" t="s">
        <v>166</v>
      </c>
      <c r="K2783" t="s">
        <v>42</v>
      </c>
      <c r="L2783" t="s">
        <v>167</v>
      </c>
      <c r="M2783">
        <v>1</v>
      </c>
      <c r="N2783" s="2">
        <v>1799</v>
      </c>
      <c r="O2783" s="3">
        <v>0.15</v>
      </c>
      <c r="P2783" s="2">
        <v>900</v>
      </c>
      <c r="Q2783" t="s">
        <v>123</v>
      </c>
      <c r="R2783" t="s">
        <v>33</v>
      </c>
      <c r="S2783" t="s">
        <v>34</v>
      </c>
      <c r="T2783" s="4">
        <v>5</v>
      </c>
      <c r="U2783" s="11">
        <f t="shared" si="43"/>
        <v>1799</v>
      </c>
      <c r="V2783" s="11">
        <f>tbl_EcommerceSales[[#This Row],[Gross_Sales]]*tbl_EcommerceSales[[#This Row],[Discount]]</f>
        <v>269.84999999999997</v>
      </c>
      <c r="W2783" s="11">
        <f>tbl_EcommerceSales[[#This Row],[Gross_Sales]]-tbl_EcommerceSales[[#This Row],[Discount_Amount]]</f>
        <v>1529.15</v>
      </c>
      <c r="X2783" s="11">
        <f>tbl_EcommerceSales[[#This Row],[Quantity]] * _xlfn.XLOOKUP(tbl_EcommerceSales[[#This Row],[Product_ID]], Product_Master!A:A, Product_Master!F:F)</f>
        <v>900</v>
      </c>
      <c r="Y2783" s="11">
        <f>tbl_EcommerceSales[[#This Row],[Net_Revenue]]-tbl_EcommerceSales[[#This Row],[Total_Cost]]</f>
        <v>629.15000000000009</v>
      </c>
      <c r="Z2783" s="9">
        <f>IFERROR(#REF!/tbl_EcommerceSales[[#This Row],[Total_Cost]], 0)</f>
        <v>0</v>
      </c>
      <c r="AA2783" t="str">
        <f>TEXT(tbl_EcommerceSales[[#This Row],[Order_Date]],"mmm")</f>
        <v>Oct</v>
      </c>
      <c r="AB2783">
        <f>YEAR(tbl_EcommerceSales[[#This Row],[Order_Date]])</f>
        <v>2025</v>
      </c>
      <c r="AC2783" t="str">
        <f>IF(tbl_EcommerceSales[[#This Row],[Age]]&lt;18,"Under 18",IF(tbl_EcommerceSales[[#This Row],[Age]]&lt;=25,"18-25",IF(tbl_EcommerceSales[[#This Row],[Age]]&lt;=35,"26-35",IF(tbl_EcommerceSales[[#This Row],[Age]]&lt;=45,"36-45",IF(tbl_EcommerceSales[[#This Row],[Age]]&lt;=55,"46-55","56+")))))</f>
        <v>26-35</v>
      </c>
    </row>
    <row r="2784" spans="1:29" x14ac:dyDescent="0.35">
      <c r="A2784" t="s">
        <v>4557</v>
      </c>
      <c r="B2784" s="7">
        <v>45961</v>
      </c>
      <c r="C2784" t="s">
        <v>1321</v>
      </c>
      <c r="D2784" t="s">
        <v>116</v>
      </c>
      <c r="E2784" t="s">
        <v>48</v>
      </c>
      <c r="F2784">
        <v>23</v>
      </c>
      <c r="G2784" t="s">
        <v>71</v>
      </c>
      <c r="H2784" t="s">
        <v>72</v>
      </c>
      <c r="I2784" t="s">
        <v>62</v>
      </c>
      <c r="J2784" t="s">
        <v>63</v>
      </c>
      <c r="K2784" t="s">
        <v>42</v>
      </c>
      <c r="L2784" t="s">
        <v>43</v>
      </c>
      <c r="M2784">
        <v>3</v>
      </c>
      <c r="N2784" s="2">
        <v>499</v>
      </c>
      <c r="O2784" s="3">
        <v>0.1</v>
      </c>
      <c r="P2784" s="2">
        <v>660</v>
      </c>
      <c r="Q2784" t="s">
        <v>156</v>
      </c>
      <c r="R2784" t="s">
        <v>33</v>
      </c>
      <c r="S2784" t="s">
        <v>34</v>
      </c>
      <c r="T2784" s="4">
        <v>5</v>
      </c>
      <c r="U2784" s="11">
        <f t="shared" si="43"/>
        <v>1497</v>
      </c>
      <c r="V2784" s="11">
        <f>tbl_EcommerceSales[[#This Row],[Gross_Sales]]*tbl_EcommerceSales[[#This Row],[Discount]]</f>
        <v>149.70000000000002</v>
      </c>
      <c r="W2784" s="11">
        <f>tbl_EcommerceSales[[#This Row],[Gross_Sales]]-tbl_EcommerceSales[[#This Row],[Discount_Amount]]</f>
        <v>1347.3</v>
      </c>
      <c r="X2784" s="11">
        <f>tbl_EcommerceSales[[#This Row],[Quantity]] * _xlfn.XLOOKUP(tbl_EcommerceSales[[#This Row],[Product_ID]], Product_Master!A:A, Product_Master!F:F)</f>
        <v>660</v>
      </c>
      <c r="Y2784" s="11">
        <f>tbl_EcommerceSales[[#This Row],[Net_Revenue]]-tbl_EcommerceSales[[#This Row],[Total_Cost]]</f>
        <v>687.3</v>
      </c>
      <c r="Z2784" s="9">
        <f>IFERROR(#REF!/tbl_EcommerceSales[[#This Row],[Total_Cost]], 0)</f>
        <v>0</v>
      </c>
      <c r="AA2784" t="str">
        <f>TEXT(tbl_EcommerceSales[[#This Row],[Order_Date]],"mmm")</f>
        <v>Oct</v>
      </c>
      <c r="AB2784">
        <f>YEAR(tbl_EcommerceSales[[#This Row],[Order_Date]])</f>
        <v>2025</v>
      </c>
      <c r="AC2784" t="str">
        <f>IF(tbl_EcommerceSales[[#This Row],[Age]]&lt;18,"Under 18",IF(tbl_EcommerceSales[[#This Row],[Age]]&lt;=25,"18-25",IF(tbl_EcommerceSales[[#This Row],[Age]]&lt;=35,"26-35",IF(tbl_EcommerceSales[[#This Row],[Age]]&lt;=45,"36-45",IF(tbl_EcommerceSales[[#This Row],[Age]]&lt;=55,"46-55","56+")))))</f>
        <v>18-25</v>
      </c>
    </row>
    <row r="2785" spans="1:29" x14ac:dyDescent="0.35">
      <c r="A2785" t="s">
        <v>4558</v>
      </c>
      <c r="B2785" s="7">
        <v>45961</v>
      </c>
      <c r="C2785" t="s">
        <v>4559</v>
      </c>
      <c r="D2785" t="s">
        <v>216</v>
      </c>
      <c r="E2785" t="s">
        <v>25</v>
      </c>
      <c r="F2785">
        <v>35</v>
      </c>
      <c r="G2785" t="s">
        <v>142</v>
      </c>
      <c r="H2785" t="s">
        <v>88</v>
      </c>
      <c r="I2785" t="s">
        <v>160</v>
      </c>
      <c r="J2785" t="s">
        <v>161</v>
      </c>
      <c r="K2785" t="s">
        <v>91</v>
      </c>
      <c r="L2785" t="s">
        <v>133</v>
      </c>
      <c r="M2785">
        <v>3</v>
      </c>
      <c r="N2785" s="2">
        <v>1099</v>
      </c>
      <c r="O2785" s="3">
        <v>0.25</v>
      </c>
      <c r="P2785" s="2">
        <v>1560</v>
      </c>
      <c r="Q2785" t="s">
        <v>32</v>
      </c>
      <c r="R2785" t="s">
        <v>33</v>
      </c>
      <c r="S2785" t="s">
        <v>34</v>
      </c>
      <c r="T2785" s="4">
        <v>5</v>
      </c>
      <c r="U2785" s="11">
        <f t="shared" si="43"/>
        <v>3297</v>
      </c>
      <c r="V2785" s="11">
        <f>tbl_EcommerceSales[[#This Row],[Gross_Sales]]*tbl_EcommerceSales[[#This Row],[Discount]]</f>
        <v>824.25</v>
      </c>
      <c r="W2785" s="11">
        <f>tbl_EcommerceSales[[#This Row],[Gross_Sales]]-tbl_EcommerceSales[[#This Row],[Discount_Amount]]</f>
        <v>2472.75</v>
      </c>
      <c r="X2785" s="11">
        <f>tbl_EcommerceSales[[#This Row],[Quantity]] * _xlfn.XLOOKUP(tbl_EcommerceSales[[#This Row],[Product_ID]], Product_Master!A:A, Product_Master!F:F)</f>
        <v>1560</v>
      </c>
      <c r="Y2785" s="11">
        <f>tbl_EcommerceSales[[#This Row],[Net_Revenue]]-tbl_EcommerceSales[[#This Row],[Total_Cost]]</f>
        <v>912.75</v>
      </c>
      <c r="Z2785" s="9">
        <f>IFERROR(#REF!/tbl_EcommerceSales[[#This Row],[Total_Cost]], 0)</f>
        <v>0</v>
      </c>
      <c r="AA2785" t="str">
        <f>TEXT(tbl_EcommerceSales[[#This Row],[Order_Date]],"mmm")</f>
        <v>Oct</v>
      </c>
      <c r="AB2785">
        <f>YEAR(tbl_EcommerceSales[[#This Row],[Order_Date]])</f>
        <v>2025</v>
      </c>
      <c r="AC2785" t="str">
        <f>IF(tbl_EcommerceSales[[#This Row],[Age]]&lt;18,"Under 18",IF(tbl_EcommerceSales[[#This Row],[Age]]&lt;=25,"18-25",IF(tbl_EcommerceSales[[#This Row],[Age]]&lt;=35,"26-35",IF(tbl_EcommerceSales[[#This Row],[Age]]&lt;=45,"36-45",IF(tbl_EcommerceSales[[#This Row],[Age]]&lt;=55,"46-55","56+")))))</f>
        <v>26-35</v>
      </c>
    </row>
    <row r="2786" spans="1:29" x14ac:dyDescent="0.35">
      <c r="A2786" t="s">
        <v>4560</v>
      </c>
      <c r="B2786" s="7">
        <v>45961</v>
      </c>
      <c r="C2786" t="s">
        <v>2453</v>
      </c>
      <c r="D2786" t="s">
        <v>342</v>
      </c>
      <c r="E2786" t="s">
        <v>48</v>
      </c>
      <c r="F2786">
        <v>22</v>
      </c>
      <c r="G2786" t="s">
        <v>192</v>
      </c>
      <c r="H2786" t="s">
        <v>27</v>
      </c>
      <c r="I2786" t="s">
        <v>62</v>
      </c>
      <c r="J2786" t="s">
        <v>63</v>
      </c>
      <c r="K2786" t="s">
        <v>42</v>
      </c>
      <c r="L2786" t="s">
        <v>43</v>
      </c>
      <c r="M2786">
        <v>1</v>
      </c>
      <c r="N2786" s="2">
        <v>499</v>
      </c>
      <c r="O2786" s="3">
        <v>0.1</v>
      </c>
      <c r="P2786" s="2">
        <v>220</v>
      </c>
      <c r="Q2786" t="s">
        <v>32</v>
      </c>
      <c r="R2786" t="s">
        <v>33</v>
      </c>
      <c r="S2786" t="s">
        <v>34</v>
      </c>
      <c r="T2786" s="4">
        <v>3</v>
      </c>
      <c r="U2786" s="11">
        <f t="shared" si="43"/>
        <v>499</v>
      </c>
      <c r="V2786" s="11">
        <f>tbl_EcommerceSales[[#This Row],[Gross_Sales]]*tbl_EcommerceSales[[#This Row],[Discount]]</f>
        <v>49.900000000000006</v>
      </c>
      <c r="W2786" s="11">
        <f>tbl_EcommerceSales[[#This Row],[Gross_Sales]]-tbl_EcommerceSales[[#This Row],[Discount_Amount]]</f>
        <v>449.1</v>
      </c>
      <c r="X2786" s="11">
        <f>tbl_EcommerceSales[[#This Row],[Quantity]] * _xlfn.XLOOKUP(tbl_EcommerceSales[[#This Row],[Product_ID]], Product_Master!A:A, Product_Master!F:F)</f>
        <v>220</v>
      </c>
      <c r="Y2786" s="11">
        <f>tbl_EcommerceSales[[#This Row],[Net_Revenue]]-tbl_EcommerceSales[[#This Row],[Total_Cost]]</f>
        <v>229.10000000000002</v>
      </c>
      <c r="Z2786" s="9">
        <f>IFERROR(#REF!/tbl_EcommerceSales[[#This Row],[Total_Cost]], 0)</f>
        <v>0</v>
      </c>
      <c r="AA2786" t="str">
        <f>TEXT(tbl_EcommerceSales[[#This Row],[Order_Date]],"mmm")</f>
        <v>Oct</v>
      </c>
      <c r="AB2786">
        <f>YEAR(tbl_EcommerceSales[[#This Row],[Order_Date]])</f>
        <v>2025</v>
      </c>
      <c r="AC2786" t="str">
        <f>IF(tbl_EcommerceSales[[#This Row],[Age]]&lt;18,"Under 18",IF(tbl_EcommerceSales[[#This Row],[Age]]&lt;=25,"18-25",IF(tbl_EcommerceSales[[#This Row],[Age]]&lt;=35,"26-35",IF(tbl_EcommerceSales[[#This Row],[Age]]&lt;=45,"36-45",IF(tbl_EcommerceSales[[#This Row],[Age]]&lt;=55,"46-55","56+")))))</f>
        <v>18-25</v>
      </c>
    </row>
    <row r="2787" spans="1:29" x14ac:dyDescent="0.35">
      <c r="A2787" t="s">
        <v>4561</v>
      </c>
      <c r="B2787" s="7">
        <v>45961</v>
      </c>
      <c r="C2787" t="s">
        <v>3477</v>
      </c>
      <c r="D2787" t="s">
        <v>37</v>
      </c>
      <c r="E2787" t="s">
        <v>48</v>
      </c>
      <c r="F2787">
        <v>40</v>
      </c>
      <c r="G2787" t="s">
        <v>96</v>
      </c>
      <c r="H2787" t="s">
        <v>39</v>
      </c>
      <c r="I2787" t="s">
        <v>28</v>
      </c>
      <c r="J2787" t="s">
        <v>29</v>
      </c>
      <c r="K2787" t="s">
        <v>30</v>
      </c>
      <c r="L2787" t="s">
        <v>31</v>
      </c>
      <c r="M2787">
        <v>2</v>
      </c>
      <c r="N2787" s="2">
        <v>5999</v>
      </c>
      <c r="O2787" s="3">
        <v>0.25</v>
      </c>
      <c r="P2787" s="2">
        <v>7800</v>
      </c>
      <c r="Q2787" t="s">
        <v>32</v>
      </c>
      <c r="R2787" t="s">
        <v>33</v>
      </c>
      <c r="S2787" t="s">
        <v>34</v>
      </c>
      <c r="T2787" s="4">
        <v>5</v>
      </c>
      <c r="U2787" s="11">
        <f t="shared" si="43"/>
        <v>11998</v>
      </c>
      <c r="V2787" s="11">
        <f>tbl_EcommerceSales[[#This Row],[Gross_Sales]]*tbl_EcommerceSales[[#This Row],[Discount]]</f>
        <v>2999.5</v>
      </c>
      <c r="W2787" s="11">
        <f>tbl_EcommerceSales[[#This Row],[Gross_Sales]]-tbl_EcommerceSales[[#This Row],[Discount_Amount]]</f>
        <v>8998.5</v>
      </c>
      <c r="X2787" s="11">
        <f>tbl_EcommerceSales[[#This Row],[Quantity]] * _xlfn.XLOOKUP(tbl_EcommerceSales[[#This Row],[Product_ID]], Product_Master!A:A, Product_Master!F:F)</f>
        <v>7800</v>
      </c>
      <c r="Y2787" s="11">
        <f>tbl_EcommerceSales[[#This Row],[Net_Revenue]]-tbl_EcommerceSales[[#This Row],[Total_Cost]]</f>
        <v>1198.5</v>
      </c>
      <c r="Z2787" s="9">
        <f>IFERROR(#REF!/tbl_EcommerceSales[[#This Row],[Total_Cost]], 0)</f>
        <v>0</v>
      </c>
      <c r="AA2787" t="str">
        <f>TEXT(tbl_EcommerceSales[[#This Row],[Order_Date]],"mmm")</f>
        <v>Oct</v>
      </c>
      <c r="AB2787">
        <f>YEAR(tbl_EcommerceSales[[#This Row],[Order_Date]])</f>
        <v>2025</v>
      </c>
      <c r="AC2787" t="str">
        <f>IF(tbl_EcommerceSales[[#This Row],[Age]]&lt;18,"Under 18",IF(tbl_EcommerceSales[[#This Row],[Age]]&lt;=25,"18-25",IF(tbl_EcommerceSales[[#This Row],[Age]]&lt;=35,"26-35",IF(tbl_EcommerceSales[[#This Row],[Age]]&lt;=45,"36-45",IF(tbl_EcommerceSales[[#This Row],[Age]]&lt;=55,"46-55","56+")))))</f>
        <v>36-45</v>
      </c>
    </row>
    <row r="2788" spans="1:29" x14ac:dyDescent="0.35">
      <c r="A2788" t="s">
        <v>4562</v>
      </c>
      <c r="B2788" s="7">
        <v>45962</v>
      </c>
      <c r="C2788" t="s">
        <v>1305</v>
      </c>
      <c r="D2788" t="s">
        <v>216</v>
      </c>
      <c r="E2788" t="s">
        <v>48</v>
      </c>
      <c r="F2788">
        <v>22</v>
      </c>
      <c r="G2788" t="s">
        <v>87</v>
      </c>
      <c r="H2788" t="s">
        <v>88</v>
      </c>
      <c r="I2788" t="s">
        <v>294</v>
      </c>
      <c r="J2788" t="s">
        <v>295</v>
      </c>
      <c r="K2788" t="s">
        <v>91</v>
      </c>
      <c r="L2788" t="s">
        <v>296</v>
      </c>
      <c r="M2788">
        <v>1</v>
      </c>
      <c r="N2788" s="2">
        <v>699</v>
      </c>
      <c r="O2788" s="3">
        <v>0.2</v>
      </c>
      <c r="P2788" s="2">
        <v>300</v>
      </c>
      <c r="Q2788" t="s">
        <v>156</v>
      </c>
      <c r="R2788" t="s">
        <v>33</v>
      </c>
      <c r="S2788" t="s">
        <v>34</v>
      </c>
      <c r="T2788" s="4">
        <v>4</v>
      </c>
      <c r="U2788" s="11">
        <f t="shared" si="43"/>
        <v>699</v>
      </c>
      <c r="V2788" s="11">
        <f>tbl_EcommerceSales[[#This Row],[Gross_Sales]]*tbl_EcommerceSales[[#This Row],[Discount]]</f>
        <v>139.80000000000001</v>
      </c>
      <c r="W2788" s="11">
        <f>tbl_EcommerceSales[[#This Row],[Gross_Sales]]-tbl_EcommerceSales[[#This Row],[Discount_Amount]]</f>
        <v>559.20000000000005</v>
      </c>
      <c r="X2788" s="11">
        <f>tbl_EcommerceSales[[#This Row],[Quantity]] * _xlfn.XLOOKUP(tbl_EcommerceSales[[#This Row],[Product_ID]], Product_Master!A:A, Product_Master!F:F)</f>
        <v>300</v>
      </c>
      <c r="Y2788" s="11">
        <f>tbl_EcommerceSales[[#This Row],[Net_Revenue]]-tbl_EcommerceSales[[#This Row],[Total_Cost]]</f>
        <v>259.20000000000005</v>
      </c>
      <c r="Z2788" s="9">
        <f>IFERROR(#REF!/tbl_EcommerceSales[[#This Row],[Total_Cost]], 0)</f>
        <v>0</v>
      </c>
      <c r="AA2788" t="str">
        <f>TEXT(tbl_EcommerceSales[[#This Row],[Order_Date]],"mmm")</f>
        <v>Nov</v>
      </c>
      <c r="AB2788">
        <f>YEAR(tbl_EcommerceSales[[#This Row],[Order_Date]])</f>
        <v>2025</v>
      </c>
      <c r="AC2788" t="str">
        <f>IF(tbl_EcommerceSales[[#This Row],[Age]]&lt;18,"Under 18",IF(tbl_EcommerceSales[[#This Row],[Age]]&lt;=25,"18-25",IF(tbl_EcommerceSales[[#This Row],[Age]]&lt;=35,"26-35",IF(tbl_EcommerceSales[[#This Row],[Age]]&lt;=45,"36-45",IF(tbl_EcommerceSales[[#This Row],[Age]]&lt;=55,"46-55","56+")))))</f>
        <v>18-25</v>
      </c>
    </row>
    <row r="2789" spans="1:29" x14ac:dyDescent="0.35">
      <c r="A2789" t="s">
        <v>4563</v>
      </c>
      <c r="B2789" s="7">
        <v>45962</v>
      </c>
      <c r="C2789" t="s">
        <v>1417</v>
      </c>
      <c r="D2789" t="s">
        <v>342</v>
      </c>
      <c r="E2789" t="s">
        <v>25</v>
      </c>
      <c r="F2789">
        <v>26</v>
      </c>
      <c r="G2789" t="s">
        <v>61</v>
      </c>
      <c r="H2789" t="s">
        <v>27</v>
      </c>
      <c r="I2789" t="s">
        <v>53</v>
      </c>
      <c r="J2789" t="s">
        <v>54</v>
      </c>
      <c r="K2789" t="s">
        <v>55</v>
      </c>
      <c r="L2789" t="s">
        <v>56</v>
      </c>
      <c r="M2789">
        <v>4</v>
      </c>
      <c r="N2789" s="2">
        <v>799</v>
      </c>
      <c r="O2789" s="3">
        <v>0.15</v>
      </c>
      <c r="P2789" s="2">
        <v>1560</v>
      </c>
      <c r="Q2789" t="s">
        <v>156</v>
      </c>
      <c r="R2789" t="s">
        <v>33</v>
      </c>
      <c r="S2789" t="s">
        <v>34</v>
      </c>
      <c r="T2789" s="4">
        <v>5</v>
      </c>
      <c r="U2789" s="11">
        <f t="shared" si="43"/>
        <v>3196</v>
      </c>
      <c r="V2789" s="11">
        <f>tbl_EcommerceSales[[#This Row],[Gross_Sales]]*tbl_EcommerceSales[[#This Row],[Discount]]</f>
        <v>479.4</v>
      </c>
      <c r="W2789" s="11">
        <f>tbl_EcommerceSales[[#This Row],[Gross_Sales]]-tbl_EcommerceSales[[#This Row],[Discount_Amount]]</f>
        <v>2716.6</v>
      </c>
      <c r="X2789" s="11">
        <f>tbl_EcommerceSales[[#This Row],[Quantity]] * _xlfn.XLOOKUP(tbl_EcommerceSales[[#This Row],[Product_ID]], Product_Master!A:A, Product_Master!F:F)</f>
        <v>1560</v>
      </c>
      <c r="Y2789" s="11">
        <f>tbl_EcommerceSales[[#This Row],[Net_Revenue]]-tbl_EcommerceSales[[#This Row],[Total_Cost]]</f>
        <v>1156.5999999999999</v>
      </c>
      <c r="Z2789" s="9">
        <f>IFERROR(#REF!/tbl_EcommerceSales[[#This Row],[Total_Cost]], 0)</f>
        <v>0</v>
      </c>
      <c r="AA2789" t="str">
        <f>TEXT(tbl_EcommerceSales[[#This Row],[Order_Date]],"mmm")</f>
        <v>Nov</v>
      </c>
      <c r="AB2789">
        <f>YEAR(tbl_EcommerceSales[[#This Row],[Order_Date]])</f>
        <v>2025</v>
      </c>
      <c r="AC2789" t="str">
        <f>IF(tbl_EcommerceSales[[#This Row],[Age]]&lt;18,"Under 18",IF(tbl_EcommerceSales[[#This Row],[Age]]&lt;=25,"18-25",IF(tbl_EcommerceSales[[#This Row],[Age]]&lt;=35,"26-35",IF(tbl_EcommerceSales[[#This Row],[Age]]&lt;=45,"36-45",IF(tbl_EcommerceSales[[#This Row],[Age]]&lt;=55,"46-55","56+")))))</f>
        <v>26-35</v>
      </c>
    </row>
    <row r="2790" spans="1:29" x14ac:dyDescent="0.35">
      <c r="A2790" t="s">
        <v>4564</v>
      </c>
      <c r="B2790" s="7">
        <v>45962</v>
      </c>
      <c r="C2790" t="s">
        <v>4565</v>
      </c>
      <c r="D2790" t="s">
        <v>86</v>
      </c>
      <c r="E2790" t="s">
        <v>48</v>
      </c>
      <c r="F2790">
        <v>46</v>
      </c>
      <c r="G2790" t="s">
        <v>270</v>
      </c>
      <c r="H2790" t="s">
        <v>72</v>
      </c>
      <c r="I2790" t="s">
        <v>89</v>
      </c>
      <c r="J2790" t="s">
        <v>90</v>
      </c>
      <c r="K2790" t="s">
        <v>91</v>
      </c>
      <c r="L2790" t="s">
        <v>92</v>
      </c>
      <c r="M2790">
        <v>2</v>
      </c>
      <c r="N2790" s="2">
        <v>599</v>
      </c>
      <c r="O2790" s="3">
        <v>0.15</v>
      </c>
      <c r="P2790" s="2">
        <v>520</v>
      </c>
      <c r="Q2790" t="s">
        <v>32</v>
      </c>
      <c r="R2790" t="s">
        <v>33</v>
      </c>
      <c r="S2790" t="s">
        <v>34</v>
      </c>
      <c r="T2790" s="4">
        <v>5</v>
      </c>
      <c r="U2790" s="11">
        <f t="shared" si="43"/>
        <v>1198</v>
      </c>
      <c r="V2790" s="11">
        <f>tbl_EcommerceSales[[#This Row],[Gross_Sales]]*tbl_EcommerceSales[[#This Row],[Discount]]</f>
        <v>179.7</v>
      </c>
      <c r="W2790" s="11">
        <f>tbl_EcommerceSales[[#This Row],[Gross_Sales]]-tbl_EcommerceSales[[#This Row],[Discount_Amount]]</f>
        <v>1018.3</v>
      </c>
      <c r="X2790" s="11">
        <f>tbl_EcommerceSales[[#This Row],[Quantity]] * _xlfn.XLOOKUP(tbl_EcommerceSales[[#This Row],[Product_ID]], Product_Master!A:A, Product_Master!F:F)</f>
        <v>520</v>
      </c>
      <c r="Y2790" s="11">
        <f>tbl_EcommerceSales[[#This Row],[Net_Revenue]]-tbl_EcommerceSales[[#This Row],[Total_Cost]]</f>
        <v>498.29999999999995</v>
      </c>
      <c r="Z2790" s="9">
        <f>IFERROR(#REF!/tbl_EcommerceSales[[#This Row],[Total_Cost]], 0)</f>
        <v>0</v>
      </c>
      <c r="AA2790" t="str">
        <f>TEXT(tbl_EcommerceSales[[#This Row],[Order_Date]],"mmm")</f>
        <v>Nov</v>
      </c>
      <c r="AB2790">
        <f>YEAR(tbl_EcommerceSales[[#This Row],[Order_Date]])</f>
        <v>2025</v>
      </c>
      <c r="AC2790" t="str">
        <f>IF(tbl_EcommerceSales[[#This Row],[Age]]&lt;18,"Under 18",IF(tbl_EcommerceSales[[#This Row],[Age]]&lt;=25,"18-25",IF(tbl_EcommerceSales[[#This Row],[Age]]&lt;=35,"26-35",IF(tbl_EcommerceSales[[#This Row],[Age]]&lt;=45,"36-45",IF(tbl_EcommerceSales[[#This Row],[Age]]&lt;=55,"46-55","56+")))))</f>
        <v>46-55</v>
      </c>
    </row>
    <row r="2791" spans="1:29" x14ac:dyDescent="0.35">
      <c r="A2791" t="s">
        <v>4566</v>
      </c>
      <c r="B2791" s="7">
        <v>45962</v>
      </c>
      <c r="C2791" t="s">
        <v>1159</v>
      </c>
      <c r="D2791" t="s">
        <v>106</v>
      </c>
      <c r="E2791" t="s">
        <v>48</v>
      </c>
      <c r="F2791">
        <v>40</v>
      </c>
      <c r="G2791" t="s">
        <v>246</v>
      </c>
      <c r="H2791" t="s">
        <v>27</v>
      </c>
      <c r="I2791" t="s">
        <v>53</v>
      </c>
      <c r="J2791" t="s">
        <v>54</v>
      </c>
      <c r="K2791" t="s">
        <v>55</v>
      </c>
      <c r="L2791" t="s">
        <v>56</v>
      </c>
      <c r="M2791">
        <v>1</v>
      </c>
      <c r="N2791" s="2">
        <v>799</v>
      </c>
      <c r="O2791" s="3">
        <v>0.1</v>
      </c>
      <c r="P2791" s="2">
        <v>390</v>
      </c>
      <c r="Q2791" t="s">
        <v>156</v>
      </c>
      <c r="R2791" t="s">
        <v>33</v>
      </c>
      <c r="S2791" t="s">
        <v>34</v>
      </c>
      <c r="T2791" s="4">
        <v>4</v>
      </c>
      <c r="U2791" s="11">
        <f t="shared" si="43"/>
        <v>799</v>
      </c>
      <c r="V2791" s="11">
        <f>tbl_EcommerceSales[[#This Row],[Gross_Sales]]*tbl_EcommerceSales[[#This Row],[Discount]]</f>
        <v>79.900000000000006</v>
      </c>
      <c r="W2791" s="11">
        <f>tbl_EcommerceSales[[#This Row],[Gross_Sales]]-tbl_EcommerceSales[[#This Row],[Discount_Amount]]</f>
        <v>719.1</v>
      </c>
      <c r="X2791" s="11">
        <f>tbl_EcommerceSales[[#This Row],[Quantity]] * _xlfn.XLOOKUP(tbl_EcommerceSales[[#This Row],[Product_ID]], Product_Master!A:A, Product_Master!F:F)</f>
        <v>390</v>
      </c>
      <c r="Y2791" s="11">
        <f>tbl_EcommerceSales[[#This Row],[Net_Revenue]]-tbl_EcommerceSales[[#This Row],[Total_Cost]]</f>
        <v>329.1</v>
      </c>
      <c r="Z2791" s="9">
        <f>IFERROR(#REF!/tbl_EcommerceSales[[#This Row],[Total_Cost]], 0)</f>
        <v>0</v>
      </c>
      <c r="AA2791" t="str">
        <f>TEXT(tbl_EcommerceSales[[#This Row],[Order_Date]],"mmm")</f>
        <v>Nov</v>
      </c>
      <c r="AB2791">
        <f>YEAR(tbl_EcommerceSales[[#This Row],[Order_Date]])</f>
        <v>2025</v>
      </c>
      <c r="AC2791" t="str">
        <f>IF(tbl_EcommerceSales[[#This Row],[Age]]&lt;18,"Under 18",IF(tbl_EcommerceSales[[#This Row],[Age]]&lt;=25,"18-25",IF(tbl_EcommerceSales[[#This Row],[Age]]&lt;=35,"26-35",IF(tbl_EcommerceSales[[#This Row],[Age]]&lt;=45,"36-45",IF(tbl_EcommerceSales[[#This Row],[Age]]&lt;=55,"46-55","56+")))))</f>
        <v>36-45</v>
      </c>
    </row>
    <row r="2792" spans="1:29" x14ac:dyDescent="0.35">
      <c r="A2792" t="s">
        <v>4567</v>
      </c>
      <c r="B2792" s="7">
        <v>45962</v>
      </c>
      <c r="C2792" t="s">
        <v>399</v>
      </c>
      <c r="D2792" t="s">
        <v>227</v>
      </c>
      <c r="E2792" t="s">
        <v>48</v>
      </c>
      <c r="F2792">
        <v>27</v>
      </c>
      <c r="G2792" t="s">
        <v>122</v>
      </c>
      <c r="H2792" t="s">
        <v>72</v>
      </c>
      <c r="I2792" t="s">
        <v>131</v>
      </c>
      <c r="J2792" t="s">
        <v>132</v>
      </c>
      <c r="K2792" t="s">
        <v>91</v>
      </c>
      <c r="L2792" t="s">
        <v>133</v>
      </c>
      <c r="M2792">
        <v>1</v>
      </c>
      <c r="N2792" s="2">
        <v>1299</v>
      </c>
      <c r="O2792" s="3">
        <v>0.2</v>
      </c>
      <c r="P2792" s="2">
        <v>610</v>
      </c>
      <c r="Q2792" t="s">
        <v>32</v>
      </c>
      <c r="R2792" t="s">
        <v>33</v>
      </c>
      <c r="S2792" t="s">
        <v>34</v>
      </c>
      <c r="T2792" s="4">
        <v>4</v>
      </c>
      <c r="U2792" s="11">
        <f t="shared" si="43"/>
        <v>1299</v>
      </c>
      <c r="V2792" s="11">
        <f>tbl_EcommerceSales[[#This Row],[Gross_Sales]]*tbl_EcommerceSales[[#This Row],[Discount]]</f>
        <v>259.8</v>
      </c>
      <c r="W2792" s="11">
        <f>tbl_EcommerceSales[[#This Row],[Gross_Sales]]-tbl_EcommerceSales[[#This Row],[Discount_Amount]]</f>
        <v>1039.2</v>
      </c>
      <c r="X2792" s="11">
        <f>tbl_EcommerceSales[[#This Row],[Quantity]] * _xlfn.XLOOKUP(tbl_EcommerceSales[[#This Row],[Product_ID]], Product_Master!A:A, Product_Master!F:F)</f>
        <v>610</v>
      </c>
      <c r="Y2792" s="11">
        <f>tbl_EcommerceSales[[#This Row],[Net_Revenue]]-tbl_EcommerceSales[[#This Row],[Total_Cost]]</f>
        <v>429.20000000000005</v>
      </c>
      <c r="Z2792" s="9">
        <f>IFERROR(#REF!/tbl_EcommerceSales[[#This Row],[Total_Cost]], 0)</f>
        <v>0</v>
      </c>
      <c r="AA2792" t="str">
        <f>TEXT(tbl_EcommerceSales[[#This Row],[Order_Date]],"mmm")</f>
        <v>Nov</v>
      </c>
      <c r="AB2792">
        <f>YEAR(tbl_EcommerceSales[[#This Row],[Order_Date]])</f>
        <v>2025</v>
      </c>
      <c r="AC2792" t="str">
        <f>IF(tbl_EcommerceSales[[#This Row],[Age]]&lt;18,"Under 18",IF(tbl_EcommerceSales[[#This Row],[Age]]&lt;=25,"18-25",IF(tbl_EcommerceSales[[#This Row],[Age]]&lt;=35,"26-35",IF(tbl_EcommerceSales[[#This Row],[Age]]&lt;=45,"36-45",IF(tbl_EcommerceSales[[#This Row],[Age]]&lt;=55,"46-55","56+")))))</f>
        <v>26-35</v>
      </c>
    </row>
    <row r="2793" spans="1:29" x14ac:dyDescent="0.35">
      <c r="A2793" t="s">
        <v>4568</v>
      </c>
      <c r="B2793" s="7">
        <v>45962</v>
      </c>
      <c r="C2793" t="s">
        <v>4569</v>
      </c>
      <c r="D2793" t="s">
        <v>79</v>
      </c>
      <c r="E2793" t="s">
        <v>25</v>
      </c>
      <c r="F2793">
        <v>21</v>
      </c>
      <c r="G2793" t="s">
        <v>142</v>
      </c>
      <c r="H2793" t="s">
        <v>88</v>
      </c>
      <c r="I2793" t="s">
        <v>126</v>
      </c>
      <c r="J2793" t="s">
        <v>127</v>
      </c>
      <c r="K2793" t="s">
        <v>82</v>
      </c>
      <c r="L2793" t="s">
        <v>83</v>
      </c>
      <c r="M2793">
        <v>1</v>
      </c>
      <c r="N2793" s="2">
        <v>1899</v>
      </c>
      <c r="O2793" s="3">
        <v>0</v>
      </c>
      <c r="P2793" s="2">
        <v>1120</v>
      </c>
      <c r="Q2793" t="s">
        <v>32</v>
      </c>
      <c r="R2793" t="s">
        <v>33</v>
      </c>
      <c r="S2793" t="s">
        <v>57</v>
      </c>
      <c r="T2793" s="4">
        <v>5</v>
      </c>
      <c r="U2793" s="11">
        <f t="shared" si="43"/>
        <v>1899</v>
      </c>
      <c r="V2793" s="11">
        <f>tbl_EcommerceSales[[#This Row],[Gross_Sales]]*tbl_EcommerceSales[[#This Row],[Discount]]</f>
        <v>0</v>
      </c>
      <c r="W2793" s="11">
        <f>tbl_EcommerceSales[[#This Row],[Gross_Sales]]-tbl_EcommerceSales[[#This Row],[Discount_Amount]]</f>
        <v>1899</v>
      </c>
      <c r="X2793" s="11">
        <f>tbl_EcommerceSales[[#This Row],[Quantity]] * _xlfn.XLOOKUP(tbl_EcommerceSales[[#This Row],[Product_ID]], Product_Master!A:A, Product_Master!F:F)</f>
        <v>1120</v>
      </c>
      <c r="Y2793" s="11">
        <f>tbl_EcommerceSales[[#This Row],[Net_Revenue]]-tbl_EcommerceSales[[#This Row],[Total_Cost]]</f>
        <v>779</v>
      </c>
      <c r="Z2793" s="9">
        <f>IFERROR(#REF!/tbl_EcommerceSales[[#This Row],[Total_Cost]], 0)</f>
        <v>0</v>
      </c>
      <c r="AA2793" t="str">
        <f>TEXT(tbl_EcommerceSales[[#This Row],[Order_Date]],"mmm")</f>
        <v>Nov</v>
      </c>
      <c r="AB2793">
        <f>YEAR(tbl_EcommerceSales[[#This Row],[Order_Date]])</f>
        <v>2025</v>
      </c>
      <c r="AC2793" t="str">
        <f>IF(tbl_EcommerceSales[[#This Row],[Age]]&lt;18,"Under 18",IF(tbl_EcommerceSales[[#This Row],[Age]]&lt;=25,"18-25",IF(tbl_EcommerceSales[[#This Row],[Age]]&lt;=35,"26-35",IF(tbl_EcommerceSales[[#This Row],[Age]]&lt;=45,"36-45",IF(tbl_EcommerceSales[[#This Row],[Age]]&lt;=55,"46-55","56+")))))</f>
        <v>18-25</v>
      </c>
    </row>
    <row r="2794" spans="1:29" x14ac:dyDescent="0.35">
      <c r="A2794" t="s">
        <v>4570</v>
      </c>
      <c r="B2794" s="7">
        <v>45962</v>
      </c>
      <c r="C2794" t="s">
        <v>4571</v>
      </c>
      <c r="D2794" t="s">
        <v>116</v>
      </c>
      <c r="E2794" t="s">
        <v>25</v>
      </c>
      <c r="F2794">
        <v>23</v>
      </c>
      <c r="G2794" t="s">
        <v>246</v>
      </c>
      <c r="H2794" t="s">
        <v>27</v>
      </c>
      <c r="I2794" t="s">
        <v>73</v>
      </c>
      <c r="J2794" t="s">
        <v>74</v>
      </c>
      <c r="K2794" t="s">
        <v>55</v>
      </c>
      <c r="L2794" t="s">
        <v>75</v>
      </c>
      <c r="M2794">
        <v>1</v>
      </c>
      <c r="N2794" s="2">
        <v>2899</v>
      </c>
      <c r="O2794" s="3">
        <v>0</v>
      </c>
      <c r="P2794" s="2">
        <v>1700</v>
      </c>
      <c r="Q2794" t="s">
        <v>76</v>
      </c>
      <c r="R2794" t="s">
        <v>33</v>
      </c>
      <c r="S2794" t="s">
        <v>57</v>
      </c>
      <c r="T2794" s="4">
        <v>4</v>
      </c>
      <c r="U2794" s="11">
        <f t="shared" si="43"/>
        <v>2899</v>
      </c>
      <c r="V2794" s="11">
        <f>tbl_EcommerceSales[[#This Row],[Gross_Sales]]*tbl_EcommerceSales[[#This Row],[Discount]]</f>
        <v>0</v>
      </c>
      <c r="W2794" s="11">
        <f>tbl_EcommerceSales[[#This Row],[Gross_Sales]]-tbl_EcommerceSales[[#This Row],[Discount_Amount]]</f>
        <v>2899</v>
      </c>
      <c r="X2794" s="11">
        <f>tbl_EcommerceSales[[#This Row],[Quantity]] * _xlfn.XLOOKUP(tbl_EcommerceSales[[#This Row],[Product_ID]], Product_Master!A:A, Product_Master!F:F)</f>
        <v>1700</v>
      </c>
      <c r="Y2794" s="11">
        <f>tbl_EcommerceSales[[#This Row],[Net_Revenue]]-tbl_EcommerceSales[[#This Row],[Total_Cost]]</f>
        <v>1199</v>
      </c>
      <c r="Z2794" s="9">
        <f>IFERROR(#REF!/tbl_EcommerceSales[[#This Row],[Total_Cost]], 0)</f>
        <v>0</v>
      </c>
      <c r="AA2794" t="str">
        <f>TEXT(tbl_EcommerceSales[[#This Row],[Order_Date]],"mmm")</f>
        <v>Nov</v>
      </c>
      <c r="AB2794">
        <f>YEAR(tbl_EcommerceSales[[#This Row],[Order_Date]])</f>
        <v>2025</v>
      </c>
      <c r="AC2794" t="str">
        <f>IF(tbl_EcommerceSales[[#This Row],[Age]]&lt;18,"Under 18",IF(tbl_EcommerceSales[[#This Row],[Age]]&lt;=25,"18-25",IF(tbl_EcommerceSales[[#This Row],[Age]]&lt;=35,"26-35",IF(tbl_EcommerceSales[[#This Row],[Age]]&lt;=45,"36-45",IF(tbl_EcommerceSales[[#This Row],[Age]]&lt;=55,"46-55","56+")))))</f>
        <v>18-25</v>
      </c>
    </row>
    <row r="2795" spans="1:29" x14ac:dyDescent="0.35">
      <c r="A2795" t="s">
        <v>4572</v>
      </c>
      <c r="B2795" s="7">
        <v>45962</v>
      </c>
      <c r="C2795" t="s">
        <v>3397</v>
      </c>
      <c r="D2795" t="s">
        <v>205</v>
      </c>
      <c r="E2795" t="s">
        <v>25</v>
      </c>
      <c r="F2795">
        <v>25</v>
      </c>
      <c r="G2795" t="s">
        <v>107</v>
      </c>
      <c r="H2795" t="s">
        <v>39</v>
      </c>
      <c r="I2795" t="s">
        <v>236</v>
      </c>
      <c r="J2795" t="s">
        <v>237</v>
      </c>
      <c r="K2795" t="s">
        <v>82</v>
      </c>
      <c r="L2795" t="s">
        <v>238</v>
      </c>
      <c r="M2795">
        <v>1</v>
      </c>
      <c r="N2795" s="2">
        <v>899</v>
      </c>
      <c r="O2795" s="3">
        <v>0.05</v>
      </c>
      <c r="P2795" s="2">
        <v>480</v>
      </c>
      <c r="Q2795" t="s">
        <v>123</v>
      </c>
      <c r="R2795" t="s">
        <v>33</v>
      </c>
      <c r="S2795" t="s">
        <v>57</v>
      </c>
      <c r="T2795" s="4">
        <v>4</v>
      </c>
      <c r="U2795" s="11">
        <f t="shared" si="43"/>
        <v>899</v>
      </c>
      <c r="V2795" s="11">
        <f>tbl_EcommerceSales[[#This Row],[Gross_Sales]]*tbl_EcommerceSales[[#This Row],[Discount]]</f>
        <v>44.95</v>
      </c>
      <c r="W2795" s="11">
        <f>tbl_EcommerceSales[[#This Row],[Gross_Sales]]-tbl_EcommerceSales[[#This Row],[Discount_Amount]]</f>
        <v>854.05</v>
      </c>
      <c r="X2795" s="11">
        <f>tbl_EcommerceSales[[#This Row],[Quantity]] * _xlfn.XLOOKUP(tbl_EcommerceSales[[#This Row],[Product_ID]], Product_Master!A:A, Product_Master!F:F)</f>
        <v>480</v>
      </c>
      <c r="Y2795" s="11">
        <f>tbl_EcommerceSales[[#This Row],[Net_Revenue]]-tbl_EcommerceSales[[#This Row],[Total_Cost]]</f>
        <v>374.04999999999995</v>
      </c>
      <c r="Z2795" s="9">
        <f>IFERROR(#REF!/tbl_EcommerceSales[[#This Row],[Total_Cost]], 0)</f>
        <v>0</v>
      </c>
      <c r="AA2795" t="str">
        <f>TEXT(tbl_EcommerceSales[[#This Row],[Order_Date]],"mmm")</f>
        <v>Nov</v>
      </c>
      <c r="AB2795">
        <f>YEAR(tbl_EcommerceSales[[#This Row],[Order_Date]])</f>
        <v>2025</v>
      </c>
      <c r="AC2795" t="str">
        <f>IF(tbl_EcommerceSales[[#This Row],[Age]]&lt;18,"Under 18",IF(tbl_EcommerceSales[[#This Row],[Age]]&lt;=25,"18-25",IF(tbl_EcommerceSales[[#This Row],[Age]]&lt;=35,"26-35",IF(tbl_EcommerceSales[[#This Row],[Age]]&lt;=45,"36-45",IF(tbl_EcommerceSales[[#This Row],[Age]]&lt;=55,"46-55","56+")))))</f>
        <v>18-25</v>
      </c>
    </row>
    <row r="2796" spans="1:29" x14ac:dyDescent="0.35">
      <c r="A2796" t="s">
        <v>4573</v>
      </c>
      <c r="B2796" s="7">
        <v>45962</v>
      </c>
      <c r="C2796" t="s">
        <v>2191</v>
      </c>
      <c r="D2796" t="s">
        <v>110</v>
      </c>
      <c r="E2796" t="s">
        <v>25</v>
      </c>
      <c r="F2796">
        <v>26</v>
      </c>
      <c r="G2796" t="s">
        <v>103</v>
      </c>
      <c r="H2796" t="s">
        <v>27</v>
      </c>
      <c r="I2796" t="s">
        <v>73</v>
      </c>
      <c r="J2796" t="s">
        <v>74</v>
      </c>
      <c r="K2796" t="s">
        <v>55</v>
      </c>
      <c r="L2796" t="s">
        <v>75</v>
      </c>
      <c r="M2796">
        <v>1</v>
      </c>
      <c r="N2796" s="2">
        <v>2899</v>
      </c>
      <c r="O2796" s="3">
        <v>0.1</v>
      </c>
      <c r="P2796" s="2">
        <v>1700</v>
      </c>
      <c r="Q2796" t="s">
        <v>32</v>
      </c>
      <c r="R2796" t="s">
        <v>33</v>
      </c>
      <c r="S2796" t="s">
        <v>34</v>
      </c>
      <c r="T2796" s="4">
        <v>1</v>
      </c>
      <c r="U2796" s="11">
        <f t="shared" si="43"/>
        <v>2899</v>
      </c>
      <c r="V2796" s="11">
        <f>tbl_EcommerceSales[[#This Row],[Gross_Sales]]*tbl_EcommerceSales[[#This Row],[Discount]]</f>
        <v>289.90000000000003</v>
      </c>
      <c r="W2796" s="11">
        <f>tbl_EcommerceSales[[#This Row],[Gross_Sales]]-tbl_EcommerceSales[[#This Row],[Discount_Amount]]</f>
        <v>2609.1</v>
      </c>
      <c r="X2796" s="11">
        <f>tbl_EcommerceSales[[#This Row],[Quantity]] * _xlfn.XLOOKUP(tbl_EcommerceSales[[#This Row],[Product_ID]], Product_Master!A:A, Product_Master!F:F)</f>
        <v>1700</v>
      </c>
      <c r="Y2796" s="11">
        <f>tbl_EcommerceSales[[#This Row],[Net_Revenue]]-tbl_EcommerceSales[[#This Row],[Total_Cost]]</f>
        <v>909.09999999999991</v>
      </c>
      <c r="Z2796" s="9">
        <f>IFERROR(#REF!/tbl_EcommerceSales[[#This Row],[Total_Cost]], 0)</f>
        <v>0</v>
      </c>
      <c r="AA2796" t="str">
        <f>TEXT(tbl_EcommerceSales[[#This Row],[Order_Date]],"mmm")</f>
        <v>Nov</v>
      </c>
      <c r="AB2796">
        <f>YEAR(tbl_EcommerceSales[[#This Row],[Order_Date]])</f>
        <v>2025</v>
      </c>
      <c r="AC2796" t="str">
        <f>IF(tbl_EcommerceSales[[#This Row],[Age]]&lt;18,"Under 18",IF(tbl_EcommerceSales[[#This Row],[Age]]&lt;=25,"18-25",IF(tbl_EcommerceSales[[#This Row],[Age]]&lt;=35,"26-35",IF(tbl_EcommerceSales[[#This Row],[Age]]&lt;=45,"36-45",IF(tbl_EcommerceSales[[#This Row],[Age]]&lt;=55,"46-55","56+")))))</f>
        <v>26-35</v>
      </c>
    </row>
    <row r="2797" spans="1:29" x14ac:dyDescent="0.35">
      <c r="A2797" t="s">
        <v>4574</v>
      </c>
      <c r="B2797" s="7">
        <v>45962</v>
      </c>
      <c r="C2797" t="s">
        <v>2433</v>
      </c>
      <c r="D2797" t="s">
        <v>151</v>
      </c>
      <c r="E2797" t="s">
        <v>25</v>
      </c>
      <c r="F2797">
        <v>18</v>
      </c>
      <c r="G2797" t="s">
        <v>38</v>
      </c>
      <c r="H2797" t="s">
        <v>39</v>
      </c>
      <c r="I2797" t="s">
        <v>221</v>
      </c>
      <c r="J2797" t="s">
        <v>222</v>
      </c>
      <c r="K2797" t="s">
        <v>177</v>
      </c>
      <c r="L2797" t="s">
        <v>208</v>
      </c>
      <c r="M2797">
        <v>2</v>
      </c>
      <c r="N2797" s="2">
        <v>1499</v>
      </c>
      <c r="O2797" s="3">
        <v>0.2</v>
      </c>
      <c r="P2797" s="2">
        <v>1600</v>
      </c>
      <c r="Q2797" t="s">
        <v>76</v>
      </c>
      <c r="R2797" t="s">
        <v>33</v>
      </c>
      <c r="S2797" t="s">
        <v>57</v>
      </c>
      <c r="T2797" s="4">
        <v>4</v>
      </c>
      <c r="U2797" s="11">
        <f t="shared" si="43"/>
        <v>2998</v>
      </c>
      <c r="V2797" s="11">
        <f>tbl_EcommerceSales[[#This Row],[Gross_Sales]]*tbl_EcommerceSales[[#This Row],[Discount]]</f>
        <v>599.6</v>
      </c>
      <c r="W2797" s="11">
        <f>tbl_EcommerceSales[[#This Row],[Gross_Sales]]-tbl_EcommerceSales[[#This Row],[Discount_Amount]]</f>
        <v>2398.4</v>
      </c>
      <c r="X2797" s="11">
        <f>tbl_EcommerceSales[[#This Row],[Quantity]] * _xlfn.XLOOKUP(tbl_EcommerceSales[[#This Row],[Product_ID]], Product_Master!A:A, Product_Master!F:F)</f>
        <v>1600</v>
      </c>
      <c r="Y2797" s="11">
        <f>tbl_EcommerceSales[[#This Row],[Net_Revenue]]-tbl_EcommerceSales[[#This Row],[Total_Cost]]</f>
        <v>798.40000000000009</v>
      </c>
      <c r="Z2797" s="9">
        <f>IFERROR(#REF!/tbl_EcommerceSales[[#This Row],[Total_Cost]], 0)</f>
        <v>0</v>
      </c>
      <c r="AA2797" t="str">
        <f>TEXT(tbl_EcommerceSales[[#This Row],[Order_Date]],"mmm")</f>
        <v>Nov</v>
      </c>
      <c r="AB2797">
        <f>YEAR(tbl_EcommerceSales[[#This Row],[Order_Date]])</f>
        <v>2025</v>
      </c>
      <c r="AC2797" t="str">
        <f>IF(tbl_EcommerceSales[[#This Row],[Age]]&lt;18,"Under 18",IF(tbl_EcommerceSales[[#This Row],[Age]]&lt;=25,"18-25",IF(tbl_EcommerceSales[[#This Row],[Age]]&lt;=35,"26-35",IF(tbl_EcommerceSales[[#This Row],[Age]]&lt;=45,"36-45",IF(tbl_EcommerceSales[[#This Row],[Age]]&lt;=55,"46-55","56+")))))</f>
        <v>18-25</v>
      </c>
    </row>
    <row r="2798" spans="1:29" x14ac:dyDescent="0.35">
      <c r="A2798" t="s">
        <v>4575</v>
      </c>
      <c r="B2798" s="7">
        <v>45962</v>
      </c>
      <c r="C2798" t="s">
        <v>288</v>
      </c>
      <c r="D2798" t="s">
        <v>148</v>
      </c>
      <c r="E2798" t="s">
        <v>25</v>
      </c>
      <c r="F2798">
        <v>30</v>
      </c>
      <c r="G2798" t="s">
        <v>122</v>
      </c>
      <c r="H2798" t="s">
        <v>72</v>
      </c>
      <c r="I2798" t="s">
        <v>80</v>
      </c>
      <c r="J2798" t="s">
        <v>81</v>
      </c>
      <c r="K2798" t="s">
        <v>82</v>
      </c>
      <c r="L2798" t="s">
        <v>83</v>
      </c>
      <c r="M2798">
        <v>1</v>
      </c>
      <c r="N2798" s="2">
        <v>2499</v>
      </c>
      <c r="O2798" s="3">
        <v>0.2</v>
      </c>
      <c r="P2798" s="2">
        <v>1550</v>
      </c>
      <c r="Q2798" t="s">
        <v>123</v>
      </c>
      <c r="R2798" t="s">
        <v>33</v>
      </c>
      <c r="S2798" t="s">
        <v>57</v>
      </c>
      <c r="T2798" s="4">
        <v>4</v>
      </c>
      <c r="U2798" s="11">
        <f t="shared" si="43"/>
        <v>2499</v>
      </c>
      <c r="V2798" s="11">
        <f>tbl_EcommerceSales[[#This Row],[Gross_Sales]]*tbl_EcommerceSales[[#This Row],[Discount]]</f>
        <v>499.8</v>
      </c>
      <c r="W2798" s="11">
        <f>tbl_EcommerceSales[[#This Row],[Gross_Sales]]-tbl_EcommerceSales[[#This Row],[Discount_Amount]]</f>
        <v>1999.2</v>
      </c>
      <c r="X2798" s="11">
        <f>tbl_EcommerceSales[[#This Row],[Quantity]] * _xlfn.XLOOKUP(tbl_EcommerceSales[[#This Row],[Product_ID]], Product_Master!A:A, Product_Master!F:F)</f>
        <v>1550</v>
      </c>
      <c r="Y2798" s="11">
        <f>tbl_EcommerceSales[[#This Row],[Net_Revenue]]-tbl_EcommerceSales[[#This Row],[Total_Cost]]</f>
        <v>449.20000000000005</v>
      </c>
      <c r="Z2798" s="9">
        <f>IFERROR(#REF!/tbl_EcommerceSales[[#This Row],[Total_Cost]], 0)</f>
        <v>0</v>
      </c>
      <c r="AA2798" t="str">
        <f>TEXT(tbl_EcommerceSales[[#This Row],[Order_Date]],"mmm")</f>
        <v>Nov</v>
      </c>
      <c r="AB2798">
        <f>YEAR(tbl_EcommerceSales[[#This Row],[Order_Date]])</f>
        <v>2025</v>
      </c>
      <c r="AC2798" t="str">
        <f>IF(tbl_EcommerceSales[[#This Row],[Age]]&lt;18,"Under 18",IF(tbl_EcommerceSales[[#This Row],[Age]]&lt;=25,"18-25",IF(tbl_EcommerceSales[[#This Row],[Age]]&lt;=35,"26-35",IF(tbl_EcommerceSales[[#This Row],[Age]]&lt;=45,"36-45",IF(tbl_EcommerceSales[[#This Row],[Age]]&lt;=55,"46-55","56+")))))</f>
        <v>26-35</v>
      </c>
    </row>
    <row r="2799" spans="1:29" x14ac:dyDescent="0.35">
      <c r="A2799" t="s">
        <v>4576</v>
      </c>
      <c r="B2799" s="7">
        <v>45963</v>
      </c>
      <c r="C2799" t="s">
        <v>1641</v>
      </c>
      <c r="D2799" t="s">
        <v>151</v>
      </c>
      <c r="E2799" t="s">
        <v>25</v>
      </c>
      <c r="F2799">
        <v>28</v>
      </c>
      <c r="G2799" t="s">
        <v>71</v>
      </c>
      <c r="H2799" t="s">
        <v>72</v>
      </c>
      <c r="I2799" t="s">
        <v>126</v>
      </c>
      <c r="J2799" t="s">
        <v>127</v>
      </c>
      <c r="K2799" t="s">
        <v>82</v>
      </c>
      <c r="L2799" t="s">
        <v>83</v>
      </c>
      <c r="M2799">
        <v>3</v>
      </c>
      <c r="N2799" s="2">
        <v>1899</v>
      </c>
      <c r="O2799" s="3">
        <v>0</v>
      </c>
      <c r="P2799" s="2">
        <v>3360</v>
      </c>
      <c r="Q2799" t="s">
        <v>156</v>
      </c>
      <c r="R2799" t="s">
        <v>33</v>
      </c>
      <c r="S2799" t="s">
        <v>34</v>
      </c>
      <c r="T2799" s="4">
        <v>4</v>
      </c>
      <c r="U2799" s="11">
        <f t="shared" si="43"/>
        <v>5697</v>
      </c>
      <c r="V2799" s="11">
        <f>tbl_EcommerceSales[[#This Row],[Gross_Sales]]*tbl_EcommerceSales[[#This Row],[Discount]]</f>
        <v>0</v>
      </c>
      <c r="W2799" s="11">
        <f>tbl_EcommerceSales[[#This Row],[Gross_Sales]]-tbl_EcommerceSales[[#This Row],[Discount_Amount]]</f>
        <v>5697</v>
      </c>
      <c r="X2799" s="11">
        <f>tbl_EcommerceSales[[#This Row],[Quantity]] * _xlfn.XLOOKUP(tbl_EcommerceSales[[#This Row],[Product_ID]], Product_Master!A:A, Product_Master!F:F)</f>
        <v>3360</v>
      </c>
      <c r="Y2799" s="11">
        <f>tbl_EcommerceSales[[#This Row],[Net_Revenue]]-tbl_EcommerceSales[[#This Row],[Total_Cost]]</f>
        <v>2337</v>
      </c>
      <c r="Z2799" s="9">
        <f>IFERROR(#REF!/tbl_EcommerceSales[[#This Row],[Total_Cost]], 0)</f>
        <v>0</v>
      </c>
      <c r="AA2799" t="str">
        <f>TEXT(tbl_EcommerceSales[[#This Row],[Order_Date]],"mmm")</f>
        <v>Nov</v>
      </c>
      <c r="AB2799">
        <f>YEAR(tbl_EcommerceSales[[#This Row],[Order_Date]])</f>
        <v>2025</v>
      </c>
      <c r="AC2799" t="str">
        <f>IF(tbl_EcommerceSales[[#This Row],[Age]]&lt;18,"Under 18",IF(tbl_EcommerceSales[[#This Row],[Age]]&lt;=25,"18-25",IF(tbl_EcommerceSales[[#This Row],[Age]]&lt;=35,"26-35",IF(tbl_EcommerceSales[[#This Row],[Age]]&lt;=45,"36-45",IF(tbl_EcommerceSales[[#This Row],[Age]]&lt;=55,"46-55","56+")))))</f>
        <v>26-35</v>
      </c>
    </row>
    <row r="2800" spans="1:29" x14ac:dyDescent="0.35">
      <c r="A2800" t="s">
        <v>4577</v>
      </c>
      <c r="B2800" s="7">
        <v>45963</v>
      </c>
      <c r="C2800" t="s">
        <v>4578</v>
      </c>
      <c r="D2800" t="s">
        <v>151</v>
      </c>
      <c r="E2800" t="s">
        <v>25</v>
      </c>
      <c r="F2800">
        <v>34</v>
      </c>
      <c r="G2800" t="s">
        <v>246</v>
      </c>
      <c r="H2800" t="s">
        <v>27</v>
      </c>
      <c r="I2800" t="s">
        <v>241</v>
      </c>
      <c r="J2800" t="s">
        <v>242</v>
      </c>
      <c r="K2800" t="s">
        <v>42</v>
      </c>
      <c r="L2800" t="s">
        <v>243</v>
      </c>
      <c r="M2800">
        <v>1</v>
      </c>
      <c r="N2800" s="2">
        <v>649</v>
      </c>
      <c r="O2800" s="3">
        <v>0.05</v>
      </c>
      <c r="P2800" s="2">
        <v>290</v>
      </c>
      <c r="Q2800" t="s">
        <v>32</v>
      </c>
      <c r="R2800" t="s">
        <v>33</v>
      </c>
      <c r="S2800" t="s">
        <v>34</v>
      </c>
      <c r="T2800" s="4">
        <v>4</v>
      </c>
      <c r="U2800" s="11">
        <f t="shared" si="43"/>
        <v>649</v>
      </c>
      <c r="V2800" s="11">
        <f>tbl_EcommerceSales[[#This Row],[Gross_Sales]]*tbl_EcommerceSales[[#This Row],[Discount]]</f>
        <v>32.450000000000003</v>
      </c>
      <c r="W2800" s="11">
        <f>tbl_EcommerceSales[[#This Row],[Gross_Sales]]-tbl_EcommerceSales[[#This Row],[Discount_Amount]]</f>
        <v>616.54999999999995</v>
      </c>
      <c r="X2800" s="11">
        <f>tbl_EcommerceSales[[#This Row],[Quantity]] * _xlfn.XLOOKUP(tbl_EcommerceSales[[#This Row],[Product_ID]], Product_Master!A:A, Product_Master!F:F)</f>
        <v>290</v>
      </c>
      <c r="Y2800" s="11">
        <f>tbl_EcommerceSales[[#This Row],[Net_Revenue]]-tbl_EcommerceSales[[#This Row],[Total_Cost]]</f>
        <v>326.54999999999995</v>
      </c>
      <c r="Z2800" s="9">
        <f>IFERROR(#REF!/tbl_EcommerceSales[[#This Row],[Total_Cost]], 0)</f>
        <v>0</v>
      </c>
      <c r="AA2800" t="str">
        <f>TEXT(tbl_EcommerceSales[[#This Row],[Order_Date]],"mmm")</f>
        <v>Nov</v>
      </c>
      <c r="AB2800">
        <f>YEAR(tbl_EcommerceSales[[#This Row],[Order_Date]])</f>
        <v>2025</v>
      </c>
      <c r="AC2800" t="str">
        <f>IF(tbl_EcommerceSales[[#This Row],[Age]]&lt;18,"Under 18",IF(tbl_EcommerceSales[[#This Row],[Age]]&lt;=25,"18-25",IF(tbl_EcommerceSales[[#This Row],[Age]]&lt;=35,"26-35",IF(tbl_EcommerceSales[[#This Row],[Age]]&lt;=45,"36-45",IF(tbl_EcommerceSales[[#This Row],[Age]]&lt;=55,"46-55","56+")))))</f>
        <v>26-35</v>
      </c>
    </row>
    <row r="2801" spans="1:29" x14ac:dyDescent="0.35">
      <c r="A2801" t="s">
        <v>4579</v>
      </c>
      <c r="B2801" s="7">
        <v>45963</v>
      </c>
      <c r="C2801" t="s">
        <v>1783</v>
      </c>
      <c r="D2801" t="s">
        <v>37</v>
      </c>
      <c r="E2801" t="s">
        <v>48</v>
      </c>
      <c r="F2801">
        <v>40</v>
      </c>
      <c r="G2801" t="s">
        <v>87</v>
      </c>
      <c r="H2801" t="s">
        <v>88</v>
      </c>
      <c r="I2801" t="s">
        <v>89</v>
      </c>
      <c r="J2801" t="s">
        <v>90</v>
      </c>
      <c r="K2801" t="s">
        <v>91</v>
      </c>
      <c r="L2801" t="s">
        <v>92</v>
      </c>
      <c r="M2801">
        <v>2</v>
      </c>
      <c r="N2801" s="2">
        <v>599</v>
      </c>
      <c r="O2801" s="3">
        <v>0.3</v>
      </c>
      <c r="P2801" s="2">
        <v>520</v>
      </c>
      <c r="Q2801" t="s">
        <v>319</v>
      </c>
      <c r="R2801" t="s">
        <v>33</v>
      </c>
      <c r="S2801" t="s">
        <v>57</v>
      </c>
      <c r="T2801" s="4">
        <v>4</v>
      </c>
      <c r="U2801" s="11">
        <f t="shared" si="43"/>
        <v>1198</v>
      </c>
      <c r="V2801" s="11">
        <f>tbl_EcommerceSales[[#This Row],[Gross_Sales]]*tbl_EcommerceSales[[#This Row],[Discount]]</f>
        <v>359.4</v>
      </c>
      <c r="W2801" s="11">
        <f>tbl_EcommerceSales[[#This Row],[Gross_Sales]]-tbl_EcommerceSales[[#This Row],[Discount_Amount]]</f>
        <v>838.6</v>
      </c>
      <c r="X2801" s="11">
        <f>tbl_EcommerceSales[[#This Row],[Quantity]] * _xlfn.XLOOKUP(tbl_EcommerceSales[[#This Row],[Product_ID]], Product_Master!A:A, Product_Master!F:F)</f>
        <v>520</v>
      </c>
      <c r="Y2801" s="11">
        <f>tbl_EcommerceSales[[#This Row],[Net_Revenue]]-tbl_EcommerceSales[[#This Row],[Total_Cost]]</f>
        <v>318.60000000000002</v>
      </c>
      <c r="Z2801" s="9">
        <f>IFERROR(#REF!/tbl_EcommerceSales[[#This Row],[Total_Cost]], 0)</f>
        <v>0</v>
      </c>
      <c r="AA2801" t="str">
        <f>TEXT(tbl_EcommerceSales[[#This Row],[Order_Date]],"mmm")</f>
        <v>Nov</v>
      </c>
      <c r="AB2801">
        <f>YEAR(tbl_EcommerceSales[[#This Row],[Order_Date]])</f>
        <v>2025</v>
      </c>
      <c r="AC2801" t="str">
        <f>IF(tbl_EcommerceSales[[#This Row],[Age]]&lt;18,"Under 18",IF(tbl_EcommerceSales[[#This Row],[Age]]&lt;=25,"18-25",IF(tbl_EcommerceSales[[#This Row],[Age]]&lt;=35,"26-35",IF(tbl_EcommerceSales[[#This Row],[Age]]&lt;=45,"36-45",IF(tbl_EcommerceSales[[#This Row],[Age]]&lt;=55,"46-55","56+")))))</f>
        <v>36-45</v>
      </c>
    </row>
    <row r="2802" spans="1:29" x14ac:dyDescent="0.35">
      <c r="A2802" t="s">
        <v>4580</v>
      </c>
      <c r="B2802" s="7">
        <v>45963</v>
      </c>
      <c r="C2802" t="s">
        <v>4084</v>
      </c>
      <c r="D2802" t="s">
        <v>47</v>
      </c>
      <c r="E2802" t="s">
        <v>25</v>
      </c>
      <c r="F2802">
        <v>33</v>
      </c>
      <c r="G2802" t="s">
        <v>87</v>
      </c>
      <c r="H2802" t="s">
        <v>88</v>
      </c>
      <c r="I2802" t="s">
        <v>126</v>
      </c>
      <c r="J2802" t="s">
        <v>127</v>
      </c>
      <c r="K2802" t="s">
        <v>82</v>
      </c>
      <c r="L2802" t="s">
        <v>83</v>
      </c>
      <c r="M2802">
        <v>1</v>
      </c>
      <c r="N2802" s="2">
        <v>1899</v>
      </c>
      <c r="O2802" s="3">
        <v>0.1</v>
      </c>
      <c r="P2802" s="2">
        <v>1120</v>
      </c>
      <c r="Q2802" t="s">
        <v>156</v>
      </c>
      <c r="R2802" t="s">
        <v>33</v>
      </c>
      <c r="S2802" t="s">
        <v>57</v>
      </c>
      <c r="T2802" s="4">
        <v>4</v>
      </c>
      <c r="U2802" s="11">
        <f t="shared" si="43"/>
        <v>1899</v>
      </c>
      <c r="V2802" s="11">
        <f>tbl_EcommerceSales[[#This Row],[Gross_Sales]]*tbl_EcommerceSales[[#This Row],[Discount]]</f>
        <v>189.9</v>
      </c>
      <c r="W2802" s="11">
        <f>tbl_EcommerceSales[[#This Row],[Gross_Sales]]-tbl_EcommerceSales[[#This Row],[Discount_Amount]]</f>
        <v>1709.1</v>
      </c>
      <c r="X2802" s="11">
        <f>tbl_EcommerceSales[[#This Row],[Quantity]] * _xlfn.XLOOKUP(tbl_EcommerceSales[[#This Row],[Product_ID]], Product_Master!A:A, Product_Master!F:F)</f>
        <v>1120</v>
      </c>
      <c r="Y2802" s="11">
        <f>tbl_EcommerceSales[[#This Row],[Net_Revenue]]-tbl_EcommerceSales[[#This Row],[Total_Cost]]</f>
        <v>589.09999999999991</v>
      </c>
      <c r="Z2802" s="9">
        <f>IFERROR(#REF!/tbl_EcommerceSales[[#This Row],[Total_Cost]], 0)</f>
        <v>0</v>
      </c>
      <c r="AA2802" t="str">
        <f>TEXT(tbl_EcommerceSales[[#This Row],[Order_Date]],"mmm")</f>
        <v>Nov</v>
      </c>
      <c r="AB2802">
        <f>YEAR(tbl_EcommerceSales[[#This Row],[Order_Date]])</f>
        <v>2025</v>
      </c>
      <c r="AC2802" t="str">
        <f>IF(tbl_EcommerceSales[[#This Row],[Age]]&lt;18,"Under 18",IF(tbl_EcommerceSales[[#This Row],[Age]]&lt;=25,"18-25",IF(tbl_EcommerceSales[[#This Row],[Age]]&lt;=35,"26-35",IF(tbl_EcommerceSales[[#This Row],[Age]]&lt;=45,"36-45",IF(tbl_EcommerceSales[[#This Row],[Age]]&lt;=55,"46-55","56+")))))</f>
        <v>26-35</v>
      </c>
    </row>
    <row r="2803" spans="1:29" x14ac:dyDescent="0.35">
      <c r="A2803" t="s">
        <v>4581</v>
      </c>
      <c r="B2803" s="7">
        <v>45963</v>
      </c>
      <c r="C2803" t="s">
        <v>399</v>
      </c>
      <c r="D2803" t="s">
        <v>227</v>
      </c>
      <c r="E2803" t="s">
        <v>25</v>
      </c>
      <c r="F2803">
        <v>25</v>
      </c>
      <c r="G2803" t="s">
        <v>211</v>
      </c>
      <c r="H2803" t="s">
        <v>72</v>
      </c>
      <c r="I2803" t="s">
        <v>294</v>
      </c>
      <c r="J2803" t="s">
        <v>295</v>
      </c>
      <c r="K2803" t="s">
        <v>91</v>
      </c>
      <c r="L2803" t="s">
        <v>296</v>
      </c>
      <c r="M2803">
        <v>1</v>
      </c>
      <c r="N2803" s="2">
        <v>699</v>
      </c>
      <c r="O2803" s="3">
        <v>0</v>
      </c>
      <c r="P2803" s="2">
        <v>300</v>
      </c>
      <c r="Q2803" t="s">
        <v>32</v>
      </c>
      <c r="R2803" t="s">
        <v>33</v>
      </c>
      <c r="S2803" t="s">
        <v>34</v>
      </c>
      <c r="T2803" s="4">
        <v>4</v>
      </c>
      <c r="U2803" s="11">
        <f t="shared" si="43"/>
        <v>699</v>
      </c>
      <c r="V2803" s="11">
        <f>tbl_EcommerceSales[[#This Row],[Gross_Sales]]*tbl_EcommerceSales[[#This Row],[Discount]]</f>
        <v>0</v>
      </c>
      <c r="W2803" s="11">
        <f>tbl_EcommerceSales[[#This Row],[Gross_Sales]]-tbl_EcommerceSales[[#This Row],[Discount_Amount]]</f>
        <v>699</v>
      </c>
      <c r="X2803" s="11">
        <f>tbl_EcommerceSales[[#This Row],[Quantity]] * _xlfn.XLOOKUP(tbl_EcommerceSales[[#This Row],[Product_ID]], Product_Master!A:A, Product_Master!F:F)</f>
        <v>300</v>
      </c>
      <c r="Y2803" s="11">
        <f>tbl_EcommerceSales[[#This Row],[Net_Revenue]]-tbl_EcommerceSales[[#This Row],[Total_Cost]]</f>
        <v>399</v>
      </c>
      <c r="Z2803" s="9">
        <f>IFERROR(#REF!/tbl_EcommerceSales[[#This Row],[Total_Cost]], 0)</f>
        <v>0</v>
      </c>
      <c r="AA2803" t="str">
        <f>TEXT(tbl_EcommerceSales[[#This Row],[Order_Date]],"mmm")</f>
        <v>Nov</v>
      </c>
      <c r="AB2803">
        <f>YEAR(tbl_EcommerceSales[[#This Row],[Order_Date]])</f>
        <v>2025</v>
      </c>
      <c r="AC2803" t="str">
        <f>IF(tbl_EcommerceSales[[#This Row],[Age]]&lt;18,"Under 18",IF(tbl_EcommerceSales[[#This Row],[Age]]&lt;=25,"18-25",IF(tbl_EcommerceSales[[#This Row],[Age]]&lt;=35,"26-35",IF(tbl_EcommerceSales[[#This Row],[Age]]&lt;=45,"36-45",IF(tbl_EcommerceSales[[#This Row],[Age]]&lt;=55,"46-55","56+")))))</f>
        <v>18-25</v>
      </c>
    </row>
    <row r="2804" spans="1:29" x14ac:dyDescent="0.35">
      <c r="A2804" t="s">
        <v>4582</v>
      </c>
      <c r="B2804" s="7">
        <v>45963</v>
      </c>
      <c r="C2804" t="s">
        <v>2989</v>
      </c>
      <c r="D2804" t="s">
        <v>312</v>
      </c>
      <c r="E2804" t="s">
        <v>25</v>
      </c>
      <c r="F2804">
        <v>18</v>
      </c>
      <c r="G2804" t="s">
        <v>71</v>
      </c>
      <c r="H2804" t="s">
        <v>72</v>
      </c>
      <c r="I2804" t="s">
        <v>111</v>
      </c>
      <c r="J2804" t="s">
        <v>112</v>
      </c>
      <c r="K2804" t="s">
        <v>55</v>
      </c>
      <c r="L2804" t="s">
        <v>113</v>
      </c>
      <c r="M2804">
        <v>1</v>
      </c>
      <c r="N2804" s="2">
        <v>1799</v>
      </c>
      <c r="O2804" s="3">
        <v>0.05</v>
      </c>
      <c r="P2804" s="2">
        <v>950</v>
      </c>
      <c r="Q2804" t="s">
        <v>32</v>
      </c>
      <c r="R2804" t="s">
        <v>33</v>
      </c>
      <c r="S2804" t="s">
        <v>57</v>
      </c>
      <c r="T2804" s="4">
        <v>5</v>
      </c>
      <c r="U2804" s="11">
        <f t="shared" si="43"/>
        <v>1799</v>
      </c>
      <c r="V2804" s="11">
        <f>tbl_EcommerceSales[[#This Row],[Gross_Sales]]*tbl_EcommerceSales[[#This Row],[Discount]]</f>
        <v>89.95</v>
      </c>
      <c r="W2804" s="11">
        <f>tbl_EcommerceSales[[#This Row],[Gross_Sales]]-tbl_EcommerceSales[[#This Row],[Discount_Amount]]</f>
        <v>1709.05</v>
      </c>
      <c r="X2804" s="11">
        <f>tbl_EcommerceSales[[#This Row],[Quantity]] * _xlfn.XLOOKUP(tbl_EcommerceSales[[#This Row],[Product_ID]], Product_Master!A:A, Product_Master!F:F)</f>
        <v>950</v>
      </c>
      <c r="Y2804" s="11">
        <f>tbl_EcommerceSales[[#This Row],[Net_Revenue]]-tbl_EcommerceSales[[#This Row],[Total_Cost]]</f>
        <v>759.05</v>
      </c>
      <c r="Z2804" s="9">
        <f>IFERROR(#REF!/tbl_EcommerceSales[[#This Row],[Total_Cost]], 0)</f>
        <v>0</v>
      </c>
      <c r="AA2804" t="str">
        <f>TEXT(tbl_EcommerceSales[[#This Row],[Order_Date]],"mmm")</f>
        <v>Nov</v>
      </c>
      <c r="AB2804">
        <f>YEAR(tbl_EcommerceSales[[#This Row],[Order_Date]])</f>
        <v>2025</v>
      </c>
      <c r="AC2804" t="str">
        <f>IF(tbl_EcommerceSales[[#This Row],[Age]]&lt;18,"Under 18",IF(tbl_EcommerceSales[[#This Row],[Age]]&lt;=25,"18-25",IF(tbl_EcommerceSales[[#This Row],[Age]]&lt;=35,"26-35",IF(tbl_EcommerceSales[[#This Row],[Age]]&lt;=45,"36-45",IF(tbl_EcommerceSales[[#This Row],[Age]]&lt;=55,"46-55","56+")))))</f>
        <v>18-25</v>
      </c>
    </row>
    <row r="2805" spans="1:29" x14ac:dyDescent="0.35">
      <c r="A2805" t="s">
        <v>4583</v>
      </c>
      <c r="B2805" s="7">
        <v>45963</v>
      </c>
      <c r="C2805" t="s">
        <v>2731</v>
      </c>
      <c r="D2805" t="s">
        <v>148</v>
      </c>
      <c r="E2805" t="s">
        <v>48</v>
      </c>
      <c r="F2805">
        <v>31</v>
      </c>
      <c r="G2805" t="s">
        <v>289</v>
      </c>
      <c r="H2805" t="s">
        <v>88</v>
      </c>
      <c r="I2805" t="s">
        <v>111</v>
      </c>
      <c r="J2805" t="s">
        <v>112</v>
      </c>
      <c r="K2805" t="s">
        <v>55</v>
      </c>
      <c r="L2805" t="s">
        <v>113</v>
      </c>
      <c r="M2805">
        <v>2</v>
      </c>
      <c r="N2805" s="2">
        <v>1799</v>
      </c>
      <c r="O2805" s="3">
        <v>0.1</v>
      </c>
      <c r="P2805" s="2">
        <v>1900</v>
      </c>
      <c r="Q2805" t="s">
        <v>32</v>
      </c>
      <c r="R2805" t="s">
        <v>33</v>
      </c>
      <c r="S2805" t="s">
        <v>34</v>
      </c>
      <c r="T2805" s="4">
        <v>4</v>
      </c>
      <c r="U2805" s="11">
        <f t="shared" si="43"/>
        <v>3598</v>
      </c>
      <c r="V2805" s="11">
        <f>tbl_EcommerceSales[[#This Row],[Gross_Sales]]*tbl_EcommerceSales[[#This Row],[Discount]]</f>
        <v>359.8</v>
      </c>
      <c r="W2805" s="11">
        <f>tbl_EcommerceSales[[#This Row],[Gross_Sales]]-tbl_EcommerceSales[[#This Row],[Discount_Amount]]</f>
        <v>3238.2</v>
      </c>
      <c r="X2805" s="11">
        <f>tbl_EcommerceSales[[#This Row],[Quantity]] * _xlfn.XLOOKUP(tbl_EcommerceSales[[#This Row],[Product_ID]], Product_Master!A:A, Product_Master!F:F)</f>
        <v>1900</v>
      </c>
      <c r="Y2805" s="11">
        <f>tbl_EcommerceSales[[#This Row],[Net_Revenue]]-tbl_EcommerceSales[[#This Row],[Total_Cost]]</f>
        <v>1338.1999999999998</v>
      </c>
      <c r="Z2805" s="9">
        <f>IFERROR(#REF!/tbl_EcommerceSales[[#This Row],[Total_Cost]], 0)</f>
        <v>0</v>
      </c>
      <c r="AA2805" t="str">
        <f>TEXT(tbl_EcommerceSales[[#This Row],[Order_Date]],"mmm")</f>
        <v>Nov</v>
      </c>
      <c r="AB2805">
        <f>YEAR(tbl_EcommerceSales[[#This Row],[Order_Date]])</f>
        <v>2025</v>
      </c>
      <c r="AC2805" t="str">
        <f>IF(tbl_EcommerceSales[[#This Row],[Age]]&lt;18,"Under 18",IF(tbl_EcommerceSales[[#This Row],[Age]]&lt;=25,"18-25",IF(tbl_EcommerceSales[[#This Row],[Age]]&lt;=35,"26-35",IF(tbl_EcommerceSales[[#This Row],[Age]]&lt;=45,"36-45",IF(tbl_EcommerceSales[[#This Row],[Age]]&lt;=55,"46-55","56+")))))</f>
        <v>26-35</v>
      </c>
    </row>
    <row r="2806" spans="1:29" x14ac:dyDescent="0.35">
      <c r="A2806" t="s">
        <v>4584</v>
      </c>
      <c r="B2806" s="7">
        <v>45963</v>
      </c>
      <c r="C2806" t="s">
        <v>4585</v>
      </c>
      <c r="D2806" t="s">
        <v>181</v>
      </c>
      <c r="E2806" t="s">
        <v>48</v>
      </c>
      <c r="F2806">
        <v>43</v>
      </c>
      <c r="G2806" t="s">
        <v>61</v>
      </c>
      <c r="H2806" t="s">
        <v>27</v>
      </c>
      <c r="I2806" t="s">
        <v>131</v>
      </c>
      <c r="J2806" t="s">
        <v>132</v>
      </c>
      <c r="K2806" t="s">
        <v>91</v>
      </c>
      <c r="L2806" t="s">
        <v>133</v>
      </c>
      <c r="M2806">
        <v>2</v>
      </c>
      <c r="N2806" s="2">
        <v>1299</v>
      </c>
      <c r="O2806" s="3">
        <v>0.1</v>
      </c>
      <c r="P2806" s="2">
        <v>1220</v>
      </c>
      <c r="Q2806" t="s">
        <v>156</v>
      </c>
      <c r="R2806" t="s">
        <v>162</v>
      </c>
      <c r="S2806" t="s">
        <v>34</v>
      </c>
      <c r="T2806" s="4"/>
      <c r="U2806" s="11">
        <f t="shared" si="43"/>
        <v>2598</v>
      </c>
      <c r="V2806" s="11">
        <f>tbl_EcommerceSales[[#This Row],[Gross_Sales]]*tbl_EcommerceSales[[#This Row],[Discount]]</f>
        <v>259.8</v>
      </c>
      <c r="W2806" s="11">
        <f>tbl_EcommerceSales[[#This Row],[Gross_Sales]]-tbl_EcommerceSales[[#This Row],[Discount_Amount]]</f>
        <v>2338.1999999999998</v>
      </c>
      <c r="X2806" s="11">
        <f>tbl_EcommerceSales[[#This Row],[Quantity]] * _xlfn.XLOOKUP(tbl_EcommerceSales[[#This Row],[Product_ID]], Product_Master!A:A, Product_Master!F:F)</f>
        <v>1220</v>
      </c>
      <c r="Y2806" s="11">
        <f>tbl_EcommerceSales[[#This Row],[Net_Revenue]]-tbl_EcommerceSales[[#This Row],[Total_Cost]]</f>
        <v>1118.1999999999998</v>
      </c>
      <c r="Z2806" s="9">
        <f>IFERROR(#REF!/tbl_EcommerceSales[[#This Row],[Total_Cost]], 0)</f>
        <v>0</v>
      </c>
      <c r="AA2806" t="str">
        <f>TEXT(tbl_EcommerceSales[[#This Row],[Order_Date]],"mmm")</f>
        <v>Nov</v>
      </c>
      <c r="AB2806">
        <f>YEAR(tbl_EcommerceSales[[#This Row],[Order_Date]])</f>
        <v>2025</v>
      </c>
      <c r="AC2806" t="str">
        <f>IF(tbl_EcommerceSales[[#This Row],[Age]]&lt;18,"Under 18",IF(tbl_EcommerceSales[[#This Row],[Age]]&lt;=25,"18-25",IF(tbl_EcommerceSales[[#This Row],[Age]]&lt;=35,"26-35",IF(tbl_EcommerceSales[[#This Row],[Age]]&lt;=45,"36-45",IF(tbl_EcommerceSales[[#This Row],[Age]]&lt;=55,"46-55","56+")))))</f>
        <v>36-45</v>
      </c>
    </row>
    <row r="2807" spans="1:29" x14ac:dyDescent="0.35">
      <c r="A2807" t="s">
        <v>4586</v>
      </c>
      <c r="B2807" s="7">
        <v>45963</v>
      </c>
      <c r="C2807" t="s">
        <v>895</v>
      </c>
      <c r="D2807" t="s">
        <v>159</v>
      </c>
      <c r="E2807" t="s">
        <v>48</v>
      </c>
      <c r="F2807">
        <v>24</v>
      </c>
      <c r="G2807" t="s">
        <v>246</v>
      </c>
      <c r="H2807" t="s">
        <v>27</v>
      </c>
      <c r="I2807" t="s">
        <v>62</v>
      </c>
      <c r="J2807" t="s">
        <v>63</v>
      </c>
      <c r="K2807" t="s">
        <v>42</v>
      </c>
      <c r="L2807" t="s">
        <v>43</v>
      </c>
      <c r="M2807">
        <v>1</v>
      </c>
      <c r="N2807" s="2">
        <v>499</v>
      </c>
      <c r="O2807" s="3">
        <v>0.25</v>
      </c>
      <c r="P2807" s="2">
        <v>220</v>
      </c>
      <c r="Q2807" t="s">
        <v>123</v>
      </c>
      <c r="R2807" t="s">
        <v>33</v>
      </c>
      <c r="S2807" t="s">
        <v>34</v>
      </c>
      <c r="T2807" s="4">
        <v>1</v>
      </c>
      <c r="U2807" s="11">
        <f t="shared" si="43"/>
        <v>499</v>
      </c>
      <c r="V2807" s="11">
        <f>tbl_EcommerceSales[[#This Row],[Gross_Sales]]*tbl_EcommerceSales[[#This Row],[Discount]]</f>
        <v>124.75</v>
      </c>
      <c r="W2807" s="11">
        <f>tbl_EcommerceSales[[#This Row],[Gross_Sales]]-tbl_EcommerceSales[[#This Row],[Discount_Amount]]</f>
        <v>374.25</v>
      </c>
      <c r="X2807" s="11">
        <f>tbl_EcommerceSales[[#This Row],[Quantity]] * _xlfn.XLOOKUP(tbl_EcommerceSales[[#This Row],[Product_ID]], Product_Master!A:A, Product_Master!F:F)</f>
        <v>220</v>
      </c>
      <c r="Y2807" s="11">
        <f>tbl_EcommerceSales[[#This Row],[Net_Revenue]]-tbl_EcommerceSales[[#This Row],[Total_Cost]]</f>
        <v>154.25</v>
      </c>
      <c r="Z2807" s="9">
        <f>IFERROR(#REF!/tbl_EcommerceSales[[#This Row],[Total_Cost]], 0)</f>
        <v>0</v>
      </c>
      <c r="AA2807" t="str">
        <f>TEXT(tbl_EcommerceSales[[#This Row],[Order_Date]],"mmm")</f>
        <v>Nov</v>
      </c>
      <c r="AB2807">
        <f>YEAR(tbl_EcommerceSales[[#This Row],[Order_Date]])</f>
        <v>2025</v>
      </c>
      <c r="AC2807" t="str">
        <f>IF(tbl_EcommerceSales[[#This Row],[Age]]&lt;18,"Under 18",IF(tbl_EcommerceSales[[#This Row],[Age]]&lt;=25,"18-25",IF(tbl_EcommerceSales[[#This Row],[Age]]&lt;=35,"26-35",IF(tbl_EcommerceSales[[#This Row],[Age]]&lt;=45,"36-45",IF(tbl_EcommerceSales[[#This Row],[Age]]&lt;=55,"46-55","56+")))))</f>
        <v>18-25</v>
      </c>
    </row>
    <row r="2808" spans="1:29" x14ac:dyDescent="0.35">
      <c r="A2808" t="s">
        <v>4587</v>
      </c>
      <c r="B2808" s="7">
        <v>45964</v>
      </c>
      <c r="C2808" t="s">
        <v>2163</v>
      </c>
      <c r="D2808" t="s">
        <v>227</v>
      </c>
      <c r="E2808" t="s">
        <v>25</v>
      </c>
      <c r="F2808">
        <v>30</v>
      </c>
      <c r="G2808" t="s">
        <v>122</v>
      </c>
      <c r="H2808" t="s">
        <v>72</v>
      </c>
      <c r="I2808" t="s">
        <v>212</v>
      </c>
      <c r="J2808" t="s">
        <v>213</v>
      </c>
      <c r="K2808" t="s">
        <v>177</v>
      </c>
      <c r="L2808" t="s">
        <v>178</v>
      </c>
      <c r="M2808">
        <v>2</v>
      </c>
      <c r="N2808" s="2">
        <v>2499</v>
      </c>
      <c r="O2808" s="3">
        <v>0.1</v>
      </c>
      <c r="P2808" s="2">
        <v>2900</v>
      </c>
      <c r="Q2808" t="s">
        <v>32</v>
      </c>
      <c r="R2808" t="s">
        <v>33</v>
      </c>
      <c r="S2808" t="s">
        <v>34</v>
      </c>
      <c r="T2808" s="4">
        <v>4</v>
      </c>
      <c r="U2808" s="11">
        <f t="shared" si="43"/>
        <v>4998</v>
      </c>
      <c r="V2808" s="11">
        <f>tbl_EcommerceSales[[#This Row],[Gross_Sales]]*tbl_EcommerceSales[[#This Row],[Discount]]</f>
        <v>499.8</v>
      </c>
      <c r="W2808" s="11">
        <f>tbl_EcommerceSales[[#This Row],[Gross_Sales]]-tbl_EcommerceSales[[#This Row],[Discount_Amount]]</f>
        <v>4498.2</v>
      </c>
      <c r="X2808" s="11">
        <f>tbl_EcommerceSales[[#This Row],[Quantity]] * _xlfn.XLOOKUP(tbl_EcommerceSales[[#This Row],[Product_ID]], Product_Master!A:A, Product_Master!F:F)</f>
        <v>2900</v>
      </c>
      <c r="Y2808" s="11">
        <f>tbl_EcommerceSales[[#This Row],[Net_Revenue]]-tbl_EcommerceSales[[#This Row],[Total_Cost]]</f>
        <v>1598.1999999999998</v>
      </c>
      <c r="Z2808" s="9">
        <f>IFERROR(#REF!/tbl_EcommerceSales[[#This Row],[Total_Cost]], 0)</f>
        <v>0</v>
      </c>
      <c r="AA2808" t="str">
        <f>TEXT(tbl_EcommerceSales[[#This Row],[Order_Date]],"mmm")</f>
        <v>Nov</v>
      </c>
      <c r="AB2808">
        <f>YEAR(tbl_EcommerceSales[[#This Row],[Order_Date]])</f>
        <v>2025</v>
      </c>
      <c r="AC2808" t="str">
        <f>IF(tbl_EcommerceSales[[#This Row],[Age]]&lt;18,"Under 18",IF(tbl_EcommerceSales[[#This Row],[Age]]&lt;=25,"18-25",IF(tbl_EcommerceSales[[#This Row],[Age]]&lt;=35,"26-35",IF(tbl_EcommerceSales[[#This Row],[Age]]&lt;=45,"36-45",IF(tbl_EcommerceSales[[#This Row],[Age]]&lt;=55,"46-55","56+")))))</f>
        <v>26-35</v>
      </c>
    </row>
    <row r="2809" spans="1:29" x14ac:dyDescent="0.35">
      <c r="A2809" t="s">
        <v>4588</v>
      </c>
      <c r="B2809" s="7">
        <v>45964</v>
      </c>
      <c r="C2809" t="s">
        <v>1884</v>
      </c>
      <c r="D2809" t="s">
        <v>37</v>
      </c>
      <c r="E2809" t="s">
        <v>48</v>
      </c>
      <c r="F2809">
        <v>36</v>
      </c>
      <c r="G2809" t="s">
        <v>192</v>
      </c>
      <c r="H2809" t="s">
        <v>27</v>
      </c>
      <c r="I2809" t="s">
        <v>357</v>
      </c>
      <c r="J2809" t="s">
        <v>358</v>
      </c>
      <c r="K2809" t="s">
        <v>177</v>
      </c>
      <c r="L2809" t="s">
        <v>178</v>
      </c>
      <c r="M2809">
        <v>2</v>
      </c>
      <c r="N2809" s="2">
        <v>999</v>
      </c>
      <c r="O2809" s="3">
        <v>0.1</v>
      </c>
      <c r="P2809" s="2">
        <v>1040</v>
      </c>
      <c r="Q2809" t="s">
        <v>76</v>
      </c>
      <c r="R2809" t="s">
        <v>33</v>
      </c>
      <c r="S2809" t="s">
        <v>57</v>
      </c>
      <c r="T2809" s="4">
        <v>5</v>
      </c>
      <c r="U2809" s="11">
        <f t="shared" si="43"/>
        <v>1998</v>
      </c>
      <c r="V2809" s="11">
        <f>tbl_EcommerceSales[[#This Row],[Gross_Sales]]*tbl_EcommerceSales[[#This Row],[Discount]]</f>
        <v>199.8</v>
      </c>
      <c r="W2809" s="11">
        <f>tbl_EcommerceSales[[#This Row],[Gross_Sales]]-tbl_EcommerceSales[[#This Row],[Discount_Amount]]</f>
        <v>1798.2</v>
      </c>
      <c r="X2809" s="11">
        <f>tbl_EcommerceSales[[#This Row],[Quantity]] * _xlfn.XLOOKUP(tbl_EcommerceSales[[#This Row],[Product_ID]], Product_Master!A:A, Product_Master!F:F)</f>
        <v>1040</v>
      </c>
      <c r="Y2809" s="11">
        <f>tbl_EcommerceSales[[#This Row],[Net_Revenue]]-tbl_EcommerceSales[[#This Row],[Total_Cost]]</f>
        <v>758.2</v>
      </c>
      <c r="Z2809" s="9">
        <f>IFERROR(#REF!/tbl_EcommerceSales[[#This Row],[Total_Cost]], 0)</f>
        <v>0</v>
      </c>
      <c r="AA2809" t="str">
        <f>TEXT(tbl_EcommerceSales[[#This Row],[Order_Date]],"mmm")</f>
        <v>Nov</v>
      </c>
      <c r="AB2809">
        <f>YEAR(tbl_EcommerceSales[[#This Row],[Order_Date]])</f>
        <v>2025</v>
      </c>
      <c r="AC2809" t="str">
        <f>IF(tbl_EcommerceSales[[#This Row],[Age]]&lt;18,"Under 18",IF(tbl_EcommerceSales[[#This Row],[Age]]&lt;=25,"18-25",IF(tbl_EcommerceSales[[#This Row],[Age]]&lt;=35,"26-35",IF(tbl_EcommerceSales[[#This Row],[Age]]&lt;=45,"36-45",IF(tbl_EcommerceSales[[#This Row],[Age]]&lt;=55,"46-55","56+")))))</f>
        <v>36-45</v>
      </c>
    </row>
    <row r="2810" spans="1:29" x14ac:dyDescent="0.35">
      <c r="A2810" t="s">
        <v>4589</v>
      </c>
      <c r="B2810" s="7">
        <v>45964</v>
      </c>
      <c r="C2810" t="s">
        <v>992</v>
      </c>
      <c r="D2810" t="s">
        <v>110</v>
      </c>
      <c r="E2810" t="s">
        <v>25</v>
      </c>
      <c r="F2810">
        <v>31</v>
      </c>
      <c r="G2810" t="s">
        <v>155</v>
      </c>
      <c r="H2810" t="s">
        <v>88</v>
      </c>
      <c r="I2810" t="s">
        <v>517</v>
      </c>
      <c r="J2810" t="s">
        <v>518</v>
      </c>
      <c r="K2810" t="s">
        <v>30</v>
      </c>
      <c r="L2810" t="s">
        <v>278</v>
      </c>
      <c r="M2810">
        <v>1</v>
      </c>
      <c r="N2810" s="2">
        <v>1299</v>
      </c>
      <c r="O2810" s="3">
        <v>0.25</v>
      </c>
      <c r="P2810" s="2">
        <v>690</v>
      </c>
      <c r="Q2810" t="s">
        <v>32</v>
      </c>
      <c r="R2810" t="s">
        <v>33</v>
      </c>
      <c r="S2810" t="s">
        <v>34</v>
      </c>
      <c r="T2810" s="4">
        <v>4</v>
      </c>
      <c r="U2810" s="11">
        <f t="shared" si="43"/>
        <v>1299</v>
      </c>
      <c r="V2810" s="11">
        <f>tbl_EcommerceSales[[#This Row],[Gross_Sales]]*tbl_EcommerceSales[[#This Row],[Discount]]</f>
        <v>324.75</v>
      </c>
      <c r="W2810" s="11">
        <f>tbl_EcommerceSales[[#This Row],[Gross_Sales]]-tbl_EcommerceSales[[#This Row],[Discount_Amount]]</f>
        <v>974.25</v>
      </c>
      <c r="X2810" s="11">
        <f>tbl_EcommerceSales[[#This Row],[Quantity]] * _xlfn.XLOOKUP(tbl_EcommerceSales[[#This Row],[Product_ID]], Product_Master!A:A, Product_Master!F:F)</f>
        <v>690</v>
      </c>
      <c r="Y2810" s="11">
        <f>tbl_EcommerceSales[[#This Row],[Net_Revenue]]-tbl_EcommerceSales[[#This Row],[Total_Cost]]</f>
        <v>284.25</v>
      </c>
      <c r="Z2810" s="9">
        <f>IFERROR(#REF!/tbl_EcommerceSales[[#This Row],[Total_Cost]], 0)</f>
        <v>0</v>
      </c>
      <c r="AA2810" t="str">
        <f>TEXT(tbl_EcommerceSales[[#This Row],[Order_Date]],"mmm")</f>
        <v>Nov</v>
      </c>
      <c r="AB2810">
        <f>YEAR(tbl_EcommerceSales[[#This Row],[Order_Date]])</f>
        <v>2025</v>
      </c>
      <c r="AC2810" t="str">
        <f>IF(tbl_EcommerceSales[[#This Row],[Age]]&lt;18,"Under 18",IF(tbl_EcommerceSales[[#This Row],[Age]]&lt;=25,"18-25",IF(tbl_EcommerceSales[[#This Row],[Age]]&lt;=35,"26-35",IF(tbl_EcommerceSales[[#This Row],[Age]]&lt;=45,"36-45",IF(tbl_EcommerceSales[[#This Row],[Age]]&lt;=55,"46-55","56+")))))</f>
        <v>26-35</v>
      </c>
    </row>
    <row r="2811" spans="1:29" x14ac:dyDescent="0.35">
      <c r="A2811" t="s">
        <v>4590</v>
      </c>
      <c r="B2811" s="7">
        <v>45964</v>
      </c>
      <c r="C2811" t="s">
        <v>4131</v>
      </c>
      <c r="D2811" t="s">
        <v>305</v>
      </c>
      <c r="E2811" t="s">
        <v>48</v>
      </c>
      <c r="F2811">
        <v>32</v>
      </c>
      <c r="G2811" t="s">
        <v>289</v>
      </c>
      <c r="H2811" t="s">
        <v>88</v>
      </c>
      <c r="I2811" t="s">
        <v>290</v>
      </c>
      <c r="J2811" t="s">
        <v>291</v>
      </c>
      <c r="K2811" t="s">
        <v>30</v>
      </c>
      <c r="L2811" t="s">
        <v>31</v>
      </c>
      <c r="M2811">
        <v>1</v>
      </c>
      <c r="N2811" s="2">
        <v>3499</v>
      </c>
      <c r="O2811" s="3">
        <v>0.1</v>
      </c>
      <c r="P2811" s="2">
        <v>2250</v>
      </c>
      <c r="Q2811" t="s">
        <v>156</v>
      </c>
      <c r="R2811" t="s">
        <v>33</v>
      </c>
      <c r="S2811" t="s">
        <v>34</v>
      </c>
      <c r="T2811" s="4">
        <v>3</v>
      </c>
      <c r="U2811" s="11">
        <f t="shared" si="43"/>
        <v>3499</v>
      </c>
      <c r="V2811" s="11">
        <f>tbl_EcommerceSales[[#This Row],[Gross_Sales]]*tbl_EcommerceSales[[#This Row],[Discount]]</f>
        <v>349.90000000000003</v>
      </c>
      <c r="W2811" s="11">
        <f>tbl_EcommerceSales[[#This Row],[Gross_Sales]]-tbl_EcommerceSales[[#This Row],[Discount_Amount]]</f>
        <v>3149.1</v>
      </c>
      <c r="X2811" s="11">
        <f>tbl_EcommerceSales[[#This Row],[Quantity]] * _xlfn.XLOOKUP(tbl_EcommerceSales[[#This Row],[Product_ID]], Product_Master!A:A, Product_Master!F:F)</f>
        <v>2250</v>
      </c>
      <c r="Y2811" s="11">
        <f>tbl_EcommerceSales[[#This Row],[Net_Revenue]]-tbl_EcommerceSales[[#This Row],[Total_Cost]]</f>
        <v>899.09999999999991</v>
      </c>
      <c r="Z2811" s="9">
        <f>IFERROR(#REF!/tbl_EcommerceSales[[#This Row],[Total_Cost]], 0)</f>
        <v>0</v>
      </c>
      <c r="AA2811" t="str">
        <f>TEXT(tbl_EcommerceSales[[#This Row],[Order_Date]],"mmm")</f>
        <v>Nov</v>
      </c>
      <c r="AB2811">
        <f>YEAR(tbl_EcommerceSales[[#This Row],[Order_Date]])</f>
        <v>2025</v>
      </c>
      <c r="AC2811" t="str">
        <f>IF(tbl_EcommerceSales[[#This Row],[Age]]&lt;18,"Under 18",IF(tbl_EcommerceSales[[#This Row],[Age]]&lt;=25,"18-25",IF(tbl_EcommerceSales[[#This Row],[Age]]&lt;=35,"26-35",IF(tbl_EcommerceSales[[#This Row],[Age]]&lt;=45,"36-45",IF(tbl_EcommerceSales[[#This Row],[Age]]&lt;=55,"46-55","56+")))))</f>
        <v>26-35</v>
      </c>
    </row>
    <row r="2812" spans="1:29" x14ac:dyDescent="0.35">
      <c r="A2812" t="s">
        <v>4591</v>
      </c>
      <c r="B2812" s="7">
        <v>45965</v>
      </c>
      <c r="C2812" t="s">
        <v>2271</v>
      </c>
      <c r="D2812" t="s">
        <v>79</v>
      </c>
      <c r="E2812" t="s">
        <v>25</v>
      </c>
      <c r="F2812">
        <v>21</v>
      </c>
      <c r="G2812" t="s">
        <v>99</v>
      </c>
      <c r="H2812" t="s">
        <v>88</v>
      </c>
      <c r="I2812" t="s">
        <v>111</v>
      </c>
      <c r="J2812" t="s">
        <v>112</v>
      </c>
      <c r="K2812" t="s">
        <v>55</v>
      </c>
      <c r="L2812" t="s">
        <v>113</v>
      </c>
      <c r="M2812">
        <v>2</v>
      </c>
      <c r="N2812" s="2">
        <v>1799</v>
      </c>
      <c r="O2812" s="3">
        <v>0.1</v>
      </c>
      <c r="P2812" s="2">
        <v>1900</v>
      </c>
      <c r="Q2812" t="s">
        <v>123</v>
      </c>
      <c r="R2812" t="s">
        <v>33</v>
      </c>
      <c r="S2812" t="s">
        <v>34</v>
      </c>
      <c r="T2812" s="4">
        <v>2</v>
      </c>
      <c r="U2812" s="11">
        <f t="shared" si="43"/>
        <v>3598</v>
      </c>
      <c r="V2812" s="11">
        <f>tbl_EcommerceSales[[#This Row],[Gross_Sales]]*tbl_EcommerceSales[[#This Row],[Discount]]</f>
        <v>359.8</v>
      </c>
      <c r="W2812" s="11">
        <f>tbl_EcommerceSales[[#This Row],[Gross_Sales]]-tbl_EcommerceSales[[#This Row],[Discount_Amount]]</f>
        <v>3238.2</v>
      </c>
      <c r="X2812" s="11">
        <f>tbl_EcommerceSales[[#This Row],[Quantity]] * _xlfn.XLOOKUP(tbl_EcommerceSales[[#This Row],[Product_ID]], Product_Master!A:A, Product_Master!F:F)</f>
        <v>1900</v>
      </c>
      <c r="Y2812" s="11">
        <f>tbl_EcommerceSales[[#This Row],[Net_Revenue]]-tbl_EcommerceSales[[#This Row],[Total_Cost]]</f>
        <v>1338.1999999999998</v>
      </c>
      <c r="Z2812" s="9">
        <f>IFERROR(#REF!/tbl_EcommerceSales[[#This Row],[Total_Cost]], 0)</f>
        <v>0</v>
      </c>
      <c r="AA2812" t="str">
        <f>TEXT(tbl_EcommerceSales[[#This Row],[Order_Date]],"mmm")</f>
        <v>Nov</v>
      </c>
      <c r="AB2812">
        <f>YEAR(tbl_EcommerceSales[[#This Row],[Order_Date]])</f>
        <v>2025</v>
      </c>
      <c r="AC2812" t="str">
        <f>IF(tbl_EcommerceSales[[#This Row],[Age]]&lt;18,"Under 18",IF(tbl_EcommerceSales[[#This Row],[Age]]&lt;=25,"18-25",IF(tbl_EcommerceSales[[#This Row],[Age]]&lt;=35,"26-35",IF(tbl_EcommerceSales[[#This Row],[Age]]&lt;=45,"36-45",IF(tbl_EcommerceSales[[#This Row],[Age]]&lt;=55,"46-55","56+")))))</f>
        <v>18-25</v>
      </c>
    </row>
    <row r="2813" spans="1:29" x14ac:dyDescent="0.35">
      <c r="A2813" t="s">
        <v>4592</v>
      </c>
      <c r="B2813" s="7">
        <v>45965</v>
      </c>
      <c r="C2813" t="s">
        <v>558</v>
      </c>
      <c r="D2813" t="s">
        <v>130</v>
      </c>
      <c r="E2813" t="s">
        <v>48</v>
      </c>
      <c r="F2813">
        <v>44</v>
      </c>
      <c r="G2813" t="s">
        <v>38</v>
      </c>
      <c r="H2813" t="s">
        <v>39</v>
      </c>
      <c r="I2813" t="s">
        <v>126</v>
      </c>
      <c r="J2813" t="s">
        <v>127</v>
      </c>
      <c r="K2813" t="s">
        <v>82</v>
      </c>
      <c r="L2813" t="s">
        <v>83</v>
      </c>
      <c r="M2813">
        <v>1</v>
      </c>
      <c r="N2813" s="2">
        <v>1899</v>
      </c>
      <c r="O2813" s="3">
        <v>0.3</v>
      </c>
      <c r="P2813" s="2">
        <v>1120</v>
      </c>
      <c r="Q2813" t="s">
        <v>123</v>
      </c>
      <c r="R2813" t="s">
        <v>33</v>
      </c>
      <c r="S2813" t="s">
        <v>57</v>
      </c>
      <c r="T2813" s="4">
        <v>1</v>
      </c>
      <c r="U2813" s="11">
        <f t="shared" si="43"/>
        <v>1899</v>
      </c>
      <c r="V2813" s="11">
        <f>tbl_EcommerceSales[[#This Row],[Gross_Sales]]*tbl_EcommerceSales[[#This Row],[Discount]]</f>
        <v>569.69999999999993</v>
      </c>
      <c r="W2813" s="11">
        <f>tbl_EcommerceSales[[#This Row],[Gross_Sales]]-tbl_EcommerceSales[[#This Row],[Discount_Amount]]</f>
        <v>1329.3000000000002</v>
      </c>
      <c r="X2813" s="11">
        <f>tbl_EcommerceSales[[#This Row],[Quantity]] * _xlfn.XLOOKUP(tbl_EcommerceSales[[#This Row],[Product_ID]], Product_Master!A:A, Product_Master!F:F)</f>
        <v>1120</v>
      </c>
      <c r="Y2813" s="11">
        <f>tbl_EcommerceSales[[#This Row],[Net_Revenue]]-tbl_EcommerceSales[[#This Row],[Total_Cost]]</f>
        <v>209.30000000000018</v>
      </c>
      <c r="Z2813" s="9">
        <f>IFERROR(#REF!/tbl_EcommerceSales[[#This Row],[Total_Cost]], 0)</f>
        <v>0</v>
      </c>
      <c r="AA2813" t="str">
        <f>TEXT(tbl_EcommerceSales[[#This Row],[Order_Date]],"mmm")</f>
        <v>Nov</v>
      </c>
      <c r="AB2813">
        <f>YEAR(tbl_EcommerceSales[[#This Row],[Order_Date]])</f>
        <v>2025</v>
      </c>
      <c r="AC2813" t="str">
        <f>IF(tbl_EcommerceSales[[#This Row],[Age]]&lt;18,"Under 18",IF(tbl_EcommerceSales[[#This Row],[Age]]&lt;=25,"18-25",IF(tbl_EcommerceSales[[#This Row],[Age]]&lt;=35,"26-35",IF(tbl_EcommerceSales[[#This Row],[Age]]&lt;=45,"36-45",IF(tbl_EcommerceSales[[#This Row],[Age]]&lt;=55,"46-55","56+")))))</f>
        <v>36-45</v>
      </c>
    </row>
    <row r="2814" spans="1:29" x14ac:dyDescent="0.35">
      <c r="A2814" t="s">
        <v>4593</v>
      </c>
      <c r="B2814" s="7">
        <v>45965</v>
      </c>
      <c r="C2814" t="s">
        <v>3232</v>
      </c>
      <c r="D2814" t="s">
        <v>227</v>
      </c>
      <c r="E2814" t="s">
        <v>48</v>
      </c>
      <c r="F2814">
        <v>41</v>
      </c>
      <c r="G2814" t="s">
        <v>152</v>
      </c>
      <c r="H2814" t="s">
        <v>72</v>
      </c>
      <c r="I2814" t="s">
        <v>236</v>
      </c>
      <c r="J2814" t="s">
        <v>237</v>
      </c>
      <c r="K2814" t="s">
        <v>82</v>
      </c>
      <c r="L2814" t="s">
        <v>238</v>
      </c>
      <c r="M2814">
        <v>1</v>
      </c>
      <c r="N2814" s="2">
        <v>899</v>
      </c>
      <c r="O2814" s="3">
        <v>0.2</v>
      </c>
      <c r="P2814" s="2">
        <v>480</v>
      </c>
      <c r="Q2814" t="s">
        <v>32</v>
      </c>
      <c r="R2814" t="s">
        <v>33</v>
      </c>
      <c r="S2814" t="s">
        <v>34</v>
      </c>
      <c r="T2814" s="4">
        <v>4</v>
      </c>
      <c r="U2814" s="11">
        <f t="shared" si="43"/>
        <v>899</v>
      </c>
      <c r="V2814" s="11">
        <f>tbl_EcommerceSales[[#This Row],[Gross_Sales]]*tbl_EcommerceSales[[#This Row],[Discount]]</f>
        <v>179.8</v>
      </c>
      <c r="W2814" s="11">
        <f>tbl_EcommerceSales[[#This Row],[Gross_Sales]]-tbl_EcommerceSales[[#This Row],[Discount_Amount]]</f>
        <v>719.2</v>
      </c>
      <c r="X2814" s="11">
        <f>tbl_EcommerceSales[[#This Row],[Quantity]] * _xlfn.XLOOKUP(tbl_EcommerceSales[[#This Row],[Product_ID]], Product_Master!A:A, Product_Master!F:F)</f>
        <v>480</v>
      </c>
      <c r="Y2814" s="11">
        <f>tbl_EcommerceSales[[#This Row],[Net_Revenue]]-tbl_EcommerceSales[[#This Row],[Total_Cost]]</f>
        <v>239.20000000000005</v>
      </c>
      <c r="Z2814" s="9">
        <f>IFERROR(#REF!/tbl_EcommerceSales[[#This Row],[Total_Cost]], 0)</f>
        <v>0</v>
      </c>
      <c r="AA2814" t="str">
        <f>TEXT(tbl_EcommerceSales[[#This Row],[Order_Date]],"mmm")</f>
        <v>Nov</v>
      </c>
      <c r="AB2814">
        <f>YEAR(tbl_EcommerceSales[[#This Row],[Order_Date]])</f>
        <v>2025</v>
      </c>
      <c r="AC2814" t="str">
        <f>IF(tbl_EcommerceSales[[#This Row],[Age]]&lt;18,"Under 18",IF(tbl_EcommerceSales[[#This Row],[Age]]&lt;=25,"18-25",IF(tbl_EcommerceSales[[#This Row],[Age]]&lt;=35,"26-35",IF(tbl_EcommerceSales[[#This Row],[Age]]&lt;=45,"36-45",IF(tbl_EcommerceSales[[#This Row],[Age]]&lt;=55,"46-55","56+")))))</f>
        <v>36-45</v>
      </c>
    </row>
    <row r="2815" spans="1:29" x14ac:dyDescent="0.35">
      <c r="A2815" t="s">
        <v>4594</v>
      </c>
      <c r="B2815" s="7">
        <v>45965</v>
      </c>
      <c r="C2815" t="s">
        <v>809</v>
      </c>
      <c r="D2815" t="s">
        <v>148</v>
      </c>
      <c r="E2815" t="s">
        <v>25</v>
      </c>
      <c r="F2815">
        <v>51</v>
      </c>
      <c r="G2815" t="s">
        <v>142</v>
      </c>
      <c r="H2815" t="s">
        <v>88</v>
      </c>
      <c r="I2815" t="s">
        <v>338</v>
      </c>
      <c r="J2815" t="s">
        <v>339</v>
      </c>
      <c r="K2815" t="s">
        <v>55</v>
      </c>
      <c r="L2815" t="s">
        <v>56</v>
      </c>
      <c r="M2815">
        <v>2</v>
      </c>
      <c r="N2815" s="2">
        <v>1499</v>
      </c>
      <c r="O2815" s="3">
        <v>0.05</v>
      </c>
      <c r="P2815" s="2">
        <v>1560</v>
      </c>
      <c r="Q2815" t="s">
        <v>44</v>
      </c>
      <c r="R2815" t="s">
        <v>33</v>
      </c>
      <c r="S2815" t="s">
        <v>34</v>
      </c>
      <c r="T2815" s="4">
        <v>5</v>
      </c>
      <c r="U2815" s="11">
        <f t="shared" si="43"/>
        <v>2998</v>
      </c>
      <c r="V2815" s="11">
        <f>tbl_EcommerceSales[[#This Row],[Gross_Sales]]*tbl_EcommerceSales[[#This Row],[Discount]]</f>
        <v>149.9</v>
      </c>
      <c r="W2815" s="11">
        <f>tbl_EcommerceSales[[#This Row],[Gross_Sales]]-tbl_EcommerceSales[[#This Row],[Discount_Amount]]</f>
        <v>2848.1</v>
      </c>
      <c r="X2815" s="11">
        <f>tbl_EcommerceSales[[#This Row],[Quantity]] * _xlfn.XLOOKUP(tbl_EcommerceSales[[#This Row],[Product_ID]], Product_Master!A:A, Product_Master!F:F)</f>
        <v>1560</v>
      </c>
      <c r="Y2815" s="11">
        <f>tbl_EcommerceSales[[#This Row],[Net_Revenue]]-tbl_EcommerceSales[[#This Row],[Total_Cost]]</f>
        <v>1288.0999999999999</v>
      </c>
      <c r="Z2815" s="9">
        <f>IFERROR(#REF!/tbl_EcommerceSales[[#This Row],[Total_Cost]], 0)</f>
        <v>0</v>
      </c>
      <c r="AA2815" t="str">
        <f>TEXT(tbl_EcommerceSales[[#This Row],[Order_Date]],"mmm")</f>
        <v>Nov</v>
      </c>
      <c r="AB2815">
        <f>YEAR(tbl_EcommerceSales[[#This Row],[Order_Date]])</f>
        <v>2025</v>
      </c>
      <c r="AC2815" t="str">
        <f>IF(tbl_EcommerceSales[[#This Row],[Age]]&lt;18,"Under 18",IF(tbl_EcommerceSales[[#This Row],[Age]]&lt;=25,"18-25",IF(tbl_EcommerceSales[[#This Row],[Age]]&lt;=35,"26-35",IF(tbl_EcommerceSales[[#This Row],[Age]]&lt;=45,"36-45",IF(tbl_EcommerceSales[[#This Row],[Age]]&lt;=55,"46-55","56+")))))</f>
        <v>46-55</v>
      </c>
    </row>
    <row r="2816" spans="1:29" x14ac:dyDescent="0.35">
      <c r="A2816" t="s">
        <v>4595</v>
      </c>
      <c r="B2816" s="7">
        <v>45965</v>
      </c>
      <c r="C2816" t="s">
        <v>3886</v>
      </c>
      <c r="D2816" t="s">
        <v>254</v>
      </c>
      <c r="E2816" t="s">
        <v>25</v>
      </c>
      <c r="F2816">
        <v>42</v>
      </c>
      <c r="G2816" t="s">
        <v>103</v>
      </c>
      <c r="H2816" t="s">
        <v>27</v>
      </c>
      <c r="I2816" t="s">
        <v>349</v>
      </c>
      <c r="J2816" t="s">
        <v>350</v>
      </c>
      <c r="K2816" t="s">
        <v>82</v>
      </c>
      <c r="L2816" t="s">
        <v>238</v>
      </c>
      <c r="M2816">
        <v>1</v>
      </c>
      <c r="N2816" s="2">
        <v>1599</v>
      </c>
      <c r="O2816" s="3">
        <v>0.3</v>
      </c>
      <c r="P2816" s="2">
        <v>920</v>
      </c>
      <c r="Q2816" t="s">
        <v>44</v>
      </c>
      <c r="R2816" t="s">
        <v>33</v>
      </c>
      <c r="S2816" t="s">
        <v>57</v>
      </c>
      <c r="T2816" s="4">
        <v>4</v>
      </c>
      <c r="U2816" s="11">
        <f t="shared" si="43"/>
        <v>1599</v>
      </c>
      <c r="V2816" s="11">
        <f>tbl_EcommerceSales[[#This Row],[Gross_Sales]]*tbl_EcommerceSales[[#This Row],[Discount]]</f>
        <v>479.7</v>
      </c>
      <c r="W2816" s="11">
        <f>tbl_EcommerceSales[[#This Row],[Gross_Sales]]-tbl_EcommerceSales[[#This Row],[Discount_Amount]]</f>
        <v>1119.3</v>
      </c>
      <c r="X2816" s="11">
        <f>tbl_EcommerceSales[[#This Row],[Quantity]] * _xlfn.XLOOKUP(tbl_EcommerceSales[[#This Row],[Product_ID]], Product_Master!A:A, Product_Master!F:F)</f>
        <v>920</v>
      </c>
      <c r="Y2816" s="11">
        <f>tbl_EcommerceSales[[#This Row],[Net_Revenue]]-tbl_EcommerceSales[[#This Row],[Total_Cost]]</f>
        <v>199.29999999999995</v>
      </c>
      <c r="Z2816" s="9">
        <f>IFERROR(#REF!/tbl_EcommerceSales[[#This Row],[Total_Cost]], 0)</f>
        <v>0</v>
      </c>
      <c r="AA2816" t="str">
        <f>TEXT(tbl_EcommerceSales[[#This Row],[Order_Date]],"mmm")</f>
        <v>Nov</v>
      </c>
      <c r="AB2816">
        <f>YEAR(tbl_EcommerceSales[[#This Row],[Order_Date]])</f>
        <v>2025</v>
      </c>
      <c r="AC2816" t="str">
        <f>IF(tbl_EcommerceSales[[#This Row],[Age]]&lt;18,"Under 18",IF(tbl_EcommerceSales[[#This Row],[Age]]&lt;=25,"18-25",IF(tbl_EcommerceSales[[#This Row],[Age]]&lt;=35,"26-35",IF(tbl_EcommerceSales[[#This Row],[Age]]&lt;=45,"36-45",IF(tbl_EcommerceSales[[#This Row],[Age]]&lt;=55,"46-55","56+")))))</f>
        <v>36-45</v>
      </c>
    </row>
    <row r="2817" spans="1:29" x14ac:dyDescent="0.35">
      <c r="A2817" t="s">
        <v>4596</v>
      </c>
      <c r="B2817" s="7">
        <v>45965</v>
      </c>
      <c r="C2817" t="s">
        <v>4597</v>
      </c>
      <c r="D2817" t="s">
        <v>51</v>
      </c>
      <c r="E2817" t="s">
        <v>48</v>
      </c>
      <c r="F2817">
        <v>34</v>
      </c>
      <c r="G2817" t="s">
        <v>107</v>
      </c>
      <c r="H2817" t="s">
        <v>39</v>
      </c>
      <c r="I2817" t="s">
        <v>165</v>
      </c>
      <c r="J2817" t="s">
        <v>166</v>
      </c>
      <c r="K2817" t="s">
        <v>42</v>
      </c>
      <c r="L2817" t="s">
        <v>167</v>
      </c>
      <c r="M2817">
        <v>3</v>
      </c>
      <c r="N2817" s="2">
        <v>1799</v>
      </c>
      <c r="O2817" s="3">
        <v>0.2</v>
      </c>
      <c r="P2817" s="2">
        <v>2700</v>
      </c>
      <c r="Q2817" t="s">
        <v>76</v>
      </c>
      <c r="R2817" t="s">
        <v>33</v>
      </c>
      <c r="S2817" t="s">
        <v>57</v>
      </c>
      <c r="T2817" s="4">
        <v>5</v>
      </c>
      <c r="U2817" s="11">
        <f t="shared" si="43"/>
        <v>5397</v>
      </c>
      <c r="V2817" s="11">
        <f>tbl_EcommerceSales[[#This Row],[Gross_Sales]]*tbl_EcommerceSales[[#This Row],[Discount]]</f>
        <v>1079.4000000000001</v>
      </c>
      <c r="W2817" s="11">
        <f>tbl_EcommerceSales[[#This Row],[Gross_Sales]]-tbl_EcommerceSales[[#This Row],[Discount_Amount]]</f>
        <v>4317.6000000000004</v>
      </c>
      <c r="X2817" s="11">
        <f>tbl_EcommerceSales[[#This Row],[Quantity]] * _xlfn.XLOOKUP(tbl_EcommerceSales[[#This Row],[Product_ID]], Product_Master!A:A, Product_Master!F:F)</f>
        <v>2700</v>
      </c>
      <c r="Y2817" s="11">
        <f>tbl_EcommerceSales[[#This Row],[Net_Revenue]]-tbl_EcommerceSales[[#This Row],[Total_Cost]]</f>
        <v>1617.6000000000004</v>
      </c>
      <c r="Z2817" s="9">
        <f>IFERROR(#REF!/tbl_EcommerceSales[[#This Row],[Total_Cost]], 0)</f>
        <v>0</v>
      </c>
      <c r="AA2817" t="str">
        <f>TEXT(tbl_EcommerceSales[[#This Row],[Order_Date]],"mmm")</f>
        <v>Nov</v>
      </c>
      <c r="AB2817">
        <f>YEAR(tbl_EcommerceSales[[#This Row],[Order_Date]])</f>
        <v>2025</v>
      </c>
      <c r="AC2817" t="str">
        <f>IF(tbl_EcommerceSales[[#This Row],[Age]]&lt;18,"Under 18",IF(tbl_EcommerceSales[[#This Row],[Age]]&lt;=25,"18-25",IF(tbl_EcommerceSales[[#This Row],[Age]]&lt;=35,"26-35",IF(tbl_EcommerceSales[[#This Row],[Age]]&lt;=45,"36-45",IF(tbl_EcommerceSales[[#This Row],[Age]]&lt;=55,"46-55","56+")))))</f>
        <v>26-35</v>
      </c>
    </row>
    <row r="2818" spans="1:29" x14ac:dyDescent="0.35">
      <c r="A2818" t="s">
        <v>4598</v>
      </c>
      <c r="B2818" s="7">
        <v>45965</v>
      </c>
      <c r="C2818" t="s">
        <v>3635</v>
      </c>
      <c r="D2818" t="s">
        <v>79</v>
      </c>
      <c r="E2818" t="s">
        <v>48</v>
      </c>
      <c r="F2818">
        <v>32</v>
      </c>
      <c r="G2818" t="s">
        <v>211</v>
      </c>
      <c r="H2818" t="s">
        <v>72</v>
      </c>
      <c r="I2818" t="s">
        <v>165</v>
      </c>
      <c r="J2818" t="s">
        <v>166</v>
      </c>
      <c r="K2818" t="s">
        <v>42</v>
      </c>
      <c r="L2818" t="s">
        <v>167</v>
      </c>
      <c r="M2818">
        <v>1</v>
      </c>
      <c r="N2818" s="2">
        <v>1799</v>
      </c>
      <c r="O2818" s="3">
        <v>0.1</v>
      </c>
      <c r="P2818" s="2">
        <v>900</v>
      </c>
      <c r="Q2818" t="s">
        <v>32</v>
      </c>
      <c r="R2818" t="s">
        <v>33</v>
      </c>
      <c r="S2818" t="s">
        <v>34</v>
      </c>
      <c r="T2818" s="4">
        <v>4</v>
      </c>
      <c r="U2818" s="11">
        <f t="shared" ref="U2818:U2881" si="44">M2818*N2818</f>
        <v>1799</v>
      </c>
      <c r="V2818" s="11">
        <f>tbl_EcommerceSales[[#This Row],[Gross_Sales]]*tbl_EcommerceSales[[#This Row],[Discount]]</f>
        <v>179.9</v>
      </c>
      <c r="W2818" s="11">
        <f>tbl_EcommerceSales[[#This Row],[Gross_Sales]]-tbl_EcommerceSales[[#This Row],[Discount_Amount]]</f>
        <v>1619.1</v>
      </c>
      <c r="X2818" s="11">
        <f>tbl_EcommerceSales[[#This Row],[Quantity]] * _xlfn.XLOOKUP(tbl_EcommerceSales[[#This Row],[Product_ID]], Product_Master!A:A, Product_Master!F:F)</f>
        <v>900</v>
      </c>
      <c r="Y2818" s="11">
        <f>tbl_EcommerceSales[[#This Row],[Net_Revenue]]-tbl_EcommerceSales[[#This Row],[Total_Cost]]</f>
        <v>719.09999999999991</v>
      </c>
      <c r="Z2818" s="9">
        <f>IFERROR(#REF!/tbl_EcommerceSales[[#This Row],[Total_Cost]], 0)</f>
        <v>0</v>
      </c>
      <c r="AA2818" t="str">
        <f>TEXT(tbl_EcommerceSales[[#This Row],[Order_Date]],"mmm")</f>
        <v>Nov</v>
      </c>
      <c r="AB2818">
        <f>YEAR(tbl_EcommerceSales[[#This Row],[Order_Date]])</f>
        <v>2025</v>
      </c>
      <c r="AC2818" t="str">
        <f>IF(tbl_EcommerceSales[[#This Row],[Age]]&lt;18,"Under 18",IF(tbl_EcommerceSales[[#This Row],[Age]]&lt;=25,"18-25",IF(tbl_EcommerceSales[[#This Row],[Age]]&lt;=35,"26-35",IF(tbl_EcommerceSales[[#This Row],[Age]]&lt;=45,"36-45",IF(tbl_EcommerceSales[[#This Row],[Age]]&lt;=55,"46-55","56+")))))</f>
        <v>26-35</v>
      </c>
    </row>
    <row r="2819" spans="1:29" x14ac:dyDescent="0.35">
      <c r="A2819" t="s">
        <v>4599</v>
      </c>
      <c r="B2819" s="7">
        <v>45965</v>
      </c>
      <c r="C2819" t="s">
        <v>4600</v>
      </c>
      <c r="D2819" t="s">
        <v>151</v>
      </c>
      <c r="E2819" t="s">
        <v>25</v>
      </c>
      <c r="F2819">
        <v>33</v>
      </c>
      <c r="G2819" t="s">
        <v>107</v>
      </c>
      <c r="H2819" t="s">
        <v>39</v>
      </c>
      <c r="I2819" t="s">
        <v>80</v>
      </c>
      <c r="J2819" t="s">
        <v>81</v>
      </c>
      <c r="K2819" t="s">
        <v>82</v>
      </c>
      <c r="L2819" t="s">
        <v>83</v>
      </c>
      <c r="M2819">
        <v>1</v>
      </c>
      <c r="N2819" s="2">
        <v>2499</v>
      </c>
      <c r="O2819" s="3">
        <v>0.2</v>
      </c>
      <c r="P2819" s="2">
        <v>1550</v>
      </c>
      <c r="Q2819" t="s">
        <v>156</v>
      </c>
      <c r="R2819" t="s">
        <v>33</v>
      </c>
      <c r="S2819" t="s">
        <v>34</v>
      </c>
      <c r="T2819" s="4">
        <v>3</v>
      </c>
      <c r="U2819" s="11">
        <f t="shared" si="44"/>
        <v>2499</v>
      </c>
      <c r="V2819" s="11">
        <f>tbl_EcommerceSales[[#This Row],[Gross_Sales]]*tbl_EcommerceSales[[#This Row],[Discount]]</f>
        <v>499.8</v>
      </c>
      <c r="W2819" s="11">
        <f>tbl_EcommerceSales[[#This Row],[Gross_Sales]]-tbl_EcommerceSales[[#This Row],[Discount_Amount]]</f>
        <v>1999.2</v>
      </c>
      <c r="X2819" s="11">
        <f>tbl_EcommerceSales[[#This Row],[Quantity]] * _xlfn.XLOOKUP(tbl_EcommerceSales[[#This Row],[Product_ID]], Product_Master!A:A, Product_Master!F:F)</f>
        <v>1550</v>
      </c>
      <c r="Y2819" s="11">
        <f>tbl_EcommerceSales[[#This Row],[Net_Revenue]]-tbl_EcommerceSales[[#This Row],[Total_Cost]]</f>
        <v>449.20000000000005</v>
      </c>
      <c r="Z2819" s="9">
        <f>IFERROR(#REF!/tbl_EcommerceSales[[#This Row],[Total_Cost]], 0)</f>
        <v>0</v>
      </c>
      <c r="AA2819" t="str">
        <f>TEXT(tbl_EcommerceSales[[#This Row],[Order_Date]],"mmm")</f>
        <v>Nov</v>
      </c>
      <c r="AB2819">
        <f>YEAR(tbl_EcommerceSales[[#This Row],[Order_Date]])</f>
        <v>2025</v>
      </c>
      <c r="AC2819" t="str">
        <f>IF(tbl_EcommerceSales[[#This Row],[Age]]&lt;18,"Under 18",IF(tbl_EcommerceSales[[#This Row],[Age]]&lt;=25,"18-25",IF(tbl_EcommerceSales[[#This Row],[Age]]&lt;=35,"26-35",IF(tbl_EcommerceSales[[#This Row],[Age]]&lt;=45,"36-45",IF(tbl_EcommerceSales[[#This Row],[Age]]&lt;=55,"46-55","56+")))))</f>
        <v>26-35</v>
      </c>
    </row>
    <row r="2820" spans="1:29" x14ac:dyDescent="0.35">
      <c r="A2820" t="s">
        <v>4601</v>
      </c>
      <c r="B2820" s="7">
        <v>45966</v>
      </c>
      <c r="C2820" t="s">
        <v>2063</v>
      </c>
      <c r="D2820" t="s">
        <v>205</v>
      </c>
      <c r="E2820" t="s">
        <v>48</v>
      </c>
      <c r="F2820">
        <v>22</v>
      </c>
      <c r="G2820" t="s">
        <v>171</v>
      </c>
      <c r="H2820" t="s">
        <v>39</v>
      </c>
      <c r="I2820" t="s">
        <v>200</v>
      </c>
      <c r="J2820" t="s">
        <v>201</v>
      </c>
      <c r="K2820" t="s">
        <v>91</v>
      </c>
      <c r="L2820" t="s">
        <v>202</v>
      </c>
      <c r="M2820">
        <v>1</v>
      </c>
      <c r="N2820" s="2">
        <v>899</v>
      </c>
      <c r="O2820" s="3">
        <v>0</v>
      </c>
      <c r="P2820" s="2">
        <v>420</v>
      </c>
      <c r="Q2820" t="s">
        <v>123</v>
      </c>
      <c r="R2820" t="s">
        <v>33</v>
      </c>
      <c r="S2820" t="s">
        <v>34</v>
      </c>
      <c r="T2820" s="4">
        <v>5</v>
      </c>
      <c r="U2820" s="11">
        <f t="shared" si="44"/>
        <v>899</v>
      </c>
      <c r="V2820" s="11">
        <f>tbl_EcommerceSales[[#This Row],[Gross_Sales]]*tbl_EcommerceSales[[#This Row],[Discount]]</f>
        <v>0</v>
      </c>
      <c r="W2820" s="11">
        <f>tbl_EcommerceSales[[#This Row],[Gross_Sales]]-tbl_EcommerceSales[[#This Row],[Discount_Amount]]</f>
        <v>899</v>
      </c>
      <c r="X2820" s="11">
        <f>tbl_EcommerceSales[[#This Row],[Quantity]] * _xlfn.XLOOKUP(tbl_EcommerceSales[[#This Row],[Product_ID]], Product_Master!A:A, Product_Master!F:F)</f>
        <v>420</v>
      </c>
      <c r="Y2820" s="11">
        <f>tbl_EcommerceSales[[#This Row],[Net_Revenue]]-tbl_EcommerceSales[[#This Row],[Total_Cost]]</f>
        <v>479</v>
      </c>
      <c r="Z2820" s="9">
        <f>IFERROR(#REF!/tbl_EcommerceSales[[#This Row],[Total_Cost]], 0)</f>
        <v>0</v>
      </c>
      <c r="AA2820" t="str">
        <f>TEXT(tbl_EcommerceSales[[#This Row],[Order_Date]],"mmm")</f>
        <v>Nov</v>
      </c>
      <c r="AB2820">
        <f>YEAR(tbl_EcommerceSales[[#This Row],[Order_Date]])</f>
        <v>2025</v>
      </c>
      <c r="AC2820" t="str">
        <f>IF(tbl_EcommerceSales[[#This Row],[Age]]&lt;18,"Under 18",IF(tbl_EcommerceSales[[#This Row],[Age]]&lt;=25,"18-25",IF(tbl_EcommerceSales[[#This Row],[Age]]&lt;=35,"26-35",IF(tbl_EcommerceSales[[#This Row],[Age]]&lt;=45,"36-45",IF(tbl_EcommerceSales[[#This Row],[Age]]&lt;=55,"46-55","56+")))))</f>
        <v>18-25</v>
      </c>
    </row>
    <row r="2821" spans="1:29" x14ac:dyDescent="0.35">
      <c r="A2821" t="s">
        <v>4602</v>
      </c>
      <c r="B2821" s="7">
        <v>45966</v>
      </c>
      <c r="C2821" t="s">
        <v>1673</v>
      </c>
      <c r="D2821" t="s">
        <v>24</v>
      </c>
      <c r="E2821" t="s">
        <v>25</v>
      </c>
      <c r="F2821">
        <v>31</v>
      </c>
      <c r="G2821" t="s">
        <v>289</v>
      </c>
      <c r="H2821" t="s">
        <v>88</v>
      </c>
      <c r="I2821" t="s">
        <v>290</v>
      </c>
      <c r="J2821" t="s">
        <v>291</v>
      </c>
      <c r="K2821" t="s">
        <v>30</v>
      </c>
      <c r="L2821" t="s">
        <v>31</v>
      </c>
      <c r="M2821">
        <v>2</v>
      </c>
      <c r="N2821" s="2">
        <v>3499</v>
      </c>
      <c r="O2821" s="3">
        <v>0</v>
      </c>
      <c r="P2821" s="2">
        <v>4500</v>
      </c>
      <c r="Q2821" t="s">
        <v>123</v>
      </c>
      <c r="R2821" t="s">
        <v>33</v>
      </c>
      <c r="S2821" t="s">
        <v>34</v>
      </c>
      <c r="T2821" s="4">
        <v>5</v>
      </c>
      <c r="U2821" s="11">
        <f t="shared" si="44"/>
        <v>6998</v>
      </c>
      <c r="V2821" s="11">
        <f>tbl_EcommerceSales[[#This Row],[Gross_Sales]]*tbl_EcommerceSales[[#This Row],[Discount]]</f>
        <v>0</v>
      </c>
      <c r="W2821" s="11">
        <f>tbl_EcommerceSales[[#This Row],[Gross_Sales]]-tbl_EcommerceSales[[#This Row],[Discount_Amount]]</f>
        <v>6998</v>
      </c>
      <c r="X2821" s="11">
        <f>tbl_EcommerceSales[[#This Row],[Quantity]] * _xlfn.XLOOKUP(tbl_EcommerceSales[[#This Row],[Product_ID]], Product_Master!A:A, Product_Master!F:F)</f>
        <v>4500</v>
      </c>
      <c r="Y2821" s="11">
        <f>tbl_EcommerceSales[[#This Row],[Net_Revenue]]-tbl_EcommerceSales[[#This Row],[Total_Cost]]</f>
        <v>2498</v>
      </c>
      <c r="Z2821" s="9">
        <f>IFERROR(#REF!/tbl_EcommerceSales[[#This Row],[Total_Cost]], 0)</f>
        <v>0</v>
      </c>
      <c r="AA2821" t="str">
        <f>TEXT(tbl_EcommerceSales[[#This Row],[Order_Date]],"mmm")</f>
        <v>Nov</v>
      </c>
      <c r="AB2821">
        <f>YEAR(tbl_EcommerceSales[[#This Row],[Order_Date]])</f>
        <v>2025</v>
      </c>
      <c r="AC2821" t="str">
        <f>IF(tbl_EcommerceSales[[#This Row],[Age]]&lt;18,"Under 18",IF(tbl_EcommerceSales[[#This Row],[Age]]&lt;=25,"18-25",IF(tbl_EcommerceSales[[#This Row],[Age]]&lt;=35,"26-35",IF(tbl_EcommerceSales[[#This Row],[Age]]&lt;=45,"36-45",IF(tbl_EcommerceSales[[#This Row],[Age]]&lt;=55,"46-55","56+")))))</f>
        <v>26-35</v>
      </c>
    </row>
    <row r="2822" spans="1:29" x14ac:dyDescent="0.35">
      <c r="A2822" t="s">
        <v>4603</v>
      </c>
      <c r="B2822" s="7">
        <v>45966</v>
      </c>
      <c r="C2822" t="s">
        <v>4604</v>
      </c>
      <c r="D2822" t="s">
        <v>66</v>
      </c>
      <c r="E2822" t="s">
        <v>25</v>
      </c>
      <c r="F2822">
        <v>26</v>
      </c>
      <c r="G2822" t="s">
        <v>99</v>
      </c>
      <c r="H2822" t="s">
        <v>88</v>
      </c>
      <c r="I2822" t="s">
        <v>221</v>
      </c>
      <c r="J2822" t="s">
        <v>222</v>
      </c>
      <c r="K2822" t="s">
        <v>177</v>
      </c>
      <c r="L2822" t="s">
        <v>208</v>
      </c>
      <c r="M2822">
        <v>1</v>
      </c>
      <c r="N2822" s="2">
        <v>1499</v>
      </c>
      <c r="O2822" s="3">
        <v>0.1</v>
      </c>
      <c r="P2822" s="2">
        <v>800</v>
      </c>
      <c r="Q2822" t="s">
        <v>44</v>
      </c>
      <c r="R2822" t="s">
        <v>33</v>
      </c>
      <c r="S2822" t="s">
        <v>34</v>
      </c>
      <c r="T2822" s="4">
        <v>5</v>
      </c>
      <c r="U2822" s="11">
        <f t="shared" si="44"/>
        <v>1499</v>
      </c>
      <c r="V2822" s="11">
        <f>tbl_EcommerceSales[[#This Row],[Gross_Sales]]*tbl_EcommerceSales[[#This Row],[Discount]]</f>
        <v>149.9</v>
      </c>
      <c r="W2822" s="11">
        <f>tbl_EcommerceSales[[#This Row],[Gross_Sales]]-tbl_EcommerceSales[[#This Row],[Discount_Amount]]</f>
        <v>1349.1</v>
      </c>
      <c r="X2822" s="11">
        <f>tbl_EcommerceSales[[#This Row],[Quantity]] * _xlfn.XLOOKUP(tbl_EcommerceSales[[#This Row],[Product_ID]], Product_Master!A:A, Product_Master!F:F)</f>
        <v>800</v>
      </c>
      <c r="Y2822" s="11">
        <f>tbl_EcommerceSales[[#This Row],[Net_Revenue]]-tbl_EcommerceSales[[#This Row],[Total_Cost]]</f>
        <v>549.09999999999991</v>
      </c>
      <c r="Z2822" s="9">
        <f>IFERROR(#REF!/tbl_EcommerceSales[[#This Row],[Total_Cost]], 0)</f>
        <v>0</v>
      </c>
      <c r="AA2822" t="str">
        <f>TEXT(tbl_EcommerceSales[[#This Row],[Order_Date]],"mmm")</f>
        <v>Nov</v>
      </c>
      <c r="AB2822">
        <f>YEAR(tbl_EcommerceSales[[#This Row],[Order_Date]])</f>
        <v>2025</v>
      </c>
      <c r="AC2822" t="str">
        <f>IF(tbl_EcommerceSales[[#This Row],[Age]]&lt;18,"Under 18",IF(tbl_EcommerceSales[[#This Row],[Age]]&lt;=25,"18-25",IF(tbl_EcommerceSales[[#This Row],[Age]]&lt;=35,"26-35",IF(tbl_EcommerceSales[[#This Row],[Age]]&lt;=45,"36-45",IF(tbl_EcommerceSales[[#This Row],[Age]]&lt;=55,"46-55","56+")))))</f>
        <v>26-35</v>
      </c>
    </row>
    <row r="2823" spans="1:29" x14ac:dyDescent="0.35">
      <c r="A2823" t="s">
        <v>4605</v>
      </c>
      <c r="B2823" s="7">
        <v>45966</v>
      </c>
      <c r="C2823" t="s">
        <v>467</v>
      </c>
      <c r="D2823" t="s">
        <v>254</v>
      </c>
      <c r="E2823" t="s">
        <v>48</v>
      </c>
      <c r="F2823">
        <v>30</v>
      </c>
      <c r="G2823" t="s">
        <v>270</v>
      </c>
      <c r="H2823" t="s">
        <v>72</v>
      </c>
      <c r="I2823" t="s">
        <v>111</v>
      </c>
      <c r="J2823" t="s">
        <v>112</v>
      </c>
      <c r="K2823" t="s">
        <v>55</v>
      </c>
      <c r="L2823" t="s">
        <v>113</v>
      </c>
      <c r="M2823">
        <v>4</v>
      </c>
      <c r="N2823" s="2">
        <v>1799</v>
      </c>
      <c r="O2823" s="3">
        <v>0.2</v>
      </c>
      <c r="P2823" s="2">
        <v>3800</v>
      </c>
      <c r="Q2823" t="s">
        <v>123</v>
      </c>
      <c r="R2823" t="s">
        <v>33</v>
      </c>
      <c r="S2823" t="s">
        <v>57</v>
      </c>
      <c r="T2823" s="4">
        <v>4</v>
      </c>
      <c r="U2823" s="11">
        <f t="shared" si="44"/>
        <v>7196</v>
      </c>
      <c r="V2823" s="11">
        <f>tbl_EcommerceSales[[#This Row],[Gross_Sales]]*tbl_EcommerceSales[[#This Row],[Discount]]</f>
        <v>1439.2</v>
      </c>
      <c r="W2823" s="11">
        <f>tbl_EcommerceSales[[#This Row],[Gross_Sales]]-tbl_EcommerceSales[[#This Row],[Discount_Amount]]</f>
        <v>5756.8</v>
      </c>
      <c r="X2823" s="11">
        <f>tbl_EcommerceSales[[#This Row],[Quantity]] * _xlfn.XLOOKUP(tbl_EcommerceSales[[#This Row],[Product_ID]], Product_Master!A:A, Product_Master!F:F)</f>
        <v>3800</v>
      </c>
      <c r="Y2823" s="11">
        <f>tbl_EcommerceSales[[#This Row],[Net_Revenue]]-tbl_EcommerceSales[[#This Row],[Total_Cost]]</f>
        <v>1956.8000000000002</v>
      </c>
      <c r="Z2823" s="9">
        <f>IFERROR(#REF!/tbl_EcommerceSales[[#This Row],[Total_Cost]], 0)</f>
        <v>0</v>
      </c>
      <c r="AA2823" t="str">
        <f>TEXT(tbl_EcommerceSales[[#This Row],[Order_Date]],"mmm")</f>
        <v>Nov</v>
      </c>
      <c r="AB2823">
        <f>YEAR(tbl_EcommerceSales[[#This Row],[Order_Date]])</f>
        <v>2025</v>
      </c>
      <c r="AC2823" t="str">
        <f>IF(tbl_EcommerceSales[[#This Row],[Age]]&lt;18,"Under 18",IF(tbl_EcommerceSales[[#This Row],[Age]]&lt;=25,"18-25",IF(tbl_EcommerceSales[[#This Row],[Age]]&lt;=35,"26-35",IF(tbl_EcommerceSales[[#This Row],[Age]]&lt;=45,"36-45",IF(tbl_EcommerceSales[[#This Row],[Age]]&lt;=55,"46-55","56+")))))</f>
        <v>26-35</v>
      </c>
    </row>
    <row r="2824" spans="1:29" x14ac:dyDescent="0.35">
      <c r="A2824" t="s">
        <v>4606</v>
      </c>
      <c r="B2824" s="7">
        <v>45966</v>
      </c>
      <c r="C2824" t="s">
        <v>3001</v>
      </c>
      <c r="D2824" t="s">
        <v>170</v>
      </c>
      <c r="E2824" t="s">
        <v>48</v>
      </c>
      <c r="F2824">
        <v>18</v>
      </c>
      <c r="G2824" t="s">
        <v>211</v>
      </c>
      <c r="H2824" t="s">
        <v>72</v>
      </c>
      <c r="I2824" t="s">
        <v>80</v>
      </c>
      <c r="J2824" t="s">
        <v>81</v>
      </c>
      <c r="K2824" t="s">
        <v>82</v>
      </c>
      <c r="L2824" t="s">
        <v>83</v>
      </c>
      <c r="M2824">
        <v>2</v>
      </c>
      <c r="N2824" s="2">
        <v>2499</v>
      </c>
      <c r="O2824" s="3">
        <v>0.1</v>
      </c>
      <c r="P2824" s="2">
        <v>3100</v>
      </c>
      <c r="Q2824" t="s">
        <v>32</v>
      </c>
      <c r="R2824" t="s">
        <v>33</v>
      </c>
      <c r="S2824" t="s">
        <v>34</v>
      </c>
      <c r="T2824" s="4">
        <v>4</v>
      </c>
      <c r="U2824" s="11">
        <f t="shared" si="44"/>
        <v>4998</v>
      </c>
      <c r="V2824" s="11">
        <f>tbl_EcommerceSales[[#This Row],[Gross_Sales]]*tbl_EcommerceSales[[#This Row],[Discount]]</f>
        <v>499.8</v>
      </c>
      <c r="W2824" s="11">
        <f>tbl_EcommerceSales[[#This Row],[Gross_Sales]]-tbl_EcommerceSales[[#This Row],[Discount_Amount]]</f>
        <v>4498.2</v>
      </c>
      <c r="X2824" s="11">
        <f>tbl_EcommerceSales[[#This Row],[Quantity]] * _xlfn.XLOOKUP(tbl_EcommerceSales[[#This Row],[Product_ID]], Product_Master!A:A, Product_Master!F:F)</f>
        <v>3100</v>
      </c>
      <c r="Y2824" s="11">
        <f>tbl_EcommerceSales[[#This Row],[Net_Revenue]]-tbl_EcommerceSales[[#This Row],[Total_Cost]]</f>
        <v>1398.1999999999998</v>
      </c>
      <c r="Z2824" s="9">
        <f>IFERROR(#REF!/tbl_EcommerceSales[[#This Row],[Total_Cost]], 0)</f>
        <v>0</v>
      </c>
      <c r="AA2824" t="str">
        <f>TEXT(tbl_EcommerceSales[[#This Row],[Order_Date]],"mmm")</f>
        <v>Nov</v>
      </c>
      <c r="AB2824">
        <f>YEAR(tbl_EcommerceSales[[#This Row],[Order_Date]])</f>
        <v>2025</v>
      </c>
      <c r="AC2824" t="str">
        <f>IF(tbl_EcommerceSales[[#This Row],[Age]]&lt;18,"Under 18",IF(tbl_EcommerceSales[[#This Row],[Age]]&lt;=25,"18-25",IF(tbl_EcommerceSales[[#This Row],[Age]]&lt;=35,"26-35",IF(tbl_EcommerceSales[[#This Row],[Age]]&lt;=45,"36-45",IF(tbl_EcommerceSales[[#This Row],[Age]]&lt;=55,"46-55","56+")))))</f>
        <v>18-25</v>
      </c>
    </row>
    <row r="2825" spans="1:29" x14ac:dyDescent="0.35">
      <c r="A2825" t="s">
        <v>4607</v>
      </c>
      <c r="B2825" s="7">
        <v>45966</v>
      </c>
      <c r="C2825" t="s">
        <v>2231</v>
      </c>
      <c r="D2825" t="s">
        <v>205</v>
      </c>
      <c r="E2825" t="s">
        <v>48</v>
      </c>
      <c r="F2825">
        <v>37</v>
      </c>
      <c r="G2825" t="s">
        <v>142</v>
      </c>
      <c r="H2825" t="s">
        <v>88</v>
      </c>
      <c r="I2825" t="s">
        <v>175</v>
      </c>
      <c r="J2825" t="s">
        <v>176</v>
      </c>
      <c r="K2825" t="s">
        <v>177</v>
      </c>
      <c r="L2825" t="s">
        <v>178</v>
      </c>
      <c r="M2825">
        <v>4</v>
      </c>
      <c r="N2825" s="2">
        <v>699</v>
      </c>
      <c r="O2825" s="3">
        <v>0.05</v>
      </c>
      <c r="P2825" s="2">
        <v>1280</v>
      </c>
      <c r="Q2825" t="s">
        <v>32</v>
      </c>
      <c r="R2825" t="s">
        <v>33</v>
      </c>
      <c r="S2825" t="s">
        <v>34</v>
      </c>
      <c r="T2825" s="4">
        <v>5</v>
      </c>
      <c r="U2825" s="11">
        <f t="shared" si="44"/>
        <v>2796</v>
      </c>
      <c r="V2825" s="11">
        <f>tbl_EcommerceSales[[#This Row],[Gross_Sales]]*tbl_EcommerceSales[[#This Row],[Discount]]</f>
        <v>139.80000000000001</v>
      </c>
      <c r="W2825" s="11">
        <f>tbl_EcommerceSales[[#This Row],[Gross_Sales]]-tbl_EcommerceSales[[#This Row],[Discount_Amount]]</f>
        <v>2656.2</v>
      </c>
      <c r="X2825" s="11">
        <f>tbl_EcommerceSales[[#This Row],[Quantity]] * _xlfn.XLOOKUP(tbl_EcommerceSales[[#This Row],[Product_ID]], Product_Master!A:A, Product_Master!F:F)</f>
        <v>1280</v>
      </c>
      <c r="Y2825" s="11">
        <f>tbl_EcommerceSales[[#This Row],[Net_Revenue]]-tbl_EcommerceSales[[#This Row],[Total_Cost]]</f>
        <v>1376.1999999999998</v>
      </c>
      <c r="Z2825" s="9">
        <f>IFERROR(#REF!/tbl_EcommerceSales[[#This Row],[Total_Cost]], 0)</f>
        <v>0</v>
      </c>
      <c r="AA2825" t="str">
        <f>TEXT(tbl_EcommerceSales[[#This Row],[Order_Date]],"mmm")</f>
        <v>Nov</v>
      </c>
      <c r="AB2825">
        <f>YEAR(tbl_EcommerceSales[[#This Row],[Order_Date]])</f>
        <v>2025</v>
      </c>
      <c r="AC2825" t="str">
        <f>IF(tbl_EcommerceSales[[#This Row],[Age]]&lt;18,"Under 18",IF(tbl_EcommerceSales[[#This Row],[Age]]&lt;=25,"18-25",IF(tbl_EcommerceSales[[#This Row],[Age]]&lt;=35,"26-35",IF(tbl_EcommerceSales[[#This Row],[Age]]&lt;=45,"36-45",IF(tbl_EcommerceSales[[#This Row],[Age]]&lt;=55,"46-55","56+")))))</f>
        <v>36-45</v>
      </c>
    </row>
    <row r="2826" spans="1:29" x14ac:dyDescent="0.35">
      <c r="A2826" t="s">
        <v>4608</v>
      </c>
      <c r="B2826" s="7">
        <v>45966</v>
      </c>
      <c r="C2826" t="s">
        <v>589</v>
      </c>
      <c r="D2826" t="s">
        <v>24</v>
      </c>
      <c r="E2826" t="s">
        <v>25</v>
      </c>
      <c r="F2826">
        <v>43</v>
      </c>
      <c r="G2826" t="s">
        <v>145</v>
      </c>
      <c r="H2826" t="s">
        <v>39</v>
      </c>
      <c r="I2826" t="s">
        <v>28</v>
      </c>
      <c r="J2826" t="s">
        <v>29</v>
      </c>
      <c r="K2826" t="s">
        <v>30</v>
      </c>
      <c r="L2826" t="s">
        <v>31</v>
      </c>
      <c r="M2826">
        <v>3</v>
      </c>
      <c r="N2826" s="2">
        <v>5999</v>
      </c>
      <c r="O2826" s="3">
        <v>0.1</v>
      </c>
      <c r="P2826" s="2">
        <v>11700</v>
      </c>
      <c r="Q2826" t="s">
        <v>319</v>
      </c>
      <c r="R2826" t="s">
        <v>33</v>
      </c>
      <c r="S2826" t="s">
        <v>34</v>
      </c>
      <c r="T2826" s="4">
        <v>5</v>
      </c>
      <c r="U2826" s="11">
        <f t="shared" si="44"/>
        <v>17997</v>
      </c>
      <c r="V2826" s="11">
        <f>tbl_EcommerceSales[[#This Row],[Gross_Sales]]*tbl_EcommerceSales[[#This Row],[Discount]]</f>
        <v>1799.7</v>
      </c>
      <c r="W2826" s="11">
        <f>tbl_EcommerceSales[[#This Row],[Gross_Sales]]-tbl_EcommerceSales[[#This Row],[Discount_Amount]]</f>
        <v>16197.3</v>
      </c>
      <c r="X2826" s="11">
        <f>tbl_EcommerceSales[[#This Row],[Quantity]] * _xlfn.XLOOKUP(tbl_EcommerceSales[[#This Row],[Product_ID]], Product_Master!A:A, Product_Master!F:F)</f>
        <v>11700</v>
      </c>
      <c r="Y2826" s="11">
        <f>tbl_EcommerceSales[[#This Row],[Net_Revenue]]-tbl_EcommerceSales[[#This Row],[Total_Cost]]</f>
        <v>4497.2999999999993</v>
      </c>
      <c r="Z2826" s="9">
        <f>IFERROR(#REF!/tbl_EcommerceSales[[#This Row],[Total_Cost]], 0)</f>
        <v>0</v>
      </c>
      <c r="AA2826" t="str">
        <f>TEXT(tbl_EcommerceSales[[#This Row],[Order_Date]],"mmm")</f>
        <v>Nov</v>
      </c>
      <c r="AB2826">
        <f>YEAR(tbl_EcommerceSales[[#This Row],[Order_Date]])</f>
        <v>2025</v>
      </c>
      <c r="AC2826" t="str">
        <f>IF(tbl_EcommerceSales[[#This Row],[Age]]&lt;18,"Under 18",IF(tbl_EcommerceSales[[#This Row],[Age]]&lt;=25,"18-25",IF(tbl_EcommerceSales[[#This Row],[Age]]&lt;=35,"26-35",IF(tbl_EcommerceSales[[#This Row],[Age]]&lt;=45,"36-45",IF(tbl_EcommerceSales[[#This Row],[Age]]&lt;=55,"46-55","56+")))))</f>
        <v>36-45</v>
      </c>
    </row>
    <row r="2827" spans="1:29" x14ac:dyDescent="0.35">
      <c r="A2827" t="s">
        <v>4609</v>
      </c>
      <c r="B2827" s="7">
        <v>45967</v>
      </c>
      <c r="C2827" t="s">
        <v>1279</v>
      </c>
      <c r="D2827" t="s">
        <v>106</v>
      </c>
      <c r="E2827" t="s">
        <v>48</v>
      </c>
      <c r="F2827">
        <v>30</v>
      </c>
      <c r="G2827" t="s">
        <v>152</v>
      </c>
      <c r="H2827" t="s">
        <v>72</v>
      </c>
      <c r="I2827" t="s">
        <v>241</v>
      </c>
      <c r="J2827" t="s">
        <v>242</v>
      </c>
      <c r="K2827" t="s">
        <v>42</v>
      </c>
      <c r="L2827" t="s">
        <v>243</v>
      </c>
      <c r="M2827">
        <v>1</v>
      </c>
      <c r="N2827" s="2">
        <v>649</v>
      </c>
      <c r="O2827" s="3">
        <v>0.1</v>
      </c>
      <c r="P2827" s="2">
        <v>290</v>
      </c>
      <c r="Q2827" t="s">
        <v>76</v>
      </c>
      <c r="R2827" t="s">
        <v>33</v>
      </c>
      <c r="S2827" t="s">
        <v>34</v>
      </c>
      <c r="T2827" s="4">
        <v>4</v>
      </c>
      <c r="U2827" s="11">
        <f t="shared" si="44"/>
        <v>649</v>
      </c>
      <c r="V2827" s="11">
        <f>tbl_EcommerceSales[[#This Row],[Gross_Sales]]*tbl_EcommerceSales[[#This Row],[Discount]]</f>
        <v>64.900000000000006</v>
      </c>
      <c r="W2827" s="11">
        <f>tbl_EcommerceSales[[#This Row],[Gross_Sales]]-tbl_EcommerceSales[[#This Row],[Discount_Amount]]</f>
        <v>584.1</v>
      </c>
      <c r="X2827" s="11">
        <f>tbl_EcommerceSales[[#This Row],[Quantity]] * _xlfn.XLOOKUP(tbl_EcommerceSales[[#This Row],[Product_ID]], Product_Master!A:A, Product_Master!F:F)</f>
        <v>290</v>
      </c>
      <c r="Y2827" s="11">
        <f>tbl_EcommerceSales[[#This Row],[Net_Revenue]]-tbl_EcommerceSales[[#This Row],[Total_Cost]]</f>
        <v>294.10000000000002</v>
      </c>
      <c r="Z2827" s="9">
        <f>IFERROR(#REF!/tbl_EcommerceSales[[#This Row],[Total_Cost]], 0)</f>
        <v>0</v>
      </c>
      <c r="AA2827" t="str">
        <f>TEXT(tbl_EcommerceSales[[#This Row],[Order_Date]],"mmm")</f>
        <v>Nov</v>
      </c>
      <c r="AB2827">
        <f>YEAR(tbl_EcommerceSales[[#This Row],[Order_Date]])</f>
        <v>2025</v>
      </c>
      <c r="AC2827" t="str">
        <f>IF(tbl_EcommerceSales[[#This Row],[Age]]&lt;18,"Under 18",IF(tbl_EcommerceSales[[#This Row],[Age]]&lt;=25,"18-25",IF(tbl_EcommerceSales[[#This Row],[Age]]&lt;=35,"26-35",IF(tbl_EcommerceSales[[#This Row],[Age]]&lt;=45,"36-45",IF(tbl_EcommerceSales[[#This Row],[Age]]&lt;=55,"46-55","56+")))))</f>
        <v>26-35</v>
      </c>
    </row>
    <row r="2828" spans="1:29" x14ac:dyDescent="0.35">
      <c r="A2828" t="s">
        <v>4610</v>
      </c>
      <c r="B2828" s="7">
        <v>45967</v>
      </c>
      <c r="C2828" t="s">
        <v>1002</v>
      </c>
      <c r="D2828" t="s">
        <v>139</v>
      </c>
      <c r="E2828" t="s">
        <v>48</v>
      </c>
      <c r="F2828">
        <v>41</v>
      </c>
      <c r="G2828" t="s">
        <v>192</v>
      </c>
      <c r="H2828" t="s">
        <v>27</v>
      </c>
      <c r="I2828" t="s">
        <v>53</v>
      </c>
      <c r="J2828" t="s">
        <v>54</v>
      </c>
      <c r="K2828" t="s">
        <v>55</v>
      </c>
      <c r="L2828" t="s">
        <v>56</v>
      </c>
      <c r="M2828">
        <v>1</v>
      </c>
      <c r="N2828" s="2">
        <v>799</v>
      </c>
      <c r="O2828" s="3">
        <v>0.1</v>
      </c>
      <c r="P2828" s="2">
        <v>390</v>
      </c>
      <c r="Q2828" t="s">
        <v>44</v>
      </c>
      <c r="R2828" t="s">
        <v>33</v>
      </c>
      <c r="S2828" t="s">
        <v>34</v>
      </c>
      <c r="T2828" s="4">
        <v>5</v>
      </c>
      <c r="U2828" s="11">
        <f t="shared" si="44"/>
        <v>799</v>
      </c>
      <c r="V2828" s="11">
        <f>tbl_EcommerceSales[[#This Row],[Gross_Sales]]*tbl_EcommerceSales[[#This Row],[Discount]]</f>
        <v>79.900000000000006</v>
      </c>
      <c r="W2828" s="11">
        <f>tbl_EcommerceSales[[#This Row],[Gross_Sales]]-tbl_EcommerceSales[[#This Row],[Discount_Amount]]</f>
        <v>719.1</v>
      </c>
      <c r="X2828" s="11">
        <f>tbl_EcommerceSales[[#This Row],[Quantity]] * _xlfn.XLOOKUP(tbl_EcommerceSales[[#This Row],[Product_ID]], Product_Master!A:A, Product_Master!F:F)</f>
        <v>390</v>
      </c>
      <c r="Y2828" s="11">
        <f>tbl_EcommerceSales[[#This Row],[Net_Revenue]]-tbl_EcommerceSales[[#This Row],[Total_Cost]]</f>
        <v>329.1</v>
      </c>
      <c r="Z2828" s="9">
        <f>IFERROR(#REF!/tbl_EcommerceSales[[#This Row],[Total_Cost]], 0)</f>
        <v>0</v>
      </c>
      <c r="AA2828" t="str">
        <f>TEXT(tbl_EcommerceSales[[#This Row],[Order_Date]],"mmm")</f>
        <v>Nov</v>
      </c>
      <c r="AB2828">
        <f>YEAR(tbl_EcommerceSales[[#This Row],[Order_Date]])</f>
        <v>2025</v>
      </c>
      <c r="AC2828" t="str">
        <f>IF(tbl_EcommerceSales[[#This Row],[Age]]&lt;18,"Under 18",IF(tbl_EcommerceSales[[#This Row],[Age]]&lt;=25,"18-25",IF(tbl_EcommerceSales[[#This Row],[Age]]&lt;=35,"26-35",IF(tbl_EcommerceSales[[#This Row],[Age]]&lt;=45,"36-45",IF(tbl_EcommerceSales[[#This Row],[Age]]&lt;=55,"46-55","56+")))))</f>
        <v>36-45</v>
      </c>
    </row>
    <row r="2829" spans="1:29" x14ac:dyDescent="0.35">
      <c r="A2829" t="s">
        <v>4611</v>
      </c>
      <c r="B2829" s="7">
        <v>45967</v>
      </c>
      <c r="C2829" t="s">
        <v>3731</v>
      </c>
      <c r="D2829" t="s">
        <v>227</v>
      </c>
      <c r="E2829" t="s">
        <v>48</v>
      </c>
      <c r="F2829">
        <v>39</v>
      </c>
      <c r="G2829" t="s">
        <v>155</v>
      </c>
      <c r="H2829" t="s">
        <v>88</v>
      </c>
      <c r="I2829" t="s">
        <v>212</v>
      </c>
      <c r="J2829" t="s">
        <v>213</v>
      </c>
      <c r="K2829" t="s">
        <v>177</v>
      </c>
      <c r="L2829" t="s">
        <v>178</v>
      </c>
      <c r="M2829">
        <v>2</v>
      </c>
      <c r="N2829" s="2">
        <v>2499</v>
      </c>
      <c r="O2829" s="3">
        <v>0.2</v>
      </c>
      <c r="P2829" s="2">
        <v>2900</v>
      </c>
      <c r="Q2829" t="s">
        <v>44</v>
      </c>
      <c r="R2829" t="s">
        <v>33</v>
      </c>
      <c r="S2829" t="s">
        <v>57</v>
      </c>
      <c r="T2829" s="4">
        <v>2</v>
      </c>
      <c r="U2829" s="11">
        <f t="shared" si="44"/>
        <v>4998</v>
      </c>
      <c r="V2829" s="11">
        <f>tbl_EcommerceSales[[#This Row],[Gross_Sales]]*tbl_EcommerceSales[[#This Row],[Discount]]</f>
        <v>999.6</v>
      </c>
      <c r="W2829" s="11">
        <f>tbl_EcommerceSales[[#This Row],[Gross_Sales]]-tbl_EcommerceSales[[#This Row],[Discount_Amount]]</f>
        <v>3998.4</v>
      </c>
      <c r="X2829" s="11">
        <f>tbl_EcommerceSales[[#This Row],[Quantity]] * _xlfn.XLOOKUP(tbl_EcommerceSales[[#This Row],[Product_ID]], Product_Master!A:A, Product_Master!F:F)</f>
        <v>2900</v>
      </c>
      <c r="Y2829" s="11">
        <f>tbl_EcommerceSales[[#This Row],[Net_Revenue]]-tbl_EcommerceSales[[#This Row],[Total_Cost]]</f>
        <v>1098.4000000000001</v>
      </c>
      <c r="Z2829" s="9">
        <f>IFERROR(#REF!/tbl_EcommerceSales[[#This Row],[Total_Cost]], 0)</f>
        <v>0</v>
      </c>
      <c r="AA2829" t="str">
        <f>TEXT(tbl_EcommerceSales[[#This Row],[Order_Date]],"mmm")</f>
        <v>Nov</v>
      </c>
      <c r="AB2829">
        <f>YEAR(tbl_EcommerceSales[[#This Row],[Order_Date]])</f>
        <v>2025</v>
      </c>
      <c r="AC2829" t="str">
        <f>IF(tbl_EcommerceSales[[#This Row],[Age]]&lt;18,"Under 18",IF(tbl_EcommerceSales[[#This Row],[Age]]&lt;=25,"18-25",IF(tbl_EcommerceSales[[#This Row],[Age]]&lt;=35,"26-35",IF(tbl_EcommerceSales[[#This Row],[Age]]&lt;=45,"36-45",IF(tbl_EcommerceSales[[#This Row],[Age]]&lt;=55,"46-55","56+")))))</f>
        <v>36-45</v>
      </c>
    </row>
    <row r="2830" spans="1:29" x14ac:dyDescent="0.35">
      <c r="A2830" t="s">
        <v>4612</v>
      </c>
      <c r="B2830" s="7">
        <v>45967</v>
      </c>
      <c r="C2830" t="s">
        <v>4613</v>
      </c>
      <c r="D2830" t="s">
        <v>195</v>
      </c>
      <c r="E2830" t="s">
        <v>48</v>
      </c>
      <c r="F2830">
        <v>25</v>
      </c>
      <c r="G2830" t="s">
        <v>270</v>
      </c>
      <c r="H2830" t="s">
        <v>72</v>
      </c>
      <c r="I2830" t="s">
        <v>80</v>
      </c>
      <c r="J2830" t="s">
        <v>81</v>
      </c>
      <c r="K2830" t="s">
        <v>82</v>
      </c>
      <c r="L2830" t="s">
        <v>83</v>
      </c>
      <c r="M2830">
        <v>2</v>
      </c>
      <c r="N2830" s="2">
        <v>2499</v>
      </c>
      <c r="O2830" s="3">
        <v>0.15</v>
      </c>
      <c r="P2830" s="2">
        <v>3100</v>
      </c>
      <c r="Q2830" t="s">
        <v>319</v>
      </c>
      <c r="R2830" t="s">
        <v>33</v>
      </c>
      <c r="S2830" t="s">
        <v>34</v>
      </c>
      <c r="T2830" s="4">
        <v>4</v>
      </c>
      <c r="U2830" s="11">
        <f t="shared" si="44"/>
        <v>4998</v>
      </c>
      <c r="V2830" s="11">
        <f>tbl_EcommerceSales[[#This Row],[Gross_Sales]]*tbl_EcommerceSales[[#This Row],[Discount]]</f>
        <v>749.69999999999993</v>
      </c>
      <c r="W2830" s="11">
        <f>tbl_EcommerceSales[[#This Row],[Gross_Sales]]-tbl_EcommerceSales[[#This Row],[Discount_Amount]]</f>
        <v>4248.3</v>
      </c>
      <c r="X2830" s="11">
        <f>tbl_EcommerceSales[[#This Row],[Quantity]] * _xlfn.XLOOKUP(tbl_EcommerceSales[[#This Row],[Product_ID]], Product_Master!A:A, Product_Master!F:F)</f>
        <v>3100</v>
      </c>
      <c r="Y2830" s="11">
        <f>tbl_EcommerceSales[[#This Row],[Net_Revenue]]-tbl_EcommerceSales[[#This Row],[Total_Cost]]</f>
        <v>1148.3000000000002</v>
      </c>
      <c r="Z2830" s="9">
        <f>IFERROR(#REF!/tbl_EcommerceSales[[#This Row],[Total_Cost]], 0)</f>
        <v>0</v>
      </c>
      <c r="AA2830" t="str">
        <f>TEXT(tbl_EcommerceSales[[#This Row],[Order_Date]],"mmm")</f>
        <v>Nov</v>
      </c>
      <c r="AB2830">
        <f>YEAR(tbl_EcommerceSales[[#This Row],[Order_Date]])</f>
        <v>2025</v>
      </c>
      <c r="AC2830" t="str">
        <f>IF(tbl_EcommerceSales[[#This Row],[Age]]&lt;18,"Under 18",IF(tbl_EcommerceSales[[#This Row],[Age]]&lt;=25,"18-25",IF(tbl_EcommerceSales[[#This Row],[Age]]&lt;=35,"26-35",IF(tbl_EcommerceSales[[#This Row],[Age]]&lt;=45,"36-45",IF(tbl_EcommerceSales[[#This Row],[Age]]&lt;=55,"46-55","56+")))))</f>
        <v>18-25</v>
      </c>
    </row>
    <row r="2831" spans="1:29" x14ac:dyDescent="0.35">
      <c r="A2831" t="s">
        <v>4614</v>
      </c>
      <c r="B2831" s="7">
        <v>45967</v>
      </c>
      <c r="C2831" t="s">
        <v>4615</v>
      </c>
      <c r="D2831" t="s">
        <v>86</v>
      </c>
      <c r="E2831" t="s">
        <v>48</v>
      </c>
      <c r="F2831">
        <v>27</v>
      </c>
      <c r="G2831" t="s">
        <v>186</v>
      </c>
      <c r="H2831" t="s">
        <v>72</v>
      </c>
      <c r="I2831" t="s">
        <v>165</v>
      </c>
      <c r="J2831" t="s">
        <v>166</v>
      </c>
      <c r="K2831" t="s">
        <v>42</v>
      </c>
      <c r="L2831" t="s">
        <v>167</v>
      </c>
      <c r="M2831">
        <v>1</v>
      </c>
      <c r="N2831" s="2">
        <v>1799</v>
      </c>
      <c r="O2831" s="3">
        <v>0.1</v>
      </c>
      <c r="P2831" s="2">
        <v>900</v>
      </c>
      <c r="Q2831" t="s">
        <v>156</v>
      </c>
      <c r="R2831" t="s">
        <v>33</v>
      </c>
      <c r="S2831" t="s">
        <v>34</v>
      </c>
      <c r="T2831" s="4">
        <v>3</v>
      </c>
      <c r="U2831" s="11">
        <f t="shared" si="44"/>
        <v>1799</v>
      </c>
      <c r="V2831" s="11">
        <f>tbl_EcommerceSales[[#This Row],[Gross_Sales]]*tbl_EcommerceSales[[#This Row],[Discount]]</f>
        <v>179.9</v>
      </c>
      <c r="W2831" s="11">
        <f>tbl_EcommerceSales[[#This Row],[Gross_Sales]]-tbl_EcommerceSales[[#This Row],[Discount_Amount]]</f>
        <v>1619.1</v>
      </c>
      <c r="X2831" s="11">
        <f>tbl_EcommerceSales[[#This Row],[Quantity]] * _xlfn.XLOOKUP(tbl_EcommerceSales[[#This Row],[Product_ID]], Product_Master!A:A, Product_Master!F:F)</f>
        <v>900</v>
      </c>
      <c r="Y2831" s="11">
        <f>tbl_EcommerceSales[[#This Row],[Net_Revenue]]-tbl_EcommerceSales[[#This Row],[Total_Cost]]</f>
        <v>719.09999999999991</v>
      </c>
      <c r="Z2831" s="9">
        <f>IFERROR(#REF!/tbl_EcommerceSales[[#This Row],[Total_Cost]], 0)</f>
        <v>0</v>
      </c>
      <c r="AA2831" t="str">
        <f>TEXT(tbl_EcommerceSales[[#This Row],[Order_Date]],"mmm")</f>
        <v>Nov</v>
      </c>
      <c r="AB2831">
        <f>YEAR(tbl_EcommerceSales[[#This Row],[Order_Date]])</f>
        <v>2025</v>
      </c>
      <c r="AC2831" t="str">
        <f>IF(tbl_EcommerceSales[[#This Row],[Age]]&lt;18,"Under 18",IF(tbl_EcommerceSales[[#This Row],[Age]]&lt;=25,"18-25",IF(tbl_EcommerceSales[[#This Row],[Age]]&lt;=35,"26-35",IF(tbl_EcommerceSales[[#This Row],[Age]]&lt;=45,"36-45",IF(tbl_EcommerceSales[[#This Row],[Age]]&lt;=55,"46-55","56+")))))</f>
        <v>26-35</v>
      </c>
    </row>
    <row r="2832" spans="1:29" x14ac:dyDescent="0.35">
      <c r="A2832" t="s">
        <v>4616</v>
      </c>
      <c r="B2832" s="7">
        <v>45967</v>
      </c>
      <c r="C2832" t="s">
        <v>504</v>
      </c>
      <c r="D2832" t="s">
        <v>159</v>
      </c>
      <c r="E2832" t="s">
        <v>25</v>
      </c>
      <c r="F2832">
        <v>32</v>
      </c>
      <c r="G2832" t="s">
        <v>186</v>
      </c>
      <c r="H2832" t="s">
        <v>72</v>
      </c>
      <c r="I2832" t="s">
        <v>73</v>
      </c>
      <c r="J2832" t="s">
        <v>74</v>
      </c>
      <c r="K2832" t="s">
        <v>55</v>
      </c>
      <c r="L2832" t="s">
        <v>75</v>
      </c>
      <c r="M2832">
        <v>2</v>
      </c>
      <c r="N2832" s="2">
        <v>2899</v>
      </c>
      <c r="O2832" s="3">
        <v>0.05</v>
      </c>
      <c r="P2832" s="2">
        <v>3400</v>
      </c>
      <c r="Q2832" t="s">
        <v>123</v>
      </c>
      <c r="R2832" t="s">
        <v>93</v>
      </c>
      <c r="S2832" t="s">
        <v>34</v>
      </c>
      <c r="T2832" s="4">
        <v>4</v>
      </c>
      <c r="U2832" s="11">
        <f t="shared" si="44"/>
        <v>5798</v>
      </c>
      <c r="V2832" s="11">
        <f>tbl_EcommerceSales[[#This Row],[Gross_Sales]]*tbl_EcommerceSales[[#This Row],[Discount]]</f>
        <v>289.90000000000003</v>
      </c>
      <c r="W2832" s="11">
        <f>tbl_EcommerceSales[[#This Row],[Gross_Sales]]-tbl_EcommerceSales[[#This Row],[Discount_Amount]]</f>
        <v>5508.1</v>
      </c>
      <c r="X2832" s="11">
        <f>tbl_EcommerceSales[[#This Row],[Quantity]] * _xlfn.XLOOKUP(tbl_EcommerceSales[[#This Row],[Product_ID]], Product_Master!A:A, Product_Master!F:F)</f>
        <v>3400</v>
      </c>
      <c r="Y2832" s="11">
        <f>tbl_EcommerceSales[[#This Row],[Net_Revenue]]-tbl_EcommerceSales[[#This Row],[Total_Cost]]</f>
        <v>2108.1000000000004</v>
      </c>
      <c r="Z2832" s="9">
        <f>IFERROR(#REF!/tbl_EcommerceSales[[#This Row],[Total_Cost]], 0)</f>
        <v>0</v>
      </c>
      <c r="AA2832" t="str">
        <f>TEXT(tbl_EcommerceSales[[#This Row],[Order_Date]],"mmm")</f>
        <v>Nov</v>
      </c>
      <c r="AB2832">
        <f>YEAR(tbl_EcommerceSales[[#This Row],[Order_Date]])</f>
        <v>2025</v>
      </c>
      <c r="AC2832" t="str">
        <f>IF(tbl_EcommerceSales[[#This Row],[Age]]&lt;18,"Under 18",IF(tbl_EcommerceSales[[#This Row],[Age]]&lt;=25,"18-25",IF(tbl_EcommerceSales[[#This Row],[Age]]&lt;=35,"26-35",IF(tbl_EcommerceSales[[#This Row],[Age]]&lt;=45,"36-45",IF(tbl_EcommerceSales[[#This Row],[Age]]&lt;=55,"46-55","56+")))))</f>
        <v>26-35</v>
      </c>
    </row>
    <row r="2833" spans="1:29" x14ac:dyDescent="0.35">
      <c r="A2833" t="s">
        <v>4617</v>
      </c>
      <c r="B2833" s="7">
        <v>45967</v>
      </c>
      <c r="C2833" t="s">
        <v>4618</v>
      </c>
      <c r="D2833" t="s">
        <v>251</v>
      </c>
      <c r="E2833" t="s">
        <v>25</v>
      </c>
      <c r="F2833">
        <v>33</v>
      </c>
      <c r="G2833" t="s">
        <v>142</v>
      </c>
      <c r="H2833" t="s">
        <v>88</v>
      </c>
      <c r="I2833" t="s">
        <v>221</v>
      </c>
      <c r="J2833" t="s">
        <v>222</v>
      </c>
      <c r="K2833" t="s">
        <v>177</v>
      </c>
      <c r="L2833" t="s">
        <v>208</v>
      </c>
      <c r="M2833">
        <v>2</v>
      </c>
      <c r="N2833" s="2">
        <v>1499</v>
      </c>
      <c r="O2833" s="3">
        <v>0</v>
      </c>
      <c r="P2833" s="2">
        <v>1600</v>
      </c>
      <c r="Q2833" t="s">
        <v>44</v>
      </c>
      <c r="R2833" t="s">
        <v>33</v>
      </c>
      <c r="S2833" t="s">
        <v>34</v>
      </c>
      <c r="T2833" s="4">
        <v>4</v>
      </c>
      <c r="U2833" s="11">
        <f t="shared" si="44"/>
        <v>2998</v>
      </c>
      <c r="V2833" s="11">
        <f>tbl_EcommerceSales[[#This Row],[Gross_Sales]]*tbl_EcommerceSales[[#This Row],[Discount]]</f>
        <v>0</v>
      </c>
      <c r="W2833" s="11">
        <f>tbl_EcommerceSales[[#This Row],[Gross_Sales]]-tbl_EcommerceSales[[#This Row],[Discount_Amount]]</f>
        <v>2998</v>
      </c>
      <c r="X2833" s="11">
        <f>tbl_EcommerceSales[[#This Row],[Quantity]] * _xlfn.XLOOKUP(tbl_EcommerceSales[[#This Row],[Product_ID]], Product_Master!A:A, Product_Master!F:F)</f>
        <v>1600</v>
      </c>
      <c r="Y2833" s="11">
        <f>tbl_EcommerceSales[[#This Row],[Net_Revenue]]-tbl_EcommerceSales[[#This Row],[Total_Cost]]</f>
        <v>1398</v>
      </c>
      <c r="Z2833" s="9">
        <f>IFERROR(#REF!/tbl_EcommerceSales[[#This Row],[Total_Cost]], 0)</f>
        <v>0</v>
      </c>
      <c r="AA2833" t="str">
        <f>TEXT(tbl_EcommerceSales[[#This Row],[Order_Date]],"mmm")</f>
        <v>Nov</v>
      </c>
      <c r="AB2833">
        <f>YEAR(tbl_EcommerceSales[[#This Row],[Order_Date]])</f>
        <v>2025</v>
      </c>
      <c r="AC2833" t="str">
        <f>IF(tbl_EcommerceSales[[#This Row],[Age]]&lt;18,"Under 18",IF(tbl_EcommerceSales[[#This Row],[Age]]&lt;=25,"18-25",IF(tbl_EcommerceSales[[#This Row],[Age]]&lt;=35,"26-35",IF(tbl_EcommerceSales[[#This Row],[Age]]&lt;=45,"36-45",IF(tbl_EcommerceSales[[#This Row],[Age]]&lt;=55,"46-55","56+")))))</f>
        <v>26-35</v>
      </c>
    </row>
    <row r="2834" spans="1:29" x14ac:dyDescent="0.35">
      <c r="A2834" t="s">
        <v>4619</v>
      </c>
      <c r="B2834" s="7">
        <v>45967</v>
      </c>
      <c r="C2834" t="s">
        <v>4620</v>
      </c>
      <c r="D2834" t="s">
        <v>66</v>
      </c>
      <c r="E2834" t="s">
        <v>25</v>
      </c>
      <c r="F2834">
        <v>32</v>
      </c>
      <c r="G2834" t="s">
        <v>99</v>
      </c>
      <c r="H2834" t="s">
        <v>88</v>
      </c>
      <c r="I2834" t="s">
        <v>40</v>
      </c>
      <c r="J2834" t="s">
        <v>41</v>
      </c>
      <c r="K2834" t="s">
        <v>42</v>
      </c>
      <c r="L2834" t="s">
        <v>43</v>
      </c>
      <c r="M2834">
        <v>1</v>
      </c>
      <c r="N2834" s="2">
        <v>699</v>
      </c>
      <c r="O2834" s="3">
        <v>0.1</v>
      </c>
      <c r="P2834" s="2">
        <v>310</v>
      </c>
      <c r="Q2834" t="s">
        <v>32</v>
      </c>
      <c r="R2834" t="s">
        <v>33</v>
      </c>
      <c r="S2834" t="s">
        <v>34</v>
      </c>
      <c r="T2834" s="4">
        <v>5</v>
      </c>
      <c r="U2834" s="11">
        <f t="shared" si="44"/>
        <v>699</v>
      </c>
      <c r="V2834" s="11">
        <f>tbl_EcommerceSales[[#This Row],[Gross_Sales]]*tbl_EcommerceSales[[#This Row],[Discount]]</f>
        <v>69.900000000000006</v>
      </c>
      <c r="W2834" s="11">
        <f>tbl_EcommerceSales[[#This Row],[Gross_Sales]]-tbl_EcommerceSales[[#This Row],[Discount_Amount]]</f>
        <v>629.1</v>
      </c>
      <c r="X2834" s="11">
        <f>tbl_EcommerceSales[[#This Row],[Quantity]] * _xlfn.XLOOKUP(tbl_EcommerceSales[[#This Row],[Product_ID]], Product_Master!A:A, Product_Master!F:F)</f>
        <v>310</v>
      </c>
      <c r="Y2834" s="11">
        <f>tbl_EcommerceSales[[#This Row],[Net_Revenue]]-tbl_EcommerceSales[[#This Row],[Total_Cost]]</f>
        <v>319.10000000000002</v>
      </c>
      <c r="Z2834" s="9">
        <f>IFERROR(#REF!/tbl_EcommerceSales[[#This Row],[Total_Cost]], 0)</f>
        <v>0</v>
      </c>
      <c r="AA2834" t="str">
        <f>TEXT(tbl_EcommerceSales[[#This Row],[Order_Date]],"mmm")</f>
        <v>Nov</v>
      </c>
      <c r="AB2834">
        <f>YEAR(tbl_EcommerceSales[[#This Row],[Order_Date]])</f>
        <v>2025</v>
      </c>
      <c r="AC2834" t="str">
        <f>IF(tbl_EcommerceSales[[#This Row],[Age]]&lt;18,"Under 18",IF(tbl_EcommerceSales[[#This Row],[Age]]&lt;=25,"18-25",IF(tbl_EcommerceSales[[#This Row],[Age]]&lt;=35,"26-35",IF(tbl_EcommerceSales[[#This Row],[Age]]&lt;=45,"36-45",IF(tbl_EcommerceSales[[#This Row],[Age]]&lt;=55,"46-55","56+")))))</f>
        <v>26-35</v>
      </c>
    </row>
    <row r="2835" spans="1:29" x14ac:dyDescent="0.35">
      <c r="A2835" t="s">
        <v>4621</v>
      </c>
      <c r="B2835" s="7">
        <v>45968</v>
      </c>
      <c r="C2835" t="s">
        <v>4622</v>
      </c>
      <c r="D2835" t="s">
        <v>66</v>
      </c>
      <c r="E2835" t="s">
        <v>48</v>
      </c>
      <c r="F2835">
        <v>33</v>
      </c>
      <c r="G2835" t="s">
        <v>246</v>
      </c>
      <c r="H2835" t="s">
        <v>27</v>
      </c>
      <c r="I2835" t="s">
        <v>73</v>
      </c>
      <c r="J2835" t="s">
        <v>74</v>
      </c>
      <c r="K2835" t="s">
        <v>55</v>
      </c>
      <c r="L2835" t="s">
        <v>75</v>
      </c>
      <c r="M2835">
        <v>2</v>
      </c>
      <c r="N2835" s="2">
        <v>2899</v>
      </c>
      <c r="O2835" s="3">
        <v>0.1</v>
      </c>
      <c r="P2835" s="2">
        <v>3400</v>
      </c>
      <c r="Q2835" t="s">
        <v>319</v>
      </c>
      <c r="R2835" t="s">
        <v>33</v>
      </c>
      <c r="S2835" t="s">
        <v>57</v>
      </c>
      <c r="T2835" s="4">
        <v>5</v>
      </c>
      <c r="U2835" s="11">
        <f t="shared" si="44"/>
        <v>5798</v>
      </c>
      <c r="V2835" s="11">
        <f>tbl_EcommerceSales[[#This Row],[Gross_Sales]]*tbl_EcommerceSales[[#This Row],[Discount]]</f>
        <v>579.80000000000007</v>
      </c>
      <c r="W2835" s="11">
        <f>tbl_EcommerceSales[[#This Row],[Gross_Sales]]-tbl_EcommerceSales[[#This Row],[Discount_Amount]]</f>
        <v>5218.2</v>
      </c>
      <c r="X2835" s="11">
        <f>tbl_EcommerceSales[[#This Row],[Quantity]] * _xlfn.XLOOKUP(tbl_EcommerceSales[[#This Row],[Product_ID]], Product_Master!A:A, Product_Master!F:F)</f>
        <v>3400</v>
      </c>
      <c r="Y2835" s="11">
        <f>tbl_EcommerceSales[[#This Row],[Net_Revenue]]-tbl_EcommerceSales[[#This Row],[Total_Cost]]</f>
        <v>1818.1999999999998</v>
      </c>
      <c r="Z2835" s="9">
        <f>IFERROR(#REF!/tbl_EcommerceSales[[#This Row],[Total_Cost]], 0)</f>
        <v>0</v>
      </c>
      <c r="AA2835" t="str">
        <f>TEXT(tbl_EcommerceSales[[#This Row],[Order_Date]],"mmm")</f>
        <v>Nov</v>
      </c>
      <c r="AB2835">
        <f>YEAR(tbl_EcommerceSales[[#This Row],[Order_Date]])</f>
        <v>2025</v>
      </c>
      <c r="AC2835" t="str">
        <f>IF(tbl_EcommerceSales[[#This Row],[Age]]&lt;18,"Under 18",IF(tbl_EcommerceSales[[#This Row],[Age]]&lt;=25,"18-25",IF(tbl_EcommerceSales[[#This Row],[Age]]&lt;=35,"26-35",IF(tbl_EcommerceSales[[#This Row],[Age]]&lt;=45,"36-45",IF(tbl_EcommerceSales[[#This Row],[Age]]&lt;=55,"46-55","56+")))))</f>
        <v>26-35</v>
      </c>
    </row>
    <row r="2836" spans="1:29" x14ac:dyDescent="0.35">
      <c r="A2836" t="s">
        <v>4623</v>
      </c>
      <c r="B2836" s="7">
        <v>45968</v>
      </c>
      <c r="C2836" t="s">
        <v>2842</v>
      </c>
      <c r="D2836" t="s">
        <v>205</v>
      </c>
      <c r="E2836" t="s">
        <v>48</v>
      </c>
      <c r="F2836">
        <v>35</v>
      </c>
      <c r="G2836" t="s">
        <v>192</v>
      </c>
      <c r="H2836" t="s">
        <v>27</v>
      </c>
      <c r="I2836" t="s">
        <v>200</v>
      </c>
      <c r="J2836" t="s">
        <v>201</v>
      </c>
      <c r="K2836" t="s">
        <v>91</v>
      </c>
      <c r="L2836" t="s">
        <v>202</v>
      </c>
      <c r="M2836">
        <v>2</v>
      </c>
      <c r="N2836" s="2">
        <v>899</v>
      </c>
      <c r="O2836" s="3">
        <v>0.1</v>
      </c>
      <c r="P2836" s="2">
        <v>840</v>
      </c>
      <c r="Q2836" t="s">
        <v>123</v>
      </c>
      <c r="R2836" t="s">
        <v>33</v>
      </c>
      <c r="S2836" t="s">
        <v>57</v>
      </c>
      <c r="T2836" s="4">
        <v>5</v>
      </c>
      <c r="U2836" s="11">
        <f t="shared" si="44"/>
        <v>1798</v>
      </c>
      <c r="V2836" s="11">
        <f>tbl_EcommerceSales[[#This Row],[Gross_Sales]]*tbl_EcommerceSales[[#This Row],[Discount]]</f>
        <v>179.8</v>
      </c>
      <c r="W2836" s="11">
        <f>tbl_EcommerceSales[[#This Row],[Gross_Sales]]-tbl_EcommerceSales[[#This Row],[Discount_Amount]]</f>
        <v>1618.2</v>
      </c>
      <c r="X2836" s="11">
        <f>tbl_EcommerceSales[[#This Row],[Quantity]] * _xlfn.XLOOKUP(tbl_EcommerceSales[[#This Row],[Product_ID]], Product_Master!A:A, Product_Master!F:F)</f>
        <v>840</v>
      </c>
      <c r="Y2836" s="11">
        <f>tbl_EcommerceSales[[#This Row],[Net_Revenue]]-tbl_EcommerceSales[[#This Row],[Total_Cost]]</f>
        <v>778.2</v>
      </c>
      <c r="Z2836" s="9">
        <f>IFERROR(#REF!/tbl_EcommerceSales[[#This Row],[Total_Cost]], 0)</f>
        <v>0</v>
      </c>
      <c r="AA2836" t="str">
        <f>TEXT(tbl_EcommerceSales[[#This Row],[Order_Date]],"mmm")</f>
        <v>Nov</v>
      </c>
      <c r="AB2836">
        <f>YEAR(tbl_EcommerceSales[[#This Row],[Order_Date]])</f>
        <v>2025</v>
      </c>
      <c r="AC2836" t="str">
        <f>IF(tbl_EcommerceSales[[#This Row],[Age]]&lt;18,"Under 18",IF(tbl_EcommerceSales[[#This Row],[Age]]&lt;=25,"18-25",IF(tbl_EcommerceSales[[#This Row],[Age]]&lt;=35,"26-35",IF(tbl_EcommerceSales[[#This Row],[Age]]&lt;=45,"36-45",IF(tbl_EcommerceSales[[#This Row],[Age]]&lt;=55,"46-55","56+")))))</f>
        <v>26-35</v>
      </c>
    </row>
    <row r="2837" spans="1:29" x14ac:dyDescent="0.35">
      <c r="A2837" t="s">
        <v>4624</v>
      </c>
      <c r="B2837" s="7">
        <v>45968</v>
      </c>
      <c r="C2837" t="s">
        <v>1420</v>
      </c>
      <c r="D2837" t="s">
        <v>181</v>
      </c>
      <c r="E2837" t="s">
        <v>48</v>
      </c>
      <c r="F2837">
        <v>37</v>
      </c>
      <c r="G2837" t="s">
        <v>71</v>
      </c>
      <c r="H2837" t="s">
        <v>72</v>
      </c>
      <c r="I2837" t="s">
        <v>62</v>
      </c>
      <c r="J2837" t="s">
        <v>63</v>
      </c>
      <c r="K2837" t="s">
        <v>42</v>
      </c>
      <c r="L2837" t="s">
        <v>43</v>
      </c>
      <c r="M2837">
        <v>3</v>
      </c>
      <c r="N2837" s="2">
        <v>499</v>
      </c>
      <c r="O2837" s="3">
        <v>0.05</v>
      </c>
      <c r="P2837" s="2">
        <v>660</v>
      </c>
      <c r="Q2837" t="s">
        <v>319</v>
      </c>
      <c r="R2837" t="s">
        <v>93</v>
      </c>
      <c r="S2837" t="s">
        <v>57</v>
      </c>
      <c r="T2837" s="4">
        <v>3</v>
      </c>
      <c r="U2837" s="11">
        <f t="shared" si="44"/>
        <v>1497</v>
      </c>
      <c r="V2837" s="11">
        <f>tbl_EcommerceSales[[#This Row],[Gross_Sales]]*tbl_EcommerceSales[[#This Row],[Discount]]</f>
        <v>74.850000000000009</v>
      </c>
      <c r="W2837" s="11">
        <f>tbl_EcommerceSales[[#This Row],[Gross_Sales]]-tbl_EcommerceSales[[#This Row],[Discount_Amount]]</f>
        <v>1422.15</v>
      </c>
      <c r="X2837" s="11">
        <f>tbl_EcommerceSales[[#This Row],[Quantity]] * _xlfn.XLOOKUP(tbl_EcommerceSales[[#This Row],[Product_ID]], Product_Master!A:A, Product_Master!F:F)</f>
        <v>660</v>
      </c>
      <c r="Y2837" s="11">
        <f>tbl_EcommerceSales[[#This Row],[Net_Revenue]]-tbl_EcommerceSales[[#This Row],[Total_Cost]]</f>
        <v>762.15000000000009</v>
      </c>
      <c r="Z2837" s="9">
        <f>IFERROR(#REF!/tbl_EcommerceSales[[#This Row],[Total_Cost]], 0)</f>
        <v>0</v>
      </c>
      <c r="AA2837" t="str">
        <f>TEXT(tbl_EcommerceSales[[#This Row],[Order_Date]],"mmm")</f>
        <v>Nov</v>
      </c>
      <c r="AB2837">
        <f>YEAR(tbl_EcommerceSales[[#This Row],[Order_Date]])</f>
        <v>2025</v>
      </c>
      <c r="AC2837" t="str">
        <f>IF(tbl_EcommerceSales[[#This Row],[Age]]&lt;18,"Under 18",IF(tbl_EcommerceSales[[#This Row],[Age]]&lt;=25,"18-25",IF(tbl_EcommerceSales[[#This Row],[Age]]&lt;=35,"26-35",IF(tbl_EcommerceSales[[#This Row],[Age]]&lt;=45,"36-45",IF(tbl_EcommerceSales[[#This Row],[Age]]&lt;=55,"46-55","56+")))))</f>
        <v>36-45</v>
      </c>
    </row>
    <row r="2838" spans="1:29" x14ac:dyDescent="0.35">
      <c r="A2838" t="s">
        <v>4625</v>
      </c>
      <c r="B2838" s="7">
        <v>45968</v>
      </c>
      <c r="C2838" t="s">
        <v>3936</v>
      </c>
      <c r="D2838" t="s">
        <v>106</v>
      </c>
      <c r="E2838" t="s">
        <v>48</v>
      </c>
      <c r="F2838">
        <v>42</v>
      </c>
      <c r="G2838" t="s">
        <v>136</v>
      </c>
      <c r="H2838" t="s">
        <v>88</v>
      </c>
      <c r="I2838" t="s">
        <v>212</v>
      </c>
      <c r="J2838" t="s">
        <v>213</v>
      </c>
      <c r="K2838" t="s">
        <v>177</v>
      </c>
      <c r="L2838" t="s">
        <v>178</v>
      </c>
      <c r="M2838">
        <v>1</v>
      </c>
      <c r="N2838" s="2">
        <v>2499</v>
      </c>
      <c r="O2838" s="3">
        <v>0.1</v>
      </c>
      <c r="P2838" s="2">
        <v>1450</v>
      </c>
      <c r="Q2838" t="s">
        <v>44</v>
      </c>
      <c r="R2838" t="s">
        <v>33</v>
      </c>
      <c r="S2838" t="s">
        <v>57</v>
      </c>
      <c r="T2838" s="4">
        <v>5</v>
      </c>
      <c r="U2838" s="11">
        <f t="shared" si="44"/>
        <v>2499</v>
      </c>
      <c r="V2838" s="11">
        <f>tbl_EcommerceSales[[#This Row],[Gross_Sales]]*tbl_EcommerceSales[[#This Row],[Discount]]</f>
        <v>249.9</v>
      </c>
      <c r="W2838" s="11">
        <f>tbl_EcommerceSales[[#This Row],[Gross_Sales]]-tbl_EcommerceSales[[#This Row],[Discount_Amount]]</f>
        <v>2249.1</v>
      </c>
      <c r="X2838" s="11">
        <f>tbl_EcommerceSales[[#This Row],[Quantity]] * _xlfn.XLOOKUP(tbl_EcommerceSales[[#This Row],[Product_ID]], Product_Master!A:A, Product_Master!F:F)</f>
        <v>1450</v>
      </c>
      <c r="Y2838" s="11">
        <f>tbl_EcommerceSales[[#This Row],[Net_Revenue]]-tbl_EcommerceSales[[#This Row],[Total_Cost]]</f>
        <v>799.09999999999991</v>
      </c>
      <c r="Z2838" s="9">
        <f>IFERROR(#REF!/tbl_EcommerceSales[[#This Row],[Total_Cost]], 0)</f>
        <v>0</v>
      </c>
      <c r="AA2838" t="str">
        <f>TEXT(tbl_EcommerceSales[[#This Row],[Order_Date]],"mmm")</f>
        <v>Nov</v>
      </c>
      <c r="AB2838">
        <f>YEAR(tbl_EcommerceSales[[#This Row],[Order_Date]])</f>
        <v>2025</v>
      </c>
      <c r="AC2838" t="str">
        <f>IF(tbl_EcommerceSales[[#This Row],[Age]]&lt;18,"Under 18",IF(tbl_EcommerceSales[[#This Row],[Age]]&lt;=25,"18-25",IF(tbl_EcommerceSales[[#This Row],[Age]]&lt;=35,"26-35",IF(tbl_EcommerceSales[[#This Row],[Age]]&lt;=45,"36-45",IF(tbl_EcommerceSales[[#This Row],[Age]]&lt;=55,"46-55","56+")))))</f>
        <v>36-45</v>
      </c>
    </row>
    <row r="2839" spans="1:29" x14ac:dyDescent="0.35">
      <c r="A2839" t="s">
        <v>4626</v>
      </c>
      <c r="B2839" s="7">
        <v>45968</v>
      </c>
      <c r="C2839" t="s">
        <v>2601</v>
      </c>
      <c r="D2839" t="s">
        <v>60</v>
      </c>
      <c r="E2839" t="s">
        <v>48</v>
      </c>
      <c r="F2839">
        <v>23</v>
      </c>
      <c r="G2839" t="s">
        <v>87</v>
      </c>
      <c r="H2839" t="s">
        <v>88</v>
      </c>
      <c r="I2839" t="s">
        <v>236</v>
      </c>
      <c r="J2839" t="s">
        <v>237</v>
      </c>
      <c r="K2839" t="s">
        <v>82</v>
      </c>
      <c r="L2839" t="s">
        <v>238</v>
      </c>
      <c r="M2839">
        <v>4</v>
      </c>
      <c r="N2839" s="2">
        <v>899</v>
      </c>
      <c r="O2839" s="3">
        <v>0.25</v>
      </c>
      <c r="P2839" s="2">
        <v>1920</v>
      </c>
      <c r="Q2839" t="s">
        <v>123</v>
      </c>
      <c r="R2839" t="s">
        <v>33</v>
      </c>
      <c r="S2839" t="s">
        <v>34</v>
      </c>
      <c r="T2839" s="4">
        <v>5</v>
      </c>
      <c r="U2839" s="11">
        <f t="shared" si="44"/>
        <v>3596</v>
      </c>
      <c r="V2839" s="11">
        <f>tbl_EcommerceSales[[#This Row],[Gross_Sales]]*tbl_EcommerceSales[[#This Row],[Discount]]</f>
        <v>899</v>
      </c>
      <c r="W2839" s="11">
        <f>tbl_EcommerceSales[[#This Row],[Gross_Sales]]-tbl_EcommerceSales[[#This Row],[Discount_Amount]]</f>
        <v>2697</v>
      </c>
      <c r="X2839" s="11">
        <f>tbl_EcommerceSales[[#This Row],[Quantity]] * _xlfn.XLOOKUP(tbl_EcommerceSales[[#This Row],[Product_ID]], Product_Master!A:A, Product_Master!F:F)</f>
        <v>1920</v>
      </c>
      <c r="Y2839" s="11">
        <f>tbl_EcommerceSales[[#This Row],[Net_Revenue]]-tbl_EcommerceSales[[#This Row],[Total_Cost]]</f>
        <v>777</v>
      </c>
      <c r="Z2839" s="9">
        <f>IFERROR(#REF!/tbl_EcommerceSales[[#This Row],[Total_Cost]], 0)</f>
        <v>0</v>
      </c>
      <c r="AA2839" t="str">
        <f>TEXT(tbl_EcommerceSales[[#This Row],[Order_Date]],"mmm")</f>
        <v>Nov</v>
      </c>
      <c r="AB2839">
        <f>YEAR(tbl_EcommerceSales[[#This Row],[Order_Date]])</f>
        <v>2025</v>
      </c>
      <c r="AC2839" t="str">
        <f>IF(tbl_EcommerceSales[[#This Row],[Age]]&lt;18,"Under 18",IF(tbl_EcommerceSales[[#This Row],[Age]]&lt;=25,"18-25",IF(tbl_EcommerceSales[[#This Row],[Age]]&lt;=35,"26-35",IF(tbl_EcommerceSales[[#This Row],[Age]]&lt;=45,"36-45",IF(tbl_EcommerceSales[[#This Row],[Age]]&lt;=55,"46-55","56+")))))</f>
        <v>18-25</v>
      </c>
    </row>
    <row r="2840" spans="1:29" x14ac:dyDescent="0.35">
      <c r="A2840" t="s">
        <v>4627</v>
      </c>
      <c r="B2840" s="7">
        <v>45968</v>
      </c>
      <c r="C2840" t="s">
        <v>1452</v>
      </c>
      <c r="D2840" t="s">
        <v>305</v>
      </c>
      <c r="E2840" t="s">
        <v>25</v>
      </c>
      <c r="F2840">
        <v>42</v>
      </c>
      <c r="G2840" t="s">
        <v>152</v>
      </c>
      <c r="H2840" t="s">
        <v>72</v>
      </c>
      <c r="I2840" t="s">
        <v>89</v>
      </c>
      <c r="J2840" t="s">
        <v>90</v>
      </c>
      <c r="K2840" t="s">
        <v>91</v>
      </c>
      <c r="L2840" t="s">
        <v>92</v>
      </c>
      <c r="M2840">
        <v>2</v>
      </c>
      <c r="N2840" s="2">
        <v>599</v>
      </c>
      <c r="O2840" s="3">
        <v>0.05</v>
      </c>
      <c r="P2840" s="2">
        <v>520</v>
      </c>
      <c r="Q2840" t="s">
        <v>123</v>
      </c>
      <c r="R2840" t="s">
        <v>33</v>
      </c>
      <c r="S2840" t="s">
        <v>34</v>
      </c>
      <c r="T2840" s="4">
        <v>2</v>
      </c>
      <c r="U2840" s="11">
        <f t="shared" si="44"/>
        <v>1198</v>
      </c>
      <c r="V2840" s="11">
        <f>tbl_EcommerceSales[[#This Row],[Gross_Sales]]*tbl_EcommerceSales[[#This Row],[Discount]]</f>
        <v>59.900000000000006</v>
      </c>
      <c r="W2840" s="11">
        <f>tbl_EcommerceSales[[#This Row],[Gross_Sales]]-tbl_EcommerceSales[[#This Row],[Discount_Amount]]</f>
        <v>1138.0999999999999</v>
      </c>
      <c r="X2840" s="11">
        <f>tbl_EcommerceSales[[#This Row],[Quantity]] * _xlfn.XLOOKUP(tbl_EcommerceSales[[#This Row],[Product_ID]], Product_Master!A:A, Product_Master!F:F)</f>
        <v>520</v>
      </c>
      <c r="Y2840" s="11">
        <f>tbl_EcommerceSales[[#This Row],[Net_Revenue]]-tbl_EcommerceSales[[#This Row],[Total_Cost]]</f>
        <v>618.09999999999991</v>
      </c>
      <c r="Z2840" s="9">
        <f>IFERROR(#REF!/tbl_EcommerceSales[[#This Row],[Total_Cost]], 0)</f>
        <v>0</v>
      </c>
      <c r="AA2840" t="str">
        <f>TEXT(tbl_EcommerceSales[[#This Row],[Order_Date]],"mmm")</f>
        <v>Nov</v>
      </c>
      <c r="AB2840">
        <f>YEAR(tbl_EcommerceSales[[#This Row],[Order_Date]])</f>
        <v>2025</v>
      </c>
      <c r="AC2840" t="str">
        <f>IF(tbl_EcommerceSales[[#This Row],[Age]]&lt;18,"Under 18",IF(tbl_EcommerceSales[[#This Row],[Age]]&lt;=25,"18-25",IF(tbl_EcommerceSales[[#This Row],[Age]]&lt;=35,"26-35",IF(tbl_EcommerceSales[[#This Row],[Age]]&lt;=45,"36-45",IF(tbl_EcommerceSales[[#This Row],[Age]]&lt;=55,"46-55","56+")))))</f>
        <v>36-45</v>
      </c>
    </row>
    <row r="2841" spans="1:29" x14ac:dyDescent="0.35">
      <c r="A2841" t="s">
        <v>4628</v>
      </c>
      <c r="B2841" s="7">
        <v>45968</v>
      </c>
      <c r="C2841" t="s">
        <v>1840</v>
      </c>
      <c r="D2841" t="s">
        <v>47</v>
      </c>
      <c r="E2841" t="s">
        <v>25</v>
      </c>
      <c r="F2841">
        <v>21</v>
      </c>
      <c r="G2841" t="s">
        <v>155</v>
      </c>
      <c r="H2841" t="s">
        <v>88</v>
      </c>
      <c r="I2841" t="s">
        <v>160</v>
      </c>
      <c r="J2841" t="s">
        <v>161</v>
      </c>
      <c r="K2841" t="s">
        <v>91</v>
      </c>
      <c r="L2841" t="s">
        <v>133</v>
      </c>
      <c r="M2841">
        <v>1</v>
      </c>
      <c r="N2841" s="2">
        <v>1099</v>
      </c>
      <c r="O2841" s="3">
        <v>0</v>
      </c>
      <c r="P2841" s="2">
        <v>520</v>
      </c>
      <c r="Q2841" t="s">
        <v>32</v>
      </c>
      <c r="R2841" t="s">
        <v>33</v>
      </c>
      <c r="S2841" t="s">
        <v>34</v>
      </c>
      <c r="T2841" s="4">
        <v>4</v>
      </c>
      <c r="U2841" s="11">
        <f t="shared" si="44"/>
        <v>1099</v>
      </c>
      <c r="V2841" s="11">
        <f>tbl_EcommerceSales[[#This Row],[Gross_Sales]]*tbl_EcommerceSales[[#This Row],[Discount]]</f>
        <v>0</v>
      </c>
      <c r="W2841" s="11">
        <f>tbl_EcommerceSales[[#This Row],[Gross_Sales]]-tbl_EcommerceSales[[#This Row],[Discount_Amount]]</f>
        <v>1099</v>
      </c>
      <c r="X2841" s="11">
        <f>tbl_EcommerceSales[[#This Row],[Quantity]] * _xlfn.XLOOKUP(tbl_EcommerceSales[[#This Row],[Product_ID]], Product_Master!A:A, Product_Master!F:F)</f>
        <v>520</v>
      </c>
      <c r="Y2841" s="11">
        <f>tbl_EcommerceSales[[#This Row],[Net_Revenue]]-tbl_EcommerceSales[[#This Row],[Total_Cost]]</f>
        <v>579</v>
      </c>
      <c r="Z2841" s="9">
        <f>IFERROR(#REF!/tbl_EcommerceSales[[#This Row],[Total_Cost]], 0)</f>
        <v>0</v>
      </c>
      <c r="AA2841" t="str">
        <f>TEXT(tbl_EcommerceSales[[#This Row],[Order_Date]],"mmm")</f>
        <v>Nov</v>
      </c>
      <c r="AB2841">
        <f>YEAR(tbl_EcommerceSales[[#This Row],[Order_Date]])</f>
        <v>2025</v>
      </c>
      <c r="AC2841" t="str">
        <f>IF(tbl_EcommerceSales[[#This Row],[Age]]&lt;18,"Under 18",IF(tbl_EcommerceSales[[#This Row],[Age]]&lt;=25,"18-25",IF(tbl_EcommerceSales[[#This Row],[Age]]&lt;=35,"26-35",IF(tbl_EcommerceSales[[#This Row],[Age]]&lt;=45,"36-45",IF(tbl_EcommerceSales[[#This Row],[Age]]&lt;=55,"46-55","56+")))))</f>
        <v>18-25</v>
      </c>
    </row>
    <row r="2842" spans="1:29" x14ac:dyDescent="0.35">
      <c r="A2842" t="s">
        <v>4629</v>
      </c>
      <c r="B2842" s="7">
        <v>45968</v>
      </c>
      <c r="C2842" t="s">
        <v>1225</v>
      </c>
      <c r="D2842" t="s">
        <v>170</v>
      </c>
      <c r="E2842" t="s">
        <v>48</v>
      </c>
      <c r="F2842">
        <v>21</v>
      </c>
      <c r="G2842" t="s">
        <v>99</v>
      </c>
      <c r="H2842" t="s">
        <v>88</v>
      </c>
      <c r="I2842" t="s">
        <v>338</v>
      </c>
      <c r="J2842" t="s">
        <v>339</v>
      </c>
      <c r="K2842" t="s">
        <v>55</v>
      </c>
      <c r="L2842" t="s">
        <v>56</v>
      </c>
      <c r="M2842">
        <v>3</v>
      </c>
      <c r="N2842" s="2">
        <v>1499</v>
      </c>
      <c r="O2842" s="3">
        <v>0.25</v>
      </c>
      <c r="P2842" s="2">
        <v>2340</v>
      </c>
      <c r="Q2842" t="s">
        <v>32</v>
      </c>
      <c r="R2842" t="s">
        <v>33</v>
      </c>
      <c r="S2842" t="s">
        <v>57</v>
      </c>
      <c r="T2842" s="4">
        <v>4</v>
      </c>
      <c r="U2842" s="11">
        <f t="shared" si="44"/>
        <v>4497</v>
      </c>
      <c r="V2842" s="11">
        <f>tbl_EcommerceSales[[#This Row],[Gross_Sales]]*tbl_EcommerceSales[[#This Row],[Discount]]</f>
        <v>1124.25</v>
      </c>
      <c r="W2842" s="11">
        <f>tbl_EcommerceSales[[#This Row],[Gross_Sales]]-tbl_EcommerceSales[[#This Row],[Discount_Amount]]</f>
        <v>3372.75</v>
      </c>
      <c r="X2842" s="11">
        <f>tbl_EcommerceSales[[#This Row],[Quantity]] * _xlfn.XLOOKUP(tbl_EcommerceSales[[#This Row],[Product_ID]], Product_Master!A:A, Product_Master!F:F)</f>
        <v>2340</v>
      </c>
      <c r="Y2842" s="11">
        <f>tbl_EcommerceSales[[#This Row],[Net_Revenue]]-tbl_EcommerceSales[[#This Row],[Total_Cost]]</f>
        <v>1032.75</v>
      </c>
      <c r="Z2842" s="9">
        <f>IFERROR(#REF!/tbl_EcommerceSales[[#This Row],[Total_Cost]], 0)</f>
        <v>0</v>
      </c>
      <c r="AA2842" t="str">
        <f>TEXT(tbl_EcommerceSales[[#This Row],[Order_Date]],"mmm")</f>
        <v>Nov</v>
      </c>
      <c r="AB2842">
        <f>YEAR(tbl_EcommerceSales[[#This Row],[Order_Date]])</f>
        <v>2025</v>
      </c>
      <c r="AC2842" t="str">
        <f>IF(tbl_EcommerceSales[[#This Row],[Age]]&lt;18,"Under 18",IF(tbl_EcommerceSales[[#This Row],[Age]]&lt;=25,"18-25",IF(tbl_EcommerceSales[[#This Row],[Age]]&lt;=35,"26-35",IF(tbl_EcommerceSales[[#This Row],[Age]]&lt;=45,"36-45",IF(tbl_EcommerceSales[[#This Row],[Age]]&lt;=55,"46-55","56+")))))</f>
        <v>18-25</v>
      </c>
    </row>
    <row r="2843" spans="1:29" x14ac:dyDescent="0.35">
      <c r="A2843" t="s">
        <v>4630</v>
      </c>
      <c r="B2843" s="7">
        <v>45968</v>
      </c>
      <c r="C2843" t="s">
        <v>2073</v>
      </c>
      <c r="D2843" t="s">
        <v>227</v>
      </c>
      <c r="E2843" t="s">
        <v>25</v>
      </c>
      <c r="F2843">
        <v>32</v>
      </c>
      <c r="G2843" t="s">
        <v>96</v>
      </c>
      <c r="H2843" t="s">
        <v>39</v>
      </c>
      <c r="I2843" t="s">
        <v>517</v>
      </c>
      <c r="J2843" t="s">
        <v>518</v>
      </c>
      <c r="K2843" t="s">
        <v>30</v>
      </c>
      <c r="L2843" t="s">
        <v>278</v>
      </c>
      <c r="M2843">
        <v>1</v>
      </c>
      <c r="N2843" s="2">
        <v>1299</v>
      </c>
      <c r="O2843" s="3">
        <v>0.05</v>
      </c>
      <c r="P2843" s="2">
        <v>690</v>
      </c>
      <c r="Q2843" t="s">
        <v>32</v>
      </c>
      <c r="R2843" t="s">
        <v>33</v>
      </c>
      <c r="S2843" t="s">
        <v>34</v>
      </c>
      <c r="T2843" s="4">
        <v>4</v>
      </c>
      <c r="U2843" s="11">
        <f t="shared" si="44"/>
        <v>1299</v>
      </c>
      <c r="V2843" s="11">
        <f>tbl_EcommerceSales[[#This Row],[Gross_Sales]]*tbl_EcommerceSales[[#This Row],[Discount]]</f>
        <v>64.95</v>
      </c>
      <c r="W2843" s="11">
        <f>tbl_EcommerceSales[[#This Row],[Gross_Sales]]-tbl_EcommerceSales[[#This Row],[Discount_Amount]]</f>
        <v>1234.05</v>
      </c>
      <c r="X2843" s="11">
        <f>tbl_EcommerceSales[[#This Row],[Quantity]] * _xlfn.XLOOKUP(tbl_EcommerceSales[[#This Row],[Product_ID]], Product_Master!A:A, Product_Master!F:F)</f>
        <v>690</v>
      </c>
      <c r="Y2843" s="11">
        <f>tbl_EcommerceSales[[#This Row],[Net_Revenue]]-tbl_EcommerceSales[[#This Row],[Total_Cost]]</f>
        <v>544.04999999999995</v>
      </c>
      <c r="Z2843" s="9">
        <f>IFERROR(#REF!/tbl_EcommerceSales[[#This Row],[Total_Cost]], 0)</f>
        <v>0</v>
      </c>
      <c r="AA2843" t="str">
        <f>TEXT(tbl_EcommerceSales[[#This Row],[Order_Date]],"mmm")</f>
        <v>Nov</v>
      </c>
      <c r="AB2843">
        <f>YEAR(tbl_EcommerceSales[[#This Row],[Order_Date]])</f>
        <v>2025</v>
      </c>
      <c r="AC2843" t="str">
        <f>IF(tbl_EcommerceSales[[#This Row],[Age]]&lt;18,"Under 18",IF(tbl_EcommerceSales[[#This Row],[Age]]&lt;=25,"18-25",IF(tbl_EcommerceSales[[#This Row],[Age]]&lt;=35,"26-35",IF(tbl_EcommerceSales[[#This Row],[Age]]&lt;=45,"36-45",IF(tbl_EcommerceSales[[#This Row],[Age]]&lt;=55,"46-55","56+")))))</f>
        <v>26-35</v>
      </c>
    </row>
    <row r="2844" spans="1:29" x14ac:dyDescent="0.35">
      <c r="A2844" t="s">
        <v>4631</v>
      </c>
      <c r="B2844" s="7">
        <v>45969</v>
      </c>
      <c r="C2844" t="s">
        <v>4632</v>
      </c>
      <c r="D2844" t="s">
        <v>227</v>
      </c>
      <c r="E2844" t="s">
        <v>48</v>
      </c>
      <c r="F2844">
        <v>38</v>
      </c>
      <c r="G2844" t="s">
        <v>38</v>
      </c>
      <c r="H2844" t="s">
        <v>39</v>
      </c>
      <c r="I2844" t="s">
        <v>89</v>
      </c>
      <c r="J2844" t="s">
        <v>90</v>
      </c>
      <c r="K2844" t="s">
        <v>91</v>
      </c>
      <c r="L2844" t="s">
        <v>92</v>
      </c>
      <c r="M2844">
        <v>1</v>
      </c>
      <c r="N2844" s="2">
        <v>599</v>
      </c>
      <c r="O2844" s="3">
        <v>0.05</v>
      </c>
      <c r="P2844" s="2">
        <v>260</v>
      </c>
      <c r="Q2844" t="s">
        <v>76</v>
      </c>
      <c r="R2844" t="s">
        <v>162</v>
      </c>
      <c r="S2844" t="s">
        <v>34</v>
      </c>
      <c r="T2844" s="4"/>
      <c r="U2844" s="11">
        <f t="shared" si="44"/>
        <v>599</v>
      </c>
      <c r="V2844" s="11">
        <f>tbl_EcommerceSales[[#This Row],[Gross_Sales]]*tbl_EcommerceSales[[#This Row],[Discount]]</f>
        <v>29.950000000000003</v>
      </c>
      <c r="W2844" s="11">
        <f>tbl_EcommerceSales[[#This Row],[Gross_Sales]]-tbl_EcommerceSales[[#This Row],[Discount_Amount]]</f>
        <v>569.04999999999995</v>
      </c>
      <c r="X2844" s="11">
        <f>tbl_EcommerceSales[[#This Row],[Quantity]] * _xlfn.XLOOKUP(tbl_EcommerceSales[[#This Row],[Product_ID]], Product_Master!A:A, Product_Master!F:F)</f>
        <v>260</v>
      </c>
      <c r="Y2844" s="11">
        <f>tbl_EcommerceSales[[#This Row],[Net_Revenue]]-tbl_EcommerceSales[[#This Row],[Total_Cost]]</f>
        <v>309.04999999999995</v>
      </c>
      <c r="Z2844" s="9">
        <f>IFERROR(#REF!/tbl_EcommerceSales[[#This Row],[Total_Cost]], 0)</f>
        <v>0</v>
      </c>
      <c r="AA2844" t="str">
        <f>TEXT(tbl_EcommerceSales[[#This Row],[Order_Date]],"mmm")</f>
        <v>Nov</v>
      </c>
      <c r="AB2844">
        <f>YEAR(tbl_EcommerceSales[[#This Row],[Order_Date]])</f>
        <v>2025</v>
      </c>
      <c r="AC2844" t="str">
        <f>IF(tbl_EcommerceSales[[#This Row],[Age]]&lt;18,"Under 18",IF(tbl_EcommerceSales[[#This Row],[Age]]&lt;=25,"18-25",IF(tbl_EcommerceSales[[#This Row],[Age]]&lt;=35,"26-35",IF(tbl_EcommerceSales[[#This Row],[Age]]&lt;=45,"36-45",IF(tbl_EcommerceSales[[#This Row],[Age]]&lt;=55,"46-55","56+")))))</f>
        <v>36-45</v>
      </c>
    </row>
    <row r="2845" spans="1:29" x14ac:dyDescent="0.35">
      <c r="A2845" t="s">
        <v>4633</v>
      </c>
      <c r="B2845" s="7">
        <v>45969</v>
      </c>
      <c r="C2845" t="s">
        <v>2473</v>
      </c>
      <c r="D2845" t="s">
        <v>60</v>
      </c>
      <c r="E2845" t="s">
        <v>48</v>
      </c>
      <c r="F2845">
        <v>30</v>
      </c>
      <c r="G2845" t="s">
        <v>122</v>
      </c>
      <c r="H2845" t="s">
        <v>72</v>
      </c>
      <c r="I2845" t="s">
        <v>290</v>
      </c>
      <c r="J2845" t="s">
        <v>291</v>
      </c>
      <c r="K2845" t="s">
        <v>30</v>
      </c>
      <c r="L2845" t="s">
        <v>31</v>
      </c>
      <c r="M2845">
        <v>1</v>
      </c>
      <c r="N2845" s="2">
        <v>3499</v>
      </c>
      <c r="O2845" s="3">
        <v>0.1</v>
      </c>
      <c r="P2845" s="2">
        <v>2250</v>
      </c>
      <c r="Q2845" t="s">
        <v>44</v>
      </c>
      <c r="R2845" t="s">
        <v>93</v>
      </c>
      <c r="S2845" t="s">
        <v>34</v>
      </c>
      <c r="T2845" s="4">
        <v>4</v>
      </c>
      <c r="U2845" s="11">
        <f t="shared" si="44"/>
        <v>3499</v>
      </c>
      <c r="V2845" s="11">
        <f>tbl_EcommerceSales[[#This Row],[Gross_Sales]]*tbl_EcommerceSales[[#This Row],[Discount]]</f>
        <v>349.90000000000003</v>
      </c>
      <c r="W2845" s="11">
        <f>tbl_EcommerceSales[[#This Row],[Gross_Sales]]-tbl_EcommerceSales[[#This Row],[Discount_Amount]]</f>
        <v>3149.1</v>
      </c>
      <c r="X2845" s="11">
        <f>tbl_EcommerceSales[[#This Row],[Quantity]] * _xlfn.XLOOKUP(tbl_EcommerceSales[[#This Row],[Product_ID]], Product_Master!A:A, Product_Master!F:F)</f>
        <v>2250</v>
      </c>
      <c r="Y2845" s="11">
        <f>tbl_EcommerceSales[[#This Row],[Net_Revenue]]-tbl_EcommerceSales[[#This Row],[Total_Cost]]</f>
        <v>899.09999999999991</v>
      </c>
      <c r="Z2845" s="9">
        <f>IFERROR(#REF!/tbl_EcommerceSales[[#This Row],[Total_Cost]], 0)</f>
        <v>0</v>
      </c>
      <c r="AA2845" t="str">
        <f>TEXT(tbl_EcommerceSales[[#This Row],[Order_Date]],"mmm")</f>
        <v>Nov</v>
      </c>
      <c r="AB2845">
        <f>YEAR(tbl_EcommerceSales[[#This Row],[Order_Date]])</f>
        <v>2025</v>
      </c>
      <c r="AC2845" t="str">
        <f>IF(tbl_EcommerceSales[[#This Row],[Age]]&lt;18,"Under 18",IF(tbl_EcommerceSales[[#This Row],[Age]]&lt;=25,"18-25",IF(tbl_EcommerceSales[[#This Row],[Age]]&lt;=35,"26-35",IF(tbl_EcommerceSales[[#This Row],[Age]]&lt;=45,"36-45",IF(tbl_EcommerceSales[[#This Row],[Age]]&lt;=55,"46-55","56+")))))</f>
        <v>26-35</v>
      </c>
    </row>
    <row r="2846" spans="1:29" x14ac:dyDescent="0.35">
      <c r="A2846" t="s">
        <v>4634</v>
      </c>
      <c r="B2846" s="7">
        <v>45969</v>
      </c>
      <c r="C2846" t="s">
        <v>4635</v>
      </c>
      <c r="D2846" t="s">
        <v>342</v>
      </c>
      <c r="E2846" t="s">
        <v>48</v>
      </c>
      <c r="F2846">
        <v>35</v>
      </c>
      <c r="G2846" t="s">
        <v>99</v>
      </c>
      <c r="H2846" t="s">
        <v>88</v>
      </c>
      <c r="I2846" t="s">
        <v>349</v>
      </c>
      <c r="J2846" t="s">
        <v>350</v>
      </c>
      <c r="K2846" t="s">
        <v>82</v>
      </c>
      <c r="L2846" t="s">
        <v>238</v>
      </c>
      <c r="M2846">
        <v>2</v>
      </c>
      <c r="N2846" s="2">
        <v>1599</v>
      </c>
      <c r="O2846" s="3">
        <v>0</v>
      </c>
      <c r="P2846" s="2">
        <v>1840</v>
      </c>
      <c r="Q2846" t="s">
        <v>32</v>
      </c>
      <c r="R2846" t="s">
        <v>33</v>
      </c>
      <c r="S2846" t="s">
        <v>34</v>
      </c>
      <c r="T2846" s="4">
        <v>3</v>
      </c>
      <c r="U2846" s="11">
        <f t="shared" si="44"/>
        <v>3198</v>
      </c>
      <c r="V2846" s="11">
        <f>tbl_EcommerceSales[[#This Row],[Gross_Sales]]*tbl_EcommerceSales[[#This Row],[Discount]]</f>
        <v>0</v>
      </c>
      <c r="W2846" s="11">
        <f>tbl_EcommerceSales[[#This Row],[Gross_Sales]]-tbl_EcommerceSales[[#This Row],[Discount_Amount]]</f>
        <v>3198</v>
      </c>
      <c r="X2846" s="11">
        <f>tbl_EcommerceSales[[#This Row],[Quantity]] * _xlfn.XLOOKUP(tbl_EcommerceSales[[#This Row],[Product_ID]], Product_Master!A:A, Product_Master!F:F)</f>
        <v>1840</v>
      </c>
      <c r="Y2846" s="11">
        <f>tbl_EcommerceSales[[#This Row],[Net_Revenue]]-tbl_EcommerceSales[[#This Row],[Total_Cost]]</f>
        <v>1358</v>
      </c>
      <c r="Z2846" s="9">
        <f>IFERROR(#REF!/tbl_EcommerceSales[[#This Row],[Total_Cost]], 0)</f>
        <v>0</v>
      </c>
      <c r="AA2846" t="str">
        <f>TEXT(tbl_EcommerceSales[[#This Row],[Order_Date]],"mmm")</f>
        <v>Nov</v>
      </c>
      <c r="AB2846">
        <f>YEAR(tbl_EcommerceSales[[#This Row],[Order_Date]])</f>
        <v>2025</v>
      </c>
      <c r="AC2846" t="str">
        <f>IF(tbl_EcommerceSales[[#This Row],[Age]]&lt;18,"Under 18",IF(tbl_EcommerceSales[[#This Row],[Age]]&lt;=25,"18-25",IF(tbl_EcommerceSales[[#This Row],[Age]]&lt;=35,"26-35",IF(tbl_EcommerceSales[[#This Row],[Age]]&lt;=45,"36-45",IF(tbl_EcommerceSales[[#This Row],[Age]]&lt;=55,"46-55","56+")))))</f>
        <v>26-35</v>
      </c>
    </row>
    <row r="2847" spans="1:29" x14ac:dyDescent="0.35">
      <c r="A2847" t="s">
        <v>4636</v>
      </c>
      <c r="B2847" s="7">
        <v>45969</v>
      </c>
      <c r="C2847" t="s">
        <v>2379</v>
      </c>
      <c r="D2847" t="s">
        <v>151</v>
      </c>
      <c r="E2847" t="s">
        <v>25</v>
      </c>
      <c r="F2847">
        <v>25</v>
      </c>
      <c r="G2847" t="s">
        <v>103</v>
      </c>
      <c r="H2847" t="s">
        <v>27</v>
      </c>
      <c r="I2847" t="s">
        <v>126</v>
      </c>
      <c r="J2847" t="s">
        <v>127</v>
      </c>
      <c r="K2847" t="s">
        <v>82</v>
      </c>
      <c r="L2847" t="s">
        <v>83</v>
      </c>
      <c r="M2847">
        <v>2</v>
      </c>
      <c r="N2847" s="2">
        <v>1899</v>
      </c>
      <c r="O2847" s="3">
        <v>0.05</v>
      </c>
      <c r="P2847" s="2">
        <v>2240</v>
      </c>
      <c r="Q2847" t="s">
        <v>32</v>
      </c>
      <c r="R2847" t="s">
        <v>33</v>
      </c>
      <c r="S2847" t="s">
        <v>57</v>
      </c>
      <c r="T2847" s="4">
        <v>4</v>
      </c>
      <c r="U2847" s="11">
        <f t="shared" si="44"/>
        <v>3798</v>
      </c>
      <c r="V2847" s="11">
        <f>tbl_EcommerceSales[[#This Row],[Gross_Sales]]*tbl_EcommerceSales[[#This Row],[Discount]]</f>
        <v>189.9</v>
      </c>
      <c r="W2847" s="11">
        <f>tbl_EcommerceSales[[#This Row],[Gross_Sales]]-tbl_EcommerceSales[[#This Row],[Discount_Amount]]</f>
        <v>3608.1</v>
      </c>
      <c r="X2847" s="11">
        <f>tbl_EcommerceSales[[#This Row],[Quantity]] * _xlfn.XLOOKUP(tbl_EcommerceSales[[#This Row],[Product_ID]], Product_Master!A:A, Product_Master!F:F)</f>
        <v>2240</v>
      </c>
      <c r="Y2847" s="11">
        <f>tbl_EcommerceSales[[#This Row],[Net_Revenue]]-tbl_EcommerceSales[[#This Row],[Total_Cost]]</f>
        <v>1368.1</v>
      </c>
      <c r="Z2847" s="9">
        <f>IFERROR(#REF!/tbl_EcommerceSales[[#This Row],[Total_Cost]], 0)</f>
        <v>0</v>
      </c>
      <c r="AA2847" t="str">
        <f>TEXT(tbl_EcommerceSales[[#This Row],[Order_Date]],"mmm")</f>
        <v>Nov</v>
      </c>
      <c r="AB2847">
        <f>YEAR(tbl_EcommerceSales[[#This Row],[Order_Date]])</f>
        <v>2025</v>
      </c>
      <c r="AC2847" t="str">
        <f>IF(tbl_EcommerceSales[[#This Row],[Age]]&lt;18,"Under 18",IF(tbl_EcommerceSales[[#This Row],[Age]]&lt;=25,"18-25",IF(tbl_EcommerceSales[[#This Row],[Age]]&lt;=35,"26-35",IF(tbl_EcommerceSales[[#This Row],[Age]]&lt;=45,"36-45",IF(tbl_EcommerceSales[[#This Row],[Age]]&lt;=55,"46-55","56+")))))</f>
        <v>18-25</v>
      </c>
    </row>
    <row r="2848" spans="1:29" x14ac:dyDescent="0.35">
      <c r="A2848" t="s">
        <v>4637</v>
      </c>
      <c r="B2848" s="7">
        <v>45969</v>
      </c>
      <c r="C2848" t="s">
        <v>4638</v>
      </c>
      <c r="D2848" t="s">
        <v>232</v>
      </c>
      <c r="E2848" t="s">
        <v>48</v>
      </c>
      <c r="F2848">
        <v>18</v>
      </c>
      <c r="G2848" t="s">
        <v>145</v>
      </c>
      <c r="H2848" t="s">
        <v>39</v>
      </c>
      <c r="I2848" t="s">
        <v>294</v>
      </c>
      <c r="J2848" t="s">
        <v>295</v>
      </c>
      <c r="K2848" t="s">
        <v>91</v>
      </c>
      <c r="L2848" t="s">
        <v>296</v>
      </c>
      <c r="M2848">
        <v>1</v>
      </c>
      <c r="N2848" s="2">
        <v>699</v>
      </c>
      <c r="O2848" s="3">
        <v>0.05</v>
      </c>
      <c r="P2848" s="2">
        <v>300</v>
      </c>
      <c r="Q2848" t="s">
        <v>32</v>
      </c>
      <c r="R2848" t="s">
        <v>33</v>
      </c>
      <c r="S2848" t="s">
        <v>57</v>
      </c>
      <c r="T2848" s="4">
        <v>5</v>
      </c>
      <c r="U2848" s="11">
        <f t="shared" si="44"/>
        <v>699</v>
      </c>
      <c r="V2848" s="11">
        <f>tbl_EcommerceSales[[#This Row],[Gross_Sales]]*tbl_EcommerceSales[[#This Row],[Discount]]</f>
        <v>34.950000000000003</v>
      </c>
      <c r="W2848" s="11">
        <f>tbl_EcommerceSales[[#This Row],[Gross_Sales]]-tbl_EcommerceSales[[#This Row],[Discount_Amount]]</f>
        <v>664.05</v>
      </c>
      <c r="X2848" s="11">
        <f>tbl_EcommerceSales[[#This Row],[Quantity]] * _xlfn.XLOOKUP(tbl_EcommerceSales[[#This Row],[Product_ID]], Product_Master!A:A, Product_Master!F:F)</f>
        <v>300</v>
      </c>
      <c r="Y2848" s="11">
        <f>tbl_EcommerceSales[[#This Row],[Net_Revenue]]-tbl_EcommerceSales[[#This Row],[Total_Cost]]</f>
        <v>364.04999999999995</v>
      </c>
      <c r="Z2848" s="9">
        <f>IFERROR(#REF!/tbl_EcommerceSales[[#This Row],[Total_Cost]], 0)</f>
        <v>0</v>
      </c>
      <c r="AA2848" t="str">
        <f>TEXT(tbl_EcommerceSales[[#This Row],[Order_Date]],"mmm")</f>
        <v>Nov</v>
      </c>
      <c r="AB2848">
        <f>YEAR(tbl_EcommerceSales[[#This Row],[Order_Date]])</f>
        <v>2025</v>
      </c>
      <c r="AC2848" t="str">
        <f>IF(tbl_EcommerceSales[[#This Row],[Age]]&lt;18,"Under 18",IF(tbl_EcommerceSales[[#This Row],[Age]]&lt;=25,"18-25",IF(tbl_EcommerceSales[[#This Row],[Age]]&lt;=35,"26-35",IF(tbl_EcommerceSales[[#This Row],[Age]]&lt;=45,"36-45",IF(tbl_EcommerceSales[[#This Row],[Age]]&lt;=55,"46-55","56+")))))</f>
        <v>18-25</v>
      </c>
    </row>
    <row r="2849" spans="1:29" x14ac:dyDescent="0.35">
      <c r="A2849" t="s">
        <v>4639</v>
      </c>
      <c r="B2849" s="7">
        <v>45969</v>
      </c>
      <c r="C2849" t="s">
        <v>1447</v>
      </c>
      <c r="D2849" t="s">
        <v>216</v>
      </c>
      <c r="E2849" t="s">
        <v>48</v>
      </c>
      <c r="F2849">
        <v>43</v>
      </c>
      <c r="G2849" t="s">
        <v>152</v>
      </c>
      <c r="H2849" t="s">
        <v>72</v>
      </c>
      <c r="I2849" t="s">
        <v>257</v>
      </c>
      <c r="J2849" t="s">
        <v>258</v>
      </c>
      <c r="K2849" t="s">
        <v>55</v>
      </c>
      <c r="L2849" t="s">
        <v>56</v>
      </c>
      <c r="M2849">
        <v>3</v>
      </c>
      <c r="N2849" s="2">
        <v>1999</v>
      </c>
      <c r="O2849" s="3">
        <v>0.1</v>
      </c>
      <c r="P2849" s="2">
        <v>3150</v>
      </c>
      <c r="Q2849" t="s">
        <v>32</v>
      </c>
      <c r="R2849" t="s">
        <v>33</v>
      </c>
      <c r="S2849" t="s">
        <v>34</v>
      </c>
      <c r="T2849" s="4">
        <v>5</v>
      </c>
      <c r="U2849" s="11">
        <f t="shared" si="44"/>
        <v>5997</v>
      </c>
      <c r="V2849" s="11">
        <f>tbl_EcommerceSales[[#This Row],[Gross_Sales]]*tbl_EcommerceSales[[#This Row],[Discount]]</f>
        <v>599.70000000000005</v>
      </c>
      <c r="W2849" s="11">
        <f>tbl_EcommerceSales[[#This Row],[Gross_Sales]]-tbl_EcommerceSales[[#This Row],[Discount_Amount]]</f>
        <v>5397.3</v>
      </c>
      <c r="X2849" s="11">
        <f>tbl_EcommerceSales[[#This Row],[Quantity]] * _xlfn.XLOOKUP(tbl_EcommerceSales[[#This Row],[Product_ID]], Product_Master!A:A, Product_Master!F:F)</f>
        <v>3150</v>
      </c>
      <c r="Y2849" s="11">
        <f>tbl_EcommerceSales[[#This Row],[Net_Revenue]]-tbl_EcommerceSales[[#This Row],[Total_Cost]]</f>
        <v>2247.3000000000002</v>
      </c>
      <c r="Z2849" s="9">
        <f>IFERROR(#REF!/tbl_EcommerceSales[[#This Row],[Total_Cost]], 0)</f>
        <v>0</v>
      </c>
      <c r="AA2849" t="str">
        <f>TEXT(tbl_EcommerceSales[[#This Row],[Order_Date]],"mmm")</f>
        <v>Nov</v>
      </c>
      <c r="AB2849">
        <f>YEAR(tbl_EcommerceSales[[#This Row],[Order_Date]])</f>
        <v>2025</v>
      </c>
      <c r="AC2849" t="str">
        <f>IF(tbl_EcommerceSales[[#This Row],[Age]]&lt;18,"Under 18",IF(tbl_EcommerceSales[[#This Row],[Age]]&lt;=25,"18-25",IF(tbl_EcommerceSales[[#This Row],[Age]]&lt;=35,"26-35",IF(tbl_EcommerceSales[[#This Row],[Age]]&lt;=45,"36-45",IF(tbl_EcommerceSales[[#This Row],[Age]]&lt;=55,"46-55","56+")))))</f>
        <v>36-45</v>
      </c>
    </row>
    <row r="2850" spans="1:29" x14ac:dyDescent="0.35">
      <c r="A2850" t="s">
        <v>4640</v>
      </c>
      <c r="B2850" s="7">
        <v>45970</v>
      </c>
      <c r="C2850" t="s">
        <v>1861</v>
      </c>
      <c r="D2850" t="s">
        <v>86</v>
      </c>
      <c r="E2850" t="s">
        <v>48</v>
      </c>
      <c r="F2850">
        <v>46</v>
      </c>
      <c r="G2850" t="s">
        <v>246</v>
      </c>
      <c r="H2850" t="s">
        <v>27</v>
      </c>
      <c r="I2850" t="s">
        <v>62</v>
      </c>
      <c r="J2850" t="s">
        <v>63</v>
      </c>
      <c r="K2850" t="s">
        <v>42</v>
      </c>
      <c r="L2850" t="s">
        <v>43</v>
      </c>
      <c r="M2850">
        <v>2</v>
      </c>
      <c r="N2850" s="2">
        <v>499</v>
      </c>
      <c r="O2850" s="3">
        <v>0.3</v>
      </c>
      <c r="P2850" s="2">
        <v>440</v>
      </c>
      <c r="Q2850" t="s">
        <v>32</v>
      </c>
      <c r="R2850" t="s">
        <v>33</v>
      </c>
      <c r="S2850" t="s">
        <v>34</v>
      </c>
      <c r="T2850" s="4">
        <v>5</v>
      </c>
      <c r="U2850" s="11">
        <f t="shared" si="44"/>
        <v>998</v>
      </c>
      <c r="V2850" s="11">
        <f>tbl_EcommerceSales[[#This Row],[Gross_Sales]]*tbl_EcommerceSales[[#This Row],[Discount]]</f>
        <v>299.39999999999998</v>
      </c>
      <c r="W2850" s="11">
        <f>tbl_EcommerceSales[[#This Row],[Gross_Sales]]-tbl_EcommerceSales[[#This Row],[Discount_Amount]]</f>
        <v>698.6</v>
      </c>
      <c r="X2850" s="11">
        <f>tbl_EcommerceSales[[#This Row],[Quantity]] * _xlfn.XLOOKUP(tbl_EcommerceSales[[#This Row],[Product_ID]], Product_Master!A:A, Product_Master!F:F)</f>
        <v>440</v>
      </c>
      <c r="Y2850" s="11">
        <f>tbl_EcommerceSales[[#This Row],[Net_Revenue]]-tbl_EcommerceSales[[#This Row],[Total_Cost]]</f>
        <v>258.60000000000002</v>
      </c>
      <c r="Z2850" s="9">
        <f>IFERROR(#REF!/tbl_EcommerceSales[[#This Row],[Total_Cost]], 0)</f>
        <v>0</v>
      </c>
      <c r="AA2850" t="str">
        <f>TEXT(tbl_EcommerceSales[[#This Row],[Order_Date]],"mmm")</f>
        <v>Nov</v>
      </c>
      <c r="AB2850">
        <f>YEAR(tbl_EcommerceSales[[#This Row],[Order_Date]])</f>
        <v>2025</v>
      </c>
      <c r="AC2850" t="str">
        <f>IF(tbl_EcommerceSales[[#This Row],[Age]]&lt;18,"Under 18",IF(tbl_EcommerceSales[[#This Row],[Age]]&lt;=25,"18-25",IF(tbl_EcommerceSales[[#This Row],[Age]]&lt;=35,"26-35",IF(tbl_EcommerceSales[[#This Row],[Age]]&lt;=45,"36-45",IF(tbl_EcommerceSales[[#This Row],[Age]]&lt;=55,"46-55","56+")))))</f>
        <v>46-55</v>
      </c>
    </row>
    <row r="2851" spans="1:29" x14ac:dyDescent="0.35">
      <c r="A2851" t="s">
        <v>4641</v>
      </c>
      <c r="B2851" s="7">
        <v>45970</v>
      </c>
      <c r="C2851" t="s">
        <v>375</v>
      </c>
      <c r="D2851" t="s">
        <v>79</v>
      </c>
      <c r="E2851" t="s">
        <v>48</v>
      </c>
      <c r="F2851">
        <v>38</v>
      </c>
      <c r="G2851" t="s">
        <v>99</v>
      </c>
      <c r="H2851" t="s">
        <v>88</v>
      </c>
      <c r="I2851" t="s">
        <v>40</v>
      </c>
      <c r="J2851" t="s">
        <v>41</v>
      </c>
      <c r="K2851" t="s">
        <v>42</v>
      </c>
      <c r="L2851" t="s">
        <v>43</v>
      </c>
      <c r="M2851">
        <v>1</v>
      </c>
      <c r="N2851" s="2">
        <v>699</v>
      </c>
      <c r="O2851" s="3">
        <v>0.15</v>
      </c>
      <c r="P2851" s="2">
        <v>310</v>
      </c>
      <c r="Q2851" t="s">
        <v>156</v>
      </c>
      <c r="R2851" t="s">
        <v>93</v>
      </c>
      <c r="S2851" t="s">
        <v>57</v>
      </c>
      <c r="T2851" s="4">
        <v>5</v>
      </c>
      <c r="U2851" s="11">
        <f t="shared" si="44"/>
        <v>699</v>
      </c>
      <c r="V2851" s="11">
        <f>tbl_EcommerceSales[[#This Row],[Gross_Sales]]*tbl_EcommerceSales[[#This Row],[Discount]]</f>
        <v>104.85</v>
      </c>
      <c r="W2851" s="11">
        <f>tbl_EcommerceSales[[#This Row],[Gross_Sales]]-tbl_EcommerceSales[[#This Row],[Discount_Amount]]</f>
        <v>594.15</v>
      </c>
      <c r="X2851" s="11">
        <f>tbl_EcommerceSales[[#This Row],[Quantity]] * _xlfn.XLOOKUP(tbl_EcommerceSales[[#This Row],[Product_ID]], Product_Master!A:A, Product_Master!F:F)</f>
        <v>310</v>
      </c>
      <c r="Y2851" s="11">
        <f>tbl_EcommerceSales[[#This Row],[Net_Revenue]]-tbl_EcommerceSales[[#This Row],[Total_Cost]]</f>
        <v>284.14999999999998</v>
      </c>
      <c r="Z2851" s="9">
        <f>IFERROR(#REF!/tbl_EcommerceSales[[#This Row],[Total_Cost]], 0)</f>
        <v>0</v>
      </c>
      <c r="AA2851" t="str">
        <f>TEXT(tbl_EcommerceSales[[#This Row],[Order_Date]],"mmm")</f>
        <v>Nov</v>
      </c>
      <c r="AB2851">
        <f>YEAR(tbl_EcommerceSales[[#This Row],[Order_Date]])</f>
        <v>2025</v>
      </c>
      <c r="AC2851" t="str">
        <f>IF(tbl_EcommerceSales[[#This Row],[Age]]&lt;18,"Under 18",IF(tbl_EcommerceSales[[#This Row],[Age]]&lt;=25,"18-25",IF(tbl_EcommerceSales[[#This Row],[Age]]&lt;=35,"26-35",IF(tbl_EcommerceSales[[#This Row],[Age]]&lt;=45,"36-45",IF(tbl_EcommerceSales[[#This Row],[Age]]&lt;=55,"46-55","56+")))))</f>
        <v>36-45</v>
      </c>
    </row>
    <row r="2852" spans="1:29" x14ac:dyDescent="0.35">
      <c r="A2852" t="s">
        <v>4642</v>
      </c>
      <c r="B2852" s="7">
        <v>45970</v>
      </c>
      <c r="C2852" t="s">
        <v>3068</v>
      </c>
      <c r="D2852" t="s">
        <v>51</v>
      </c>
      <c r="E2852" t="s">
        <v>48</v>
      </c>
      <c r="F2852">
        <v>24</v>
      </c>
      <c r="G2852" t="s">
        <v>26</v>
      </c>
      <c r="H2852" t="s">
        <v>27</v>
      </c>
      <c r="I2852" t="s">
        <v>349</v>
      </c>
      <c r="J2852" t="s">
        <v>350</v>
      </c>
      <c r="K2852" t="s">
        <v>82</v>
      </c>
      <c r="L2852" t="s">
        <v>238</v>
      </c>
      <c r="M2852">
        <v>1</v>
      </c>
      <c r="N2852" s="2">
        <v>1599</v>
      </c>
      <c r="O2852" s="3">
        <v>0.1</v>
      </c>
      <c r="P2852" s="2">
        <v>920</v>
      </c>
      <c r="Q2852" t="s">
        <v>44</v>
      </c>
      <c r="R2852" t="s">
        <v>33</v>
      </c>
      <c r="S2852" t="s">
        <v>34</v>
      </c>
      <c r="T2852" s="4">
        <v>4</v>
      </c>
      <c r="U2852" s="11">
        <f t="shared" si="44"/>
        <v>1599</v>
      </c>
      <c r="V2852" s="11">
        <f>tbl_EcommerceSales[[#This Row],[Gross_Sales]]*tbl_EcommerceSales[[#This Row],[Discount]]</f>
        <v>159.9</v>
      </c>
      <c r="W2852" s="11">
        <f>tbl_EcommerceSales[[#This Row],[Gross_Sales]]-tbl_EcommerceSales[[#This Row],[Discount_Amount]]</f>
        <v>1439.1</v>
      </c>
      <c r="X2852" s="11">
        <f>tbl_EcommerceSales[[#This Row],[Quantity]] * _xlfn.XLOOKUP(tbl_EcommerceSales[[#This Row],[Product_ID]], Product_Master!A:A, Product_Master!F:F)</f>
        <v>920</v>
      </c>
      <c r="Y2852" s="11">
        <f>tbl_EcommerceSales[[#This Row],[Net_Revenue]]-tbl_EcommerceSales[[#This Row],[Total_Cost]]</f>
        <v>519.09999999999991</v>
      </c>
      <c r="Z2852" s="9">
        <f>IFERROR(#REF!/tbl_EcommerceSales[[#This Row],[Total_Cost]], 0)</f>
        <v>0</v>
      </c>
      <c r="AA2852" t="str">
        <f>TEXT(tbl_EcommerceSales[[#This Row],[Order_Date]],"mmm")</f>
        <v>Nov</v>
      </c>
      <c r="AB2852">
        <f>YEAR(tbl_EcommerceSales[[#This Row],[Order_Date]])</f>
        <v>2025</v>
      </c>
      <c r="AC2852" t="str">
        <f>IF(tbl_EcommerceSales[[#This Row],[Age]]&lt;18,"Under 18",IF(tbl_EcommerceSales[[#This Row],[Age]]&lt;=25,"18-25",IF(tbl_EcommerceSales[[#This Row],[Age]]&lt;=35,"26-35",IF(tbl_EcommerceSales[[#This Row],[Age]]&lt;=45,"36-45",IF(tbl_EcommerceSales[[#This Row],[Age]]&lt;=55,"46-55","56+")))))</f>
        <v>18-25</v>
      </c>
    </row>
    <row r="2853" spans="1:29" x14ac:dyDescent="0.35">
      <c r="A2853" t="s">
        <v>4643</v>
      </c>
      <c r="B2853" s="7">
        <v>45970</v>
      </c>
      <c r="C2853" t="s">
        <v>2477</v>
      </c>
      <c r="D2853" t="s">
        <v>170</v>
      </c>
      <c r="E2853" t="s">
        <v>25</v>
      </c>
      <c r="F2853">
        <v>32</v>
      </c>
      <c r="G2853" t="s">
        <v>96</v>
      </c>
      <c r="H2853" t="s">
        <v>39</v>
      </c>
      <c r="I2853" t="s">
        <v>338</v>
      </c>
      <c r="J2853" t="s">
        <v>339</v>
      </c>
      <c r="K2853" t="s">
        <v>55</v>
      </c>
      <c r="L2853" t="s">
        <v>56</v>
      </c>
      <c r="M2853">
        <v>2</v>
      </c>
      <c r="N2853" s="2">
        <v>1499</v>
      </c>
      <c r="O2853" s="3">
        <v>0.25</v>
      </c>
      <c r="P2853" s="2">
        <v>1560</v>
      </c>
      <c r="Q2853" t="s">
        <v>32</v>
      </c>
      <c r="R2853" t="s">
        <v>33</v>
      </c>
      <c r="S2853" t="s">
        <v>34</v>
      </c>
      <c r="T2853" s="4">
        <v>3</v>
      </c>
      <c r="U2853" s="11">
        <f t="shared" si="44"/>
        <v>2998</v>
      </c>
      <c r="V2853" s="11">
        <f>tbl_EcommerceSales[[#This Row],[Gross_Sales]]*tbl_EcommerceSales[[#This Row],[Discount]]</f>
        <v>749.5</v>
      </c>
      <c r="W2853" s="11">
        <f>tbl_EcommerceSales[[#This Row],[Gross_Sales]]-tbl_EcommerceSales[[#This Row],[Discount_Amount]]</f>
        <v>2248.5</v>
      </c>
      <c r="X2853" s="11">
        <f>tbl_EcommerceSales[[#This Row],[Quantity]] * _xlfn.XLOOKUP(tbl_EcommerceSales[[#This Row],[Product_ID]], Product_Master!A:A, Product_Master!F:F)</f>
        <v>1560</v>
      </c>
      <c r="Y2853" s="11">
        <f>tbl_EcommerceSales[[#This Row],[Net_Revenue]]-tbl_EcommerceSales[[#This Row],[Total_Cost]]</f>
        <v>688.5</v>
      </c>
      <c r="Z2853" s="9">
        <f>IFERROR(#REF!/tbl_EcommerceSales[[#This Row],[Total_Cost]], 0)</f>
        <v>0</v>
      </c>
      <c r="AA2853" t="str">
        <f>TEXT(tbl_EcommerceSales[[#This Row],[Order_Date]],"mmm")</f>
        <v>Nov</v>
      </c>
      <c r="AB2853">
        <f>YEAR(tbl_EcommerceSales[[#This Row],[Order_Date]])</f>
        <v>2025</v>
      </c>
      <c r="AC2853" t="str">
        <f>IF(tbl_EcommerceSales[[#This Row],[Age]]&lt;18,"Under 18",IF(tbl_EcommerceSales[[#This Row],[Age]]&lt;=25,"18-25",IF(tbl_EcommerceSales[[#This Row],[Age]]&lt;=35,"26-35",IF(tbl_EcommerceSales[[#This Row],[Age]]&lt;=45,"36-45",IF(tbl_EcommerceSales[[#This Row],[Age]]&lt;=55,"46-55","56+")))))</f>
        <v>26-35</v>
      </c>
    </row>
    <row r="2854" spans="1:29" x14ac:dyDescent="0.35">
      <c r="A2854" t="s">
        <v>4644</v>
      </c>
      <c r="B2854" s="7">
        <v>45970</v>
      </c>
      <c r="C2854" t="s">
        <v>4205</v>
      </c>
      <c r="D2854" t="s">
        <v>269</v>
      </c>
      <c r="E2854" t="s">
        <v>48</v>
      </c>
      <c r="F2854">
        <v>38</v>
      </c>
      <c r="G2854" t="s">
        <v>103</v>
      </c>
      <c r="H2854" t="s">
        <v>27</v>
      </c>
      <c r="I2854" t="s">
        <v>349</v>
      </c>
      <c r="J2854" t="s">
        <v>350</v>
      </c>
      <c r="K2854" t="s">
        <v>82</v>
      </c>
      <c r="L2854" t="s">
        <v>238</v>
      </c>
      <c r="M2854">
        <v>1</v>
      </c>
      <c r="N2854" s="2">
        <v>1599</v>
      </c>
      <c r="O2854" s="3">
        <v>0.1</v>
      </c>
      <c r="P2854" s="2">
        <v>920</v>
      </c>
      <c r="Q2854" t="s">
        <v>32</v>
      </c>
      <c r="R2854" t="s">
        <v>33</v>
      </c>
      <c r="S2854" t="s">
        <v>57</v>
      </c>
      <c r="T2854" s="4">
        <v>4</v>
      </c>
      <c r="U2854" s="11">
        <f t="shared" si="44"/>
        <v>1599</v>
      </c>
      <c r="V2854" s="11">
        <f>tbl_EcommerceSales[[#This Row],[Gross_Sales]]*tbl_EcommerceSales[[#This Row],[Discount]]</f>
        <v>159.9</v>
      </c>
      <c r="W2854" s="11">
        <f>tbl_EcommerceSales[[#This Row],[Gross_Sales]]-tbl_EcommerceSales[[#This Row],[Discount_Amount]]</f>
        <v>1439.1</v>
      </c>
      <c r="X2854" s="11">
        <f>tbl_EcommerceSales[[#This Row],[Quantity]] * _xlfn.XLOOKUP(tbl_EcommerceSales[[#This Row],[Product_ID]], Product_Master!A:A, Product_Master!F:F)</f>
        <v>920</v>
      </c>
      <c r="Y2854" s="11">
        <f>tbl_EcommerceSales[[#This Row],[Net_Revenue]]-tbl_EcommerceSales[[#This Row],[Total_Cost]]</f>
        <v>519.09999999999991</v>
      </c>
      <c r="Z2854" s="9">
        <f>IFERROR(#REF!/tbl_EcommerceSales[[#This Row],[Total_Cost]], 0)</f>
        <v>0</v>
      </c>
      <c r="AA2854" t="str">
        <f>TEXT(tbl_EcommerceSales[[#This Row],[Order_Date]],"mmm")</f>
        <v>Nov</v>
      </c>
      <c r="AB2854">
        <f>YEAR(tbl_EcommerceSales[[#This Row],[Order_Date]])</f>
        <v>2025</v>
      </c>
      <c r="AC2854" t="str">
        <f>IF(tbl_EcommerceSales[[#This Row],[Age]]&lt;18,"Under 18",IF(tbl_EcommerceSales[[#This Row],[Age]]&lt;=25,"18-25",IF(tbl_EcommerceSales[[#This Row],[Age]]&lt;=35,"26-35",IF(tbl_EcommerceSales[[#This Row],[Age]]&lt;=45,"36-45",IF(tbl_EcommerceSales[[#This Row],[Age]]&lt;=55,"46-55","56+")))))</f>
        <v>36-45</v>
      </c>
    </row>
    <row r="2855" spans="1:29" x14ac:dyDescent="0.35">
      <c r="A2855" t="s">
        <v>4645</v>
      </c>
      <c r="B2855" s="7">
        <v>45970</v>
      </c>
      <c r="C2855" t="s">
        <v>662</v>
      </c>
      <c r="D2855" t="s">
        <v>305</v>
      </c>
      <c r="E2855" t="s">
        <v>48</v>
      </c>
      <c r="F2855">
        <v>31</v>
      </c>
      <c r="G2855" t="s">
        <v>136</v>
      </c>
      <c r="H2855" t="s">
        <v>88</v>
      </c>
      <c r="I2855" t="s">
        <v>290</v>
      </c>
      <c r="J2855" t="s">
        <v>291</v>
      </c>
      <c r="K2855" t="s">
        <v>30</v>
      </c>
      <c r="L2855" t="s">
        <v>31</v>
      </c>
      <c r="M2855">
        <v>1</v>
      </c>
      <c r="N2855" s="2">
        <v>3499</v>
      </c>
      <c r="O2855" s="3">
        <v>0.1</v>
      </c>
      <c r="P2855" s="2">
        <v>2250</v>
      </c>
      <c r="Q2855" t="s">
        <v>156</v>
      </c>
      <c r="R2855" t="s">
        <v>33</v>
      </c>
      <c r="S2855" t="s">
        <v>34</v>
      </c>
      <c r="T2855" s="4">
        <v>3</v>
      </c>
      <c r="U2855" s="11">
        <f t="shared" si="44"/>
        <v>3499</v>
      </c>
      <c r="V2855" s="11">
        <f>tbl_EcommerceSales[[#This Row],[Gross_Sales]]*tbl_EcommerceSales[[#This Row],[Discount]]</f>
        <v>349.90000000000003</v>
      </c>
      <c r="W2855" s="11">
        <f>tbl_EcommerceSales[[#This Row],[Gross_Sales]]-tbl_EcommerceSales[[#This Row],[Discount_Amount]]</f>
        <v>3149.1</v>
      </c>
      <c r="X2855" s="11">
        <f>tbl_EcommerceSales[[#This Row],[Quantity]] * _xlfn.XLOOKUP(tbl_EcommerceSales[[#This Row],[Product_ID]], Product_Master!A:A, Product_Master!F:F)</f>
        <v>2250</v>
      </c>
      <c r="Y2855" s="11">
        <f>tbl_EcommerceSales[[#This Row],[Net_Revenue]]-tbl_EcommerceSales[[#This Row],[Total_Cost]]</f>
        <v>899.09999999999991</v>
      </c>
      <c r="Z2855" s="9">
        <f>IFERROR(#REF!/tbl_EcommerceSales[[#This Row],[Total_Cost]], 0)</f>
        <v>0</v>
      </c>
      <c r="AA2855" t="str">
        <f>TEXT(tbl_EcommerceSales[[#This Row],[Order_Date]],"mmm")</f>
        <v>Nov</v>
      </c>
      <c r="AB2855">
        <f>YEAR(tbl_EcommerceSales[[#This Row],[Order_Date]])</f>
        <v>2025</v>
      </c>
      <c r="AC2855" t="str">
        <f>IF(tbl_EcommerceSales[[#This Row],[Age]]&lt;18,"Under 18",IF(tbl_EcommerceSales[[#This Row],[Age]]&lt;=25,"18-25",IF(tbl_EcommerceSales[[#This Row],[Age]]&lt;=35,"26-35",IF(tbl_EcommerceSales[[#This Row],[Age]]&lt;=45,"36-45",IF(tbl_EcommerceSales[[#This Row],[Age]]&lt;=55,"46-55","56+")))))</f>
        <v>26-35</v>
      </c>
    </row>
    <row r="2856" spans="1:29" x14ac:dyDescent="0.35">
      <c r="A2856" t="s">
        <v>4646</v>
      </c>
      <c r="B2856" s="7">
        <v>45970</v>
      </c>
      <c r="C2856" t="s">
        <v>1179</v>
      </c>
      <c r="D2856" t="s">
        <v>110</v>
      </c>
      <c r="E2856" t="s">
        <v>25</v>
      </c>
      <c r="F2856">
        <v>38</v>
      </c>
      <c r="G2856" t="s">
        <v>270</v>
      </c>
      <c r="H2856" t="s">
        <v>72</v>
      </c>
      <c r="I2856" t="s">
        <v>62</v>
      </c>
      <c r="J2856" t="s">
        <v>63</v>
      </c>
      <c r="K2856" t="s">
        <v>42</v>
      </c>
      <c r="L2856" t="s">
        <v>43</v>
      </c>
      <c r="M2856">
        <v>1</v>
      </c>
      <c r="N2856" s="2">
        <v>499</v>
      </c>
      <c r="O2856" s="3">
        <v>0.05</v>
      </c>
      <c r="P2856" s="2">
        <v>220</v>
      </c>
      <c r="Q2856" t="s">
        <v>44</v>
      </c>
      <c r="R2856" t="s">
        <v>33</v>
      </c>
      <c r="S2856" t="s">
        <v>34</v>
      </c>
      <c r="T2856" s="4">
        <v>5</v>
      </c>
      <c r="U2856" s="11">
        <f t="shared" si="44"/>
        <v>499</v>
      </c>
      <c r="V2856" s="11">
        <f>tbl_EcommerceSales[[#This Row],[Gross_Sales]]*tbl_EcommerceSales[[#This Row],[Discount]]</f>
        <v>24.950000000000003</v>
      </c>
      <c r="W2856" s="11">
        <f>tbl_EcommerceSales[[#This Row],[Gross_Sales]]-tbl_EcommerceSales[[#This Row],[Discount_Amount]]</f>
        <v>474.05</v>
      </c>
      <c r="X2856" s="11">
        <f>tbl_EcommerceSales[[#This Row],[Quantity]] * _xlfn.XLOOKUP(tbl_EcommerceSales[[#This Row],[Product_ID]], Product_Master!A:A, Product_Master!F:F)</f>
        <v>220</v>
      </c>
      <c r="Y2856" s="11">
        <f>tbl_EcommerceSales[[#This Row],[Net_Revenue]]-tbl_EcommerceSales[[#This Row],[Total_Cost]]</f>
        <v>254.05</v>
      </c>
      <c r="Z2856" s="9">
        <f>IFERROR(#REF!/tbl_EcommerceSales[[#This Row],[Total_Cost]], 0)</f>
        <v>0</v>
      </c>
      <c r="AA2856" t="str">
        <f>TEXT(tbl_EcommerceSales[[#This Row],[Order_Date]],"mmm")</f>
        <v>Nov</v>
      </c>
      <c r="AB2856">
        <f>YEAR(tbl_EcommerceSales[[#This Row],[Order_Date]])</f>
        <v>2025</v>
      </c>
      <c r="AC2856" t="str">
        <f>IF(tbl_EcommerceSales[[#This Row],[Age]]&lt;18,"Under 18",IF(tbl_EcommerceSales[[#This Row],[Age]]&lt;=25,"18-25",IF(tbl_EcommerceSales[[#This Row],[Age]]&lt;=35,"26-35",IF(tbl_EcommerceSales[[#This Row],[Age]]&lt;=45,"36-45",IF(tbl_EcommerceSales[[#This Row],[Age]]&lt;=55,"46-55","56+")))))</f>
        <v>36-45</v>
      </c>
    </row>
    <row r="2857" spans="1:29" x14ac:dyDescent="0.35">
      <c r="A2857" t="s">
        <v>4647</v>
      </c>
      <c r="B2857" s="7">
        <v>45970</v>
      </c>
      <c r="C2857" t="s">
        <v>2982</v>
      </c>
      <c r="D2857" t="s">
        <v>130</v>
      </c>
      <c r="E2857" t="s">
        <v>25</v>
      </c>
      <c r="F2857">
        <v>30</v>
      </c>
      <c r="G2857" t="s">
        <v>38</v>
      </c>
      <c r="H2857" t="s">
        <v>39</v>
      </c>
      <c r="I2857" t="s">
        <v>73</v>
      </c>
      <c r="J2857" t="s">
        <v>74</v>
      </c>
      <c r="K2857" t="s">
        <v>55</v>
      </c>
      <c r="L2857" t="s">
        <v>75</v>
      </c>
      <c r="M2857">
        <v>1</v>
      </c>
      <c r="N2857" s="2">
        <v>2899</v>
      </c>
      <c r="O2857" s="3">
        <v>0.15</v>
      </c>
      <c r="P2857" s="2">
        <v>1700</v>
      </c>
      <c r="Q2857" t="s">
        <v>123</v>
      </c>
      <c r="R2857" t="s">
        <v>33</v>
      </c>
      <c r="S2857" t="s">
        <v>34</v>
      </c>
      <c r="T2857" s="4">
        <v>5</v>
      </c>
      <c r="U2857" s="11">
        <f t="shared" si="44"/>
        <v>2899</v>
      </c>
      <c r="V2857" s="11">
        <f>tbl_EcommerceSales[[#This Row],[Gross_Sales]]*tbl_EcommerceSales[[#This Row],[Discount]]</f>
        <v>434.84999999999997</v>
      </c>
      <c r="W2857" s="11">
        <f>tbl_EcommerceSales[[#This Row],[Gross_Sales]]-tbl_EcommerceSales[[#This Row],[Discount_Amount]]</f>
        <v>2464.15</v>
      </c>
      <c r="X2857" s="11">
        <f>tbl_EcommerceSales[[#This Row],[Quantity]] * _xlfn.XLOOKUP(tbl_EcommerceSales[[#This Row],[Product_ID]], Product_Master!A:A, Product_Master!F:F)</f>
        <v>1700</v>
      </c>
      <c r="Y2857" s="11">
        <f>tbl_EcommerceSales[[#This Row],[Net_Revenue]]-tbl_EcommerceSales[[#This Row],[Total_Cost]]</f>
        <v>764.15000000000009</v>
      </c>
      <c r="Z2857" s="9">
        <f>IFERROR(#REF!/tbl_EcommerceSales[[#This Row],[Total_Cost]], 0)</f>
        <v>0</v>
      </c>
      <c r="AA2857" t="str">
        <f>TEXT(tbl_EcommerceSales[[#This Row],[Order_Date]],"mmm")</f>
        <v>Nov</v>
      </c>
      <c r="AB2857">
        <f>YEAR(tbl_EcommerceSales[[#This Row],[Order_Date]])</f>
        <v>2025</v>
      </c>
      <c r="AC2857" t="str">
        <f>IF(tbl_EcommerceSales[[#This Row],[Age]]&lt;18,"Under 18",IF(tbl_EcommerceSales[[#This Row],[Age]]&lt;=25,"18-25",IF(tbl_EcommerceSales[[#This Row],[Age]]&lt;=35,"26-35",IF(tbl_EcommerceSales[[#This Row],[Age]]&lt;=45,"36-45",IF(tbl_EcommerceSales[[#This Row],[Age]]&lt;=55,"46-55","56+")))))</f>
        <v>26-35</v>
      </c>
    </row>
    <row r="2858" spans="1:29" x14ac:dyDescent="0.35">
      <c r="A2858" t="s">
        <v>4648</v>
      </c>
      <c r="B2858" s="7">
        <v>45970</v>
      </c>
      <c r="C2858" t="s">
        <v>3464</v>
      </c>
      <c r="D2858" t="s">
        <v>170</v>
      </c>
      <c r="E2858" t="s">
        <v>25</v>
      </c>
      <c r="F2858">
        <v>22</v>
      </c>
      <c r="G2858" t="s">
        <v>136</v>
      </c>
      <c r="H2858" t="s">
        <v>88</v>
      </c>
      <c r="I2858" t="s">
        <v>160</v>
      </c>
      <c r="J2858" t="s">
        <v>161</v>
      </c>
      <c r="K2858" t="s">
        <v>91</v>
      </c>
      <c r="L2858" t="s">
        <v>133</v>
      </c>
      <c r="M2858">
        <v>1</v>
      </c>
      <c r="N2858" s="2">
        <v>1099</v>
      </c>
      <c r="O2858" s="3">
        <v>0.1</v>
      </c>
      <c r="P2858" s="2">
        <v>520</v>
      </c>
      <c r="Q2858" t="s">
        <v>44</v>
      </c>
      <c r="R2858" t="s">
        <v>33</v>
      </c>
      <c r="S2858" t="s">
        <v>57</v>
      </c>
      <c r="T2858" s="4">
        <v>5</v>
      </c>
      <c r="U2858" s="11">
        <f t="shared" si="44"/>
        <v>1099</v>
      </c>
      <c r="V2858" s="11">
        <f>tbl_EcommerceSales[[#This Row],[Gross_Sales]]*tbl_EcommerceSales[[#This Row],[Discount]]</f>
        <v>109.9</v>
      </c>
      <c r="W2858" s="11">
        <f>tbl_EcommerceSales[[#This Row],[Gross_Sales]]-tbl_EcommerceSales[[#This Row],[Discount_Amount]]</f>
        <v>989.1</v>
      </c>
      <c r="X2858" s="11">
        <f>tbl_EcommerceSales[[#This Row],[Quantity]] * _xlfn.XLOOKUP(tbl_EcommerceSales[[#This Row],[Product_ID]], Product_Master!A:A, Product_Master!F:F)</f>
        <v>520</v>
      </c>
      <c r="Y2858" s="11">
        <f>tbl_EcommerceSales[[#This Row],[Net_Revenue]]-tbl_EcommerceSales[[#This Row],[Total_Cost]]</f>
        <v>469.1</v>
      </c>
      <c r="Z2858" s="9">
        <f>IFERROR(#REF!/tbl_EcommerceSales[[#This Row],[Total_Cost]], 0)</f>
        <v>0</v>
      </c>
      <c r="AA2858" t="str">
        <f>TEXT(tbl_EcommerceSales[[#This Row],[Order_Date]],"mmm")</f>
        <v>Nov</v>
      </c>
      <c r="AB2858">
        <f>YEAR(tbl_EcommerceSales[[#This Row],[Order_Date]])</f>
        <v>2025</v>
      </c>
      <c r="AC2858" t="str">
        <f>IF(tbl_EcommerceSales[[#This Row],[Age]]&lt;18,"Under 18",IF(tbl_EcommerceSales[[#This Row],[Age]]&lt;=25,"18-25",IF(tbl_EcommerceSales[[#This Row],[Age]]&lt;=35,"26-35",IF(tbl_EcommerceSales[[#This Row],[Age]]&lt;=45,"36-45",IF(tbl_EcommerceSales[[#This Row],[Age]]&lt;=55,"46-55","56+")))))</f>
        <v>18-25</v>
      </c>
    </row>
    <row r="2859" spans="1:29" x14ac:dyDescent="0.35">
      <c r="A2859" t="s">
        <v>4649</v>
      </c>
      <c r="B2859" s="7">
        <v>45970</v>
      </c>
      <c r="C2859" t="s">
        <v>3573</v>
      </c>
      <c r="D2859" t="s">
        <v>106</v>
      </c>
      <c r="E2859" t="s">
        <v>48</v>
      </c>
      <c r="F2859">
        <v>36</v>
      </c>
      <c r="G2859" t="s">
        <v>136</v>
      </c>
      <c r="H2859" t="s">
        <v>88</v>
      </c>
      <c r="I2859" t="s">
        <v>241</v>
      </c>
      <c r="J2859" t="s">
        <v>242</v>
      </c>
      <c r="K2859" t="s">
        <v>42</v>
      </c>
      <c r="L2859" t="s">
        <v>243</v>
      </c>
      <c r="M2859">
        <v>1</v>
      </c>
      <c r="N2859" s="2">
        <v>649</v>
      </c>
      <c r="O2859" s="3">
        <v>0.05</v>
      </c>
      <c r="P2859" s="2">
        <v>290</v>
      </c>
      <c r="Q2859" t="s">
        <v>32</v>
      </c>
      <c r="R2859" t="s">
        <v>33</v>
      </c>
      <c r="S2859" t="s">
        <v>34</v>
      </c>
      <c r="T2859" s="4">
        <v>4</v>
      </c>
      <c r="U2859" s="11">
        <f t="shared" si="44"/>
        <v>649</v>
      </c>
      <c r="V2859" s="11">
        <f>tbl_EcommerceSales[[#This Row],[Gross_Sales]]*tbl_EcommerceSales[[#This Row],[Discount]]</f>
        <v>32.450000000000003</v>
      </c>
      <c r="W2859" s="11">
        <f>tbl_EcommerceSales[[#This Row],[Gross_Sales]]-tbl_EcommerceSales[[#This Row],[Discount_Amount]]</f>
        <v>616.54999999999995</v>
      </c>
      <c r="X2859" s="11">
        <f>tbl_EcommerceSales[[#This Row],[Quantity]] * _xlfn.XLOOKUP(tbl_EcommerceSales[[#This Row],[Product_ID]], Product_Master!A:A, Product_Master!F:F)</f>
        <v>290</v>
      </c>
      <c r="Y2859" s="11">
        <f>tbl_EcommerceSales[[#This Row],[Net_Revenue]]-tbl_EcommerceSales[[#This Row],[Total_Cost]]</f>
        <v>326.54999999999995</v>
      </c>
      <c r="Z2859" s="9">
        <f>IFERROR(#REF!/tbl_EcommerceSales[[#This Row],[Total_Cost]], 0)</f>
        <v>0</v>
      </c>
      <c r="AA2859" t="str">
        <f>TEXT(tbl_EcommerceSales[[#This Row],[Order_Date]],"mmm")</f>
        <v>Nov</v>
      </c>
      <c r="AB2859">
        <f>YEAR(tbl_EcommerceSales[[#This Row],[Order_Date]])</f>
        <v>2025</v>
      </c>
      <c r="AC2859" t="str">
        <f>IF(tbl_EcommerceSales[[#This Row],[Age]]&lt;18,"Under 18",IF(tbl_EcommerceSales[[#This Row],[Age]]&lt;=25,"18-25",IF(tbl_EcommerceSales[[#This Row],[Age]]&lt;=35,"26-35",IF(tbl_EcommerceSales[[#This Row],[Age]]&lt;=45,"36-45",IF(tbl_EcommerceSales[[#This Row],[Age]]&lt;=55,"46-55","56+")))))</f>
        <v>36-45</v>
      </c>
    </row>
    <row r="2860" spans="1:29" x14ac:dyDescent="0.35">
      <c r="A2860" t="s">
        <v>4650</v>
      </c>
      <c r="B2860" s="7">
        <v>45970</v>
      </c>
      <c r="C2860" t="s">
        <v>4651</v>
      </c>
      <c r="D2860" t="s">
        <v>47</v>
      </c>
      <c r="E2860" t="s">
        <v>48</v>
      </c>
      <c r="F2860">
        <v>40</v>
      </c>
      <c r="G2860" t="s">
        <v>174</v>
      </c>
      <c r="H2860" t="s">
        <v>39</v>
      </c>
      <c r="I2860" t="s">
        <v>200</v>
      </c>
      <c r="J2860" t="s">
        <v>201</v>
      </c>
      <c r="K2860" t="s">
        <v>91</v>
      </c>
      <c r="L2860" t="s">
        <v>202</v>
      </c>
      <c r="M2860">
        <v>1</v>
      </c>
      <c r="N2860" s="2">
        <v>899</v>
      </c>
      <c r="O2860" s="3">
        <v>0.05</v>
      </c>
      <c r="P2860" s="2">
        <v>420</v>
      </c>
      <c r="Q2860" t="s">
        <v>156</v>
      </c>
      <c r="R2860" t="s">
        <v>33</v>
      </c>
      <c r="S2860" t="s">
        <v>57</v>
      </c>
      <c r="T2860" s="4">
        <v>5</v>
      </c>
      <c r="U2860" s="11">
        <f t="shared" si="44"/>
        <v>899</v>
      </c>
      <c r="V2860" s="11">
        <f>tbl_EcommerceSales[[#This Row],[Gross_Sales]]*tbl_EcommerceSales[[#This Row],[Discount]]</f>
        <v>44.95</v>
      </c>
      <c r="W2860" s="11">
        <f>tbl_EcommerceSales[[#This Row],[Gross_Sales]]-tbl_EcommerceSales[[#This Row],[Discount_Amount]]</f>
        <v>854.05</v>
      </c>
      <c r="X2860" s="11">
        <f>tbl_EcommerceSales[[#This Row],[Quantity]] * _xlfn.XLOOKUP(tbl_EcommerceSales[[#This Row],[Product_ID]], Product_Master!A:A, Product_Master!F:F)</f>
        <v>420</v>
      </c>
      <c r="Y2860" s="11">
        <f>tbl_EcommerceSales[[#This Row],[Net_Revenue]]-tbl_EcommerceSales[[#This Row],[Total_Cost]]</f>
        <v>434.04999999999995</v>
      </c>
      <c r="Z2860" s="9">
        <f>IFERROR(#REF!/tbl_EcommerceSales[[#This Row],[Total_Cost]], 0)</f>
        <v>0</v>
      </c>
      <c r="AA2860" t="str">
        <f>TEXT(tbl_EcommerceSales[[#This Row],[Order_Date]],"mmm")</f>
        <v>Nov</v>
      </c>
      <c r="AB2860">
        <f>YEAR(tbl_EcommerceSales[[#This Row],[Order_Date]])</f>
        <v>2025</v>
      </c>
      <c r="AC2860" t="str">
        <f>IF(tbl_EcommerceSales[[#This Row],[Age]]&lt;18,"Under 18",IF(tbl_EcommerceSales[[#This Row],[Age]]&lt;=25,"18-25",IF(tbl_EcommerceSales[[#This Row],[Age]]&lt;=35,"26-35",IF(tbl_EcommerceSales[[#This Row],[Age]]&lt;=45,"36-45",IF(tbl_EcommerceSales[[#This Row],[Age]]&lt;=55,"46-55","56+")))))</f>
        <v>36-45</v>
      </c>
    </row>
    <row r="2861" spans="1:29" x14ac:dyDescent="0.35">
      <c r="A2861" t="s">
        <v>4652</v>
      </c>
      <c r="B2861" s="7">
        <v>45970</v>
      </c>
      <c r="C2861" t="s">
        <v>2154</v>
      </c>
      <c r="D2861" t="s">
        <v>24</v>
      </c>
      <c r="E2861" t="s">
        <v>25</v>
      </c>
      <c r="F2861">
        <v>19</v>
      </c>
      <c r="G2861" t="s">
        <v>107</v>
      </c>
      <c r="H2861" t="s">
        <v>39</v>
      </c>
      <c r="I2861" t="s">
        <v>53</v>
      </c>
      <c r="J2861" t="s">
        <v>54</v>
      </c>
      <c r="K2861" t="s">
        <v>55</v>
      </c>
      <c r="L2861" t="s">
        <v>56</v>
      </c>
      <c r="M2861">
        <v>2</v>
      </c>
      <c r="N2861" s="2">
        <v>799</v>
      </c>
      <c r="O2861" s="3">
        <v>0</v>
      </c>
      <c r="P2861" s="2">
        <v>780</v>
      </c>
      <c r="Q2861" t="s">
        <v>156</v>
      </c>
      <c r="R2861" t="s">
        <v>162</v>
      </c>
      <c r="S2861" t="s">
        <v>57</v>
      </c>
      <c r="T2861" s="4"/>
      <c r="U2861" s="11">
        <f t="shared" si="44"/>
        <v>1598</v>
      </c>
      <c r="V2861" s="11">
        <f>tbl_EcommerceSales[[#This Row],[Gross_Sales]]*tbl_EcommerceSales[[#This Row],[Discount]]</f>
        <v>0</v>
      </c>
      <c r="W2861" s="11">
        <f>tbl_EcommerceSales[[#This Row],[Gross_Sales]]-tbl_EcommerceSales[[#This Row],[Discount_Amount]]</f>
        <v>1598</v>
      </c>
      <c r="X2861" s="11">
        <f>tbl_EcommerceSales[[#This Row],[Quantity]] * _xlfn.XLOOKUP(tbl_EcommerceSales[[#This Row],[Product_ID]], Product_Master!A:A, Product_Master!F:F)</f>
        <v>780</v>
      </c>
      <c r="Y2861" s="11">
        <f>tbl_EcommerceSales[[#This Row],[Net_Revenue]]-tbl_EcommerceSales[[#This Row],[Total_Cost]]</f>
        <v>818</v>
      </c>
      <c r="Z2861" s="9">
        <f>IFERROR(#REF!/tbl_EcommerceSales[[#This Row],[Total_Cost]], 0)</f>
        <v>0</v>
      </c>
      <c r="AA2861" t="str">
        <f>TEXT(tbl_EcommerceSales[[#This Row],[Order_Date]],"mmm")</f>
        <v>Nov</v>
      </c>
      <c r="AB2861">
        <f>YEAR(tbl_EcommerceSales[[#This Row],[Order_Date]])</f>
        <v>2025</v>
      </c>
      <c r="AC2861" t="str">
        <f>IF(tbl_EcommerceSales[[#This Row],[Age]]&lt;18,"Under 18",IF(tbl_EcommerceSales[[#This Row],[Age]]&lt;=25,"18-25",IF(tbl_EcommerceSales[[#This Row],[Age]]&lt;=35,"26-35",IF(tbl_EcommerceSales[[#This Row],[Age]]&lt;=45,"36-45",IF(tbl_EcommerceSales[[#This Row],[Age]]&lt;=55,"46-55","56+")))))</f>
        <v>18-25</v>
      </c>
    </row>
    <row r="2862" spans="1:29" x14ac:dyDescent="0.35">
      <c r="A2862" t="s">
        <v>4653</v>
      </c>
      <c r="B2862" s="7">
        <v>45970</v>
      </c>
      <c r="C2862" t="s">
        <v>2351</v>
      </c>
      <c r="D2862" t="s">
        <v>24</v>
      </c>
      <c r="E2862" t="s">
        <v>25</v>
      </c>
      <c r="F2862">
        <v>32</v>
      </c>
      <c r="G2862" t="s">
        <v>174</v>
      </c>
      <c r="H2862" t="s">
        <v>39</v>
      </c>
      <c r="I2862" t="s">
        <v>73</v>
      </c>
      <c r="J2862" t="s">
        <v>74</v>
      </c>
      <c r="K2862" t="s">
        <v>55</v>
      </c>
      <c r="L2862" t="s">
        <v>75</v>
      </c>
      <c r="M2862">
        <v>1</v>
      </c>
      <c r="N2862" s="2">
        <v>2899</v>
      </c>
      <c r="O2862" s="3">
        <v>0.05</v>
      </c>
      <c r="P2862" s="2">
        <v>1700</v>
      </c>
      <c r="Q2862" t="s">
        <v>32</v>
      </c>
      <c r="R2862" t="s">
        <v>33</v>
      </c>
      <c r="S2862" t="s">
        <v>34</v>
      </c>
      <c r="T2862" s="4">
        <v>5</v>
      </c>
      <c r="U2862" s="11">
        <f t="shared" si="44"/>
        <v>2899</v>
      </c>
      <c r="V2862" s="11">
        <f>tbl_EcommerceSales[[#This Row],[Gross_Sales]]*tbl_EcommerceSales[[#This Row],[Discount]]</f>
        <v>144.95000000000002</v>
      </c>
      <c r="W2862" s="11">
        <f>tbl_EcommerceSales[[#This Row],[Gross_Sales]]-tbl_EcommerceSales[[#This Row],[Discount_Amount]]</f>
        <v>2754.05</v>
      </c>
      <c r="X2862" s="11">
        <f>tbl_EcommerceSales[[#This Row],[Quantity]] * _xlfn.XLOOKUP(tbl_EcommerceSales[[#This Row],[Product_ID]], Product_Master!A:A, Product_Master!F:F)</f>
        <v>1700</v>
      </c>
      <c r="Y2862" s="11">
        <f>tbl_EcommerceSales[[#This Row],[Net_Revenue]]-tbl_EcommerceSales[[#This Row],[Total_Cost]]</f>
        <v>1054.0500000000002</v>
      </c>
      <c r="Z2862" s="9">
        <f>IFERROR(#REF!/tbl_EcommerceSales[[#This Row],[Total_Cost]], 0)</f>
        <v>0</v>
      </c>
      <c r="AA2862" t="str">
        <f>TEXT(tbl_EcommerceSales[[#This Row],[Order_Date]],"mmm")</f>
        <v>Nov</v>
      </c>
      <c r="AB2862">
        <f>YEAR(tbl_EcommerceSales[[#This Row],[Order_Date]])</f>
        <v>2025</v>
      </c>
      <c r="AC2862" t="str">
        <f>IF(tbl_EcommerceSales[[#This Row],[Age]]&lt;18,"Under 18",IF(tbl_EcommerceSales[[#This Row],[Age]]&lt;=25,"18-25",IF(tbl_EcommerceSales[[#This Row],[Age]]&lt;=35,"26-35",IF(tbl_EcommerceSales[[#This Row],[Age]]&lt;=45,"36-45",IF(tbl_EcommerceSales[[#This Row],[Age]]&lt;=55,"46-55","56+")))))</f>
        <v>26-35</v>
      </c>
    </row>
    <row r="2863" spans="1:29" x14ac:dyDescent="0.35">
      <c r="A2863" t="s">
        <v>4654</v>
      </c>
      <c r="B2863" s="7">
        <v>45971</v>
      </c>
      <c r="C2863" t="s">
        <v>512</v>
      </c>
      <c r="D2863" t="s">
        <v>47</v>
      </c>
      <c r="E2863" t="s">
        <v>48</v>
      </c>
      <c r="F2863">
        <v>26</v>
      </c>
      <c r="G2863" t="s">
        <v>289</v>
      </c>
      <c r="H2863" t="s">
        <v>88</v>
      </c>
      <c r="I2863" t="s">
        <v>236</v>
      </c>
      <c r="J2863" t="s">
        <v>237</v>
      </c>
      <c r="K2863" t="s">
        <v>82</v>
      </c>
      <c r="L2863" t="s">
        <v>238</v>
      </c>
      <c r="M2863">
        <v>1</v>
      </c>
      <c r="N2863" s="2">
        <v>899</v>
      </c>
      <c r="O2863" s="3">
        <v>0.05</v>
      </c>
      <c r="P2863" s="2">
        <v>480</v>
      </c>
      <c r="Q2863" t="s">
        <v>32</v>
      </c>
      <c r="R2863" t="s">
        <v>33</v>
      </c>
      <c r="S2863" t="s">
        <v>57</v>
      </c>
      <c r="T2863" s="4">
        <v>1</v>
      </c>
      <c r="U2863" s="11">
        <f t="shared" si="44"/>
        <v>899</v>
      </c>
      <c r="V2863" s="11">
        <f>tbl_EcommerceSales[[#This Row],[Gross_Sales]]*tbl_EcommerceSales[[#This Row],[Discount]]</f>
        <v>44.95</v>
      </c>
      <c r="W2863" s="11">
        <f>tbl_EcommerceSales[[#This Row],[Gross_Sales]]-tbl_EcommerceSales[[#This Row],[Discount_Amount]]</f>
        <v>854.05</v>
      </c>
      <c r="X2863" s="11">
        <f>tbl_EcommerceSales[[#This Row],[Quantity]] * _xlfn.XLOOKUP(tbl_EcommerceSales[[#This Row],[Product_ID]], Product_Master!A:A, Product_Master!F:F)</f>
        <v>480</v>
      </c>
      <c r="Y2863" s="11">
        <f>tbl_EcommerceSales[[#This Row],[Net_Revenue]]-tbl_EcommerceSales[[#This Row],[Total_Cost]]</f>
        <v>374.04999999999995</v>
      </c>
      <c r="Z2863" s="9">
        <f>IFERROR(#REF!/tbl_EcommerceSales[[#This Row],[Total_Cost]], 0)</f>
        <v>0</v>
      </c>
      <c r="AA2863" t="str">
        <f>TEXT(tbl_EcommerceSales[[#This Row],[Order_Date]],"mmm")</f>
        <v>Nov</v>
      </c>
      <c r="AB2863">
        <f>YEAR(tbl_EcommerceSales[[#This Row],[Order_Date]])</f>
        <v>2025</v>
      </c>
      <c r="AC2863" t="str">
        <f>IF(tbl_EcommerceSales[[#This Row],[Age]]&lt;18,"Under 18",IF(tbl_EcommerceSales[[#This Row],[Age]]&lt;=25,"18-25",IF(tbl_EcommerceSales[[#This Row],[Age]]&lt;=35,"26-35",IF(tbl_EcommerceSales[[#This Row],[Age]]&lt;=45,"36-45",IF(tbl_EcommerceSales[[#This Row],[Age]]&lt;=55,"46-55","56+")))))</f>
        <v>26-35</v>
      </c>
    </row>
    <row r="2864" spans="1:29" x14ac:dyDescent="0.35">
      <c r="A2864" t="s">
        <v>4655</v>
      </c>
      <c r="B2864" s="7">
        <v>45971</v>
      </c>
      <c r="C2864" t="s">
        <v>4277</v>
      </c>
      <c r="D2864" t="s">
        <v>47</v>
      </c>
      <c r="E2864" t="s">
        <v>48</v>
      </c>
      <c r="F2864">
        <v>34</v>
      </c>
      <c r="G2864" t="s">
        <v>171</v>
      </c>
      <c r="H2864" t="s">
        <v>39</v>
      </c>
      <c r="I2864" t="s">
        <v>517</v>
      </c>
      <c r="J2864" t="s">
        <v>518</v>
      </c>
      <c r="K2864" t="s">
        <v>30</v>
      </c>
      <c r="L2864" t="s">
        <v>278</v>
      </c>
      <c r="M2864">
        <v>1</v>
      </c>
      <c r="N2864" s="2">
        <v>1299</v>
      </c>
      <c r="O2864" s="3">
        <v>0.25</v>
      </c>
      <c r="P2864" s="2">
        <v>690</v>
      </c>
      <c r="Q2864" t="s">
        <v>156</v>
      </c>
      <c r="R2864" t="s">
        <v>33</v>
      </c>
      <c r="S2864" t="s">
        <v>34</v>
      </c>
      <c r="T2864" s="4">
        <v>3</v>
      </c>
      <c r="U2864" s="11">
        <f t="shared" si="44"/>
        <v>1299</v>
      </c>
      <c r="V2864" s="11">
        <f>tbl_EcommerceSales[[#This Row],[Gross_Sales]]*tbl_EcommerceSales[[#This Row],[Discount]]</f>
        <v>324.75</v>
      </c>
      <c r="W2864" s="11">
        <f>tbl_EcommerceSales[[#This Row],[Gross_Sales]]-tbl_EcommerceSales[[#This Row],[Discount_Amount]]</f>
        <v>974.25</v>
      </c>
      <c r="X2864" s="11">
        <f>tbl_EcommerceSales[[#This Row],[Quantity]] * _xlfn.XLOOKUP(tbl_EcommerceSales[[#This Row],[Product_ID]], Product_Master!A:A, Product_Master!F:F)</f>
        <v>690</v>
      </c>
      <c r="Y2864" s="11">
        <f>tbl_EcommerceSales[[#This Row],[Net_Revenue]]-tbl_EcommerceSales[[#This Row],[Total_Cost]]</f>
        <v>284.25</v>
      </c>
      <c r="Z2864" s="9">
        <f>IFERROR(#REF!/tbl_EcommerceSales[[#This Row],[Total_Cost]], 0)</f>
        <v>0</v>
      </c>
      <c r="AA2864" t="str">
        <f>TEXT(tbl_EcommerceSales[[#This Row],[Order_Date]],"mmm")</f>
        <v>Nov</v>
      </c>
      <c r="AB2864">
        <f>YEAR(tbl_EcommerceSales[[#This Row],[Order_Date]])</f>
        <v>2025</v>
      </c>
      <c r="AC2864" t="str">
        <f>IF(tbl_EcommerceSales[[#This Row],[Age]]&lt;18,"Under 18",IF(tbl_EcommerceSales[[#This Row],[Age]]&lt;=25,"18-25",IF(tbl_EcommerceSales[[#This Row],[Age]]&lt;=35,"26-35",IF(tbl_EcommerceSales[[#This Row],[Age]]&lt;=45,"36-45",IF(tbl_EcommerceSales[[#This Row],[Age]]&lt;=55,"46-55","56+")))))</f>
        <v>26-35</v>
      </c>
    </row>
    <row r="2865" spans="1:29" x14ac:dyDescent="0.35">
      <c r="A2865" t="s">
        <v>4656</v>
      </c>
      <c r="B2865" s="7">
        <v>45971</v>
      </c>
      <c r="C2865" t="s">
        <v>4657</v>
      </c>
      <c r="D2865" t="s">
        <v>37</v>
      </c>
      <c r="E2865" t="s">
        <v>48</v>
      </c>
      <c r="F2865">
        <v>38</v>
      </c>
      <c r="G2865" t="s">
        <v>99</v>
      </c>
      <c r="H2865" t="s">
        <v>88</v>
      </c>
      <c r="I2865" t="s">
        <v>80</v>
      </c>
      <c r="J2865" t="s">
        <v>81</v>
      </c>
      <c r="K2865" t="s">
        <v>82</v>
      </c>
      <c r="L2865" t="s">
        <v>83</v>
      </c>
      <c r="M2865">
        <v>2</v>
      </c>
      <c r="N2865" s="2">
        <v>2499</v>
      </c>
      <c r="O2865" s="3">
        <v>0.05</v>
      </c>
      <c r="P2865" s="2">
        <v>3100</v>
      </c>
      <c r="Q2865" t="s">
        <v>44</v>
      </c>
      <c r="R2865" t="s">
        <v>33</v>
      </c>
      <c r="S2865" t="s">
        <v>57</v>
      </c>
      <c r="T2865" s="4">
        <v>3</v>
      </c>
      <c r="U2865" s="11">
        <f t="shared" si="44"/>
        <v>4998</v>
      </c>
      <c r="V2865" s="11">
        <f>tbl_EcommerceSales[[#This Row],[Gross_Sales]]*tbl_EcommerceSales[[#This Row],[Discount]]</f>
        <v>249.9</v>
      </c>
      <c r="W2865" s="11">
        <f>tbl_EcommerceSales[[#This Row],[Gross_Sales]]-tbl_EcommerceSales[[#This Row],[Discount_Amount]]</f>
        <v>4748.1000000000004</v>
      </c>
      <c r="X2865" s="11">
        <f>tbl_EcommerceSales[[#This Row],[Quantity]] * _xlfn.XLOOKUP(tbl_EcommerceSales[[#This Row],[Product_ID]], Product_Master!A:A, Product_Master!F:F)</f>
        <v>3100</v>
      </c>
      <c r="Y2865" s="11">
        <f>tbl_EcommerceSales[[#This Row],[Net_Revenue]]-tbl_EcommerceSales[[#This Row],[Total_Cost]]</f>
        <v>1648.1000000000004</v>
      </c>
      <c r="Z2865" s="9">
        <f>IFERROR(#REF!/tbl_EcommerceSales[[#This Row],[Total_Cost]], 0)</f>
        <v>0</v>
      </c>
      <c r="AA2865" t="str">
        <f>TEXT(tbl_EcommerceSales[[#This Row],[Order_Date]],"mmm")</f>
        <v>Nov</v>
      </c>
      <c r="AB2865">
        <f>YEAR(tbl_EcommerceSales[[#This Row],[Order_Date]])</f>
        <v>2025</v>
      </c>
      <c r="AC2865" t="str">
        <f>IF(tbl_EcommerceSales[[#This Row],[Age]]&lt;18,"Under 18",IF(tbl_EcommerceSales[[#This Row],[Age]]&lt;=25,"18-25",IF(tbl_EcommerceSales[[#This Row],[Age]]&lt;=35,"26-35",IF(tbl_EcommerceSales[[#This Row],[Age]]&lt;=45,"36-45",IF(tbl_EcommerceSales[[#This Row],[Age]]&lt;=55,"46-55","56+")))))</f>
        <v>36-45</v>
      </c>
    </row>
    <row r="2866" spans="1:29" x14ac:dyDescent="0.35">
      <c r="A2866" t="s">
        <v>4658</v>
      </c>
      <c r="B2866" s="7">
        <v>45971</v>
      </c>
      <c r="C2866" t="s">
        <v>4069</v>
      </c>
      <c r="D2866" t="s">
        <v>86</v>
      </c>
      <c r="E2866" t="s">
        <v>25</v>
      </c>
      <c r="F2866">
        <v>47</v>
      </c>
      <c r="G2866" t="s">
        <v>186</v>
      </c>
      <c r="H2866" t="s">
        <v>72</v>
      </c>
      <c r="I2866" t="s">
        <v>221</v>
      </c>
      <c r="J2866" t="s">
        <v>222</v>
      </c>
      <c r="K2866" t="s">
        <v>177</v>
      </c>
      <c r="L2866" t="s">
        <v>208</v>
      </c>
      <c r="M2866">
        <v>2</v>
      </c>
      <c r="N2866" s="2">
        <v>1499</v>
      </c>
      <c r="O2866" s="3">
        <v>0.05</v>
      </c>
      <c r="P2866" s="2">
        <v>1600</v>
      </c>
      <c r="Q2866" t="s">
        <v>319</v>
      </c>
      <c r="R2866" t="s">
        <v>33</v>
      </c>
      <c r="S2866" t="s">
        <v>34</v>
      </c>
      <c r="T2866" s="4">
        <v>4</v>
      </c>
      <c r="U2866" s="11">
        <f t="shared" si="44"/>
        <v>2998</v>
      </c>
      <c r="V2866" s="11">
        <f>tbl_EcommerceSales[[#This Row],[Gross_Sales]]*tbl_EcommerceSales[[#This Row],[Discount]]</f>
        <v>149.9</v>
      </c>
      <c r="W2866" s="11">
        <f>tbl_EcommerceSales[[#This Row],[Gross_Sales]]-tbl_EcommerceSales[[#This Row],[Discount_Amount]]</f>
        <v>2848.1</v>
      </c>
      <c r="X2866" s="11">
        <f>tbl_EcommerceSales[[#This Row],[Quantity]] * _xlfn.XLOOKUP(tbl_EcommerceSales[[#This Row],[Product_ID]], Product_Master!A:A, Product_Master!F:F)</f>
        <v>1600</v>
      </c>
      <c r="Y2866" s="11">
        <f>tbl_EcommerceSales[[#This Row],[Net_Revenue]]-tbl_EcommerceSales[[#This Row],[Total_Cost]]</f>
        <v>1248.0999999999999</v>
      </c>
      <c r="Z2866" s="9">
        <f>IFERROR(#REF!/tbl_EcommerceSales[[#This Row],[Total_Cost]], 0)</f>
        <v>0</v>
      </c>
      <c r="AA2866" t="str">
        <f>TEXT(tbl_EcommerceSales[[#This Row],[Order_Date]],"mmm")</f>
        <v>Nov</v>
      </c>
      <c r="AB2866">
        <f>YEAR(tbl_EcommerceSales[[#This Row],[Order_Date]])</f>
        <v>2025</v>
      </c>
      <c r="AC2866" t="str">
        <f>IF(tbl_EcommerceSales[[#This Row],[Age]]&lt;18,"Under 18",IF(tbl_EcommerceSales[[#This Row],[Age]]&lt;=25,"18-25",IF(tbl_EcommerceSales[[#This Row],[Age]]&lt;=35,"26-35",IF(tbl_EcommerceSales[[#This Row],[Age]]&lt;=45,"36-45",IF(tbl_EcommerceSales[[#This Row],[Age]]&lt;=55,"46-55","56+")))))</f>
        <v>46-55</v>
      </c>
    </row>
    <row r="2867" spans="1:29" x14ac:dyDescent="0.35">
      <c r="A2867" t="s">
        <v>4659</v>
      </c>
      <c r="B2867" s="7">
        <v>45971</v>
      </c>
      <c r="C2867" t="s">
        <v>2595</v>
      </c>
      <c r="D2867" t="s">
        <v>51</v>
      </c>
      <c r="E2867" t="s">
        <v>25</v>
      </c>
      <c r="F2867">
        <v>29</v>
      </c>
      <c r="G2867" t="s">
        <v>211</v>
      </c>
      <c r="H2867" t="s">
        <v>72</v>
      </c>
      <c r="I2867" t="s">
        <v>257</v>
      </c>
      <c r="J2867" t="s">
        <v>258</v>
      </c>
      <c r="K2867" t="s">
        <v>55</v>
      </c>
      <c r="L2867" t="s">
        <v>56</v>
      </c>
      <c r="M2867">
        <v>2</v>
      </c>
      <c r="N2867" s="2">
        <v>1999</v>
      </c>
      <c r="O2867" s="3">
        <v>0</v>
      </c>
      <c r="P2867" s="2">
        <v>2100</v>
      </c>
      <c r="Q2867" t="s">
        <v>319</v>
      </c>
      <c r="R2867" t="s">
        <v>93</v>
      </c>
      <c r="S2867" t="s">
        <v>57</v>
      </c>
      <c r="T2867" s="4">
        <v>5</v>
      </c>
      <c r="U2867" s="11">
        <f t="shared" si="44"/>
        <v>3998</v>
      </c>
      <c r="V2867" s="11">
        <f>tbl_EcommerceSales[[#This Row],[Gross_Sales]]*tbl_EcommerceSales[[#This Row],[Discount]]</f>
        <v>0</v>
      </c>
      <c r="W2867" s="11">
        <f>tbl_EcommerceSales[[#This Row],[Gross_Sales]]-tbl_EcommerceSales[[#This Row],[Discount_Amount]]</f>
        <v>3998</v>
      </c>
      <c r="X2867" s="11">
        <f>tbl_EcommerceSales[[#This Row],[Quantity]] * _xlfn.XLOOKUP(tbl_EcommerceSales[[#This Row],[Product_ID]], Product_Master!A:A, Product_Master!F:F)</f>
        <v>2100</v>
      </c>
      <c r="Y2867" s="11">
        <f>tbl_EcommerceSales[[#This Row],[Net_Revenue]]-tbl_EcommerceSales[[#This Row],[Total_Cost]]</f>
        <v>1898</v>
      </c>
      <c r="Z2867" s="9">
        <f>IFERROR(#REF!/tbl_EcommerceSales[[#This Row],[Total_Cost]], 0)</f>
        <v>0</v>
      </c>
      <c r="AA2867" t="str">
        <f>TEXT(tbl_EcommerceSales[[#This Row],[Order_Date]],"mmm")</f>
        <v>Nov</v>
      </c>
      <c r="AB2867">
        <f>YEAR(tbl_EcommerceSales[[#This Row],[Order_Date]])</f>
        <v>2025</v>
      </c>
      <c r="AC2867" t="str">
        <f>IF(tbl_EcommerceSales[[#This Row],[Age]]&lt;18,"Under 18",IF(tbl_EcommerceSales[[#This Row],[Age]]&lt;=25,"18-25",IF(tbl_EcommerceSales[[#This Row],[Age]]&lt;=35,"26-35",IF(tbl_EcommerceSales[[#This Row],[Age]]&lt;=45,"36-45",IF(tbl_EcommerceSales[[#This Row],[Age]]&lt;=55,"46-55","56+")))))</f>
        <v>26-35</v>
      </c>
    </row>
    <row r="2868" spans="1:29" x14ac:dyDescent="0.35">
      <c r="A2868" t="s">
        <v>4660</v>
      </c>
      <c r="B2868" s="7">
        <v>45971</v>
      </c>
      <c r="C2868" t="s">
        <v>4661</v>
      </c>
      <c r="D2868" t="s">
        <v>232</v>
      </c>
      <c r="E2868" t="s">
        <v>25</v>
      </c>
      <c r="F2868">
        <v>34</v>
      </c>
      <c r="G2868" t="s">
        <v>99</v>
      </c>
      <c r="H2868" t="s">
        <v>88</v>
      </c>
      <c r="I2868" t="s">
        <v>117</v>
      </c>
      <c r="J2868" t="s">
        <v>118</v>
      </c>
      <c r="K2868" t="s">
        <v>82</v>
      </c>
      <c r="L2868" t="s">
        <v>119</v>
      </c>
      <c r="M2868">
        <v>1</v>
      </c>
      <c r="N2868" s="2">
        <v>3299</v>
      </c>
      <c r="O2868" s="3">
        <v>0.1</v>
      </c>
      <c r="P2868" s="2">
        <v>2100</v>
      </c>
      <c r="Q2868" t="s">
        <v>156</v>
      </c>
      <c r="R2868" t="s">
        <v>93</v>
      </c>
      <c r="S2868" t="s">
        <v>57</v>
      </c>
      <c r="T2868" s="4">
        <v>5</v>
      </c>
      <c r="U2868" s="11">
        <f t="shared" si="44"/>
        <v>3299</v>
      </c>
      <c r="V2868" s="11">
        <f>tbl_EcommerceSales[[#This Row],[Gross_Sales]]*tbl_EcommerceSales[[#This Row],[Discount]]</f>
        <v>329.90000000000003</v>
      </c>
      <c r="W2868" s="11">
        <f>tbl_EcommerceSales[[#This Row],[Gross_Sales]]-tbl_EcommerceSales[[#This Row],[Discount_Amount]]</f>
        <v>2969.1</v>
      </c>
      <c r="X2868" s="11">
        <f>tbl_EcommerceSales[[#This Row],[Quantity]] * _xlfn.XLOOKUP(tbl_EcommerceSales[[#This Row],[Product_ID]], Product_Master!A:A, Product_Master!F:F)</f>
        <v>2100</v>
      </c>
      <c r="Y2868" s="11">
        <f>tbl_EcommerceSales[[#This Row],[Net_Revenue]]-tbl_EcommerceSales[[#This Row],[Total_Cost]]</f>
        <v>869.09999999999991</v>
      </c>
      <c r="Z2868" s="9">
        <f>IFERROR(#REF!/tbl_EcommerceSales[[#This Row],[Total_Cost]], 0)</f>
        <v>0</v>
      </c>
      <c r="AA2868" t="str">
        <f>TEXT(tbl_EcommerceSales[[#This Row],[Order_Date]],"mmm")</f>
        <v>Nov</v>
      </c>
      <c r="AB2868">
        <f>YEAR(tbl_EcommerceSales[[#This Row],[Order_Date]])</f>
        <v>2025</v>
      </c>
      <c r="AC2868" t="str">
        <f>IF(tbl_EcommerceSales[[#This Row],[Age]]&lt;18,"Under 18",IF(tbl_EcommerceSales[[#This Row],[Age]]&lt;=25,"18-25",IF(tbl_EcommerceSales[[#This Row],[Age]]&lt;=35,"26-35",IF(tbl_EcommerceSales[[#This Row],[Age]]&lt;=45,"36-45",IF(tbl_EcommerceSales[[#This Row],[Age]]&lt;=55,"46-55","56+")))))</f>
        <v>26-35</v>
      </c>
    </row>
    <row r="2869" spans="1:29" x14ac:dyDescent="0.35">
      <c r="A2869" t="s">
        <v>4662</v>
      </c>
      <c r="B2869" s="7">
        <v>45971</v>
      </c>
      <c r="C2869" t="s">
        <v>4323</v>
      </c>
      <c r="D2869" t="s">
        <v>116</v>
      </c>
      <c r="E2869" t="s">
        <v>25</v>
      </c>
      <c r="F2869">
        <v>29</v>
      </c>
      <c r="G2869" t="s">
        <v>26</v>
      </c>
      <c r="H2869" t="s">
        <v>27</v>
      </c>
      <c r="I2869" t="s">
        <v>62</v>
      </c>
      <c r="J2869" t="s">
        <v>63</v>
      </c>
      <c r="K2869" t="s">
        <v>42</v>
      </c>
      <c r="L2869" t="s">
        <v>43</v>
      </c>
      <c r="M2869">
        <v>2</v>
      </c>
      <c r="N2869" s="2">
        <v>499</v>
      </c>
      <c r="O2869" s="3">
        <v>0.05</v>
      </c>
      <c r="P2869" s="2">
        <v>440</v>
      </c>
      <c r="Q2869" t="s">
        <v>44</v>
      </c>
      <c r="R2869" t="s">
        <v>33</v>
      </c>
      <c r="S2869" t="s">
        <v>57</v>
      </c>
      <c r="T2869" s="4">
        <v>4</v>
      </c>
      <c r="U2869" s="11">
        <f t="shared" si="44"/>
        <v>998</v>
      </c>
      <c r="V2869" s="11">
        <f>tbl_EcommerceSales[[#This Row],[Gross_Sales]]*tbl_EcommerceSales[[#This Row],[Discount]]</f>
        <v>49.900000000000006</v>
      </c>
      <c r="W2869" s="11">
        <f>tbl_EcommerceSales[[#This Row],[Gross_Sales]]-tbl_EcommerceSales[[#This Row],[Discount_Amount]]</f>
        <v>948.1</v>
      </c>
      <c r="X2869" s="11">
        <f>tbl_EcommerceSales[[#This Row],[Quantity]] * _xlfn.XLOOKUP(tbl_EcommerceSales[[#This Row],[Product_ID]], Product_Master!A:A, Product_Master!F:F)</f>
        <v>440</v>
      </c>
      <c r="Y2869" s="11">
        <f>tbl_EcommerceSales[[#This Row],[Net_Revenue]]-tbl_EcommerceSales[[#This Row],[Total_Cost]]</f>
        <v>508.1</v>
      </c>
      <c r="Z2869" s="9">
        <f>IFERROR(#REF!/tbl_EcommerceSales[[#This Row],[Total_Cost]], 0)</f>
        <v>0</v>
      </c>
      <c r="AA2869" t="str">
        <f>TEXT(tbl_EcommerceSales[[#This Row],[Order_Date]],"mmm")</f>
        <v>Nov</v>
      </c>
      <c r="AB2869">
        <f>YEAR(tbl_EcommerceSales[[#This Row],[Order_Date]])</f>
        <v>2025</v>
      </c>
      <c r="AC2869" t="str">
        <f>IF(tbl_EcommerceSales[[#This Row],[Age]]&lt;18,"Under 18",IF(tbl_EcommerceSales[[#This Row],[Age]]&lt;=25,"18-25",IF(tbl_EcommerceSales[[#This Row],[Age]]&lt;=35,"26-35",IF(tbl_EcommerceSales[[#This Row],[Age]]&lt;=45,"36-45",IF(tbl_EcommerceSales[[#This Row],[Age]]&lt;=55,"46-55","56+")))))</f>
        <v>26-35</v>
      </c>
    </row>
    <row r="2870" spans="1:29" x14ac:dyDescent="0.35">
      <c r="A2870" t="s">
        <v>4663</v>
      </c>
      <c r="B2870" s="7">
        <v>45971</v>
      </c>
      <c r="C2870" t="s">
        <v>624</v>
      </c>
      <c r="D2870" t="s">
        <v>139</v>
      </c>
      <c r="E2870" t="s">
        <v>48</v>
      </c>
      <c r="F2870">
        <v>18</v>
      </c>
      <c r="G2870" t="s">
        <v>142</v>
      </c>
      <c r="H2870" t="s">
        <v>88</v>
      </c>
      <c r="I2870" t="s">
        <v>131</v>
      </c>
      <c r="J2870" t="s">
        <v>132</v>
      </c>
      <c r="K2870" t="s">
        <v>91</v>
      </c>
      <c r="L2870" t="s">
        <v>133</v>
      </c>
      <c r="M2870">
        <v>2</v>
      </c>
      <c r="N2870" s="2">
        <v>1299</v>
      </c>
      <c r="O2870" s="3">
        <v>0.15</v>
      </c>
      <c r="P2870" s="2">
        <v>1220</v>
      </c>
      <c r="Q2870" t="s">
        <v>76</v>
      </c>
      <c r="R2870" t="s">
        <v>33</v>
      </c>
      <c r="S2870" t="s">
        <v>34</v>
      </c>
      <c r="T2870" s="4">
        <v>5</v>
      </c>
      <c r="U2870" s="11">
        <f t="shared" si="44"/>
        <v>2598</v>
      </c>
      <c r="V2870" s="11">
        <f>tbl_EcommerceSales[[#This Row],[Gross_Sales]]*tbl_EcommerceSales[[#This Row],[Discount]]</f>
        <v>389.7</v>
      </c>
      <c r="W2870" s="11">
        <f>tbl_EcommerceSales[[#This Row],[Gross_Sales]]-tbl_EcommerceSales[[#This Row],[Discount_Amount]]</f>
        <v>2208.3000000000002</v>
      </c>
      <c r="X2870" s="11">
        <f>tbl_EcommerceSales[[#This Row],[Quantity]] * _xlfn.XLOOKUP(tbl_EcommerceSales[[#This Row],[Product_ID]], Product_Master!A:A, Product_Master!F:F)</f>
        <v>1220</v>
      </c>
      <c r="Y2870" s="11">
        <f>tbl_EcommerceSales[[#This Row],[Net_Revenue]]-tbl_EcommerceSales[[#This Row],[Total_Cost]]</f>
        <v>988.30000000000018</v>
      </c>
      <c r="Z2870" s="9">
        <f>IFERROR(#REF!/tbl_EcommerceSales[[#This Row],[Total_Cost]], 0)</f>
        <v>0</v>
      </c>
      <c r="AA2870" t="str">
        <f>TEXT(tbl_EcommerceSales[[#This Row],[Order_Date]],"mmm")</f>
        <v>Nov</v>
      </c>
      <c r="AB2870">
        <f>YEAR(tbl_EcommerceSales[[#This Row],[Order_Date]])</f>
        <v>2025</v>
      </c>
      <c r="AC2870" t="str">
        <f>IF(tbl_EcommerceSales[[#This Row],[Age]]&lt;18,"Under 18",IF(tbl_EcommerceSales[[#This Row],[Age]]&lt;=25,"18-25",IF(tbl_EcommerceSales[[#This Row],[Age]]&lt;=35,"26-35",IF(tbl_EcommerceSales[[#This Row],[Age]]&lt;=45,"36-45",IF(tbl_EcommerceSales[[#This Row],[Age]]&lt;=55,"46-55","56+")))))</f>
        <v>18-25</v>
      </c>
    </row>
    <row r="2871" spans="1:29" x14ac:dyDescent="0.35">
      <c r="A2871" t="s">
        <v>4664</v>
      </c>
      <c r="B2871" s="7">
        <v>45971</v>
      </c>
      <c r="C2871" t="s">
        <v>1365</v>
      </c>
      <c r="D2871" t="s">
        <v>116</v>
      </c>
      <c r="E2871" t="s">
        <v>48</v>
      </c>
      <c r="F2871">
        <v>31</v>
      </c>
      <c r="G2871" t="s">
        <v>192</v>
      </c>
      <c r="H2871" t="s">
        <v>27</v>
      </c>
      <c r="I2871" t="s">
        <v>175</v>
      </c>
      <c r="J2871" t="s">
        <v>176</v>
      </c>
      <c r="K2871" t="s">
        <v>177</v>
      </c>
      <c r="L2871" t="s">
        <v>178</v>
      </c>
      <c r="M2871">
        <v>1</v>
      </c>
      <c r="N2871" s="2">
        <v>699</v>
      </c>
      <c r="O2871" s="3">
        <v>0.05</v>
      </c>
      <c r="P2871" s="2">
        <v>320</v>
      </c>
      <c r="Q2871" t="s">
        <v>123</v>
      </c>
      <c r="R2871" t="s">
        <v>93</v>
      </c>
      <c r="S2871" t="s">
        <v>34</v>
      </c>
      <c r="T2871" s="4">
        <v>4</v>
      </c>
      <c r="U2871" s="11">
        <f t="shared" si="44"/>
        <v>699</v>
      </c>
      <c r="V2871" s="11">
        <f>tbl_EcommerceSales[[#This Row],[Gross_Sales]]*tbl_EcommerceSales[[#This Row],[Discount]]</f>
        <v>34.950000000000003</v>
      </c>
      <c r="W2871" s="11">
        <f>tbl_EcommerceSales[[#This Row],[Gross_Sales]]-tbl_EcommerceSales[[#This Row],[Discount_Amount]]</f>
        <v>664.05</v>
      </c>
      <c r="X2871" s="11">
        <f>tbl_EcommerceSales[[#This Row],[Quantity]] * _xlfn.XLOOKUP(tbl_EcommerceSales[[#This Row],[Product_ID]], Product_Master!A:A, Product_Master!F:F)</f>
        <v>320</v>
      </c>
      <c r="Y2871" s="11">
        <f>tbl_EcommerceSales[[#This Row],[Net_Revenue]]-tbl_EcommerceSales[[#This Row],[Total_Cost]]</f>
        <v>344.04999999999995</v>
      </c>
      <c r="Z2871" s="9">
        <f>IFERROR(#REF!/tbl_EcommerceSales[[#This Row],[Total_Cost]], 0)</f>
        <v>0</v>
      </c>
      <c r="AA2871" t="str">
        <f>TEXT(tbl_EcommerceSales[[#This Row],[Order_Date]],"mmm")</f>
        <v>Nov</v>
      </c>
      <c r="AB2871">
        <f>YEAR(tbl_EcommerceSales[[#This Row],[Order_Date]])</f>
        <v>2025</v>
      </c>
      <c r="AC2871" t="str">
        <f>IF(tbl_EcommerceSales[[#This Row],[Age]]&lt;18,"Under 18",IF(tbl_EcommerceSales[[#This Row],[Age]]&lt;=25,"18-25",IF(tbl_EcommerceSales[[#This Row],[Age]]&lt;=35,"26-35",IF(tbl_EcommerceSales[[#This Row],[Age]]&lt;=45,"36-45",IF(tbl_EcommerceSales[[#This Row],[Age]]&lt;=55,"46-55","56+")))))</f>
        <v>26-35</v>
      </c>
    </row>
    <row r="2872" spans="1:29" x14ac:dyDescent="0.35">
      <c r="A2872" t="s">
        <v>4665</v>
      </c>
      <c r="B2872" s="7">
        <v>45971</v>
      </c>
      <c r="C2872" t="s">
        <v>3991</v>
      </c>
      <c r="D2872" t="s">
        <v>151</v>
      </c>
      <c r="E2872" t="s">
        <v>25</v>
      </c>
      <c r="F2872">
        <v>37</v>
      </c>
      <c r="G2872" t="s">
        <v>71</v>
      </c>
      <c r="H2872" t="s">
        <v>72</v>
      </c>
      <c r="I2872" t="s">
        <v>165</v>
      </c>
      <c r="J2872" t="s">
        <v>166</v>
      </c>
      <c r="K2872" t="s">
        <v>42</v>
      </c>
      <c r="L2872" t="s">
        <v>167</v>
      </c>
      <c r="M2872">
        <v>2</v>
      </c>
      <c r="N2872" s="2">
        <v>1799</v>
      </c>
      <c r="O2872" s="3">
        <v>0.1</v>
      </c>
      <c r="P2872" s="2">
        <v>1800</v>
      </c>
      <c r="Q2872" t="s">
        <v>123</v>
      </c>
      <c r="R2872" t="s">
        <v>33</v>
      </c>
      <c r="S2872" t="s">
        <v>34</v>
      </c>
      <c r="T2872" s="4">
        <v>1</v>
      </c>
      <c r="U2872" s="11">
        <f t="shared" si="44"/>
        <v>3598</v>
      </c>
      <c r="V2872" s="11">
        <f>tbl_EcommerceSales[[#This Row],[Gross_Sales]]*tbl_EcommerceSales[[#This Row],[Discount]]</f>
        <v>359.8</v>
      </c>
      <c r="W2872" s="11">
        <f>tbl_EcommerceSales[[#This Row],[Gross_Sales]]-tbl_EcommerceSales[[#This Row],[Discount_Amount]]</f>
        <v>3238.2</v>
      </c>
      <c r="X2872" s="11">
        <f>tbl_EcommerceSales[[#This Row],[Quantity]] * _xlfn.XLOOKUP(tbl_EcommerceSales[[#This Row],[Product_ID]], Product_Master!A:A, Product_Master!F:F)</f>
        <v>1800</v>
      </c>
      <c r="Y2872" s="11">
        <f>tbl_EcommerceSales[[#This Row],[Net_Revenue]]-tbl_EcommerceSales[[#This Row],[Total_Cost]]</f>
        <v>1438.1999999999998</v>
      </c>
      <c r="Z2872" s="9">
        <f>IFERROR(#REF!/tbl_EcommerceSales[[#This Row],[Total_Cost]], 0)</f>
        <v>0</v>
      </c>
      <c r="AA2872" t="str">
        <f>TEXT(tbl_EcommerceSales[[#This Row],[Order_Date]],"mmm")</f>
        <v>Nov</v>
      </c>
      <c r="AB2872">
        <f>YEAR(tbl_EcommerceSales[[#This Row],[Order_Date]])</f>
        <v>2025</v>
      </c>
      <c r="AC2872" t="str">
        <f>IF(tbl_EcommerceSales[[#This Row],[Age]]&lt;18,"Under 18",IF(tbl_EcommerceSales[[#This Row],[Age]]&lt;=25,"18-25",IF(tbl_EcommerceSales[[#This Row],[Age]]&lt;=35,"26-35",IF(tbl_EcommerceSales[[#This Row],[Age]]&lt;=45,"36-45",IF(tbl_EcommerceSales[[#This Row],[Age]]&lt;=55,"46-55","56+")))))</f>
        <v>36-45</v>
      </c>
    </row>
    <row r="2873" spans="1:29" x14ac:dyDescent="0.35">
      <c r="A2873" t="s">
        <v>4666</v>
      </c>
      <c r="B2873" s="7">
        <v>45971</v>
      </c>
      <c r="C2873" t="s">
        <v>4667</v>
      </c>
      <c r="D2873" t="s">
        <v>110</v>
      </c>
      <c r="E2873" t="s">
        <v>48</v>
      </c>
      <c r="F2873">
        <v>36</v>
      </c>
      <c r="G2873" t="s">
        <v>171</v>
      </c>
      <c r="H2873" t="s">
        <v>39</v>
      </c>
      <c r="I2873" t="s">
        <v>73</v>
      </c>
      <c r="J2873" t="s">
        <v>74</v>
      </c>
      <c r="K2873" t="s">
        <v>55</v>
      </c>
      <c r="L2873" t="s">
        <v>75</v>
      </c>
      <c r="M2873">
        <v>1</v>
      </c>
      <c r="N2873" s="2">
        <v>2899</v>
      </c>
      <c r="O2873" s="3">
        <v>0.1</v>
      </c>
      <c r="P2873" s="2">
        <v>1700</v>
      </c>
      <c r="Q2873" t="s">
        <v>44</v>
      </c>
      <c r="R2873" t="s">
        <v>33</v>
      </c>
      <c r="S2873" t="s">
        <v>34</v>
      </c>
      <c r="T2873" s="4">
        <v>5</v>
      </c>
      <c r="U2873" s="11">
        <f t="shared" si="44"/>
        <v>2899</v>
      </c>
      <c r="V2873" s="11">
        <f>tbl_EcommerceSales[[#This Row],[Gross_Sales]]*tbl_EcommerceSales[[#This Row],[Discount]]</f>
        <v>289.90000000000003</v>
      </c>
      <c r="W2873" s="11">
        <f>tbl_EcommerceSales[[#This Row],[Gross_Sales]]-tbl_EcommerceSales[[#This Row],[Discount_Amount]]</f>
        <v>2609.1</v>
      </c>
      <c r="X2873" s="11">
        <f>tbl_EcommerceSales[[#This Row],[Quantity]] * _xlfn.XLOOKUP(tbl_EcommerceSales[[#This Row],[Product_ID]], Product_Master!A:A, Product_Master!F:F)</f>
        <v>1700</v>
      </c>
      <c r="Y2873" s="11">
        <f>tbl_EcommerceSales[[#This Row],[Net_Revenue]]-tbl_EcommerceSales[[#This Row],[Total_Cost]]</f>
        <v>909.09999999999991</v>
      </c>
      <c r="Z2873" s="9">
        <f>IFERROR(#REF!/tbl_EcommerceSales[[#This Row],[Total_Cost]], 0)</f>
        <v>0</v>
      </c>
      <c r="AA2873" t="str">
        <f>TEXT(tbl_EcommerceSales[[#This Row],[Order_Date]],"mmm")</f>
        <v>Nov</v>
      </c>
      <c r="AB2873">
        <f>YEAR(tbl_EcommerceSales[[#This Row],[Order_Date]])</f>
        <v>2025</v>
      </c>
      <c r="AC2873" t="str">
        <f>IF(tbl_EcommerceSales[[#This Row],[Age]]&lt;18,"Under 18",IF(tbl_EcommerceSales[[#This Row],[Age]]&lt;=25,"18-25",IF(tbl_EcommerceSales[[#This Row],[Age]]&lt;=35,"26-35",IF(tbl_EcommerceSales[[#This Row],[Age]]&lt;=45,"36-45",IF(tbl_EcommerceSales[[#This Row],[Age]]&lt;=55,"46-55","56+")))))</f>
        <v>36-45</v>
      </c>
    </row>
    <row r="2874" spans="1:29" x14ac:dyDescent="0.35">
      <c r="A2874" t="s">
        <v>4668</v>
      </c>
      <c r="B2874" s="7">
        <v>45971</v>
      </c>
      <c r="C2874" t="s">
        <v>3571</v>
      </c>
      <c r="D2874" t="s">
        <v>269</v>
      </c>
      <c r="E2874" t="s">
        <v>48</v>
      </c>
      <c r="F2874">
        <v>21</v>
      </c>
      <c r="G2874" t="s">
        <v>174</v>
      </c>
      <c r="H2874" t="s">
        <v>39</v>
      </c>
      <c r="I2874" t="s">
        <v>241</v>
      </c>
      <c r="J2874" t="s">
        <v>242</v>
      </c>
      <c r="K2874" t="s">
        <v>42</v>
      </c>
      <c r="L2874" t="s">
        <v>243</v>
      </c>
      <c r="M2874">
        <v>3</v>
      </c>
      <c r="N2874" s="2">
        <v>649</v>
      </c>
      <c r="O2874" s="3">
        <v>0.2</v>
      </c>
      <c r="P2874" s="2">
        <v>870</v>
      </c>
      <c r="Q2874" t="s">
        <v>32</v>
      </c>
      <c r="R2874" t="s">
        <v>33</v>
      </c>
      <c r="S2874" t="s">
        <v>57</v>
      </c>
      <c r="T2874" s="4">
        <v>5</v>
      </c>
      <c r="U2874" s="11">
        <f t="shared" si="44"/>
        <v>1947</v>
      </c>
      <c r="V2874" s="11">
        <f>tbl_EcommerceSales[[#This Row],[Gross_Sales]]*tbl_EcommerceSales[[#This Row],[Discount]]</f>
        <v>389.40000000000003</v>
      </c>
      <c r="W2874" s="11">
        <f>tbl_EcommerceSales[[#This Row],[Gross_Sales]]-tbl_EcommerceSales[[#This Row],[Discount_Amount]]</f>
        <v>1557.6</v>
      </c>
      <c r="X2874" s="11">
        <f>tbl_EcommerceSales[[#This Row],[Quantity]] * _xlfn.XLOOKUP(tbl_EcommerceSales[[#This Row],[Product_ID]], Product_Master!A:A, Product_Master!F:F)</f>
        <v>870</v>
      </c>
      <c r="Y2874" s="11">
        <f>tbl_EcommerceSales[[#This Row],[Net_Revenue]]-tbl_EcommerceSales[[#This Row],[Total_Cost]]</f>
        <v>687.59999999999991</v>
      </c>
      <c r="Z2874" s="9">
        <f>IFERROR(#REF!/tbl_EcommerceSales[[#This Row],[Total_Cost]], 0)</f>
        <v>0</v>
      </c>
      <c r="AA2874" t="str">
        <f>TEXT(tbl_EcommerceSales[[#This Row],[Order_Date]],"mmm")</f>
        <v>Nov</v>
      </c>
      <c r="AB2874">
        <f>YEAR(tbl_EcommerceSales[[#This Row],[Order_Date]])</f>
        <v>2025</v>
      </c>
      <c r="AC2874" t="str">
        <f>IF(tbl_EcommerceSales[[#This Row],[Age]]&lt;18,"Under 18",IF(tbl_EcommerceSales[[#This Row],[Age]]&lt;=25,"18-25",IF(tbl_EcommerceSales[[#This Row],[Age]]&lt;=35,"26-35",IF(tbl_EcommerceSales[[#This Row],[Age]]&lt;=45,"36-45",IF(tbl_EcommerceSales[[#This Row],[Age]]&lt;=55,"46-55","56+")))))</f>
        <v>18-25</v>
      </c>
    </row>
    <row r="2875" spans="1:29" x14ac:dyDescent="0.35">
      <c r="A2875" t="s">
        <v>4669</v>
      </c>
      <c r="B2875" s="7">
        <v>45971</v>
      </c>
      <c r="C2875" t="s">
        <v>2656</v>
      </c>
      <c r="D2875" t="s">
        <v>51</v>
      </c>
      <c r="E2875" t="s">
        <v>25</v>
      </c>
      <c r="F2875">
        <v>39</v>
      </c>
      <c r="G2875" t="s">
        <v>99</v>
      </c>
      <c r="H2875" t="s">
        <v>88</v>
      </c>
      <c r="I2875" t="s">
        <v>271</v>
      </c>
      <c r="J2875" t="s">
        <v>272</v>
      </c>
      <c r="K2875" t="s">
        <v>30</v>
      </c>
      <c r="L2875" t="s">
        <v>273</v>
      </c>
      <c r="M2875">
        <v>1</v>
      </c>
      <c r="N2875" s="2">
        <v>4299</v>
      </c>
      <c r="O2875" s="3">
        <v>0.15</v>
      </c>
      <c r="P2875" s="2">
        <v>2700</v>
      </c>
      <c r="Q2875" t="s">
        <v>32</v>
      </c>
      <c r="R2875" t="s">
        <v>33</v>
      </c>
      <c r="S2875" t="s">
        <v>34</v>
      </c>
      <c r="T2875" s="4">
        <v>5</v>
      </c>
      <c r="U2875" s="11">
        <f t="shared" si="44"/>
        <v>4299</v>
      </c>
      <c r="V2875" s="11">
        <f>tbl_EcommerceSales[[#This Row],[Gross_Sales]]*tbl_EcommerceSales[[#This Row],[Discount]]</f>
        <v>644.85</v>
      </c>
      <c r="W2875" s="11">
        <f>tbl_EcommerceSales[[#This Row],[Gross_Sales]]-tbl_EcommerceSales[[#This Row],[Discount_Amount]]</f>
        <v>3654.15</v>
      </c>
      <c r="X2875" s="11">
        <f>tbl_EcommerceSales[[#This Row],[Quantity]] * _xlfn.XLOOKUP(tbl_EcommerceSales[[#This Row],[Product_ID]], Product_Master!A:A, Product_Master!F:F)</f>
        <v>2700</v>
      </c>
      <c r="Y2875" s="11">
        <f>tbl_EcommerceSales[[#This Row],[Net_Revenue]]-tbl_EcommerceSales[[#This Row],[Total_Cost]]</f>
        <v>954.15000000000009</v>
      </c>
      <c r="Z2875" s="9">
        <f>IFERROR(#REF!/tbl_EcommerceSales[[#This Row],[Total_Cost]], 0)</f>
        <v>0</v>
      </c>
      <c r="AA2875" t="str">
        <f>TEXT(tbl_EcommerceSales[[#This Row],[Order_Date]],"mmm")</f>
        <v>Nov</v>
      </c>
      <c r="AB2875">
        <f>YEAR(tbl_EcommerceSales[[#This Row],[Order_Date]])</f>
        <v>2025</v>
      </c>
      <c r="AC2875" t="str">
        <f>IF(tbl_EcommerceSales[[#This Row],[Age]]&lt;18,"Under 18",IF(tbl_EcommerceSales[[#This Row],[Age]]&lt;=25,"18-25",IF(tbl_EcommerceSales[[#This Row],[Age]]&lt;=35,"26-35",IF(tbl_EcommerceSales[[#This Row],[Age]]&lt;=45,"36-45",IF(tbl_EcommerceSales[[#This Row],[Age]]&lt;=55,"46-55","56+")))))</f>
        <v>36-45</v>
      </c>
    </row>
    <row r="2876" spans="1:29" x14ac:dyDescent="0.35">
      <c r="A2876" t="s">
        <v>4670</v>
      </c>
      <c r="B2876" s="7">
        <v>45971</v>
      </c>
      <c r="C2876" t="s">
        <v>3728</v>
      </c>
      <c r="D2876" t="s">
        <v>24</v>
      </c>
      <c r="E2876" t="s">
        <v>25</v>
      </c>
      <c r="F2876">
        <v>35</v>
      </c>
      <c r="G2876" t="s">
        <v>174</v>
      </c>
      <c r="H2876" t="s">
        <v>39</v>
      </c>
      <c r="I2876" t="s">
        <v>111</v>
      </c>
      <c r="J2876" t="s">
        <v>112</v>
      </c>
      <c r="K2876" t="s">
        <v>55</v>
      </c>
      <c r="L2876" t="s">
        <v>113</v>
      </c>
      <c r="M2876">
        <v>5</v>
      </c>
      <c r="N2876" s="2">
        <v>1799</v>
      </c>
      <c r="O2876" s="3">
        <v>0.15</v>
      </c>
      <c r="P2876" s="2">
        <v>4750</v>
      </c>
      <c r="Q2876" t="s">
        <v>123</v>
      </c>
      <c r="R2876" t="s">
        <v>33</v>
      </c>
      <c r="S2876" t="s">
        <v>57</v>
      </c>
      <c r="T2876" s="4">
        <v>2</v>
      </c>
      <c r="U2876" s="11">
        <f t="shared" si="44"/>
        <v>8995</v>
      </c>
      <c r="V2876" s="11">
        <f>tbl_EcommerceSales[[#This Row],[Gross_Sales]]*tbl_EcommerceSales[[#This Row],[Discount]]</f>
        <v>1349.25</v>
      </c>
      <c r="W2876" s="11">
        <f>tbl_EcommerceSales[[#This Row],[Gross_Sales]]-tbl_EcommerceSales[[#This Row],[Discount_Amount]]</f>
        <v>7645.75</v>
      </c>
      <c r="X2876" s="11">
        <f>tbl_EcommerceSales[[#This Row],[Quantity]] * _xlfn.XLOOKUP(tbl_EcommerceSales[[#This Row],[Product_ID]], Product_Master!A:A, Product_Master!F:F)</f>
        <v>4750</v>
      </c>
      <c r="Y2876" s="11">
        <f>tbl_EcommerceSales[[#This Row],[Net_Revenue]]-tbl_EcommerceSales[[#This Row],[Total_Cost]]</f>
        <v>2895.75</v>
      </c>
      <c r="Z2876" s="9">
        <f>IFERROR(#REF!/tbl_EcommerceSales[[#This Row],[Total_Cost]], 0)</f>
        <v>0</v>
      </c>
      <c r="AA2876" t="str">
        <f>TEXT(tbl_EcommerceSales[[#This Row],[Order_Date]],"mmm")</f>
        <v>Nov</v>
      </c>
      <c r="AB2876">
        <f>YEAR(tbl_EcommerceSales[[#This Row],[Order_Date]])</f>
        <v>2025</v>
      </c>
      <c r="AC2876" t="str">
        <f>IF(tbl_EcommerceSales[[#This Row],[Age]]&lt;18,"Under 18",IF(tbl_EcommerceSales[[#This Row],[Age]]&lt;=25,"18-25",IF(tbl_EcommerceSales[[#This Row],[Age]]&lt;=35,"26-35",IF(tbl_EcommerceSales[[#This Row],[Age]]&lt;=45,"36-45",IF(tbl_EcommerceSales[[#This Row],[Age]]&lt;=55,"46-55","56+")))))</f>
        <v>26-35</v>
      </c>
    </row>
    <row r="2877" spans="1:29" x14ac:dyDescent="0.35">
      <c r="A2877" t="s">
        <v>4671</v>
      </c>
      <c r="B2877" s="7">
        <v>45972</v>
      </c>
      <c r="C2877" t="s">
        <v>4672</v>
      </c>
      <c r="D2877" t="s">
        <v>159</v>
      </c>
      <c r="E2877" t="s">
        <v>25</v>
      </c>
      <c r="F2877">
        <v>48</v>
      </c>
      <c r="G2877" t="s">
        <v>52</v>
      </c>
      <c r="H2877" t="s">
        <v>27</v>
      </c>
      <c r="I2877" t="s">
        <v>53</v>
      </c>
      <c r="J2877" t="s">
        <v>54</v>
      </c>
      <c r="K2877" t="s">
        <v>55</v>
      </c>
      <c r="L2877" t="s">
        <v>56</v>
      </c>
      <c r="M2877">
        <v>1</v>
      </c>
      <c r="N2877" s="2">
        <v>799</v>
      </c>
      <c r="O2877" s="3">
        <v>0.05</v>
      </c>
      <c r="P2877" s="2">
        <v>390</v>
      </c>
      <c r="Q2877" t="s">
        <v>32</v>
      </c>
      <c r="R2877" t="s">
        <v>33</v>
      </c>
      <c r="S2877" t="s">
        <v>34</v>
      </c>
      <c r="T2877" s="4">
        <v>4</v>
      </c>
      <c r="U2877" s="11">
        <f t="shared" si="44"/>
        <v>799</v>
      </c>
      <c r="V2877" s="11">
        <f>tbl_EcommerceSales[[#This Row],[Gross_Sales]]*tbl_EcommerceSales[[#This Row],[Discount]]</f>
        <v>39.950000000000003</v>
      </c>
      <c r="W2877" s="11">
        <f>tbl_EcommerceSales[[#This Row],[Gross_Sales]]-tbl_EcommerceSales[[#This Row],[Discount_Amount]]</f>
        <v>759.05</v>
      </c>
      <c r="X2877" s="11">
        <f>tbl_EcommerceSales[[#This Row],[Quantity]] * _xlfn.XLOOKUP(tbl_EcommerceSales[[#This Row],[Product_ID]], Product_Master!A:A, Product_Master!F:F)</f>
        <v>390</v>
      </c>
      <c r="Y2877" s="11">
        <f>tbl_EcommerceSales[[#This Row],[Net_Revenue]]-tbl_EcommerceSales[[#This Row],[Total_Cost]]</f>
        <v>369.04999999999995</v>
      </c>
      <c r="Z2877" s="9">
        <f>IFERROR(#REF!/tbl_EcommerceSales[[#This Row],[Total_Cost]], 0)</f>
        <v>0</v>
      </c>
      <c r="AA2877" t="str">
        <f>TEXT(tbl_EcommerceSales[[#This Row],[Order_Date]],"mmm")</f>
        <v>Nov</v>
      </c>
      <c r="AB2877">
        <f>YEAR(tbl_EcommerceSales[[#This Row],[Order_Date]])</f>
        <v>2025</v>
      </c>
      <c r="AC2877" t="str">
        <f>IF(tbl_EcommerceSales[[#This Row],[Age]]&lt;18,"Under 18",IF(tbl_EcommerceSales[[#This Row],[Age]]&lt;=25,"18-25",IF(tbl_EcommerceSales[[#This Row],[Age]]&lt;=35,"26-35",IF(tbl_EcommerceSales[[#This Row],[Age]]&lt;=45,"36-45",IF(tbl_EcommerceSales[[#This Row],[Age]]&lt;=55,"46-55","56+")))))</f>
        <v>46-55</v>
      </c>
    </row>
    <row r="2878" spans="1:29" x14ac:dyDescent="0.35">
      <c r="A2878" t="s">
        <v>4673</v>
      </c>
      <c r="B2878" s="7">
        <v>45972</v>
      </c>
      <c r="C2878" t="s">
        <v>1550</v>
      </c>
      <c r="D2878" t="s">
        <v>148</v>
      </c>
      <c r="E2878" t="s">
        <v>48</v>
      </c>
      <c r="F2878">
        <v>34</v>
      </c>
      <c r="G2878" t="s">
        <v>171</v>
      </c>
      <c r="H2878" t="s">
        <v>39</v>
      </c>
      <c r="I2878" t="s">
        <v>131</v>
      </c>
      <c r="J2878" t="s">
        <v>132</v>
      </c>
      <c r="K2878" t="s">
        <v>91</v>
      </c>
      <c r="L2878" t="s">
        <v>133</v>
      </c>
      <c r="M2878">
        <v>4</v>
      </c>
      <c r="N2878" s="2">
        <v>1299</v>
      </c>
      <c r="O2878" s="3">
        <v>0.2</v>
      </c>
      <c r="P2878" s="2">
        <v>2440</v>
      </c>
      <c r="Q2878" t="s">
        <v>123</v>
      </c>
      <c r="R2878" t="s">
        <v>33</v>
      </c>
      <c r="S2878" t="s">
        <v>34</v>
      </c>
      <c r="T2878" s="4">
        <v>4</v>
      </c>
      <c r="U2878" s="11">
        <f t="shared" si="44"/>
        <v>5196</v>
      </c>
      <c r="V2878" s="11">
        <f>tbl_EcommerceSales[[#This Row],[Gross_Sales]]*tbl_EcommerceSales[[#This Row],[Discount]]</f>
        <v>1039.2</v>
      </c>
      <c r="W2878" s="11">
        <f>tbl_EcommerceSales[[#This Row],[Gross_Sales]]-tbl_EcommerceSales[[#This Row],[Discount_Amount]]</f>
        <v>4156.8</v>
      </c>
      <c r="X2878" s="11">
        <f>tbl_EcommerceSales[[#This Row],[Quantity]] * _xlfn.XLOOKUP(tbl_EcommerceSales[[#This Row],[Product_ID]], Product_Master!A:A, Product_Master!F:F)</f>
        <v>2440</v>
      </c>
      <c r="Y2878" s="11">
        <f>tbl_EcommerceSales[[#This Row],[Net_Revenue]]-tbl_EcommerceSales[[#This Row],[Total_Cost]]</f>
        <v>1716.8000000000002</v>
      </c>
      <c r="Z2878" s="9">
        <f>IFERROR(#REF!/tbl_EcommerceSales[[#This Row],[Total_Cost]], 0)</f>
        <v>0</v>
      </c>
      <c r="AA2878" t="str">
        <f>TEXT(tbl_EcommerceSales[[#This Row],[Order_Date]],"mmm")</f>
        <v>Nov</v>
      </c>
      <c r="AB2878">
        <f>YEAR(tbl_EcommerceSales[[#This Row],[Order_Date]])</f>
        <v>2025</v>
      </c>
      <c r="AC2878" t="str">
        <f>IF(tbl_EcommerceSales[[#This Row],[Age]]&lt;18,"Under 18",IF(tbl_EcommerceSales[[#This Row],[Age]]&lt;=25,"18-25",IF(tbl_EcommerceSales[[#This Row],[Age]]&lt;=35,"26-35",IF(tbl_EcommerceSales[[#This Row],[Age]]&lt;=45,"36-45",IF(tbl_EcommerceSales[[#This Row],[Age]]&lt;=55,"46-55","56+")))))</f>
        <v>26-35</v>
      </c>
    </row>
    <row r="2879" spans="1:29" x14ac:dyDescent="0.35">
      <c r="A2879" t="s">
        <v>4674</v>
      </c>
      <c r="B2879" s="7">
        <v>45972</v>
      </c>
      <c r="C2879" t="s">
        <v>1602</v>
      </c>
      <c r="D2879" t="s">
        <v>254</v>
      </c>
      <c r="E2879" t="s">
        <v>25</v>
      </c>
      <c r="F2879">
        <v>27</v>
      </c>
      <c r="G2879" t="s">
        <v>142</v>
      </c>
      <c r="H2879" t="s">
        <v>88</v>
      </c>
      <c r="I2879" t="s">
        <v>160</v>
      </c>
      <c r="J2879" t="s">
        <v>161</v>
      </c>
      <c r="K2879" t="s">
        <v>91</v>
      </c>
      <c r="L2879" t="s">
        <v>133</v>
      </c>
      <c r="M2879">
        <v>1</v>
      </c>
      <c r="N2879" s="2">
        <v>1099</v>
      </c>
      <c r="O2879" s="3">
        <v>0.1</v>
      </c>
      <c r="P2879" s="2">
        <v>520</v>
      </c>
      <c r="Q2879" t="s">
        <v>32</v>
      </c>
      <c r="R2879" t="s">
        <v>33</v>
      </c>
      <c r="S2879" t="s">
        <v>57</v>
      </c>
      <c r="T2879" s="4">
        <v>5</v>
      </c>
      <c r="U2879" s="11">
        <f t="shared" si="44"/>
        <v>1099</v>
      </c>
      <c r="V2879" s="11">
        <f>tbl_EcommerceSales[[#This Row],[Gross_Sales]]*tbl_EcommerceSales[[#This Row],[Discount]]</f>
        <v>109.9</v>
      </c>
      <c r="W2879" s="11">
        <f>tbl_EcommerceSales[[#This Row],[Gross_Sales]]-tbl_EcommerceSales[[#This Row],[Discount_Amount]]</f>
        <v>989.1</v>
      </c>
      <c r="X2879" s="11">
        <f>tbl_EcommerceSales[[#This Row],[Quantity]] * _xlfn.XLOOKUP(tbl_EcommerceSales[[#This Row],[Product_ID]], Product_Master!A:A, Product_Master!F:F)</f>
        <v>520</v>
      </c>
      <c r="Y2879" s="11">
        <f>tbl_EcommerceSales[[#This Row],[Net_Revenue]]-tbl_EcommerceSales[[#This Row],[Total_Cost]]</f>
        <v>469.1</v>
      </c>
      <c r="Z2879" s="9">
        <f>IFERROR(#REF!/tbl_EcommerceSales[[#This Row],[Total_Cost]], 0)</f>
        <v>0</v>
      </c>
      <c r="AA2879" t="str">
        <f>TEXT(tbl_EcommerceSales[[#This Row],[Order_Date]],"mmm")</f>
        <v>Nov</v>
      </c>
      <c r="AB2879">
        <f>YEAR(tbl_EcommerceSales[[#This Row],[Order_Date]])</f>
        <v>2025</v>
      </c>
      <c r="AC2879" t="str">
        <f>IF(tbl_EcommerceSales[[#This Row],[Age]]&lt;18,"Under 18",IF(tbl_EcommerceSales[[#This Row],[Age]]&lt;=25,"18-25",IF(tbl_EcommerceSales[[#This Row],[Age]]&lt;=35,"26-35",IF(tbl_EcommerceSales[[#This Row],[Age]]&lt;=45,"36-45",IF(tbl_EcommerceSales[[#This Row],[Age]]&lt;=55,"46-55","56+")))))</f>
        <v>26-35</v>
      </c>
    </row>
    <row r="2880" spans="1:29" x14ac:dyDescent="0.35">
      <c r="A2880" t="s">
        <v>4675</v>
      </c>
      <c r="B2880" s="7">
        <v>45972</v>
      </c>
      <c r="C2880" t="s">
        <v>2845</v>
      </c>
      <c r="D2880" t="s">
        <v>139</v>
      </c>
      <c r="E2880" t="s">
        <v>25</v>
      </c>
      <c r="F2880">
        <v>43</v>
      </c>
      <c r="G2880" t="s">
        <v>145</v>
      </c>
      <c r="H2880" t="s">
        <v>39</v>
      </c>
      <c r="I2880" t="s">
        <v>349</v>
      </c>
      <c r="J2880" t="s">
        <v>350</v>
      </c>
      <c r="K2880" t="s">
        <v>82</v>
      </c>
      <c r="L2880" t="s">
        <v>238</v>
      </c>
      <c r="M2880">
        <v>1</v>
      </c>
      <c r="N2880" s="2">
        <v>1599</v>
      </c>
      <c r="O2880" s="3">
        <v>0.2</v>
      </c>
      <c r="P2880" s="2">
        <v>920</v>
      </c>
      <c r="Q2880" t="s">
        <v>123</v>
      </c>
      <c r="R2880" t="s">
        <v>33</v>
      </c>
      <c r="S2880" t="s">
        <v>34</v>
      </c>
      <c r="T2880" s="4">
        <v>5</v>
      </c>
      <c r="U2880" s="11">
        <f t="shared" si="44"/>
        <v>1599</v>
      </c>
      <c r="V2880" s="11">
        <f>tbl_EcommerceSales[[#This Row],[Gross_Sales]]*tbl_EcommerceSales[[#This Row],[Discount]]</f>
        <v>319.8</v>
      </c>
      <c r="W2880" s="11">
        <f>tbl_EcommerceSales[[#This Row],[Gross_Sales]]-tbl_EcommerceSales[[#This Row],[Discount_Amount]]</f>
        <v>1279.2</v>
      </c>
      <c r="X2880" s="11">
        <f>tbl_EcommerceSales[[#This Row],[Quantity]] * _xlfn.XLOOKUP(tbl_EcommerceSales[[#This Row],[Product_ID]], Product_Master!A:A, Product_Master!F:F)</f>
        <v>920</v>
      </c>
      <c r="Y2880" s="11">
        <f>tbl_EcommerceSales[[#This Row],[Net_Revenue]]-tbl_EcommerceSales[[#This Row],[Total_Cost]]</f>
        <v>359.20000000000005</v>
      </c>
      <c r="Z2880" s="9">
        <f>IFERROR(#REF!/tbl_EcommerceSales[[#This Row],[Total_Cost]], 0)</f>
        <v>0</v>
      </c>
      <c r="AA2880" t="str">
        <f>TEXT(tbl_EcommerceSales[[#This Row],[Order_Date]],"mmm")</f>
        <v>Nov</v>
      </c>
      <c r="AB2880">
        <f>YEAR(tbl_EcommerceSales[[#This Row],[Order_Date]])</f>
        <v>2025</v>
      </c>
      <c r="AC2880" t="str">
        <f>IF(tbl_EcommerceSales[[#This Row],[Age]]&lt;18,"Under 18",IF(tbl_EcommerceSales[[#This Row],[Age]]&lt;=25,"18-25",IF(tbl_EcommerceSales[[#This Row],[Age]]&lt;=35,"26-35",IF(tbl_EcommerceSales[[#This Row],[Age]]&lt;=45,"36-45",IF(tbl_EcommerceSales[[#This Row],[Age]]&lt;=55,"46-55","56+")))))</f>
        <v>36-45</v>
      </c>
    </row>
    <row r="2881" spans="1:29" x14ac:dyDescent="0.35">
      <c r="A2881" t="s">
        <v>4676</v>
      </c>
      <c r="B2881" s="7">
        <v>45972</v>
      </c>
      <c r="C2881" t="s">
        <v>4677</v>
      </c>
      <c r="D2881" t="s">
        <v>305</v>
      </c>
      <c r="E2881" t="s">
        <v>48</v>
      </c>
      <c r="F2881">
        <v>32</v>
      </c>
      <c r="G2881" t="s">
        <v>71</v>
      </c>
      <c r="H2881" t="s">
        <v>72</v>
      </c>
      <c r="I2881" t="s">
        <v>28</v>
      </c>
      <c r="J2881" t="s">
        <v>29</v>
      </c>
      <c r="K2881" t="s">
        <v>30</v>
      </c>
      <c r="L2881" t="s">
        <v>31</v>
      </c>
      <c r="M2881">
        <v>2</v>
      </c>
      <c r="N2881" s="2">
        <v>5999</v>
      </c>
      <c r="O2881" s="3">
        <v>0.15</v>
      </c>
      <c r="P2881" s="2">
        <v>7800</v>
      </c>
      <c r="Q2881" t="s">
        <v>44</v>
      </c>
      <c r="R2881" t="s">
        <v>33</v>
      </c>
      <c r="S2881" t="s">
        <v>34</v>
      </c>
      <c r="T2881" s="4">
        <v>4</v>
      </c>
      <c r="U2881" s="11">
        <f t="shared" si="44"/>
        <v>11998</v>
      </c>
      <c r="V2881" s="11">
        <f>tbl_EcommerceSales[[#This Row],[Gross_Sales]]*tbl_EcommerceSales[[#This Row],[Discount]]</f>
        <v>1799.7</v>
      </c>
      <c r="W2881" s="11">
        <f>tbl_EcommerceSales[[#This Row],[Gross_Sales]]-tbl_EcommerceSales[[#This Row],[Discount_Amount]]</f>
        <v>10198.299999999999</v>
      </c>
      <c r="X2881" s="11">
        <f>tbl_EcommerceSales[[#This Row],[Quantity]] * _xlfn.XLOOKUP(tbl_EcommerceSales[[#This Row],[Product_ID]], Product_Master!A:A, Product_Master!F:F)</f>
        <v>7800</v>
      </c>
      <c r="Y2881" s="11">
        <f>tbl_EcommerceSales[[#This Row],[Net_Revenue]]-tbl_EcommerceSales[[#This Row],[Total_Cost]]</f>
        <v>2398.2999999999993</v>
      </c>
      <c r="Z2881" s="9">
        <f>IFERROR(#REF!/tbl_EcommerceSales[[#This Row],[Total_Cost]], 0)</f>
        <v>0</v>
      </c>
      <c r="AA2881" t="str">
        <f>TEXT(tbl_EcommerceSales[[#This Row],[Order_Date]],"mmm")</f>
        <v>Nov</v>
      </c>
      <c r="AB2881">
        <f>YEAR(tbl_EcommerceSales[[#This Row],[Order_Date]])</f>
        <v>2025</v>
      </c>
      <c r="AC2881" t="str">
        <f>IF(tbl_EcommerceSales[[#This Row],[Age]]&lt;18,"Under 18",IF(tbl_EcommerceSales[[#This Row],[Age]]&lt;=25,"18-25",IF(tbl_EcommerceSales[[#This Row],[Age]]&lt;=35,"26-35",IF(tbl_EcommerceSales[[#This Row],[Age]]&lt;=45,"36-45",IF(tbl_EcommerceSales[[#This Row],[Age]]&lt;=55,"46-55","56+")))))</f>
        <v>26-35</v>
      </c>
    </row>
    <row r="2882" spans="1:29" x14ac:dyDescent="0.35">
      <c r="A2882" t="s">
        <v>4678</v>
      </c>
      <c r="B2882" s="7">
        <v>45972</v>
      </c>
      <c r="C2882" t="s">
        <v>2206</v>
      </c>
      <c r="D2882" t="s">
        <v>24</v>
      </c>
      <c r="E2882" t="s">
        <v>48</v>
      </c>
      <c r="F2882">
        <v>43</v>
      </c>
      <c r="G2882" t="s">
        <v>186</v>
      </c>
      <c r="H2882" t="s">
        <v>72</v>
      </c>
      <c r="I2882" t="s">
        <v>28</v>
      </c>
      <c r="J2882" t="s">
        <v>29</v>
      </c>
      <c r="K2882" t="s">
        <v>30</v>
      </c>
      <c r="L2882" t="s">
        <v>31</v>
      </c>
      <c r="M2882">
        <v>1</v>
      </c>
      <c r="N2882" s="2">
        <v>5999</v>
      </c>
      <c r="O2882" s="3">
        <v>0.1</v>
      </c>
      <c r="P2882" s="2">
        <v>3900</v>
      </c>
      <c r="Q2882" t="s">
        <v>123</v>
      </c>
      <c r="R2882" t="s">
        <v>33</v>
      </c>
      <c r="S2882" t="s">
        <v>57</v>
      </c>
      <c r="T2882" s="4">
        <v>4</v>
      </c>
      <c r="U2882" s="11">
        <f t="shared" ref="U2882:U2945" si="45">M2882*N2882</f>
        <v>5999</v>
      </c>
      <c r="V2882" s="11">
        <f>tbl_EcommerceSales[[#This Row],[Gross_Sales]]*tbl_EcommerceSales[[#This Row],[Discount]]</f>
        <v>599.9</v>
      </c>
      <c r="W2882" s="11">
        <f>tbl_EcommerceSales[[#This Row],[Gross_Sales]]-tbl_EcommerceSales[[#This Row],[Discount_Amount]]</f>
        <v>5399.1</v>
      </c>
      <c r="X2882" s="11">
        <f>tbl_EcommerceSales[[#This Row],[Quantity]] * _xlfn.XLOOKUP(tbl_EcommerceSales[[#This Row],[Product_ID]], Product_Master!A:A, Product_Master!F:F)</f>
        <v>3900</v>
      </c>
      <c r="Y2882" s="11">
        <f>tbl_EcommerceSales[[#This Row],[Net_Revenue]]-tbl_EcommerceSales[[#This Row],[Total_Cost]]</f>
        <v>1499.1000000000004</v>
      </c>
      <c r="Z2882" s="9">
        <f>IFERROR(#REF!/tbl_EcommerceSales[[#This Row],[Total_Cost]], 0)</f>
        <v>0</v>
      </c>
      <c r="AA2882" t="str">
        <f>TEXT(tbl_EcommerceSales[[#This Row],[Order_Date]],"mmm")</f>
        <v>Nov</v>
      </c>
      <c r="AB2882">
        <f>YEAR(tbl_EcommerceSales[[#This Row],[Order_Date]])</f>
        <v>2025</v>
      </c>
      <c r="AC2882" t="str">
        <f>IF(tbl_EcommerceSales[[#This Row],[Age]]&lt;18,"Under 18",IF(tbl_EcommerceSales[[#This Row],[Age]]&lt;=25,"18-25",IF(tbl_EcommerceSales[[#This Row],[Age]]&lt;=35,"26-35",IF(tbl_EcommerceSales[[#This Row],[Age]]&lt;=45,"36-45",IF(tbl_EcommerceSales[[#This Row],[Age]]&lt;=55,"46-55","56+")))))</f>
        <v>36-45</v>
      </c>
    </row>
    <row r="2883" spans="1:29" x14ac:dyDescent="0.35">
      <c r="A2883" t="s">
        <v>4679</v>
      </c>
      <c r="B2883" s="7">
        <v>45972</v>
      </c>
      <c r="C2883" t="s">
        <v>4680</v>
      </c>
      <c r="D2883" t="s">
        <v>106</v>
      </c>
      <c r="E2883" t="s">
        <v>25</v>
      </c>
      <c r="F2883">
        <v>29</v>
      </c>
      <c r="G2883" t="s">
        <v>186</v>
      </c>
      <c r="H2883" t="s">
        <v>72</v>
      </c>
      <c r="I2883" t="s">
        <v>241</v>
      </c>
      <c r="J2883" t="s">
        <v>242</v>
      </c>
      <c r="K2883" t="s">
        <v>42</v>
      </c>
      <c r="L2883" t="s">
        <v>243</v>
      </c>
      <c r="M2883">
        <v>1</v>
      </c>
      <c r="N2883" s="2">
        <v>649</v>
      </c>
      <c r="O2883" s="3">
        <v>0.05</v>
      </c>
      <c r="P2883" s="2">
        <v>290</v>
      </c>
      <c r="Q2883" t="s">
        <v>44</v>
      </c>
      <c r="R2883" t="s">
        <v>33</v>
      </c>
      <c r="S2883" t="s">
        <v>34</v>
      </c>
      <c r="T2883" s="4">
        <v>1</v>
      </c>
      <c r="U2883" s="11">
        <f t="shared" si="45"/>
        <v>649</v>
      </c>
      <c r="V2883" s="11">
        <f>tbl_EcommerceSales[[#This Row],[Gross_Sales]]*tbl_EcommerceSales[[#This Row],[Discount]]</f>
        <v>32.450000000000003</v>
      </c>
      <c r="W2883" s="11">
        <f>tbl_EcommerceSales[[#This Row],[Gross_Sales]]-tbl_EcommerceSales[[#This Row],[Discount_Amount]]</f>
        <v>616.54999999999995</v>
      </c>
      <c r="X2883" s="11">
        <f>tbl_EcommerceSales[[#This Row],[Quantity]] * _xlfn.XLOOKUP(tbl_EcommerceSales[[#This Row],[Product_ID]], Product_Master!A:A, Product_Master!F:F)</f>
        <v>290</v>
      </c>
      <c r="Y2883" s="11">
        <f>tbl_EcommerceSales[[#This Row],[Net_Revenue]]-tbl_EcommerceSales[[#This Row],[Total_Cost]]</f>
        <v>326.54999999999995</v>
      </c>
      <c r="Z2883" s="9">
        <f>IFERROR(#REF!/tbl_EcommerceSales[[#This Row],[Total_Cost]], 0)</f>
        <v>0</v>
      </c>
      <c r="AA2883" t="str">
        <f>TEXT(tbl_EcommerceSales[[#This Row],[Order_Date]],"mmm")</f>
        <v>Nov</v>
      </c>
      <c r="AB2883">
        <f>YEAR(tbl_EcommerceSales[[#This Row],[Order_Date]])</f>
        <v>2025</v>
      </c>
      <c r="AC2883" t="str">
        <f>IF(tbl_EcommerceSales[[#This Row],[Age]]&lt;18,"Under 18",IF(tbl_EcommerceSales[[#This Row],[Age]]&lt;=25,"18-25",IF(tbl_EcommerceSales[[#This Row],[Age]]&lt;=35,"26-35",IF(tbl_EcommerceSales[[#This Row],[Age]]&lt;=45,"36-45",IF(tbl_EcommerceSales[[#This Row],[Age]]&lt;=55,"46-55","56+")))))</f>
        <v>26-35</v>
      </c>
    </row>
    <row r="2884" spans="1:29" x14ac:dyDescent="0.35">
      <c r="A2884" t="s">
        <v>4681</v>
      </c>
      <c r="B2884" s="7">
        <v>45973</v>
      </c>
      <c r="C2884" t="s">
        <v>360</v>
      </c>
      <c r="D2884" t="s">
        <v>110</v>
      </c>
      <c r="E2884" t="s">
        <v>25</v>
      </c>
      <c r="F2884">
        <v>19</v>
      </c>
      <c r="G2884" t="s">
        <v>174</v>
      </c>
      <c r="H2884" t="s">
        <v>39</v>
      </c>
      <c r="I2884" t="s">
        <v>40</v>
      </c>
      <c r="J2884" t="s">
        <v>41</v>
      </c>
      <c r="K2884" t="s">
        <v>42</v>
      </c>
      <c r="L2884" t="s">
        <v>43</v>
      </c>
      <c r="M2884">
        <v>1</v>
      </c>
      <c r="N2884" s="2">
        <v>699</v>
      </c>
      <c r="O2884" s="3">
        <v>0.1</v>
      </c>
      <c r="P2884" s="2">
        <v>310</v>
      </c>
      <c r="Q2884" t="s">
        <v>319</v>
      </c>
      <c r="R2884" t="s">
        <v>93</v>
      </c>
      <c r="S2884" t="s">
        <v>34</v>
      </c>
      <c r="T2884" s="4">
        <v>4</v>
      </c>
      <c r="U2884" s="11">
        <f t="shared" si="45"/>
        <v>699</v>
      </c>
      <c r="V2884" s="11">
        <f>tbl_EcommerceSales[[#This Row],[Gross_Sales]]*tbl_EcommerceSales[[#This Row],[Discount]]</f>
        <v>69.900000000000006</v>
      </c>
      <c r="W2884" s="11">
        <f>tbl_EcommerceSales[[#This Row],[Gross_Sales]]-tbl_EcommerceSales[[#This Row],[Discount_Amount]]</f>
        <v>629.1</v>
      </c>
      <c r="X2884" s="11">
        <f>tbl_EcommerceSales[[#This Row],[Quantity]] * _xlfn.XLOOKUP(tbl_EcommerceSales[[#This Row],[Product_ID]], Product_Master!A:A, Product_Master!F:F)</f>
        <v>310</v>
      </c>
      <c r="Y2884" s="11">
        <f>tbl_EcommerceSales[[#This Row],[Net_Revenue]]-tbl_EcommerceSales[[#This Row],[Total_Cost]]</f>
        <v>319.10000000000002</v>
      </c>
      <c r="Z2884" s="9">
        <f>IFERROR(#REF!/tbl_EcommerceSales[[#This Row],[Total_Cost]], 0)</f>
        <v>0</v>
      </c>
      <c r="AA2884" t="str">
        <f>TEXT(tbl_EcommerceSales[[#This Row],[Order_Date]],"mmm")</f>
        <v>Nov</v>
      </c>
      <c r="AB2884">
        <f>YEAR(tbl_EcommerceSales[[#This Row],[Order_Date]])</f>
        <v>2025</v>
      </c>
      <c r="AC2884" t="str">
        <f>IF(tbl_EcommerceSales[[#This Row],[Age]]&lt;18,"Under 18",IF(tbl_EcommerceSales[[#This Row],[Age]]&lt;=25,"18-25",IF(tbl_EcommerceSales[[#This Row],[Age]]&lt;=35,"26-35",IF(tbl_EcommerceSales[[#This Row],[Age]]&lt;=45,"36-45",IF(tbl_EcommerceSales[[#This Row],[Age]]&lt;=55,"46-55","56+")))))</f>
        <v>18-25</v>
      </c>
    </row>
    <row r="2885" spans="1:29" x14ac:dyDescent="0.35">
      <c r="A2885" t="s">
        <v>4682</v>
      </c>
      <c r="B2885" s="7">
        <v>45973</v>
      </c>
      <c r="C2885" t="s">
        <v>4683</v>
      </c>
      <c r="D2885" t="s">
        <v>66</v>
      </c>
      <c r="E2885" t="s">
        <v>25</v>
      </c>
      <c r="F2885">
        <v>46</v>
      </c>
      <c r="G2885" t="s">
        <v>211</v>
      </c>
      <c r="H2885" t="s">
        <v>72</v>
      </c>
      <c r="I2885" t="s">
        <v>349</v>
      </c>
      <c r="J2885" t="s">
        <v>350</v>
      </c>
      <c r="K2885" t="s">
        <v>82</v>
      </c>
      <c r="L2885" t="s">
        <v>238</v>
      </c>
      <c r="M2885">
        <v>1</v>
      </c>
      <c r="N2885" s="2">
        <v>1599</v>
      </c>
      <c r="O2885" s="3">
        <v>0</v>
      </c>
      <c r="P2885" s="2">
        <v>920</v>
      </c>
      <c r="Q2885" t="s">
        <v>32</v>
      </c>
      <c r="R2885" t="s">
        <v>162</v>
      </c>
      <c r="S2885" t="s">
        <v>34</v>
      </c>
      <c r="T2885" s="4"/>
      <c r="U2885" s="11">
        <f t="shared" si="45"/>
        <v>1599</v>
      </c>
      <c r="V2885" s="11">
        <f>tbl_EcommerceSales[[#This Row],[Gross_Sales]]*tbl_EcommerceSales[[#This Row],[Discount]]</f>
        <v>0</v>
      </c>
      <c r="W2885" s="11">
        <f>tbl_EcommerceSales[[#This Row],[Gross_Sales]]-tbl_EcommerceSales[[#This Row],[Discount_Amount]]</f>
        <v>1599</v>
      </c>
      <c r="X2885" s="11">
        <f>tbl_EcommerceSales[[#This Row],[Quantity]] * _xlfn.XLOOKUP(tbl_EcommerceSales[[#This Row],[Product_ID]], Product_Master!A:A, Product_Master!F:F)</f>
        <v>920</v>
      </c>
      <c r="Y2885" s="11">
        <f>tbl_EcommerceSales[[#This Row],[Net_Revenue]]-tbl_EcommerceSales[[#This Row],[Total_Cost]]</f>
        <v>679</v>
      </c>
      <c r="Z2885" s="9">
        <f>IFERROR(#REF!/tbl_EcommerceSales[[#This Row],[Total_Cost]], 0)</f>
        <v>0</v>
      </c>
      <c r="AA2885" t="str">
        <f>TEXT(tbl_EcommerceSales[[#This Row],[Order_Date]],"mmm")</f>
        <v>Nov</v>
      </c>
      <c r="AB2885">
        <f>YEAR(tbl_EcommerceSales[[#This Row],[Order_Date]])</f>
        <v>2025</v>
      </c>
      <c r="AC2885" t="str">
        <f>IF(tbl_EcommerceSales[[#This Row],[Age]]&lt;18,"Under 18",IF(tbl_EcommerceSales[[#This Row],[Age]]&lt;=25,"18-25",IF(tbl_EcommerceSales[[#This Row],[Age]]&lt;=35,"26-35",IF(tbl_EcommerceSales[[#This Row],[Age]]&lt;=45,"36-45",IF(tbl_EcommerceSales[[#This Row],[Age]]&lt;=55,"46-55","56+")))))</f>
        <v>46-55</v>
      </c>
    </row>
    <row r="2886" spans="1:29" x14ac:dyDescent="0.35">
      <c r="A2886" t="s">
        <v>4684</v>
      </c>
      <c r="B2886" s="7">
        <v>45973</v>
      </c>
      <c r="C2886" t="s">
        <v>2555</v>
      </c>
      <c r="D2886" t="s">
        <v>254</v>
      </c>
      <c r="E2886" t="s">
        <v>25</v>
      </c>
      <c r="F2886">
        <v>40</v>
      </c>
      <c r="G2886" t="s">
        <v>107</v>
      </c>
      <c r="H2886" t="s">
        <v>39</v>
      </c>
      <c r="I2886" t="s">
        <v>80</v>
      </c>
      <c r="J2886" t="s">
        <v>81</v>
      </c>
      <c r="K2886" t="s">
        <v>82</v>
      </c>
      <c r="L2886" t="s">
        <v>83</v>
      </c>
      <c r="M2886">
        <v>1</v>
      </c>
      <c r="N2886" s="2">
        <v>2499</v>
      </c>
      <c r="O2886" s="3">
        <v>0.1</v>
      </c>
      <c r="P2886" s="2">
        <v>1550</v>
      </c>
      <c r="Q2886" t="s">
        <v>123</v>
      </c>
      <c r="R2886" t="s">
        <v>93</v>
      </c>
      <c r="S2886" t="s">
        <v>34</v>
      </c>
      <c r="T2886" s="4">
        <v>3</v>
      </c>
      <c r="U2886" s="11">
        <f t="shared" si="45"/>
        <v>2499</v>
      </c>
      <c r="V2886" s="11">
        <f>tbl_EcommerceSales[[#This Row],[Gross_Sales]]*tbl_EcommerceSales[[#This Row],[Discount]]</f>
        <v>249.9</v>
      </c>
      <c r="W2886" s="11">
        <f>tbl_EcommerceSales[[#This Row],[Gross_Sales]]-tbl_EcommerceSales[[#This Row],[Discount_Amount]]</f>
        <v>2249.1</v>
      </c>
      <c r="X2886" s="11">
        <f>tbl_EcommerceSales[[#This Row],[Quantity]] * _xlfn.XLOOKUP(tbl_EcommerceSales[[#This Row],[Product_ID]], Product_Master!A:A, Product_Master!F:F)</f>
        <v>1550</v>
      </c>
      <c r="Y2886" s="11">
        <f>tbl_EcommerceSales[[#This Row],[Net_Revenue]]-tbl_EcommerceSales[[#This Row],[Total_Cost]]</f>
        <v>699.09999999999991</v>
      </c>
      <c r="Z2886" s="9">
        <f>IFERROR(#REF!/tbl_EcommerceSales[[#This Row],[Total_Cost]], 0)</f>
        <v>0</v>
      </c>
      <c r="AA2886" t="str">
        <f>TEXT(tbl_EcommerceSales[[#This Row],[Order_Date]],"mmm")</f>
        <v>Nov</v>
      </c>
      <c r="AB2886">
        <f>YEAR(tbl_EcommerceSales[[#This Row],[Order_Date]])</f>
        <v>2025</v>
      </c>
      <c r="AC2886" t="str">
        <f>IF(tbl_EcommerceSales[[#This Row],[Age]]&lt;18,"Under 18",IF(tbl_EcommerceSales[[#This Row],[Age]]&lt;=25,"18-25",IF(tbl_EcommerceSales[[#This Row],[Age]]&lt;=35,"26-35",IF(tbl_EcommerceSales[[#This Row],[Age]]&lt;=45,"36-45",IF(tbl_EcommerceSales[[#This Row],[Age]]&lt;=55,"46-55","56+")))))</f>
        <v>36-45</v>
      </c>
    </row>
    <row r="2887" spans="1:29" x14ac:dyDescent="0.35">
      <c r="A2887" t="s">
        <v>4685</v>
      </c>
      <c r="B2887" s="7">
        <v>45973</v>
      </c>
      <c r="C2887" t="s">
        <v>1572</v>
      </c>
      <c r="D2887" t="s">
        <v>106</v>
      </c>
      <c r="E2887" t="s">
        <v>48</v>
      </c>
      <c r="F2887">
        <v>32</v>
      </c>
      <c r="G2887" t="s">
        <v>174</v>
      </c>
      <c r="H2887" t="s">
        <v>39</v>
      </c>
      <c r="I2887" t="s">
        <v>257</v>
      </c>
      <c r="J2887" t="s">
        <v>258</v>
      </c>
      <c r="K2887" t="s">
        <v>55</v>
      </c>
      <c r="L2887" t="s">
        <v>56</v>
      </c>
      <c r="M2887">
        <v>1</v>
      </c>
      <c r="N2887" s="2">
        <v>1999</v>
      </c>
      <c r="O2887" s="3">
        <v>0.1</v>
      </c>
      <c r="P2887" s="2">
        <v>1050</v>
      </c>
      <c r="Q2887" t="s">
        <v>156</v>
      </c>
      <c r="R2887" t="s">
        <v>33</v>
      </c>
      <c r="S2887" t="s">
        <v>34</v>
      </c>
      <c r="T2887" s="4">
        <v>3</v>
      </c>
      <c r="U2887" s="11">
        <f t="shared" si="45"/>
        <v>1999</v>
      </c>
      <c r="V2887" s="11">
        <f>tbl_EcommerceSales[[#This Row],[Gross_Sales]]*tbl_EcommerceSales[[#This Row],[Discount]]</f>
        <v>199.9</v>
      </c>
      <c r="W2887" s="11">
        <f>tbl_EcommerceSales[[#This Row],[Gross_Sales]]-tbl_EcommerceSales[[#This Row],[Discount_Amount]]</f>
        <v>1799.1</v>
      </c>
      <c r="X2887" s="11">
        <f>tbl_EcommerceSales[[#This Row],[Quantity]] * _xlfn.XLOOKUP(tbl_EcommerceSales[[#This Row],[Product_ID]], Product_Master!A:A, Product_Master!F:F)</f>
        <v>1050</v>
      </c>
      <c r="Y2887" s="11">
        <f>tbl_EcommerceSales[[#This Row],[Net_Revenue]]-tbl_EcommerceSales[[#This Row],[Total_Cost]]</f>
        <v>749.09999999999991</v>
      </c>
      <c r="Z2887" s="9">
        <f>IFERROR(#REF!/tbl_EcommerceSales[[#This Row],[Total_Cost]], 0)</f>
        <v>0</v>
      </c>
      <c r="AA2887" t="str">
        <f>TEXT(tbl_EcommerceSales[[#This Row],[Order_Date]],"mmm")</f>
        <v>Nov</v>
      </c>
      <c r="AB2887">
        <f>YEAR(tbl_EcommerceSales[[#This Row],[Order_Date]])</f>
        <v>2025</v>
      </c>
      <c r="AC2887" t="str">
        <f>IF(tbl_EcommerceSales[[#This Row],[Age]]&lt;18,"Under 18",IF(tbl_EcommerceSales[[#This Row],[Age]]&lt;=25,"18-25",IF(tbl_EcommerceSales[[#This Row],[Age]]&lt;=35,"26-35",IF(tbl_EcommerceSales[[#This Row],[Age]]&lt;=45,"36-45",IF(tbl_EcommerceSales[[#This Row],[Age]]&lt;=55,"46-55","56+")))))</f>
        <v>26-35</v>
      </c>
    </row>
    <row r="2888" spans="1:29" x14ac:dyDescent="0.35">
      <c r="A2888" t="s">
        <v>4686</v>
      </c>
      <c r="B2888" s="7">
        <v>45973</v>
      </c>
      <c r="C2888" t="s">
        <v>3368</v>
      </c>
      <c r="D2888" t="s">
        <v>79</v>
      </c>
      <c r="E2888" t="s">
        <v>48</v>
      </c>
      <c r="F2888">
        <v>22</v>
      </c>
      <c r="G2888" t="s">
        <v>270</v>
      </c>
      <c r="H2888" t="s">
        <v>72</v>
      </c>
      <c r="I2888" t="s">
        <v>200</v>
      </c>
      <c r="J2888" t="s">
        <v>201</v>
      </c>
      <c r="K2888" t="s">
        <v>91</v>
      </c>
      <c r="L2888" t="s">
        <v>202</v>
      </c>
      <c r="M2888">
        <v>5</v>
      </c>
      <c r="N2888" s="2">
        <v>899</v>
      </c>
      <c r="O2888" s="3">
        <v>0.05</v>
      </c>
      <c r="P2888" s="2">
        <v>2100</v>
      </c>
      <c r="Q2888" t="s">
        <v>44</v>
      </c>
      <c r="R2888" t="s">
        <v>33</v>
      </c>
      <c r="S2888" t="s">
        <v>34</v>
      </c>
      <c r="T2888" s="4">
        <v>4</v>
      </c>
      <c r="U2888" s="11">
        <f t="shared" si="45"/>
        <v>4495</v>
      </c>
      <c r="V2888" s="11">
        <f>tbl_EcommerceSales[[#This Row],[Gross_Sales]]*tbl_EcommerceSales[[#This Row],[Discount]]</f>
        <v>224.75</v>
      </c>
      <c r="W2888" s="11">
        <f>tbl_EcommerceSales[[#This Row],[Gross_Sales]]-tbl_EcommerceSales[[#This Row],[Discount_Amount]]</f>
        <v>4270.25</v>
      </c>
      <c r="X2888" s="11">
        <f>tbl_EcommerceSales[[#This Row],[Quantity]] * _xlfn.XLOOKUP(tbl_EcommerceSales[[#This Row],[Product_ID]], Product_Master!A:A, Product_Master!F:F)</f>
        <v>2100</v>
      </c>
      <c r="Y2888" s="11">
        <f>tbl_EcommerceSales[[#This Row],[Net_Revenue]]-tbl_EcommerceSales[[#This Row],[Total_Cost]]</f>
        <v>2170.25</v>
      </c>
      <c r="Z2888" s="9">
        <f>IFERROR(#REF!/tbl_EcommerceSales[[#This Row],[Total_Cost]], 0)</f>
        <v>0</v>
      </c>
      <c r="AA2888" t="str">
        <f>TEXT(tbl_EcommerceSales[[#This Row],[Order_Date]],"mmm")</f>
        <v>Nov</v>
      </c>
      <c r="AB2888">
        <f>YEAR(tbl_EcommerceSales[[#This Row],[Order_Date]])</f>
        <v>2025</v>
      </c>
      <c r="AC2888" t="str">
        <f>IF(tbl_EcommerceSales[[#This Row],[Age]]&lt;18,"Under 18",IF(tbl_EcommerceSales[[#This Row],[Age]]&lt;=25,"18-25",IF(tbl_EcommerceSales[[#This Row],[Age]]&lt;=35,"26-35",IF(tbl_EcommerceSales[[#This Row],[Age]]&lt;=45,"36-45",IF(tbl_EcommerceSales[[#This Row],[Age]]&lt;=55,"46-55","56+")))))</f>
        <v>18-25</v>
      </c>
    </row>
    <row r="2889" spans="1:29" x14ac:dyDescent="0.35">
      <c r="A2889" t="s">
        <v>4687</v>
      </c>
      <c r="B2889" s="7">
        <v>45973</v>
      </c>
      <c r="C2889" t="s">
        <v>3310</v>
      </c>
      <c r="D2889" t="s">
        <v>235</v>
      </c>
      <c r="E2889" t="s">
        <v>25</v>
      </c>
      <c r="F2889">
        <v>34</v>
      </c>
      <c r="G2889" t="s">
        <v>103</v>
      </c>
      <c r="H2889" t="s">
        <v>27</v>
      </c>
      <c r="I2889" t="s">
        <v>28</v>
      </c>
      <c r="J2889" t="s">
        <v>29</v>
      </c>
      <c r="K2889" t="s">
        <v>30</v>
      </c>
      <c r="L2889" t="s">
        <v>31</v>
      </c>
      <c r="M2889">
        <v>1</v>
      </c>
      <c r="N2889" s="2">
        <v>5999</v>
      </c>
      <c r="O2889" s="3">
        <v>0.1</v>
      </c>
      <c r="P2889" s="2">
        <v>3900</v>
      </c>
      <c r="Q2889" t="s">
        <v>156</v>
      </c>
      <c r="R2889" t="s">
        <v>33</v>
      </c>
      <c r="S2889" t="s">
        <v>57</v>
      </c>
      <c r="T2889" s="4">
        <v>3</v>
      </c>
      <c r="U2889" s="11">
        <f t="shared" si="45"/>
        <v>5999</v>
      </c>
      <c r="V2889" s="11">
        <f>tbl_EcommerceSales[[#This Row],[Gross_Sales]]*tbl_EcommerceSales[[#This Row],[Discount]]</f>
        <v>599.9</v>
      </c>
      <c r="W2889" s="11">
        <f>tbl_EcommerceSales[[#This Row],[Gross_Sales]]-tbl_EcommerceSales[[#This Row],[Discount_Amount]]</f>
        <v>5399.1</v>
      </c>
      <c r="X2889" s="11">
        <f>tbl_EcommerceSales[[#This Row],[Quantity]] * _xlfn.XLOOKUP(tbl_EcommerceSales[[#This Row],[Product_ID]], Product_Master!A:A, Product_Master!F:F)</f>
        <v>3900</v>
      </c>
      <c r="Y2889" s="11">
        <f>tbl_EcommerceSales[[#This Row],[Net_Revenue]]-tbl_EcommerceSales[[#This Row],[Total_Cost]]</f>
        <v>1499.1000000000004</v>
      </c>
      <c r="Z2889" s="9">
        <f>IFERROR(#REF!/tbl_EcommerceSales[[#This Row],[Total_Cost]], 0)</f>
        <v>0</v>
      </c>
      <c r="AA2889" t="str">
        <f>TEXT(tbl_EcommerceSales[[#This Row],[Order_Date]],"mmm")</f>
        <v>Nov</v>
      </c>
      <c r="AB2889">
        <f>YEAR(tbl_EcommerceSales[[#This Row],[Order_Date]])</f>
        <v>2025</v>
      </c>
      <c r="AC2889" t="str">
        <f>IF(tbl_EcommerceSales[[#This Row],[Age]]&lt;18,"Under 18",IF(tbl_EcommerceSales[[#This Row],[Age]]&lt;=25,"18-25",IF(tbl_EcommerceSales[[#This Row],[Age]]&lt;=35,"26-35",IF(tbl_EcommerceSales[[#This Row],[Age]]&lt;=45,"36-45",IF(tbl_EcommerceSales[[#This Row],[Age]]&lt;=55,"46-55","56+")))))</f>
        <v>26-35</v>
      </c>
    </row>
    <row r="2890" spans="1:29" x14ac:dyDescent="0.35">
      <c r="A2890" t="s">
        <v>4688</v>
      </c>
      <c r="B2890" s="7">
        <v>45973</v>
      </c>
      <c r="C2890" t="s">
        <v>1961</v>
      </c>
      <c r="D2890" t="s">
        <v>170</v>
      </c>
      <c r="E2890" t="s">
        <v>25</v>
      </c>
      <c r="F2890">
        <v>33</v>
      </c>
      <c r="G2890" t="s">
        <v>289</v>
      </c>
      <c r="H2890" t="s">
        <v>88</v>
      </c>
      <c r="I2890" t="s">
        <v>294</v>
      </c>
      <c r="J2890" t="s">
        <v>295</v>
      </c>
      <c r="K2890" t="s">
        <v>91</v>
      </c>
      <c r="L2890" t="s">
        <v>296</v>
      </c>
      <c r="M2890">
        <v>1</v>
      </c>
      <c r="N2890" s="2">
        <v>699</v>
      </c>
      <c r="O2890" s="3">
        <v>0.2</v>
      </c>
      <c r="P2890" s="2">
        <v>300</v>
      </c>
      <c r="Q2890" t="s">
        <v>76</v>
      </c>
      <c r="R2890" t="s">
        <v>33</v>
      </c>
      <c r="S2890" t="s">
        <v>57</v>
      </c>
      <c r="T2890" s="4">
        <v>5</v>
      </c>
      <c r="U2890" s="11">
        <f t="shared" si="45"/>
        <v>699</v>
      </c>
      <c r="V2890" s="11">
        <f>tbl_EcommerceSales[[#This Row],[Gross_Sales]]*tbl_EcommerceSales[[#This Row],[Discount]]</f>
        <v>139.80000000000001</v>
      </c>
      <c r="W2890" s="11">
        <f>tbl_EcommerceSales[[#This Row],[Gross_Sales]]-tbl_EcommerceSales[[#This Row],[Discount_Amount]]</f>
        <v>559.20000000000005</v>
      </c>
      <c r="X2890" s="11">
        <f>tbl_EcommerceSales[[#This Row],[Quantity]] * _xlfn.XLOOKUP(tbl_EcommerceSales[[#This Row],[Product_ID]], Product_Master!A:A, Product_Master!F:F)</f>
        <v>300</v>
      </c>
      <c r="Y2890" s="11">
        <f>tbl_EcommerceSales[[#This Row],[Net_Revenue]]-tbl_EcommerceSales[[#This Row],[Total_Cost]]</f>
        <v>259.20000000000005</v>
      </c>
      <c r="Z2890" s="9">
        <f>IFERROR(#REF!/tbl_EcommerceSales[[#This Row],[Total_Cost]], 0)</f>
        <v>0</v>
      </c>
      <c r="AA2890" t="str">
        <f>TEXT(tbl_EcommerceSales[[#This Row],[Order_Date]],"mmm")</f>
        <v>Nov</v>
      </c>
      <c r="AB2890">
        <f>YEAR(tbl_EcommerceSales[[#This Row],[Order_Date]])</f>
        <v>2025</v>
      </c>
      <c r="AC2890" t="str">
        <f>IF(tbl_EcommerceSales[[#This Row],[Age]]&lt;18,"Under 18",IF(tbl_EcommerceSales[[#This Row],[Age]]&lt;=25,"18-25",IF(tbl_EcommerceSales[[#This Row],[Age]]&lt;=35,"26-35",IF(tbl_EcommerceSales[[#This Row],[Age]]&lt;=45,"36-45",IF(tbl_EcommerceSales[[#This Row],[Age]]&lt;=55,"46-55","56+")))))</f>
        <v>26-35</v>
      </c>
    </row>
    <row r="2891" spans="1:29" x14ac:dyDescent="0.35">
      <c r="A2891" t="s">
        <v>4689</v>
      </c>
      <c r="B2891" s="7">
        <v>45974</v>
      </c>
      <c r="C2891" t="s">
        <v>2643</v>
      </c>
      <c r="D2891" t="s">
        <v>24</v>
      </c>
      <c r="E2891" t="s">
        <v>48</v>
      </c>
      <c r="F2891">
        <v>28</v>
      </c>
      <c r="G2891" t="s">
        <v>38</v>
      </c>
      <c r="H2891" t="s">
        <v>39</v>
      </c>
      <c r="I2891" t="s">
        <v>67</v>
      </c>
      <c r="J2891" t="s">
        <v>68</v>
      </c>
      <c r="K2891" t="s">
        <v>42</v>
      </c>
      <c r="L2891" t="s">
        <v>43</v>
      </c>
      <c r="M2891">
        <v>2</v>
      </c>
      <c r="N2891" s="2">
        <v>799</v>
      </c>
      <c r="O2891" s="3">
        <v>0.15</v>
      </c>
      <c r="P2891" s="2">
        <v>720</v>
      </c>
      <c r="Q2891" t="s">
        <v>32</v>
      </c>
      <c r="R2891" t="s">
        <v>33</v>
      </c>
      <c r="S2891" t="s">
        <v>34</v>
      </c>
      <c r="T2891" s="4">
        <v>5</v>
      </c>
      <c r="U2891" s="11">
        <f t="shared" si="45"/>
        <v>1598</v>
      </c>
      <c r="V2891" s="11">
        <f>tbl_EcommerceSales[[#This Row],[Gross_Sales]]*tbl_EcommerceSales[[#This Row],[Discount]]</f>
        <v>239.7</v>
      </c>
      <c r="W2891" s="11">
        <f>tbl_EcommerceSales[[#This Row],[Gross_Sales]]-tbl_EcommerceSales[[#This Row],[Discount_Amount]]</f>
        <v>1358.3</v>
      </c>
      <c r="X2891" s="11">
        <f>tbl_EcommerceSales[[#This Row],[Quantity]] * _xlfn.XLOOKUP(tbl_EcommerceSales[[#This Row],[Product_ID]], Product_Master!A:A, Product_Master!F:F)</f>
        <v>720</v>
      </c>
      <c r="Y2891" s="11">
        <f>tbl_EcommerceSales[[#This Row],[Net_Revenue]]-tbl_EcommerceSales[[#This Row],[Total_Cost]]</f>
        <v>638.29999999999995</v>
      </c>
      <c r="Z2891" s="9">
        <f>IFERROR(#REF!/tbl_EcommerceSales[[#This Row],[Total_Cost]], 0)</f>
        <v>0</v>
      </c>
      <c r="AA2891" t="str">
        <f>TEXT(tbl_EcommerceSales[[#This Row],[Order_Date]],"mmm")</f>
        <v>Nov</v>
      </c>
      <c r="AB2891">
        <f>YEAR(tbl_EcommerceSales[[#This Row],[Order_Date]])</f>
        <v>2025</v>
      </c>
      <c r="AC2891" t="str">
        <f>IF(tbl_EcommerceSales[[#This Row],[Age]]&lt;18,"Under 18",IF(tbl_EcommerceSales[[#This Row],[Age]]&lt;=25,"18-25",IF(tbl_EcommerceSales[[#This Row],[Age]]&lt;=35,"26-35",IF(tbl_EcommerceSales[[#This Row],[Age]]&lt;=45,"36-45",IF(tbl_EcommerceSales[[#This Row],[Age]]&lt;=55,"46-55","56+")))))</f>
        <v>26-35</v>
      </c>
    </row>
    <row r="2892" spans="1:29" x14ac:dyDescent="0.35">
      <c r="A2892" t="s">
        <v>4690</v>
      </c>
      <c r="B2892" s="7">
        <v>45974</v>
      </c>
      <c r="C2892" t="s">
        <v>4691</v>
      </c>
      <c r="D2892" t="s">
        <v>66</v>
      </c>
      <c r="E2892" t="s">
        <v>25</v>
      </c>
      <c r="F2892">
        <v>28</v>
      </c>
      <c r="G2892" t="s">
        <v>136</v>
      </c>
      <c r="H2892" t="s">
        <v>88</v>
      </c>
      <c r="I2892" t="s">
        <v>257</v>
      </c>
      <c r="J2892" t="s">
        <v>258</v>
      </c>
      <c r="K2892" t="s">
        <v>55</v>
      </c>
      <c r="L2892" t="s">
        <v>56</v>
      </c>
      <c r="M2892">
        <v>4</v>
      </c>
      <c r="N2892" s="2">
        <v>1999</v>
      </c>
      <c r="O2892" s="3">
        <v>0.3</v>
      </c>
      <c r="P2892" s="2">
        <v>4200</v>
      </c>
      <c r="Q2892" t="s">
        <v>32</v>
      </c>
      <c r="R2892" t="s">
        <v>33</v>
      </c>
      <c r="S2892" t="s">
        <v>34</v>
      </c>
      <c r="T2892" s="4">
        <v>4</v>
      </c>
      <c r="U2892" s="11">
        <f t="shared" si="45"/>
        <v>7996</v>
      </c>
      <c r="V2892" s="11">
        <f>tbl_EcommerceSales[[#This Row],[Gross_Sales]]*tbl_EcommerceSales[[#This Row],[Discount]]</f>
        <v>2398.7999999999997</v>
      </c>
      <c r="W2892" s="11">
        <f>tbl_EcommerceSales[[#This Row],[Gross_Sales]]-tbl_EcommerceSales[[#This Row],[Discount_Amount]]</f>
        <v>5597.2000000000007</v>
      </c>
      <c r="X2892" s="11">
        <f>tbl_EcommerceSales[[#This Row],[Quantity]] * _xlfn.XLOOKUP(tbl_EcommerceSales[[#This Row],[Product_ID]], Product_Master!A:A, Product_Master!F:F)</f>
        <v>4200</v>
      </c>
      <c r="Y2892" s="11">
        <f>tbl_EcommerceSales[[#This Row],[Net_Revenue]]-tbl_EcommerceSales[[#This Row],[Total_Cost]]</f>
        <v>1397.2000000000007</v>
      </c>
      <c r="Z2892" s="9">
        <f>IFERROR(#REF!/tbl_EcommerceSales[[#This Row],[Total_Cost]], 0)</f>
        <v>0</v>
      </c>
      <c r="AA2892" t="str">
        <f>TEXT(tbl_EcommerceSales[[#This Row],[Order_Date]],"mmm")</f>
        <v>Nov</v>
      </c>
      <c r="AB2892">
        <f>YEAR(tbl_EcommerceSales[[#This Row],[Order_Date]])</f>
        <v>2025</v>
      </c>
      <c r="AC2892" t="str">
        <f>IF(tbl_EcommerceSales[[#This Row],[Age]]&lt;18,"Under 18",IF(tbl_EcommerceSales[[#This Row],[Age]]&lt;=25,"18-25",IF(tbl_EcommerceSales[[#This Row],[Age]]&lt;=35,"26-35",IF(tbl_EcommerceSales[[#This Row],[Age]]&lt;=45,"36-45",IF(tbl_EcommerceSales[[#This Row],[Age]]&lt;=55,"46-55","56+")))))</f>
        <v>26-35</v>
      </c>
    </row>
    <row r="2893" spans="1:29" x14ac:dyDescent="0.35">
      <c r="A2893" t="s">
        <v>4692</v>
      </c>
      <c r="B2893" s="7">
        <v>45974</v>
      </c>
      <c r="C2893" t="s">
        <v>644</v>
      </c>
      <c r="D2893" t="s">
        <v>159</v>
      </c>
      <c r="E2893" t="s">
        <v>48</v>
      </c>
      <c r="F2893">
        <v>18</v>
      </c>
      <c r="G2893" t="s">
        <v>26</v>
      </c>
      <c r="H2893" t="s">
        <v>27</v>
      </c>
      <c r="I2893" t="s">
        <v>257</v>
      </c>
      <c r="J2893" t="s">
        <v>258</v>
      </c>
      <c r="K2893" t="s">
        <v>55</v>
      </c>
      <c r="L2893" t="s">
        <v>56</v>
      </c>
      <c r="M2893">
        <v>2</v>
      </c>
      <c r="N2893" s="2">
        <v>1999</v>
      </c>
      <c r="O2893" s="3">
        <v>0.1</v>
      </c>
      <c r="P2893" s="2">
        <v>2100</v>
      </c>
      <c r="Q2893" t="s">
        <v>44</v>
      </c>
      <c r="R2893" t="s">
        <v>33</v>
      </c>
      <c r="S2893" t="s">
        <v>57</v>
      </c>
      <c r="T2893" s="4">
        <v>5</v>
      </c>
      <c r="U2893" s="11">
        <f t="shared" si="45"/>
        <v>3998</v>
      </c>
      <c r="V2893" s="11">
        <f>tbl_EcommerceSales[[#This Row],[Gross_Sales]]*tbl_EcommerceSales[[#This Row],[Discount]]</f>
        <v>399.8</v>
      </c>
      <c r="W2893" s="11">
        <f>tbl_EcommerceSales[[#This Row],[Gross_Sales]]-tbl_EcommerceSales[[#This Row],[Discount_Amount]]</f>
        <v>3598.2</v>
      </c>
      <c r="X2893" s="11">
        <f>tbl_EcommerceSales[[#This Row],[Quantity]] * _xlfn.XLOOKUP(tbl_EcommerceSales[[#This Row],[Product_ID]], Product_Master!A:A, Product_Master!F:F)</f>
        <v>2100</v>
      </c>
      <c r="Y2893" s="11">
        <f>tbl_EcommerceSales[[#This Row],[Net_Revenue]]-tbl_EcommerceSales[[#This Row],[Total_Cost]]</f>
        <v>1498.1999999999998</v>
      </c>
      <c r="Z2893" s="9">
        <f>IFERROR(#REF!/tbl_EcommerceSales[[#This Row],[Total_Cost]], 0)</f>
        <v>0</v>
      </c>
      <c r="AA2893" t="str">
        <f>TEXT(tbl_EcommerceSales[[#This Row],[Order_Date]],"mmm")</f>
        <v>Nov</v>
      </c>
      <c r="AB2893">
        <f>YEAR(tbl_EcommerceSales[[#This Row],[Order_Date]])</f>
        <v>2025</v>
      </c>
      <c r="AC2893" t="str">
        <f>IF(tbl_EcommerceSales[[#This Row],[Age]]&lt;18,"Under 18",IF(tbl_EcommerceSales[[#This Row],[Age]]&lt;=25,"18-25",IF(tbl_EcommerceSales[[#This Row],[Age]]&lt;=35,"26-35",IF(tbl_EcommerceSales[[#This Row],[Age]]&lt;=45,"36-45",IF(tbl_EcommerceSales[[#This Row],[Age]]&lt;=55,"46-55","56+")))))</f>
        <v>18-25</v>
      </c>
    </row>
    <row r="2894" spans="1:29" x14ac:dyDescent="0.35">
      <c r="A2894" t="s">
        <v>4693</v>
      </c>
      <c r="B2894" s="7">
        <v>45974</v>
      </c>
      <c r="C2894" t="s">
        <v>4694</v>
      </c>
      <c r="D2894" t="s">
        <v>37</v>
      </c>
      <c r="E2894" t="s">
        <v>48</v>
      </c>
      <c r="F2894">
        <v>24</v>
      </c>
      <c r="G2894" t="s">
        <v>145</v>
      </c>
      <c r="H2894" t="s">
        <v>39</v>
      </c>
      <c r="I2894" t="s">
        <v>131</v>
      </c>
      <c r="J2894" t="s">
        <v>132</v>
      </c>
      <c r="K2894" t="s">
        <v>91</v>
      </c>
      <c r="L2894" t="s">
        <v>133</v>
      </c>
      <c r="M2894">
        <v>2</v>
      </c>
      <c r="N2894" s="2">
        <v>1299</v>
      </c>
      <c r="O2894" s="3">
        <v>0</v>
      </c>
      <c r="P2894" s="2">
        <v>1220</v>
      </c>
      <c r="Q2894" t="s">
        <v>32</v>
      </c>
      <c r="R2894" t="s">
        <v>33</v>
      </c>
      <c r="S2894" t="s">
        <v>34</v>
      </c>
      <c r="T2894" s="4">
        <v>4</v>
      </c>
      <c r="U2894" s="11">
        <f t="shared" si="45"/>
        <v>2598</v>
      </c>
      <c r="V2894" s="11">
        <f>tbl_EcommerceSales[[#This Row],[Gross_Sales]]*tbl_EcommerceSales[[#This Row],[Discount]]</f>
        <v>0</v>
      </c>
      <c r="W2894" s="11">
        <f>tbl_EcommerceSales[[#This Row],[Gross_Sales]]-tbl_EcommerceSales[[#This Row],[Discount_Amount]]</f>
        <v>2598</v>
      </c>
      <c r="X2894" s="11">
        <f>tbl_EcommerceSales[[#This Row],[Quantity]] * _xlfn.XLOOKUP(tbl_EcommerceSales[[#This Row],[Product_ID]], Product_Master!A:A, Product_Master!F:F)</f>
        <v>1220</v>
      </c>
      <c r="Y2894" s="11">
        <f>tbl_EcommerceSales[[#This Row],[Net_Revenue]]-tbl_EcommerceSales[[#This Row],[Total_Cost]]</f>
        <v>1378</v>
      </c>
      <c r="Z2894" s="9">
        <f>IFERROR(#REF!/tbl_EcommerceSales[[#This Row],[Total_Cost]], 0)</f>
        <v>0</v>
      </c>
      <c r="AA2894" t="str">
        <f>TEXT(tbl_EcommerceSales[[#This Row],[Order_Date]],"mmm")</f>
        <v>Nov</v>
      </c>
      <c r="AB2894">
        <f>YEAR(tbl_EcommerceSales[[#This Row],[Order_Date]])</f>
        <v>2025</v>
      </c>
      <c r="AC2894" t="str">
        <f>IF(tbl_EcommerceSales[[#This Row],[Age]]&lt;18,"Under 18",IF(tbl_EcommerceSales[[#This Row],[Age]]&lt;=25,"18-25",IF(tbl_EcommerceSales[[#This Row],[Age]]&lt;=35,"26-35",IF(tbl_EcommerceSales[[#This Row],[Age]]&lt;=45,"36-45",IF(tbl_EcommerceSales[[#This Row],[Age]]&lt;=55,"46-55","56+")))))</f>
        <v>18-25</v>
      </c>
    </row>
    <row r="2895" spans="1:29" x14ac:dyDescent="0.35">
      <c r="A2895" t="s">
        <v>4695</v>
      </c>
      <c r="B2895" s="7">
        <v>45974</v>
      </c>
      <c r="C2895" t="s">
        <v>1513</v>
      </c>
      <c r="D2895" t="s">
        <v>130</v>
      </c>
      <c r="E2895" t="s">
        <v>48</v>
      </c>
      <c r="F2895">
        <v>36</v>
      </c>
      <c r="G2895" t="s">
        <v>71</v>
      </c>
      <c r="H2895" t="s">
        <v>72</v>
      </c>
      <c r="I2895" t="s">
        <v>117</v>
      </c>
      <c r="J2895" t="s">
        <v>118</v>
      </c>
      <c r="K2895" t="s">
        <v>82</v>
      </c>
      <c r="L2895" t="s">
        <v>119</v>
      </c>
      <c r="M2895">
        <v>2</v>
      </c>
      <c r="N2895" s="2">
        <v>3299</v>
      </c>
      <c r="O2895" s="3">
        <v>0</v>
      </c>
      <c r="P2895" s="2">
        <v>4200</v>
      </c>
      <c r="Q2895" t="s">
        <v>32</v>
      </c>
      <c r="R2895" t="s">
        <v>33</v>
      </c>
      <c r="S2895" t="s">
        <v>34</v>
      </c>
      <c r="T2895" s="4">
        <v>4</v>
      </c>
      <c r="U2895" s="11">
        <f t="shared" si="45"/>
        <v>6598</v>
      </c>
      <c r="V2895" s="11">
        <f>tbl_EcommerceSales[[#This Row],[Gross_Sales]]*tbl_EcommerceSales[[#This Row],[Discount]]</f>
        <v>0</v>
      </c>
      <c r="W2895" s="11">
        <f>tbl_EcommerceSales[[#This Row],[Gross_Sales]]-tbl_EcommerceSales[[#This Row],[Discount_Amount]]</f>
        <v>6598</v>
      </c>
      <c r="X2895" s="11">
        <f>tbl_EcommerceSales[[#This Row],[Quantity]] * _xlfn.XLOOKUP(tbl_EcommerceSales[[#This Row],[Product_ID]], Product_Master!A:A, Product_Master!F:F)</f>
        <v>4200</v>
      </c>
      <c r="Y2895" s="11">
        <f>tbl_EcommerceSales[[#This Row],[Net_Revenue]]-tbl_EcommerceSales[[#This Row],[Total_Cost]]</f>
        <v>2398</v>
      </c>
      <c r="Z2895" s="9">
        <f>IFERROR(#REF!/tbl_EcommerceSales[[#This Row],[Total_Cost]], 0)</f>
        <v>0</v>
      </c>
      <c r="AA2895" t="str">
        <f>TEXT(tbl_EcommerceSales[[#This Row],[Order_Date]],"mmm")</f>
        <v>Nov</v>
      </c>
      <c r="AB2895">
        <f>YEAR(tbl_EcommerceSales[[#This Row],[Order_Date]])</f>
        <v>2025</v>
      </c>
      <c r="AC2895" t="str">
        <f>IF(tbl_EcommerceSales[[#This Row],[Age]]&lt;18,"Under 18",IF(tbl_EcommerceSales[[#This Row],[Age]]&lt;=25,"18-25",IF(tbl_EcommerceSales[[#This Row],[Age]]&lt;=35,"26-35",IF(tbl_EcommerceSales[[#This Row],[Age]]&lt;=45,"36-45",IF(tbl_EcommerceSales[[#This Row],[Age]]&lt;=55,"46-55","56+")))))</f>
        <v>36-45</v>
      </c>
    </row>
    <row r="2896" spans="1:29" x14ac:dyDescent="0.35">
      <c r="A2896" t="s">
        <v>4696</v>
      </c>
      <c r="B2896" s="7">
        <v>45974</v>
      </c>
      <c r="C2896" t="s">
        <v>4697</v>
      </c>
      <c r="D2896" t="s">
        <v>251</v>
      </c>
      <c r="E2896" t="s">
        <v>25</v>
      </c>
      <c r="F2896">
        <v>27</v>
      </c>
      <c r="G2896" t="s">
        <v>270</v>
      </c>
      <c r="H2896" t="s">
        <v>72</v>
      </c>
      <c r="I2896" t="s">
        <v>257</v>
      </c>
      <c r="J2896" t="s">
        <v>258</v>
      </c>
      <c r="K2896" t="s">
        <v>55</v>
      </c>
      <c r="L2896" t="s">
        <v>56</v>
      </c>
      <c r="M2896">
        <v>1</v>
      </c>
      <c r="N2896" s="2">
        <v>1999</v>
      </c>
      <c r="O2896" s="3">
        <v>0.1</v>
      </c>
      <c r="P2896" s="2">
        <v>1050</v>
      </c>
      <c r="Q2896" t="s">
        <v>123</v>
      </c>
      <c r="R2896" t="s">
        <v>33</v>
      </c>
      <c r="S2896" t="s">
        <v>57</v>
      </c>
      <c r="T2896" s="4">
        <v>4</v>
      </c>
      <c r="U2896" s="11">
        <f t="shared" si="45"/>
        <v>1999</v>
      </c>
      <c r="V2896" s="11">
        <f>tbl_EcommerceSales[[#This Row],[Gross_Sales]]*tbl_EcommerceSales[[#This Row],[Discount]]</f>
        <v>199.9</v>
      </c>
      <c r="W2896" s="11">
        <f>tbl_EcommerceSales[[#This Row],[Gross_Sales]]-tbl_EcommerceSales[[#This Row],[Discount_Amount]]</f>
        <v>1799.1</v>
      </c>
      <c r="X2896" s="11">
        <f>tbl_EcommerceSales[[#This Row],[Quantity]] * _xlfn.XLOOKUP(tbl_EcommerceSales[[#This Row],[Product_ID]], Product_Master!A:A, Product_Master!F:F)</f>
        <v>1050</v>
      </c>
      <c r="Y2896" s="11">
        <f>tbl_EcommerceSales[[#This Row],[Net_Revenue]]-tbl_EcommerceSales[[#This Row],[Total_Cost]]</f>
        <v>749.09999999999991</v>
      </c>
      <c r="Z2896" s="9">
        <f>IFERROR(#REF!/tbl_EcommerceSales[[#This Row],[Total_Cost]], 0)</f>
        <v>0</v>
      </c>
      <c r="AA2896" t="str">
        <f>TEXT(tbl_EcommerceSales[[#This Row],[Order_Date]],"mmm")</f>
        <v>Nov</v>
      </c>
      <c r="AB2896">
        <f>YEAR(tbl_EcommerceSales[[#This Row],[Order_Date]])</f>
        <v>2025</v>
      </c>
      <c r="AC2896" t="str">
        <f>IF(tbl_EcommerceSales[[#This Row],[Age]]&lt;18,"Under 18",IF(tbl_EcommerceSales[[#This Row],[Age]]&lt;=25,"18-25",IF(tbl_EcommerceSales[[#This Row],[Age]]&lt;=35,"26-35",IF(tbl_EcommerceSales[[#This Row],[Age]]&lt;=45,"36-45",IF(tbl_EcommerceSales[[#This Row],[Age]]&lt;=55,"46-55","56+")))))</f>
        <v>26-35</v>
      </c>
    </row>
    <row r="2897" spans="1:29" x14ac:dyDescent="0.35">
      <c r="A2897" t="s">
        <v>4698</v>
      </c>
      <c r="B2897" s="7">
        <v>45974</v>
      </c>
      <c r="C2897" t="s">
        <v>1552</v>
      </c>
      <c r="D2897" t="s">
        <v>189</v>
      </c>
      <c r="E2897" t="s">
        <v>25</v>
      </c>
      <c r="F2897">
        <v>34</v>
      </c>
      <c r="G2897" t="s">
        <v>38</v>
      </c>
      <c r="H2897" t="s">
        <v>39</v>
      </c>
      <c r="I2897" t="s">
        <v>111</v>
      </c>
      <c r="J2897" t="s">
        <v>112</v>
      </c>
      <c r="K2897" t="s">
        <v>55</v>
      </c>
      <c r="L2897" t="s">
        <v>113</v>
      </c>
      <c r="M2897">
        <v>1</v>
      </c>
      <c r="N2897" s="2">
        <v>1799</v>
      </c>
      <c r="O2897" s="3">
        <v>0.15</v>
      </c>
      <c r="P2897" s="2">
        <v>950</v>
      </c>
      <c r="Q2897" t="s">
        <v>123</v>
      </c>
      <c r="R2897" t="s">
        <v>33</v>
      </c>
      <c r="S2897" t="s">
        <v>57</v>
      </c>
      <c r="T2897" s="4">
        <v>5</v>
      </c>
      <c r="U2897" s="11">
        <f t="shared" si="45"/>
        <v>1799</v>
      </c>
      <c r="V2897" s="11">
        <f>tbl_EcommerceSales[[#This Row],[Gross_Sales]]*tbl_EcommerceSales[[#This Row],[Discount]]</f>
        <v>269.84999999999997</v>
      </c>
      <c r="W2897" s="11">
        <f>tbl_EcommerceSales[[#This Row],[Gross_Sales]]-tbl_EcommerceSales[[#This Row],[Discount_Amount]]</f>
        <v>1529.15</v>
      </c>
      <c r="X2897" s="11">
        <f>tbl_EcommerceSales[[#This Row],[Quantity]] * _xlfn.XLOOKUP(tbl_EcommerceSales[[#This Row],[Product_ID]], Product_Master!A:A, Product_Master!F:F)</f>
        <v>950</v>
      </c>
      <c r="Y2897" s="11">
        <f>tbl_EcommerceSales[[#This Row],[Net_Revenue]]-tbl_EcommerceSales[[#This Row],[Total_Cost]]</f>
        <v>579.15000000000009</v>
      </c>
      <c r="Z2897" s="9">
        <f>IFERROR(#REF!/tbl_EcommerceSales[[#This Row],[Total_Cost]], 0)</f>
        <v>0</v>
      </c>
      <c r="AA2897" t="str">
        <f>TEXT(tbl_EcommerceSales[[#This Row],[Order_Date]],"mmm")</f>
        <v>Nov</v>
      </c>
      <c r="AB2897">
        <f>YEAR(tbl_EcommerceSales[[#This Row],[Order_Date]])</f>
        <v>2025</v>
      </c>
      <c r="AC2897" t="str">
        <f>IF(tbl_EcommerceSales[[#This Row],[Age]]&lt;18,"Under 18",IF(tbl_EcommerceSales[[#This Row],[Age]]&lt;=25,"18-25",IF(tbl_EcommerceSales[[#This Row],[Age]]&lt;=35,"26-35",IF(tbl_EcommerceSales[[#This Row],[Age]]&lt;=45,"36-45",IF(tbl_EcommerceSales[[#This Row],[Age]]&lt;=55,"46-55","56+")))))</f>
        <v>26-35</v>
      </c>
    </row>
    <row r="2898" spans="1:29" x14ac:dyDescent="0.35">
      <c r="A2898" t="s">
        <v>4699</v>
      </c>
      <c r="B2898" s="7">
        <v>45974</v>
      </c>
      <c r="C2898" t="s">
        <v>2649</v>
      </c>
      <c r="D2898" t="s">
        <v>47</v>
      </c>
      <c r="E2898" t="s">
        <v>48</v>
      </c>
      <c r="F2898">
        <v>18</v>
      </c>
      <c r="G2898" t="s">
        <v>152</v>
      </c>
      <c r="H2898" t="s">
        <v>72</v>
      </c>
      <c r="I2898" t="s">
        <v>117</v>
      </c>
      <c r="J2898" t="s">
        <v>118</v>
      </c>
      <c r="K2898" t="s">
        <v>82</v>
      </c>
      <c r="L2898" t="s">
        <v>119</v>
      </c>
      <c r="M2898">
        <v>1</v>
      </c>
      <c r="N2898" s="2">
        <v>3299</v>
      </c>
      <c r="O2898" s="3">
        <v>0.05</v>
      </c>
      <c r="P2898" s="2">
        <v>2100</v>
      </c>
      <c r="Q2898" t="s">
        <v>32</v>
      </c>
      <c r="R2898" t="s">
        <v>93</v>
      </c>
      <c r="S2898" t="s">
        <v>34</v>
      </c>
      <c r="T2898" s="4">
        <v>5</v>
      </c>
      <c r="U2898" s="11">
        <f t="shared" si="45"/>
        <v>3299</v>
      </c>
      <c r="V2898" s="11">
        <f>tbl_EcommerceSales[[#This Row],[Gross_Sales]]*tbl_EcommerceSales[[#This Row],[Discount]]</f>
        <v>164.95000000000002</v>
      </c>
      <c r="W2898" s="11">
        <f>tbl_EcommerceSales[[#This Row],[Gross_Sales]]-tbl_EcommerceSales[[#This Row],[Discount_Amount]]</f>
        <v>3134.05</v>
      </c>
      <c r="X2898" s="11">
        <f>tbl_EcommerceSales[[#This Row],[Quantity]] * _xlfn.XLOOKUP(tbl_EcommerceSales[[#This Row],[Product_ID]], Product_Master!A:A, Product_Master!F:F)</f>
        <v>2100</v>
      </c>
      <c r="Y2898" s="11">
        <f>tbl_EcommerceSales[[#This Row],[Net_Revenue]]-tbl_EcommerceSales[[#This Row],[Total_Cost]]</f>
        <v>1034.0500000000002</v>
      </c>
      <c r="Z2898" s="9">
        <f>IFERROR(#REF!/tbl_EcommerceSales[[#This Row],[Total_Cost]], 0)</f>
        <v>0</v>
      </c>
      <c r="AA2898" t="str">
        <f>TEXT(tbl_EcommerceSales[[#This Row],[Order_Date]],"mmm")</f>
        <v>Nov</v>
      </c>
      <c r="AB2898">
        <f>YEAR(tbl_EcommerceSales[[#This Row],[Order_Date]])</f>
        <v>2025</v>
      </c>
      <c r="AC2898" t="str">
        <f>IF(tbl_EcommerceSales[[#This Row],[Age]]&lt;18,"Under 18",IF(tbl_EcommerceSales[[#This Row],[Age]]&lt;=25,"18-25",IF(tbl_EcommerceSales[[#This Row],[Age]]&lt;=35,"26-35",IF(tbl_EcommerceSales[[#This Row],[Age]]&lt;=45,"36-45",IF(tbl_EcommerceSales[[#This Row],[Age]]&lt;=55,"46-55","56+")))))</f>
        <v>18-25</v>
      </c>
    </row>
    <row r="2899" spans="1:29" x14ac:dyDescent="0.35">
      <c r="A2899" t="s">
        <v>4700</v>
      </c>
      <c r="B2899" s="7">
        <v>45975</v>
      </c>
      <c r="C2899" t="s">
        <v>2491</v>
      </c>
      <c r="D2899" t="s">
        <v>269</v>
      </c>
      <c r="E2899" t="s">
        <v>25</v>
      </c>
      <c r="F2899">
        <v>23</v>
      </c>
      <c r="G2899" t="s">
        <v>103</v>
      </c>
      <c r="H2899" t="s">
        <v>27</v>
      </c>
      <c r="I2899" t="s">
        <v>206</v>
      </c>
      <c r="J2899" t="s">
        <v>207</v>
      </c>
      <c r="K2899" t="s">
        <v>177</v>
      </c>
      <c r="L2899" t="s">
        <v>208</v>
      </c>
      <c r="M2899">
        <v>2</v>
      </c>
      <c r="N2899" s="2">
        <v>2199</v>
      </c>
      <c r="O2899" s="3">
        <v>0.1</v>
      </c>
      <c r="P2899" s="2">
        <v>2500</v>
      </c>
      <c r="Q2899" t="s">
        <v>32</v>
      </c>
      <c r="R2899" t="s">
        <v>33</v>
      </c>
      <c r="S2899" t="s">
        <v>57</v>
      </c>
      <c r="T2899" s="4">
        <v>5</v>
      </c>
      <c r="U2899" s="11">
        <f t="shared" si="45"/>
        <v>4398</v>
      </c>
      <c r="V2899" s="11">
        <f>tbl_EcommerceSales[[#This Row],[Gross_Sales]]*tbl_EcommerceSales[[#This Row],[Discount]]</f>
        <v>439.8</v>
      </c>
      <c r="W2899" s="11">
        <f>tbl_EcommerceSales[[#This Row],[Gross_Sales]]-tbl_EcommerceSales[[#This Row],[Discount_Amount]]</f>
        <v>3958.2</v>
      </c>
      <c r="X2899" s="11">
        <f>tbl_EcommerceSales[[#This Row],[Quantity]] * _xlfn.XLOOKUP(tbl_EcommerceSales[[#This Row],[Product_ID]], Product_Master!A:A, Product_Master!F:F)</f>
        <v>2500</v>
      </c>
      <c r="Y2899" s="11">
        <f>tbl_EcommerceSales[[#This Row],[Net_Revenue]]-tbl_EcommerceSales[[#This Row],[Total_Cost]]</f>
        <v>1458.1999999999998</v>
      </c>
      <c r="Z2899" s="9">
        <f>IFERROR(#REF!/tbl_EcommerceSales[[#This Row],[Total_Cost]], 0)</f>
        <v>0</v>
      </c>
      <c r="AA2899" t="str">
        <f>TEXT(tbl_EcommerceSales[[#This Row],[Order_Date]],"mmm")</f>
        <v>Nov</v>
      </c>
      <c r="AB2899">
        <f>YEAR(tbl_EcommerceSales[[#This Row],[Order_Date]])</f>
        <v>2025</v>
      </c>
      <c r="AC2899" t="str">
        <f>IF(tbl_EcommerceSales[[#This Row],[Age]]&lt;18,"Under 18",IF(tbl_EcommerceSales[[#This Row],[Age]]&lt;=25,"18-25",IF(tbl_EcommerceSales[[#This Row],[Age]]&lt;=35,"26-35",IF(tbl_EcommerceSales[[#This Row],[Age]]&lt;=45,"36-45",IF(tbl_EcommerceSales[[#This Row],[Age]]&lt;=55,"46-55","56+")))))</f>
        <v>18-25</v>
      </c>
    </row>
    <row r="2900" spans="1:29" x14ac:dyDescent="0.35">
      <c r="A2900" t="s">
        <v>4701</v>
      </c>
      <c r="B2900" s="7">
        <v>45975</v>
      </c>
      <c r="C2900" t="s">
        <v>1088</v>
      </c>
      <c r="D2900" t="s">
        <v>342</v>
      </c>
      <c r="E2900" t="s">
        <v>25</v>
      </c>
      <c r="F2900">
        <v>50</v>
      </c>
      <c r="G2900" t="s">
        <v>152</v>
      </c>
      <c r="H2900" t="s">
        <v>72</v>
      </c>
      <c r="I2900" t="s">
        <v>165</v>
      </c>
      <c r="J2900" t="s">
        <v>166</v>
      </c>
      <c r="K2900" t="s">
        <v>42</v>
      </c>
      <c r="L2900" t="s">
        <v>167</v>
      </c>
      <c r="M2900">
        <v>1</v>
      </c>
      <c r="N2900" s="2">
        <v>1799</v>
      </c>
      <c r="O2900" s="3">
        <v>0.15</v>
      </c>
      <c r="P2900" s="2">
        <v>900</v>
      </c>
      <c r="Q2900" t="s">
        <v>319</v>
      </c>
      <c r="R2900" t="s">
        <v>33</v>
      </c>
      <c r="S2900" t="s">
        <v>57</v>
      </c>
      <c r="T2900" s="4">
        <v>5</v>
      </c>
      <c r="U2900" s="11">
        <f t="shared" si="45"/>
        <v>1799</v>
      </c>
      <c r="V2900" s="11">
        <f>tbl_EcommerceSales[[#This Row],[Gross_Sales]]*tbl_EcommerceSales[[#This Row],[Discount]]</f>
        <v>269.84999999999997</v>
      </c>
      <c r="W2900" s="11">
        <f>tbl_EcommerceSales[[#This Row],[Gross_Sales]]-tbl_EcommerceSales[[#This Row],[Discount_Amount]]</f>
        <v>1529.15</v>
      </c>
      <c r="X2900" s="11">
        <f>tbl_EcommerceSales[[#This Row],[Quantity]] * _xlfn.XLOOKUP(tbl_EcommerceSales[[#This Row],[Product_ID]], Product_Master!A:A, Product_Master!F:F)</f>
        <v>900</v>
      </c>
      <c r="Y2900" s="11">
        <f>tbl_EcommerceSales[[#This Row],[Net_Revenue]]-tbl_EcommerceSales[[#This Row],[Total_Cost]]</f>
        <v>629.15000000000009</v>
      </c>
      <c r="Z2900" s="9">
        <f>IFERROR(#REF!/tbl_EcommerceSales[[#This Row],[Total_Cost]], 0)</f>
        <v>0</v>
      </c>
      <c r="AA2900" t="str">
        <f>TEXT(tbl_EcommerceSales[[#This Row],[Order_Date]],"mmm")</f>
        <v>Nov</v>
      </c>
      <c r="AB2900">
        <f>YEAR(tbl_EcommerceSales[[#This Row],[Order_Date]])</f>
        <v>2025</v>
      </c>
      <c r="AC2900" t="str">
        <f>IF(tbl_EcommerceSales[[#This Row],[Age]]&lt;18,"Under 18",IF(tbl_EcommerceSales[[#This Row],[Age]]&lt;=25,"18-25",IF(tbl_EcommerceSales[[#This Row],[Age]]&lt;=35,"26-35",IF(tbl_EcommerceSales[[#This Row],[Age]]&lt;=45,"36-45",IF(tbl_EcommerceSales[[#This Row],[Age]]&lt;=55,"46-55","56+")))))</f>
        <v>46-55</v>
      </c>
    </row>
    <row r="2901" spans="1:29" x14ac:dyDescent="0.35">
      <c r="A2901" t="s">
        <v>4702</v>
      </c>
      <c r="B2901" s="7">
        <v>45975</v>
      </c>
      <c r="C2901" t="s">
        <v>4703</v>
      </c>
      <c r="D2901" t="s">
        <v>106</v>
      </c>
      <c r="E2901" t="s">
        <v>48</v>
      </c>
      <c r="F2901">
        <v>37</v>
      </c>
      <c r="G2901" t="s">
        <v>99</v>
      </c>
      <c r="H2901" t="s">
        <v>88</v>
      </c>
      <c r="I2901" t="s">
        <v>40</v>
      </c>
      <c r="J2901" t="s">
        <v>41</v>
      </c>
      <c r="K2901" t="s">
        <v>42</v>
      </c>
      <c r="L2901" t="s">
        <v>43</v>
      </c>
      <c r="M2901">
        <v>1</v>
      </c>
      <c r="N2901" s="2">
        <v>699</v>
      </c>
      <c r="O2901" s="3">
        <v>0.3</v>
      </c>
      <c r="P2901" s="2">
        <v>310</v>
      </c>
      <c r="Q2901" t="s">
        <v>76</v>
      </c>
      <c r="R2901" t="s">
        <v>33</v>
      </c>
      <c r="S2901" t="s">
        <v>34</v>
      </c>
      <c r="T2901" s="4">
        <v>4</v>
      </c>
      <c r="U2901" s="11">
        <f t="shared" si="45"/>
        <v>699</v>
      </c>
      <c r="V2901" s="11">
        <f>tbl_EcommerceSales[[#This Row],[Gross_Sales]]*tbl_EcommerceSales[[#This Row],[Discount]]</f>
        <v>209.7</v>
      </c>
      <c r="W2901" s="11">
        <f>tbl_EcommerceSales[[#This Row],[Gross_Sales]]-tbl_EcommerceSales[[#This Row],[Discount_Amount]]</f>
        <v>489.3</v>
      </c>
      <c r="X2901" s="11">
        <f>tbl_EcommerceSales[[#This Row],[Quantity]] * _xlfn.XLOOKUP(tbl_EcommerceSales[[#This Row],[Product_ID]], Product_Master!A:A, Product_Master!F:F)</f>
        <v>310</v>
      </c>
      <c r="Y2901" s="11">
        <f>tbl_EcommerceSales[[#This Row],[Net_Revenue]]-tbl_EcommerceSales[[#This Row],[Total_Cost]]</f>
        <v>179.3</v>
      </c>
      <c r="Z2901" s="9">
        <f>IFERROR(#REF!/tbl_EcommerceSales[[#This Row],[Total_Cost]], 0)</f>
        <v>0</v>
      </c>
      <c r="AA2901" t="str">
        <f>TEXT(tbl_EcommerceSales[[#This Row],[Order_Date]],"mmm")</f>
        <v>Nov</v>
      </c>
      <c r="AB2901">
        <f>YEAR(tbl_EcommerceSales[[#This Row],[Order_Date]])</f>
        <v>2025</v>
      </c>
      <c r="AC2901" t="str">
        <f>IF(tbl_EcommerceSales[[#This Row],[Age]]&lt;18,"Under 18",IF(tbl_EcommerceSales[[#This Row],[Age]]&lt;=25,"18-25",IF(tbl_EcommerceSales[[#This Row],[Age]]&lt;=35,"26-35",IF(tbl_EcommerceSales[[#This Row],[Age]]&lt;=45,"36-45",IF(tbl_EcommerceSales[[#This Row],[Age]]&lt;=55,"46-55","56+")))))</f>
        <v>36-45</v>
      </c>
    </row>
    <row r="2902" spans="1:29" x14ac:dyDescent="0.35">
      <c r="A2902" t="s">
        <v>4704</v>
      </c>
      <c r="B2902" s="7">
        <v>45975</v>
      </c>
      <c r="C2902" t="s">
        <v>1012</v>
      </c>
      <c r="D2902" t="s">
        <v>170</v>
      </c>
      <c r="E2902" t="s">
        <v>48</v>
      </c>
      <c r="F2902">
        <v>18</v>
      </c>
      <c r="G2902" t="s">
        <v>61</v>
      </c>
      <c r="H2902" t="s">
        <v>27</v>
      </c>
      <c r="I2902" t="s">
        <v>276</v>
      </c>
      <c r="J2902" t="s">
        <v>277</v>
      </c>
      <c r="K2902" t="s">
        <v>30</v>
      </c>
      <c r="L2902" t="s">
        <v>278</v>
      </c>
      <c r="M2902">
        <v>3</v>
      </c>
      <c r="N2902" s="2">
        <v>1599</v>
      </c>
      <c r="O2902" s="3">
        <v>0.1</v>
      </c>
      <c r="P2902" s="2">
        <v>2550</v>
      </c>
      <c r="Q2902" t="s">
        <v>123</v>
      </c>
      <c r="R2902" t="s">
        <v>33</v>
      </c>
      <c r="S2902" t="s">
        <v>57</v>
      </c>
      <c r="T2902" s="4">
        <v>3</v>
      </c>
      <c r="U2902" s="11">
        <f t="shared" si="45"/>
        <v>4797</v>
      </c>
      <c r="V2902" s="11">
        <f>tbl_EcommerceSales[[#This Row],[Gross_Sales]]*tbl_EcommerceSales[[#This Row],[Discount]]</f>
        <v>479.70000000000005</v>
      </c>
      <c r="W2902" s="11">
        <f>tbl_EcommerceSales[[#This Row],[Gross_Sales]]-tbl_EcommerceSales[[#This Row],[Discount_Amount]]</f>
        <v>4317.3</v>
      </c>
      <c r="X2902" s="11">
        <f>tbl_EcommerceSales[[#This Row],[Quantity]] * _xlfn.XLOOKUP(tbl_EcommerceSales[[#This Row],[Product_ID]], Product_Master!A:A, Product_Master!F:F)</f>
        <v>2550</v>
      </c>
      <c r="Y2902" s="11">
        <f>tbl_EcommerceSales[[#This Row],[Net_Revenue]]-tbl_EcommerceSales[[#This Row],[Total_Cost]]</f>
        <v>1767.3000000000002</v>
      </c>
      <c r="Z2902" s="9">
        <f>IFERROR(#REF!/tbl_EcommerceSales[[#This Row],[Total_Cost]], 0)</f>
        <v>0</v>
      </c>
      <c r="AA2902" t="str">
        <f>TEXT(tbl_EcommerceSales[[#This Row],[Order_Date]],"mmm")</f>
        <v>Nov</v>
      </c>
      <c r="AB2902">
        <f>YEAR(tbl_EcommerceSales[[#This Row],[Order_Date]])</f>
        <v>2025</v>
      </c>
      <c r="AC2902" t="str">
        <f>IF(tbl_EcommerceSales[[#This Row],[Age]]&lt;18,"Under 18",IF(tbl_EcommerceSales[[#This Row],[Age]]&lt;=25,"18-25",IF(tbl_EcommerceSales[[#This Row],[Age]]&lt;=35,"26-35",IF(tbl_EcommerceSales[[#This Row],[Age]]&lt;=45,"36-45",IF(tbl_EcommerceSales[[#This Row],[Age]]&lt;=55,"46-55","56+")))))</f>
        <v>18-25</v>
      </c>
    </row>
    <row r="2903" spans="1:29" x14ac:dyDescent="0.35">
      <c r="A2903" t="s">
        <v>4705</v>
      </c>
      <c r="B2903" s="7">
        <v>45975</v>
      </c>
      <c r="C2903" t="s">
        <v>4706</v>
      </c>
      <c r="D2903" t="s">
        <v>110</v>
      </c>
      <c r="E2903" t="s">
        <v>48</v>
      </c>
      <c r="F2903">
        <v>34</v>
      </c>
      <c r="G2903" t="s">
        <v>152</v>
      </c>
      <c r="H2903" t="s">
        <v>72</v>
      </c>
      <c r="I2903" t="s">
        <v>89</v>
      </c>
      <c r="J2903" t="s">
        <v>90</v>
      </c>
      <c r="K2903" t="s">
        <v>91</v>
      </c>
      <c r="L2903" t="s">
        <v>92</v>
      </c>
      <c r="M2903">
        <v>1</v>
      </c>
      <c r="N2903" s="2">
        <v>599</v>
      </c>
      <c r="O2903" s="3">
        <v>0.25</v>
      </c>
      <c r="P2903" s="2">
        <v>260</v>
      </c>
      <c r="Q2903" t="s">
        <v>44</v>
      </c>
      <c r="R2903" t="s">
        <v>33</v>
      </c>
      <c r="S2903" t="s">
        <v>34</v>
      </c>
      <c r="T2903" s="4">
        <v>5</v>
      </c>
      <c r="U2903" s="11">
        <f t="shared" si="45"/>
        <v>599</v>
      </c>
      <c r="V2903" s="11">
        <f>tbl_EcommerceSales[[#This Row],[Gross_Sales]]*tbl_EcommerceSales[[#This Row],[Discount]]</f>
        <v>149.75</v>
      </c>
      <c r="W2903" s="11">
        <f>tbl_EcommerceSales[[#This Row],[Gross_Sales]]-tbl_EcommerceSales[[#This Row],[Discount_Amount]]</f>
        <v>449.25</v>
      </c>
      <c r="X2903" s="11">
        <f>tbl_EcommerceSales[[#This Row],[Quantity]] * _xlfn.XLOOKUP(tbl_EcommerceSales[[#This Row],[Product_ID]], Product_Master!A:A, Product_Master!F:F)</f>
        <v>260</v>
      </c>
      <c r="Y2903" s="11">
        <f>tbl_EcommerceSales[[#This Row],[Net_Revenue]]-tbl_EcommerceSales[[#This Row],[Total_Cost]]</f>
        <v>189.25</v>
      </c>
      <c r="Z2903" s="9">
        <f>IFERROR(#REF!/tbl_EcommerceSales[[#This Row],[Total_Cost]], 0)</f>
        <v>0</v>
      </c>
      <c r="AA2903" t="str">
        <f>TEXT(tbl_EcommerceSales[[#This Row],[Order_Date]],"mmm")</f>
        <v>Nov</v>
      </c>
      <c r="AB2903">
        <f>YEAR(tbl_EcommerceSales[[#This Row],[Order_Date]])</f>
        <v>2025</v>
      </c>
      <c r="AC2903" t="str">
        <f>IF(tbl_EcommerceSales[[#This Row],[Age]]&lt;18,"Under 18",IF(tbl_EcommerceSales[[#This Row],[Age]]&lt;=25,"18-25",IF(tbl_EcommerceSales[[#This Row],[Age]]&lt;=35,"26-35",IF(tbl_EcommerceSales[[#This Row],[Age]]&lt;=45,"36-45",IF(tbl_EcommerceSales[[#This Row],[Age]]&lt;=55,"46-55","56+")))))</f>
        <v>26-35</v>
      </c>
    </row>
    <row r="2904" spans="1:29" x14ac:dyDescent="0.35">
      <c r="A2904" t="s">
        <v>4707</v>
      </c>
      <c r="B2904" s="7">
        <v>45975</v>
      </c>
      <c r="C2904" t="s">
        <v>3340</v>
      </c>
      <c r="D2904" t="s">
        <v>181</v>
      </c>
      <c r="E2904" t="s">
        <v>48</v>
      </c>
      <c r="F2904">
        <v>28</v>
      </c>
      <c r="G2904" t="s">
        <v>52</v>
      </c>
      <c r="H2904" t="s">
        <v>27</v>
      </c>
      <c r="I2904" t="s">
        <v>349</v>
      </c>
      <c r="J2904" t="s">
        <v>350</v>
      </c>
      <c r="K2904" t="s">
        <v>82</v>
      </c>
      <c r="L2904" t="s">
        <v>238</v>
      </c>
      <c r="M2904">
        <v>1</v>
      </c>
      <c r="N2904" s="2">
        <v>1599</v>
      </c>
      <c r="O2904" s="3">
        <v>0.2</v>
      </c>
      <c r="P2904" s="2">
        <v>920</v>
      </c>
      <c r="Q2904" t="s">
        <v>32</v>
      </c>
      <c r="R2904" t="s">
        <v>33</v>
      </c>
      <c r="S2904" t="s">
        <v>34</v>
      </c>
      <c r="T2904" s="4">
        <v>4</v>
      </c>
      <c r="U2904" s="11">
        <f t="shared" si="45"/>
        <v>1599</v>
      </c>
      <c r="V2904" s="11">
        <f>tbl_EcommerceSales[[#This Row],[Gross_Sales]]*tbl_EcommerceSales[[#This Row],[Discount]]</f>
        <v>319.8</v>
      </c>
      <c r="W2904" s="11">
        <f>tbl_EcommerceSales[[#This Row],[Gross_Sales]]-tbl_EcommerceSales[[#This Row],[Discount_Amount]]</f>
        <v>1279.2</v>
      </c>
      <c r="X2904" s="11">
        <f>tbl_EcommerceSales[[#This Row],[Quantity]] * _xlfn.XLOOKUP(tbl_EcommerceSales[[#This Row],[Product_ID]], Product_Master!A:A, Product_Master!F:F)</f>
        <v>920</v>
      </c>
      <c r="Y2904" s="11">
        <f>tbl_EcommerceSales[[#This Row],[Net_Revenue]]-tbl_EcommerceSales[[#This Row],[Total_Cost]]</f>
        <v>359.20000000000005</v>
      </c>
      <c r="Z2904" s="9">
        <f>IFERROR(#REF!/tbl_EcommerceSales[[#This Row],[Total_Cost]], 0)</f>
        <v>0</v>
      </c>
      <c r="AA2904" t="str">
        <f>TEXT(tbl_EcommerceSales[[#This Row],[Order_Date]],"mmm")</f>
        <v>Nov</v>
      </c>
      <c r="AB2904">
        <f>YEAR(tbl_EcommerceSales[[#This Row],[Order_Date]])</f>
        <v>2025</v>
      </c>
      <c r="AC2904" t="str">
        <f>IF(tbl_EcommerceSales[[#This Row],[Age]]&lt;18,"Under 18",IF(tbl_EcommerceSales[[#This Row],[Age]]&lt;=25,"18-25",IF(tbl_EcommerceSales[[#This Row],[Age]]&lt;=35,"26-35",IF(tbl_EcommerceSales[[#This Row],[Age]]&lt;=45,"36-45",IF(tbl_EcommerceSales[[#This Row],[Age]]&lt;=55,"46-55","56+")))))</f>
        <v>26-35</v>
      </c>
    </row>
    <row r="2905" spans="1:29" x14ac:dyDescent="0.35">
      <c r="A2905" t="s">
        <v>4708</v>
      </c>
      <c r="B2905" s="7">
        <v>45975</v>
      </c>
      <c r="C2905" t="s">
        <v>3123</v>
      </c>
      <c r="D2905" t="s">
        <v>51</v>
      </c>
      <c r="E2905" t="s">
        <v>48</v>
      </c>
      <c r="F2905">
        <v>36</v>
      </c>
      <c r="G2905" t="s">
        <v>211</v>
      </c>
      <c r="H2905" t="s">
        <v>72</v>
      </c>
      <c r="I2905" t="s">
        <v>241</v>
      </c>
      <c r="J2905" t="s">
        <v>242</v>
      </c>
      <c r="K2905" t="s">
        <v>42</v>
      </c>
      <c r="L2905" t="s">
        <v>243</v>
      </c>
      <c r="M2905">
        <v>3</v>
      </c>
      <c r="N2905" s="2">
        <v>649</v>
      </c>
      <c r="O2905" s="3">
        <v>0.05</v>
      </c>
      <c r="P2905" s="2">
        <v>870</v>
      </c>
      <c r="Q2905" t="s">
        <v>44</v>
      </c>
      <c r="R2905" t="s">
        <v>33</v>
      </c>
      <c r="S2905" t="s">
        <v>57</v>
      </c>
      <c r="T2905" s="4">
        <v>4</v>
      </c>
      <c r="U2905" s="11">
        <f t="shared" si="45"/>
        <v>1947</v>
      </c>
      <c r="V2905" s="11">
        <f>tbl_EcommerceSales[[#This Row],[Gross_Sales]]*tbl_EcommerceSales[[#This Row],[Discount]]</f>
        <v>97.350000000000009</v>
      </c>
      <c r="W2905" s="11">
        <f>tbl_EcommerceSales[[#This Row],[Gross_Sales]]-tbl_EcommerceSales[[#This Row],[Discount_Amount]]</f>
        <v>1849.65</v>
      </c>
      <c r="X2905" s="11">
        <f>tbl_EcommerceSales[[#This Row],[Quantity]] * _xlfn.XLOOKUP(tbl_EcommerceSales[[#This Row],[Product_ID]], Product_Master!A:A, Product_Master!F:F)</f>
        <v>870</v>
      </c>
      <c r="Y2905" s="11">
        <f>tbl_EcommerceSales[[#This Row],[Net_Revenue]]-tbl_EcommerceSales[[#This Row],[Total_Cost]]</f>
        <v>979.65000000000009</v>
      </c>
      <c r="Z2905" s="9">
        <f>IFERROR(#REF!/tbl_EcommerceSales[[#This Row],[Total_Cost]], 0)</f>
        <v>0</v>
      </c>
      <c r="AA2905" t="str">
        <f>TEXT(tbl_EcommerceSales[[#This Row],[Order_Date]],"mmm")</f>
        <v>Nov</v>
      </c>
      <c r="AB2905">
        <f>YEAR(tbl_EcommerceSales[[#This Row],[Order_Date]])</f>
        <v>2025</v>
      </c>
      <c r="AC2905" t="str">
        <f>IF(tbl_EcommerceSales[[#This Row],[Age]]&lt;18,"Under 18",IF(tbl_EcommerceSales[[#This Row],[Age]]&lt;=25,"18-25",IF(tbl_EcommerceSales[[#This Row],[Age]]&lt;=35,"26-35",IF(tbl_EcommerceSales[[#This Row],[Age]]&lt;=45,"36-45",IF(tbl_EcommerceSales[[#This Row],[Age]]&lt;=55,"46-55","56+")))))</f>
        <v>36-45</v>
      </c>
    </row>
    <row r="2906" spans="1:29" x14ac:dyDescent="0.35">
      <c r="A2906" t="s">
        <v>4709</v>
      </c>
      <c r="B2906" s="7">
        <v>45975</v>
      </c>
      <c r="C2906" t="s">
        <v>3751</v>
      </c>
      <c r="D2906" t="s">
        <v>79</v>
      </c>
      <c r="E2906" t="s">
        <v>25</v>
      </c>
      <c r="F2906">
        <v>18</v>
      </c>
      <c r="G2906" t="s">
        <v>71</v>
      </c>
      <c r="H2906" t="s">
        <v>72</v>
      </c>
      <c r="I2906" t="s">
        <v>175</v>
      </c>
      <c r="J2906" t="s">
        <v>176</v>
      </c>
      <c r="K2906" t="s">
        <v>177</v>
      </c>
      <c r="L2906" t="s">
        <v>178</v>
      </c>
      <c r="M2906">
        <v>2</v>
      </c>
      <c r="N2906" s="2">
        <v>699</v>
      </c>
      <c r="O2906" s="3">
        <v>0</v>
      </c>
      <c r="P2906" s="2">
        <v>640</v>
      </c>
      <c r="Q2906" t="s">
        <v>123</v>
      </c>
      <c r="R2906" t="s">
        <v>33</v>
      </c>
      <c r="S2906" t="s">
        <v>57</v>
      </c>
      <c r="T2906" s="4">
        <v>4</v>
      </c>
      <c r="U2906" s="11">
        <f t="shared" si="45"/>
        <v>1398</v>
      </c>
      <c r="V2906" s="11">
        <f>tbl_EcommerceSales[[#This Row],[Gross_Sales]]*tbl_EcommerceSales[[#This Row],[Discount]]</f>
        <v>0</v>
      </c>
      <c r="W2906" s="11">
        <f>tbl_EcommerceSales[[#This Row],[Gross_Sales]]-tbl_EcommerceSales[[#This Row],[Discount_Amount]]</f>
        <v>1398</v>
      </c>
      <c r="X2906" s="11">
        <f>tbl_EcommerceSales[[#This Row],[Quantity]] * _xlfn.XLOOKUP(tbl_EcommerceSales[[#This Row],[Product_ID]], Product_Master!A:A, Product_Master!F:F)</f>
        <v>640</v>
      </c>
      <c r="Y2906" s="11">
        <f>tbl_EcommerceSales[[#This Row],[Net_Revenue]]-tbl_EcommerceSales[[#This Row],[Total_Cost]]</f>
        <v>758</v>
      </c>
      <c r="Z2906" s="9">
        <f>IFERROR(#REF!/tbl_EcommerceSales[[#This Row],[Total_Cost]], 0)</f>
        <v>0</v>
      </c>
      <c r="AA2906" t="str">
        <f>TEXT(tbl_EcommerceSales[[#This Row],[Order_Date]],"mmm")</f>
        <v>Nov</v>
      </c>
      <c r="AB2906">
        <f>YEAR(tbl_EcommerceSales[[#This Row],[Order_Date]])</f>
        <v>2025</v>
      </c>
      <c r="AC2906" t="str">
        <f>IF(tbl_EcommerceSales[[#This Row],[Age]]&lt;18,"Under 18",IF(tbl_EcommerceSales[[#This Row],[Age]]&lt;=25,"18-25",IF(tbl_EcommerceSales[[#This Row],[Age]]&lt;=35,"26-35",IF(tbl_EcommerceSales[[#This Row],[Age]]&lt;=45,"36-45",IF(tbl_EcommerceSales[[#This Row],[Age]]&lt;=55,"46-55","56+")))))</f>
        <v>18-25</v>
      </c>
    </row>
    <row r="2907" spans="1:29" x14ac:dyDescent="0.35">
      <c r="A2907" t="s">
        <v>4710</v>
      </c>
      <c r="B2907" s="7">
        <v>45975</v>
      </c>
      <c r="C2907" t="s">
        <v>3735</v>
      </c>
      <c r="D2907" t="s">
        <v>110</v>
      </c>
      <c r="E2907" t="s">
        <v>25</v>
      </c>
      <c r="F2907">
        <v>18</v>
      </c>
      <c r="G2907" t="s">
        <v>26</v>
      </c>
      <c r="H2907" t="s">
        <v>27</v>
      </c>
      <c r="I2907" t="s">
        <v>175</v>
      </c>
      <c r="J2907" t="s">
        <v>176</v>
      </c>
      <c r="K2907" t="s">
        <v>177</v>
      </c>
      <c r="L2907" t="s">
        <v>178</v>
      </c>
      <c r="M2907">
        <v>1</v>
      </c>
      <c r="N2907" s="2">
        <v>699</v>
      </c>
      <c r="O2907" s="3">
        <v>0.1</v>
      </c>
      <c r="P2907" s="2">
        <v>320</v>
      </c>
      <c r="Q2907" t="s">
        <v>32</v>
      </c>
      <c r="R2907" t="s">
        <v>33</v>
      </c>
      <c r="S2907" t="s">
        <v>34</v>
      </c>
      <c r="T2907" s="4">
        <v>3</v>
      </c>
      <c r="U2907" s="11">
        <f t="shared" si="45"/>
        <v>699</v>
      </c>
      <c r="V2907" s="11">
        <f>tbl_EcommerceSales[[#This Row],[Gross_Sales]]*tbl_EcommerceSales[[#This Row],[Discount]]</f>
        <v>69.900000000000006</v>
      </c>
      <c r="W2907" s="11">
        <f>tbl_EcommerceSales[[#This Row],[Gross_Sales]]-tbl_EcommerceSales[[#This Row],[Discount_Amount]]</f>
        <v>629.1</v>
      </c>
      <c r="X2907" s="11">
        <f>tbl_EcommerceSales[[#This Row],[Quantity]] * _xlfn.XLOOKUP(tbl_EcommerceSales[[#This Row],[Product_ID]], Product_Master!A:A, Product_Master!F:F)</f>
        <v>320</v>
      </c>
      <c r="Y2907" s="11">
        <f>tbl_EcommerceSales[[#This Row],[Net_Revenue]]-tbl_EcommerceSales[[#This Row],[Total_Cost]]</f>
        <v>309.10000000000002</v>
      </c>
      <c r="Z2907" s="9">
        <f>IFERROR(#REF!/tbl_EcommerceSales[[#This Row],[Total_Cost]], 0)</f>
        <v>0</v>
      </c>
      <c r="AA2907" t="str">
        <f>TEXT(tbl_EcommerceSales[[#This Row],[Order_Date]],"mmm")</f>
        <v>Nov</v>
      </c>
      <c r="AB2907">
        <f>YEAR(tbl_EcommerceSales[[#This Row],[Order_Date]])</f>
        <v>2025</v>
      </c>
      <c r="AC2907" t="str">
        <f>IF(tbl_EcommerceSales[[#This Row],[Age]]&lt;18,"Under 18",IF(tbl_EcommerceSales[[#This Row],[Age]]&lt;=25,"18-25",IF(tbl_EcommerceSales[[#This Row],[Age]]&lt;=35,"26-35",IF(tbl_EcommerceSales[[#This Row],[Age]]&lt;=45,"36-45",IF(tbl_EcommerceSales[[#This Row],[Age]]&lt;=55,"46-55","56+")))))</f>
        <v>18-25</v>
      </c>
    </row>
    <row r="2908" spans="1:29" x14ac:dyDescent="0.35">
      <c r="A2908" t="s">
        <v>4711</v>
      </c>
      <c r="B2908" s="7">
        <v>45975</v>
      </c>
      <c r="C2908" t="s">
        <v>2635</v>
      </c>
      <c r="D2908" t="s">
        <v>106</v>
      </c>
      <c r="E2908" t="s">
        <v>48</v>
      </c>
      <c r="F2908">
        <v>53</v>
      </c>
      <c r="G2908" t="s">
        <v>155</v>
      </c>
      <c r="H2908" t="s">
        <v>88</v>
      </c>
      <c r="I2908" t="s">
        <v>111</v>
      </c>
      <c r="J2908" t="s">
        <v>112</v>
      </c>
      <c r="K2908" t="s">
        <v>55</v>
      </c>
      <c r="L2908" t="s">
        <v>113</v>
      </c>
      <c r="M2908">
        <v>2</v>
      </c>
      <c r="N2908" s="2">
        <v>1799</v>
      </c>
      <c r="O2908" s="3">
        <v>0.1</v>
      </c>
      <c r="P2908" s="2">
        <v>1900</v>
      </c>
      <c r="Q2908" t="s">
        <v>76</v>
      </c>
      <c r="R2908" t="s">
        <v>33</v>
      </c>
      <c r="S2908" t="s">
        <v>57</v>
      </c>
      <c r="T2908" s="4">
        <v>3</v>
      </c>
      <c r="U2908" s="11">
        <f t="shared" si="45"/>
        <v>3598</v>
      </c>
      <c r="V2908" s="11">
        <f>tbl_EcommerceSales[[#This Row],[Gross_Sales]]*tbl_EcommerceSales[[#This Row],[Discount]]</f>
        <v>359.8</v>
      </c>
      <c r="W2908" s="11">
        <f>tbl_EcommerceSales[[#This Row],[Gross_Sales]]-tbl_EcommerceSales[[#This Row],[Discount_Amount]]</f>
        <v>3238.2</v>
      </c>
      <c r="X2908" s="11">
        <f>tbl_EcommerceSales[[#This Row],[Quantity]] * _xlfn.XLOOKUP(tbl_EcommerceSales[[#This Row],[Product_ID]], Product_Master!A:A, Product_Master!F:F)</f>
        <v>1900</v>
      </c>
      <c r="Y2908" s="11">
        <f>tbl_EcommerceSales[[#This Row],[Net_Revenue]]-tbl_EcommerceSales[[#This Row],[Total_Cost]]</f>
        <v>1338.1999999999998</v>
      </c>
      <c r="Z2908" s="9">
        <f>IFERROR(#REF!/tbl_EcommerceSales[[#This Row],[Total_Cost]], 0)</f>
        <v>0</v>
      </c>
      <c r="AA2908" t="str">
        <f>TEXT(tbl_EcommerceSales[[#This Row],[Order_Date]],"mmm")</f>
        <v>Nov</v>
      </c>
      <c r="AB2908">
        <f>YEAR(tbl_EcommerceSales[[#This Row],[Order_Date]])</f>
        <v>2025</v>
      </c>
      <c r="AC2908" t="str">
        <f>IF(tbl_EcommerceSales[[#This Row],[Age]]&lt;18,"Under 18",IF(tbl_EcommerceSales[[#This Row],[Age]]&lt;=25,"18-25",IF(tbl_EcommerceSales[[#This Row],[Age]]&lt;=35,"26-35",IF(tbl_EcommerceSales[[#This Row],[Age]]&lt;=45,"36-45",IF(tbl_EcommerceSales[[#This Row],[Age]]&lt;=55,"46-55","56+")))))</f>
        <v>46-55</v>
      </c>
    </row>
    <row r="2909" spans="1:29" x14ac:dyDescent="0.35">
      <c r="A2909" t="s">
        <v>4712</v>
      </c>
      <c r="B2909" s="7">
        <v>45975</v>
      </c>
      <c r="C2909" t="s">
        <v>2073</v>
      </c>
      <c r="D2909" t="s">
        <v>227</v>
      </c>
      <c r="E2909" t="s">
        <v>25</v>
      </c>
      <c r="F2909">
        <v>34</v>
      </c>
      <c r="G2909" t="s">
        <v>186</v>
      </c>
      <c r="H2909" t="s">
        <v>72</v>
      </c>
      <c r="I2909" t="s">
        <v>241</v>
      </c>
      <c r="J2909" t="s">
        <v>242</v>
      </c>
      <c r="K2909" t="s">
        <v>42</v>
      </c>
      <c r="L2909" t="s">
        <v>243</v>
      </c>
      <c r="M2909">
        <v>1</v>
      </c>
      <c r="N2909" s="2">
        <v>649</v>
      </c>
      <c r="O2909" s="3">
        <v>0.3</v>
      </c>
      <c r="P2909" s="2">
        <v>290</v>
      </c>
      <c r="Q2909" t="s">
        <v>156</v>
      </c>
      <c r="R2909" t="s">
        <v>33</v>
      </c>
      <c r="S2909" t="s">
        <v>34</v>
      </c>
      <c r="T2909" s="4">
        <v>5</v>
      </c>
      <c r="U2909" s="11">
        <f t="shared" si="45"/>
        <v>649</v>
      </c>
      <c r="V2909" s="11">
        <f>tbl_EcommerceSales[[#This Row],[Gross_Sales]]*tbl_EcommerceSales[[#This Row],[Discount]]</f>
        <v>194.7</v>
      </c>
      <c r="W2909" s="11">
        <f>tbl_EcommerceSales[[#This Row],[Gross_Sales]]-tbl_EcommerceSales[[#This Row],[Discount_Amount]]</f>
        <v>454.3</v>
      </c>
      <c r="X2909" s="11">
        <f>tbl_EcommerceSales[[#This Row],[Quantity]] * _xlfn.XLOOKUP(tbl_EcommerceSales[[#This Row],[Product_ID]], Product_Master!A:A, Product_Master!F:F)</f>
        <v>290</v>
      </c>
      <c r="Y2909" s="11">
        <f>tbl_EcommerceSales[[#This Row],[Net_Revenue]]-tbl_EcommerceSales[[#This Row],[Total_Cost]]</f>
        <v>164.3</v>
      </c>
      <c r="Z2909" s="9">
        <f>IFERROR(#REF!/tbl_EcommerceSales[[#This Row],[Total_Cost]], 0)</f>
        <v>0</v>
      </c>
      <c r="AA2909" t="str">
        <f>TEXT(tbl_EcommerceSales[[#This Row],[Order_Date]],"mmm")</f>
        <v>Nov</v>
      </c>
      <c r="AB2909">
        <f>YEAR(tbl_EcommerceSales[[#This Row],[Order_Date]])</f>
        <v>2025</v>
      </c>
      <c r="AC2909" t="str">
        <f>IF(tbl_EcommerceSales[[#This Row],[Age]]&lt;18,"Under 18",IF(tbl_EcommerceSales[[#This Row],[Age]]&lt;=25,"18-25",IF(tbl_EcommerceSales[[#This Row],[Age]]&lt;=35,"26-35",IF(tbl_EcommerceSales[[#This Row],[Age]]&lt;=45,"36-45",IF(tbl_EcommerceSales[[#This Row],[Age]]&lt;=55,"46-55","56+")))))</f>
        <v>26-35</v>
      </c>
    </row>
    <row r="2910" spans="1:29" x14ac:dyDescent="0.35">
      <c r="A2910" t="s">
        <v>4713</v>
      </c>
      <c r="B2910" s="7">
        <v>45975</v>
      </c>
      <c r="C2910" t="s">
        <v>4714</v>
      </c>
      <c r="D2910" t="s">
        <v>216</v>
      </c>
      <c r="E2910" t="s">
        <v>25</v>
      </c>
      <c r="F2910">
        <v>32</v>
      </c>
      <c r="G2910" t="s">
        <v>103</v>
      </c>
      <c r="H2910" t="s">
        <v>27</v>
      </c>
      <c r="I2910" t="s">
        <v>73</v>
      </c>
      <c r="J2910" t="s">
        <v>74</v>
      </c>
      <c r="K2910" t="s">
        <v>55</v>
      </c>
      <c r="L2910" t="s">
        <v>75</v>
      </c>
      <c r="M2910">
        <v>1</v>
      </c>
      <c r="N2910" s="2">
        <v>2899</v>
      </c>
      <c r="O2910" s="3">
        <v>0.2</v>
      </c>
      <c r="P2910" s="2">
        <v>1700</v>
      </c>
      <c r="Q2910" t="s">
        <v>123</v>
      </c>
      <c r="R2910" t="s">
        <v>33</v>
      </c>
      <c r="S2910" t="s">
        <v>34</v>
      </c>
      <c r="T2910" s="4">
        <v>5</v>
      </c>
      <c r="U2910" s="11">
        <f t="shared" si="45"/>
        <v>2899</v>
      </c>
      <c r="V2910" s="11">
        <f>tbl_EcommerceSales[[#This Row],[Gross_Sales]]*tbl_EcommerceSales[[#This Row],[Discount]]</f>
        <v>579.80000000000007</v>
      </c>
      <c r="W2910" s="11">
        <f>tbl_EcommerceSales[[#This Row],[Gross_Sales]]-tbl_EcommerceSales[[#This Row],[Discount_Amount]]</f>
        <v>2319.1999999999998</v>
      </c>
      <c r="X2910" s="11">
        <f>tbl_EcommerceSales[[#This Row],[Quantity]] * _xlfn.XLOOKUP(tbl_EcommerceSales[[#This Row],[Product_ID]], Product_Master!A:A, Product_Master!F:F)</f>
        <v>1700</v>
      </c>
      <c r="Y2910" s="11">
        <f>tbl_EcommerceSales[[#This Row],[Net_Revenue]]-tbl_EcommerceSales[[#This Row],[Total_Cost]]</f>
        <v>619.19999999999982</v>
      </c>
      <c r="Z2910" s="9">
        <f>IFERROR(#REF!/tbl_EcommerceSales[[#This Row],[Total_Cost]], 0)</f>
        <v>0</v>
      </c>
      <c r="AA2910" t="str">
        <f>TEXT(tbl_EcommerceSales[[#This Row],[Order_Date]],"mmm")</f>
        <v>Nov</v>
      </c>
      <c r="AB2910">
        <f>YEAR(tbl_EcommerceSales[[#This Row],[Order_Date]])</f>
        <v>2025</v>
      </c>
      <c r="AC2910" t="str">
        <f>IF(tbl_EcommerceSales[[#This Row],[Age]]&lt;18,"Under 18",IF(tbl_EcommerceSales[[#This Row],[Age]]&lt;=25,"18-25",IF(tbl_EcommerceSales[[#This Row],[Age]]&lt;=35,"26-35",IF(tbl_EcommerceSales[[#This Row],[Age]]&lt;=45,"36-45",IF(tbl_EcommerceSales[[#This Row],[Age]]&lt;=55,"46-55","56+")))))</f>
        <v>26-35</v>
      </c>
    </row>
    <row r="2911" spans="1:29" x14ac:dyDescent="0.35">
      <c r="A2911" t="s">
        <v>4715</v>
      </c>
      <c r="B2911" s="7">
        <v>45975</v>
      </c>
      <c r="C2911" t="s">
        <v>660</v>
      </c>
      <c r="D2911" t="s">
        <v>116</v>
      </c>
      <c r="E2911" t="s">
        <v>48</v>
      </c>
      <c r="F2911">
        <v>31</v>
      </c>
      <c r="G2911" t="s">
        <v>186</v>
      </c>
      <c r="H2911" t="s">
        <v>72</v>
      </c>
      <c r="I2911" t="s">
        <v>206</v>
      </c>
      <c r="J2911" t="s">
        <v>207</v>
      </c>
      <c r="K2911" t="s">
        <v>177</v>
      </c>
      <c r="L2911" t="s">
        <v>208</v>
      </c>
      <c r="M2911">
        <v>1</v>
      </c>
      <c r="N2911" s="2">
        <v>2199</v>
      </c>
      <c r="O2911" s="3">
        <v>0.05</v>
      </c>
      <c r="P2911" s="2">
        <v>1250</v>
      </c>
      <c r="Q2911" t="s">
        <v>44</v>
      </c>
      <c r="R2911" t="s">
        <v>33</v>
      </c>
      <c r="S2911" t="s">
        <v>57</v>
      </c>
      <c r="T2911" s="4">
        <v>2</v>
      </c>
      <c r="U2911" s="11">
        <f t="shared" si="45"/>
        <v>2199</v>
      </c>
      <c r="V2911" s="11">
        <f>tbl_EcommerceSales[[#This Row],[Gross_Sales]]*tbl_EcommerceSales[[#This Row],[Discount]]</f>
        <v>109.95</v>
      </c>
      <c r="W2911" s="11">
        <f>tbl_EcommerceSales[[#This Row],[Gross_Sales]]-tbl_EcommerceSales[[#This Row],[Discount_Amount]]</f>
        <v>2089.0500000000002</v>
      </c>
      <c r="X2911" s="11">
        <f>tbl_EcommerceSales[[#This Row],[Quantity]] * _xlfn.XLOOKUP(tbl_EcommerceSales[[#This Row],[Product_ID]], Product_Master!A:A, Product_Master!F:F)</f>
        <v>1250</v>
      </c>
      <c r="Y2911" s="11">
        <f>tbl_EcommerceSales[[#This Row],[Net_Revenue]]-tbl_EcommerceSales[[#This Row],[Total_Cost]]</f>
        <v>839.05000000000018</v>
      </c>
      <c r="Z2911" s="9">
        <f>IFERROR(#REF!/tbl_EcommerceSales[[#This Row],[Total_Cost]], 0)</f>
        <v>0</v>
      </c>
      <c r="AA2911" t="str">
        <f>TEXT(tbl_EcommerceSales[[#This Row],[Order_Date]],"mmm")</f>
        <v>Nov</v>
      </c>
      <c r="AB2911">
        <f>YEAR(tbl_EcommerceSales[[#This Row],[Order_Date]])</f>
        <v>2025</v>
      </c>
      <c r="AC2911" t="str">
        <f>IF(tbl_EcommerceSales[[#This Row],[Age]]&lt;18,"Under 18",IF(tbl_EcommerceSales[[#This Row],[Age]]&lt;=25,"18-25",IF(tbl_EcommerceSales[[#This Row],[Age]]&lt;=35,"26-35",IF(tbl_EcommerceSales[[#This Row],[Age]]&lt;=45,"36-45",IF(tbl_EcommerceSales[[#This Row],[Age]]&lt;=55,"46-55","56+")))))</f>
        <v>26-35</v>
      </c>
    </row>
    <row r="2912" spans="1:29" x14ac:dyDescent="0.35">
      <c r="A2912" t="s">
        <v>4716</v>
      </c>
      <c r="B2912" s="7">
        <v>45975</v>
      </c>
      <c r="C2912" t="s">
        <v>1472</v>
      </c>
      <c r="D2912" t="s">
        <v>342</v>
      </c>
      <c r="E2912" t="s">
        <v>25</v>
      </c>
      <c r="F2912">
        <v>18</v>
      </c>
      <c r="G2912" t="s">
        <v>171</v>
      </c>
      <c r="H2912" t="s">
        <v>39</v>
      </c>
      <c r="I2912" t="s">
        <v>62</v>
      </c>
      <c r="J2912" t="s">
        <v>63</v>
      </c>
      <c r="K2912" t="s">
        <v>42</v>
      </c>
      <c r="L2912" t="s">
        <v>43</v>
      </c>
      <c r="M2912">
        <v>2</v>
      </c>
      <c r="N2912" s="2">
        <v>499</v>
      </c>
      <c r="O2912" s="3">
        <v>0.05</v>
      </c>
      <c r="P2912" s="2">
        <v>440</v>
      </c>
      <c r="Q2912" t="s">
        <v>156</v>
      </c>
      <c r="R2912" t="s">
        <v>33</v>
      </c>
      <c r="S2912" t="s">
        <v>34</v>
      </c>
      <c r="T2912" s="4">
        <v>5</v>
      </c>
      <c r="U2912" s="11">
        <f t="shared" si="45"/>
        <v>998</v>
      </c>
      <c r="V2912" s="11">
        <f>tbl_EcommerceSales[[#This Row],[Gross_Sales]]*tbl_EcommerceSales[[#This Row],[Discount]]</f>
        <v>49.900000000000006</v>
      </c>
      <c r="W2912" s="11">
        <f>tbl_EcommerceSales[[#This Row],[Gross_Sales]]-tbl_EcommerceSales[[#This Row],[Discount_Amount]]</f>
        <v>948.1</v>
      </c>
      <c r="X2912" s="11">
        <f>tbl_EcommerceSales[[#This Row],[Quantity]] * _xlfn.XLOOKUP(tbl_EcommerceSales[[#This Row],[Product_ID]], Product_Master!A:A, Product_Master!F:F)</f>
        <v>440</v>
      </c>
      <c r="Y2912" s="11">
        <f>tbl_EcommerceSales[[#This Row],[Net_Revenue]]-tbl_EcommerceSales[[#This Row],[Total_Cost]]</f>
        <v>508.1</v>
      </c>
      <c r="Z2912" s="9">
        <f>IFERROR(#REF!/tbl_EcommerceSales[[#This Row],[Total_Cost]], 0)</f>
        <v>0</v>
      </c>
      <c r="AA2912" t="str">
        <f>TEXT(tbl_EcommerceSales[[#This Row],[Order_Date]],"mmm")</f>
        <v>Nov</v>
      </c>
      <c r="AB2912">
        <f>YEAR(tbl_EcommerceSales[[#This Row],[Order_Date]])</f>
        <v>2025</v>
      </c>
      <c r="AC2912" t="str">
        <f>IF(tbl_EcommerceSales[[#This Row],[Age]]&lt;18,"Under 18",IF(tbl_EcommerceSales[[#This Row],[Age]]&lt;=25,"18-25",IF(tbl_EcommerceSales[[#This Row],[Age]]&lt;=35,"26-35",IF(tbl_EcommerceSales[[#This Row],[Age]]&lt;=45,"36-45",IF(tbl_EcommerceSales[[#This Row],[Age]]&lt;=55,"46-55","56+")))))</f>
        <v>18-25</v>
      </c>
    </row>
    <row r="2913" spans="1:29" x14ac:dyDescent="0.35">
      <c r="A2913" t="s">
        <v>4717</v>
      </c>
      <c r="B2913" s="7">
        <v>45975</v>
      </c>
      <c r="C2913" t="s">
        <v>1010</v>
      </c>
      <c r="D2913" t="s">
        <v>269</v>
      </c>
      <c r="E2913" t="s">
        <v>48</v>
      </c>
      <c r="F2913">
        <v>41</v>
      </c>
      <c r="G2913" t="s">
        <v>211</v>
      </c>
      <c r="H2913" t="s">
        <v>72</v>
      </c>
      <c r="I2913" t="s">
        <v>271</v>
      </c>
      <c r="J2913" t="s">
        <v>272</v>
      </c>
      <c r="K2913" t="s">
        <v>30</v>
      </c>
      <c r="L2913" t="s">
        <v>273</v>
      </c>
      <c r="M2913">
        <v>1</v>
      </c>
      <c r="N2913" s="2">
        <v>4299</v>
      </c>
      <c r="O2913" s="3">
        <v>0.15</v>
      </c>
      <c r="P2913" s="2">
        <v>2700</v>
      </c>
      <c r="Q2913" t="s">
        <v>76</v>
      </c>
      <c r="R2913" t="s">
        <v>33</v>
      </c>
      <c r="S2913" t="s">
        <v>34</v>
      </c>
      <c r="T2913" s="4">
        <v>5</v>
      </c>
      <c r="U2913" s="11">
        <f t="shared" si="45"/>
        <v>4299</v>
      </c>
      <c r="V2913" s="11">
        <f>tbl_EcommerceSales[[#This Row],[Gross_Sales]]*tbl_EcommerceSales[[#This Row],[Discount]]</f>
        <v>644.85</v>
      </c>
      <c r="W2913" s="11">
        <f>tbl_EcommerceSales[[#This Row],[Gross_Sales]]-tbl_EcommerceSales[[#This Row],[Discount_Amount]]</f>
        <v>3654.15</v>
      </c>
      <c r="X2913" s="11">
        <f>tbl_EcommerceSales[[#This Row],[Quantity]] * _xlfn.XLOOKUP(tbl_EcommerceSales[[#This Row],[Product_ID]], Product_Master!A:A, Product_Master!F:F)</f>
        <v>2700</v>
      </c>
      <c r="Y2913" s="11">
        <f>tbl_EcommerceSales[[#This Row],[Net_Revenue]]-tbl_EcommerceSales[[#This Row],[Total_Cost]]</f>
        <v>954.15000000000009</v>
      </c>
      <c r="Z2913" s="9">
        <f>IFERROR(#REF!/tbl_EcommerceSales[[#This Row],[Total_Cost]], 0)</f>
        <v>0</v>
      </c>
      <c r="AA2913" t="str">
        <f>TEXT(tbl_EcommerceSales[[#This Row],[Order_Date]],"mmm")</f>
        <v>Nov</v>
      </c>
      <c r="AB2913">
        <f>YEAR(tbl_EcommerceSales[[#This Row],[Order_Date]])</f>
        <v>2025</v>
      </c>
      <c r="AC2913" t="str">
        <f>IF(tbl_EcommerceSales[[#This Row],[Age]]&lt;18,"Under 18",IF(tbl_EcommerceSales[[#This Row],[Age]]&lt;=25,"18-25",IF(tbl_EcommerceSales[[#This Row],[Age]]&lt;=35,"26-35",IF(tbl_EcommerceSales[[#This Row],[Age]]&lt;=45,"36-45",IF(tbl_EcommerceSales[[#This Row],[Age]]&lt;=55,"46-55","56+")))))</f>
        <v>36-45</v>
      </c>
    </row>
    <row r="2914" spans="1:29" x14ac:dyDescent="0.35">
      <c r="A2914" t="s">
        <v>4718</v>
      </c>
      <c r="B2914" s="7">
        <v>45976</v>
      </c>
      <c r="C2914" t="s">
        <v>4051</v>
      </c>
      <c r="D2914" t="s">
        <v>116</v>
      </c>
      <c r="E2914" t="s">
        <v>25</v>
      </c>
      <c r="F2914">
        <v>22</v>
      </c>
      <c r="G2914" t="s">
        <v>136</v>
      </c>
      <c r="H2914" t="s">
        <v>88</v>
      </c>
      <c r="I2914" t="s">
        <v>290</v>
      </c>
      <c r="J2914" t="s">
        <v>291</v>
      </c>
      <c r="K2914" t="s">
        <v>30</v>
      </c>
      <c r="L2914" t="s">
        <v>31</v>
      </c>
      <c r="M2914">
        <v>2</v>
      </c>
      <c r="N2914" s="2">
        <v>3499</v>
      </c>
      <c r="O2914" s="3">
        <v>0.05</v>
      </c>
      <c r="P2914" s="2">
        <v>4500</v>
      </c>
      <c r="Q2914" t="s">
        <v>32</v>
      </c>
      <c r="R2914" t="s">
        <v>33</v>
      </c>
      <c r="S2914" t="s">
        <v>34</v>
      </c>
      <c r="T2914" s="4">
        <v>4</v>
      </c>
      <c r="U2914" s="11">
        <f t="shared" si="45"/>
        <v>6998</v>
      </c>
      <c r="V2914" s="11">
        <f>tbl_EcommerceSales[[#This Row],[Gross_Sales]]*tbl_EcommerceSales[[#This Row],[Discount]]</f>
        <v>349.90000000000003</v>
      </c>
      <c r="W2914" s="11">
        <f>tbl_EcommerceSales[[#This Row],[Gross_Sales]]-tbl_EcommerceSales[[#This Row],[Discount_Amount]]</f>
        <v>6648.1</v>
      </c>
      <c r="X2914" s="11">
        <f>tbl_EcommerceSales[[#This Row],[Quantity]] * _xlfn.XLOOKUP(tbl_EcommerceSales[[#This Row],[Product_ID]], Product_Master!A:A, Product_Master!F:F)</f>
        <v>4500</v>
      </c>
      <c r="Y2914" s="11">
        <f>tbl_EcommerceSales[[#This Row],[Net_Revenue]]-tbl_EcommerceSales[[#This Row],[Total_Cost]]</f>
        <v>2148.1000000000004</v>
      </c>
      <c r="Z2914" s="9">
        <f>IFERROR(#REF!/tbl_EcommerceSales[[#This Row],[Total_Cost]], 0)</f>
        <v>0</v>
      </c>
      <c r="AA2914" t="str">
        <f>TEXT(tbl_EcommerceSales[[#This Row],[Order_Date]],"mmm")</f>
        <v>Nov</v>
      </c>
      <c r="AB2914">
        <f>YEAR(tbl_EcommerceSales[[#This Row],[Order_Date]])</f>
        <v>2025</v>
      </c>
      <c r="AC2914" t="str">
        <f>IF(tbl_EcommerceSales[[#This Row],[Age]]&lt;18,"Under 18",IF(tbl_EcommerceSales[[#This Row],[Age]]&lt;=25,"18-25",IF(tbl_EcommerceSales[[#This Row],[Age]]&lt;=35,"26-35",IF(tbl_EcommerceSales[[#This Row],[Age]]&lt;=45,"36-45",IF(tbl_EcommerceSales[[#This Row],[Age]]&lt;=55,"46-55","56+")))))</f>
        <v>18-25</v>
      </c>
    </row>
    <row r="2915" spans="1:29" x14ac:dyDescent="0.35">
      <c r="A2915" t="s">
        <v>4719</v>
      </c>
      <c r="B2915" s="7">
        <v>45976</v>
      </c>
      <c r="C2915" t="s">
        <v>4720</v>
      </c>
      <c r="D2915" t="s">
        <v>189</v>
      </c>
      <c r="E2915" t="s">
        <v>25</v>
      </c>
      <c r="F2915">
        <v>27</v>
      </c>
      <c r="G2915" t="s">
        <v>87</v>
      </c>
      <c r="H2915" t="s">
        <v>88</v>
      </c>
      <c r="I2915" t="s">
        <v>271</v>
      </c>
      <c r="J2915" t="s">
        <v>272</v>
      </c>
      <c r="K2915" t="s">
        <v>30</v>
      </c>
      <c r="L2915" t="s">
        <v>273</v>
      </c>
      <c r="M2915">
        <v>1</v>
      </c>
      <c r="N2915" s="2">
        <v>4299</v>
      </c>
      <c r="O2915" s="3">
        <v>0.1</v>
      </c>
      <c r="P2915" s="2">
        <v>2700</v>
      </c>
      <c r="Q2915" t="s">
        <v>76</v>
      </c>
      <c r="R2915" t="s">
        <v>33</v>
      </c>
      <c r="S2915" t="s">
        <v>34</v>
      </c>
      <c r="T2915" s="4">
        <v>5</v>
      </c>
      <c r="U2915" s="11">
        <f t="shared" si="45"/>
        <v>4299</v>
      </c>
      <c r="V2915" s="11">
        <f>tbl_EcommerceSales[[#This Row],[Gross_Sales]]*tbl_EcommerceSales[[#This Row],[Discount]]</f>
        <v>429.90000000000003</v>
      </c>
      <c r="W2915" s="11">
        <f>tbl_EcommerceSales[[#This Row],[Gross_Sales]]-tbl_EcommerceSales[[#This Row],[Discount_Amount]]</f>
        <v>3869.1</v>
      </c>
      <c r="X2915" s="11">
        <f>tbl_EcommerceSales[[#This Row],[Quantity]] * _xlfn.XLOOKUP(tbl_EcommerceSales[[#This Row],[Product_ID]], Product_Master!A:A, Product_Master!F:F)</f>
        <v>2700</v>
      </c>
      <c r="Y2915" s="11">
        <f>tbl_EcommerceSales[[#This Row],[Net_Revenue]]-tbl_EcommerceSales[[#This Row],[Total_Cost]]</f>
        <v>1169.0999999999999</v>
      </c>
      <c r="Z2915" s="9">
        <f>IFERROR(#REF!/tbl_EcommerceSales[[#This Row],[Total_Cost]], 0)</f>
        <v>0</v>
      </c>
      <c r="AA2915" t="str">
        <f>TEXT(tbl_EcommerceSales[[#This Row],[Order_Date]],"mmm")</f>
        <v>Nov</v>
      </c>
      <c r="AB2915">
        <f>YEAR(tbl_EcommerceSales[[#This Row],[Order_Date]])</f>
        <v>2025</v>
      </c>
      <c r="AC2915" t="str">
        <f>IF(tbl_EcommerceSales[[#This Row],[Age]]&lt;18,"Under 18",IF(tbl_EcommerceSales[[#This Row],[Age]]&lt;=25,"18-25",IF(tbl_EcommerceSales[[#This Row],[Age]]&lt;=35,"26-35",IF(tbl_EcommerceSales[[#This Row],[Age]]&lt;=45,"36-45",IF(tbl_EcommerceSales[[#This Row],[Age]]&lt;=55,"46-55","56+")))))</f>
        <v>26-35</v>
      </c>
    </row>
    <row r="2916" spans="1:29" x14ac:dyDescent="0.35">
      <c r="A2916" t="s">
        <v>4721</v>
      </c>
      <c r="B2916" s="7">
        <v>45976</v>
      </c>
      <c r="C2916" t="s">
        <v>938</v>
      </c>
      <c r="D2916" t="s">
        <v>254</v>
      </c>
      <c r="E2916" t="s">
        <v>25</v>
      </c>
      <c r="F2916">
        <v>25</v>
      </c>
      <c r="G2916" t="s">
        <v>211</v>
      </c>
      <c r="H2916" t="s">
        <v>72</v>
      </c>
      <c r="I2916" t="s">
        <v>212</v>
      </c>
      <c r="J2916" t="s">
        <v>213</v>
      </c>
      <c r="K2916" t="s">
        <v>177</v>
      </c>
      <c r="L2916" t="s">
        <v>178</v>
      </c>
      <c r="M2916">
        <v>3</v>
      </c>
      <c r="N2916" s="2">
        <v>2499</v>
      </c>
      <c r="O2916" s="3">
        <v>0.2</v>
      </c>
      <c r="P2916" s="2">
        <v>4350</v>
      </c>
      <c r="Q2916" t="s">
        <v>123</v>
      </c>
      <c r="R2916" t="s">
        <v>33</v>
      </c>
      <c r="S2916" t="s">
        <v>34</v>
      </c>
      <c r="T2916" s="4">
        <v>5</v>
      </c>
      <c r="U2916" s="11">
        <f t="shared" si="45"/>
        <v>7497</v>
      </c>
      <c r="V2916" s="11">
        <f>tbl_EcommerceSales[[#This Row],[Gross_Sales]]*tbl_EcommerceSales[[#This Row],[Discount]]</f>
        <v>1499.4</v>
      </c>
      <c r="W2916" s="11">
        <f>tbl_EcommerceSales[[#This Row],[Gross_Sales]]-tbl_EcommerceSales[[#This Row],[Discount_Amount]]</f>
        <v>5997.6</v>
      </c>
      <c r="X2916" s="11">
        <f>tbl_EcommerceSales[[#This Row],[Quantity]] * _xlfn.XLOOKUP(tbl_EcommerceSales[[#This Row],[Product_ID]], Product_Master!A:A, Product_Master!F:F)</f>
        <v>4350</v>
      </c>
      <c r="Y2916" s="11">
        <f>tbl_EcommerceSales[[#This Row],[Net_Revenue]]-tbl_EcommerceSales[[#This Row],[Total_Cost]]</f>
        <v>1647.6000000000004</v>
      </c>
      <c r="Z2916" s="9">
        <f>IFERROR(#REF!/tbl_EcommerceSales[[#This Row],[Total_Cost]], 0)</f>
        <v>0</v>
      </c>
      <c r="AA2916" t="str">
        <f>TEXT(tbl_EcommerceSales[[#This Row],[Order_Date]],"mmm")</f>
        <v>Nov</v>
      </c>
      <c r="AB2916">
        <f>YEAR(tbl_EcommerceSales[[#This Row],[Order_Date]])</f>
        <v>2025</v>
      </c>
      <c r="AC2916" t="str">
        <f>IF(tbl_EcommerceSales[[#This Row],[Age]]&lt;18,"Under 18",IF(tbl_EcommerceSales[[#This Row],[Age]]&lt;=25,"18-25",IF(tbl_EcommerceSales[[#This Row],[Age]]&lt;=35,"26-35",IF(tbl_EcommerceSales[[#This Row],[Age]]&lt;=45,"36-45",IF(tbl_EcommerceSales[[#This Row],[Age]]&lt;=55,"46-55","56+")))))</f>
        <v>18-25</v>
      </c>
    </row>
    <row r="2917" spans="1:29" x14ac:dyDescent="0.35">
      <c r="A2917" t="s">
        <v>4722</v>
      </c>
      <c r="B2917" s="7">
        <v>45976</v>
      </c>
      <c r="C2917" t="s">
        <v>4723</v>
      </c>
      <c r="D2917" t="s">
        <v>269</v>
      </c>
      <c r="E2917" t="s">
        <v>25</v>
      </c>
      <c r="F2917">
        <v>27</v>
      </c>
      <c r="G2917" t="s">
        <v>171</v>
      </c>
      <c r="H2917" t="s">
        <v>39</v>
      </c>
      <c r="I2917" t="s">
        <v>517</v>
      </c>
      <c r="J2917" t="s">
        <v>518</v>
      </c>
      <c r="K2917" t="s">
        <v>30</v>
      </c>
      <c r="L2917" t="s">
        <v>278</v>
      </c>
      <c r="M2917">
        <v>2</v>
      </c>
      <c r="N2917" s="2">
        <v>1299</v>
      </c>
      <c r="O2917" s="3">
        <v>0.1</v>
      </c>
      <c r="P2917" s="2">
        <v>1380</v>
      </c>
      <c r="Q2917" t="s">
        <v>76</v>
      </c>
      <c r="R2917" t="s">
        <v>33</v>
      </c>
      <c r="S2917" t="s">
        <v>57</v>
      </c>
      <c r="T2917" s="4">
        <v>5</v>
      </c>
      <c r="U2917" s="11">
        <f t="shared" si="45"/>
        <v>2598</v>
      </c>
      <c r="V2917" s="11">
        <f>tbl_EcommerceSales[[#This Row],[Gross_Sales]]*tbl_EcommerceSales[[#This Row],[Discount]]</f>
        <v>259.8</v>
      </c>
      <c r="W2917" s="11">
        <f>tbl_EcommerceSales[[#This Row],[Gross_Sales]]-tbl_EcommerceSales[[#This Row],[Discount_Amount]]</f>
        <v>2338.1999999999998</v>
      </c>
      <c r="X2917" s="11">
        <f>tbl_EcommerceSales[[#This Row],[Quantity]] * _xlfn.XLOOKUP(tbl_EcommerceSales[[#This Row],[Product_ID]], Product_Master!A:A, Product_Master!F:F)</f>
        <v>1380</v>
      </c>
      <c r="Y2917" s="11">
        <f>tbl_EcommerceSales[[#This Row],[Net_Revenue]]-tbl_EcommerceSales[[#This Row],[Total_Cost]]</f>
        <v>958.19999999999982</v>
      </c>
      <c r="Z2917" s="9">
        <f>IFERROR(#REF!/tbl_EcommerceSales[[#This Row],[Total_Cost]], 0)</f>
        <v>0</v>
      </c>
      <c r="AA2917" t="str">
        <f>TEXT(tbl_EcommerceSales[[#This Row],[Order_Date]],"mmm")</f>
        <v>Nov</v>
      </c>
      <c r="AB2917">
        <f>YEAR(tbl_EcommerceSales[[#This Row],[Order_Date]])</f>
        <v>2025</v>
      </c>
      <c r="AC2917" t="str">
        <f>IF(tbl_EcommerceSales[[#This Row],[Age]]&lt;18,"Under 18",IF(tbl_EcommerceSales[[#This Row],[Age]]&lt;=25,"18-25",IF(tbl_EcommerceSales[[#This Row],[Age]]&lt;=35,"26-35",IF(tbl_EcommerceSales[[#This Row],[Age]]&lt;=45,"36-45",IF(tbl_EcommerceSales[[#This Row],[Age]]&lt;=55,"46-55","56+")))))</f>
        <v>26-35</v>
      </c>
    </row>
    <row r="2918" spans="1:29" x14ac:dyDescent="0.35">
      <c r="A2918" t="s">
        <v>4724</v>
      </c>
      <c r="B2918" s="7">
        <v>45976</v>
      </c>
      <c r="C2918" t="s">
        <v>4440</v>
      </c>
      <c r="D2918" t="s">
        <v>342</v>
      </c>
      <c r="E2918" t="s">
        <v>25</v>
      </c>
      <c r="F2918">
        <v>18</v>
      </c>
      <c r="G2918" t="s">
        <v>103</v>
      </c>
      <c r="H2918" t="s">
        <v>27</v>
      </c>
      <c r="I2918" t="s">
        <v>349</v>
      </c>
      <c r="J2918" t="s">
        <v>350</v>
      </c>
      <c r="K2918" t="s">
        <v>82</v>
      </c>
      <c r="L2918" t="s">
        <v>238</v>
      </c>
      <c r="M2918">
        <v>1</v>
      </c>
      <c r="N2918" s="2">
        <v>1599</v>
      </c>
      <c r="O2918" s="3">
        <v>0.1</v>
      </c>
      <c r="P2918" s="2">
        <v>920</v>
      </c>
      <c r="Q2918" t="s">
        <v>44</v>
      </c>
      <c r="R2918" t="s">
        <v>33</v>
      </c>
      <c r="S2918" t="s">
        <v>34</v>
      </c>
      <c r="T2918" s="4">
        <v>3</v>
      </c>
      <c r="U2918" s="11">
        <f t="shared" si="45"/>
        <v>1599</v>
      </c>
      <c r="V2918" s="11">
        <f>tbl_EcommerceSales[[#This Row],[Gross_Sales]]*tbl_EcommerceSales[[#This Row],[Discount]]</f>
        <v>159.9</v>
      </c>
      <c r="W2918" s="11">
        <f>tbl_EcommerceSales[[#This Row],[Gross_Sales]]-tbl_EcommerceSales[[#This Row],[Discount_Amount]]</f>
        <v>1439.1</v>
      </c>
      <c r="X2918" s="11">
        <f>tbl_EcommerceSales[[#This Row],[Quantity]] * _xlfn.XLOOKUP(tbl_EcommerceSales[[#This Row],[Product_ID]], Product_Master!A:A, Product_Master!F:F)</f>
        <v>920</v>
      </c>
      <c r="Y2918" s="11">
        <f>tbl_EcommerceSales[[#This Row],[Net_Revenue]]-tbl_EcommerceSales[[#This Row],[Total_Cost]]</f>
        <v>519.09999999999991</v>
      </c>
      <c r="Z2918" s="9">
        <f>IFERROR(#REF!/tbl_EcommerceSales[[#This Row],[Total_Cost]], 0)</f>
        <v>0</v>
      </c>
      <c r="AA2918" t="str">
        <f>TEXT(tbl_EcommerceSales[[#This Row],[Order_Date]],"mmm")</f>
        <v>Nov</v>
      </c>
      <c r="AB2918">
        <f>YEAR(tbl_EcommerceSales[[#This Row],[Order_Date]])</f>
        <v>2025</v>
      </c>
      <c r="AC2918" t="str">
        <f>IF(tbl_EcommerceSales[[#This Row],[Age]]&lt;18,"Under 18",IF(tbl_EcommerceSales[[#This Row],[Age]]&lt;=25,"18-25",IF(tbl_EcommerceSales[[#This Row],[Age]]&lt;=35,"26-35",IF(tbl_EcommerceSales[[#This Row],[Age]]&lt;=45,"36-45",IF(tbl_EcommerceSales[[#This Row],[Age]]&lt;=55,"46-55","56+")))))</f>
        <v>18-25</v>
      </c>
    </row>
    <row r="2919" spans="1:29" x14ac:dyDescent="0.35">
      <c r="A2919" t="s">
        <v>4725</v>
      </c>
      <c r="B2919" s="7">
        <v>45976</v>
      </c>
      <c r="C2919" t="s">
        <v>1559</v>
      </c>
      <c r="D2919" t="s">
        <v>342</v>
      </c>
      <c r="E2919" t="s">
        <v>25</v>
      </c>
      <c r="F2919">
        <v>43</v>
      </c>
      <c r="G2919" t="s">
        <v>145</v>
      </c>
      <c r="H2919" t="s">
        <v>39</v>
      </c>
      <c r="I2919" t="s">
        <v>80</v>
      </c>
      <c r="J2919" t="s">
        <v>81</v>
      </c>
      <c r="K2919" t="s">
        <v>82</v>
      </c>
      <c r="L2919" t="s">
        <v>83</v>
      </c>
      <c r="M2919">
        <v>1</v>
      </c>
      <c r="N2919" s="2">
        <v>2499</v>
      </c>
      <c r="O2919" s="3">
        <v>0.15</v>
      </c>
      <c r="P2919" s="2">
        <v>1550</v>
      </c>
      <c r="Q2919" t="s">
        <v>76</v>
      </c>
      <c r="R2919" t="s">
        <v>33</v>
      </c>
      <c r="S2919" t="s">
        <v>57</v>
      </c>
      <c r="T2919" s="4">
        <v>4</v>
      </c>
      <c r="U2919" s="11">
        <f t="shared" si="45"/>
        <v>2499</v>
      </c>
      <c r="V2919" s="11">
        <f>tbl_EcommerceSales[[#This Row],[Gross_Sales]]*tbl_EcommerceSales[[#This Row],[Discount]]</f>
        <v>374.84999999999997</v>
      </c>
      <c r="W2919" s="11">
        <f>tbl_EcommerceSales[[#This Row],[Gross_Sales]]-tbl_EcommerceSales[[#This Row],[Discount_Amount]]</f>
        <v>2124.15</v>
      </c>
      <c r="X2919" s="11">
        <f>tbl_EcommerceSales[[#This Row],[Quantity]] * _xlfn.XLOOKUP(tbl_EcommerceSales[[#This Row],[Product_ID]], Product_Master!A:A, Product_Master!F:F)</f>
        <v>1550</v>
      </c>
      <c r="Y2919" s="11">
        <f>tbl_EcommerceSales[[#This Row],[Net_Revenue]]-tbl_EcommerceSales[[#This Row],[Total_Cost]]</f>
        <v>574.15000000000009</v>
      </c>
      <c r="Z2919" s="9">
        <f>IFERROR(#REF!/tbl_EcommerceSales[[#This Row],[Total_Cost]], 0)</f>
        <v>0</v>
      </c>
      <c r="AA2919" t="str">
        <f>TEXT(tbl_EcommerceSales[[#This Row],[Order_Date]],"mmm")</f>
        <v>Nov</v>
      </c>
      <c r="AB2919">
        <f>YEAR(tbl_EcommerceSales[[#This Row],[Order_Date]])</f>
        <v>2025</v>
      </c>
      <c r="AC2919" t="str">
        <f>IF(tbl_EcommerceSales[[#This Row],[Age]]&lt;18,"Under 18",IF(tbl_EcommerceSales[[#This Row],[Age]]&lt;=25,"18-25",IF(tbl_EcommerceSales[[#This Row],[Age]]&lt;=35,"26-35",IF(tbl_EcommerceSales[[#This Row],[Age]]&lt;=45,"36-45",IF(tbl_EcommerceSales[[#This Row],[Age]]&lt;=55,"46-55","56+")))))</f>
        <v>36-45</v>
      </c>
    </row>
    <row r="2920" spans="1:29" x14ac:dyDescent="0.35">
      <c r="A2920" t="s">
        <v>4726</v>
      </c>
      <c r="B2920" s="7">
        <v>45977</v>
      </c>
      <c r="C2920" t="s">
        <v>1198</v>
      </c>
      <c r="D2920" t="s">
        <v>130</v>
      </c>
      <c r="E2920" t="s">
        <v>48</v>
      </c>
      <c r="F2920">
        <v>23</v>
      </c>
      <c r="G2920" t="s">
        <v>186</v>
      </c>
      <c r="H2920" t="s">
        <v>72</v>
      </c>
      <c r="I2920" t="s">
        <v>62</v>
      </c>
      <c r="J2920" t="s">
        <v>63</v>
      </c>
      <c r="K2920" t="s">
        <v>42</v>
      </c>
      <c r="L2920" t="s">
        <v>43</v>
      </c>
      <c r="M2920">
        <v>2</v>
      </c>
      <c r="N2920" s="2">
        <v>499</v>
      </c>
      <c r="O2920" s="3">
        <v>0.1</v>
      </c>
      <c r="P2920" s="2">
        <v>440</v>
      </c>
      <c r="Q2920" t="s">
        <v>32</v>
      </c>
      <c r="R2920" t="s">
        <v>33</v>
      </c>
      <c r="S2920" t="s">
        <v>34</v>
      </c>
      <c r="T2920" s="4">
        <v>4</v>
      </c>
      <c r="U2920" s="11">
        <f t="shared" si="45"/>
        <v>998</v>
      </c>
      <c r="V2920" s="11">
        <f>tbl_EcommerceSales[[#This Row],[Gross_Sales]]*tbl_EcommerceSales[[#This Row],[Discount]]</f>
        <v>99.800000000000011</v>
      </c>
      <c r="W2920" s="11">
        <f>tbl_EcommerceSales[[#This Row],[Gross_Sales]]-tbl_EcommerceSales[[#This Row],[Discount_Amount]]</f>
        <v>898.2</v>
      </c>
      <c r="X2920" s="11">
        <f>tbl_EcommerceSales[[#This Row],[Quantity]] * _xlfn.XLOOKUP(tbl_EcommerceSales[[#This Row],[Product_ID]], Product_Master!A:A, Product_Master!F:F)</f>
        <v>440</v>
      </c>
      <c r="Y2920" s="11">
        <f>tbl_EcommerceSales[[#This Row],[Net_Revenue]]-tbl_EcommerceSales[[#This Row],[Total_Cost]]</f>
        <v>458.20000000000005</v>
      </c>
      <c r="Z2920" s="9">
        <f>IFERROR(#REF!/tbl_EcommerceSales[[#This Row],[Total_Cost]], 0)</f>
        <v>0</v>
      </c>
      <c r="AA2920" t="str">
        <f>TEXT(tbl_EcommerceSales[[#This Row],[Order_Date]],"mmm")</f>
        <v>Nov</v>
      </c>
      <c r="AB2920">
        <f>YEAR(tbl_EcommerceSales[[#This Row],[Order_Date]])</f>
        <v>2025</v>
      </c>
      <c r="AC2920" t="str">
        <f>IF(tbl_EcommerceSales[[#This Row],[Age]]&lt;18,"Under 18",IF(tbl_EcommerceSales[[#This Row],[Age]]&lt;=25,"18-25",IF(tbl_EcommerceSales[[#This Row],[Age]]&lt;=35,"26-35",IF(tbl_EcommerceSales[[#This Row],[Age]]&lt;=45,"36-45",IF(tbl_EcommerceSales[[#This Row],[Age]]&lt;=55,"46-55","56+")))))</f>
        <v>18-25</v>
      </c>
    </row>
    <row r="2921" spans="1:29" x14ac:dyDescent="0.35">
      <c r="A2921" t="s">
        <v>4727</v>
      </c>
      <c r="B2921" s="7">
        <v>45977</v>
      </c>
      <c r="C2921" t="s">
        <v>314</v>
      </c>
      <c r="D2921" t="s">
        <v>159</v>
      </c>
      <c r="E2921" t="s">
        <v>48</v>
      </c>
      <c r="F2921">
        <v>29</v>
      </c>
      <c r="G2921" t="s">
        <v>52</v>
      </c>
      <c r="H2921" t="s">
        <v>27</v>
      </c>
      <c r="I2921" t="s">
        <v>241</v>
      </c>
      <c r="J2921" t="s">
        <v>242</v>
      </c>
      <c r="K2921" t="s">
        <v>42</v>
      </c>
      <c r="L2921" t="s">
        <v>243</v>
      </c>
      <c r="M2921">
        <v>1</v>
      </c>
      <c r="N2921" s="2">
        <v>649</v>
      </c>
      <c r="O2921" s="3">
        <v>0.15</v>
      </c>
      <c r="P2921" s="2">
        <v>290</v>
      </c>
      <c r="Q2921" t="s">
        <v>156</v>
      </c>
      <c r="R2921" t="s">
        <v>33</v>
      </c>
      <c r="S2921" t="s">
        <v>34</v>
      </c>
      <c r="T2921" s="4">
        <v>5</v>
      </c>
      <c r="U2921" s="11">
        <f t="shared" si="45"/>
        <v>649</v>
      </c>
      <c r="V2921" s="11">
        <f>tbl_EcommerceSales[[#This Row],[Gross_Sales]]*tbl_EcommerceSales[[#This Row],[Discount]]</f>
        <v>97.35</v>
      </c>
      <c r="W2921" s="11">
        <f>tbl_EcommerceSales[[#This Row],[Gross_Sales]]-tbl_EcommerceSales[[#This Row],[Discount_Amount]]</f>
        <v>551.65</v>
      </c>
      <c r="X2921" s="11">
        <f>tbl_EcommerceSales[[#This Row],[Quantity]] * _xlfn.XLOOKUP(tbl_EcommerceSales[[#This Row],[Product_ID]], Product_Master!A:A, Product_Master!F:F)</f>
        <v>290</v>
      </c>
      <c r="Y2921" s="11">
        <f>tbl_EcommerceSales[[#This Row],[Net_Revenue]]-tbl_EcommerceSales[[#This Row],[Total_Cost]]</f>
        <v>261.64999999999998</v>
      </c>
      <c r="Z2921" s="9">
        <f>IFERROR(#REF!/tbl_EcommerceSales[[#This Row],[Total_Cost]], 0)</f>
        <v>0</v>
      </c>
      <c r="AA2921" t="str">
        <f>TEXT(tbl_EcommerceSales[[#This Row],[Order_Date]],"mmm")</f>
        <v>Nov</v>
      </c>
      <c r="AB2921">
        <f>YEAR(tbl_EcommerceSales[[#This Row],[Order_Date]])</f>
        <v>2025</v>
      </c>
      <c r="AC2921" t="str">
        <f>IF(tbl_EcommerceSales[[#This Row],[Age]]&lt;18,"Under 18",IF(tbl_EcommerceSales[[#This Row],[Age]]&lt;=25,"18-25",IF(tbl_EcommerceSales[[#This Row],[Age]]&lt;=35,"26-35",IF(tbl_EcommerceSales[[#This Row],[Age]]&lt;=45,"36-45",IF(tbl_EcommerceSales[[#This Row],[Age]]&lt;=55,"46-55","56+")))))</f>
        <v>26-35</v>
      </c>
    </row>
    <row r="2922" spans="1:29" x14ac:dyDescent="0.35">
      <c r="A2922" t="s">
        <v>4728</v>
      </c>
      <c r="B2922" s="7">
        <v>45977</v>
      </c>
      <c r="C2922" t="s">
        <v>2248</v>
      </c>
      <c r="D2922" t="s">
        <v>116</v>
      </c>
      <c r="E2922" t="s">
        <v>48</v>
      </c>
      <c r="F2922">
        <v>27</v>
      </c>
      <c r="G2922" t="s">
        <v>107</v>
      </c>
      <c r="H2922" t="s">
        <v>39</v>
      </c>
      <c r="I2922" t="s">
        <v>126</v>
      </c>
      <c r="J2922" t="s">
        <v>127</v>
      </c>
      <c r="K2922" t="s">
        <v>82</v>
      </c>
      <c r="L2922" t="s">
        <v>83</v>
      </c>
      <c r="M2922">
        <v>3</v>
      </c>
      <c r="N2922" s="2">
        <v>1899</v>
      </c>
      <c r="O2922" s="3">
        <v>0.1</v>
      </c>
      <c r="P2922" s="2">
        <v>3360</v>
      </c>
      <c r="Q2922" t="s">
        <v>32</v>
      </c>
      <c r="R2922" t="s">
        <v>33</v>
      </c>
      <c r="S2922" t="s">
        <v>57</v>
      </c>
      <c r="T2922" s="4">
        <v>5</v>
      </c>
      <c r="U2922" s="11">
        <f t="shared" si="45"/>
        <v>5697</v>
      </c>
      <c r="V2922" s="11">
        <f>tbl_EcommerceSales[[#This Row],[Gross_Sales]]*tbl_EcommerceSales[[#This Row],[Discount]]</f>
        <v>569.70000000000005</v>
      </c>
      <c r="W2922" s="11">
        <f>tbl_EcommerceSales[[#This Row],[Gross_Sales]]-tbl_EcommerceSales[[#This Row],[Discount_Amount]]</f>
        <v>5127.3</v>
      </c>
      <c r="X2922" s="11">
        <f>tbl_EcommerceSales[[#This Row],[Quantity]] * _xlfn.XLOOKUP(tbl_EcommerceSales[[#This Row],[Product_ID]], Product_Master!A:A, Product_Master!F:F)</f>
        <v>3360</v>
      </c>
      <c r="Y2922" s="11">
        <f>tbl_EcommerceSales[[#This Row],[Net_Revenue]]-tbl_EcommerceSales[[#This Row],[Total_Cost]]</f>
        <v>1767.3000000000002</v>
      </c>
      <c r="Z2922" s="9">
        <f>IFERROR(#REF!/tbl_EcommerceSales[[#This Row],[Total_Cost]], 0)</f>
        <v>0</v>
      </c>
      <c r="AA2922" t="str">
        <f>TEXT(tbl_EcommerceSales[[#This Row],[Order_Date]],"mmm")</f>
        <v>Nov</v>
      </c>
      <c r="AB2922">
        <f>YEAR(tbl_EcommerceSales[[#This Row],[Order_Date]])</f>
        <v>2025</v>
      </c>
      <c r="AC2922" t="str">
        <f>IF(tbl_EcommerceSales[[#This Row],[Age]]&lt;18,"Under 18",IF(tbl_EcommerceSales[[#This Row],[Age]]&lt;=25,"18-25",IF(tbl_EcommerceSales[[#This Row],[Age]]&lt;=35,"26-35",IF(tbl_EcommerceSales[[#This Row],[Age]]&lt;=45,"36-45",IF(tbl_EcommerceSales[[#This Row],[Age]]&lt;=55,"46-55","56+")))))</f>
        <v>26-35</v>
      </c>
    </row>
    <row r="2923" spans="1:29" x14ac:dyDescent="0.35">
      <c r="A2923" t="s">
        <v>4729</v>
      </c>
      <c r="B2923" s="7">
        <v>45977</v>
      </c>
      <c r="C2923" t="s">
        <v>4730</v>
      </c>
      <c r="D2923" t="s">
        <v>342</v>
      </c>
      <c r="E2923" t="s">
        <v>25</v>
      </c>
      <c r="F2923">
        <v>41</v>
      </c>
      <c r="G2923" t="s">
        <v>211</v>
      </c>
      <c r="H2923" t="s">
        <v>72</v>
      </c>
      <c r="I2923" t="s">
        <v>357</v>
      </c>
      <c r="J2923" t="s">
        <v>358</v>
      </c>
      <c r="K2923" t="s">
        <v>177</v>
      </c>
      <c r="L2923" t="s">
        <v>178</v>
      </c>
      <c r="M2923">
        <v>1</v>
      </c>
      <c r="N2923" s="2">
        <v>999</v>
      </c>
      <c r="O2923" s="3">
        <v>0.15</v>
      </c>
      <c r="P2923" s="2">
        <v>520</v>
      </c>
      <c r="Q2923" t="s">
        <v>44</v>
      </c>
      <c r="R2923" t="s">
        <v>33</v>
      </c>
      <c r="S2923" t="s">
        <v>57</v>
      </c>
      <c r="T2923" s="4">
        <v>5</v>
      </c>
      <c r="U2923" s="11">
        <f t="shared" si="45"/>
        <v>999</v>
      </c>
      <c r="V2923" s="11">
        <f>tbl_EcommerceSales[[#This Row],[Gross_Sales]]*tbl_EcommerceSales[[#This Row],[Discount]]</f>
        <v>149.85</v>
      </c>
      <c r="W2923" s="11">
        <f>tbl_EcommerceSales[[#This Row],[Gross_Sales]]-tbl_EcommerceSales[[#This Row],[Discount_Amount]]</f>
        <v>849.15</v>
      </c>
      <c r="X2923" s="11">
        <f>tbl_EcommerceSales[[#This Row],[Quantity]] * _xlfn.XLOOKUP(tbl_EcommerceSales[[#This Row],[Product_ID]], Product_Master!A:A, Product_Master!F:F)</f>
        <v>520</v>
      </c>
      <c r="Y2923" s="11">
        <f>tbl_EcommerceSales[[#This Row],[Net_Revenue]]-tbl_EcommerceSales[[#This Row],[Total_Cost]]</f>
        <v>329.15</v>
      </c>
      <c r="Z2923" s="9">
        <f>IFERROR(#REF!/tbl_EcommerceSales[[#This Row],[Total_Cost]], 0)</f>
        <v>0</v>
      </c>
      <c r="AA2923" t="str">
        <f>TEXT(tbl_EcommerceSales[[#This Row],[Order_Date]],"mmm")</f>
        <v>Nov</v>
      </c>
      <c r="AB2923">
        <f>YEAR(tbl_EcommerceSales[[#This Row],[Order_Date]])</f>
        <v>2025</v>
      </c>
      <c r="AC2923" t="str">
        <f>IF(tbl_EcommerceSales[[#This Row],[Age]]&lt;18,"Under 18",IF(tbl_EcommerceSales[[#This Row],[Age]]&lt;=25,"18-25",IF(tbl_EcommerceSales[[#This Row],[Age]]&lt;=35,"26-35",IF(tbl_EcommerceSales[[#This Row],[Age]]&lt;=45,"36-45",IF(tbl_EcommerceSales[[#This Row],[Age]]&lt;=55,"46-55","56+")))))</f>
        <v>36-45</v>
      </c>
    </row>
    <row r="2924" spans="1:29" x14ac:dyDescent="0.35">
      <c r="A2924" t="s">
        <v>4731</v>
      </c>
      <c r="B2924" s="7">
        <v>45977</v>
      </c>
      <c r="C2924" t="s">
        <v>833</v>
      </c>
      <c r="D2924" t="s">
        <v>47</v>
      </c>
      <c r="E2924" t="s">
        <v>48</v>
      </c>
      <c r="F2924">
        <v>39</v>
      </c>
      <c r="G2924" t="s">
        <v>270</v>
      </c>
      <c r="H2924" t="s">
        <v>72</v>
      </c>
      <c r="I2924" t="s">
        <v>338</v>
      </c>
      <c r="J2924" t="s">
        <v>339</v>
      </c>
      <c r="K2924" t="s">
        <v>55</v>
      </c>
      <c r="L2924" t="s">
        <v>56</v>
      </c>
      <c r="M2924">
        <v>1</v>
      </c>
      <c r="N2924" s="2">
        <v>1499</v>
      </c>
      <c r="O2924" s="3">
        <v>0.15</v>
      </c>
      <c r="P2924" s="2">
        <v>780</v>
      </c>
      <c r="Q2924" t="s">
        <v>156</v>
      </c>
      <c r="R2924" t="s">
        <v>33</v>
      </c>
      <c r="S2924" t="s">
        <v>34</v>
      </c>
      <c r="T2924" s="4">
        <v>5</v>
      </c>
      <c r="U2924" s="11">
        <f t="shared" si="45"/>
        <v>1499</v>
      </c>
      <c r="V2924" s="11">
        <f>tbl_EcommerceSales[[#This Row],[Gross_Sales]]*tbl_EcommerceSales[[#This Row],[Discount]]</f>
        <v>224.85</v>
      </c>
      <c r="W2924" s="11">
        <f>tbl_EcommerceSales[[#This Row],[Gross_Sales]]-tbl_EcommerceSales[[#This Row],[Discount_Amount]]</f>
        <v>1274.1500000000001</v>
      </c>
      <c r="X2924" s="11">
        <f>tbl_EcommerceSales[[#This Row],[Quantity]] * _xlfn.XLOOKUP(tbl_EcommerceSales[[#This Row],[Product_ID]], Product_Master!A:A, Product_Master!F:F)</f>
        <v>780</v>
      </c>
      <c r="Y2924" s="11">
        <f>tbl_EcommerceSales[[#This Row],[Net_Revenue]]-tbl_EcommerceSales[[#This Row],[Total_Cost]]</f>
        <v>494.15000000000009</v>
      </c>
      <c r="Z2924" s="9">
        <f>IFERROR(#REF!/tbl_EcommerceSales[[#This Row],[Total_Cost]], 0)</f>
        <v>0</v>
      </c>
      <c r="AA2924" t="str">
        <f>TEXT(tbl_EcommerceSales[[#This Row],[Order_Date]],"mmm")</f>
        <v>Nov</v>
      </c>
      <c r="AB2924">
        <f>YEAR(tbl_EcommerceSales[[#This Row],[Order_Date]])</f>
        <v>2025</v>
      </c>
      <c r="AC2924" t="str">
        <f>IF(tbl_EcommerceSales[[#This Row],[Age]]&lt;18,"Under 18",IF(tbl_EcommerceSales[[#This Row],[Age]]&lt;=25,"18-25",IF(tbl_EcommerceSales[[#This Row],[Age]]&lt;=35,"26-35",IF(tbl_EcommerceSales[[#This Row],[Age]]&lt;=45,"36-45",IF(tbl_EcommerceSales[[#This Row],[Age]]&lt;=55,"46-55","56+")))))</f>
        <v>36-45</v>
      </c>
    </row>
    <row r="2925" spans="1:29" x14ac:dyDescent="0.35">
      <c r="A2925" t="s">
        <v>4732</v>
      </c>
      <c r="B2925" s="7">
        <v>45977</v>
      </c>
      <c r="C2925" t="s">
        <v>3500</v>
      </c>
      <c r="D2925" t="s">
        <v>312</v>
      </c>
      <c r="E2925" t="s">
        <v>25</v>
      </c>
      <c r="F2925">
        <v>26</v>
      </c>
      <c r="G2925" t="s">
        <v>122</v>
      </c>
      <c r="H2925" t="s">
        <v>72</v>
      </c>
      <c r="I2925" t="s">
        <v>28</v>
      </c>
      <c r="J2925" t="s">
        <v>29</v>
      </c>
      <c r="K2925" t="s">
        <v>30</v>
      </c>
      <c r="L2925" t="s">
        <v>31</v>
      </c>
      <c r="M2925">
        <v>3</v>
      </c>
      <c r="N2925" s="2">
        <v>5999</v>
      </c>
      <c r="O2925" s="3">
        <v>0.15</v>
      </c>
      <c r="P2925" s="2">
        <v>11700</v>
      </c>
      <c r="Q2925" t="s">
        <v>319</v>
      </c>
      <c r="R2925" t="s">
        <v>33</v>
      </c>
      <c r="S2925" t="s">
        <v>34</v>
      </c>
      <c r="T2925" s="4">
        <v>3</v>
      </c>
      <c r="U2925" s="11">
        <f t="shared" si="45"/>
        <v>17997</v>
      </c>
      <c r="V2925" s="11">
        <f>tbl_EcommerceSales[[#This Row],[Gross_Sales]]*tbl_EcommerceSales[[#This Row],[Discount]]</f>
        <v>2699.5499999999997</v>
      </c>
      <c r="W2925" s="11">
        <f>tbl_EcommerceSales[[#This Row],[Gross_Sales]]-tbl_EcommerceSales[[#This Row],[Discount_Amount]]</f>
        <v>15297.45</v>
      </c>
      <c r="X2925" s="11">
        <f>tbl_EcommerceSales[[#This Row],[Quantity]] * _xlfn.XLOOKUP(tbl_EcommerceSales[[#This Row],[Product_ID]], Product_Master!A:A, Product_Master!F:F)</f>
        <v>11700</v>
      </c>
      <c r="Y2925" s="11">
        <f>tbl_EcommerceSales[[#This Row],[Net_Revenue]]-tbl_EcommerceSales[[#This Row],[Total_Cost]]</f>
        <v>3597.4500000000007</v>
      </c>
      <c r="Z2925" s="9">
        <f>IFERROR(#REF!/tbl_EcommerceSales[[#This Row],[Total_Cost]], 0)</f>
        <v>0</v>
      </c>
      <c r="AA2925" t="str">
        <f>TEXT(tbl_EcommerceSales[[#This Row],[Order_Date]],"mmm")</f>
        <v>Nov</v>
      </c>
      <c r="AB2925">
        <f>YEAR(tbl_EcommerceSales[[#This Row],[Order_Date]])</f>
        <v>2025</v>
      </c>
      <c r="AC2925" t="str">
        <f>IF(tbl_EcommerceSales[[#This Row],[Age]]&lt;18,"Under 18",IF(tbl_EcommerceSales[[#This Row],[Age]]&lt;=25,"18-25",IF(tbl_EcommerceSales[[#This Row],[Age]]&lt;=35,"26-35",IF(tbl_EcommerceSales[[#This Row],[Age]]&lt;=45,"36-45",IF(tbl_EcommerceSales[[#This Row],[Age]]&lt;=55,"46-55","56+")))))</f>
        <v>26-35</v>
      </c>
    </row>
    <row r="2926" spans="1:29" x14ac:dyDescent="0.35">
      <c r="A2926" t="s">
        <v>4733</v>
      </c>
      <c r="B2926" s="7">
        <v>45977</v>
      </c>
      <c r="C2926" t="s">
        <v>248</v>
      </c>
      <c r="D2926" t="s">
        <v>106</v>
      </c>
      <c r="E2926" t="s">
        <v>25</v>
      </c>
      <c r="F2926">
        <v>45</v>
      </c>
      <c r="G2926" t="s">
        <v>186</v>
      </c>
      <c r="H2926" t="s">
        <v>72</v>
      </c>
      <c r="I2926" t="s">
        <v>53</v>
      </c>
      <c r="J2926" t="s">
        <v>54</v>
      </c>
      <c r="K2926" t="s">
        <v>55</v>
      </c>
      <c r="L2926" t="s">
        <v>56</v>
      </c>
      <c r="M2926">
        <v>1</v>
      </c>
      <c r="N2926" s="2">
        <v>799</v>
      </c>
      <c r="O2926" s="3">
        <v>0.25</v>
      </c>
      <c r="P2926" s="2">
        <v>390</v>
      </c>
      <c r="Q2926" t="s">
        <v>76</v>
      </c>
      <c r="R2926" t="s">
        <v>33</v>
      </c>
      <c r="S2926" t="s">
        <v>34</v>
      </c>
      <c r="T2926" s="4">
        <v>4</v>
      </c>
      <c r="U2926" s="11">
        <f t="shared" si="45"/>
        <v>799</v>
      </c>
      <c r="V2926" s="11">
        <f>tbl_EcommerceSales[[#This Row],[Gross_Sales]]*tbl_EcommerceSales[[#This Row],[Discount]]</f>
        <v>199.75</v>
      </c>
      <c r="W2926" s="11">
        <f>tbl_EcommerceSales[[#This Row],[Gross_Sales]]-tbl_EcommerceSales[[#This Row],[Discount_Amount]]</f>
        <v>599.25</v>
      </c>
      <c r="X2926" s="11">
        <f>tbl_EcommerceSales[[#This Row],[Quantity]] * _xlfn.XLOOKUP(tbl_EcommerceSales[[#This Row],[Product_ID]], Product_Master!A:A, Product_Master!F:F)</f>
        <v>390</v>
      </c>
      <c r="Y2926" s="11">
        <f>tbl_EcommerceSales[[#This Row],[Net_Revenue]]-tbl_EcommerceSales[[#This Row],[Total_Cost]]</f>
        <v>209.25</v>
      </c>
      <c r="Z2926" s="9">
        <f>IFERROR(#REF!/tbl_EcommerceSales[[#This Row],[Total_Cost]], 0)</f>
        <v>0</v>
      </c>
      <c r="AA2926" t="str">
        <f>TEXT(tbl_EcommerceSales[[#This Row],[Order_Date]],"mmm")</f>
        <v>Nov</v>
      </c>
      <c r="AB2926">
        <f>YEAR(tbl_EcommerceSales[[#This Row],[Order_Date]])</f>
        <v>2025</v>
      </c>
      <c r="AC2926" t="str">
        <f>IF(tbl_EcommerceSales[[#This Row],[Age]]&lt;18,"Under 18",IF(tbl_EcommerceSales[[#This Row],[Age]]&lt;=25,"18-25",IF(tbl_EcommerceSales[[#This Row],[Age]]&lt;=35,"26-35",IF(tbl_EcommerceSales[[#This Row],[Age]]&lt;=45,"36-45",IF(tbl_EcommerceSales[[#This Row],[Age]]&lt;=55,"46-55","56+")))))</f>
        <v>36-45</v>
      </c>
    </row>
    <row r="2927" spans="1:29" x14ac:dyDescent="0.35">
      <c r="A2927" t="s">
        <v>4734</v>
      </c>
      <c r="B2927" s="7">
        <v>45977</v>
      </c>
      <c r="C2927" t="s">
        <v>1924</v>
      </c>
      <c r="D2927" t="s">
        <v>251</v>
      </c>
      <c r="E2927" t="s">
        <v>25</v>
      </c>
      <c r="F2927">
        <v>27</v>
      </c>
      <c r="G2927" t="s">
        <v>270</v>
      </c>
      <c r="H2927" t="s">
        <v>72</v>
      </c>
      <c r="I2927" t="s">
        <v>80</v>
      </c>
      <c r="J2927" t="s">
        <v>81</v>
      </c>
      <c r="K2927" t="s">
        <v>82</v>
      </c>
      <c r="L2927" t="s">
        <v>83</v>
      </c>
      <c r="M2927">
        <v>1</v>
      </c>
      <c r="N2927" s="2">
        <v>2499</v>
      </c>
      <c r="O2927" s="3">
        <v>0.05</v>
      </c>
      <c r="P2927" s="2">
        <v>1550</v>
      </c>
      <c r="Q2927" t="s">
        <v>32</v>
      </c>
      <c r="R2927" t="s">
        <v>93</v>
      </c>
      <c r="S2927" t="s">
        <v>34</v>
      </c>
      <c r="T2927" s="4">
        <v>5</v>
      </c>
      <c r="U2927" s="11">
        <f t="shared" si="45"/>
        <v>2499</v>
      </c>
      <c r="V2927" s="11">
        <f>tbl_EcommerceSales[[#This Row],[Gross_Sales]]*tbl_EcommerceSales[[#This Row],[Discount]]</f>
        <v>124.95</v>
      </c>
      <c r="W2927" s="11">
        <f>tbl_EcommerceSales[[#This Row],[Gross_Sales]]-tbl_EcommerceSales[[#This Row],[Discount_Amount]]</f>
        <v>2374.0500000000002</v>
      </c>
      <c r="X2927" s="11">
        <f>tbl_EcommerceSales[[#This Row],[Quantity]] * _xlfn.XLOOKUP(tbl_EcommerceSales[[#This Row],[Product_ID]], Product_Master!A:A, Product_Master!F:F)</f>
        <v>1550</v>
      </c>
      <c r="Y2927" s="11">
        <f>tbl_EcommerceSales[[#This Row],[Net_Revenue]]-tbl_EcommerceSales[[#This Row],[Total_Cost]]</f>
        <v>824.05000000000018</v>
      </c>
      <c r="Z2927" s="9">
        <f>IFERROR(#REF!/tbl_EcommerceSales[[#This Row],[Total_Cost]], 0)</f>
        <v>0</v>
      </c>
      <c r="AA2927" t="str">
        <f>TEXT(tbl_EcommerceSales[[#This Row],[Order_Date]],"mmm")</f>
        <v>Nov</v>
      </c>
      <c r="AB2927">
        <f>YEAR(tbl_EcommerceSales[[#This Row],[Order_Date]])</f>
        <v>2025</v>
      </c>
      <c r="AC2927" t="str">
        <f>IF(tbl_EcommerceSales[[#This Row],[Age]]&lt;18,"Under 18",IF(tbl_EcommerceSales[[#This Row],[Age]]&lt;=25,"18-25",IF(tbl_EcommerceSales[[#This Row],[Age]]&lt;=35,"26-35",IF(tbl_EcommerceSales[[#This Row],[Age]]&lt;=45,"36-45",IF(tbl_EcommerceSales[[#This Row],[Age]]&lt;=55,"46-55","56+")))))</f>
        <v>26-35</v>
      </c>
    </row>
    <row r="2928" spans="1:29" x14ac:dyDescent="0.35">
      <c r="A2928" t="s">
        <v>4735</v>
      </c>
      <c r="B2928" s="7">
        <v>45977</v>
      </c>
      <c r="C2928" t="s">
        <v>3672</v>
      </c>
      <c r="D2928" t="s">
        <v>312</v>
      </c>
      <c r="E2928" t="s">
        <v>48</v>
      </c>
      <c r="F2928">
        <v>28</v>
      </c>
      <c r="G2928" t="s">
        <v>122</v>
      </c>
      <c r="H2928" t="s">
        <v>72</v>
      </c>
      <c r="I2928" t="s">
        <v>349</v>
      </c>
      <c r="J2928" t="s">
        <v>350</v>
      </c>
      <c r="K2928" t="s">
        <v>82</v>
      </c>
      <c r="L2928" t="s">
        <v>238</v>
      </c>
      <c r="M2928">
        <v>3</v>
      </c>
      <c r="N2928" s="2">
        <v>1599</v>
      </c>
      <c r="O2928" s="3">
        <v>0.05</v>
      </c>
      <c r="P2928" s="2">
        <v>2760</v>
      </c>
      <c r="Q2928" t="s">
        <v>156</v>
      </c>
      <c r="R2928" t="s">
        <v>33</v>
      </c>
      <c r="S2928" t="s">
        <v>57</v>
      </c>
      <c r="T2928" s="4">
        <v>4</v>
      </c>
      <c r="U2928" s="11">
        <f t="shared" si="45"/>
        <v>4797</v>
      </c>
      <c r="V2928" s="11">
        <f>tbl_EcommerceSales[[#This Row],[Gross_Sales]]*tbl_EcommerceSales[[#This Row],[Discount]]</f>
        <v>239.85000000000002</v>
      </c>
      <c r="W2928" s="11">
        <f>tbl_EcommerceSales[[#This Row],[Gross_Sales]]-tbl_EcommerceSales[[#This Row],[Discount_Amount]]</f>
        <v>4557.1499999999996</v>
      </c>
      <c r="X2928" s="11">
        <f>tbl_EcommerceSales[[#This Row],[Quantity]] * _xlfn.XLOOKUP(tbl_EcommerceSales[[#This Row],[Product_ID]], Product_Master!A:A, Product_Master!F:F)</f>
        <v>2760</v>
      </c>
      <c r="Y2928" s="11">
        <f>tbl_EcommerceSales[[#This Row],[Net_Revenue]]-tbl_EcommerceSales[[#This Row],[Total_Cost]]</f>
        <v>1797.1499999999996</v>
      </c>
      <c r="Z2928" s="9">
        <f>IFERROR(#REF!/tbl_EcommerceSales[[#This Row],[Total_Cost]], 0)</f>
        <v>0</v>
      </c>
      <c r="AA2928" t="str">
        <f>TEXT(tbl_EcommerceSales[[#This Row],[Order_Date]],"mmm")</f>
        <v>Nov</v>
      </c>
      <c r="AB2928">
        <f>YEAR(tbl_EcommerceSales[[#This Row],[Order_Date]])</f>
        <v>2025</v>
      </c>
      <c r="AC2928" t="str">
        <f>IF(tbl_EcommerceSales[[#This Row],[Age]]&lt;18,"Under 18",IF(tbl_EcommerceSales[[#This Row],[Age]]&lt;=25,"18-25",IF(tbl_EcommerceSales[[#This Row],[Age]]&lt;=35,"26-35",IF(tbl_EcommerceSales[[#This Row],[Age]]&lt;=45,"36-45",IF(tbl_EcommerceSales[[#This Row],[Age]]&lt;=55,"46-55","56+")))))</f>
        <v>26-35</v>
      </c>
    </row>
    <row r="2929" spans="1:29" x14ac:dyDescent="0.35">
      <c r="A2929" t="s">
        <v>4736</v>
      </c>
      <c r="B2929" s="7">
        <v>45978</v>
      </c>
      <c r="C2929" t="s">
        <v>4737</v>
      </c>
      <c r="D2929" t="s">
        <v>205</v>
      </c>
      <c r="E2929" t="s">
        <v>25</v>
      </c>
      <c r="F2929">
        <v>45</v>
      </c>
      <c r="G2929" t="s">
        <v>246</v>
      </c>
      <c r="H2929" t="s">
        <v>27</v>
      </c>
      <c r="I2929" t="s">
        <v>221</v>
      </c>
      <c r="J2929" t="s">
        <v>222</v>
      </c>
      <c r="K2929" t="s">
        <v>177</v>
      </c>
      <c r="L2929" t="s">
        <v>208</v>
      </c>
      <c r="M2929">
        <v>3</v>
      </c>
      <c r="N2929" s="2">
        <v>1499</v>
      </c>
      <c r="O2929" s="3">
        <v>0.25</v>
      </c>
      <c r="P2929" s="2">
        <v>2400</v>
      </c>
      <c r="Q2929" t="s">
        <v>32</v>
      </c>
      <c r="R2929" t="s">
        <v>33</v>
      </c>
      <c r="S2929" t="s">
        <v>34</v>
      </c>
      <c r="T2929" s="4">
        <v>2</v>
      </c>
      <c r="U2929" s="11">
        <f t="shared" si="45"/>
        <v>4497</v>
      </c>
      <c r="V2929" s="11">
        <f>tbl_EcommerceSales[[#This Row],[Gross_Sales]]*tbl_EcommerceSales[[#This Row],[Discount]]</f>
        <v>1124.25</v>
      </c>
      <c r="W2929" s="11">
        <f>tbl_EcommerceSales[[#This Row],[Gross_Sales]]-tbl_EcommerceSales[[#This Row],[Discount_Amount]]</f>
        <v>3372.75</v>
      </c>
      <c r="X2929" s="11">
        <f>tbl_EcommerceSales[[#This Row],[Quantity]] * _xlfn.XLOOKUP(tbl_EcommerceSales[[#This Row],[Product_ID]], Product_Master!A:A, Product_Master!F:F)</f>
        <v>2400</v>
      </c>
      <c r="Y2929" s="11">
        <f>tbl_EcommerceSales[[#This Row],[Net_Revenue]]-tbl_EcommerceSales[[#This Row],[Total_Cost]]</f>
        <v>972.75</v>
      </c>
      <c r="Z2929" s="9">
        <f>IFERROR(#REF!/tbl_EcommerceSales[[#This Row],[Total_Cost]], 0)</f>
        <v>0</v>
      </c>
      <c r="AA2929" t="str">
        <f>TEXT(tbl_EcommerceSales[[#This Row],[Order_Date]],"mmm")</f>
        <v>Nov</v>
      </c>
      <c r="AB2929">
        <f>YEAR(tbl_EcommerceSales[[#This Row],[Order_Date]])</f>
        <v>2025</v>
      </c>
      <c r="AC2929" t="str">
        <f>IF(tbl_EcommerceSales[[#This Row],[Age]]&lt;18,"Under 18",IF(tbl_EcommerceSales[[#This Row],[Age]]&lt;=25,"18-25",IF(tbl_EcommerceSales[[#This Row],[Age]]&lt;=35,"26-35",IF(tbl_EcommerceSales[[#This Row],[Age]]&lt;=45,"36-45",IF(tbl_EcommerceSales[[#This Row],[Age]]&lt;=55,"46-55","56+")))))</f>
        <v>36-45</v>
      </c>
    </row>
    <row r="2930" spans="1:29" x14ac:dyDescent="0.35">
      <c r="A2930" t="s">
        <v>4738</v>
      </c>
      <c r="B2930" s="7">
        <v>45978</v>
      </c>
      <c r="C2930" t="s">
        <v>4739</v>
      </c>
      <c r="D2930" t="s">
        <v>232</v>
      </c>
      <c r="E2930" t="s">
        <v>48</v>
      </c>
      <c r="F2930">
        <v>30</v>
      </c>
      <c r="G2930" t="s">
        <v>174</v>
      </c>
      <c r="H2930" t="s">
        <v>39</v>
      </c>
      <c r="I2930" t="s">
        <v>221</v>
      </c>
      <c r="J2930" t="s">
        <v>222</v>
      </c>
      <c r="K2930" t="s">
        <v>177</v>
      </c>
      <c r="L2930" t="s">
        <v>208</v>
      </c>
      <c r="M2930">
        <v>2</v>
      </c>
      <c r="N2930" s="2">
        <v>1499</v>
      </c>
      <c r="O2930" s="3">
        <v>0.2</v>
      </c>
      <c r="P2930" s="2">
        <v>1600</v>
      </c>
      <c r="Q2930" t="s">
        <v>319</v>
      </c>
      <c r="R2930" t="s">
        <v>93</v>
      </c>
      <c r="S2930" t="s">
        <v>57</v>
      </c>
      <c r="T2930" s="4">
        <v>3</v>
      </c>
      <c r="U2930" s="11">
        <f t="shared" si="45"/>
        <v>2998</v>
      </c>
      <c r="V2930" s="11">
        <f>tbl_EcommerceSales[[#This Row],[Gross_Sales]]*tbl_EcommerceSales[[#This Row],[Discount]]</f>
        <v>599.6</v>
      </c>
      <c r="W2930" s="11">
        <f>tbl_EcommerceSales[[#This Row],[Gross_Sales]]-tbl_EcommerceSales[[#This Row],[Discount_Amount]]</f>
        <v>2398.4</v>
      </c>
      <c r="X2930" s="11">
        <f>tbl_EcommerceSales[[#This Row],[Quantity]] * _xlfn.XLOOKUP(tbl_EcommerceSales[[#This Row],[Product_ID]], Product_Master!A:A, Product_Master!F:F)</f>
        <v>1600</v>
      </c>
      <c r="Y2930" s="11">
        <f>tbl_EcommerceSales[[#This Row],[Net_Revenue]]-tbl_EcommerceSales[[#This Row],[Total_Cost]]</f>
        <v>798.40000000000009</v>
      </c>
      <c r="Z2930" s="9">
        <f>IFERROR(#REF!/tbl_EcommerceSales[[#This Row],[Total_Cost]], 0)</f>
        <v>0</v>
      </c>
      <c r="AA2930" t="str">
        <f>TEXT(tbl_EcommerceSales[[#This Row],[Order_Date]],"mmm")</f>
        <v>Nov</v>
      </c>
      <c r="AB2930">
        <f>YEAR(tbl_EcommerceSales[[#This Row],[Order_Date]])</f>
        <v>2025</v>
      </c>
      <c r="AC2930" t="str">
        <f>IF(tbl_EcommerceSales[[#This Row],[Age]]&lt;18,"Under 18",IF(tbl_EcommerceSales[[#This Row],[Age]]&lt;=25,"18-25",IF(tbl_EcommerceSales[[#This Row],[Age]]&lt;=35,"26-35",IF(tbl_EcommerceSales[[#This Row],[Age]]&lt;=45,"36-45",IF(tbl_EcommerceSales[[#This Row],[Age]]&lt;=55,"46-55","56+")))))</f>
        <v>26-35</v>
      </c>
    </row>
    <row r="2931" spans="1:29" x14ac:dyDescent="0.35">
      <c r="A2931" t="s">
        <v>4740</v>
      </c>
      <c r="B2931" s="7">
        <v>45978</v>
      </c>
      <c r="C2931" t="s">
        <v>2862</v>
      </c>
      <c r="D2931" t="s">
        <v>116</v>
      </c>
      <c r="E2931" t="s">
        <v>48</v>
      </c>
      <c r="F2931">
        <v>38</v>
      </c>
      <c r="G2931" t="s">
        <v>152</v>
      </c>
      <c r="H2931" t="s">
        <v>72</v>
      </c>
      <c r="I2931" t="s">
        <v>80</v>
      </c>
      <c r="J2931" t="s">
        <v>81</v>
      </c>
      <c r="K2931" t="s">
        <v>82</v>
      </c>
      <c r="L2931" t="s">
        <v>83</v>
      </c>
      <c r="M2931">
        <v>1</v>
      </c>
      <c r="N2931" s="2">
        <v>2499</v>
      </c>
      <c r="O2931" s="3">
        <v>0.05</v>
      </c>
      <c r="P2931" s="2">
        <v>1550</v>
      </c>
      <c r="Q2931" t="s">
        <v>123</v>
      </c>
      <c r="R2931" t="s">
        <v>33</v>
      </c>
      <c r="S2931" t="s">
        <v>57</v>
      </c>
      <c r="T2931" s="4">
        <v>5</v>
      </c>
      <c r="U2931" s="11">
        <f t="shared" si="45"/>
        <v>2499</v>
      </c>
      <c r="V2931" s="11">
        <f>tbl_EcommerceSales[[#This Row],[Gross_Sales]]*tbl_EcommerceSales[[#This Row],[Discount]]</f>
        <v>124.95</v>
      </c>
      <c r="W2931" s="11">
        <f>tbl_EcommerceSales[[#This Row],[Gross_Sales]]-tbl_EcommerceSales[[#This Row],[Discount_Amount]]</f>
        <v>2374.0500000000002</v>
      </c>
      <c r="X2931" s="11">
        <f>tbl_EcommerceSales[[#This Row],[Quantity]] * _xlfn.XLOOKUP(tbl_EcommerceSales[[#This Row],[Product_ID]], Product_Master!A:A, Product_Master!F:F)</f>
        <v>1550</v>
      </c>
      <c r="Y2931" s="11">
        <f>tbl_EcommerceSales[[#This Row],[Net_Revenue]]-tbl_EcommerceSales[[#This Row],[Total_Cost]]</f>
        <v>824.05000000000018</v>
      </c>
      <c r="Z2931" s="9">
        <f>IFERROR(#REF!/tbl_EcommerceSales[[#This Row],[Total_Cost]], 0)</f>
        <v>0</v>
      </c>
      <c r="AA2931" t="str">
        <f>TEXT(tbl_EcommerceSales[[#This Row],[Order_Date]],"mmm")</f>
        <v>Nov</v>
      </c>
      <c r="AB2931">
        <f>YEAR(tbl_EcommerceSales[[#This Row],[Order_Date]])</f>
        <v>2025</v>
      </c>
      <c r="AC2931" t="str">
        <f>IF(tbl_EcommerceSales[[#This Row],[Age]]&lt;18,"Under 18",IF(tbl_EcommerceSales[[#This Row],[Age]]&lt;=25,"18-25",IF(tbl_EcommerceSales[[#This Row],[Age]]&lt;=35,"26-35",IF(tbl_EcommerceSales[[#This Row],[Age]]&lt;=45,"36-45",IF(tbl_EcommerceSales[[#This Row],[Age]]&lt;=55,"46-55","56+")))))</f>
        <v>36-45</v>
      </c>
    </row>
    <row r="2932" spans="1:29" x14ac:dyDescent="0.35">
      <c r="A2932" t="s">
        <v>4741</v>
      </c>
      <c r="B2932" s="7">
        <v>45978</v>
      </c>
      <c r="C2932" t="s">
        <v>4328</v>
      </c>
      <c r="D2932" t="s">
        <v>312</v>
      </c>
      <c r="E2932" t="s">
        <v>25</v>
      </c>
      <c r="F2932">
        <v>21</v>
      </c>
      <c r="G2932" t="s">
        <v>186</v>
      </c>
      <c r="H2932" t="s">
        <v>72</v>
      </c>
      <c r="I2932" t="s">
        <v>67</v>
      </c>
      <c r="J2932" t="s">
        <v>68</v>
      </c>
      <c r="K2932" t="s">
        <v>42</v>
      </c>
      <c r="L2932" t="s">
        <v>43</v>
      </c>
      <c r="M2932">
        <v>2</v>
      </c>
      <c r="N2932" s="2">
        <v>799</v>
      </c>
      <c r="O2932" s="3">
        <v>0.05</v>
      </c>
      <c r="P2932" s="2">
        <v>720</v>
      </c>
      <c r="Q2932" t="s">
        <v>44</v>
      </c>
      <c r="R2932" t="s">
        <v>33</v>
      </c>
      <c r="S2932" t="s">
        <v>57</v>
      </c>
      <c r="T2932" s="4">
        <v>5</v>
      </c>
      <c r="U2932" s="11">
        <f t="shared" si="45"/>
        <v>1598</v>
      </c>
      <c r="V2932" s="11">
        <f>tbl_EcommerceSales[[#This Row],[Gross_Sales]]*tbl_EcommerceSales[[#This Row],[Discount]]</f>
        <v>79.900000000000006</v>
      </c>
      <c r="W2932" s="11">
        <f>tbl_EcommerceSales[[#This Row],[Gross_Sales]]-tbl_EcommerceSales[[#This Row],[Discount_Amount]]</f>
        <v>1518.1</v>
      </c>
      <c r="X2932" s="11">
        <f>tbl_EcommerceSales[[#This Row],[Quantity]] * _xlfn.XLOOKUP(tbl_EcommerceSales[[#This Row],[Product_ID]], Product_Master!A:A, Product_Master!F:F)</f>
        <v>720</v>
      </c>
      <c r="Y2932" s="11">
        <f>tbl_EcommerceSales[[#This Row],[Net_Revenue]]-tbl_EcommerceSales[[#This Row],[Total_Cost]]</f>
        <v>798.09999999999991</v>
      </c>
      <c r="Z2932" s="9">
        <f>IFERROR(#REF!/tbl_EcommerceSales[[#This Row],[Total_Cost]], 0)</f>
        <v>0</v>
      </c>
      <c r="AA2932" t="str">
        <f>TEXT(tbl_EcommerceSales[[#This Row],[Order_Date]],"mmm")</f>
        <v>Nov</v>
      </c>
      <c r="AB2932">
        <f>YEAR(tbl_EcommerceSales[[#This Row],[Order_Date]])</f>
        <v>2025</v>
      </c>
      <c r="AC2932" t="str">
        <f>IF(tbl_EcommerceSales[[#This Row],[Age]]&lt;18,"Under 18",IF(tbl_EcommerceSales[[#This Row],[Age]]&lt;=25,"18-25",IF(tbl_EcommerceSales[[#This Row],[Age]]&lt;=35,"26-35",IF(tbl_EcommerceSales[[#This Row],[Age]]&lt;=45,"36-45",IF(tbl_EcommerceSales[[#This Row],[Age]]&lt;=55,"46-55","56+")))))</f>
        <v>18-25</v>
      </c>
    </row>
    <row r="2933" spans="1:29" x14ac:dyDescent="0.35">
      <c r="A2933" t="s">
        <v>4742</v>
      </c>
      <c r="B2933" s="7">
        <v>45978</v>
      </c>
      <c r="C2933" t="s">
        <v>2879</v>
      </c>
      <c r="D2933" t="s">
        <v>170</v>
      </c>
      <c r="E2933" t="s">
        <v>48</v>
      </c>
      <c r="F2933">
        <v>42</v>
      </c>
      <c r="G2933" t="s">
        <v>155</v>
      </c>
      <c r="H2933" t="s">
        <v>88</v>
      </c>
      <c r="I2933" t="s">
        <v>73</v>
      </c>
      <c r="J2933" t="s">
        <v>74</v>
      </c>
      <c r="K2933" t="s">
        <v>55</v>
      </c>
      <c r="L2933" t="s">
        <v>75</v>
      </c>
      <c r="M2933">
        <v>3</v>
      </c>
      <c r="N2933" s="2">
        <v>2899</v>
      </c>
      <c r="O2933" s="3">
        <v>0.1</v>
      </c>
      <c r="P2933" s="2">
        <v>5100</v>
      </c>
      <c r="Q2933" t="s">
        <v>44</v>
      </c>
      <c r="R2933" t="s">
        <v>33</v>
      </c>
      <c r="S2933" t="s">
        <v>34</v>
      </c>
      <c r="T2933" s="4">
        <v>3</v>
      </c>
      <c r="U2933" s="11">
        <f t="shared" si="45"/>
        <v>8697</v>
      </c>
      <c r="V2933" s="11">
        <f>tbl_EcommerceSales[[#This Row],[Gross_Sales]]*tbl_EcommerceSales[[#This Row],[Discount]]</f>
        <v>869.7</v>
      </c>
      <c r="W2933" s="11">
        <f>tbl_EcommerceSales[[#This Row],[Gross_Sales]]-tbl_EcommerceSales[[#This Row],[Discount_Amount]]</f>
        <v>7827.3</v>
      </c>
      <c r="X2933" s="11">
        <f>tbl_EcommerceSales[[#This Row],[Quantity]] * _xlfn.XLOOKUP(tbl_EcommerceSales[[#This Row],[Product_ID]], Product_Master!A:A, Product_Master!F:F)</f>
        <v>5100</v>
      </c>
      <c r="Y2933" s="11">
        <f>tbl_EcommerceSales[[#This Row],[Net_Revenue]]-tbl_EcommerceSales[[#This Row],[Total_Cost]]</f>
        <v>2727.3</v>
      </c>
      <c r="Z2933" s="9">
        <f>IFERROR(#REF!/tbl_EcommerceSales[[#This Row],[Total_Cost]], 0)</f>
        <v>0</v>
      </c>
      <c r="AA2933" t="str">
        <f>TEXT(tbl_EcommerceSales[[#This Row],[Order_Date]],"mmm")</f>
        <v>Nov</v>
      </c>
      <c r="AB2933">
        <f>YEAR(tbl_EcommerceSales[[#This Row],[Order_Date]])</f>
        <v>2025</v>
      </c>
      <c r="AC2933" t="str">
        <f>IF(tbl_EcommerceSales[[#This Row],[Age]]&lt;18,"Under 18",IF(tbl_EcommerceSales[[#This Row],[Age]]&lt;=25,"18-25",IF(tbl_EcommerceSales[[#This Row],[Age]]&lt;=35,"26-35",IF(tbl_EcommerceSales[[#This Row],[Age]]&lt;=45,"36-45",IF(tbl_EcommerceSales[[#This Row],[Age]]&lt;=55,"46-55","56+")))))</f>
        <v>36-45</v>
      </c>
    </row>
    <row r="2934" spans="1:29" x14ac:dyDescent="0.35">
      <c r="A2934" t="s">
        <v>4743</v>
      </c>
      <c r="B2934" s="7">
        <v>45978</v>
      </c>
      <c r="C2934" t="s">
        <v>2053</v>
      </c>
      <c r="D2934" t="s">
        <v>151</v>
      </c>
      <c r="E2934" t="s">
        <v>48</v>
      </c>
      <c r="F2934">
        <v>31</v>
      </c>
      <c r="G2934" t="s">
        <v>61</v>
      </c>
      <c r="H2934" t="s">
        <v>27</v>
      </c>
      <c r="I2934" t="s">
        <v>67</v>
      </c>
      <c r="J2934" t="s">
        <v>68</v>
      </c>
      <c r="K2934" t="s">
        <v>42</v>
      </c>
      <c r="L2934" t="s">
        <v>43</v>
      </c>
      <c r="M2934">
        <v>4</v>
      </c>
      <c r="N2934" s="2">
        <v>799</v>
      </c>
      <c r="O2934" s="3">
        <v>0.1</v>
      </c>
      <c r="P2934" s="2">
        <v>1440</v>
      </c>
      <c r="Q2934" t="s">
        <v>123</v>
      </c>
      <c r="R2934" t="s">
        <v>33</v>
      </c>
      <c r="S2934" t="s">
        <v>57</v>
      </c>
      <c r="T2934" s="4">
        <v>5</v>
      </c>
      <c r="U2934" s="11">
        <f t="shared" si="45"/>
        <v>3196</v>
      </c>
      <c r="V2934" s="11">
        <f>tbl_EcommerceSales[[#This Row],[Gross_Sales]]*tbl_EcommerceSales[[#This Row],[Discount]]</f>
        <v>319.60000000000002</v>
      </c>
      <c r="W2934" s="11">
        <f>tbl_EcommerceSales[[#This Row],[Gross_Sales]]-tbl_EcommerceSales[[#This Row],[Discount_Amount]]</f>
        <v>2876.4</v>
      </c>
      <c r="X2934" s="11">
        <f>tbl_EcommerceSales[[#This Row],[Quantity]] * _xlfn.XLOOKUP(tbl_EcommerceSales[[#This Row],[Product_ID]], Product_Master!A:A, Product_Master!F:F)</f>
        <v>1440</v>
      </c>
      <c r="Y2934" s="11">
        <f>tbl_EcommerceSales[[#This Row],[Net_Revenue]]-tbl_EcommerceSales[[#This Row],[Total_Cost]]</f>
        <v>1436.4</v>
      </c>
      <c r="Z2934" s="9">
        <f>IFERROR(#REF!/tbl_EcommerceSales[[#This Row],[Total_Cost]], 0)</f>
        <v>0</v>
      </c>
      <c r="AA2934" t="str">
        <f>TEXT(tbl_EcommerceSales[[#This Row],[Order_Date]],"mmm")</f>
        <v>Nov</v>
      </c>
      <c r="AB2934">
        <f>YEAR(tbl_EcommerceSales[[#This Row],[Order_Date]])</f>
        <v>2025</v>
      </c>
      <c r="AC2934" t="str">
        <f>IF(tbl_EcommerceSales[[#This Row],[Age]]&lt;18,"Under 18",IF(tbl_EcommerceSales[[#This Row],[Age]]&lt;=25,"18-25",IF(tbl_EcommerceSales[[#This Row],[Age]]&lt;=35,"26-35",IF(tbl_EcommerceSales[[#This Row],[Age]]&lt;=45,"36-45",IF(tbl_EcommerceSales[[#This Row],[Age]]&lt;=55,"46-55","56+")))))</f>
        <v>26-35</v>
      </c>
    </row>
    <row r="2935" spans="1:29" x14ac:dyDescent="0.35">
      <c r="A2935" t="s">
        <v>4744</v>
      </c>
      <c r="B2935" s="7">
        <v>45978</v>
      </c>
      <c r="C2935" t="s">
        <v>4745</v>
      </c>
      <c r="D2935" t="s">
        <v>189</v>
      </c>
      <c r="E2935" t="s">
        <v>48</v>
      </c>
      <c r="F2935">
        <v>31</v>
      </c>
      <c r="G2935" t="s">
        <v>142</v>
      </c>
      <c r="H2935" t="s">
        <v>88</v>
      </c>
      <c r="I2935" t="s">
        <v>276</v>
      </c>
      <c r="J2935" t="s">
        <v>277</v>
      </c>
      <c r="K2935" t="s">
        <v>30</v>
      </c>
      <c r="L2935" t="s">
        <v>278</v>
      </c>
      <c r="M2935">
        <v>1</v>
      </c>
      <c r="N2935" s="2">
        <v>1599</v>
      </c>
      <c r="O2935" s="3">
        <v>0.25</v>
      </c>
      <c r="P2935" s="2">
        <v>850</v>
      </c>
      <c r="Q2935" t="s">
        <v>156</v>
      </c>
      <c r="R2935" t="s">
        <v>33</v>
      </c>
      <c r="S2935" t="s">
        <v>57</v>
      </c>
      <c r="T2935" s="4">
        <v>2</v>
      </c>
      <c r="U2935" s="11">
        <f t="shared" si="45"/>
        <v>1599</v>
      </c>
      <c r="V2935" s="11">
        <f>tbl_EcommerceSales[[#This Row],[Gross_Sales]]*tbl_EcommerceSales[[#This Row],[Discount]]</f>
        <v>399.75</v>
      </c>
      <c r="W2935" s="11">
        <f>tbl_EcommerceSales[[#This Row],[Gross_Sales]]-tbl_EcommerceSales[[#This Row],[Discount_Amount]]</f>
        <v>1199.25</v>
      </c>
      <c r="X2935" s="11">
        <f>tbl_EcommerceSales[[#This Row],[Quantity]] * _xlfn.XLOOKUP(tbl_EcommerceSales[[#This Row],[Product_ID]], Product_Master!A:A, Product_Master!F:F)</f>
        <v>850</v>
      </c>
      <c r="Y2935" s="11">
        <f>tbl_EcommerceSales[[#This Row],[Net_Revenue]]-tbl_EcommerceSales[[#This Row],[Total_Cost]]</f>
        <v>349.25</v>
      </c>
      <c r="Z2935" s="9">
        <f>IFERROR(#REF!/tbl_EcommerceSales[[#This Row],[Total_Cost]], 0)</f>
        <v>0</v>
      </c>
      <c r="AA2935" t="str">
        <f>TEXT(tbl_EcommerceSales[[#This Row],[Order_Date]],"mmm")</f>
        <v>Nov</v>
      </c>
      <c r="AB2935">
        <f>YEAR(tbl_EcommerceSales[[#This Row],[Order_Date]])</f>
        <v>2025</v>
      </c>
      <c r="AC2935" t="str">
        <f>IF(tbl_EcommerceSales[[#This Row],[Age]]&lt;18,"Under 18",IF(tbl_EcommerceSales[[#This Row],[Age]]&lt;=25,"18-25",IF(tbl_EcommerceSales[[#This Row],[Age]]&lt;=35,"26-35",IF(tbl_EcommerceSales[[#This Row],[Age]]&lt;=45,"36-45",IF(tbl_EcommerceSales[[#This Row],[Age]]&lt;=55,"46-55","56+")))))</f>
        <v>26-35</v>
      </c>
    </row>
    <row r="2936" spans="1:29" x14ac:dyDescent="0.35">
      <c r="A2936" t="s">
        <v>4746</v>
      </c>
      <c r="B2936" s="7">
        <v>45979</v>
      </c>
      <c r="C2936" t="s">
        <v>554</v>
      </c>
      <c r="D2936" t="s">
        <v>102</v>
      </c>
      <c r="E2936" t="s">
        <v>48</v>
      </c>
      <c r="F2936">
        <v>29</v>
      </c>
      <c r="G2936" t="s">
        <v>52</v>
      </c>
      <c r="H2936" t="s">
        <v>27</v>
      </c>
      <c r="I2936" t="s">
        <v>294</v>
      </c>
      <c r="J2936" t="s">
        <v>295</v>
      </c>
      <c r="K2936" t="s">
        <v>91</v>
      </c>
      <c r="L2936" t="s">
        <v>296</v>
      </c>
      <c r="M2936">
        <v>2</v>
      </c>
      <c r="N2936" s="2">
        <v>699</v>
      </c>
      <c r="O2936" s="3">
        <v>0.1</v>
      </c>
      <c r="P2936" s="2">
        <v>600</v>
      </c>
      <c r="Q2936" t="s">
        <v>123</v>
      </c>
      <c r="R2936" t="s">
        <v>33</v>
      </c>
      <c r="S2936" t="s">
        <v>57</v>
      </c>
      <c r="T2936" s="4">
        <v>4</v>
      </c>
      <c r="U2936" s="11">
        <f t="shared" si="45"/>
        <v>1398</v>
      </c>
      <c r="V2936" s="11">
        <f>tbl_EcommerceSales[[#This Row],[Gross_Sales]]*tbl_EcommerceSales[[#This Row],[Discount]]</f>
        <v>139.80000000000001</v>
      </c>
      <c r="W2936" s="11">
        <f>tbl_EcommerceSales[[#This Row],[Gross_Sales]]-tbl_EcommerceSales[[#This Row],[Discount_Amount]]</f>
        <v>1258.2</v>
      </c>
      <c r="X2936" s="11">
        <f>tbl_EcommerceSales[[#This Row],[Quantity]] * _xlfn.XLOOKUP(tbl_EcommerceSales[[#This Row],[Product_ID]], Product_Master!A:A, Product_Master!F:F)</f>
        <v>600</v>
      </c>
      <c r="Y2936" s="11">
        <f>tbl_EcommerceSales[[#This Row],[Net_Revenue]]-tbl_EcommerceSales[[#This Row],[Total_Cost]]</f>
        <v>658.2</v>
      </c>
      <c r="Z2936" s="9">
        <f>IFERROR(#REF!/tbl_EcommerceSales[[#This Row],[Total_Cost]], 0)</f>
        <v>0</v>
      </c>
      <c r="AA2936" t="str">
        <f>TEXT(tbl_EcommerceSales[[#This Row],[Order_Date]],"mmm")</f>
        <v>Nov</v>
      </c>
      <c r="AB2936">
        <f>YEAR(tbl_EcommerceSales[[#This Row],[Order_Date]])</f>
        <v>2025</v>
      </c>
      <c r="AC2936" t="str">
        <f>IF(tbl_EcommerceSales[[#This Row],[Age]]&lt;18,"Under 18",IF(tbl_EcommerceSales[[#This Row],[Age]]&lt;=25,"18-25",IF(tbl_EcommerceSales[[#This Row],[Age]]&lt;=35,"26-35",IF(tbl_EcommerceSales[[#This Row],[Age]]&lt;=45,"36-45",IF(tbl_EcommerceSales[[#This Row],[Age]]&lt;=55,"46-55","56+")))))</f>
        <v>26-35</v>
      </c>
    </row>
    <row r="2937" spans="1:29" x14ac:dyDescent="0.35">
      <c r="A2937" t="s">
        <v>4747</v>
      </c>
      <c r="B2937" s="7">
        <v>45979</v>
      </c>
      <c r="C2937" t="s">
        <v>4748</v>
      </c>
      <c r="D2937" t="s">
        <v>79</v>
      </c>
      <c r="E2937" t="s">
        <v>48</v>
      </c>
      <c r="F2937">
        <v>39</v>
      </c>
      <c r="G2937" t="s">
        <v>99</v>
      </c>
      <c r="H2937" t="s">
        <v>88</v>
      </c>
      <c r="I2937" t="s">
        <v>357</v>
      </c>
      <c r="J2937" t="s">
        <v>358</v>
      </c>
      <c r="K2937" t="s">
        <v>177</v>
      </c>
      <c r="L2937" t="s">
        <v>178</v>
      </c>
      <c r="M2937">
        <v>2</v>
      </c>
      <c r="N2937" s="2">
        <v>999</v>
      </c>
      <c r="O2937" s="3">
        <v>0.1</v>
      </c>
      <c r="P2937" s="2">
        <v>1040</v>
      </c>
      <c r="Q2937" t="s">
        <v>319</v>
      </c>
      <c r="R2937" t="s">
        <v>33</v>
      </c>
      <c r="S2937" t="s">
        <v>57</v>
      </c>
      <c r="T2937" s="4">
        <v>5</v>
      </c>
      <c r="U2937" s="11">
        <f t="shared" si="45"/>
        <v>1998</v>
      </c>
      <c r="V2937" s="11">
        <f>tbl_EcommerceSales[[#This Row],[Gross_Sales]]*tbl_EcommerceSales[[#This Row],[Discount]]</f>
        <v>199.8</v>
      </c>
      <c r="W2937" s="11">
        <f>tbl_EcommerceSales[[#This Row],[Gross_Sales]]-tbl_EcommerceSales[[#This Row],[Discount_Amount]]</f>
        <v>1798.2</v>
      </c>
      <c r="X2937" s="11">
        <f>tbl_EcommerceSales[[#This Row],[Quantity]] * _xlfn.XLOOKUP(tbl_EcommerceSales[[#This Row],[Product_ID]], Product_Master!A:A, Product_Master!F:F)</f>
        <v>1040</v>
      </c>
      <c r="Y2937" s="11">
        <f>tbl_EcommerceSales[[#This Row],[Net_Revenue]]-tbl_EcommerceSales[[#This Row],[Total_Cost]]</f>
        <v>758.2</v>
      </c>
      <c r="Z2937" s="9">
        <f>IFERROR(#REF!/tbl_EcommerceSales[[#This Row],[Total_Cost]], 0)</f>
        <v>0</v>
      </c>
      <c r="AA2937" t="str">
        <f>TEXT(tbl_EcommerceSales[[#This Row],[Order_Date]],"mmm")</f>
        <v>Nov</v>
      </c>
      <c r="AB2937">
        <f>YEAR(tbl_EcommerceSales[[#This Row],[Order_Date]])</f>
        <v>2025</v>
      </c>
      <c r="AC2937" t="str">
        <f>IF(tbl_EcommerceSales[[#This Row],[Age]]&lt;18,"Under 18",IF(tbl_EcommerceSales[[#This Row],[Age]]&lt;=25,"18-25",IF(tbl_EcommerceSales[[#This Row],[Age]]&lt;=35,"26-35",IF(tbl_EcommerceSales[[#This Row],[Age]]&lt;=45,"36-45",IF(tbl_EcommerceSales[[#This Row],[Age]]&lt;=55,"46-55","56+")))))</f>
        <v>36-45</v>
      </c>
    </row>
    <row r="2938" spans="1:29" x14ac:dyDescent="0.35">
      <c r="A2938" t="s">
        <v>4749</v>
      </c>
      <c r="B2938" s="7">
        <v>45979</v>
      </c>
      <c r="C2938" t="s">
        <v>2857</v>
      </c>
      <c r="D2938" t="s">
        <v>47</v>
      </c>
      <c r="E2938" t="s">
        <v>25</v>
      </c>
      <c r="F2938">
        <v>31</v>
      </c>
      <c r="G2938" t="s">
        <v>171</v>
      </c>
      <c r="H2938" t="s">
        <v>39</v>
      </c>
      <c r="I2938" t="s">
        <v>338</v>
      </c>
      <c r="J2938" t="s">
        <v>339</v>
      </c>
      <c r="K2938" t="s">
        <v>55</v>
      </c>
      <c r="L2938" t="s">
        <v>56</v>
      </c>
      <c r="M2938">
        <v>2</v>
      </c>
      <c r="N2938" s="2">
        <v>1499</v>
      </c>
      <c r="O2938" s="3">
        <v>0.05</v>
      </c>
      <c r="P2938" s="2">
        <v>1560</v>
      </c>
      <c r="Q2938" t="s">
        <v>123</v>
      </c>
      <c r="R2938" t="s">
        <v>33</v>
      </c>
      <c r="S2938" t="s">
        <v>34</v>
      </c>
      <c r="T2938" s="4">
        <v>5</v>
      </c>
      <c r="U2938" s="11">
        <f t="shared" si="45"/>
        <v>2998</v>
      </c>
      <c r="V2938" s="11">
        <f>tbl_EcommerceSales[[#This Row],[Gross_Sales]]*tbl_EcommerceSales[[#This Row],[Discount]]</f>
        <v>149.9</v>
      </c>
      <c r="W2938" s="11">
        <f>tbl_EcommerceSales[[#This Row],[Gross_Sales]]-tbl_EcommerceSales[[#This Row],[Discount_Amount]]</f>
        <v>2848.1</v>
      </c>
      <c r="X2938" s="11">
        <f>tbl_EcommerceSales[[#This Row],[Quantity]] * _xlfn.XLOOKUP(tbl_EcommerceSales[[#This Row],[Product_ID]], Product_Master!A:A, Product_Master!F:F)</f>
        <v>1560</v>
      </c>
      <c r="Y2938" s="11">
        <f>tbl_EcommerceSales[[#This Row],[Net_Revenue]]-tbl_EcommerceSales[[#This Row],[Total_Cost]]</f>
        <v>1288.0999999999999</v>
      </c>
      <c r="Z2938" s="9">
        <f>IFERROR(#REF!/tbl_EcommerceSales[[#This Row],[Total_Cost]], 0)</f>
        <v>0</v>
      </c>
      <c r="AA2938" t="str">
        <f>TEXT(tbl_EcommerceSales[[#This Row],[Order_Date]],"mmm")</f>
        <v>Nov</v>
      </c>
      <c r="AB2938">
        <f>YEAR(tbl_EcommerceSales[[#This Row],[Order_Date]])</f>
        <v>2025</v>
      </c>
      <c r="AC2938" t="str">
        <f>IF(tbl_EcommerceSales[[#This Row],[Age]]&lt;18,"Under 18",IF(tbl_EcommerceSales[[#This Row],[Age]]&lt;=25,"18-25",IF(tbl_EcommerceSales[[#This Row],[Age]]&lt;=35,"26-35",IF(tbl_EcommerceSales[[#This Row],[Age]]&lt;=45,"36-45",IF(tbl_EcommerceSales[[#This Row],[Age]]&lt;=55,"46-55","56+")))))</f>
        <v>26-35</v>
      </c>
    </row>
    <row r="2939" spans="1:29" x14ac:dyDescent="0.35">
      <c r="A2939" t="s">
        <v>4750</v>
      </c>
      <c r="B2939" s="7">
        <v>45979</v>
      </c>
      <c r="C2939" t="s">
        <v>4751</v>
      </c>
      <c r="D2939" t="s">
        <v>79</v>
      </c>
      <c r="E2939" t="s">
        <v>48</v>
      </c>
      <c r="F2939">
        <v>24</v>
      </c>
      <c r="G2939" t="s">
        <v>99</v>
      </c>
      <c r="H2939" t="s">
        <v>88</v>
      </c>
      <c r="I2939" t="s">
        <v>257</v>
      </c>
      <c r="J2939" t="s">
        <v>258</v>
      </c>
      <c r="K2939" t="s">
        <v>55</v>
      </c>
      <c r="L2939" t="s">
        <v>56</v>
      </c>
      <c r="M2939">
        <v>1</v>
      </c>
      <c r="N2939" s="2">
        <v>1999</v>
      </c>
      <c r="O2939" s="3">
        <v>0.1</v>
      </c>
      <c r="P2939" s="2">
        <v>1050</v>
      </c>
      <c r="Q2939" t="s">
        <v>32</v>
      </c>
      <c r="R2939" t="s">
        <v>33</v>
      </c>
      <c r="S2939" t="s">
        <v>34</v>
      </c>
      <c r="T2939" s="4">
        <v>5</v>
      </c>
      <c r="U2939" s="11">
        <f t="shared" si="45"/>
        <v>1999</v>
      </c>
      <c r="V2939" s="11">
        <f>tbl_EcommerceSales[[#This Row],[Gross_Sales]]*tbl_EcommerceSales[[#This Row],[Discount]]</f>
        <v>199.9</v>
      </c>
      <c r="W2939" s="11">
        <f>tbl_EcommerceSales[[#This Row],[Gross_Sales]]-tbl_EcommerceSales[[#This Row],[Discount_Amount]]</f>
        <v>1799.1</v>
      </c>
      <c r="X2939" s="11">
        <f>tbl_EcommerceSales[[#This Row],[Quantity]] * _xlfn.XLOOKUP(tbl_EcommerceSales[[#This Row],[Product_ID]], Product_Master!A:A, Product_Master!F:F)</f>
        <v>1050</v>
      </c>
      <c r="Y2939" s="11">
        <f>tbl_EcommerceSales[[#This Row],[Net_Revenue]]-tbl_EcommerceSales[[#This Row],[Total_Cost]]</f>
        <v>749.09999999999991</v>
      </c>
      <c r="Z2939" s="9">
        <f>IFERROR(#REF!/tbl_EcommerceSales[[#This Row],[Total_Cost]], 0)</f>
        <v>0</v>
      </c>
      <c r="AA2939" t="str">
        <f>TEXT(tbl_EcommerceSales[[#This Row],[Order_Date]],"mmm")</f>
        <v>Nov</v>
      </c>
      <c r="AB2939">
        <f>YEAR(tbl_EcommerceSales[[#This Row],[Order_Date]])</f>
        <v>2025</v>
      </c>
      <c r="AC2939" t="str">
        <f>IF(tbl_EcommerceSales[[#This Row],[Age]]&lt;18,"Under 18",IF(tbl_EcommerceSales[[#This Row],[Age]]&lt;=25,"18-25",IF(tbl_EcommerceSales[[#This Row],[Age]]&lt;=35,"26-35",IF(tbl_EcommerceSales[[#This Row],[Age]]&lt;=45,"36-45",IF(tbl_EcommerceSales[[#This Row],[Age]]&lt;=55,"46-55","56+")))))</f>
        <v>18-25</v>
      </c>
    </row>
    <row r="2940" spans="1:29" x14ac:dyDescent="0.35">
      <c r="A2940" t="s">
        <v>4752</v>
      </c>
      <c r="B2940" s="7">
        <v>45979</v>
      </c>
      <c r="C2940" t="s">
        <v>3515</v>
      </c>
      <c r="D2940" t="s">
        <v>116</v>
      </c>
      <c r="E2940" t="s">
        <v>25</v>
      </c>
      <c r="F2940">
        <v>27</v>
      </c>
      <c r="G2940" t="s">
        <v>87</v>
      </c>
      <c r="H2940" t="s">
        <v>88</v>
      </c>
      <c r="I2940" t="s">
        <v>67</v>
      </c>
      <c r="J2940" t="s">
        <v>68</v>
      </c>
      <c r="K2940" t="s">
        <v>42</v>
      </c>
      <c r="L2940" t="s">
        <v>43</v>
      </c>
      <c r="M2940">
        <v>1</v>
      </c>
      <c r="N2940" s="2">
        <v>799</v>
      </c>
      <c r="O2940" s="3">
        <v>0.2</v>
      </c>
      <c r="P2940" s="2">
        <v>360</v>
      </c>
      <c r="Q2940" t="s">
        <v>76</v>
      </c>
      <c r="R2940" t="s">
        <v>93</v>
      </c>
      <c r="S2940" t="s">
        <v>34</v>
      </c>
      <c r="T2940" s="4">
        <v>2</v>
      </c>
      <c r="U2940" s="11">
        <f t="shared" si="45"/>
        <v>799</v>
      </c>
      <c r="V2940" s="11">
        <f>tbl_EcommerceSales[[#This Row],[Gross_Sales]]*tbl_EcommerceSales[[#This Row],[Discount]]</f>
        <v>159.80000000000001</v>
      </c>
      <c r="W2940" s="11">
        <f>tbl_EcommerceSales[[#This Row],[Gross_Sales]]-tbl_EcommerceSales[[#This Row],[Discount_Amount]]</f>
        <v>639.20000000000005</v>
      </c>
      <c r="X2940" s="11">
        <f>tbl_EcommerceSales[[#This Row],[Quantity]] * _xlfn.XLOOKUP(tbl_EcommerceSales[[#This Row],[Product_ID]], Product_Master!A:A, Product_Master!F:F)</f>
        <v>360</v>
      </c>
      <c r="Y2940" s="11">
        <f>tbl_EcommerceSales[[#This Row],[Net_Revenue]]-tbl_EcommerceSales[[#This Row],[Total_Cost]]</f>
        <v>279.20000000000005</v>
      </c>
      <c r="Z2940" s="9">
        <f>IFERROR(#REF!/tbl_EcommerceSales[[#This Row],[Total_Cost]], 0)</f>
        <v>0</v>
      </c>
      <c r="AA2940" t="str">
        <f>TEXT(tbl_EcommerceSales[[#This Row],[Order_Date]],"mmm")</f>
        <v>Nov</v>
      </c>
      <c r="AB2940">
        <f>YEAR(tbl_EcommerceSales[[#This Row],[Order_Date]])</f>
        <v>2025</v>
      </c>
      <c r="AC2940" t="str">
        <f>IF(tbl_EcommerceSales[[#This Row],[Age]]&lt;18,"Under 18",IF(tbl_EcommerceSales[[#This Row],[Age]]&lt;=25,"18-25",IF(tbl_EcommerceSales[[#This Row],[Age]]&lt;=35,"26-35",IF(tbl_EcommerceSales[[#This Row],[Age]]&lt;=45,"36-45",IF(tbl_EcommerceSales[[#This Row],[Age]]&lt;=55,"46-55","56+")))))</f>
        <v>26-35</v>
      </c>
    </row>
    <row r="2941" spans="1:29" x14ac:dyDescent="0.35">
      <c r="A2941" t="s">
        <v>4753</v>
      </c>
      <c r="B2941" s="7">
        <v>45980</v>
      </c>
      <c r="C2941" t="s">
        <v>1479</v>
      </c>
      <c r="D2941" t="s">
        <v>148</v>
      </c>
      <c r="E2941" t="s">
        <v>48</v>
      </c>
      <c r="F2941">
        <v>26</v>
      </c>
      <c r="G2941" t="s">
        <v>103</v>
      </c>
      <c r="H2941" t="s">
        <v>27</v>
      </c>
      <c r="I2941" t="s">
        <v>89</v>
      </c>
      <c r="J2941" t="s">
        <v>90</v>
      </c>
      <c r="K2941" t="s">
        <v>91</v>
      </c>
      <c r="L2941" t="s">
        <v>92</v>
      </c>
      <c r="M2941">
        <v>1</v>
      </c>
      <c r="N2941" s="2">
        <v>599</v>
      </c>
      <c r="O2941" s="3">
        <v>0.1</v>
      </c>
      <c r="P2941" s="2">
        <v>260</v>
      </c>
      <c r="Q2941" t="s">
        <v>32</v>
      </c>
      <c r="R2941" t="s">
        <v>33</v>
      </c>
      <c r="S2941" t="s">
        <v>57</v>
      </c>
      <c r="T2941" s="4">
        <v>4</v>
      </c>
      <c r="U2941" s="11">
        <f t="shared" si="45"/>
        <v>599</v>
      </c>
      <c r="V2941" s="11">
        <f>tbl_EcommerceSales[[#This Row],[Gross_Sales]]*tbl_EcommerceSales[[#This Row],[Discount]]</f>
        <v>59.900000000000006</v>
      </c>
      <c r="W2941" s="11">
        <f>tbl_EcommerceSales[[#This Row],[Gross_Sales]]-tbl_EcommerceSales[[#This Row],[Discount_Amount]]</f>
        <v>539.1</v>
      </c>
      <c r="X2941" s="11">
        <f>tbl_EcommerceSales[[#This Row],[Quantity]] * _xlfn.XLOOKUP(tbl_EcommerceSales[[#This Row],[Product_ID]], Product_Master!A:A, Product_Master!F:F)</f>
        <v>260</v>
      </c>
      <c r="Y2941" s="11">
        <f>tbl_EcommerceSales[[#This Row],[Net_Revenue]]-tbl_EcommerceSales[[#This Row],[Total_Cost]]</f>
        <v>279.10000000000002</v>
      </c>
      <c r="Z2941" s="9">
        <f>IFERROR(#REF!/tbl_EcommerceSales[[#This Row],[Total_Cost]], 0)</f>
        <v>0</v>
      </c>
      <c r="AA2941" t="str">
        <f>TEXT(tbl_EcommerceSales[[#This Row],[Order_Date]],"mmm")</f>
        <v>Nov</v>
      </c>
      <c r="AB2941">
        <f>YEAR(tbl_EcommerceSales[[#This Row],[Order_Date]])</f>
        <v>2025</v>
      </c>
      <c r="AC2941" t="str">
        <f>IF(tbl_EcommerceSales[[#This Row],[Age]]&lt;18,"Under 18",IF(tbl_EcommerceSales[[#This Row],[Age]]&lt;=25,"18-25",IF(tbl_EcommerceSales[[#This Row],[Age]]&lt;=35,"26-35",IF(tbl_EcommerceSales[[#This Row],[Age]]&lt;=45,"36-45",IF(tbl_EcommerceSales[[#This Row],[Age]]&lt;=55,"46-55","56+")))))</f>
        <v>26-35</v>
      </c>
    </row>
    <row r="2942" spans="1:29" x14ac:dyDescent="0.35">
      <c r="A2942" t="s">
        <v>4754</v>
      </c>
      <c r="B2942" s="7">
        <v>45980</v>
      </c>
      <c r="C2942" t="s">
        <v>2177</v>
      </c>
      <c r="D2942" t="s">
        <v>60</v>
      </c>
      <c r="E2942" t="s">
        <v>25</v>
      </c>
      <c r="F2942">
        <v>27</v>
      </c>
      <c r="G2942" t="s">
        <v>152</v>
      </c>
      <c r="H2942" t="s">
        <v>72</v>
      </c>
      <c r="I2942" t="s">
        <v>290</v>
      </c>
      <c r="J2942" t="s">
        <v>291</v>
      </c>
      <c r="K2942" t="s">
        <v>30</v>
      </c>
      <c r="L2942" t="s">
        <v>31</v>
      </c>
      <c r="M2942">
        <v>1</v>
      </c>
      <c r="N2942" s="2">
        <v>3499</v>
      </c>
      <c r="O2942" s="3">
        <v>0.1</v>
      </c>
      <c r="P2942" s="2">
        <v>2250</v>
      </c>
      <c r="Q2942" t="s">
        <v>44</v>
      </c>
      <c r="R2942" t="s">
        <v>33</v>
      </c>
      <c r="S2942" t="s">
        <v>34</v>
      </c>
      <c r="T2942" s="4">
        <v>4</v>
      </c>
      <c r="U2942" s="11">
        <f t="shared" si="45"/>
        <v>3499</v>
      </c>
      <c r="V2942" s="11">
        <f>tbl_EcommerceSales[[#This Row],[Gross_Sales]]*tbl_EcommerceSales[[#This Row],[Discount]]</f>
        <v>349.90000000000003</v>
      </c>
      <c r="W2942" s="11">
        <f>tbl_EcommerceSales[[#This Row],[Gross_Sales]]-tbl_EcommerceSales[[#This Row],[Discount_Amount]]</f>
        <v>3149.1</v>
      </c>
      <c r="X2942" s="11">
        <f>tbl_EcommerceSales[[#This Row],[Quantity]] * _xlfn.XLOOKUP(tbl_EcommerceSales[[#This Row],[Product_ID]], Product_Master!A:A, Product_Master!F:F)</f>
        <v>2250</v>
      </c>
      <c r="Y2942" s="11">
        <f>tbl_EcommerceSales[[#This Row],[Net_Revenue]]-tbl_EcommerceSales[[#This Row],[Total_Cost]]</f>
        <v>899.09999999999991</v>
      </c>
      <c r="Z2942" s="9">
        <f>IFERROR(#REF!/tbl_EcommerceSales[[#This Row],[Total_Cost]], 0)</f>
        <v>0</v>
      </c>
      <c r="AA2942" t="str">
        <f>TEXT(tbl_EcommerceSales[[#This Row],[Order_Date]],"mmm")</f>
        <v>Nov</v>
      </c>
      <c r="AB2942">
        <f>YEAR(tbl_EcommerceSales[[#This Row],[Order_Date]])</f>
        <v>2025</v>
      </c>
      <c r="AC2942" t="str">
        <f>IF(tbl_EcommerceSales[[#This Row],[Age]]&lt;18,"Under 18",IF(tbl_EcommerceSales[[#This Row],[Age]]&lt;=25,"18-25",IF(tbl_EcommerceSales[[#This Row],[Age]]&lt;=35,"26-35",IF(tbl_EcommerceSales[[#This Row],[Age]]&lt;=45,"36-45",IF(tbl_EcommerceSales[[#This Row],[Age]]&lt;=55,"46-55","56+")))))</f>
        <v>26-35</v>
      </c>
    </row>
    <row r="2943" spans="1:29" x14ac:dyDescent="0.35">
      <c r="A2943" t="s">
        <v>4755</v>
      </c>
      <c r="B2943" s="7">
        <v>45980</v>
      </c>
      <c r="C2943" t="s">
        <v>532</v>
      </c>
      <c r="D2943" t="s">
        <v>170</v>
      </c>
      <c r="E2943" t="s">
        <v>25</v>
      </c>
      <c r="F2943">
        <v>30</v>
      </c>
      <c r="G2943" t="s">
        <v>87</v>
      </c>
      <c r="H2943" t="s">
        <v>88</v>
      </c>
      <c r="I2943" t="s">
        <v>276</v>
      </c>
      <c r="J2943" t="s">
        <v>277</v>
      </c>
      <c r="K2943" t="s">
        <v>30</v>
      </c>
      <c r="L2943" t="s">
        <v>278</v>
      </c>
      <c r="M2943">
        <v>3</v>
      </c>
      <c r="N2943" s="2">
        <v>1599</v>
      </c>
      <c r="O2943" s="3">
        <v>0.2</v>
      </c>
      <c r="P2943" s="2">
        <v>2550</v>
      </c>
      <c r="Q2943" t="s">
        <v>76</v>
      </c>
      <c r="R2943" t="s">
        <v>33</v>
      </c>
      <c r="S2943" t="s">
        <v>57</v>
      </c>
      <c r="T2943" s="4">
        <v>4</v>
      </c>
      <c r="U2943" s="11">
        <f t="shared" si="45"/>
        <v>4797</v>
      </c>
      <c r="V2943" s="11">
        <f>tbl_EcommerceSales[[#This Row],[Gross_Sales]]*tbl_EcommerceSales[[#This Row],[Discount]]</f>
        <v>959.40000000000009</v>
      </c>
      <c r="W2943" s="11">
        <f>tbl_EcommerceSales[[#This Row],[Gross_Sales]]-tbl_EcommerceSales[[#This Row],[Discount_Amount]]</f>
        <v>3837.6</v>
      </c>
      <c r="X2943" s="11">
        <f>tbl_EcommerceSales[[#This Row],[Quantity]] * _xlfn.XLOOKUP(tbl_EcommerceSales[[#This Row],[Product_ID]], Product_Master!A:A, Product_Master!F:F)</f>
        <v>2550</v>
      </c>
      <c r="Y2943" s="11">
        <f>tbl_EcommerceSales[[#This Row],[Net_Revenue]]-tbl_EcommerceSales[[#This Row],[Total_Cost]]</f>
        <v>1287.5999999999999</v>
      </c>
      <c r="Z2943" s="9">
        <f>IFERROR(#REF!/tbl_EcommerceSales[[#This Row],[Total_Cost]], 0)</f>
        <v>0</v>
      </c>
      <c r="AA2943" t="str">
        <f>TEXT(tbl_EcommerceSales[[#This Row],[Order_Date]],"mmm")</f>
        <v>Nov</v>
      </c>
      <c r="AB2943">
        <f>YEAR(tbl_EcommerceSales[[#This Row],[Order_Date]])</f>
        <v>2025</v>
      </c>
      <c r="AC2943" t="str">
        <f>IF(tbl_EcommerceSales[[#This Row],[Age]]&lt;18,"Under 18",IF(tbl_EcommerceSales[[#This Row],[Age]]&lt;=25,"18-25",IF(tbl_EcommerceSales[[#This Row],[Age]]&lt;=35,"26-35",IF(tbl_EcommerceSales[[#This Row],[Age]]&lt;=45,"36-45",IF(tbl_EcommerceSales[[#This Row],[Age]]&lt;=55,"46-55","56+")))))</f>
        <v>26-35</v>
      </c>
    </row>
    <row r="2944" spans="1:29" x14ac:dyDescent="0.35">
      <c r="A2944" t="s">
        <v>4756</v>
      </c>
      <c r="B2944" s="7">
        <v>45980</v>
      </c>
      <c r="C2944" t="s">
        <v>558</v>
      </c>
      <c r="D2944" t="s">
        <v>130</v>
      </c>
      <c r="E2944" t="s">
        <v>48</v>
      </c>
      <c r="F2944">
        <v>27</v>
      </c>
      <c r="G2944" t="s">
        <v>142</v>
      </c>
      <c r="H2944" t="s">
        <v>88</v>
      </c>
      <c r="I2944" t="s">
        <v>221</v>
      </c>
      <c r="J2944" t="s">
        <v>222</v>
      </c>
      <c r="K2944" t="s">
        <v>177</v>
      </c>
      <c r="L2944" t="s">
        <v>208</v>
      </c>
      <c r="M2944">
        <v>1</v>
      </c>
      <c r="N2944" s="2">
        <v>1499</v>
      </c>
      <c r="O2944" s="3">
        <v>0.1</v>
      </c>
      <c r="P2944" s="2">
        <v>800</v>
      </c>
      <c r="Q2944" t="s">
        <v>319</v>
      </c>
      <c r="R2944" t="s">
        <v>33</v>
      </c>
      <c r="S2944" t="s">
        <v>57</v>
      </c>
      <c r="T2944" s="4">
        <v>5</v>
      </c>
      <c r="U2944" s="11">
        <f t="shared" si="45"/>
        <v>1499</v>
      </c>
      <c r="V2944" s="11">
        <f>tbl_EcommerceSales[[#This Row],[Gross_Sales]]*tbl_EcommerceSales[[#This Row],[Discount]]</f>
        <v>149.9</v>
      </c>
      <c r="W2944" s="11">
        <f>tbl_EcommerceSales[[#This Row],[Gross_Sales]]-tbl_EcommerceSales[[#This Row],[Discount_Amount]]</f>
        <v>1349.1</v>
      </c>
      <c r="X2944" s="11">
        <f>tbl_EcommerceSales[[#This Row],[Quantity]] * _xlfn.XLOOKUP(tbl_EcommerceSales[[#This Row],[Product_ID]], Product_Master!A:A, Product_Master!F:F)</f>
        <v>800</v>
      </c>
      <c r="Y2944" s="11">
        <f>tbl_EcommerceSales[[#This Row],[Net_Revenue]]-tbl_EcommerceSales[[#This Row],[Total_Cost]]</f>
        <v>549.09999999999991</v>
      </c>
      <c r="Z2944" s="9">
        <f>IFERROR(#REF!/tbl_EcommerceSales[[#This Row],[Total_Cost]], 0)</f>
        <v>0</v>
      </c>
      <c r="AA2944" t="str">
        <f>TEXT(tbl_EcommerceSales[[#This Row],[Order_Date]],"mmm")</f>
        <v>Nov</v>
      </c>
      <c r="AB2944">
        <f>YEAR(tbl_EcommerceSales[[#This Row],[Order_Date]])</f>
        <v>2025</v>
      </c>
      <c r="AC2944" t="str">
        <f>IF(tbl_EcommerceSales[[#This Row],[Age]]&lt;18,"Under 18",IF(tbl_EcommerceSales[[#This Row],[Age]]&lt;=25,"18-25",IF(tbl_EcommerceSales[[#This Row],[Age]]&lt;=35,"26-35",IF(tbl_EcommerceSales[[#This Row],[Age]]&lt;=45,"36-45",IF(tbl_EcommerceSales[[#This Row],[Age]]&lt;=55,"46-55","56+")))))</f>
        <v>26-35</v>
      </c>
    </row>
    <row r="2945" spans="1:29" x14ac:dyDescent="0.35">
      <c r="A2945" t="s">
        <v>4757</v>
      </c>
      <c r="B2945" s="7">
        <v>45980</v>
      </c>
      <c r="C2945" t="s">
        <v>2560</v>
      </c>
      <c r="D2945" t="s">
        <v>227</v>
      </c>
      <c r="E2945" t="s">
        <v>25</v>
      </c>
      <c r="F2945">
        <v>26</v>
      </c>
      <c r="G2945" t="s">
        <v>96</v>
      </c>
      <c r="H2945" t="s">
        <v>39</v>
      </c>
      <c r="I2945" t="s">
        <v>67</v>
      </c>
      <c r="J2945" t="s">
        <v>68</v>
      </c>
      <c r="K2945" t="s">
        <v>42</v>
      </c>
      <c r="L2945" t="s">
        <v>43</v>
      </c>
      <c r="M2945">
        <v>1</v>
      </c>
      <c r="N2945" s="2">
        <v>799</v>
      </c>
      <c r="O2945" s="3">
        <v>0.05</v>
      </c>
      <c r="P2945" s="2">
        <v>360</v>
      </c>
      <c r="Q2945" t="s">
        <v>32</v>
      </c>
      <c r="R2945" t="s">
        <v>33</v>
      </c>
      <c r="S2945" t="s">
        <v>34</v>
      </c>
      <c r="T2945" s="4">
        <v>4</v>
      </c>
      <c r="U2945" s="11">
        <f t="shared" si="45"/>
        <v>799</v>
      </c>
      <c r="V2945" s="11">
        <f>tbl_EcommerceSales[[#This Row],[Gross_Sales]]*tbl_EcommerceSales[[#This Row],[Discount]]</f>
        <v>39.950000000000003</v>
      </c>
      <c r="W2945" s="11">
        <f>tbl_EcommerceSales[[#This Row],[Gross_Sales]]-tbl_EcommerceSales[[#This Row],[Discount_Amount]]</f>
        <v>759.05</v>
      </c>
      <c r="X2945" s="11">
        <f>tbl_EcommerceSales[[#This Row],[Quantity]] * _xlfn.XLOOKUP(tbl_EcommerceSales[[#This Row],[Product_ID]], Product_Master!A:A, Product_Master!F:F)</f>
        <v>360</v>
      </c>
      <c r="Y2945" s="11">
        <f>tbl_EcommerceSales[[#This Row],[Net_Revenue]]-tbl_EcommerceSales[[#This Row],[Total_Cost]]</f>
        <v>399.04999999999995</v>
      </c>
      <c r="Z2945" s="9">
        <f>IFERROR(#REF!/tbl_EcommerceSales[[#This Row],[Total_Cost]], 0)</f>
        <v>0</v>
      </c>
      <c r="AA2945" t="str">
        <f>TEXT(tbl_EcommerceSales[[#This Row],[Order_Date]],"mmm")</f>
        <v>Nov</v>
      </c>
      <c r="AB2945">
        <f>YEAR(tbl_EcommerceSales[[#This Row],[Order_Date]])</f>
        <v>2025</v>
      </c>
      <c r="AC2945" t="str">
        <f>IF(tbl_EcommerceSales[[#This Row],[Age]]&lt;18,"Under 18",IF(tbl_EcommerceSales[[#This Row],[Age]]&lt;=25,"18-25",IF(tbl_EcommerceSales[[#This Row],[Age]]&lt;=35,"26-35",IF(tbl_EcommerceSales[[#This Row],[Age]]&lt;=45,"36-45",IF(tbl_EcommerceSales[[#This Row],[Age]]&lt;=55,"46-55","56+")))))</f>
        <v>26-35</v>
      </c>
    </row>
    <row r="2946" spans="1:29" x14ac:dyDescent="0.35">
      <c r="A2946" t="s">
        <v>4758</v>
      </c>
      <c r="B2946" s="7">
        <v>45980</v>
      </c>
      <c r="C2946" t="s">
        <v>46</v>
      </c>
      <c r="D2946" t="s">
        <v>47</v>
      </c>
      <c r="E2946" t="s">
        <v>48</v>
      </c>
      <c r="F2946">
        <v>42</v>
      </c>
      <c r="G2946" t="s">
        <v>61</v>
      </c>
      <c r="H2946" t="s">
        <v>27</v>
      </c>
      <c r="I2946" t="s">
        <v>517</v>
      </c>
      <c r="J2946" t="s">
        <v>518</v>
      </c>
      <c r="K2946" t="s">
        <v>30</v>
      </c>
      <c r="L2946" t="s">
        <v>278</v>
      </c>
      <c r="M2946">
        <v>2</v>
      </c>
      <c r="N2946" s="2">
        <v>1299</v>
      </c>
      <c r="O2946" s="3">
        <v>0</v>
      </c>
      <c r="P2946" s="2">
        <v>1380</v>
      </c>
      <c r="Q2946" t="s">
        <v>76</v>
      </c>
      <c r="R2946" t="s">
        <v>33</v>
      </c>
      <c r="S2946" t="s">
        <v>34</v>
      </c>
      <c r="T2946" s="4">
        <v>5</v>
      </c>
      <c r="U2946" s="11">
        <f t="shared" ref="U2946:U3009" si="46">M2946*N2946</f>
        <v>2598</v>
      </c>
      <c r="V2946" s="11">
        <f>tbl_EcommerceSales[[#This Row],[Gross_Sales]]*tbl_EcommerceSales[[#This Row],[Discount]]</f>
        <v>0</v>
      </c>
      <c r="W2946" s="11">
        <f>tbl_EcommerceSales[[#This Row],[Gross_Sales]]-tbl_EcommerceSales[[#This Row],[Discount_Amount]]</f>
        <v>2598</v>
      </c>
      <c r="X2946" s="11">
        <f>tbl_EcommerceSales[[#This Row],[Quantity]] * _xlfn.XLOOKUP(tbl_EcommerceSales[[#This Row],[Product_ID]], Product_Master!A:A, Product_Master!F:F)</f>
        <v>1380</v>
      </c>
      <c r="Y2946" s="11">
        <f>tbl_EcommerceSales[[#This Row],[Net_Revenue]]-tbl_EcommerceSales[[#This Row],[Total_Cost]]</f>
        <v>1218</v>
      </c>
      <c r="Z2946" s="9">
        <f>IFERROR(#REF!/tbl_EcommerceSales[[#This Row],[Total_Cost]], 0)</f>
        <v>0</v>
      </c>
      <c r="AA2946" t="str">
        <f>TEXT(tbl_EcommerceSales[[#This Row],[Order_Date]],"mmm")</f>
        <v>Nov</v>
      </c>
      <c r="AB2946">
        <f>YEAR(tbl_EcommerceSales[[#This Row],[Order_Date]])</f>
        <v>2025</v>
      </c>
      <c r="AC2946" t="str">
        <f>IF(tbl_EcommerceSales[[#This Row],[Age]]&lt;18,"Under 18",IF(tbl_EcommerceSales[[#This Row],[Age]]&lt;=25,"18-25",IF(tbl_EcommerceSales[[#This Row],[Age]]&lt;=35,"26-35",IF(tbl_EcommerceSales[[#This Row],[Age]]&lt;=45,"36-45",IF(tbl_EcommerceSales[[#This Row],[Age]]&lt;=55,"46-55","56+")))))</f>
        <v>36-45</v>
      </c>
    </row>
    <row r="2947" spans="1:29" x14ac:dyDescent="0.35">
      <c r="A2947" t="s">
        <v>4759</v>
      </c>
      <c r="B2947" s="7">
        <v>45980</v>
      </c>
      <c r="C2947" t="s">
        <v>1042</v>
      </c>
      <c r="D2947" t="s">
        <v>254</v>
      </c>
      <c r="E2947" t="s">
        <v>48</v>
      </c>
      <c r="F2947">
        <v>24</v>
      </c>
      <c r="G2947" t="s">
        <v>103</v>
      </c>
      <c r="H2947" t="s">
        <v>27</v>
      </c>
      <c r="I2947" t="s">
        <v>221</v>
      </c>
      <c r="J2947" t="s">
        <v>222</v>
      </c>
      <c r="K2947" t="s">
        <v>177</v>
      </c>
      <c r="L2947" t="s">
        <v>208</v>
      </c>
      <c r="M2947">
        <v>1</v>
      </c>
      <c r="N2947" s="2">
        <v>1499</v>
      </c>
      <c r="O2947" s="3">
        <v>0.25</v>
      </c>
      <c r="P2947" s="2">
        <v>800</v>
      </c>
      <c r="Q2947" t="s">
        <v>123</v>
      </c>
      <c r="R2947" t="s">
        <v>162</v>
      </c>
      <c r="S2947" t="s">
        <v>34</v>
      </c>
      <c r="T2947" s="4"/>
      <c r="U2947" s="11">
        <f t="shared" si="46"/>
        <v>1499</v>
      </c>
      <c r="V2947" s="11">
        <f>tbl_EcommerceSales[[#This Row],[Gross_Sales]]*tbl_EcommerceSales[[#This Row],[Discount]]</f>
        <v>374.75</v>
      </c>
      <c r="W2947" s="11">
        <f>tbl_EcommerceSales[[#This Row],[Gross_Sales]]-tbl_EcommerceSales[[#This Row],[Discount_Amount]]</f>
        <v>1124.25</v>
      </c>
      <c r="X2947" s="11">
        <f>tbl_EcommerceSales[[#This Row],[Quantity]] * _xlfn.XLOOKUP(tbl_EcommerceSales[[#This Row],[Product_ID]], Product_Master!A:A, Product_Master!F:F)</f>
        <v>800</v>
      </c>
      <c r="Y2947" s="11">
        <f>tbl_EcommerceSales[[#This Row],[Net_Revenue]]-tbl_EcommerceSales[[#This Row],[Total_Cost]]</f>
        <v>324.25</v>
      </c>
      <c r="Z2947" s="9">
        <f>IFERROR(#REF!/tbl_EcommerceSales[[#This Row],[Total_Cost]], 0)</f>
        <v>0</v>
      </c>
      <c r="AA2947" t="str">
        <f>TEXT(tbl_EcommerceSales[[#This Row],[Order_Date]],"mmm")</f>
        <v>Nov</v>
      </c>
      <c r="AB2947">
        <f>YEAR(tbl_EcommerceSales[[#This Row],[Order_Date]])</f>
        <v>2025</v>
      </c>
      <c r="AC2947" t="str">
        <f>IF(tbl_EcommerceSales[[#This Row],[Age]]&lt;18,"Under 18",IF(tbl_EcommerceSales[[#This Row],[Age]]&lt;=25,"18-25",IF(tbl_EcommerceSales[[#This Row],[Age]]&lt;=35,"26-35",IF(tbl_EcommerceSales[[#This Row],[Age]]&lt;=45,"36-45",IF(tbl_EcommerceSales[[#This Row],[Age]]&lt;=55,"46-55","56+")))))</f>
        <v>18-25</v>
      </c>
    </row>
    <row r="2948" spans="1:29" x14ac:dyDescent="0.35">
      <c r="A2948" t="s">
        <v>4760</v>
      </c>
      <c r="B2948" s="7">
        <v>45981</v>
      </c>
      <c r="C2948" t="s">
        <v>2469</v>
      </c>
      <c r="D2948" t="s">
        <v>216</v>
      </c>
      <c r="E2948" t="s">
        <v>48</v>
      </c>
      <c r="F2948">
        <v>20</v>
      </c>
      <c r="G2948" t="s">
        <v>52</v>
      </c>
      <c r="H2948" t="s">
        <v>27</v>
      </c>
      <c r="I2948" t="s">
        <v>294</v>
      </c>
      <c r="J2948" t="s">
        <v>295</v>
      </c>
      <c r="K2948" t="s">
        <v>91</v>
      </c>
      <c r="L2948" t="s">
        <v>296</v>
      </c>
      <c r="M2948">
        <v>2</v>
      </c>
      <c r="N2948" s="2">
        <v>699</v>
      </c>
      <c r="O2948" s="3">
        <v>0.1</v>
      </c>
      <c r="P2948" s="2">
        <v>600</v>
      </c>
      <c r="Q2948" t="s">
        <v>32</v>
      </c>
      <c r="R2948" t="s">
        <v>33</v>
      </c>
      <c r="S2948" t="s">
        <v>57</v>
      </c>
      <c r="T2948" s="4">
        <v>4</v>
      </c>
      <c r="U2948" s="11">
        <f t="shared" si="46"/>
        <v>1398</v>
      </c>
      <c r="V2948" s="11">
        <f>tbl_EcommerceSales[[#This Row],[Gross_Sales]]*tbl_EcommerceSales[[#This Row],[Discount]]</f>
        <v>139.80000000000001</v>
      </c>
      <c r="W2948" s="11">
        <f>tbl_EcommerceSales[[#This Row],[Gross_Sales]]-tbl_EcommerceSales[[#This Row],[Discount_Amount]]</f>
        <v>1258.2</v>
      </c>
      <c r="X2948" s="11">
        <f>tbl_EcommerceSales[[#This Row],[Quantity]] * _xlfn.XLOOKUP(tbl_EcommerceSales[[#This Row],[Product_ID]], Product_Master!A:A, Product_Master!F:F)</f>
        <v>600</v>
      </c>
      <c r="Y2948" s="11">
        <f>tbl_EcommerceSales[[#This Row],[Net_Revenue]]-tbl_EcommerceSales[[#This Row],[Total_Cost]]</f>
        <v>658.2</v>
      </c>
      <c r="Z2948" s="9">
        <f>IFERROR(#REF!/tbl_EcommerceSales[[#This Row],[Total_Cost]], 0)</f>
        <v>0</v>
      </c>
      <c r="AA2948" t="str">
        <f>TEXT(tbl_EcommerceSales[[#This Row],[Order_Date]],"mmm")</f>
        <v>Nov</v>
      </c>
      <c r="AB2948">
        <f>YEAR(tbl_EcommerceSales[[#This Row],[Order_Date]])</f>
        <v>2025</v>
      </c>
      <c r="AC2948" t="str">
        <f>IF(tbl_EcommerceSales[[#This Row],[Age]]&lt;18,"Under 18",IF(tbl_EcommerceSales[[#This Row],[Age]]&lt;=25,"18-25",IF(tbl_EcommerceSales[[#This Row],[Age]]&lt;=35,"26-35",IF(tbl_EcommerceSales[[#This Row],[Age]]&lt;=45,"36-45",IF(tbl_EcommerceSales[[#This Row],[Age]]&lt;=55,"46-55","56+")))))</f>
        <v>18-25</v>
      </c>
    </row>
    <row r="2949" spans="1:29" x14ac:dyDescent="0.35">
      <c r="A2949" t="s">
        <v>4761</v>
      </c>
      <c r="B2949" s="7">
        <v>45981</v>
      </c>
      <c r="C2949" t="s">
        <v>4422</v>
      </c>
      <c r="D2949" t="s">
        <v>60</v>
      </c>
      <c r="E2949" t="s">
        <v>48</v>
      </c>
      <c r="F2949">
        <v>18</v>
      </c>
      <c r="G2949" t="s">
        <v>192</v>
      </c>
      <c r="H2949" t="s">
        <v>27</v>
      </c>
      <c r="I2949" t="s">
        <v>80</v>
      </c>
      <c r="J2949" t="s">
        <v>81</v>
      </c>
      <c r="K2949" t="s">
        <v>82</v>
      </c>
      <c r="L2949" t="s">
        <v>83</v>
      </c>
      <c r="M2949">
        <v>3</v>
      </c>
      <c r="N2949" s="2">
        <v>2499</v>
      </c>
      <c r="O2949" s="3">
        <v>0.05</v>
      </c>
      <c r="P2949" s="2">
        <v>4650</v>
      </c>
      <c r="Q2949" t="s">
        <v>32</v>
      </c>
      <c r="R2949" t="s">
        <v>33</v>
      </c>
      <c r="S2949" t="s">
        <v>57</v>
      </c>
      <c r="T2949" s="4">
        <v>4</v>
      </c>
      <c r="U2949" s="11">
        <f t="shared" si="46"/>
        <v>7497</v>
      </c>
      <c r="V2949" s="11">
        <f>tbl_EcommerceSales[[#This Row],[Gross_Sales]]*tbl_EcommerceSales[[#This Row],[Discount]]</f>
        <v>374.85</v>
      </c>
      <c r="W2949" s="11">
        <f>tbl_EcommerceSales[[#This Row],[Gross_Sales]]-tbl_EcommerceSales[[#This Row],[Discount_Amount]]</f>
        <v>7122.15</v>
      </c>
      <c r="X2949" s="11">
        <f>tbl_EcommerceSales[[#This Row],[Quantity]] * _xlfn.XLOOKUP(tbl_EcommerceSales[[#This Row],[Product_ID]], Product_Master!A:A, Product_Master!F:F)</f>
        <v>4650</v>
      </c>
      <c r="Y2949" s="11">
        <f>tbl_EcommerceSales[[#This Row],[Net_Revenue]]-tbl_EcommerceSales[[#This Row],[Total_Cost]]</f>
        <v>2472.1499999999996</v>
      </c>
      <c r="Z2949" s="9">
        <f>IFERROR(#REF!/tbl_EcommerceSales[[#This Row],[Total_Cost]], 0)</f>
        <v>0</v>
      </c>
      <c r="AA2949" t="str">
        <f>TEXT(tbl_EcommerceSales[[#This Row],[Order_Date]],"mmm")</f>
        <v>Nov</v>
      </c>
      <c r="AB2949">
        <f>YEAR(tbl_EcommerceSales[[#This Row],[Order_Date]])</f>
        <v>2025</v>
      </c>
      <c r="AC2949" t="str">
        <f>IF(tbl_EcommerceSales[[#This Row],[Age]]&lt;18,"Under 18",IF(tbl_EcommerceSales[[#This Row],[Age]]&lt;=25,"18-25",IF(tbl_EcommerceSales[[#This Row],[Age]]&lt;=35,"26-35",IF(tbl_EcommerceSales[[#This Row],[Age]]&lt;=45,"36-45",IF(tbl_EcommerceSales[[#This Row],[Age]]&lt;=55,"46-55","56+")))))</f>
        <v>18-25</v>
      </c>
    </row>
    <row r="2950" spans="1:29" x14ac:dyDescent="0.35">
      <c r="A2950" t="s">
        <v>4762</v>
      </c>
      <c r="B2950" s="7">
        <v>45981</v>
      </c>
      <c r="C2950" t="s">
        <v>4763</v>
      </c>
      <c r="D2950" t="s">
        <v>216</v>
      </c>
      <c r="E2950" t="s">
        <v>25</v>
      </c>
      <c r="F2950">
        <v>29</v>
      </c>
      <c r="G2950" t="s">
        <v>107</v>
      </c>
      <c r="H2950" t="s">
        <v>39</v>
      </c>
      <c r="I2950" t="s">
        <v>67</v>
      </c>
      <c r="J2950" t="s">
        <v>68</v>
      </c>
      <c r="K2950" t="s">
        <v>42</v>
      </c>
      <c r="L2950" t="s">
        <v>43</v>
      </c>
      <c r="M2950">
        <v>2</v>
      </c>
      <c r="N2950" s="2">
        <v>799</v>
      </c>
      <c r="O2950" s="3">
        <v>0.25</v>
      </c>
      <c r="P2950" s="2">
        <v>720</v>
      </c>
      <c r="Q2950" t="s">
        <v>123</v>
      </c>
      <c r="R2950" t="s">
        <v>33</v>
      </c>
      <c r="S2950" t="s">
        <v>34</v>
      </c>
      <c r="T2950" s="4">
        <v>4</v>
      </c>
      <c r="U2950" s="11">
        <f t="shared" si="46"/>
        <v>1598</v>
      </c>
      <c r="V2950" s="11">
        <f>tbl_EcommerceSales[[#This Row],[Gross_Sales]]*tbl_EcommerceSales[[#This Row],[Discount]]</f>
        <v>399.5</v>
      </c>
      <c r="W2950" s="11">
        <f>tbl_EcommerceSales[[#This Row],[Gross_Sales]]-tbl_EcommerceSales[[#This Row],[Discount_Amount]]</f>
        <v>1198.5</v>
      </c>
      <c r="X2950" s="11">
        <f>tbl_EcommerceSales[[#This Row],[Quantity]] * _xlfn.XLOOKUP(tbl_EcommerceSales[[#This Row],[Product_ID]], Product_Master!A:A, Product_Master!F:F)</f>
        <v>720</v>
      </c>
      <c r="Y2950" s="11">
        <f>tbl_EcommerceSales[[#This Row],[Net_Revenue]]-tbl_EcommerceSales[[#This Row],[Total_Cost]]</f>
        <v>478.5</v>
      </c>
      <c r="Z2950" s="9">
        <f>IFERROR(#REF!/tbl_EcommerceSales[[#This Row],[Total_Cost]], 0)</f>
        <v>0</v>
      </c>
      <c r="AA2950" t="str">
        <f>TEXT(tbl_EcommerceSales[[#This Row],[Order_Date]],"mmm")</f>
        <v>Nov</v>
      </c>
      <c r="AB2950">
        <f>YEAR(tbl_EcommerceSales[[#This Row],[Order_Date]])</f>
        <v>2025</v>
      </c>
      <c r="AC2950" t="str">
        <f>IF(tbl_EcommerceSales[[#This Row],[Age]]&lt;18,"Under 18",IF(tbl_EcommerceSales[[#This Row],[Age]]&lt;=25,"18-25",IF(tbl_EcommerceSales[[#This Row],[Age]]&lt;=35,"26-35",IF(tbl_EcommerceSales[[#This Row],[Age]]&lt;=45,"36-45",IF(tbl_EcommerceSales[[#This Row],[Age]]&lt;=55,"46-55","56+")))))</f>
        <v>26-35</v>
      </c>
    </row>
    <row r="2951" spans="1:29" x14ac:dyDescent="0.35">
      <c r="A2951" t="s">
        <v>4764</v>
      </c>
      <c r="B2951" s="7">
        <v>45981</v>
      </c>
      <c r="C2951" t="s">
        <v>4765</v>
      </c>
      <c r="D2951" t="s">
        <v>189</v>
      </c>
      <c r="E2951" t="s">
        <v>48</v>
      </c>
      <c r="F2951">
        <v>39</v>
      </c>
      <c r="G2951" t="s">
        <v>52</v>
      </c>
      <c r="H2951" t="s">
        <v>27</v>
      </c>
      <c r="I2951" t="s">
        <v>357</v>
      </c>
      <c r="J2951" t="s">
        <v>358</v>
      </c>
      <c r="K2951" t="s">
        <v>177</v>
      </c>
      <c r="L2951" t="s">
        <v>178</v>
      </c>
      <c r="M2951">
        <v>2</v>
      </c>
      <c r="N2951" s="2">
        <v>999</v>
      </c>
      <c r="O2951" s="3">
        <v>0.15</v>
      </c>
      <c r="P2951" s="2">
        <v>1040</v>
      </c>
      <c r="Q2951" t="s">
        <v>44</v>
      </c>
      <c r="R2951" t="s">
        <v>33</v>
      </c>
      <c r="S2951" t="s">
        <v>34</v>
      </c>
      <c r="T2951" s="4">
        <v>5</v>
      </c>
      <c r="U2951" s="11">
        <f t="shared" si="46"/>
        <v>1998</v>
      </c>
      <c r="V2951" s="11">
        <f>tbl_EcommerceSales[[#This Row],[Gross_Sales]]*tbl_EcommerceSales[[#This Row],[Discount]]</f>
        <v>299.7</v>
      </c>
      <c r="W2951" s="11">
        <f>tbl_EcommerceSales[[#This Row],[Gross_Sales]]-tbl_EcommerceSales[[#This Row],[Discount_Amount]]</f>
        <v>1698.3</v>
      </c>
      <c r="X2951" s="11">
        <f>tbl_EcommerceSales[[#This Row],[Quantity]] * _xlfn.XLOOKUP(tbl_EcommerceSales[[#This Row],[Product_ID]], Product_Master!A:A, Product_Master!F:F)</f>
        <v>1040</v>
      </c>
      <c r="Y2951" s="11">
        <f>tbl_EcommerceSales[[#This Row],[Net_Revenue]]-tbl_EcommerceSales[[#This Row],[Total_Cost]]</f>
        <v>658.3</v>
      </c>
      <c r="Z2951" s="9">
        <f>IFERROR(#REF!/tbl_EcommerceSales[[#This Row],[Total_Cost]], 0)</f>
        <v>0</v>
      </c>
      <c r="AA2951" t="str">
        <f>TEXT(tbl_EcommerceSales[[#This Row],[Order_Date]],"mmm")</f>
        <v>Nov</v>
      </c>
      <c r="AB2951">
        <f>YEAR(tbl_EcommerceSales[[#This Row],[Order_Date]])</f>
        <v>2025</v>
      </c>
      <c r="AC2951" t="str">
        <f>IF(tbl_EcommerceSales[[#This Row],[Age]]&lt;18,"Under 18",IF(tbl_EcommerceSales[[#This Row],[Age]]&lt;=25,"18-25",IF(tbl_EcommerceSales[[#This Row],[Age]]&lt;=35,"26-35",IF(tbl_EcommerceSales[[#This Row],[Age]]&lt;=45,"36-45",IF(tbl_EcommerceSales[[#This Row],[Age]]&lt;=55,"46-55","56+")))))</f>
        <v>36-45</v>
      </c>
    </row>
    <row r="2952" spans="1:29" x14ac:dyDescent="0.35">
      <c r="A2952" t="s">
        <v>4766</v>
      </c>
      <c r="B2952" s="7">
        <v>45981</v>
      </c>
      <c r="C2952" t="s">
        <v>4767</v>
      </c>
      <c r="D2952" t="s">
        <v>130</v>
      </c>
      <c r="E2952" t="s">
        <v>48</v>
      </c>
      <c r="F2952">
        <v>33</v>
      </c>
      <c r="G2952" t="s">
        <v>171</v>
      </c>
      <c r="H2952" t="s">
        <v>39</v>
      </c>
      <c r="I2952" t="s">
        <v>111</v>
      </c>
      <c r="J2952" t="s">
        <v>112</v>
      </c>
      <c r="K2952" t="s">
        <v>55</v>
      </c>
      <c r="L2952" t="s">
        <v>113</v>
      </c>
      <c r="M2952">
        <v>4</v>
      </c>
      <c r="N2952" s="2">
        <v>1799</v>
      </c>
      <c r="O2952" s="3">
        <v>0</v>
      </c>
      <c r="P2952" s="2">
        <v>3800</v>
      </c>
      <c r="Q2952" t="s">
        <v>32</v>
      </c>
      <c r="R2952" t="s">
        <v>33</v>
      </c>
      <c r="S2952" t="s">
        <v>34</v>
      </c>
      <c r="T2952" s="4">
        <v>5</v>
      </c>
      <c r="U2952" s="11">
        <f t="shared" si="46"/>
        <v>7196</v>
      </c>
      <c r="V2952" s="11">
        <f>tbl_EcommerceSales[[#This Row],[Gross_Sales]]*tbl_EcommerceSales[[#This Row],[Discount]]</f>
        <v>0</v>
      </c>
      <c r="W2952" s="11">
        <f>tbl_EcommerceSales[[#This Row],[Gross_Sales]]-tbl_EcommerceSales[[#This Row],[Discount_Amount]]</f>
        <v>7196</v>
      </c>
      <c r="X2952" s="11">
        <f>tbl_EcommerceSales[[#This Row],[Quantity]] * _xlfn.XLOOKUP(tbl_EcommerceSales[[#This Row],[Product_ID]], Product_Master!A:A, Product_Master!F:F)</f>
        <v>3800</v>
      </c>
      <c r="Y2952" s="11">
        <f>tbl_EcommerceSales[[#This Row],[Net_Revenue]]-tbl_EcommerceSales[[#This Row],[Total_Cost]]</f>
        <v>3396</v>
      </c>
      <c r="Z2952" s="9">
        <f>IFERROR(#REF!/tbl_EcommerceSales[[#This Row],[Total_Cost]], 0)</f>
        <v>0</v>
      </c>
      <c r="AA2952" t="str">
        <f>TEXT(tbl_EcommerceSales[[#This Row],[Order_Date]],"mmm")</f>
        <v>Nov</v>
      </c>
      <c r="AB2952">
        <f>YEAR(tbl_EcommerceSales[[#This Row],[Order_Date]])</f>
        <v>2025</v>
      </c>
      <c r="AC2952" t="str">
        <f>IF(tbl_EcommerceSales[[#This Row],[Age]]&lt;18,"Under 18",IF(tbl_EcommerceSales[[#This Row],[Age]]&lt;=25,"18-25",IF(tbl_EcommerceSales[[#This Row],[Age]]&lt;=35,"26-35",IF(tbl_EcommerceSales[[#This Row],[Age]]&lt;=45,"36-45",IF(tbl_EcommerceSales[[#This Row],[Age]]&lt;=55,"46-55","56+")))))</f>
        <v>26-35</v>
      </c>
    </row>
    <row r="2953" spans="1:29" x14ac:dyDescent="0.35">
      <c r="A2953" t="s">
        <v>4768</v>
      </c>
      <c r="B2953" s="7">
        <v>45981</v>
      </c>
      <c r="C2953" t="s">
        <v>1861</v>
      </c>
      <c r="D2953" t="s">
        <v>86</v>
      </c>
      <c r="E2953" t="s">
        <v>25</v>
      </c>
      <c r="F2953">
        <v>54</v>
      </c>
      <c r="G2953" t="s">
        <v>107</v>
      </c>
      <c r="H2953" t="s">
        <v>39</v>
      </c>
      <c r="I2953" t="s">
        <v>89</v>
      </c>
      <c r="J2953" t="s">
        <v>90</v>
      </c>
      <c r="K2953" t="s">
        <v>91</v>
      </c>
      <c r="L2953" t="s">
        <v>92</v>
      </c>
      <c r="M2953">
        <v>2</v>
      </c>
      <c r="N2953" s="2">
        <v>599</v>
      </c>
      <c r="O2953" s="3">
        <v>0.05</v>
      </c>
      <c r="P2953" s="2">
        <v>520</v>
      </c>
      <c r="Q2953" t="s">
        <v>76</v>
      </c>
      <c r="R2953" t="s">
        <v>33</v>
      </c>
      <c r="S2953" t="s">
        <v>57</v>
      </c>
      <c r="T2953" s="4">
        <v>5</v>
      </c>
      <c r="U2953" s="11">
        <f t="shared" si="46"/>
        <v>1198</v>
      </c>
      <c r="V2953" s="11">
        <f>tbl_EcommerceSales[[#This Row],[Gross_Sales]]*tbl_EcommerceSales[[#This Row],[Discount]]</f>
        <v>59.900000000000006</v>
      </c>
      <c r="W2953" s="11">
        <f>tbl_EcommerceSales[[#This Row],[Gross_Sales]]-tbl_EcommerceSales[[#This Row],[Discount_Amount]]</f>
        <v>1138.0999999999999</v>
      </c>
      <c r="X2953" s="11">
        <f>tbl_EcommerceSales[[#This Row],[Quantity]] * _xlfn.XLOOKUP(tbl_EcommerceSales[[#This Row],[Product_ID]], Product_Master!A:A, Product_Master!F:F)</f>
        <v>520</v>
      </c>
      <c r="Y2953" s="11">
        <f>tbl_EcommerceSales[[#This Row],[Net_Revenue]]-tbl_EcommerceSales[[#This Row],[Total_Cost]]</f>
        <v>618.09999999999991</v>
      </c>
      <c r="Z2953" s="9">
        <f>IFERROR(#REF!/tbl_EcommerceSales[[#This Row],[Total_Cost]], 0)</f>
        <v>0</v>
      </c>
      <c r="AA2953" t="str">
        <f>TEXT(tbl_EcommerceSales[[#This Row],[Order_Date]],"mmm")</f>
        <v>Nov</v>
      </c>
      <c r="AB2953">
        <f>YEAR(tbl_EcommerceSales[[#This Row],[Order_Date]])</f>
        <v>2025</v>
      </c>
      <c r="AC2953" t="str">
        <f>IF(tbl_EcommerceSales[[#This Row],[Age]]&lt;18,"Under 18",IF(tbl_EcommerceSales[[#This Row],[Age]]&lt;=25,"18-25",IF(tbl_EcommerceSales[[#This Row],[Age]]&lt;=35,"26-35",IF(tbl_EcommerceSales[[#This Row],[Age]]&lt;=45,"36-45",IF(tbl_EcommerceSales[[#This Row],[Age]]&lt;=55,"46-55","56+")))))</f>
        <v>46-55</v>
      </c>
    </row>
    <row r="2954" spans="1:29" x14ac:dyDescent="0.35">
      <c r="A2954" t="s">
        <v>4769</v>
      </c>
      <c r="B2954" s="7">
        <v>45981</v>
      </c>
      <c r="C2954" t="s">
        <v>713</v>
      </c>
      <c r="D2954" t="s">
        <v>60</v>
      </c>
      <c r="E2954" t="s">
        <v>48</v>
      </c>
      <c r="F2954">
        <v>24</v>
      </c>
      <c r="G2954" t="s">
        <v>171</v>
      </c>
      <c r="H2954" t="s">
        <v>39</v>
      </c>
      <c r="I2954" t="s">
        <v>28</v>
      </c>
      <c r="J2954" t="s">
        <v>29</v>
      </c>
      <c r="K2954" t="s">
        <v>30</v>
      </c>
      <c r="L2954" t="s">
        <v>31</v>
      </c>
      <c r="M2954">
        <v>2</v>
      </c>
      <c r="N2954" s="2">
        <v>5999</v>
      </c>
      <c r="O2954" s="3">
        <v>0</v>
      </c>
      <c r="P2954" s="2">
        <v>7800</v>
      </c>
      <c r="Q2954" t="s">
        <v>44</v>
      </c>
      <c r="R2954" t="s">
        <v>33</v>
      </c>
      <c r="S2954" t="s">
        <v>57</v>
      </c>
      <c r="T2954" s="4">
        <v>4</v>
      </c>
      <c r="U2954" s="11">
        <f t="shared" si="46"/>
        <v>11998</v>
      </c>
      <c r="V2954" s="11">
        <f>tbl_EcommerceSales[[#This Row],[Gross_Sales]]*tbl_EcommerceSales[[#This Row],[Discount]]</f>
        <v>0</v>
      </c>
      <c r="W2954" s="11">
        <f>tbl_EcommerceSales[[#This Row],[Gross_Sales]]-tbl_EcommerceSales[[#This Row],[Discount_Amount]]</f>
        <v>11998</v>
      </c>
      <c r="X2954" s="11">
        <f>tbl_EcommerceSales[[#This Row],[Quantity]] * _xlfn.XLOOKUP(tbl_EcommerceSales[[#This Row],[Product_ID]], Product_Master!A:A, Product_Master!F:F)</f>
        <v>7800</v>
      </c>
      <c r="Y2954" s="11">
        <f>tbl_EcommerceSales[[#This Row],[Net_Revenue]]-tbl_EcommerceSales[[#This Row],[Total_Cost]]</f>
        <v>4198</v>
      </c>
      <c r="Z2954" s="9">
        <f>IFERROR(#REF!/tbl_EcommerceSales[[#This Row],[Total_Cost]], 0)</f>
        <v>0</v>
      </c>
      <c r="AA2954" t="str">
        <f>TEXT(tbl_EcommerceSales[[#This Row],[Order_Date]],"mmm")</f>
        <v>Nov</v>
      </c>
      <c r="AB2954">
        <f>YEAR(tbl_EcommerceSales[[#This Row],[Order_Date]])</f>
        <v>2025</v>
      </c>
      <c r="AC2954" t="str">
        <f>IF(tbl_EcommerceSales[[#This Row],[Age]]&lt;18,"Under 18",IF(tbl_EcommerceSales[[#This Row],[Age]]&lt;=25,"18-25",IF(tbl_EcommerceSales[[#This Row],[Age]]&lt;=35,"26-35",IF(tbl_EcommerceSales[[#This Row],[Age]]&lt;=45,"36-45",IF(tbl_EcommerceSales[[#This Row],[Age]]&lt;=55,"46-55","56+")))))</f>
        <v>18-25</v>
      </c>
    </row>
    <row r="2955" spans="1:29" x14ac:dyDescent="0.35">
      <c r="A2955" t="s">
        <v>4770</v>
      </c>
      <c r="B2955" s="7">
        <v>45981</v>
      </c>
      <c r="C2955" t="s">
        <v>4771</v>
      </c>
      <c r="D2955" t="s">
        <v>66</v>
      </c>
      <c r="E2955" t="s">
        <v>25</v>
      </c>
      <c r="F2955">
        <v>47</v>
      </c>
      <c r="G2955" t="s">
        <v>96</v>
      </c>
      <c r="H2955" t="s">
        <v>39</v>
      </c>
      <c r="I2955" t="s">
        <v>257</v>
      </c>
      <c r="J2955" t="s">
        <v>258</v>
      </c>
      <c r="K2955" t="s">
        <v>55</v>
      </c>
      <c r="L2955" t="s">
        <v>56</v>
      </c>
      <c r="M2955">
        <v>1</v>
      </c>
      <c r="N2955" s="2">
        <v>1999</v>
      </c>
      <c r="O2955" s="3">
        <v>0.1</v>
      </c>
      <c r="P2955" s="2">
        <v>1050</v>
      </c>
      <c r="Q2955" t="s">
        <v>44</v>
      </c>
      <c r="R2955" t="s">
        <v>162</v>
      </c>
      <c r="S2955" t="s">
        <v>57</v>
      </c>
      <c r="T2955" s="4"/>
      <c r="U2955" s="11">
        <f t="shared" si="46"/>
        <v>1999</v>
      </c>
      <c r="V2955" s="11">
        <f>tbl_EcommerceSales[[#This Row],[Gross_Sales]]*tbl_EcommerceSales[[#This Row],[Discount]]</f>
        <v>199.9</v>
      </c>
      <c r="W2955" s="11">
        <f>tbl_EcommerceSales[[#This Row],[Gross_Sales]]-tbl_EcommerceSales[[#This Row],[Discount_Amount]]</f>
        <v>1799.1</v>
      </c>
      <c r="X2955" s="11">
        <f>tbl_EcommerceSales[[#This Row],[Quantity]] * _xlfn.XLOOKUP(tbl_EcommerceSales[[#This Row],[Product_ID]], Product_Master!A:A, Product_Master!F:F)</f>
        <v>1050</v>
      </c>
      <c r="Y2955" s="11">
        <f>tbl_EcommerceSales[[#This Row],[Net_Revenue]]-tbl_EcommerceSales[[#This Row],[Total_Cost]]</f>
        <v>749.09999999999991</v>
      </c>
      <c r="Z2955" s="9">
        <f>IFERROR(#REF!/tbl_EcommerceSales[[#This Row],[Total_Cost]], 0)</f>
        <v>0</v>
      </c>
      <c r="AA2955" t="str">
        <f>TEXT(tbl_EcommerceSales[[#This Row],[Order_Date]],"mmm")</f>
        <v>Nov</v>
      </c>
      <c r="AB2955">
        <f>YEAR(tbl_EcommerceSales[[#This Row],[Order_Date]])</f>
        <v>2025</v>
      </c>
      <c r="AC2955" t="str">
        <f>IF(tbl_EcommerceSales[[#This Row],[Age]]&lt;18,"Under 18",IF(tbl_EcommerceSales[[#This Row],[Age]]&lt;=25,"18-25",IF(tbl_EcommerceSales[[#This Row],[Age]]&lt;=35,"26-35",IF(tbl_EcommerceSales[[#This Row],[Age]]&lt;=45,"36-45",IF(tbl_EcommerceSales[[#This Row],[Age]]&lt;=55,"46-55","56+")))))</f>
        <v>46-55</v>
      </c>
    </row>
    <row r="2956" spans="1:29" x14ac:dyDescent="0.35">
      <c r="A2956" t="s">
        <v>4772</v>
      </c>
      <c r="B2956" s="7">
        <v>45981</v>
      </c>
      <c r="C2956" t="s">
        <v>3642</v>
      </c>
      <c r="D2956" t="s">
        <v>37</v>
      </c>
      <c r="E2956" t="s">
        <v>48</v>
      </c>
      <c r="F2956">
        <v>38</v>
      </c>
      <c r="G2956" t="s">
        <v>246</v>
      </c>
      <c r="H2956" t="s">
        <v>27</v>
      </c>
      <c r="I2956" t="s">
        <v>53</v>
      </c>
      <c r="J2956" t="s">
        <v>54</v>
      </c>
      <c r="K2956" t="s">
        <v>55</v>
      </c>
      <c r="L2956" t="s">
        <v>56</v>
      </c>
      <c r="M2956">
        <v>1</v>
      </c>
      <c r="N2956" s="2">
        <v>799</v>
      </c>
      <c r="O2956" s="3">
        <v>0</v>
      </c>
      <c r="P2956" s="2">
        <v>390</v>
      </c>
      <c r="Q2956" t="s">
        <v>32</v>
      </c>
      <c r="R2956" t="s">
        <v>33</v>
      </c>
      <c r="S2956" t="s">
        <v>57</v>
      </c>
      <c r="T2956" s="4">
        <v>5</v>
      </c>
      <c r="U2956" s="11">
        <f t="shared" si="46"/>
        <v>799</v>
      </c>
      <c r="V2956" s="11">
        <f>tbl_EcommerceSales[[#This Row],[Gross_Sales]]*tbl_EcommerceSales[[#This Row],[Discount]]</f>
        <v>0</v>
      </c>
      <c r="W2956" s="11">
        <f>tbl_EcommerceSales[[#This Row],[Gross_Sales]]-tbl_EcommerceSales[[#This Row],[Discount_Amount]]</f>
        <v>799</v>
      </c>
      <c r="X2956" s="11">
        <f>tbl_EcommerceSales[[#This Row],[Quantity]] * _xlfn.XLOOKUP(tbl_EcommerceSales[[#This Row],[Product_ID]], Product_Master!A:A, Product_Master!F:F)</f>
        <v>390</v>
      </c>
      <c r="Y2956" s="11">
        <f>tbl_EcommerceSales[[#This Row],[Net_Revenue]]-tbl_EcommerceSales[[#This Row],[Total_Cost]]</f>
        <v>409</v>
      </c>
      <c r="Z2956" s="9">
        <f>IFERROR(#REF!/tbl_EcommerceSales[[#This Row],[Total_Cost]], 0)</f>
        <v>0</v>
      </c>
      <c r="AA2956" t="str">
        <f>TEXT(tbl_EcommerceSales[[#This Row],[Order_Date]],"mmm")</f>
        <v>Nov</v>
      </c>
      <c r="AB2956">
        <f>YEAR(tbl_EcommerceSales[[#This Row],[Order_Date]])</f>
        <v>2025</v>
      </c>
      <c r="AC2956" t="str">
        <f>IF(tbl_EcommerceSales[[#This Row],[Age]]&lt;18,"Under 18",IF(tbl_EcommerceSales[[#This Row],[Age]]&lt;=25,"18-25",IF(tbl_EcommerceSales[[#This Row],[Age]]&lt;=35,"26-35",IF(tbl_EcommerceSales[[#This Row],[Age]]&lt;=45,"36-45",IF(tbl_EcommerceSales[[#This Row],[Age]]&lt;=55,"46-55","56+")))))</f>
        <v>36-45</v>
      </c>
    </row>
    <row r="2957" spans="1:29" x14ac:dyDescent="0.35">
      <c r="A2957" t="s">
        <v>4773</v>
      </c>
      <c r="B2957" s="7">
        <v>45981</v>
      </c>
      <c r="C2957" t="s">
        <v>4774</v>
      </c>
      <c r="D2957" t="s">
        <v>195</v>
      </c>
      <c r="E2957" t="s">
        <v>25</v>
      </c>
      <c r="F2957">
        <v>36</v>
      </c>
      <c r="G2957" t="s">
        <v>155</v>
      </c>
      <c r="H2957" t="s">
        <v>88</v>
      </c>
      <c r="I2957" t="s">
        <v>271</v>
      </c>
      <c r="J2957" t="s">
        <v>272</v>
      </c>
      <c r="K2957" t="s">
        <v>30</v>
      </c>
      <c r="L2957" t="s">
        <v>273</v>
      </c>
      <c r="M2957">
        <v>1</v>
      </c>
      <c r="N2957" s="2">
        <v>4299</v>
      </c>
      <c r="O2957" s="3">
        <v>0.05</v>
      </c>
      <c r="P2957" s="2">
        <v>2700</v>
      </c>
      <c r="Q2957" t="s">
        <v>44</v>
      </c>
      <c r="R2957" t="s">
        <v>33</v>
      </c>
      <c r="S2957" t="s">
        <v>57</v>
      </c>
      <c r="T2957" s="4">
        <v>5</v>
      </c>
      <c r="U2957" s="11">
        <f t="shared" si="46"/>
        <v>4299</v>
      </c>
      <c r="V2957" s="11">
        <f>tbl_EcommerceSales[[#This Row],[Gross_Sales]]*tbl_EcommerceSales[[#This Row],[Discount]]</f>
        <v>214.95000000000002</v>
      </c>
      <c r="W2957" s="11">
        <f>tbl_EcommerceSales[[#This Row],[Gross_Sales]]-tbl_EcommerceSales[[#This Row],[Discount_Amount]]</f>
        <v>4084.05</v>
      </c>
      <c r="X2957" s="11">
        <f>tbl_EcommerceSales[[#This Row],[Quantity]] * _xlfn.XLOOKUP(tbl_EcommerceSales[[#This Row],[Product_ID]], Product_Master!A:A, Product_Master!F:F)</f>
        <v>2700</v>
      </c>
      <c r="Y2957" s="11">
        <f>tbl_EcommerceSales[[#This Row],[Net_Revenue]]-tbl_EcommerceSales[[#This Row],[Total_Cost]]</f>
        <v>1384.0500000000002</v>
      </c>
      <c r="Z2957" s="9">
        <f>IFERROR(#REF!/tbl_EcommerceSales[[#This Row],[Total_Cost]], 0)</f>
        <v>0</v>
      </c>
      <c r="AA2957" t="str">
        <f>TEXT(tbl_EcommerceSales[[#This Row],[Order_Date]],"mmm")</f>
        <v>Nov</v>
      </c>
      <c r="AB2957">
        <f>YEAR(tbl_EcommerceSales[[#This Row],[Order_Date]])</f>
        <v>2025</v>
      </c>
      <c r="AC2957" t="str">
        <f>IF(tbl_EcommerceSales[[#This Row],[Age]]&lt;18,"Under 18",IF(tbl_EcommerceSales[[#This Row],[Age]]&lt;=25,"18-25",IF(tbl_EcommerceSales[[#This Row],[Age]]&lt;=35,"26-35",IF(tbl_EcommerceSales[[#This Row],[Age]]&lt;=45,"36-45",IF(tbl_EcommerceSales[[#This Row],[Age]]&lt;=55,"46-55","56+")))))</f>
        <v>36-45</v>
      </c>
    </row>
    <row r="2958" spans="1:29" x14ac:dyDescent="0.35">
      <c r="A2958" t="s">
        <v>4775</v>
      </c>
      <c r="B2958" s="7">
        <v>45981</v>
      </c>
      <c r="C2958" t="s">
        <v>1915</v>
      </c>
      <c r="D2958" t="s">
        <v>24</v>
      </c>
      <c r="E2958" t="s">
        <v>48</v>
      </c>
      <c r="F2958">
        <v>40</v>
      </c>
      <c r="G2958" t="s">
        <v>87</v>
      </c>
      <c r="H2958" t="s">
        <v>88</v>
      </c>
      <c r="I2958" t="s">
        <v>200</v>
      </c>
      <c r="J2958" t="s">
        <v>201</v>
      </c>
      <c r="K2958" t="s">
        <v>91</v>
      </c>
      <c r="L2958" t="s">
        <v>202</v>
      </c>
      <c r="M2958">
        <v>1</v>
      </c>
      <c r="N2958" s="2">
        <v>899</v>
      </c>
      <c r="O2958" s="3">
        <v>0.2</v>
      </c>
      <c r="P2958" s="2">
        <v>420</v>
      </c>
      <c r="Q2958" t="s">
        <v>319</v>
      </c>
      <c r="R2958" t="s">
        <v>33</v>
      </c>
      <c r="S2958" t="s">
        <v>34</v>
      </c>
      <c r="T2958" s="4">
        <v>4</v>
      </c>
      <c r="U2958" s="11">
        <f t="shared" si="46"/>
        <v>899</v>
      </c>
      <c r="V2958" s="11">
        <f>tbl_EcommerceSales[[#This Row],[Gross_Sales]]*tbl_EcommerceSales[[#This Row],[Discount]]</f>
        <v>179.8</v>
      </c>
      <c r="W2958" s="11">
        <f>tbl_EcommerceSales[[#This Row],[Gross_Sales]]-tbl_EcommerceSales[[#This Row],[Discount_Amount]]</f>
        <v>719.2</v>
      </c>
      <c r="X2958" s="11">
        <f>tbl_EcommerceSales[[#This Row],[Quantity]] * _xlfn.XLOOKUP(tbl_EcommerceSales[[#This Row],[Product_ID]], Product_Master!A:A, Product_Master!F:F)</f>
        <v>420</v>
      </c>
      <c r="Y2958" s="11">
        <f>tbl_EcommerceSales[[#This Row],[Net_Revenue]]-tbl_EcommerceSales[[#This Row],[Total_Cost]]</f>
        <v>299.20000000000005</v>
      </c>
      <c r="Z2958" s="9">
        <f>IFERROR(#REF!/tbl_EcommerceSales[[#This Row],[Total_Cost]], 0)</f>
        <v>0</v>
      </c>
      <c r="AA2958" t="str">
        <f>TEXT(tbl_EcommerceSales[[#This Row],[Order_Date]],"mmm")</f>
        <v>Nov</v>
      </c>
      <c r="AB2958">
        <f>YEAR(tbl_EcommerceSales[[#This Row],[Order_Date]])</f>
        <v>2025</v>
      </c>
      <c r="AC2958" t="str">
        <f>IF(tbl_EcommerceSales[[#This Row],[Age]]&lt;18,"Under 18",IF(tbl_EcommerceSales[[#This Row],[Age]]&lt;=25,"18-25",IF(tbl_EcommerceSales[[#This Row],[Age]]&lt;=35,"26-35",IF(tbl_EcommerceSales[[#This Row],[Age]]&lt;=45,"36-45",IF(tbl_EcommerceSales[[#This Row],[Age]]&lt;=55,"46-55","56+")))))</f>
        <v>36-45</v>
      </c>
    </row>
    <row r="2959" spans="1:29" x14ac:dyDescent="0.35">
      <c r="A2959" t="s">
        <v>4776</v>
      </c>
      <c r="B2959" s="7">
        <v>45982</v>
      </c>
      <c r="C2959" t="s">
        <v>4777</v>
      </c>
      <c r="D2959" t="s">
        <v>86</v>
      </c>
      <c r="E2959" t="s">
        <v>48</v>
      </c>
      <c r="F2959">
        <v>48</v>
      </c>
      <c r="G2959" t="s">
        <v>152</v>
      </c>
      <c r="H2959" t="s">
        <v>72</v>
      </c>
      <c r="I2959" t="s">
        <v>111</v>
      </c>
      <c r="J2959" t="s">
        <v>112</v>
      </c>
      <c r="K2959" t="s">
        <v>55</v>
      </c>
      <c r="L2959" t="s">
        <v>113</v>
      </c>
      <c r="M2959">
        <v>2</v>
      </c>
      <c r="N2959" s="2">
        <v>1799</v>
      </c>
      <c r="O2959" s="3">
        <v>0.1</v>
      </c>
      <c r="P2959" s="2">
        <v>1900</v>
      </c>
      <c r="Q2959" t="s">
        <v>123</v>
      </c>
      <c r="R2959" t="s">
        <v>33</v>
      </c>
      <c r="S2959" t="s">
        <v>34</v>
      </c>
      <c r="T2959" s="4">
        <v>4</v>
      </c>
      <c r="U2959" s="11">
        <f t="shared" si="46"/>
        <v>3598</v>
      </c>
      <c r="V2959" s="11">
        <f>tbl_EcommerceSales[[#This Row],[Gross_Sales]]*tbl_EcommerceSales[[#This Row],[Discount]]</f>
        <v>359.8</v>
      </c>
      <c r="W2959" s="11">
        <f>tbl_EcommerceSales[[#This Row],[Gross_Sales]]-tbl_EcommerceSales[[#This Row],[Discount_Amount]]</f>
        <v>3238.2</v>
      </c>
      <c r="X2959" s="11">
        <f>tbl_EcommerceSales[[#This Row],[Quantity]] * _xlfn.XLOOKUP(tbl_EcommerceSales[[#This Row],[Product_ID]], Product_Master!A:A, Product_Master!F:F)</f>
        <v>1900</v>
      </c>
      <c r="Y2959" s="11">
        <f>tbl_EcommerceSales[[#This Row],[Net_Revenue]]-tbl_EcommerceSales[[#This Row],[Total_Cost]]</f>
        <v>1338.1999999999998</v>
      </c>
      <c r="Z2959" s="9">
        <f>IFERROR(#REF!/tbl_EcommerceSales[[#This Row],[Total_Cost]], 0)</f>
        <v>0</v>
      </c>
      <c r="AA2959" t="str">
        <f>TEXT(tbl_EcommerceSales[[#This Row],[Order_Date]],"mmm")</f>
        <v>Nov</v>
      </c>
      <c r="AB2959">
        <f>YEAR(tbl_EcommerceSales[[#This Row],[Order_Date]])</f>
        <v>2025</v>
      </c>
      <c r="AC2959" t="str">
        <f>IF(tbl_EcommerceSales[[#This Row],[Age]]&lt;18,"Under 18",IF(tbl_EcommerceSales[[#This Row],[Age]]&lt;=25,"18-25",IF(tbl_EcommerceSales[[#This Row],[Age]]&lt;=35,"26-35",IF(tbl_EcommerceSales[[#This Row],[Age]]&lt;=45,"36-45",IF(tbl_EcommerceSales[[#This Row],[Age]]&lt;=55,"46-55","56+")))))</f>
        <v>46-55</v>
      </c>
    </row>
    <row r="2960" spans="1:29" x14ac:dyDescent="0.35">
      <c r="A2960" t="s">
        <v>4778</v>
      </c>
      <c r="B2960" s="7">
        <v>45982</v>
      </c>
      <c r="C2960" t="s">
        <v>4779</v>
      </c>
      <c r="D2960" t="s">
        <v>102</v>
      </c>
      <c r="E2960" t="s">
        <v>25</v>
      </c>
      <c r="F2960">
        <v>33</v>
      </c>
      <c r="G2960" t="s">
        <v>96</v>
      </c>
      <c r="H2960" t="s">
        <v>39</v>
      </c>
      <c r="I2960" t="s">
        <v>73</v>
      </c>
      <c r="J2960" t="s">
        <v>74</v>
      </c>
      <c r="K2960" t="s">
        <v>55</v>
      </c>
      <c r="L2960" t="s">
        <v>75</v>
      </c>
      <c r="M2960">
        <v>2</v>
      </c>
      <c r="N2960" s="2">
        <v>2899</v>
      </c>
      <c r="O2960" s="3">
        <v>0.1</v>
      </c>
      <c r="P2960" s="2">
        <v>3400</v>
      </c>
      <c r="Q2960" t="s">
        <v>32</v>
      </c>
      <c r="R2960" t="s">
        <v>33</v>
      </c>
      <c r="S2960" t="s">
        <v>34</v>
      </c>
      <c r="T2960" s="4">
        <v>4</v>
      </c>
      <c r="U2960" s="11">
        <f t="shared" si="46"/>
        <v>5798</v>
      </c>
      <c r="V2960" s="11">
        <f>tbl_EcommerceSales[[#This Row],[Gross_Sales]]*tbl_EcommerceSales[[#This Row],[Discount]]</f>
        <v>579.80000000000007</v>
      </c>
      <c r="W2960" s="11">
        <f>tbl_EcommerceSales[[#This Row],[Gross_Sales]]-tbl_EcommerceSales[[#This Row],[Discount_Amount]]</f>
        <v>5218.2</v>
      </c>
      <c r="X2960" s="11">
        <f>tbl_EcommerceSales[[#This Row],[Quantity]] * _xlfn.XLOOKUP(tbl_EcommerceSales[[#This Row],[Product_ID]], Product_Master!A:A, Product_Master!F:F)</f>
        <v>3400</v>
      </c>
      <c r="Y2960" s="11">
        <f>tbl_EcommerceSales[[#This Row],[Net_Revenue]]-tbl_EcommerceSales[[#This Row],[Total_Cost]]</f>
        <v>1818.1999999999998</v>
      </c>
      <c r="Z2960" s="9">
        <f>IFERROR(#REF!/tbl_EcommerceSales[[#This Row],[Total_Cost]], 0)</f>
        <v>0</v>
      </c>
      <c r="AA2960" t="str">
        <f>TEXT(tbl_EcommerceSales[[#This Row],[Order_Date]],"mmm")</f>
        <v>Nov</v>
      </c>
      <c r="AB2960">
        <f>YEAR(tbl_EcommerceSales[[#This Row],[Order_Date]])</f>
        <v>2025</v>
      </c>
      <c r="AC2960" t="str">
        <f>IF(tbl_EcommerceSales[[#This Row],[Age]]&lt;18,"Under 18",IF(tbl_EcommerceSales[[#This Row],[Age]]&lt;=25,"18-25",IF(tbl_EcommerceSales[[#This Row],[Age]]&lt;=35,"26-35",IF(tbl_EcommerceSales[[#This Row],[Age]]&lt;=45,"36-45",IF(tbl_EcommerceSales[[#This Row],[Age]]&lt;=55,"46-55","56+")))))</f>
        <v>26-35</v>
      </c>
    </row>
    <row r="2961" spans="1:29" x14ac:dyDescent="0.35">
      <c r="A2961" t="s">
        <v>4780</v>
      </c>
      <c r="B2961" s="7">
        <v>45982</v>
      </c>
      <c r="C2961" t="s">
        <v>1333</v>
      </c>
      <c r="D2961" t="s">
        <v>24</v>
      </c>
      <c r="E2961" t="s">
        <v>25</v>
      </c>
      <c r="F2961">
        <v>42</v>
      </c>
      <c r="G2961" t="s">
        <v>289</v>
      </c>
      <c r="H2961" t="s">
        <v>88</v>
      </c>
      <c r="I2961" t="s">
        <v>236</v>
      </c>
      <c r="J2961" t="s">
        <v>237</v>
      </c>
      <c r="K2961" t="s">
        <v>82</v>
      </c>
      <c r="L2961" t="s">
        <v>238</v>
      </c>
      <c r="M2961">
        <v>1</v>
      </c>
      <c r="N2961" s="2">
        <v>899</v>
      </c>
      <c r="O2961" s="3">
        <v>0.15</v>
      </c>
      <c r="P2961" s="2">
        <v>480</v>
      </c>
      <c r="Q2961" t="s">
        <v>44</v>
      </c>
      <c r="R2961" t="s">
        <v>33</v>
      </c>
      <c r="S2961" t="s">
        <v>34</v>
      </c>
      <c r="T2961" s="4">
        <v>4</v>
      </c>
      <c r="U2961" s="11">
        <f t="shared" si="46"/>
        <v>899</v>
      </c>
      <c r="V2961" s="11">
        <f>tbl_EcommerceSales[[#This Row],[Gross_Sales]]*tbl_EcommerceSales[[#This Row],[Discount]]</f>
        <v>134.85</v>
      </c>
      <c r="W2961" s="11">
        <f>tbl_EcommerceSales[[#This Row],[Gross_Sales]]-tbl_EcommerceSales[[#This Row],[Discount_Amount]]</f>
        <v>764.15</v>
      </c>
      <c r="X2961" s="11">
        <f>tbl_EcommerceSales[[#This Row],[Quantity]] * _xlfn.XLOOKUP(tbl_EcommerceSales[[#This Row],[Product_ID]], Product_Master!A:A, Product_Master!F:F)</f>
        <v>480</v>
      </c>
      <c r="Y2961" s="11">
        <f>tbl_EcommerceSales[[#This Row],[Net_Revenue]]-tbl_EcommerceSales[[#This Row],[Total_Cost]]</f>
        <v>284.14999999999998</v>
      </c>
      <c r="Z2961" s="9">
        <f>IFERROR(#REF!/tbl_EcommerceSales[[#This Row],[Total_Cost]], 0)</f>
        <v>0</v>
      </c>
      <c r="AA2961" t="str">
        <f>TEXT(tbl_EcommerceSales[[#This Row],[Order_Date]],"mmm")</f>
        <v>Nov</v>
      </c>
      <c r="AB2961">
        <f>YEAR(tbl_EcommerceSales[[#This Row],[Order_Date]])</f>
        <v>2025</v>
      </c>
      <c r="AC2961" t="str">
        <f>IF(tbl_EcommerceSales[[#This Row],[Age]]&lt;18,"Under 18",IF(tbl_EcommerceSales[[#This Row],[Age]]&lt;=25,"18-25",IF(tbl_EcommerceSales[[#This Row],[Age]]&lt;=35,"26-35",IF(tbl_EcommerceSales[[#This Row],[Age]]&lt;=45,"36-45",IF(tbl_EcommerceSales[[#This Row],[Age]]&lt;=55,"46-55","56+")))))</f>
        <v>36-45</v>
      </c>
    </row>
    <row r="2962" spans="1:29" x14ac:dyDescent="0.35">
      <c r="A2962" t="s">
        <v>4781</v>
      </c>
      <c r="B2962" s="7">
        <v>45982</v>
      </c>
      <c r="C2962" t="s">
        <v>2477</v>
      </c>
      <c r="D2962" t="s">
        <v>170</v>
      </c>
      <c r="E2962" t="s">
        <v>25</v>
      </c>
      <c r="F2962">
        <v>32</v>
      </c>
      <c r="G2962" t="s">
        <v>103</v>
      </c>
      <c r="H2962" t="s">
        <v>27</v>
      </c>
      <c r="I2962" t="s">
        <v>40</v>
      </c>
      <c r="J2962" t="s">
        <v>41</v>
      </c>
      <c r="K2962" t="s">
        <v>42</v>
      </c>
      <c r="L2962" t="s">
        <v>43</v>
      </c>
      <c r="M2962">
        <v>1</v>
      </c>
      <c r="N2962" s="2">
        <v>699</v>
      </c>
      <c r="O2962" s="3">
        <v>0</v>
      </c>
      <c r="P2962" s="2">
        <v>310</v>
      </c>
      <c r="Q2962" t="s">
        <v>156</v>
      </c>
      <c r="R2962" t="s">
        <v>33</v>
      </c>
      <c r="S2962" t="s">
        <v>57</v>
      </c>
      <c r="T2962" s="4">
        <v>4</v>
      </c>
      <c r="U2962" s="11">
        <f t="shared" si="46"/>
        <v>699</v>
      </c>
      <c r="V2962" s="11">
        <f>tbl_EcommerceSales[[#This Row],[Gross_Sales]]*tbl_EcommerceSales[[#This Row],[Discount]]</f>
        <v>0</v>
      </c>
      <c r="W2962" s="11">
        <f>tbl_EcommerceSales[[#This Row],[Gross_Sales]]-tbl_EcommerceSales[[#This Row],[Discount_Amount]]</f>
        <v>699</v>
      </c>
      <c r="X2962" s="11">
        <f>tbl_EcommerceSales[[#This Row],[Quantity]] * _xlfn.XLOOKUP(tbl_EcommerceSales[[#This Row],[Product_ID]], Product_Master!A:A, Product_Master!F:F)</f>
        <v>310</v>
      </c>
      <c r="Y2962" s="11">
        <f>tbl_EcommerceSales[[#This Row],[Net_Revenue]]-tbl_EcommerceSales[[#This Row],[Total_Cost]]</f>
        <v>389</v>
      </c>
      <c r="Z2962" s="9">
        <f>IFERROR(#REF!/tbl_EcommerceSales[[#This Row],[Total_Cost]], 0)</f>
        <v>0</v>
      </c>
      <c r="AA2962" t="str">
        <f>TEXT(tbl_EcommerceSales[[#This Row],[Order_Date]],"mmm")</f>
        <v>Nov</v>
      </c>
      <c r="AB2962">
        <f>YEAR(tbl_EcommerceSales[[#This Row],[Order_Date]])</f>
        <v>2025</v>
      </c>
      <c r="AC2962" t="str">
        <f>IF(tbl_EcommerceSales[[#This Row],[Age]]&lt;18,"Under 18",IF(tbl_EcommerceSales[[#This Row],[Age]]&lt;=25,"18-25",IF(tbl_EcommerceSales[[#This Row],[Age]]&lt;=35,"26-35",IF(tbl_EcommerceSales[[#This Row],[Age]]&lt;=45,"36-45",IF(tbl_EcommerceSales[[#This Row],[Age]]&lt;=55,"46-55","56+")))))</f>
        <v>26-35</v>
      </c>
    </row>
    <row r="2963" spans="1:29" x14ac:dyDescent="0.35">
      <c r="A2963" t="s">
        <v>4782</v>
      </c>
      <c r="B2963" s="7">
        <v>45982</v>
      </c>
      <c r="C2963" t="s">
        <v>4783</v>
      </c>
      <c r="D2963" t="s">
        <v>79</v>
      </c>
      <c r="E2963" t="s">
        <v>25</v>
      </c>
      <c r="F2963">
        <v>45</v>
      </c>
      <c r="G2963" t="s">
        <v>145</v>
      </c>
      <c r="H2963" t="s">
        <v>39</v>
      </c>
      <c r="I2963" t="s">
        <v>349</v>
      </c>
      <c r="J2963" t="s">
        <v>350</v>
      </c>
      <c r="K2963" t="s">
        <v>82</v>
      </c>
      <c r="L2963" t="s">
        <v>238</v>
      </c>
      <c r="M2963">
        <v>2</v>
      </c>
      <c r="N2963" s="2">
        <v>1599</v>
      </c>
      <c r="O2963" s="3">
        <v>0.1</v>
      </c>
      <c r="P2963" s="2">
        <v>1840</v>
      </c>
      <c r="Q2963" t="s">
        <v>32</v>
      </c>
      <c r="R2963" t="s">
        <v>33</v>
      </c>
      <c r="S2963" t="s">
        <v>34</v>
      </c>
      <c r="T2963" s="4">
        <v>4</v>
      </c>
      <c r="U2963" s="11">
        <f t="shared" si="46"/>
        <v>3198</v>
      </c>
      <c r="V2963" s="11">
        <f>tbl_EcommerceSales[[#This Row],[Gross_Sales]]*tbl_EcommerceSales[[#This Row],[Discount]]</f>
        <v>319.8</v>
      </c>
      <c r="W2963" s="11">
        <f>tbl_EcommerceSales[[#This Row],[Gross_Sales]]-tbl_EcommerceSales[[#This Row],[Discount_Amount]]</f>
        <v>2878.2</v>
      </c>
      <c r="X2963" s="11">
        <f>tbl_EcommerceSales[[#This Row],[Quantity]] * _xlfn.XLOOKUP(tbl_EcommerceSales[[#This Row],[Product_ID]], Product_Master!A:A, Product_Master!F:F)</f>
        <v>1840</v>
      </c>
      <c r="Y2963" s="11">
        <f>tbl_EcommerceSales[[#This Row],[Net_Revenue]]-tbl_EcommerceSales[[#This Row],[Total_Cost]]</f>
        <v>1038.1999999999998</v>
      </c>
      <c r="Z2963" s="9">
        <f>IFERROR(#REF!/tbl_EcommerceSales[[#This Row],[Total_Cost]], 0)</f>
        <v>0</v>
      </c>
      <c r="AA2963" t="str">
        <f>TEXT(tbl_EcommerceSales[[#This Row],[Order_Date]],"mmm")</f>
        <v>Nov</v>
      </c>
      <c r="AB2963">
        <f>YEAR(tbl_EcommerceSales[[#This Row],[Order_Date]])</f>
        <v>2025</v>
      </c>
      <c r="AC2963" t="str">
        <f>IF(tbl_EcommerceSales[[#This Row],[Age]]&lt;18,"Under 18",IF(tbl_EcommerceSales[[#This Row],[Age]]&lt;=25,"18-25",IF(tbl_EcommerceSales[[#This Row],[Age]]&lt;=35,"26-35",IF(tbl_EcommerceSales[[#This Row],[Age]]&lt;=45,"36-45",IF(tbl_EcommerceSales[[#This Row],[Age]]&lt;=55,"46-55","56+")))))</f>
        <v>36-45</v>
      </c>
    </row>
    <row r="2964" spans="1:29" x14ac:dyDescent="0.35">
      <c r="A2964" t="s">
        <v>4784</v>
      </c>
      <c r="B2964" s="7">
        <v>45982</v>
      </c>
      <c r="C2964" t="s">
        <v>4785</v>
      </c>
      <c r="D2964" t="s">
        <v>47</v>
      </c>
      <c r="E2964" t="s">
        <v>48</v>
      </c>
      <c r="F2964">
        <v>35</v>
      </c>
      <c r="G2964" t="s">
        <v>171</v>
      </c>
      <c r="H2964" t="s">
        <v>39</v>
      </c>
      <c r="I2964" t="s">
        <v>73</v>
      </c>
      <c r="J2964" t="s">
        <v>74</v>
      </c>
      <c r="K2964" t="s">
        <v>55</v>
      </c>
      <c r="L2964" t="s">
        <v>75</v>
      </c>
      <c r="M2964">
        <v>1</v>
      </c>
      <c r="N2964" s="2">
        <v>2899</v>
      </c>
      <c r="O2964" s="3">
        <v>0</v>
      </c>
      <c r="P2964" s="2">
        <v>1700</v>
      </c>
      <c r="Q2964" t="s">
        <v>32</v>
      </c>
      <c r="R2964" t="s">
        <v>33</v>
      </c>
      <c r="S2964" t="s">
        <v>34</v>
      </c>
      <c r="T2964" s="4">
        <v>4</v>
      </c>
      <c r="U2964" s="11">
        <f t="shared" si="46"/>
        <v>2899</v>
      </c>
      <c r="V2964" s="11">
        <f>tbl_EcommerceSales[[#This Row],[Gross_Sales]]*tbl_EcommerceSales[[#This Row],[Discount]]</f>
        <v>0</v>
      </c>
      <c r="W2964" s="11">
        <f>tbl_EcommerceSales[[#This Row],[Gross_Sales]]-tbl_EcommerceSales[[#This Row],[Discount_Amount]]</f>
        <v>2899</v>
      </c>
      <c r="X2964" s="11">
        <f>tbl_EcommerceSales[[#This Row],[Quantity]] * _xlfn.XLOOKUP(tbl_EcommerceSales[[#This Row],[Product_ID]], Product_Master!A:A, Product_Master!F:F)</f>
        <v>1700</v>
      </c>
      <c r="Y2964" s="11">
        <f>tbl_EcommerceSales[[#This Row],[Net_Revenue]]-tbl_EcommerceSales[[#This Row],[Total_Cost]]</f>
        <v>1199</v>
      </c>
      <c r="Z2964" s="9">
        <f>IFERROR(#REF!/tbl_EcommerceSales[[#This Row],[Total_Cost]], 0)</f>
        <v>0</v>
      </c>
      <c r="AA2964" t="str">
        <f>TEXT(tbl_EcommerceSales[[#This Row],[Order_Date]],"mmm")</f>
        <v>Nov</v>
      </c>
      <c r="AB2964">
        <f>YEAR(tbl_EcommerceSales[[#This Row],[Order_Date]])</f>
        <v>2025</v>
      </c>
      <c r="AC2964" t="str">
        <f>IF(tbl_EcommerceSales[[#This Row],[Age]]&lt;18,"Under 18",IF(tbl_EcommerceSales[[#This Row],[Age]]&lt;=25,"18-25",IF(tbl_EcommerceSales[[#This Row],[Age]]&lt;=35,"26-35",IF(tbl_EcommerceSales[[#This Row],[Age]]&lt;=45,"36-45",IF(tbl_EcommerceSales[[#This Row],[Age]]&lt;=55,"46-55","56+")))))</f>
        <v>26-35</v>
      </c>
    </row>
    <row r="2965" spans="1:29" x14ac:dyDescent="0.35">
      <c r="A2965" t="s">
        <v>4786</v>
      </c>
      <c r="B2965" s="7">
        <v>45982</v>
      </c>
      <c r="C2965" t="s">
        <v>2838</v>
      </c>
      <c r="D2965" t="s">
        <v>130</v>
      </c>
      <c r="E2965" t="s">
        <v>48</v>
      </c>
      <c r="F2965">
        <v>34</v>
      </c>
      <c r="G2965" t="s">
        <v>186</v>
      </c>
      <c r="H2965" t="s">
        <v>72</v>
      </c>
      <c r="I2965" t="s">
        <v>349</v>
      </c>
      <c r="J2965" t="s">
        <v>350</v>
      </c>
      <c r="K2965" t="s">
        <v>82</v>
      </c>
      <c r="L2965" t="s">
        <v>238</v>
      </c>
      <c r="M2965">
        <v>1</v>
      </c>
      <c r="N2965" s="2">
        <v>1599</v>
      </c>
      <c r="O2965" s="3">
        <v>0.25</v>
      </c>
      <c r="P2965" s="2">
        <v>920</v>
      </c>
      <c r="Q2965" t="s">
        <v>76</v>
      </c>
      <c r="R2965" t="s">
        <v>162</v>
      </c>
      <c r="S2965" t="s">
        <v>57</v>
      </c>
      <c r="T2965" s="4"/>
      <c r="U2965" s="11">
        <f t="shared" si="46"/>
        <v>1599</v>
      </c>
      <c r="V2965" s="11">
        <f>tbl_EcommerceSales[[#This Row],[Gross_Sales]]*tbl_EcommerceSales[[#This Row],[Discount]]</f>
        <v>399.75</v>
      </c>
      <c r="W2965" s="11">
        <f>tbl_EcommerceSales[[#This Row],[Gross_Sales]]-tbl_EcommerceSales[[#This Row],[Discount_Amount]]</f>
        <v>1199.25</v>
      </c>
      <c r="X2965" s="11">
        <f>tbl_EcommerceSales[[#This Row],[Quantity]] * _xlfn.XLOOKUP(tbl_EcommerceSales[[#This Row],[Product_ID]], Product_Master!A:A, Product_Master!F:F)</f>
        <v>920</v>
      </c>
      <c r="Y2965" s="11">
        <f>tbl_EcommerceSales[[#This Row],[Net_Revenue]]-tbl_EcommerceSales[[#This Row],[Total_Cost]]</f>
        <v>279.25</v>
      </c>
      <c r="Z2965" s="9">
        <f>IFERROR(#REF!/tbl_EcommerceSales[[#This Row],[Total_Cost]], 0)</f>
        <v>0</v>
      </c>
      <c r="AA2965" t="str">
        <f>TEXT(tbl_EcommerceSales[[#This Row],[Order_Date]],"mmm")</f>
        <v>Nov</v>
      </c>
      <c r="AB2965">
        <f>YEAR(tbl_EcommerceSales[[#This Row],[Order_Date]])</f>
        <v>2025</v>
      </c>
      <c r="AC2965" t="str">
        <f>IF(tbl_EcommerceSales[[#This Row],[Age]]&lt;18,"Under 18",IF(tbl_EcommerceSales[[#This Row],[Age]]&lt;=25,"18-25",IF(tbl_EcommerceSales[[#This Row],[Age]]&lt;=35,"26-35",IF(tbl_EcommerceSales[[#This Row],[Age]]&lt;=45,"36-45",IF(tbl_EcommerceSales[[#This Row],[Age]]&lt;=55,"46-55","56+")))))</f>
        <v>26-35</v>
      </c>
    </row>
    <row r="2966" spans="1:29" x14ac:dyDescent="0.35">
      <c r="A2966" t="s">
        <v>4787</v>
      </c>
      <c r="B2966" s="7">
        <v>45982</v>
      </c>
      <c r="C2966" t="s">
        <v>4172</v>
      </c>
      <c r="D2966" t="s">
        <v>139</v>
      </c>
      <c r="E2966" t="s">
        <v>25</v>
      </c>
      <c r="F2966">
        <v>46</v>
      </c>
      <c r="G2966" t="s">
        <v>171</v>
      </c>
      <c r="H2966" t="s">
        <v>39</v>
      </c>
      <c r="I2966" t="s">
        <v>80</v>
      </c>
      <c r="J2966" t="s">
        <v>81</v>
      </c>
      <c r="K2966" t="s">
        <v>82</v>
      </c>
      <c r="L2966" t="s">
        <v>83</v>
      </c>
      <c r="M2966">
        <v>5</v>
      </c>
      <c r="N2966" s="2">
        <v>2499</v>
      </c>
      <c r="O2966" s="3">
        <v>0.05</v>
      </c>
      <c r="P2966" s="2">
        <v>7750</v>
      </c>
      <c r="Q2966" t="s">
        <v>76</v>
      </c>
      <c r="R2966" t="s">
        <v>33</v>
      </c>
      <c r="S2966" t="s">
        <v>57</v>
      </c>
      <c r="T2966" s="4">
        <v>5</v>
      </c>
      <c r="U2966" s="11">
        <f t="shared" si="46"/>
        <v>12495</v>
      </c>
      <c r="V2966" s="11">
        <f>tbl_EcommerceSales[[#This Row],[Gross_Sales]]*tbl_EcommerceSales[[#This Row],[Discount]]</f>
        <v>624.75</v>
      </c>
      <c r="W2966" s="11">
        <f>tbl_EcommerceSales[[#This Row],[Gross_Sales]]-tbl_EcommerceSales[[#This Row],[Discount_Amount]]</f>
        <v>11870.25</v>
      </c>
      <c r="X2966" s="11">
        <f>tbl_EcommerceSales[[#This Row],[Quantity]] * _xlfn.XLOOKUP(tbl_EcommerceSales[[#This Row],[Product_ID]], Product_Master!A:A, Product_Master!F:F)</f>
        <v>7750</v>
      </c>
      <c r="Y2966" s="11">
        <f>tbl_EcommerceSales[[#This Row],[Net_Revenue]]-tbl_EcommerceSales[[#This Row],[Total_Cost]]</f>
        <v>4120.25</v>
      </c>
      <c r="Z2966" s="9">
        <f>IFERROR(#REF!/tbl_EcommerceSales[[#This Row],[Total_Cost]], 0)</f>
        <v>0</v>
      </c>
      <c r="AA2966" t="str">
        <f>TEXT(tbl_EcommerceSales[[#This Row],[Order_Date]],"mmm")</f>
        <v>Nov</v>
      </c>
      <c r="AB2966">
        <f>YEAR(tbl_EcommerceSales[[#This Row],[Order_Date]])</f>
        <v>2025</v>
      </c>
      <c r="AC2966" t="str">
        <f>IF(tbl_EcommerceSales[[#This Row],[Age]]&lt;18,"Under 18",IF(tbl_EcommerceSales[[#This Row],[Age]]&lt;=25,"18-25",IF(tbl_EcommerceSales[[#This Row],[Age]]&lt;=35,"26-35",IF(tbl_EcommerceSales[[#This Row],[Age]]&lt;=45,"36-45",IF(tbl_EcommerceSales[[#This Row],[Age]]&lt;=55,"46-55","56+")))))</f>
        <v>46-55</v>
      </c>
    </row>
    <row r="2967" spans="1:29" x14ac:dyDescent="0.35">
      <c r="A2967" t="s">
        <v>4788</v>
      </c>
      <c r="B2967" s="7">
        <v>45983</v>
      </c>
      <c r="C2967" t="s">
        <v>379</v>
      </c>
      <c r="D2967" t="s">
        <v>232</v>
      </c>
      <c r="E2967" t="s">
        <v>48</v>
      </c>
      <c r="F2967">
        <v>33</v>
      </c>
      <c r="G2967" t="s">
        <v>136</v>
      </c>
      <c r="H2967" t="s">
        <v>88</v>
      </c>
      <c r="I2967" t="s">
        <v>241</v>
      </c>
      <c r="J2967" t="s">
        <v>242</v>
      </c>
      <c r="K2967" t="s">
        <v>42</v>
      </c>
      <c r="L2967" t="s">
        <v>243</v>
      </c>
      <c r="M2967">
        <v>1</v>
      </c>
      <c r="N2967" s="2">
        <v>649</v>
      </c>
      <c r="O2967" s="3">
        <v>0.15</v>
      </c>
      <c r="P2967" s="2">
        <v>290</v>
      </c>
      <c r="Q2967" t="s">
        <v>156</v>
      </c>
      <c r="R2967" t="s">
        <v>33</v>
      </c>
      <c r="S2967" t="s">
        <v>57</v>
      </c>
      <c r="T2967" s="4">
        <v>4</v>
      </c>
      <c r="U2967" s="11">
        <f t="shared" si="46"/>
        <v>649</v>
      </c>
      <c r="V2967" s="11">
        <f>tbl_EcommerceSales[[#This Row],[Gross_Sales]]*tbl_EcommerceSales[[#This Row],[Discount]]</f>
        <v>97.35</v>
      </c>
      <c r="W2967" s="11">
        <f>tbl_EcommerceSales[[#This Row],[Gross_Sales]]-tbl_EcommerceSales[[#This Row],[Discount_Amount]]</f>
        <v>551.65</v>
      </c>
      <c r="X2967" s="11">
        <f>tbl_EcommerceSales[[#This Row],[Quantity]] * _xlfn.XLOOKUP(tbl_EcommerceSales[[#This Row],[Product_ID]], Product_Master!A:A, Product_Master!F:F)</f>
        <v>290</v>
      </c>
      <c r="Y2967" s="11">
        <f>tbl_EcommerceSales[[#This Row],[Net_Revenue]]-tbl_EcommerceSales[[#This Row],[Total_Cost]]</f>
        <v>261.64999999999998</v>
      </c>
      <c r="Z2967" s="9">
        <f>IFERROR(#REF!/tbl_EcommerceSales[[#This Row],[Total_Cost]], 0)</f>
        <v>0</v>
      </c>
      <c r="AA2967" t="str">
        <f>TEXT(tbl_EcommerceSales[[#This Row],[Order_Date]],"mmm")</f>
        <v>Nov</v>
      </c>
      <c r="AB2967">
        <f>YEAR(tbl_EcommerceSales[[#This Row],[Order_Date]])</f>
        <v>2025</v>
      </c>
      <c r="AC2967" t="str">
        <f>IF(tbl_EcommerceSales[[#This Row],[Age]]&lt;18,"Under 18",IF(tbl_EcommerceSales[[#This Row],[Age]]&lt;=25,"18-25",IF(tbl_EcommerceSales[[#This Row],[Age]]&lt;=35,"26-35",IF(tbl_EcommerceSales[[#This Row],[Age]]&lt;=45,"36-45",IF(tbl_EcommerceSales[[#This Row],[Age]]&lt;=55,"46-55","56+")))))</f>
        <v>26-35</v>
      </c>
    </row>
    <row r="2968" spans="1:29" x14ac:dyDescent="0.35">
      <c r="A2968" t="s">
        <v>4789</v>
      </c>
      <c r="B2968" s="7">
        <v>45983</v>
      </c>
      <c r="C2968" t="s">
        <v>589</v>
      </c>
      <c r="D2968" t="s">
        <v>24</v>
      </c>
      <c r="E2968" t="s">
        <v>48</v>
      </c>
      <c r="F2968">
        <v>30</v>
      </c>
      <c r="G2968" t="s">
        <v>26</v>
      </c>
      <c r="H2968" t="s">
        <v>27</v>
      </c>
      <c r="I2968" t="s">
        <v>357</v>
      </c>
      <c r="J2968" t="s">
        <v>358</v>
      </c>
      <c r="K2968" t="s">
        <v>177</v>
      </c>
      <c r="L2968" t="s">
        <v>178</v>
      </c>
      <c r="M2968">
        <v>3</v>
      </c>
      <c r="N2968" s="2">
        <v>999</v>
      </c>
      <c r="O2968" s="3">
        <v>0.15</v>
      </c>
      <c r="P2968" s="2">
        <v>1560</v>
      </c>
      <c r="Q2968" t="s">
        <v>156</v>
      </c>
      <c r="R2968" t="s">
        <v>33</v>
      </c>
      <c r="S2968" t="s">
        <v>57</v>
      </c>
      <c r="T2968" s="4">
        <v>4</v>
      </c>
      <c r="U2968" s="11">
        <f t="shared" si="46"/>
        <v>2997</v>
      </c>
      <c r="V2968" s="11">
        <f>tbl_EcommerceSales[[#This Row],[Gross_Sales]]*tbl_EcommerceSales[[#This Row],[Discount]]</f>
        <v>449.55</v>
      </c>
      <c r="W2968" s="11">
        <f>tbl_EcommerceSales[[#This Row],[Gross_Sales]]-tbl_EcommerceSales[[#This Row],[Discount_Amount]]</f>
        <v>2547.4499999999998</v>
      </c>
      <c r="X2968" s="11">
        <f>tbl_EcommerceSales[[#This Row],[Quantity]] * _xlfn.XLOOKUP(tbl_EcommerceSales[[#This Row],[Product_ID]], Product_Master!A:A, Product_Master!F:F)</f>
        <v>1560</v>
      </c>
      <c r="Y2968" s="11">
        <f>tbl_EcommerceSales[[#This Row],[Net_Revenue]]-tbl_EcommerceSales[[#This Row],[Total_Cost]]</f>
        <v>987.44999999999982</v>
      </c>
      <c r="Z2968" s="9">
        <f>IFERROR(#REF!/tbl_EcommerceSales[[#This Row],[Total_Cost]], 0)</f>
        <v>0</v>
      </c>
      <c r="AA2968" t="str">
        <f>TEXT(tbl_EcommerceSales[[#This Row],[Order_Date]],"mmm")</f>
        <v>Nov</v>
      </c>
      <c r="AB2968">
        <f>YEAR(tbl_EcommerceSales[[#This Row],[Order_Date]])</f>
        <v>2025</v>
      </c>
      <c r="AC2968" t="str">
        <f>IF(tbl_EcommerceSales[[#This Row],[Age]]&lt;18,"Under 18",IF(tbl_EcommerceSales[[#This Row],[Age]]&lt;=25,"18-25",IF(tbl_EcommerceSales[[#This Row],[Age]]&lt;=35,"26-35",IF(tbl_EcommerceSales[[#This Row],[Age]]&lt;=45,"36-45",IF(tbl_EcommerceSales[[#This Row],[Age]]&lt;=55,"46-55","56+")))))</f>
        <v>26-35</v>
      </c>
    </row>
    <row r="2969" spans="1:29" x14ac:dyDescent="0.35">
      <c r="A2969" t="s">
        <v>4790</v>
      </c>
      <c r="B2969" s="7">
        <v>45983</v>
      </c>
      <c r="C2969" t="s">
        <v>4386</v>
      </c>
      <c r="D2969" t="s">
        <v>235</v>
      </c>
      <c r="E2969" t="s">
        <v>25</v>
      </c>
      <c r="F2969">
        <v>40</v>
      </c>
      <c r="G2969" t="s">
        <v>136</v>
      </c>
      <c r="H2969" t="s">
        <v>88</v>
      </c>
      <c r="I2969" t="s">
        <v>212</v>
      </c>
      <c r="J2969" t="s">
        <v>213</v>
      </c>
      <c r="K2969" t="s">
        <v>177</v>
      </c>
      <c r="L2969" t="s">
        <v>178</v>
      </c>
      <c r="M2969">
        <v>3</v>
      </c>
      <c r="N2969" s="2">
        <v>2499</v>
      </c>
      <c r="O2969" s="3">
        <v>0</v>
      </c>
      <c r="P2969" s="2">
        <v>4350</v>
      </c>
      <c r="Q2969" t="s">
        <v>156</v>
      </c>
      <c r="R2969" t="s">
        <v>33</v>
      </c>
      <c r="S2969" t="s">
        <v>57</v>
      </c>
      <c r="T2969" s="4">
        <v>3</v>
      </c>
      <c r="U2969" s="11">
        <f t="shared" si="46"/>
        <v>7497</v>
      </c>
      <c r="V2969" s="11">
        <f>tbl_EcommerceSales[[#This Row],[Gross_Sales]]*tbl_EcommerceSales[[#This Row],[Discount]]</f>
        <v>0</v>
      </c>
      <c r="W2969" s="11">
        <f>tbl_EcommerceSales[[#This Row],[Gross_Sales]]-tbl_EcommerceSales[[#This Row],[Discount_Amount]]</f>
        <v>7497</v>
      </c>
      <c r="X2969" s="11">
        <f>tbl_EcommerceSales[[#This Row],[Quantity]] * _xlfn.XLOOKUP(tbl_EcommerceSales[[#This Row],[Product_ID]], Product_Master!A:A, Product_Master!F:F)</f>
        <v>4350</v>
      </c>
      <c r="Y2969" s="11">
        <f>tbl_EcommerceSales[[#This Row],[Net_Revenue]]-tbl_EcommerceSales[[#This Row],[Total_Cost]]</f>
        <v>3147</v>
      </c>
      <c r="Z2969" s="9">
        <f>IFERROR(#REF!/tbl_EcommerceSales[[#This Row],[Total_Cost]], 0)</f>
        <v>0</v>
      </c>
      <c r="AA2969" t="str">
        <f>TEXT(tbl_EcommerceSales[[#This Row],[Order_Date]],"mmm")</f>
        <v>Nov</v>
      </c>
      <c r="AB2969">
        <f>YEAR(tbl_EcommerceSales[[#This Row],[Order_Date]])</f>
        <v>2025</v>
      </c>
      <c r="AC2969" t="str">
        <f>IF(tbl_EcommerceSales[[#This Row],[Age]]&lt;18,"Under 18",IF(tbl_EcommerceSales[[#This Row],[Age]]&lt;=25,"18-25",IF(tbl_EcommerceSales[[#This Row],[Age]]&lt;=35,"26-35",IF(tbl_EcommerceSales[[#This Row],[Age]]&lt;=45,"36-45",IF(tbl_EcommerceSales[[#This Row],[Age]]&lt;=55,"46-55","56+")))))</f>
        <v>36-45</v>
      </c>
    </row>
    <row r="2970" spans="1:29" x14ac:dyDescent="0.35">
      <c r="A2970" t="s">
        <v>4791</v>
      </c>
      <c r="B2970" s="7">
        <v>45983</v>
      </c>
      <c r="C2970" t="s">
        <v>1211</v>
      </c>
      <c r="D2970" t="s">
        <v>148</v>
      </c>
      <c r="E2970" t="s">
        <v>25</v>
      </c>
      <c r="F2970">
        <v>33</v>
      </c>
      <c r="G2970" t="s">
        <v>99</v>
      </c>
      <c r="H2970" t="s">
        <v>88</v>
      </c>
      <c r="I2970" t="s">
        <v>53</v>
      </c>
      <c r="J2970" t="s">
        <v>54</v>
      </c>
      <c r="K2970" t="s">
        <v>55</v>
      </c>
      <c r="L2970" t="s">
        <v>56</v>
      </c>
      <c r="M2970">
        <v>1</v>
      </c>
      <c r="N2970" s="2">
        <v>799</v>
      </c>
      <c r="O2970" s="3">
        <v>0.2</v>
      </c>
      <c r="P2970" s="2">
        <v>390</v>
      </c>
      <c r="Q2970" t="s">
        <v>76</v>
      </c>
      <c r="R2970" t="s">
        <v>33</v>
      </c>
      <c r="S2970" t="s">
        <v>34</v>
      </c>
      <c r="T2970" s="4">
        <v>4</v>
      </c>
      <c r="U2970" s="11">
        <f t="shared" si="46"/>
        <v>799</v>
      </c>
      <c r="V2970" s="11">
        <f>tbl_EcommerceSales[[#This Row],[Gross_Sales]]*tbl_EcommerceSales[[#This Row],[Discount]]</f>
        <v>159.80000000000001</v>
      </c>
      <c r="W2970" s="11">
        <f>tbl_EcommerceSales[[#This Row],[Gross_Sales]]-tbl_EcommerceSales[[#This Row],[Discount_Amount]]</f>
        <v>639.20000000000005</v>
      </c>
      <c r="X2970" s="11">
        <f>tbl_EcommerceSales[[#This Row],[Quantity]] * _xlfn.XLOOKUP(tbl_EcommerceSales[[#This Row],[Product_ID]], Product_Master!A:A, Product_Master!F:F)</f>
        <v>390</v>
      </c>
      <c r="Y2970" s="11">
        <f>tbl_EcommerceSales[[#This Row],[Net_Revenue]]-tbl_EcommerceSales[[#This Row],[Total_Cost]]</f>
        <v>249.20000000000005</v>
      </c>
      <c r="Z2970" s="9">
        <f>IFERROR(#REF!/tbl_EcommerceSales[[#This Row],[Total_Cost]], 0)</f>
        <v>0</v>
      </c>
      <c r="AA2970" t="str">
        <f>TEXT(tbl_EcommerceSales[[#This Row],[Order_Date]],"mmm")</f>
        <v>Nov</v>
      </c>
      <c r="AB2970">
        <f>YEAR(tbl_EcommerceSales[[#This Row],[Order_Date]])</f>
        <v>2025</v>
      </c>
      <c r="AC2970" t="str">
        <f>IF(tbl_EcommerceSales[[#This Row],[Age]]&lt;18,"Under 18",IF(tbl_EcommerceSales[[#This Row],[Age]]&lt;=25,"18-25",IF(tbl_EcommerceSales[[#This Row],[Age]]&lt;=35,"26-35",IF(tbl_EcommerceSales[[#This Row],[Age]]&lt;=45,"36-45",IF(tbl_EcommerceSales[[#This Row],[Age]]&lt;=55,"46-55","56+")))))</f>
        <v>26-35</v>
      </c>
    </row>
    <row r="2971" spans="1:29" x14ac:dyDescent="0.35">
      <c r="A2971" t="s">
        <v>4792</v>
      </c>
      <c r="B2971" s="7">
        <v>45983</v>
      </c>
      <c r="C2971" t="s">
        <v>1223</v>
      </c>
      <c r="D2971" t="s">
        <v>189</v>
      </c>
      <c r="E2971" t="s">
        <v>48</v>
      </c>
      <c r="F2971">
        <v>30</v>
      </c>
      <c r="G2971" t="s">
        <v>174</v>
      </c>
      <c r="H2971" t="s">
        <v>39</v>
      </c>
      <c r="I2971" t="s">
        <v>212</v>
      </c>
      <c r="J2971" t="s">
        <v>213</v>
      </c>
      <c r="K2971" t="s">
        <v>177</v>
      </c>
      <c r="L2971" t="s">
        <v>178</v>
      </c>
      <c r="M2971">
        <v>2</v>
      </c>
      <c r="N2971" s="2">
        <v>2499</v>
      </c>
      <c r="O2971" s="3">
        <v>0.3</v>
      </c>
      <c r="P2971" s="2">
        <v>2900</v>
      </c>
      <c r="Q2971" t="s">
        <v>32</v>
      </c>
      <c r="R2971" t="s">
        <v>33</v>
      </c>
      <c r="S2971" t="s">
        <v>34</v>
      </c>
      <c r="T2971" s="4">
        <v>5</v>
      </c>
      <c r="U2971" s="11">
        <f t="shared" si="46"/>
        <v>4998</v>
      </c>
      <c r="V2971" s="11">
        <f>tbl_EcommerceSales[[#This Row],[Gross_Sales]]*tbl_EcommerceSales[[#This Row],[Discount]]</f>
        <v>1499.3999999999999</v>
      </c>
      <c r="W2971" s="11">
        <f>tbl_EcommerceSales[[#This Row],[Gross_Sales]]-tbl_EcommerceSales[[#This Row],[Discount_Amount]]</f>
        <v>3498.6000000000004</v>
      </c>
      <c r="X2971" s="11">
        <f>tbl_EcommerceSales[[#This Row],[Quantity]] * _xlfn.XLOOKUP(tbl_EcommerceSales[[#This Row],[Product_ID]], Product_Master!A:A, Product_Master!F:F)</f>
        <v>2900</v>
      </c>
      <c r="Y2971" s="11">
        <f>tbl_EcommerceSales[[#This Row],[Net_Revenue]]-tbl_EcommerceSales[[#This Row],[Total_Cost]]</f>
        <v>598.60000000000036</v>
      </c>
      <c r="Z2971" s="9">
        <f>IFERROR(#REF!/tbl_EcommerceSales[[#This Row],[Total_Cost]], 0)</f>
        <v>0</v>
      </c>
      <c r="AA2971" t="str">
        <f>TEXT(tbl_EcommerceSales[[#This Row],[Order_Date]],"mmm")</f>
        <v>Nov</v>
      </c>
      <c r="AB2971">
        <f>YEAR(tbl_EcommerceSales[[#This Row],[Order_Date]])</f>
        <v>2025</v>
      </c>
      <c r="AC2971" t="str">
        <f>IF(tbl_EcommerceSales[[#This Row],[Age]]&lt;18,"Under 18",IF(tbl_EcommerceSales[[#This Row],[Age]]&lt;=25,"18-25",IF(tbl_EcommerceSales[[#This Row],[Age]]&lt;=35,"26-35",IF(tbl_EcommerceSales[[#This Row],[Age]]&lt;=45,"36-45",IF(tbl_EcommerceSales[[#This Row],[Age]]&lt;=55,"46-55","56+")))))</f>
        <v>26-35</v>
      </c>
    </row>
    <row r="2972" spans="1:29" x14ac:dyDescent="0.35">
      <c r="A2972" t="s">
        <v>4793</v>
      </c>
      <c r="B2972" s="7">
        <v>45983</v>
      </c>
      <c r="C2972" t="s">
        <v>2313</v>
      </c>
      <c r="D2972" t="s">
        <v>116</v>
      </c>
      <c r="E2972" t="s">
        <v>25</v>
      </c>
      <c r="F2972">
        <v>18</v>
      </c>
      <c r="G2972" t="s">
        <v>246</v>
      </c>
      <c r="H2972" t="s">
        <v>27</v>
      </c>
      <c r="I2972" t="s">
        <v>111</v>
      </c>
      <c r="J2972" t="s">
        <v>112</v>
      </c>
      <c r="K2972" t="s">
        <v>55</v>
      </c>
      <c r="L2972" t="s">
        <v>113</v>
      </c>
      <c r="M2972">
        <v>1</v>
      </c>
      <c r="N2972" s="2">
        <v>1799</v>
      </c>
      <c r="O2972" s="3">
        <v>0</v>
      </c>
      <c r="P2972" s="2">
        <v>950</v>
      </c>
      <c r="Q2972" t="s">
        <v>123</v>
      </c>
      <c r="R2972" t="s">
        <v>33</v>
      </c>
      <c r="S2972" t="s">
        <v>57</v>
      </c>
      <c r="T2972" s="4">
        <v>4</v>
      </c>
      <c r="U2972" s="11">
        <f t="shared" si="46"/>
        <v>1799</v>
      </c>
      <c r="V2972" s="11">
        <f>tbl_EcommerceSales[[#This Row],[Gross_Sales]]*tbl_EcommerceSales[[#This Row],[Discount]]</f>
        <v>0</v>
      </c>
      <c r="W2972" s="11">
        <f>tbl_EcommerceSales[[#This Row],[Gross_Sales]]-tbl_EcommerceSales[[#This Row],[Discount_Amount]]</f>
        <v>1799</v>
      </c>
      <c r="X2972" s="11">
        <f>tbl_EcommerceSales[[#This Row],[Quantity]] * _xlfn.XLOOKUP(tbl_EcommerceSales[[#This Row],[Product_ID]], Product_Master!A:A, Product_Master!F:F)</f>
        <v>950</v>
      </c>
      <c r="Y2972" s="11">
        <f>tbl_EcommerceSales[[#This Row],[Net_Revenue]]-tbl_EcommerceSales[[#This Row],[Total_Cost]]</f>
        <v>849</v>
      </c>
      <c r="Z2972" s="9">
        <f>IFERROR(#REF!/tbl_EcommerceSales[[#This Row],[Total_Cost]], 0)</f>
        <v>0</v>
      </c>
      <c r="AA2972" t="str">
        <f>TEXT(tbl_EcommerceSales[[#This Row],[Order_Date]],"mmm")</f>
        <v>Nov</v>
      </c>
      <c r="AB2972">
        <f>YEAR(tbl_EcommerceSales[[#This Row],[Order_Date]])</f>
        <v>2025</v>
      </c>
      <c r="AC2972" t="str">
        <f>IF(tbl_EcommerceSales[[#This Row],[Age]]&lt;18,"Under 18",IF(tbl_EcommerceSales[[#This Row],[Age]]&lt;=25,"18-25",IF(tbl_EcommerceSales[[#This Row],[Age]]&lt;=35,"26-35",IF(tbl_EcommerceSales[[#This Row],[Age]]&lt;=45,"36-45",IF(tbl_EcommerceSales[[#This Row],[Age]]&lt;=55,"46-55","56+")))))</f>
        <v>18-25</v>
      </c>
    </row>
    <row r="2973" spans="1:29" x14ac:dyDescent="0.35">
      <c r="A2973" t="s">
        <v>4794</v>
      </c>
      <c r="B2973" s="7">
        <v>45983</v>
      </c>
      <c r="C2973" t="s">
        <v>2747</v>
      </c>
      <c r="D2973" t="s">
        <v>181</v>
      </c>
      <c r="E2973" t="s">
        <v>48</v>
      </c>
      <c r="F2973">
        <v>43</v>
      </c>
      <c r="G2973" t="s">
        <v>246</v>
      </c>
      <c r="H2973" t="s">
        <v>27</v>
      </c>
      <c r="I2973" t="s">
        <v>221</v>
      </c>
      <c r="J2973" t="s">
        <v>222</v>
      </c>
      <c r="K2973" t="s">
        <v>177</v>
      </c>
      <c r="L2973" t="s">
        <v>208</v>
      </c>
      <c r="M2973">
        <v>1</v>
      </c>
      <c r="N2973" s="2">
        <v>1499</v>
      </c>
      <c r="O2973" s="3">
        <v>0.15</v>
      </c>
      <c r="P2973" s="2">
        <v>800</v>
      </c>
      <c r="Q2973" t="s">
        <v>156</v>
      </c>
      <c r="R2973" t="s">
        <v>33</v>
      </c>
      <c r="S2973" t="s">
        <v>34</v>
      </c>
      <c r="T2973" s="4">
        <v>4</v>
      </c>
      <c r="U2973" s="11">
        <f t="shared" si="46"/>
        <v>1499</v>
      </c>
      <c r="V2973" s="11">
        <f>tbl_EcommerceSales[[#This Row],[Gross_Sales]]*tbl_EcommerceSales[[#This Row],[Discount]]</f>
        <v>224.85</v>
      </c>
      <c r="W2973" s="11">
        <f>tbl_EcommerceSales[[#This Row],[Gross_Sales]]-tbl_EcommerceSales[[#This Row],[Discount_Amount]]</f>
        <v>1274.1500000000001</v>
      </c>
      <c r="X2973" s="11">
        <f>tbl_EcommerceSales[[#This Row],[Quantity]] * _xlfn.XLOOKUP(tbl_EcommerceSales[[#This Row],[Product_ID]], Product_Master!A:A, Product_Master!F:F)</f>
        <v>800</v>
      </c>
      <c r="Y2973" s="11">
        <f>tbl_EcommerceSales[[#This Row],[Net_Revenue]]-tbl_EcommerceSales[[#This Row],[Total_Cost]]</f>
        <v>474.15000000000009</v>
      </c>
      <c r="Z2973" s="9">
        <f>IFERROR(#REF!/tbl_EcommerceSales[[#This Row],[Total_Cost]], 0)</f>
        <v>0</v>
      </c>
      <c r="AA2973" t="str">
        <f>TEXT(tbl_EcommerceSales[[#This Row],[Order_Date]],"mmm")</f>
        <v>Nov</v>
      </c>
      <c r="AB2973">
        <f>YEAR(tbl_EcommerceSales[[#This Row],[Order_Date]])</f>
        <v>2025</v>
      </c>
      <c r="AC2973" t="str">
        <f>IF(tbl_EcommerceSales[[#This Row],[Age]]&lt;18,"Under 18",IF(tbl_EcommerceSales[[#This Row],[Age]]&lt;=25,"18-25",IF(tbl_EcommerceSales[[#This Row],[Age]]&lt;=35,"26-35",IF(tbl_EcommerceSales[[#This Row],[Age]]&lt;=45,"36-45",IF(tbl_EcommerceSales[[#This Row],[Age]]&lt;=55,"46-55","56+")))))</f>
        <v>36-45</v>
      </c>
    </row>
    <row r="2974" spans="1:29" x14ac:dyDescent="0.35">
      <c r="A2974" t="s">
        <v>4795</v>
      </c>
      <c r="B2974" s="7">
        <v>45983</v>
      </c>
      <c r="C2974" t="s">
        <v>4796</v>
      </c>
      <c r="D2974" t="s">
        <v>66</v>
      </c>
      <c r="E2974" t="s">
        <v>25</v>
      </c>
      <c r="F2974">
        <v>34</v>
      </c>
      <c r="G2974" t="s">
        <v>145</v>
      </c>
      <c r="H2974" t="s">
        <v>39</v>
      </c>
      <c r="I2974" t="s">
        <v>89</v>
      </c>
      <c r="J2974" t="s">
        <v>90</v>
      </c>
      <c r="K2974" t="s">
        <v>91</v>
      </c>
      <c r="L2974" t="s">
        <v>92</v>
      </c>
      <c r="M2974">
        <v>1</v>
      </c>
      <c r="N2974" s="2">
        <v>599</v>
      </c>
      <c r="O2974" s="3">
        <v>0.3</v>
      </c>
      <c r="P2974" s="2">
        <v>260</v>
      </c>
      <c r="Q2974" t="s">
        <v>123</v>
      </c>
      <c r="R2974" t="s">
        <v>33</v>
      </c>
      <c r="S2974" t="s">
        <v>57</v>
      </c>
      <c r="T2974" s="4">
        <v>4</v>
      </c>
      <c r="U2974" s="11">
        <f t="shared" si="46"/>
        <v>599</v>
      </c>
      <c r="V2974" s="11">
        <f>tbl_EcommerceSales[[#This Row],[Gross_Sales]]*tbl_EcommerceSales[[#This Row],[Discount]]</f>
        <v>179.7</v>
      </c>
      <c r="W2974" s="11">
        <f>tbl_EcommerceSales[[#This Row],[Gross_Sales]]-tbl_EcommerceSales[[#This Row],[Discount_Amount]]</f>
        <v>419.3</v>
      </c>
      <c r="X2974" s="11">
        <f>tbl_EcommerceSales[[#This Row],[Quantity]] * _xlfn.XLOOKUP(tbl_EcommerceSales[[#This Row],[Product_ID]], Product_Master!A:A, Product_Master!F:F)</f>
        <v>260</v>
      </c>
      <c r="Y2974" s="11">
        <f>tbl_EcommerceSales[[#This Row],[Net_Revenue]]-tbl_EcommerceSales[[#This Row],[Total_Cost]]</f>
        <v>159.30000000000001</v>
      </c>
      <c r="Z2974" s="9">
        <f>IFERROR(#REF!/tbl_EcommerceSales[[#This Row],[Total_Cost]], 0)</f>
        <v>0</v>
      </c>
      <c r="AA2974" t="str">
        <f>TEXT(tbl_EcommerceSales[[#This Row],[Order_Date]],"mmm")</f>
        <v>Nov</v>
      </c>
      <c r="AB2974">
        <f>YEAR(tbl_EcommerceSales[[#This Row],[Order_Date]])</f>
        <v>2025</v>
      </c>
      <c r="AC2974" t="str">
        <f>IF(tbl_EcommerceSales[[#This Row],[Age]]&lt;18,"Under 18",IF(tbl_EcommerceSales[[#This Row],[Age]]&lt;=25,"18-25",IF(tbl_EcommerceSales[[#This Row],[Age]]&lt;=35,"26-35",IF(tbl_EcommerceSales[[#This Row],[Age]]&lt;=45,"36-45",IF(tbl_EcommerceSales[[#This Row],[Age]]&lt;=55,"46-55","56+")))))</f>
        <v>26-35</v>
      </c>
    </row>
    <row r="2975" spans="1:29" x14ac:dyDescent="0.35">
      <c r="A2975" t="s">
        <v>4797</v>
      </c>
      <c r="B2975" s="7">
        <v>45983</v>
      </c>
      <c r="C2975" t="s">
        <v>3403</v>
      </c>
      <c r="D2975" t="s">
        <v>51</v>
      </c>
      <c r="E2975" t="s">
        <v>48</v>
      </c>
      <c r="F2975">
        <v>40</v>
      </c>
      <c r="G2975" t="s">
        <v>186</v>
      </c>
      <c r="H2975" t="s">
        <v>72</v>
      </c>
      <c r="I2975" t="s">
        <v>53</v>
      </c>
      <c r="J2975" t="s">
        <v>54</v>
      </c>
      <c r="K2975" t="s">
        <v>55</v>
      </c>
      <c r="L2975" t="s">
        <v>56</v>
      </c>
      <c r="M2975">
        <v>2</v>
      </c>
      <c r="N2975" s="2">
        <v>799</v>
      </c>
      <c r="O2975" s="3">
        <v>0.15</v>
      </c>
      <c r="P2975" s="2">
        <v>780</v>
      </c>
      <c r="Q2975" t="s">
        <v>76</v>
      </c>
      <c r="R2975" t="s">
        <v>33</v>
      </c>
      <c r="S2975" t="s">
        <v>57</v>
      </c>
      <c r="T2975" s="4">
        <v>4</v>
      </c>
      <c r="U2975" s="11">
        <f t="shared" si="46"/>
        <v>1598</v>
      </c>
      <c r="V2975" s="11">
        <f>tbl_EcommerceSales[[#This Row],[Gross_Sales]]*tbl_EcommerceSales[[#This Row],[Discount]]</f>
        <v>239.7</v>
      </c>
      <c r="W2975" s="11">
        <f>tbl_EcommerceSales[[#This Row],[Gross_Sales]]-tbl_EcommerceSales[[#This Row],[Discount_Amount]]</f>
        <v>1358.3</v>
      </c>
      <c r="X2975" s="11">
        <f>tbl_EcommerceSales[[#This Row],[Quantity]] * _xlfn.XLOOKUP(tbl_EcommerceSales[[#This Row],[Product_ID]], Product_Master!A:A, Product_Master!F:F)</f>
        <v>780</v>
      </c>
      <c r="Y2975" s="11">
        <f>tbl_EcommerceSales[[#This Row],[Net_Revenue]]-tbl_EcommerceSales[[#This Row],[Total_Cost]]</f>
        <v>578.29999999999995</v>
      </c>
      <c r="Z2975" s="9">
        <f>IFERROR(#REF!/tbl_EcommerceSales[[#This Row],[Total_Cost]], 0)</f>
        <v>0</v>
      </c>
      <c r="AA2975" t="str">
        <f>TEXT(tbl_EcommerceSales[[#This Row],[Order_Date]],"mmm")</f>
        <v>Nov</v>
      </c>
      <c r="AB2975">
        <f>YEAR(tbl_EcommerceSales[[#This Row],[Order_Date]])</f>
        <v>2025</v>
      </c>
      <c r="AC2975" t="str">
        <f>IF(tbl_EcommerceSales[[#This Row],[Age]]&lt;18,"Under 18",IF(tbl_EcommerceSales[[#This Row],[Age]]&lt;=25,"18-25",IF(tbl_EcommerceSales[[#This Row],[Age]]&lt;=35,"26-35",IF(tbl_EcommerceSales[[#This Row],[Age]]&lt;=45,"36-45",IF(tbl_EcommerceSales[[#This Row],[Age]]&lt;=55,"46-55","56+")))))</f>
        <v>36-45</v>
      </c>
    </row>
    <row r="2976" spans="1:29" x14ac:dyDescent="0.35">
      <c r="A2976" t="s">
        <v>4798</v>
      </c>
      <c r="B2976" s="7">
        <v>45984</v>
      </c>
      <c r="C2976" t="s">
        <v>4106</v>
      </c>
      <c r="D2976" t="s">
        <v>130</v>
      </c>
      <c r="E2976" t="s">
        <v>48</v>
      </c>
      <c r="F2976">
        <v>27</v>
      </c>
      <c r="G2976" t="s">
        <v>270</v>
      </c>
      <c r="H2976" t="s">
        <v>72</v>
      </c>
      <c r="I2976" t="s">
        <v>40</v>
      </c>
      <c r="J2976" t="s">
        <v>41</v>
      </c>
      <c r="K2976" t="s">
        <v>42</v>
      </c>
      <c r="L2976" t="s">
        <v>43</v>
      </c>
      <c r="M2976">
        <v>1</v>
      </c>
      <c r="N2976" s="2">
        <v>699</v>
      </c>
      <c r="O2976" s="3">
        <v>0</v>
      </c>
      <c r="P2976" s="2">
        <v>310</v>
      </c>
      <c r="Q2976" t="s">
        <v>76</v>
      </c>
      <c r="R2976" t="s">
        <v>33</v>
      </c>
      <c r="S2976" t="s">
        <v>34</v>
      </c>
      <c r="T2976" s="4">
        <v>4</v>
      </c>
      <c r="U2976" s="11">
        <f t="shared" si="46"/>
        <v>699</v>
      </c>
      <c r="V2976" s="11">
        <f>tbl_EcommerceSales[[#This Row],[Gross_Sales]]*tbl_EcommerceSales[[#This Row],[Discount]]</f>
        <v>0</v>
      </c>
      <c r="W2976" s="11">
        <f>tbl_EcommerceSales[[#This Row],[Gross_Sales]]-tbl_EcommerceSales[[#This Row],[Discount_Amount]]</f>
        <v>699</v>
      </c>
      <c r="X2976" s="11">
        <f>tbl_EcommerceSales[[#This Row],[Quantity]] * _xlfn.XLOOKUP(tbl_EcommerceSales[[#This Row],[Product_ID]], Product_Master!A:A, Product_Master!F:F)</f>
        <v>310</v>
      </c>
      <c r="Y2976" s="11">
        <f>tbl_EcommerceSales[[#This Row],[Net_Revenue]]-tbl_EcommerceSales[[#This Row],[Total_Cost]]</f>
        <v>389</v>
      </c>
      <c r="Z2976" s="9">
        <f>IFERROR(#REF!/tbl_EcommerceSales[[#This Row],[Total_Cost]], 0)</f>
        <v>0</v>
      </c>
      <c r="AA2976" t="str">
        <f>TEXT(tbl_EcommerceSales[[#This Row],[Order_Date]],"mmm")</f>
        <v>Nov</v>
      </c>
      <c r="AB2976">
        <f>YEAR(tbl_EcommerceSales[[#This Row],[Order_Date]])</f>
        <v>2025</v>
      </c>
      <c r="AC2976" t="str">
        <f>IF(tbl_EcommerceSales[[#This Row],[Age]]&lt;18,"Under 18",IF(tbl_EcommerceSales[[#This Row],[Age]]&lt;=25,"18-25",IF(tbl_EcommerceSales[[#This Row],[Age]]&lt;=35,"26-35",IF(tbl_EcommerceSales[[#This Row],[Age]]&lt;=45,"36-45",IF(tbl_EcommerceSales[[#This Row],[Age]]&lt;=55,"46-55","56+")))))</f>
        <v>26-35</v>
      </c>
    </row>
    <row r="2977" spans="1:29" x14ac:dyDescent="0.35">
      <c r="A2977" t="s">
        <v>4799</v>
      </c>
      <c r="B2977" s="7">
        <v>45984</v>
      </c>
      <c r="C2977" t="s">
        <v>940</v>
      </c>
      <c r="D2977" t="s">
        <v>170</v>
      </c>
      <c r="E2977" t="s">
        <v>25</v>
      </c>
      <c r="F2977">
        <v>39</v>
      </c>
      <c r="G2977" t="s">
        <v>99</v>
      </c>
      <c r="H2977" t="s">
        <v>88</v>
      </c>
      <c r="I2977" t="s">
        <v>175</v>
      </c>
      <c r="J2977" t="s">
        <v>176</v>
      </c>
      <c r="K2977" t="s">
        <v>177</v>
      </c>
      <c r="L2977" t="s">
        <v>178</v>
      </c>
      <c r="M2977">
        <v>1</v>
      </c>
      <c r="N2977" s="2">
        <v>699</v>
      </c>
      <c r="O2977" s="3">
        <v>0</v>
      </c>
      <c r="P2977" s="2">
        <v>320</v>
      </c>
      <c r="Q2977" t="s">
        <v>156</v>
      </c>
      <c r="R2977" t="s">
        <v>33</v>
      </c>
      <c r="S2977" t="s">
        <v>34</v>
      </c>
      <c r="T2977" s="4">
        <v>3</v>
      </c>
      <c r="U2977" s="11">
        <f t="shared" si="46"/>
        <v>699</v>
      </c>
      <c r="V2977" s="11">
        <f>tbl_EcommerceSales[[#This Row],[Gross_Sales]]*tbl_EcommerceSales[[#This Row],[Discount]]</f>
        <v>0</v>
      </c>
      <c r="W2977" s="11">
        <f>tbl_EcommerceSales[[#This Row],[Gross_Sales]]-tbl_EcommerceSales[[#This Row],[Discount_Amount]]</f>
        <v>699</v>
      </c>
      <c r="X2977" s="11">
        <f>tbl_EcommerceSales[[#This Row],[Quantity]] * _xlfn.XLOOKUP(tbl_EcommerceSales[[#This Row],[Product_ID]], Product_Master!A:A, Product_Master!F:F)</f>
        <v>320</v>
      </c>
      <c r="Y2977" s="11">
        <f>tbl_EcommerceSales[[#This Row],[Net_Revenue]]-tbl_EcommerceSales[[#This Row],[Total_Cost]]</f>
        <v>379</v>
      </c>
      <c r="Z2977" s="9">
        <f>IFERROR(#REF!/tbl_EcommerceSales[[#This Row],[Total_Cost]], 0)</f>
        <v>0</v>
      </c>
      <c r="AA2977" t="str">
        <f>TEXT(tbl_EcommerceSales[[#This Row],[Order_Date]],"mmm")</f>
        <v>Nov</v>
      </c>
      <c r="AB2977">
        <f>YEAR(tbl_EcommerceSales[[#This Row],[Order_Date]])</f>
        <v>2025</v>
      </c>
      <c r="AC2977" t="str">
        <f>IF(tbl_EcommerceSales[[#This Row],[Age]]&lt;18,"Under 18",IF(tbl_EcommerceSales[[#This Row],[Age]]&lt;=25,"18-25",IF(tbl_EcommerceSales[[#This Row],[Age]]&lt;=35,"26-35",IF(tbl_EcommerceSales[[#This Row],[Age]]&lt;=45,"36-45",IF(tbl_EcommerceSales[[#This Row],[Age]]&lt;=55,"46-55","56+")))))</f>
        <v>36-45</v>
      </c>
    </row>
    <row r="2978" spans="1:29" x14ac:dyDescent="0.35">
      <c r="A2978" t="s">
        <v>4800</v>
      </c>
      <c r="B2978" s="7">
        <v>45984</v>
      </c>
      <c r="C2978" t="s">
        <v>2669</v>
      </c>
      <c r="D2978" t="s">
        <v>139</v>
      </c>
      <c r="E2978" t="s">
        <v>48</v>
      </c>
      <c r="F2978">
        <v>25</v>
      </c>
      <c r="G2978" t="s">
        <v>289</v>
      </c>
      <c r="H2978" t="s">
        <v>88</v>
      </c>
      <c r="I2978" t="s">
        <v>62</v>
      </c>
      <c r="J2978" t="s">
        <v>63</v>
      </c>
      <c r="K2978" t="s">
        <v>42</v>
      </c>
      <c r="L2978" t="s">
        <v>43</v>
      </c>
      <c r="M2978">
        <v>1</v>
      </c>
      <c r="N2978" s="2">
        <v>499</v>
      </c>
      <c r="O2978" s="3">
        <v>0.2</v>
      </c>
      <c r="P2978" s="2">
        <v>220</v>
      </c>
      <c r="Q2978" t="s">
        <v>319</v>
      </c>
      <c r="R2978" t="s">
        <v>33</v>
      </c>
      <c r="S2978" t="s">
        <v>34</v>
      </c>
      <c r="T2978" s="4">
        <v>5</v>
      </c>
      <c r="U2978" s="11">
        <f t="shared" si="46"/>
        <v>499</v>
      </c>
      <c r="V2978" s="11">
        <f>tbl_EcommerceSales[[#This Row],[Gross_Sales]]*tbl_EcommerceSales[[#This Row],[Discount]]</f>
        <v>99.800000000000011</v>
      </c>
      <c r="W2978" s="11">
        <f>tbl_EcommerceSales[[#This Row],[Gross_Sales]]-tbl_EcommerceSales[[#This Row],[Discount_Amount]]</f>
        <v>399.2</v>
      </c>
      <c r="X2978" s="11">
        <f>tbl_EcommerceSales[[#This Row],[Quantity]] * _xlfn.XLOOKUP(tbl_EcommerceSales[[#This Row],[Product_ID]], Product_Master!A:A, Product_Master!F:F)</f>
        <v>220</v>
      </c>
      <c r="Y2978" s="11">
        <f>tbl_EcommerceSales[[#This Row],[Net_Revenue]]-tbl_EcommerceSales[[#This Row],[Total_Cost]]</f>
        <v>179.2</v>
      </c>
      <c r="Z2978" s="9">
        <f>IFERROR(#REF!/tbl_EcommerceSales[[#This Row],[Total_Cost]], 0)</f>
        <v>0</v>
      </c>
      <c r="AA2978" t="str">
        <f>TEXT(tbl_EcommerceSales[[#This Row],[Order_Date]],"mmm")</f>
        <v>Nov</v>
      </c>
      <c r="AB2978">
        <f>YEAR(tbl_EcommerceSales[[#This Row],[Order_Date]])</f>
        <v>2025</v>
      </c>
      <c r="AC2978" t="str">
        <f>IF(tbl_EcommerceSales[[#This Row],[Age]]&lt;18,"Under 18",IF(tbl_EcommerceSales[[#This Row],[Age]]&lt;=25,"18-25",IF(tbl_EcommerceSales[[#This Row],[Age]]&lt;=35,"26-35",IF(tbl_EcommerceSales[[#This Row],[Age]]&lt;=45,"36-45",IF(tbl_EcommerceSales[[#This Row],[Age]]&lt;=55,"46-55","56+")))))</f>
        <v>18-25</v>
      </c>
    </row>
    <row r="2979" spans="1:29" x14ac:dyDescent="0.35">
      <c r="A2979" t="s">
        <v>4801</v>
      </c>
      <c r="B2979" s="7">
        <v>45984</v>
      </c>
      <c r="C2979" t="s">
        <v>4802</v>
      </c>
      <c r="D2979" t="s">
        <v>305</v>
      </c>
      <c r="E2979" t="s">
        <v>48</v>
      </c>
      <c r="F2979">
        <v>25</v>
      </c>
      <c r="G2979" t="s">
        <v>171</v>
      </c>
      <c r="H2979" t="s">
        <v>39</v>
      </c>
      <c r="I2979" t="s">
        <v>294</v>
      </c>
      <c r="J2979" t="s">
        <v>295</v>
      </c>
      <c r="K2979" t="s">
        <v>91</v>
      </c>
      <c r="L2979" t="s">
        <v>296</v>
      </c>
      <c r="M2979">
        <v>1</v>
      </c>
      <c r="N2979" s="2">
        <v>699</v>
      </c>
      <c r="O2979" s="3">
        <v>0.15</v>
      </c>
      <c r="P2979" s="2">
        <v>300</v>
      </c>
      <c r="Q2979" t="s">
        <v>32</v>
      </c>
      <c r="R2979" t="s">
        <v>33</v>
      </c>
      <c r="S2979" t="s">
        <v>57</v>
      </c>
      <c r="T2979" s="4">
        <v>5</v>
      </c>
      <c r="U2979" s="11">
        <f t="shared" si="46"/>
        <v>699</v>
      </c>
      <c r="V2979" s="11">
        <f>tbl_EcommerceSales[[#This Row],[Gross_Sales]]*tbl_EcommerceSales[[#This Row],[Discount]]</f>
        <v>104.85</v>
      </c>
      <c r="W2979" s="11">
        <f>tbl_EcommerceSales[[#This Row],[Gross_Sales]]-tbl_EcommerceSales[[#This Row],[Discount_Amount]]</f>
        <v>594.15</v>
      </c>
      <c r="X2979" s="11">
        <f>tbl_EcommerceSales[[#This Row],[Quantity]] * _xlfn.XLOOKUP(tbl_EcommerceSales[[#This Row],[Product_ID]], Product_Master!A:A, Product_Master!F:F)</f>
        <v>300</v>
      </c>
      <c r="Y2979" s="11">
        <f>tbl_EcommerceSales[[#This Row],[Net_Revenue]]-tbl_EcommerceSales[[#This Row],[Total_Cost]]</f>
        <v>294.14999999999998</v>
      </c>
      <c r="Z2979" s="9">
        <f>IFERROR(#REF!/tbl_EcommerceSales[[#This Row],[Total_Cost]], 0)</f>
        <v>0</v>
      </c>
      <c r="AA2979" t="str">
        <f>TEXT(tbl_EcommerceSales[[#This Row],[Order_Date]],"mmm")</f>
        <v>Nov</v>
      </c>
      <c r="AB2979">
        <f>YEAR(tbl_EcommerceSales[[#This Row],[Order_Date]])</f>
        <v>2025</v>
      </c>
      <c r="AC2979" t="str">
        <f>IF(tbl_EcommerceSales[[#This Row],[Age]]&lt;18,"Under 18",IF(tbl_EcommerceSales[[#This Row],[Age]]&lt;=25,"18-25",IF(tbl_EcommerceSales[[#This Row],[Age]]&lt;=35,"26-35",IF(tbl_EcommerceSales[[#This Row],[Age]]&lt;=45,"36-45",IF(tbl_EcommerceSales[[#This Row],[Age]]&lt;=55,"46-55","56+")))))</f>
        <v>18-25</v>
      </c>
    </row>
    <row r="2980" spans="1:29" x14ac:dyDescent="0.35">
      <c r="A2980" t="s">
        <v>4803</v>
      </c>
      <c r="B2980" s="7">
        <v>45984</v>
      </c>
      <c r="C2980" t="s">
        <v>4804</v>
      </c>
      <c r="D2980" t="s">
        <v>170</v>
      </c>
      <c r="E2980" t="s">
        <v>25</v>
      </c>
      <c r="F2980">
        <v>21</v>
      </c>
      <c r="G2980" t="s">
        <v>142</v>
      </c>
      <c r="H2980" t="s">
        <v>88</v>
      </c>
      <c r="I2980" t="s">
        <v>126</v>
      </c>
      <c r="J2980" t="s">
        <v>127</v>
      </c>
      <c r="K2980" t="s">
        <v>82</v>
      </c>
      <c r="L2980" t="s">
        <v>83</v>
      </c>
      <c r="M2980">
        <v>2</v>
      </c>
      <c r="N2980" s="2">
        <v>1899</v>
      </c>
      <c r="O2980" s="3">
        <v>0.05</v>
      </c>
      <c r="P2980" s="2">
        <v>2240</v>
      </c>
      <c r="Q2980" t="s">
        <v>44</v>
      </c>
      <c r="R2980" t="s">
        <v>93</v>
      </c>
      <c r="S2980" t="s">
        <v>34</v>
      </c>
      <c r="T2980" s="4">
        <v>5</v>
      </c>
      <c r="U2980" s="11">
        <f t="shared" si="46"/>
        <v>3798</v>
      </c>
      <c r="V2980" s="11">
        <f>tbl_EcommerceSales[[#This Row],[Gross_Sales]]*tbl_EcommerceSales[[#This Row],[Discount]]</f>
        <v>189.9</v>
      </c>
      <c r="W2980" s="11">
        <f>tbl_EcommerceSales[[#This Row],[Gross_Sales]]-tbl_EcommerceSales[[#This Row],[Discount_Amount]]</f>
        <v>3608.1</v>
      </c>
      <c r="X2980" s="11">
        <f>tbl_EcommerceSales[[#This Row],[Quantity]] * _xlfn.XLOOKUP(tbl_EcommerceSales[[#This Row],[Product_ID]], Product_Master!A:A, Product_Master!F:F)</f>
        <v>2240</v>
      </c>
      <c r="Y2980" s="11">
        <f>tbl_EcommerceSales[[#This Row],[Net_Revenue]]-tbl_EcommerceSales[[#This Row],[Total_Cost]]</f>
        <v>1368.1</v>
      </c>
      <c r="Z2980" s="9">
        <f>IFERROR(#REF!/tbl_EcommerceSales[[#This Row],[Total_Cost]], 0)</f>
        <v>0</v>
      </c>
      <c r="AA2980" t="str">
        <f>TEXT(tbl_EcommerceSales[[#This Row],[Order_Date]],"mmm")</f>
        <v>Nov</v>
      </c>
      <c r="AB2980">
        <f>YEAR(tbl_EcommerceSales[[#This Row],[Order_Date]])</f>
        <v>2025</v>
      </c>
      <c r="AC2980" t="str">
        <f>IF(tbl_EcommerceSales[[#This Row],[Age]]&lt;18,"Under 18",IF(tbl_EcommerceSales[[#This Row],[Age]]&lt;=25,"18-25",IF(tbl_EcommerceSales[[#This Row],[Age]]&lt;=35,"26-35",IF(tbl_EcommerceSales[[#This Row],[Age]]&lt;=45,"36-45",IF(tbl_EcommerceSales[[#This Row],[Age]]&lt;=55,"46-55","56+")))))</f>
        <v>18-25</v>
      </c>
    </row>
    <row r="2981" spans="1:29" x14ac:dyDescent="0.35">
      <c r="A2981" t="s">
        <v>4805</v>
      </c>
      <c r="B2981" s="7">
        <v>45984</v>
      </c>
      <c r="C2981" t="s">
        <v>2713</v>
      </c>
      <c r="D2981" t="s">
        <v>189</v>
      </c>
      <c r="E2981" t="s">
        <v>48</v>
      </c>
      <c r="F2981">
        <v>38</v>
      </c>
      <c r="G2981" t="s">
        <v>246</v>
      </c>
      <c r="H2981" t="s">
        <v>27</v>
      </c>
      <c r="I2981" t="s">
        <v>236</v>
      </c>
      <c r="J2981" t="s">
        <v>237</v>
      </c>
      <c r="K2981" t="s">
        <v>82</v>
      </c>
      <c r="L2981" t="s">
        <v>238</v>
      </c>
      <c r="M2981">
        <v>1</v>
      </c>
      <c r="N2981" s="2">
        <v>899</v>
      </c>
      <c r="O2981" s="3">
        <v>0.15</v>
      </c>
      <c r="P2981" s="2">
        <v>480</v>
      </c>
      <c r="Q2981" t="s">
        <v>123</v>
      </c>
      <c r="R2981" t="s">
        <v>33</v>
      </c>
      <c r="S2981" t="s">
        <v>57</v>
      </c>
      <c r="T2981" s="4">
        <v>5</v>
      </c>
      <c r="U2981" s="11">
        <f t="shared" si="46"/>
        <v>899</v>
      </c>
      <c r="V2981" s="11">
        <f>tbl_EcommerceSales[[#This Row],[Gross_Sales]]*tbl_EcommerceSales[[#This Row],[Discount]]</f>
        <v>134.85</v>
      </c>
      <c r="W2981" s="11">
        <f>tbl_EcommerceSales[[#This Row],[Gross_Sales]]-tbl_EcommerceSales[[#This Row],[Discount_Amount]]</f>
        <v>764.15</v>
      </c>
      <c r="X2981" s="11">
        <f>tbl_EcommerceSales[[#This Row],[Quantity]] * _xlfn.XLOOKUP(tbl_EcommerceSales[[#This Row],[Product_ID]], Product_Master!A:A, Product_Master!F:F)</f>
        <v>480</v>
      </c>
      <c r="Y2981" s="11">
        <f>tbl_EcommerceSales[[#This Row],[Net_Revenue]]-tbl_EcommerceSales[[#This Row],[Total_Cost]]</f>
        <v>284.14999999999998</v>
      </c>
      <c r="Z2981" s="9">
        <f>IFERROR(#REF!/tbl_EcommerceSales[[#This Row],[Total_Cost]], 0)</f>
        <v>0</v>
      </c>
      <c r="AA2981" t="str">
        <f>TEXT(tbl_EcommerceSales[[#This Row],[Order_Date]],"mmm")</f>
        <v>Nov</v>
      </c>
      <c r="AB2981">
        <f>YEAR(tbl_EcommerceSales[[#This Row],[Order_Date]])</f>
        <v>2025</v>
      </c>
      <c r="AC2981" t="str">
        <f>IF(tbl_EcommerceSales[[#This Row],[Age]]&lt;18,"Under 18",IF(tbl_EcommerceSales[[#This Row],[Age]]&lt;=25,"18-25",IF(tbl_EcommerceSales[[#This Row],[Age]]&lt;=35,"26-35",IF(tbl_EcommerceSales[[#This Row],[Age]]&lt;=45,"36-45",IF(tbl_EcommerceSales[[#This Row],[Age]]&lt;=55,"46-55","56+")))))</f>
        <v>36-45</v>
      </c>
    </row>
    <row r="2982" spans="1:29" x14ac:dyDescent="0.35">
      <c r="A2982" t="s">
        <v>4806</v>
      </c>
      <c r="B2982" s="7">
        <v>45984</v>
      </c>
      <c r="C2982" t="s">
        <v>1223</v>
      </c>
      <c r="D2982" t="s">
        <v>189</v>
      </c>
      <c r="E2982" t="s">
        <v>25</v>
      </c>
      <c r="F2982">
        <v>29</v>
      </c>
      <c r="G2982" t="s">
        <v>136</v>
      </c>
      <c r="H2982" t="s">
        <v>88</v>
      </c>
      <c r="I2982" t="s">
        <v>294</v>
      </c>
      <c r="J2982" t="s">
        <v>295</v>
      </c>
      <c r="K2982" t="s">
        <v>91</v>
      </c>
      <c r="L2982" t="s">
        <v>296</v>
      </c>
      <c r="M2982">
        <v>3</v>
      </c>
      <c r="N2982" s="2">
        <v>699</v>
      </c>
      <c r="O2982" s="3">
        <v>0.1</v>
      </c>
      <c r="P2982" s="2">
        <v>900</v>
      </c>
      <c r="Q2982" t="s">
        <v>156</v>
      </c>
      <c r="R2982" t="s">
        <v>33</v>
      </c>
      <c r="S2982" t="s">
        <v>57</v>
      </c>
      <c r="T2982" s="4">
        <v>4</v>
      </c>
      <c r="U2982" s="11">
        <f t="shared" si="46"/>
        <v>2097</v>
      </c>
      <c r="V2982" s="11">
        <f>tbl_EcommerceSales[[#This Row],[Gross_Sales]]*tbl_EcommerceSales[[#This Row],[Discount]]</f>
        <v>209.70000000000002</v>
      </c>
      <c r="W2982" s="11">
        <f>tbl_EcommerceSales[[#This Row],[Gross_Sales]]-tbl_EcommerceSales[[#This Row],[Discount_Amount]]</f>
        <v>1887.3</v>
      </c>
      <c r="X2982" s="11">
        <f>tbl_EcommerceSales[[#This Row],[Quantity]] * _xlfn.XLOOKUP(tbl_EcommerceSales[[#This Row],[Product_ID]], Product_Master!A:A, Product_Master!F:F)</f>
        <v>900</v>
      </c>
      <c r="Y2982" s="11">
        <f>tbl_EcommerceSales[[#This Row],[Net_Revenue]]-tbl_EcommerceSales[[#This Row],[Total_Cost]]</f>
        <v>987.3</v>
      </c>
      <c r="Z2982" s="9">
        <f>IFERROR(#REF!/tbl_EcommerceSales[[#This Row],[Total_Cost]], 0)</f>
        <v>0</v>
      </c>
      <c r="AA2982" t="str">
        <f>TEXT(tbl_EcommerceSales[[#This Row],[Order_Date]],"mmm")</f>
        <v>Nov</v>
      </c>
      <c r="AB2982">
        <f>YEAR(tbl_EcommerceSales[[#This Row],[Order_Date]])</f>
        <v>2025</v>
      </c>
      <c r="AC2982" t="str">
        <f>IF(tbl_EcommerceSales[[#This Row],[Age]]&lt;18,"Under 18",IF(tbl_EcommerceSales[[#This Row],[Age]]&lt;=25,"18-25",IF(tbl_EcommerceSales[[#This Row],[Age]]&lt;=35,"26-35",IF(tbl_EcommerceSales[[#This Row],[Age]]&lt;=45,"36-45",IF(tbl_EcommerceSales[[#This Row],[Age]]&lt;=55,"46-55","56+")))))</f>
        <v>26-35</v>
      </c>
    </row>
    <row r="2983" spans="1:29" x14ac:dyDescent="0.35">
      <c r="A2983" t="s">
        <v>4807</v>
      </c>
      <c r="B2983" s="7">
        <v>45984</v>
      </c>
      <c r="C2983" t="s">
        <v>4808</v>
      </c>
      <c r="D2983" t="s">
        <v>106</v>
      </c>
      <c r="E2983" t="s">
        <v>48</v>
      </c>
      <c r="F2983">
        <v>18</v>
      </c>
      <c r="G2983" t="s">
        <v>186</v>
      </c>
      <c r="H2983" t="s">
        <v>72</v>
      </c>
      <c r="I2983" t="s">
        <v>294</v>
      </c>
      <c r="J2983" t="s">
        <v>295</v>
      </c>
      <c r="K2983" t="s">
        <v>91</v>
      </c>
      <c r="L2983" t="s">
        <v>296</v>
      </c>
      <c r="M2983">
        <v>1</v>
      </c>
      <c r="N2983" s="2">
        <v>699</v>
      </c>
      <c r="O2983" s="3">
        <v>0.2</v>
      </c>
      <c r="P2983" s="2">
        <v>300</v>
      </c>
      <c r="Q2983" t="s">
        <v>319</v>
      </c>
      <c r="R2983" t="s">
        <v>33</v>
      </c>
      <c r="S2983" t="s">
        <v>34</v>
      </c>
      <c r="T2983" s="4">
        <v>5</v>
      </c>
      <c r="U2983" s="11">
        <f t="shared" si="46"/>
        <v>699</v>
      </c>
      <c r="V2983" s="11">
        <f>tbl_EcommerceSales[[#This Row],[Gross_Sales]]*tbl_EcommerceSales[[#This Row],[Discount]]</f>
        <v>139.80000000000001</v>
      </c>
      <c r="W2983" s="11">
        <f>tbl_EcommerceSales[[#This Row],[Gross_Sales]]-tbl_EcommerceSales[[#This Row],[Discount_Amount]]</f>
        <v>559.20000000000005</v>
      </c>
      <c r="X2983" s="11">
        <f>tbl_EcommerceSales[[#This Row],[Quantity]] * _xlfn.XLOOKUP(tbl_EcommerceSales[[#This Row],[Product_ID]], Product_Master!A:A, Product_Master!F:F)</f>
        <v>300</v>
      </c>
      <c r="Y2983" s="11">
        <f>tbl_EcommerceSales[[#This Row],[Net_Revenue]]-tbl_EcommerceSales[[#This Row],[Total_Cost]]</f>
        <v>259.20000000000005</v>
      </c>
      <c r="Z2983" s="9">
        <f>IFERROR(#REF!/tbl_EcommerceSales[[#This Row],[Total_Cost]], 0)</f>
        <v>0</v>
      </c>
      <c r="AA2983" t="str">
        <f>TEXT(tbl_EcommerceSales[[#This Row],[Order_Date]],"mmm")</f>
        <v>Nov</v>
      </c>
      <c r="AB2983">
        <f>YEAR(tbl_EcommerceSales[[#This Row],[Order_Date]])</f>
        <v>2025</v>
      </c>
      <c r="AC2983" t="str">
        <f>IF(tbl_EcommerceSales[[#This Row],[Age]]&lt;18,"Under 18",IF(tbl_EcommerceSales[[#This Row],[Age]]&lt;=25,"18-25",IF(tbl_EcommerceSales[[#This Row],[Age]]&lt;=35,"26-35",IF(tbl_EcommerceSales[[#This Row],[Age]]&lt;=45,"36-45",IF(tbl_EcommerceSales[[#This Row],[Age]]&lt;=55,"46-55","56+")))))</f>
        <v>18-25</v>
      </c>
    </row>
    <row r="2984" spans="1:29" x14ac:dyDescent="0.35">
      <c r="A2984" t="s">
        <v>4809</v>
      </c>
      <c r="B2984" s="7">
        <v>45984</v>
      </c>
      <c r="C2984" t="s">
        <v>204</v>
      </c>
      <c r="D2984" t="s">
        <v>205</v>
      </c>
      <c r="E2984" t="s">
        <v>48</v>
      </c>
      <c r="F2984">
        <v>23</v>
      </c>
      <c r="G2984" t="s">
        <v>174</v>
      </c>
      <c r="H2984" t="s">
        <v>39</v>
      </c>
      <c r="I2984" t="s">
        <v>241</v>
      </c>
      <c r="J2984" t="s">
        <v>242</v>
      </c>
      <c r="K2984" t="s">
        <v>42</v>
      </c>
      <c r="L2984" t="s">
        <v>243</v>
      </c>
      <c r="M2984">
        <v>2</v>
      </c>
      <c r="N2984" s="2">
        <v>649</v>
      </c>
      <c r="O2984" s="3">
        <v>0</v>
      </c>
      <c r="P2984" s="2">
        <v>580</v>
      </c>
      <c r="Q2984" t="s">
        <v>44</v>
      </c>
      <c r="R2984" t="s">
        <v>33</v>
      </c>
      <c r="S2984" t="s">
        <v>34</v>
      </c>
      <c r="T2984" s="4">
        <v>4</v>
      </c>
      <c r="U2984" s="11">
        <f t="shared" si="46"/>
        <v>1298</v>
      </c>
      <c r="V2984" s="11">
        <f>tbl_EcommerceSales[[#This Row],[Gross_Sales]]*tbl_EcommerceSales[[#This Row],[Discount]]</f>
        <v>0</v>
      </c>
      <c r="W2984" s="11">
        <f>tbl_EcommerceSales[[#This Row],[Gross_Sales]]-tbl_EcommerceSales[[#This Row],[Discount_Amount]]</f>
        <v>1298</v>
      </c>
      <c r="X2984" s="11">
        <f>tbl_EcommerceSales[[#This Row],[Quantity]] * _xlfn.XLOOKUP(tbl_EcommerceSales[[#This Row],[Product_ID]], Product_Master!A:A, Product_Master!F:F)</f>
        <v>580</v>
      </c>
      <c r="Y2984" s="11">
        <f>tbl_EcommerceSales[[#This Row],[Net_Revenue]]-tbl_EcommerceSales[[#This Row],[Total_Cost]]</f>
        <v>718</v>
      </c>
      <c r="Z2984" s="9">
        <f>IFERROR(#REF!/tbl_EcommerceSales[[#This Row],[Total_Cost]], 0)</f>
        <v>0</v>
      </c>
      <c r="AA2984" t="str">
        <f>TEXT(tbl_EcommerceSales[[#This Row],[Order_Date]],"mmm")</f>
        <v>Nov</v>
      </c>
      <c r="AB2984">
        <f>YEAR(tbl_EcommerceSales[[#This Row],[Order_Date]])</f>
        <v>2025</v>
      </c>
      <c r="AC2984" t="str">
        <f>IF(tbl_EcommerceSales[[#This Row],[Age]]&lt;18,"Under 18",IF(tbl_EcommerceSales[[#This Row],[Age]]&lt;=25,"18-25",IF(tbl_EcommerceSales[[#This Row],[Age]]&lt;=35,"26-35",IF(tbl_EcommerceSales[[#This Row],[Age]]&lt;=45,"36-45",IF(tbl_EcommerceSales[[#This Row],[Age]]&lt;=55,"46-55","56+")))))</f>
        <v>18-25</v>
      </c>
    </row>
    <row r="2985" spans="1:29" x14ac:dyDescent="0.35">
      <c r="A2985" t="s">
        <v>4810</v>
      </c>
      <c r="B2985" s="7">
        <v>45984</v>
      </c>
      <c r="C2985" t="s">
        <v>1576</v>
      </c>
      <c r="D2985" t="s">
        <v>251</v>
      </c>
      <c r="E2985" t="s">
        <v>48</v>
      </c>
      <c r="F2985">
        <v>27</v>
      </c>
      <c r="G2985" t="s">
        <v>96</v>
      </c>
      <c r="H2985" t="s">
        <v>39</v>
      </c>
      <c r="I2985" t="s">
        <v>206</v>
      </c>
      <c r="J2985" t="s">
        <v>207</v>
      </c>
      <c r="K2985" t="s">
        <v>177</v>
      </c>
      <c r="L2985" t="s">
        <v>208</v>
      </c>
      <c r="M2985">
        <v>2</v>
      </c>
      <c r="N2985" s="2">
        <v>2199</v>
      </c>
      <c r="O2985" s="3">
        <v>0.15</v>
      </c>
      <c r="P2985" s="2">
        <v>2500</v>
      </c>
      <c r="Q2985" t="s">
        <v>156</v>
      </c>
      <c r="R2985" t="s">
        <v>33</v>
      </c>
      <c r="S2985" t="s">
        <v>57</v>
      </c>
      <c r="T2985" s="4">
        <v>4</v>
      </c>
      <c r="U2985" s="11">
        <f t="shared" si="46"/>
        <v>4398</v>
      </c>
      <c r="V2985" s="11">
        <f>tbl_EcommerceSales[[#This Row],[Gross_Sales]]*tbl_EcommerceSales[[#This Row],[Discount]]</f>
        <v>659.69999999999993</v>
      </c>
      <c r="W2985" s="11">
        <f>tbl_EcommerceSales[[#This Row],[Gross_Sales]]-tbl_EcommerceSales[[#This Row],[Discount_Amount]]</f>
        <v>3738.3</v>
      </c>
      <c r="X2985" s="11">
        <f>tbl_EcommerceSales[[#This Row],[Quantity]] * _xlfn.XLOOKUP(tbl_EcommerceSales[[#This Row],[Product_ID]], Product_Master!A:A, Product_Master!F:F)</f>
        <v>2500</v>
      </c>
      <c r="Y2985" s="11">
        <f>tbl_EcommerceSales[[#This Row],[Net_Revenue]]-tbl_EcommerceSales[[#This Row],[Total_Cost]]</f>
        <v>1238.3000000000002</v>
      </c>
      <c r="Z2985" s="9">
        <f>IFERROR(#REF!/tbl_EcommerceSales[[#This Row],[Total_Cost]], 0)</f>
        <v>0</v>
      </c>
      <c r="AA2985" t="str">
        <f>TEXT(tbl_EcommerceSales[[#This Row],[Order_Date]],"mmm")</f>
        <v>Nov</v>
      </c>
      <c r="AB2985">
        <f>YEAR(tbl_EcommerceSales[[#This Row],[Order_Date]])</f>
        <v>2025</v>
      </c>
      <c r="AC2985" t="str">
        <f>IF(tbl_EcommerceSales[[#This Row],[Age]]&lt;18,"Under 18",IF(tbl_EcommerceSales[[#This Row],[Age]]&lt;=25,"18-25",IF(tbl_EcommerceSales[[#This Row],[Age]]&lt;=35,"26-35",IF(tbl_EcommerceSales[[#This Row],[Age]]&lt;=45,"36-45",IF(tbl_EcommerceSales[[#This Row],[Age]]&lt;=55,"46-55","56+")))))</f>
        <v>26-35</v>
      </c>
    </row>
    <row r="2986" spans="1:29" x14ac:dyDescent="0.35">
      <c r="A2986" t="s">
        <v>4811</v>
      </c>
      <c r="B2986" s="7">
        <v>45984</v>
      </c>
      <c r="C2986" t="s">
        <v>4812</v>
      </c>
      <c r="D2986" t="s">
        <v>102</v>
      </c>
      <c r="E2986" t="s">
        <v>48</v>
      </c>
      <c r="F2986">
        <v>28</v>
      </c>
      <c r="G2986" t="s">
        <v>145</v>
      </c>
      <c r="H2986" t="s">
        <v>39</v>
      </c>
      <c r="I2986" t="s">
        <v>111</v>
      </c>
      <c r="J2986" t="s">
        <v>112</v>
      </c>
      <c r="K2986" t="s">
        <v>55</v>
      </c>
      <c r="L2986" t="s">
        <v>113</v>
      </c>
      <c r="M2986">
        <v>4</v>
      </c>
      <c r="N2986" s="2">
        <v>1799</v>
      </c>
      <c r="O2986" s="3">
        <v>0</v>
      </c>
      <c r="P2986" s="2">
        <v>3800</v>
      </c>
      <c r="Q2986" t="s">
        <v>123</v>
      </c>
      <c r="R2986" t="s">
        <v>33</v>
      </c>
      <c r="S2986" t="s">
        <v>57</v>
      </c>
      <c r="T2986" s="4">
        <v>4</v>
      </c>
      <c r="U2986" s="11">
        <f t="shared" si="46"/>
        <v>7196</v>
      </c>
      <c r="V2986" s="11">
        <f>tbl_EcommerceSales[[#This Row],[Gross_Sales]]*tbl_EcommerceSales[[#This Row],[Discount]]</f>
        <v>0</v>
      </c>
      <c r="W2986" s="11">
        <f>tbl_EcommerceSales[[#This Row],[Gross_Sales]]-tbl_EcommerceSales[[#This Row],[Discount_Amount]]</f>
        <v>7196</v>
      </c>
      <c r="X2986" s="11">
        <f>tbl_EcommerceSales[[#This Row],[Quantity]] * _xlfn.XLOOKUP(tbl_EcommerceSales[[#This Row],[Product_ID]], Product_Master!A:A, Product_Master!F:F)</f>
        <v>3800</v>
      </c>
      <c r="Y2986" s="11">
        <f>tbl_EcommerceSales[[#This Row],[Net_Revenue]]-tbl_EcommerceSales[[#This Row],[Total_Cost]]</f>
        <v>3396</v>
      </c>
      <c r="Z2986" s="9">
        <f>IFERROR(#REF!/tbl_EcommerceSales[[#This Row],[Total_Cost]], 0)</f>
        <v>0</v>
      </c>
      <c r="AA2986" t="str">
        <f>TEXT(tbl_EcommerceSales[[#This Row],[Order_Date]],"mmm")</f>
        <v>Nov</v>
      </c>
      <c r="AB2986">
        <f>YEAR(tbl_EcommerceSales[[#This Row],[Order_Date]])</f>
        <v>2025</v>
      </c>
      <c r="AC2986" t="str">
        <f>IF(tbl_EcommerceSales[[#This Row],[Age]]&lt;18,"Under 18",IF(tbl_EcommerceSales[[#This Row],[Age]]&lt;=25,"18-25",IF(tbl_EcommerceSales[[#This Row],[Age]]&lt;=35,"26-35",IF(tbl_EcommerceSales[[#This Row],[Age]]&lt;=45,"36-45",IF(tbl_EcommerceSales[[#This Row],[Age]]&lt;=55,"46-55","56+")))))</f>
        <v>26-35</v>
      </c>
    </row>
    <row r="2987" spans="1:29" x14ac:dyDescent="0.35">
      <c r="A2987" t="s">
        <v>4813</v>
      </c>
      <c r="B2987" s="7">
        <v>45984</v>
      </c>
      <c r="C2987" t="s">
        <v>3335</v>
      </c>
      <c r="D2987" t="s">
        <v>312</v>
      </c>
      <c r="E2987" t="s">
        <v>48</v>
      </c>
      <c r="F2987">
        <v>29</v>
      </c>
      <c r="G2987" t="s">
        <v>52</v>
      </c>
      <c r="H2987" t="s">
        <v>27</v>
      </c>
      <c r="I2987" t="s">
        <v>257</v>
      </c>
      <c r="J2987" t="s">
        <v>258</v>
      </c>
      <c r="K2987" t="s">
        <v>55</v>
      </c>
      <c r="L2987" t="s">
        <v>56</v>
      </c>
      <c r="M2987">
        <v>3</v>
      </c>
      <c r="N2987" s="2">
        <v>1999</v>
      </c>
      <c r="O2987" s="3">
        <v>0.25</v>
      </c>
      <c r="P2987" s="2">
        <v>3150</v>
      </c>
      <c r="Q2987" t="s">
        <v>32</v>
      </c>
      <c r="R2987" t="s">
        <v>93</v>
      </c>
      <c r="S2987" t="s">
        <v>34</v>
      </c>
      <c r="T2987" s="4">
        <v>5</v>
      </c>
      <c r="U2987" s="11">
        <f t="shared" si="46"/>
        <v>5997</v>
      </c>
      <c r="V2987" s="11">
        <f>tbl_EcommerceSales[[#This Row],[Gross_Sales]]*tbl_EcommerceSales[[#This Row],[Discount]]</f>
        <v>1499.25</v>
      </c>
      <c r="W2987" s="11">
        <f>tbl_EcommerceSales[[#This Row],[Gross_Sales]]-tbl_EcommerceSales[[#This Row],[Discount_Amount]]</f>
        <v>4497.75</v>
      </c>
      <c r="X2987" s="11">
        <f>tbl_EcommerceSales[[#This Row],[Quantity]] * _xlfn.XLOOKUP(tbl_EcommerceSales[[#This Row],[Product_ID]], Product_Master!A:A, Product_Master!F:F)</f>
        <v>3150</v>
      </c>
      <c r="Y2987" s="11">
        <f>tbl_EcommerceSales[[#This Row],[Net_Revenue]]-tbl_EcommerceSales[[#This Row],[Total_Cost]]</f>
        <v>1347.75</v>
      </c>
      <c r="Z2987" s="9">
        <f>IFERROR(#REF!/tbl_EcommerceSales[[#This Row],[Total_Cost]], 0)</f>
        <v>0</v>
      </c>
      <c r="AA2987" t="str">
        <f>TEXT(tbl_EcommerceSales[[#This Row],[Order_Date]],"mmm")</f>
        <v>Nov</v>
      </c>
      <c r="AB2987">
        <f>YEAR(tbl_EcommerceSales[[#This Row],[Order_Date]])</f>
        <v>2025</v>
      </c>
      <c r="AC2987" t="str">
        <f>IF(tbl_EcommerceSales[[#This Row],[Age]]&lt;18,"Under 18",IF(tbl_EcommerceSales[[#This Row],[Age]]&lt;=25,"18-25",IF(tbl_EcommerceSales[[#This Row],[Age]]&lt;=35,"26-35",IF(tbl_EcommerceSales[[#This Row],[Age]]&lt;=45,"36-45",IF(tbl_EcommerceSales[[#This Row],[Age]]&lt;=55,"46-55","56+")))))</f>
        <v>26-35</v>
      </c>
    </row>
    <row r="2988" spans="1:29" x14ac:dyDescent="0.35">
      <c r="A2988" t="s">
        <v>4814</v>
      </c>
      <c r="B2988" s="7">
        <v>45984</v>
      </c>
      <c r="C2988" t="s">
        <v>494</v>
      </c>
      <c r="D2988" t="s">
        <v>269</v>
      </c>
      <c r="E2988" t="s">
        <v>25</v>
      </c>
      <c r="F2988">
        <v>53</v>
      </c>
      <c r="G2988" t="s">
        <v>171</v>
      </c>
      <c r="H2988" t="s">
        <v>39</v>
      </c>
      <c r="I2988" t="s">
        <v>212</v>
      </c>
      <c r="J2988" t="s">
        <v>213</v>
      </c>
      <c r="K2988" t="s">
        <v>177</v>
      </c>
      <c r="L2988" t="s">
        <v>178</v>
      </c>
      <c r="M2988">
        <v>2</v>
      </c>
      <c r="N2988" s="2">
        <v>2499</v>
      </c>
      <c r="O2988" s="3">
        <v>0.15</v>
      </c>
      <c r="P2988" s="2">
        <v>2900</v>
      </c>
      <c r="Q2988" t="s">
        <v>32</v>
      </c>
      <c r="R2988" t="s">
        <v>33</v>
      </c>
      <c r="S2988" t="s">
        <v>34</v>
      </c>
      <c r="T2988" s="4">
        <v>5</v>
      </c>
      <c r="U2988" s="11">
        <f t="shared" si="46"/>
        <v>4998</v>
      </c>
      <c r="V2988" s="11">
        <f>tbl_EcommerceSales[[#This Row],[Gross_Sales]]*tbl_EcommerceSales[[#This Row],[Discount]]</f>
        <v>749.69999999999993</v>
      </c>
      <c r="W2988" s="11">
        <f>tbl_EcommerceSales[[#This Row],[Gross_Sales]]-tbl_EcommerceSales[[#This Row],[Discount_Amount]]</f>
        <v>4248.3</v>
      </c>
      <c r="X2988" s="11">
        <f>tbl_EcommerceSales[[#This Row],[Quantity]] * _xlfn.XLOOKUP(tbl_EcommerceSales[[#This Row],[Product_ID]], Product_Master!A:A, Product_Master!F:F)</f>
        <v>2900</v>
      </c>
      <c r="Y2988" s="11">
        <f>tbl_EcommerceSales[[#This Row],[Net_Revenue]]-tbl_EcommerceSales[[#This Row],[Total_Cost]]</f>
        <v>1348.3000000000002</v>
      </c>
      <c r="Z2988" s="9">
        <f>IFERROR(#REF!/tbl_EcommerceSales[[#This Row],[Total_Cost]], 0)</f>
        <v>0</v>
      </c>
      <c r="AA2988" t="str">
        <f>TEXT(tbl_EcommerceSales[[#This Row],[Order_Date]],"mmm")</f>
        <v>Nov</v>
      </c>
      <c r="AB2988">
        <f>YEAR(tbl_EcommerceSales[[#This Row],[Order_Date]])</f>
        <v>2025</v>
      </c>
      <c r="AC2988" t="str">
        <f>IF(tbl_EcommerceSales[[#This Row],[Age]]&lt;18,"Under 18",IF(tbl_EcommerceSales[[#This Row],[Age]]&lt;=25,"18-25",IF(tbl_EcommerceSales[[#This Row],[Age]]&lt;=35,"26-35",IF(tbl_EcommerceSales[[#This Row],[Age]]&lt;=45,"36-45",IF(tbl_EcommerceSales[[#This Row],[Age]]&lt;=55,"46-55","56+")))))</f>
        <v>46-55</v>
      </c>
    </row>
    <row r="2989" spans="1:29" x14ac:dyDescent="0.35">
      <c r="A2989" t="s">
        <v>4815</v>
      </c>
      <c r="B2989" s="7">
        <v>45985</v>
      </c>
      <c r="C2989" t="s">
        <v>1447</v>
      </c>
      <c r="D2989" t="s">
        <v>216</v>
      </c>
      <c r="E2989" t="s">
        <v>25</v>
      </c>
      <c r="F2989">
        <v>30</v>
      </c>
      <c r="G2989" t="s">
        <v>107</v>
      </c>
      <c r="H2989" t="s">
        <v>39</v>
      </c>
      <c r="I2989" t="s">
        <v>53</v>
      </c>
      <c r="J2989" t="s">
        <v>54</v>
      </c>
      <c r="K2989" t="s">
        <v>55</v>
      </c>
      <c r="L2989" t="s">
        <v>56</v>
      </c>
      <c r="M2989">
        <v>2</v>
      </c>
      <c r="N2989" s="2">
        <v>799</v>
      </c>
      <c r="O2989" s="3">
        <v>0</v>
      </c>
      <c r="P2989" s="2">
        <v>780</v>
      </c>
      <c r="Q2989" t="s">
        <v>123</v>
      </c>
      <c r="R2989" t="s">
        <v>33</v>
      </c>
      <c r="S2989" t="s">
        <v>34</v>
      </c>
      <c r="T2989" s="4">
        <v>5</v>
      </c>
      <c r="U2989" s="11">
        <f t="shared" si="46"/>
        <v>1598</v>
      </c>
      <c r="V2989" s="11">
        <f>tbl_EcommerceSales[[#This Row],[Gross_Sales]]*tbl_EcommerceSales[[#This Row],[Discount]]</f>
        <v>0</v>
      </c>
      <c r="W2989" s="11">
        <f>tbl_EcommerceSales[[#This Row],[Gross_Sales]]-tbl_EcommerceSales[[#This Row],[Discount_Amount]]</f>
        <v>1598</v>
      </c>
      <c r="X2989" s="11">
        <f>tbl_EcommerceSales[[#This Row],[Quantity]] * _xlfn.XLOOKUP(tbl_EcommerceSales[[#This Row],[Product_ID]], Product_Master!A:A, Product_Master!F:F)</f>
        <v>780</v>
      </c>
      <c r="Y2989" s="11">
        <f>tbl_EcommerceSales[[#This Row],[Net_Revenue]]-tbl_EcommerceSales[[#This Row],[Total_Cost]]</f>
        <v>818</v>
      </c>
      <c r="Z2989" s="9">
        <f>IFERROR(#REF!/tbl_EcommerceSales[[#This Row],[Total_Cost]], 0)</f>
        <v>0</v>
      </c>
      <c r="AA2989" t="str">
        <f>TEXT(tbl_EcommerceSales[[#This Row],[Order_Date]],"mmm")</f>
        <v>Nov</v>
      </c>
      <c r="AB2989">
        <f>YEAR(tbl_EcommerceSales[[#This Row],[Order_Date]])</f>
        <v>2025</v>
      </c>
      <c r="AC2989" t="str">
        <f>IF(tbl_EcommerceSales[[#This Row],[Age]]&lt;18,"Under 18",IF(tbl_EcommerceSales[[#This Row],[Age]]&lt;=25,"18-25",IF(tbl_EcommerceSales[[#This Row],[Age]]&lt;=35,"26-35",IF(tbl_EcommerceSales[[#This Row],[Age]]&lt;=45,"36-45",IF(tbl_EcommerceSales[[#This Row],[Age]]&lt;=55,"46-55","56+")))))</f>
        <v>26-35</v>
      </c>
    </row>
    <row r="2990" spans="1:29" x14ac:dyDescent="0.35">
      <c r="A2990" t="s">
        <v>4816</v>
      </c>
      <c r="B2990" s="7">
        <v>45985</v>
      </c>
      <c r="C2990" t="s">
        <v>1231</v>
      </c>
      <c r="D2990" t="s">
        <v>195</v>
      </c>
      <c r="E2990" t="s">
        <v>48</v>
      </c>
      <c r="F2990">
        <v>49</v>
      </c>
      <c r="G2990" t="s">
        <v>171</v>
      </c>
      <c r="H2990" t="s">
        <v>39</v>
      </c>
      <c r="I2990" t="s">
        <v>28</v>
      </c>
      <c r="J2990" t="s">
        <v>29</v>
      </c>
      <c r="K2990" t="s">
        <v>30</v>
      </c>
      <c r="L2990" t="s">
        <v>31</v>
      </c>
      <c r="M2990">
        <v>4</v>
      </c>
      <c r="N2990" s="2">
        <v>5999</v>
      </c>
      <c r="O2990" s="3">
        <v>0.15</v>
      </c>
      <c r="P2990" s="2">
        <v>15600</v>
      </c>
      <c r="Q2990" t="s">
        <v>76</v>
      </c>
      <c r="R2990" t="s">
        <v>93</v>
      </c>
      <c r="S2990" t="s">
        <v>57</v>
      </c>
      <c r="T2990" s="4">
        <v>5</v>
      </c>
      <c r="U2990" s="11">
        <f t="shared" si="46"/>
        <v>23996</v>
      </c>
      <c r="V2990" s="11">
        <f>tbl_EcommerceSales[[#This Row],[Gross_Sales]]*tbl_EcommerceSales[[#This Row],[Discount]]</f>
        <v>3599.4</v>
      </c>
      <c r="W2990" s="11">
        <f>tbl_EcommerceSales[[#This Row],[Gross_Sales]]-tbl_EcommerceSales[[#This Row],[Discount_Amount]]</f>
        <v>20396.599999999999</v>
      </c>
      <c r="X2990" s="11">
        <f>tbl_EcommerceSales[[#This Row],[Quantity]] * _xlfn.XLOOKUP(tbl_EcommerceSales[[#This Row],[Product_ID]], Product_Master!A:A, Product_Master!F:F)</f>
        <v>15600</v>
      </c>
      <c r="Y2990" s="11">
        <f>tbl_EcommerceSales[[#This Row],[Net_Revenue]]-tbl_EcommerceSales[[#This Row],[Total_Cost]]</f>
        <v>4796.5999999999985</v>
      </c>
      <c r="Z2990" s="9">
        <f>IFERROR(#REF!/tbl_EcommerceSales[[#This Row],[Total_Cost]], 0)</f>
        <v>0</v>
      </c>
      <c r="AA2990" t="str">
        <f>TEXT(tbl_EcommerceSales[[#This Row],[Order_Date]],"mmm")</f>
        <v>Nov</v>
      </c>
      <c r="AB2990">
        <f>YEAR(tbl_EcommerceSales[[#This Row],[Order_Date]])</f>
        <v>2025</v>
      </c>
      <c r="AC2990" t="str">
        <f>IF(tbl_EcommerceSales[[#This Row],[Age]]&lt;18,"Under 18",IF(tbl_EcommerceSales[[#This Row],[Age]]&lt;=25,"18-25",IF(tbl_EcommerceSales[[#This Row],[Age]]&lt;=35,"26-35",IF(tbl_EcommerceSales[[#This Row],[Age]]&lt;=45,"36-45",IF(tbl_EcommerceSales[[#This Row],[Age]]&lt;=55,"46-55","56+")))))</f>
        <v>46-55</v>
      </c>
    </row>
    <row r="2991" spans="1:29" x14ac:dyDescent="0.35">
      <c r="A2991" t="s">
        <v>4817</v>
      </c>
      <c r="B2991" s="7">
        <v>45985</v>
      </c>
      <c r="C2991" t="s">
        <v>1563</v>
      </c>
      <c r="D2991" t="s">
        <v>342</v>
      </c>
      <c r="E2991" t="s">
        <v>48</v>
      </c>
      <c r="F2991">
        <v>50</v>
      </c>
      <c r="G2991" t="s">
        <v>246</v>
      </c>
      <c r="H2991" t="s">
        <v>27</v>
      </c>
      <c r="I2991" t="s">
        <v>67</v>
      </c>
      <c r="J2991" t="s">
        <v>68</v>
      </c>
      <c r="K2991" t="s">
        <v>42</v>
      </c>
      <c r="L2991" t="s">
        <v>43</v>
      </c>
      <c r="M2991">
        <v>2</v>
      </c>
      <c r="N2991" s="2">
        <v>799</v>
      </c>
      <c r="O2991" s="3">
        <v>0.1</v>
      </c>
      <c r="P2991" s="2">
        <v>720</v>
      </c>
      <c r="Q2991" t="s">
        <v>32</v>
      </c>
      <c r="R2991" t="s">
        <v>33</v>
      </c>
      <c r="S2991" t="s">
        <v>57</v>
      </c>
      <c r="T2991" s="4">
        <v>5</v>
      </c>
      <c r="U2991" s="11">
        <f t="shared" si="46"/>
        <v>1598</v>
      </c>
      <c r="V2991" s="11">
        <f>tbl_EcommerceSales[[#This Row],[Gross_Sales]]*tbl_EcommerceSales[[#This Row],[Discount]]</f>
        <v>159.80000000000001</v>
      </c>
      <c r="W2991" s="11">
        <f>tbl_EcommerceSales[[#This Row],[Gross_Sales]]-tbl_EcommerceSales[[#This Row],[Discount_Amount]]</f>
        <v>1438.2</v>
      </c>
      <c r="X2991" s="11">
        <f>tbl_EcommerceSales[[#This Row],[Quantity]] * _xlfn.XLOOKUP(tbl_EcommerceSales[[#This Row],[Product_ID]], Product_Master!A:A, Product_Master!F:F)</f>
        <v>720</v>
      </c>
      <c r="Y2991" s="11">
        <f>tbl_EcommerceSales[[#This Row],[Net_Revenue]]-tbl_EcommerceSales[[#This Row],[Total_Cost]]</f>
        <v>718.2</v>
      </c>
      <c r="Z2991" s="9">
        <f>IFERROR(#REF!/tbl_EcommerceSales[[#This Row],[Total_Cost]], 0)</f>
        <v>0</v>
      </c>
      <c r="AA2991" t="str">
        <f>TEXT(tbl_EcommerceSales[[#This Row],[Order_Date]],"mmm")</f>
        <v>Nov</v>
      </c>
      <c r="AB2991">
        <f>YEAR(tbl_EcommerceSales[[#This Row],[Order_Date]])</f>
        <v>2025</v>
      </c>
      <c r="AC2991" t="str">
        <f>IF(tbl_EcommerceSales[[#This Row],[Age]]&lt;18,"Under 18",IF(tbl_EcommerceSales[[#This Row],[Age]]&lt;=25,"18-25",IF(tbl_EcommerceSales[[#This Row],[Age]]&lt;=35,"26-35",IF(tbl_EcommerceSales[[#This Row],[Age]]&lt;=45,"36-45",IF(tbl_EcommerceSales[[#This Row],[Age]]&lt;=55,"46-55","56+")))))</f>
        <v>46-55</v>
      </c>
    </row>
    <row r="2992" spans="1:29" x14ac:dyDescent="0.35">
      <c r="A2992" t="s">
        <v>4818</v>
      </c>
      <c r="B2992" s="7">
        <v>45985</v>
      </c>
      <c r="C2992" t="s">
        <v>1227</v>
      </c>
      <c r="D2992" t="s">
        <v>51</v>
      </c>
      <c r="E2992" t="s">
        <v>25</v>
      </c>
      <c r="F2992">
        <v>36</v>
      </c>
      <c r="G2992" t="s">
        <v>246</v>
      </c>
      <c r="H2992" t="s">
        <v>27</v>
      </c>
      <c r="I2992" t="s">
        <v>175</v>
      </c>
      <c r="J2992" t="s">
        <v>176</v>
      </c>
      <c r="K2992" t="s">
        <v>177</v>
      </c>
      <c r="L2992" t="s">
        <v>178</v>
      </c>
      <c r="M2992">
        <v>1</v>
      </c>
      <c r="N2992" s="2">
        <v>699</v>
      </c>
      <c r="O2992" s="3">
        <v>0.15</v>
      </c>
      <c r="P2992" s="2">
        <v>320</v>
      </c>
      <c r="Q2992" t="s">
        <v>156</v>
      </c>
      <c r="R2992" t="s">
        <v>33</v>
      </c>
      <c r="S2992" t="s">
        <v>34</v>
      </c>
      <c r="T2992" s="4">
        <v>5</v>
      </c>
      <c r="U2992" s="11">
        <f t="shared" si="46"/>
        <v>699</v>
      </c>
      <c r="V2992" s="11">
        <f>tbl_EcommerceSales[[#This Row],[Gross_Sales]]*tbl_EcommerceSales[[#This Row],[Discount]]</f>
        <v>104.85</v>
      </c>
      <c r="W2992" s="11">
        <f>tbl_EcommerceSales[[#This Row],[Gross_Sales]]-tbl_EcommerceSales[[#This Row],[Discount_Amount]]</f>
        <v>594.15</v>
      </c>
      <c r="X2992" s="11">
        <f>tbl_EcommerceSales[[#This Row],[Quantity]] * _xlfn.XLOOKUP(tbl_EcommerceSales[[#This Row],[Product_ID]], Product_Master!A:A, Product_Master!F:F)</f>
        <v>320</v>
      </c>
      <c r="Y2992" s="11">
        <f>tbl_EcommerceSales[[#This Row],[Net_Revenue]]-tbl_EcommerceSales[[#This Row],[Total_Cost]]</f>
        <v>274.14999999999998</v>
      </c>
      <c r="Z2992" s="9">
        <f>IFERROR(#REF!/tbl_EcommerceSales[[#This Row],[Total_Cost]], 0)</f>
        <v>0</v>
      </c>
      <c r="AA2992" t="str">
        <f>TEXT(tbl_EcommerceSales[[#This Row],[Order_Date]],"mmm")</f>
        <v>Nov</v>
      </c>
      <c r="AB2992">
        <f>YEAR(tbl_EcommerceSales[[#This Row],[Order_Date]])</f>
        <v>2025</v>
      </c>
      <c r="AC2992" t="str">
        <f>IF(tbl_EcommerceSales[[#This Row],[Age]]&lt;18,"Under 18",IF(tbl_EcommerceSales[[#This Row],[Age]]&lt;=25,"18-25",IF(tbl_EcommerceSales[[#This Row],[Age]]&lt;=35,"26-35",IF(tbl_EcommerceSales[[#This Row],[Age]]&lt;=45,"36-45",IF(tbl_EcommerceSales[[#This Row],[Age]]&lt;=55,"46-55","56+")))))</f>
        <v>36-45</v>
      </c>
    </row>
    <row r="2993" spans="1:29" x14ac:dyDescent="0.35">
      <c r="A2993" t="s">
        <v>4819</v>
      </c>
      <c r="B2993" s="7">
        <v>45985</v>
      </c>
      <c r="C2993" t="s">
        <v>481</v>
      </c>
      <c r="D2993" t="s">
        <v>151</v>
      </c>
      <c r="E2993" t="s">
        <v>48</v>
      </c>
      <c r="F2993">
        <v>26</v>
      </c>
      <c r="G2993" t="s">
        <v>152</v>
      </c>
      <c r="H2993" t="s">
        <v>72</v>
      </c>
      <c r="I2993" t="s">
        <v>271</v>
      </c>
      <c r="J2993" t="s">
        <v>272</v>
      </c>
      <c r="K2993" t="s">
        <v>30</v>
      </c>
      <c r="L2993" t="s">
        <v>273</v>
      </c>
      <c r="M2993">
        <v>2</v>
      </c>
      <c r="N2993" s="2">
        <v>4299</v>
      </c>
      <c r="O2993" s="3">
        <v>0.05</v>
      </c>
      <c r="P2993" s="2">
        <v>5400</v>
      </c>
      <c r="Q2993" t="s">
        <v>156</v>
      </c>
      <c r="R2993" t="s">
        <v>33</v>
      </c>
      <c r="S2993" t="s">
        <v>34</v>
      </c>
      <c r="T2993" s="4">
        <v>5</v>
      </c>
      <c r="U2993" s="11">
        <f t="shared" si="46"/>
        <v>8598</v>
      </c>
      <c r="V2993" s="11">
        <f>tbl_EcommerceSales[[#This Row],[Gross_Sales]]*tbl_EcommerceSales[[#This Row],[Discount]]</f>
        <v>429.90000000000003</v>
      </c>
      <c r="W2993" s="11">
        <f>tbl_EcommerceSales[[#This Row],[Gross_Sales]]-tbl_EcommerceSales[[#This Row],[Discount_Amount]]</f>
        <v>8168.1</v>
      </c>
      <c r="X2993" s="11">
        <f>tbl_EcommerceSales[[#This Row],[Quantity]] * _xlfn.XLOOKUP(tbl_EcommerceSales[[#This Row],[Product_ID]], Product_Master!A:A, Product_Master!F:F)</f>
        <v>5400</v>
      </c>
      <c r="Y2993" s="11">
        <f>tbl_EcommerceSales[[#This Row],[Net_Revenue]]-tbl_EcommerceSales[[#This Row],[Total_Cost]]</f>
        <v>2768.1000000000004</v>
      </c>
      <c r="Z2993" s="9">
        <f>IFERROR(#REF!/tbl_EcommerceSales[[#This Row],[Total_Cost]], 0)</f>
        <v>0</v>
      </c>
      <c r="AA2993" t="str">
        <f>TEXT(tbl_EcommerceSales[[#This Row],[Order_Date]],"mmm")</f>
        <v>Nov</v>
      </c>
      <c r="AB2993">
        <f>YEAR(tbl_EcommerceSales[[#This Row],[Order_Date]])</f>
        <v>2025</v>
      </c>
      <c r="AC2993" t="str">
        <f>IF(tbl_EcommerceSales[[#This Row],[Age]]&lt;18,"Under 18",IF(tbl_EcommerceSales[[#This Row],[Age]]&lt;=25,"18-25",IF(tbl_EcommerceSales[[#This Row],[Age]]&lt;=35,"26-35",IF(tbl_EcommerceSales[[#This Row],[Age]]&lt;=45,"36-45",IF(tbl_EcommerceSales[[#This Row],[Age]]&lt;=55,"46-55","56+")))))</f>
        <v>26-35</v>
      </c>
    </row>
    <row r="2994" spans="1:29" x14ac:dyDescent="0.35">
      <c r="A2994" t="s">
        <v>4820</v>
      </c>
      <c r="B2994" s="7">
        <v>45985</v>
      </c>
      <c r="C2994" t="s">
        <v>2449</v>
      </c>
      <c r="D2994" t="s">
        <v>227</v>
      </c>
      <c r="E2994" t="s">
        <v>25</v>
      </c>
      <c r="F2994">
        <v>27</v>
      </c>
      <c r="G2994" t="s">
        <v>71</v>
      </c>
      <c r="H2994" t="s">
        <v>72</v>
      </c>
      <c r="I2994" t="s">
        <v>131</v>
      </c>
      <c r="J2994" t="s">
        <v>132</v>
      </c>
      <c r="K2994" t="s">
        <v>91</v>
      </c>
      <c r="L2994" t="s">
        <v>133</v>
      </c>
      <c r="M2994">
        <v>1</v>
      </c>
      <c r="N2994" s="2">
        <v>1299</v>
      </c>
      <c r="O2994" s="3">
        <v>0.1</v>
      </c>
      <c r="P2994" s="2">
        <v>610</v>
      </c>
      <c r="Q2994" t="s">
        <v>44</v>
      </c>
      <c r="R2994" t="s">
        <v>33</v>
      </c>
      <c r="S2994" t="s">
        <v>57</v>
      </c>
      <c r="T2994" s="4">
        <v>2</v>
      </c>
      <c r="U2994" s="11">
        <f t="shared" si="46"/>
        <v>1299</v>
      </c>
      <c r="V2994" s="11">
        <f>tbl_EcommerceSales[[#This Row],[Gross_Sales]]*tbl_EcommerceSales[[#This Row],[Discount]]</f>
        <v>129.9</v>
      </c>
      <c r="W2994" s="11">
        <f>tbl_EcommerceSales[[#This Row],[Gross_Sales]]-tbl_EcommerceSales[[#This Row],[Discount_Amount]]</f>
        <v>1169.0999999999999</v>
      </c>
      <c r="X2994" s="11">
        <f>tbl_EcommerceSales[[#This Row],[Quantity]] * _xlfn.XLOOKUP(tbl_EcommerceSales[[#This Row],[Product_ID]], Product_Master!A:A, Product_Master!F:F)</f>
        <v>610</v>
      </c>
      <c r="Y2994" s="11">
        <f>tbl_EcommerceSales[[#This Row],[Net_Revenue]]-tbl_EcommerceSales[[#This Row],[Total_Cost]]</f>
        <v>559.09999999999991</v>
      </c>
      <c r="Z2994" s="9">
        <f>IFERROR(#REF!/tbl_EcommerceSales[[#This Row],[Total_Cost]], 0)</f>
        <v>0</v>
      </c>
      <c r="AA2994" t="str">
        <f>TEXT(tbl_EcommerceSales[[#This Row],[Order_Date]],"mmm")</f>
        <v>Nov</v>
      </c>
      <c r="AB2994">
        <f>YEAR(tbl_EcommerceSales[[#This Row],[Order_Date]])</f>
        <v>2025</v>
      </c>
      <c r="AC2994" t="str">
        <f>IF(tbl_EcommerceSales[[#This Row],[Age]]&lt;18,"Under 18",IF(tbl_EcommerceSales[[#This Row],[Age]]&lt;=25,"18-25",IF(tbl_EcommerceSales[[#This Row],[Age]]&lt;=35,"26-35",IF(tbl_EcommerceSales[[#This Row],[Age]]&lt;=45,"36-45",IF(tbl_EcommerceSales[[#This Row],[Age]]&lt;=55,"46-55","56+")))))</f>
        <v>26-35</v>
      </c>
    </row>
    <row r="2995" spans="1:29" x14ac:dyDescent="0.35">
      <c r="A2995" t="s">
        <v>4821</v>
      </c>
      <c r="B2995" s="7">
        <v>45985</v>
      </c>
      <c r="C2995" t="s">
        <v>4190</v>
      </c>
      <c r="D2995" t="s">
        <v>148</v>
      </c>
      <c r="E2995" t="s">
        <v>25</v>
      </c>
      <c r="F2995">
        <v>32</v>
      </c>
      <c r="G2995" t="s">
        <v>174</v>
      </c>
      <c r="H2995" t="s">
        <v>39</v>
      </c>
      <c r="I2995" t="s">
        <v>357</v>
      </c>
      <c r="J2995" t="s">
        <v>358</v>
      </c>
      <c r="K2995" t="s">
        <v>177</v>
      </c>
      <c r="L2995" t="s">
        <v>178</v>
      </c>
      <c r="M2995">
        <v>1</v>
      </c>
      <c r="N2995" s="2">
        <v>999</v>
      </c>
      <c r="O2995" s="3">
        <v>0.15</v>
      </c>
      <c r="P2995" s="2">
        <v>520</v>
      </c>
      <c r="Q2995" t="s">
        <v>123</v>
      </c>
      <c r="R2995" t="s">
        <v>33</v>
      </c>
      <c r="S2995" t="s">
        <v>34</v>
      </c>
      <c r="T2995" s="4">
        <v>5</v>
      </c>
      <c r="U2995" s="11">
        <f t="shared" si="46"/>
        <v>999</v>
      </c>
      <c r="V2995" s="11">
        <f>tbl_EcommerceSales[[#This Row],[Gross_Sales]]*tbl_EcommerceSales[[#This Row],[Discount]]</f>
        <v>149.85</v>
      </c>
      <c r="W2995" s="11">
        <f>tbl_EcommerceSales[[#This Row],[Gross_Sales]]-tbl_EcommerceSales[[#This Row],[Discount_Amount]]</f>
        <v>849.15</v>
      </c>
      <c r="X2995" s="11">
        <f>tbl_EcommerceSales[[#This Row],[Quantity]] * _xlfn.XLOOKUP(tbl_EcommerceSales[[#This Row],[Product_ID]], Product_Master!A:A, Product_Master!F:F)</f>
        <v>520</v>
      </c>
      <c r="Y2995" s="11">
        <f>tbl_EcommerceSales[[#This Row],[Net_Revenue]]-tbl_EcommerceSales[[#This Row],[Total_Cost]]</f>
        <v>329.15</v>
      </c>
      <c r="Z2995" s="9">
        <f>IFERROR(#REF!/tbl_EcommerceSales[[#This Row],[Total_Cost]], 0)</f>
        <v>0</v>
      </c>
      <c r="AA2995" t="str">
        <f>TEXT(tbl_EcommerceSales[[#This Row],[Order_Date]],"mmm")</f>
        <v>Nov</v>
      </c>
      <c r="AB2995">
        <f>YEAR(tbl_EcommerceSales[[#This Row],[Order_Date]])</f>
        <v>2025</v>
      </c>
      <c r="AC2995" t="str">
        <f>IF(tbl_EcommerceSales[[#This Row],[Age]]&lt;18,"Under 18",IF(tbl_EcommerceSales[[#This Row],[Age]]&lt;=25,"18-25",IF(tbl_EcommerceSales[[#This Row],[Age]]&lt;=35,"26-35",IF(tbl_EcommerceSales[[#This Row],[Age]]&lt;=45,"36-45",IF(tbl_EcommerceSales[[#This Row],[Age]]&lt;=55,"46-55","56+")))))</f>
        <v>26-35</v>
      </c>
    </row>
    <row r="2996" spans="1:29" x14ac:dyDescent="0.35">
      <c r="A2996" t="s">
        <v>4822</v>
      </c>
      <c r="B2996" s="7">
        <v>45986</v>
      </c>
      <c r="C2996" t="s">
        <v>4703</v>
      </c>
      <c r="D2996" t="s">
        <v>106</v>
      </c>
      <c r="E2996" t="s">
        <v>25</v>
      </c>
      <c r="F2996">
        <v>24</v>
      </c>
      <c r="G2996" t="s">
        <v>61</v>
      </c>
      <c r="H2996" t="s">
        <v>27</v>
      </c>
      <c r="I2996" t="s">
        <v>357</v>
      </c>
      <c r="J2996" t="s">
        <v>358</v>
      </c>
      <c r="K2996" t="s">
        <v>177</v>
      </c>
      <c r="L2996" t="s">
        <v>178</v>
      </c>
      <c r="M2996">
        <v>2</v>
      </c>
      <c r="N2996" s="2">
        <v>999</v>
      </c>
      <c r="O2996" s="3">
        <v>0.1</v>
      </c>
      <c r="P2996" s="2">
        <v>1040</v>
      </c>
      <c r="Q2996" t="s">
        <v>76</v>
      </c>
      <c r="R2996" t="s">
        <v>33</v>
      </c>
      <c r="S2996" t="s">
        <v>34</v>
      </c>
      <c r="T2996" s="4">
        <v>2</v>
      </c>
      <c r="U2996" s="11">
        <f t="shared" si="46"/>
        <v>1998</v>
      </c>
      <c r="V2996" s="11">
        <f>tbl_EcommerceSales[[#This Row],[Gross_Sales]]*tbl_EcommerceSales[[#This Row],[Discount]]</f>
        <v>199.8</v>
      </c>
      <c r="W2996" s="11">
        <f>tbl_EcommerceSales[[#This Row],[Gross_Sales]]-tbl_EcommerceSales[[#This Row],[Discount_Amount]]</f>
        <v>1798.2</v>
      </c>
      <c r="X2996" s="11">
        <f>tbl_EcommerceSales[[#This Row],[Quantity]] * _xlfn.XLOOKUP(tbl_EcommerceSales[[#This Row],[Product_ID]], Product_Master!A:A, Product_Master!F:F)</f>
        <v>1040</v>
      </c>
      <c r="Y2996" s="11">
        <f>tbl_EcommerceSales[[#This Row],[Net_Revenue]]-tbl_EcommerceSales[[#This Row],[Total_Cost]]</f>
        <v>758.2</v>
      </c>
      <c r="Z2996" s="9">
        <f>IFERROR(#REF!/tbl_EcommerceSales[[#This Row],[Total_Cost]], 0)</f>
        <v>0</v>
      </c>
      <c r="AA2996" t="str">
        <f>TEXT(tbl_EcommerceSales[[#This Row],[Order_Date]],"mmm")</f>
        <v>Nov</v>
      </c>
      <c r="AB2996">
        <f>YEAR(tbl_EcommerceSales[[#This Row],[Order_Date]])</f>
        <v>2025</v>
      </c>
      <c r="AC2996" t="str">
        <f>IF(tbl_EcommerceSales[[#This Row],[Age]]&lt;18,"Under 18",IF(tbl_EcommerceSales[[#This Row],[Age]]&lt;=25,"18-25",IF(tbl_EcommerceSales[[#This Row],[Age]]&lt;=35,"26-35",IF(tbl_EcommerceSales[[#This Row],[Age]]&lt;=45,"36-45",IF(tbl_EcommerceSales[[#This Row],[Age]]&lt;=55,"46-55","56+")))))</f>
        <v>18-25</v>
      </c>
    </row>
    <row r="2997" spans="1:29" x14ac:dyDescent="0.35">
      <c r="A2997" t="s">
        <v>4823</v>
      </c>
      <c r="B2997" s="7">
        <v>45986</v>
      </c>
      <c r="C2997" t="s">
        <v>3703</v>
      </c>
      <c r="D2997" t="s">
        <v>216</v>
      </c>
      <c r="E2997" t="s">
        <v>48</v>
      </c>
      <c r="F2997">
        <v>40</v>
      </c>
      <c r="G2997" t="s">
        <v>171</v>
      </c>
      <c r="H2997" t="s">
        <v>39</v>
      </c>
      <c r="I2997" t="s">
        <v>80</v>
      </c>
      <c r="J2997" t="s">
        <v>81</v>
      </c>
      <c r="K2997" t="s">
        <v>82</v>
      </c>
      <c r="L2997" t="s">
        <v>83</v>
      </c>
      <c r="M2997">
        <v>2</v>
      </c>
      <c r="N2997" s="2">
        <v>2499</v>
      </c>
      <c r="O2997" s="3">
        <v>0.1</v>
      </c>
      <c r="P2997" s="2">
        <v>3100</v>
      </c>
      <c r="Q2997" t="s">
        <v>32</v>
      </c>
      <c r="R2997" t="s">
        <v>33</v>
      </c>
      <c r="S2997" t="s">
        <v>57</v>
      </c>
      <c r="T2997" s="4">
        <v>5</v>
      </c>
      <c r="U2997" s="11">
        <f t="shared" si="46"/>
        <v>4998</v>
      </c>
      <c r="V2997" s="11">
        <f>tbl_EcommerceSales[[#This Row],[Gross_Sales]]*tbl_EcommerceSales[[#This Row],[Discount]]</f>
        <v>499.8</v>
      </c>
      <c r="W2997" s="11">
        <f>tbl_EcommerceSales[[#This Row],[Gross_Sales]]-tbl_EcommerceSales[[#This Row],[Discount_Amount]]</f>
        <v>4498.2</v>
      </c>
      <c r="X2997" s="11">
        <f>tbl_EcommerceSales[[#This Row],[Quantity]] * _xlfn.XLOOKUP(tbl_EcommerceSales[[#This Row],[Product_ID]], Product_Master!A:A, Product_Master!F:F)</f>
        <v>3100</v>
      </c>
      <c r="Y2997" s="11">
        <f>tbl_EcommerceSales[[#This Row],[Net_Revenue]]-tbl_EcommerceSales[[#This Row],[Total_Cost]]</f>
        <v>1398.1999999999998</v>
      </c>
      <c r="Z2997" s="9">
        <f>IFERROR(#REF!/tbl_EcommerceSales[[#This Row],[Total_Cost]], 0)</f>
        <v>0</v>
      </c>
      <c r="AA2997" t="str">
        <f>TEXT(tbl_EcommerceSales[[#This Row],[Order_Date]],"mmm")</f>
        <v>Nov</v>
      </c>
      <c r="AB2997">
        <f>YEAR(tbl_EcommerceSales[[#This Row],[Order_Date]])</f>
        <v>2025</v>
      </c>
      <c r="AC2997" t="str">
        <f>IF(tbl_EcommerceSales[[#This Row],[Age]]&lt;18,"Under 18",IF(tbl_EcommerceSales[[#This Row],[Age]]&lt;=25,"18-25",IF(tbl_EcommerceSales[[#This Row],[Age]]&lt;=35,"26-35",IF(tbl_EcommerceSales[[#This Row],[Age]]&lt;=45,"36-45",IF(tbl_EcommerceSales[[#This Row],[Age]]&lt;=55,"46-55","56+")))))</f>
        <v>36-45</v>
      </c>
    </row>
    <row r="2998" spans="1:29" x14ac:dyDescent="0.35">
      <c r="A2998" t="s">
        <v>4824</v>
      </c>
      <c r="B2998" s="7">
        <v>45986</v>
      </c>
      <c r="C2998" t="s">
        <v>4825</v>
      </c>
      <c r="D2998" t="s">
        <v>189</v>
      </c>
      <c r="E2998" t="s">
        <v>48</v>
      </c>
      <c r="F2998">
        <v>55</v>
      </c>
      <c r="G2998" t="s">
        <v>270</v>
      </c>
      <c r="H2998" t="s">
        <v>72</v>
      </c>
      <c r="I2998" t="s">
        <v>53</v>
      </c>
      <c r="J2998" t="s">
        <v>54</v>
      </c>
      <c r="K2998" t="s">
        <v>55</v>
      </c>
      <c r="L2998" t="s">
        <v>56</v>
      </c>
      <c r="M2998">
        <v>1</v>
      </c>
      <c r="N2998" s="2">
        <v>799</v>
      </c>
      <c r="O2998" s="3">
        <v>0.05</v>
      </c>
      <c r="P2998" s="2">
        <v>390</v>
      </c>
      <c r="Q2998" t="s">
        <v>319</v>
      </c>
      <c r="R2998" t="s">
        <v>33</v>
      </c>
      <c r="S2998" t="s">
        <v>34</v>
      </c>
      <c r="T2998" s="4">
        <v>5</v>
      </c>
      <c r="U2998" s="11">
        <f t="shared" si="46"/>
        <v>799</v>
      </c>
      <c r="V2998" s="11">
        <f>tbl_EcommerceSales[[#This Row],[Gross_Sales]]*tbl_EcommerceSales[[#This Row],[Discount]]</f>
        <v>39.950000000000003</v>
      </c>
      <c r="W2998" s="11">
        <f>tbl_EcommerceSales[[#This Row],[Gross_Sales]]-tbl_EcommerceSales[[#This Row],[Discount_Amount]]</f>
        <v>759.05</v>
      </c>
      <c r="X2998" s="11">
        <f>tbl_EcommerceSales[[#This Row],[Quantity]] * _xlfn.XLOOKUP(tbl_EcommerceSales[[#This Row],[Product_ID]], Product_Master!A:A, Product_Master!F:F)</f>
        <v>390</v>
      </c>
      <c r="Y2998" s="11">
        <f>tbl_EcommerceSales[[#This Row],[Net_Revenue]]-tbl_EcommerceSales[[#This Row],[Total_Cost]]</f>
        <v>369.04999999999995</v>
      </c>
      <c r="Z2998" s="9">
        <f>IFERROR(#REF!/tbl_EcommerceSales[[#This Row],[Total_Cost]], 0)</f>
        <v>0</v>
      </c>
      <c r="AA2998" t="str">
        <f>TEXT(tbl_EcommerceSales[[#This Row],[Order_Date]],"mmm")</f>
        <v>Nov</v>
      </c>
      <c r="AB2998">
        <f>YEAR(tbl_EcommerceSales[[#This Row],[Order_Date]])</f>
        <v>2025</v>
      </c>
      <c r="AC2998" t="str">
        <f>IF(tbl_EcommerceSales[[#This Row],[Age]]&lt;18,"Under 18",IF(tbl_EcommerceSales[[#This Row],[Age]]&lt;=25,"18-25",IF(tbl_EcommerceSales[[#This Row],[Age]]&lt;=35,"26-35",IF(tbl_EcommerceSales[[#This Row],[Age]]&lt;=45,"36-45",IF(tbl_EcommerceSales[[#This Row],[Age]]&lt;=55,"46-55","56+")))))</f>
        <v>46-55</v>
      </c>
    </row>
    <row r="2999" spans="1:29" x14ac:dyDescent="0.35">
      <c r="A2999" t="s">
        <v>4826</v>
      </c>
      <c r="B2999" s="7">
        <v>45986</v>
      </c>
      <c r="C2999" t="s">
        <v>4812</v>
      </c>
      <c r="D2999" t="s">
        <v>102</v>
      </c>
      <c r="E2999" t="s">
        <v>25</v>
      </c>
      <c r="F2999">
        <v>41</v>
      </c>
      <c r="G2999" t="s">
        <v>145</v>
      </c>
      <c r="H2999" t="s">
        <v>39</v>
      </c>
      <c r="I2999" t="s">
        <v>160</v>
      </c>
      <c r="J2999" t="s">
        <v>161</v>
      </c>
      <c r="K2999" t="s">
        <v>91</v>
      </c>
      <c r="L2999" t="s">
        <v>133</v>
      </c>
      <c r="M2999">
        <v>3</v>
      </c>
      <c r="N2999" s="2">
        <v>1099</v>
      </c>
      <c r="O2999" s="3">
        <v>0.1</v>
      </c>
      <c r="P2999" s="2">
        <v>1560</v>
      </c>
      <c r="Q2999" t="s">
        <v>44</v>
      </c>
      <c r="R2999" t="s">
        <v>33</v>
      </c>
      <c r="S2999" t="s">
        <v>57</v>
      </c>
      <c r="T2999" s="4">
        <v>4</v>
      </c>
      <c r="U2999" s="11">
        <f t="shared" si="46"/>
        <v>3297</v>
      </c>
      <c r="V2999" s="11">
        <f>tbl_EcommerceSales[[#This Row],[Gross_Sales]]*tbl_EcommerceSales[[#This Row],[Discount]]</f>
        <v>329.70000000000005</v>
      </c>
      <c r="W2999" s="11">
        <f>tbl_EcommerceSales[[#This Row],[Gross_Sales]]-tbl_EcommerceSales[[#This Row],[Discount_Amount]]</f>
        <v>2967.3</v>
      </c>
      <c r="X2999" s="11">
        <f>tbl_EcommerceSales[[#This Row],[Quantity]] * _xlfn.XLOOKUP(tbl_EcommerceSales[[#This Row],[Product_ID]], Product_Master!A:A, Product_Master!F:F)</f>
        <v>1560</v>
      </c>
      <c r="Y2999" s="11">
        <f>tbl_EcommerceSales[[#This Row],[Net_Revenue]]-tbl_EcommerceSales[[#This Row],[Total_Cost]]</f>
        <v>1407.3000000000002</v>
      </c>
      <c r="Z2999" s="9">
        <f>IFERROR(#REF!/tbl_EcommerceSales[[#This Row],[Total_Cost]], 0)</f>
        <v>0</v>
      </c>
      <c r="AA2999" t="str">
        <f>TEXT(tbl_EcommerceSales[[#This Row],[Order_Date]],"mmm")</f>
        <v>Nov</v>
      </c>
      <c r="AB2999">
        <f>YEAR(tbl_EcommerceSales[[#This Row],[Order_Date]])</f>
        <v>2025</v>
      </c>
      <c r="AC2999" t="str">
        <f>IF(tbl_EcommerceSales[[#This Row],[Age]]&lt;18,"Under 18",IF(tbl_EcommerceSales[[#This Row],[Age]]&lt;=25,"18-25",IF(tbl_EcommerceSales[[#This Row],[Age]]&lt;=35,"26-35",IF(tbl_EcommerceSales[[#This Row],[Age]]&lt;=45,"36-45",IF(tbl_EcommerceSales[[#This Row],[Age]]&lt;=55,"46-55","56+")))))</f>
        <v>36-45</v>
      </c>
    </row>
    <row r="3000" spans="1:29" x14ac:dyDescent="0.35">
      <c r="A3000" t="s">
        <v>4827</v>
      </c>
      <c r="B3000" s="7">
        <v>45986</v>
      </c>
      <c r="C3000" t="s">
        <v>4828</v>
      </c>
      <c r="D3000" t="s">
        <v>151</v>
      </c>
      <c r="E3000" t="s">
        <v>48</v>
      </c>
      <c r="F3000">
        <v>49</v>
      </c>
      <c r="G3000" t="s">
        <v>38</v>
      </c>
      <c r="H3000" t="s">
        <v>39</v>
      </c>
      <c r="I3000" t="s">
        <v>28</v>
      </c>
      <c r="J3000" t="s">
        <v>29</v>
      </c>
      <c r="K3000" t="s">
        <v>30</v>
      </c>
      <c r="L3000" t="s">
        <v>31</v>
      </c>
      <c r="M3000">
        <v>1</v>
      </c>
      <c r="N3000" s="2">
        <v>5999</v>
      </c>
      <c r="O3000" s="3">
        <v>0.15</v>
      </c>
      <c r="P3000" s="2">
        <v>3900</v>
      </c>
      <c r="Q3000" t="s">
        <v>44</v>
      </c>
      <c r="R3000" t="s">
        <v>33</v>
      </c>
      <c r="S3000" t="s">
        <v>34</v>
      </c>
      <c r="T3000" s="4">
        <v>5</v>
      </c>
      <c r="U3000" s="11">
        <f t="shared" si="46"/>
        <v>5999</v>
      </c>
      <c r="V3000" s="11">
        <f>tbl_EcommerceSales[[#This Row],[Gross_Sales]]*tbl_EcommerceSales[[#This Row],[Discount]]</f>
        <v>899.85</v>
      </c>
      <c r="W3000" s="11">
        <f>tbl_EcommerceSales[[#This Row],[Gross_Sales]]-tbl_EcommerceSales[[#This Row],[Discount_Amount]]</f>
        <v>5099.1499999999996</v>
      </c>
      <c r="X3000" s="11">
        <f>tbl_EcommerceSales[[#This Row],[Quantity]] * _xlfn.XLOOKUP(tbl_EcommerceSales[[#This Row],[Product_ID]], Product_Master!A:A, Product_Master!F:F)</f>
        <v>3900</v>
      </c>
      <c r="Y3000" s="11">
        <f>tbl_EcommerceSales[[#This Row],[Net_Revenue]]-tbl_EcommerceSales[[#This Row],[Total_Cost]]</f>
        <v>1199.1499999999996</v>
      </c>
      <c r="Z3000" s="9">
        <f>IFERROR(#REF!/tbl_EcommerceSales[[#This Row],[Total_Cost]], 0)</f>
        <v>0</v>
      </c>
      <c r="AA3000" t="str">
        <f>TEXT(tbl_EcommerceSales[[#This Row],[Order_Date]],"mmm")</f>
        <v>Nov</v>
      </c>
      <c r="AB3000">
        <f>YEAR(tbl_EcommerceSales[[#This Row],[Order_Date]])</f>
        <v>2025</v>
      </c>
      <c r="AC3000" t="str">
        <f>IF(tbl_EcommerceSales[[#This Row],[Age]]&lt;18,"Under 18",IF(tbl_EcommerceSales[[#This Row],[Age]]&lt;=25,"18-25",IF(tbl_EcommerceSales[[#This Row],[Age]]&lt;=35,"26-35",IF(tbl_EcommerceSales[[#This Row],[Age]]&lt;=45,"36-45",IF(tbl_EcommerceSales[[#This Row],[Age]]&lt;=55,"46-55","56+")))))</f>
        <v>46-55</v>
      </c>
    </row>
    <row r="3001" spans="1:29" x14ac:dyDescent="0.35">
      <c r="A3001" t="s">
        <v>4829</v>
      </c>
      <c r="B3001" s="7">
        <v>45986</v>
      </c>
      <c r="C3001" t="s">
        <v>2403</v>
      </c>
      <c r="D3001" t="s">
        <v>216</v>
      </c>
      <c r="E3001" t="s">
        <v>25</v>
      </c>
      <c r="F3001">
        <v>18</v>
      </c>
      <c r="G3001" t="s">
        <v>174</v>
      </c>
      <c r="H3001" t="s">
        <v>39</v>
      </c>
      <c r="I3001" t="s">
        <v>73</v>
      </c>
      <c r="J3001" t="s">
        <v>74</v>
      </c>
      <c r="K3001" t="s">
        <v>55</v>
      </c>
      <c r="L3001" t="s">
        <v>75</v>
      </c>
      <c r="M3001">
        <v>4</v>
      </c>
      <c r="N3001" s="2">
        <v>2899</v>
      </c>
      <c r="O3001" s="3">
        <v>0.1</v>
      </c>
      <c r="P3001" s="2">
        <v>6800</v>
      </c>
      <c r="Q3001" t="s">
        <v>123</v>
      </c>
      <c r="R3001" t="s">
        <v>33</v>
      </c>
      <c r="S3001" t="s">
        <v>57</v>
      </c>
      <c r="T3001" s="4">
        <v>5</v>
      </c>
      <c r="U3001" s="11">
        <f t="shared" si="46"/>
        <v>11596</v>
      </c>
      <c r="V3001" s="11">
        <f>tbl_EcommerceSales[[#This Row],[Gross_Sales]]*tbl_EcommerceSales[[#This Row],[Discount]]</f>
        <v>1159.6000000000001</v>
      </c>
      <c r="W3001" s="11">
        <f>tbl_EcommerceSales[[#This Row],[Gross_Sales]]-tbl_EcommerceSales[[#This Row],[Discount_Amount]]</f>
        <v>10436.4</v>
      </c>
      <c r="X3001" s="11">
        <f>tbl_EcommerceSales[[#This Row],[Quantity]] * _xlfn.XLOOKUP(tbl_EcommerceSales[[#This Row],[Product_ID]], Product_Master!A:A, Product_Master!F:F)</f>
        <v>6800</v>
      </c>
      <c r="Y3001" s="11">
        <f>tbl_EcommerceSales[[#This Row],[Net_Revenue]]-tbl_EcommerceSales[[#This Row],[Total_Cost]]</f>
        <v>3636.3999999999996</v>
      </c>
      <c r="Z3001" s="9">
        <f>IFERROR(#REF!/tbl_EcommerceSales[[#This Row],[Total_Cost]], 0)</f>
        <v>0</v>
      </c>
      <c r="AA3001" t="str">
        <f>TEXT(tbl_EcommerceSales[[#This Row],[Order_Date]],"mmm")</f>
        <v>Nov</v>
      </c>
      <c r="AB3001">
        <f>YEAR(tbl_EcommerceSales[[#This Row],[Order_Date]])</f>
        <v>2025</v>
      </c>
      <c r="AC3001" t="str">
        <f>IF(tbl_EcommerceSales[[#This Row],[Age]]&lt;18,"Under 18",IF(tbl_EcommerceSales[[#This Row],[Age]]&lt;=25,"18-25",IF(tbl_EcommerceSales[[#This Row],[Age]]&lt;=35,"26-35",IF(tbl_EcommerceSales[[#This Row],[Age]]&lt;=45,"36-45",IF(tbl_EcommerceSales[[#This Row],[Age]]&lt;=55,"46-55","56+")))))</f>
        <v>18-25</v>
      </c>
    </row>
    <row r="3002" spans="1:29" x14ac:dyDescent="0.35">
      <c r="A3002" t="s">
        <v>4830</v>
      </c>
      <c r="B3002" s="7">
        <v>45986</v>
      </c>
      <c r="C3002" t="s">
        <v>4831</v>
      </c>
      <c r="D3002" t="s">
        <v>216</v>
      </c>
      <c r="E3002" t="s">
        <v>48</v>
      </c>
      <c r="F3002">
        <v>21</v>
      </c>
      <c r="G3002" t="s">
        <v>174</v>
      </c>
      <c r="H3002" t="s">
        <v>39</v>
      </c>
      <c r="I3002" t="s">
        <v>67</v>
      </c>
      <c r="J3002" t="s">
        <v>68</v>
      </c>
      <c r="K3002" t="s">
        <v>42</v>
      </c>
      <c r="L3002" t="s">
        <v>43</v>
      </c>
      <c r="M3002">
        <v>1</v>
      </c>
      <c r="N3002" s="2">
        <v>799</v>
      </c>
      <c r="O3002" s="3">
        <v>0.2</v>
      </c>
      <c r="P3002" s="2">
        <v>360</v>
      </c>
      <c r="Q3002" t="s">
        <v>156</v>
      </c>
      <c r="R3002" t="s">
        <v>33</v>
      </c>
      <c r="S3002" t="s">
        <v>34</v>
      </c>
      <c r="T3002" s="4">
        <v>5</v>
      </c>
      <c r="U3002" s="11">
        <f t="shared" si="46"/>
        <v>799</v>
      </c>
      <c r="V3002" s="11">
        <f>tbl_EcommerceSales[[#This Row],[Gross_Sales]]*tbl_EcommerceSales[[#This Row],[Discount]]</f>
        <v>159.80000000000001</v>
      </c>
      <c r="W3002" s="11">
        <f>tbl_EcommerceSales[[#This Row],[Gross_Sales]]-tbl_EcommerceSales[[#This Row],[Discount_Amount]]</f>
        <v>639.20000000000005</v>
      </c>
      <c r="X3002" s="11">
        <f>tbl_EcommerceSales[[#This Row],[Quantity]] * _xlfn.XLOOKUP(tbl_EcommerceSales[[#This Row],[Product_ID]], Product_Master!A:A, Product_Master!F:F)</f>
        <v>360</v>
      </c>
      <c r="Y3002" s="11">
        <f>tbl_EcommerceSales[[#This Row],[Net_Revenue]]-tbl_EcommerceSales[[#This Row],[Total_Cost]]</f>
        <v>279.20000000000005</v>
      </c>
      <c r="Z3002" s="9">
        <f>IFERROR(#REF!/tbl_EcommerceSales[[#This Row],[Total_Cost]], 0)</f>
        <v>0</v>
      </c>
      <c r="AA3002" t="str">
        <f>TEXT(tbl_EcommerceSales[[#This Row],[Order_Date]],"mmm")</f>
        <v>Nov</v>
      </c>
      <c r="AB3002">
        <f>YEAR(tbl_EcommerceSales[[#This Row],[Order_Date]])</f>
        <v>2025</v>
      </c>
      <c r="AC3002" t="str">
        <f>IF(tbl_EcommerceSales[[#This Row],[Age]]&lt;18,"Under 18",IF(tbl_EcommerceSales[[#This Row],[Age]]&lt;=25,"18-25",IF(tbl_EcommerceSales[[#This Row],[Age]]&lt;=35,"26-35",IF(tbl_EcommerceSales[[#This Row],[Age]]&lt;=45,"36-45",IF(tbl_EcommerceSales[[#This Row],[Age]]&lt;=55,"46-55","56+")))))</f>
        <v>18-25</v>
      </c>
    </row>
    <row r="3003" spans="1:29" x14ac:dyDescent="0.35">
      <c r="A3003" t="s">
        <v>4832</v>
      </c>
      <c r="B3003" s="7">
        <v>45987</v>
      </c>
      <c r="C3003" t="s">
        <v>4833</v>
      </c>
      <c r="D3003" t="s">
        <v>116</v>
      </c>
      <c r="E3003" t="s">
        <v>25</v>
      </c>
      <c r="F3003">
        <v>43</v>
      </c>
      <c r="G3003" t="s">
        <v>152</v>
      </c>
      <c r="H3003" t="s">
        <v>72</v>
      </c>
      <c r="I3003" t="s">
        <v>80</v>
      </c>
      <c r="J3003" t="s">
        <v>81</v>
      </c>
      <c r="K3003" t="s">
        <v>82</v>
      </c>
      <c r="L3003" t="s">
        <v>83</v>
      </c>
      <c r="M3003">
        <v>3</v>
      </c>
      <c r="N3003" s="2">
        <v>2499</v>
      </c>
      <c r="O3003" s="3">
        <v>0</v>
      </c>
      <c r="P3003" s="2">
        <v>4650</v>
      </c>
      <c r="Q3003" t="s">
        <v>44</v>
      </c>
      <c r="R3003" t="s">
        <v>33</v>
      </c>
      <c r="S3003" t="s">
        <v>57</v>
      </c>
      <c r="T3003" s="4">
        <v>4</v>
      </c>
      <c r="U3003" s="11">
        <f t="shared" si="46"/>
        <v>7497</v>
      </c>
      <c r="V3003" s="11">
        <f>tbl_EcommerceSales[[#This Row],[Gross_Sales]]*tbl_EcommerceSales[[#This Row],[Discount]]</f>
        <v>0</v>
      </c>
      <c r="W3003" s="11">
        <f>tbl_EcommerceSales[[#This Row],[Gross_Sales]]-tbl_EcommerceSales[[#This Row],[Discount_Amount]]</f>
        <v>7497</v>
      </c>
      <c r="X3003" s="11">
        <f>tbl_EcommerceSales[[#This Row],[Quantity]] * _xlfn.XLOOKUP(tbl_EcommerceSales[[#This Row],[Product_ID]], Product_Master!A:A, Product_Master!F:F)</f>
        <v>4650</v>
      </c>
      <c r="Y3003" s="11">
        <f>tbl_EcommerceSales[[#This Row],[Net_Revenue]]-tbl_EcommerceSales[[#This Row],[Total_Cost]]</f>
        <v>2847</v>
      </c>
      <c r="Z3003" s="9">
        <f>IFERROR(#REF!/tbl_EcommerceSales[[#This Row],[Total_Cost]], 0)</f>
        <v>0</v>
      </c>
      <c r="AA3003" t="str">
        <f>TEXT(tbl_EcommerceSales[[#This Row],[Order_Date]],"mmm")</f>
        <v>Nov</v>
      </c>
      <c r="AB3003">
        <f>YEAR(tbl_EcommerceSales[[#This Row],[Order_Date]])</f>
        <v>2025</v>
      </c>
      <c r="AC3003" t="str">
        <f>IF(tbl_EcommerceSales[[#This Row],[Age]]&lt;18,"Under 18",IF(tbl_EcommerceSales[[#This Row],[Age]]&lt;=25,"18-25",IF(tbl_EcommerceSales[[#This Row],[Age]]&lt;=35,"26-35",IF(tbl_EcommerceSales[[#This Row],[Age]]&lt;=45,"36-45",IF(tbl_EcommerceSales[[#This Row],[Age]]&lt;=55,"46-55","56+")))))</f>
        <v>36-45</v>
      </c>
    </row>
    <row r="3004" spans="1:29" x14ac:dyDescent="0.35">
      <c r="A3004" t="s">
        <v>4834</v>
      </c>
      <c r="B3004" s="7">
        <v>45987</v>
      </c>
      <c r="C3004" t="s">
        <v>538</v>
      </c>
      <c r="D3004" t="s">
        <v>312</v>
      </c>
      <c r="E3004" t="s">
        <v>48</v>
      </c>
      <c r="F3004">
        <v>25</v>
      </c>
      <c r="G3004" t="s">
        <v>71</v>
      </c>
      <c r="H3004" t="s">
        <v>72</v>
      </c>
      <c r="I3004" t="s">
        <v>200</v>
      </c>
      <c r="J3004" t="s">
        <v>201</v>
      </c>
      <c r="K3004" t="s">
        <v>91</v>
      </c>
      <c r="L3004" t="s">
        <v>202</v>
      </c>
      <c r="M3004">
        <v>1</v>
      </c>
      <c r="N3004" s="2">
        <v>899</v>
      </c>
      <c r="O3004" s="3">
        <v>0.15</v>
      </c>
      <c r="P3004" s="2">
        <v>420</v>
      </c>
      <c r="Q3004" t="s">
        <v>44</v>
      </c>
      <c r="R3004" t="s">
        <v>33</v>
      </c>
      <c r="S3004" t="s">
        <v>34</v>
      </c>
      <c r="T3004" s="4">
        <v>5</v>
      </c>
      <c r="U3004" s="11">
        <f t="shared" si="46"/>
        <v>899</v>
      </c>
      <c r="V3004" s="11">
        <f>tbl_EcommerceSales[[#This Row],[Gross_Sales]]*tbl_EcommerceSales[[#This Row],[Discount]]</f>
        <v>134.85</v>
      </c>
      <c r="W3004" s="11">
        <f>tbl_EcommerceSales[[#This Row],[Gross_Sales]]-tbl_EcommerceSales[[#This Row],[Discount_Amount]]</f>
        <v>764.15</v>
      </c>
      <c r="X3004" s="11">
        <f>tbl_EcommerceSales[[#This Row],[Quantity]] * _xlfn.XLOOKUP(tbl_EcommerceSales[[#This Row],[Product_ID]], Product_Master!A:A, Product_Master!F:F)</f>
        <v>420</v>
      </c>
      <c r="Y3004" s="11">
        <f>tbl_EcommerceSales[[#This Row],[Net_Revenue]]-tbl_EcommerceSales[[#This Row],[Total_Cost]]</f>
        <v>344.15</v>
      </c>
      <c r="Z3004" s="9">
        <f>IFERROR(#REF!/tbl_EcommerceSales[[#This Row],[Total_Cost]], 0)</f>
        <v>0</v>
      </c>
      <c r="AA3004" t="str">
        <f>TEXT(tbl_EcommerceSales[[#This Row],[Order_Date]],"mmm")</f>
        <v>Nov</v>
      </c>
      <c r="AB3004">
        <f>YEAR(tbl_EcommerceSales[[#This Row],[Order_Date]])</f>
        <v>2025</v>
      </c>
      <c r="AC3004" t="str">
        <f>IF(tbl_EcommerceSales[[#This Row],[Age]]&lt;18,"Under 18",IF(tbl_EcommerceSales[[#This Row],[Age]]&lt;=25,"18-25",IF(tbl_EcommerceSales[[#This Row],[Age]]&lt;=35,"26-35",IF(tbl_EcommerceSales[[#This Row],[Age]]&lt;=45,"36-45",IF(tbl_EcommerceSales[[#This Row],[Age]]&lt;=55,"46-55","56+")))))</f>
        <v>18-25</v>
      </c>
    </row>
    <row r="3005" spans="1:29" x14ac:dyDescent="0.35">
      <c r="A3005" t="s">
        <v>4835</v>
      </c>
      <c r="B3005" s="7">
        <v>45987</v>
      </c>
      <c r="C3005" t="s">
        <v>3691</v>
      </c>
      <c r="D3005" t="s">
        <v>116</v>
      </c>
      <c r="E3005" t="s">
        <v>25</v>
      </c>
      <c r="F3005">
        <v>28</v>
      </c>
      <c r="G3005" t="s">
        <v>192</v>
      </c>
      <c r="H3005" t="s">
        <v>27</v>
      </c>
      <c r="I3005" t="s">
        <v>349</v>
      </c>
      <c r="J3005" t="s">
        <v>350</v>
      </c>
      <c r="K3005" t="s">
        <v>82</v>
      </c>
      <c r="L3005" t="s">
        <v>238</v>
      </c>
      <c r="M3005">
        <v>1</v>
      </c>
      <c r="N3005" s="2">
        <v>1599</v>
      </c>
      <c r="O3005" s="3">
        <v>0.15</v>
      </c>
      <c r="P3005" s="2">
        <v>920</v>
      </c>
      <c r="Q3005" t="s">
        <v>32</v>
      </c>
      <c r="R3005" t="s">
        <v>93</v>
      </c>
      <c r="S3005" t="s">
        <v>34</v>
      </c>
      <c r="T3005" s="4">
        <v>3</v>
      </c>
      <c r="U3005" s="11">
        <f t="shared" si="46"/>
        <v>1599</v>
      </c>
      <c r="V3005" s="11">
        <f>tbl_EcommerceSales[[#This Row],[Gross_Sales]]*tbl_EcommerceSales[[#This Row],[Discount]]</f>
        <v>239.85</v>
      </c>
      <c r="W3005" s="11">
        <f>tbl_EcommerceSales[[#This Row],[Gross_Sales]]-tbl_EcommerceSales[[#This Row],[Discount_Amount]]</f>
        <v>1359.15</v>
      </c>
      <c r="X3005" s="11">
        <f>tbl_EcommerceSales[[#This Row],[Quantity]] * _xlfn.XLOOKUP(tbl_EcommerceSales[[#This Row],[Product_ID]], Product_Master!A:A, Product_Master!F:F)</f>
        <v>920</v>
      </c>
      <c r="Y3005" s="11">
        <f>tbl_EcommerceSales[[#This Row],[Net_Revenue]]-tbl_EcommerceSales[[#This Row],[Total_Cost]]</f>
        <v>439.15000000000009</v>
      </c>
      <c r="Z3005" s="9">
        <f>IFERROR(#REF!/tbl_EcommerceSales[[#This Row],[Total_Cost]], 0)</f>
        <v>0</v>
      </c>
      <c r="AA3005" t="str">
        <f>TEXT(tbl_EcommerceSales[[#This Row],[Order_Date]],"mmm")</f>
        <v>Nov</v>
      </c>
      <c r="AB3005">
        <f>YEAR(tbl_EcommerceSales[[#This Row],[Order_Date]])</f>
        <v>2025</v>
      </c>
      <c r="AC3005" t="str">
        <f>IF(tbl_EcommerceSales[[#This Row],[Age]]&lt;18,"Under 18",IF(tbl_EcommerceSales[[#This Row],[Age]]&lt;=25,"18-25",IF(tbl_EcommerceSales[[#This Row],[Age]]&lt;=35,"26-35",IF(tbl_EcommerceSales[[#This Row],[Age]]&lt;=45,"36-45",IF(tbl_EcommerceSales[[#This Row],[Age]]&lt;=55,"46-55","56+")))))</f>
        <v>26-35</v>
      </c>
    </row>
    <row r="3006" spans="1:29" x14ac:dyDescent="0.35">
      <c r="A3006" t="s">
        <v>4836</v>
      </c>
      <c r="B3006" s="7">
        <v>45987</v>
      </c>
      <c r="C3006" t="s">
        <v>2769</v>
      </c>
      <c r="D3006" t="s">
        <v>130</v>
      </c>
      <c r="E3006" t="s">
        <v>25</v>
      </c>
      <c r="F3006">
        <v>24</v>
      </c>
      <c r="G3006" t="s">
        <v>61</v>
      </c>
      <c r="H3006" t="s">
        <v>27</v>
      </c>
      <c r="I3006" t="s">
        <v>276</v>
      </c>
      <c r="J3006" t="s">
        <v>277</v>
      </c>
      <c r="K3006" t="s">
        <v>30</v>
      </c>
      <c r="L3006" t="s">
        <v>278</v>
      </c>
      <c r="M3006">
        <v>3</v>
      </c>
      <c r="N3006" s="2">
        <v>1599</v>
      </c>
      <c r="O3006" s="3">
        <v>0.05</v>
      </c>
      <c r="P3006" s="2">
        <v>2550</v>
      </c>
      <c r="Q3006" t="s">
        <v>32</v>
      </c>
      <c r="R3006" t="s">
        <v>33</v>
      </c>
      <c r="S3006" t="s">
        <v>34</v>
      </c>
      <c r="T3006" s="4">
        <v>5</v>
      </c>
      <c r="U3006" s="11">
        <f t="shared" si="46"/>
        <v>4797</v>
      </c>
      <c r="V3006" s="11">
        <f>tbl_EcommerceSales[[#This Row],[Gross_Sales]]*tbl_EcommerceSales[[#This Row],[Discount]]</f>
        <v>239.85000000000002</v>
      </c>
      <c r="W3006" s="11">
        <f>tbl_EcommerceSales[[#This Row],[Gross_Sales]]-tbl_EcommerceSales[[#This Row],[Discount_Amount]]</f>
        <v>4557.1499999999996</v>
      </c>
      <c r="X3006" s="11">
        <f>tbl_EcommerceSales[[#This Row],[Quantity]] * _xlfn.XLOOKUP(tbl_EcommerceSales[[#This Row],[Product_ID]], Product_Master!A:A, Product_Master!F:F)</f>
        <v>2550</v>
      </c>
      <c r="Y3006" s="11">
        <f>tbl_EcommerceSales[[#This Row],[Net_Revenue]]-tbl_EcommerceSales[[#This Row],[Total_Cost]]</f>
        <v>2007.1499999999996</v>
      </c>
      <c r="Z3006" s="9">
        <f>IFERROR(#REF!/tbl_EcommerceSales[[#This Row],[Total_Cost]], 0)</f>
        <v>0</v>
      </c>
      <c r="AA3006" t="str">
        <f>TEXT(tbl_EcommerceSales[[#This Row],[Order_Date]],"mmm")</f>
        <v>Nov</v>
      </c>
      <c r="AB3006">
        <f>YEAR(tbl_EcommerceSales[[#This Row],[Order_Date]])</f>
        <v>2025</v>
      </c>
      <c r="AC3006" t="str">
        <f>IF(tbl_EcommerceSales[[#This Row],[Age]]&lt;18,"Under 18",IF(tbl_EcommerceSales[[#This Row],[Age]]&lt;=25,"18-25",IF(tbl_EcommerceSales[[#This Row],[Age]]&lt;=35,"26-35",IF(tbl_EcommerceSales[[#This Row],[Age]]&lt;=45,"36-45",IF(tbl_EcommerceSales[[#This Row],[Age]]&lt;=55,"46-55","56+")))))</f>
        <v>18-25</v>
      </c>
    </row>
    <row r="3007" spans="1:29" x14ac:dyDescent="0.35">
      <c r="A3007" t="s">
        <v>4837</v>
      </c>
      <c r="B3007" s="7">
        <v>45987</v>
      </c>
      <c r="C3007" t="s">
        <v>1993</v>
      </c>
      <c r="D3007" t="s">
        <v>227</v>
      </c>
      <c r="E3007" t="s">
        <v>48</v>
      </c>
      <c r="F3007">
        <v>26</v>
      </c>
      <c r="G3007" t="s">
        <v>107</v>
      </c>
      <c r="H3007" t="s">
        <v>39</v>
      </c>
      <c r="I3007" t="s">
        <v>257</v>
      </c>
      <c r="J3007" t="s">
        <v>258</v>
      </c>
      <c r="K3007" t="s">
        <v>55</v>
      </c>
      <c r="L3007" t="s">
        <v>56</v>
      </c>
      <c r="M3007">
        <v>1</v>
      </c>
      <c r="N3007" s="2">
        <v>1999</v>
      </c>
      <c r="O3007" s="3">
        <v>0.15</v>
      </c>
      <c r="P3007" s="2">
        <v>1050</v>
      </c>
      <c r="Q3007" t="s">
        <v>44</v>
      </c>
      <c r="R3007" t="s">
        <v>33</v>
      </c>
      <c r="S3007" t="s">
        <v>34</v>
      </c>
      <c r="T3007" s="4">
        <v>5</v>
      </c>
      <c r="U3007" s="11">
        <f t="shared" si="46"/>
        <v>1999</v>
      </c>
      <c r="V3007" s="11">
        <f>tbl_EcommerceSales[[#This Row],[Gross_Sales]]*tbl_EcommerceSales[[#This Row],[Discount]]</f>
        <v>299.84999999999997</v>
      </c>
      <c r="W3007" s="11">
        <f>tbl_EcommerceSales[[#This Row],[Gross_Sales]]-tbl_EcommerceSales[[#This Row],[Discount_Amount]]</f>
        <v>1699.15</v>
      </c>
      <c r="X3007" s="11">
        <f>tbl_EcommerceSales[[#This Row],[Quantity]] * _xlfn.XLOOKUP(tbl_EcommerceSales[[#This Row],[Product_ID]], Product_Master!A:A, Product_Master!F:F)</f>
        <v>1050</v>
      </c>
      <c r="Y3007" s="11">
        <f>tbl_EcommerceSales[[#This Row],[Net_Revenue]]-tbl_EcommerceSales[[#This Row],[Total_Cost]]</f>
        <v>649.15000000000009</v>
      </c>
      <c r="Z3007" s="9">
        <f>IFERROR(#REF!/tbl_EcommerceSales[[#This Row],[Total_Cost]], 0)</f>
        <v>0</v>
      </c>
      <c r="AA3007" t="str">
        <f>TEXT(tbl_EcommerceSales[[#This Row],[Order_Date]],"mmm")</f>
        <v>Nov</v>
      </c>
      <c r="AB3007">
        <f>YEAR(tbl_EcommerceSales[[#This Row],[Order_Date]])</f>
        <v>2025</v>
      </c>
      <c r="AC3007" t="str">
        <f>IF(tbl_EcommerceSales[[#This Row],[Age]]&lt;18,"Under 18",IF(tbl_EcommerceSales[[#This Row],[Age]]&lt;=25,"18-25",IF(tbl_EcommerceSales[[#This Row],[Age]]&lt;=35,"26-35",IF(tbl_EcommerceSales[[#This Row],[Age]]&lt;=45,"36-45",IF(tbl_EcommerceSales[[#This Row],[Age]]&lt;=55,"46-55","56+")))))</f>
        <v>26-35</v>
      </c>
    </row>
    <row r="3008" spans="1:29" x14ac:dyDescent="0.35">
      <c r="A3008" t="s">
        <v>4838</v>
      </c>
      <c r="B3008" s="7">
        <v>45987</v>
      </c>
      <c r="C3008" t="s">
        <v>144</v>
      </c>
      <c r="D3008" t="s">
        <v>139</v>
      </c>
      <c r="E3008" t="s">
        <v>48</v>
      </c>
      <c r="F3008">
        <v>22</v>
      </c>
      <c r="G3008" t="s">
        <v>171</v>
      </c>
      <c r="H3008" t="s">
        <v>39</v>
      </c>
      <c r="I3008" t="s">
        <v>212</v>
      </c>
      <c r="J3008" t="s">
        <v>213</v>
      </c>
      <c r="K3008" t="s">
        <v>177</v>
      </c>
      <c r="L3008" t="s">
        <v>178</v>
      </c>
      <c r="M3008">
        <v>1</v>
      </c>
      <c r="N3008" s="2">
        <v>2499</v>
      </c>
      <c r="O3008" s="3">
        <v>0.25</v>
      </c>
      <c r="P3008" s="2">
        <v>1450</v>
      </c>
      <c r="Q3008" t="s">
        <v>123</v>
      </c>
      <c r="R3008" t="s">
        <v>33</v>
      </c>
      <c r="S3008" t="s">
        <v>57</v>
      </c>
      <c r="T3008" s="4">
        <v>4</v>
      </c>
      <c r="U3008" s="11">
        <f t="shared" si="46"/>
        <v>2499</v>
      </c>
      <c r="V3008" s="11">
        <f>tbl_EcommerceSales[[#This Row],[Gross_Sales]]*tbl_EcommerceSales[[#This Row],[Discount]]</f>
        <v>624.75</v>
      </c>
      <c r="W3008" s="11">
        <f>tbl_EcommerceSales[[#This Row],[Gross_Sales]]-tbl_EcommerceSales[[#This Row],[Discount_Amount]]</f>
        <v>1874.25</v>
      </c>
      <c r="X3008" s="11">
        <f>tbl_EcommerceSales[[#This Row],[Quantity]] * _xlfn.XLOOKUP(tbl_EcommerceSales[[#This Row],[Product_ID]], Product_Master!A:A, Product_Master!F:F)</f>
        <v>1450</v>
      </c>
      <c r="Y3008" s="11">
        <f>tbl_EcommerceSales[[#This Row],[Net_Revenue]]-tbl_EcommerceSales[[#This Row],[Total_Cost]]</f>
        <v>424.25</v>
      </c>
      <c r="Z3008" s="9">
        <f>IFERROR(#REF!/tbl_EcommerceSales[[#This Row],[Total_Cost]], 0)</f>
        <v>0</v>
      </c>
      <c r="AA3008" t="str">
        <f>TEXT(tbl_EcommerceSales[[#This Row],[Order_Date]],"mmm")</f>
        <v>Nov</v>
      </c>
      <c r="AB3008">
        <f>YEAR(tbl_EcommerceSales[[#This Row],[Order_Date]])</f>
        <v>2025</v>
      </c>
      <c r="AC3008" t="str">
        <f>IF(tbl_EcommerceSales[[#This Row],[Age]]&lt;18,"Under 18",IF(tbl_EcommerceSales[[#This Row],[Age]]&lt;=25,"18-25",IF(tbl_EcommerceSales[[#This Row],[Age]]&lt;=35,"26-35",IF(tbl_EcommerceSales[[#This Row],[Age]]&lt;=45,"36-45",IF(tbl_EcommerceSales[[#This Row],[Age]]&lt;=55,"46-55","56+")))))</f>
        <v>18-25</v>
      </c>
    </row>
    <row r="3009" spans="1:29" x14ac:dyDescent="0.35">
      <c r="A3009" t="s">
        <v>4839</v>
      </c>
      <c r="B3009" s="7">
        <v>45987</v>
      </c>
      <c r="C3009" t="s">
        <v>2002</v>
      </c>
      <c r="D3009" t="s">
        <v>269</v>
      </c>
      <c r="E3009" t="s">
        <v>25</v>
      </c>
      <c r="F3009">
        <v>39</v>
      </c>
      <c r="G3009" t="s">
        <v>186</v>
      </c>
      <c r="H3009" t="s">
        <v>72</v>
      </c>
      <c r="I3009" t="s">
        <v>357</v>
      </c>
      <c r="J3009" t="s">
        <v>358</v>
      </c>
      <c r="K3009" t="s">
        <v>177</v>
      </c>
      <c r="L3009" t="s">
        <v>178</v>
      </c>
      <c r="M3009">
        <v>1</v>
      </c>
      <c r="N3009" s="2">
        <v>999</v>
      </c>
      <c r="O3009" s="3">
        <v>0.1</v>
      </c>
      <c r="P3009" s="2">
        <v>520</v>
      </c>
      <c r="Q3009" t="s">
        <v>76</v>
      </c>
      <c r="R3009" t="s">
        <v>33</v>
      </c>
      <c r="S3009" t="s">
        <v>57</v>
      </c>
      <c r="T3009" s="4">
        <v>2</v>
      </c>
      <c r="U3009" s="11">
        <f t="shared" si="46"/>
        <v>999</v>
      </c>
      <c r="V3009" s="11">
        <f>tbl_EcommerceSales[[#This Row],[Gross_Sales]]*tbl_EcommerceSales[[#This Row],[Discount]]</f>
        <v>99.9</v>
      </c>
      <c r="W3009" s="11">
        <f>tbl_EcommerceSales[[#This Row],[Gross_Sales]]-tbl_EcommerceSales[[#This Row],[Discount_Amount]]</f>
        <v>899.1</v>
      </c>
      <c r="X3009" s="11">
        <f>tbl_EcommerceSales[[#This Row],[Quantity]] * _xlfn.XLOOKUP(tbl_EcommerceSales[[#This Row],[Product_ID]], Product_Master!A:A, Product_Master!F:F)</f>
        <v>520</v>
      </c>
      <c r="Y3009" s="11">
        <f>tbl_EcommerceSales[[#This Row],[Net_Revenue]]-tbl_EcommerceSales[[#This Row],[Total_Cost]]</f>
        <v>379.1</v>
      </c>
      <c r="Z3009" s="9">
        <f>IFERROR(#REF!/tbl_EcommerceSales[[#This Row],[Total_Cost]], 0)</f>
        <v>0</v>
      </c>
      <c r="AA3009" t="str">
        <f>TEXT(tbl_EcommerceSales[[#This Row],[Order_Date]],"mmm")</f>
        <v>Nov</v>
      </c>
      <c r="AB3009">
        <f>YEAR(tbl_EcommerceSales[[#This Row],[Order_Date]])</f>
        <v>2025</v>
      </c>
      <c r="AC3009" t="str">
        <f>IF(tbl_EcommerceSales[[#This Row],[Age]]&lt;18,"Under 18",IF(tbl_EcommerceSales[[#This Row],[Age]]&lt;=25,"18-25",IF(tbl_EcommerceSales[[#This Row],[Age]]&lt;=35,"26-35",IF(tbl_EcommerceSales[[#This Row],[Age]]&lt;=45,"36-45",IF(tbl_EcommerceSales[[#This Row],[Age]]&lt;=55,"46-55","56+")))))</f>
        <v>36-45</v>
      </c>
    </row>
    <row r="3010" spans="1:29" x14ac:dyDescent="0.35">
      <c r="A3010" t="s">
        <v>4840</v>
      </c>
      <c r="B3010" s="7">
        <v>45987</v>
      </c>
      <c r="C3010" t="s">
        <v>4841</v>
      </c>
      <c r="D3010" t="s">
        <v>227</v>
      </c>
      <c r="E3010" t="s">
        <v>25</v>
      </c>
      <c r="F3010">
        <v>38</v>
      </c>
      <c r="G3010" t="s">
        <v>174</v>
      </c>
      <c r="H3010" t="s">
        <v>39</v>
      </c>
      <c r="I3010" t="s">
        <v>126</v>
      </c>
      <c r="J3010" t="s">
        <v>127</v>
      </c>
      <c r="K3010" t="s">
        <v>82</v>
      </c>
      <c r="L3010" t="s">
        <v>83</v>
      </c>
      <c r="M3010">
        <v>1</v>
      </c>
      <c r="N3010" s="2">
        <v>1899</v>
      </c>
      <c r="O3010" s="3">
        <v>0.1</v>
      </c>
      <c r="P3010" s="2">
        <v>1120</v>
      </c>
      <c r="Q3010" t="s">
        <v>123</v>
      </c>
      <c r="R3010" t="s">
        <v>93</v>
      </c>
      <c r="S3010" t="s">
        <v>34</v>
      </c>
      <c r="T3010" s="4">
        <v>5</v>
      </c>
      <c r="U3010" s="11">
        <f t="shared" ref="U3010:U3073" si="47">M3010*N3010</f>
        <v>1899</v>
      </c>
      <c r="V3010" s="11">
        <f>tbl_EcommerceSales[[#This Row],[Gross_Sales]]*tbl_EcommerceSales[[#This Row],[Discount]]</f>
        <v>189.9</v>
      </c>
      <c r="W3010" s="11">
        <f>tbl_EcommerceSales[[#This Row],[Gross_Sales]]-tbl_EcommerceSales[[#This Row],[Discount_Amount]]</f>
        <v>1709.1</v>
      </c>
      <c r="X3010" s="11">
        <f>tbl_EcommerceSales[[#This Row],[Quantity]] * _xlfn.XLOOKUP(tbl_EcommerceSales[[#This Row],[Product_ID]], Product_Master!A:A, Product_Master!F:F)</f>
        <v>1120</v>
      </c>
      <c r="Y3010" s="11">
        <f>tbl_EcommerceSales[[#This Row],[Net_Revenue]]-tbl_EcommerceSales[[#This Row],[Total_Cost]]</f>
        <v>589.09999999999991</v>
      </c>
      <c r="Z3010" s="9">
        <f>IFERROR(#REF!/tbl_EcommerceSales[[#This Row],[Total_Cost]], 0)</f>
        <v>0</v>
      </c>
      <c r="AA3010" t="str">
        <f>TEXT(tbl_EcommerceSales[[#This Row],[Order_Date]],"mmm")</f>
        <v>Nov</v>
      </c>
      <c r="AB3010">
        <f>YEAR(tbl_EcommerceSales[[#This Row],[Order_Date]])</f>
        <v>2025</v>
      </c>
      <c r="AC3010" t="str">
        <f>IF(tbl_EcommerceSales[[#This Row],[Age]]&lt;18,"Under 18",IF(tbl_EcommerceSales[[#This Row],[Age]]&lt;=25,"18-25",IF(tbl_EcommerceSales[[#This Row],[Age]]&lt;=35,"26-35",IF(tbl_EcommerceSales[[#This Row],[Age]]&lt;=45,"36-45",IF(tbl_EcommerceSales[[#This Row],[Age]]&lt;=55,"46-55","56+")))))</f>
        <v>36-45</v>
      </c>
    </row>
    <row r="3011" spans="1:29" x14ac:dyDescent="0.35">
      <c r="A3011" t="s">
        <v>4842</v>
      </c>
      <c r="B3011" s="7">
        <v>45987</v>
      </c>
      <c r="C3011" t="s">
        <v>2451</v>
      </c>
      <c r="D3011" t="s">
        <v>232</v>
      </c>
      <c r="E3011" t="s">
        <v>25</v>
      </c>
      <c r="F3011">
        <v>27</v>
      </c>
      <c r="G3011" t="s">
        <v>155</v>
      </c>
      <c r="H3011" t="s">
        <v>88</v>
      </c>
      <c r="I3011" t="s">
        <v>175</v>
      </c>
      <c r="J3011" t="s">
        <v>176</v>
      </c>
      <c r="K3011" t="s">
        <v>177</v>
      </c>
      <c r="L3011" t="s">
        <v>178</v>
      </c>
      <c r="M3011">
        <v>1</v>
      </c>
      <c r="N3011" s="2">
        <v>699</v>
      </c>
      <c r="O3011" s="3">
        <v>0.2</v>
      </c>
      <c r="P3011" s="2">
        <v>320</v>
      </c>
      <c r="Q3011" t="s">
        <v>44</v>
      </c>
      <c r="R3011" t="s">
        <v>33</v>
      </c>
      <c r="S3011" t="s">
        <v>34</v>
      </c>
      <c r="T3011" s="4">
        <v>4</v>
      </c>
      <c r="U3011" s="11">
        <f t="shared" si="47"/>
        <v>699</v>
      </c>
      <c r="V3011" s="11">
        <f>tbl_EcommerceSales[[#This Row],[Gross_Sales]]*tbl_EcommerceSales[[#This Row],[Discount]]</f>
        <v>139.80000000000001</v>
      </c>
      <c r="W3011" s="11">
        <f>tbl_EcommerceSales[[#This Row],[Gross_Sales]]-tbl_EcommerceSales[[#This Row],[Discount_Amount]]</f>
        <v>559.20000000000005</v>
      </c>
      <c r="X3011" s="11">
        <f>tbl_EcommerceSales[[#This Row],[Quantity]] * _xlfn.XLOOKUP(tbl_EcommerceSales[[#This Row],[Product_ID]], Product_Master!A:A, Product_Master!F:F)</f>
        <v>320</v>
      </c>
      <c r="Y3011" s="11">
        <f>tbl_EcommerceSales[[#This Row],[Net_Revenue]]-tbl_EcommerceSales[[#This Row],[Total_Cost]]</f>
        <v>239.20000000000005</v>
      </c>
      <c r="Z3011" s="9">
        <f>IFERROR(#REF!/tbl_EcommerceSales[[#This Row],[Total_Cost]], 0)</f>
        <v>0</v>
      </c>
      <c r="AA3011" t="str">
        <f>TEXT(tbl_EcommerceSales[[#This Row],[Order_Date]],"mmm")</f>
        <v>Nov</v>
      </c>
      <c r="AB3011">
        <f>YEAR(tbl_EcommerceSales[[#This Row],[Order_Date]])</f>
        <v>2025</v>
      </c>
      <c r="AC3011" t="str">
        <f>IF(tbl_EcommerceSales[[#This Row],[Age]]&lt;18,"Under 18",IF(tbl_EcommerceSales[[#This Row],[Age]]&lt;=25,"18-25",IF(tbl_EcommerceSales[[#This Row],[Age]]&lt;=35,"26-35",IF(tbl_EcommerceSales[[#This Row],[Age]]&lt;=45,"36-45",IF(tbl_EcommerceSales[[#This Row],[Age]]&lt;=55,"46-55","56+")))))</f>
        <v>26-35</v>
      </c>
    </row>
    <row r="3012" spans="1:29" x14ac:dyDescent="0.35">
      <c r="A3012" t="s">
        <v>4843</v>
      </c>
      <c r="B3012" s="7">
        <v>45988</v>
      </c>
      <c r="C3012" t="s">
        <v>2639</v>
      </c>
      <c r="D3012" t="s">
        <v>216</v>
      </c>
      <c r="E3012" t="s">
        <v>48</v>
      </c>
      <c r="F3012">
        <v>38</v>
      </c>
      <c r="G3012" t="s">
        <v>171</v>
      </c>
      <c r="H3012" t="s">
        <v>39</v>
      </c>
      <c r="I3012" t="s">
        <v>241</v>
      </c>
      <c r="J3012" t="s">
        <v>242</v>
      </c>
      <c r="K3012" t="s">
        <v>42</v>
      </c>
      <c r="L3012" t="s">
        <v>243</v>
      </c>
      <c r="M3012">
        <v>1</v>
      </c>
      <c r="N3012" s="2">
        <v>649</v>
      </c>
      <c r="O3012" s="3">
        <v>0.1</v>
      </c>
      <c r="P3012" s="2">
        <v>290</v>
      </c>
      <c r="Q3012" t="s">
        <v>156</v>
      </c>
      <c r="R3012" t="s">
        <v>33</v>
      </c>
      <c r="S3012" t="s">
        <v>57</v>
      </c>
      <c r="T3012" s="4">
        <v>5</v>
      </c>
      <c r="U3012" s="11">
        <f t="shared" si="47"/>
        <v>649</v>
      </c>
      <c r="V3012" s="11">
        <f>tbl_EcommerceSales[[#This Row],[Gross_Sales]]*tbl_EcommerceSales[[#This Row],[Discount]]</f>
        <v>64.900000000000006</v>
      </c>
      <c r="W3012" s="11">
        <f>tbl_EcommerceSales[[#This Row],[Gross_Sales]]-tbl_EcommerceSales[[#This Row],[Discount_Amount]]</f>
        <v>584.1</v>
      </c>
      <c r="X3012" s="11">
        <f>tbl_EcommerceSales[[#This Row],[Quantity]] * _xlfn.XLOOKUP(tbl_EcommerceSales[[#This Row],[Product_ID]], Product_Master!A:A, Product_Master!F:F)</f>
        <v>290</v>
      </c>
      <c r="Y3012" s="11">
        <f>tbl_EcommerceSales[[#This Row],[Net_Revenue]]-tbl_EcommerceSales[[#This Row],[Total_Cost]]</f>
        <v>294.10000000000002</v>
      </c>
      <c r="Z3012" s="9">
        <f>IFERROR(#REF!/tbl_EcommerceSales[[#This Row],[Total_Cost]], 0)</f>
        <v>0</v>
      </c>
      <c r="AA3012" t="str">
        <f>TEXT(tbl_EcommerceSales[[#This Row],[Order_Date]],"mmm")</f>
        <v>Nov</v>
      </c>
      <c r="AB3012">
        <f>YEAR(tbl_EcommerceSales[[#This Row],[Order_Date]])</f>
        <v>2025</v>
      </c>
      <c r="AC3012" t="str">
        <f>IF(tbl_EcommerceSales[[#This Row],[Age]]&lt;18,"Under 18",IF(tbl_EcommerceSales[[#This Row],[Age]]&lt;=25,"18-25",IF(tbl_EcommerceSales[[#This Row],[Age]]&lt;=35,"26-35",IF(tbl_EcommerceSales[[#This Row],[Age]]&lt;=45,"36-45",IF(tbl_EcommerceSales[[#This Row],[Age]]&lt;=55,"46-55","56+")))))</f>
        <v>36-45</v>
      </c>
    </row>
    <row r="3013" spans="1:29" x14ac:dyDescent="0.35">
      <c r="A3013" t="s">
        <v>4844</v>
      </c>
      <c r="B3013" s="7">
        <v>45988</v>
      </c>
      <c r="C3013" t="s">
        <v>1572</v>
      </c>
      <c r="D3013" t="s">
        <v>106</v>
      </c>
      <c r="E3013" t="s">
        <v>25</v>
      </c>
      <c r="F3013">
        <v>42</v>
      </c>
      <c r="G3013" t="s">
        <v>103</v>
      </c>
      <c r="H3013" t="s">
        <v>27</v>
      </c>
      <c r="I3013" t="s">
        <v>80</v>
      </c>
      <c r="J3013" t="s">
        <v>81</v>
      </c>
      <c r="K3013" t="s">
        <v>82</v>
      </c>
      <c r="L3013" t="s">
        <v>83</v>
      </c>
      <c r="M3013">
        <v>2</v>
      </c>
      <c r="N3013" s="2">
        <v>2499</v>
      </c>
      <c r="O3013" s="3">
        <v>0.15</v>
      </c>
      <c r="P3013" s="2">
        <v>3100</v>
      </c>
      <c r="Q3013" t="s">
        <v>123</v>
      </c>
      <c r="R3013" t="s">
        <v>33</v>
      </c>
      <c r="S3013" t="s">
        <v>57</v>
      </c>
      <c r="T3013" s="4">
        <v>5</v>
      </c>
      <c r="U3013" s="11">
        <f t="shared" si="47"/>
        <v>4998</v>
      </c>
      <c r="V3013" s="11">
        <f>tbl_EcommerceSales[[#This Row],[Gross_Sales]]*tbl_EcommerceSales[[#This Row],[Discount]]</f>
        <v>749.69999999999993</v>
      </c>
      <c r="W3013" s="11">
        <f>tbl_EcommerceSales[[#This Row],[Gross_Sales]]-tbl_EcommerceSales[[#This Row],[Discount_Amount]]</f>
        <v>4248.3</v>
      </c>
      <c r="X3013" s="11">
        <f>tbl_EcommerceSales[[#This Row],[Quantity]] * _xlfn.XLOOKUP(tbl_EcommerceSales[[#This Row],[Product_ID]], Product_Master!A:A, Product_Master!F:F)</f>
        <v>3100</v>
      </c>
      <c r="Y3013" s="11">
        <f>tbl_EcommerceSales[[#This Row],[Net_Revenue]]-tbl_EcommerceSales[[#This Row],[Total_Cost]]</f>
        <v>1148.3000000000002</v>
      </c>
      <c r="Z3013" s="9">
        <f>IFERROR(#REF!/tbl_EcommerceSales[[#This Row],[Total_Cost]], 0)</f>
        <v>0</v>
      </c>
      <c r="AA3013" t="str">
        <f>TEXT(tbl_EcommerceSales[[#This Row],[Order_Date]],"mmm")</f>
        <v>Nov</v>
      </c>
      <c r="AB3013">
        <f>YEAR(tbl_EcommerceSales[[#This Row],[Order_Date]])</f>
        <v>2025</v>
      </c>
      <c r="AC3013" t="str">
        <f>IF(tbl_EcommerceSales[[#This Row],[Age]]&lt;18,"Under 18",IF(tbl_EcommerceSales[[#This Row],[Age]]&lt;=25,"18-25",IF(tbl_EcommerceSales[[#This Row],[Age]]&lt;=35,"26-35",IF(tbl_EcommerceSales[[#This Row],[Age]]&lt;=45,"36-45",IF(tbl_EcommerceSales[[#This Row],[Age]]&lt;=55,"46-55","56+")))))</f>
        <v>36-45</v>
      </c>
    </row>
    <row r="3014" spans="1:29" x14ac:dyDescent="0.35">
      <c r="A3014" t="s">
        <v>4845</v>
      </c>
      <c r="B3014" s="7">
        <v>45988</v>
      </c>
      <c r="C3014" t="s">
        <v>2893</v>
      </c>
      <c r="D3014" t="s">
        <v>51</v>
      </c>
      <c r="E3014" t="s">
        <v>48</v>
      </c>
      <c r="F3014">
        <v>47</v>
      </c>
      <c r="G3014" t="s">
        <v>152</v>
      </c>
      <c r="H3014" t="s">
        <v>72</v>
      </c>
      <c r="I3014" t="s">
        <v>117</v>
      </c>
      <c r="J3014" t="s">
        <v>118</v>
      </c>
      <c r="K3014" t="s">
        <v>82</v>
      </c>
      <c r="L3014" t="s">
        <v>119</v>
      </c>
      <c r="M3014">
        <v>2</v>
      </c>
      <c r="N3014" s="2">
        <v>3299</v>
      </c>
      <c r="O3014" s="3">
        <v>0.2</v>
      </c>
      <c r="P3014" s="2">
        <v>4200</v>
      </c>
      <c r="Q3014" t="s">
        <v>76</v>
      </c>
      <c r="R3014" t="s">
        <v>33</v>
      </c>
      <c r="S3014" t="s">
        <v>57</v>
      </c>
      <c r="T3014" s="4">
        <v>5</v>
      </c>
      <c r="U3014" s="11">
        <f t="shared" si="47"/>
        <v>6598</v>
      </c>
      <c r="V3014" s="11">
        <f>tbl_EcommerceSales[[#This Row],[Gross_Sales]]*tbl_EcommerceSales[[#This Row],[Discount]]</f>
        <v>1319.6000000000001</v>
      </c>
      <c r="W3014" s="11">
        <f>tbl_EcommerceSales[[#This Row],[Gross_Sales]]-tbl_EcommerceSales[[#This Row],[Discount_Amount]]</f>
        <v>5278.4</v>
      </c>
      <c r="X3014" s="11">
        <f>tbl_EcommerceSales[[#This Row],[Quantity]] * _xlfn.XLOOKUP(tbl_EcommerceSales[[#This Row],[Product_ID]], Product_Master!A:A, Product_Master!F:F)</f>
        <v>4200</v>
      </c>
      <c r="Y3014" s="11">
        <f>tbl_EcommerceSales[[#This Row],[Net_Revenue]]-tbl_EcommerceSales[[#This Row],[Total_Cost]]</f>
        <v>1078.3999999999996</v>
      </c>
      <c r="Z3014" s="9">
        <f>IFERROR(#REF!/tbl_EcommerceSales[[#This Row],[Total_Cost]], 0)</f>
        <v>0</v>
      </c>
      <c r="AA3014" t="str">
        <f>TEXT(tbl_EcommerceSales[[#This Row],[Order_Date]],"mmm")</f>
        <v>Nov</v>
      </c>
      <c r="AB3014">
        <f>YEAR(tbl_EcommerceSales[[#This Row],[Order_Date]])</f>
        <v>2025</v>
      </c>
      <c r="AC3014" t="str">
        <f>IF(tbl_EcommerceSales[[#This Row],[Age]]&lt;18,"Under 18",IF(tbl_EcommerceSales[[#This Row],[Age]]&lt;=25,"18-25",IF(tbl_EcommerceSales[[#This Row],[Age]]&lt;=35,"26-35",IF(tbl_EcommerceSales[[#This Row],[Age]]&lt;=45,"36-45",IF(tbl_EcommerceSales[[#This Row],[Age]]&lt;=55,"46-55","56+")))))</f>
        <v>46-55</v>
      </c>
    </row>
    <row r="3015" spans="1:29" x14ac:dyDescent="0.35">
      <c r="A3015" t="s">
        <v>4846</v>
      </c>
      <c r="B3015" s="7">
        <v>45988</v>
      </c>
      <c r="C3015" t="s">
        <v>2335</v>
      </c>
      <c r="D3015" t="s">
        <v>106</v>
      </c>
      <c r="E3015" t="s">
        <v>25</v>
      </c>
      <c r="F3015">
        <v>40</v>
      </c>
      <c r="G3015" t="s">
        <v>155</v>
      </c>
      <c r="H3015" t="s">
        <v>88</v>
      </c>
      <c r="I3015" t="s">
        <v>117</v>
      </c>
      <c r="J3015" t="s">
        <v>118</v>
      </c>
      <c r="K3015" t="s">
        <v>82</v>
      </c>
      <c r="L3015" t="s">
        <v>119</v>
      </c>
      <c r="M3015">
        <v>2</v>
      </c>
      <c r="N3015" s="2">
        <v>3299</v>
      </c>
      <c r="O3015" s="3">
        <v>0.05</v>
      </c>
      <c r="P3015" s="2">
        <v>4200</v>
      </c>
      <c r="Q3015" t="s">
        <v>32</v>
      </c>
      <c r="R3015" t="s">
        <v>33</v>
      </c>
      <c r="S3015" t="s">
        <v>34</v>
      </c>
      <c r="T3015" s="4">
        <v>5</v>
      </c>
      <c r="U3015" s="11">
        <f t="shared" si="47"/>
        <v>6598</v>
      </c>
      <c r="V3015" s="11">
        <f>tbl_EcommerceSales[[#This Row],[Gross_Sales]]*tbl_EcommerceSales[[#This Row],[Discount]]</f>
        <v>329.90000000000003</v>
      </c>
      <c r="W3015" s="11">
        <f>tbl_EcommerceSales[[#This Row],[Gross_Sales]]-tbl_EcommerceSales[[#This Row],[Discount_Amount]]</f>
        <v>6268.1</v>
      </c>
      <c r="X3015" s="11">
        <f>tbl_EcommerceSales[[#This Row],[Quantity]] * _xlfn.XLOOKUP(tbl_EcommerceSales[[#This Row],[Product_ID]], Product_Master!A:A, Product_Master!F:F)</f>
        <v>4200</v>
      </c>
      <c r="Y3015" s="11">
        <f>tbl_EcommerceSales[[#This Row],[Net_Revenue]]-tbl_EcommerceSales[[#This Row],[Total_Cost]]</f>
        <v>2068.1000000000004</v>
      </c>
      <c r="Z3015" s="9">
        <f>IFERROR(#REF!/tbl_EcommerceSales[[#This Row],[Total_Cost]], 0)</f>
        <v>0</v>
      </c>
      <c r="AA3015" t="str">
        <f>TEXT(tbl_EcommerceSales[[#This Row],[Order_Date]],"mmm")</f>
        <v>Nov</v>
      </c>
      <c r="AB3015">
        <f>YEAR(tbl_EcommerceSales[[#This Row],[Order_Date]])</f>
        <v>2025</v>
      </c>
      <c r="AC3015" t="str">
        <f>IF(tbl_EcommerceSales[[#This Row],[Age]]&lt;18,"Under 18",IF(tbl_EcommerceSales[[#This Row],[Age]]&lt;=25,"18-25",IF(tbl_EcommerceSales[[#This Row],[Age]]&lt;=35,"26-35",IF(tbl_EcommerceSales[[#This Row],[Age]]&lt;=45,"36-45",IF(tbl_EcommerceSales[[#This Row],[Age]]&lt;=55,"46-55","56+")))))</f>
        <v>36-45</v>
      </c>
    </row>
    <row r="3016" spans="1:29" x14ac:dyDescent="0.35">
      <c r="A3016" t="s">
        <v>4847</v>
      </c>
      <c r="B3016" s="7">
        <v>45988</v>
      </c>
      <c r="C3016" t="s">
        <v>2576</v>
      </c>
      <c r="D3016" t="s">
        <v>102</v>
      </c>
      <c r="E3016" t="s">
        <v>48</v>
      </c>
      <c r="F3016">
        <v>34</v>
      </c>
      <c r="G3016" t="s">
        <v>145</v>
      </c>
      <c r="H3016" t="s">
        <v>39</v>
      </c>
      <c r="I3016" t="s">
        <v>80</v>
      </c>
      <c r="J3016" t="s">
        <v>81</v>
      </c>
      <c r="K3016" t="s">
        <v>82</v>
      </c>
      <c r="L3016" t="s">
        <v>83</v>
      </c>
      <c r="M3016">
        <v>2</v>
      </c>
      <c r="N3016" s="2">
        <v>2499</v>
      </c>
      <c r="O3016" s="3">
        <v>0.1</v>
      </c>
      <c r="P3016" s="2">
        <v>3100</v>
      </c>
      <c r="Q3016" t="s">
        <v>156</v>
      </c>
      <c r="R3016" t="s">
        <v>33</v>
      </c>
      <c r="S3016" t="s">
        <v>34</v>
      </c>
      <c r="T3016" s="4">
        <v>5</v>
      </c>
      <c r="U3016" s="11">
        <f t="shared" si="47"/>
        <v>4998</v>
      </c>
      <c r="V3016" s="11">
        <f>tbl_EcommerceSales[[#This Row],[Gross_Sales]]*tbl_EcommerceSales[[#This Row],[Discount]]</f>
        <v>499.8</v>
      </c>
      <c r="W3016" s="11">
        <f>tbl_EcommerceSales[[#This Row],[Gross_Sales]]-tbl_EcommerceSales[[#This Row],[Discount_Amount]]</f>
        <v>4498.2</v>
      </c>
      <c r="X3016" s="11">
        <f>tbl_EcommerceSales[[#This Row],[Quantity]] * _xlfn.XLOOKUP(tbl_EcommerceSales[[#This Row],[Product_ID]], Product_Master!A:A, Product_Master!F:F)</f>
        <v>3100</v>
      </c>
      <c r="Y3016" s="11">
        <f>tbl_EcommerceSales[[#This Row],[Net_Revenue]]-tbl_EcommerceSales[[#This Row],[Total_Cost]]</f>
        <v>1398.1999999999998</v>
      </c>
      <c r="Z3016" s="9">
        <f>IFERROR(#REF!/tbl_EcommerceSales[[#This Row],[Total_Cost]], 0)</f>
        <v>0</v>
      </c>
      <c r="AA3016" t="str">
        <f>TEXT(tbl_EcommerceSales[[#This Row],[Order_Date]],"mmm")</f>
        <v>Nov</v>
      </c>
      <c r="AB3016">
        <f>YEAR(tbl_EcommerceSales[[#This Row],[Order_Date]])</f>
        <v>2025</v>
      </c>
      <c r="AC3016" t="str">
        <f>IF(tbl_EcommerceSales[[#This Row],[Age]]&lt;18,"Under 18",IF(tbl_EcommerceSales[[#This Row],[Age]]&lt;=25,"18-25",IF(tbl_EcommerceSales[[#This Row],[Age]]&lt;=35,"26-35",IF(tbl_EcommerceSales[[#This Row],[Age]]&lt;=45,"36-45",IF(tbl_EcommerceSales[[#This Row],[Age]]&lt;=55,"46-55","56+")))))</f>
        <v>26-35</v>
      </c>
    </row>
    <row r="3017" spans="1:29" x14ac:dyDescent="0.35">
      <c r="A3017" t="s">
        <v>4848</v>
      </c>
      <c r="B3017" s="7">
        <v>45988</v>
      </c>
      <c r="C3017" t="s">
        <v>229</v>
      </c>
      <c r="D3017" t="s">
        <v>37</v>
      </c>
      <c r="E3017" t="s">
        <v>25</v>
      </c>
      <c r="F3017">
        <v>34</v>
      </c>
      <c r="G3017" t="s">
        <v>246</v>
      </c>
      <c r="H3017" t="s">
        <v>27</v>
      </c>
      <c r="I3017" t="s">
        <v>357</v>
      </c>
      <c r="J3017" t="s">
        <v>358</v>
      </c>
      <c r="K3017" t="s">
        <v>177</v>
      </c>
      <c r="L3017" t="s">
        <v>178</v>
      </c>
      <c r="M3017">
        <v>1</v>
      </c>
      <c r="N3017" s="2">
        <v>999</v>
      </c>
      <c r="O3017" s="3">
        <v>0.1</v>
      </c>
      <c r="P3017" s="2">
        <v>520</v>
      </c>
      <c r="Q3017" t="s">
        <v>156</v>
      </c>
      <c r="R3017" t="s">
        <v>33</v>
      </c>
      <c r="S3017" t="s">
        <v>34</v>
      </c>
      <c r="T3017" s="4">
        <v>5</v>
      </c>
      <c r="U3017" s="11">
        <f t="shared" si="47"/>
        <v>999</v>
      </c>
      <c r="V3017" s="11">
        <f>tbl_EcommerceSales[[#This Row],[Gross_Sales]]*tbl_EcommerceSales[[#This Row],[Discount]]</f>
        <v>99.9</v>
      </c>
      <c r="W3017" s="11">
        <f>tbl_EcommerceSales[[#This Row],[Gross_Sales]]-tbl_EcommerceSales[[#This Row],[Discount_Amount]]</f>
        <v>899.1</v>
      </c>
      <c r="X3017" s="11">
        <f>tbl_EcommerceSales[[#This Row],[Quantity]] * _xlfn.XLOOKUP(tbl_EcommerceSales[[#This Row],[Product_ID]], Product_Master!A:A, Product_Master!F:F)</f>
        <v>520</v>
      </c>
      <c r="Y3017" s="11">
        <f>tbl_EcommerceSales[[#This Row],[Net_Revenue]]-tbl_EcommerceSales[[#This Row],[Total_Cost]]</f>
        <v>379.1</v>
      </c>
      <c r="Z3017" s="9">
        <f>IFERROR(#REF!/tbl_EcommerceSales[[#This Row],[Total_Cost]], 0)</f>
        <v>0</v>
      </c>
      <c r="AA3017" t="str">
        <f>TEXT(tbl_EcommerceSales[[#This Row],[Order_Date]],"mmm")</f>
        <v>Nov</v>
      </c>
      <c r="AB3017">
        <f>YEAR(tbl_EcommerceSales[[#This Row],[Order_Date]])</f>
        <v>2025</v>
      </c>
      <c r="AC3017" t="str">
        <f>IF(tbl_EcommerceSales[[#This Row],[Age]]&lt;18,"Under 18",IF(tbl_EcommerceSales[[#This Row],[Age]]&lt;=25,"18-25",IF(tbl_EcommerceSales[[#This Row],[Age]]&lt;=35,"26-35",IF(tbl_EcommerceSales[[#This Row],[Age]]&lt;=45,"36-45",IF(tbl_EcommerceSales[[#This Row],[Age]]&lt;=55,"46-55","56+")))))</f>
        <v>26-35</v>
      </c>
    </row>
    <row r="3018" spans="1:29" x14ac:dyDescent="0.35">
      <c r="A3018" t="s">
        <v>4849</v>
      </c>
      <c r="B3018" s="7">
        <v>45988</v>
      </c>
      <c r="C3018" t="s">
        <v>304</v>
      </c>
      <c r="D3018" t="s">
        <v>305</v>
      </c>
      <c r="E3018" t="s">
        <v>25</v>
      </c>
      <c r="F3018">
        <v>20</v>
      </c>
      <c r="G3018" t="s">
        <v>192</v>
      </c>
      <c r="H3018" t="s">
        <v>27</v>
      </c>
      <c r="I3018" t="s">
        <v>236</v>
      </c>
      <c r="J3018" t="s">
        <v>237</v>
      </c>
      <c r="K3018" t="s">
        <v>82</v>
      </c>
      <c r="L3018" t="s">
        <v>238</v>
      </c>
      <c r="M3018">
        <v>1</v>
      </c>
      <c r="N3018" s="2">
        <v>899</v>
      </c>
      <c r="O3018" s="3">
        <v>0.1</v>
      </c>
      <c r="P3018" s="2">
        <v>480</v>
      </c>
      <c r="Q3018" t="s">
        <v>32</v>
      </c>
      <c r="R3018" t="s">
        <v>33</v>
      </c>
      <c r="S3018" t="s">
        <v>34</v>
      </c>
      <c r="T3018" s="4">
        <v>5</v>
      </c>
      <c r="U3018" s="11">
        <f t="shared" si="47"/>
        <v>899</v>
      </c>
      <c r="V3018" s="11">
        <f>tbl_EcommerceSales[[#This Row],[Gross_Sales]]*tbl_EcommerceSales[[#This Row],[Discount]]</f>
        <v>89.9</v>
      </c>
      <c r="W3018" s="11">
        <f>tbl_EcommerceSales[[#This Row],[Gross_Sales]]-tbl_EcommerceSales[[#This Row],[Discount_Amount]]</f>
        <v>809.1</v>
      </c>
      <c r="X3018" s="11">
        <f>tbl_EcommerceSales[[#This Row],[Quantity]] * _xlfn.XLOOKUP(tbl_EcommerceSales[[#This Row],[Product_ID]], Product_Master!A:A, Product_Master!F:F)</f>
        <v>480</v>
      </c>
      <c r="Y3018" s="11">
        <f>tbl_EcommerceSales[[#This Row],[Net_Revenue]]-tbl_EcommerceSales[[#This Row],[Total_Cost]]</f>
        <v>329.1</v>
      </c>
      <c r="Z3018" s="9">
        <f>IFERROR(#REF!/tbl_EcommerceSales[[#This Row],[Total_Cost]], 0)</f>
        <v>0</v>
      </c>
      <c r="AA3018" t="str">
        <f>TEXT(tbl_EcommerceSales[[#This Row],[Order_Date]],"mmm")</f>
        <v>Nov</v>
      </c>
      <c r="AB3018">
        <f>YEAR(tbl_EcommerceSales[[#This Row],[Order_Date]])</f>
        <v>2025</v>
      </c>
      <c r="AC3018" t="str">
        <f>IF(tbl_EcommerceSales[[#This Row],[Age]]&lt;18,"Under 18",IF(tbl_EcommerceSales[[#This Row],[Age]]&lt;=25,"18-25",IF(tbl_EcommerceSales[[#This Row],[Age]]&lt;=35,"26-35",IF(tbl_EcommerceSales[[#This Row],[Age]]&lt;=45,"36-45",IF(tbl_EcommerceSales[[#This Row],[Age]]&lt;=55,"46-55","56+")))))</f>
        <v>18-25</v>
      </c>
    </row>
    <row r="3019" spans="1:29" x14ac:dyDescent="0.35">
      <c r="A3019" t="s">
        <v>4850</v>
      </c>
      <c r="B3019" s="7">
        <v>45988</v>
      </c>
      <c r="C3019" t="s">
        <v>1357</v>
      </c>
      <c r="D3019" t="s">
        <v>305</v>
      </c>
      <c r="E3019" t="s">
        <v>25</v>
      </c>
      <c r="F3019">
        <v>35</v>
      </c>
      <c r="G3019" t="s">
        <v>211</v>
      </c>
      <c r="H3019" t="s">
        <v>72</v>
      </c>
      <c r="I3019" t="s">
        <v>40</v>
      </c>
      <c r="J3019" t="s">
        <v>41</v>
      </c>
      <c r="K3019" t="s">
        <v>42</v>
      </c>
      <c r="L3019" t="s">
        <v>43</v>
      </c>
      <c r="M3019">
        <v>1</v>
      </c>
      <c r="N3019" s="2">
        <v>699</v>
      </c>
      <c r="O3019" s="3">
        <v>0.1</v>
      </c>
      <c r="P3019" s="2">
        <v>310</v>
      </c>
      <c r="Q3019" t="s">
        <v>156</v>
      </c>
      <c r="R3019" t="s">
        <v>162</v>
      </c>
      <c r="S3019" t="s">
        <v>34</v>
      </c>
      <c r="T3019" s="4"/>
      <c r="U3019" s="11">
        <f t="shared" si="47"/>
        <v>699</v>
      </c>
      <c r="V3019" s="11">
        <f>tbl_EcommerceSales[[#This Row],[Gross_Sales]]*tbl_EcommerceSales[[#This Row],[Discount]]</f>
        <v>69.900000000000006</v>
      </c>
      <c r="W3019" s="11">
        <f>tbl_EcommerceSales[[#This Row],[Gross_Sales]]-tbl_EcommerceSales[[#This Row],[Discount_Amount]]</f>
        <v>629.1</v>
      </c>
      <c r="X3019" s="11">
        <f>tbl_EcommerceSales[[#This Row],[Quantity]] * _xlfn.XLOOKUP(tbl_EcommerceSales[[#This Row],[Product_ID]], Product_Master!A:A, Product_Master!F:F)</f>
        <v>310</v>
      </c>
      <c r="Y3019" s="11">
        <f>tbl_EcommerceSales[[#This Row],[Net_Revenue]]-tbl_EcommerceSales[[#This Row],[Total_Cost]]</f>
        <v>319.10000000000002</v>
      </c>
      <c r="Z3019" s="9">
        <f>IFERROR(#REF!/tbl_EcommerceSales[[#This Row],[Total_Cost]], 0)</f>
        <v>0</v>
      </c>
      <c r="AA3019" t="str">
        <f>TEXT(tbl_EcommerceSales[[#This Row],[Order_Date]],"mmm")</f>
        <v>Nov</v>
      </c>
      <c r="AB3019">
        <f>YEAR(tbl_EcommerceSales[[#This Row],[Order_Date]])</f>
        <v>2025</v>
      </c>
      <c r="AC3019" t="str">
        <f>IF(tbl_EcommerceSales[[#This Row],[Age]]&lt;18,"Under 18",IF(tbl_EcommerceSales[[#This Row],[Age]]&lt;=25,"18-25",IF(tbl_EcommerceSales[[#This Row],[Age]]&lt;=35,"26-35",IF(tbl_EcommerceSales[[#This Row],[Age]]&lt;=45,"36-45",IF(tbl_EcommerceSales[[#This Row],[Age]]&lt;=55,"46-55","56+")))))</f>
        <v>26-35</v>
      </c>
    </row>
    <row r="3020" spans="1:29" x14ac:dyDescent="0.35">
      <c r="A3020" t="s">
        <v>4851</v>
      </c>
      <c r="B3020" s="7">
        <v>45988</v>
      </c>
      <c r="C3020" t="s">
        <v>2294</v>
      </c>
      <c r="D3020" t="s">
        <v>312</v>
      </c>
      <c r="E3020" t="s">
        <v>25</v>
      </c>
      <c r="F3020">
        <v>44</v>
      </c>
      <c r="G3020" t="s">
        <v>289</v>
      </c>
      <c r="H3020" t="s">
        <v>88</v>
      </c>
      <c r="I3020" t="s">
        <v>67</v>
      </c>
      <c r="J3020" t="s">
        <v>68</v>
      </c>
      <c r="K3020" t="s">
        <v>42</v>
      </c>
      <c r="L3020" t="s">
        <v>43</v>
      </c>
      <c r="M3020">
        <v>2</v>
      </c>
      <c r="N3020" s="2">
        <v>799</v>
      </c>
      <c r="O3020" s="3">
        <v>0.1</v>
      </c>
      <c r="P3020" s="2">
        <v>720</v>
      </c>
      <c r="Q3020" t="s">
        <v>44</v>
      </c>
      <c r="R3020" t="s">
        <v>33</v>
      </c>
      <c r="S3020" t="s">
        <v>57</v>
      </c>
      <c r="T3020" s="4">
        <v>5</v>
      </c>
      <c r="U3020" s="11">
        <f t="shared" si="47"/>
        <v>1598</v>
      </c>
      <c r="V3020" s="11">
        <f>tbl_EcommerceSales[[#This Row],[Gross_Sales]]*tbl_EcommerceSales[[#This Row],[Discount]]</f>
        <v>159.80000000000001</v>
      </c>
      <c r="W3020" s="11">
        <f>tbl_EcommerceSales[[#This Row],[Gross_Sales]]-tbl_EcommerceSales[[#This Row],[Discount_Amount]]</f>
        <v>1438.2</v>
      </c>
      <c r="X3020" s="11">
        <f>tbl_EcommerceSales[[#This Row],[Quantity]] * _xlfn.XLOOKUP(tbl_EcommerceSales[[#This Row],[Product_ID]], Product_Master!A:A, Product_Master!F:F)</f>
        <v>720</v>
      </c>
      <c r="Y3020" s="11">
        <f>tbl_EcommerceSales[[#This Row],[Net_Revenue]]-tbl_EcommerceSales[[#This Row],[Total_Cost]]</f>
        <v>718.2</v>
      </c>
      <c r="Z3020" s="9">
        <f>IFERROR(#REF!/tbl_EcommerceSales[[#This Row],[Total_Cost]], 0)</f>
        <v>0</v>
      </c>
      <c r="AA3020" t="str">
        <f>TEXT(tbl_EcommerceSales[[#This Row],[Order_Date]],"mmm")</f>
        <v>Nov</v>
      </c>
      <c r="AB3020">
        <f>YEAR(tbl_EcommerceSales[[#This Row],[Order_Date]])</f>
        <v>2025</v>
      </c>
      <c r="AC3020" t="str">
        <f>IF(tbl_EcommerceSales[[#This Row],[Age]]&lt;18,"Under 18",IF(tbl_EcommerceSales[[#This Row],[Age]]&lt;=25,"18-25",IF(tbl_EcommerceSales[[#This Row],[Age]]&lt;=35,"26-35",IF(tbl_EcommerceSales[[#This Row],[Age]]&lt;=45,"36-45",IF(tbl_EcommerceSales[[#This Row],[Age]]&lt;=55,"46-55","56+")))))</f>
        <v>36-45</v>
      </c>
    </row>
    <row r="3021" spans="1:29" x14ac:dyDescent="0.35">
      <c r="A3021" t="s">
        <v>4852</v>
      </c>
      <c r="B3021" s="7">
        <v>45988</v>
      </c>
      <c r="C3021" t="s">
        <v>1785</v>
      </c>
      <c r="D3021" t="s">
        <v>86</v>
      </c>
      <c r="E3021" t="s">
        <v>48</v>
      </c>
      <c r="F3021">
        <v>41</v>
      </c>
      <c r="G3021" t="s">
        <v>155</v>
      </c>
      <c r="H3021" t="s">
        <v>88</v>
      </c>
      <c r="I3021" t="s">
        <v>80</v>
      </c>
      <c r="J3021" t="s">
        <v>81</v>
      </c>
      <c r="K3021" t="s">
        <v>82</v>
      </c>
      <c r="L3021" t="s">
        <v>83</v>
      </c>
      <c r="M3021">
        <v>1</v>
      </c>
      <c r="N3021" s="2">
        <v>2499</v>
      </c>
      <c r="O3021" s="3">
        <v>0.1</v>
      </c>
      <c r="P3021" s="2">
        <v>1550</v>
      </c>
      <c r="Q3021" t="s">
        <v>44</v>
      </c>
      <c r="R3021" t="s">
        <v>33</v>
      </c>
      <c r="S3021" t="s">
        <v>34</v>
      </c>
      <c r="T3021" s="4">
        <v>3</v>
      </c>
      <c r="U3021" s="11">
        <f t="shared" si="47"/>
        <v>2499</v>
      </c>
      <c r="V3021" s="11">
        <f>tbl_EcommerceSales[[#This Row],[Gross_Sales]]*tbl_EcommerceSales[[#This Row],[Discount]]</f>
        <v>249.9</v>
      </c>
      <c r="W3021" s="11">
        <f>tbl_EcommerceSales[[#This Row],[Gross_Sales]]-tbl_EcommerceSales[[#This Row],[Discount_Amount]]</f>
        <v>2249.1</v>
      </c>
      <c r="X3021" s="11">
        <f>tbl_EcommerceSales[[#This Row],[Quantity]] * _xlfn.XLOOKUP(tbl_EcommerceSales[[#This Row],[Product_ID]], Product_Master!A:A, Product_Master!F:F)</f>
        <v>1550</v>
      </c>
      <c r="Y3021" s="11">
        <f>tbl_EcommerceSales[[#This Row],[Net_Revenue]]-tbl_EcommerceSales[[#This Row],[Total_Cost]]</f>
        <v>699.09999999999991</v>
      </c>
      <c r="Z3021" s="9">
        <f>IFERROR(#REF!/tbl_EcommerceSales[[#This Row],[Total_Cost]], 0)</f>
        <v>0</v>
      </c>
      <c r="AA3021" t="str">
        <f>TEXT(tbl_EcommerceSales[[#This Row],[Order_Date]],"mmm")</f>
        <v>Nov</v>
      </c>
      <c r="AB3021">
        <f>YEAR(tbl_EcommerceSales[[#This Row],[Order_Date]])</f>
        <v>2025</v>
      </c>
      <c r="AC3021" t="str">
        <f>IF(tbl_EcommerceSales[[#This Row],[Age]]&lt;18,"Under 18",IF(tbl_EcommerceSales[[#This Row],[Age]]&lt;=25,"18-25",IF(tbl_EcommerceSales[[#This Row],[Age]]&lt;=35,"26-35",IF(tbl_EcommerceSales[[#This Row],[Age]]&lt;=45,"36-45",IF(tbl_EcommerceSales[[#This Row],[Age]]&lt;=55,"46-55","56+")))))</f>
        <v>36-45</v>
      </c>
    </row>
    <row r="3022" spans="1:29" x14ac:dyDescent="0.35">
      <c r="A3022" t="s">
        <v>4853</v>
      </c>
      <c r="B3022" s="7">
        <v>45988</v>
      </c>
      <c r="C3022" t="s">
        <v>1420</v>
      </c>
      <c r="D3022" t="s">
        <v>181</v>
      </c>
      <c r="E3022" t="s">
        <v>25</v>
      </c>
      <c r="F3022">
        <v>24</v>
      </c>
      <c r="G3022" t="s">
        <v>174</v>
      </c>
      <c r="H3022" t="s">
        <v>39</v>
      </c>
      <c r="I3022" t="s">
        <v>117</v>
      </c>
      <c r="J3022" t="s">
        <v>118</v>
      </c>
      <c r="K3022" t="s">
        <v>82</v>
      </c>
      <c r="L3022" t="s">
        <v>119</v>
      </c>
      <c r="M3022">
        <v>1</v>
      </c>
      <c r="N3022" s="2">
        <v>3299</v>
      </c>
      <c r="O3022" s="3">
        <v>0.15</v>
      </c>
      <c r="P3022" s="2">
        <v>2100</v>
      </c>
      <c r="Q3022" t="s">
        <v>76</v>
      </c>
      <c r="R3022" t="s">
        <v>93</v>
      </c>
      <c r="S3022" t="s">
        <v>34</v>
      </c>
      <c r="T3022" s="4">
        <v>5</v>
      </c>
      <c r="U3022" s="11">
        <f t="shared" si="47"/>
        <v>3299</v>
      </c>
      <c r="V3022" s="11">
        <f>tbl_EcommerceSales[[#This Row],[Gross_Sales]]*tbl_EcommerceSales[[#This Row],[Discount]]</f>
        <v>494.84999999999997</v>
      </c>
      <c r="W3022" s="11">
        <f>tbl_EcommerceSales[[#This Row],[Gross_Sales]]-tbl_EcommerceSales[[#This Row],[Discount_Amount]]</f>
        <v>2804.15</v>
      </c>
      <c r="X3022" s="11">
        <f>tbl_EcommerceSales[[#This Row],[Quantity]] * _xlfn.XLOOKUP(tbl_EcommerceSales[[#This Row],[Product_ID]], Product_Master!A:A, Product_Master!F:F)</f>
        <v>2100</v>
      </c>
      <c r="Y3022" s="11">
        <f>tbl_EcommerceSales[[#This Row],[Net_Revenue]]-tbl_EcommerceSales[[#This Row],[Total_Cost]]</f>
        <v>704.15000000000009</v>
      </c>
      <c r="Z3022" s="9">
        <f>IFERROR(#REF!/tbl_EcommerceSales[[#This Row],[Total_Cost]], 0)</f>
        <v>0</v>
      </c>
      <c r="AA3022" t="str">
        <f>TEXT(tbl_EcommerceSales[[#This Row],[Order_Date]],"mmm")</f>
        <v>Nov</v>
      </c>
      <c r="AB3022">
        <f>YEAR(tbl_EcommerceSales[[#This Row],[Order_Date]])</f>
        <v>2025</v>
      </c>
      <c r="AC3022" t="str">
        <f>IF(tbl_EcommerceSales[[#This Row],[Age]]&lt;18,"Under 18",IF(tbl_EcommerceSales[[#This Row],[Age]]&lt;=25,"18-25",IF(tbl_EcommerceSales[[#This Row],[Age]]&lt;=35,"26-35",IF(tbl_EcommerceSales[[#This Row],[Age]]&lt;=45,"36-45",IF(tbl_EcommerceSales[[#This Row],[Age]]&lt;=55,"46-55","56+")))))</f>
        <v>18-25</v>
      </c>
    </row>
    <row r="3023" spans="1:29" x14ac:dyDescent="0.35">
      <c r="A3023" t="s">
        <v>4854</v>
      </c>
      <c r="B3023" s="7">
        <v>45988</v>
      </c>
      <c r="C3023" t="s">
        <v>4855</v>
      </c>
      <c r="D3023" t="s">
        <v>159</v>
      </c>
      <c r="E3023" t="s">
        <v>48</v>
      </c>
      <c r="F3023">
        <v>28</v>
      </c>
      <c r="G3023" t="s">
        <v>152</v>
      </c>
      <c r="H3023" t="s">
        <v>72</v>
      </c>
      <c r="I3023" t="s">
        <v>117</v>
      </c>
      <c r="J3023" t="s">
        <v>118</v>
      </c>
      <c r="K3023" t="s">
        <v>82</v>
      </c>
      <c r="L3023" t="s">
        <v>119</v>
      </c>
      <c r="M3023">
        <v>2</v>
      </c>
      <c r="N3023" s="2">
        <v>3299</v>
      </c>
      <c r="O3023" s="3">
        <v>0.05</v>
      </c>
      <c r="P3023" s="2">
        <v>4200</v>
      </c>
      <c r="Q3023" t="s">
        <v>123</v>
      </c>
      <c r="R3023" t="s">
        <v>33</v>
      </c>
      <c r="S3023" t="s">
        <v>34</v>
      </c>
      <c r="T3023" s="4">
        <v>1</v>
      </c>
      <c r="U3023" s="11">
        <f t="shared" si="47"/>
        <v>6598</v>
      </c>
      <c r="V3023" s="11">
        <f>tbl_EcommerceSales[[#This Row],[Gross_Sales]]*tbl_EcommerceSales[[#This Row],[Discount]]</f>
        <v>329.90000000000003</v>
      </c>
      <c r="W3023" s="11">
        <f>tbl_EcommerceSales[[#This Row],[Gross_Sales]]-tbl_EcommerceSales[[#This Row],[Discount_Amount]]</f>
        <v>6268.1</v>
      </c>
      <c r="X3023" s="11">
        <f>tbl_EcommerceSales[[#This Row],[Quantity]] * _xlfn.XLOOKUP(tbl_EcommerceSales[[#This Row],[Product_ID]], Product_Master!A:A, Product_Master!F:F)</f>
        <v>4200</v>
      </c>
      <c r="Y3023" s="11">
        <f>tbl_EcommerceSales[[#This Row],[Net_Revenue]]-tbl_EcommerceSales[[#This Row],[Total_Cost]]</f>
        <v>2068.1000000000004</v>
      </c>
      <c r="Z3023" s="9">
        <f>IFERROR(#REF!/tbl_EcommerceSales[[#This Row],[Total_Cost]], 0)</f>
        <v>0</v>
      </c>
      <c r="AA3023" t="str">
        <f>TEXT(tbl_EcommerceSales[[#This Row],[Order_Date]],"mmm")</f>
        <v>Nov</v>
      </c>
      <c r="AB3023">
        <f>YEAR(tbl_EcommerceSales[[#This Row],[Order_Date]])</f>
        <v>2025</v>
      </c>
      <c r="AC3023" t="str">
        <f>IF(tbl_EcommerceSales[[#This Row],[Age]]&lt;18,"Under 18",IF(tbl_EcommerceSales[[#This Row],[Age]]&lt;=25,"18-25",IF(tbl_EcommerceSales[[#This Row],[Age]]&lt;=35,"26-35",IF(tbl_EcommerceSales[[#This Row],[Age]]&lt;=45,"36-45",IF(tbl_EcommerceSales[[#This Row],[Age]]&lt;=55,"46-55","56+")))))</f>
        <v>26-35</v>
      </c>
    </row>
    <row r="3024" spans="1:29" x14ac:dyDescent="0.35">
      <c r="A3024" t="s">
        <v>4856</v>
      </c>
      <c r="B3024" s="7">
        <v>45988</v>
      </c>
      <c r="C3024" t="s">
        <v>4857</v>
      </c>
      <c r="D3024" t="s">
        <v>342</v>
      </c>
      <c r="E3024" t="s">
        <v>48</v>
      </c>
      <c r="F3024">
        <v>27</v>
      </c>
      <c r="G3024" t="s">
        <v>122</v>
      </c>
      <c r="H3024" t="s">
        <v>72</v>
      </c>
      <c r="I3024" t="s">
        <v>40</v>
      </c>
      <c r="J3024" t="s">
        <v>41</v>
      </c>
      <c r="K3024" t="s">
        <v>42</v>
      </c>
      <c r="L3024" t="s">
        <v>43</v>
      </c>
      <c r="M3024">
        <v>1</v>
      </c>
      <c r="N3024" s="2">
        <v>699</v>
      </c>
      <c r="O3024" s="3">
        <v>0.1</v>
      </c>
      <c r="P3024" s="2">
        <v>310</v>
      </c>
      <c r="Q3024" t="s">
        <v>156</v>
      </c>
      <c r="R3024" t="s">
        <v>33</v>
      </c>
      <c r="S3024" t="s">
        <v>57</v>
      </c>
      <c r="T3024" s="4">
        <v>5</v>
      </c>
      <c r="U3024" s="11">
        <f t="shared" si="47"/>
        <v>699</v>
      </c>
      <c r="V3024" s="11">
        <f>tbl_EcommerceSales[[#This Row],[Gross_Sales]]*tbl_EcommerceSales[[#This Row],[Discount]]</f>
        <v>69.900000000000006</v>
      </c>
      <c r="W3024" s="11">
        <f>tbl_EcommerceSales[[#This Row],[Gross_Sales]]-tbl_EcommerceSales[[#This Row],[Discount_Amount]]</f>
        <v>629.1</v>
      </c>
      <c r="X3024" s="11">
        <f>tbl_EcommerceSales[[#This Row],[Quantity]] * _xlfn.XLOOKUP(tbl_EcommerceSales[[#This Row],[Product_ID]], Product_Master!A:A, Product_Master!F:F)</f>
        <v>310</v>
      </c>
      <c r="Y3024" s="11">
        <f>tbl_EcommerceSales[[#This Row],[Net_Revenue]]-tbl_EcommerceSales[[#This Row],[Total_Cost]]</f>
        <v>319.10000000000002</v>
      </c>
      <c r="Z3024" s="9">
        <f>IFERROR(#REF!/tbl_EcommerceSales[[#This Row],[Total_Cost]], 0)</f>
        <v>0</v>
      </c>
      <c r="AA3024" t="str">
        <f>TEXT(tbl_EcommerceSales[[#This Row],[Order_Date]],"mmm")</f>
        <v>Nov</v>
      </c>
      <c r="AB3024">
        <f>YEAR(tbl_EcommerceSales[[#This Row],[Order_Date]])</f>
        <v>2025</v>
      </c>
      <c r="AC3024" t="str">
        <f>IF(tbl_EcommerceSales[[#This Row],[Age]]&lt;18,"Under 18",IF(tbl_EcommerceSales[[#This Row],[Age]]&lt;=25,"18-25",IF(tbl_EcommerceSales[[#This Row],[Age]]&lt;=35,"26-35",IF(tbl_EcommerceSales[[#This Row],[Age]]&lt;=45,"36-45",IF(tbl_EcommerceSales[[#This Row],[Age]]&lt;=55,"46-55","56+")))))</f>
        <v>26-35</v>
      </c>
    </row>
    <row r="3025" spans="1:29" x14ac:dyDescent="0.35">
      <c r="A3025" t="s">
        <v>4858</v>
      </c>
      <c r="B3025" s="7">
        <v>45989</v>
      </c>
      <c r="C3025" t="s">
        <v>847</v>
      </c>
      <c r="D3025" t="s">
        <v>342</v>
      </c>
      <c r="E3025" t="s">
        <v>48</v>
      </c>
      <c r="F3025">
        <v>32</v>
      </c>
      <c r="G3025" t="s">
        <v>211</v>
      </c>
      <c r="H3025" t="s">
        <v>72</v>
      </c>
      <c r="I3025" t="s">
        <v>294</v>
      </c>
      <c r="J3025" t="s">
        <v>295</v>
      </c>
      <c r="K3025" t="s">
        <v>91</v>
      </c>
      <c r="L3025" t="s">
        <v>296</v>
      </c>
      <c r="M3025">
        <v>1</v>
      </c>
      <c r="N3025" s="2">
        <v>699</v>
      </c>
      <c r="O3025" s="3">
        <v>0.15</v>
      </c>
      <c r="P3025" s="2">
        <v>300</v>
      </c>
      <c r="Q3025" t="s">
        <v>319</v>
      </c>
      <c r="R3025" t="s">
        <v>33</v>
      </c>
      <c r="S3025" t="s">
        <v>34</v>
      </c>
      <c r="T3025" s="4">
        <v>5</v>
      </c>
      <c r="U3025" s="11">
        <f t="shared" si="47"/>
        <v>699</v>
      </c>
      <c r="V3025" s="11">
        <f>tbl_EcommerceSales[[#This Row],[Gross_Sales]]*tbl_EcommerceSales[[#This Row],[Discount]]</f>
        <v>104.85</v>
      </c>
      <c r="W3025" s="11">
        <f>tbl_EcommerceSales[[#This Row],[Gross_Sales]]-tbl_EcommerceSales[[#This Row],[Discount_Amount]]</f>
        <v>594.15</v>
      </c>
      <c r="X3025" s="11">
        <f>tbl_EcommerceSales[[#This Row],[Quantity]] * _xlfn.XLOOKUP(tbl_EcommerceSales[[#This Row],[Product_ID]], Product_Master!A:A, Product_Master!F:F)</f>
        <v>300</v>
      </c>
      <c r="Y3025" s="11">
        <f>tbl_EcommerceSales[[#This Row],[Net_Revenue]]-tbl_EcommerceSales[[#This Row],[Total_Cost]]</f>
        <v>294.14999999999998</v>
      </c>
      <c r="Z3025" s="9">
        <f>IFERROR(#REF!/tbl_EcommerceSales[[#This Row],[Total_Cost]], 0)</f>
        <v>0</v>
      </c>
      <c r="AA3025" t="str">
        <f>TEXT(tbl_EcommerceSales[[#This Row],[Order_Date]],"mmm")</f>
        <v>Nov</v>
      </c>
      <c r="AB3025">
        <f>YEAR(tbl_EcommerceSales[[#This Row],[Order_Date]])</f>
        <v>2025</v>
      </c>
      <c r="AC3025" t="str">
        <f>IF(tbl_EcommerceSales[[#This Row],[Age]]&lt;18,"Under 18",IF(tbl_EcommerceSales[[#This Row],[Age]]&lt;=25,"18-25",IF(tbl_EcommerceSales[[#This Row],[Age]]&lt;=35,"26-35",IF(tbl_EcommerceSales[[#This Row],[Age]]&lt;=45,"36-45",IF(tbl_EcommerceSales[[#This Row],[Age]]&lt;=55,"46-55","56+")))))</f>
        <v>26-35</v>
      </c>
    </row>
    <row r="3026" spans="1:29" x14ac:dyDescent="0.35">
      <c r="A3026" t="s">
        <v>4859</v>
      </c>
      <c r="B3026" s="7">
        <v>45989</v>
      </c>
      <c r="C3026" t="s">
        <v>1764</v>
      </c>
      <c r="D3026" t="s">
        <v>312</v>
      </c>
      <c r="E3026" t="s">
        <v>48</v>
      </c>
      <c r="F3026">
        <v>35</v>
      </c>
      <c r="G3026" t="s">
        <v>103</v>
      </c>
      <c r="H3026" t="s">
        <v>27</v>
      </c>
      <c r="I3026" t="s">
        <v>338</v>
      </c>
      <c r="J3026" t="s">
        <v>339</v>
      </c>
      <c r="K3026" t="s">
        <v>55</v>
      </c>
      <c r="L3026" t="s">
        <v>56</v>
      </c>
      <c r="M3026">
        <v>1</v>
      </c>
      <c r="N3026" s="2">
        <v>1499</v>
      </c>
      <c r="O3026" s="3">
        <v>0.1</v>
      </c>
      <c r="P3026" s="2">
        <v>780</v>
      </c>
      <c r="Q3026" t="s">
        <v>123</v>
      </c>
      <c r="R3026" t="s">
        <v>33</v>
      </c>
      <c r="S3026" t="s">
        <v>34</v>
      </c>
      <c r="T3026" s="4">
        <v>5</v>
      </c>
      <c r="U3026" s="11">
        <f t="shared" si="47"/>
        <v>1499</v>
      </c>
      <c r="V3026" s="11">
        <f>tbl_EcommerceSales[[#This Row],[Gross_Sales]]*tbl_EcommerceSales[[#This Row],[Discount]]</f>
        <v>149.9</v>
      </c>
      <c r="W3026" s="11">
        <f>tbl_EcommerceSales[[#This Row],[Gross_Sales]]-tbl_EcommerceSales[[#This Row],[Discount_Amount]]</f>
        <v>1349.1</v>
      </c>
      <c r="X3026" s="11">
        <f>tbl_EcommerceSales[[#This Row],[Quantity]] * _xlfn.XLOOKUP(tbl_EcommerceSales[[#This Row],[Product_ID]], Product_Master!A:A, Product_Master!F:F)</f>
        <v>780</v>
      </c>
      <c r="Y3026" s="11">
        <f>tbl_EcommerceSales[[#This Row],[Net_Revenue]]-tbl_EcommerceSales[[#This Row],[Total_Cost]]</f>
        <v>569.09999999999991</v>
      </c>
      <c r="Z3026" s="9">
        <f>IFERROR(#REF!/tbl_EcommerceSales[[#This Row],[Total_Cost]], 0)</f>
        <v>0</v>
      </c>
      <c r="AA3026" t="str">
        <f>TEXT(tbl_EcommerceSales[[#This Row],[Order_Date]],"mmm")</f>
        <v>Nov</v>
      </c>
      <c r="AB3026">
        <f>YEAR(tbl_EcommerceSales[[#This Row],[Order_Date]])</f>
        <v>2025</v>
      </c>
      <c r="AC3026" t="str">
        <f>IF(tbl_EcommerceSales[[#This Row],[Age]]&lt;18,"Under 18",IF(tbl_EcommerceSales[[#This Row],[Age]]&lt;=25,"18-25",IF(tbl_EcommerceSales[[#This Row],[Age]]&lt;=35,"26-35",IF(tbl_EcommerceSales[[#This Row],[Age]]&lt;=45,"36-45",IF(tbl_EcommerceSales[[#This Row],[Age]]&lt;=55,"46-55","56+")))))</f>
        <v>26-35</v>
      </c>
    </row>
    <row r="3027" spans="1:29" x14ac:dyDescent="0.35">
      <c r="A3027" t="s">
        <v>4860</v>
      </c>
      <c r="B3027" s="7">
        <v>45989</v>
      </c>
      <c r="C3027" t="s">
        <v>3884</v>
      </c>
      <c r="D3027" t="s">
        <v>312</v>
      </c>
      <c r="E3027" t="s">
        <v>48</v>
      </c>
      <c r="F3027">
        <v>19</v>
      </c>
      <c r="G3027" t="s">
        <v>38</v>
      </c>
      <c r="H3027" t="s">
        <v>39</v>
      </c>
      <c r="I3027" t="s">
        <v>175</v>
      </c>
      <c r="J3027" t="s">
        <v>176</v>
      </c>
      <c r="K3027" t="s">
        <v>177</v>
      </c>
      <c r="L3027" t="s">
        <v>178</v>
      </c>
      <c r="M3027">
        <v>3</v>
      </c>
      <c r="N3027" s="2">
        <v>699</v>
      </c>
      <c r="O3027" s="3">
        <v>0.15</v>
      </c>
      <c r="P3027" s="2">
        <v>960</v>
      </c>
      <c r="Q3027" t="s">
        <v>76</v>
      </c>
      <c r="R3027" t="s">
        <v>33</v>
      </c>
      <c r="S3027" t="s">
        <v>34</v>
      </c>
      <c r="T3027" s="4">
        <v>5</v>
      </c>
      <c r="U3027" s="11">
        <f t="shared" si="47"/>
        <v>2097</v>
      </c>
      <c r="V3027" s="11">
        <f>tbl_EcommerceSales[[#This Row],[Gross_Sales]]*tbl_EcommerceSales[[#This Row],[Discount]]</f>
        <v>314.55</v>
      </c>
      <c r="W3027" s="11">
        <f>tbl_EcommerceSales[[#This Row],[Gross_Sales]]-tbl_EcommerceSales[[#This Row],[Discount_Amount]]</f>
        <v>1782.45</v>
      </c>
      <c r="X3027" s="11">
        <f>tbl_EcommerceSales[[#This Row],[Quantity]] * _xlfn.XLOOKUP(tbl_EcommerceSales[[#This Row],[Product_ID]], Product_Master!A:A, Product_Master!F:F)</f>
        <v>960</v>
      </c>
      <c r="Y3027" s="11">
        <f>tbl_EcommerceSales[[#This Row],[Net_Revenue]]-tbl_EcommerceSales[[#This Row],[Total_Cost]]</f>
        <v>822.45</v>
      </c>
      <c r="Z3027" s="9">
        <f>IFERROR(#REF!/tbl_EcommerceSales[[#This Row],[Total_Cost]], 0)</f>
        <v>0</v>
      </c>
      <c r="AA3027" t="str">
        <f>TEXT(tbl_EcommerceSales[[#This Row],[Order_Date]],"mmm")</f>
        <v>Nov</v>
      </c>
      <c r="AB3027">
        <f>YEAR(tbl_EcommerceSales[[#This Row],[Order_Date]])</f>
        <v>2025</v>
      </c>
      <c r="AC3027" t="str">
        <f>IF(tbl_EcommerceSales[[#This Row],[Age]]&lt;18,"Under 18",IF(tbl_EcommerceSales[[#This Row],[Age]]&lt;=25,"18-25",IF(tbl_EcommerceSales[[#This Row],[Age]]&lt;=35,"26-35",IF(tbl_EcommerceSales[[#This Row],[Age]]&lt;=45,"36-45",IF(tbl_EcommerceSales[[#This Row],[Age]]&lt;=55,"46-55","56+")))))</f>
        <v>18-25</v>
      </c>
    </row>
    <row r="3028" spans="1:29" x14ac:dyDescent="0.35">
      <c r="A3028" t="s">
        <v>4861</v>
      </c>
      <c r="B3028" s="7">
        <v>45989</v>
      </c>
      <c r="C3028" t="s">
        <v>2427</v>
      </c>
      <c r="D3028" t="s">
        <v>102</v>
      </c>
      <c r="E3028" t="s">
        <v>48</v>
      </c>
      <c r="F3028">
        <v>42</v>
      </c>
      <c r="G3028" t="s">
        <v>107</v>
      </c>
      <c r="H3028" t="s">
        <v>39</v>
      </c>
      <c r="I3028" t="s">
        <v>67</v>
      </c>
      <c r="J3028" t="s">
        <v>68</v>
      </c>
      <c r="K3028" t="s">
        <v>42</v>
      </c>
      <c r="L3028" t="s">
        <v>43</v>
      </c>
      <c r="M3028">
        <v>5</v>
      </c>
      <c r="N3028" s="2">
        <v>799</v>
      </c>
      <c r="O3028" s="3">
        <v>0.2</v>
      </c>
      <c r="P3028" s="2">
        <v>1800</v>
      </c>
      <c r="Q3028" t="s">
        <v>123</v>
      </c>
      <c r="R3028" t="s">
        <v>93</v>
      </c>
      <c r="S3028" t="s">
        <v>34</v>
      </c>
      <c r="T3028" s="4">
        <v>4</v>
      </c>
      <c r="U3028" s="11">
        <f t="shared" si="47"/>
        <v>3995</v>
      </c>
      <c r="V3028" s="11">
        <f>tbl_EcommerceSales[[#This Row],[Gross_Sales]]*tbl_EcommerceSales[[#This Row],[Discount]]</f>
        <v>799</v>
      </c>
      <c r="W3028" s="11">
        <f>tbl_EcommerceSales[[#This Row],[Gross_Sales]]-tbl_EcommerceSales[[#This Row],[Discount_Amount]]</f>
        <v>3196</v>
      </c>
      <c r="X3028" s="11">
        <f>tbl_EcommerceSales[[#This Row],[Quantity]] * _xlfn.XLOOKUP(tbl_EcommerceSales[[#This Row],[Product_ID]], Product_Master!A:A, Product_Master!F:F)</f>
        <v>1800</v>
      </c>
      <c r="Y3028" s="11">
        <f>tbl_EcommerceSales[[#This Row],[Net_Revenue]]-tbl_EcommerceSales[[#This Row],[Total_Cost]]</f>
        <v>1396</v>
      </c>
      <c r="Z3028" s="9">
        <f>IFERROR(#REF!/tbl_EcommerceSales[[#This Row],[Total_Cost]], 0)</f>
        <v>0</v>
      </c>
      <c r="AA3028" t="str">
        <f>TEXT(tbl_EcommerceSales[[#This Row],[Order_Date]],"mmm")</f>
        <v>Nov</v>
      </c>
      <c r="AB3028">
        <f>YEAR(tbl_EcommerceSales[[#This Row],[Order_Date]])</f>
        <v>2025</v>
      </c>
      <c r="AC3028" t="str">
        <f>IF(tbl_EcommerceSales[[#This Row],[Age]]&lt;18,"Under 18",IF(tbl_EcommerceSales[[#This Row],[Age]]&lt;=25,"18-25",IF(tbl_EcommerceSales[[#This Row],[Age]]&lt;=35,"26-35",IF(tbl_EcommerceSales[[#This Row],[Age]]&lt;=45,"36-45",IF(tbl_EcommerceSales[[#This Row],[Age]]&lt;=55,"46-55","56+")))))</f>
        <v>36-45</v>
      </c>
    </row>
    <row r="3029" spans="1:29" x14ac:dyDescent="0.35">
      <c r="A3029" t="s">
        <v>4862</v>
      </c>
      <c r="B3029" s="7">
        <v>45989</v>
      </c>
      <c r="C3029" t="s">
        <v>856</v>
      </c>
      <c r="D3029" t="s">
        <v>47</v>
      </c>
      <c r="E3029" t="s">
        <v>25</v>
      </c>
      <c r="F3029">
        <v>23</v>
      </c>
      <c r="G3029" t="s">
        <v>26</v>
      </c>
      <c r="H3029" t="s">
        <v>27</v>
      </c>
      <c r="I3029" t="s">
        <v>349</v>
      </c>
      <c r="J3029" t="s">
        <v>350</v>
      </c>
      <c r="K3029" t="s">
        <v>82</v>
      </c>
      <c r="L3029" t="s">
        <v>238</v>
      </c>
      <c r="M3029">
        <v>3</v>
      </c>
      <c r="N3029" s="2">
        <v>1599</v>
      </c>
      <c r="O3029" s="3">
        <v>0.1</v>
      </c>
      <c r="P3029" s="2">
        <v>2760</v>
      </c>
      <c r="Q3029" t="s">
        <v>44</v>
      </c>
      <c r="R3029" t="s">
        <v>33</v>
      </c>
      <c r="S3029" t="s">
        <v>34</v>
      </c>
      <c r="T3029" s="4">
        <v>4</v>
      </c>
      <c r="U3029" s="11">
        <f t="shared" si="47"/>
        <v>4797</v>
      </c>
      <c r="V3029" s="11">
        <f>tbl_EcommerceSales[[#This Row],[Gross_Sales]]*tbl_EcommerceSales[[#This Row],[Discount]]</f>
        <v>479.70000000000005</v>
      </c>
      <c r="W3029" s="11">
        <f>tbl_EcommerceSales[[#This Row],[Gross_Sales]]-tbl_EcommerceSales[[#This Row],[Discount_Amount]]</f>
        <v>4317.3</v>
      </c>
      <c r="X3029" s="11">
        <f>tbl_EcommerceSales[[#This Row],[Quantity]] * _xlfn.XLOOKUP(tbl_EcommerceSales[[#This Row],[Product_ID]], Product_Master!A:A, Product_Master!F:F)</f>
        <v>2760</v>
      </c>
      <c r="Y3029" s="11">
        <f>tbl_EcommerceSales[[#This Row],[Net_Revenue]]-tbl_EcommerceSales[[#This Row],[Total_Cost]]</f>
        <v>1557.3000000000002</v>
      </c>
      <c r="Z3029" s="9">
        <f>IFERROR(#REF!/tbl_EcommerceSales[[#This Row],[Total_Cost]], 0)</f>
        <v>0</v>
      </c>
      <c r="AA3029" t="str">
        <f>TEXT(tbl_EcommerceSales[[#This Row],[Order_Date]],"mmm")</f>
        <v>Nov</v>
      </c>
      <c r="AB3029">
        <f>YEAR(tbl_EcommerceSales[[#This Row],[Order_Date]])</f>
        <v>2025</v>
      </c>
      <c r="AC3029" t="str">
        <f>IF(tbl_EcommerceSales[[#This Row],[Age]]&lt;18,"Under 18",IF(tbl_EcommerceSales[[#This Row],[Age]]&lt;=25,"18-25",IF(tbl_EcommerceSales[[#This Row],[Age]]&lt;=35,"26-35",IF(tbl_EcommerceSales[[#This Row],[Age]]&lt;=45,"36-45",IF(tbl_EcommerceSales[[#This Row],[Age]]&lt;=55,"46-55","56+")))))</f>
        <v>18-25</v>
      </c>
    </row>
    <row r="3030" spans="1:29" x14ac:dyDescent="0.35">
      <c r="A3030" t="s">
        <v>4863</v>
      </c>
      <c r="B3030" s="7">
        <v>45989</v>
      </c>
      <c r="C3030" t="s">
        <v>4864</v>
      </c>
      <c r="D3030" t="s">
        <v>232</v>
      </c>
      <c r="E3030" t="s">
        <v>48</v>
      </c>
      <c r="F3030">
        <v>24</v>
      </c>
      <c r="G3030" t="s">
        <v>87</v>
      </c>
      <c r="H3030" t="s">
        <v>88</v>
      </c>
      <c r="I3030" t="s">
        <v>117</v>
      </c>
      <c r="J3030" t="s">
        <v>118</v>
      </c>
      <c r="K3030" t="s">
        <v>82</v>
      </c>
      <c r="L3030" t="s">
        <v>119</v>
      </c>
      <c r="M3030">
        <v>3</v>
      </c>
      <c r="N3030" s="2">
        <v>3299</v>
      </c>
      <c r="O3030" s="3">
        <v>0.1</v>
      </c>
      <c r="P3030" s="2">
        <v>6300</v>
      </c>
      <c r="Q3030" t="s">
        <v>123</v>
      </c>
      <c r="R3030" t="s">
        <v>33</v>
      </c>
      <c r="S3030" t="s">
        <v>57</v>
      </c>
      <c r="T3030" s="4">
        <v>5</v>
      </c>
      <c r="U3030" s="11">
        <f t="shared" si="47"/>
        <v>9897</v>
      </c>
      <c r="V3030" s="11">
        <f>tbl_EcommerceSales[[#This Row],[Gross_Sales]]*tbl_EcommerceSales[[#This Row],[Discount]]</f>
        <v>989.7</v>
      </c>
      <c r="W3030" s="11">
        <f>tbl_EcommerceSales[[#This Row],[Gross_Sales]]-tbl_EcommerceSales[[#This Row],[Discount_Amount]]</f>
        <v>8907.2999999999993</v>
      </c>
      <c r="X3030" s="11">
        <f>tbl_EcommerceSales[[#This Row],[Quantity]] * _xlfn.XLOOKUP(tbl_EcommerceSales[[#This Row],[Product_ID]], Product_Master!A:A, Product_Master!F:F)</f>
        <v>6300</v>
      </c>
      <c r="Y3030" s="11">
        <f>tbl_EcommerceSales[[#This Row],[Net_Revenue]]-tbl_EcommerceSales[[#This Row],[Total_Cost]]</f>
        <v>2607.2999999999993</v>
      </c>
      <c r="Z3030" s="9">
        <f>IFERROR(#REF!/tbl_EcommerceSales[[#This Row],[Total_Cost]], 0)</f>
        <v>0</v>
      </c>
      <c r="AA3030" t="str">
        <f>TEXT(tbl_EcommerceSales[[#This Row],[Order_Date]],"mmm")</f>
        <v>Nov</v>
      </c>
      <c r="AB3030">
        <f>YEAR(tbl_EcommerceSales[[#This Row],[Order_Date]])</f>
        <v>2025</v>
      </c>
      <c r="AC3030" t="str">
        <f>IF(tbl_EcommerceSales[[#This Row],[Age]]&lt;18,"Under 18",IF(tbl_EcommerceSales[[#This Row],[Age]]&lt;=25,"18-25",IF(tbl_EcommerceSales[[#This Row],[Age]]&lt;=35,"26-35",IF(tbl_EcommerceSales[[#This Row],[Age]]&lt;=45,"36-45",IF(tbl_EcommerceSales[[#This Row],[Age]]&lt;=55,"46-55","56+")))))</f>
        <v>18-25</v>
      </c>
    </row>
    <row r="3031" spans="1:29" x14ac:dyDescent="0.35">
      <c r="A3031" t="s">
        <v>4865</v>
      </c>
      <c r="B3031" s="7">
        <v>45989</v>
      </c>
      <c r="C3031" t="s">
        <v>4632</v>
      </c>
      <c r="D3031" t="s">
        <v>227</v>
      </c>
      <c r="E3031" t="s">
        <v>25</v>
      </c>
      <c r="F3031">
        <v>33</v>
      </c>
      <c r="G3031" t="s">
        <v>289</v>
      </c>
      <c r="H3031" t="s">
        <v>88</v>
      </c>
      <c r="I3031" t="s">
        <v>117</v>
      </c>
      <c r="J3031" t="s">
        <v>118</v>
      </c>
      <c r="K3031" t="s">
        <v>82</v>
      </c>
      <c r="L3031" t="s">
        <v>119</v>
      </c>
      <c r="M3031">
        <v>1</v>
      </c>
      <c r="N3031" s="2">
        <v>3299</v>
      </c>
      <c r="O3031" s="3">
        <v>0.05</v>
      </c>
      <c r="P3031" s="2">
        <v>2100</v>
      </c>
      <c r="Q3031" t="s">
        <v>32</v>
      </c>
      <c r="R3031" t="s">
        <v>33</v>
      </c>
      <c r="S3031" t="s">
        <v>34</v>
      </c>
      <c r="T3031" s="4">
        <v>5</v>
      </c>
      <c r="U3031" s="11">
        <f t="shared" si="47"/>
        <v>3299</v>
      </c>
      <c r="V3031" s="11">
        <f>tbl_EcommerceSales[[#This Row],[Gross_Sales]]*tbl_EcommerceSales[[#This Row],[Discount]]</f>
        <v>164.95000000000002</v>
      </c>
      <c r="W3031" s="11">
        <f>tbl_EcommerceSales[[#This Row],[Gross_Sales]]-tbl_EcommerceSales[[#This Row],[Discount_Amount]]</f>
        <v>3134.05</v>
      </c>
      <c r="X3031" s="11">
        <f>tbl_EcommerceSales[[#This Row],[Quantity]] * _xlfn.XLOOKUP(tbl_EcommerceSales[[#This Row],[Product_ID]], Product_Master!A:A, Product_Master!F:F)</f>
        <v>2100</v>
      </c>
      <c r="Y3031" s="11">
        <f>tbl_EcommerceSales[[#This Row],[Net_Revenue]]-tbl_EcommerceSales[[#This Row],[Total_Cost]]</f>
        <v>1034.0500000000002</v>
      </c>
      <c r="Z3031" s="9">
        <f>IFERROR(#REF!/tbl_EcommerceSales[[#This Row],[Total_Cost]], 0)</f>
        <v>0</v>
      </c>
      <c r="AA3031" t="str">
        <f>TEXT(tbl_EcommerceSales[[#This Row],[Order_Date]],"mmm")</f>
        <v>Nov</v>
      </c>
      <c r="AB3031">
        <f>YEAR(tbl_EcommerceSales[[#This Row],[Order_Date]])</f>
        <v>2025</v>
      </c>
      <c r="AC3031" t="str">
        <f>IF(tbl_EcommerceSales[[#This Row],[Age]]&lt;18,"Under 18",IF(tbl_EcommerceSales[[#This Row],[Age]]&lt;=25,"18-25",IF(tbl_EcommerceSales[[#This Row],[Age]]&lt;=35,"26-35",IF(tbl_EcommerceSales[[#This Row],[Age]]&lt;=45,"36-45",IF(tbl_EcommerceSales[[#This Row],[Age]]&lt;=55,"46-55","56+")))))</f>
        <v>26-35</v>
      </c>
    </row>
    <row r="3032" spans="1:29" x14ac:dyDescent="0.35">
      <c r="A3032" t="s">
        <v>4866</v>
      </c>
      <c r="B3032" s="7">
        <v>45990</v>
      </c>
      <c r="C3032" t="s">
        <v>1636</v>
      </c>
      <c r="D3032" t="s">
        <v>305</v>
      </c>
      <c r="E3032" t="s">
        <v>48</v>
      </c>
      <c r="F3032">
        <v>26</v>
      </c>
      <c r="G3032" t="s">
        <v>171</v>
      </c>
      <c r="H3032" t="s">
        <v>39</v>
      </c>
      <c r="I3032" t="s">
        <v>117</v>
      </c>
      <c r="J3032" t="s">
        <v>118</v>
      </c>
      <c r="K3032" t="s">
        <v>82</v>
      </c>
      <c r="L3032" t="s">
        <v>119</v>
      </c>
      <c r="M3032">
        <v>1</v>
      </c>
      <c r="N3032" s="2">
        <v>3299</v>
      </c>
      <c r="O3032" s="3">
        <v>0.1</v>
      </c>
      <c r="P3032" s="2">
        <v>2100</v>
      </c>
      <c r="Q3032" t="s">
        <v>44</v>
      </c>
      <c r="R3032" t="s">
        <v>33</v>
      </c>
      <c r="S3032" t="s">
        <v>57</v>
      </c>
      <c r="T3032" s="4">
        <v>5</v>
      </c>
      <c r="U3032" s="11">
        <f t="shared" si="47"/>
        <v>3299</v>
      </c>
      <c r="V3032" s="11">
        <f>tbl_EcommerceSales[[#This Row],[Gross_Sales]]*tbl_EcommerceSales[[#This Row],[Discount]]</f>
        <v>329.90000000000003</v>
      </c>
      <c r="W3032" s="11">
        <f>tbl_EcommerceSales[[#This Row],[Gross_Sales]]-tbl_EcommerceSales[[#This Row],[Discount_Amount]]</f>
        <v>2969.1</v>
      </c>
      <c r="X3032" s="11">
        <f>tbl_EcommerceSales[[#This Row],[Quantity]] * _xlfn.XLOOKUP(tbl_EcommerceSales[[#This Row],[Product_ID]], Product_Master!A:A, Product_Master!F:F)</f>
        <v>2100</v>
      </c>
      <c r="Y3032" s="11">
        <f>tbl_EcommerceSales[[#This Row],[Net_Revenue]]-tbl_EcommerceSales[[#This Row],[Total_Cost]]</f>
        <v>869.09999999999991</v>
      </c>
      <c r="Z3032" s="9">
        <f>IFERROR(#REF!/tbl_EcommerceSales[[#This Row],[Total_Cost]], 0)</f>
        <v>0</v>
      </c>
      <c r="AA3032" t="str">
        <f>TEXT(tbl_EcommerceSales[[#This Row],[Order_Date]],"mmm")</f>
        <v>Nov</v>
      </c>
      <c r="AB3032">
        <f>YEAR(tbl_EcommerceSales[[#This Row],[Order_Date]])</f>
        <v>2025</v>
      </c>
      <c r="AC3032" t="str">
        <f>IF(tbl_EcommerceSales[[#This Row],[Age]]&lt;18,"Under 18",IF(tbl_EcommerceSales[[#This Row],[Age]]&lt;=25,"18-25",IF(tbl_EcommerceSales[[#This Row],[Age]]&lt;=35,"26-35",IF(tbl_EcommerceSales[[#This Row],[Age]]&lt;=45,"36-45",IF(tbl_EcommerceSales[[#This Row],[Age]]&lt;=55,"46-55","56+")))))</f>
        <v>26-35</v>
      </c>
    </row>
    <row r="3033" spans="1:29" x14ac:dyDescent="0.35">
      <c r="A3033" t="s">
        <v>4867</v>
      </c>
      <c r="B3033" s="7">
        <v>45990</v>
      </c>
      <c r="C3033" t="s">
        <v>3904</v>
      </c>
      <c r="D3033" t="s">
        <v>195</v>
      </c>
      <c r="E3033" t="s">
        <v>25</v>
      </c>
      <c r="F3033">
        <v>24</v>
      </c>
      <c r="G3033" t="s">
        <v>155</v>
      </c>
      <c r="H3033" t="s">
        <v>88</v>
      </c>
      <c r="I3033" t="s">
        <v>349</v>
      </c>
      <c r="J3033" t="s">
        <v>350</v>
      </c>
      <c r="K3033" t="s">
        <v>82</v>
      </c>
      <c r="L3033" t="s">
        <v>238</v>
      </c>
      <c r="M3033">
        <v>1</v>
      </c>
      <c r="N3033" s="2">
        <v>1599</v>
      </c>
      <c r="O3033" s="3">
        <v>0.05</v>
      </c>
      <c r="P3033" s="2">
        <v>920</v>
      </c>
      <c r="Q3033" t="s">
        <v>32</v>
      </c>
      <c r="R3033" t="s">
        <v>93</v>
      </c>
      <c r="S3033" t="s">
        <v>57</v>
      </c>
      <c r="T3033" s="4">
        <v>5</v>
      </c>
      <c r="U3033" s="11">
        <f t="shared" si="47"/>
        <v>1599</v>
      </c>
      <c r="V3033" s="11">
        <f>tbl_EcommerceSales[[#This Row],[Gross_Sales]]*tbl_EcommerceSales[[#This Row],[Discount]]</f>
        <v>79.95</v>
      </c>
      <c r="W3033" s="11">
        <f>tbl_EcommerceSales[[#This Row],[Gross_Sales]]-tbl_EcommerceSales[[#This Row],[Discount_Amount]]</f>
        <v>1519.05</v>
      </c>
      <c r="X3033" s="11">
        <f>tbl_EcommerceSales[[#This Row],[Quantity]] * _xlfn.XLOOKUP(tbl_EcommerceSales[[#This Row],[Product_ID]], Product_Master!A:A, Product_Master!F:F)</f>
        <v>920</v>
      </c>
      <c r="Y3033" s="11">
        <f>tbl_EcommerceSales[[#This Row],[Net_Revenue]]-tbl_EcommerceSales[[#This Row],[Total_Cost]]</f>
        <v>599.04999999999995</v>
      </c>
      <c r="Z3033" s="9">
        <f>IFERROR(#REF!/tbl_EcommerceSales[[#This Row],[Total_Cost]], 0)</f>
        <v>0</v>
      </c>
      <c r="AA3033" t="str">
        <f>TEXT(tbl_EcommerceSales[[#This Row],[Order_Date]],"mmm")</f>
        <v>Nov</v>
      </c>
      <c r="AB3033">
        <f>YEAR(tbl_EcommerceSales[[#This Row],[Order_Date]])</f>
        <v>2025</v>
      </c>
      <c r="AC3033" t="str">
        <f>IF(tbl_EcommerceSales[[#This Row],[Age]]&lt;18,"Under 18",IF(tbl_EcommerceSales[[#This Row],[Age]]&lt;=25,"18-25",IF(tbl_EcommerceSales[[#This Row],[Age]]&lt;=35,"26-35",IF(tbl_EcommerceSales[[#This Row],[Age]]&lt;=45,"36-45",IF(tbl_EcommerceSales[[#This Row],[Age]]&lt;=55,"46-55","56+")))))</f>
        <v>18-25</v>
      </c>
    </row>
    <row r="3034" spans="1:29" x14ac:dyDescent="0.35">
      <c r="A3034" t="s">
        <v>4868</v>
      </c>
      <c r="B3034" s="7">
        <v>45990</v>
      </c>
      <c r="C3034" t="s">
        <v>125</v>
      </c>
      <c r="D3034" t="s">
        <v>102</v>
      </c>
      <c r="E3034" t="s">
        <v>48</v>
      </c>
      <c r="F3034">
        <v>43</v>
      </c>
      <c r="G3034" t="s">
        <v>136</v>
      </c>
      <c r="H3034" t="s">
        <v>88</v>
      </c>
      <c r="I3034" t="s">
        <v>165</v>
      </c>
      <c r="J3034" t="s">
        <v>166</v>
      </c>
      <c r="K3034" t="s">
        <v>42</v>
      </c>
      <c r="L3034" t="s">
        <v>167</v>
      </c>
      <c r="M3034">
        <v>1</v>
      </c>
      <c r="N3034" s="2">
        <v>1799</v>
      </c>
      <c r="O3034" s="3">
        <v>0.05</v>
      </c>
      <c r="P3034" s="2">
        <v>900</v>
      </c>
      <c r="Q3034" t="s">
        <v>123</v>
      </c>
      <c r="R3034" t="s">
        <v>33</v>
      </c>
      <c r="S3034" t="s">
        <v>57</v>
      </c>
      <c r="T3034" s="4">
        <v>4</v>
      </c>
      <c r="U3034" s="11">
        <f t="shared" si="47"/>
        <v>1799</v>
      </c>
      <c r="V3034" s="11">
        <f>tbl_EcommerceSales[[#This Row],[Gross_Sales]]*tbl_EcommerceSales[[#This Row],[Discount]]</f>
        <v>89.95</v>
      </c>
      <c r="W3034" s="11">
        <f>tbl_EcommerceSales[[#This Row],[Gross_Sales]]-tbl_EcommerceSales[[#This Row],[Discount_Amount]]</f>
        <v>1709.05</v>
      </c>
      <c r="X3034" s="11">
        <f>tbl_EcommerceSales[[#This Row],[Quantity]] * _xlfn.XLOOKUP(tbl_EcommerceSales[[#This Row],[Product_ID]], Product_Master!A:A, Product_Master!F:F)</f>
        <v>900</v>
      </c>
      <c r="Y3034" s="11">
        <f>tbl_EcommerceSales[[#This Row],[Net_Revenue]]-tbl_EcommerceSales[[#This Row],[Total_Cost]]</f>
        <v>809.05</v>
      </c>
      <c r="Z3034" s="9">
        <f>IFERROR(#REF!/tbl_EcommerceSales[[#This Row],[Total_Cost]], 0)</f>
        <v>0</v>
      </c>
      <c r="AA3034" t="str">
        <f>TEXT(tbl_EcommerceSales[[#This Row],[Order_Date]],"mmm")</f>
        <v>Nov</v>
      </c>
      <c r="AB3034">
        <f>YEAR(tbl_EcommerceSales[[#This Row],[Order_Date]])</f>
        <v>2025</v>
      </c>
      <c r="AC3034" t="str">
        <f>IF(tbl_EcommerceSales[[#This Row],[Age]]&lt;18,"Under 18",IF(tbl_EcommerceSales[[#This Row],[Age]]&lt;=25,"18-25",IF(tbl_EcommerceSales[[#This Row],[Age]]&lt;=35,"26-35",IF(tbl_EcommerceSales[[#This Row],[Age]]&lt;=45,"36-45",IF(tbl_EcommerceSales[[#This Row],[Age]]&lt;=55,"46-55","56+")))))</f>
        <v>36-45</v>
      </c>
    </row>
    <row r="3035" spans="1:29" x14ac:dyDescent="0.35">
      <c r="A3035" t="s">
        <v>4869</v>
      </c>
      <c r="B3035" s="7">
        <v>45990</v>
      </c>
      <c r="C3035" t="s">
        <v>2195</v>
      </c>
      <c r="D3035" t="s">
        <v>60</v>
      </c>
      <c r="E3035" t="s">
        <v>48</v>
      </c>
      <c r="F3035">
        <v>22</v>
      </c>
      <c r="G3035" t="s">
        <v>270</v>
      </c>
      <c r="H3035" t="s">
        <v>72</v>
      </c>
      <c r="I3035" t="s">
        <v>40</v>
      </c>
      <c r="J3035" t="s">
        <v>41</v>
      </c>
      <c r="K3035" t="s">
        <v>42</v>
      </c>
      <c r="L3035" t="s">
        <v>43</v>
      </c>
      <c r="M3035">
        <v>1</v>
      </c>
      <c r="N3035" s="2">
        <v>699</v>
      </c>
      <c r="O3035" s="3">
        <v>0</v>
      </c>
      <c r="P3035" s="2">
        <v>310</v>
      </c>
      <c r="Q3035" t="s">
        <v>44</v>
      </c>
      <c r="R3035" t="s">
        <v>33</v>
      </c>
      <c r="S3035" t="s">
        <v>57</v>
      </c>
      <c r="T3035" s="4">
        <v>5</v>
      </c>
      <c r="U3035" s="11">
        <f t="shared" si="47"/>
        <v>699</v>
      </c>
      <c r="V3035" s="11">
        <f>tbl_EcommerceSales[[#This Row],[Gross_Sales]]*tbl_EcommerceSales[[#This Row],[Discount]]</f>
        <v>0</v>
      </c>
      <c r="W3035" s="11">
        <f>tbl_EcommerceSales[[#This Row],[Gross_Sales]]-tbl_EcommerceSales[[#This Row],[Discount_Amount]]</f>
        <v>699</v>
      </c>
      <c r="X3035" s="11">
        <f>tbl_EcommerceSales[[#This Row],[Quantity]] * _xlfn.XLOOKUP(tbl_EcommerceSales[[#This Row],[Product_ID]], Product_Master!A:A, Product_Master!F:F)</f>
        <v>310</v>
      </c>
      <c r="Y3035" s="11">
        <f>tbl_EcommerceSales[[#This Row],[Net_Revenue]]-tbl_EcommerceSales[[#This Row],[Total_Cost]]</f>
        <v>389</v>
      </c>
      <c r="Z3035" s="9">
        <f>IFERROR(#REF!/tbl_EcommerceSales[[#This Row],[Total_Cost]], 0)</f>
        <v>0</v>
      </c>
      <c r="AA3035" t="str">
        <f>TEXT(tbl_EcommerceSales[[#This Row],[Order_Date]],"mmm")</f>
        <v>Nov</v>
      </c>
      <c r="AB3035">
        <f>YEAR(tbl_EcommerceSales[[#This Row],[Order_Date]])</f>
        <v>2025</v>
      </c>
      <c r="AC3035" t="str">
        <f>IF(tbl_EcommerceSales[[#This Row],[Age]]&lt;18,"Under 18",IF(tbl_EcommerceSales[[#This Row],[Age]]&lt;=25,"18-25",IF(tbl_EcommerceSales[[#This Row],[Age]]&lt;=35,"26-35",IF(tbl_EcommerceSales[[#This Row],[Age]]&lt;=45,"36-45",IF(tbl_EcommerceSales[[#This Row],[Age]]&lt;=55,"46-55","56+")))))</f>
        <v>18-25</v>
      </c>
    </row>
    <row r="3036" spans="1:29" x14ac:dyDescent="0.35">
      <c r="A3036" t="s">
        <v>4870</v>
      </c>
      <c r="B3036" s="7">
        <v>45990</v>
      </c>
      <c r="C3036" t="s">
        <v>889</v>
      </c>
      <c r="D3036" t="s">
        <v>47</v>
      </c>
      <c r="E3036" t="s">
        <v>48</v>
      </c>
      <c r="F3036">
        <v>38</v>
      </c>
      <c r="G3036" t="s">
        <v>71</v>
      </c>
      <c r="H3036" t="s">
        <v>72</v>
      </c>
      <c r="I3036" t="s">
        <v>53</v>
      </c>
      <c r="J3036" t="s">
        <v>54</v>
      </c>
      <c r="K3036" t="s">
        <v>55</v>
      </c>
      <c r="L3036" t="s">
        <v>56</v>
      </c>
      <c r="M3036">
        <v>2</v>
      </c>
      <c r="N3036" s="2">
        <v>799</v>
      </c>
      <c r="O3036" s="3">
        <v>0.1</v>
      </c>
      <c r="P3036" s="2">
        <v>780</v>
      </c>
      <c r="Q3036" t="s">
        <v>319</v>
      </c>
      <c r="R3036" t="s">
        <v>93</v>
      </c>
      <c r="S3036" t="s">
        <v>57</v>
      </c>
      <c r="T3036" s="4">
        <v>3</v>
      </c>
      <c r="U3036" s="11">
        <f t="shared" si="47"/>
        <v>1598</v>
      </c>
      <c r="V3036" s="11">
        <f>tbl_EcommerceSales[[#This Row],[Gross_Sales]]*tbl_EcommerceSales[[#This Row],[Discount]]</f>
        <v>159.80000000000001</v>
      </c>
      <c r="W3036" s="11">
        <f>tbl_EcommerceSales[[#This Row],[Gross_Sales]]-tbl_EcommerceSales[[#This Row],[Discount_Amount]]</f>
        <v>1438.2</v>
      </c>
      <c r="X3036" s="11">
        <f>tbl_EcommerceSales[[#This Row],[Quantity]] * _xlfn.XLOOKUP(tbl_EcommerceSales[[#This Row],[Product_ID]], Product_Master!A:A, Product_Master!F:F)</f>
        <v>780</v>
      </c>
      <c r="Y3036" s="11">
        <f>tbl_EcommerceSales[[#This Row],[Net_Revenue]]-tbl_EcommerceSales[[#This Row],[Total_Cost]]</f>
        <v>658.2</v>
      </c>
      <c r="Z3036" s="9">
        <f>IFERROR(#REF!/tbl_EcommerceSales[[#This Row],[Total_Cost]], 0)</f>
        <v>0</v>
      </c>
      <c r="AA3036" t="str">
        <f>TEXT(tbl_EcommerceSales[[#This Row],[Order_Date]],"mmm")</f>
        <v>Nov</v>
      </c>
      <c r="AB3036">
        <f>YEAR(tbl_EcommerceSales[[#This Row],[Order_Date]])</f>
        <v>2025</v>
      </c>
      <c r="AC3036" t="str">
        <f>IF(tbl_EcommerceSales[[#This Row],[Age]]&lt;18,"Under 18",IF(tbl_EcommerceSales[[#This Row],[Age]]&lt;=25,"18-25",IF(tbl_EcommerceSales[[#This Row],[Age]]&lt;=35,"26-35",IF(tbl_EcommerceSales[[#This Row],[Age]]&lt;=45,"36-45",IF(tbl_EcommerceSales[[#This Row],[Age]]&lt;=55,"46-55","56+")))))</f>
        <v>36-45</v>
      </c>
    </row>
    <row r="3037" spans="1:29" x14ac:dyDescent="0.35">
      <c r="A3037" t="s">
        <v>4871</v>
      </c>
      <c r="B3037" s="7">
        <v>45990</v>
      </c>
      <c r="C3037" t="s">
        <v>4872</v>
      </c>
      <c r="D3037" t="s">
        <v>269</v>
      </c>
      <c r="E3037" t="s">
        <v>25</v>
      </c>
      <c r="F3037">
        <v>46</v>
      </c>
      <c r="G3037" t="s">
        <v>103</v>
      </c>
      <c r="H3037" t="s">
        <v>27</v>
      </c>
      <c r="I3037" t="s">
        <v>126</v>
      </c>
      <c r="J3037" t="s">
        <v>127</v>
      </c>
      <c r="K3037" t="s">
        <v>82</v>
      </c>
      <c r="L3037" t="s">
        <v>83</v>
      </c>
      <c r="M3037">
        <v>4</v>
      </c>
      <c r="N3037" s="2">
        <v>1899</v>
      </c>
      <c r="O3037" s="3">
        <v>0</v>
      </c>
      <c r="P3037" s="2">
        <v>4480</v>
      </c>
      <c r="Q3037" t="s">
        <v>44</v>
      </c>
      <c r="R3037" t="s">
        <v>33</v>
      </c>
      <c r="S3037" t="s">
        <v>34</v>
      </c>
      <c r="T3037" s="4">
        <v>5</v>
      </c>
      <c r="U3037" s="11">
        <f t="shared" si="47"/>
        <v>7596</v>
      </c>
      <c r="V3037" s="11">
        <f>tbl_EcommerceSales[[#This Row],[Gross_Sales]]*tbl_EcommerceSales[[#This Row],[Discount]]</f>
        <v>0</v>
      </c>
      <c r="W3037" s="11">
        <f>tbl_EcommerceSales[[#This Row],[Gross_Sales]]-tbl_EcommerceSales[[#This Row],[Discount_Amount]]</f>
        <v>7596</v>
      </c>
      <c r="X3037" s="11">
        <f>tbl_EcommerceSales[[#This Row],[Quantity]] * _xlfn.XLOOKUP(tbl_EcommerceSales[[#This Row],[Product_ID]], Product_Master!A:A, Product_Master!F:F)</f>
        <v>4480</v>
      </c>
      <c r="Y3037" s="11">
        <f>tbl_EcommerceSales[[#This Row],[Net_Revenue]]-tbl_EcommerceSales[[#This Row],[Total_Cost]]</f>
        <v>3116</v>
      </c>
      <c r="Z3037" s="9">
        <f>IFERROR(#REF!/tbl_EcommerceSales[[#This Row],[Total_Cost]], 0)</f>
        <v>0</v>
      </c>
      <c r="AA3037" t="str">
        <f>TEXT(tbl_EcommerceSales[[#This Row],[Order_Date]],"mmm")</f>
        <v>Nov</v>
      </c>
      <c r="AB3037">
        <f>YEAR(tbl_EcommerceSales[[#This Row],[Order_Date]])</f>
        <v>2025</v>
      </c>
      <c r="AC3037" t="str">
        <f>IF(tbl_EcommerceSales[[#This Row],[Age]]&lt;18,"Under 18",IF(tbl_EcommerceSales[[#This Row],[Age]]&lt;=25,"18-25",IF(tbl_EcommerceSales[[#This Row],[Age]]&lt;=35,"26-35",IF(tbl_EcommerceSales[[#This Row],[Age]]&lt;=45,"36-45",IF(tbl_EcommerceSales[[#This Row],[Age]]&lt;=55,"46-55","56+")))))</f>
        <v>46-55</v>
      </c>
    </row>
    <row r="3038" spans="1:29" x14ac:dyDescent="0.35">
      <c r="A3038" t="s">
        <v>4873</v>
      </c>
      <c r="B3038" s="7">
        <v>45991</v>
      </c>
      <c r="C3038" t="s">
        <v>4874</v>
      </c>
      <c r="D3038" t="s">
        <v>110</v>
      </c>
      <c r="E3038" t="s">
        <v>48</v>
      </c>
      <c r="F3038">
        <v>38</v>
      </c>
      <c r="G3038" t="s">
        <v>99</v>
      </c>
      <c r="H3038" t="s">
        <v>88</v>
      </c>
      <c r="I3038" t="s">
        <v>117</v>
      </c>
      <c r="J3038" t="s">
        <v>118</v>
      </c>
      <c r="K3038" t="s">
        <v>82</v>
      </c>
      <c r="L3038" t="s">
        <v>119</v>
      </c>
      <c r="M3038">
        <v>1</v>
      </c>
      <c r="N3038" s="2">
        <v>3299</v>
      </c>
      <c r="O3038" s="3">
        <v>0.1</v>
      </c>
      <c r="P3038" s="2">
        <v>2100</v>
      </c>
      <c r="Q3038" t="s">
        <v>44</v>
      </c>
      <c r="R3038" t="s">
        <v>33</v>
      </c>
      <c r="S3038" t="s">
        <v>57</v>
      </c>
      <c r="T3038" s="4">
        <v>3</v>
      </c>
      <c r="U3038" s="11">
        <f t="shared" si="47"/>
        <v>3299</v>
      </c>
      <c r="V3038" s="11">
        <f>tbl_EcommerceSales[[#This Row],[Gross_Sales]]*tbl_EcommerceSales[[#This Row],[Discount]]</f>
        <v>329.90000000000003</v>
      </c>
      <c r="W3038" s="11">
        <f>tbl_EcommerceSales[[#This Row],[Gross_Sales]]-tbl_EcommerceSales[[#This Row],[Discount_Amount]]</f>
        <v>2969.1</v>
      </c>
      <c r="X3038" s="11">
        <f>tbl_EcommerceSales[[#This Row],[Quantity]] * _xlfn.XLOOKUP(tbl_EcommerceSales[[#This Row],[Product_ID]], Product_Master!A:A, Product_Master!F:F)</f>
        <v>2100</v>
      </c>
      <c r="Y3038" s="11">
        <f>tbl_EcommerceSales[[#This Row],[Net_Revenue]]-tbl_EcommerceSales[[#This Row],[Total_Cost]]</f>
        <v>869.09999999999991</v>
      </c>
      <c r="Z3038" s="9">
        <f>IFERROR(#REF!/tbl_EcommerceSales[[#This Row],[Total_Cost]], 0)</f>
        <v>0</v>
      </c>
      <c r="AA3038" t="str">
        <f>TEXT(tbl_EcommerceSales[[#This Row],[Order_Date]],"mmm")</f>
        <v>Nov</v>
      </c>
      <c r="AB3038">
        <f>YEAR(tbl_EcommerceSales[[#This Row],[Order_Date]])</f>
        <v>2025</v>
      </c>
      <c r="AC3038" t="str">
        <f>IF(tbl_EcommerceSales[[#This Row],[Age]]&lt;18,"Under 18",IF(tbl_EcommerceSales[[#This Row],[Age]]&lt;=25,"18-25",IF(tbl_EcommerceSales[[#This Row],[Age]]&lt;=35,"26-35",IF(tbl_EcommerceSales[[#This Row],[Age]]&lt;=45,"36-45",IF(tbl_EcommerceSales[[#This Row],[Age]]&lt;=55,"46-55","56+")))))</f>
        <v>36-45</v>
      </c>
    </row>
    <row r="3039" spans="1:29" x14ac:dyDescent="0.35">
      <c r="A3039" t="s">
        <v>4875</v>
      </c>
      <c r="B3039" s="7">
        <v>45991</v>
      </c>
      <c r="C3039" t="s">
        <v>3022</v>
      </c>
      <c r="D3039" t="s">
        <v>106</v>
      </c>
      <c r="E3039" t="s">
        <v>48</v>
      </c>
      <c r="F3039">
        <v>59</v>
      </c>
      <c r="G3039" t="s">
        <v>270</v>
      </c>
      <c r="H3039" t="s">
        <v>72</v>
      </c>
      <c r="I3039" t="s">
        <v>271</v>
      </c>
      <c r="J3039" t="s">
        <v>272</v>
      </c>
      <c r="K3039" t="s">
        <v>30</v>
      </c>
      <c r="L3039" t="s">
        <v>273</v>
      </c>
      <c r="M3039">
        <v>2</v>
      </c>
      <c r="N3039" s="2">
        <v>4299</v>
      </c>
      <c r="O3039" s="3">
        <v>0.15</v>
      </c>
      <c r="P3039" s="2">
        <v>5400</v>
      </c>
      <c r="Q3039" t="s">
        <v>156</v>
      </c>
      <c r="R3039" t="s">
        <v>33</v>
      </c>
      <c r="S3039" t="s">
        <v>34</v>
      </c>
      <c r="T3039" s="4">
        <v>5</v>
      </c>
      <c r="U3039" s="11">
        <f t="shared" si="47"/>
        <v>8598</v>
      </c>
      <c r="V3039" s="11">
        <f>tbl_EcommerceSales[[#This Row],[Gross_Sales]]*tbl_EcommerceSales[[#This Row],[Discount]]</f>
        <v>1289.7</v>
      </c>
      <c r="W3039" s="11">
        <f>tbl_EcommerceSales[[#This Row],[Gross_Sales]]-tbl_EcommerceSales[[#This Row],[Discount_Amount]]</f>
        <v>7308.3</v>
      </c>
      <c r="X3039" s="11">
        <f>tbl_EcommerceSales[[#This Row],[Quantity]] * _xlfn.XLOOKUP(tbl_EcommerceSales[[#This Row],[Product_ID]], Product_Master!A:A, Product_Master!F:F)</f>
        <v>5400</v>
      </c>
      <c r="Y3039" s="11">
        <f>tbl_EcommerceSales[[#This Row],[Net_Revenue]]-tbl_EcommerceSales[[#This Row],[Total_Cost]]</f>
        <v>1908.3000000000002</v>
      </c>
      <c r="Z3039" s="9">
        <f>IFERROR(#REF!/tbl_EcommerceSales[[#This Row],[Total_Cost]], 0)</f>
        <v>0</v>
      </c>
      <c r="AA3039" t="str">
        <f>TEXT(tbl_EcommerceSales[[#This Row],[Order_Date]],"mmm")</f>
        <v>Nov</v>
      </c>
      <c r="AB3039">
        <f>YEAR(tbl_EcommerceSales[[#This Row],[Order_Date]])</f>
        <v>2025</v>
      </c>
      <c r="AC3039" t="str">
        <f>IF(tbl_EcommerceSales[[#This Row],[Age]]&lt;18,"Under 18",IF(tbl_EcommerceSales[[#This Row],[Age]]&lt;=25,"18-25",IF(tbl_EcommerceSales[[#This Row],[Age]]&lt;=35,"26-35",IF(tbl_EcommerceSales[[#This Row],[Age]]&lt;=45,"36-45",IF(tbl_EcommerceSales[[#This Row],[Age]]&lt;=55,"46-55","56+")))))</f>
        <v>56+</v>
      </c>
    </row>
    <row r="3040" spans="1:29" x14ac:dyDescent="0.35">
      <c r="A3040" t="s">
        <v>4876</v>
      </c>
      <c r="B3040" s="7">
        <v>45991</v>
      </c>
      <c r="C3040" t="s">
        <v>4877</v>
      </c>
      <c r="D3040" t="s">
        <v>66</v>
      </c>
      <c r="E3040" t="s">
        <v>48</v>
      </c>
      <c r="F3040">
        <v>32</v>
      </c>
      <c r="G3040" t="s">
        <v>270</v>
      </c>
      <c r="H3040" t="s">
        <v>72</v>
      </c>
      <c r="I3040" t="s">
        <v>357</v>
      </c>
      <c r="J3040" t="s">
        <v>358</v>
      </c>
      <c r="K3040" t="s">
        <v>177</v>
      </c>
      <c r="L3040" t="s">
        <v>178</v>
      </c>
      <c r="M3040">
        <v>2</v>
      </c>
      <c r="N3040" s="2">
        <v>999</v>
      </c>
      <c r="O3040" s="3">
        <v>0.15</v>
      </c>
      <c r="P3040" s="2">
        <v>1040</v>
      </c>
      <c r="Q3040" t="s">
        <v>44</v>
      </c>
      <c r="R3040" t="s">
        <v>33</v>
      </c>
      <c r="S3040" t="s">
        <v>57</v>
      </c>
      <c r="T3040" s="4">
        <v>3</v>
      </c>
      <c r="U3040" s="11">
        <f t="shared" si="47"/>
        <v>1998</v>
      </c>
      <c r="V3040" s="11">
        <f>tbl_EcommerceSales[[#This Row],[Gross_Sales]]*tbl_EcommerceSales[[#This Row],[Discount]]</f>
        <v>299.7</v>
      </c>
      <c r="W3040" s="11">
        <f>tbl_EcommerceSales[[#This Row],[Gross_Sales]]-tbl_EcommerceSales[[#This Row],[Discount_Amount]]</f>
        <v>1698.3</v>
      </c>
      <c r="X3040" s="11">
        <f>tbl_EcommerceSales[[#This Row],[Quantity]] * _xlfn.XLOOKUP(tbl_EcommerceSales[[#This Row],[Product_ID]], Product_Master!A:A, Product_Master!F:F)</f>
        <v>1040</v>
      </c>
      <c r="Y3040" s="11">
        <f>tbl_EcommerceSales[[#This Row],[Net_Revenue]]-tbl_EcommerceSales[[#This Row],[Total_Cost]]</f>
        <v>658.3</v>
      </c>
      <c r="Z3040" s="9">
        <f>IFERROR(#REF!/tbl_EcommerceSales[[#This Row],[Total_Cost]], 0)</f>
        <v>0</v>
      </c>
      <c r="AA3040" t="str">
        <f>TEXT(tbl_EcommerceSales[[#This Row],[Order_Date]],"mmm")</f>
        <v>Nov</v>
      </c>
      <c r="AB3040">
        <f>YEAR(tbl_EcommerceSales[[#This Row],[Order_Date]])</f>
        <v>2025</v>
      </c>
      <c r="AC3040" t="str">
        <f>IF(tbl_EcommerceSales[[#This Row],[Age]]&lt;18,"Under 18",IF(tbl_EcommerceSales[[#This Row],[Age]]&lt;=25,"18-25",IF(tbl_EcommerceSales[[#This Row],[Age]]&lt;=35,"26-35",IF(tbl_EcommerceSales[[#This Row],[Age]]&lt;=45,"36-45",IF(tbl_EcommerceSales[[#This Row],[Age]]&lt;=55,"46-55","56+")))))</f>
        <v>26-35</v>
      </c>
    </row>
    <row r="3041" spans="1:29" x14ac:dyDescent="0.35">
      <c r="A3041" t="s">
        <v>4878</v>
      </c>
      <c r="B3041" s="7">
        <v>45991</v>
      </c>
      <c r="C3041" t="s">
        <v>1753</v>
      </c>
      <c r="D3041" t="s">
        <v>189</v>
      </c>
      <c r="E3041" t="s">
        <v>25</v>
      </c>
      <c r="F3041">
        <v>28</v>
      </c>
      <c r="G3041" t="s">
        <v>152</v>
      </c>
      <c r="H3041" t="s">
        <v>72</v>
      </c>
      <c r="I3041" t="s">
        <v>517</v>
      </c>
      <c r="J3041" t="s">
        <v>518</v>
      </c>
      <c r="K3041" t="s">
        <v>30</v>
      </c>
      <c r="L3041" t="s">
        <v>278</v>
      </c>
      <c r="M3041">
        <v>2</v>
      </c>
      <c r="N3041" s="2">
        <v>1299</v>
      </c>
      <c r="O3041" s="3">
        <v>0</v>
      </c>
      <c r="P3041" s="2">
        <v>1380</v>
      </c>
      <c r="Q3041" t="s">
        <v>32</v>
      </c>
      <c r="R3041" t="s">
        <v>93</v>
      </c>
      <c r="S3041" t="s">
        <v>34</v>
      </c>
      <c r="T3041" s="4">
        <v>5</v>
      </c>
      <c r="U3041" s="11">
        <f t="shared" si="47"/>
        <v>2598</v>
      </c>
      <c r="V3041" s="11">
        <f>tbl_EcommerceSales[[#This Row],[Gross_Sales]]*tbl_EcommerceSales[[#This Row],[Discount]]</f>
        <v>0</v>
      </c>
      <c r="W3041" s="11">
        <f>tbl_EcommerceSales[[#This Row],[Gross_Sales]]-tbl_EcommerceSales[[#This Row],[Discount_Amount]]</f>
        <v>2598</v>
      </c>
      <c r="X3041" s="11">
        <f>tbl_EcommerceSales[[#This Row],[Quantity]] * _xlfn.XLOOKUP(tbl_EcommerceSales[[#This Row],[Product_ID]], Product_Master!A:A, Product_Master!F:F)</f>
        <v>1380</v>
      </c>
      <c r="Y3041" s="11">
        <f>tbl_EcommerceSales[[#This Row],[Net_Revenue]]-tbl_EcommerceSales[[#This Row],[Total_Cost]]</f>
        <v>1218</v>
      </c>
      <c r="Z3041" s="9">
        <f>IFERROR(#REF!/tbl_EcommerceSales[[#This Row],[Total_Cost]], 0)</f>
        <v>0</v>
      </c>
      <c r="AA3041" t="str">
        <f>TEXT(tbl_EcommerceSales[[#This Row],[Order_Date]],"mmm")</f>
        <v>Nov</v>
      </c>
      <c r="AB3041">
        <f>YEAR(tbl_EcommerceSales[[#This Row],[Order_Date]])</f>
        <v>2025</v>
      </c>
      <c r="AC3041" t="str">
        <f>IF(tbl_EcommerceSales[[#This Row],[Age]]&lt;18,"Under 18",IF(tbl_EcommerceSales[[#This Row],[Age]]&lt;=25,"18-25",IF(tbl_EcommerceSales[[#This Row],[Age]]&lt;=35,"26-35",IF(tbl_EcommerceSales[[#This Row],[Age]]&lt;=45,"36-45",IF(tbl_EcommerceSales[[#This Row],[Age]]&lt;=55,"46-55","56+")))))</f>
        <v>26-35</v>
      </c>
    </row>
    <row r="3042" spans="1:29" x14ac:dyDescent="0.35">
      <c r="A3042" t="s">
        <v>4879</v>
      </c>
      <c r="B3042" s="7">
        <v>45991</v>
      </c>
      <c r="C3042" t="s">
        <v>1010</v>
      </c>
      <c r="D3042" t="s">
        <v>269</v>
      </c>
      <c r="E3042" t="s">
        <v>25</v>
      </c>
      <c r="F3042">
        <v>22</v>
      </c>
      <c r="G3042" t="s">
        <v>136</v>
      </c>
      <c r="H3042" t="s">
        <v>88</v>
      </c>
      <c r="I3042" t="s">
        <v>117</v>
      </c>
      <c r="J3042" t="s">
        <v>118</v>
      </c>
      <c r="K3042" t="s">
        <v>82</v>
      </c>
      <c r="L3042" t="s">
        <v>119</v>
      </c>
      <c r="M3042">
        <v>2</v>
      </c>
      <c r="N3042" s="2">
        <v>3299</v>
      </c>
      <c r="O3042" s="3">
        <v>0.15</v>
      </c>
      <c r="P3042" s="2">
        <v>4200</v>
      </c>
      <c r="Q3042" t="s">
        <v>44</v>
      </c>
      <c r="R3042" t="s">
        <v>33</v>
      </c>
      <c r="S3042" t="s">
        <v>34</v>
      </c>
      <c r="T3042" s="4">
        <v>4</v>
      </c>
      <c r="U3042" s="11">
        <f t="shared" si="47"/>
        <v>6598</v>
      </c>
      <c r="V3042" s="11">
        <f>tbl_EcommerceSales[[#This Row],[Gross_Sales]]*tbl_EcommerceSales[[#This Row],[Discount]]</f>
        <v>989.69999999999993</v>
      </c>
      <c r="W3042" s="11">
        <f>tbl_EcommerceSales[[#This Row],[Gross_Sales]]-tbl_EcommerceSales[[#This Row],[Discount_Amount]]</f>
        <v>5608.3</v>
      </c>
      <c r="X3042" s="11">
        <f>tbl_EcommerceSales[[#This Row],[Quantity]] * _xlfn.XLOOKUP(tbl_EcommerceSales[[#This Row],[Product_ID]], Product_Master!A:A, Product_Master!F:F)</f>
        <v>4200</v>
      </c>
      <c r="Y3042" s="11">
        <f>tbl_EcommerceSales[[#This Row],[Net_Revenue]]-tbl_EcommerceSales[[#This Row],[Total_Cost]]</f>
        <v>1408.3000000000002</v>
      </c>
      <c r="Z3042" s="9">
        <f>IFERROR(#REF!/tbl_EcommerceSales[[#This Row],[Total_Cost]], 0)</f>
        <v>0</v>
      </c>
      <c r="AA3042" t="str">
        <f>TEXT(tbl_EcommerceSales[[#This Row],[Order_Date]],"mmm")</f>
        <v>Nov</v>
      </c>
      <c r="AB3042">
        <f>YEAR(tbl_EcommerceSales[[#This Row],[Order_Date]])</f>
        <v>2025</v>
      </c>
      <c r="AC3042" t="str">
        <f>IF(tbl_EcommerceSales[[#This Row],[Age]]&lt;18,"Under 18",IF(tbl_EcommerceSales[[#This Row],[Age]]&lt;=25,"18-25",IF(tbl_EcommerceSales[[#This Row],[Age]]&lt;=35,"26-35",IF(tbl_EcommerceSales[[#This Row],[Age]]&lt;=45,"36-45",IF(tbl_EcommerceSales[[#This Row],[Age]]&lt;=55,"46-55","56+")))))</f>
        <v>18-25</v>
      </c>
    </row>
    <row r="3043" spans="1:29" x14ac:dyDescent="0.35">
      <c r="A3043" t="s">
        <v>4880</v>
      </c>
      <c r="B3043" s="7">
        <v>45991</v>
      </c>
      <c r="C3043" t="s">
        <v>4266</v>
      </c>
      <c r="D3043" t="s">
        <v>139</v>
      </c>
      <c r="E3043" t="s">
        <v>25</v>
      </c>
      <c r="F3043">
        <v>26</v>
      </c>
      <c r="G3043" t="s">
        <v>246</v>
      </c>
      <c r="H3043" t="s">
        <v>27</v>
      </c>
      <c r="I3043" t="s">
        <v>80</v>
      </c>
      <c r="J3043" t="s">
        <v>81</v>
      </c>
      <c r="K3043" t="s">
        <v>82</v>
      </c>
      <c r="L3043" t="s">
        <v>83</v>
      </c>
      <c r="M3043">
        <v>3</v>
      </c>
      <c r="N3043" s="2">
        <v>2499</v>
      </c>
      <c r="O3043" s="3">
        <v>0.15</v>
      </c>
      <c r="P3043" s="2">
        <v>4650</v>
      </c>
      <c r="Q3043" t="s">
        <v>319</v>
      </c>
      <c r="R3043" t="s">
        <v>33</v>
      </c>
      <c r="S3043" t="s">
        <v>57</v>
      </c>
      <c r="T3043" s="4">
        <v>4</v>
      </c>
      <c r="U3043" s="11">
        <f t="shared" si="47"/>
        <v>7497</v>
      </c>
      <c r="V3043" s="11">
        <f>tbl_EcommerceSales[[#This Row],[Gross_Sales]]*tbl_EcommerceSales[[#This Row],[Discount]]</f>
        <v>1124.55</v>
      </c>
      <c r="W3043" s="11">
        <f>tbl_EcommerceSales[[#This Row],[Gross_Sales]]-tbl_EcommerceSales[[#This Row],[Discount_Amount]]</f>
        <v>6372.45</v>
      </c>
      <c r="X3043" s="11">
        <f>tbl_EcommerceSales[[#This Row],[Quantity]] * _xlfn.XLOOKUP(tbl_EcommerceSales[[#This Row],[Product_ID]], Product_Master!A:A, Product_Master!F:F)</f>
        <v>4650</v>
      </c>
      <c r="Y3043" s="11">
        <f>tbl_EcommerceSales[[#This Row],[Net_Revenue]]-tbl_EcommerceSales[[#This Row],[Total_Cost]]</f>
        <v>1722.4499999999998</v>
      </c>
      <c r="Z3043" s="9">
        <f>IFERROR(#REF!/tbl_EcommerceSales[[#This Row],[Total_Cost]], 0)</f>
        <v>0</v>
      </c>
      <c r="AA3043" t="str">
        <f>TEXT(tbl_EcommerceSales[[#This Row],[Order_Date]],"mmm")</f>
        <v>Nov</v>
      </c>
      <c r="AB3043">
        <f>YEAR(tbl_EcommerceSales[[#This Row],[Order_Date]])</f>
        <v>2025</v>
      </c>
      <c r="AC3043" t="str">
        <f>IF(tbl_EcommerceSales[[#This Row],[Age]]&lt;18,"Under 18",IF(tbl_EcommerceSales[[#This Row],[Age]]&lt;=25,"18-25",IF(tbl_EcommerceSales[[#This Row],[Age]]&lt;=35,"26-35",IF(tbl_EcommerceSales[[#This Row],[Age]]&lt;=45,"36-45",IF(tbl_EcommerceSales[[#This Row],[Age]]&lt;=55,"46-55","56+")))))</f>
        <v>26-35</v>
      </c>
    </row>
    <row r="3044" spans="1:29" x14ac:dyDescent="0.35">
      <c r="A3044" t="s">
        <v>4881</v>
      </c>
      <c r="B3044" s="7">
        <v>45991</v>
      </c>
      <c r="C3044" t="s">
        <v>2423</v>
      </c>
      <c r="D3044" t="s">
        <v>60</v>
      </c>
      <c r="E3044" t="s">
        <v>25</v>
      </c>
      <c r="F3044">
        <v>25</v>
      </c>
      <c r="G3044" t="s">
        <v>52</v>
      </c>
      <c r="H3044" t="s">
        <v>27</v>
      </c>
      <c r="I3044" t="s">
        <v>349</v>
      </c>
      <c r="J3044" t="s">
        <v>350</v>
      </c>
      <c r="K3044" t="s">
        <v>82</v>
      </c>
      <c r="L3044" t="s">
        <v>238</v>
      </c>
      <c r="M3044">
        <v>1</v>
      </c>
      <c r="N3044" s="2">
        <v>1599</v>
      </c>
      <c r="O3044" s="3">
        <v>0.25</v>
      </c>
      <c r="P3044" s="2">
        <v>920</v>
      </c>
      <c r="Q3044" t="s">
        <v>32</v>
      </c>
      <c r="R3044" t="s">
        <v>33</v>
      </c>
      <c r="S3044" t="s">
        <v>57</v>
      </c>
      <c r="T3044" s="4">
        <v>5</v>
      </c>
      <c r="U3044" s="11">
        <f t="shared" si="47"/>
        <v>1599</v>
      </c>
      <c r="V3044" s="11">
        <f>tbl_EcommerceSales[[#This Row],[Gross_Sales]]*tbl_EcommerceSales[[#This Row],[Discount]]</f>
        <v>399.75</v>
      </c>
      <c r="W3044" s="11">
        <f>tbl_EcommerceSales[[#This Row],[Gross_Sales]]-tbl_EcommerceSales[[#This Row],[Discount_Amount]]</f>
        <v>1199.25</v>
      </c>
      <c r="X3044" s="11">
        <f>tbl_EcommerceSales[[#This Row],[Quantity]] * _xlfn.XLOOKUP(tbl_EcommerceSales[[#This Row],[Product_ID]], Product_Master!A:A, Product_Master!F:F)</f>
        <v>920</v>
      </c>
      <c r="Y3044" s="11">
        <f>tbl_EcommerceSales[[#This Row],[Net_Revenue]]-tbl_EcommerceSales[[#This Row],[Total_Cost]]</f>
        <v>279.25</v>
      </c>
      <c r="Z3044" s="9">
        <f>IFERROR(#REF!/tbl_EcommerceSales[[#This Row],[Total_Cost]], 0)</f>
        <v>0</v>
      </c>
      <c r="AA3044" t="str">
        <f>TEXT(tbl_EcommerceSales[[#This Row],[Order_Date]],"mmm")</f>
        <v>Nov</v>
      </c>
      <c r="AB3044">
        <f>YEAR(tbl_EcommerceSales[[#This Row],[Order_Date]])</f>
        <v>2025</v>
      </c>
      <c r="AC3044" t="str">
        <f>IF(tbl_EcommerceSales[[#This Row],[Age]]&lt;18,"Under 18",IF(tbl_EcommerceSales[[#This Row],[Age]]&lt;=25,"18-25",IF(tbl_EcommerceSales[[#This Row],[Age]]&lt;=35,"26-35",IF(tbl_EcommerceSales[[#This Row],[Age]]&lt;=45,"36-45",IF(tbl_EcommerceSales[[#This Row],[Age]]&lt;=55,"46-55","56+")))))</f>
        <v>18-25</v>
      </c>
    </row>
    <row r="3045" spans="1:29" x14ac:dyDescent="0.35">
      <c r="A3045" t="s">
        <v>4882</v>
      </c>
      <c r="B3045" s="7">
        <v>45991</v>
      </c>
      <c r="C3045" t="s">
        <v>262</v>
      </c>
      <c r="D3045" t="s">
        <v>106</v>
      </c>
      <c r="E3045" t="s">
        <v>48</v>
      </c>
      <c r="F3045">
        <v>19</v>
      </c>
      <c r="G3045" t="s">
        <v>107</v>
      </c>
      <c r="H3045" t="s">
        <v>39</v>
      </c>
      <c r="I3045" t="s">
        <v>175</v>
      </c>
      <c r="J3045" t="s">
        <v>176</v>
      </c>
      <c r="K3045" t="s">
        <v>177</v>
      </c>
      <c r="L3045" t="s">
        <v>178</v>
      </c>
      <c r="M3045">
        <v>3</v>
      </c>
      <c r="N3045" s="2">
        <v>699</v>
      </c>
      <c r="O3045" s="3">
        <v>0.1</v>
      </c>
      <c r="P3045" s="2">
        <v>960</v>
      </c>
      <c r="Q3045" t="s">
        <v>319</v>
      </c>
      <c r="R3045" t="s">
        <v>33</v>
      </c>
      <c r="S3045" t="s">
        <v>34</v>
      </c>
      <c r="T3045" s="4">
        <v>1</v>
      </c>
      <c r="U3045" s="11">
        <f t="shared" si="47"/>
        <v>2097</v>
      </c>
      <c r="V3045" s="11">
        <f>tbl_EcommerceSales[[#This Row],[Gross_Sales]]*tbl_EcommerceSales[[#This Row],[Discount]]</f>
        <v>209.70000000000002</v>
      </c>
      <c r="W3045" s="11">
        <f>tbl_EcommerceSales[[#This Row],[Gross_Sales]]-tbl_EcommerceSales[[#This Row],[Discount_Amount]]</f>
        <v>1887.3</v>
      </c>
      <c r="X3045" s="11">
        <f>tbl_EcommerceSales[[#This Row],[Quantity]] * _xlfn.XLOOKUP(tbl_EcommerceSales[[#This Row],[Product_ID]], Product_Master!A:A, Product_Master!F:F)</f>
        <v>960</v>
      </c>
      <c r="Y3045" s="11">
        <f>tbl_EcommerceSales[[#This Row],[Net_Revenue]]-tbl_EcommerceSales[[#This Row],[Total_Cost]]</f>
        <v>927.3</v>
      </c>
      <c r="Z3045" s="9">
        <f>IFERROR(#REF!/tbl_EcommerceSales[[#This Row],[Total_Cost]], 0)</f>
        <v>0</v>
      </c>
      <c r="AA3045" t="str">
        <f>TEXT(tbl_EcommerceSales[[#This Row],[Order_Date]],"mmm")</f>
        <v>Nov</v>
      </c>
      <c r="AB3045">
        <f>YEAR(tbl_EcommerceSales[[#This Row],[Order_Date]])</f>
        <v>2025</v>
      </c>
      <c r="AC3045" t="str">
        <f>IF(tbl_EcommerceSales[[#This Row],[Age]]&lt;18,"Under 18",IF(tbl_EcommerceSales[[#This Row],[Age]]&lt;=25,"18-25",IF(tbl_EcommerceSales[[#This Row],[Age]]&lt;=35,"26-35",IF(tbl_EcommerceSales[[#This Row],[Age]]&lt;=45,"36-45",IF(tbl_EcommerceSales[[#This Row],[Age]]&lt;=55,"46-55","56+")))))</f>
        <v>18-25</v>
      </c>
    </row>
    <row r="3046" spans="1:29" x14ac:dyDescent="0.35">
      <c r="A3046" t="s">
        <v>4883</v>
      </c>
      <c r="B3046" s="7">
        <v>45991</v>
      </c>
      <c r="C3046" t="s">
        <v>2004</v>
      </c>
      <c r="D3046" t="s">
        <v>24</v>
      </c>
      <c r="E3046" t="s">
        <v>48</v>
      </c>
      <c r="F3046">
        <v>19</v>
      </c>
      <c r="G3046" t="s">
        <v>136</v>
      </c>
      <c r="H3046" t="s">
        <v>88</v>
      </c>
      <c r="I3046" t="s">
        <v>357</v>
      </c>
      <c r="J3046" t="s">
        <v>358</v>
      </c>
      <c r="K3046" t="s">
        <v>177</v>
      </c>
      <c r="L3046" t="s">
        <v>178</v>
      </c>
      <c r="M3046">
        <v>2</v>
      </c>
      <c r="N3046" s="2">
        <v>999</v>
      </c>
      <c r="O3046" s="3">
        <v>0.2</v>
      </c>
      <c r="P3046" s="2">
        <v>1040</v>
      </c>
      <c r="Q3046" t="s">
        <v>76</v>
      </c>
      <c r="R3046" t="s">
        <v>33</v>
      </c>
      <c r="S3046" t="s">
        <v>57</v>
      </c>
      <c r="T3046" s="4">
        <v>5</v>
      </c>
      <c r="U3046" s="11">
        <f t="shared" si="47"/>
        <v>1998</v>
      </c>
      <c r="V3046" s="11">
        <f>tbl_EcommerceSales[[#This Row],[Gross_Sales]]*tbl_EcommerceSales[[#This Row],[Discount]]</f>
        <v>399.6</v>
      </c>
      <c r="W3046" s="11">
        <f>tbl_EcommerceSales[[#This Row],[Gross_Sales]]-tbl_EcommerceSales[[#This Row],[Discount_Amount]]</f>
        <v>1598.4</v>
      </c>
      <c r="X3046" s="11">
        <f>tbl_EcommerceSales[[#This Row],[Quantity]] * _xlfn.XLOOKUP(tbl_EcommerceSales[[#This Row],[Product_ID]], Product_Master!A:A, Product_Master!F:F)</f>
        <v>1040</v>
      </c>
      <c r="Y3046" s="11">
        <f>tbl_EcommerceSales[[#This Row],[Net_Revenue]]-tbl_EcommerceSales[[#This Row],[Total_Cost]]</f>
        <v>558.40000000000009</v>
      </c>
      <c r="Z3046" s="9">
        <f>IFERROR(#REF!/tbl_EcommerceSales[[#This Row],[Total_Cost]], 0)</f>
        <v>0</v>
      </c>
      <c r="AA3046" t="str">
        <f>TEXT(tbl_EcommerceSales[[#This Row],[Order_Date]],"mmm")</f>
        <v>Nov</v>
      </c>
      <c r="AB3046">
        <f>YEAR(tbl_EcommerceSales[[#This Row],[Order_Date]])</f>
        <v>2025</v>
      </c>
      <c r="AC3046" t="str">
        <f>IF(tbl_EcommerceSales[[#This Row],[Age]]&lt;18,"Under 18",IF(tbl_EcommerceSales[[#This Row],[Age]]&lt;=25,"18-25",IF(tbl_EcommerceSales[[#This Row],[Age]]&lt;=35,"26-35",IF(tbl_EcommerceSales[[#This Row],[Age]]&lt;=45,"36-45",IF(tbl_EcommerceSales[[#This Row],[Age]]&lt;=55,"46-55","56+")))))</f>
        <v>18-25</v>
      </c>
    </row>
    <row r="3047" spans="1:29" x14ac:dyDescent="0.35">
      <c r="A3047" t="s">
        <v>4884</v>
      </c>
      <c r="B3047" s="7">
        <v>45992</v>
      </c>
      <c r="C3047" t="s">
        <v>4885</v>
      </c>
      <c r="D3047" t="s">
        <v>51</v>
      </c>
      <c r="E3047" t="s">
        <v>48</v>
      </c>
      <c r="F3047">
        <v>40</v>
      </c>
      <c r="G3047" t="s">
        <v>211</v>
      </c>
      <c r="H3047" t="s">
        <v>72</v>
      </c>
      <c r="I3047" t="s">
        <v>53</v>
      </c>
      <c r="J3047" t="s">
        <v>54</v>
      </c>
      <c r="K3047" t="s">
        <v>55</v>
      </c>
      <c r="L3047" t="s">
        <v>56</v>
      </c>
      <c r="M3047">
        <v>1</v>
      </c>
      <c r="N3047" s="2">
        <v>799</v>
      </c>
      <c r="O3047" s="3">
        <v>0.15</v>
      </c>
      <c r="P3047" s="2">
        <v>390</v>
      </c>
      <c r="Q3047" t="s">
        <v>123</v>
      </c>
      <c r="R3047" t="s">
        <v>162</v>
      </c>
      <c r="S3047" t="s">
        <v>34</v>
      </c>
      <c r="T3047" s="4"/>
      <c r="U3047" s="11">
        <f t="shared" si="47"/>
        <v>799</v>
      </c>
      <c r="V3047" s="11">
        <f>tbl_EcommerceSales[[#This Row],[Gross_Sales]]*tbl_EcommerceSales[[#This Row],[Discount]]</f>
        <v>119.85</v>
      </c>
      <c r="W3047" s="11">
        <f>tbl_EcommerceSales[[#This Row],[Gross_Sales]]-tbl_EcommerceSales[[#This Row],[Discount_Amount]]</f>
        <v>679.15</v>
      </c>
      <c r="X3047" s="11">
        <f>tbl_EcommerceSales[[#This Row],[Quantity]] * _xlfn.XLOOKUP(tbl_EcommerceSales[[#This Row],[Product_ID]], Product_Master!A:A, Product_Master!F:F)</f>
        <v>390</v>
      </c>
      <c r="Y3047" s="11">
        <f>tbl_EcommerceSales[[#This Row],[Net_Revenue]]-tbl_EcommerceSales[[#This Row],[Total_Cost]]</f>
        <v>289.14999999999998</v>
      </c>
      <c r="Z3047" s="9">
        <f>IFERROR(#REF!/tbl_EcommerceSales[[#This Row],[Total_Cost]], 0)</f>
        <v>0</v>
      </c>
      <c r="AA3047" t="str">
        <f>TEXT(tbl_EcommerceSales[[#This Row],[Order_Date]],"mmm")</f>
        <v>Dec</v>
      </c>
      <c r="AB3047">
        <f>YEAR(tbl_EcommerceSales[[#This Row],[Order_Date]])</f>
        <v>2025</v>
      </c>
      <c r="AC3047" t="str">
        <f>IF(tbl_EcommerceSales[[#This Row],[Age]]&lt;18,"Under 18",IF(tbl_EcommerceSales[[#This Row],[Age]]&lt;=25,"18-25",IF(tbl_EcommerceSales[[#This Row],[Age]]&lt;=35,"26-35",IF(tbl_EcommerceSales[[#This Row],[Age]]&lt;=45,"36-45",IF(tbl_EcommerceSales[[#This Row],[Age]]&lt;=55,"46-55","56+")))))</f>
        <v>36-45</v>
      </c>
    </row>
    <row r="3048" spans="1:29" x14ac:dyDescent="0.35">
      <c r="A3048" t="s">
        <v>4886</v>
      </c>
      <c r="B3048" s="7">
        <v>45992</v>
      </c>
      <c r="C3048" t="s">
        <v>3378</v>
      </c>
      <c r="D3048" t="s">
        <v>269</v>
      </c>
      <c r="E3048" t="s">
        <v>48</v>
      </c>
      <c r="F3048">
        <v>29</v>
      </c>
      <c r="G3048" t="s">
        <v>99</v>
      </c>
      <c r="H3048" t="s">
        <v>88</v>
      </c>
      <c r="I3048" t="s">
        <v>276</v>
      </c>
      <c r="J3048" t="s">
        <v>277</v>
      </c>
      <c r="K3048" t="s">
        <v>30</v>
      </c>
      <c r="L3048" t="s">
        <v>278</v>
      </c>
      <c r="M3048">
        <v>1</v>
      </c>
      <c r="N3048" s="2">
        <v>1599</v>
      </c>
      <c r="O3048" s="3">
        <v>0.1</v>
      </c>
      <c r="P3048" s="2">
        <v>850</v>
      </c>
      <c r="Q3048" t="s">
        <v>76</v>
      </c>
      <c r="R3048" t="s">
        <v>33</v>
      </c>
      <c r="S3048" t="s">
        <v>57</v>
      </c>
      <c r="T3048" s="4">
        <v>4</v>
      </c>
      <c r="U3048" s="11">
        <f t="shared" si="47"/>
        <v>1599</v>
      </c>
      <c r="V3048" s="11">
        <f>tbl_EcommerceSales[[#This Row],[Gross_Sales]]*tbl_EcommerceSales[[#This Row],[Discount]]</f>
        <v>159.9</v>
      </c>
      <c r="W3048" s="11">
        <f>tbl_EcommerceSales[[#This Row],[Gross_Sales]]-tbl_EcommerceSales[[#This Row],[Discount_Amount]]</f>
        <v>1439.1</v>
      </c>
      <c r="X3048" s="11">
        <f>tbl_EcommerceSales[[#This Row],[Quantity]] * _xlfn.XLOOKUP(tbl_EcommerceSales[[#This Row],[Product_ID]], Product_Master!A:A, Product_Master!F:F)</f>
        <v>850</v>
      </c>
      <c r="Y3048" s="11">
        <f>tbl_EcommerceSales[[#This Row],[Net_Revenue]]-tbl_EcommerceSales[[#This Row],[Total_Cost]]</f>
        <v>589.09999999999991</v>
      </c>
      <c r="Z3048" s="9">
        <f>IFERROR(#REF!/tbl_EcommerceSales[[#This Row],[Total_Cost]], 0)</f>
        <v>0</v>
      </c>
      <c r="AA3048" t="str">
        <f>TEXT(tbl_EcommerceSales[[#This Row],[Order_Date]],"mmm")</f>
        <v>Dec</v>
      </c>
      <c r="AB3048">
        <f>YEAR(tbl_EcommerceSales[[#This Row],[Order_Date]])</f>
        <v>2025</v>
      </c>
      <c r="AC3048" t="str">
        <f>IF(tbl_EcommerceSales[[#This Row],[Age]]&lt;18,"Under 18",IF(tbl_EcommerceSales[[#This Row],[Age]]&lt;=25,"18-25",IF(tbl_EcommerceSales[[#This Row],[Age]]&lt;=35,"26-35",IF(tbl_EcommerceSales[[#This Row],[Age]]&lt;=45,"36-45",IF(tbl_EcommerceSales[[#This Row],[Age]]&lt;=55,"46-55","56+")))))</f>
        <v>26-35</v>
      </c>
    </row>
    <row r="3049" spans="1:29" x14ac:dyDescent="0.35">
      <c r="A3049" t="s">
        <v>4887</v>
      </c>
      <c r="B3049" s="7">
        <v>45992</v>
      </c>
      <c r="C3049" t="s">
        <v>3444</v>
      </c>
      <c r="D3049" t="s">
        <v>116</v>
      </c>
      <c r="E3049" t="s">
        <v>48</v>
      </c>
      <c r="F3049">
        <v>35</v>
      </c>
      <c r="G3049" t="s">
        <v>136</v>
      </c>
      <c r="H3049" t="s">
        <v>88</v>
      </c>
      <c r="I3049" t="s">
        <v>338</v>
      </c>
      <c r="J3049" t="s">
        <v>339</v>
      </c>
      <c r="K3049" t="s">
        <v>55</v>
      </c>
      <c r="L3049" t="s">
        <v>56</v>
      </c>
      <c r="M3049">
        <v>1</v>
      </c>
      <c r="N3049" s="2">
        <v>1499</v>
      </c>
      <c r="O3049" s="3">
        <v>0.05</v>
      </c>
      <c r="P3049" s="2">
        <v>780</v>
      </c>
      <c r="Q3049" t="s">
        <v>32</v>
      </c>
      <c r="R3049" t="s">
        <v>33</v>
      </c>
      <c r="S3049" t="s">
        <v>34</v>
      </c>
      <c r="T3049" s="4">
        <v>4</v>
      </c>
      <c r="U3049" s="11">
        <f t="shared" si="47"/>
        <v>1499</v>
      </c>
      <c r="V3049" s="11">
        <f>tbl_EcommerceSales[[#This Row],[Gross_Sales]]*tbl_EcommerceSales[[#This Row],[Discount]]</f>
        <v>74.95</v>
      </c>
      <c r="W3049" s="11">
        <f>tbl_EcommerceSales[[#This Row],[Gross_Sales]]-tbl_EcommerceSales[[#This Row],[Discount_Amount]]</f>
        <v>1424.05</v>
      </c>
      <c r="X3049" s="11">
        <f>tbl_EcommerceSales[[#This Row],[Quantity]] * _xlfn.XLOOKUP(tbl_EcommerceSales[[#This Row],[Product_ID]], Product_Master!A:A, Product_Master!F:F)</f>
        <v>780</v>
      </c>
      <c r="Y3049" s="11">
        <f>tbl_EcommerceSales[[#This Row],[Net_Revenue]]-tbl_EcommerceSales[[#This Row],[Total_Cost]]</f>
        <v>644.04999999999995</v>
      </c>
      <c r="Z3049" s="9">
        <f>IFERROR(#REF!/tbl_EcommerceSales[[#This Row],[Total_Cost]], 0)</f>
        <v>0</v>
      </c>
      <c r="AA3049" t="str">
        <f>TEXT(tbl_EcommerceSales[[#This Row],[Order_Date]],"mmm")</f>
        <v>Dec</v>
      </c>
      <c r="AB3049">
        <f>YEAR(tbl_EcommerceSales[[#This Row],[Order_Date]])</f>
        <v>2025</v>
      </c>
      <c r="AC3049" t="str">
        <f>IF(tbl_EcommerceSales[[#This Row],[Age]]&lt;18,"Under 18",IF(tbl_EcommerceSales[[#This Row],[Age]]&lt;=25,"18-25",IF(tbl_EcommerceSales[[#This Row],[Age]]&lt;=35,"26-35",IF(tbl_EcommerceSales[[#This Row],[Age]]&lt;=45,"36-45",IF(tbl_EcommerceSales[[#This Row],[Age]]&lt;=55,"46-55","56+")))))</f>
        <v>26-35</v>
      </c>
    </row>
    <row r="3050" spans="1:29" x14ac:dyDescent="0.35">
      <c r="A3050" t="s">
        <v>4888</v>
      </c>
      <c r="B3050" s="7">
        <v>45992</v>
      </c>
      <c r="C3050" t="s">
        <v>1787</v>
      </c>
      <c r="D3050" t="s">
        <v>159</v>
      </c>
      <c r="E3050" t="s">
        <v>25</v>
      </c>
      <c r="F3050">
        <v>26</v>
      </c>
      <c r="G3050" t="s">
        <v>152</v>
      </c>
      <c r="H3050" t="s">
        <v>72</v>
      </c>
      <c r="I3050" t="s">
        <v>212</v>
      </c>
      <c r="J3050" t="s">
        <v>213</v>
      </c>
      <c r="K3050" t="s">
        <v>177</v>
      </c>
      <c r="L3050" t="s">
        <v>178</v>
      </c>
      <c r="M3050">
        <v>2</v>
      </c>
      <c r="N3050" s="2">
        <v>2499</v>
      </c>
      <c r="O3050" s="3">
        <v>0.1</v>
      </c>
      <c r="P3050" s="2">
        <v>2900</v>
      </c>
      <c r="Q3050" t="s">
        <v>156</v>
      </c>
      <c r="R3050" t="s">
        <v>33</v>
      </c>
      <c r="S3050" t="s">
        <v>34</v>
      </c>
      <c r="T3050" s="4">
        <v>5</v>
      </c>
      <c r="U3050" s="11">
        <f t="shared" si="47"/>
        <v>4998</v>
      </c>
      <c r="V3050" s="11">
        <f>tbl_EcommerceSales[[#This Row],[Gross_Sales]]*tbl_EcommerceSales[[#This Row],[Discount]]</f>
        <v>499.8</v>
      </c>
      <c r="W3050" s="11">
        <f>tbl_EcommerceSales[[#This Row],[Gross_Sales]]-tbl_EcommerceSales[[#This Row],[Discount_Amount]]</f>
        <v>4498.2</v>
      </c>
      <c r="X3050" s="11">
        <f>tbl_EcommerceSales[[#This Row],[Quantity]] * _xlfn.XLOOKUP(tbl_EcommerceSales[[#This Row],[Product_ID]], Product_Master!A:A, Product_Master!F:F)</f>
        <v>2900</v>
      </c>
      <c r="Y3050" s="11">
        <f>tbl_EcommerceSales[[#This Row],[Net_Revenue]]-tbl_EcommerceSales[[#This Row],[Total_Cost]]</f>
        <v>1598.1999999999998</v>
      </c>
      <c r="Z3050" s="9">
        <f>IFERROR(#REF!/tbl_EcommerceSales[[#This Row],[Total_Cost]], 0)</f>
        <v>0</v>
      </c>
      <c r="AA3050" t="str">
        <f>TEXT(tbl_EcommerceSales[[#This Row],[Order_Date]],"mmm")</f>
        <v>Dec</v>
      </c>
      <c r="AB3050">
        <f>YEAR(tbl_EcommerceSales[[#This Row],[Order_Date]])</f>
        <v>2025</v>
      </c>
      <c r="AC3050" t="str">
        <f>IF(tbl_EcommerceSales[[#This Row],[Age]]&lt;18,"Under 18",IF(tbl_EcommerceSales[[#This Row],[Age]]&lt;=25,"18-25",IF(tbl_EcommerceSales[[#This Row],[Age]]&lt;=35,"26-35",IF(tbl_EcommerceSales[[#This Row],[Age]]&lt;=45,"36-45",IF(tbl_EcommerceSales[[#This Row],[Age]]&lt;=55,"46-55","56+")))))</f>
        <v>26-35</v>
      </c>
    </row>
    <row r="3051" spans="1:29" x14ac:dyDescent="0.35">
      <c r="A3051" t="s">
        <v>4889</v>
      </c>
      <c r="B3051" s="7">
        <v>45992</v>
      </c>
      <c r="C3051" t="s">
        <v>950</v>
      </c>
      <c r="D3051" t="s">
        <v>139</v>
      </c>
      <c r="E3051" t="s">
        <v>25</v>
      </c>
      <c r="F3051">
        <v>34</v>
      </c>
      <c r="G3051" t="s">
        <v>96</v>
      </c>
      <c r="H3051" t="s">
        <v>39</v>
      </c>
      <c r="I3051" t="s">
        <v>294</v>
      </c>
      <c r="J3051" t="s">
        <v>295</v>
      </c>
      <c r="K3051" t="s">
        <v>91</v>
      </c>
      <c r="L3051" t="s">
        <v>296</v>
      </c>
      <c r="M3051">
        <v>1</v>
      </c>
      <c r="N3051" s="2">
        <v>699</v>
      </c>
      <c r="O3051" s="3">
        <v>0.25</v>
      </c>
      <c r="P3051" s="2">
        <v>300</v>
      </c>
      <c r="Q3051" t="s">
        <v>76</v>
      </c>
      <c r="R3051" t="s">
        <v>33</v>
      </c>
      <c r="S3051" t="s">
        <v>34</v>
      </c>
      <c r="T3051" s="4">
        <v>3</v>
      </c>
      <c r="U3051" s="11">
        <f t="shared" si="47"/>
        <v>699</v>
      </c>
      <c r="V3051" s="11">
        <f>tbl_EcommerceSales[[#This Row],[Gross_Sales]]*tbl_EcommerceSales[[#This Row],[Discount]]</f>
        <v>174.75</v>
      </c>
      <c r="W3051" s="11">
        <f>tbl_EcommerceSales[[#This Row],[Gross_Sales]]-tbl_EcommerceSales[[#This Row],[Discount_Amount]]</f>
        <v>524.25</v>
      </c>
      <c r="X3051" s="11">
        <f>tbl_EcommerceSales[[#This Row],[Quantity]] * _xlfn.XLOOKUP(tbl_EcommerceSales[[#This Row],[Product_ID]], Product_Master!A:A, Product_Master!F:F)</f>
        <v>300</v>
      </c>
      <c r="Y3051" s="11">
        <f>tbl_EcommerceSales[[#This Row],[Net_Revenue]]-tbl_EcommerceSales[[#This Row],[Total_Cost]]</f>
        <v>224.25</v>
      </c>
      <c r="Z3051" s="9">
        <f>IFERROR(#REF!/tbl_EcommerceSales[[#This Row],[Total_Cost]], 0)</f>
        <v>0</v>
      </c>
      <c r="AA3051" t="str">
        <f>TEXT(tbl_EcommerceSales[[#This Row],[Order_Date]],"mmm")</f>
        <v>Dec</v>
      </c>
      <c r="AB3051">
        <f>YEAR(tbl_EcommerceSales[[#This Row],[Order_Date]])</f>
        <v>2025</v>
      </c>
      <c r="AC3051" t="str">
        <f>IF(tbl_EcommerceSales[[#This Row],[Age]]&lt;18,"Under 18",IF(tbl_EcommerceSales[[#This Row],[Age]]&lt;=25,"18-25",IF(tbl_EcommerceSales[[#This Row],[Age]]&lt;=35,"26-35",IF(tbl_EcommerceSales[[#This Row],[Age]]&lt;=45,"36-45",IF(tbl_EcommerceSales[[#This Row],[Age]]&lt;=55,"46-55","56+")))))</f>
        <v>26-35</v>
      </c>
    </row>
    <row r="3052" spans="1:29" x14ac:dyDescent="0.35">
      <c r="A3052" t="s">
        <v>4890</v>
      </c>
      <c r="B3052" s="7">
        <v>45992</v>
      </c>
      <c r="C3052" t="s">
        <v>4796</v>
      </c>
      <c r="D3052" t="s">
        <v>66</v>
      </c>
      <c r="E3052" t="s">
        <v>48</v>
      </c>
      <c r="F3052">
        <v>25</v>
      </c>
      <c r="G3052" t="s">
        <v>289</v>
      </c>
      <c r="H3052" t="s">
        <v>88</v>
      </c>
      <c r="I3052" t="s">
        <v>126</v>
      </c>
      <c r="J3052" t="s">
        <v>127</v>
      </c>
      <c r="K3052" t="s">
        <v>82</v>
      </c>
      <c r="L3052" t="s">
        <v>83</v>
      </c>
      <c r="M3052">
        <v>5</v>
      </c>
      <c r="N3052" s="2">
        <v>1899</v>
      </c>
      <c r="O3052" s="3">
        <v>0.2</v>
      </c>
      <c r="P3052" s="2">
        <v>5600</v>
      </c>
      <c r="Q3052" t="s">
        <v>32</v>
      </c>
      <c r="R3052" t="s">
        <v>33</v>
      </c>
      <c r="S3052" t="s">
        <v>34</v>
      </c>
      <c r="T3052" s="4">
        <v>4</v>
      </c>
      <c r="U3052" s="11">
        <f t="shared" si="47"/>
        <v>9495</v>
      </c>
      <c r="V3052" s="11">
        <f>tbl_EcommerceSales[[#This Row],[Gross_Sales]]*tbl_EcommerceSales[[#This Row],[Discount]]</f>
        <v>1899</v>
      </c>
      <c r="W3052" s="11">
        <f>tbl_EcommerceSales[[#This Row],[Gross_Sales]]-tbl_EcommerceSales[[#This Row],[Discount_Amount]]</f>
        <v>7596</v>
      </c>
      <c r="X3052" s="11">
        <f>tbl_EcommerceSales[[#This Row],[Quantity]] * _xlfn.XLOOKUP(tbl_EcommerceSales[[#This Row],[Product_ID]], Product_Master!A:A, Product_Master!F:F)</f>
        <v>5600</v>
      </c>
      <c r="Y3052" s="11">
        <f>tbl_EcommerceSales[[#This Row],[Net_Revenue]]-tbl_EcommerceSales[[#This Row],[Total_Cost]]</f>
        <v>1996</v>
      </c>
      <c r="Z3052" s="9">
        <f>IFERROR(#REF!/tbl_EcommerceSales[[#This Row],[Total_Cost]], 0)</f>
        <v>0</v>
      </c>
      <c r="AA3052" t="str">
        <f>TEXT(tbl_EcommerceSales[[#This Row],[Order_Date]],"mmm")</f>
        <v>Dec</v>
      </c>
      <c r="AB3052">
        <f>YEAR(tbl_EcommerceSales[[#This Row],[Order_Date]])</f>
        <v>2025</v>
      </c>
      <c r="AC3052" t="str">
        <f>IF(tbl_EcommerceSales[[#This Row],[Age]]&lt;18,"Under 18",IF(tbl_EcommerceSales[[#This Row],[Age]]&lt;=25,"18-25",IF(tbl_EcommerceSales[[#This Row],[Age]]&lt;=35,"26-35",IF(tbl_EcommerceSales[[#This Row],[Age]]&lt;=45,"36-45",IF(tbl_EcommerceSales[[#This Row],[Age]]&lt;=55,"46-55","56+")))))</f>
        <v>18-25</v>
      </c>
    </row>
    <row r="3053" spans="1:29" x14ac:dyDescent="0.35">
      <c r="A3053" t="s">
        <v>4891</v>
      </c>
      <c r="B3053" s="7">
        <v>45992</v>
      </c>
      <c r="C3053" t="s">
        <v>2669</v>
      </c>
      <c r="D3053" t="s">
        <v>139</v>
      </c>
      <c r="E3053" t="s">
        <v>25</v>
      </c>
      <c r="F3053">
        <v>33</v>
      </c>
      <c r="G3053" t="s">
        <v>107</v>
      </c>
      <c r="H3053" t="s">
        <v>39</v>
      </c>
      <c r="I3053" t="s">
        <v>73</v>
      </c>
      <c r="J3053" t="s">
        <v>74</v>
      </c>
      <c r="K3053" t="s">
        <v>55</v>
      </c>
      <c r="L3053" t="s">
        <v>75</v>
      </c>
      <c r="M3053">
        <v>1</v>
      </c>
      <c r="N3053" s="2">
        <v>2899</v>
      </c>
      <c r="O3053" s="3">
        <v>0.05</v>
      </c>
      <c r="P3053" s="2">
        <v>1700</v>
      </c>
      <c r="Q3053" t="s">
        <v>44</v>
      </c>
      <c r="R3053" t="s">
        <v>162</v>
      </c>
      <c r="S3053" t="s">
        <v>34</v>
      </c>
      <c r="T3053" s="4"/>
      <c r="U3053" s="11">
        <f t="shared" si="47"/>
        <v>2899</v>
      </c>
      <c r="V3053" s="11">
        <f>tbl_EcommerceSales[[#This Row],[Gross_Sales]]*tbl_EcommerceSales[[#This Row],[Discount]]</f>
        <v>144.95000000000002</v>
      </c>
      <c r="W3053" s="11">
        <f>tbl_EcommerceSales[[#This Row],[Gross_Sales]]-tbl_EcommerceSales[[#This Row],[Discount_Amount]]</f>
        <v>2754.05</v>
      </c>
      <c r="X3053" s="11">
        <f>tbl_EcommerceSales[[#This Row],[Quantity]] * _xlfn.XLOOKUP(tbl_EcommerceSales[[#This Row],[Product_ID]], Product_Master!A:A, Product_Master!F:F)</f>
        <v>1700</v>
      </c>
      <c r="Y3053" s="11">
        <f>tbl_EcommerceSales[[#This Row],[Net_Revenue]]-tbl_EcommerceSales[[#This Row],[Total_Cost]]</f>
        <v>1054.0500000000002</v>
      </c>
      <c r="Z3053" s="9">
        <f>IFERROR(#REF!/tbl_EcommerceSales[[#This Row],[Total_Cost]], 0)</f>
        <v>0</v>
      </c>
      <c r="AA3053" t="str">
        <f>TEXT(tbl_EcommerceSales[[#This Row],[Order_Date]],"mmm")</f>
        <v>Dec</v>
      </c>
      <c r="AB3053">
        <f>YEAR(tbl_EcommerceSales[[#This Row],[Order_Date]])</f>
        <v>2025</v>
      </c>
      <c r="AC3053" t="str">
        <f>IF(tbl_EcommerceSales[[#This Row],[Age]]&lt;18,"Under 18",IF(tbl_EcommerceSales[[#This Row],[Age]]&lt;=25,"18-25",IF(tbl_EcommerceSales[[#This Row],[Age]]&lt;=35,"26-35",IF(tbl_EcommerceSales[[#This Row],[Age]]&lt;=45,"36-45",IF(tbl_EcommerceSales[[#This Row],[Age]]&lt;=55,"46-55","56+")))))</f>
        <v>26-35</v>
      </c>
    </row>
    <row r="3054" spans="1:29" x14ac:dyDescent="0.35">
      <c r="A3054" t="s">
        <v>4892</v>
      </c>
      <c r="B3054" s="7">
        <v>45992</v>
      </c>
      <c r="C3054" t="s">
        <v>1172</v>
      </c>
      <c r="D3054" t="s">
        <v>66</v>
      </c>
      <c r="E3054" t="s">
        <v>25</v>
      </c>
      <c r="F3054">
        <v>37</v>
      </c>
      <c r="G3054" t="s">
        <v>211</v>
      </c>
      <c r="H3054" t="s">
        <v>72</v>
      </c>
      <c r="I3054" t="s">
        <v>53</v>
      </c>
      <c r="J3054" t="s">
        <v>54</v>
      </c>
      <c r="K3054" t="s">
        <v>55</v>
      </c>
      <c r="L3054" t="s">
        <v>56</v>
      </c>
      <c r="M3054">
        <v>2</v>
      </c>
      <c r="N3054" s="2">
        <v>799</v>
      </c>
      <c r="O3054" s="3">
        <v>0.05</v>
      </c>
      <c r="P3054" s="2">
        <v>780</v>
      </c>
      <c r="Q3054" t="s">
        <v>32</v>
      </c>
      <c r="R3054" t="s">
        <v>33</v>
      </c>
      <c r="S3054" t="s">
        <v>34</v>
      </c>
      <c r="T3054" s="4">
        <v>3</v>
      </c>
      <c r="U3054" s="11">
        <f t="shared" si="47"/>
        <v>1598</v>
      </c>
      <c r="V3054" s="11">
        <f>tbl_EcommerceSales[[#This Row],[Gross_Sales]]*tbl_EcommerceSales[[#This Row],[Discount]]</f>
        <v>79.900000000000006</v>
      </c>
      <c r="W3054" s="11">
        <f>tbl_EcommerceSales[[#This Row],[Gross_Sales]]-tbl_EcommerceSales[[#This Row],[Discount_Amount]]</f>
        <v>1518.1</v>
      </c>
      <c r="X3054" s="11">
        <f>tbl_EcommerceSales[[#This Row],[Quantity]] * _xlfn.XLOOKUP(tbl_EcommerceSales[[#This Row],[Product_ID]], Product_Master!A:A, Product_Master!F:F)</f>
        <v>780</v>
      </c>
      <c r="Y3054" s="11">
        <f>tbl_EcommerceSales[[#This Row],[Net_Revenue]]-tbl_EcommerceSales[[#This Row],[Total_Cost]]</f>
        <v>738.09999999999991</v>
      </c>
      <c r="Z3054" s="9">
        <f>IFERROR(#REF!/tbl_EcommerceSales[[#This Row],[Total_Cost]], 0)</f>
        <v>0</v>
      </c>
      <c r="AA3054" t="str">
        <f>TEXT(tbl_EcommerceSales[[#This Row],[Order_Date]],"mmm")</f>
        <v>Dec</v>
      </c>
      <c r="AB3054">
        <f>YEAR(tbl_EcommerceSales[[#This Row],[Order_Date]])</f>
        <v>2025</v>
      </c>
      <c r="AC3054" t="str">
        <f>IF(tbl_EcommerceSales[[#This Row],[Age]]&lt;18,"Under 18",IF(tbl_EcommerceSales[[#This Row],[Age]]&lt;=25,"18-25",IF(tbl_EcommerceSales[[#This Row],[Age]]&lt;=35,"26-35",IF(tbl_EcommerceSales[[#This Row],[Age]]&lt;=45,"36-45",IF(tbl_EcommerceSales[[#This Row],[Age]]&lt;=55,"46-55","56+")))))</f>
        <v>36-45</v>
      </c>
    </row>
    <row r="3055" spans="1:29" x14ac:dyDescent="0.35">
      <c r="A3055" t="s">
        <v>4893</v>
      </c>
      <c r="B3055" s="7">
        <v>45992</v>
      </c>
      <c r="C3055" t="s">
        <v>2989</v>
      </c>
      <c r="D3055" t="s">
        <v>312</v>
      </c>
      <c r="E3055" t="s">
        <v>48</v>
      </c>
      <c r="F3055">
        <v>23</v>
      </c>
      <c r="G3055" t="s">
        <v>87</v>
      </c>
      <c r="H3055" t="s">
        <v>88</v>
      </c>
      <c r="I3055" t="s">
        <v>357</v>
      </c>
      <c r="J3055" t="s">
        <v>358</v>
      </c>
      <c r="K3055" t="s">
        <v>177</v>
      </c>
      <c r="L3055" t="s">
        <v>178</v>
      </c>
      <c r="M3055">
        <v>1</v>
      </c>
      <c r="N3055" s="2">
        <v>999</v>
      </c>
      <c r="O3055" s="3">
        <v>0.2</v>
      </c>
      <c r="P3055" s="2">
        <v>520</v>
      </c>
      <c r="Q3055" t="s">
        <v>319</v>
      </c>
      <c r="R3055" t="s">
        <v>33</v>
      </c>
      <c r="S3055" t="s">
        <v>57</v>
      </c>
      <c r="T3055" s="4">
        <v>5</v>
      </c>
      <c r="U3055" s="11">
        <f t="shared" si="47"/>
        <v>999</v>
      </c>
      <c r="V3055" s="11">
        <f>tbl_EcommerceSales[[#This Row],[Gross_Sales]]*tbl_EcommerceSales[[#This Row],[Discount]]</f>
        <v>199.8</v>
      </c>
      <c r="W3055" s="11">
        <f>tbl_EcommerceSales[[#This Row],[Gross_Sales]]-tbl_EcommerceSales[[#This Row],[Discount_Amount]]</f>
        <v>799.2</v>
      </c>
      <c r="X3055" s="11">
        <f>tbl_EcommerceSales[[#This Row],[Quantity]] * _xlfn.XLOOKUP(tbl_EcommerceSales[[#This Row],[Product_ID]], Product_Master!A:A, Product_Master!F:F)</f>
        <v>520</v>
      </c>
      <c r="Y3055" s="11">
        <f>tbl_EcommerceSales[[#This Row],[Net_Revenue]]-tbl_EcommerceSales[[#This Row],[Total_Cost]]</f>
        <v>279.20000000000005</v>
      </c>
      <c r="Z3055" s="9">
        <f>IFERROR(#REF!/tbl_EcommerceSales[[#This Row],[Total_Cost]], 0)</f>
        <v>0</v>
      </c>
      <c r="AA3055" t="str">
        <f>TEXT(tbl_EcommerceSales[[#This Row],[Order_Date]],"mmm")</f>
        <v>Dec</v>
      </c>
      <c r="AB3055">
        <f>YEAR(tbl_EcommerceSales[[#This Row],[Order_Date]])</f>
        <v>2025</v>
      </c>
      <c r="AC3055" t="str">
        <f>IF(tbl_EcommerceSales[[#This Row],[Age]]&lt;18,"Under 18",IF(tbl_EcommerceSales[[#This Row],[Age]]&lt;=25,"18-25",IF(tbl_EcommerceSales[[#This Row],[Age]]&lt;=35,"26-35",IF(tbl_EcommerceSales[[#This Row],[Age]]&lt;=45,"36-45",IF(tbl_EcommerceSales[[#This Row],[Age]]&lt;=55,"46-55","56+")))))</f>
        <v>18-25</v>
      </c>
    </row>
    <row r="3056" spans="1:29" x14ac:dyDescent="0.35">
      <c r="A3056" t="s">
        <v>4894</v>
      </c>
      <c r="B3056" s="7">
        <v>45992</v>
      </c>
      <c r="C3056" t="s">
        <v>809</v>
      </c>
      <c r="D3056" t="s">
        <v>148</v>
      </c>
      <c r="E3056" t="s">
        <v>48</v>
      </c>
      <c r="F3056">
        <v>44</v>
      </c>
      <c r="G3056" t="s">
        <v>270</v>
      </c>
      <c r="H3056" t="s">
        <v>72</v>
      </c>
      <c r="I3056" t="s">
        <v>349</v>
      </c>
      <c r="J3056" t="s">
        <v>350</v>
      </c>
      <c r="K3056" t="s">
        <v>82</v>
      </c>
      <c r="L3056" t="s">
        <v>238</v>
      </c>
      <c r="M3056">
        <v>3</v>
      </c>
      <c r="N3056" s="2">
        <v>1599</v>
      </c>
      <c r="O3056" s="3">
        <v>0.1</v>
      </c>
      <c r="P3056" s="2">
        <v>2760</v>
      </c>
      <c r="Q3056" t="s">
        <v>32</v>
      </c>
      <c r="R3056" t="s">
        <v>33</v>
      </c>
      <c r="S3056" t="s">
        <v>34</v>
      </c>
      <c r="T3056" s="4">
        <v>5</v>
      </c>
      <c r="U3056" s="11">
        <f t="shared" si="47"/>
        <v>4797</v>
      </c>
      <c r="V3056" s="11">
        <f>tbl_EcommerceSales[[#This Row],[Gross_Sales]]*tbl_EcommerceSales[[#This Row],[Discount]]</f>
        <v>479.70000000000005</v>
      </c>
      <c r="W3056" s="11">
        <f>tbl_EcommerceSales[[#This Row],[Gross_Sales]]-tbl_EcommerceSales[[#This Row],[Discount_Amount]]</f>
        <v>4317.3</v>
      </c>
      <c r="X3056" s="11">
        <f>tbl_EcommerceSales[[#This Row],[Quantity]] * _xlfn.XLOOKUP(tbl_EcommerceSales[[#This Row],[Product_ID]], Product_Master!A:A, Product_Master!F:F)</f>
        <v>2760</v>
      </c>
      <c r="Y3056" s="11">
        <f>tbl_EcommerceSales[[#This Row],[Net_Revenue]]-tbl_EcommerceSales[[#This Row],[Total_Cost]]</f>
        <v>1557.3000000000002</v>
      </c>
      <c r="Z3056" s="9">
        <f>IFERROR(#REF!/tbl_EcommerceSales[[#This Row],[Total_Cost]], 0)</f>
        <v>0</v>
      </c>
      <c r="AA3056" t="str">
        <f>TEXT(tbl_EcommerceSales[[#This Row],[Order_Date]],"mmm")</f>
        <v>Dec</v>
      </c>
      <c r="AB3056">
        <f>YEAR(tbl_EcommerceSales[[#This Row],[Order_Date]])</f>
        <v>2025</v>
      </c>
      <c r="AC3056" t="str">
        <f>IF(tbl_EcommerceSales[[#This Row],[Age]]&lt;18,"Under 18",IF(tbl_EcommerceSales[[#This Row],[Age]]&lt;=25,"18-25",IF(tbl_EcommerceSales[[#This Row],[Age]]&lt;=35,"26-35",IF(tbl_EcommerceSales[[#This Row],[Age]]&lt;=45,"36-45",IF(tbl_EcommerceSales[[#This Row],[Age]]&lt;=55,"46-55","56+")))))</f>
        <v>36-45</v>
      </c>
    </row>
    <row r="3057" spans="1:29" x14ac:dyDescent="0.35">
      <c r="A3057" t="s">
        <v>4895</v>
      </c>
      <c r="B3057" s="7">
        <v>45992</v>
      </c>
      <c r="C3057" t="s">
        <v>2666</v>
      </c>
      <c r="D3057" t="s">
        <v>102</v>
      </c>
      <c r="E3057" t="s">
        <v>48</v>
      </c>
      <c r="F3057">
        <v>42</v>
      </c>
      <c r="G3057" t="s">
        <v>155</v>
      </c>
      <c r="H3057" t="s">
        <v>88</v>
      </c>
      <c r="I3057" t="s">
        <v>200</v>
      </c>
      <c r="J3057" t="s">
        <v>201</v>
      </c>
      <c r="K3057" t="s">
        <v>91</v>
      </c>
      <c r="L3057" t="s">
        <v>202</v>
      </c>
      <c r="M3057">
        <v>1</v>
      </c>
      <c r="N3057" s="2">
        <v>899</v>
      </c>
      <c r="O3057" s="3">
        <v>0.1</v>
      </c>
      <c r="P3057" s="2">
        <v>420</v>
      </c>
      <c r="Q3057" t="s">
        <v>123</v>
      </c>
      <c r="R3057" t="s">
        <v>33</v>
      </c>
      <c r="S3057" t="s">
        <v>34</v>
      </c>
      <c r="T3057" s="4">
        <v>5</v>
      </c>
      <c r="U3057" s="11">
        <f t="shared" si="47"/>
        <v>899</v>
      </c>
      <c r="V3057" s="11">
        <f>tbl_EcommerceSales[[#This Row],[Gross_Sales]]*tbl_EcommerceSales[[#This Row],[Discount]]</f>
        <v>89.9</v>
      </c>
      <c r="W3057" s="11">
        <f>tbl_EcommerceSales[[#This Row],[Gross_Sales]]-tbl_EcommerceSales[[#This Row],[Discount_Amount]]</f>
        <v>809.1</v>
      </c>
      <c r="X3057" s="11">
        <f>tbl_EcommerceSales[[#This Row],[Quantity]] * _xlfn.XLOOKUP(tbl_EcommerceSales[[#This Row],[Product_ID]], Product_Master!A:A, Product_Master!F:F)</f>
        <v>420</v>
      </c>
      <c r="Y3057" s="11">
        <f>tbl_EcommerceSales[[#This Row],[Net_Revenue]]-tbl_EcommerceSales[[#This Row],[Total_Cost]]</f>
        <v>389.1</v>
      </c>
      <c r="Z3057" s="9">
        <f>IFERROR(#REF!/tbl_EcommerceSales[[#This Row],[Total_Cost]], 0)</f>
        <v>0</v>
      </c>
      <c r="AA3057" t="str">
        <f>TEXT(tbl_EcommerceSales[[#This Row],[Order_Date]],"mmm")</f>
        <v>Dec</v>
      </c>
      <c r="AB3057">
        <f>YEAR(tbl_EcommerceSales[[#This Row],[Order_Date]])</f>
        <v>2025</v>
      </c>
      <c r="AC3057" t="str">
        <f>IF(tbl_EcommerceSales[[#This Row],[Age]]&lt;18,"Under 18",IF(tbl_EcommerceSales[[#This Row],[Age]]&lt;=25,"18-25",IF(tbl_EcommerceSales[[#This Row],[Age]]&lt;=35,"26-35",IF(tbl_EcommerceSales[[#This Row],[Age]]&lt;=45,"36-45",IF(tbl_EcommerceSales[[#This Row],[Age]]&lt;=55,"46-55","56+")))))</f>
        <v>36-45</v>
      </c>
    </row>
    <row r="3058" spans="1:29" x14ac:dyDescent="0.35">
      <c r="A3058" t="s">
        <v>4896</v>
      </c>
      <c r="B3058" s="7">
        <v>45993</v>
      </c>
      <c r="C3058" t="s">
        <v>2197</v>
      </c>
      <c r="D3058" t="s">
        <v>305</v>
      </c>
      <c r="E3058" t="s">
        <v>25</v>
      </c>
      <c r="F3058">
        <v>31</v>
      </c>
      <c r="G3058" t="s">
        <v>142</v>
      </c>
      <c r="H3058" t="s">
        <v>88</v>
      </c>
      <c r="I3058" t="s">
        <v>160</v>
      </c>
      <c r="J3058" t="s">
        <v>161</v>
      </c>
      <c r="K3058" t="s">
        <v>91</v>
      </c>
      <c r="L3058" t="s">
        <v>133</v>
      </c>
      <c r="M3058">
        <v>2</v>
      </c>
      <c r="N3058" s="2">
        <v>1099</v>
      </c>
      <c r="O3058" s="3">
        <v>0.1</v>
      </c>
      <c r="P3058" s="2">
        <v>1040</v>
      </c>
      <c r="Q3058" t="s">
        <v>156</v>
      </c>
      <c r="R3058" t="s">
        <v>33</v>
      </c>
      <c r="S3058" t="s">
        <v>57</v>
      </c>
      <c r="T3058" s="4">
        <v>5</v>
      </c>
      <c r="U3058" s="11">
        <f t="shared" si="47"/>
        <v>2198</v>
      </c>
      <c r="V3058" s="11">
        <f>tbl_EcommerceSales[[#This Row],[Gross_Sales]]*tbl_EcommerceSales[[#This Row],[Discount]]</f>
        <v>219.8</v>
      </c>
      <c r="W3058" s="11">
        <f>tbl_EcommerceSales[[#This Row],[Gross_Sales]]-tbl_EcommerceSales[[#This Row],[Discount_Amount]]</f>
        <v>1978.2</v>
      </c>
      <c r="X3058" s="11">
        <f>tbl_EcommerceSales[[#This Row],[Quantity]] * _xlfn.XLOOKUP(tbl_EcommerceSales[[#This Row],[Product_ID]], Product_Master!A:A, Product_Master!F:F)</f>
        <v>1040</v>
      </c>
      <c r="Y3058" s="11">
        <f>tbl_EcommerceSales[[#This Row],[Net_Revenue]]-tbl_EcommerceSales[[#This Row],[Total_Cost]]</f>
        <v>938.2</v>
      </c>
      <c r="Z3058" s="9">
        <f>IFERROR(#REF!/tbl_EcommerceSales[[#This Row],[Total_Cost]], 0)</f>
        <v>0</v>
      </c>
      <c r="AA3058" t="str">
        <f>TEXT(tbl_EcommerceSales[[#This Row],[Order_Date]],"mmm")</f>
        <v>Dec</v>
      </c>
      <c r="AB3058">
        <f>YEAR(tbl_EcommerceSales[[#This Row],[Order_Date]])</f>
        <v>2025</v>
      </c>
      <c r="AC3058" t="str">
        <f>IF(tbl_EcommerceSales[[#This Row],[Age]]&lt;18,"Under 18",IF(tbl_EcommerceSales[[#This Row],[Age]]&lt;=25,"18-25",IF(tbl_EcommerceSales[[#This Row],[Age]]&lt;=35,"26-35",IF(tbl_EcommerceSales[[#This Row],[Age]]&lt;=45,"36-45",IF(tbl_EcommerceSales[[#This Row],[Age]]&lt;=55,"46-55","56+")))))</f>
        <v>26-35</v>
      </c>
    </row>
    <row r="3059" spans="1:29" x14ac:dyDescent="0.35">
      <c r="A3059" t="s">
        <v>4897</v>
      </c>
      <c r="B3059" s="7">
        <v>45993</v>
      </c>
      <c r="C3059" t="s">
        <v>4898</v>
      </c>
      <c r="D3059" t="s">
        <v>110</v>
      </c>
      <c r="E3059" t="s">
        <v>25</v>
      </c>
      <c r="F3059">
        <v>43</v>
      </c>
      <c r="G3059" t="s">
        <v>142</v>
      </c>
      <c r="H3059" t="s">
        <v>88</v>
      </c>
      <c r="I3059" t="s">
        <v>80</v>
      </c>
      <c r="J3059" t="s">
        <v>81</v>
      </c>
      <c r="K3059" t="s">
        <v>82</v>
      </c>
      <c r="L3059" t="s">
        <v>83</v>
      </c>
      <c r="M3059">
        <v>1</v>
      </c>
      <c r="N3059" s="2">
        <v>2499</v>
      </c>
      <c r="O3059" s="3">
        <v>0.2</v>
      </c>
      <c r="P3059" s="2">
        <v>1550</v>
      </c>
      <c r="Q3059" t="s">
        <v>123</v>
      </c>
      <c r="R3059" t="s">
        <v>33</v>
      </c>
      <c r="S3059" t="s">
        <v>34</v>
      </c>
      <c r="T3059" s="4">
        <v>5</v>
      </c>
      <c r="U3059" s="11">
        <f t="shared" si="47"/>
        <v>2499</v>
      </c>
      <c r="V3059" s="11">
        <f>tbl_EcommerceSales[[#This Row],[Gross_Sales]]*tbl_EcommerceSales[[#This Row],[Discount]]</f>
        <v>499.8</v>
      </c>
      <c r="W3059" s="11">
        <f>tbl_EcommerceSales[[#This Row],[Gross_Sales]]-tbl_EcommerceSales[[#This Row],[Discount_Amount]]</f>
        <v>1999.2</v>
      </c>
      <c r="X3059" s="11">
        <f>tbl_EcommerceSales[[#This Row],[Quantity]] * _xlfn.XLOOKUP(tbl_EcommerceSales[[#This Row],[Product_ID]], Product_Master!A:A, Product_Master!F:F)</f>
        <v>1550</v>
      </c>
      <c r="Y3059" s="11">
        <f>tbl_EcommerceSales[[#This Row],[Net_Revenue]]-tbl_EcommerceSales[[#This Row],[Total_Cost]]</f>
        <v>449.20000000000005</v>
      </c>
      <c r="Z3059" s="9">
        <f>IFERROR(#REF!/tbl_EcommerceSales[[#This Row],[Total_Cost]], 0)</f>
        <v>0</v>
      </c>
      <c r="AA3059" t="str">
        <f>TEXT(tbl_EcommerceSales[[#This Row],[Order_Date]],"mmm")</f>
        <v>Dec</v>
      </c>
      <c r="AB3059">
        <f>YEAR(tbl_EcommerceSales[[#This Row],[Order_Date]])</f>
        <v>2025</v>
      </c>
      <c r="AC3059" t="str">
        <f>IF(tbl_EcommerceSales[[#This Row],[Age]]&lt;18,"Under 18",IF(tbl_EcommerceSales[[#This Row],[Age]]&lt;=25,"18-25",IF(tbl_EcommerceSales[[#This Row],[Age]]&lt;=35,"26-35",IF(tbl_EcommerceSales[[#This Row],[Age]]&lt;=45,"36-45",IF(tbl_EcommerceSales[[#This Row],[Age]]&lt;=55,"46-55","56+")))))</f>
        <v>36-45</v>
      </c>
    </row>
    <row r="3060" spans="1:29" x14ac:dyDescent="0.35">
      <c r="A3060" t="s">
        <v>4899</v>
      </c>
      <c r="B3060" s="7">
        <v>45993</v>
      </c>
      <c r="C3060" t="s">
        <v>4900</v>
      </c>
      <c r="D3060" t="s">
        <v>170</v>
      </c>
      <c r="E3060" t="s">
        <v>25</v>
      </c>
      <c r="F3060">
        <v>41</v>
      </c>
      <c r="G3060" t="s">
        <v>289</v>
      </c>
      <c r="H3060" t="s">
        <v>88</v>
      </c>
      <c r="I3060" t="s">
        <v>290</v>
      </c>
      <c r="J3060" t="s">
        <v>291</v>
      </c>
      <c r="K3060" t="s">
        <v>30</v>
      </c>
      <c r="L3060" t="s">
        <v>31</v>
      </c>
      <c r="M3060">
        <v>1</v>
      </c>
      <c r="N3060" s="2">
        <v>3499</v>
      </c>
      <c r="O3060" s="3">
        <v>0.2</v>
      </c>
      <c r="P3060" s="2">
        <v>2250</v>
      </c>
      <c r="Q3060" t="s">
        <v>44</v>
      </c>
      <c r="R3060" t="s">
        <v>33</v>
      </c>
      <c r="S3060" t="s">
        <v>57</v>
      </c>
      <c r="T3060" s="4">
        <v>4</v>
      </c>
      <c r="U3060" s="11">
        <f t="shared" si="47"/>
        <v>3499</v>
      </c>
      <c r="V3060" s="11">
        <f>tbl_EcommerceSales[[#This Row],[Gross_Sales]]*tbl_EcommerceSales[[#This Row],[Discount]]</f>
        <v>699.80000000000007</v>
      </c>
      <c r="W3060" s="11">
        <f>tbl_EcommerceSales[[#This Row],[Gross_Sales]]-tbl_EcommerceSales[[#This Row],[Discount_Amount]]</f>
        <v>2799.2</v>
      </c>
      <c r="X3060" s="11">
        <f>tbl_EcommerceSales[[#This Row],[Quantity]] * _xlfn.XLOOKUP(tbl_EcommerceSales[[#This Row],[Product_ID]], Product_Master!A:A, Product_Master!F:F)</f>
        <v>2250</v>
      </c>
      <c r="Y3060" s="11">
        <f>tbl_EcommerceSales[[#This Row],[Net_Revenue]]-tbl_EcommerceSales[[#This Row],[Total_Cost]]</f>
        <v>549.19999999999982</v>
      </c>
      <c r="Z3060" s="9">
        <f>IFERROR(#REF!/tbl_EcommerceSales[[#This Row],[Total_Cost]], 0)</f>
        <v>0</v>
      </c>
      <c r="AA3060" t="str">
        <f>TEXT(tbl_EcommerceSales[[#This Row],[Order_Date]],"mmm")</f>
        <v>Dec</v>
      </c>
      <c r="AB3060">
        <f>YEAR(tbl_EcommerceSales[[#This Row],[Order_Date]])</f>
        <v>2025</v>
      </c>
      <c r="AC3060" t="str">
        <f>IF(tbl_EcommerceSales[[#This Row],[Age]]&lt;18,"Under 18",IF(tbl_EcommerceSales[[#This Row],[Age]]&lt;=25,"18-25",IF(tbl_EcommerceSales[[#This Row],[Age]]&lt;=35,"26-35",IF(tbl_EcommerceSales[[#This Row],[Age]]&lt;=45,"36-45",IF(tbl_EcommerceSales[[#This Row],[Age]]&lt;=55,"46-55","56+")))))</f>
        <v>36-45</v>
      </c>
    </row>
    <row r="3061" spans="1:29" x14ac:dyDescent="0.35">
      <c r="A3061" t="s">
        <v>4901</v>
      </c>
      <c r="B3061" s="7">
        <v>45993</v>
      </c>
      <c r="C3061" t="s">
        <v>2123</v>
      </c>
      <c r="D3061" t="s">
        <v>151</v>
      </c>
      <c r="E3061" t="s">
        <v>48</v>
      </c>
      <c r="F3061">
        <v>31</v>
      </c>
      <c r="G3061" t="s">
        <v>122</v>
      </c>
      <c r="H3061" t="s">
        <v>72</v>
      </c>
      <c r="I3061" t="s">
        <v>236</v>
      </c>
      <c r="J3061" t="s">
        <v>237</v>
      </c>
      <c r="K3061" t="s">
        <v>82</v>
      </c>
      <c r="L3061" t="s">
        <v>238</v>
      </c>
      <c r="M3061">
        <v>3</v>
      </c>
      <c r="N3061" s="2">
        <v>899</v>
      </c>
      <c r="O3061" s="3">
        <v>0</v>
      </c>
      <c r="P3061" s="2">
        <v>1440</v>
      </c>
      <c r="Q3061" t="s">
        <v>156</v>
      </c>
      <c r="R3061" t="s">
        <v>33</v>
      </c>
      <c r="S3061" t="s">
        <v>57</v>
      </c>
      <c r="T3061" s="4">
        <v>5</v>
      </c>
      <c r="U3061" s="11">
        <f t="shared" si="47"/>
        <v>2697</v>
      </c>
      <c r="V3061" s="11">
        <f>tbl_EcommerceSales[[#This Row],[Gross_Sales]]*tbl_EcommerceSales[[#This Row],[Discount]]</f>
        <v>0</v>
      </c>
      <c r="W3061" s="11">
        <f>tbl_EcommerceSales[[#This Row],[Gross_Sales]]-tbl_EcommerceSales[[#This Row],[Discount_Amount]]</f>
        <v>2697</v>
      </c>
      <c r="X3061" s="11">
        <f>tbl_EcommerceSales[[#This Row],[Quantity]] * _xlfn.XLOOKUP(tbl_EcommerceSales[[#This Row],[Product_ID]], Product_Master!A:A, Product_Master!F:F)</f>
        <v>1440</v>
      </c>
      <c r="Y3061" s="11">
        <f>tbl_EcommerceSales[[#This Row],[Net_Revenue]]-tbl_EcommerceSales[[#This Row],[Total_Cost]]</f>
        <v>1257</v>
      </c>
      <c r="Z3061" s="9">
        <f>IFERROR(#REF!/tbl_EcommerceSales[[#This Row],[Total_Cost]], 0)</f>
        <v>0</v>
      </c>
      <c r="AA3061" t="str">
        <f>TEXT(tbl_EcommerceSales[[#This Row],[Order_Date]],"mmm")</f>
        <v>Dec</v>
      </c>
      <c r="AB3061">
        <f>YEAR(tbl_EcommerceSales[[#This Row],[Order_Date]])</f>
        <v>2025</v>
      </c>
      <c r="AC3061" t="str">
        <f>IF(tbl_EcommerceSales[[#This Row],[Age]]&lt;18,"Under 18",IF(tbl_EcommerceSales[[#This Row],[Age]]&lt;=25,"18-25",IF(tbl_EcommerceSales[[#This Row],[Age]]&lt;=35,"26-35",IF(tbl_EcommerceSales[[#This Row],[Age]]&lt;=45,"36-45",IF(tbl_EcommerceSales[[#This Row],[Age]]&lt;=55,"46-55","56+")))))</f>
        <v>26-35</v>
      </c>
    </row>
    <row r="3062" spans="1:29" x14ac:dyDescent="0.35">
      <c r="A3062" t="s">
        <v>4902</v>
      </c>
      <c r="B3062" s="7">
        <v>45993</v>
      </c>
      <c r="C3062" t="s">
        <v>2025</v>
      </c>
      <c r="D3062" t="s">
        <v>181</v>
      </c>
      <c r="E3062" t="s">
        <v>25</v>
      </c>
      <c r="F3062">
        <v>38</v>
      </c>
      <c r="G3062" t="s">
        <v>87</v>
      </c>
      <c r="H3062" t="s">
        <v>88</v>
      </c>
      <c r="I3062" t="s">
        <v>357</v>
      </c>
      <c r="J3062" t="s">
        <v>358</v>
      </c>
      <c r="K3062" t="s">
        <v>177</v>
      </c>
      <c r="L3062" t="s">
        <v>178</v>
      </c>
      <c r="M3062">
        <v>2</v>
      </c>
      <c r="N3062" s="2">
        <v>999</v>
      </c>
      <c r="O3062" s="3">
        <v>0.3</v>
      </c>
      <c r="P3062" s="2">
        <v>1040</v>
      </c>
      <c r="Q3062" t="s">
        <v>32</v>
      </c>
      <c r="R3062" t="s">
        <v>33</v>
      </c>
      <c r="S3062" t="s">
        <v>57</v>
      </c>
      <c r="T3062" s="4">
        <v>3</v>
      </c>
      <c r="U3062" s="11">
        <f t="shared" si="47"/>
        <v>1998</v>
      </c>
      <c r="V3062" s="11">
        <f>tbl_EcommerceSales[[#This Row],[Gross_Sales]]*tbl_EcommerceSales[[#This Row],[Discount]]</f>
        <v>599.4</v>
      </c>
      <c r="W3062" s="11">
        <f>tbl_EcommerceSales[[#This Row],[Gross_Sales]]-tbl_EcommerceSales[[#This Row],[Discount_Amount]]</f>
        <v>1398.6</v>
      </c>
      <c r="X3062" s="11">
        <f>tbl_EcommerceSales[[#This Row],[Quantity]] * _xlfn.XLOOKUP(tbl_EcommerceSales[[#This Row],[Product_ID]], Product_Master!A:A, Product_Master!F:F)</f>
        <v>1040</v>
      </c>
      <c r="Y3062" s="11">
        <f>tbl_EcommerceSales[[#This Row],[Net_Revenue]]-tbl_EcommerceSales[[#This Row],[Total_Cost]]</f>
        <v>358.59999999999991</v>
      </c>
      <c r="Z3062" s="9">
        <f>IFERROR(#REF!/tbl_EcommerceSales[[#This Row],[Total_Cost]], 0)</f>
        <v>0</v>
      </c>
      <c r="AA3062" t="str">
        <f>TEXT(tbl_EcommerceSales[[#This Row],[Order_Date]],"mmm")</f>
        <v>Dec</v>
      </c>
      <c r="AB3062">
        <f>YEAR(tbl_EcommerceSales[[#This Row],[Order_Date]])</f>
        <v>2025</v>
      </c>
      <c r="AC3062" t="str">
        <f>IF(tbl_EcommerceSales[[#This Row],[Age]]&lt;18,"Under 18",IF(tbl_EcommerceSales[[#This Row],[Age]]&lt;=25,"18-25",IF(tbl_EcommerceSales[[#This Row],[Age]]&lt;=35,"26-35",IF(tbl_EcommerceSales[[#This Row],[Age]]&lt;=45,"36-45",IF(tbl_EcommerceSales[[#This Row],[Age]]&lt;=55,"46-55","56+")))))</f>
        <v>36-45</v>
      </c>
    </row>
    <row r="3063" spans="1:29" x14ac:dyDescent="0.35">
      <c r="A3063" t="s">
        <v>4903</v>
      </c>
      <c r="B3063" s="7">
        <v>45993</v>
      </c>
      <c r="C3063" t="s">
        <v>4476</v>
      </c>
      <c r="D3063" t="s">
        <v>254</v>
      </c>
      <c r="E3063" t="s">
        <v>25</v>
      </c>
      <c r="F3063">
        <v>26</v>
      </c>
      <c r="G3063" t="s">
        <v>152</v>
      </c>
      <c r="H3063" t="s">
        <v>72</v>
      </c>
      <c r="I3063" t="s">
        <v>73</v>
      </c>
      <c r="J3063" t="s">
        <v>74</v>
      </c>
      <c r="K3063" t="s">
        <v>55</v>
      </c>
      <c r="L3063" t="s">
        <v>75</v>
      </c>
      <c r="M3063">
        <v>4</v>
      </c>
      <c r="N3063" s="2">
        <v>2899</v>
      </c>
      <c r="O3063" s="3">
        <v>0.15</v>
      </c>
      <c r="P3063" s="2">
        <v>6800</v>
      </c>
      <c r="Q3063" t="s">
        <v>32</v>
      </c>
      <c r="R3063" t="s">
        <v>33</v>
      </c>
      <c r="S3063" t="s">
        <v>57</v>
      </c>
      <c r="T3063" s="4">
        <v>5</v>
      </c>
      <c r="U3063" s="11">
        <f t="shared" si="47"/>
        <v>11596</v>
      </c>
      <c r="V3063" s="11">
        <f>tbl_EcommerceSales[[#This Row],[Gross_Sales]]*tbl_EcommerceSales[[#This Row],[Discount]]</f>
        <v>1739.3999999999999</v>
      </c>
      <c r="W3063" s="11">
        <f>tbl_EcommerceSales[[#This Row],[Gross_Sales]]-tbl_EcommerceSales[[#This Row],[Discount_Amount]]</f>
        <v>9856.6</v>
      </c>
      <c r="X3063" s="11">
        <f>tbl_EcommerceSales[[#This Row],[Quantity]] * _xlfn.XLOOKUP(tbl_EcommerceSales[[#This Row],[Product_ID]], Product_Master!A:A, Product_Master!F:F)</f>
        <v>6800</v>
      </c>
      <c r="Y3063" s="11">
        <f>tbl_EcommerceSales[[#This Row],[Net_Revenue]]-tbl_EcommerceSales[[#This Row],[Total_Cost]]</f>
        <v>3056.6000000000004</v>
      </c>
      <c r="Z3063" s="9">
        <f>IFERROR(#REF!/tbl_EcommerceSales[[#This Row],[Total_Cost]], 0)</f>
        <v>0</v>
      </c>
      <c r="AA3063" t="str">
        <f>TEXT(tbl_EcommerceSales[[#This Row],[Order_Date]],"mmm")</f>
        <v>Dec</v>
      </c>
      <c r="AB3063">
        <f>YEAR(tbl_EcommerceSales[[#This Row],[Order_Date]])</f>
        <v>2025</v>
      </c>
      <c r="AC3063" t="str">
        <f>IF(tbl_EcommerceSales[[#This Row],[Age]]&lt;18,"Under 18",IF(tbl_EcommerceSales[[#This Row],[Age]]&lt;=25,"18-25",IF(tbl_EcommerceSales[[#This Row],[Age]]&lt;=35,"26-35",IF(tbl_EcommerceSales[[#This Row],[Age]]&lt;=45,"36-45",IF(tbl_EcommerceSales[[#This Row],[Age]]&lt;=55,"46-55","56+")))))</f>
        <v>26-35</v>
      </c>
    </row>
    <row r="3064" spans="1:29" x14ac:dyDescent="0.35">
      <c r="A3064" t="s">
        <v>4904</v>
      </c>
      <c r="B3064" s="7">
        <v>45993</v>
      </c>
      <c r="C3064" t="s">
        <v>1833</v>
      </c>
      <c r="D3064" t="s">
        <v>86</v>
      </c>
      <c r="E3064" t="s">
        <v>48</v>
      </c>
      <c r="F3064">
        <v>35</v>
      </c>
      <c r="G3064" t="s">
        <v>136</v>
      </c>
      <c r="H3064" t="s">
        <v>88</v>
      </c>
      <c r="I3064" t="s">
        <v>89</v>
      </c>
      <c r="J3064" t="s">
        <v>90</v>
      </c>
      <c r="K3064" t="s">
        <v>91</v>
      </c>
      <c r="L3064" t="s">
        <v>92</v>
      </c>
      <c r="M3064">
        <v>3</v>
      </c>
      <c r="N3064" s="2">
        <v>599</v>
      </c>
      <c r="O3064" s="3">
        <v>0</v>
      </c>
      <c r="P3064" s="2">
        <v>780</v>
      </c>
      <c r="Q3064" t="s">
        <v>156</v>
      </c>
      <c r="R3064" t="s">
        <v>33</v>
      </c>
      <c r="S3064" t="s">
        <v>57</v>
      </c>
      <c r="T3064" s="4">
        <v>5</v>
      </c>
      <c r="U3064" s="11">
        <f t="shared" si="47"/>
        <v>1797</v>
      </c>
      <c r="V3064" s="11">
        <f>tbl_EcommerceSales[[#This Row],[Gross_Sales]]*tbl_EcommerceSales[[#This Row],[Discount]]</f>
        <v>0</v>
      </c>
      <c r="W3064" s="11">
        <f>tbl_EcommerceSales[[#This Row],[Gross_Sales]]-tbl_EcommerceSales[[#This Row],[Discount_Amount]]</f>
        <v>1797</v>
      </c>
      <c r="X3064" s="11">
        <f>tbl_EcommerceSales[[#This Row],[Quantity]] * _xlfn.XLOOKUP(tbl_EcommerceSales[[#This Row],[Product_ID]], Product_Master!A:A, Product_Master!F:F)</f>
        <v>780</v>
      </c>
      <c r="Y3064" s="11">
        <f>tbl_EcommerceSales[[#This Row],[Net_Revenue]]-tbl_EcommerceSales[[#This Row],[Total_Cost]]</f>
        <v>1017</v>
      </c>
      <c r="Z3064" s="9">
        <f>IFERROR(#REF!/tbl_EcommerceSales[[#This Row],[Total_Cost]], 0)</f>
        <v>0</v>
      </c>
      <c r="AA3064" t="str">
        <f>TEXT(tbl_EcommerceSales[[#This Row],[Order_Date]],"mmm")</f>
        <v>Dec</v>
      </c>
      <c r="AB3064">
        <f>YEAR(tbl_EcommerceSales[[#This Row],[Order_Date]])</f>
        <v>2025</v>
      </c>
      <c r="AC3064" t="str">
        <f>IF(tbl_EcommerceSales[[#This Row],[Age]]&lt;18,"Under 18",IF(tbl_EcommerceSales[[#This Row],[Age]]&lt;=25,"18-25",IF(tbl_EcommerceSales[[#This Row],[Age]]&lt;=35,"26-35",IF(tbl_EcommerceSales[[#This Row],[Age]]&lt;=45,"36-45",IF(tbl_EcommerceSales[[#This Row],[Age]]&lt;=55,"46-55","56+")))))</f>
        <v>26-35</v>
      </c>
    </row>
    <row r="3065" spans="1:29" x14ac:dyDescent="0.35">
      <c r="A3065" t="s">
        <v>4905</v>
      </c>
      <c r="B3065" s="7">
        <v>45993</v>
      </c>
      <c r="C3065" t="s">
        <v>2461</v>
      </c>
      <c r="D3065" t="s">
        <v>24</v>
      </c>
      <c r="E3065" t="s">
        <v>25</v>
      </c>
      <c r="F3065">
        <v>45</v>
      </c>
      <c r="G3065" t="s">
        <v>136</v>
      </c>
      <c r="H3065" t="s">
        <v>88</v>
      </c>
      <c r="I3065" t="s">
        <v>80</v>
      </c>
      <c r="J3065" t="s">
        <v>81</v>
      </c>
      <c r="K3065" t="s">
        <v>82</v>
      </c>
      <c r="L3065" t="s">
        <v>83</v>
      </c>
      <c r="M3065">
        <v>1</v>
      </c>
      <c r="N3065" s="2">
        <v>2499</v>
      </c>
      <c r="O3065" s="3">
        <v>0</v>
      </c>
      <c r="P3065" s="2">
        <v>1550</v>
      </c>
      <c r="Q3065" t="s">
        <v>156</v>
      </c>
      <c r="R3065" t="s">
        <v>162</v>
      </c>
      <c r="S3065" t="s">
        <v>57</v>
      </c>
      <c r="T3065" s="4"/>
      <c r="U3065" s="11">
        <f t="shared" si="47"/>
        <v>2499</v>
      </c>
      <c r="V3065" s="11">
        <f>tbl_EcommerceSales[[#This Row],[Gross_Sales]]*tbl_EcommerceSales[[#This Row],[Discount]]</f>
        <v>0</v>
      </c>
      <c r="W3065" s="11">
        <f>tbl_EcommerceSales[[#This Row],[Gross_Sales]]-tbl_EcommerceSales[[#This Row],[Discount_Amount]]</f>
        <v>2499</v>
      </c>
      <c r="X3065" s="11">
        <f>tbl_EcommerceSales[[#This Row],[Quantity]] * _xlfn.XLOOKUP(tbl_EcommerceSales[[#This Row],[Product_ID]], Product_Master!A:A, Product_Master!F:F)</f>
        <v>1550</v>
      </c>
      <c r="Y3065" s="11">
        <f>tbl_EcommerceSales[[#This Row],[Net_Revenue]]-tbl_EcommerceSales[[#This Row],[Total_Cost]]</f>
        <v>949</v>
      </c>
      <c r="Z3065" s="9">
        <f>IFERROR(#REF!/tbl_EcommerceSales[[#This Row],[Total_Cost]], 0)</f>
        <v>0</v>
      </c>
      <c r="AA3065" t="str">
        <f>TEXT(tbl_EcommerceSales[[#This Row],[Order_Date]],"mmm")</f>
        <v>Dec</v>
      </c>
      <c r="AB3065">
        <f>YEAR(tbl_EcommerceSales[[#This Row],[Order_Date]])</f>
        <v>2025</v>
      </c>
      <c r="AC3065" t="str">
        <f>IF(tbl_EcommerceSales[[#This Row],[Age]]&lt;18,"Under 18",IF(tbl_EcommerceSales[[#This Row],[Age]]&lt;=25,"18-25",IF(tbl_EcommerceSales[[#This Row],[Age]]&lt;=35,"26-35",IF(tbl_EcommerceSales[[#This Row],[Age]]&lt;=45,"36-45",IF(tbl_EcommerceSales[[#This Row],[Age]]&lt;=55,"46-55","56+")))))</f>
        <v>36-45</v>
      </c>
    </row>
    <row r="3066" spans="1:29" x14ac:dyDescent="0.35">
      <c r="A3066" t="s">
        <v>4906</v>
      </c>
      <c r="B3066" s="7">
        <v>45993</v>
      </c>
      <c r="C3066" t="s">
        <v>1628</v>
      </c>
      <c r="D3066" t="s">
        <v>148</v>
      </c>
      <c r="E3066" t="s">
        <v>48</v>
      </c>
      <c r="F3066">
        <v>23</v>
      </c>
      <c r="G3066" t="s">
        <v>145</v>
      </c>
      <c r="H3066" t="s">
        <v>39</v>
      </c>
      <c r="I3066" t="s">
        <v>53</v>
      </c>
      <c r="J3066" t="s">
        <v>54</v>
      </c>
      <c r="K3066" t="s">
        <v>55</v>
      </c>
      <c r="L3066" t="s">
        <v>56</v>
      </c>
      <c r="M3066">
        <v>2</v>
      </c>
      <c r="N3066" s="2">
        <v>799</v>
      </c>
      <c r="O3066" s="3">
        <v>0.3</v>
      </c>
      <c r="P3066" s="2">
        <v>780</v>
      </c>
      <c r="Q3066" t="s">
        <v>44</v>
      </c>
      <c r="R3066" t="s">
        <v>33</v>
      </c>
      <c r="S3066" t="s">
        <v>57</v>
      </c>
      <c r="T3066" s="4">
        <v>4</v>
      </c>
      <c r="U3066" s="11">
        <f t="shared" si="47"/>
        <v>1598</v>
      </c>
      <c r="V3066" s="11">
        <f>tbl_EcommerceSales[[#This Row],[Gross_Sales]]*tbl_EcommerceSales[[#This Row],[Discount]]</f>
        <v>479.4</v>
      </c>
      <c r="W3066" s="11">
        <f>tbl_EcommerceSales[[#This Row],[Gross_Sales]]-tbl_EcommerceSales[[#This Row],[Discount_Amount]]</f>
        <v>1118.5999999999999</v>
      </c>
      <c r="X3066" s="11">
        <f>tbl_EcommerceSales[[#This Row],[Quantity]] * _xlfn.XLOOKUP(tbl_EcommerceSales[[#This Row],[Product_ID]], Product_Master!A:A, Product_Master!F:F)</f>
        <v>780</v>
      </c>
      <c r="Y3066" s="11">
        <f>tbl_EcommerceSales[[#This Row],[Net_Revenue]]-tbl_EcommerceSales[[#This Row],[Total_Cost]]</f>
        <v>338.59999999999991</v>
      </c>
      <c r="Z3066" s="9">
        <f>IFERROR(#REF!/tbl_EcommerceSales[[#This Row],[Total_Cost]], 0)</f>
        <v>0</v>
      </c>
      <c r="AA3066" t="str">
        <f>TEXT(tbl_EcommerceSales[[#This Row],[Order_Date]],"mmm")</f>
        <v>Dec</v>
      </c>
      <c r="AB3066">
        <f>YEAR(tbl_EcommerceSales[[#This Row],[Order_Date]])</f>
        <v>2025</v>
      </c>
      <c r="AC3066" t="str">
        <f>IF(tbl_EcommerceSales[[#This Row],[Age]]&lt;18,"Under 18",IF(tbl_EcommerceSales[[#This Row],[Age]]&lt;=25,"18-25",IF(tbl_EcommerceSales[[#This Row],[Age]]&lt;=35,"26-35",IF(tbl_EcommerceSales[[#This Row],[Age]]&lt;=45,"36-45",IF(tbl_EcommerceSales[[#This Row],[Age]]&lt;=55,"46-55","56+")))))</f>
        <v>18-25</v>
      </c>
    </row>
    <row r="3067" spans="1:29" x14ac:dyDescent="0.35">
      <c r="A3067" t="s">
        <v>4907</v>
      </c>
      <c r="B3067" s="7">
        <v>45993</v>
      </c>
      <c r="C3067" t="s">
        <v>4908</v>
      </c>
      <c r="D3067" t="s">
        <v>205</v>
      </c>
      <c r="E3067" t="s">
        <v>48</v>
      </c>
      <c r="F3067">
        <v>21</v>
      </c>
      <c r="G3067" t="s">
        <v>96</v>
      </c>
      <c r="H3067" t="s">
        <v>39</v>
      </c>
      <c r="I3067" t="s">
        <v>517</v>
      </c>
      <c r="J3067" t="s">
        <v>518</v>
      </c>
      <c r="K3067" t="s">
        <v>30</v>
      </c>
      <c r="L3067" t="s">
        <v>278</v>
      </c>
      <c r="M3067">
        <v>2</v>
      </c>
      <c r="N3067" s="2">
        <v>1299</v>
      </c>
      <c r="O3067" s="3">
        <v>0.1</v>
      </c>
      <c r="P3067" s="2">
        <v>1380</v>
      </c>
      <c r="Q3067" t="s">
        <v>76</v>
      </c>
      <c r="R3067" t="s">
        <v>33</v>
      </c>
      <c r="S3067" t="s">
        <v>57</v>
      </c>
      <c r="T3067" s="4">
        <v>4</v>
      </c>
      <c r="U3067" s="11">
        <f t="shared" si="47"/>
        <v>2598</v>
      </c>
      <c r="V3067" s="11">
        <f>tbl_EcommerceSales[[#This Row],[Gross_Sales]]*tbl_EcommerceSales[[#This Row],[Discount]]</f>
        <v>259.8</v>
      </c>
      <c r="W3067" s="11">
        <f>tbl_EcommerceSales[[#This Row],[Gross_Sales]]-tbl_EcommerceSales[[#This Row],[Discount_Amount]]</f>
        <v>2338.1999999999998</v>
      </c>
      <c r="X3067" s="11">
        <f>tbl_EcommerceSales[[#This Row],[Quantity]] * _xlfn.XLOOKUP(tbl_EcommerceSales[[#This Row],[Product_ID]], Product_Master!A:A, Product_Master!F:F)</f>
        <v>1380</v>
      </c>
      <c r="Y3067" s="11">
        <f>tbl_EcommerceSales[[#This Row],[Net_Revenue]]-tbl_EcommerceSales[[#This Row],[Total_Cost]]</f>
        <v>958.19999999999982</v>
      </c>
      <c r="Z3067" s="9">
        <f>IFERROR(#REF!/tbl_EcommerceSales[[#This Row],[Total_Cost]], 0)</f>
        <v>0</v>
      </c>
      <c r="AA3067" t="str">
        <f>TEXT(tbl_EcommerceSales[[#This Row],[Order_Date]],"mmm")</f>
        <v>Dec</v>
      </c>
      <c r="AB3067">
        <f>YEAR(tbl_EcommerceSales[[#This Row],[Order_Date]])</f>
        <v>2025</v>
      </c>
      <c r="AC3067" t="str">
        <f>IF(tbl_EcommerceSales[[#This Row],[Age]]&lt;18,"Under 18",IF(tbl_EcommerceSales[[#This Row],[Age]]&lt;=25,"18-25",IF(tbl_EcommerceSales[[#This Row],[Age]]&lt;=35,"26-35",IF(tbl_EcommerceSales[[#This Row],[Age]]&lt;=45,"36-45",IF(tbl_EcommerceSales[[#This Row],[Age]]&lt;=55,"46-55","56+")))))</f>
        <v>18-25</v>
      </c>
    </row>
    <row r="3068" spans="1:29" x14ac:dyDescent="0.35">
      <c r="A3068" t="s">
        <v>4909</v>
      </c>
      <c r="B3068" s="7">
        <v>45994</v>
      </c>
      <c r="C3068" t="s">
        <v>3900</v>
      </c>
      <c r="D3068" t="s">
        <v>116</v>
      </c>
      <c r="E3068" t="s">
        <v>48</v>
      </c>
      <c r="F3068">
        <v>40</v>
      </c>
      <c r="G3068" t="s">
        <v>26</v>
      </c>
      <c r="H3068" t="s">
        <v>27</v>
      </c>
      <c r="I3068" t="s">
        <v>212</v>
      </c>
      <c r="J3068" t="s">
        <v>213</v>
      </c>
      <c r="K3068" t="s">
        <v>177</v>
      </c>
      <c r="L3068" t="s">
        <v>178</v>
      </c>
      <c r="M3068">
        <v>1</v>
      </c>
      <c r="N3068" s="2">
        <v>2499</v>
      </c>
      <c r="O3068" s="3">
        <v>0.1</v>
      </c>
      <c r="P3068" s="2">
        <v>1450</v>
      </c>
      <c r="Q3068" t="s">
        <v>123</v>
      </c>
      <c r="R3068" t="s">
        <v>33</v>
      </c>
      <c r="S3068" t="s">
        <v>34</v>
      </c>
      <c r="T3068" s="4">
        <v>4</v>
      </c>
      <c r="U3068" s="11">
        <f t="shared" si="47"/>
        <v>2499</v>
      </c>
      <c r="V3068" s="11">
        <f>tbl_EcommerceSales[[#This Row],[Gross_Sales]]*tbl_EcommerceSales[[#This Row],[Discount]]</f>
        <v>249.9</v>
      </c>
      <c r="W3068" s="11">
        <f>tbl_EcommerceSales[[#This Row],[Gross_Sales]]-tbl_EcommerceSales[[#This Row],[Discount_Amount]]</f>
        <v>2249.1</v>
      </c>
      <c r="X3068" s="11">
        <f>tbl_EcommerceSales[[#This Row],[Quantity]] * _xlfn.XLOOKUP(tbl_EcommerceSales[[#This Row],[Product_ID]], Product_Master!A:A, Product_Master!F:F)</f>
        <v>1450</v>
      </c>
      <c r="Y3068" s="11">
        <f>tbl_EcommerceSales[[#This Row],[Net_Revenue]]-tbl_EcommerceSales[[#This Row],[Total_Cost]]</f>
        <v>799.09999999999991</v>
      </c>
      <c r="Z3068" s="9">
        <f>IFERROR(#REF!/tbl_EcommerceSales[[#This Row],[Total_Cost]], 0)</f>
        <v>0</v>
      </c>
      <c r="AA3068" t="str">
        <f>TEXT(tbl_EcommerceSales[[#This Row],[Order_Date]],"mmm")</f>
        <v>Dec</v>
      </c>
      <c r="AB3068">
        <f>YEAR(tbl_EcommerceSales[[#This Row],[Order_Date]])</f>
        <v>2025</v>
      </c>
      <c r="AC3068" t="str">
        <f>IF(tbl_EcommerceSales[[#This Row],[Age]]&lt;18,"Under 18",IF(tbl_EcommerceSales[[#This Row],[Age]]&lt;=25,"18-25",IF(tbl_EcommerceSales[[#This Row],[Age]]&lt;=35,"26-35",IF(tbl_EcommerceSales[[#This Row],[Age]]&lt;=45,"36-45",IF(tbl_EcommerceSales[[#This Row],[Age]]&lt;=55,"46-55","56+")))))</f>
        <v>36-45</v>
      </c>
    </row>
    <row r="3069" spans="1:29" x14ac:dyDescent="0.35">
      <c r="A3069" t="s">
        <v>4910</v>
      </c>
      <c r="B3069" s="7">
        <v>45994</v>
      </c>
      <c r="C3069" t="s">
        <v>779</v>
      </c>
      <c r="D3069" t="s">
        <v>130</v>
      </c>
      <c r="E3069" t="s">
        <v>48</v>
      </c>
      <c r="F3069">
        <v>32</v>
      </c>
      <c r="G3069" t="s">
        <v>52</v>
      </c>
      <c r="H3069" t="s">
        <v>27</v>
      </c>
      <c r="I3069" t="s">
        <v>349</v>
      </c>
      <c r="J3069" t="s">
        <v>350</v>
      </c>
      <c r="K3069" t="s">
        <v>82</v>
      </c>
      <c r="L3069" t="s">
        <v>238</v>
      </c>
      <c r="M3069">
        <v>3</v>
      </c>
      <c r="N3069" s="2">
        <v>1599</v>
      </c>
      <c r="O3069" s="3">
        <v>0.2</v>
      </c>
      <c r="P3069" s="2">
        <v>2760</v>
      </c>
      <c r="Q3069" t="s">
        <v>156</v>
      </c>
      <c r="R3069" t="s">
        <v>33</v>
      </c>
      <c r="S3069" t="s">
        <v>57</v>
      </c>
      <c r="T3069" s="4">
        <v>4</v>
      </c>
      <c r="U3069" s="11">
        <f t="shared" si="47"/>
        <v>4797</v>
      </c>
      <c r="V3069" s="11">
        <f>tbl_EcommerceSales[[#This Row],[Gross_Sales]]*tbl_EcommerceSales[[#This Row],[Discount]]</f>
        <v>959.40000000000009</v>
      </c>
      <c r="W3069" s="11">
        <f>tbl_EcommerceSales[[#This Row],[Gross_Sales]]-tbl_EcommerceSales[[#This Row],[Discount_Amount]]</f>
        <v>3837.6</v>
      </c>
      <c r="X3069" s="11">
        <f>tbl_EcommerceSales[[#This Row],[Quantity]] * _xlfn.XLOOKUP(tbl_EcommerceSales[[#This Row],[Product_ID]], Product_Master!A:A, Product_Master!F:F)</f>
        <v>2760</v>
      </c>
      <c r="Y3069" s="11">
        <f>tbl_EcommerceSales[[#This Row],[Net_Revenue]]-tbl_EcommerceSales[[#This Row],[Total_Cost]]</f>
        <v>1077.5999999999999</v>
      </c>
      <c r="Z3069" s="9">
        <f>IFERROR(#REF!/tbl_EcommerceSales[[#This Row],[Total_Cost]], 0)</f>
        <v>0</v>
      </c>
      <c r="AA3069" t="str">
        <f>TEXT(tbl_EcommerceSales[[#This Row],[Order_Date]],"mmm")</f>
        <v>Dec</v>
      </c>
      <c r="AB3069">
        <f>YEAR(tbl_EcommerceSales[[#This Row],[Order_Date]])</f>
        <v>2025</v>
      </c>
      <c r="AC3069" t="str">
        <f>IF(tbl_EcommerceSales[[#This Row],[Age]]&lt;18,"Under 18",IF(tbl_EcommerceSales[[#This Row],[Age]]&lt;=25,"18-25",IF(tbl_EcommerceSales[[#This Row],[Age]]&lt;=35,"26-35",IF(tbl_EcommerceSales[[#This Row],[Age]]&lt;=45,"36-45",IF(tbl_EcommerceSales[[#This Row],[Age]]&lt;=55,"46-55","56+")))))</f>
        <v>26-35</v>
      </c>
    </row>
    <row r="3070" spans="1:29" x14ac:dyDescent="0.35">
      <c r="A3070" t="s">
        <v>4911</v>
      </c>
      <c r="B3070" s="7">
        <v>45994</v>
      </c>
      <c r="C3070" t="s">
        <v>717</v>
      </c>
      <c r="D3070" t="s">
        <v>342</v>
      </c>
      <c r="E3070" t="s">
        <v>25</v>
      </c>
      <c r="F3070">
        <v>30</v>
      </c>
      <c r="G3070" t="s">
        <v>122</v>
      </c>
      <c r="H3070" t="s">
        <v>72</v>
      </c>
      <c r="I3070" t="s">
        <v>165</v>
      </c>
      <c r="J3070" t="s">
        <v>166</v>
      </c>
      <c r="K3070" t="s">
        <v>42</v>
      </c>
      <c r="L3070" t="s">
        <v>167</v>
      </c>
      <c r="M3070">
        <v>1</v>
      </c>
      <c r="N3070" s="2">
        <v>1799</v>
      </c>
      <c r="O3070" s="3">
        <v>0.05</v>
      </c>
      <c r="P3070" s="2">
        <v>900</v>
      </c>
      <c r="Q3070" t="s">
        <v>32</v>
      </c>
      <c r="R3070" t="s">
        <v>33</v>
      </c>
      <c r="S3070" t="s">
        <v>57</v>
      </c>
      <c r="T3070" s="4">
        <v>4</v>
      </c>
      <c r="U3070" s="11">
        <f t="shared" si="47"/>
        <v>1799</v>
      </c>
      <c r="V3070" s="11">
        <f>tbl_EcommerceSales[[#This Row],[Gross_Sales]]*tbl_EcommerceSales[[#This Row],[Discount]]</f>
        <v>89.95</v>
      </c>
      <c r="W3070" s="11">
        <f>tbl_EcommerceSales[[#This Row],[Gross_Sales]]-tbl_EcommerceSales[[#This Row],[Discount_Amount]]</f>
        <v>1709.05</v>
      </c>
      <c r="X3070" s="11">
        <f>tbl_EcommerceSales[[#This Row],[Quantity]] * _xlfn.XLOOKUP(tbl_EcommerceSales[[#This Row],[Product_ID]], Product_Master!A:A, Product_Master!F:F)</f>
        <v>900</v>
      </c>
      <c r="Y3070" s="11">
        <f>tbl_EcommerceSales[[#This Row],[Net_Revenue]]-tbl_EcommerceSales[[#This Row],[Total_Cost]]</f>
        <v>809.05</v>
      </c>
      <c r="Z3070" s="9">
        <f>IFERROR(#REF!/tbl_EcommerceSales[[#This Row],[Total_Cost]], 0)</f>
        <v>0</v>
      </c>
      <c r="AA3070" t="str">
        <f>TEXT(tbl_EcommerceSales[[#This Row],[Order_Date]],"mmm")</f>
        <v>Dec</v>
      </c>
      <c r="AB3070">
        <f>YEAR(tbl_EcommerceSales[[#This Row],[Order_Date]])</f>
        <v>2025</v>
      </c>
      <c r="AC3070" t="str">
        <f>IF(tbl_EcommerceSales[[#This Row],[Age]]&lt;18,"Under 18",IF(tbl_EcommerceSales[[#This Row],[Age]]&lt;=25,"18-25",IF(tbl_EcommerceSales[[#This Row],[Age]]&lt;=35,"26-35",IF(tbl_EcommerceSales[[#This Row],[Age]]&lt;=45,"36-45",IF(tbl_EcommerceSales[[#This Row],[Age]]&lt;=55,"46-55","56+")))))</f>
        <v>26-35</v>
      </c>
    </row>
    <row r="3071" spans="1:29" x14ac:dyDescent="0.35">
      <c r="A3071" t="s">
        <v>4912</v>
      </c>
      <c r="B3071" s="7">
        <v>45994</v>
      </c>
      <c r="C3071" t="s">
        <v>1853</v>
      </c>
      <c r="D3071" t="s">
        <v>51</v>
      </c>
      <c r="E3071" t="s">
        <v>48</v>
      </c>
      <c r="F3071">
        <v>33</v>
      </c>
      <c r="G3071" t="s">
        <v>152</v>
      </c>
      <c r="H3071" t="s">
        <v>72</v>
      </c>
      <c r="I3071" t="s">
        <v>236</v>
      </c>
      <c r="J3071" t="s">
        <v>237</v>
      </c>
      <c r="K3071" t="s">
        <v>82</v>
      </c>
      <c r="L3071" t="s">
        <v>238</v>
      </c>
      <c r="M3071">
        <v>1</v>
      </c>
      <c r="N3071" s="2">
        <v>899</v>
      </c>
      <c r="O3071" s="3">
        <v>0.1</v>
      </c>
      <c r="P3071" s="2">
        <v>480</v>
      </c>
      <c r="Q3071" t="s">
        <v>76</v>
      </c>
      <c r="R3071" t="s">
        <v>33</v>
      </c>
      <c r="S3071" t="s">
        <v>34</v>
      </c>
      <c r="T3071" s="4">
        <v>5</v>
      </c>
      <c r="U3071" s="11">
        <f t="shared" si="47"/>
        <v>899</v>
      </c>
      <c r="V3071" s="11">
        <f>tbl_EcommerceSales[[#This Row],[Gross_Sales]]*tbl_EcommerceSales[[#This Row],[Discount]]</f>
        <v>89.9</v>
      </c>
      <c r="W3071" s="11">
        <f>tbl_EcommerceSales[[#This Row],[Gross_Sales]]-tbl_EcommerceSales[[#This Row],[Discount_Amount]]</f>
        <v>809.1</v>
      </c>
      <c r="X3071" s="11">
        <f>tbl_EcommerceSales[[#This Row],[Quantity]] * _xlfn.XLOOKUP(tbl_EcommerceSales[[#This Row],[Product_ID]], Product_Master!A:A, Product_Master!F:F)</f>
        <v>480</v>
      </c>
      <c r="Y3071" s="11">
        <f>tbl_EcommerceSales[[#This Row],[Net_Revenue]]-tbl_EcommerceSales[[#This Row],[Total_Cost]]</f>
        <v>329.1</v>
      </c>
      <c r="Z3071" s="9">
        <f>IFERROR(#REF!/tbl_EcommerceSales[[#This Row],[Total_Cost]], 0)</f>
        <v>0</v>
      </c>
      <c r="AA3071" t="str">
        <f>TEXT(tbl_EcommerceSales[[#This Row],[Order_Date]],"mmm")</f>
        <v>Dec</v>
      </c>
      <c r="AB3071">
        <f>YEAR(tbl_EcommerceSales[[#This Row],[Order_Date]])</f>
        <v>2025</v>
      </c>
      <c r="AC3071" t="str">
        <f>IF(tbl_EcommerceSales[[#This Row],[Age]]&lt;18,"Under 18",IF(tbl_EcommerceSales[[#This Row],[Age]]&lt;=25,"18-25",IF(tbl_EcommerceSales[[#This Row],[Age]]&lt;=35,"26-35",IF(tbl_EcommerceSales[[#This Row],[Age]]&lt;=45,"36-45",IF(tbl_EcommerceSales[[#This Row],[Age]]&lt;=55,"46-55","56+")))))</f>
        <v>26-35</v>
      </c>
    </row>
    <row r="3072" spans="1:29" x14ac:dyDescent="0.35">
      <c r="A3072" t="s">
        <v>4913</v>
      </c>
      <c r="B3072" s="7">
        <v>45994</v>
      </c>
      <c r="C3072" t="s">
        <v>3137</v>
      </c>
      <c r="D3072" t="s">
        <v>254</v>
      </c>
      <c r="E3072" t="s">
        <v>25</v>
      </c>
      <c r="F3072">
        <v>51</v>
      </c>
      <c r="G3072" t="s">
        <v>71</v>
      </c>
      <c r="H3072" t="s">
        <v>72</v>
      </c>
      <c r="I3072" t="s">
        <v>160</v>
      </c>
      <c r="J3072" t="s">
        <v>161</v>
      </c>
      <c r="K3072" t="s">
        <v>91</v>
      </c>
      <c r="L3072" t="s">
        <v>133</v>
      </c>
      <c r="M3072">
        <v>1</v>
      </c>
      <c r="N3072" s="2">
        <v>1099</v>
      </c>
      <c r="O3072" s="3">
        <v>0.25</v>
      </c>
      <c r="P3072" s="2">
        <v>520</v>
      </c>
      <c r="Q3072" t="s">
        <v>123</v>
      </c>
      <c r="R3072" t="s">
        <v>33</v>
      </c>
      <c r="S3072" t="s">
        <v>34</v>
      </c>
      <c r="T3072" s="4">
        <v>5</v>
      </c>
      <c r="U3072" s="11">
        <f t="shared" si="47"/>
        <v>1099</v>
      </c>
      <c r="V3072" s="11">
        <f>tbl_EcommerceSales[[#This Row],[Gross_Sales]]*tbl_EcommerceSales[[#This Row],[Discount]]</f>
        <v>274.75</v>
      </c>
      <c r="W3072" s="11">
        <f>tbl_EcommerceSales[[#This Row],[Gross_Sales]]-tbl_EcommerceSales[[#This Row],[Discount_Amount]]</f>
        <v>824.25</v>
      </c>
      <c r="X3072" s="11">
        <f>tbl_EcommerceSales[[#This Row],[Quantity]] * _xlfn.XLOOKUP(tbl_EcommerceSales[[#This Row],[Product_ID]], Product_Master!A:A, Product_Master!F:F)</f>
        <v>520</v>
      </c>
      <c r="Y3072" s="11">
        <f>tbl_EcommerceSales[[#This Row],[Net_Revenue]]-tbl_EcommerceSales[[#This Row],[Total_Cost]]</f>
        <v>304.25</v>
      </c>
      <c r="Z3072" s="9">
        <f>IFERROR(#REF!/tbl_EcommerceSales[[#This Row],[Total_Cost]], 0)</f>
        <v>0</v>
      </c>
      <c r="AA3072" t="str">
        <f>TEXT(tbl_EcommerceSales[[#This Row],[Order_Date]],"mmm")</f>
        <v>Dec</v>
      </c>
      <c r="AB3072">
        <f>YEAR(tbl_EcommerceSales[[#This Row],[Order_Date]])</f>
        <v>2025</v>
      </c>
      <c r="AC3072" t="str">
        <f>IF(tbl_EcommerceSales[[#This Row],[Age]]&lt;18,"Under 18",IF(tbl_EcommerceSales[[#This Row],[Age]]&lt;=25,"18-25",IF(tbl_EcommerceSales[[#This Row],[Age]]&lt;=35,"26-35",IF(tbl_EcommerceSales[[#This Row],[Age]]&lt;=45,"36-45",IF(tbl_EcommerceSales[[#This Row],[Age]]&lt;=55,"46-55","56+")))))</f>
        <v>46-55</v>
      </c>
    </row>
    <row r="3073" spans="1:29" x14ac:dyDescent="0.35">
      <c r="A3073" t="s">
        <v>4914</v>
      </c>
      <c r="B3073" s="7">
        <v>45994</v>
      </c>
      <c r="C3073" t="s">
        <v>4915</v>
      </c>
      <c r="D3073" t="s">
        <v>312</v>
      </c>
      <c r="E3073" t="s">
        <v>25</v>
      </c>
      <c r="F3073">
        <v>44</v>
      </c>
      <c r="G3073" t="s">
        <v>99</v>
      </c>
      <c r="H3073" t="s">
        <v>88</v>
      </c>
      <c r="I3073" t="s">
        <v>89</v>
      </c>
      <c r="J3073" t="s">
        <v>90</v>
      </c>
      <c r="K3073" t="s">
        <v>91</v>
      </c>
      <c r="L3073" t="s">
        <v>92</v>
      </c>
      <c r="M3073">
        <v>2</v>
      </c>
      <c r="N3073" s="2">
        <v>599</v>
      </c>
      <c r="O3073" s="3">
        <v>0.3</v>
      </c>
      <c r="P3073" s="2">
        <v>520</v>
      </c>
      <c r="Q3073" t="s">
        <v>32</v>
      </c>
      <c r="R3073" t="s">
        <v>33</v>
      </c>
      <c r="S3073" t="s">
        <v>34</v>
      </c>
      <c r="T3073" s="4">
        <v>4</v>
      </c>
      <c r="U3073" s="11">
        <f t="shared" si="47"/>
        <v>1198</v>
      </c>
      <c r="V3073" s="11">
        <f>tbl_EcommerceSales[[#This Row],[Gross_Sales]]*tbl_EcommerceSales[[#This Row],[Discount]]</f>
        <v>359.4</v>
      </c>
      <c r="W3073" s="11">
        <f>tbl_EcommerceSales[[#This Row],[Gross_Sales]]-tbl_EcommerceSales[[#This Row],[Discount_Amount]]</f>
        <v>838.6</v>
      </c>
      <c r="X3073" s="11">
        <f>tbl_EcommerceSales[[#This Row],[Quantity]] * _xlfn.XLOOKUP(tbl_EcommerceSales[[#This Row],[Product_ID]], Product_Master!A:A, Product_Master!F:F)</f>
        <v>520</v>
      </c>
      <c r="Y3073" s="11">
        <f>tbl_EcommerceSales[[#This Row],[Net_Revenue]]-tbl_EcommerceSales[[#This Row],[Total_Cost]]</f>
        <v>318.60000000000002</v>
      </c>
      <c r="Z3073" s="9">
        <f>IFERROR(#REF!/tbl_EcommerceSales[[#This Row],[Total_Cost]], 0)</f>
        <v>0</v>
      </c>
      <c r="AA3073" t="str">
        <f>TEXT(tbl_EcommerceSales[[#This Row],[Order_Date]],"mmm")</f>
        <v>Dec</v>
      </c>
      <c r="AB3073">
        <f>YEAR(tbl_EcommerceSales[[#This Row],[Order_Date]])</f>
        <v>2025</v>
      </c>
      <c r="AC3073" t="str">
        <f>IF(tbl_EcommerceSales[[#This Row],[Age]]&lt;18,"Under 18",IF(tbl_EcommerceSales[[#This Row],[Age]]&lt;=25,"18-25",IF(tbl_EcommerceSales[[#This Row],[Age]]&lt;=35,"26-35",IF(tbl_EcommerceSales[[#This Row],[Age]]&lt;=45,"36-45",IF(tbl_EcommerceSales[[#This Row],[Age]]&lt;=55,"46-55","56+")))))</f>
        <v>36-45</v>
      </c>
    </row>
    <row r="3074" spans="1:29" x14ac:dyDescent="0.35">
      <c r="A3074" t="s">
        <v>4916</v>
      </c>
      <c r="B3074" s="7">
        <v>45994</v>
      </c>
      <c r="C3074" t="s">
        <v>2583</v>
      </c>
      <c r="D3074" t="s">
        <v>37</v>
      </c>
      <c r="E3074" t="s">
        <v>48</v>
      </c>
      <c r="F3074">
        <v>38</v>
      </c>
      <c r="G3074" t="s">
        <v>270</v>
      </c>
      <c r="H3074" t="s">
        <v>72</v>
      </c>
      <c r="I3074" t="s">
        <v>212</v>
      </c>
      <c r="J3074" t="s">
        <v>213</v>
      </c>
      <c r="K3074" t="s">
        <v>177</v>
      </c>
      <c r="L3074" t="s">
        <v>178</v>
      </c>
      <c r="M3074">
        <v>2</v>
      </c>
      <c r="N3074" s="2">
        <v>2499</v>
      </c>
      <c r="O3074" s="3">
        <v>0.1</v>
      </c>
      <c r="P3074" s="2">
        <v>2900</v>
      </c>
      <c r="Q3074" t="s">
        <v>44</v>
      </c>
      <c r="R3074" t="s">
        <v>33</v>
      </c>
      <c r="S3074" t="s">
        <v>34</v>
      </c>
      <c r="T3074" s="4">
        <v>5</v>
      </c>
      <c r="U3074" s="11">
        <f t="shared" ref="U3074:U3137" si="48">M3074*N3074</f>
        <v>4998</v>
      </c>
      <c r="V3074" s="11">
        <f>tbl_EcommerceSales[[#This Row],[Gross_Sales]]*tbl_EcommerceSales[[#This Row],[Discount]]</f>
        <v>499.8</v>
      </c>
      <c r="W3074" s="11">
        <f>tbl_EcommerceSales[[#This Row],[Gross_Sales]]-tbl_EcommerceSales[[#This Row],[Discount_Amount]]</f>
        <v>4498.2</v>
      </c>
      <c r="X3074" s="11">
        <f>tbl_EcommerceSales[[#This Row],[Quantity]] * _xlfn.XLOOKUP(tbl_EcommerceSales[[#This Row],[Product_ID]], Product_Master!A:A, Product_Master!F:F)</f>
        <v>2900</v>
      </c>
      <c r="Y3074" s="11">
        <f>tbl_EcommerceSales[[#This Row],[Net_Revenue]]-tbl_EcommerceSales[[#This Row],[Total_Cost]]</f>
        <v>1598.1999999999998</v>
      </c>
      <c r="Z3074" s="9">
        <f>IFERROR(#REF!/tbl_EcommerceSales[[#This Row],[Total_Cost]], 0)</f>
        <v>0</v>
      </c>
      <c r="AA3074" t="str">
        <f>TEXT(tbl_EcommerceSales[[#This Row],[Order_Date]],"mmm")</f>
        <v>Dec</v>
      </c>
      <c r="AB3074">
        <f>YEAR(tbl_EcommerceSales[[#This Row],[Order_Date]])</f>
        <v>2025</v>
      </c>
      <c r="AC3074" t="str">
        <f>IF(tbl_EcommerceSales[[#This Row],[Age]]&lt;18,"Under 18",IF(tbl_EcommerceSales[[#This Row],[Age]]&lt;=25,"18-25",IF(tbl_EcommerceSales[[#This Row],[Age]]&lt;=35,"26-35",IF(tbl_EcommerceSales[[#This Row],[Age]]&lt;=45,"36-45",IF(tbl_EcommerceSales[[#This Row],[Age]]&lt;=55,"46-55","56+")))))</f>
        <v>36-45</v>
      </c>
    </row>
    <row r="3075" spans="1:29" x14ac:dyDescent="0.35">
      <c r="A3075" t="s">
        <v>4917</v>
      </c>
      <c r="B3075" s="7">
        <v>45994</v>
      </c>
      <c r="C3075" t="s">
        <v>2147</v>
      </c>
      <c r="D3075" t="s">
        <v>66</v>
      </c>
      <c r="E3075" t="s">
        <v>48</v>
      </c>
      <c r="F3075">
        <v>30</v>
      </c>
      <c r="G3075" t="s">
        <v>136</v>
      </c>
      <c r="H3075" t="s">
        <v>88</v>
      </c>
      <c r="I3075" t="s">
        <v>294</v>
      </c>
      <c r="J3075" t="s">
        <v>295</v>
      </c>
      <c r="K3075" t="s">
        <v>91</v>
      </c>
      <c r="L3075" t="s">
        <v>296</v>
      </c>
      <c r="M3075">
        <v>1</v>
      </c>
      <c r="N3075" s="2">
        <v>699</v>
      </c>
      <c r="O3075" s="3">
        <v>0.1</v>
      </c>
      <c r="P3075" s="2">
        <v>300</v>
      </c>
      <c r="Q3075" t="s">
        <v>156</v>
      </c>
      <c r="R3075" t="s">
        <v>33</v>
      </c>
      <c r="S3075" t="s">
        <v>57</v>
      </c>
      <c r="T3075" s="4">
        <v>4</v>
      </c>
      <c r="U3075" s="11">
        <f t="shared" si="48"/>
        <v>699</v>
      </c>
      <c r="V3075" s="11">
        <f>tbl_EcommerceSales[[#This Row],[Gross_Sales]]*tbl_EcommerceSales[[#This Row],[Discount]]</f>
        <v>69.900000000000006</v>
      </c>
      <c r="W3075" s="11">
        <f>tbl_EcommerceSales[[#This Row],[Gross_Sales]]-tbl_EcommerceSales[[#This Row],[Discount_Amount]]</f>
        <v>629.1</v>
      </c>
      <c r="X3075" s="11">
        <f>tbl_EcommerceSales[[#This Row],[Quantity]] * _xlfn.XLOOKUP(tbl_EcommerceSales[[#This Row],[Product_ID]], Product_Master!A:A, Product_Master!F:F)</f>
        <v>300</v>
      </c>
      <c r="Y3075" s="11">
        <f>tbl_EcommerceSales[[#This Row],[Net_Revenue]]-tbl_EcommerceSales[[#This Row],[Total_Cost]]</f>
        <v>329.1</v>
      </c>
      <c r="Z3075" s="9">
        <f>IFERROR(#REF!/tbl_EcommerceSales[[#This Row],[Total_Cost]], 0)</f>
        <v>0</v>
      </c>
      <c r="AA3075" t="str">
        <f>TEXT(tbl_EcommerceSales[[#This Row],[Order_Date]],"mmm")</f>
        <v>Dec</v>
      </c>
      <c r="AB3075">
        <f>YEAR(tbl_EcommerceSales[[#This Row],[Order_Date]])</f>
        <v>2025</v>
      </c>
      <c r="AC3075" t="str">
        <f>IF(tbl_EcommerceSales[[#This Row],[Age]]&lt;18,"Under 18",IF(tbl_EcommerceSales[[#This Row],[Age]]&lt;=25,"18-25",IF(tbl_EcommerceSales[[#This Row],[Age]]&lt;=35,"26-35",IF(tbl_EcommerceSales[[#This Row],[Age]]&lt;=45,"36-45",IF(tbl_EcommerceSales[[#This Row],[Age]]&lt;=55,"46-55","56+")))))</f>
        <v>26-35</v>
      </c>
    </row>
    <row r="3076" spans="1:29" x14ac:dyDescent="0.35">
      <c r="A3076" t="s">
        <v>4918</v>
      </c>
      <c r="B3076" s="7">
        <v>45995</v>
      </c>
      <c r="C3076" t="s">
        <v>546</v>
      </c>
      <c r="D3076" t="s">
        <v>148</v>
      </c>
      <c r="E3076" t="s">
        <v>25</v>
      </c>
      <c r="F3076">
        <v>37</v>
      </c>
      <c r="G3076" t="s">
        <v>152</v>
      </c>
      <c r="H3076" t="s">
        <v>72</v>
      </c>
      <c r="I3076" t="s">
        <v>160</v>
      </c>
      <c r="J3076" t="s">
        <v>161</v>
      </c>
      <c r="K3076" t="s">
        <v>91</v>
      </c>
      <c r="L3076" t="s">
        <v>133</v>
      </c>
      <c r="M3076">
        <v>1</v>
      </c>
      <c r="N3076" s="2">
        <v>1099</v>
      </c>
      <c r="O3076" s="3">
        <v>0.05</v>
      </c>
      <c r="P3076" s="2">
        <v>520</v>
      </c>
      <c r="Q3076" t="s">
        <v>156</v>
      </c>
      <c r="R3076" t="s">
        <v>33</v>
      </c>
      <c r="S3076" t="s">
        <v>57</v>
      </c>
      <c r="T3076" s="4">
        <v>3</v>
      </c>
      <c r="U3076" s="11">
        <f t="shared" si="48"/>
        <v>1099</v>
      </c>
      <c r="V3076" s="11">
        <f>tbl_EcommerceSales[[#This Row],[Gross_Sales]]*tbl_EcommerceSales[[#This Row],[Discount]]</f>
        <v>54.95</v>
      </c>
      <c r="W3076" s="11">
        <f>tbl_EcommerceSales[[#This Row],[Gross_Sales]]-tbl_EcommerceSales[[#This Row],[Discount_Amount]]</f>
        <v>1044.05</v>
      </c>
      <c r="X3076" s="11">
        <f>tbl_EcommerceSales[[#This Row],[Quantity]] * _xlfn.XLOOKUP(tbl_EcommerceSales[[#This Row],[Product_ID]], Product_Master!A:A, Product_Master!F:F)</f>
        <v>520</v>
      </c>
      <c r="Y3076" s="11">
        <f>tbl_EcommerceSales[[#This Row],[Net_Revenue]]-tbl_EcommerceSales[[#This Row],[Total_Cost]]</f>
        <v>524.04999999999995</v>
      </c>
      <c r="Z3076" s="9">
        <f>IFERROR(#REF!/tbl_EcommerceSales[[#This Row],[Total_Cost]], 0)</f>
        <v>0</v>
      </c>
      <c r="AA3076" t="str">
        <f>TEXT(tbl_EcommerceSales[[#This Row],[Order_Date]],"mmm")</f>
        <v>Dec</v>
      </c>
      <c r="AB3076">
        <f>YEAR(tbl_EcommerceSales[[#This Row],[Order_Date]])</f>
        <v>2025</v>
      </c>
      <c r="AC3076" t="str">
        <f>IF(tbl_EcommerceSales[[#This Row],[Age]]&lt;18,"Under 18",IF(tbl_EcommerceSales[[#This Row],[Age]]&lt;=25,"18-25",IF(tbl_EcommerceSales[[#This Row],[Age]]&lt;=35,"26-35",IF(tbl_EcommerceSales[[#This Row],[Age]]&lt;=45,"36-45",IF(tbl_EcommerceSales[[#This Row],[Age]]&lt;=55,"46-55","56+")))))</f>
        <v>36-45</v>
      </c>
    </row>
    <row r="3077" spans="1:29" x14ac:dyDescent="0.35">
      <c r="A3077" t="s">
        <v>4919</v>
      </c>
      <c r="B3077" s="7">
        <v>45995</v>
      </c>
      <c r="C3077" t="s">
        <v>1806</v>
      </c>
      <c r="D3077" t="s">
        <v>130</v>
      </c>
      <c r="E3077" t="s">
        <v>48</v>
      </c>
      <c r="F3077">
        <v>24</v>
      </c>
      <c r="G3077" t="s">
        <v>71</v>
      </c>
      <c r="H3077" t="s">
        <v>72</v>
      </c>
      <c r="I3077" t="s">
        <v>80</v>
      </c>
      <c r="J3077" t="s">
        <v>81</v>
      </c>
      <c r="K3077" t="s">
        <v>82</v>
      </c>
      <c r="L3077" t="s">
        <v>83</v>
      </c>
      <c r="M3077">
        <v>3</v>
      </c>
      <c r="N3077" s="2">
        <v>2499</v>
      </c>
      <c r="O3077" s="3">
        <v>0.3</v>
      </c>
      <c r="P3077" s="2">
        <v>4650</v>
      </c>
      <c r="Q3077" t="s">
        <v>32</v>
      </c>
      <c r="R3077" t="s">
        <v>33</v>
      </c>
      <c r="S3077" t="s">
        <v>34</v>
      </c>
      <c r="T3077" s="4">
        <v>4</v>
      </c>
      <c r="U3077" s="11">
        <f t="shared" si="48"/>
        <v>7497</v>
      </c>
      <c r="V3077" s="11">
        <f>tbl_EcommerceSales[[#This Row],[Gross_Sales]]*tbl_EcommerceSales[[#This Row],[Discount]]</f>
        <v>2249.1</v>
      </c>
      <c r="W3077" s="11">
        <f>tbl_EcommerceSales[[#This Row],[Gross_Sales]]-tbl_EcommerceSales[[#This Row],[Discount_Amount]]</f>
        <v>5247.9</v>
      </c>
      <c r="X3077" s="11">
        <f>tbl_EcommerceSales[[#This Row],[Quantity]] * _xlfn.XLOOKUP(tbl_EcommerceSales[[#This Row],[Product_ID]], Product_Master!A:A, Product_Master!F:F)</f>
        <v>4650</v>
      </c>
      <c r="Y3077" s="11">
        <f>tbl_EcommerceSales[[#This Row],[Net_Revenue]]-tbl_EcommerceSales[[#This Row],[Total_Cost]]</f>
        <v>597.89999999999964</v>
      </c>
      <c r="Z3077" s="9">
        <f>IFERROR(#REF!/tbl_EcommerceSales[[#This Row],[Total_Cost]], 0)</f>
        <v>0</v>
      </c>
      <c r="AA3077" t="str">
        <f>TEXT(tbl_EcommerceSales[[#This Row],[Order_Date]],"mmm")</f>
        <v>Dec</v>
      </c>
      <c r="AB3077">
        <f>YEAR(tbl_EcommerceSales[[#This Row],[Order_Date]])</f>
        <v>2025</v>
      </c>
      <c r="AC3077" t="str">
        <f>IF(tbl_EcommerceSales[[#This Row],[Age]]&lt;18,"Under 18",IF(tbl_EcommerceSales[[#This Row],[Age]]&lt;=25,"18-25",IF(tbl_EcommerceSales[[#This Row],[Age]]&lt;=35,"26-35",IF(tbl_EcommerceSales[[#This Row],[Age]]&lt;=45,"36-45",IF(tbl_EcommerceSales[[#This Row],[Age]]&lt;=55,"46-55","56+")))))</f>
        <v>18-25</v>
      </c>
    </row>
    <row r="3078" spans="1:29" x14ac:dyDescent="0.35">
      <c r="A3078" t="s">
        <v>4920</v>
      </c>
      <c r="B3078" s="7">
        <v>45995</v>
      </c>
      <c r="C3078" t="s">
        <v>1650</v>
      </c>
      <c r="D3078" t="s">
        <v>60</v>
      </c>
      <c r="E3078" t="s">
        <v>48</v>
      </c>
      <c r="F3078">
        <v>35</v>
      </c>
      <c r="G3078" t="s">
        <v>52</v>
      </c>
      <c r="H3078" t="s">
        <v>27</v>
      </c>
      <c r="I3078" t="s">
        <v>276</v>
      </c>
      <c r="J3078" t="s">
        <v>277</v>
      </c>
      <c r="K3078" t="s">
        <v>30</v>
      </c>
      <c r="L3078" t="s">
        <v>278</v>
      </c>
      <c r="M3078">
        <v>1</v>
      </c>
      <c r="N3078" s="2">
        <v>1599</v>
      </c>
      <c r="O3078" s="3">
        <v>0.15</v>
      </c>
      <c r="P3078" s="2">
        <v>850</v>
      </c>
      <c r="Q3078" t="s">
        <v>76</v>
      </c>
      <c r="R3078" t="s">
        <v>33</v>
      </c>
      <c r="S3078" t="s">
        <v>34</v>
      </c>
      <c r="T3078" s="4">
        <v>4</v>
      </c>
      <c r="U3078" s="11">
        <f t="shared" si="48"/>
        <v>1599</v>
      </c>
      <c r="V3078" s="11">
        <f>tbl_EcommerceSales[[#This Row],[Gross_Sales]]*tbl_EcommerceSales[[#This Row],[Discount]]</f>
        <v>239.85</v>
      </c>
      <c r="W3078" s="11">
        <f>tbl_EcommerceSales[[#This Row],[Gross_Sales]]-tbl_EcommerceSales[[#This Row],[Discount_Amount]]</f>
        <v>1359.15</v>
      </c>
      <c r="X3078" s="11">
        <f>tbl_EcommerceSales[[#This Row],[Quantity]] * _xlfn.XLOOKUP(tbl_EcommerceSales[[#This Row],[Product_ID]], Product_Master!A:A, Product_Master!F:F)</f>
        <v>850</v>
      </c>
      <c r="Y3078" s="11">
        <f>tbl_EcommerceSales[[#This Row],[Net_Revenue]]-tbl_EcommerceSales[[#This Row],[Total_Cost]]</f>
        <v>509.15000000000009</v>
      </c>
      <c r="Z3078" s="9">
        <f>IFERROR(#REF!/tbl_EcommerceSales[[#This Row],[Total_Cost]], 0)</f>
        <v>0</v>
      </c>
      <c r="AA3078" t="str">
        <f>TEXT(tbl_EcommerceSales[[#This Row],[Order_Date]],"mmm")</f>
        <v>Dec</v>
      </c>
      <c r="AB3078">
        <f>YEAR(tbl_EcommerceSales[[#This Row],[Order_Date]])</f>
        <v>2025</v>
      </c>
      <c r="AC3078" t="str">
        <f>IF(tbl_EcommerceSales[[#This Row],[Age]]&lt;18,"Under 18",IF(tbl_EcommerceSales[[#This Row],[Age]]&lt;=25,"18-25",IF(tbl_EcommerceSales[[#This Row],[Age]]&lt;=35,"26-35",IF(tbl_EcommerceSales[[#This Row],[Age]]&lt;=45,"36-45",IF(tbl_EcommerceSales[[#This Row],[Age]]&lt;=55,"46-55","56+")))))</f>
        <v>26-35</v>
      </c>
    </row>
    <row r="3079" spans="1:29" x14ac:dyDescent="0.35">
      <c r="A3079" t="s">
        <v>4921</v>
      </c>
      <c r="B3079" s="7">
        <v>45995</v>
      </c>
      <c r="C3079" t="s">
        <v>4922</v>
      </c>
      <c r="D3079" t="s">
        <v>216</v>
      </c>
      <c r="E3079" t="s">
        <v>48</v>
      </c>
      <c r="F3079">
        <v>31</v>
      </c>
      <c r="G3079" t="s">
        <v>52</v>
      </c>
      <c r="H3079" t="s">
        <v>27</v>
      </c>
      <c r="I3079" t="s">
        <v>160</v>
      </c>
      <c r="J3079" t="s">
        <v>161</v>
      </c>
      <c r="K3079" t="s">
        <v>91</v>
      </c>
      <c r="L3079" t="s">
        <v>133</v>
      </c>
      <c r="M3079">
        <v>4</v>
      </c>
      <c r="N3079" s="2">
        <v>1099</v>
      </c>
      <c r="O3079" s="3">
        <v>0.15</v>
      </c>
      <c r="P3079" s="2">
        <v>2080</v>
      </c>
      <c r="Q3079" t="s">
        <v>123</v>
      </c>
      <c r="R3079" t="s">
        <v>33</v>
      </c>
      <c r="S3079" t="s">
        <v>57</v>
      </c>
      <c r="T3079" s="4">
        <v>5</v>
      </c>
      <c r="U3079" s="11">
        <f t="shared" si="48"/>
        <v>4396</v>
      </c>
      <c r="V3079" s="11">
        <f>tbl_EcommerceSales[[#This Row],[Gross_Sales]]*tbl_EcommerceSales[[#This Row],[Discount]]</f>
        <v>659.4</v>
      </c>
      <c r="W3079" s="11">
        <f>tbl_EcommerceSales[[#This Row],[Gross_Sales]]-tbl_EcommerceSales[[#This Row],[Discount_Amount]]</f>
        <v>3736.6</v>
      </c>
      <c r="X3079" s="11">
        <f>tbl_EcommerceSales[[#This Row],[Quantity]] * _xlfn.XLOOKUP(tbl_EcommerceSales[[#This Row],[Product_ID]], Product_Master!A:A, Product_Master!F:F)</f>
        <v>2080</v>
      </c>
      <c r="Y3079" s="11">
        <f>tbl_EcommerceSales[[#This Row],[Net_Revenue]]-tbl_EcommerceSales[[#This Row],[Total_Cost]]</f>
        <v>1656.6</v>
      </c>
      <c r="Z3079" s="9">
        <f>IFERROR(#REF!/tbl_EcommerceSales[[#This Row],[Total_Cost]], 0)</f>
        <v>0</v>
      </c>
      <c r="AA3079" t="str">
        <f>TEXT(tbl_EcommerceSales[[#This Row],[Order_Date]],"mmm")</f>
        <v>Dec</v>
      </c>
      <c r="AB3079">
        <f>YEAR(tbl_EcommerceSales[[#This Row],[Order_Date]])</f>
        <v>2025</v>
      </c>
      <c r="AC3079" t="str">
        <f>IF(tbl_EcommerceSales[[#This Row],[Age]]&lt;18,"Under 18",IF(tbl_EcommerceSales[[#This Row],[Age]]&lt;=25,"18-25",IF(tbl_EcommerceSales[[#This Row],[Age]]&lt;=35,"26-35",IF(tbl_EcommerceSales[[#This Row],[Age]]&lt;=45,"36-45",IF(tbl_EcommerceSales[[#This Row],[Age]]&lt;=55,"46-55","56+")))))</f>
        <v>26-35</v>
      </c>
    </row>
    <row r="3080" spans="1:29" x14ac:dyDescent="0.35">
      <c r="A3080" t="s">
        <v>4923</v>
      </c>
      <c r="B3080" s="7">
        <v>45995</v>
      </c>
      <c r="C3080" t="s">
        <v>461</v>
      </c>
      <c r="D3080" t="s">
        <v>170</v>
      </c>
      <c r="E3080" t="s">
        <v>25</v>
      </c>
      <c r="F3080">
        <v>36</v>
      </c>
      <c r="G3080" t="s">
        <v>186</v>
      </c>
      <c r="H3080" t="s">
        <v>72</v>
      </c>
      <c r="I3080" t="s">
        <v>221</v>
      </c>
      <c r="J3080" t="s">
        <v>222</v>
      </c>
      <c r="K3080" t="s">
        <v>177</v>
      </c>
      <c r="L3080" t="s">
        <v>208</v>
      </c>
      <c r="M3080">
        <v>1</v>
      </c>
      <c r="N3080" s="2">
        <v>1499</v>
      </c>
      <c r="O3080" s="3">
        <v>0.15</v>
      </c>
      <c r="P3080" s="2">
        <v>800</v>
      </c>
      <c r="Q3080" t="s">
        <v>319</v>
      </c>
      <c r="R3080" t="s">
        <v>33</v>
      </c>
      <c r="S3080" t="s">
        <v>57</v>
      </c>
      <c r="T3080" s="4">
        <v>3</v>
      </c>
      <c r="U3080" s="11">
        <f t="shared" si="48"/>
        <v>1499</v>
      </c>
      <c r="V3080" s="11">
        <f>tbl_EcommerceSales[[#This Row],[Gross_Sales]]*tbl_EcommerceSales[[#This Row],[Discount]]</f>
        <v>224.85</v>
      </c>
      <c r="W3080" s="11">
        <f>tbl_EcommerceSales[[#This Row],[Gross_Sales]]-tbl_EcommerceSales[[#This Row],[Discount_Amount]]</f>
        <v>1274.1500000000001</v>
      </c>
      <c r="X3080" s="11">
        <f>tbl_EcommerceSales[[#This Row],[Quantity]] * _xlfn.XLOOKUP(tbl_EcommerceSales[[#This Row],[Product_ID]], Product_Master!A:A, Product_Master!F:F)</f>
        <v>800</v>
      </c>
      <c r="Y3080" s="11">
        <f>tbl_EcommerceSales[[#This Row],[Net_Revenue]]-tbl_EcommerceSales[[#This Row],[Total_Cost]]</f>
        <v>474.15000000000009</v>
      </c>
      <c r="Z3080" s="9">
        <f>IFERROR(#REF!/tbl_EcommerceSales[[#This Row],[Total_Cost]], 0)</f>
        <v>0</v>
      </c>
      <c r="AA3080" t="str">
        <f>TEXT(tbl_EcommerceSales[[#This Row],[Order_Date]],"mmm")</f>
        <v>Dec</v>
      </c>
      <c r="AB3080">
        <f>YEAR(tbl_EcommerceSales[[#This Row],[Order_Date]])</f>
        <v>2025</v>
      </c>
      <c r="AC3080" t="str">
        <f>IF(tbl_EcommerceSales[[#This Row],[Age]]&lt;18,"Under 18",IF(tbl_EcommerceSales[[#This Row],[Age]]&lt;=25,"18-25",IF(tbl_EcommerceSales[[#This Row],[Age]]&lt;=35,"26-35",IF(tbl_EcommerceSales[[#This Row],[Age]]&lt;=45,"36-45",IF(tbl_EcommerceSales[[#This Row],[Age]]&lt;=55,"46-55","56+")))))</f>
        <v>36-45</v>
      </c>
    </row>
    <row r="3081" spans="1:29" x14ac:dyDescent="0.35">
      <c r="A3081" t="s">
        <v>4924</v>
      </c>
      <c r="B3081" s="7">
        <v>45995</v>
      </c>
      <c r="C3081" t="s">
        <v>1151</v>
      </c>
      <c r="D3081" t="s">
        <v>79</v>
      </c>
      <c r="E3081" t="s">
        <v>25</v>
      </c>
      <c r="F3081">
        <v>39</v>
      </c>
      <c r="G3081" t="s">
        <v>26</v>
      </c>
      <c r="H3081" t="s">
        <v>27</v>
      </c>
      <c r="I3081" t="s">
        <v>221</v>
      </c>
      <c r="J3081" t="s">
        <v>222</v>
      </c>
      <c r="K3081" t="s">
        <v>177</v>
      </c>
      <c r="L3081" t="s">
        <v>208</v>
      </c>
      <c r="M3081">
        <v>1</v>
      </c>
      <c r="N3081" s="2">
        <v>1499</v>
      </c>
      <c r="O3081" s="3">
        <v>0.15</v>
      </c>
      <c r="P3081" s="2">
        <v>800</v>
      </c>
      <c r="Q3081" t="s">
        <v>44</v>
      </c>
      <c r="R3081" t="s">
        <v>33</v>
      </c>
      <c r="S3081" t="s">
        <v>34</v>
      </c>
      <c r="T3081" s="4">
        <v>5</v>
      </c>
      <c r="U3081" s="11">
        <f t="shared" si="48"/>
        <v>1499</v>
      </c>
      <c r="V3081" s="11">
        <f>tbl_EcommerceSales[[#This Row],[Gross_Sales]]*tbl_EcommerceSales[[#This Row],[Discount]]</f>
        <v>224.85</v>
      </c>
      <c r="W3081" s="11">
        <f>tbl_EcommerceSales[[#This Row],[Gross_Sales]]-tbl_EcommerceSales[[#This Row],[Discount_Amount]]</f>
        <v>1274.1500000000001</v>
      </c>
      <c r="X3081" s="11">
        <f>tbl_EcommerceSales[[#This Row],[Quantity]] * _xlfn.XLOOKUP(tbl_EcommerceSales[[#This Row],[Product_ID]], Product_Master!A:A, Product_Master!F:F)</f>
        <v>800</v>
      </c>
      <c r="Y3081" s="11">
        <f>tbl_EcommerceSales[[#This Row],[Net_Revenue]]-tbl_EcommerceSales[[#This Row],[Total_Cost]]</f>
        <v>474.15000000000009</v>
      </c>
      <c r="Z3081" s="9">
        <f>IFERROR(#REF!/tbl_EcommerceSales[[#This Row],[Total_Cost]], 0)</f>
        <v>0</v>
      </c>
      <c r="AA3081" t="str">
        <f>TEXT(tbl_EcommerceSales[[#This Row],[Order_Date]],"mmm")</f>
        <v>Dec</v>
      </c>
      <c r="AB3081">
        <f>YEAR(tbl_EcommerceSales[[#This Row],[Order_Date]])</f>
        <v>2025</v>
      </c>
      <c r="AC3081" t="str">
        <f>IF(tbl_EcommerceSales[[#This Row],[Age]]&lt;18,"Under 18",IF(tbl_EcommerceSales[[#This Row],[Age]]&lt;=25,"18-25",IF(tbl_EcommerceSales[[#This Row],[Age]]&lt;=35,"26-35",IF(tbl_EcommerceSales[[#This Row],[Age]]&lt;=45,"36-45",IF(tbl_EcommerceSales[[#This Row],[Age]]&lt;=55,"46-55","56+")))))</f>
        <v>36-45</v>
      </c>
    </row>
    <row r="3082" spans="1:29" x14ac:dyDescent="0.35">
      <c r="A3082" t="s">
        <v>4925</v>
      </c>
      <c r="B3082" s="7">
        <v>45995</v>
      </c>
      <c r="C3082" t="s">
        <v>693</v>
      </c>
      <c r="D3082" t="s">
        <v>232</v>
      </c>
      <c r="E3082" t="s">
        <v>48</v>
      </c>
      <c r="F3082">
        <v>26</v>
      </c>
      <c r="G3082" t="s">
        <v>171</v>
      </c>
      <c r="H3082" t="s">
        <v>39</v>
      </c>
      <c r="I3082" t="s">
        <v>349</v>
      </c>
      <c r="J3082" t="s">
        <v>350</v>
      </c>
      <c r="K3082" t="s">
        <v>82</v>
      </c>
      <c r="L3082" t="s">
        <v>238</v>
      </c>
      <c r="M3082">
        <v>1</v>
      </c>
      <c r="N3082" s="2">
        <v>1599</v>
      </c>
      <c r="O3082" s="3">
        <v>0.05</v>
      </c>
      <c r="P3082" s="2">
        <v>920</v>
      </c>
      <c r="Q3082" t="s">
        <v>156</v>
      </c>
      <c r="R3082" t="s">
        <v>33</v>
      </c>
      <c r="S3082" t="s">
        <v>57</v>
      </c>
      <c r="T3082" s="4">
        <v>3</v>
      </c>
      <c r="U3082" s="11">
        <f t="shared" si="48"/>
        <v>1599</v>
      </c>
      <c r="V3082" s="11">
        <f>tbl_EcommerceSales[[#This Row],[Gross_Sales]]*tbl_EcommerceSales[[#This Row],[Discount]]</f>
        <v>79.95</v>
      </c>
      <c r="W3082" s="11">
        <f>tbl_EcommerceSales[[#This Row],[Gross_Sales]]-tbl_EcommerceSales[[#This Row],[Discount_Amount]]</f>
        <v>1519.05</v>
      </c>
      <c r="X3082" s="11">
        <f>tbl_EcommerceSales[[#This Row],[Quantity]] * _xlfn.XLOOKUP(tbl_EcommerceSales[[#This Row],[Product_ID]], Product_Master!A:A, Product_Master!F:F)</f>
        <v>920</v>
      </c>
      <c r="Y3082" s="11">
        <f>tbl_EcommerceSales[[#This Row],[Net_Revenue]]-tbl_EcommerceSales[[#This Row],[Total_Cost]]</f>
        <v>599.04999999999995</v>
      </c>
      <c r="Z3082" s="9">
        <f>IFERROR(#REF!/tbl_EcommerceSales[[#This Row],[Total_Cost]], 0)</f>
        <v>0</v>
      </c>
      <c r="AA3082" t="str">
        <f>TEXT(tbl_EcommerceSales[[#This Row],[Order_Date]],"mmm")</f>
        <v>Dec</v>
      </c>
      <c r="AB3082">
        <f>YEAR(tbl_EcommerceSales[[#This Row],[Order_Date]])</f>
        <v>2025</v>
      </c>
      <c r="AC3082" t="str">
        <f>IF(tbl_EcommerceSales[[#This Row],[Age]]&lt;18,"Under 18",IF(tbl_EcommerceSales[[#This Row],[Age]]&lt;=25,"18-25",IF(tbl_EcommerceSales[[#This Row],[Age]]&lt;=35,"26-35",IF(tbl_EcommerceSales[[#This Row],[Age]]&lt;=45,"36-45",IF(tbl_EcommerceSales[[#This Row],[Age]]&lt;=55,"46-55","56+")))))</f>
        <v>26-35</v>
      </c>
    </row>
    <row r="3083" spans="1:29" x14ac:dyDescent="0.35">
      <c r="A3083" t="s">
        <v>4926</v>
      </c>
      <c r="B3083" s="7">
        <v>45995</v>
      </c>
      <c r="C3083" t="s">
        <v>4927</v>
      </c>
      <c r="D3083" t="s">
        <v>342</v>
      </c>
      <c r="E3083" t="s">
        <v>25</v>
      </c>
      <c r="F3083">
        <v>25</v>
      </c>
      <c r="G3083" t="s">
        <v>99</v>
      </c>
      <c r="H3083" t="s">
        <v>88</v>
      </c>
      <c r="I3083" t="s">
        <v>89</v>
      </c>
      <c r="J3083" t="s">
        <v>90</v>
      </c>
      <c r="K3083" t="s">
        <v>91</v>
      </c>
      <c r="L3083" t="s">
        <v>92</v>
      </c>
      <c r="M3083">
        <v>1</v>
      </c>
      <c r="N3083" s="2">
        <v>599</v>
      </c>
      <c r="O3083" s="3">
        <v>0.1</v>
      </c>
      <c r="P3083" s="2">
        <v>260</v>
      </c>
      <c r="Q3083" t="s">
        <v>44</v>
      </c>
      <c r="R3083" t="s">
        <v>33</v>
      </c>
      <c r="S3083" t="s">
        <v>57</v>
      </c>
      <c r="T3083" s="4">
        <v>5</v>
      </c>
      <c r="U3083" s="11">
        <f t="shared" si="48"/>
        <v>599</v>
      </c>
      <c r="V3083" s="11">
        <f>tbl_EcommerceSales[[#This Row],[Gross_Sales]]*tbl_EcommerceSales[[#This Row],[Discount]]</f>
        <v>59.900000000000006</v>
      </c>
      <c r="W3083" s="11">
        <f>tbl_EcommerceSales[[#This Row],[Gross_Sales]]-tbl_EcommerceSales[[#This Row],[Discount_Amount]]</f>
        <v>539.1</v>
      </c>
      <c r="X3083" s="11">
        <f>tbl_EcommerceSales[[#This Row],[Quantity]] * _xlfn.XLOOKUP(tbl_EcommerceSales[[#This Row],[Product_ID]], Product_Master!A:A, Product_Master!F:F)</f>
        <v>260</v>
      </c>
      <c r="Y3083" s="11">
        <f>tbl_EcommerceSales[[#This Row],[Net_Revenue]]-tbl_EcommerceSales[[#This Row],[Total_Cost]]</f>
        <v>279.10000000000002</v>
      </c>
      <c r="Z3083" s="9">
        <f>IFERROR(#REF!/tbl_EcommerceSales[[#This Row],[Total_Cost]], 0)</f>
        <v>0</v>
      </c>
      <c r="AA3083" t="str">
        <f>TEXT(tbl_EcommerceSales[[#This Row],[Order_Date]],"mmm")</f>
        <v>Dec</v>
      </c>
      <c r="AB3083">
        <f>YEAR(tbl_EcommerceSales[[#This Row],[Order_Date]])</f>
        <v>2025</v>
      </c>
      <c r="AC3083" t="str">
        <f>IF(tbl_EcommerceSales[[#This Row],[Age]]&lt;18,"Under 18",IF(tbl_EcommerceSales[[#This Row],[Age]]&lt;=25,"18-25",IF(tbl_EcommerceSales[[#This Row],[Age]]&lt;=35,"26-35",IF(tbl_EcommerceSales[[#This Row],[Age]]&lt;=45,"36-45",IF(tbl_EcommerceSales[[#This Row],[Age]]&lt;=55,"46-55","56+")))))</f>
        <v>18-25</v>
      </c>
    </row>
    <row r="3084" spans="1:29" x14ac:dyDescent="0.35">
      <c r="A3084" t="s">
        <v>4928</v>
      </c>
      <c r="B3084" s="7">
        <v>45995</v>
      </c>
      <c r="C3084" t="s">
        <v>1157</v>
      </c>
      <c r="D3084" t="s">
        <v>254</v>
      </c>
      <c r="E3084" t="s">
        <v>48</v>
      </c>
      <c r="F3084">
        <v>26</v>
      </c>
      <c r="G3084" t="s">
        <v>71</v>
      </c>
      <c r="H3084" t="s">
        <v>72</v>
      </c>
      <c r="I3084" t="s">
        <v>175</v>
      </c>
      <c r="J3084" t="s">
        <v>176</v>
      </c>
      <c r="K3084" t="s">
        <v>177</v>
      </c>
      <c r="L3084" t="s">
        <v>178</v>
      </c>
      <c r="M3084">
        <v>3</v>
      </c>
      <c r="N3084" s="2">
        <v>699</v>
      </c>
      <c r="O3084" s="3">
        <v>0.2</v>
      </c>
      <c r="P3084" s="2">
        <v>960</v>
      </c>
      <c r="Q3084" t="s">
        <v>319</v>
      </c>
      <c r="R3084" t="s">
        <v>33</v>
      </c>
      <c r="S3084" t="s">
        <v>34</v>
      </c>
      <c r="T3084" s="4">
        <v>4</v>
      </c>
      <c r="U3084" s="11">
        <f t="shared" si="48"/>
        <v>2097</v>
      </c>
      <c r="V3084" s="11">
        <f>tbl_EcommerceSales[[#This Row],[Gross_Sales]]*tbl_EcommerceSales[[#This Row],[Discount]]</f>
        <v>419.40000000000003</v>
      </c>
      <c r="W3084" s="11">
        <f>tbl_EcommerceSales[[#This Row],[Gross_Sales]]-tbl_EcommerceSales[[#This Row],[Discount_Amount]]</f>
        <v>1677.6</v>
      </c>
      <c r="X3084" s="11">
        <f>tbl_EcommerceSales[[#This Row],[Quantity]] * _xlfn.XLOOKUP(tbl_EcommerceSales[[#This Row],[Product_ID]], Product_Master!A:A, Product_Master!F:F)</f>
        <v>960</v>
      </c>
      <c r="Y3084" s="11">
        <f>tbl_EcommerceSales[[#This Row],[Net_Revenue]]-tbl_EcommerceSales[[#This Row],[Total_Cost]]</f>
        <v>717.59999999999991</v>
      </c>
      <c r="Z3084" s="9">
        <f>IFERROR(#REF!/tbl_EcommerceSales[[#This Row],[Total_Cost]], 0)</f>
        <v>0</v>
      </c>
      <c r="AA3084" t="str">
        <f>TEXT(tbl_EcommerceSales[[#This Row],[Order_Date]],"mmm")</f>
        <v>Dec</v>
      </c>
      <c r="AB3084">
        <f>YEAR(tbl_EcommerceSales[[#This Row],[Order_Date]])</f>
        <v>2025</v>
      </c>
      <c r="AC3084" t="str">
        <f>IF(tbl_EcommerceSales[[#This Row],[Age]]&lt;18,"Under 18",IF(tbl_EcommerceSales[[#This Row],[Age]]&lt;=25,"18-25",IF(tbl_EcommerceSales[[#This Row],[Age]]&lt;=35,"26-35",IF(tbl_EcommerceSales[[#This Row],[Age]]&lt;=45,"36-45",IF(tbl_EcommerceSales[[#This Row],[Age]]&lt;=55,"46-55","56+")))))</f>
        <v>26-35</v>
      </c>
    </row>
    <row r="3085" spans="1:29" x14ac:dyDescent="0.35">
      <c r="A3085" t="s">
        <v>4929</v>
      </c>
      <c r="B3085" s="7">
        <v>45995</v>
      </c>
      <c r="C3085" t="s">
        <v>1151</v>
      </c>
      <c r="D3085" t="s">
        <v>79</v>
      </c>
      <c r="E3085" t="s">
        <v>25</v>
      </c>
      <c r="F3085">
        <v>41</v>
      </c>
      <c r="G3085" t="s">
        <v>186</v>
      </c>
      <c r="H3085" t="s">
        <v>72</v>
      </c>
      <c r="I3085" t="s">
        <v>40</v>
      </c>
      <c r="J3085" t="s">
        <v>41</v>
      </c>
      <c r="K3085" t="s">
        <v>42</v>
      </c>
      <c r="L3085" t="s">
        <v>43</v>
      </c>
      <c r="M3085">
        <v>4</v>
      </c>
      <c r="N3085" s="2">
        <v>699</v>
      </c>
      <c r="O3085" s="3">
        <v>0.05</v>
      </c>
      <c r="P3085" s="2">
        <v>1240</v>
      </c>
      <c r="Q3085" t="s">
        <v>44</v>
      </c>
      <c r="R3085" t="s">
        <v>33</v>
      </c>
      <c r="S3085" t="s">
        <v>34</v>
      </c>
      <c r="T3085" s="4">
        <v>2</v>
      </c>
      <c r="U3085" s="11">
        <f t="shared" si="48"/>
        <v>2796</v>
      </c>
      <c r="V3085" s="11">
        <f>tbl_EcommerceSales[[#This Row],[Gross_Sales]]*tbl_EcommerceSales[[#This Row],[Discount]]</f>
        <v>139.80000000000001</v>
      </c>
      <c r="W3085" s="11">
        <f>tbl_EcommerceSales[[#This Row],[Gross_Sales]]-tbl_EcommerceSales[[#This Row],[Discount_Amount]]</f>
        <v>2656.2</v>
      </c>
      <c r="X3085" s="11">
        <f>tbl_EcommerceSales[[#This Row],[Quantity]] * _xlfn.XLOOKUP(tbl_EcommerceSales[[#This Row],[Product_ID]], Product_Master!A:A, Product_Master!F:F)</f>
        <v>1240</v>
      </c>
      <c r="Y3085" s="11">
        <f>tbl_EcommerceSales[[#This Row],[Net_Revenue]]-tbl_EcommerceSales[[#This Row],[Total_Cost]]</f>
        <v>1416.1999999999998</v>
      </c>
      <c r="Z3085" s="9">
        <f>IFERROR(#REF!/tbl_EcommerceSales[[#This Row],[Total_Cost]], 0)</f>
        <v>0</v>
      </c>
      <c r="AA3085" t="str">
        <f>TEXT(tbl_EcommerceSales[[#This Row],[Order_Date]],"mmm")</f>
        <v>Dec</v>
      </c>
      <c r="AB3085">
        <f>YEAR(tbl_EcommerceSales[[#This Row],[Order_Date]])</f>
        <v>2025</v>
      </c>
      <c r="AC3085" t="str">
        <f>IF(tbl_EcommerceSales[[#This Row],[Age]]&lt;18,"Under 18",IF(tbl_EcommerceSales[[#This Row],[Age]]&lt;=25,"18-25",IF(tbl_EcommerceSales[[#This Row],[Age]]&lt;=35,"26-35",IF(tbl_EcommerceSales[[#This Row],[Age]]&lt;=45,"36-45",IF(tbl_EcommerceSales[[#This Row],[Age]]&lt;=55,"46-55","56+")))))</f>
        <v>36-45</v>
      </c>
    </row>
    <row r="3086" spans="1:29" x14ac:dyDescent="0.35">
      <c r="A3086" t="s">
        <v>4930</v>
      </c>
      <c r="B3086" s="7">
        <v>45995</v>
      </c>
      <c r="C3086" t="s">
        <v>569</v>
      </c>
      <c r="D3086" t="s">
        <v>47</v>
      </c>
      <c r="E3086" t="s">
        <v>25</v>
      </c>
      <c r="F3086">
        <v>18</v>
      </c>
      <c r="G3086" t="s">
        <v>61</v>
      </c>
      <c r="H3086" t="s">
        <v>27</v>
      </c>
      <c r="I3086" t="s">
        <v>62</v>
      </c>
      <c r="J3086" t="s">
        <v>63</v>
      </c>
      <c r="K3086" t="s">
        <v>42</v>
      </c>
      <c r="L3086" t="s">
        <v>43</v>
      </c>
      <c r="M3086">
        <v>1</v>
      </c>
      <c r="N3086" s="2">
        <v>499</v>
      </c>
      <c r="O3086" s="3">
        <v>0.05</v>
      </c>
      <c r="P3086" s="2">
        <v>220</v>
      </c>
      <c r="Q3086" t="s">
        <v>156</v>
      </c>
      <c r="R3086" t="s">
        <v>93</v>
      </c>
      <c r="S3086" t="s">
        <v>34</v>
      </c>
      <c r="T3086" s="4">
        <v>5</v>
      </c>
      <c r="U3086" s="11">
        <f t="shared" si="48"/>
        <v>499</v>
      </c>
      <c r="V3086" s="11">
        <f>tbl_EcommerceSales[[#This Row],[Gross_Sales]]*tbl_EcommerceSales[[#This Row],[Discount]]</f>
        <v>24.950000000000003</v>
      </c>
      <c r="W3086" s="11">
        <f>tbl_EcommerceSales[[#This Row],[Gross_Sales]]-tbl_EcommerceSales[[#This Row],[Discount_Amount]]</f>
        <v>474.05</v>
      </c>
      <c r="X3086" s="11">
        <f>tbl_EcommerceSales[[#This Row],[Quantity]] * _xlfn.XLOOKUP(tbl_EcommerceSales[[#This Row],[Product_ID]], Product_Master!A:A, Product_Master!F:F)</f>
        <v>220</v>
      </c>
      <c r="Y3086" s="11">
        <f>tbl_EcommerceSales[[#This Row],[Net_Revenue]]-tbl_EcommerceSales[[#This Row],[Total_Cost]]</f>
        <v>254.05</v>
      </c>
      <c r="Z3086" s="9">
        <f>IFERROR(#REF!/tbl_EcommerceSales[[#This Row],[Total_Cost]], 0)</f>
        <v>0</v>
      </c>
      <c r="AA3086" t="str">
        <f>TEXT(tbl_EcommerceSales[[#This Row],[Order_Date]],"mmm")</f>
        <v>Dec</v>
      </c>
      <c r="AB3086">
        <f>YEAR(tbl_EcommerceSales[[#This Row],[Order_Date]])</f>
        <v>2025</v>
      </c>
      <c r="AC3086" t="str">
        <f>IF(tbl_EcommerceSales[[#This Row],[Age]]&lt;18,"Under 18",IF(tbl_EcommerceSales[[#This Row],[Age]]&lt;=25,"18-25",IF(tbl_EcommerceSales[[#This Row],[Age]]&lt;=35,"26-35",IF(tbl_EcommerceSales[[#This Row],[Age]]&lt;=45,"36-45",IF(tbl_EcommerceSales[[#This Row],[Age]]&lt;=55,"46-55","56+")))))</f>
        <v>18-25</v>
      </c>
    </row>
    <row r="3087" spans="1:29" x14ac:dyDescent="0.35">
      <c r="A3087" t="s">
        <v>4931</v>
      </c>
      <c r="B3087" s="7">
        <v>45996</v>
      </c>
      <c r="C3087" t="s">
        <v>430</v>
      </c>
      <c r="D3087" t="s">
        <v>216</v>
      </c>
      <c r="E3087" t="s">
        <v>25</v>
      </c>
      <c r="F3087">
        <v>18</v>
      </c>
      <c r="G3087" t="s">
        <v>155</v>
      </c>
      <c r="H3087" t="s">
        <v>88</v>
      </c>
      <c r="I3087" t="s">
        <v>131</v>
      </c>
      <c r="J3087" t="s">
        <v>132</v>
      </c>
      <c r="K3087" t="s">
        <v>91</v>
      </c>
      <c r="L3087" t="s">
        <v>133</v>
      </c>
      <c r="M3087">
        <v>1</v>
      </c>
      <c r="N3087" s="2">
        <v>1299</v>
      </c>
      <c r="O3087" s="3">
        <v>0.1</v>
      </c>
      <c r="P3087" s="2">
        <v>610</v>
      </c>
      <c r="Q3087" t="s">
        <v>44</v>
      </c>
      <c r="R3087" t="s">
        <v>33</v>
      </c>
      <c r="S3087" t="s">
        <v>34</v>
      </c>
      <c r="T3087" s="4">
        <v>5</v>
      </c>
      <c r="U3087" s="11">
        <f t="shared" si="48"/>
        <v>1299</v>
      </c>
      <c r="V3087" s="11">
        <f>tbl_EcommerceSales[[#This Row],[Gross_Sales]]*tbl_EcommerceSales[[#This Row],[Discount]]</f>
        <v>129.9</v>
      </c>
      <c r="W3087" s="11">
        <f>tbl_EcommerceSales[[#This Row],[Gross_Sales]]-tbl_EcommerceSales[[#This Row],[Discount_Amount]]</f>
        <v>1169.0999999999999</v>
      </c>
      <c r="X3087" s="11">
        <f>tbl_EcommerceSales[[#This Row],[Quantity]] * _xlfn.XLOOKUP(tbl_EcommerceSales[[#This Row],[Product_ID]], Product_Master!A:A, Product_Master!F:F)</f>
        <v>610</v>
      </c>
      <c r="Y3087" s="11">
        <f>tbl_EcommerceSales[[#This Row],[Net_Revenue]]-tbl_EcommerceSales[[#This Row],[Total_Cost]]</f>
        <v>559.09999999999991</v>
      </c>
      <c r="Z3087" s="9">
        <f>IFERROR(#REF!/tbl_EcommerceSales[[#This Row],[Total_Cost]], 0)</f>
        <v>0</v>
      </c>
      <c r="AA3087" t="str">
        <f>TEXT(tbl_EcommerceSales[[#This Row],[Order_Date]],"mmm")</f>
        <v>Dec</v>
      </c>
      <c r="AB3087">
        <f>YEAR(tbl_EcommerceSales[[#This Row],[Order_Date]])</f>
        <v>2025</v>
      </c>
      <c r="AC3087" t="str">
        <f>IF(tbl_EcommerceSales[[#This Row],[Age]]&lt;18,"Under 18",IF(tbl_EcommerceSales[[#This Row],[Age]]&lt;=25,"18-25",IF(tbl_EcommerceSales[[#This Row],[Age]]&lt;=35,"26-35",IF(tbl_EcommerceSales[[#This Row],[Age]]&lt;=45,"36-45",IF(tbl_EcommerceSales[[#This Row],[Age]]&lt;=55,"46-55","56+")))))</f>
        <v>18-25</v>
      </c>
    </row>
    <row r="3088" spans="1:29" x14ac:dyDescent="0.35">
      <c r="A3088" t="s">
        <v>4932</v>
      </c>
      <c r="B3088" s="7">
        <v>45996</v>
      </c>
      <c r="C3088" t="s">
        <v>331</v>
      </c>
      <c r="D3088" t="s">
        <v>151</v>
      </c>
      <c r="E3088" t="s">
        <v>25</v>
      </c>
      <c r="F3088">
        <v>32</v>
      </c>
      <c r="G3088" t="s">
        <v>171</v>
      </c>
      <c r="H3088" t="s">
        <v>39</v>
      </c>
      <c r="I3088" t="s">
        <v>271</v>
      </c>
      <c r="J3088" t="s">
        <v>272</v>
      </c>
      <c r="K3088" t="s">
        <v>30</v>
      </c>
      <c r="L3088" t="s">
        <v>273</v>
      </c>
      <c r="M3088">
        <v>3</v>
      </c>
      <c r="N3088" s="2">
        <v>4299</v>
      </c>
      <c r="O3088" s="3">
        <v>0</v>
      </c>
      <c r="P3088" s="2">
        <v>8100</v>
      </c>
      <c r="Q3088" t="s">
        <v>44</v>
      </c>
      <c r="R3088" t="s">
        <v>33</v>
      </c>
      <c r="S3088" t="s">
        <v>57</v>
      </c>
      <c r="T3088" s="4">
        <v>5</v>
      </c>
      <c r="U3088" s="11">
        <f t="shared" si="48"/>
        <v>12897</v>
      </c>
      <c r="V3088" s="11">
        <f>tbl_EcommerceSales[[#This Row],[Gross_Sales]]*tbl_EcommerceSales[[#This Row],[Discount]]</f>
        <v>0</v>
      </c>
      <c r="W3088" s="11">
        <f>tbl_EcommerceSales[[#This Row],[Gross_Sales]]-tbl_EcommerceSales[[#This Row],[Discount_Amount]]</f>
        <v>12897</v>
      </c>
      <c r="X3088" s="11">
        <f>tbl_EcommerceSales[[#This Row],[Quantity]] * _xlfn.XLOOKUP(tbl_EcommerceSales[[#This Row],[Product_ID]], Product_Master!A:A, Product_Master!F:F)</f>
        <v>8100</v>
      </c>
      <c r="Y3088" s="11">
        <f>tbl_EcommerceSales[[#This Row],[Net_Revenue]]-tbl_EcommerceSales[[#This Row],[Total_Cost]]</f>
        <v>4797</v>
      </c>
      <c r="Z3088" s="9">
        <f>IFERROR(#REF!/tbl_EcommerceSales[[#This Row],[Total_Cost]], 0)</f>
        <v>0</v>
      </c>
      <c r="AA3088" t="str">
        <f>TEXT(tbl_EcommerceSales[[#This Row],[Order_Date]],"mmm")</f>
        <v>Dec</v>
      </c>
      <c r="AB3088">
        <f>YEAR(tbl_EcommerceSales[[#This Row],[Order_Date]])</f>
        <v>2025</v>
      </c>
      <c r="AC3088" t="str">
        <f>IF(tbl_EcommerceSales[[#This Row],[Age]]&lt;18,"Under 18",IF(tbl_EcommerceSales[[#This Row],[Age]]&lt;=25,"18-25",IF(tbl_EcommerceSales[[#This Row],[Age]]&lt;=35,"26-35",IF(tbl_EcommerceSales[[#This Row],[Age]]&lt;=45,"36-45",IF(tbl_EcommerceSales[[#This Row],[Age]]&lt;=55,"46-55","56+")))))</f>
        <v>26-35</v>
      </c>
    </row>
    <row r="3089" spans="1:29" x14ac:dyDescent="0.35">
      <c r="A3089" t="s">
        <v>4933</v>
      </c>
      <c r="B3089" s="7">
        <v>45996</v>
      </c>
      <c r="C3089" t="s">
        <v>4934</v>
      </c>
      <c r="D3089" t="s">
        <v>37</v>
      </c>
      <c r="E3089" t="s">
        <v>25</v>
      </c>
      <c r="F3089">
        <v>46</v>
      </c>
      <c r="G3089" t="s">
        <v>270</v>
      </c>
      <c r="H3089" t="s">
        <v>72</v>
      </c>
      <c r="I3089" t="s">
        <v>241</v>
      </c>
      <c r="J3089" t="s">
        <v>242</v>
      </c>
      <c r="K3089" t="s">
        <v>42</v>
      </c>
      <c r="L3089" t="s">
        <v>243</v>
      </c>
      <c r="M3089">
        <v>1</v>
      </c>
      <c r="N3089" s="2">
        <v>649</v>
      </c>
      <c r="O3089" s="3">
        <v>0.15</v>
      </c>
      <c r="P3089" s="2">
        <v>290</v>
      </c>
      <c r="Q3089" t="s">
        <v>156</v>
      </c>
      <c r="R3089" t="s">
        <v>33</v>
      </c>
      <c r="S3089" t="s">
        <v>57</v>
      </c>
      <c r="T3089" s="4">
        <v>2</v>
      </c>
      <c r="U3089" s="11">
        <f t="shared" si="48"/>
        <v>649</v>
      </c>
      <c r="V3089" s="11">
        <f>tbl_EcommerceSales[[#This Row],[Gross_Sales]]*tbl_EcommerceSales[[#This Row],[Discount]]</f>
        <v>97.35</v>
      </c>
      <c r="W3089" s="11">
        <f>tbl_EcommerceSales[[#This Row],[Gross_Sales]]-tbl_EcommerceSales[[#This Row],[Discount_Amount]]</f>
        <v>551.65</v>
      </c>
      <c r="X3089" s="11">
        <f>tbl_EcommerceSales[[#This Row],[Quantity]] * _xlfn.XLOOKUP(tbl_EcommerceSales[[#This Row],[Product_ID]], Product_Master!A:A, Product_Master!F:F)</f>
        <v>290</v>
      </c>
      <c r="Y3089" s="11">
        <f>tbl_EcommerceSales[[#This Row],[Net_Revenue]]-tbl_EcommerceSales[[#This Row],[Total_Cost]]</f>
        <v>261.64999999999998</v>
      </c>
      <c r="Z3089" s="9">
        <f>IFERROR(#REF!/tbl_EcommerceSales[[#This Row],[Total_Cost]], 0)</f>
        <v>0</v>
      </c>
      <c r="AA3089" t="str">
        <f>TEXT(tbl_EcommerceSales[[#This Row],[Order_Date]],"mmm")</f>
        <v>Dec</v>
      </c>
      <c r="AB3089">
        <f>YEAR(tbl_EcommerceSales[[#This Row],[Order_Date]])</f>
        <v>2025</v>
      </c>
      <c r="AC3089" t="str">
        <f>IF(tbl_EcommerceSales[[#This Row],[Age]]&lt;18,"Under 18",IF(tbl_EcommerceSales[[#This Row],[Age]]&lt;=25,"18-25",IF(tbl_EcommerceSales[[#This Row],[Age]]&lt;=35,"26-35",IF(tbl_EcommerceSales[[#This Row],[Age]]&lt;=45,"36-45",IF(tbl_EcommerceSales[[#This Row],[Age]]&lt;=55,"46-55","56+")))))</f>
        <v>46-55</v>
      </c>
    </row>
    <row r="3090" spans="1:29" x14ac:dyDescent="0.35">
      <c r="A3090" t="s">
        <v>4935</v>
      </c>
      <c r="B3090" s="7">
        <v>45996</v>
      </c>
      <c r="C3090" t="s">
        <v>2320</v>
      </c>
      <c r="D3090" t="s">
        <v>37</v>
      </c>
      <c r="E3090" t="s">
        <v>25</v>
      </c>
      <c r="F3090">
        <v>32</v>
      </c>
      <c r="G3090" t="s">
        <v>152</v>
      </c>
      <c r="H3090" t="s">
        <v>72</v>
      </c>
      <c r="I3090" t="s">
        <v>80</v>
      </c>
      <c r="J3090" t="s">
        <v>81</v>
      </c>
      <c r="K3090" t="s">
        <v>82</v>
      </c>
      <c r="L3090" t="s">
        <v>83</v>
      </c>
      <c r="M3090">
        <v>1</v>
      </c>
      <c r="N3090" s="2">
        <v>2499</v>
      </c>
      <c r="O3090" s="3">
        <v>0.2</v>
      </c>
      <c r="P3090" s="2">
        <v>1550</v>
      </c>
      <c r="Q3090" t="s">
        <v>32</v>
      </c>
      <c r="R3090" t="s">
        <v>33</v>
      </c>
      <c r="S3090" t="s">
        <v>34</v>
      </c>
      <c r="T3090" s="4">
        <v>1</v>
      </c>
      <c r="U3090" s="11">
        <f t="shared" si="48"/>
        <v>2499</v>
      </c>
      <c r="V3090" s="11">
        <f>tbl_EcommerceSales[[#This Row],[Gross_Sales]]*tbl_EcommerceSales[[#This Row],[Discount]]</f>
        <v>499.8</v>
      </c>
      <c r="W3090" s="11">
        <f>tbl_EcommerceSales[[#This Row],[Gross_Sales]]-tbl_EcommerceSales[[#This Row],[Discount_Amount]]</f>
        <v>1999.2</v>
      </c>
      <c r="X3090" s="11">
        <f>tbl_EcommerceSales[[#This Row],[Quantity]] * _xlfn.XLOOKUP(tbl_EcommerceSales[[#This Row],[Product_ID]], Product_Master!A:A, Product_Master!F:F)</f>
        <v>1550</v>
      </c>
      <c r="Y3090" s="11">
        <f>tbl_EcommerceSales[[#This Row],[Net_Revenue]]-tbl_EcommerceSales[[#This Row],[Total_Cost]]</f>
        <v>449.20000000000005</v>
      </c>
      <c r="Z3090" s="9">
        <f>IFERROR(#REF!/tbl_EcommerceSales[[#This Row],[Total_Cost]], 0)</f>
        <v>0</v>
      </c>
      <c r="AA3090" t="str">
        <f>TEXT(tbl_EcommerceSales[[#This Row],[Order_Date]],"mmm")</f>
        <v>Dec</v>
      </c>
      <c r="AB3090">
        <f>YEAR(tbl_EcommerceSales[[#This Row],[Order_Date]])</f>
        <v>2025</v>
      </c>
      <c r="AC3090" t="str">
        <f>IF(tbl_EcommerceSales[[#This Row],[Age]]&lt;18,"Under 18",IF(tbl_EcommerceSales[[#This Row],[Age]]&lt;=25,"18-25",IF(tbl_EcommerceSales[[#This Row],[Age]]&lt;=35,"26-35",IF(tbl_EcommerceSales[[#This Row],[Age]]&lt;=45,"36-45",IF(tbl_EcommerceSales[[#This Row],[Age]]&lt;=55,"46-55","56+")))))</f>
        <v>26-35</v>
      </c>
    </row>
    <row r="3091" spans="1:29" x14ac:dyDescent="0.35">
      <c r="A3091" t="s">
        <v>4936</v>
      </c>
      <c r="B3091" s="7">
        <v>45996</v>
      </c>
      <c r="C3091" t="s">
        <v>2506</v>
      </c>
      <c r="D3091" t="s">
        <v>51</v>
      </c>
      <c r="E3091" t="s">
        <v>25</v>
      </c>
      <c r="F3091">
        <v>36</v>
      </c>
      <c r="G3091" t="s">
        <v>270</v>
      </c>
      <c r="H3091" t="s">
        <v>72</v>
      </c>
      <c r="I3091" t="s">
        <v>53</v>
      </c>
      <c r="J3091" t="s">
        <v>54</v>
      </c>
      <c r="K3091" t="s">
        <v>55</v>
      </c>
      <c r="L3091" t="s">
        <v>56</v>
      </c>
      <c r="M3091">
        <v>2</v>
      </c>
      <c r="N3091" s="2">
        <v>799</v>
      </c>
      <c r="O3091" s="3">
        <v>0.05</v>
      </c>
      <c r="P3091" s="2">
        <v>780</v>
      </c>
      <c r="Q3091" t="s">
        <v>32</v>
      </c>
      <c r="R3091" t="s">
        <v>33</v>
      </c>
      <c r="S3091" t="s">
        <v>34</v>
      </c>
      <c r="T3091" s="4">
        <v>5</v>
      </c>
      <c r="U3091" s="11">
        <f t="shared" si="48"/>
        <v>1598</v>
      </c>
      <c r="V3091" s="11">
        <f>tbl_EcommerceSales[[#This Row],[Gross_Sales]]*tbl_EcommerceSales[[#This Row],[Discount]]</f>
        <v>79.900000000000006</v>
      </c>
      <c r="W3091" s="11">
        <f>tbl_EcommerceSales[[#This Row],[Gross_Sales]]-tbl_EcommerceSales[[#This Row],[Discount_Amount]]</f>
        <v>1518.1</v>
      </c>
      <c r="X3091" s="11">
        <f>tbl_EcommerceSales[[#This Row],[Quantity]] * _xlfn.XLOOKUP(tbl_EcommerceSales[[#This Row],[Product_ID]], Product_Master!A:A, Product_Master!F:F)</f>
        <v>780</v>
      </c>
      <c r="Y3091" s="11">
        <f>tbl_EcommerceSales[[#This Row],[Net_Revenue]]-tbl_EcommerceSales[[#This Row],[Total_Cost]]</f>
        <v>738.09999999999991</v>
      </c>
      <c r="Z3091" s="9">
        <f>IFERROR(#REF!/tbl_EcommerceSales[[#This Row],[Total_Cost]], 0)</f>
        <v>0</v>
      </c>
      <c r="AA3091" t="str">
        <f>TEXT(tbl_EcommerceSales[[#This Row],[Order_Date]],"mmm")</f>
        <v>Dec</v>
      </c>
      <c r="AB3091">
        <f>YEAR(tbl_EcommerceSales[[#This Row],[Order_Date]])</f>
        <v>2025</v>
      </c>
      <c r="AC3091" t="str">
        <f>IF(tbl_EcommerceSales[[#This Row],[Age]]&lt;18,"Under 18",IF(tbl_EcommerceSales[[#This Row],[Age]]&lt;=25,"18-25",IF(tbl_EcommerceSales[[#This Row],[Age]]&lt;=35,"26-35",IF(tbl_EcommerceSales[[#This Row],[Age]]&lt;=45,"36-45",IF(tbl_EcommerceSales[[#This Row],[Age]]&lt;=55,"46-55","56+")))))</f>
        <v>36-45</v>
      </c>
    </row>
    <row r="3092" spans="1:29" x14ac:dyDescent="0.35">
      <c r="A3092" t="s">
        <v>4937</v>
      </c>
      <c r="B3092" s="7">
        <v>45996</v>
      </c>
      <c r="C3092" t="s">
        <v>2772</v>
      </c>
      <c r="D3092" t="s">
        <v>254</v>
      </c>
      <c r="E3092" t="s">
        <v>25</v>
      </c>
      <c r="F3092">
        <v>18</v>
      </c>
      <c r="G3092" t="s">
        <v>270</v>
      </c>
      <c r="H3092" t="s">
        <v>72</v>
      </c>
      <c r="I3092" t="s">
        <v>338</v>
      </c>
      <c r="J3092" t="s">
        <v>339</v>
      </c>
      <c r="K3092" t="s">
        <v>55</v>
      </c>
      <c r="L3092" t="s">
        <v>56</v>
      </c>
      <c r="M3092">
        <v>1</v>
      </c>
      <c r="N3092" s="2">
        <v>1499</v>
      </c>
      <c r="O3092" s="3">
        <v>0.1</v>
      </c>
      <c r="P3092" s="2">
        <v>780</v>
      </c>
      <c r="Q3092" t="s">
        <v>44</v>
      </c>
      <c r="R3092" t="s">
        <v>33</v>
      </c>
      <c r="S3092" t="s">
        <v>34</v>
      </c>
      <c r="T3092" s="4">
        <v>5</v>
      </c>
      <c r="U3092" s="11">
        <f t="shared" si="48"/>
        <v>1499</v>
      </c>
      <c r="V3092" s="11">
        <f>tbl_EcommerceSales[[#This Row],[Gross_Sales]]*tbl_EcommerceSales[[#This Row],[Discount]]</f>
        <v>149.9</v>
      </c>
      <c r="W3092" s="11">
        <f>tbl_EcommerceSales[[#This Row],[Gross_Sales]]-tbl_EcommerceSales[[#This Row],[Discount_Amount]]</f>
        <v>1349.1</v>
      </c>
      <c r="X3092" s="11">
        <f>tbl_EcommerceSales[[#This Row],[Quantity]] * _xlfn.XLOOKUP(tbl_EcommerceSales[[#This Row],[Product_ID]], Product_Master!A:A, Product_Master!F:F)</f>
        <v>780</v>
      </c>
      <c r="Y3092" s="11">
        <f>tbl_EcommerceSales[[#This Row],[Net_Revenue]]-tbl_EcommerceSales[[#This Row],[Total_Cost]]</f>
        <v>569.09999999999991</v>
      </c>
      <c r="Z3092" s="9">
        <f>IFERROR(#REF!/tbl_EcommerceSales[[#This Row],[Total_Cost]], 0)</f>
        <v>0</v>
      </c>
      <c r="AA3092" t="str">
        <f>TEXT(tbl_EcommerceSales[[#This Row],[Order_Date]],"mmm")</f>
        <v>Dec</v>
      </c>
      <c r="AB3092">
        <f>YEAR(tbl_EcommerceSales[[#This Row],[Order_Date]])</f>
        <v>2025</v>
      </c>
      <c r="AC3092" t="str">
        <f>IF(tbl_EcommerceSales[[#This Row],[Age]]&lt;18,"Under 18",IF(tbl_EcommerceSales[[#This Row],[Age]]&lt;=25,"18-25",IF(tbl_EcommerceSales[[#This Row],[Age]]&lt;=35,"26-35",IF(tbl_EcommerceSales[[#This Row],[Age]]&lt;=45,"36-45",IF(tbl_EcommerceSales[[#This Row],[Age]]&lt;=55,"46-55","56+")))))</f>
        <v>18-25</v>
      </c>
    </row>
    <row r="3093" spans="1:29" x14ac:dyDescent="0.35">
      <c r="A3093" t="s">
        <v>4938</v>
      </c>
      <c r="B3093" s="7">
        <v>45996</v>
      </c>
      <c r="C3093" t="s">
        <v>2758</v>
      </c>
      <c r="D3093" t="s">
        <v>181</v>
      </c>
      <c r="E3093" t="s">
        <v>48</v>
      </c>
      <c r="F3093">
        <v>30</v>
      </c>
      <c r="G3093" t="s">
        <v>38</v>
      </c>
      <c r="H3093" t="s">
        <v>39</v>
      </c>
      <c r="I3093" t="s">
        <v>80</v>
      </c>
      <c r="J3093" t="s">
        <v>81</v>
      </c>
      <c r="K3093" t="s">
        <v>82</v>
      </c>
      <c r="L3093" t="s">
        <v>83</v>
      </c>
      <c r="M3093">
        <v>1</v>
      </c>
      <c r="N3093" s="2">
        <v>2499</v>
      </c>
      <c r="O3093" s="3">
        <v>0.1</v>
      </c>
      <c r="P3093" s="2">
        <v>1550</v>
      </c>
      <c r="Q3093" t="s">
        <v>319</v>
      </c>
      <c r="R3093" t="s">
        <v>33</v>
      </c>
      <c r="S3093" t="s">
        <v>34</v>
      </c>
      <c r="T3093" s="4">
        <v>5</v>
      </c>
      <c r="U3093" s="11">
        <f t="shared" si="48"/>
        <v>2499</v>
      </c>
      <c r="V3093" s="11">
        <f>tbl_EcommerceSales[[#This Row],[Gross_Sales]]*tbl_EcommerceSales[[#This Row],[Discount]]</f>
        <v>249.9</v>
      </c>
      <c r="W3093" s="11">
        <f>tbl_EcommerceSales[[#This Row],[Gross_Sales]]-tbl_EcommerceSales[[#This Row],[Discount_Amount]]</f>
        <v>2249.1</v>
      </c>
      <c r="X3093" s="11">
        <f>tbl_EcommerceSales[[#This Row],[Quantity]] * _xlfn.XLOOKUP(tbl_EcommerceSales[[#This Row],[Product_ID]], Product_Master!A:A, Product_Master!F:F)</f>
        <v>1550</v>
      </c>
      <c r="Y3093" s="11">
        <f>tbl_EcommerceSales[[#This Row],[Net_Revenue]]-tbl_EcommerceSales[[#This Row],[Total_Cost]]</f>
        <v>699.09999999999991</v>
      </c>
      <c r="Z3093" s="9">
        <f>IFERROR(#REF!/tbl_EcommerceSales[[#This Row],[Total_Cost]], 0)</f>
        <v>0</v>
      </c>
      <c r="AA3093" t="str">
        <f>TEXT(tbl_EcommerceSales[[#This Row],[Order_Date]],"mmm")</f>
        <v>Dec</v>
      </c>
      <c r="AB3093">
        <f>YEAR(tbl_EcommerceSales[[#This Row],[Order_Date]])</f>
        <v>2025</v>
      </c>
      <c r="AC3093" t="str">
        <f>IF(tbl_EcommerceSales[[#This Row],[Age]]&lt;18,"Under 18",IF(tbl_EcommerceSales[[#This Row],[Age]]&lt;=25,"18-25",IF(tbl_EcommerceSales[[#This Row],[Age]]&lt;=35,"26-35",IF(tbl_EcommerceSales[[#This Row],[Age]]&lt;=45,"36-45",IF(tbl_EcommerceSales[[#This Row],[Age]]&lt;=55,"46-55","56+")))))</f>
        <v>26-35</v>
      </c>
    </row>
    <row r="3094" spans="1:29" x14ac:dyDescent="0.35">
      <c r="A3094" t="s">
        <v>4939</v>
      </c>
      <c r="B3094" s="7">
        <v>45996</v>
      </c>
      <c r="C3094" t="s">
        <v>4940</v>
      </c>
      <c r="D3094" t="s">
        <v>305</v>
      </c>
      <c r="E3094" t="s">
        <v>25</v>
      </c>
      <c r="F3094">
        <v>41</v>
      </c>
      <c r="G3094" t="s">
        <v>87</v>
      </c>
      <c r="H3094" t="s">
        <v>88</v>
      </c>
      <c r="I3094" t="s">
        <v>357</v>
      </c>
      <c r="J3094" t="s">
        <v>358</v>
      </c>
      <c r="K3094" t="s">
        <v>177</v>
      </c>
      <c r="L3094" t="s">
        <v>178</v>
      </c>
      <c r="M3094">
        <v>1</v>
      </c>
      <c r="N3094" s="2">
        <v>999</v>
      </c>
      <c r="O3094" s="3">
        <v>0.15</v>
      </c>
      <c r="P3094" s="2">
        <v>520</v>
      </c>
      <c r="Q3094" t="s">
        <v>123</v>
      </c>
      <c r="R3094" t="s">
        <v>33</v>
      </c>
      <c r="S3094" t="s">
        <v>34</v>
      </c>
      <c r="T3094" s="4">
        <v>5</v>
      </c>
      <c r="U3094" s="11">
        <f t="shared" si="48"/>
        <v>999</v>
      </c>
      <c r="V3094" s="11">
        <f>tbl_EcommerceSales[[#This Row],[Gross_Sales]]*tbl_EcommerceSales[[#This Row],[Discount]]</f>
        <v>149.85</v>
      </c>
      <c r="W3094" s="11">
        <f>tbl_EcommerceSales[[#This Row],[Gross_Sales]]-tbl_EcommerceSales[[#This Row],[Discount_Amount]]</f>
        <v>849.15</v>
      </c>
      <c r="X3094" s="11">
        <f>tbl_EcommerceSales[[#This Row],[Quantity]] * _xlfn.XLOOKUP(tbl_EcommerceSales[[#This Row],[Product_ID]], Product_Master!A:A, Product_Master!F:F)</f>
        <v>520</v>
      </c>
      <c r="Y3094" s="11">
        <f>tbl_EcommerceSales[[#This Row],[Net_Revenue]]-tbl_EcommerceSales[[#This Row],[Total_Cost]]</f>
        <v>329.15</v>
      </c>
      <c r="Z3094" s="9">
        <f>IFERROR(#REF!/tbl_EcommerceSales[[#This Row],[Total_Cost]], 0)</f>
        <v>0</v>
      </c>
      <c r="AA3094" t="str">
        <f>TEXT(tbl_EcommerceSales[[#This Row],[Order_Date]],"mmm")</f>
        <v>Dec</v>
      </c>
      <c r="AB3094">
        <f>YEAR(tbl_EcommerceSales[[#This Row],[Order_Date]])</f>
        <v>2025</v>
      </c>
      <c r="AC3094" t="str">
        <f>IF(tbl_EcommerceSales[[#This Row],[Age]]&lt;18,"Under 18",IF(tbl_EcommerceSales[[#This Row],[Age]]&lt;=25,"18-25",IF(tbl_EcommerceSales[[#This Row],[Age]]&lt;=35,"26-35",IF(tbl_EcommerceSales[[#This Row],[Age]]&lt;=45,"36-45",IF(tbl_EcommerceSales[[#This Row],[Age]]&lt;=55,"46-55","56+")))))</f>
        <v>36-45</v>
      </c>
    </row>
    <row r="3095" spans="1:29" x14ac:dyDescent="0.35">
      <c r="A3095" t="s">
        <v>4941</v>
      </c>
      <c r="B3095" s="7">
        <v>45997</v>
      </c>
      <c r="C3095" t="s">
        <v>2713</v>
      </c>
      <c r="D3095" t="s">
        <v>189</v>
      </c>
      <c r="E3095" t="s">
        <v>48</v>
      </c>
      <c r="F3095">
        <v>32</v>
      </c>
      <c r="G3095" t="s">
        <v>174</v>
      </c>
      <c r="H3095" t="s">
        <v>39</v>
      </c>
      <c r="I3095" t="s">
        <v>40</v>
      </c>
      <c r="J3095" t="s">
        <v>41</v>
      </c>
      <c r="K3095" t="s">
        <v>42</v>
      </c>
      <c r="L3095" t="s">
        <v>43</v>
      </c>
      <c r="M3095">
        <v>2</v>
      </c>
      <c r="N3095" s="2">
        <v>699</v>
      </c>
      <c r="O3095" s="3">
        <v>0</v>
      </c>
      <c r="P3095" s="2">
        <v>620</v>
      </c>
      <c r="Q3095" t="s">
        <v>123</v>
      </c>
      <c r="R3095" t="s">
        <v>33</v>
      </c>
      <c r="S3095" t="s">
        <v>57</v>
      </c>
      <c r="T3095" s="4">
        <v>4</v>
      </c>
      <c r="U3095" s="11">
        <f t="shared" si="48"/>
        <v>1398</v>
      </c>
      <c r="V3095" s="11">
        <f>tbl_EcommerceSales[[#This Row],[Gross_Sales]]*tbl_EcommerceSales[[#This Row],[Discount]]</f>
        <v>0</v>
      </c>
      <c r="W3095" s="11">
        <f>tbl_EcommerceSales[[#This Row],[Gross_Sales]]-tbl_EcommerceSales[[#This Row],[Discount_Amount]]</f>
        <v>1398</v>
      </c>
      <c r="X3095" s="11">
        <f>tbl_EcommerceSales[[#This Row],[Quantity]] * _xlfn.XLOOKUP(tbl_EcommerceSales[[#This Row],[Product_ID]], Product_Master!A:A, Product_Master!F:F)</f>
        <v>620</v>
      </c>
      <c r="Y3095" s="11">
        <f>tbl_EcommerceSales[[#This Row],[Net_Revenue]]-tbl_EcommerceSales[[#This Row],[Total_Cost]]</f>
        <v>778</v>
      </c>
      <c r="Z3095" s="9">
        <f>IFERROR(#REF!/tbl_EcommerceSales[[#This Row],[Total_Cost]], 0)</f>
        <v>0</v>
      </c>
      <c r="AA3095" t="str">
        <f>TEXT(tbl_EcommerceSales[[#This Row],[Order_Date]],"mmm")</f>
        <v>Dec</v>
      </c>
      <c r="AB3095">
        <f>YEAR(tbl_EcommerceSales[[#This Row],[Order_Date]])</f>
        <v>2025</v>
      </c>
      <c r="AC3095" t="str">
        <f>IF(tbl_EcommerceSales[[#This Row],[Age]]&lt;18,"Under 18",IF(tbl_EcommerceSales[[#This Row],[Age]]&lt;=25,"18-25",IF(tbl_EcommerceSales[[#This Row],[Age]]&lt;=35,"26-35",IF(tbl_EcommerceSales[[#This Row],[Age]]&lt;=45,"36-45",IF(tbl_EcommerceSales[[#This Row],[Age]]&lt;=55,"46-55","56+")))))</f>
        <v>26-35</v>
      </c>
    </row>
    <row r="3096" spans="1:29" x14ac:dyDescent="0.35">
      <c r="A3096" t="s">
        <v>4942</v>
      </c>
      <c r="B3096" s="7">
        <v>45997</v>
      </c>
      <c r="C3096" t="s">
        <v>556</v>
      </c>
      <c r="D3096" t="s">
        <v>342</v>
      </c>
      <c r="E3096" t="s">
        <v>48</v>
      </c>
      <c r="F3096">
        <v>40</v>
      </c>
      <c r="G3096" t="s">
        <v>145</v>
      </c>
      <c r="H3096" t="s">
        <v>39</v>
      </c>
      <c r="I3096" t="s">
        <v>67</v>
      </c>
      <c r="J3096" t="s">
        <v>68</v>
      </c>
      <c r="K3096" t="s">
        <v>42</v>
      </c>
      <c r="L3096" t="s">
        <v>43</v>
      </c>
      <c r="M3096">
        <v>2</v>
      </c>
      <c r="N3096" s="2">
        <v>799</v>
      </c>
      <c r="O3096" s="3">
        <v>0.05</v>
      </c>
      <c r="P3096" s="2">
        <v>720</v>
      </c>
      <c r="Q3096" t="s">
        <v>123</v>
      </c>
      <c r="R3096" t="s">
        <v>33</v>
      </c>
      <c r="S3096" t="s">
        <v>57</v>
      </c>
      <c r="T3096" s="4">
        <v>5</v>
      </c>
      <c r="U3096" s="11">
        <f t="shared" si="48"/>
        <v>1598</v>
      </c>
      <c r="V3096" s="11">
        <f>tbl_EcommerceSales[[#This Row],[Gross_Sales]]*tbl_EcommerceSales[[#This Row],[Discount]]</f>
        <v>79.900000000000006</v>
      </c>
      <c r="W3096" s="11">
        <f>tbl_EcommerceSales[[#This Row],[Gross_Sales]]-tbl_EcommerceSales[[#This Row],[Discount_Amount]]</f>
        <v>1518.1</v>
      </c>
      <c r="X3096" s="11">
        <f>tbl_EcommerceSales[[#This Row],[Quantity]] * _xlfn.XLOOKUP(tbl_EcommerceSales[[#This Row],[Product_ID]], Product_Master!A:A, Product_Master!F:F)</f>
        <v>720</v>
      </c>
      <c r="Y3096" s="11">
        <f>tbl_EcommerceSales[[#This Row],[Net_Revenue]]-tbl_EcommerceSales[[#This Row],[Total_Cost]]</f>
        <v>798.09999999999991</v>
      </c>
      <c r="Z3096" s="9">
        <f>IFERROR(#REF!/tbl_EcommerceSales[[#This Row],[Total_Cost]], 0)</f>
        <v>0</v>
      </c>
      <c r="AA3096" t="str">
        <f>TEXT(tbl_EcommerceSales[[#This Row],[Order_Date]],"mmm")</f>
        <v>Dec</v>
      </c>
      <c r="AB3096">
        <f>YEAR(tbl_EcommerceSales[[#This Row],[Order_Date]])</f>
        <v>2025</v>
      </c>
      <c r="AC3096" t="str">
        <f>IF(tbl_EcommerceSales[[#This Row],[Age]]&lt;18,"Under 18",IF(tbl_EcommerceSales[[#This Row],[Age]]&lt;=25,"18-25",IF(tbl_EcommerceSales[[#This Row],[Age]]&lt;=35,"26-35",IF(tbl_EcommerceSales[[#This Row],[Age]]&lt;=45,"36-45",IF(tbl_EcommerceSales[[#This Row],[Age]]&lt;=55,"46-55","56+")))))</f>
        <v>36-45</v>
      </c>
    </row>
    <row r="3097" spans="1:29" x14ac:dyDescent="0.35">
      <c r="A3097" t="s">
        <v>4943</v>
      </c>
      <c r="B3097" s="7">
        <v>45997</v>
      </c>
      <c r="C3097" t="s">
        <v>4944</v>
      </c>
      <c r="D3097" t="s">
        <v>66</v>
      </c>
      <c r="E3097" t="s">
        <v>48</v>
      </c>
      <c r="F3097">
        <v>28</v>
      </c>
      <c r="G3097" t="s">
        <v>26</v>
      </c>
      <c r="H3097" t="s">
        <v>27</v>
      </c>
      <c r="I3097" t="s">
        <v>175</v>
      </c>
      <c r="J3097" t="s">
        <v>176</v>
      </c>
      <c r="K3097" t="s">
        <v>177</v>
      </c>
      <c r="L3097" t="s">
        <v>178</v>
      </c>
      <c r="M3097">
        <v>1</v>
      </c>
      <c r="N3097" s="2">
        <v>699</v>
      </c>
      <c r="O3097" s="3">
        <v>0.25</v>
      </c>
      <c r="P3097" s="2">
        <v>320</v>
      </c>
      <c r="Q3097" t="s">
        <v>44</v>
      </c>
      <c r="R3097" t="s">
        <v>33</v>
      </c>
      <c r="S3097" t="s">
        <v>57</v>
      </c>
      <c r="T3097" s="4">
        <v>1</v>
      </c>
      <c r="U3097" s="11">
        <f t="shared" si="48"/>
        <v>699</v>
      </c>
      <c r="V3097" s="11">
        <f>tbl_EcommerceSales[[#This Row],[Gross_Sales]]*tbl_EcommerceSales[[#This Row],[Discount]]</f>
        <v>174.75</v>
      </c>
      <c r="W3097" s="11">
        <f>tbl_EcommerceSales[[#This Row],[Gross_Sales]]-tbl_EcommerceSales[[#This Row],[Discount_Amount]]</f>
        <v>524.25</v>
      </c>
      <c r="X3097" s="11">
        <f>tbl_EcommerceSales[[#This Row],[Quantity]] * _xlfn.XLOOKUP(tbl_EcommerceSales[[#This Row],[Product_ID]], Product_Master!A:A, Product_Master!F:F)</f>
        <v>320</v>
      </c>
      <c r="Y3097" s="11">
        <f>tbl_EcommerceSales[[#This Row],[Net_Revenue]]-tbl_EcommerceSales[[#This Row],[Total_Cost]]</f>
        <v>204.25</v>
      </c>
      <c r="Z3097" s="9">
        <f>IFERROR(#REF!/tbl_EcommerceSales[[#This Row],[Total_Cost]], 0)</f>
        <v>0</v>
      </c>
      <c r="AA3097" t="str">
        <f>TEXT(tbl_EcommerceSales[[#This Row],[Order_Date]],"mmm")</f>
        <v>Dec</v>
      </c>
      <c r="AB3097">
        <f>YEAR(tbl_EcommerceSales[[#This Row],[Order_Date]])</f>
        <v>2025</v>
      </c>
      <c r="AC3097" t="str">
        <f>IF(tbl_EcommerceSales[[#This Row],[Age]]&lt;18,"Under 18",IF(tbl_EcommerceSales[[#This Row],[Age]]&lt;=25,"18-25",IF(tbl_EcommerceSales[[#This Row],[Age]]&lt;=35,"26-35",IF(tbl_EcommerceSales[[#This Row],[Age]]&lt;=45,"36-45",IF(tbl_EcommerceSales[[#This Row],[Age]]&lt;=55,"46-55","56+")))))</f>
        <v>26-35</v>
      </c>
    </row>
    <row r="3098" spans="1:29" x14ac:dyDescent="0.35">
      <c r="A3098" t="s">
        <v>4945</v>
      </c>
      <c r="B3098" s="7">
        <v>45997</v>
      </c>
      <c r="C3098" t="s">
        <v>4946</v>
      </c>
      <c r="D3098" t="s">
        <v>102</v>
      </c>
      <c r="E3098" t="s">
        <v>48</v>
      </c>
      <c r="F3098">
        <v>31</v>
      </c>
      <c r="G3098" t="s">
        <v>107</v>
      </c>
      <c r="H3098" t="s">
        <v>39</v>
      </c>
      <c r="I3098" t="s">
        <v>117</v>
      </c>
      <c r="J3098" t="s">
        <v>118</v>
      </c>
      <c r="K3098" t="s">
        <v>82</v>
      </c>
      <c r="L3098" t="s">
        <v>119</v>
      </c>
      <c r="M3098">
        <v>2</v>
      </c>
      <c r="N3098" s="2">
        <v>3299</v>
      </c>
      <c r="O3098" s="3">
        <v>0.15</v>
      </c>
      <c r="P3098" s="2">
        <v>4200</v>
      </c>
      <c r="Q3098" t="s">
        <v>123</v>
      </c>
      <c r="R3098" t="s">
        <v>33</v>
      </c>
      <c r="S3098" t="s">
        <v>34</v>
      </c>
      <c r="T3098" s="4">
        <v>4</v>
      </c>
      <c r="U3098" s="11">
        <f t="shared" si="48"/>
        <v>6598</v>
      </c>
      <c r="V3098" s="11">
        <f>tbl_EcommerceSales[[#This Row],[Gross_Sales]]*tbl_EcommerceSales[[#This Row],[Discount]]</f>
        <v>989.69999999999993</v>
      </c>
      <c r="W3098" s="11">
        <f>tbl_EcommerceSales[[#This Row],[Gross_Sales]]-tbl_EcommerceSales[[#This Row],[Discount_Amount]]</f>
        <v>5608.3</v>
      </c>
      <c r="X3098" s="11">
        <f>tbl_EcommerceSales[[#This Row],[Quantity]] * _xlfn.XLOOKUP(tbl_EcommerceSales[[#This Row],[Product_ID]], Product_Master!A:A, Product_Master!F:F)</f>
        <v>4200</v>
      </c>
      <c r="Y3098" s="11">
        <f>tbl_EcommerceSales[[#This Row],[Net_Revenue]]-tbl_EcommerceSales[[#This Row],[Total_Cost]]</f>
        <v>1408.3000000000002</v>
      </c>
      <c r="Z3098" s="9">
        <f>IFERROR(#REF!/tbl_EcommerceSales[[#This Row],[Total_Cost]], 0)</f>
        <v>0</v>
      </c>
      <c r="AA3098" t="str">
        <f>TEXT(tbl_EcommerceSales[[#This Row],[Order_Date]],"mmm")</f>
        <v>Dec</v>
      </c>
      <c r="AB3098">
        <f>YEAR(tbl_EcommerceSales[[#This Row],[Order_Date]])</f>
        <v>2025</v>
      </c>
      <c r="AC3098" t="str">
        <f>IF(tbl_EcommerceSales[[#This Row],[Age]]&lt;18,"Under 18",IF(tbl_EcommerceSales[[#This Row],[Age]]&lt;=25,"18-25",IF(tbl_EcommerceSales[[#This Row],[Age]]&lt;=35,"26-35",IF(tbl_EcommerceSales[[#This Row],[Age]]&lt;=45,"36-45",IF(tbl_EcommerceSales[[#This Row],[Age]]&lt;=55,"46-55","56+")))))</f>
        <v>26-35</v>
      </c>
    </row>
    <row r="3099" spans="1:29" x14ac:dyDescent="0.35">
      <c r="A3099" t="s">
        <v>4947</v>
      </c>
      <c r="B3099" s="7">
        <v>45997</v>
      </c>
      <c r="C3099" t="s">
        <v>4948</v>
      </c>
      <c r="D3099" t="s">
        <v>66</v>
      </c>
      <c r="E3099" t="s">
        <v>25</v>
      </c>
      <c r="F3099">
        <v>29</v>
      </c>
      <c r="G3099" t="s">
        <v>38</v>
      </c>
      <c r="H3099" t="s">
        <v>39</v>
      </c>
      <c r="I3099" t="s">
        <v>271</v>
      </c>
      <c r="J3099" t="s">
        <v>272</v>
      </c>
      <c r="K3099" t="s">
        <v>30</v>
      </c>
      <c r="L3099" t="s">
        <v>273</v>
      </c>
      <c r="M3099">
        <v>1</v>
      </c>
      <c r="N3099" s="2">
        <v>4299</v>
      </c>
      <c r="O3099" s="3">
        <v>0.1</v>
      </c>
      <c r="P3099" s="2">
        <v>2700</v>
      </c>
      <c r="Q3099" t="s">
        <v>32</v>
      </c>
      <c r="R3099" t="s">
        <v>33</v>
      </c>
      <c r="S3099" t="s">
        <v>34</v>
      </c>
      <c r="T3099" s="4">
        <v>4</v>
      </c>
      <c r="U3099" s="11">
        <f t="shared" si="48"/>
        <v>4299</v>
      </c>
      <c r="V3099" s="11">
        <f>tbl_EcommerceSales[[#This Row],[Gross_Sales]]*tbl_EcommerceSales[[#This Row],[Discount]]</f>
        <v>429.90000000000003</v>
      </c>
      <c r="W3099" s="11">
        <f>tbl_EcommerceSales[[#This Row],[Gross_Sales]]-tbl_EcommerceSales[[#This Row],[Discount_Amount]]</f>
        <v>3869.1</v>
      </c>
      <c r="X3099" s="11">
        <f>tbl_EcommerceSales[[#This Row],[Quantity]] * _xlfn.XLOOKUP(tbl_EcommerceSales[[#This Row],[Product_ID]], Product_Master!A:A, Product_Master!F:F)</f>
        <v>2700</v>
      </c>
      <c r="Y3099" s="11">
        <f>tbl_EcommerceSales[[#This Row],[Net_Revenue]]-tbl_EcommerceSales[[#This Row],[Total_Cost]]</f>
        <v>1169.0999999999999</v>
      </c>
      <c r="Z3099" s="9">
        <f>IFERROR(#REF!/tbl_EcommerceSales[[#This Row],[Total_Cost]], 0)</f>
        <v>0</v>
      </c>
      <c r="AA3099" t="str">
        <f>TEXT(tbl_EcommerceSales[[#This Row],[Order_Date]],"mmm")</f>
        <v>Dec</v>
      </c>
      <c r="AB3099">
        <f>YEAR(tbl_EcommerceSales[[#This Row],[Order_Date]])</f>
        <v>2025</v>
      </c>
      <c r="AC3099" t="str">
        <f>IF(tbl_EcommerceSales[[#This Row],[Age]]&lt;18,"Under 18",IF(tbl_EcommerceSales[[#This Row],[Age]]&lt;=25,"18-25",IF(tbl_EcommerceSales[[#This Row],[Age]]&lt;=35,"26-35",IF(tbl_EcommerceSales[[#This Row],[Age]]&lt;=45,"36-45",IF(tbl_EcommerceSales[[#This Row],[Age]]&lt;=55,"46-55","56+")))))</f>
        <v>26-35</v>
      </c>
    </row>
    <row r="3100" spans="1:29" x14ac:dyDescent="0.35">
      <c r="A3100" t="s">
        <v>4949</v>
      </c>
      <c r="B3100" s="7">
        <v>45997</v>
      </c>
      <c r="C3100" t="s">
        <v>2489</v>
      </c>
      <c r="D3100" t="s">
        <v>79</v>
      </c>
      <c r="E3100" t="s">
        <v>25</v>
      </c>
      <c r="F3100">
        <v>44</v>
      </c>
      <c r="G3100" t="s">
        <v>61</v>
      </c>
      <c r="H3100" t="s">
        <v>27</v>
      </c>
      <c r="I3100" t="s">
        <v>175</v>
      </c>
      <c r="J3100" t="s">
        <v>176</v>
      </c>
      <c r="K3100" t="s">
        <v>177</v>
      </c>
      <c r="L3100" t="s">
        <v>178</v>
      </c>
      <c r="M3100">
        <v>1</v>
      </c>
      <c r="N3100" s="2">
        <v>699</v>
      </c>
      <c r="O3100" s="3">
        <v>0.1</v>
      </c>
      <c r="P3100" s="2">
        <v>320</v>
      </c>
      <c r="Q3100" t="s">
        <v>32</v>
      </c>
      <c r="R3100" t="s">
        <v>162</v>
      </c>
      <c r="S3100" t="s">
        <v>34</v>
      </c>
      <c r="T3100" s="4"/>
      <c r="U3100" s="11">
        <f t="shared" si="48"/>
        <v>699</v>
      </c>
      <c r="V3100" s="11">
        <f>tbl_EcommerceSales[[#This Row],[Gross_Sales]]*tbl_EcommerceSales[[#This Row],[Discount]]</f>
        <v>69.900000000000006</v>
      </c>
      <c r="W3100" s="11">
        <f>tbl_EcommerceSales[[#This Row],[Gross_Sales]]-tbl_EcommerceSales[[#This Row],[Discount_Amount]]</f>
        <v>629.1</v>
      </c>
      <c r="X3100" s="11">
        <f>tbl_EcommerceSales[[#This Row],[Quantity]] * _xlfn.XLOOKUP(tbl_EcommerceSales[[#This Row],[Product_ID]], Product_Master!A:A, Product_Master!F:F)</f>
        <v>320</v>
      </c>
      <c r="Y3100" s="11">
        <f>tbl_EcommerceSales[[#This Row],[Net_Revenue]]-tbl_EcommerceSales[[#This Row],[Total_Cost]]</f>
        <v>309.10000000000002</v>
      </c>
      <c r="Z3100" s="9">
        <f>IFERROR(#REF!/tbl_EcommerceSales[[#This Row],[Total_Cost]], 0)</f>
        <v>0</v>
      </c>
      <c r="AA3100" t="str">
        <f>TEXT(tbl_EcommerceSales[[#This Row],[Order_Date]],"mmm")</f>
        <v>Dec</v>
      </c>
      <c r="AB3100">
        <f>YEAR(tbl_EcommerceSales[[#This Row],[Order_Date]])</f>
        <v>2025</v>
      </c>
      <c r="AC3100" t="str">
        <f>IF(tbl_EcommerceSales[[#This Row],[Age]]&lt;18,"Under 18",IF(tbl_EcommerceSales[[#This Row],[Age]]&lt;=25,"18-25",IF(tbl_EcommerceSales[[#This Row],[Age]]&lt;=35,"26-35",IF(tbl_EcommerceSales[[#This Row],[Age]]&lt;=45,"36-45",IF(tbl_EcommerceSales[[#This Row],[Age]]&lt;=55,"46-55","56+")))))</f>
        <v>36-45</v>
      </c>
    </row>
    <row r="3101" spans="1:29" x14ac:dyDescent="0.35">
      <c r="A3101" t="s">
        <v>4950</v>
      </c>
      <c r="B3101" s="7">
        <v>45997</v>
      </c>
      <c r="C3101" t="s">
        <v>4951</v>
      </c>
      <c r="D3101" t="s">
        <v>232</v>
      </c>
      <c r="E3101" t="s">
        <v>48</v>
      </c>
      <c r="F3101">
        <v>23</v>
      </c>
      <c r="G3101" t="s">
        <v>145</v>
      </c>
      <c r="H3101" t="s">
        <v>39</v>
      </c>
      <c r="I3101" t="s">
        <v>349</v>
      </c>
      <c r="J3101" t="s">
        <v>350</v>
      </c>
      <c r="K3101" t="s">
        <v>82</v>
      </c>
      <c r="L3101" t="s">
        <v>238</v>
      </c>
      <c r="M3101">
        <v>2</v>
      </c>
      <c r="N3101" s="2">
        <v>1599</v>
      </c>
      <c r="O3101" s="3">
        <v>0.05</v>
      </c>
      <c r="P3101" s="2">
        <v>1840</v>
      </c>
      <c r="Q3101" t="s">
        <v>32</v>
      </c>
      <c r="R3101" t="s">
        <v>33</v>
      </c>
      <c r="S3101" t="s">
        <v>34</v>
      </c>
      <c r="T3101" s="4">
        <v>5</v>
      </c>
      <c r="U3101" s="11">
        <f t="shared" si="48"/>
        <v>3198</v>
      </c>
      <c r="V3101" s="11">
        <f>tbl_EcommerceSales[[#This Row],[Gross_Sales]]*tbl_EcommerceSales[[#This Row],[Discount]]</f>
        <v>159.9</v>
      </c>
      <c r="W3101" s="11">
        <f>tbl_EcommerceSales[[#This Row],[Gross_Sales]]-tbl_EcommerceSales[[#This Row],[Discount_Amount]]</f>
        <v>3038.1</v>
      </c>
      <c r="X3101" s="11">
        <f>tbl_EcommerceSales[[#This Row],[Quantity]] * _xlfn.XLOOKUP(tbl_EcommerceSales[[#This Row],[Product_ID]], Product_Master!A:A, Product_Master!F:F)</f>
        <v>1840</v>
      </c>
      <c r="Y3101" s="11">
        <f>tbl_EcommerceSales[[#This Row],[Net_Revenue]]-tbl_EcommerceSales[[#This Row],[Total_Cost]]</f>
        <v>1198.0999999999999</v>
      </c>
      <c r="Z3101" s="9">
        <f>IFERROR(#REF!/tbl_EcommerceSales[[#This Row],[Total_Cost]], 0)</f>
        <v>0</v>
      </c>
      <c r="AA3101" t="str">
        <f>TEXT(tbl_EcommerceSales[[#This Row],[Order_Date]],"mmm")</f>
        <v>Dec</v>
      </c>
      <c r="AB3101">
        <f>YEAR(tbl_EcommerceSales[[#This Row],[Order_Date]])</f>
        <v>2025</v>
      </c>
      <c r="AC3101" t="str">
        <f>IF(tbl_EcommerceSales[[#This Row],[Age]]&lt;18,"Under 18",IF(tbl_EcommerceSales[[#This Row],[Age]]&lt;=25,"18-25",IF(tbl_EcommerceSales[[#This Row],[Age]]&lt;=35,"26-35",IF(tbl_EcommerceSales[[#This Row],[Age]]&lt;=45,"36-45",IF(tbl_EcommerceSales[[#This Row],[Age]]&lt;=55,"46-55","56+")))))</f>
        <v>18-25</v>
      </c>
    </row>
    <row r="3102" spans="1:29" x14ac:dyDescent="0.35">
      <c r="A3102" t="s">
        <v>4952</v>
      </c>
      <c r="B3102" s="7">
        <v>45997</v>
      </c>
      <c r="C3102" t="s">
        <v>2364</v>
      </c>
      <c r="D3102" t="s">
        <v>66</v>
      </c>
      <c r="E3102" t="s">
        <v>48</v>
      </c>
      <c r="F3102">
        <v>35</v>
      </c>
      <c r="G3102" t="s">
        <v>155</v>
      </c>
      <c r="H3102" t="s">
        <v>88</v>
      </c>
      <c r="I3102" t="s">
        <v>117</v>
      </c>
      <c r="J3102" t="s">
        <v>118</v>
      </c>
      <c r="K3102" t="s">
        <v>82</v>
      </c>
      <c r="L3102" t="s">
        <v>119</v>
      </c>
      <c r="M3102">
        <v>3</v>
      </c>
      <c r="N3102" s="2">
        <v>3299</v>
      </c>
      <c r="O3102" s="3">
        <v>0.1</v>
      </c>
      <c r="P3102" s="2">
        <v>6300</v>
      </c>
      <c r="Q3102" t="s">
        <v>156</v>
      </c>
      <c r="R3102" t="s">
        <v>33</v>
      </c>
      <c r="S3102" t="s">
        <v>57</v>
      </c>
      <c r="T3102" s="4">
        <v>5</v>
      </c>
      <c r="U3102" s="11">
        <f t="shared" si="48"/>
        <v>9897</v>
      </c>
      <c r="V3102" s="11">
        <f>tbl_EcommerceSales[[#This Row],[Gross_Sales]]*tbl_EcommerceSales[[#This Row],[Discount]]</f>
        <v>989.7</v>
      </c>
      <c r="W3102" s="11">
        <f>tbl_EcommerceSales[[#This Row],[Gross_Sales]]-tbl_EcommerceSales[[#This Row],[Discount_Amount]]</f>
        <v>8907.2999999999993</v>
      </c>
      <c r="X3102" s="11">
        <f>tbl_EcommerceSales[[#This Row],[Quantity]] * _xlfn.XLOOKUP(tbl_EcommerceSales[[#This Row],[Product_ID]], Product_Master!A:A, Product_Master!F:F)</f>
        <v>6300</v>
      </c>
      <c r="Y3102" s="11">
        <f>tbl_EcommerceSales[[#This Row],[Net_Revenue]]-tbl_EcommerceSales[[#This Row],[Total_Cost]]</f>
        <v>2607.2999999999993</v>
      </c>
      <c r="Z3102" s="9">
        <f>IFERROR(#REF!/tbl_EcommerceSales[[#This Row],[Total_Cost]], 0)</f>
        <v>0</v>
      </c>
      <c r="AA3102" t="str">
        <f>TEXT(tbl_EcommerceSales[[#This Row],[Order_Date]],"mmm")</f>
        <v>Dec</v>
      </c>
      <c r="AB3102">
        <f>YEAR(tbl_EcommerceSales[[#This Row],[Order_Date]])</f>
        <v>2025</v>
      </c>
      <c r="AC3102" t="str">
        <f>IF(tbl_EcommerceSales[[#This Row],[Age]]&lt;18,"Under 18",IF(tbl_EcommerceSales[[#This Row],[Age]]&lt;=25,"18-25",IF(tbl_EcommerceSales[[#This Row],[Age]]&lt;=35,"26-35",IF(tbl_EcommerceSales[[#This Row],[Age]]&lt;=45,"36-45",IF(tbl_EcommerceSales[[#This Row],[Age]]&lt;=55,"46-55","56+")))))</f>
        <v>26-35</v>
      </c>
    </row>
    <row r="3103" spans="1:29" x14ac:dyDescent="0.35">
      <c r="A3103" t="s">
        <v>4953</v>
      </c>
      <c r="B3103" s="7">
        <v>45997</v>
      </c>
      <c r="C3103" t="s">
        <v>3363</v>
      </c>
      <c r="D3103" t="s">
        <v>254</v>
      </c>
      <c r="E3103" t="s">
        <v>25</v>
      </c>
      <c r="F3103">
        <v>24</v>
      </c>
      <c r="G3103" t="s">
        <v>186</v>
      </c>
      <c r="H3103" t="s">
        <v>72</v>
      </c>
      <c r="I3103" t="s">
        <v>221</v>
      </c>
      <c r="J3103" t="s">
        <v>222</v>
      </c>
      <c r="K3103" t="s">
        <v>177</v>
      </c>
      <c r="L3103" t="s">
        <v>208</v>
      </c>
      <c r="M3103">
        <v>2</v>
      </c>
      <c r="N3103" s="2">
        <v>1499</v>
      </c>
      <c r="O3103" s="3">
        <v>0.1</v>
      </c>
      <c r="P3103" s="2">
        <v>1600</v>
      </c>
      <c r="Q3103" t="s">
        <v>44</v>
      </c>
      <c r="R3103" t="s">
        <v>33</v>
      </c>
      <c r="S3103" t="s">
        <v>34</v>
      </c>
      <c r="T3103" s="4">
        <v>5</v>
      </c>
      <c r="U3103" s="11">
        <f t="shared" si="48"/>
        <v>2998</v>
      </c>
      <c r="V3103" s="11">
        <f>tbl_EcommerceSales[[#This Row],[Gross_Sales]]*tbl_EcommerceSales[[#This Row],[Discount]]</f>
        <v>299.8</v>
      </c>
      <c r="W3103" s="11">
        <f>tbl_EcommerceSales[[#This Row],[Gross_Sales]]-tbl_EcommerceSales[[#This Row],[Discount_Amount]]</f>
        <v>2698.2</v>
      </c>
      <c r="X3103" s="11">
        <f>tbl_EcommerceSales[[#This Row],[Quantity]] * _xlfn.XLOOKUP(tbl_EcommerceSales[[#This Row],[Product_ID]], Product_Master!A:A, Product_Master!F:F)</f>
        <v>1600</v>
      </c>
      <c r="Y3103" s="11">
        <f>tbl_EcommerceSales[[#This Row],[Net_Revenue]]-tbl_EcommerceSales[[#This Row],[Total_Cost]]</f>
        <v>1098.1999999999998</v>
      </c>
      <c r="Z3103" s="9">
        <f>IFERROR(#REF!/tbl_EcommerceSales[[#This Row],[Total_Cost]], 0)</f>
        <v>0</v>
      </c>
      <c r="AA3103" t="str">
        <f>TEXT(tbl_EcommerceSales[[#This Row],[Order_Date]],"mmm")</f>
        <v>Dec</v>
      </c>
      <c r="AB3103">
        <f>YEAR(tbl_EcommerceSales[[#This Row],[Order_Date]])</f>
        <v>2025</v>
      </c>
      <c r="AC3103" t="str">
        <f>IF(tbl_EcommerceSales[[#This Row],[Age]]&lt;18,"Under 18",IF(tbl_EcommerceSales[[#This Row],[Age]]&lt;=25,"18-25",IF(tbl_EcommerceSales[[#This Row],[Age]]&lt;=35,"26-35",IF(tbl_EcommerceSales[[#This Row],[Age]]&lt;=45,"36-45",IF(tbl_EcommerceSales[[#This Row],[Age]]&lt;=55,"46-55","56+")))))</f>
        <v>18-25</v>
      </c>
    </row>
    <row r="3104" spans="1:29" x14ac:dyDescent="0.35">
      <c r="A3104" t="s">
        <v>4954</v>
      </c>
      <c r="B3104" s="7">
        <v>45997</v>
      </c>
      <c r="C3104" t="s">
        <v>2313</v>
      </c>
      <c r="D3104" t="s">
        <v>116</v>
      </c>
      <c r="E3104" t="s">
        <v>48</v>
      </c>
      <c r="F3104">
        <v>23</v>
      </c>
      <c r="G3104" t="s">
        <v>174</v>
      </c>
      <c r="H3104" t="s">
        <v>39</v>
      </c>
      <c r="I3104" t="s">
        <v>53</v>
      </c>
      <c r="J3104" t="s">
        <v>54</v>
      </c>
      <c r="K3104" t="s">
        <v>55</v>
      </c>
      <c r="L3104" t="s">
        <v>56</v>
      </c>
      <c r="M3104">
        <v>3</v>
      </c>
      <c r="N3104" s="2">
        <v>799</v>
      </c>
      <c r="O3104" s="3">
        <v>0</v>
      </c>
      <c r="P3104" s="2">
        <v>1170</v>
      </c>
      <c r="Q3104" t="s">
        <v>32</v>
      </c>
      <c r="R3104" t="s">
        <v>33</v>
      </c>
      <c r="S3104" t="s">
        <v>34</v>
      </c>
      <c r="T3104" s="4">
        <v>5</v>
      </c>
      <c r="U3104" s="11">
        <f t="shared" si="48"/>
        <v>2397</v>
      </c>
      <c r="V3104" s="11">
        <f>tbl_EcommerceSales[[#This Row],[Gross_Sales]]*tbl_EcommerceSales[[#This Row],[Discount]]</f>
        <v>0</v>
      </c>
      <c r="W3104" s="11">
        <f>tbl_EcommerceSales[[#This Row],[Gross_Sales]]-tbl_EcommerceSales[[#This Row],[Discount_Amount]]</f>
        <v>2397</v>
      </c>
      <c r="X3104" s="11">
        <f>tbl_EcommerceSales[[#This Row],[Quantity]] * _xlfn.XLOOKUP(tbl_EcommerceSales[[#This Row],[Product_ID]], Product_Master!A:A, Product_Master!F:F)</f>
        <v>1170</v>
      </c>
      <c r="Y3104" s="11">
        <f>tbl_EcommerceSales[[#This Row],[Net_Revenue]]-tbl_EcommerceSales[[#This Row],[Total_Cost]]</f>
        <v>1227</v>
      </c>
      <c r="Z3104" s="9">
        <f>IFERROR(#REF!/tbl_EcommerceSales[[#This Row],[Total_Cost]], 0)</f>
        <v>0</v>
      </c>
      <c r="AA3104" t="str">
        <f>TEXT(tbl_EcommerceSales[[#This Row],[Order_Date]],"mmm")</f>
        <v>Dec</v>
      </c>
      <c r="AB3104">
        <f>YEAR(tbl_EcommerceSales[[#This Row],[Order_Date]])</f>
        <v>2025</v>
      </c>
      <c r="AC3104" t="str">
        <f>IF(tbl_EcommerceSales[[#This Row],[Age]]&lt;18,"Under 18",IF(tbl_EcommerceSales[[#This Row],[Age]]&lt;=25,"18-25",IF(tbl_EcommerceSales[[#This Row],[Age]]&lt;=35,"26-35",IF(tbl_EcommerceSales[[#This Row],[Age]]&lt;=45,"36-45",IF(tbl_EcommerceSales[[#This Row],[Age]]&lt;=55,"46-55","56+")))))</f>
        <v>18-25</v>
      </c>
    </row>
    <row r="3105" spans="1:29" x14ac:dyDescent="0.35">
      <c r="A3105" t="s">
        <v>4955</v>
      </c>
      <c r="B3105" s="7">
        <v>45997</v>
      </c>
      <c r="C3105" t="s">
        <v>4554</v>
      </c>
      <c r="D3105" t="s">
        <v>151</v>
      </c>
      <c r="E3105" t="s">
        <v>48</v>
      </c>
      <c r="F3105">
        <v>35</v>
      </c>
      <c r="G3105" t="s">
        <v>192</v>
      </c>
      <c r="H3105" t="s">
        <v>27</v>
      </c>
      <c r="I3105" t="s">
        <v>73</v>
      </c>
      <c r="J3105" t="s">
        <v>74</v>
      </c>
      <c r="K3105" t="s">
        <v>55</v>
      </c>
      <c r="L3105" t="s">
        <v>75</v>
      </c>
      <c r="M3105">
        <v>3</v>
      </c>
      <c r="N3105" s="2">
        <v>2899</v>
      </c>
      <c r="O3105" s="3">
        <v>0.15</v>
      </c>
      <c r="P3105" s="2">
        <v>5100</v>
      </c>
      <c r="Q3105" t="s">
        <v>32</v>
      </c>
      <c r="R3105" t="s">
        <v>33</v>
      </c>
      <c r="S3105" t="s">
        <v>57</v>
      </c>
      <c r="T3105" s="4">
        <v>3</v>
      </c>
      <c r="U3105" s="11">
        <f t="shared" si="48"/>
        <v>8697</v>
      </c>
      <c r="V3105" s="11">
        <f>tbl_EcommerceSales[[#This Row],[Gross_Sales]]*tbl_EcommerceSales[[#This Row],[Discount]]</f>
        <v>1304.55</v>
      </c>
      <c r="W3105" s="11">
        <f>tbl_EcommerceSales[[#This Row],[Gross_Sales]]-tbl_EcommerceSales[[#This Row],[Discount_Amount]]</f>
        <v>7392.45</v>
      </c>
      <c r="X3105" s="11">
        <f>tbl_EcommerceSales[[#This Row],[Quantity]] * _xlfn.XLOOKUP(tbl_EcommerceSales[[#This Row],[Product_ID]], Product_Master!A:A, Product_Master!F:F)</f>
        <v>5100</v>
      </c>
      <c r="Y3105" s="11">
        <f>tbl_EcommerceSales[[#This Row],[Net_Revenue]]-tbl_EcommerceSales[[#This Row],[Total_Cost]]</f>
        <v>2292.4499999999998</v>
      </c>
      <c r="Z3105" s="9">
        <f>IFERROR(#REF!/tbl_EcommerceSales[[#This Row],[Total_Cost]], 0)</f>
        <v>0</v>
      </c>
      <c r="AA3105" t="str">
        <f>TEXT(tbl_EcommerceSales[[#This Row],[Order_Date]],"mmm")</f>
        <v>Dec</v>
      </c>
      <c r="AB3105">
        <f>YEAR(tbl_EcommerceSales[[#This Row],[Order_Date]])</f>
        <v>2025</v>
      </c>
      <c r="AC3105" t="str">
        <f>IF(tbl_EcommerceSales[[#This Row],[Age]]&lt;18,"Under 18",IF(tbl_EcommerceSales[[#This Row],[Age]]&lt;=25,"18-25",IF(tbl_EcommerceSales[[#This Row],[Age]]&lt;=35,"26-35",IF(tbl_EcommerceSales[[#This Row],[Age]]&lt;=45,"36-45",IF(tbl_EcommerceSales[[#This Row],[Age]]&lt;=55,"46-55","56+")))))</f>
        <v>26-35</v>
      </c>
    </row>
    <row r="3106" spans="1:29" x14ac:dyDescent="0.35">
      <c r="A3106" t="s">
        <v>4956</v>
      </c>
      <c r="B3106" s="7">
        <v>45998</v>
      </c>
      <c r="C3106" t="s">
        <v>2833</v>
      </c>
      <c r="D3106" t="s">
        <v>235</v>
      </c>
      <c r="E3106" t="s">
        <v>48</v>
      </c>
      <c r="F3106">
        <v>41</v>
      </c>
      <c r="G3106" t="s">
        <v>270</v>
      </c>
      <c r="H3106" t="s">
        <v>72</v>
      </c>
      <c r="I3106" t="s">
        <v>126</v>
      </c>
      <c r="J3106" t="s">
        <v>127</v>
      </c>
      <c r="K3106" t="s">
        <v>82</v>
      </c>
      <c r="L3106" t="s">
        <v>83</v>
      </c>
      <c r="M3106">
        <v>1</v>
      </c>
      <c r="N3106" s="2">
        <v>1899</v>
      </c>
      <c r="O3106" s="3">
        <v>0.3</v>
      </c>
      <c r="P3106" s="2">
        <v>1120</v>
      </c>
      <c r="Q3106" t="s">
        <v>32</v>
      </c>
      <c r="R3106" t="s">
        <v>33</v>
      </c>
      <c r="S3106" t="s">
        <v>57</v>
      </c>
      <c r="T3106" s="4">
        <v>5</v>
      </c>
      <c r="U3106" s="11">
        <f t="shared" si="48"/>
        <v>1899</v>
      </c>
      <c r="V3106" s="11">
        <f>tbl_EcommerceSales[[#This Row],[Gross_Sales]]*tbl_EcommerceSales[[#This Row],[Discount]]</f>
        <v>569.69999999999993</v>
      </c>
      <c r="W3106" s="11">
        <f>tbl_EcommerceSales[[#This Row],[Gross_Sales]]-tbl_EcommerceSales[[#This Row],[Discount_Amount]]</f>
        <v>1329.3000000000002</v>
      </c>
      <c r="X3106" s="11">
        <f>tbl_EcommerceSales[[#This Row],[Quantity]] * _xlfn.XLOOKUP(tbl_EcommerceSales[[#This Row],[Product_ID]], Product_Master!A:A, Product_Master!F:F)</f>
        <v>1120</v>
      </c>
      <c r="Y3106" s="11">
        <f>tbl_EcommerceSales[[#This Row],[Net_Revenue]]-tbl_EcommerceSales[[#This Row],[Total_Cost]]</f>
        <v>209.30000000000018</v>
      </c>
      <c r="Z3106" s="9">
        <f>IFERROR(#REF!/tbl_EcommerceSales[[#This Row],[Total_Cost]], 0)</f>
        <v>0</v>
      </c>
      <c r="AA3106" t="str">
        <f>TEXT(tbl_EcommerceSales[[#This Row],[Order_Date]],"mmm")</f>
        <v>Dec</v>
      </c>
      <c r="AB3106">
        <f>YEAR(tbl_EcommerceSales[[#This Row],[Order_Date]])</f>
        <v>2025</v>
      </c>
      <c r="AC3106" t="str">
        <f>IF(tbl_EcommerceSales[[#This Row],[Age]]&lt;18,"Under 18",IF(tbl_EcommerceSales[[#This Row],[Age]]&lt;=25,"18-25",IF(tbl_EcommerceSales[[#This Row],[Age]]&lt;=35,"26-35",IF(tbl_EcommerceSales[[#This Row],[Age]]&lt;=45,"36-45",IF(tbl_EcommerceSales[[#This Row],[Age]]&lt;=55,"46-55","56+")))))</f>
        <v>36-45</v>
      </c>
    </row>
    <row r="3107" spans="1:29" x14ac:dyDescent="0.35">
      <c r="A3107" t="s">
        <v>4957</v>
      </c>
      <c r="B3107" s="7">
        <v>45998</v>
      </c>
      <c r="C3107" t="s">
        <v>2002</v>
      </c>
      <c r="D3107" t="s">
        <v>269</v>
      </c>
      <c r="E3107" t="s">
        <v>25</v>
      </c>
      <c r="F3107">
        <v>38</v>
      </c>
      <c r="G3107" t="s">
        <v>145</v>
      </c>
      <c r="H3107" t="s">
        <v>39</v>
      </c>
      <c r="I3107" t="s">
        <v>126</v>
      </c>
      <c r="J3107" t="s">
        <v>127</v>
      </c>
      <c r="K3107" t="s">
        <v>82</v>
      </c>
      <c r="L3107" t="s">
        <v>83</v>
      </c>
      <c r="M3107">
        <v>1</v>
      </c>
      <c r="N3107" s="2">
        <v>1899</v>
      </c>
      <c r="O3107" s="3">
        <v>0.15</v>
      </c>
      <c r="P3107" s="2">
        <v>1120</v>
      </c>
      <c r="Q3107" t="s">
        <v>44</v>
      </c>
      <c r="R3107" t="s">
        <v>33</v>
      </c>
      <c r="S3107" t="s">
        <v>34</v>
      </c>
      <c r="T3107" s="4">
        <v>5</v>
      </c>
      <c r="U3107" s="11">
        <f t="shared" si="48"/>
        <v>1899</v>
      </c>
      <c r="V3107" s="11">
        <f>tbl_EcommerceSales[[#This Row],[Gross_Sales]]*tbl_EcommerceSales[[#This Row],[Discount]]</f>
        <v>284.84999999999997</v>
      </c>
      <c r="W3107" s="11">
        <f>tbl_EcommerceSales[[#This Row],[Gross_Sales]]-tbl_EcommerceSales[[#This Row],[Discount_Amount]]</f>
        <v>1614.15</v>
      </c>
      <c r="X3107" s="11">
        <f>tbl_EcommerceSales[[#This Row],[Quantity]] * _xlfn.XLOOKUP(tbl_EcommerceSales[[#This Row],[Product_ID]], Product_Master!A:A, Product_Master!F:F)</f>
        <v>1120</v>
      </c>
      <c r="Y3107" s="11">
        <f>tbl_EcommerceSales[[#This Row],[Net_Revenue]]-tbl_EcommerceSales[[#This Row],[Total_Cost]]</f>
        <v>494.15000000000009</v>
      </c>
      <c r="Z3107" s="9">
        <f>IFERROR(#REF!/tbl_EcommerceSales[[#This Row],[Total_Cost]], 0)</f>
        <v>0</v>
      </c>
      <c r="AA3107" t="str">
        <f>TEXT(tbl_EcommerceSales[[#This Row],[Order_Date]],"mmm")</f>
        <v>Dec</v>
      </c>
      <c r="AB3107">
        <f>YEAR(tbl_EcommerceSales[[#This Row],[Order_Date]])</f>
        <v>2025</v>
      </c>
      <c r="AC3107" t="str">
        <f>IF(tbl_EcommerceSales[[#This Row],[Age]]&lt;18,"Under 18",IF(tbl_EcommerceSales[[#This Row],[Age]]&lt;=25,"18-25",IF(tbl_EcommerceSales[[#This Row],[Age]]&lt;=35,"26-35",IF(tbl_EcommerceSales[[#This Row],[Age]]&lt;=45,"36-45",IF(tbl_EcommerceSales[[#This Row],[Age]]&lt;=55,"46-55","56+")))))</f>
        <v>36-45</v>
      </c>
    </row>
    <row r="3108" spans="1:29" x14ac:dyDescent="0.35">
      <c r="A3108" t="s">
        <v>4958</v>
      </c>
      <c r="B3108" s="7">
        <v>45998</v>
      </c>
      <c r="C3108" t="s">
        <v>4959</v>
      </c>
      <c r="D3108" t="s">
        <v>159</v>
      </c>
      <c r="E3108" t="s">
        <v>48</v>
      </c>
      <c r="F3108">
        <v>33</v>
      </c>
      <c r="G3108" t="s">
        <v>174</v>
      </c>
      <c r="H3108" t="s">
        <v>39</v>
      </c>
      <c r="I3108" t="s">
        <v>165</v>
      </c>
      <c r="J3108" t="s">
        <v>166</v>
      </c>
      <c r="K3108" t="s">
        <v>42</v>
      </c>
      <c r="L3108" t="s">
        <v>167</v>
      </c>
      <c r="M3108">
        <v>1</v>
      </c>
      <c r="N3108" s="2">
        <v>1799</v>
      </c>
      <c r="O3108" s="3">
        <v>0.25</v>
      </c>
      <c r="P3108" s="2">
        <v>900</v>
      </c>
      <c r="Q3108" t="s">
        <v>44</v>
      </c>
      <c r="R3108" t="s">
        <v>33</v>
      </c>
      <c r="S3108" t="s">
        <v>34</v>
      </c>
      <c r="T3108" s="4">
        <v>3</v>
      </c>
      <c r="U3108" s="11">
        <f t="shared" si="48"/>
        <v>1799</v>
      </c>
      <c r="V3108" s="11">
        <f>tbl_EcommerceSales[[#This Row],[Gross_Sales]]*tbl_EcommerceSales[[#This Row],[Discount]]</f>
        <v>449.75</v>
      </c>
      <c r="W3108" s="11">
        <f>tbl_EcommerceSales[[#This Row],[Gross_Sales]]-tbl_EcommerceSales[[#This Row],[Discount_Amount]]</f>
        <v>1349.25</v>
      </c>
      <c r="X3108" s="11">
        <f>tbl_EcommerceSales[[#This Row],[Quantity]] * _xlfn.XLOOKUP(tbl_EcommerceSales[[#This Row],[Product_ID]], Product_Master!A:A, Product_Master!F:F)</f>
        <v>900</v>
      </c>
      <c r="Y3108" s="11">
        <f>tbl_EcommerceSales[[#This Row],[Net_Revenue]]-tbl_EcommerceSales[[#This Row],[Total_Cost]]</f>
        <v>449.25</v>
      </c>
      <c r="Z3108" s="9">
        <f>IFERROR(#REF!/tbl_EcommerceSales[[#This Row],[Total_Cost]], 0)</f>
        <v>0</v>
      </c>
      <c r="AA3108" t="str">
        <f>TEXT(tbl_EcommerceSales[[#This Row],[Order_Date]],"mmm")</f>
        <v>Dec</v>
      </c>
      <c r="AB3108">
        <f>YEAR(tbl_EcommerceSales[[#This Row],[Order_Date]])</f>
        <v>2025</v>
      </c>
      <c r="AC3108" t="str">
        <f>IF(tbl_EcommerceSales[[#This Row],[Age]]&lt;18,"Under 18",IF(tbl_EcommerceSales[[#This Row],[Age]]&lt;=25,"18-25",IF(tbl_EcommerceSales[[#This Row],[Age]]&lt;=35,"26-35",IF(tbl_EcommerceSales[[#This Row],[Age]]&lt;=45,"36-45",IF(tbl_EcommerceSales[[#This Row],[Age]]&lt;=55,"46-55","56+")))))</f>
        <v>26-35</v>
      </c>
    </row>
    <row r="3109" spans="1:29" x14ac:dyDescent="0.35">
      <c r="A3109" t="s">
        <v>4960</v>
      </c>
      <c r="B3109" s="7">
        <v>45998</v>
      </c>
      <c r="C3109" t="s">
        <v>4961</v>
      </c>
      <c r="D3109" t="s">
        <v>235</v>
      </c>
      <c r="E3109" t="s">
        <v>48</v>
      </c>
      <c r="F3109">
        <v>48</v>
      </c>
      <c r="G3109" t="s">
        <v>107</v>
      </c>
      <c r="H3109" t="s">
        <v>39</v>
      </c>
      <c r="I3109" t="s">
        <v>53</v>
      </c>
      <c r="J3109" t="s">
        <v>54</v>
      </c>
      <c r="K3109" t="s">
        <v>55</v>
      </c>
      <c r="L3109" t="s">
        <v>56</v>
      </c>
      <c r="M3109">
        <v>2</v>
      </c>
      <c r="N3109" s="2">
        <v>799</v>
      </c>
      <c r="O3109" s="3">
        <v>0.15</v>
      </c>
      <c r="P3109" s="2">
        <v>780</v>
      </c>
      <c r="Q3109" t="s">
        <v>32</v>
      </c>
      <c r="R3109" t="s">
        <v>33</v>
      </c>
      <c r="S3109" t="s">
        <v>57</v>
      </c>
      <c r="T3109" s="4">
        <v>3</v>
      </c>
      <c r="U3109" s="11">
        <f t="shared" si="48"/>
        <v>1598</v>
      </c>
      <c r="V3109" s="11">
        <f>tbl_EcommerceSales[[#This Row],[Gross_Sales]]*tbl_EcommerceSales[[#This Row],[Discount]]</f>
        <v>239.7</v>
      </c>
      <c r="W3109" s="11">
        <f>tbl_EcommerceSales[[#This Row],[Gross_Sales]]-tbl_EcommerceSales[[#This Row],[Discount_Amount]]</f>
        <v>1358.3</v>
      </c>
      <c r="X3109" s="11">
        <f>tbl_EcommerceSales[[#This Row],[Quantity]] * _xlfn.XLOOKUP(tbl_EcommerceSales[[#This Row],[Product_ID]], Product_Master!A:A, Product_Master!F:F)</f>
        <v>780</v>
      </c>
      <c r="Y3109" s="11">
        <f>tbl_EcommerceSales[[#This Row],[Net_Revenue]]-tbl_EcommerceSales[[#This Row],[Total_Cost]]</f>
        <v>578.29999999999995</v>
      </c>
      <c r="Z3109" s="9">
        <f>IFERROR(#REF!/tbl_EcommerceSales[[#This Row],[Total_Cost]], 0)</f>
        <v>0</v>
      </c>
      <c r="AA3109" t="str">
        <f>TEXT(tbl_EcommerceSales[[#This Row],[Order_Date]],"mmm")</f>
        <v>Dec</v>
      </c>
      <c r="AB3109">
        <f>YEAR(tbl_EcommerceSales[[#This Row],[Order_Date]])</f>
        <v>2025</v>
      </c>
      <c r="AC3109" t="str">
        <f>IF(tbl_EcommerceSales[[#This Row],[Age]]&lt;18,"Under 18",IF(tbl_EcommerceSales[[#This Row],[Age]]&lt;=25,"18-25",IF(tbl_EcommerceSales[[#This Row],[Age]]&lt;=35,"26-35",IF(tbl_EcommerceSales[[#This Row],[Age]]&lt;=45,"36-45",IF(tbl_EcommerceSales[[#This Row],[Age]]&lt;=55,"46-55","56+")))))</f>
        <v>46-55</v>
      </c>
    </row>
    <row r="3110" spans="1:29" x14ac:dyDescent="0.35">
      <c r="A3110" t="s">
        <v>4962</v>
      </c>
      <c r="B3110" s="7">
        <v>45998</v>
      </c>
      <c r="C3110" t="s">
        <v>1143</v>
      </c>
      <c r="D3110" t="s">
        <v>216</v>
      </c>
      <c r="E3110" t="s">
        <v>48</v>
      </c>
      <c r="F3110">
        <v>30</v>
      </c>
      <c r="G3110" t="s">
        <v>246</v>
      </c>
      <c r="H3110" t="s">
        <v>27</v>
      </c>
      <c r="I3110" t="s">
        <v>357</v>
      </c>
      <c r="J3110" t="s">
        <v>358</v>
      </c>
      <c r="K3110" t="s">
        <v>177</v>
      </c>
      <c r="L3110" t="s">
        <v>178</v>
      </c>
      <c r="M3110">
        <v>1</v>
      </c>
      <c r="N3110" s="2">
        <v>999</v>
      </c>
      <c r="O3110" s="3">
        <v>0.05</v>
      </c>
      <c r="P3110" s="2">
        <v>520</v>
      </c>
      <c r="Q3110" t="s">
        <v>44</v>
      </c>
      <c r="R3110" t="s">
        <v>33</v>
      </c>
      <c r="S3110" t="s">
        <v>34</v>
      </c>
      <c r="T3110" s="4">
        <v>5</v>
      </c>
      <c r="U3110" s="11">
        <f t="shared" si="48"/>
        <v>999</v>
      </c>
      <c r="V3110" s="11">
        <f>tbl_EcommerceSales[[#This Row],[Gross_Sales]]*tbl_EcommerceSales[[#This Row],[Discount]]</f>
        <v>49.95</v>
      </c>
      <c r="W3110" s="11">
        <f>tbl_EcommerceSales[[#This Row],[Gross_Sales]]-tbl_EcommerceSales[[#This Row],[Discount_Amount]]</f>
        <v>949.05</v>
      </c>
      <c r="X3110" s="11">
        <f>tbl_EcommerceSales[[#This Row],[Quantity]] * _xlfn.XLOOKUP(tbl_EcommerceSales[[#This Row],[Product_ID]], Product_Master!A:A, Product_Master!F:F)</f>
        <v>520</v>
      </c>
      <c r="Y3110" s="11">
        <f>tbl_EcommerceSales[[#This Row],[Net_Revenue]]-tbl_EcommerceSales[[#This Row],[Total_Cost]]</f>
        <v>429.04999999999995</v>
      </c>
      <c r="Z3110" s="9">
        <f>IFERROR(#REF!/tbl_EcommerceSales[[#This Row],[Total_Cost]], 0)</f>
        <v>0</v>
      </c>
      <c r="AA3110" t="str">
        <f>TEXT(tbl_EcommerceSales[[#This Row],[Order_Date]],"mmm")</f>
        <v>Dec</v>
      </c>
      <c r="AB3110">
        <f>YEAR(tbl_EcommerceSales[[#This Row],[Order_Date]])</f>
        <v>2025</v>
      </c>
      <c r="AC3110" t="str">
        <f>IF(tbl_EcommerceSales[[#This Row],[Age]]&lt;18,"Under 18",IF(tbl_EcommerceSales[[#This Row],[Age]]&lt;=25,"18-25",IF(tbl_EcommerceSales[[#This Row],[Age]]&lt;=35,"26-35",IF(tbl_EcommerceSales[[#This Row],[Age]]&lt;=45,"36-45",IF(tbl_EcommerceSales[[#This Row],[Age]]&lt;=55,"46-55","56+")))))</f>
        <v>26-35</v>
      </c>
    </row>
    <row r="3111" spans="1:29" x14ac:dyDescent="0.35">
      <c r="A3111" t="s">
        <v>4963</v>
      </c>
      <c r="B3111" s="7">
        <v>45998</v>
      </c>
      <c r="C3111" t="s">
        <v>3429</v>
      </c>
      <c r="D3111" t="s">
        <v>102</v>
      </c>
      <c r="E3111" t="s">
        <v>25</v>
      </c>
      <c r="F3111">
        <v>20</v>
      </c>
      <c r="G3111" t="s">
        <v>186</v>
      </c>
      <c r="H3111" t="s">
        <v>72</v>
      </c>
      <c r="I3111" t="s">
        <v>126</v>
      </c>
      <c r="J3111" t="s">
        <v>127</v>
      </c>
      <c r="K3111" t="s">
        <v>82</v>
      </c>
      <c r="L3111" t="s">
        <v>83</v>
      </c>
      <c r="M3111">
        <v>2</v>
      </c>
      <c r="N3111" s="2">
        <v>1899</v>
      </c>
      <c r="O3111" s="3">
        <v>0.1</v>
      </c>
      <c r="P3111" s="2">
        <v>2240</v>
      </c>
      <c r="Q3111" t="s">
        <v>32</v>
      </c>
      <c r="R3111" t="s">
        <v>33</v>
      </c>
      <c r="S3111" t="s">
        <v>34</v>
      </c>
      <c r="T3111" s="4">
        <v>4</v>
      </c>
      <c r="U3111" s="11">
        <f t="shared" si="48"/>
        <v>3798</v>
      </c>
      <c r="V3111" s="11">
        <f>tbl_EcommerceSales[[#This Row],[Gross_Sales]]*tbl_EcommerceSales[[#This Row],[Discount]]</f>
        <v>379.8</v>
      </c>
      <c r="W3111" s="11">
        <f>tbl_EcommerceSales[[#This Row],[Gross_Sales]]-tbl_EcommerceSales[[#This Row],[Discount_Amount]]</f>
        <v>3418.2</v>
      </c>
      <c r="X3111" s="11">
        <f>tbl_EcommerceSales[[#This Row],[Quantity]] * _xlfn.XLOOKUP(tbl_EcommerceSales[[#This Row],[Product_ID]], Product_Master!A:A, Product_Master!F:F)</f>
        <v>2240</v>
      </c>
      <c r="Y3111" s="11">
        <f>tbl_EcommerceSales[[#This Row],[Net_Revenue]]-tbl_EcommerceSales[[#This Row],[Total_Cost]]</f>
        <v>1178.1999999999998</v>
      </c>
      <c r="Z3111" s="9">
        <f>IFERROR(#REF!/tbl_EcommerceSales[[#This Row],[Total_Cost]], 0)</f>
        <v>0</v>
      </c>
      <c r="AA3111" t="str">
        <f>TEXT(tbl_EcommerceSales[[#This Row],[Order_Date]],"mmm")</f>
        <v>Dec</v>
      </c>
      <c r="AB3111">
        <f>YEAR(tbl_EcommerceSales[[#This Row],[Order_Date]])</f>
        <v>2025</v>
      </c>
      <c r="AC3111" t="str">
        <f>IF(tbl_EcommerceSales[[#This Row],[Age]]&lt;18,"Under 18",IF(tbl_EcommerceSales[[#This Row],[Age]]&lt;=25,"18-25",IF(tbl_EcommerceSales[[#This Row],[Age]]&lt;=35,"26-35",IF(tbl_EcommerceSales[[#This Row],[Age]]&lt;=45,"36-45",IF(tbl_EcommerceSales[[#This Row],[Age]]&lt;=55,"46-55","56+")))))</f>
        <v>18-25</v>
      </c>
    </row>
    <row r="3112" spans="1:29" x14ac:dyDescent="0.35">
      <c r="A3112" t="s">
        <v>4964</v>
      </c>
      <c r="B3112" s="7">
        <v>45998</v>
      </c>
      <c r="C3112" t="s">
        <v>2020</v>
      </c>
      <c r="D3112" t="s">
        <v>60</v>
      </c>
      <c r="E3112" t="s">
        <v>48</v>
      </c>
      <c r="F3112">
        <v>25</v>
      </c>
      <c r="G3112" t="s">
        <v>155</v>
      </c>
      <c r="H3112" t="s">
        <v>88</v>
      </c>
      <c r="I3112" t="s">
        <v>271</v>
      </c>
      <c r="J3112" t="s">
        <v>272</v>
      </c>
      <c r="K3112" t="s">
        <v>30</v>
      </c>
      <c r="L3112" t="s">
        <v>273</v>
      </c>
      <c r="M3112">
        <v>3</v>
      </c>
      <c r="N3112" s="2">
        <v>4299</v>
      </c>
      <c r="O3112" s="3">
        <v>0.1</v>
      </c>
      <c r="P3112" s="2">
        <v>8100</v>
      </c>
      <c r="Q3112" t="s">
        <v>44</v>
      </c>
      <c r="R3112" t="s">
        <v>33</v>
      </c>
      <c r="S3112" t="s">
        <v>34</v>
      </c>
      <c r="T3112" s="4">
        <v>5</v>
      </c>
      <c r="U3112" s="11">
        <f t="shared" si="48"/>
        <v>12897</v>
      </c>
      <c r="V3112" s="11">
        <f>tbl_EcommerceSales[[#This Row],[Gross_Sales]]*tbl_EcommerceSales[[#This Row],[Discount]]</f>
        <v>1289.7</v>
      </c>
      <c r="W3112" s="11">
        <f>tbl_EcommerceSales[[#This Row],[Gross_Sales]]-tbl_EcommerceSales[[#This Row],[Discount_Amount]]</f>
        <v>11607.3</v>
      </c>
      <c r="X3112" s="11">
        <f>tbl_EcommerceSales[[#This Row],[Quantity]] * _xlfn.XLOOKUP(tbl_EcommerceSales[[#This Row],[Product_ID]], Product_Master!A:A, Product_Master!F:F)</f>
        <v>8100</v>
      </c>
      <c r="Y3112" s="11">
        <f>tbl_EcommerceSales[[#This Row],[Net_Revenue]]-tbl_EcommerceSales[[#This Row],[Total_Cost]]</f>
        <v>3507.2999999999993</v>
      </c>
      <c r="Z3112" s="9">
        <f>IFERROR(#REF!/tbl_EcommerceSales[[#This Row],[Total_Cost]], 0)</f>
        <v>0</v>
      </c>
      <c r="AA3112" t="str">
        <f>TEXT(tbl_EcommerceSales[[#This Row],[Order_Date]],"mmm")</f>
        <v>Dec</v>
      </c>
      <c r="AB3112">
        <f>YEAR(tbl_EcommerceSales[[#This Row],[Order_Date]])</f>
        <v>2025</v>
      </c>
      <c r="AC3112" t="str">
        <f>IF(tbl_EcommerceSales[[#This Row],[Age]]&lt;18,"Under 18",IF(tbl_EcommerceSales[[#This Row],[Age]]&lt;=25,"18-25",IF(tbl_EcommerceSales[[#This Row],[Age]]&lt;=35,"26-35",IF(tbl_EcommerceSales[[#This Row],[Age]]&lt;=45,"36-45",IF(tbl_EcommerceSales[[#This Row],[Age]]&lt;=55,"46-55","56+")))))</f>
        <v>18-25</v>
      </c>
    </row>
    <row r="3113" spans="1:29" x14ac:dyDescent="0.35">
      <c r="A3113" t="s">
        <v>4965</v>
      </c>
      <c r="B3113" s="7">
        <v>45998</v>
      </c>
      <c r="C3113" t="s">
        <v>4737</v>
      </c>
      <c r="D3113" t="s">
        <v>205</v>
      </c>
      <c r="E3113" t="s">
        <v>48</v>
      </c>
      <c r="F3113">
        <v>36</v>
      </c>
      <c r="G3113" t="s">
        <v>38</v>
      </c>
      <c r="H3113" t="s">
        <v>39</v>
      </c>
      <c r="I3113" t="s">
        <v>73</v>
      </c>
      <c r="J3113" t="s">
        <v>74</v>
      </c>
      <c r="K3113" t="s">
        <v>55</v>
      </c>
      <c r="L3113" t="s">
        <v>75</v>
      </c>
      <c r="M3113">
        <v>3</v>
      </c>
      <c r="N3113" s="2">
        <v>2899</v>
      </c>
      <c r="O3113" s="3">
        <v>0.1</v>
      </c>
      <c r="P3113" s="2">
        <v>5100</v>
      </c>
      <c r="Q3113" t="s">
        <v>32</v>
      </c>
      <c r="R3113" t="s">
        <v>33</v>
      </c>
      <c r="S3113" t="s">
        <v>34</v>
      </c>
      <c r="T3113" s="4">
        <v>5</v>
      </c>
      <c r="U3113" s="11">
        <f t="shared" si="48"/>
        <v>8697</v>
      </c>
      <c r="V3113" s="11">
        <f>tbl_EcommerceSales[[#This Row],[Gross_Sales]]*tbl_EcommerceSales[[#This Row],[Discount]]</f>
        <v>869.7</v>
      </c>
      <c r="W3113" s="11">
        <f>tbl_EcommerceSales[[#This Row],[Gross_Sales]]-tbl_EcommerceSales[[#This Row],[Discount_Amount]]</f>
        <v>7827.3</v>
      </c>
      <c r="X3113" s="11">
        <f>tbl_EcommerceSales[[#This Row],[Quantity]] * _xlfn.XLOOKUP(tbl_EcommerceSales[[#This Row],[Product_ID]], Product_Master!A:A, Product_Master!F:F)</f>
        <v>5100</v>
      </c>
      <c r="Y3113" s="11">
        <f>tbl_EcommerceSales[[#This Row],[Net_Revenue]]-tbl_EcommerceSales[[#This Row],[Total_Cost]]</f>
        <v>2727.3</v>
      </c>
      <c r="Z3113" s="9">
        <f>IFERROR(#REF!/tbl_EcommerceSales[[#This Row],[Total_Cost]], 0)</f>
        <v>0</v>
      </c>
      <c r="AA3113" t="str">
        <f>TEXT(tbl_EcommerceSales[[#This Row],[Order_Date]],"mmm")</f>
        <v>Dec</v>
      </c>
      <c r="AB3113">
        <f>YEAR(tbl_EcommerceSales[[#This Row],[Order_Date]])</f>
        <v>2025</v>
      </c>
      <c r="AC3113" t="str">
        <f>IF(tbl_EcommerceSales[[#This Row],[Age]]&lt;18,"Under 18",IF(tbl_EcommerceSales[[#This Row],[Age]]&lt;=25,"18-25",IF(tbl_EcommerceSales[[#This Row],[Age]]&lt;=35,"26-35",IF(tbl_EcommerceSales[[#This Row],[Age]]&lt;=45,"36-45",IF(tbl_EcommerceSales[[#This Row],[Age]]&lt;=55,"46-55","56+")))))</f>
        <v>36-45</v>
      </c>
    </row>
    <row r="3114" spans="1:29" x14ac:dyDescent="0.35">
      <c r="A3114" t="s">
        <v>4966</v>
      </c>
      <c r="B3114" s="7">
        <v>45999</v>
      </c>
      <c r="C3114" t="s">
        <v>3371</v>
      </c>
      <c r="D3114" t="s">
        <v>342</v>
      </c>
      <c r="E3114" t="s">
        <v>48</v>
      </c>
      <c r="F3114">
        <v>19</v>
      </c>
      <c r="G3114" t="s">
        <v>122</v>
      </c>
      <c r="H3114" t="s">
        <v>72</v>
      </c>
      <c r="I3114" t="s">
        <v>175</v>
      </c>
      <c r="J3114" t="s">
        <v>176</v>
      </c>
      <c r="K3114" t="s">
        <v>177</v>
      </c>
      <c r="L3114" t="s">
        <v>178</v>
      </c>
      <c r="M3114">
        <v>1</v>
      </c>
      <c r="N3114" s="2">
        <v>699</v>
      </c>
      <c r="O3114" s="3">
        <v>0.2</v>
      </c>
      <c r="P3114" s="2">
        <v>320</v>
      </c>
      <c r="Q3114" t="s">
        <v>76</v>
      </c>
      <c r="R3114" t="s">
        <v>33</v>
      </c>
      <c r="S3114" t="s">
        <v>34</v>
      </c>
      <c r="T3114" s="4">
        <v>5</v>
      </c>
      <c r="U3114" s="11">
        <f t="shared" si="48"/>
        <v>699</v>
      </c>
      <c r="V3114" s="11">
        <f>tbl_EcommerceSales[[#This Row],[Gross_Sales]]*tbl_EcommerceSales[[#This Row],[Discount]]</f>
        <v>139.80000000000001</v>
      </c>
      <c r="W3114" s="11">
        <f>tbl_EcommerceSales[[#This Row],[Gross_Sales]]-tbl_EcommerceSales[[#This Row],[Discount_Amount]]</f>
        <v>559.20000000000005</v>
      </c>
      <c r="X3114" s="11">
        <f>tbl_EcommerceSales[[#This Row],[Quantity]] * _xlfn.XLOOKUP(tbl_EcommerceSales[[#This Row],[Product_ID]], Product_Master!A:A, Product_Master!F:F)</f>
        <v>320</v>
      </c>
      <c r="Y3114" s="11">
        <f>tbl_EcommerceSales[[#This Row],[Net_Revenue]]-tbl_EcommerceSales[[#This Row],[Total_Cost]]</f>
        <v>239.20000000000005</v>
      </c>
      <c r="Z3114" s="9">
        <f>IFERROR(#REF!/tbl_EcommerceSales[[#This Row],[Total_Cost]], 0)</f>
        <v>0</v>
      </c>
      <c r="AA3114" t="str">
        <f>TEXT(tbl_EcommerceSales[[#This Row],[Order_Date]],"mmm")</f>
        <v>Dec</v>
      </c>
      <c r="AB3114">
        <f>YEAR(tbl_EcommerceSales[[#This Row],[Order_Date]])</f>
        <v>2025</v>
      </c>
      <c r="AC3114" t="str">
        <f>IF(tbl_EcommerceSales[[#This Row],[Age]]&lt;18,"Under 18",IF(tbl_EcommerceSales[[#This Row],[Age]]&lt;=25,"18-25",IF(tbl_EcommerceSales[[#This Row],[Age]]&lt;=35,"26-35",IF(tbl_EcommerceSales[[#This Row],[Age]]&lt;=45,"36-45",IF(tbl_EcommerceSales[[#This Row],[Age]]&lt;=55,"46-55","56+")))))</f>
        <v>18-25</v>
      </c>
    </row>
    <row r="3115" spans="1:29" x14ac:dyDescent="0.35">
      <c r="A3115" t="s">
        <v>4967</v>
      </c>
      <c r="B3115" s="7">
        <v>45999</v>
      </c>
      <c r="C3115" t="s">
        <v>1168</v>
      </c>
      <c r="D3115" t="s">
        <v>235</v>
      </c>
      <c r="E3115" t="s">
        <v>48</v>
      </c>
      <c r="F3115">
        <v>42</v>
      </c>
      <c r="G3115" t="s">
        <v>99</v>
      </c>
      <c r="H3115" t="s">
        <v>88</v>
      </c>
      <c r="I3115" t="s">
        <v>290</v>
      </c>
      <c r="J3115" t="s">
        <v>291</v>
      </c>
      <c r="K3115" t="s">
        <v>30</v>
      </c>
      <c r="L3115" t="s">
        <v>31</v>
      </c>
      <c r="M3115">
        <v>5</v>
      </c>
      <c r="N3115" s="2">
        <v>3499</v>
      </c>
      <c r="O3115" s="3">
        <v>0.05</v>
      </c>
      <c r="P3115" s="2">
        <v>11250</v>
      </c>
      <c r="Q3115" t="s">
        <v>123</v>
      </c>
      <c r="R3115" t="s">
        <v>33</v>
      </c>
      <c r="S3115" t="s">
        <v>57</v>
      </c>
      <c r="T3115" s="4">
        <v>5</v>
      </c>
      <c r="U3115" s="11">
        <f t="shared" si="48"/>
        <v>17495</v>
      </c>
      <c r="V3115" s="11">
        <f>tbl_EcommerceSales[[#This Row],[Gross_Sales]]*tbl_EcommerceSales[[#This Row],[Discount]]</f>
        <v>874.75</v>
      </c>
      <c r="W3115" s="11">
        <f>tbl_EcommerceSales[[#This Row],[Gross_Sales]]-tbl_EcommerceSales[[#This Row],[Discount_Amount]]</f>
        <v>16620.25</v>
      </c>
      <c r="X3115" s="11">
        <f>tbl_EcommerceSales[[#This Row],[Quantity]] * _xlfn.XLOOKUP(tbl_EcommerceSales[[#This Row],[Product_ID]], Product_Master!A:A, Product_Master!F:F)</f>
        <v>11250</v>
      </c>
      <c r="Y3115" s="11">
        <f>tbl_EcommerceSales[[#This Row],[Net_Revenue]]-tbl_EcommerceSales[[#This Row],[Total_Cost]]</f>
        <v>5370.25</v>
      </c>
      <c r="Z3115" s="9">
        <f>IFERROR(#REF!/tbl_EcommerceSales[[#This Row],[Total_Cost]], 0)</f>
        <v>0</v>
      </c>
      <c r="AA3115" t="str">
        <f>TEXT(tbl_EcommerceSales[[#This Row],[Order_Date]],"mmm")</f>
        <v>Dec</v>
      </c>
      <c r="AB3115">
        <f>YEAR(tbl_EcommerceSales[[#This Row],[Order_Date]])</f>
        <v>2025</v>
      </c>
      <c r="AC3115" t="str">
        <f>IF(tbl_EcommerceSales[[#This Row],[Age]]&lt;18,"Under 18",IF(tbl_EcommerceSales[[#This Row],[Age]]&lt;=25,"18-25",IF(tbl_EcommerceSales[[#This Row],[Age]]&lt;=35,"26-35",IF(tbl_EcommerceSales[[#This Row],[Age]]&lt;=45,"36-45",IF(tbl_EcommerceSales[[#This Row],[Age]]&lt;=55,"46-55","56+")))))</f>
        <v>36-45</v>
      </c>
    </row>
    <row r="3116" spans="1:29" x14ac:dyDescent="0.35">
      <c r="A3116" t="s">
        <v>4968</v>
      </c>
      <c r="B3116" s="7">
        <v>45999</v>
      </c>
      <c r="C3116" t="s">
        <v>2143</v>
      </c>
      <c r="D3116" t="s">
        <v>60</v>
      </c>
      <c r="E3116" t="s">
        <v>25</v>
      </c>
      <c r="F3116">
        <v>40</v>
      </c>
      <c r="G3116" t="s">
        <v>52</v>
      </c>
      <c r="H3116" t="s">
        <v>27</v>
      </c>
      <c r="I3116" t="s">
        <v>53</v>
      </c>
      <c r="J3116" t="s">
        <v>54</v>
      </c>
      <c r="K3116" t="s">
        <v>55</v>
      </c>
      <c r="L3116" t="s">
        <v>56</v>
      </c>
      <c r="M3116">
        <v>1</v>
      </c>
      <c r="N3116" s="2">
        <v>799</v>
      </c>
      <c r="O3116" s="3">
        <v>0.25</v>
      </c>
      <c r="P3116" s="2">
        <v>390</v>
      </c>
      <c r="Q3116" t="s">
        <v>32</v>
      </c>
      <c r="R3116" t="s">
        <v>33</v>
      </c>
      <c r="S3116" t="s">
        <v>34</v>
      </c>
      <c r="T3116" s="4">
        <v>4</v>
      </c>
      <c r="U3116" s="11">
        <f t="shared" si="48"/>
        <v>799</v>
      </c>
      <c r="V3116" s="11">
        <f>tbl_EcommerceSales[[#This Row],[Gross_Sales]]*tbl_EcommerceSales[[#This Row],[Discount]]</f>
        <v>199.75</v>
      </c>
      <c r="W3116" s="11">
        <f>tbl_EcommerceSales[[#This Row],[Gross_Sales]]-tbl_EcommerceSales[[#This Row],[Discount_Amount]]</f>
        <v>599.25</v>
      </c>
      <c r="X3116" s="11">
        <f>tbl_EcommerceSales[[#This Row],[Quantity]] * _xlfn.XLOOKUP(tbl_EcommerceSales[[#This Row],[Product_ID]], Product_Master!A:A, Product_Master!F:F)</f>
        <v>390</v>
      </c>
      <c r="Y3116" s="11">
        <f>tbl_EcommerceSales[[#This Row],[Net_Revenue]]-tbl_EcommerceSales[[#This Row],[Total_Cost]]</f>
        <v>209.25</v>
      </c>
      <c r="Z3116" s="9">
        <f>IFERROR(#REF!/tbl_EcommerceSales[[#This Row],[Total_Cost]], 0)</f>
        <v>0</v>
      </c>
      <c r="AA3116" t="str">
        <f>TEXT(tbl_EcommerceSales[[#This Row],[Order_Date]],"mmm")</f>
        <v>Dec</v>
      </c>
      <c r="AB3116">
        <f>YEAR(tbl_EcommerceSales[[#This Row],[Order_Date]])</f>
        <v>2025</v>
      </c>
      <c r="AC3116" t="str">
        <f>IF(tbl_EcommerceSales[[#This Row],[Age]]&lt;18,"Under 18",IF(tbl_EcommerceSales[[#This Row],[Age]]&lt;=25,"18-25",IF(tbl_EcommerceSales[[#This Row],[Age]]&lt;=35,"26-35",IF(tbl_EcommerceSales[[#This Row],[Age]]&lt;=45,"36-45",IF(tbl_EcommerceSales[[#This Row],[Age]]&lt;=55,"46-55","56+")))))</f>
        <v>36-45</v>
      </c>
    </row>
    <row r="3117" spans="1:29" x14ac:dyDescent="0.35">
      <c r="A3117" t="s">
        <v>4969</v>
      </c>
      <c r="B3117" s="7">
        <v>45999</v>
      </c>
      <c r="C3117" t="s">
        <v>4970</v>
      </c>
      <c r="D3117" t="s">
        <v>60</v>
      </c>
      <c r="E3117" t="s">
        <v>48</v>
      </c>
      <c r="F3117">
        <v>30</v>
      </c>
      <c r="G3117" t="s">
        <v>171</v>
      </c>
      <c r="H3117" t="s">
        <v>39</v>
      </c>
      <c r="I3117" t="s">
        <v>349</v>
      </c>
      <c r="J3117" t="s">
        <v>350</v>
      </c>
      <c r="K3117" t="s">
        <v>82</v>
      </c>
      <c r="L3117" t="s">
        <v>238</v>
      </c>
      <c r="M3117">
        <v>1</v>
      </c>
      <c r="N3117" s="2">
        <v>1599</v>
      </c>
      <c r="O3117" s="3">
        <v>0.1</v>
      </c>
      <c r="P3117" s="2">
        <v>920</v>
      </c>
      <c r="Q3117" t="s">
        <v>32</v>
      </c>
      <c r="R3117" t="s">
        <v>33</v>
      </c>
      <c r="S3117" t="s">
        <v>57</v>
      </c>
      <c r="T3117" s="4">
        <v>4</v>
      </c>
      <c r="U3117" s="11">
        <f t="shared" si="48"/>
        <v>1599</v>
      </c>
      <c r="V3117" s="11">
        <f>tbl_EcommerceSales[[#This Row],[Gross_Sales]]*tbl_EcommerceSales[[#This Row],[Discount]]</f>
        <v>159.9</v>
      </c>
      <c r="W3117" s="11">
        <f>tbl_EcommerceSales[[#This Row],[Gross_Sales]]-tbl_EcommerceSales[[#This Row],[Discount_Amount]]</f>
        <v>1439.1</v>
      </c>
      <c r="X3117" s="11">
        <f>tbl_EcommerceSales[[#This Row],[Quantity]] * _xlfn.XLOOKUP(tbl_EcommerceSales[[#This Row],[Product_ID]], Product_Master!A:A, Product_Master!F:F)</f>
        <v>920</v>
      </c>
      <c r="Y3117" s="11">
        <f>tbl_EcommerceSales[[#This Row],[Net_Revenue]]-tbl_EcommerceSales[[#This Row],[Total_Cost]]</f>
        <v>519.09999999999991</v>
      </c>
      <c r="Z3117" s="9">
        <f>IFERROR(#REF!/tbl_EcommerceSales[[#This Row],[Total_Cost]], 0)</f>
        <v>0</v>
      </c>
      <c r="AA3117" t="str">
        <f>TEXT(tbl_EcommerceSales[[#This Row],[Order_Date]],"mmm")</f>
        <v>Dec</v>
      </c>
      <c r="AB3117">
        <f>YEAR(tbl_EcommerceSales[[#This Row],[Order_Date]])</f>
        <v>2025</v>
      </c>
      <c r="AC3117" t="str">
        <f>IF(tbl_EcommerceSales[[#This Row],[Age]]&lt;18,"Under 18",IF(tbl_EcommerceSales[[#This Row],[Age]]&lt;=25,"18-25",IF(tbl_EcommerceSales[[#This Row],[Age]]&lt;=35,"26-35",IF(tbl_EcommerceSales[[#This Row],[Age]]&lt;=45,"36-45",IF(tbl_EcommerceSales[[#This Row],[Age]]&lt;=55,"46-55","56+")))))</f>
        <v>26-35</v>
      </c>
    </row>
    <row r="3118" spans="1:29" x14ac:dyDescent="0.35">
      <c r="A3118" t="s">
        <v>4971</v>
      </c>
      <c r="B3118" s="7">
        <v>45999</v>
      </c>
      <c r="C3118" t="s">
        <v>4972</v>
      </c>
      <c r="D3118" t="s">
        <v>24</v>
      </c>
      <c r="E3118" t="s">
        <v>48</v>
      </c>
      <c r="F3118">
        <v>27</v>
      </c>
      <c r="G3118" t="s">
        <v>211</v>
      </c>
      <c r="H3118" t="s">
        <v>72</v>
      </c>
      <c r="I3118" t="s">
        <v>357</v>
      </c>
      <c r="J3118" t="s">
        <v>358</v>
      </c>
      <c r="K3118" t="s">
        <v>177</v>
      </c>
      <c r="L3118" t="s">
        <v>178</v>
      </c>
      <c r="M3118">
        <v>1</v>
      </c>
      <c r="N3118" s="2">
        <v>999</v>
      </c>
      <c r="O3118" s="3">
        <v>0.05</v>
      </c>
      <c r="P3118" s="2">
        <v>520</v>
      </c>
      <c r="Q3118" t="s">
        <v>32</v>
      </c>
      <c r="R3118" t="s">
        <v>33</v>
      </c>
      <c r="S3118" t="s">
        <v>34</v>
      </c>
      <c r="T3118" s="4">
        <v>1</v>
      </c>
      <c r="U3118" s="11">
        <f t="shared" si="48"/>
        <v>999</v>
      </c>
      <c r="V3118" s="11">
        <f>tbl_EcommerceSales[[#This Row],[Gross_Sales]]*tbl_EcommerceSales[[#This Row],[Discount]]</f>
        <v>49.95</v>
      </c>
      <c r="W3118" s="11">
        <f>tbl_EcommerceSales[[#This Row],[Gross_Sales]]-tbl_EcommerceSales[[#This Row],[Discount_Amount]]</f>
        <v>949.05</v>
      </c>
      <c r="X3118" s="11">
        <f>tbl_EcommerceSales[[#This Row],[Quantity]] * _xlfn.XLOOKUP(tbl_EcommerceSales[[#This Row],[Product_ID]], Product_Master!A:A, Product_Master!F:F)</f>
        <v>520</v>
      </c>
      <c r="Y3118" s="11">
        <f>tbl_EcommerceSales[[#This Row],[Net_Revenue]]-tbl_EcommerceSales[[#This Row],[Total_Cost]]</f>
        <v>429.04999999999995</v>
      </c>
      <c r="Z3118" s="9">
        <f>IFERROR(#REF!/tbl_EcommerceSales[[#This Row],[Total_Cost]], 0)</f>
        <v>0</v>
      </c>
      <c r="AA3118" t="str">
        <f>TEXT(tbl_EcommerceSales[[#This Row],[Order_Date]],"mmm")</f>
        <v>Dec</v>
      </c>
      <c r="AB3118">
        <f>YEAR(tbl_EcommerceSales[[#This Row],[Order_Date]])</f>
        <v>2025</v>
      </c>
      <c r="AC3118" t="str">
        <f>IF(tbl_EcommerceSales[[#This Row],[Age]]&lt;18,"Under 18",IF(tbl_EcommerceSales[[#This Row],[Age]]&lt;=25,"18-25",IF(tbl_EcommerceSales[[#This Row],[Age]]&lt;=35,"26-35",IF(tbl_EcommerceSales[[#This Row],[Age]]&lt;=45,"36-45",IF(tbl_EcommerceSales[[#This Row],[Age]]&lt;=55,"46-55","56+")))))</f>
        <v>26-35</v>
      </c>
    </row>
    <row r="3119" spans="1:29" x14ac:dyDescent="0.35">
      <c r="A3119" t="s">
        <v>4973</v>
      </c>
      <c r="B3119" s="7">
        <v>45999</v>
      </c>
      <c r="C3119" t="s">
        <v>4974</v>
      </c>
      <c r="D3119" t="s">
        <v>189</v>
      </c>
      <c r="E3119" t="s">
        <v>25</v>
      </c>
      <c r="F3119">
        <v>32</v>
      </c>
      <c r="G3119" t="s">
        <v>142</v>
      </c>
      <c r="H3119" t="s">
        <v>88</v>
      </c>
      <c r="I3119" t="s">
        <v>517</v>
      </c>
      <c r="J3119" t="s">
        <v>518</v>
      </c>
      <c r="K3119" t="s">
        <v>30</v>
      </c>
      <c r="L3119" t="s">
        <v>278</v>
      </c>
      <c r="M3119">
        <v>1</v>
      </c>
      <c r="N3119" s="2">
        <v>1299</v>
      </c>
      <c r="O3119" s="3">
        <v>0.2</v>
      </c>
      <c r="P3119" s="2">
        <v>690</v>
      </c>
      <c r="Q3119" t="s">
        <v>156</v>
      </c>
      <c r="R3119" t="s">
        <v>33</v>
      </c>
      <c r="S3119" t="s">
        <v>57</v>
      </c>
      <c r="T3119" s="4">
        <v>5</v>
      </c>
      <c r="U3119" s="11">
        <f t="shared" si="48"/>
        <v>1299</v>
      </c>
      <c r="V3119" s="11">
        <f>tbl_EcommerceSales[[#This Row],[Gross_Sales]]*tbl_EcommerceSales[[#This Row],[Discount]]</f>
        <v>259.8</v>
      </c>
      <c r="W3119" s="11">
        <f>tbl_EcommerceSales[[#This Row],[Gross_Sales]]-tbl_EcommerceSales[[#This Row],[Discount_Amount]]</f>
        <v>1039.2</v>
      </c>
      <c r="X3119" s="11">
        <f>tbl_EcommerceSales[[#This Row],[Quantity]] * _xlfn.XLOOKUP(tbl_EcommerceSales[[#This Row],[Product_ID]], Product_Master!A:A, Product_Master!F:F)</f>
        <v>690</v>
      </c>
      <c r="Y3119" s="11">
        <f>tbl_EcommerceSales[[#This Row],[Net_Revenue]]-tbl_EcommerceSales[[#This Row],[Total_Cost]]</f>
        <v>349.20000000000005</v>
      </c>
      <c r="Z3119" s="9">
        <f>IFERROR(#REF!/tbl_EcommerceSales[[#This Row],[Total_Cost]], 0)</f>
        <v>0</v>
      </c>
      <c r="AA3119" t="str">
        <f>TEXT(tbl_EcommerceSales[[#This Row],[Order_Date]],"mmm")</f>
        <v>Dec</v>
      </c>
      <c r="AB3119">
        <f>YEAR(tbl_EcommerceSales[[#This Row],[Order_Date]])</f>
        <v>2025</v>
      </c>
      <c r="AC3119" t="str">
        <f>IF(tbl_EcommerceSales[[#This Row],[Age]]&lt;18,"Under 18",IF(tbl_EcommerceSales[[#This Row],[Age]]&lt;=25,"18-25",IF(tbl_EcommerceSales[[#This Row],[Age]]&lt;=35,"26-35",IF(tbl_EcommerceSales[[#This Row],[Age]]&lt;=45,"36-45",IF(tbl_EcommerceSales[[#This Row],[Age]]&lt;=55,"46-55","56+")))))</f>
        <v>26-35</v>
      </c>
    </row>
    <row r="3120" spans="1:29" x14ac:dyDescent="0.35">
      <c r="A3120" t="s">
        <v>4975</v>
      </c>
      <c r="B3120" s="7">
        <v>45999</v>
      </c>
      <c r="C3120" t="s">
        <v>3323</v>
      </c>
      <c r="D3120" t="s">
        <v>37</v>
      </c>
      <c r="E3120" t="s">
        <v>25</v>
      </c>
      <c r="F3120">
        <v>25</v>
      </c>
      <c r="G3120" t="s">
        <v>136</v>
      </c>
      <c r="H3120" t="s">
        <v>88</v>
      </c>
      <c r="I3120" t="s">
        <v>53</v>
      </c>
      <c r="J3120" t="s">
        <v>54</v>
      </c>
      <c r="K3120" t="s">
        <v>55</v>
      </c>
      <c r="L3120" t="s">
        <v>56</v>
      </c>
      <c r="M3120">
        <v>2</v>
      </c>
      <c r="N3120" s="2">
        <v>799</v>
      </c>
      <c r="O3120" s="3">
        <v>0.2</v>
      </c>
      <c r="P3120" s="2">
        <v>780</v>
      </c>
      <c r="Q3120" t="s">
        <v>32</v>
      </c>
      <c r="R3120" t="s">
        <v>33</v>
      </c>
      <c r="S3120" t="s">
        <v>57</v>
      </c>
      <c r="T3120" s="4">
        <v>1</v>
      </c>
      <c r="U3120" s="11">
        <f t="shared" si="48"/>
        <v>1598</v>
      </c>
      <c r="V3120" s="11">
        <f>tbl_EcommerceSales[[#This Row],[Gross_Sales]]*tbl_EcommerceSales[[#This Row],[Discount]]</f>
        <v>319.60000000000002</v>
      </c>
      <c r="W3120" s="11">
        <f>tbl_EcommerceSales[[#This Row],[Gross_Sales]]-tbl_EcommerceSales[[#This Row],[Discount_Amount]]</f>
        <v>1278.4000000000001</v>
      </c>
      <c r="X3120" s="11">
        <f>tbl_EcommerceSales[[#This Row],[Quantity]] * _xlfn.XLOOKUP(tbl_EcommerceSales[[#This Row],[Product_ID]], Product_Master!A:A, Product_Master!F:F)</f>
        <v>780</v>
      </c>
      <c r="Y3120" s="11">
        <f>tbl_EcommerceSales[[#This Row],[Net_Revenue]]-tbl_EcommerceSales[[#This Row],[Total_Cost]]</f>
        <v>498.40000000000009</v>
      </c>
      <c r="Z3120" s="9">
        <f>IFERROR(#REF!/tbl_EcommerceSales[[#This Row],[Total_Cost]], 0)</f>
        <v>0</v>
      </c>
      <c r="AA3120" t="str">
        <f>TEXT(tbl_EcommerceSales[[#This Row],[Order_Date]],"mmm")</f>
        <v>Dec</v>
      </c>
      <c r="AB3120">
        <f>YEAR(tbl_EcommerceSales[[#This Row],[Order_Date]])</f>
        <v>2025</v>
      </c>
      <c r="AC3120" t="str">
        <f>IF(tbl_EcommerceSales[[#This Row],[Age]]&lt;18,"Under 18",IF(tbl_EcommerceSales[[#This Row],[Age]]&lt;=25,"18-25",IF(tbl_EcommerceSales[[#This Row],[Age]]&lt;=35,"26-35",IF(tbl_EcommerceSales[[#This Row],[Age]]&lt;=45,"36-45",IF(tbl_EcommerceSales[[#This Row],[Age]]&lt;=55,"46-55","56+")))))</f>
        <v>18-25</v>
      </c>
    </row>
    <row r="3121" spans="1:29" x14ac:dyDescent="0.35">
      <c r="A3121" t="s">
        <v>4976</v>
      </c>
      <c r="B3121" s="7">
        <v>45999</v>
      </c>
      <c r="C3121" t="s">
        <v>4977</v>
      </c>
      <c r="D3121" t="s">
        <v>60</v>
      </c>
      <c r="E3121" t="s">
        <v>25</v>
      </c>
      <c r="F3121">
        <v>37</v>
      </c>
      <c r="G3121" t="s">
        <v>87</v>
      </c>
      <c r="H3121" t="s">
        <v>88</v>
      </c>
      <c r="I3121" t="s">
        <v>349</v>
      </c>
      <c r="J3121" t="s">
        <v>350</v>
      </c>
      <c r="K3121" t="s">
        <v>82</v>
      </c>
      <c r="L3121" t="s">
        <v>238</v>
      </c>
      <c r="M3121">
        <v>1</v>
      </c>
      <c r="N3121" s="2">
        <v>1599</v>
      </c>
      <c r="O3121" s="3">
        <v>0.2</v>
      </c>
      <c r="P3121" s="2">
        <v>920</v>
      </c>
      <c r="Q3121" t="s">
        <v>123</v>
      </c>
      <c r="R3121" t="s">
        <v>33</v>
      </c>
      <c r="S3121" t="s">
        <v>34</v>
      </c>
      <c r="T3121" s="4">
        <v>4</v>
      </c>
      <c r="U3121" s="11">
        <f t="shared" si="48"/>
        <v>1599</v>
      </c>
      <c r="V3121" s="11">
        <f>tbl_EcommerceSales[[#This Row],[Gross_Sales]]*tbl_EcommerceSales[[#This Row],[Discount]]</f>
        <v>319.8</v>
      </c>
      <c r="W3121" s="11">
        <f>tbl_EcommerceSales[[#This Row],[Gross_Sales]]-tbl_EcommerceSales[[#This Row],[Discount_Amount]]</f>
        <v>1279.2</v>
      </c>
      <c r="X3121" s="11">
        <f>tbl_EcommerceSales[[#This Row],[Quantity]] * _xlfn.XLOOKUP(tbl_EcommerceSales[[#This Row],[Product_ID]], Product_Master!A:A, Product_Master!F:F)</f>
        <v>920</v>
      </c>
      <c r="Y3121" s="11">
        <f>tbl_EcommerceSales[[#This Row],[Net_Revenue]]-tbl_EcommerceSales[[#This Row],[Total_Cost]]</f>
        <v>359.20000000000005</v>
      </c>
      <c r="Z3121" s="9">
        <f>IFERROR(#REF!/tbl_EcommerceSales[[#This Row],[Total_Cost]], 0)</f>
        <v>0</v>
      </c>
      <c r="AA3121" t="str">
        <f>TEXT(tbl_EcommerceSales[[#This Row],[Order_Date]],"mmm")</f>
        <v>Dec</v>
      </c>
      <c r="AB3121">
        <f>YEAR(tbl_EcommerceSales[[#This Row],[Order_Date]])</f>
        <v>2025</v>
      </c>
      <c r="AC3121" t="str">
        <f>IF(tbl_EcommerceSales[[#This Row],[Age]]&lt;18,"Under 18",IF(tbl_EcommerceSales[[#This Row],[Age]]&lt;=25,"18-25",IF(tbl_EcommerceSales[[#This Row],[Age]]&lt;=35,"26-35",IF(tbl_EcommerceSales[[#This Row],[Age]]&lt;=45,"36-45",IF(tbl_EcommerceSales[[#This Row],[Age]]&lt;=55,"46-55","56+")))))</f>
        <v>36-45</v>
      </c>
    </row>
    <row r="3122" spans="1:29" x14ac:dyDescent="0.35">
      <c r="A3122" t="s">
        <v>4978</v>
      </c>
      <c r="B3122" s="7">
        <v>45999</v>
      </c>
      <c r="C3122" t="s">
        <v>1174</v>
      </c>
      <c r="D3122" t="s">
        <v>195</v>
      </c>
      <c r="E3122" t="s">
        <v>25</v>
      </c>
      <c r="F3122">
        <v>33</v>
      </c>
      <c r="G3122" t="s">
        <v>96</v>
      </c>
      <c r="H3122" t="s">
        <v>39</v>
      </c>
      <c r="I3122" t="s">
        <v>257</v>
      </c>
      <c r="J3122" t="s">
        <v>258</v>
      </c>
      <c r="K3122" t="s">
        <v>55</v>
      </c>
      <c r="L3122" t="s">
        <v>56</v>
      </c>
      <c r="M3122">
        <v>2</v>
      </c>
      <c r="N3122" s="2">
        <v>1999</v>
      </c>
      <c r="O3122" s="3">
        <v>0.25</v>
      </c>
      <c r="P3122" s="2">
        <v>2100</v>
      </c>
      <c r="Q3122" t="s">
        <v>44</v>
      </c>
      <c r="R3122" t="s">
        <v>33</v>
      </c>
      <c r="S3122" t="s">
        <v>57</v>
      </c>
      <c r="T3122" s="4">
        <v>5</v>
      </c>
      <c r="U3122" s="11">
        <f t="shared" si="48"/>
        <v>3998</v>
      </c>
      <c r="V3122" s="11">
        <f>tbl_EcommerceSales[[#This Row],[Gross_Sales]]*tbl_EcommerceSales[[#This Row],[Discount]]</f>
        <v>999.5</v>
      </c>
      <c r="W3122" s="11">
        <f>tbl_EcommerceSales[[#This Row],[Gross_Sales]]-tbl_EcommerceSales[[#This Row],[Discount_Amount]]</f>
        <v>2998.5</v>
      </c>
      <c r="X3122" s="11">
        <f>tbl_EcommerceSales[[#This Row],[Quantity]] * _xlfn.XLOOKUP(tbl_EcommerceSales[[#This Row],[Product_ID]], Product_Master!A:A, Product_Master!F:F)</f>
        <v>2100</v>
      </c>
      <c r="Y3122" s="11">
        <f>tbl_EcommerceSales[[#This Row],[Net_Revenue]]-tbl_EcommerceSales[[#This Row],[Total_Cost]]</f>
        <v>898.5</v>
      </c>
      <c r="Z3122" s="9">
        <f>IFERROR(#REF!/tbl_EcommerceSales[[#This Row],[Total_Cost]], 0)</f>
        <v>0</v>
      </c>
      <c r="AA3122" t="str">
        <f>TEXT(tbl_EcommerceSales[[#This Row],[Order_Date]],"mmm")</f>
        <v>Dec</v>
      </c>
      <c r="AB3122">
        <f>YEAR(tbl_EcommerceSales[[#This Row],[Order_Date]])</f>
        <v>2025</v>
      </c>
      <c r="AC3122" t="str">
        <f>IF(tbl_EcommerceSales[[#This Row],[Age]]&lt;18,"Under 18",IF(tbl_EcommerceSales[[#This Row],[Age]]&lt;=25,"18-25",IF(tbl_EcommerceSales[[#This Row],[Age]]&lt;=35,"26-35",IF(tbl_EcommerceSales[[#This Row],[Age]]&lt;=45,"36-45",IF(tbl_EcommerceSales[[#This Row],[Age]]&lt;=55,"46-55","56+")))))</f>
        <v>26-35</v>
      </c>
    </row>
    <row r="3123" spans="1:29" x14ac:dyDescent="0.35">
      <c r="A3123" t="s">
        <v>4979</v>
      </c>
      <c r="B3123" s="7">
        <v>45999</v>
      </c>
      <c r="C3123" t="s">
        <v>1309</v>
      </c>
      <c r="D3123" t="s">
        <v>251</v>
      </c>
      <c r="E3123" t="s">
        <v>48</v>
      </c>
      <c r="F3123">
        <v>40</v>
      </c>
      <c r="G3123" t="s">
        <v>174</v>
      </c>
      <c r="H3123" t="s">
        <v>39</v>
      </c>
      <c r="I3123" t="s">
        <v>117</v>
      </c>
      <c r="J3123" t="s">
        <v>118</v>
      </c>
      <c r="K3123" t="s">
        <v>82</v>
      </c>
      <c r="L3123" t="s">
        <v>119</v>
      </c>
      <c r="M3123">
        <v>2</v>
      </c>
      <c r="N3123" s="2">
        <v>3299</v>
      </c>
      <c r="O3123" s="3">
        <v>0.05</v>
      </c>
      <c r="P3123" s="2">
        <v>4200</v>
      </c>
      <c r="Q3123" t="s">
        <v>123</v>
      </c>
      <c r="R3123" t="s">
        <v>33</v>
      </c>
      <c r="S3123" t="s">
        <v>57</v>
      </c>
      <c r="T3123" s="4">
        <v>5</v>
      </c>
      <c r="U3123" s="11">
        <f t="shared" si="48"/>
        <v>6598</v>
      </c>
      <c r="V3123" s="11">
        <f>tbl_EcommerceSales[[#This Row],[Gross_Sales]]*tbl_EcommerceSales[[#This Row],[Discount]]</f>
        <v>329.90000000000003</v>
      </c>
      <c r="W3123" s="11">
        <f>tbl_EcommerceSales[[#This Row],[Gross_Sales]]-tbl_EcommerceSales[[#This Row],[Discount_Amount]]</f>
        <v>6268.1</v>
      </c>
      <c r="X3123" s="11">
        <f>tbl_EcommerceSales[[#This Row],[Quantity]] * _xlfn.XLOOKUP(tbl_EcommerceSales[[#This Row],[Product_ID]], Product_Master!A:A, Product_Master!F:F)</f>
        <v>4200</v>
      </c>
      <c r="Y3123" s="11">
        <f>tbl_EcommerceSales[[#This Row],[Net_Revenue]]-tbl_EcommerceSales[[#This Row],[Total_Cost]]</f>
        <v>2068.1000000000004</v>
      </c>
      <c r="Z3123" s="9">
        <f>IFERROR(#REF!/tbl_EcommerceSales[[#This Row],[Total_Cost]], 0)</f>
        <v>0</v>
      </c>
      <c r="AA3123" t="str">
        <f>TEXT(tbl_EcommerceSales[[#This Row],[Order_Date]],"mmm")</f>
        <v>Dec</v>
      </c>
      <c r="AB3123">
        <f>YEAR(tbl_EcommerceSales[[#This Row],[Order_Date]])</f>
        <v>2025</v>
      </c>
      <c r="AC3123" t="str">
        <f>IF(tbl_EcommerceSales[[#This Row],[Age]]&lt;18,"Under 18",IF(tbl_EcommerceSales[[#This Row],[Age]]&lt;=25,"18-25",IF(tbl_EcommerceSales[[#This Row],[Age]]&lt;=35,"26-35",IF(tbl_EcommerceSales[[#This Row],[Age]]&lt;=45,"36-45",IF(tbl_EcommerceSales[[#This Row],[Age]]&lt;=55,"46-55","56+")))))</f>
        <v>36-45</v>
      </c>
    </row>
    <row r="3124" spans="1:29" x14ac:dyDescent="0.35">
      <c r="A3124" t="s">
        <v>4980</v>
      </c>
      <c r="B3124" s="7">
        <v>45999</v>
      </c>
      <c r="C3124" t="s">
        <v>4981</v>
      </c>
      <c r="D3124" t="s">
        <v>110</v>
      </c>
      <c r="E3124" t="s">
        <v>48</v>
      </c>
      <c r="F3124">
        <v>22</v>
      </c>
      <c r="G3124" t="s">
        <v>186</v>
      </c>
      <c r="H3124" t="s">
        <v>72</v>
      </c>
      <c r="I3124" t="s">
        <v>357</v>
      </c>
      <c r="J3124" t="s">
        <v>358</v>
      </c>
      <c r="K3124" t="s">
        <v>177</v>
      </c>
      <c r="L3124" t="s">
        <v>178</v>
      </c>
      <c r="M3124">
        <v>1</v>
      </c>
      <c r="N3124" s="2">
        <v>999</v>
      </c>
      <c r="O3124" s="3">
        <v>0.15</v>
      </c>
      <c r="P3124" s="2">
        <v>520</v>
      </c>
      <c r="Q3124" t="s">
        <v>123</v>
      </c>
      <c r="R3124" t="s">
        <v>93</v>
      </c>
      <c r="S3124" t="s">
        <v>34</v>
      </c>
      <c r="T3124" s="4">
        <v>3</v>
      </c>
      <c r="U3124" s="11">
        <f t="shared" si="48"/>
        <v>999</v>
      </c>
      <c r="V3124" s="11">
        <f>tbl_EcommerceSales[[#This Row],[Gross_Sales]]*tbl_EcommerceSales[[#This Row],[Discount]]</f>
        <v>149.85</v>
      </c>
      <c r="W3124" s="11">
        <f>tbl_EcommerceSales[[#This Row],[Gross_Sales]]-tbl_EcommerceSales[[#This Row],[Discount_Amount]]</f>
        <v>849.15</v>
      </c>
      <c r="X3124" s="11">
        <f>tbl_EcommerceSales[[#This Row],[Quantity]] * _xlfn.XLOOKUP(tbl_EcommerceSales[[#This Row],[Product_ID]], Product_Master!A:A, Product_Master!F:F)</f>
        <v>520</v>
      </c>
      <c r="Y3124" s="11">
        <f>tbl_EcommerceSales[[#This Row],[Net_Revenue]]-tbl_EcommerceSales[[#This Row],[Total_Cost]]</f>
        <v>329.15</v>
      </c>
      <c r="Z3124" s="9">
        <f>IFERROR(#REF!/tbl_EcommerceSales[[#This Row],[Total_Cost]], 0)</f>
        <v>0</v>
      </c>
      <c r="AA3124" t="str">
        <f>TEXT(tbl_EcommerceSales[[#This Row],[Order_Date]],"mmm")</f>
        <v>Dec</v>
      </c>
      <c r="AB3124">
        <f>YEAR(tbl_EcommerceSales[[#This Row],[Order_Date]])</f>
        <v>2025</v>
      </c>
      <c r="AC3124" t="str">
        <f>IF(tbl_EcommerceSales[[#This Row],[Age]]&lt;18,"Under 18",IF(tbl_EcommerceSales[[#This Row],[Age]]&lt;=25,"18-25",IF(tbl_EcommerceSales[[#This Row],[Age]]&lt;=35,"26-35",IF(tbl_EcommerceSales[[#This Row],[Age]]&lt;=45,"36-45",IF(tbl_EcommerceSales[[#This Row],[Age]]&lt;=55,"46-55","56+")))))</f>
        <v>18-25</v>
      </c>
    </row>
    <row r="3125" spans="1:29" x14ac:dyDescent="0.35">
      <c r="A3125" t="s">
        <v>4982</v>
      </c>
      <c r="B3125" s="7">
        <v>46000</v>
      </c>
      <c r="C3125" t="s">
        <v>4983</v>
      </c>
      <c r="D3125" t="s">
        <v>170</v>
      </c>
      <c r="E3125" t="s">
        <v>25</v>
      </c>
      <c r="F3125">
        <v>40</v>
      </c>
      <c r="G3125" t="s">
        <v>107</v>
      </c>
      <c r="H3125" t="s">
        <v>39</v>
      </c>
      <c r="I3125" t="s">
        <v>131</v>
      </c>
      <c r="J3125" t="s">
        <v>132</v>
      </c>
      <c r="K3125" t="s">
        <v>91</v>
      </c>
      <c r="L3125" t="s">
        <v>133</v>
      </c>
      <c r="M3125">
        <v>2</v>
      </c>
      <c r="N3125" s="2">
        <v>1299</v>
      </c>
      <c r="O3125" s="3">
        <v>0.2</v>
      </c>
      <c r="P3125" s="2">
        <v>1220</v>
      </c>
      <c r="Q3125" t="s">
        <v>32</v>
      </c>
      <c r="R3125" t="s">
        <v>33</v>
      </c>
      <c r="S3125" t="s">
        <v>34</v>
      </c>
      <c r="T3125" s="4">
        <v>5</v>
      </c>
      <c r="U3125" s="11">
        <f t="shared" si="48"/>
        <v>2598</v>
      </c>
      <c r="V3125" s="11">
        <f>tbl_EcommerceSales[[#This Row],[Gross_Sales]]*tbl_EcommerceSales[[#This Row],[Discount]]</f>
        <v>519.6</v>
      </c>
      <c r="W3125" s="11">
        <f>tbl_EcommerceSales[[#This Row],[Gross_Sales]]-tbl_EcommerceSales[[#This Row],[Discount_Amount]]</f>
        <v>2078.4</v>
      </c>
      <c r="X3125" s="11">
        <f>tbl_EcommerceSales[[#This Row],[Quantity]] * _xlfn.XLOOKUP(tbl_EcommerceSales[[#This Row],[Product_ID]], Product_Master!A:A, Product_Master!F:F)</f>
        <v>1220</v>
      </c>
      <c r="Y3125" s="11">
        <f>tbl_EcommerceSales[[#This Row],[Net_Revenue]]-tbl_EcommerceSales[[#This Row],[Total_Cost]]</f>
        <v>858.40000000000009</v>
      </c>
      <c r="Z3125" s="9">
        <f>IFERROR(#REF!/tbl_EcommerceSales[[#This Row],[Total_Cost]], 0)</f>
        <v>0</v>
      </c>
      <c r="AA3125" t="str">
        <f>TEXT(tbl_EcommerceSales[[#This Row],[Order_Date]],"mmm")</f>
        <v>Dec</v>
      </c>
      <c r="AB3125">
        <f>YEAR(tbl_EcommerceSales[[#This Row],[Order_Date]])</f>
        <v>2025</v>
      </c>
      <c r="AC3125" t="str">
        <f>IF(tbl_EcommerceSales[[#This Row],[Age]]&lt;18,"Under 18",IF(tbl_EcommerceSales[[#This Row],[Age]]&lt;=25,"18-25",IF(tbl_EcommerceSales[[#This Row],[Age]]&lt;=35,"26-35",IF(tbl_EcommerceSales[[#This Row],[Age]]&lt;=45,"36-45",IF(tbl_EcommerceSales[[#This Row],[Age]]&lt;=55,"46-55","56+")))))</f>
        <v>36-45</v>
      </c>
    </row>
    <row r="3126" spans="1:29" x14ac:dyDescent="0.35">
      <c r="A3126" t="s">
        <v>4984</v>
      </c>
      <c r="B3126" s="7">
        <v>46000</v>
      </c>
      <c r="C3126" t="s">
        <v>4985</v>
      </c>
      <c r="D3126" t="s">
        <v>170</v>
      </c>
      <c r="E3126" t="s">
        <v>48</v>
      </c>
      <c r="F3126">
        <v>44</v>
      </c>
      <c r="G3126" t="s">
        <v>96</v>
      </c>
      <c r="H3126" t="s">
        <v>39</v>
      </c>
      <c r="I3126" t="s">
        <v>89</v>
      </c>
      <c r="J3126" t="s">
        <v>90</v>
      </c>
      <c r="K3126" t="s">
        <v>91</v>
      </c>
      <c r="L3126" t="s">
        <v>92</v>
      </c>
      <c r="M3126">
        <v>2</v>
      </c>
      <c r="N3126" s="2">
        <v>599</v>
      </c>
      <c r="O3126" s="3">
        <v>0</v>
      </c>
      <c r="P3126" s="2">
        <v>520</v>
      </c>
      <c r="Q3126" t="s">
        <v>32</v>
      </c>
      <c r="R3126" t="s">
        <v>33</v>
      </c>
      <c r="S3126" t="s">
        <v>34</v>
      </c>
      <c r="T3126" s="4">
        <v>3</v>
      </c>
      <c r="U3126" s="11">
        <f t="shared" si="48"/>
        <v>1198</v>
      </c>
      <c r="V3126" s="11">
        <f>tbl_EcommerceSales[[#This Row],[Gross_Sales]]*tbl_EcommerceSales[[#This Row],[Discount]]</f>
        <v>0</v>
      </c>
      <c r="W3126" s="11">
        <f>tbl_EcommerceSales[[#This Row],[Gross_Sales]]-tbl_EcommerceSales[[#This Row],[Discount_Amount]]</f>
        <v>1198</v>
      </c>
      <c r="X3126" s="11">
        <f>tbl_EcommerceSales[[#This Row],[Quantity]] * _xlfn.XLOOKUP(tbl_EcommerceSales[[#This Row],[Product_ID]], Product_Master!A:A, Product_Master!F:F)</f>
        <v>520</v>
      </c>
      <c r="Y3126" s="11">
        <f>tbl_EcommerceSales[[#This Row],[Net_Revenue]]-tbl_EcommerceSales[[#This Row],[Total_Cost]]</f>
        <v>678</v>
      </c>
      <c r="Z3126" s="9">
        <f>IFERROR(#REF!/tbl_EcommerceSales[[#This Row],[Total_Cost]], 0)</f>
        <v>0</v>
      </c>
      <c r="AA3126" t="str">
        <f>TEXT(tbl_EcommerceSales[[#This Row],[Order_Date]],"mmm")</f>
        <v>Dec</v>
      </c>
      <c r="AB3126">
        <f>YEAR(tbl_EcommerceSales[[#This Row],[Order_Date]])</f>
        <v>2025</v>
      </c>
      <c r="AC3126" t="str">
        <f>IF(tbl_EcommerceSales[[#This Row],[Age]]&lt;18,"Under 18",IF(tbl_EcommerceSales[[#This Row],[Age]]&lt;=25,"18-25",IF(tbl_EcommerceSales[[#This Row],[Age]]&lt;=35,"26-35",IF(tbl_EcommerceSales[[#This Row],[Age]]&lt;=45,"36-45",IF(tbl_EcommerceSales[[#This Row],[Age]]&lt;=55,"46-55","56+")))))</f>
        <v>36-45</v>
      </c>
    </row>
    <row r="3127" spans="1:29" x14ac:dyDescent="0.35">
      <c r="A3127" t="s">
        <v>4986</v>
      </c>
      <c r="B3127" s="7">
        <v>46000</v>
      </c>
      <c r="C3127" t="s">
        <v>957</v>
      </c>
      <c r="D3127" t="s">
        <v>79</v>
      </c>
      <c r="E3127" t="s">
        <v>25</v>
      </c>
      <c r="F3127">
        <v>30</v>
      </c>
      <c r="G3127" t="s">
        <v>289</v>
      </c>
      <c r="H3127" t="s">
        <v>88</v>
      </c>
      <c r="I3127" t="s">
        <v>221</v>
      </c>
      <c r="J3127" t="s">
        <v>222</v>
      </c>
      <c r="K3127" t="s">
        <v>177</v>
      </c>
      <c r="L3127" t="s">
        <v>208</v>
      </c>
      <c r="M3127">
        <v>2</v>
      </c>
      <c r="N3127" s="2">
        <v>1499</v>
      </c>
      <c r="O3127" s="3">
        <v>0.2</v>
      </c>
      <c r="P3127" s="2">
        <v>1600</v>
      </c>
      <c r="Q3127" t="s">
        <v>32</v>
      </c>
      <c r="R3127" t="s">
        <v>33</v>
      </c>
      <c r="S3127" t="s">
        <v>34</v>
      </c>
      <c r="T3127" s="4">
        <v>5</v>
      </c>
      <c r="U3127" s="11">
        <f t="shared" si="48"/>
        <v>2998</v>
      </c>
      <c r="V3127" s="11">
        <f>tbl_EcommerceSales[[#This Row],[Gross_Sales]]*tbl_EcommerceSales[[#This Row],[Discount]]</f>
        <v>599.6</v>
      </c>
      <c r="W3127" s="11">
        <f>tbl_EcommerceSales[[#This Row],[Gross_Sales]]-tbl_EcommerceSales[[#This Row],[Discount_Amount]]</f>
        <v>2398.4</v>
      </c>
      <c r="X3127" s="11">
        <f>tbl_EcommerceSales[[#This Row],[Quantity]] * _xlfn.XLOOKUP(tbl_EcommerceSales[[#This Row],[Product_ID]], Product_Master!A:A, Product_Master!F:F)</f>
        <v>1600</v>
      </c>
      <c r="Y3127" s="11">
        <f>tbl_EcommerceSales[[#This Row],[Net_Revenue]]-tbl_EcommerceSales[[#This Row],[Total_Cost]]</f>
        <v>798.40000000000009</v>
      </c>
      <c r="Z3127" s="9">
        <f>IFERROR(#REF!/tbl_EcommerceSales[[#This Row],[Total_Cost]], 0)</f>
        <v>0</v>
      </c>
      <c r="AA3127" t="str">
        <f>TEXT(tbl_EcommerceSales[[#This Row],[Order_Date]],"mmm")</f>
        <v>Dec</v>
      </c>
      <c r="AB3127">
        <f>YEAR(tbl_EcommerceSales[[#This Row],[Order_Date]])</f>
        <v>2025</v>
      </c>
      <c r="AC3127" t="str">
        <f>IF(tbl_EcommerceSales[[#This Row],[Age]]&lt;18,"Under 18",IF(tbl_EcommerceSales[[#This Row],[Age]]&lt;=25,"18-25",IF(tbl_EcommerceSales[[#This Row],[Age]]&lt;=35,"26-35",IF(tbl_EcommerceSales[[#This Row],[Age]]&lt;=45,"36-45",IF(tbl_EcommerceSales[[#This Row],[Age]]&lt;=55,"46-55","56+")))))</f>
        <v>26-35</v>
      </c>
    </row>
    <row r="3128" spans="1:29" x14ac:dyDescent="0.35">
      <c r="A3128" t="s">
        <v>4987</v>
      </c>
      <c r="B3128" s="7">
        <v>46000</v>
      </c>
      <c r="C3128" t="s">
        <v>2853</v>
      </c>
      <c r="D3128" t="s">
        <v>79</v>
      </c>
      <c r="E3128" t="s">
        <v>48</v>
      </c>
      <c r="F3128">
        <v>33</v>
      </c>
      <c r="G3128" t="s">
        <v>174</v>
      </c>
      <c r="H3128" t="s">
        <v>39</v>
      </c>
      <c r="I3128" t="s">
        <v>62</v>
      </c>
      <c r="J3128" t="s">
        <v>63</v>
      </c>
      <c r="K3128" t="s">
        <v>42</v>
      </c>
      <c r="L3128" t="s">
        <v>43</v>
      </c>
      <c r="M3128">
        <v>3</v>
      </c>
      <c r="N3128" s="2">
        <v>499</v>
      </c>
      <c r="O3128" s="3">
        <v>0.1</v>
      </c>
      <c r="P3128" s="2">
        <v>660</v>
      </c>
      <c r="Q3128" t="s">
        <v>32</v>
      </c>
      <c r="R3128" t="s">
        <v>33</v>
      </c>
      <c r="S3128" t="s">
        <v>57</v>
      </c>
      <c r="T3128" s="4">
        <v>4</v>
      </c>
      <c r="U3128" s="11">
        <f t="shared" si="48"/>
        <v>1497</v>
      </c>
      <c r="V3128" s="11">
        <f>tbl_EcommerceSales[[#This Row],[Gross_Sales]]*tbl_EcommerceSales[[#This Row],[Discount]]</f>
        <v>149.70000000000002</v>
      </c>
      <c r="W3128" s="11">
        <f>tbl_EcommerceSales[[#This Row],[Gross_Sales]]-tbl_EcommerceSales[[#This Row],[Discount_Amount]]</f>
        <v>1347.3</v>
      </c>
      <c r="X3128" s="11">
        <f>tbl_EcommerceSales[[#This Row],[Quantity]] * _xlfn.XLOOKUP(tbl_EcommerceSales[[#This Row],[Product_ID]], Product_Master!A:A, Product_Master!F:F)</f>
        <v>660</v>
      </c>
      <c r="Y3128" s="11">
        <f>tbl_EcommerceSales[[#This Row],[Net_Revenue]]-tbl_EcommerceSales[[#This Row],[Total_Cost]]</f>
        <v>687.3</v>
      </c>
      <c r="Z3128" s="9">
        <f>IFERROR(#REF!/tbl_EcommerceSales[[#This Row],[Total_Cost]], 0)</f>
        <v>0</v>
      </c>
      <c r="AA3128" t="str">
        <f>TEXT(tbl_EcommerceSales[[#This Row],[Order_Date]],"mmm")</f>
        <v>Dec</v>
      </c>
      <c r="AB3128">
        <f>YEAR(tbl_EcommerceSales[[#This Row],[Order_Date]])</f>
        <v>2025</v>
      </c>
      <c r="AC3128" t="str">
        <f>IF(tbl_EcommerceSales[[#This Row],[Age]]&lt;18,"Under 18",IF(tbl_EcommerceSales[[#This Row],[Age]]&lt;=25,"18-25",IF(tbl_EcommerceSales[[#This Row],[Age]]&lt;=35,"26-35",IF(tbl_EcommerceSales[[#This Row],[Age]]&lt;=45,"36-45",IF(tbl_EcommerceSales[[#This Row],[Age]]&lt;=55,"46-55","56+")))))</f>
        <v>26-35</v>
      </c>
    </row>
    <row r="3129" spans="1:29" x14ac:dyDescent="0.35">
      <c r="A3129" t="s">
        <v>4988</v>
      </c>
      <c r="B3129" s="7">
        <v>46000</v>
      </c>
      <c r="C3129" t="s">
        <v>1749</v>
      </c>
      <c r="D3129" t="s">
        <v>106</v>
      </c>
      <c r="E3129" t="s">
        <v>25</v>
      </c>
      <c r="F3129">
        <v>36</v>
      </c>
      <c r="G3129" t="s">
        <v>174</v>
      </c>
      <c r="H3129" t="s">
        <v>39</v>
      </c>
      <c r="I3129" t="s">
        <v>236</v>
      </c>
      <c r="J3129" t="s">
        <v>237</v>
      </c>
      <c r="K3129" t="s">
        <v>82</v>
      </c>
      <c r="L3129" t="s">
        <v>238</v>
      </c>
      <c r="M3129">
        <v>2</v>
      </c>
      <c r="N3129" s="2">
        <v>899</v>
      </c>
      <c r="O3129" s="3">
        <v>0.05</v>
      </c>
      <c r="P3129" s="2">
        <v>960</v>
      </c>
      <c r="Q3129" t="s">
        <v>76</v>
      </c>
      <c r="R3129" t="s">
        <v>33</v>
      </c>
      <c r="S3129" t="s">
        <v>34</v>
      </c>
      <c r="T3129" s="4">
        <v>5</v>
      </c>
      <c r="U3129" s="11">
        <f t="shared" si="48"/>
        <v>1798</v>
      </c>
      <c r="V3129" s="11">
        <f>tbl_EcommerceSales[[#This Row],[Gross_Sales]]*tbl_EcommerceSales[[#This Row],[Discount]]</f>
        <v>89.9</v>
      </c>
      <c r="W3129" s="11">
        <f>tbl_EcommerceSales[[#This Row],[Gross_Sales]]-tbl_EcommerceSales[[#This Row],[Discount_Amount]]</f>
        <v>1708.1</v>
      </c>
      <c r="X3129" s="11">
        <f>tbl_EcommerceSales[[#This Row],[Quantity]] * _xlfn.XLOOKUP(tbl_EcommerceSales[[#This Row],[Product_ID]], Product_Master!A:A, Product_Master!F:F)</f>
        <v>960</v>
      </c>
      <c r="Y3129" s="11">
        <f>tbl_EcommerceSales[[#This Row],[Net_Revenue]]-tbl_EcommerceSales[[#This Row],[Total_Cost]]</f>
        <v>748.09999999999991</v>
      </c>
      <c r="Z3129" s="9">
        <f>IFERROR(#REF!/tbl_EcommerceSales[[#This Row],[Total_Cost]], 0)</f>
        <v>0</v>
      </c>
      <c r="AA3129" t="str">
        <f>TEXT(tbl_EcommerceSales[[#This Row],[Order_Date]],"mmm")</f>
        <v>Dec</v>
      </c>
      <c r="AB3129">
        <f>YEAR(tbl_EcommerceSales[[#This Row],[Order_Date]])</f>
        <v>2025</v>
      </c>
      <c r="AC3129" t="str">
        <f>IF(tbl_EcommerceSales[[#This Row],[Age]]&lt;18,"Under 18",IF(tbl_EcommerceSales[[#This Row],[Age]]&lt;=25,"18-25",IF(tbl_EcommerceSales[[#This Row],[Age]]&lt;=35,"26-35",IF(tbl_EcommerceSales[[#This Row],[Age]]&lt;=45,"36-45",IF(tbl_EcommerceSales[[#This Row],[Age]]&lt;=55,"46-55","56+")))))</f>
        <v>36-45</v>
      </c>
    </row>
    <row r="3130" spans="1:29" x14ac:dyDescent="0.35">
      <c r="A3130" t="s">
        <v>4989</v>
      </c>
      <c r="B3130" s="7">
        <v>46000</v>
      </c>
      <c r="C3130" t="s">
        <v>581</v>
      </c>
      <c r="D3130" t="s">
        <v>110</v>
      </c>
      <c r="E3130" t="s">
        <v>25</v>
      </c>
      <c r="F3130">
        <v>52</v>
      </c>
      <c r="G3130" t="s">
        <v>186</v>
      </c>
      <c r="H3130" t="s">
        <v>72</v>
      </c>
      <c r="I3130" t="s">
        <v>212</v>
      </c>
      <c r="J3130" t="s">
        <v>213</v>
      </c>
      <c r="K3130" t="s">
        <v>177</v>
      </c>
      <c r="L3130" t="s">
        <v>178</v>
      </c>
      <c r="M3130">
        <v>2</v>
      </c>
      <c r="N3130" s="2">
        <v>2499</v>
      </c>
      <c r="O3130" s="3">
        <v>0.1</v>
      </c>
      <c r="P3130" s="2">
        <v>2900</v>
      </c>
      <c r="Q3130" t="s">
        <v>44</v>
      </c>
      <c r="R3130" t="s">
        <v>33</v>
      </c>
      <c r="S3130" t="s">
        <v>57</v>
      </c>
      <c r="T3130" s="4">
        <v>5</v>
      </c>
      <c r="U3130" s="11">
        <f t="shared" si="48"/>
        <v>4998</v>
      </c>
      <c r="V3130" s="11">
        <f>tbl_EcommerceSales[[#This Row],[Gross_Sales]]*tbl_EcommerceSales[[#This Row],[Discount]]</f>
        <v>499.8</v>
      </c>
      <c r="W3130" s="11">
        <f>tbl_EcommerceSales[[#This Row],[Gross_Sales]]-tbl_EcommerceSales[[#This Row],[Discount_Amount]]</f>
        <v>4498.2</v>
      </c>
      <c r="X3130" s="11">
        <f>tbl_EcommerceSales[[#This Row],[Quantity]] * _xlfn.XLOOKUP(tbl_EcommerceSales[[#This Row],[Product_ID]], Product_Master!A:A, Product_Master!F:F)</f>
        <v>2900</v>
      </c>
      <c r="Y3130" s="11">
        <f>tbl_EcommerceSales[[#This Row],[Net_Revenue]]-tbl_EcommerceSales[[#This Row],[Total_Cost]]</f>
        <v>1598.1999999999998</v>
      </c>
      <c r="Z3130" s="9">
        <f>IFERROR(#REF!/tbl_EcommerceSales[[#This Row],[Total_Cost]], 0)</f>
        <v>0</v>
      </c>
      <c r="AA3130" t="str">
        <f>TEXT(tbl_EcommerceSales[[#This Row],[Order_Date]],"mmm")</f>
        <v>Dec</v>
      </c>
      <c r="AB3130">
        <f>YEAR(tbl_EcommerceSales[[#This Row],[Order_Date]])</f>
        <v>2025</v>
      </c>
      <c r="AC3130" t="str">
        <f>IF(tbl_EcommerceSales[[#This Row],[Age]]&lt;18,"Under 18",IF(tbl_EcommerceSales[[#This Row],[Age]]&lt;=25,"18-25",IF(tbl_EcommerceSales[[#This Row],[Age]]&lt;=35,"26-35",IF(tbl_EcommerceSales[[#This Row],[Age]]&lt;=45,"36-45",IF(tbl_EcommerceSales[[#This Row],[Age]]&lt;=55,"46-55","56+")))))</f>
        <v>46-55</v>
      </c>
    </row>
    <row r="3131" spans="1:29" x14ac:dyDescent="0.35">
      <c r="A3131" t="s">
        <v>4990</v>
      </c>
      <c r="B3131" s="7">
        <v>46000</v>
      </c>
      <c r="C3131" t="s">
        <v>3941</v>
      </c>
      <c r="D3131" t="s">
        <v>148</v>
      </c>
      <c r="E3131" t="s">
        <v>25</v>
      </c>
      <c r="F3131">
        <v>29</v>
      </c>
      <c r="G3131" t="s">
        <v>270</v>
      </c>
      <c r="H3131" t="s">
        <v>72</v>
      </c>
      <c r="I3131" t="s">
        <v>276</v>
      </c>
      <c r="J3131" t="s">
        <v>277</v>
      </c>
      <c r="K3131" t="s">
        <v>30</v>
      </c>
      <c r="L3131" t="s">
        <v>278</v>
      </c>
      <c r="M3131">
        <v>1</v>
      </c>
      <c r="N3131" s="2">
        <v>1599</v>
      </c>
      <c r="O3131" s="3">
        <v>0.05</v>
      </c>
      <c r="P3131" s="2">
        <v>850</v>
      </c>
      <c r="Q3131" t="s">
        <v>123</v>
      </c>
      <c r="R3131" t="s">
        <v>33</v>
      </c>
      <c r="S3131" t="s">
        <v>57</v>
      </c>
      <c r="T3131" s="4">
        <v>5</v>
      </c>
      <c r="U3131" s="11">
        <f t="shared" si="48"/>
        <v>1599</v>
      </c>
      <c r="V3131" s="11">
        <f>tbl_EcommerceSales[[#This Row],[Gross_Sales]]*tbl_EcommerceSales[[#This Row],[Discount]]</f>
        <v>79.95</v>
      </c>
      <c r="W3131" s="11">
        <f>tbl_EcommerceSales[[#This Row],[Gross_Sales]]-tbl_EcommerceSales[[#This Row],[Discount_Amount]]</f>
        <v>1519.05</v>
      </c>
      <c r="X3131" s="11">
        <f>tbl_EcommerceSales[[#This Row],[Quantity]] * _xlfn.XLOOKUP(tbl_EcommerceSales[[#This Row],[Product_ID]], Product_Master!A:A, Product_Master!F:F)</f>
        <v>850</v>
      </c>
      <c r="Y3131" s="11">
        <f>tbl_EcommerceSales[[#This Row],[Net_Revenue]]-tbl_EcommerceSales[[#This Row],[Total_Cost]]</f>
        <v>669.05</v>
      </c>
      <c r="Z3131" s="9">
        <f>IFERROR(#REF!/tbl_EcommerceSales[[#This Row],[Total_Cost]], 0)</f>
        <v>0</v>
      </c>
      <c r="AA3131" t="str">
        <f>TEXT(tbl_EcommerceSales[[#This Row],[Order_Date]],"mmm")</f>
        <v>Dec</v>
      </c>
      <c r="AB3131">
        <f>YEAR(tbl_EcommerceSales[[#This Row],[Order_Date]])</f>
        <v>2025</v>
      </c>
      <c r="AC3131" t="str">
        <f>IF(tbl_EcommerceSales[[#This Row],[Age]]&lt;18,"Under 18",IF(tbl_EcommerceSales[[#This Row],[Age]]&lt;=25,"18-25",IF(tbl_EcommerceSales[[#This Row],[Age]]&lt;=35,"26-35",IF(tbl_EcommerceSales[[#This Row],[Age]]&lt;=45,"36-45",IF(tbl_EcommerceSales[[#This Row],[Age]]&lt;=55,"46-55","56+")))))</f>
        <v>26-35</v>
      </c>
    </row>
    <row r="3132" spans="1:29" x14ac:dyDescent="0.35">
      <c r="A3132" t="s">
        <v>4991</v>
      </c>
      <c r="B3132" s="7">
        <v>46000</v>
      </c>
      <c r="C3132" t="s">
        <v>4122</v>
      </c>
      <c r="D3132" t="s">
        <v>195</v>
      </c>
      <c r="E3132" t="s">
        <v>48</v>
      </c>
      <c r="F3132">
        <v>18</v>
      </c>
      <c r="G3132" t="s">
        <v>107</v>
      </c>
      <c r="H3132" t="s">
        <v>39</v>
      </c>
      <c r="I3132" t="s">
        <v>349</v>
      </c>
      <c r="J3132" t="s">
        <v>350</v>
      </c>
      <c r="K3132" t="s">
        <v>82</v>
      </c>
      <c r="L3132" t="s">
        <v>238</v>
      </c>
      <c r="M3132">
        <v>3</v>
      </c>
      <c r="N3132" s="2">
        <v>1599</v>
      </c>
      <c r="O3132" s="3">
        <v>0.25</v>
      </c>
      <c r="P3132" s="2">
        <v>2760</v>
      </c>
      <c r="Q3132" t="s">
        <v>156</v>
      </c>
      <c r="R3132" t="s">
        <v>33</v>
      </c>
      <c r="S3132" t="s">
        <v>34</v>
      </c>
      <c r="T3132" s="4">
        <v>4</v>
      </c>
      <c r="U3132" s="11">
        <f t="shared" si="48"/>
        <v>4797</v>
      </c>
      <c r="V3132" s="11">
        <f>tbl_EcommerceSales[[#This Row],[Gross_Sales]]*tbl_EcommerceSales[[#This Row],[Discount]]</f>
        <v>1199.25</v>
      </c>
      <c r="W3132" s="11">
        <f>tbl_EcommerceSales[[#This Row],[Gross_Sales]]-tbl_EcommerceSales[[#This Row],[Discount_Amount]]</f>
        <v>3597.75</v>
      </c>
      <c r="X3132" s="11">
        <f>tbl_EcommerceSales[[#This Row],[Quantity]] * _xlfn.XLOOKUP(tbl_EcommerceSales[[#This Row],[Product_ID]], Product_Master!A:A, Product_Master!F:F)</f>
        <v>2760</v>
      </c>
      <c r="Y3132" s="11">
        <f>tbl_EcommerceSales[[#This Row],[Net_Revenue]]-tbl_EcommerceSales[[#This Row],[Total_Cost]]</f>
        <v>837.75</v>
      </c>
      <c r="Z3132" s="9">
        <f>IFERROR(#REF!/tbl_EcommerceSales[[#This Row],[Total_Cost]], 0)</f>
        <v>0</v>
      </c>
      <c r="AA3132" t="str">
        <f>TEXT(tbl_EcommerceSales[[#This Row],[Order_Date]],"mmm")</f>
        <v>Dec</v>
      </c>
      <c r="AB3132">
        <f>YEAR(tbl_EcommerceSales[[#This Row],[Order_Date]])</f>
        <v>2025</v>
      </c>
      <c r="AC3132" t="str">
        <f>IF(tbl_EcommerceSales[[#This Row],[Age]]&lt;18,"Under 18",IF(tbl_EcommerceSales[[#This Row],[Age]]&lt;=25,"18-25",IF(tbl_EcommerceSales[[#This Row],[Age]]&lt;=35,"26-35",IF(tbl_EcommerceSales[[#This Row],[Age]]&lt;=45,"36-45",IF(tbl_EcommerceSales[[#This Row],[Age]]&lt;=55,"46-55","56+")))))</f>
        <v>18-25</v>
      </c>
    </row>
    <row r="3133" spans="1:29" x14ac:dyDescent="0.35">
      <c r="A3133" t="s">
        <v>4992</v>
      </c>
      <c r="B3133" s="7">
        <v>46000</v>
      </c>
      <c r="C3133" t="s">
        <v>4993</v>
      </c>
      <c r="D3133" t="s">
        <v>159</v>
      </c>
      <c r="E3133" t="s">
        <v>25</v>
      </c>
      <c r="F3133">
        <v>40</v>
      </c>
      <c r="G3133" t="s">
        <v>246</v>
      </c>
      <c r="H3133" t="s">
        <v>27</v>
      </c>
      <c r="I3133" t="s">
        <v>111</v>
      </c>
      <c r="J3133" t="s">
        <v>112</v>
      </c>
      <c r="K3133" t="s">
        <v>55</v>
      </c>
      <c r="L3133" t="s">
        <v>113</v>
      </c>
      <c r="M3133">
        <v>1</v>
      </c>
      <c r="N3133" s="2">
        <v>1799</v>
      </c>
      <c r="O3133" s="3">
        <v>0.1</v>
      </c>
      <c r="P3133" s="2">
        <v>950</v>
      </c>
      <c r="Q3133" t="s">
        <v>32</v>
      </c>
      <c r="R3133" t="s">
        <v>33</v>
      </c>
      <c r="S3133" t="s">
        <v>57</v>
      </c>
      <c r="T3133" s="4">
        <v>5</v>
      </c>
      <c r="U3133" s="11">
        <f t="shared" si="48"/>
        <v>1799</v>
      </c>
      <c r="V3133" s="11">
        <f>tbl_EcommerceSales[[#This Row],[Gross_Sales]]*tbl_EcommerceSales[[#This Row],[Discount]]</f>
        <v>179.9</v>
      </c>
      <c r="W3133" s="11">
        <f>tbl_EcommerceSales[[#This Row],[Gross_Sales]]-tbl_EcommerceSales[[#This Row],[Discount_Amount]]</f>
        <v>1619.1</v>
      </c>
      <c r="X3133" s="11">
        <f>tbl_EcommerceSales[[#This Row],[Quantity]] * _xlfn.XLOOKUP(tbl_EcommerceSales[[#This Row],[Product_ID]], Product_Master!A:A, Product_Master!F:F)</f>
        <v>950</v>
      </c>
      <c r="Y3133" s="11">
        <f>tbl_EcommerceSales[[#This Row],[Net_Revenue]]-tbl_EcommerceSales[[#This Row],[Total_Cost]]</f>
        <v>669.09999999999991</v>
      </c>
      <c r="Z3133" s="9">
        <f>IFERROR(#REF!/tbl_EcommerceSales[[#This Row],[Total_Cost]], 0)</f>
        <v>0</v>
      </c>
      <c r="AA3133" t="str">
        <f>TEXT(tbl_EcommerceSales[[#This Row],[Order_Date]],"mmm")</f>
        <v>Dec</v>
      </c>
      <c r="AB3133">
        <f>YEAR(tbl_EcommerceSales[[#This Row],[Order_Date]])</f>
        <v>2025</v>
      </c>
      <c r="AC3133" t="str">
        <f>IF(tbl_EcommerceSales[[#This Row],[Age]]&lt;18,"Under 18",IF(tbl_EcommerceSales[[#This Row],[Age]]&lt;=25,"18-25",IF(tbl_EcommerceSales[[#This Row],[Age]]&lt;=35,"26-35",IF(tbl_EcommerceSales[[#This Row],[Age]]&lt;=45,"36-45",IF(tbl_EcommerceSales[[#This Row],[Age]]&lt;=55,"46-55","56+")))))</f>
        <v>36-45</v>
      </c>
    </row>
    <row r="3134" spans="1:29" x14ac:dyDescent="0.35">
      <c r="A3134" t="s">
        <v>4994</v>
      </c>
      <c r="B3134" s="7">
        <v>46000</v>
      </c>
      <c r="C3134" t="s">
        <v>1086</v>
      </c>
      <c r="D3134" t="s">
        <v>151</v>
      </c>
      <c r="E3134" t="s">
        <v>25</v>
      </c>
      <c r="F3134">
        <v>28</v>
      </c>
      <c r="G3134" t="s">
        <v>211</v>
      </c>
      <c r="H3134" t="s">
        <v>72</v>
      </c>
      <c r="I3134" t="s">
        <v>338</v>
      </c>
      <c r="J3134" t="s">
        <v>339</v>
      </c>
      <c r="K3134" t="s">
        <v>55</v>
      </c>
      <c r="L3134" t="s">
        <v>56</v>
      </c>
      <c r="M3134">
        <v>1</v>
      </c>
      <c r="N3134" s="2">
        <v>1499</v>
      </c>
      <c r="O3134" s="3">
        <v>0.1</v>
      </c>
      <c r="P3134" s="2">
        <v>780</v>
      </c>
      <c r="Q3134" t="s">
        <v>76</v>
      </c>
      <c r="R3134" t="s">
        <v>33</v>
      </c>
      <c r="S3134" t="s">
        <v>34</v>
      </c>
      <c r="T3134" s="4">
        <v>5</v>
      </c>
      <c r="U3134" s="11">
        <f t="shared" si="48"/>
        <v>1499</v>
      </c>
      <c r="V3134" s="11">
        <f>tbl_EcommerceSales[[#This Row],[Gross_Sales]]*tbl_EcommerceSales[[#This Row],[Discount]]</f>
        <v>149.9</v>
      </c>
      <c r="W3134" s="11">
        <f>tbl_EcommerceSales[[#This Row],[Gross_Sales]]-tbl_EcommerceSales[[#This Row],[Discount_Amount]]</f>
        <v>1349.1</v>
      </c>
      <c r="X3134" s="11">
        <f>tbl_EcommerceSales[[#This Row],[Quantity]] * _xlfn.XLOOKUP(tbl_EcommerceSales[[#This Row],[Product_ID]], Product_Master!A:A, Product_Master!F:F)</f>
        <v>780</v>
      </c>
      <c r="Y3134" s="11">
        <f>tbl_EcommerceSales[[#This Row],[Net_Revenue]]-tbl_EcommerceSales[[#This Row],[Total_Cost]]</f>
        <v>569.09999999999991</v>
      </c>
      <c r="Z3134" s="9">
        <f>IFERROR(#REF!/tbl_EcommerceSales[[#This Row],[Total_Cost]], 0)</f>
        <v>0</v>
      </c>
      <c r="AA3134" t="str">
        <f>TEXT(tbl_EcommerceSales[[#This Row],[Order_Date]],"mmm")</f>
        <v>Dec</v>
      </c>
      <c r="AB3134">
        <f>YEAR(tbl_EcommerceSales[[#This Row],[Order_Date]])</f>
        <v>2025</v>
      </c>
      <c r="AC3134" t="str">
        <f>IF(tbl_EcommerceSales[[#This Row],[Age]]&lt;18,"Under 18",IF(tbl_EcommerceSales[[#This Row],[Age]]&lt;=25,"18-25",IF(tbl_EcommerceSales[[#This Row],[Age]]&lt;=35,"26-35",IF(tbl_EcommerceSales[[#This Row],[Age]]&lt;=45,"36-45",IF(tbl_EcommerceSales[[#This Row],[Age]]&lt;=55,"46-55","56+")))))</f>
        <v>26-35</v>
      </c>
    </row>
    <row r="3135" spans="1:29" x14ac:dyDescent="0.35">
      <c r="A3135" t="s">
        <v>4995</v>
      </c>
      <c r="B3135" s="7">
        <v>46000</v>
      </c>
      <c r="C3135" t="s">
        <v>2857</v>
      </c>
      <c r="D3135" t="s">
        <v>47</v>
      </c>
      <c r="E3135" t="s">
        <v>48</v>
      </c>
      <c r="F3135">
        <v>20</v>
      </c>
      <c r="G3135" t="s">
        <v>155</v>
      </c>
      <c r="H3135" t="s">
        <v>88</v>
      </c>
      <c r="I3135" t="s">
        <v>117</v>
      </c>
      <c r="J3135" t="s">
        <v>118</v>
      </c>
      <c r="K3135" t="s">
        <v>82</v>
      </c>
      <c r="L3135" t="s">
        <v>119</v>
      </c>
      <c r="M3135">
        <v>2</v>
      </c>
      <c r="N3135" s="2">
        <v>3299</v>
      </c>
      <c r="O3135" s="3">
        <v>0.15</v>
      </c>
      <c r="P3135" s="2">
        <v>4200</v>
      </c>
      <c r="Q3135" t="s">
        <v>156</v>
      </c>
      <c r="R3135" t="s">
        <v>33</v>
      </c>
      <c r="S3135" t="s">
        <v>57</v>
      </c>
      <c r="T3135" s="4">
        <v>4</v>
      </c>
      <c r="U3135" s="11">
        <f t="shared" si="48"/>
        <v>6598</v>
      </c>
      <c r="V3135" s="11">
        <f>tbl_EcommerceSales[[#This Row],[Gross_Sales]]*tbl_EcommerceSales[[#This Row],[Discount]]</f>
        <v>989.69999999999993</v>
      </c>
      <c r="W3135" s="11">
        <f>tbl_EcommerceSales[[#This Row],[Gross_Sales]]-tbl_EcommerceSales[[#This Row],[Discount_Amount]]</f>
        <v>5608.3</v>
      </c>
      <c r="X3135" s="11">
        <f>tbl_EcommerceSales[[#This Row],[Quantity]] * _xlfn.XLOOKUP(tbl_EcommerceSales[[#This Row],[Product_ID]], Product_Master!A:A, Product_Master!F:F)</f>
        <v>4200</v>
      </c>
      <c r="Y3135" s="11">
        <f>tbl_EcommerceSales[[#This Row],[Net_Revenue]]-tbl_EcommerceSales[[#This Row],[Total_Cost]]</f>
        <v>1408.3000000000002</v>
      </c>
      <c r="Z3135" s="9">
        <f>IFERROR(#REF!/tbl_EcommerceSales[[#This Row],[Total_Cost]], 0)</f>
        <v>0</v>
      </c>
      <c r="AA3135" t="str">
        <f>TEXT(tbl_EcommerceSales[[#This Row],[Order_Date]],"mmm")</f>
        <v>Dec</v>
      </c>
      <c r="AB3135">
        <f>YEAR(tbl_EcommerceSales[[#This Row],[Order_Date]])</f>
        <v>2025</v>
      </c>
      <c r="AC3135" t="str">
        <f>IF(tbl_EcommerceSales[[#This Row],[Age]]&lt;18,"Under 18",IF(tbl_EcommerceSales[[#This Row],[Age]]&lt;=25,"18-25",IF(tbl_EcommerceSales[[#This Row],[Age]]&lt;=35,"26-35",IF(tbl_EcommerceSales[[#This Row],[Age]]&lt;=45,"36-45",IF(tbl_EcommerceSales[[#This Row],[Age]]&lt;=55,"46-55","56+")))))</f>
        <v>18-25</v>
      </c>
    </row>
    <row r="3136" spans="1:29" x14ac:dyDescent="0.35">
      <c r="A3136" t="s">
        <v>4996</v>
      </c>
      <c r="B3136" s="7">
        <v>46001</v>
      </c>
      <c r="C3136" t="s">
        <v>4997</v>
      </c>
      <c r="D3136" t="s">
        <v>151</v>
      </c>
      <c r="E3136" t="s">
        <v>48</v>
      </c>
      <c r="F3136">
        <v>29</v>
      </c>
      <c r="G3136" t="s">
        <v>71</v>
      </c>
      <c r="H3136" t="s">
        <v>72</v>
      </c>
      <c r="I3136" t="s">
        <v>111</v>
      </c>
      <c r="J3136" t="s">
        <v>112</v>
      </c>
      <c r="K3136" t="s">
        <v>55</v>
      </c>
      <c r="L3136" t="s">
        <v>113</v>
      </c>
      <c r="M3136">
        <v>2</v>
      </c>
      <c r="N3136" s="2">
        <v>1799</v>
      </c>
      <c r="O3136" s="3">
        <v>0.2</v>
      </c>
      <c r="P3136" s="2">
        <v>1900</v>
      </c>
      <c r="Q3136" t="s">
        <v>44</v>
      </c>
      <c r="R3136" t="s">
        <v>33</v>
      </c>
      <c r="S3136" t="s">
        <v>57</v>
      </c>
      <c r="T3136" s="4">
        <v>5</v>
      </c>
      <c r="U3136" s="11">
        <f t="shared" si="48"/>
        <v>3598</v>
      </c>
      <c r="V3136" s="11">
        <f>tbl_EcommerceSales[[#This Row],[Gross_Sales]]*tbl_EcommerceSales[[#This Row],[Discount]]</f>
        <v>719.6</v>
      </c>
      <c r="W3136" s="11">
        <f>tbl_EcommerceSales[[#This Row],[Gross_Sales]]-tbl_EcommerceSales[[#This Row],[Discount_Amount]]</f>
        <v>2878.4</v>
      </c>
      <c r="X3136" s="11">
        <f>tbl_EcommerceSales[[#This Row],[Quantity]] * _xlfn.XLOOKUP(tbl_EcommerceSales[[#This Row],[Product_ID]], Product_Master!A:A, Product_Master!F:F)</f>
        <v>1900</v>
      </c>
      <c r="Y3136" s="11">
        <f>tbl_EcommerceSales[[#This Row],[Net_Revenue]]-tbl_EcommerceSales[[#This Row],[Total_Cost]]</f>
        <v>978.40000000000009</v>
      </c>
      <c r="Z3136" s="9">
        <f>IFERROR(#REF!/tbl_EcommerceSales[[#This Row],[Total_Cost]], 0)</f>
        <v>0</v>
      </c>
      <c r="AA3136" t="str">
        <f>TEXT(tbl_EcommerceSales[[#This Row],[Order_Date]],"mmm")</f>
        <v>Dec</v>
      </c>
      <c r="AB3136">
        <f>YEAR(tbl_EcommerceSales[[#This Row],[Order_Date]])</f>
        <v>2025</v>
      </c>
      <c r="AC3136" t="str">
        <f>IF(tbl_EcommerceSales[[#This Row],[Age]]&lt;18,"Under 18",IF(tbl_EcommerceSales[[#This Row],[Age]]&lt;=25,"18-25",IF(tbl_EcommerceSales[[#This Row],[Age]]&lt;=35,"26-35",IF(tbl_EcommerceSales[[#This Row],[Age]]&lt;=45,"36-45",IF(tbl_EcommerceSales[[#This Row],[Age]]&lt;=55,"46-55","56+")))))</f>
        <v>26-35</v>
      </c>
    </row>
    <row r="3137" spans="1:29" x14ac:dyDescent="0.35">
      <c r="A3137" t="s">
        <v>4998</v>
      </c>
      <c r="B3137" s="7">
        <v>46001</v>
      </c>
      <c r="C3137" t="s">
        <v>1888</v>
      </c>
      <c r="D3137" t="s">
        <v>205</v>
      </c>
      <c r="E3137" t="s">
        <v>48</v>
      </c>
      <c r="F3137">
        <v>35</v>
      </c>
      <c r="G3137" t="s">
        <v>289</v>
      </c>
      <c r="H3137" t="s">
        <v>88</v>
      </c>
      <c r="I3137" t="s">
        <v>290</v>
      </c>
      <c r="J3137" t="s">
        <v>291</v>
      </c>
      <c r="K3137" t="s">
        <v>30</v>
      </c>
      <c r="L3137" t="s">
        <v>31</v>
      </c>
      <c r="M3137">
        <v>1</v>
      </c>
      <c r="N3137" s="2">
        <v>3499</v>
      </c>
      <c r="O3137" s="3">
        <v>0</v>
      </c>
      <c r="P3137" s="2">
        <v>2250</v>
      </c>
      <c r="Q3137" t="s">
        <v>32</v>
      </c>
      <c r="R3137" t="s">
        <v>33</v>
      </c>
      <c r="S3137" t="s">
        <v>57</v>
      </c>
      <c r="T3137" s="4">
        <v>4</v>
      </c>
      <c r="U3137" s="11">
        <f t="shared" si="48"/>
        <v>3499</v>
      </c>
      <c r="V3137" s="11">
        <f>tbl_EcommerceSales[[#This Row],[Gross_Sales]]*tbl_EcommerceSales[[#This Row],[Discount]]</f>
        <v>0</v>
      </c>
      <c r="W3137" s="11">
        <f>tbl_EcommerceSales[[#This Row],[Gross_Sales]]-tbl_EcommerceSales[[#This Row],[Discount_Amount]]</f>
        <v>3499</v>
      </c>
      <c r="X3137" s="11">
        <f>tbl_EcommerceSales[[#This Row],[Quantity]] * _xlfn.XLOOKUP(tbl_EcommerceSales[[#This Row],[Product_ID]], Product_Master!A:A, Product_Master!F:F)</f>
        <v>2250</v>
      </c>
      <c r="Y3137" s="11">
        <f>tbl_EcommerceSales[[#This Row],[Net_Revenue]]-tbl_EcommerceSales[[#This Row],[Total_Cost]]</f>
        <v>1249</v>
      </c>
      <c r="Z3137" s="9">
        <f>IFERROR(#REF!/tbl_EcommerceSales[[#This Row],[Total_Cost]], 0)</f>
        <v>0</v>
      </c>
      <c r="AA3137" t="str">
        <f>TEXT(tbl_EcommerceSales[[#This Row],[Order_Date]],"mmm")</f>
        <v>Dec</v>
      </c>
      <c r="AB3137">
        <f>YEAR(tbl_EcommerceSales[[#This Row],[Order_Date]])</f>
        <v>2025</v>
      </c>
      <c r="AC3137" t="str">
        <f>IF(tbl_EcommerceSales[[#This Row],[Age]]&lt;18,"Under 18",IF(tbl_EcommerceSales[[#This Row],[Age]]&lt;=25,"18-25",IF(tbl_EcommerceSales[[#This Row],[Age]]&lt;=35,"26-35",IF(tbl_EcommerceSales[[#This Row],[Age]]&lt;=45,"36-45",IF(tbl_EcommerceSales[[#This Row],[Age]]&lt;=55,"46-55","56+")))))</f>
        <v>26-35</v>
      </c>
    </row>
    <row r="3138" spans="1:29" x14ac:dyDescent="0.35">
      <c r="A3138" t="s">
        <v>4999</v>
      </c>
      <c r="B3138" s="7">
        <v>46001</v>
      </c>
      <c r="C3138" t="s">
        <v>5000</v>
      </c>
      <c r="D3138" t="s">
        <v>66</v>
      </c>
      <c r="E3138" t="s">
        <v>48</v>
      </c>
      <c r="F3138">
        <v>33</v>
      </c>
      <c r="G3138" t="s">
        <v>186</v>
      </c>
      <c r="H3138" t="s">
        <v>72</v>
      </c>
      <c r="I3138" t="s">
        <v>517</v>
      </c>
      <c r="J3138" t="s">
        <v>518</v>
      </c>
      <c r="K3138" t="s">
        <v>30</v>
      </c>
      <c r="L3138" t="s">
        <v>278</v>
      </c>
      <c r="M3138">
        <v>1</v>
      </c>
      <c r="N3138" s="2">
        <v>1299</v>
      </c>
      <c r="O3138" s="3">
        <v>0.1</v>
      </c>
      <c r="P3138" s="2">
        <v>690</v>
      </c>
      <c r="Q3138" t="s">
        <v>76</v>
      </c>
      <c r="R3138" t="s">
        <v>33</v>
      </c>
      <c r="S3138" t="s">
        <v>34</v>
      </c>
      <c r="T3138" s="4">
        <v>4</v>
      </c>
      <c r="U3138" s="11">
        <f t="shared" ref="U3138:U3201" si="49">M3138*N3138</f>
        <v>1299</v>
      </c>
      <c r="V3138" s="11">
        <f>tbl_EcommerceSales[[#This Row],[Gross_Sales]]*tbl_EcommerceSales[[#This Row],[Discount]]</f>
        <v>129.9</v>
      </c>
      <c r="W3138" s="11">
        <f>tbl_EcommerceSales[[#This Row],[Gross_Sales]]-tbl_EcommerceSales[[#This Row],[Discount_Amount]]</f>
        <v>1169.0999999999999</v>
      </c>
      <c r="X3138" s="11">
        <f>tbl_EcommerceSales[[#This Row],[Quantity]] * _xlfn.XLOOKUP(tbl_EcommerceSales[[#This Row],[Product_ID]], Product_Master!A:A, Product_Master!F:F)</f>
        <v>690</v>
      </c>
      <c r="Y3138" s="11">
        <f>tbl_EcommerceSales[[#This Row],[Net_Revenue]]-tbl_EcommerceSales[[#This Row],[Total_Cost]]</f>
        <v>479.09999999999991</v>
      </c>
      <c r="Z3138" s="9">
        <f>IFERROR(#REF!/tbl_EcommerceSales[[#This Row],[Total_Cost]], 0)</f>
        <v>0</v>
      </c>
      <c r="AA3138" t="str">
        <f>TEXT(tbl_EcommerceSales[[#This Row],[Order_Date]],"mmm")</f>
        <v>Dec</v>
      </c>
      <c r="AB3138">
        <f>YEAR(tbl_EcommerceSales[[#This Row],[Order_Date]])</f>
        <v>2025</v>
      </c>
      <c r="AC3138" t="str">
        <f>IF(tbl_EcommerceSales[[#This Row],[Age]]&lt;18,"Under 18",IF(tbl_EcommerceSales[[#This Row],[Age]]&lt;=25,"18-25",IF(tbl_EcommerceSales[[#This Row],[Age]]&lt;=35,"26-35",IF(tbl_EcommerceSales[[#This Row],[Age]]&lt;=45,"36-45",IF(tbl_EcommerceSales[[#This Row],[Age]]&lt;=55,"46-55","56+")))))</f>
        <v>26-35</v>
      </c>
    </row>
    <row r="3139" spans="1:29" x14ac:dyDescent="0.35">
      <c r="A3139" t="s">
        <v>5001</v>
      </c>
      <c r="B3139" s="7">
        <v>46001</v>
      </c>
      <c r="C3139" t="s">
        <v>516</v>
      </c>
      <c r="D3139" t="s">
        <v>195</v>
      </c>
      <c r="E3139" t="s">
        <v>48</v>
      </c>
      <c r="F3139">
        <v>38</v>
      </c>
      <c r="G3139" t="s">
        <v>96</v>
      </c>
      <c r="H3139" t="s">
        <v>39</v>
      </c>
      <c r="I3139" t="s">
        <v>517</v>
      </c>
      <c r="J3139" t="s">
        <v>518</v>
      </c>
      <c r="K3139" t="s">
        <v>30</v>
      </c>
      <c r="L3139" t="s">
        <v>278</v>
      </c>
      <c r="M3139">
        <v>1</v>
      </c>
      <c r="N3139" s="2">
        <v>1299</v>
      </c>
      <c r="O3139" s="3">
        <v>0.15</v>
      </c>
      <c r="P3139" s="2">
        <v>690</v>
      </c>
      <c r="Q3139" t="s">
        <v>123</v>
      </c>
      <c r="R3139" t="s">
        <v>33</v>
      </c>
      <c r="S3139" t="s">
        <v>57</v>
      </c>
      <c r="T3139" s="4">
        <v>5</v>
      </c>
      <c r="U3139" s="11">
        <f t="shared" si="49"/>
        <v>1299</v>
      </c>
      <c r="V3139" s="11">
        <f>tbl_EcommerceSales[[#This Row],[Gross_Sales]]*tbl_EcommerceSales[[#This Row],[Discount]]</f>
        <v>194.85</v>
      </c>
      <c r="W3139" s="11">
        <f>tbl_EcommerceSales[[#This Row],[Gross_Sales]]-tbl_EcommerceSales[[#This Row],[Discount_Amount]]</f>
        <v>1104.1500000000001</v>
      </c>
      <c r="X3139" s="11">
        <f>tbl_EcommerceSales[[#This Row],[Quantity]] * _xlfn.XLOOKUP(tbl_EcommerceSales[[#This Row],[Product_ID]], Product_Master!A:A, Product_Master!F:F)</f>
        <v>690</v>
      </c>
      <c r="Y3139" s="11">
        <f>tbl_EcommerceSales[[#This Row],[Net_Revenue]]-tbl_EcommerceSales[[#This Row],[Total_Cost]]</f>
        <v>414.15000000000009</v>
      </c>
      <c r="Z3139" s="9">
        <f>IFERROR(#REF!/tbl_EcommerceSales[[#This Row],[Total_Cost]], 0)</f>
        <v>0</v>
      </c>
      <c r="AA3139" t="str">
        <f>TEXT(tbl_EcommerceSales[[#This Row],[Order_Date]],"mmm")</f>
        <v>Dec</v>
      </c>
      <c r="AB3139">
        <f>YEAR(tbl_EcommerceSales[[#This Row],[Order_Date]])</f>
        <v>2025</v>
      </c>
      <c r="AC3139" t="str">
        <f>IF(tbl_EcommerceSales[[#This Row],[Age]]&lt;18,"Under 18",IF(tbl_EcommerceSales[[#This Row],[Age]]&lt;=25,"18-25",IF(tbl_EcommerceSales[[#This Row],[Age]]&lt;=35,"26-35",IF(tbl_EcommerceSales[[#This Row],[Age]]&lt;=45,"36-45",IF(tbl_EcommerceSales[[#This Row],[Age]]&lt;=55,"46-55","56+")))))</f>
        <v>36-45</v>
      </c>
    </row>
    <row r="3140" spans="1:29" x14ac:dyDescent="0.35">
      <c r="A3140" t="s">
        <v>5002</v>
      </c>
      <c r="B3140" s="7">
        <v>46001</v>
      </c>
      <c r="C3140" t="s">
        <v>3123</v>
      </c>
      <c r="D3140" t="s">
        <v>51</v>
      </c>
      <c r="E3140" t="s">
        <v>48</v>
      </c>
      <c r="F3140">
        <v>22</v>
      </c>
      <c r="G3140" t="s">
        <v>26</v>
      </c>
      <c r="H3140" t="s">
        <v>27</v>
      </c>
      <c r="I3140" t="s">
        <v>206</v>
      </c>
      <c r="J3140" t="s">
        <v>207</v>
      </c>
      <c r="K3140" t="s">
        <v>177</v>
      </c>
      <c r="L3140" t="s">
        <v>208</v>
      </c>
      <c r="M3140">
        <v>2</v>
      </c>
      <c r="N3140" s="2">
        <v>2199</v>
      </c>
      <c r="O3140" s="3">
        <v>0.1</v>
      </c>
      <c r="P3140" s="2">
        <v>2500</v>
      </c>
      <c r="Q3140" t="s">
        <v>44</v>
      </c>
      <c r="R3140" t="s">
        <v>162</v>
      </c>
      <c r="S3140" t="s">
        <v>57</v>
      </c>
      <c r="T3140" s="4"/>
      <c r="U3140" s="11">
        <f t="shared" si="49"/>
        <v>4398</v>
      </c>
      <c r="V3140" s="11">
        <f>tbl_EcommerceSales[[#This Row],[Gross_Sales]]*tbl_EcommerceSales[[#This Row],[Discount]]</f>
        <v>439.8</v>
      </c>
      <c r="W3140" s="11">
        <f>tbl_EcommerceSales[[#This Row],[Gross_Sales]]-tbl_EcommerceSales[[#This Row],[Discount_Amount]]</f>
        <v>3958.2</v>
      </c>
      <c r="X3140" s="11">
        <f>tbl_EcommerceSales[[#This Row],[Quantity]] * _xlfn.XLOOKUP(tbl_EcommerceSales[[#This Row],[Product_ID]], Product_Master!A:A, Product_Master!F:F)</f>
        <v>2500</v>
      </c>
      <c r="Y3140" s="11">
        <f>tbl_EcommerceSales[[#This Row],[Net_Revenue]]-tbl_EcommerceSales[[#This Row],[Total_Cost]]</f>
        <v>1458.1999999999998</v>
      </c>
      <c r="Z3140" s="9">
        <f>IFERROR(#REF!/tbl_EcommerceSales[[#This Row],[Total_Cost]], 0)</f>
        <v>0</v>
      </c>
      <c r="AA3140" t="str">
        <f>TEXT(tbl_EcommerceSales[[#This Row],[Order_Date]],"mmm")</f>
        <v>Dec</v>
      </c>
      <c r="AB3140">
        <f>YEAR(tbl_EcommerceSales[[#This Row],[Order_Date]])</f>
        <v>2025</v>
      </c>
      <c r="AC3140" t="str">
        <f>IF(tbl_EcommerceSales[[#This Row],[Age]]&lt;18,"Under 18",IF(tbl_EcommerceSales[[#This Row],[Age]]&lt;=25,"18-25",IF(tbl_EcommerceSales[[#This Row],[Age]]&lt;=35,"26-35",IF(tbl_EcommerceSales[[#This Row],[Age]]&lt;=45,"36-45",IF(tbl_EcommerceSales[[#This Row],[Age]]&lt;=55,"46-55","56+")))))</f>
        <v>18-25</v>
      </c>
    </row>
    <row r="3141" spans="1:29" x14ac:dyDescent="0.35">
      <c r="A3141" t="s">
        <v>5003</v>
      </c>
      <c r="B3141" s="7">
        <v>46001</v>
      </c>
      <c r="C3141" t="s">
        <v>4737</v>
      </c>
      <c r="D3141" t="s">
        <v>205</v>
      </c>
      <c r="E3141" t="s">
        <v>48</v>
      </c>
      <c r="F3141">
        <v>27</v>
      </c>
      <c r="G3141" t="s">
        <v>174</v>
      </c>
      <c r="H3141" t="s">
        <v>39</v>
      </c>
      <c r="I3141" t="s">
        <v>338</v>
      </c>
      <c r="J3141" t="s">
        <v>339</v>
      </c>
      <c r="K3141" t="s">
        <v>55</v>
      </c>
      <c r="L3141" t="s">
        <v>56</v>
      </c>
      <c r="M3141">
        <v>4</v>
      </c>
      <c r="N3141" s="2">
        <v>1499</v>
      </c>
      <c r="O3141" s="3">
        <v>0.1</v>
      </c>
      <c r="P3141" s="2">
        <v>3120</v>
      </c>
      <c r="Q3141" t="s">
        <v>123</v>
      </c>
      <c r="R3141" t="s">
        <v>33</v>
      </c>
      <c r="S3141" t="s">
        <v>34</v>
      </c>
      <c r="T3141" s="4">
        <v>4</v>
      </c>
      <c r="U3141" s="11">
        <f t="shared" si="49"/>
        <v>5996</v>
      </c>
      <c r="V3141" s="11">
        <f>tbl_EcommerceSales[[#This Row],[Gross_Sales]]*tbl_EcommerceSales[[#This Row],[Discount]]</f>
        <v>599.6</v>
      </c>
      <c r="W3141" s="11">
        <f>tbl_EcommerceSales[[#This Row],[Gross_Sales]]-tbl_EcommerceSales[[#This Row],[Discount_Amount]]</f>
        <v>5396.4</v>
      </c>
      <c r="X3141" s="11">
        <f>tbl_EcommerceSales[[#This Row],[Quantity]] * _xlfn.XLOOKUP(tbl_EcommerceSales[[#This Row],[Product_ID]], Product_Master!A:A, Product_Master!F:F)</f>
        <v>3120</v>
      </c>
      <c r="Y3141" s="11">
        <f>tbl_EcommerceSales[[#This Row],[Net_Revenue]]-tbl_EcommerceSales[[#This Row],[Total_Cost]]</f>
        <v>2276.3999999999996</v>
      </c>
      <c r="Z3141" s="9">
        <f>IFERROR(#REF!/tbl_EcommerceSales[[#This Row],[Total_Cost]], 0)</f>
        <v>0</v>
      </c>
      <c r="AA3141" t="str">
        <f>TEXT(tbl_EcommerceSales[[#This Row],[Order_Date]],"mmm")</f>
        <v>Dec</v>
      </c>
      <c r="AB3141">
        <f>YEAR(tbl_EcommerceSales[[#This Row],[Order_Date]])</f>
        <v>2025</v>
      </c>
      <c r="AC3141" t="str">
        <f>IF(tbl_EcommerceSales[[#This Row],[Age]]&lt;18,"Under 18",IF(tbl_EcommerceSales[[#This Row],[Age]]&lt;=25,"18-25",IF(tbl_EcommerceSales[[#This Row],[Age]]&lt;=35,"26-35",IF(tbl_EcommerceSales[[#This Row],[Age]]&lt;=45,"36-45",IF(tbl_EcommerceSales[[#This Row],[Age]]&lt;=55,"46-55","56+")))))</f>
        <v>26-35</v>
      </c>
    </row>
    <row r="3142" spans="1:29" x14ac:dyDescent="0.35">
      <c r="A3142" t="s">
        <v>5004</v>
      </c>
      <c r="B3142" s="7">
        <v>46001</v>
      </c>
      <c r="C3142" t="s">
        <v>583</v>
      </c>
      <c r="D3142" t="s">
        <v>148</v>
      </c>
      <c r="E3142" t="s">
        <v>48</v>
      </c>
      <c r="F3142">
        <v>30</v>
      </c>
      <c r="G3142" t="s">
        <v>289</v>
      </c>
      <c r="H3142" t="s">
        <v>88</v>
      </c>
      <c r="I3142" t="s">
        <v>62</v>
      </c>
      <c r="J3142" t="s">
        <v>63</v>
      </c>
      <c r="K3142" t="s">
        <v>42</v>
      </c>
      <c r="L3142" t="s">
        <v>43</v>
      </c>
      <c r="M3142">
        <v>1</v>
      </c>
      <c r="N3142" s="2">
        <v>499</v>
      </c>
      <c r="O3142" s="3">
        <v>0.1</v>
      </c>
      <c r="P3142" s="2">
        <v>220</v>
      </c>
      <c r="Q3142" t="s">
        <v>123</v>
      </c>
      <c r="R3142" t="s">
        <v>33</v>
      </c>
      <c r="S3142" t="s">
        <v>57</v>
      </c>
      <c r="T3142" s="4">
        <v>5</v>
      </c>
      <c r="U3142" s="11">
        <f t="shared" si="49"/>
        <v>499</v>
      </c>
      <c r="V3142" s="11">
        <f>tbl_EcommerceSales[[#This Row],[Gross_Sales]]*tbl_EcommerceSales[[#This Row],[Discount]]</f>
        <v>49.900000000000006</v>
      </c>
      <c r="W3142" s="11">
        <f>tbl_EcommerceSales[[#This Row],[Gross_Sales]]-tbl_EcommerceSales[[#This Row],[Discount_Amount]]</f>
        <v>449.1</v>
      </c>
      <c r="X3142" s="11">
        <f>tbl_EcommerceSales[[#This Row],[Quantity]] * _xlfn.XLOOKUP(tbl_EcommerceSales[[#This Row],[Product_ID]], Product_Master!A:A, Product_Master!F:F)</f>
        <v>220</v>
      </c>
      <c r="Y3142" s="11">
        <f>tbl_EcommerceSales[[#This Row],[Net_Revenue]]-tbl_EcommerceSales[[#This Row],[Total_Cost]]</f>
        <v>229.10000000000002</v>
      </c>
      <c r="Z3142" s="9">
        <f>IFERROR(#REF!/tbl_EcommerceSales[[#This Row],[Total_Cost]], 0)</f>
        <v>0</v>
      </c>
      <c r="AA3142" t="str">
        <f>TEXT(tbl_EcommerceSales[[#This Row],[Order_Date]],"mmm")</f>
        <v>Dec</v>
      </c>
      <c r="AB3142">
        <f>YEAR(tbl_EcommerceSales[[#This Row],[Order_Date]])</f>
        <v>2025</v>
      </c>
      <c r="AC3142" t="str">
        <f>IF(tbl_EcommerceSales[[#This Row],[Age]]&lt;18,"Under 18",IF(tbl_EcommerceSales[[#This Row],[Age]]&lt;=25,"18-25",IF(tbl_EcommerceSales[[#This Row],[Age]]&lt;=35,"26-35",IF(tbl_EcommerceSales[[#This Row],[Age]]&lt;=45,"36-45",IF(tbl_EcommerceSales[[#This Row],[Age]]&lt;=55,"46-55","56+")))))</f>
        <v>26-35</v>
      </c>
    </row>
    <row r="3143" spans="1:29" x14ac:dyDescent="0.35">
      <c r="A3143" t="s">
        <v>5005</v>
      </c>
      <c r="B3143" s="7">
        <v>46001</v>
      </c>
      <c r="C3143" t="s">
        <v>1163</v>
      </c>
      <c r="D3143" t="s">
        <v>148</v>
      </c>
      <c r="E3143" t="s">
        <v>48</v>
      </c>
      <c r="F3143">
        <v>30</v>
      </c>
      <c r="G3143" t="s">
        <v>107</v>
      </c>
      <c r="H3143" t="s">
        <v>39</v>
      </c>
      <c r="I3143" t="s">
        <v>117</v>
      </c>
      <c r="J3143" t="s">
        <v>118</v>
      </c>
      <c r="K3143" t="s">
        <v>82</v>
      </c>
      <c r="L3143" t="s">
        <v>119</v>
      </c>
      <c r="M3143">
        <v>1</v>
      </c>
      <c r="N3143" s="2">
        <v>3299</v>
      </c>
      <c r="O3143" s="3">
        <v>0.05</v>
      </c>
      <c r="P3143" s="2">
        <v>2100</v>
      </c>
      <c r="Q3143" t="s">
        <v>44</v>
      </c>
      <c r="R3143" t="s">
        <v>33</v>
      </c>
      <c r="S3143" t="s">
        <v>57</v>
      </c>
      <c r="T3143" s="4">
        <v>5</v>
      </c>
      <c r="U3143" s="11">
        <f t="shared" si="49"/>
        <v>3299</v>
      </c>
      <c r="V3143" s="11">
        <f>tbl_EcommerceSales[[#This Row],[Gross_Sales]]*tbl_EcommerceSales[[#This Row],[Discount]]</f>
        <v>164.95000000000002</v>
      </c>
      <c r="W3143" s="11">
        <f>tbl_EcommerceSales[[#This Row],[Gross_Sales]]-tbl_EcommerceSales[[#This Row],[Discount_Amount]]</f>
        <v>3134.05</v>
      </c>
      <c r="X3143" s="11">
        <f>tbl_EcommerceSales[[#This Row],[Quantity]] * _xlfn.XLOOKUP(tbl_EcommerceSales[[#This Row],[Product_ID]], Product_Master!A:A, Product_Master!F:F)</f>
        <v>2100</v>
      </c>
      <c r="Y3143" s="11">
        <f>tbl_EcommerceSales[[#This Row],[Net_Revenue]]-tbl_EcommerceSales[[#This Row],[Total_Cost]]</f>
        <v>1034.0500000000002</v>
      </c>
      <c r="Z3143" s="9">
        <f>IFERROR(#REF!/tbl_EcommerceSales[[#This Row],[Total_Cost]], 0)</f>
        <v>0</v>
      </c>
      <c r="AA3143" t="str">
        <f>TEXT(tbl_EcommerceSales[[#This Row],[Order_Date]],"mmm")</f>
        <v>Dec</v>
      </c>
      <c r="AB3143">
        <f>YEAR(tbl_EcommerceSales[[#This Row],[Order_Date]])</f>
        <v>2025</v>
      </c>
      <c r="AC3143" t="str">
        <f>IF(tbl_EcommerceSales[[#This Row],[Age]]&lt;18,"Under 18",IF(tbl_EcommerceSales[[#This Row],[Age]]&lt;=25,"18-25",IF(tbl_EcommerceSales[[#This Row],[Age]]&lt;=35,"26-35",IF(tbl_EcommerceSales[[#This Row],[Age]]&lt;=45,"36-45",IF(tbl_EcommerceSales[[#This Row],[Age]]&lt;=55,"46-55","56+")))))</f>
        <v>26-35</v>
      </c>
    </row>
    <row r="3144" spans="1:29" x14ac:dyDescent="0.35">
      <c r="A3144" t="s">
        <v>5006</v>
      </c>
      <c r="B3144" s="7">
        <v>46001</v>
      </c>
      <c r="C3144" t="s">
        <v>2536</v>
      </c>
      <c r="D3144" t="s">
        <v>102</v>
      </c>
      <c r="E3144" t="s">
        <v>48</v>
      </c>
      <c r="F3144">
        <v>43</v>
      </c>
      <c r="G3144" t="s">
        <v>186</v>
      </c>
      <c r="H3144" t="s">
        <v>72</v>
      </c>
      <c r="I3144" t="s">
        <v>349</v>
      </c>
      <c r="J3144" t="s">
        <v>350</v>
      </c>
      <c r="K3144" t="s">
        <v>82</v>
      </c>
      <c r="L3144" t="s">
        <v>238</v>
      </c>
      <c r="M3144">
        <v>1</v>
      </c>
      <c r="N3144" s="2">
        <v>1599</v>
      </c>
      <c r="O3144" s="3">
        <v>0.1</v>
      </c>
      <c r="P3144" s="2">
        <v>920</v>
      </c>
      <c r="Q3144" t="s">
        <v>123</v>
      </c>
      <c r="R3144" t="s">
        <v>33</v>
      </c>
      <c r="S3144" t="s">
        <v>34</v>
      </c>
      <c r="T3144" s="4">
        <v>3</v>
      </c>
      <c r="U3144" s="11">
        <f t="shared" si="49"/>
        <v>1599</v>
      </c>
      <c r="V3144" s="11">
        <f>tbl_EcommerceSales[[#This Row],[Gross_Sales]]*tbl_EcommerceSales[[#This Row],[Discount]]</f>
        <v>159.9</v>
      </c>
      <c r="W3144" s="11">
        <f>tbl_EcommerceSales[[#This Row],[Gross_Sales]]-tbl_EcommerceSales[[#This Row],[Discount_Amount]]</f>
        <v>1439.1</v>
      </c>
      <c r="X3144" s="11">
        <f>tbl_EcommerceSales[[#This Row],[Quantity]] * _xlfn.XLOOKUP(tbl_EcommerceSales[[#This Row],[Product_ID]], Product_Master!A:A, Product_Master!F:F)</f>
        <v>920</v>
      </c>
      <c r="Y3144" s="11">
        <f>tbl_EcommerceSales[[#This Row],[Net_Revenue]]-tbl_EcommerceSales[[#This Row],[Total_Cost]]</f>
        <v>519.09999999999991</v>
      </c>
      <c r="Z3144" s="9">
        <f>IFERROR(#REF!/tbl_EcommerceSales[[#This Row],[Total_Cost]], 0)</f>
        <v>0</v>
      </c>
      <c r="AA3144" t="str">
        <f>TEXT(tbl_EcommerceSales[[#This Row],[Order_Date]],"mmm")</f>
        <v>Dec</v>
      </c>
      <c r="AB3144">
        <f>YEAR(tbl_EcommerceSales[[#This Row],[Order_Date]])</f>
        <v>2025</v>
      </c>
      <c r="AC3144" t="str">
        <f>IF(tbl_EcommerceSales[[#This Row],[Age]]&lt;18,"Under 18",IF(tbl_EcommerceSales[[#This Row],[Age]]&lt;=25,"18-25",IF(tbl_EcommerceSales[[#This Row],[Age]]&lt;=35,"26-35",IF(tbl_EcommerceSales[[#This Row],[Age]]&lt;=45,"36-45",IF(tbl_EcommerceSales[[#This Row],[Age]]&lt;=55,"46-55","56+")))))</f>
        <v>36-45</v>
      </c>
    </row>
    <row r="3145" spans="1:29" x14ac:dyDescent="0.35">
      <c r="A3145" t="s">
        <v>5007</v>
      </c>
      <c r="B3145" s="7">
        <v>46001</v>
      </c>
      <c r="C3145" t="s">
        <v>4683</v>
      </c>
      <c r="D3145" t="s">
        <v>66</v>
      </c>
      <c r="E3145" t="s">
        <v>25</v>
      </c>
      <c r="F3145">
        <v>19</v>
      </c>
      <c r="G3145" t="s">
        <v>211</v>
      </c>
      <c r="H3145" t="s">
        <v>72</v>
      </c>
      <c r="I3145" t="s">
        <v>221</v>
      </c>
      <c r="J3145" t="s">
        <v>222</v>
      </c>
      <c r="K3145" t="s">
        <v>177</v>
      </c>
      <c r="L3145" t="s">
        <v>208</v>
      </c>
      <c r="M3145">
        <v>1</v>
      </c>
      <c r="N3145" s="2">
        <v>1499</v>
      </c>
      <c r="O3145" s="3">
        <v>0</v>
      </c>
      <c r="P3145" s="2">
        <v>800</v>
      </c>
      <c r="Q3145" t="s">
        <v>123</v>
      </c>
      <c r="R3145" t="s">
        <v>33</v>
      </c>
      <c r="S3145" t="s">
        <v>34</v>
      </c>
      <c r="T3145" s="4">
        <v>4</v>
      </c>
      <c r="U3145" s="11">
        <f t="shared" si="49"/>
        <v>1499</v>
      </c>
      <c r="V3145" s="11">
        <f>tbl_EcommerceSales[[#This Row],[Gross_Sales]]*tbl_EcommerceSales[[#This Row],[Discount]]</f>
        <v>0</v>
      </c>
      <c r="W3145" s="11">
        <f>tbl_EcommerceSales[[#This Row],[Gross_Sales]]-tbl_EcommerceSales[[#This Row],[Discount_Amount]]</f>
        <v>1499</v>
      </c>
      <c r="X3145" s="11">
        <f>tbl_EcommerceSales[[#This Row],[Quantity]] * _xlfn.XLOOKUP(tbl_EcommerceSales[[#This Row],[Product_ID]], Product_Master!A:A, Product_Master!F:F)</f>
        <v>800</v>
      </c>
      <c r="Y3145" s="11">
        <f>tbl_EcommerceSales[[#This Row],[Net_Revenue]]-tbl_EcommerceSales[[#This Row],[Total_Cost]]</f>
        <v>699</v>
      </c>
      <c r="Z3145" s="9">
        <f>IFERROR(#REF!/tbl_EcommerceSales[[#This Row],[Total_Cost]], 0)</f>
        <v>0</v>
      </c>
      <c r="AA3145" t="str">
        <f>TEXT(tbl_EcommerceSales[[#This Row],[Order_Date]],"mmm")</f>
        <v>Dec</v>
      </c>
      <c r="AB3145">
        <f>YEAR(tbl_EcommerceSales[[#This Row],[Order_Date]])</f>
        <v>2025</v>
      </c>
      <c r="AC3145" t="str">
        <f>IF(tbl_EcommerceSales[[#This Row],[Age]]&lt;18,"Under 18",IF(tbl_EcommerceSales[[#This Row],[Age]]&lt;=25,"18-25",IF(tbl_EcommerceSales[[#This Row],[Age]]&lt;=35,"26-35",IF(tbl_EcommerceSales[[#This Row],[Age]]&lt;=45,"36-45",IF(tbl_EcommerceSales[[#This Row],[Age]]&lt;=55,"46-55","56+")))))</f>
        <v>18-25</v>
      </c>
    </row>
    <row r="3146" spans="1:29" x14ac:dyDescent="0.35">
      <c r="A3146" t="s">
        <v>5008</v>
      </c>
      <c r="B3146" s="7">
        <v>46001</v>
      </c>
      <c r="C3146" t="s">
        <v>5009</v>
      </c>
      <c r="D3146" t="s">
        <v>37</v>
      </c>
      <c r="E3146" t="s">
        <v>25</v>
      </c>
      <c r="F3146">
        <v>46</v>
      </c>
      <c r="G3146" t="s">
        <v>26</v>
      </c>
      <c r="H3146" t="s">
        <v>27</v>
      </c>
      <c r="I3146" t="s">
        <v>294</v>
      </c>
      <c r="J3146" t="s">
        <v>295</v>
      </c>
      <c r="K3146" t="s">
        <v>91</v>
      </c>
      <c r="L3146" t="s">
        <v>296</v>
      </c>
      <c r="M3146">
        <v>1</v>
      </c>
      <c r="N3146" s="2">
        <v>699</v>
      </c>
      <c r="O3146" s="3">
        <v>0.15</v>
      </c>
      <c r="P3146" s="2">
        <v>300</v>
      </c>
      <c r="Q3146" t="s">
        <v>76</v>
      </c>
      <c r="R3146" t="s">
        <v>33</v>
      </c>
      <c r="S3146" t="s">
        <v>34</v>
      </c>
      <c r="T3146" s="4">
        <v>4</v>
      </c>
      <c r="U3146" s="11">
        <f t="shared" si="49"/>
        <v>699</v>
      </c>
      <c r="V3146" s="11">
        <f>tbl_EcommerceSales[[#This Row],[Gross_Sales]]*tbl_EcommerceSales[[#This Row],[Discount]]</f>
        <v>104.85</v>
      </c>
      <c r="W3146" s="11">
        <f>tbl_EcommerceSales[[#This Row],[Gross_Sales]]-tbl_EcommerceSales[[#This Row],[Discount_Amount]]</f>
        <v>594.15</v>
      </c>
      <c r="X3146" s="11">
        <f>tbl_EcommerceSales[[#This Row],[Quantity]] * _xlfn.XLOOKUP(tbl_EcommerceSales[[#This Row],[Product_ID]], Product_Master!A:A, Product_Master!F:F)</f>
        <v>300</v>
      </c>
      <c r="Y3146" s="11">
        <f>tbl_EcommerceSales[[#This Row],[Net_Revenue]]-tbl_EcommerceSales[[#This Row],[Total_Cost]]</f>
        <v>294.14999999999998</v>
      </c>
      <c r="Z3146" s="9">
        <f>IFERROR(#REF!/tbl_EcommerceSales[[#This Row],[Total_Cost]], 0)</f>
        <v>0</v>
      </c>
      <c r="AA3146" t="str">
        <f>TEXT(tbl_EcommerceSales[[#This Row],[Order_Date]],"mmm")</f>
        <v>Dec</v>
      </c>
      <c r="AB3146">
        <f>YEAR(tbl_EcommerceSales[[#This Row],[Order_Date]])</f>
        <v>2025</v>
      </c>
      <c r="AC3146" t="str">
        <f>IF(tbl_EcommerceSales[[#This Row],[Age]]&lt;18,"Under 18",IF(tbl_EcommerceSales[[#This Row],[Age]]&lt;=25,"18-25",IF(tbl_EcommerceSales[[#This Row],[Age]]&lt;=35,"26-35",IF(tbl_EcommerceSales[[#This Row],[Age]]&lt;=45,"36-45",IF(tbl_EcommerceSales[[#This Row],[Age]]&lt;=55,"46-55","56+")))))</f>
        <v>46-55</v>
      </c>
    </row>
    <row r="3147" spans="1:29" x14ac:dyDescent="0.35">
      <c r="A3147" t="s">
        <v>5010</v>
      </c>
      <c r="B3147" s="7">
        <v>46002</v>
      </c>
      <c r="C3147" t="s">
        <v>3096</v>
      </c>
      <c r="D3147" t="s">
        <v>269</v>
      </c>
      <c r="E3147" t="s">
        <v>48</v>
      </c>
      <c r="F3147">
        <v>48</v>
      </c>
      <c r="G3147" t="s">
        <v>174</v>
      </c>
      <c r="H3147" t="s">
        <v>39</v>
      </c>
      <c r="I3147" t="s">
        <v>53</v>
      </c>
      <c r="J3147" t="s">
        <v>54</v>
      </c>
      <c r="K3147" t="s">
        <v>55</v>
      </c>
      <c r="L3147" t="s">
        <v>56</v>
      </c>
      <c r="M3147">
        <v>1</v>
      </c>
      <c r="N3147" s="2">
        <v>799</v>
      </c>
      <c r="O3147" s="3">
        <v>0.1</v>
      </c>
      <c r="P3147" s="2">
        <v>390</v>
      </c>
      <c r="Q3147" t="s">
        <v>44</v>
      </c>
      <c r="R3147" t="s">
        <v>33</v>
      </c>
      <c r="S3147" t="s">
        <v>57</v>
      </c>
      <c r="T3147" s="4">
        <v>5</v>
      </c>
      <c r="U3147" s="11">
        <f t="shared" si="49"/>
        <v>799</v>
      </c>
      <c r="V3147" s="11">
        <f>tbl_EcommerceSales[[#This Row],[Gross_Sales]]*tbl_EcommerceSales[[#This Row],[Discount]]</f>
        <v>79.900000000000006</v>
      </c>
      <c r="W3147" s="11">
        <f>tbl_EcommerceSales[[#This Row],[Gross_Sales]]-tbl_EcommerceSales[[#This Row],[Discount_Amount]]</f>
        <v>719.1</v>
      </c>
      <c r="X3147" s="11">
        <f>tbl_EcommerceSales[[#This Row],[Quantity]] * _xlfn.XLOOKUP(tbl_EcommerceSales[[#This Row],[Product_ID]], Product_Master!A:A, Product_Master!F:F)</f>
        <v>390</v>
      </c>
      <c r="Y3147" s="11">
        <f>tbl_EcommerceSales[[#This Row],[Net_Revenue]]-tbl_EcommerceSales[[#This Row],[Total_Cost]]</f>
        <v>329.1</v>
      </c>
      <c r="Z3147" s="9">
        <f>IFERROR(#REF!/tbl_EcommerceSales[[#This Row],[Total_Cost]], 0)</f>
        <v>0</v>
      </c>
      <c r="AA3147" t="str">
        <f>TEXT(tbl_EcommerceSales[[#This Row],[Order_Date]],"mmm")</f>
        <v>Dec</v>
      </c>
      <c r="AB3147">
        <f>YEAR(tbl_EcommerceSales[[#This Row],[Order_Date]])</f>
        <v>2025</v>
      </c>
      <c r="AC3147" t="str">
        <f>IF(tbl_EcommerceSales[[#This Row],[Age]]&lt;18,"Under 18",IF(tbl_EcommerceSales[[#This Row],[Age]]&lt;=25,"18-25",IF(tbl_EcommerceSales[[#This Row],[Age]]&lt;=35,"26-35",IF(tbl_EcommerceSales[[#This Row],[Age]]&lt;=45,"36-45",IF(tbl_EcommerceSales[[#This Row],[Age]]&lt;=55,"46-55","56+")))))</f>
        <v>46-55</v>
      </c>
    </row>
    <row r="3148" spans="1:29" x14ac:dyDescent="0.35">
      <c r="A3148" t="s">
        <v>5011</v>
      </c>
      <c r="B3148" s="7">
        <v>46002</v>
      </c>
      <c r="C3148" t="s">
        <v>5012</v>
      </c>
      <c r="D3148" t="s">
        <v>195</v>
      </c>
      <c r="E3148" t="s">
        <v>48</v>
      </c>
      <c r="F3148">
        <v>41</v>
      </c>
      <c r="G3148" t="s">
        <v>174</v>
      </c>
      <c r="H3148" t="s">
        <v>39</v>
      </c>
      <c r="I3148" t="s">
        <v>165</v>
      </c>
      <c r="J3148" t="s">
        <v>166</v>
      </c>
      <c r="K3148" t="s">
        <v>42</v>
      </c>
      <c r="L3148" t="s">
        <v>167</v>
      </c>
      <c r="M3148">
        <v>1</v>
      </c>
      <c r="N3148" s="2">
        <v>1799</v>
      </c>
      <c r="O3148" s="3">
        <v>0</v>
      </c>
      <c r="P3148" s="2">
        <v>900</v>
      </c>
      <c r="Q3148" t="s">
        <v>123</v>
      </c>
      <c r="R3148" t="s">
        <v>33</v>
      </c>
      <c r="S3148" t="s">
        <v>57</v>
      </c>
      <c r="T3148" s="4">
        <v>4</v>
      </c>
      <c r="U3148" s="11">
        <f t="shared" si="49"/>
        <v>1799</v>
      </c>
      <c r="V3148" s="11">
        <f>tbl_EcommerceSales[[#This Row],[Gross_Sales]]*tbl_EcommerceSales[[#This Row],[Discount]]</f>
        <v>0</v>
      </c>
      <c r="W3148" s="11">
        <f>tbl_EcommerceSales[[#This Row],[Gross_Sales]]-tbl_EcommerceSales[[#This Row],[Discount_Amount]]</f>
        <v>1799</v>
      </c>
      <c r="X3148" s="11">
        <f>tbl_EcommerceSales[[#This Row],[Quantity]] * _xlfn.XLOOKUP(tbl_EcommerceSales[[#This Row],[Product_ID]], Product_Master!A:A, Product_Master!F:F)</f>
        <v>900</v>
      </c>
      <c r="Y3148" s="11">
        <f>tbl_EcommerceSales[[#This Row],[Net_Revenue]]-tbl_EcommerceSales[[#This Row],[Total_Cost]]</f>
        <v>899</v>
      </c>
      <c r="Z3148" s="9">
        <f>IFERROR(#REF!/tbl_EcommerceSales[[#This Row],[Total_Cost]], 0)</f>
        <v>0</v>
      </c>
      <c r="AA3148" t="str">
        <f>TEXT(tbl_EcommerceSales[[#This Row],[Order_Date]],"mmm")</f>
        <v>Dec</v>
      </c>
      <c r="AB3148">
        <f>YEAR(tbl_EcommerceSales[[#This Row],[Order_Date]])</f>
        <v>2025</v>
      </c>
      <c r="AC3148" t="str">
        <f>IF(tbl_EcommerceSales[[#This Row],[Age]]&lt;18,"Under 18",IF(tbl_EcommerceSales[[#This Row],[Age]]&lt;=25,"18-25",IF(tbl_EcommerceSales[[#This Row],[Age]]&lt;=35,"26-35",IF(tbl_EcommerceSales[[#This Row],[Age]]&lt;=45,"36-45",IF(tbl_EcommerceSales[[#This Row],[Age]]&lt;=55,"46-55","56+")))))</f>
        <v>36-45</v>
      </c>
    </row>
    <row r="3149" spans="1:29" x14ac:dyDescent="0.35">
      <c r="A3149" t="s">
        <v>5013</v>
      </c>
      <c r="B3149" s="7">
        <v>46002</v>
      </c>
      <c r="C3149" t="s">
        <v>418</v>
      </c>
      <c r="D3149" t="s">
        <v>24</v>
      </c>
      <c r="E3149" t="s">
        <v>25</v>
      </c>
      <c r="F3149">
        <v>44</v>
      </c>
      <c r="G3149" t="s">
        <v>71</v>
      </c>
      <c r="H3149" t="s">
        <v>72</v>
      </c>
      <c r="I3149" t="s">
        <v>200</v>
      </c>
      <c r="J3149" t="s">
        <v>201</v>
      </c>
      <c r="K3149" t="s">
        <v>91</v>
      </c>
      <c r="L3149" t="s">
        <v>202</v>
      </c>
      <c r="M3149">
        <v>1</v>
      </c>
      <c r="N3149" s="2">
        <v>899</v>
      </c>
      <c r="O3149" s="3">
        <v>0.1</v>
      </c>
      <c r="P3149" s="2">
        <v>420</v>
      </c>
      <c r="Q3149" t="s">
        <v>32</v>
      </c>
      <c r="R3149" t="s">
        <v>33</v>
      </c>
      <c r="S3149" t="s">
        <v>34</v>
      </c>
      <c r="T3149" s="4">
        <v>5</v>
      </c>
      <c r="U3149" s="11">
        <f t="shared" si="49"/>
        <v>899</v>
      </c>
      <c r="V3149" s="11">
        <f>tbl_EcommerceSales[[#This Row],[Gross_Sales]]*tbl_EcommerceSales[[#This Row],[Discount]]</f>
        <v>89.9</v>
      </c>
      <c r="W3149" s="11">
        <f>tbl_EcommerceSales[[#This Row],[Gross_Sales]]-tbl_EcommerceSales[[#This Row],[Discount_Amount]]</f>
        <v>809.1</v>
      </c>
      <c r="X3149" s="11">
        <f>tbl_EcommerceSales[[#This Row],[Quantity]] * _xlfn.XLOOKUP(tbl_EcommerceSales[[#This Row],[Product_ID]], Product_Master!A:A, Product_Master!F:F)</f>
        <v>420</v>
      </c>
      <c r="Y3149" s="11">
        <f>tbl_EcommerceSales[[#This Row],[Net_Revenue]]-tbl_EcommerceSales[[#This Row],[Total_Cost]]</f>
        <v>389.1</v>
      </c>
      <c r="Z3149" s="9">
        <f>IFERROR(#REF!/tbl_EcommerceSales[[#This Row],[Total_Cost]], 0)</f>
        <v>0</v>
      </c>
      <c r="AA3149" t="str">
        <f>TEXT(tbl_EcommerceSales[[#This Row],[Order_Date]],"mmm")</f>
        <v>Dec</v>
      </c>
      <c r="AB3149">
        <f>YEAR(tbl_EcommerceSales[[#This Row],[Order_Date]])</f>
        <v>2025</v>
      </c>
      <c r="AC3149" t="str">
        <f>IF(tbl_EcommerceSales[[#This Row],[Age]]&lt;18,"Under 18",IF(tbl_EcommerceSales[[#This Row],[Age]]&lt;=25,"18-25",IF(tbl_EcommerceSales[[#This Row],[Age]]&lt;=35,"26-35",IF(tbl_EcommerceSales[[#This Row],[Age]]&lt;=45,"36-45",IF(tbl_EcommerceSales[[#This Row],[Age]]&lt;=55,"46-55","56+")))))</f>
        <v>36-45</v>
      </c>
    </row>
    <row r="3150" spans="1:29" x14ac:dyDescent="0.35">
      <c r="A3150" t="s">
        <v>5014</v>
      </c>
      <c r="B3150" s="7">
        <v>46002</v>
      </c>
      <c r="C3150" t="s">
        <v>5015</v>
      </c>
      <c r="D3150" t="s">
        <v>79</v>
      </c>
      <c r="E3150" t="s">
        <v>48</v>
      </c>
      <c r="F3150">
        <v>41</v>
      </c>
      <c r="G3150" t="s">
        <v>87</v>
      </c>
      <c r="H3150" t="s">
        <v>88</v>
      </c>
      <c r="I3150" t="s">
        <v>338</v>
      </c>
      <c r="J3150" t="s">
        <v>339</v>
      </c>
      <c r="K3150" t="s">
        <v>55</v>
      </c>
      <c r="L3150" t="s">
        <v>56</v>
      </c>
      <c r="M3150">
        <v>1</v>
      </c>
      <c r="N3150" s="2">
        <v>1499</v>
      </c>
      <c r="O3150" s="3">
        <v>0.15</v>
      </c>
      <c r="P3150" s="2">
        <v>780</v>
      </c>
      <c r="Q3150" t="s">
        <v>76</v>
      </c>
      <c r="R3150" t="s">
        <v>33</v>
      </c>
      <c r="S3150" t="s">
        <v>34</v>
      </c>
      <c r="T3150" s="4">
        <v>4</v>
      </c>
      <c r="U3150" s="11">
        <f t="shared" si="49"/>
        <v>1499</v>
      </c>
      <c r="V3150" s="11">
        <f>tbl_EcommerceSales[[#This Row],[Gross_Sales]]*tbl_EcommerceSales[[#This Row],[Discount]]</f>
        <v>224.85</v>
      </c>
      <c r="W3150" s="11">
        <f>tbl_EcommerceSales[[#This Row],[Gross_Sales]]-tbl_EcommerceSales[[#This Row],[Discount_Amount]]</f>
        <v>1274.1500000000001</v>
      </c>
      <c r="X3150" s="11">
        <f>tbl_EcommerceSales[[#This Row],[Quantity]] * _xlfn.XLOOKUP(tbl_EcommerceSales[[#This Row],[Product_ID]], Product_Master!A:A, Product_Master!F:F)</f>
        <v>780</v>
      </c>
      <c r="Y3150" s="11">
        <f>tbl_EcommerceSales[[#This Row],[Net_Revenue]]-tbl_EcommerceSales[[#This Row],[Total_Cost]]</f>
        <v>494.15000000000009</v>
      </c>
      <c r="Z3150" s="9">
        <f>IFERROR(#REF!/tbl_EcommerceSales[[#This Row],[Total_Cost]], 0)</f>
        <v>0</v>
      </c>
      <c r="AA3150" t="str">
        <f>TEXT(tbl_EcommerceSales[[#This Row],[Order_Date]],"mmm")</f>
        <v>Dec</v>
      </c>
      <c r="AB3150">
        <f>YEAR(tbl_EcommerceSales[[#This Row],[Order_Date]])</f>
        <v>2025</v>
      </c>
      <c r="AC3150" t="str">
        <f>IF(tbl_EcommerceSales[[#This Row],[Age]]&lt;18,"Under 18",IF(tbl_EcommerceSales[[#This Row],[Age]]&lt;=25,"18-25",IF(tbl_EcommerceSales[[#This Row],[Age]]&lt;=35,"26-35",IF(tbl_EcommerceSales[[#This Row],[Age]]&lt;=45,"36-45",IF(tbl_EcommerceSales[[#This Row],[Age]]&lt;=55,"46-55","56+")))))</f>
        <v>36-45</v>
      </c>
    </row>
    <row r="3151" spans="1:29" x14ac:dyDescent="0.35">
      <c r="A3151" t="s">
        <v>5016</v>
      </c>
      <c r="B3151" s="7">
        <v>46002</v>
      </c>
      <c r="C3151" t="s">
        <v>5017</v>
      </c>
      <c r="D3151" t="s">
        <v>148</v>
      </c>
      <c r="E3151" t="s">
        <v>48</v>
      </c>
      <c r="F3151">
        <v>41</v>
      </c>
      <c r="G3151" t="s">
        <v>71</v>
      </c>
      <c r="H3151" t="s">
        <v>72</v>
      </c>
      <c r="I3151" t="s">
        <v>89</v>
      </c>
      <c r="J3151" t="s">
        <v>90</v>
      </c>
      <c r="K3151" t="s">
        <v>91</v>
      </c>
      <c r="L3151" t="s">
        <v>92</v>
      </c>
      <c r="M3151">
        <v>1</v>
      </c>
      <c r="N3151" s="2">
        <v>599</v>
      </c>
      <c r="O3151" s="3">
        <v>0.2</v>
      </c>
      <c r="P3151" s="2">
        <v>260</v>
      </c>
      <c r="Q3151" t="s">
        <v>32</v>
      </c>
      <c r="R3151" t="s">
        <v>93</v>
      </c>
      <c r="S3151" t="s">
        <v>57</v>
      </c>
      <c r="T3151" s="4">
        <v>4</v>
      </c>
      <c r="U3151" s="11">
        <f t="shared" si="49"/>
        <v>599</v>
      </c>
      <c r="V3151" s="11">
        <f>tbl_EcommerceSales[[#This Row],[Gross_Sales]]*tbl_EcommerceSales[[#This Row],[Discount]]</f>
        <v>119.80000000000001</v>
      </c>
      <c r="W3151" s="11">
        <f>tbl_EcommerceSales[[#This Row],[Gross_Sales]]-tbl_EcommerceSales[[#This Row],[Discount_Amount]]</f>
        <v>479.2</v>
      </c>
      <c r="X3151" s="11">
        <f>tbl_EcommerceSales[[#This Row],[Quantity]] * _xlfn.XLOOKUP(tbl_EcommerceSales[[#This Row],[Product_ID]], Product_Master!A:A, Product_Master!F:F)</f>
        <v>260</v>
      </c>
      <c r="Y3151" s="11">
        <f>tbl_EcommerceSales[[#This Row],[Net_Revenue]]-tbl_EcommerceSales[[#This Row],[Total_Cost]]</f>
        <v>219.2</v>
      </c>
      <c r="Z3151" s="9">
        <f>IFERROR(#REF!/tbl_EcommerceSales[[#This Row],[Total_Cost]], 0)</f>
        <v>0</v>
      </c>
      <c r="AA3151" t="str">
        <f>TEXT(tbl_EcommerceSales[[#This Row],[Order_Date]],"mmm")</f>
        <v>Dec</v>
      </c>
      <c r="AB3151">
        <f>YEAR(tbl_EcommerceSales[[#This Row],[Order_Date]])</f>
        <v>2025</v>
      </c>
      <c r="AC3151" t="str">
        <f>IF(tbl_EcommerceSales[[#This Row],[Age]]&lt;18,"Under 18",IF(tbl_EcommerceSales[[#This Row],[Age]]&lt;=25,"18-25",IF(tbl_EcommerceSales[[#This Row],[Age]]&lt;=35,"26-35",IF(tbl_EcommerceSales[[#This Row],[Age]]&lt;=45,"36-45",IF(tbl_EcommerceSales[[#This Row],[Age]]&lt;=55,"46-55","56+")))))</f>
        <v>36-45</v>
      </c>
    </row>
    <row r="3152" spans="1:29" x14ac:dyDescent="0.35">
      <c r="A3152" t="s">
        <v>5018</v>
      </c>
      <c r="B3152" s="7">
        <v>46002</v>
      </c>
      <c r="C3152" t="s">
        <v>1766</v>
      </c>
      <c r="D3152" t="s">
        <v>102</v>
      </c>
      <c r="E3152" t="s">
        <v>25</v>
      </c>
      <c r="F3152">
        <v>26</v>
      </c>
      <c r="G3152" t="s">
        <v>26</v>
      </c>
      <c r="H3152" t="s">
        <v>27</v>
      </c>
      <c r="I3152" t="s">
        <v>160</v>
      </c>
      <c r="J3152" t="s">
        <v>161</v>
      </c>
      <c r="K3152" t="s">
        <v>91</v>
      </c>
      <c r="L3152" t="s">
        <v>133</v>
      </c>
      <c r="M3152">
        <v>2</v>
      </c>
      <c r="N3152" s="2">
        <v>1099</v>
      </c>
      <c r="O3152" s="3">
        <v>0.1</v>
      </c>
      <c r="P3152" s="2">
        <v>1040</v>
      </c>
      <c r="Q3152" t="s">
        <v>32</v>
      </c>
      <c r="R3152" t="s">
        <v>33</v>
      </c>
      <c r="S3152" t="s">
        <v>57</v>
      </c>
      <c r="T3152" s="4">
        <v>5</v>
      </c>
      <c r="U3152" s="11">
        <f t="shared" si="49"/>
        <v>2198</v>
      </c>
      <c r="V3152" s="11">
        <f>tbl_EcommerceSales[[#This Row],[Gross_Sales]]*tbl_EcommerceSales[[#This Row],[Discount]]</f>
        <v>219.8</v>
      </c>
      <c r="W3152" s="11">
        <f>tbl_EcommerceSales[[#This Row],[Gross_Sales]]-tbl_EcommerceSales[[#This Row],[Discount_Amount]]</f>
        <v>1978.2</v>
      </c>
      <c r="X3152" s="11">
        <f>tbl_EcommerceSales[[#This Row],[Quantity]] * _xlfn.XLOOKUP(tbl_EcommerceSales[[#This Row],[Product_ID]], Product_Master!A:A, Product_Master!F:F)</f>
        <v>1040</v>
      </c>
      <c r="Y3152" s="11">
        <f>tbl_EcommerceSales[[#This Row],[Net_Revenue]]-tbl_EcommerceSales[[#This Row],[Total_Cost]]</f>
        <v>938.2</v>
      </c>
      <c r="Z3152" s="9">
        <f>IFERROR(#REF!/tbl_EcommerceSales[[#This Row],[Total_Cost]], 0)</f>
        <v>0</v>
      </c>
      <c r="AA3152" t="str">
        <f>TEXT(tbl_EcommerceSales[[#This Row],[Order_Date]],"mmm")</f>
        <v>Dec</v>
      </c>
      <c r="AB3152">
        <f>YEAR(tbl_EcommerceSales[[#This Row],[Order_Date]])</f>
        <v>2025</v>
      </c>
      <c r="AC3152" t="str">
        <f>IF(tbl_EcommerceSales[[#This Row],[Age]]&lt;18,"Under 18",IF(tbl_EcommerceSales[[#This Row],[Age]]&lt;=25,"18-25",IF(tbl_EcommerceSales[[#This Row],[Age]]&lt;=35,"26-35",IF(tbl_EcommerceSales[[#This Row],[Age]]&lt;=45,"36-45",IF(tbl_EcommerceSales[[#This Row],[Age]]&lt;=55,"46-55","56+")))))</f>
        <v>26-35</v>
      </c>
    </row>
    <row r="3153" spans="1:29" x14ac:dyDescent="0.35">
      <c r="A3153" t="s">
        <v>5019</v>
      </c>
      <c r="B3153" s="7">
        <v>46002</v>
      </c>
      <c r="C3153" t="s">
        <v>3063</v>
      </c>
      <c r="D3153" t="s">
        <v>102</v>
      </c>
      <c r="E3153" t="s">
        <v>25</v>
      </c>
      <c r="F3153">
        <v>18</v>
      </c>
      <c r="G3153" t="s">
        <v>26</v>
      </c>
      <c r="H3153" t="s">
        <v>27</v>
      </c>
      <c r="I3153" t="s">
        <v>126</v>
      </c>
      <c r="J3153" t="s">
        <v>127</v>
      </c>
      <c r="K3153" t="s">
        <v>82</v>
      </c>
      <c r="L3153" t="s">
        <v>83</v>
      </c>
      <c r="M3153">
        <v>1</v>
      </c>
      <c r="N3153" s="2">
        <v>1899</v>
      </c>
      <c r="O3153" s="3">
        <v>0.15</v>
      </c>
      <c r="P3153" s="2">
        <v>1120</v>
      </c>
      <c r="Q3153" t="s">
        <v>156</v>
      </c>
      <c r="R3153" t="s">
        <v>33</v>
      </c>
      <c r="S3153" t="s">
        <v>34</v>
      </c>
      <c r="T3153" s="4">
        <v>5</v>
      </c>
      <c r="U3153" s="11">
        <f t="shared" si="49"/>
        <v>1899</v>
      </c>
      <c r="V3153" s="11">
        <f>tbl_EcommerceSales[[#This Row],[Gross_Sales]]*tbl_EcommerceSales[[#This Row],[Discount]]</f>
        <v>284.84999999999997</v>
      </c>
      <c r="W3153" s="11">
        <f>tbl_EcommerceSales[[#This Row],[Gross_Sales]]-tbl_EcommerceSales[[#This Row],[Discount_Amount]]</f>
        <v>1614.15</v>
      </c>
      <c r="X3153" s="11">
        <f>tbl_EcommerceSales[[#This Row],[Quantity]] * _xlfn.XLOOKUP(tbl_EcommerceSales[[#This Row],[Product_ID]], Product_Master!A:A, Product_Master!F:F)</f>
        <v>1120</v>
      </c>
      <c r="Y3153" s="11">
        <f>tbl_EcommerceSales[[#This Row],[Net_Revenue]]-tbl_EcommerceSales[[#This Row],[Total_Cost]]</f>
        <v>494.15000000000009</v>
      </c>
      <c r="Z3153" s="9">
        <f>IFERROR(#REF!/tbl_EcommerceSales[[#This Row],[Total_Cost]], 0)</f>
        <v>0</v>
      </c>
      <c r="AA3153" t="str">
        <f>TEXT(tbl_EcommerceSales[[#This Row],[Order_Date]],"mmm")</f>
        <v>Dec</v>
      </c>
      <c r="AB3153">
        <f>YEAR(tbl_EcommerceSales[[#This Row],[Order_Date]])</f>
        <v>2025</v>
      </c>
      <c r="AC3153" t="str">
        <f>IF(tbl_EcommerceSales[[#This Row],[Age]]&lt;18,"Under 18",IF(tbl_EcommerceSales[[#This Row],[Age]]&lt;=25,"18-25",IF(tbl_EcommerceSales[[#This Row],[Age]]&lt;=35,"26-35",IF(tbl_EcommerceSales[[#This Row],[Age]]&lt;=45,"36-45",IF(tbl_EcommerceSales[[#This Row],[Age]]&lt;=55,"46-55","56+")))))</f>
        <v>18-25</v>
      </c>
    </row>
    <row r="3154" spans="1:29" x14ac:dyDescent="0.35">
      <c r="A3154" t="s">
        <v>5020</v>
      </c>
      <c r="B3154" s="7">
        <v>46002</v>
      </c>
      <c r="C3154" t="s">
        <v>5021</v>
      </c>
      <c r="D3154" t="s">
        <v>181</v>
      </c>
      <c r="E3154" t="s">
        <v>25</v>
      </c>
      <c r="F3154">
        <v>28</v>
      </c>
      <c r="G3154" t="s">
        <v>122</v>
      </c>
      <c r="H3154" t="s">
        <v>72</v>
      </c>
      <c r="I3154" t="s">
        <v>165</v>
      </c>
      <c r="J3154" t="s">
        <v>166</v>
      </c>
      <c r="K3154" t="s">
        <v>42</v>
      </c>
      <c r="L3154" t="s">
        <v>167</v>
      </c>
      <c r="M3154">
        <v>3</v>
      </c>
      <c r="N3154" s="2">
        <v>1799</v>
      </c>
      <c r="O3154" s="3">
        <v>0.05</v>
      </c>
      <c r="P3154" s="2">
        <v>2700</v>
      </c>
      <c r="Q3154" t="s">
        <v>123</v>
      </c>
      <c r="R3154" t="s">
        <v>33</v>
      </c>
      <c r="S3154" t="s">
        <v>34</v>
      </c>
      <c r="T3154" s="4">
        <v>5</v>
      </c>
      <c r="U3154" s="11">
        <f t="shared" si="49"/>
        <v>5397</v>
      </c>
      <c r="V3154" s="11">
        <f>tbl_EcommerceSales[[#This Row],[Gross_Sales]]*tbl_EcommerceSales[[#This Row],[Discount]]</f>
        <v>269.85000000000002</v>
      </c>
      <c r="W3154" s="11">
        <f>tbl_EcommerceSales[[#This Row],[Gross_Sales]]-tbl_EcommerceSales[[#This Row],[Discount_Amount]]</f>
        <v>5127.1499999999996</v>
      </c>
      <c r="X3154" s="11">
        <f>tbl_EcommerceSales[[#This Row],[Quantity]] * _xlfn.XLOOKUP(tbl_EcommerceSales[[#This Row],[Product_ID]], Product_Master!A:A, Product_Master!F:F)</f>
        <v>2700</v>
      </c>
      <c r="Y3154" s="11">
        <f>tbl_EcommerceSales[[#This Row],[Net_Revenue]]-tbl_EcommerceSales[[#This Row],[Total_Cost]]</f>
        <v>2427.1499999999996</v>
      </c>
      <c r="Z3154" s="9">
        <f>IFERROR(#REF!/tbl_EcommerceSales[[#This Row],[Total_Cost]], 0)</f>
        <v>0</v>
      </c>
      <c r="AA3154" t="str">
        <f>TEXT(tbl_EcommerceSales[[#This Row],[Order_Date]],"mmm")</f>
        <v>Dec</v>
      </c>
      <c r="AB3154">
        <f>YEAR(tbl_EcommerceSales[[#This Row],[Order_Date]])</f>
        <v>2025</v>
      </c>
      <c r="AC3154" t="str">
        <f>IF(tbl_EcommerceSales[[#This Row],[Age]]&lt;18,"Under 18",IF(tbl_EcommerceSales[[#This Row],[Age]]&lt;=25,"18-25",IF(tbl_EcommerceSales[[#This Row],[Age]]&lt;=35,"26-35",IF(tbl_EcommerceSales[[#This Row],[Age]]&lt;=45,"36-45",IF(tbl_EcommerceSales[[#This Row],[Age]]&lt;=55,"46-55","56+")))))</f>
        <v>26-35</v>
      </c>
    </row>
    <row r="3155" spans="1:29" x14ac:dyDescent="0.35">
      <c r="A3155" t="s">
        <v>5022</v>
      </c>
      <c r="B3155" s="7">
        <v>46002</v>
      </c>
      <c r="C3155" t="s">
        <v>1815</v>
      </c>
      <c r="D3155" t="s">
        <v>235</v>
      </c>
      <c r="E3155" t="s">
        <v>25</v>
      </c>
      <c r="F3155">
        <v>39</v>
      </c>
      <c r="G3155" t="s">
        <v>122</v>
      </c>
      <c r="H3155" t="s">
        <v>72</v>
      </c>
      <c r="I3155" t="s">
        <v>338</v>
      </c>
      <c r="J3155" t="s">
        <v>339</v>
      </c>
      <c r="K3155" t="s">
        <v>55</v>
      </c>
      <c r="L3155" t="s">
        <v>56</v>
      </c>
      <c r="M3155">
        <v>2</v>
      </c>
      <c r="N3155" s="2">
        <v>1499</v>
      </c>
      <c r="O3155" s="3">
        <v>0.05</v>
      </c>
      <c r="P3155" s="2">
        <v>1560</v>
      </c>
      <c r="Q3155" t="s">
        <v>32</v>
      </c>
      <c r="R3155" t="s">
        <v>33</v>
      </c>
      <c r="S3155" t="s">
        <v>34</v>
      </c>
      <c r="T3155" s="4">
        <v>5</v>
      </c>
      <c r="U3155" s="11">
        <f t="shared" si="49"/>
        <v>2998</v>
      </c>
      <c r="V3155" s="11">
        <f>tbl_EcommerceSales[[#This Row],[Gross_Sales]]*tbl_EcommerceSales[[#This Row],[Discount]]</f>
        <v>149.9</v>
      </c>
      <c r="W3155" s="11">
        <f>tbl_EcommerceSales[[#This Row],[Gross_Sales]]-tbl_EcommerceSales[[#This Row],[Discount_Amount]]</f>
        <v>2848.1</v>
      </c>
      <c r="X3155" s="11">
        <f>tbl_EcommerceSales[[#This Row],[Quantity]] * _xlfn.XLOOKUP(tbl_EcommerceSales[[#This Row],[Product_ID]], Product_Master!A:A, Product_Master!F:F)</f>
        <v>1560</v>
      </c>
      <c r="Y3155" s="11">
        <f>tbl_EcommerceSales[[#This Row],[Net_Revenue]]-tbl_EcommerceSales[[#This Row],[Total_Cost]]</f>
        <v>1288.0999999999999</v>
      </c>
      <c r="Z3155" s="9">
        <f>IFERROR(#REF!/tbl_EcommerceSales[[#This Row],[Total_Cost]], 0)</f>
        <v>0</v>
      </c>
      <c r="AA3155" t="str">
        <f>TEXT(tbl_EcommerceSales[[#This Row],[Order_Date]],"mmm")</f>
        <v>Dec</v>
      </c>
      <c r="AB3155">
        <f>YEAR(tbl_EcommerceSales[[#This Row],[Order_Date]])</f>
        <v>2025</v>
      </c>
      <c r="AC3155" t="str">
        <f>IF(tbl_EcommerceSales[[#This Row],[Age]]&lt;18,"Under 18",IF(tbl_EcommerceSales[[#This Row],[Age]]&lt;=25,"18-25",IF(tbl_EcommerceSales[[#This Row],[Age]]&lt;=35,"26-35",IF(tbl_EcommerceSales[[#This Row],[Age]]&lt;=45,"36-45",IF(tbl_EcommerceSales[[#This Row],[Age]]&lt;=55,"46-55","56+")))))</f>
        <v>36-45</v>
      </c>
    </row>
    <row r="3156" spans="1:29" x14ac:dyDescent="0.35">
      <c r="A3156" t="s">
        <v>5023</v>
      </c>
      <c r="B3156" s="7">
        <v>46002</v>
      </c>
      <c r="C3156" t="s">
        <v>5024</v>
      </c>
      <c r="D3156" t="s">
        <v>170</v>
      </c>
      <c r="E3156" t="s">
        <v>25</v>
      </c>
      <c r="F3156">
        <v>35</v>
      </c>
      <c r="G3156" t="s">
        <v>107</v>
      </c>
      <c r="H3156" t="s">
        <v>39</v>
      </c>
      <c r="I3156" t="s">
        <v>175</v>
      </c>
      <c r="J3156" t="s">
        <v>176</v>
      </c>
      <c r="K3156" t="s">
        <v>177</v>
      </c>
      <c r="L3156" t="s">
        <v>178</v>
      </c>
      <c r="M3156">
        <v>1</v>
      </c>
      <c r="N3156" s="2">
        <v>699</v>
      </c>
      <c r="O3156" s="3">
        <v>0.1</v>
      </c>
      <c r="P3156" s="2">
        <v>320</v>
      </c>
      <c r="Q3156" t="s">
        <v>156</v>
      </c>
      <c r="R3156" t="s">
        <v>33</v>
      </c>
      <c r="S3156" t="s">
        <v>34</v>
      </c>
      <c r="T3156" s="4">
        <v>5</v>
      </c>
      <c r="U3156" s="11">
        <f t="shared" si="49"/>
        <v>699</v>
      </c>
      <c r="V3156" s="11">
        <f>tbl_EcommerceSales[[#This Row],[Gross_Sales]]*tbl_EcommerceSales[[#This Row],[Discount]]</f>
        <v>69.900000000000006</v>
      </c>
      <c r="W3156" s="11">
        <f>tbl_EcommerceSales[[#This Row],[Gross_Sales]]-tbl_EcommerceSales[[#This Row],[Discount_Amount]]</f>
        <v>629.1</v>
      </c>
      <c r="X3156" s="11">
        <f>tbl_EcommerceSales[[#This Row],[Quantity]] * _xlfn.XLOOKUP(tbl_EcommerceSales[[#This Row],[Product_ID]], Product_Master!A:A, Product_Master!F:F)</f>
        <v>320</v>
      </c>
      <c r="Y3156" s="11">
        <f>tbl_EcommerceSales[[#This Row],[Net_Revenue]]-tbl_EcommerceSales[[#This Row],[Total_Cost]]</f>
        <v>309.10000000000002</v>
      </c>
      <c r="Z3156" s="9">
        <f>IFERROR(#REF!/tbl_EcommerceSales[[#This Row],[Total_Cost]], 0)</f>
        <v>0</v>
      </c>
      <c r="AA3156" t="str">
        <f>TEXT(tbl_EcommerceSales[[#This Row],[Order_Date]],"mmm")</f>
        <v>Dec</v>
      </c>
      <c r="AB3156">
        <f>YEAR(tbl_EcommerceSales[[#This Row],[Order_Date]])</f>
        <v>2025</v>
      </c>
      <c r="AC3156" t="str">
        <f>IF(tbl_EcommerceSales[[#This Row],[Age]]&lt;18,"Under 18",IF(tbl_EcommerceSales[[#This Row],[Age]]&lt;=25,"18-25",IF(tbl_EcommerceSales[[#This Row],[Age]]&lt;=35,"26-35",IF(tbl_EcommerceSales[[#This Row],[Age]]&lt;=45,"36-45",IF(tbl_EcommerceSales[[#This Row],[Age]]&lt;=55,"46-55","56+")))))</f>
        <v>26-35</v>
      </c>
    </row>
    <row r="3157" spans="1:29" x14ac:dyDescent="0.35">
      <c r="A3157" t="s">
        <v>5025</v>
      </c>
      <c r="B3157" s="7">
        <v>46002</v>
      </c>
      <c r="C3157" t="s">
        <v>65</v>
      </c>
      <c r="D3157" t="s">
        <v>66</v>
      </c>
      <c r="E3157" t="s">
        <v>25</v>
      </c>
      <c r="F3157">
        <v>40</v>
      </c>
      <c r="G3157" t="s">
        <v>99</v>
      </c>
      <c r="H3157" t="s">
        <v>88</v>
      </c>
      <c r="I3157" t="s">
        <v>517</v>
      </c>
      <c r="J3157" t="s">
        <v>518</v>
      </c>
      <c r="K3157" t="s">
        <v>30</v>
      </c>
      <c r="L3157" t="s">
        <v>278</v>
      </c>
      <c r="M3157">
        <v>2</v>
      </c>
      <c r="N3157" s="2">
        <v>1299</v>
      </c>
      <c r="O3157" s="3">
        <v>0.1</v>
      </c>
      <c r="P3157" s="2">
        <v>1380</v>
      </c>
      <c r="Q3157" t="s">
        <v>44</v>
      </c>
      <c r="R3157" t="s">
        <v>33</v>
      </c>
      <c r="S3157" t="s">
        <v>34</v>
      </c>
      <c r="T3157" s="4">
        <v>5</v>
      </c>
      <c r="U3157" s="11">
        <f t="shared" si="49"/>
        <v>2598</v>
      </c>
      <c r="V3157" s="11">
        <f>tbl_EcommerceSales[[#This Row],[Gross_Sales]]*tbl_EcommerceSales[[#This Row],[Discount]]</f>
        <v>259.8</v>
      </c>
      <c r="W3157" s="11">
        <f>tbl_EcommerceSales[[#This Row],[Gross_Sales]]-tbl_EcommerceSales[[#This Row],[Discount_Amount]]</f>
        <v>2338.1999999999998</v>
      </c>
      <c r="X3157" s="11">
        <f>tbl_EcommerceSales[[#This Row],[Quantity]] * _xlfn.XLOOKUP(tbl_EcommerceSales[[#This Row],[Product_ID]], Product_Master!A:A, Product_Master!F:F)</f>
        <v>1380</v>
      </c>
      <c r="Y3157" s="11">
        <f>tbl_EcommerceSales[[#This Row],[Net_Revenue]]-tbl_EcommerceSales[[#This Row],[Total_Cost]]</f>
        <v>958.19999999999982</v>
      </c>
      <c r="Z3157" s="9">
        <f>IFERROR(#REF!/tbl_EcommerceSales[[#This Row],[Total_Cost]], 0)</f>
        <v>0</v>
      </c>
      <c r="AA3157" t="str">
        <f>TEXT(tbl_EcommerceSales[[#This Row],[Order_Date]],"mmm")</f>
        <v>Dec</v>
      </c>
      <c r="AB3157">
        <f>YEAR(tbl_EcommerceSales[[#This Row],[Order_Date]])</f>
        <v>2025</v>
      </c>
      <c r="AC3157" t="str">
        <f>IF(tbl_EcommerceSales[[#This Row],[Age]]&lt;18,"Under 18",IF(tbl_EcommerceSales[[#This Row],[Age]]&lt;=25,"18-25",IF(tbl_EcommerceSales[[#This Row],[Age]]&lt;=35,"26-35",IF(tbl_EcommerceSales[[#This Row],[Age]]&lt;=45,"36-45",IF(tbl_EcommerceSales[[#This Row],[Age]]&lt;=55,"46-55","56+")))))</f>
        <v>36-45</v>
      </c>
    </row>
    <row r="3158" spans="1:29" x14ac:dyDescent="0.35">
      <c r="A3158" t="s">
        <v>5026</v>
      </c>
      <c r="B3158" s="7">
        <v>46002</v>
      </c>
      <c r="C3158" t="s">
        <v>5027</v>
      </c>
      <c r="D3158" t="s">
        <v>102</v>
      </c>
      <c r="E3158" t="s">
        <v>48</v>
      </c>
      <c r="F3158">
        <v>32</v>
      </c>
      <c r="G3158" t="s">
        <v>152</v>
      </c>
      <c r="H3158" t="s">
        <v>72</v>
      </c>
      <c r="I3158" t="s">
        <v>221</v>
      </c>
      <c r="J3158" t="s">
        <v>222</v>
      </c>
      <c r="K3158" t="s">
        <v>177</v>
      </c>
      <c r="L3158" t="s">
        <v>208</v>
      </c>
      <c r="M3158">
        <v>1</v>
      </c>
      <c r="N3158" s="2">
        <v>1499</v>
      </c>
      <c r="O3158" s="3">
        <v>0.3</v>
      </c>
      <c r="P3158" s="2">
        <v>800</v>
      </c>
      <c r="Q3158" t="s">
        <v>319</v>
      </c>
      <c r="R3158" t="s">
        <v>33</v>
      </c>
      <c r="S3158" t="s">
        <v>34</v>
      </c>
      <c r="T3158" s="4">
        <v>4</v>
      </c>
      <c r="U3158" s="11">
        <f t="shared" si="49"/>
        <v>1499</v>
      </c>
      <c r="V3158" s="11">
        <f>tbl_EcommerceSales[[#This Row],[Gross_Sales]]*tbl_EcommerceSales[[#This Row],[Discount]]</f>
        <v>449.7</v>
      </c>
      <c r="W3158" s="11">
        <f>tbl_EcommerceSales[[#This Row],[Gross_Sales]]-tbl_EcommerceSales[[#This Row],[Discount_Amount]]</f>
        <v>1049.3</v>
      </c>
      <c r="X3158" s="11">
        <f>tbl_EcommerceSales[[#This Row],[Quantity]] * _xlfn.XLOOKUP(tbl_EcommerceSales[[#This Row],[Product_ID]], Product_Master!A:A, Product_Master!F:F)</f>
        <v>800</v>
      </c>
      <c r="Y3158" s="11">
        <f>tbl_EcommerceSales[[#This Row],[Net_Revenue]]-tbl_EcommerceSales[[#This Row],[Total_Cost]]</f>
        <v>249.29999999999995</v>
      </c>
      <c r="Z3158" s="9">
        <f>IFERROR(#REF!/tbl_EcommerceSales[[#This Row],[Total_Cost]], 0)</f>
        <v>0</v>
      </c>
      <c r="AA3158" t="str">
        <f>TEXT(tbl_EcommerceSales[[#This Row],[Order_Date]],"mmm")</f>
        <v>Dec</v>
      </c>
      <c r="AB3158">
        <f>YEAR(tbl_EcommerceSales[[#This Row],[Order_Date]])</f>
        <v>2025</v>
      </c>
      <c r="AC3158" t="str">
        <f>IF(tbl_EcommerceSales[[#This Row],[Age]]&lt;18,"Under 18",IF(tbl_EcommerceSales[[#This Row],[Age]]&lt;=25,"18-25",IF(tbl_EcommerceSales[[#This Row],[Age]]&lt;=35,"26-35",IF(tbl_EcommerceSales[[#This Row],[Age]]&lt;=45,"36-45",IF(tbl_EcommerceSales[[#This Row],[Age]]&lt;=55,"46-55","56+")))))</f>
        <v>26-35</v>
      </c>
    </row>
    <row r="3159" spans="1:29" x14ac:dyDescent="0.35">
      <c r="A3159" t="s">
        <v>5028</v>
      </c>
      <c r="B3159" s="7">
        <v>46003</v>
      </c>
      <c r="C3159" t="s">
        <v>5029</v>
      </c>
      <c r="D3159" t="s">
        <v>216</v>
      </c>
      <c r="E3159" t="s">
        <v>48</v>
      </c>
      <c r="F3159">
        <v>24</v>
      </c>
      <c r="G3159" t="s">
        <v>71</v>
      </c>
      <c r="H3159" t="s">
        <v>72</v>
      </c>
      <c r="I3159" t="s">
        <v>131</v>
      </c>
      <c r="J3159" t="s">
        <v>132</v>
      </c>
      <c r="K3159" t="s">
        <v>91</v>
      </c>
      <c r="L3159" t="s">
        <v>133</v>
      </c>
      <c r="M3159">
        <v>1</v>
      </c>
      <c r="N3159" s="2">
        <v>1299</v>
      </c>
      <c r="O3159" s="3">
        <v>0.05</v>
      </c>
      <c r="P3159" s="2">
        <v>610</v>
      </c>
      <c r="Q3159" t="s">
        <v>156</v>
      </c>
      <c r="R3159" t="s">
        <v>33</v>
      </c>
      <c r="S3159" t="s">
        <v>34</v>
      </c>
      <c r="T3159" s="4">
        <v>4</v>
      </c>
      <c r="U3159" s="11">
        <f t="shared" si="49"/>
        <v>1299</v>
      </c>
      <c r="V3159" s="11">
        <f>tbl_EcommerceSales[[#This Row],[Gross_Sales]]*tbl_EcommerceSales[[#This Row],[Discount]]</f>
        <v>64.95</v>
      </c>
      <c r="W3159" s="11">
        <f>tbl_EcommerceSales[[#This Row],[Gross_Sales]]-tbl_EcommerceSales[[#This Row],[Discount_Amount]]</f>
        <v>1234.05</v>
      </c>
      <c r="X3159" s="11">
        <f>tbl_EcommerceSales[[#This Row],[Quantity]] * _xlfn.XLOOKUP(tbl_EcommerceSales[[#This Row],[Product_ID]], Product_Master!A:A, Product_Master!F:F)</f>
        <v>610</v>
      </c>
      <c r="Y3159" s="11">
        <f>tbl_EcommerceSales[[#This Row],[Net_Revenue]]-tbl_EcommerceSales[[#This Row],[Total_Cost]]</f>
        <v>624.04999999999995</v>
      </c>
      <c r="Z3159" s="9">
        <f>IFERROR(#REF!/tbl_EcommerceSales[[#This Row],[Total_Cost]], 0)</f>
        <v>0</v>
      </c>
      <c r="AA3159" t="str">
        <f>TEXT(tbl_EcommerceSales[[#This Row],[Order_Date]],"mmm")</f>
        <v>Dec</v>
      </c>
      <c r="AB3159">
        <f>YEAR(tbl_EcommerceSales[[#This Row],[Order_Date]])</f>
        <v>2025</v>
      </c>
      <c r="AC3159" t="str">
        <f>IF(tbl_EcommerceSales[[#This Row],[Age]]&lt;18,"Under 18",IF(tbl_EcommerceSales[[#This Row],[Age]]&lt;=25,"18-25",IF(tbl_EcommerceSales[[#This Row],[Age]]&lt;=35,"26-35",IF(tbl_EcommerceSales[[#This Row],[Age]]&lt;=45,"36-45",IF(tbl_EcommerceSales[[#This Row],[Age]]&lt;=55,"46-55","56+")))))</f>
        <v>18-25</v>
      </c>
    </row>
    <row r="3160" spans="1:29" x14ac:dyDescent="0.35">
      <c r="A3160" t="s">
        <v>5030</v>
      </c>
      <c r="B3160" s="7">
        <v>46003</v>
      </c>
      <c r="C3160" t="s">
        <v>2614</v>
      </c>
      <c r="D3160" t="s">
        <v>110</v>
      </c>
      <c r="E3160" t="s">
        <v>25</v>
      </c>
      <c r="F3160">
        <v>29</v>
      </c>
      <c r="G3160" t="s">
        <v>174</v>
      </c>
      <c r="H3160" t="s">
        <v>39</v>
      </c>
      <c r="I3160" t="s">
        <v>40</v>
      </c>
      <c r="J3160" t="s">
        <v>41</v>
      </c>
      <c r="K3160" t="s">
        <v>42</v>
      </c>
      <c r="L3160" t="s">
        <v>43</v>
      </c>
      <c r="M3160">
        <v>2</v>
      </c>
      <c r="N3160" s="2">
        <v>699</v>
      </c>
      <c r="O3160" s="3">
        <v>0.1</v>
      </c>
      <c r="P3160" s="2">
        <v>620</v>
      </c>
      <c r="Q3160" t="s">
        <v>76</v>
      </c>
      <c r="R3160" t="s">
        <v>33</v>
      </c>
      <c r="S3160" t="s">
        <v>34</v>
      </c>
      <c r="T3160" s="4">
        <v>5</v>
      </c>
      <c r="U3160" s="11">
        <f t="shared" si="49"/>
        <v>1398</v>
      </c>
      <c r="V3160" s="11">
        <f>tbl_EcommerceSales[[#This Row],[Gross_Sales]]*tbl_EcommerceSales[[#This Row],[Discount]]</f>
        <v>139.80000000000001</v>
      </c>
      <c r="W3160" s="11">
        <f>tbl_EcommerceSales[[#This Row],[Gross_Sales]]-tbl_EcommerceSales[[#This Row],[Discount_Amount]]</f>
        <v>1258.2</v>
      </c>
      <c r="X3160" s="11">
        <f>tbl_EcommerceSales[[#This Row],[Quantity]] * _xlfn.XLOOKUP(tbl_EcommerceSales[[#This Row],[Product_ID]], Product_Master!A:A, Product_Master!F:F)</f>
        <v>620</v>
      </c>
      <c r="Y3160" s="11">
        <f>tbl_EcommerceSales[[#This Row],[Net_Revenue]]-tbl_EcommerceSales[[#This Row],[Total_Cost]]</f>
        <v>638.20000000000005</v>
      </c>
      <c r="Z3160" s="9">
        <f>IFERROR(#REF!/tbl_EcommerceSales[[#This Row],[Total_Cost]], 0)</f>
        <v>0</v>
      </c>
      <c r="AA3160" t="str">
        <f>TEXT(tbl_EcommerceSales[[#This Row],[Order_Date]],"mmm")</f>
        <v>Dec</v>
      </c>
      <c r="AB3160">
        <f>YEAR(tbl_EcommerceSales[[#This Row],[Order_Date]])</f>
        <v>2025</v>
      </c>
      <c r="AC3160" t="str">
        <f>IF(tbl_EcommerceSales[[#This Row],[Age]]&lt;18,"Under 18",IF(tbl_EcommerceSales[[#This Row],[Age]]&lt;=25,"18-25",IF(tbl_EcommerceSales[[#This Row],[Age]]&lt;=35,"26-35",IF(tbl_EcommerceSales[[#This Row],[Age]]&lt;=45,"36-45",IF(tbl_EcommerceSales[[#This Row],[Age]]&lt;=55,"46-55","56+")))))</f>
        <v>26-35</v>
      </c>
    </row>
    <row r="3161" spans="1:29" x14ac:dyDescent="0.35">
      <c r="A3161" t="s">
        <v>5031</v>
      </c>
      <c r="B3161" s="7">
        <v>46003</v>
      </c>
      <c r="C3161" t="s">
        <v>1907</v>
      </c>
      <c r="D3161" t="s">
        <v>189</v>
      </c>
      <c r="E3161" t="s">
        <v>25</v>
      </c>
      <c r="F3161">
        <v>39</v>
      </c>
      <c r="G3161" t="s">
        <v>171</v>
      </c>
      <c r="H3161" t="s">
        <v>39</v>
      </c>
      <c r="I3161" t="s">
        <v>257</v>
      </c>
      <c r="J3161" t="s">
        <v>258</v>
      </c>
      <c r="K3161" t="s">
        <v>55</v>
      </c>
      <c r="L3161" t="s">
        <v>56</v>
      </c>
      <c r="M3161">
        <v>3</v>
      </c>
      <c r="N3161" s="2">
        <v>1999</v>
      </c>
      <c r="O3161" s="3">
        <v>0</v>
      </c>
      <c r="P3161" s="2">
        <v>3150</v>
      </c>
      <c r="Q3161" t="s">
        <v>44</v>
      </c>
      <c r="R3161" t="s">
        <v>33</v>
      </c>
      <c r="S3161" t="s">
        <v>57</v>
      </c>
      <c r="T3161" s="4">
        <v>5</v>
      </c>
      <c r="U3161" s="11">
        <f t="shared" si="49"/>
        <v>5997</v>
      </c>
      <c r="V3161" s="11">
        <f>tbl_EcommerceSales[[#This Row],[Gross_Sales]]*tbl_EcommerceSales[[#This Row],[Discount]]</f>
        <v>0</v>
      </c>
      <c r="W3161" s="11">
        <f>tbl_EcommerceSales[[#This Row],[Gross_Sales]]-tbl_EcommerceSales[[#This Row],[Discount_Amount]]</f>
        <v>5997</v>
      </c>
      <c r="X3161" s="11">
        <f>tbl_EcommerceSales[[#This Row],[Quantity]] * _xlfn.XLOOKUP(tbl_EcommerceSales[[#This Row],[Product_ID]], Product_Master!A:A, Product_Master!F:F)</f>
        <v>3150</v>
      </c>
      <c r="Y3161" s="11">
        <f>tbl_EcommerceSales[[#This Row],[Net_Revenue]]-tbl_EcommerceSales[[#This Row],[Total_Cost]]</f>
        <v>2847</v>
      </c>
      <c r="Z3161" s="9">
        <f>IFERROR(#REF!/tbl_EcommerceSales[[#This Row],[Total_Cost]], 0)</f>
        <v>0</v>
      </c>
      <c r="AA3161" t="str">
        <f>TEXT(tbl_EcommerceSales[[#This Row],[Order_Date]],"mmm")</f>
        <v>Dec</v>
      </c>
      <c r="AB3161">
        <f>YEAR(tbl_EcommerceSales[[#This Row],[Order_Date]])</f>
        <v>2025</v>
      </c>
      <c r="AC3161" t="str">
        <f>IF(tbl_EcommerceSales[[#This Row],[Age]]&lt;18,"Under 18",IF(tbl_EcommerceSales[[#This Row],[Age]]&lt;=25,"18-25",IF(tbl_EcommerceSales[[#This Row],[Age]]&lt;=35,"26-35",IF(tbl_EcommerceSales[[#This Row],[Age]]&lt;=45,"36-45",IF(tbl_EcommerceSales[[#This Row],[Age]]&lt;=55,"46-55","56+")))))</f>
        <v>36-45</v>
      </c>
    </row>
    <row r="3162" spans="1:29" x14ac:dyDescent="0.35">
      <c r="A3162" t="s">
        <v>5032</v>
      </c>
      <c r="B3162" s="7">
        <v>46003</v>
      </c>
      <c r="C3162" t="s">
        <v>2179</v>
      </c>
      <c r="D3162" t="s">
        <v>170</v>
      </c>
      <c r="E3162" t="s">
        <v>25</v>
      </c>
      <c r="F3162">
        <v>39</v>
      </c>
      <c r="G3162" t="s">
        <v>155</v>
      </c>
      <c r="H3162" t="s">
        <v>88</v>
      </c>
      <c r="I3162" t="s">
        <v>290</v>
      </c>
      <c r="J3162" t="s">
        <v>291</v>
      </c>
      <c r="K3162" t="s">
        <v>30</v>
      </c>
      <c r="L3162" t="s">
        <v>31</v>
      </c>
      <c r="M3162">
        <v>2</v>
      </c>
      <c r="N3162" s="2">
        <v>3499</v>
      </c>
      <c r="O3162" s="3">
        <v>0.05</v>
      </c>
      <c r="P3162" s="2">
        <v>4500</v>
      </c>
      <c r="Q3162" t="s">
        <v>32</v>
      </c>
      <c r="R3162" t="s">
        <v>33</v>
      </c>
      <c r="S3162" t="s">
        <v>57</v>
      </c>
      <c r="T3162" s="4">
        <v>5</v>
      </c>
      <c r="U3162" s="11">
        <f t="shared" si="49"/>
        <v>6998</v>
      </c>
      <c r="V3162" s="11">
        <f>tbl_EcommerceSales[[#This Row],[Gross_Sales]]*tbl_EcommerceSales[[#This Row],[Discount]]</f>
        <v>349.90000000000003</v>
      </c>
      <c r="W3162" s="11">
        <f>tbl_EcommerceSales[[#This Row],[Gross_Sales]]-tbl_EcommerceSales[[#This Row],[Discount_Amount]]</f>
        <v>6648.1</v>
      </c>
      <c r="X3162" s="11">
        <f>tbl_EcommerceSales[[#This Row],[Quantity]] * _xlfn.XLOOKUP(tbl_EcommerceSales[[#This Row],[Product_ID]], Product_Master!A:A, Product_Master!F:F)</f>
        <v>4500</v>
      </c>
      <c r="Y3162" s="11">
        <f>tbl_EcommerceSales[[#This Row],[Net_Revenue]]-tbl_EcommerceSales[[#This Row],[Total_Cost]]</f>
        <v>2148.1000000000004</v>
      </c>
      <c r="Z3162" s="9">
        <f>IFERROR(#REF!/tbl_EcommerceSales[[#This Row],[Total_Cost]], 0)</f>
        <v>0</v>
      </c>
      <c r="AA3162" t="str">
        <f>TEXT(tbl_EcommerceSales[[#This Row],[Order_Date]],"mmm")</f>
        <v>Dec</v>
      </c>
      <c r="AB3162">
        <f>YEAR(tbl_EcommerceSales[[#This Row],[Order_Date]])</f>
        <v>2025</v>
      </c>
      <c r="AC3162" t="str">
        <f>IF(tbl_EcommerceSales[[#This Row],[Age]]&lt;18,"Under 18",IF(tbl_EcommerceSales[[#This Row],[Age]]&lt;=25,"18-25",IF(tbl_EcommerceSales[[#This Row],[Age]]&lt;=35,"26-35",IF(tbl_EcommerceSales[[#This Row],[Age]]&lt;=45,"36-45",IF(tbl_EcommerceSales[[#This Row],[Age]]&lt;=55,"46-55","56+")))))</f>
        <v>36-45</v>
      </c>
    </row>
    <row r="3163" spans="1:29" x14ac:dyDescent="0.35">
      <c r="A3163" t="s">
        <v>5033</v>
      </c>
      <c r="B3163" s="7">
        <v>46003</v>
      </c>
      <c r="C3163" t="s">
        <v>2331</v>
      </c>
      <c r="D3163" t="s">
        <v>235</v>
      </c>
      <c r="E3163" t="s">
        <v>25</v>
      </c>
      <c r="F3163">
        <v>46</v>
      </c>
      <c r="G3163" t="s">
        <v>103</v>
      </c>
      <c r="H3163" t="s">
        <v>27</v>
      </c>
      <c r="I3163" t="s">
        <v>271</v>
      </c>
      <c r="J3163" t="s">
        <v>272</v>
      </c>
      <c r="K3163" t="s">
        <v>30</v>
      </c>
      <c r="L3163" t="s">
        <v>273</v>
      </c>
      <c r="M3163">
        <v>2</v>
      </c>
      <c r="N3163" s="2">
        <v>4299</v>
      </c>
      <c r="O3163" s="3">
        <v>0.15</v>
      </c>
      <c r="P3163" s="2">
        <v>5400</v>
      </c>
      <c r="Q3163" t="s">
        <v>123</v>
      </c>
      <c r="R3163" t="s">
        <v>33</v>
      </c>
      <c r="S3163" t="s">
        <v>57</v>
      </c>
      <c r="T3163" s="4">
        <v>4</v>
      </c>
      <c r="U3163" s="11">
        <f t="shared" si="49"/>
        <v>8598</v>
      </c>
      <c r="V3163" s="11">
        <f>tbl_EcommerceSales[[#This Row],[Gross_Sales]]*tbl_EcommerceSales[[#This Row],[Discount]]</f>
        <v>1289.7</v>
      </c>
      <c r="W3163" s="11">
        <f>tbl_EcommerceSales[[#This Row],[Gross_Sales]]-tbl_EcommerceSales[[#This Row],[Discount_Amount]]</f>
        <v>7308.3</v>
      </c>
      <c r="X3163" s="11">
        <f>tbl_EcommerceSales[[#This Row],[Quantity]] * _xlfn.XLOOKUP(tbl_EcommerceSales[[#This Row],[Product_ID]], Product_Master!A:A, Product_Master!F:F)</f>
        <v>5400</v>
      </c>
      <c r="Y3163" s="11">
        <f>tbl_EcommerceSales[[#This Row],[Net_Revenue]]-tbl_EcommerceSales[[#This Row],[Total_Cost]]</f>
        <v>1908.3000000000002</v>
      </c>
      <c r="Z3163" s="9">
        <f>IFERROR(#REF!/tbl_EcommerceSales[[#This Row],[Total_Cost]], 0)</f>
        <v>0</v>
      </c>
      <c r="AA3163" t="str">
        <f>TEXT(tbl_EcommerceSales[[#This Row],[Order_Date]],"mmm")</f>
        <v>Dec</v>
      </c>
      <c r="AB3163">
        <f>YEAR(tbl_EcommerceSales[[#This Row],[Order_Date]])</f>
        <v>2025</v>
      </c>
      <c r="AC3163" t="str">
        <f>IF(tbl_EcommerceSales[[#This Row],[Age]]&lt;18,"Under 18",IF(tbl_EcommerceSales[[#This Row],[Age]]&lt;=25,"18-25",IF(tbl_EcommerceSales[[#This Row],[Age]]&lt;=35,"26-35",IF(tbl_EcommerceSales[[#This Row],[Age]]&lt;=45,"36-45",IF(tbl_EcommerceSales[[#This Row],[Age]]&lt;=55,"46-55","56+")))))</f>
        <v>46-55</v>
      </c>
    </row>
    <row r="3164" spans="1:29" x14ac:dyDescent="0.35">
      <c r="A3164" t="s">
        <v>5034</v>
      </c>
      <c r="B3164" s="7">
        <v>46003</v>
      </c>
      <c r="C3164" t="s">
        <v>428</v>
      </c>
      <c r="D3164" t="s">
        <v>232</v>
      </c>
      <c r="E3164" t="s">
        <v>25</v>
      </c>
      <c r="F3164">
        <v>48</v>
      </c>
      <c r="G3164" t="s">
        <v>136</v>
      </c>
      <c r="H3164" t="s">
        <v>88</v>
      </c>
      <c r="I3164" t="s">
        <v>117</v>
      </c>
      <c r="J3164" t="s">
        <v>118</v>
      </c>
      <c r="K3164" t="s">
        <v>82</v>
      </c>
      <c r="L3164" t="s">
        <v>119</v>
      </c>
      <c r="M3164">
        <v>2</v>
      </c>
      <c r="N3164" s="2">
        <v>3299</v>
      </c>
      <c r="O3164" s="3">
        <v>0.15</v>
      </c>
      <c r="P3164" s="2">
        <v>4200</v>
      </c>
      <c r="Q3164" t="s">
        <v>44</v>
      </c>
      <c r="R3164" t="s">
        <v>33</v>
      </c>
      <c r="S3164" t="s">
        <v>34</v>
      </c>
      <c r="T3164" s="4">
        <v>1</v>
      </c>
      <c r="U3164" s="11">
        <f t="shared" si="49"/>
        <v>6598</v>
      </c>
      <c r="V3164" s="11">
        <f>tbl_EcommerceSales[[#This Row],[Gross_Sales]]*tbl_EcommerceSales[[#This Row],[Discount]]</f>
        <v>989.69999999999993</v>
      </c>
      <c r="W3164" s="11">
        <f>tbl_EcommerceSales[[#This Row],[Gross_Sales]]-tbl_EcommerceSales[[#This Row],[Discount_Amount]]</f>
        <v>5608.3</v>
      </c>
      <c r="X3164" s="11">
        <f>tbl_EcommerceSales[[#This Row],[Quantity]] * _xlfn.XLOOKUP(tbl_EcommerceSales[[#This Row],[Product_ID]], Product_Master!A:A, Product_Master!F:F)</f>
        <v>4200</v>
      </c>
      <c r="Y3164" s="11">
        <f>tbl_EcommerceSales[[#This Row],[Net_Revenue]]-tbl_EcommerceSales[[#This Row],[Total_Cost]]</f>
        <v>1408.3000000000002</v>
      </c>
      <c r="Z3164" s="9">
        <f>IFERROR(#REF!/tbl_EcommerceSales[[#This Row],[Total_Cost]], 0)</f>
        <v>0</v>
      </c>
      <c r="AA3164" t="str">
        <f>TEXT(tbl_EcommerceSales[[#This Row],[Order_Date]],"mmm")</f>
        <v>Dec</v>
      </c>
      <c r="AB3164">
        <f>YEAR(tbl_EcommerceSales[[#This Row],[Order_Date]])</f>
        <v>2025</v>
      </c>
      <c r="AC3164" t="str">
        <f>IF(tbl_EcommerceSales[[#This Row],[Age]]&lt;18,"Under 18",IF(tbl_EcommerceSales[[#This Row],[Age]]&lt;=25,"18-25",IF(tbl_EcommerceSales[[#This Row],[Age]]&lt;=35,"26-35",IF(tbl_EcommerceSales[[#This Row],[Age]]&lt;=45,"36-45",IF(tbl_EcommerceSales[[#This Row],[Age]]&lt;=55,"46-55","56+")))))</f>
        <v>46-55</v>
      </c>
    </row>
    <row r="3165" spans="1:29" x14ac:dyDescent="0.35">
      <c r="A3165" t="s">
        <v>5035</v>
      </c>
      <c r="B3165" s="7">
        <v>46003</v>
      </c>
      <c r="C3165" t="s">
        <v>245</v>
      </c>
      <c r="D3165" t="s">
        <v>24</v>
      </c>
      <c r="E3165" t="s">
        <v>48</v>
      </c>
      <c r="F3165">
        <v>41</v>
      </c>
      <c r="G3165" t="s">
        <v>174</v>
      </c>
      <c r="H3165" t="s">
        <v>39</v>
      </c>
      <c r="I3165" t="s">
        <v>111</v>
      </c>
      <c r="J3165" t="s">
        <v>112</v>
      </c>
      <c r="K3165" t="s">
        <v>55</v>
      </c>
      <c r="L3165" t="s">
        <v>113</v>
      </c>
      <c r="M3165">
        <v>1</v>
      </c>
      <c r="N3165" s="2">
        <v>1799</v>
      </c>
      <c r="O3165" s="3">
        <v>0.15</v>
      </c>
      <c r="P3165" s="2">
        <v>950</v>
      </c>
      <c r="Q3165" t="s">
        <v>156</v>
      </c>
      <c r="R3165" t="s">
        <v>93</v>
      </c>
      <c r="S3165" t="s">
        <v>57</v>
      </c>
      <c r="T3165" s="4">
        <v>4</v>
      </c>
      <c r="U3165" s="11">
        <f t="shared" si="49"/>
        <v>1799</v>
      </c>
      <c r="V3165" s="11">
        <f>tbl_EcommerceSales[[#This Row],[Gross_Sales]]*tbl_EcommerceSales[[#This Row],[Discount]]</f>
        <v>269.84999999999997</v>
      </c>
      <c r="W3165" s="11">
        <f>tbl_EcommerceSales[[#This Row],[Gross_Sales]]-tbl_EcommerceSales[[#This Row],[Discount_Amount]]</f>
        <v>1529.15</v>
      </c>
      <c r="X3165" s="11">
        <f>tbl_EcommerceSales[[#This Row],[Quantity]] * _xlfn.XLOOKUP(tbl_EcommerceSales[[#This Row],[Product_ID]], Product_Master!A:A, Product_Master!F:F)</f>
        <v>950</v>
      </c>
      <c r="Y3165" s="11">
        <f>tbl_EcommerceSales[[#This Row],[Net_Revenue]]-tbl_EcommerceSales[[#This Row],[Total_Cost]]</f>
        <v>579.15000000000009</v>
      </c>
      <c r="Z3165" s="9">
        <f>IFERROR(#REF!/tbl_EcommerceSales[[#This Row],[Total_Cost]], 0)</f>
        <v>0</v>
      </c>
      <c r="AA3165" t="str">
        <f>TEXT(tbl_EcommerceSales[[#This Row],[Order_Date]],"mmm")</f>
        <v>Dec</v>
      </c>
      <c r="AB3165">
        <f>YEAR(tbl_EcommerceSales[[#This Row],[Order_Date]])</f>
        <v>2025</v>
      </c>
      <c r="AC3165" t="str">
        <f>IF(tbl_EcommerceSales[[#This Row],[Age]]&lt;18,"Under 18",IF(tbl_EcommerceSales[[#This Row],[Age]]&lt;=25,"18-25",IF(tbl_EcommerceSales[[#This Row],[Age]]&lt;=35,"26-35",IF(tbl_EcommerceSales[[#This Row],[Age]]&lt;=45,"36-45",IF(tbl_EcommerceSales[[#This Row],[Age]]&lt;=55,"46-55","56+")))))</f>
        <v>36-45</v>
      </c>
    </row>
    <row r="3166" spans="1:29" x14ac:dyDescent="0.35">
      <c r="A3166" t="s">
        <v>5036</v>
      </c>
      <c r="B3166" s="7">
        <v>46004</v>
      </c>
      <c r="C3166" t="s">
        <v>1437</v>
      </c>
      <c r="D3166" t="s">
        <v>216</v>
      </c>
      <c r="E3166" t="s">
        <v>25</v>
      </c>
      <c r="F3166">
        <v>22</v>
      </c>
      <c r="G3166" t="s">
        <v>289</v>
      </c>
      <c r="H3166" t="s">
        <v>88</v>
      </c>
      <c r="I3166" t="s">
        <v>165</v>
      </c>
      <c r="J3166" t="s">
        <v>166</v>
      </c>
      <c r="K3166" t="s">
        <v>42</v>
      </c>
      <c r="L3166" t="s">
        <v>167</v>
      </c>
      <c r="M3166">
        <v>4</v>
      </c>
      <c r="N3166" s="2">
        <v>1799</v>
      </c>
      <c r="O3166" s="3">
        <v>0</v>
      </c>
      <c r="P3166" s="2">
        <v>3600</v>
      </c>
      <c r="Q3166" t="s">
        <v>32</v>
      </c>
      <c r="R3166" t="s">
        <v>93</v>
      </c>
      <c r="S3166" t="s">
        <v>57</v>
      </c>
      <c r="T3166" s="4">
        <v>5</v>
      </c>
      <c r="U3166" s="11">
        <f t="shared" si="49"/>
        <v>7196</v>
      </c>
      <c r="V3166" s="11">
        <f>tbl_EcommerceSales[[#This Row],[Gross_Sales]]*tbl_EcommerceSales[[#This Row],[Discount]]</f>
        <v>0</v>
      </c>
      <c r="W3166" s="11">
        <f>tbl_EcommerceSales[[#This Row],[Gross_Sales]]-tbl_EcommerceSales[[#This Row],[Discount_Amount]]</f>
        <v>7196</v>
      </c>
      <c r="X3166" s="11">
        <f>tbl_EcommerceSales[[#This Row],[Quantity]] * _xlfn.XLOOKUP(tbl_EcommerceSales[[#This Row],[Product_ID]], Product_Master!A:A, Product_Master!F:F)</f>
        <v>3600</v>
      </c>
      <c r="Y3166" s="11">
        <f>tbl_EcommerceSales[[#This Row],[Net_Revenue]]-tbl_EcommerceSales[[#This Row],[Total_Cost]]</f>
        <v>3596</v>
      </c>
      <c r="Z3166" s="9">
        <f>IFERROR(#REF!/tbl_EcommerceSales[[#This Row],[Total_Cost]], 0)</f>
        <v>0</v>
      </c>
      <c r="AA3166" t="str">
        <f>TEXT(tbl_EcommerceSales[[#This Row],[Order_Date]],"mmm")</f>
        <v>Dec</v>
      </c>
      <c r="AB3166">
        <f>YEAR(tbl_EcommerceSales[[#This Row],[Order_Date]])</f>
        <v>2025</v>
      </c>
      <c r="AC3166" t="str">
        <f>IF(tbl_EcommerceSales[[#This Row],[Age]]&lt;18,"Under 18",IF(tbl_EcommerceSales[[#This Row],[Age]]&lt;=25,"18-25",IF(tbl_EcommerceSales[[#This Row],[Age]]&lt;=35,"26-35",IF(tbl_EcommerceSales[[#This Row],[Age]]&lt;=45,"36-45",IF(tbl_EcommerceSales[[#This Row],[Age]]&lt;=55,"46-55","56+")))))</f>
        <v>18-25</v>
      </c>
    </row>
    <row r="3167" spans="1:29" x14ac:dyDescent="0.35">
      <c r="A3167" t="s">
        <v>5037</v>
      </c>
      <c r="B3167" s="7">
        <v>46004</v>
      </c>
      <c r="C3167" t="s">
        <v>5038</v>
      </c>
      <c r="D3167" t="s">
        <v>130</v>
      </c>
      <c r="E3167" t="s">
        <v>48</v>
      </c>
      <c r="F3167">
        <v>30</v>
      </c>
      <c r="G3167" t="s">
        <v>145</v>
      </c>
      <c r="H3167" t="s">
        <v>39</v>
      </c>
      <c r="I3167" t="s">
        <v>338</v>
      </c>
      <c r="J3167" t="s">
        <v>339</v>
      </c>
      <c r="K3167" t="s">
        <v>55</v>
      </c>
      <c r="L3167" t="s">
        <v>56</v>
      </c>
      <c r="M3167">
        <v>2</v>
      </c>
      <c r="N3167" s="2">
        <v>1499</v>
      </c>
      <c r="O3167" s="3">
        <v>0.2</v>
      </c>
      <c r="P3167" s="2">
        <v>1560</v>
      </c>
      <c r="Q3167" t="s">
        <v>44</v>
      </c>
      <c r="R3167" t="s">
        <v>33</v>
      </c>
      <c r="S3167" t="s">
        <v>57</v>
      </c>
      <c r="T3167" s="4">
        <v>5</v>
      </c>
      <c r="U3167" s="11">
        <f t="shared" si="49"/>
        <v>2998</v>
      </c>
      <c r="V3167" s="11">
        <f>tbl_EcommerceSales[[#This Row],[Gross_Sales]]*tbl_EcommerceSales[[#This Row],[Discount]]</f>
        <v>599.6</v>
      </c>
      <c r="W3167" s="11">
        <f>tbl_EcommerceSales[[#This Row],[Gross_Sales]]-tbl_EcommerceSales[[#This Row],[Discount_Amount]]</f>
        <v>2398.4</v>
      </c>
      <c r="X3167" s="11">
        <f>tbl_EcommerceSales[[#This Row],[Quantity]] * _xlfn.XLOOKUP(tbl_EcommerceSales[[#This Row],[Product_ID]], Product_Master!A:A, Product_Master!F:F)</f>
        <v>1560</v>
      </c>
      <c r="Y3167" s="11">
        <f>tbl_EcommerceSales[[#This Row],[Net_Revenue]]-tbl_EcommerceSales[[#This Row],[Total_Cost]]</f>
        <v>838.40000000000009</v>
      </c>
      <c r="Z3167" s="9">
        <f>IFERROR(#REF!/tbl_EcommerceSales[[#This Row],[Total_Cost]], 0)</f>
        <v>0</v>
      </c>
      <c r="AA3167" t="str">
        <f>TEXT(tbl_EcommerceSales[[#This Row],[Order_Date]],"mmm")</f>
        <v>Dec</v>
      </c>
      <c r="AB3167">
        <f>YEAR(tbl_EcommerceSales[[#This Row],[Order_Date]])</f>
        <v>2025</v>
      </c>
      <c r="AC3167" t="str">
        <f>IF(tbl_EcommerceSales[[#This Row],[Age]]&lt;18,"Under 18",IF(tbl_EcommerceSales[[#This Row],[Age]]&lt;=25,"18-25",IF(tbl_EcommerceSales[[#This Row],[Age]]&lt;=35,"26-35",IF(tbl_EcommerceSales[[#This Row],[Age]]&lt;=45,"36-45",IF(tbl_EcommerceSales[[#This Row],[Age]]&lt;=55,"46-55","56+")))))</f>
        <v>26-35</v>
      </c>
    </row>
    <row r="3168" spans="1:29" x14ac:dyDescent="0.35">
      <c r="A3168" t="s">
        <v>5039</v>
      </c>
      <c r="B3168" s="7">
        <v>46004</v>
      </c>
      <c r="C3168" t="s">
        <v>506</v>
      </c>
      <c r="D3168" t="s">
        <v>159</v>
      </c>
      <c r="E3168" t="s">
        <v>25</v>
      </c>
      <c r="F3168">
        <v>35</v>
      </c>
      <c r="G3168" t="s">
        <v>246</v>
      </c>
      <c r="H3168" t="s">
        <v>27</v>
      </c>
      <c r="I3168" t="s">
        <v>62</v>
      </c>
      <c r="J3168" t="s">
        <v>63</v>
      </c>
      <c r="K3168" t="s">
        <v>42</v>
      </c>
      <c r="L3168" t="s">
        <v>43</v>
      </c>
      <c r="M3168">
        <v>2</v>
      </c>
      <c r="N3168" s="2">
        <v>499</v>
      </c>
      <c r="O3168" s="3">
        <v>0.3</v>
      </c>
      <c r="P3168" s="2">
        <v>440</v>
      </c>
      <c r="Q3168" t="s">
        <v>32</v>
      </c>
      <c r="R3168" t="s">
        <v>33</v>
      </c>
      <c r="S3168" t="s">
        <v>34</v>
      </c>
      <c r="T3168" s="4">
        <v>5</v>
      </c>
      <c r="U3168" s="11">
        <f t="shared" si="49"/>
        <v>998</v>
      </c>
      <c r="V3168" s="11">
        <f>tbl_EcommerceSales[[#This Row],[Gross_Sales]]*tbl_EcommerceSales[[#This Row],[Discount]]</f>
        <v>299.39999999999998</v>
      </c>
      <c r="W3168" s="11">
        <f>tbl_EcommerceSales[[#This Row],[Gross_Sales]]-tbl_EcommerceSales[[#This Row],[Discount_Amount]]</f>
        <v>698.6</v>
      </c>
      <c r="X3168" s="11">
        <f>tbl_EcommerceSales[[#This Row],[Quantity]] * _xlfn.XLOOKUP(tbl_EcommerceSales[[#This Row],[Product_ID]], Product_Master!A:A, Product_Master!F:F)</f>
        <v>440</v>
      </c>
      <c r="Y3168" s="11">
        <f>tbl_EcommerceSales[[#This Row],[Net_Revenue]]-tbl_EcommerceSales[[#This Row],[Total_Cost]]</f>
        <v>258.60000000000002</v>
      </c>
      <c r="Z3168" s="9">
        <f>IFERROR(#REF!/tbl_EcommerceSales[[#This Row],[Total_Cost]], 0)</f>
        <v>0</v>
      </c>
      <c r="AA3168" t="str">
        <f>TEXT(tbl_EcommerceSales[[#This Row],[Order_Date]],"mmm")</f>
        <v>Dec</v>
      </c>
      <c r="AB3168">
        <f>YEAR(tbl_EcommerceSales[[#This Row],[Order_Date]])</f>
        <v>2025</v>
      </c>
      <c r="AC3168" t="str">
        <f>IF(tbl_EcommerceSales[[#This Row],[Age]]&lt;18,"Under 18",IF(tbl_EcommerceSales[[#This Row],[Age]]&lt;=25,"18-25",IF(tbl_EcommerceSales[[#This Row],[Age]]&lt;=35,"26-35",IF(tbl_EcommerceSales[[#This Row],[Age]]&lt;=45,"36-45",IF(tbl_EcommerceSales[[#This Row],[Age]]&lt;=55,"46-55","56+")))))</f>
        <v>26-35</v>
      </c>
    </row>
    <row r="3169" spans="1:29" x14ac:dyDescent="0.35">
      <c r="A3169" t="s">
        <v>5040</v>
      </c>
      <c r="B3169" s="7">
        <v>46004</v>
      </c>
      <c r="C3169" t="s">
        <v>4855</v>
      </c>
      <c r="D3169" t="s">
        <v>159</v>
      </c>
      <c r="E3169" t="s">
        <v>48</v>
      </c>
      <c r="F3169">
        <v>27</v>
      </c>
      <c r="G3169" t="s">
        <v>211</v>
      </c>
      <c r="H3169" t="s">
        <v>72</v>
      </c>
      <c r="I3169" t="s">
        <v>257</v>
      </c>
      <c r="J3169" t="s">
        <v>258</v>
      </c>
      <c r="K3169" t="s">
        <v>55</v>
      </c>
      <c r="L3169" t="s">
        <v>56</v>
      </c>
      <c r="M3169">
        <v>2</v>
      </c>
      <c r="N3169" s="2">
        <v>1999</v>
      </c>
      <c r="O3169" s="3">
        <v>0.2</v>
      </c>
      <c r="P3169" s="2">
        <v>2100</v>
      </c>
      <c r="Q3169" t="s">
        <v>156</v>
      </c>
      <c r="R3169" t="s">
        <v>33</v>
      </c>
      <c r="S3169" t="s">
        <v>57</v>
      </c>
      <c r="T3169" s="4">
        <v>4</v>
      </c>
      <c r="U3169" s="11">
        <f t="shared" si="49"/>
        <v>3998</v>
      </c>
      <c r="V3169" s="11">
        <f>tbl_EcommerceSales[[#This Row],[Gross_Sales]]*tbl_EcommerceSales[[#This Row],[Discount]]</f>
        <v>799.6</v>
      </c>
      <c r="W3169" s="11">
        <f>tbl_EcommerceSales[[#This Row],[Gross_Sales]]-tbl_EcommerceSales[[#This Row],[Discount_Amount]]</f>
        <v>3198.4</v>
      </c>
      <c r="X3169" s="11">
        <f>tbl_EcommerceSales[[#This Row],[Quantity]] * _xlfn.XLOOKUP(tbl_EcommerceSales[[#This Row],[Product_ID]], Product_Master!A:A, Product_Master!F:F)</f>
        <v>2100</v>
      </c>
      <c r="Y3169" s="11">
        <f>tbl_EcommerceSales[[#This Row],[Net_Revenue]]-tbl_EcommerceSales[[#This Row],[Total_Cost]]</f>
        <v>1098.4000000000001</v>
      </c>
      <c r="Z3169" s="9">
        <f>IFERROR(#REF!/tbl_EcommerceSales[[#This Row],[Total_Cost]], 0)</f>
        <v>0</v>
      </c>
      <c r="AA3169" t="str">
        <f>TEXT(tbl_EcommerceSales[[#This Row],[Order_Date]],"mmm")</f>
        <v>Dec</v>
      </c>
      <c r="AB3169">
        <f>YEAR(tbl_EcommerceSales[[#This Row],[Order_Date]])</f>
        <v>2025</v>
      </c>
      <c r="AC3169" t="str">
        <f>IF(tbl_EcommerceSales[[#This Row],[Age]]&lt;18,"Under 18",IF(tbl_EcommerceSales[[#This Row],[Age]]&lt;=25,"18-25",IF(tbl_EcommerceSales[[#This Row],[Age]]&lt;=35,"26-35",IF(tbl_EcommerceSales[[#This Row],[Age]]&lt;=45,"36-45",IF(tbl_EcommerceSales[[#This Row],[Age]]&lt;=55,"46-55","56+")))))</f>
        <v>26-35</v>
      </c>
    </row>
    <row r="3170" spans="1:29" x14ac:dyDescent="0.35">
      <c r="A3170" t="s">
        <v>5041</v>
      </c>
      <c r="B3170" s="7">
        <v>46004</v>
      </c>
      <c r="C3170" t="s">
        <v>1961</v>
      </c>
      <c r="D3170" t="s">
        <v>170</v>
      </c>
      <c r="E3170" t="s">
        <v>48</v>
      </c>
      <c r="F3170">
        <v>43</v>
      </c>
      <c r="G3170" t="s">
        <v>136</v>
      </c>
      <c r="H3170" t="s">
        <v>88</v>
      </c>
      <c r="I3170" t="s">
        <v>294</v>
      </c>
      <c r="J3170" t="s">
        <v>295</v>
      </c>
      <c r="K3170" t="s">
        <v>91</v>
      </c>
      <c r="L3170" t="s">
        <v>296</v>
      </c>
      <c r="M3170">
        <v>1</v>
      </c>
      <c r="N3170" s="2">
        <v>699</v>
      </c>
      <c r="O3170" s="3">
        <v>0.2</v>
      </c>
      <c r="P3170" s="2">
        <v>300</v>
      </c>
      <c r="Q3170" t="s">
        <v>32</v>
      </c>
      <c r="R3170" t="s">
        <v>93</v>
      </c>
      <c r="S3170" t="s">
        <v>34</v>
      </c>
      <c r="T3170" s="4">
        <v>5</v>
      </c>
      <c r="U3170" s="11">
        <f t="shared" si="49"/>
        <v>699</v>
      </c>
      <c r="V3170" s="11">
        <f>tbl_EcommerceSales[[#This Row],[Gross_Sales]]*tbl_EcommerceSales[[#This Row],[Discount]]</f>
        <v>139.80000000000001</v>
      </c>
      <c r="W3170" s="11">
        <f>tbl_EcommerceSales[[#This Row],[Gross_Sales]]-tbl_EcommerceSales[[#This Row],[Discount_Amount]]</f>
        <v>559.20000000000005</v>
      </c>
      <c r="X3170" s="11">
        <f>tbl_EcommerceSales[[#This Row],[Quantity]] * _xlfn.XLOOKUP(tbl_EcommerceSales[[#This Row],[Product_ID]], Product_Master!A:A, Product_Master!F:F)</f>
        <v>300</v>
      </c>
      <c r="Y3170" s="11">
        <f>tbl_EcommerceSales[[#This Row],[Net_Revenue]]-tbl_EcommerceSales[[#This Row],[Total_Cost]]</f>
        <v>259.20000000000005</v>
      </c>
      <c r="Z3170" s="9">
        <f>IFERROR(#REF!/tbl_EcommerceSales[[#This Row],[Total_Cost]], 0)</f>
        <v>0</v>
      </c>
      <c r="AA3170" t="str">
        <f>TEXT(tbl_EcommerceSales[[#This Row],[Order_Date]],"mmm")</f>
        <v>Dec</v>
      </c>
      <c r="AB3170">
        <f>YEAR(tbl_EcommerceSales[[#This Row],[Order_Date]])</f>
        <v>2025</v>
      </c>
      <c r="AC3170" t="str">
        <f>IF(tbl_EcommerceSales[[#This Row],[Age]]&lt;18,"Under 18",IF(tbl_EcommerceSales[[#This Row],[Age]]&lt;=25,"18-25",IF(tbl_EcommerceSales[[#This Row],[Age]]&lt;=35,"26-35",IF(tbl_EcommerceSales[[#This Row],[Age]]&lt;=45,"36-45",IF(tbl_EcommerceSales[[#This Row],[Age]]&lt;=55,"46-55","56+")))))</f>
        <v>36-45</v>
      </c>
    </row>
    <row r="3171" spans="1:29" x14ac:dyDescent="0.35">
      <c r="A3171" t="s">
        <v>5042</v>
      </c>
      <c r="B3171" s="7">
        <v>46005</v>
      </c>
      <c r="C3171" t="s">
        <v>401</v>
      </c>
      <c r="D3171" t="s">
        <v>232</v>
      </c>
      <c r="E3171" t="s">
        <v>25</v>
      </c>
      <c r="F3171">
        <v>28</v>
      </c>
      <c r="G3171" t="s">
        <v>145</v>
      </c>
      <c r="H3171" t="s">
        <v>39</v>
      </c>
      <c r="I3171" t="s">
        <v>212</v>
      </c>
      <c r="J3171" t="s">
        <v>213</v>
      </c>
      <c r="K3171" t="s">
        <v>177</v>
      </c>
      <c r="L3171" t="s">
        <v>178</v>
      </c>
      <c r="M3171">
        <v>1</v>
      </c>
      <c r="N3171" s="2">
        <v>2499</v>
      </c>
      <c r="O3171" s="3">
        <v>0.2</v>
      </c>
      <c r="P3171" s="2">
        <v>1450</v>
      </c>
      <c r="Q3171" t="s">
        <v>156</v>
      </c>
      <c r="R3171" t="s">
        <v>33</v>
      </c>
      <c r="S3171" t="s">
        <v>34</v>
      </c>
      <c r="T3171" s="4">
        <v>5</v>
      </c>
      <c r="U3171" s="11">
        <f t="shared" si="49"/>
        <v>2499</v>
      </c>
      <c r="V3171" s="11">
        <f>tbl_EcommerceSales[[#This Row],[Gross_Sales]]*tbl_EcommerceSales[[#This Row],[Discount]]</f>
        <v>499.8</v>
      </c>
      <c r="W3171" s="11">
        <f>tbl_EcommerceSales[[#This Row],[Gross_Sales]]-tbl_EcommerceSales[[#This Row],[Discount_Amount]]</f>
        <v>1999.2</v>
      </c>
      <c r="X3171" s="11">
        <f>tbl_EcommerceSales[[#This Row],[Quantity]] * _xlfn.XLOOKUP(tbl_EcommerceSales[[#This Row],[Product_ID]], Product_Master!A:A, Product_Master!F:F)</f>
        <v>1450</v>
      </c>
      <c r="Y3171" s="11">
        <f>tbl_EcommerceSales[[#This Row],[Net_Revenue]]-tbl_EcommerceSales[[#This Row],[Total_Cost]]</f>
        <v>549.20000000000005</v>
      </c>
      <c r="Z3171" s="9">
        <f>IFERROR(#REF!/tbl_EcommerceSales[[#This Row],[Total_Cost]], 0)</f>
        <v>0</v>
      </c>
      <c r="AA3171" t="str">
        <f>TEXT(tbl_EcommerceSales[[#This Row],[Order_Date]],"mmm")</f>
        <v>Dec</v>
      </c>
      <c r="AB3171">
        <f>YEAR(tbl_EcommerceSales[[#This Row],[Order_Date]])</f>
        <v>2025</v>
      </c>
      <c r="AC3171" t="str">
        <f>IF(tbl_EcommerceSales[[#This Row],[Age]]&lt;18,"Under 18",IF(tbl_EcommerceSales[[#This Row],[Age]]&lt;=25,"18-25",IF(tbl_EcommerceSales[[#This Row],[Age]]&lt;=35,"26-35",IF(tbl_EcommerceSales[[#This Row],[Age]]&lt;=45,"36-45",IF(tbl_EcommerceSales[[#This Row],[Age]]&lt;=55,"46-55","56+")))))</f>
        <v>26-35</v>
      </c>
    </row>
    <row r="3172" spans="1:29" x14ac:dyDescent="0.35">
      <c r="A3172" t="s">
        <v>5043</v>
      </c>
      <c r="B3172" s="7">
        <v>46005</v>
      </c>
      <c r="C3172" t="s">
        <v>5044</v>
      </c>
      <c r="D3172" t="s">
        <v>189</v>
      </c>
      <c r="E3172" t="s">
        <v>48</v>
      </c>
      <c r="F3172">
        <v>36</v>
      </c>
      <c r="G3172" t="s">
        <v>103</v>
      </c>
      <c r="H3172" t="s">
        <v>27</v>
      </c>
      <c r="I3172" t="s">
        <v>221</v>
      </c>
      <c r="J3172" t="s">
        <v>222</v>
      </c>
      <c r="K3172" t="s">
        <v>177</v>
      </c>
      <c r="L3172" t="s">
        <v>208</v>
      </c>
      <c r="M3172">
        <v>1</v>
      </c>
      <c r="N3172" s="2">
        <v>1499</v>
      </c>
      <c r="O3172" s="3">
        <v>0.1</v>
      </c>
      <c r="P3172" s="2">
        <v>800</v>
      </c>
      <c r="Q3172" t="s">
        <v>44</v>
      </c>
      <c r="R3172" t="s">
        <v>33</v>
      </c>
      <c r="S3172" t="s">
        <v>34</v>
      </c>
      <c r="T3172" s="4">
        <v>5</v>
      </c>
      <c r="U3172" s="11">
        <f t="shared" si="49"/>
        <v>1499</v>
      </c>
      <c r="V3172" s="11">
        <f>tbl_EcommerceSales[[#This Row],[Gross_Sales]]*tbl_EcommerceSales[[#This Row],[Discount]]</f>
        <v>149.9</v>
      </c>
      <c r="W3172" s="11">
        <f>tbl_EcommerceSales[[#This Row],[Gross_Sales]]-tbl_EcommerceSales[[#This Row],[Discount_Amount]]</f>
        <v>1349.1</v>
      </c>
      <c r="X3172" s="11">
        <f>tbl_EcommerceSales[[#This Row],[Quantity]] * _xlfn.XLOOKUP(tbl_EcommerceSales[[#This Row],[Product_ID]], Product_Master!A:A, Product_Master!F:F)</f>
        <v>800</v>
      </c>
      <c r="Y3172" s="11">
        <f>tbl_EcommerceSales[[#This Row],[Net_Revenue]]-tbl_EcommerceSales[[#This Row],[Total_Cost]]</f>
        <v>549.09999999999991</v>
      </c>
      <c r="Z3172" s="9">
        <f>IFERROR(#REF!/tbl_EcommerceSales[[#This Row],[Total_Cost]], 0)</f>
        <v>0</v>
      </c>
      <c r="AA3172" t="str">
        <f>TEXT(tbl_EcommerceSales[[#This Row],[Order_Date]],"mmm")</f>
        <v>Dec</v>
      </c>
      <c r="AB3172">
        <f>YEAR(tbl_EcommerceSales[[#This Row],[Order_Date]])</f>
        <v>2025</v>
      </c>
      <c r="AC3172" t="str">
        <f>IF(tbl_EcommerceSales[[#This Row],[Age]]&lt;18,"Under 18",IF(tbl_EcommerceSales[[#This Row],[Age]]&lt;=25,"18-25",IF(tbl_EcommerceSales[[#This Row],[Age]]&lt;=35,"26-35",IF(tbl_EcommerceSales[[#This Row],[Age]]&lt;=45,"36-45",IF(tbl_EcommerceSales[[#This Row],[Age]]&lt;=55,"46-55","56+")))))</f>
        <v>36-45</v>
      </c>
    </row>
    <row r="3173" spans="1:29" x14ac:dyDescent="0.35">
      <c r="A3173" t="s">
        <v>5045</v>
      </c>
      <c r="B3173" s="7">
        <v>46005</v>
      </c>
      <c r="C3173" t="s">
        <v>2699</v>
      </c>
      <c r="D3173" t="s">
        <v>24</v>
      </c>
      <c r="E3173" t="s">
        <v>25</v>
      </c>
      <c r="F3173">
        <v>47</v>
      </c>
      <c r="G3173" t="s">
        <v>61</v>
      </c>
      <c r="H3173" t="s">
        <v>27</v>
      </c>
      <c r="I3173" t="s">
        <v>62</v>
      </c>
      <c r="J3173" t="s">
        <v>63</v>
      </c>
      <c r="K3173" t="s">
        <v>42</v>
      </c>
      <c r="L3173" t="s">
        <v>43</v>
      </c>
      <c r="M3173">
        <v>1</v>
      </c>
      <c r="N3173" s="2">
        <v>499</v>
      </c>
      <c r="O3173" s="3">
        <v>0.05</v>
      </c>
      <c r="P3173" s="2">
        <v>220</v>
      </c>
      <c r="Q3173" t="s">
        <v>123</v>
      </c>
      <c r="R3173" t="s">
        <v>33</v>
      </c>
      <c r="S3173" t="s">
        <v>57</v>
      </c>
      <c r="T3173" s="4">
        <v>4</v>
      </c>
      <c r="U3173" s="11">
        <f t="shared" si="49"/>
        <v>499</v>
      </c>
      <c r="V3173" s="11">
        <f>tbl_EcommerceSales[[#This Row],[Gross_Sales]]*tbl_EcommerceSales[[#This Row],[Discount]]</f>
        <v>24.950000000000003</v>
      </c>
      <c r="W3173" s="11">
        <f>tbl_EcommerceSales[[#This Row],[Gross_Sales]]-tbl_EcommerceSales[[#This Row],[Discount_Amount]]</f>
        <v>474.05</v>
      </c>
      <c r="X3173" s="11">
        <f>tbl_EcommerceSales[[#This Row],[Quantity]] * _xlfn.XLOOKUP(tbl_EcommerceSales[[#This Row],[Product_ID]], Product_Master!A:A, Product_Master!F:F)</f>
        <v>220</v>
      </c>
      <c r="Y3173" s="11">
        <f>tbl_EcommerceSales[[#This Row],[Net_Revenue]]-tbl_EcommerceSales[[#This Row],[Total_Cost]]</f>
        <v>254.05</v>
      </c>
      <c r="Z3173" s="9">
        <f>IFERROR(#REF!/tbl_EcommerceSales[[#This Row],[Total_Cost]], 0)</f>
        <v>0</v>
      </c>
      <c r="AA3173" t="str">
        <f>TEXT(tbl_EcommerceSales[[#This Row],[Order_Date]],"mmm")</f>
        <v>Dec</v>
      </c>
      <c r="AB3173">
        <f>YEAR(tbl_EcommerceSales[[#This Row],[Order_Date]])</f>
        <v>2025</v>
      </c>
      <c r="AC3173" t="str">
        <f>IF(tbl_EcommerceSales[[#This Row],[Age]]&lt;18,"Under 18",IF(tbl_EcommerceSales[[#This Row],[Age]]&lt;=25,"18-25",IF(tbl_EcommerceSales[[#This Row],[Age]]&lt;=35,"26-35",IF(tbl_EcommerceSales[[#This Row],[Age]]&lt;=45,"36-45",IF(tbl_EcommerceSales[[#This Row],[Age]]&lt;=55,"46-55","56+")))))</f>
        <v>46-55</v>
      </c>
    </row>
    <row r="3174" spans="1:29" x14ac:dyDescent="0.35">
      <c r="A3174" t="s">
        <v>5046</v>
      </c>
      <c r="B3174" s="7">
        <v>46005</v>
      </c>
      <c r="C3174" t="s">
        <v>4395</v>
      </c>
      <c r="D3174" t="s">
        <v>181</v>
      </c>
      <c r="E3174" t="s">
        <v>48</v>
      </c>
      <c r="F3174">
        <v>41</v>
      </c>
      <c r="G3174" t="s">
        <v>136</v>
      </c>
      <c r="H3174" t="s">
        <v>88</v>
      </c>
      <c r="I3174" t="s">
        <v>290</v>
      </c>
      <c r="J3174" t="s">
        <v>291</v>
      </c>
      <c r="K3174" t="s">
        <v>30</v>
      </c>
      <c r="L3174" t="s">
        <v>31</v>
      </c>
      <c r="M3174">
        <v>1</v>
      </c>
      <c r="N3174" s="2">
        <v>3499</v>
      </c>
      <c r="O3174" s="3">
        <v>0.1</v>
      </c>
      <c r="P3174" s="2">
        <v>2250</v>
      </c>
      <c r="Q3174" t="s">
        <v>32</v>
      </c>
      <c r="R3174" t="s">
        <v>33</v>
      </c>
      <c r="S3174" t="s">
        <v>34</v>
      </c>
      <c r="T3174" s="4">
        <v>4</v>
      </c>
      <c r="U3174" s="11">
        <f t="shared" si="49"/>
        <v>3499</v>
      </c>
      <c r="V3174" s="11">
        <f>tbl_EcommerceSales[[#This Row],[Gross_Sales]]*tbl_EcommerceSales[[#This Row],[Discount]]</f>
        <v>349.90000000000003</v>
      </c>
      <c r="W3174" s="11">
        <f>tbl_EcommerceSales[[#This Row],[Gross_Sales]]-tbl_EcommerceSales[[#This Row],[Discount_Amount]]</f>
        <v>3149.1</v>
      </c>
      <c r="X3174" s="11">
        <f>tbl_EcommerceSales[[#This Row],[Quantity]] * _xlfn.XLOOKUP(tbl_EcommerceSales[[#This Row],[Product_ID]], Product_Master!A:A, Product_Master!F:F)</f>
        <v>2250</v>
      </c>
      <c r="Y3174" s="11">
        <f>tbl_EcommerceSales[[#This Row],[Net_Revenue]]-tbl_EcommerceSales[[#This Row],[Total_Cost]]</f>
        <v>899.09999999999991</v>
      </c>
      <c r="Z3174" s="9">
        <f>IFERROR(#REF!/tbl_EcommerceSales[[#This Row],[Total_Cost]], 0)</f>
        <v>0</v>
      </c>
      <c r="AA3174" t="str">
        <f>TEXT(tbl_EcommerceSales[[#This Row],[Order_Date]],"mmm")</f>
        <v>Dec</v>
      </c>
      <c r="AB3174">
        <f>YEAR(tbl_EcommerceSales[[#This Row],[Order_Date]])</f>
        <v>2025</v>
      </c>
      <c r="AC3174" t="str">
        <f>IF(tbl_EcommerceSales[[#This Row],[Age]]&lt;18,"Under 18",IF(tbl_EcommerceSales[[#This Row],[Age]]&lt;=25,"18-25",IF(tbl_EcommerceSales[[#This Row],[Age]]&lt;=35,"26-35",IF(tbl_EcommerceSales[[#This Row],[Age]]&lt;=45,"36-45",IF(tbl_EcommerceSales[[#This Row],[Age]]&lt;=55,"46-55","56+")))))</f>
        <v>36-45</v>
      </c>
    </row>
    <row r="3175" spans="1:29" x14ac:dyDescent="0.35">
      <c r="A3175" t="s">
        <v>5047</v>
      </c>
      <c r="B3175" s="7">
        <v>46005</v>
      </c>
      <c r="C3175" t="s">
        <v>5048</v>
      </c>
      <c r="D3175" t="s">
        <v>232</v>
      </c>
      <c r="E3175" t="s">
        <v>48</v>
      </c>
      <c r="F3175">
        <v>44</v>
      </c>
      <c r="G3175" t="s">
        <v>99</v>
      </c>
      <c r="H3175" t="s">
        <v>88</v>
      </c>
      <c r="I3175" t="s">
        <v>111</v>
      </c>
      <c r="J3175" t="s">
        <v>112</v>
      </c>
      <c r="K3175" t="s">
        <v>55</v>
      </c>
      <c r="L3175" t="s">
        <v>113</v>
      </c>
      <c r="M3175">
        <v>1</v>
      </c>
      <c r="N3175" s="2">
        <v>1799</v>
      </c>
      <c r="O3175" s="3">
        <v>0.1</v>
      </c>
      <c r="P3175" s="2">
        <v>950</v>
      </c>
      <c r="Q3175" t="s">
        <v>32</v>
      </c>
      <c r="R3175" t="s">
        <v>33</v>
      </c>
      <c r="S3175" t="s">
        <v>34</v>
      </c>
      <c r="T3175" s="4">
        <v>5</v>
      </c>
      <c r="U3175" s="11">
        <f t="shared" si="49"/>
        <v>1799</v>
      </c>
      <c r="V3175" s="11">
        <f>tbl_EcommerceSales[[#This Row],[Gross_Sales]]*tbl_EcommerceSales[[#This Row],[Discount]]</f>
        <v>179.9</v>
      </c>
      <c r="W3175" s="11">
        <f>tbl_EcommerceSales[[#This Row],[Gross_Sales]]-tbl_EcommerceSales[[#This Row],[Discount_Amount]]</f>
        <v>1619.1</v>
      </c>
      <c r="X3175" s="11">
        <f>tbl_EcommerceSales[[#This Row],[Quantity]] * _xlfn.XLOOKUP(tbl_EcommerceSales[[#This Row],[Product_ID]], Product_Master!A:A, Product_Master!F:F)</f>
        <v>950</v>
      </c>
      <c r="Y3175" s="11">
        <f>tbl_EcommerceSales[[#This Row],[Net_Revenue]]-tbl_EcommerceSales[[#This Row],[Total_Cost]]</f>
        <v>669.09999999999991</v>
      </c>
      <c r="Z3175" s="9">
        <f>IFERROR(#REF!/tbl_EcommerceSales[[#This Row],[Total_Cost]], 0)</f>
        <v>0</v>
      </c>
      <c r="AA3175" t="str">
        <f>TEXT(tbl_EcommerceSales[[#This Row],[Order_Date]],"mmm")</f>
        <v>Dec</v>
      </c>
      <c r="AB3175">
        <f>YEAR(tbl_EcommerceSales[[#This Row],[Order_Date]])</f>
        <v>2025</v>
      </c>
      <c r="AC3175" t="str">
        <f>IF(tbl_EcommerceSales[[#This Row],[Age]]&lt;18,"Under 18",IF(tbl_EcommerceSales[[#This Row],[Age]]&lt;=25,"18-25",IF(tbl_EcommerceSales[[#This Row],[Age]]&lt;=35,"26-35",IF(tbl_EcommerceSales[[#This Row],[Age]]&lt;=45,"36-45",IF(tbl_EcommerceSales[[#This Row],[Age]]&lt;=55,"46-55","56+")))))</f>
        <v>36-45</v>
      </c>
    </row>
    <row r="3176" spans="1:29" x14ac:dyDescent="0.35">
      <c r="A3176" t="s">
        <v>5049</v>
      </c>
      <c r="B3176" s="7">
        <v>46005</v>
      </c>
      <c r="C3176" t="s">
        <v>1851</v>
      </c>
      <c r="D3176" t="s">
        <v>269</v>
      </c>
      <c r="E3176" t="s">
        <v>48</v>
      </c>
      <c r="F3176">
        <v>30</v>
      </c>
      <c r="G3176" t="s">
        <v>270</v>
      </c>
      <c r="H3176" t="s">
        <v>72</v>
      </c>
      <c r="I3176" t="s">
        <v>126</v>
      </c>
      <c r="J3176" t="s">
        <v>127</v>
      </c>
      <c r="K3176" t="s">
        <v>82</v>
      </c>
      <c r="L3176" t="s">
        <v>83</v>
      </c>
      <c r="M3176">
        <v>2</v>
      </c>
      <c r="N3176" s="2">
        <v>1899</v>
      </c>
      <c r="O3176" s="3">
        <v>0.1</v>
      </c>
      <c r="P3176" s="2">
        <v>2240</v>
      </c>
      <c r="Q3176" t="s">
        <v>123</v>
      </c>
      <c r="R3176" t="s">
        <v>33</v>
      </c>
      <c r="S3176" t="s">
        <v>57</v>
      </c>
      <c r="T3176" s="4">
        <v>4</v>
      </c>
      <c r="U3176" s="11">
        <f t="shared" si="49"/>
        <v>3798</v>
      </c>
      <c r="V3176" s="11">
        <f>tbl_EcommerceSales[[#This Row],[Gross_Sales]]*tbl_EcommerceSales[[#This Row],[Discount]]</f>
        <v>379.8</v>
      </c>
      <c r="W3176" s="11">
        <f>tbl_EcommerceSales[[#This Row],[Gross_Sales]]-tbl_EcommerceSales[[#This Row],[Discount_Amount]]</f>
        <v>3418.2</v>
      </c>
      <c r="X3176" s="11">
        <f>tbl_EcommerceSales[[#This Row],[Quantity]] * _xlfn.XLOOKUP(tbl_EcommerceSales[[#This Row],[Product_ID]], Product_Master!A:A, Product_Master!F:F)</f>
        <v>2240</v>
      </c>
      <c r="Y3176" s="11">
        <f>tbl_EcommerceSales[[#This Row],[Net_Revenue]]-tbl_EcommerceSales[[#This Row],[Total_Cost]]</f>
        <v>1178.1999999999998</v>
      </c>
      <c r="Z3176" s="9">
        <f>IFERROR(#REF!/tbl_EcommerceSales[[#This Row],[Total_Cost]], 0)</f>
        <v>0</v>
      </c>
      <c r="AA3176" t="str">
        <f>TEXT(tbl_EcommerceSales[[#This Row],[Order_Date]],"mmm")</f>
        <v>Dec</v>
      </c>
      <c r="AB3176">
        <f>YEAR(tbl_EcommerceSales[[#This Row],[Order_Date]])</f>
        <v>2025</v>
      </c>
      <c r="AC3176" t="str">
        <f>IF(tbl_EcommerceSales[[#This Row],[Age]]&lt;18,"Under 18",IF(tbl_EcommerceSales[[#This Row],[Age]]&lt;=25,"18-25",IF(tbl_EcommerceSales[[#This Row],[Age]]&lt;=35,"26-35",IF(tbl_EcommerceSales[[#This Row],[Age]]&lt;=45,"36-45",IF(tbl_EcommerceSales[[#This Row],[Age]]&lt;=55,"46-55","56+")))))</f>
        <v>26-35</v>
      </c>
    </row>
    <row r="3177" spans="1:29" x14ac:dyDescent="0.35">
      <c r="A3177" t="s">
        <v>5050</v>
      </c>
      <c r="B3177" s="7">
        <v>46005</v>
      </c>
      <c r="C3177" t="s">
        <v>2128</v>
      </c>
      <c r="D3177" t="s">
        <v>342</v>
      </c>
      <c r="E3177" t="s">
        <v>25</v>
      </c>
      <c r="F3177">
        <v>30</v>
      </c>
      <c r="G3177" t="s">
        <v>38</v>
      </c>
      <c r="H3177" t="s">
        <v>39</v>
      </c>
      <c r="I3177" t="s">
        <v>236</v>
      </c>
      <c r="J3177" t="s">
        <v>237</v>
      </c>
      <c r="K3177" t="s">
        <v>82</v>
      </c>
      <c r="L3177" t="s">
        <v>238</v>
      </c>
      <c r="M3177">
        <v>3</v>
      </c>
      <c r="N3177" s="2">
        <v>899</v>
      </c>
      <c r="O3177" s="3">
        <v>0.2</v>
      </c>
      <c r="P3177" s="2">
        <v>1440</v>
      </c>
      <c r="Q3177" t="s">
        <v>32</v>
      </c>
      <c r="R3177" t="s">
        <v>33</v>
      </c>
      <c r="S3177" t="s">
        <v>34</v>
      </c>
      <c r="T3177" s="4">
        <v>5</v>
      </c>
      <c r="U3177" s="11">
        <f t="shared" si="49"/>
        <v>2697</v>
      </c>
      <c r="V3177" s="11">
        <f>tbl_EcommerceSales[[#This Row],[Gross_Sales]]*tbl_EcommerceSales[[#This Row],[Discount]]</f>
        <v>539.4</v>
      </c>
      <c r="W3177" s="11">
        <f>tbl_EcommerceSales[[#This Row],[Gross_Sales]]-tbl_EcommerceSales[[#This Row],[Discount_Amount]]</f>
        <v>2157.6</v>
      </c>
      <c r="X3177" s="11">
        <f>tbl_EcommerceSales[[#This Row],[Quantity]] * _xlfn.XLOOKUP(tbl_EcommerceSales[[#This Row],[Product_ID]], Product_Master!A:A, Product_Master!F:F)</f>
        <v>1440</v>
      </c>
      <c r="Y3177" s="11">
        <f>tbl_EcommerceSales[[#This Row],[Net_Revenue]]-tbl_EcommerceSales[[#This Row],[Total_Cost]]</f>
        <v>717.59999999999991</v>
      </c>
      <c r="Z3177" s="9">
        <f>IFERROR(#REF!/tbl_EcommerceSales[[#This Row],[Total_Cost]], 0)</f>
        <v>0</v>
      </c>
      <c r="AA3177" t="str">
        <f>TEXT(tbl_EcommerceSales[[#This Row],[Order_Date]],"mmm")</f>
        <v>Dec</v>
      </c>
      <c r="AB3177">
        <f>YEAR(tbl_EcommerceSales[[#This Row],[Order_Date]])</f>
        <v>2025</v>
      </c>
      <c r="AC3177" t="str">
        <f>IF(tbl_EcommerceSales[[#This Row],[Age]]&lt;18,"Under 18",IF(tbl_EcommerceSales[[#This Row],[Age]]&lt;=25,"18-25",IF(tbl_EcommerceSales[[#This Row],[Age]]&lt;=35,"26-35",IF(tbl_EcommerceSales[[#This Row],[Age]]&lt;=45,"36-45",IF(tbl_EcommerceSales[[#This Row],[Age]]&lt;=55,"46-55","56+")))))</f>
        <v>26-35</v>
      </c>
    </row>
    <row r="3178" spans="1:29" x14ac:dyDescent="0.35">
      <c r="A3178" t="s">
        <v>5051</v>
      </c>
      <c r="B3178" s="7">
        <v>46005</v>
      </c>
      <c r="C3178" t="s">
        <v>4961</v>
      </c>
      <c r="D3178" t="s">
        <v>235</v>
      </c>
      <c r="E3178" t="s">
        <v>48</v>
      </c>
      <c r="F3178">
        <v>18</v>
      </c>
      <c r="G3178" t="s">
        <v>26</v>
      </c>
      <c r="H3178" t="s">
        <v>27</v>
      </c>
      <c r="I3178" t="s">
        <v>206</v>
      </c>
      <c r="J3178" t="s">
        <v>207</v>
      </c>
      <c r="K3178" t="s">
        <v>177</v>
      </c>
      <c r="L3178" t="s">
        <v>208</v>
      </c>
      <c r="M3178">
        <v>4</v>
      </c>
      <c r="N3178" s="2">
        <v>2199</v>
      </c>
      <c r="O3178" s="3">
        <v>0.15</v>
      </c>
      <c r="P3178" s="2">
        <v>5000</v>
      </c>
      <c r="Q3178" t="s">
        <v>44</v>
      </c>
      <c r="R3178" t="s">
        <v>33</v>
      </c>
      <c r="S3178" t="s">
        <v>34</v>
      </c>
      <c r="T3178" s="4">
        <v>5</v>
      </c>
      <c r="U3178" s="11">
        <f t="shared" si="49"/>
        <v>8796</v>
      </c>
      <c r="V3178" s="11">
        <f>tbl_EcommerceSales[[#This Row],[Gross_Sales]]*tbl_EcommerceSales[[#This Row],[Discount]]</f>
        <v>1319.3999999999999</v>
      </c>
      <c r="W3178" s="11">
        <f>tbl_EcommerceSales[[#This Row],[Gross_Sales]]-tbl_EcommerceSales[[#This Row],[Discount_Amount]]</f>
        <v>7476.6</v>
      </c>
      <c r="X3178" s="11">
        <f>tbl_EcommerceSales[[#This Row],[Quantity]] * _xlfn.XLOOKUP(tbl_EcommerceSales[[#This Row],[Product_ID]], Product_Master!A:A, Product_Master!F:F)</f>
        <v>5000</v>
      </c>
      <c r="Y3178" s="11">
        <f>tbl_EcommerceSales[[#This Row],[Net_Revenue]]-tbl_EcommerceSales[[#This Row],[Total_Cost]]</f>
        <v>2476.6000000000004</v>
      </c>
      <c r="Z3178" s="9">
        <f>IFERROR(#REF!/tbl_EcommerceSales[[#This Row],[Total_Cost]], 0)</f>
        <v>0</v>
      </c>
      <c r="AA3178" t="str">
        <f>TEXT(tbl_EcommerceSales[[#This Row],[Order_Date]],"mmm")</f>
        <v>Dec</v>
      </c>
      <c r="AB3178">
        <f>YEAR(tbl_EcommerceSales[[#This Row],[Order_Date]])</f>
        <v>2025</v>
      </c>
      <c r="AC3178" t="str">
        <f>IF(tbl_EcommerceSales[[#This Row],[Age]]&lt;18,"Under 18",IF(tbl_EcommerceSales[[#This Row],[Age]]&lt;=25,"18-25",IF(tbl_EcommerceSales[[#This Row],[Age]]&lt;=35,"26-35",IF(tbl_EcommerceSales[[#This Row],[Age]]&lt;=45,"36-45",IF(tbl_EcommerceSales[[#This Row],[Age]]&lt;=55,"46-55","56+")))))</f>
        <v>18-25</v>
      </c>
    </row>
    <row r="3179" spans="1:29" x14ac:dyDescent="0.35">
      <c r="A3179" t="s">
        <v>5052</v>
      </c>
      <c r="B3179" s="7">
        <v>46005</v>
      </c>
      <c r="C3179" t="s">
        <v>4841</v>
      </c>
      <c r="D3179" t="s">
        <v>227</v>
      </c>
      <c r="E3179" t="s">
        <v>25</v>
      </c>
      <c r="F3179">
        <v>45</v>
      </c>
      <c r="G3179" t="s">
        <v>155</v>
      </c>
      <c r="H3179" t="s">
        <v>88</v>
      </c>
      <c r="I3179" t="s">
        <v>89</v>
      </c>
      <c r="J3179" t="s">
        <v>90</v>
      </c>
      <c r="K3179" t="s">
        <v>91</v>
      </c>
      <c r="L3179" t="s">
        <v>92</v>
      </c>
      <c r="M3179">
        <v>1</v>
      </c>
      <c r="N3179" s="2">
        <v>599</v>
      </c>
      <c r="O3179" s="3">
        <v>0.05</v>
      </c>
      <c r="P3179" s="2">
        <v>260</v>
      </c>
      <c r="Q3179" t="s">
        <v>123</v>
      </c>
      <c r="R3179" t="s">
        <v>33</v>
      </c>
      <c r="S3179" t="s">
        <v>57</v>
      </c>
      <c r="T3179" s="4">
        <v>5</v>
      </c>
      <c r="U3179" s="11">
        <f t="shared" si="49"/>
        <v>599</v>
      </c>
      <c r="V3179" s="11">
        <f>tbl_EcommerceSales[[#This Row],[Gross_Sales]]*tbl_EcommerceSales[[#This Row],[Discount]]</f>
        <v>29.950000000000003</v>
      </c>
      <c r="W3179" s="11">
        <f>tbl_EcommerceSales[[#This Row],[Gross_Sales]]-tbl_EcommerceSales[[#This Row],[Discount_Amount]]</f>
        <v>569.04999999999995</v>
      </c>
      <c r="X3179" s="11">
        <f>tbl_EcommerceSales[[#This Row],[Quantity]] * _xlfn.XLOOKUP(tbl_EcommerceSales[[#This Row],[Product_ID]], Product_Master!A:A, Product_Master!F:F)</f>
        <v>260</v>
      </c>
      <c r="Y3179" s="11">
        <f>tbl_EcommerceSales[[#This Row],[Net_Revenue]]-tbl_EcommerceSales[[#This Row],[Total_Cost]]</f>
        <v>309.04999999999995</v>
      </c>
      <c r="Z3179" s="9">
        <f>IFERROR(#REF!/tbl_EcommerceSales[[#This Row],[Total_Cost]], 0)</f>
        <v>0</v>
      </c>
      <c r="AA3179" t="str">
        <f>TEXT(tbl_EcommerceSales[[#This Row],[Order_Date]],"mmm")</f>
        <v>Dec</v>
      </c>
      <c r="AB3179">
        <f>YEAR(tbl_EcommerceSales[[#This Row],[Order_Date]])</f>
        <v>2025</v>
      </c>
      <c r="AC3179" t="str">
        <f>IF(tbl_EcommerceSales[[#This Row],[Age]]&lt;18,"Under 18",IF(tbl_EcommerceSales[[#This Row],[Age]]&lt;=25,"18-25",IF(tbl_EcommerceSales[[#This Row],[Age]]&lt;=35,"26-35",IF(tbl_EcommerceSales[[#This Row],[Age]]&lt;=45,"36-45",IF(tbl_EcommerceSales[[#This Row],[Age]]&lt;=55,"46-55","56+")))))</f>
        <v>36-45</v>
      </c>
    </row>
    <row r="3180" spans="1:29" x14ac:dyDescent="0.35">
      <c r="A3180" t="s">
        <v>5053</v>
      </c>
      <c r="B3180" s="7">
        <v>46005</v>
      </c>
      <c r="C3180" t="s">
        <v>5054</v>
      </c>
      <c r="D3180" t="s">
        <v>24</v>
      </c>
      <c r="E3180" t="s">
        <v>48</v>
      </c>
      <c r="F3180">
        <v>31</v>
      </c>
      <c r="G3180" t="s">
        <v>186</v>
      </c>
      <c r="H3180" t="s">
        <v>72</v>
      </c>
      <c r="I3180" t="s">
        <v>160</v>
      </c>
      <c r="J3180" t="s">
        <v>161</v>
      </c>
      <c r="K3180" t="s">
        <v>91</v>
      </c>
      <c r="L3180" t="s">
        <v>133</v>
      </c>
      <c r="M3180">
        <v>2</v>
      </c>
      <c r="N3180" s="2">
        <v>1099</v>
      </c>
      <c r="O3180" s="3">
        <v>0.05</v>
      </c>
      <c r="P3180" s="2">
        <v>1040</v>
      </c>
      <c r="Q3180" t="s">
        <v>44</v>
      </c>
      <c r="R3180" t="s">
        <v>33</v>
      </c>
      <c r="S3180" t="s">
        <v>57</v>
      </c>
      <c r="T3180" s="4">
        <v>4</v>
      </c>
      <c r="U3180" s="11">
        <f t="shared" si="49"/>
        <v>2198</v>
      </c>
      <c r="V3180" s="11">
        <f>tbl_EcommerceSales[[#This Row],[Gross_Sales]]*tbl_EcommerceSales[[#This Row],[Discount]]</f>
        <v>109.9</v>
      </c>
      <c r="W3180" s="11">
        <f>tbl_EcommerceSales[[#This Row],[Gross_Sales]]-tbl_EcommerceSales[[#This Row],[Discount_Amount]]</f>
        <v>2088.1</v>
      </c>
      <c r="X3180" s="11">
        <f>tbl_EcommerceSales[[#This Row],[Quantity]] * _xlfn.XLOOKUP(tbl_EcommerceSales[[#This Row],[Product_ID]], Product_Master!A:A, Product_Master!F:F)</f>
        <v>1040</v>
      </c>
      <c r="Y3180" s="11">
        <f>tbl_EcommerceSales[[#This Row],[Net_Revenue]]-tbl_EcommerceSales[[#This Row],[Total_Cost]]</f>
        <v>1048.0999999999999</v>
      </c>
      <c r="Z3180" s="9">
        <f>IFERROR(#REF!/tbl_EcommerceSales[[#This Row],[Total_Cost]], 0)</f>
        <v>0</v>
      </c>
      <c r="AA3180" t="str">
        <f>TEXT(tbl_EcommerceSales[[#This Row],[Order_Date]],"mmm")</f>
        <v>Dec</v>
      </c>
      <c r="AB3180">
        <f>YEAR(tbl_EcommerceSales[[#This Row],[Order_Date]])</f>
        <v>2025</v>
      </c>
      <c r="AC3180" t="str">
        <f>IF(tbl_EcommerceSales[[#This Row],[Age]]&lt;18,"Under 18",IF(tbl_EcommerceSales[[#This Row],[Age]]&lt;=25,"18-25",IF(tbl_EcommerceSales[[#This Row],[Age]]&lt;=35,"26-35",IF(tbl_EcommerceSales[[#This Row],[Age]]&lt;=45,"36-45",IF(tbl_EcommerceSales[[#This Row],[Age]]&lt;=55,"46-55","56+")))))</f>
        <v>26-35</v>
      </c>
    </row>
    <row r="3181" spans="1:29" x14ac:dyDescent="0.35">
      <c r="A3181" t="s">
        <v>5055</v>
      </c>
      <c r="B3181" s="7">
        <v>46005</v>
      </c>
      <c r="C3181" t="s">
        <v>2109</v>
      </c>
      <c r="D3181" t="s">
        <v>216</v>
      </c>
      <c r="E3181" t="s">
        <v>48</v>
      </c>
      <c r="F3181">
        <v>21</v>
      </c>
      <c r="G3181" t="s">
        <v>103</v>
      </c>
      <c r="H3181" t="s">
        <v>27</v>
      </c>
      <c r="I3181" t="s">
        <v>290</v>
      </c>
      <c r="J3181" t="s">
        <v>291</v>
      </c>
      <c r="K3181" t="s">
        <v>30</v>
      </c>
      <c r="L3181" t="s">
        <v>31</v>
      </c>
      <c r="M3181">
        <v>3</v>
      </c>
      <c r="N3181" s="2">
        <v>3499</v>
      </c>
      <c r="O3181" s="3">
        <v>0.2</v>
      </c>
      <c r="P3181" s="2">
        <v>6750</v>
      </c>
      <c r="Q3181" t="s">
        <v>32</v>
      </c>
      <c r="R3181" t="s">
        <v>33</v>
      </c>
      <c r="S3181" t="s">
        <v>34</v>
      </c>
      <c r="T3181" s="4">
        <v>4</v>
      </c>
      <c r="U3181" s="11">
        <f t="shared" si="49"/>
        <v>10497</v>
      </c>
      <c r="V3181" s="11">
        <f>tbl_EcommerceSales[[#This Row],[Gross_Sales]]*tbl_EcommerceSales[[#This Row],[Discount]]</f>
        <v>2099.4</v>
      </c>
      <c r="W3181" s="11">
        <f>tbl_EcommerceSales[[#This Row],[Gross_Sales]]-tbl_EcommerceSales[[#This Row],[Discount_Amount]]</f>
        <v>8397.6</v>
      </c>
      <c r="X3181" s="11">
        <f>tbl_EcommerceSales[[#This Row],[Quantity]] * _xlfn.XLOOKUP(tbl_EcommerceSales[[#This Row],[Product_ID]], Product_Master!A:A, Product_Master!F:F)</f>
        <v>6750</v>
      </c>
      <c r="Y3181" s="11">
        <f>tbl_EcommerceSales[[#This Row],[Net_Revenue]]-tbl_EcommerceSales[[#This Row],[Total_Cost]]</f>
        <v>1647.6000000000004</v>
      </c>
      <c r="Z3181" s="9">
        <f>IFERROR(#REF!/tbl_EcommerceSales[[#This Row],[Total_Cost]], 0)</f>
        <v>0</v>
      </c>
      <c r="AA3181" t="str">
        <f>TEXT(tbl_EcommerceSales[[#This Row],[Order_Date]],"mmm")</f>
        <v>Dec</v>
      </c>
      <c r="AB3181">
        <f>YEAR(tbl_EcommerceSales[[#This Row],[Order_Date]])</f>
        <v>2025</v>
      </c>
      <c r="AC3181" t="str">
        <f>IF(tbl_EcommerceSales[[#This Row],[Age]]&lt;18,"Under 18",IF(tbl_EcommerceSales[[#This Row],[Age]]&lt;=25,"18-25",IF(tbl_EcommerceSales[[#This Row],[Age]]&lt;=35,"26-35",IF(tbl_EcommerceSales[[#This Row],[Age]]&lt;=45,"36-45",IF(tbl_EcommerceSales[[#This Row],[Age]]&lt;=55,"46-55","56+")))))</f>
        <v>18-25</v>
      </c>
    </row>
    <row r="3182" spans="1:29" x14ac:dyDescent="0.35">
      <c r="A3182" t="s">
        <v>5056</v>
      </c>
      <c r="B3182" s="7">
        <v>46006</v>
      </c>
      <c r="C3182" t="s">
        <v>5057</v>
      </c>
      <c r="D3182" t="s">
        <v>79</v>
      </c>
      <c r="E3182" t="s">
        <v>25</v>
      </c>
      <c r="F3182">
        <v>46</v>
      </c>
      <c r="G3182" t="s">
        <v>192</v>
      </c>
      <c r="H3182" t="s">
        <v>27</v>
      </c>
      <c r="I3182" t="s">
        <v>40</v>
      </c>
      <c r="J3182" t="s">
        <v>41</v>
      </c>
      <c r="K3182" t="s">
        <v>42</v>
      </c>
      <c r="L3182" t="s">
        <v>43</v>
      </c>
      <c r="M3182">
        <v>1</v>
      </c>
      <c r="N3182" s="2">
        <v>699</v>
      </c>
      <c r="O3182" s="3">
        <v>0.05</v>
      </c>
      <c r="P3182" s="2">
        <v>310</v>
      </c>
      <c r="Q3182" t="s">
        <v>156</v>
      </c>
      <c r="R3182" t="s">
        <v>33</v>
      </c>
      <c r="S3182" t="s">
        <v>57</v>
      </c>
      <c r="T3182" s="4">
        <v>4</v>
      </c>
      <c r="U3182" s="11">
        <f t="shared" si="49"/>
        <v>699</v>
      </c>
      <c r="V3182" s="11">
        <f>tbl_EcommerceSales[[#This Row],[Gross_Sales]]*tbl_EcommerceSales[[#This Row],[Discount]]</f>
        <v>34.950000000000003</v>
      </c>
      <c r="W3182" s="11">
        <f>tbl_EcommerceSales[[#This Row],[Gross_Sales]]-tbl_EcommerceSales[[#This Row],[Discount_Amount]]</f>
        <v>664.05</v>
      </c>
      <c r="X3182" s="11">
        <f>tbl_EcommerceSales[[#This Row],[Quantity]] * _xlfn.XLOOKUP(tbl_EcommerceSales[[#This Row],[Product_ID]], Product_Master!A:A, Product_Master!F:F)</f>
        <v>310</v>
      </c>
      <c r="Y3182" s="11">
        <f>tbl_EcommerceSales[[#This Row],[Net_Revenue]]-tbl_EcommerceSales[[#This Row],[Total_Cost]]</f>
        <v>354.04999999999995</v>
      </c>
      <c r="Z3182" s="9">
        <f>IFERROR(#REF!/tbl_EcommerceSales[[#This Row],[Total_Cost]], 0)</f>
        <v>0</v>
      </c>
      <c r="AA3182" t="str">
        <f>TEXT(tbl_EcommerceSales[[#This Row],[Order_Date]],"mmm")</f>
        <v>Dec</v>
      </c>
      <c r="AB3182">
        <f>YEAR(tbl_EcommerceSales[[#This Row],[Order_Date]])</f>
        <v>2025</v>
      </c>
      <c r="AC3182" t="str">
        <f>IF(tbl_EcommerceSales[[#This Row],[Age]]&lt;18,"Under 18",IF(tbl_EcommerceSales[[#This Row],[Age]]&lt;=25,"18-25",IF(tbl_EcommerceSales[[#This Row],[Age]]&lt;=35,"26-35",IF(tbl_EcommerceSales[[#This Row],[Age]]&lt;=45,"36-45",IF(tbl_EcommerceSales[[#This Row],[Age]]&lt;=55,"46-55","56+")))))</f>
        <v>46-55</v>
      </c>
    </row>
    <row r="3183" spans="1:29" x14ac:dyDescent="0.35">
      <c r="A3183" t="s">
        <v>5058</v>
      </c>
      <c r="B3183" s="7">
        <v>46006</v>
      </c>
      <c r="C3183" t="s">
        <v>3165</v>
      </c>
      <c r="D3183" t="s">
        <v>254</v>
      </c>
      <c r="E3183" t="s">
        <v>25</v>
      </c>
      <c r="F3183">
        <v>20</v>
      </c>
      <c r="G3183" t="s">
        <v>246</v>
      </c>
      <c r="H3183" t="s">
        <v>27</v>
      </c>
      <c r="I3183" t="s">
        <v>53</v>
      </c>
      <c r="J3183" t="s">
        <v>54</v>
      </c>
      <c r="K3183" t="s">
        <v>55</v>
      </c>
      <c r="L3183" t="s">
        <v>56</v>
      </c>
      <c r="M3183">
        <v>1</v>
      </c>
      <c r="N3183" s="2">
        <v>799</v>
      </c>
      <c r="O3183" s="3">
        <v>0.15</v>
      </c>
      <c r="P3183" s="2">
        <v>390</v>
      </c>
      <c r="Q3183" t="s">
        <v>32</v>
      </c>
      <c r="R3183" t="s">
        <v>33</v>
      </c>
      <c r="S3183" t="s">
        <v>34</v>
      </c>
      <c r="T3183" s="4">
        <v>5</v>
      </c>
      <c r="U3183" s="11">
        <f t="shared" si="49"/>
        <v>799</v>
      </c>
      <c r="V3183" s="11">
        <f>tbl_EcommerceSales[[#This Row],[Gross_Sales]]*tbl_EcommerceSales[[#This Row],[Discount]]</f>
        <v>119.85</v>
      </c>
      <c r="W3183" s="11">
        <f>tbl_EcommerceSales[[#This Row],[Gross_Sales]]-tbl_EcommerceSales[[#This Row],[Discount_Amount]]</f>
        <v>679.15</v>
      </c>
      <c r="X3183" s="11">
        <f>tbl_EcommerceSales[[#This Row],[Quantity]] * _xlfn.XLOOKUP(tbl_EcommerceSales[[#This Row],[Product_ID]], Product_Master!A:A, Product_Master!F:F)</f>
        <v>390</v>
      </c>
      <c r="Y3183" s="11">
        <f>tbl_EcommerceSales[[#This Row],[Net_Revenue]]-tbl_EcommerceSales[[#This Row],[Total_Cost]]</f>
        <v>289.14999999999998</v>
      </c>
      <c r="Z3183" s="9">
        <f>IFERROR(#REF!/tbl_EcommerceSales[[#This Row],[Total_Cost]], 0)</f>
        <v>0</v>
      </c>
      <c r="AA3183" t="str">
        <f>TEXT(tbl_EcommerceSales[[#This Row],[Order_Date]],"mmm")</f>
        <v>Dec</v>
      </c>
      <c r="AB3183">
        <f>YEAR(tbl_EcommerceSales[[#This Row],[Order_Date]])</f>
        <v>2025</v>
      </c>
      <c r="AC3183" t="str">
        <f>IF(tbl_EcommerceSales[[#This Row],[Age]]&lt;18,"Under 18",IF(tbl_EcommerceSales[[#This Row],[Age]]&lt;=25,"18-25",IF(tbl_EcommerceSales[[#This Row],[Age]]&lt;=35,"26-35",IF(tbl_EcommerceSales[[#This Row],[Age]]&lt;=45,"36-45",IF(tbl_EcommerceSales[[#This Row],[Age]]&lt;=55,"46-55","56+")))))</f>
        <v>18-25</v>
      </c>
    </row>
    <row r="3184" spans="1:29" x14ac:dyDescent="0.35">
      <c r="A3184" t="s">
        <v>5059</v>
      </c>
      <c r="B3184" s="7">
        <v>46006</v>
      </c>
      <c r="C3184" t="s">
        <v>2479</v>
      </c>
      <c r="D3184" t="s">
        <v>102</v>
      </c>
      <c r="E3184" t="s">
        <v>25</v>
      </c>
      <c r="F3184">
        <v>42</v>
      </c>
      <c r="G3184" t="s">
        <v>52</v>
      </c>
      <c r="H3184" t="s">
        <v>27</v>
      </c>
      <c r="I3184" t="s">
        <v>73</v>
      </c>
      <c r="J3184" t="s">
        <v>74</v>
      </c>
      <c r="K3184" t="s">
        <v>55</v>
      </c>
      <c r="L3184" t="s">
        <v>75</v>
      </c>
      <c r="M3184">
        <v>3</v>
      </c>
      <c r="N3184" s="2">
        <v>2899</v>
      </c>
      <c r="O3184" s="3">
        <v>0.1</v>
      </c>
      <c r="P3184" s="2">
        <v>5100</v>
      </c>
      <c r="Q3184" t="s">
        <v>123</v>
      </c>
      <c r="R3184" t="s">
        <v>33</v>
      </c>
      <c r="S3184" t="s">
        <v>34</v>
      </c>
      <c r="T3184" s="4">
        <v>4</v>
      </c>
      <c r="U3184" s="11">
        <f t="shared" si="49"/>
        <v>8697</v>
      </c>
      <c r="V3184" s="11">
        <f>tbl_EcommerceSales[[#This Row],[Gross_Sales]]*tbl_EcommerceSales[[#This Row],[Discount]]</f>
        <v>869.7</v>
      </c>
      <c r="W3184" s="11">
        <f>tbl_EcommerceSales[[#This Row],[Gross_Sales]]-tbl_EcommerceSales[[#This Row],[Discount_Amount]]</f>
        <v>7827.3</v>
      </c>
      <c r="X3184" s="11">
        <f>tbl_EcommerceSales[[#This Row],[Quantity]] * _xlfn.XLOOKUP(tbl_EcommerceSales[[#This Row],[Product_ID]], Product_Master!A:A, Product_Master!F:F)</f>
        <v>5100</v>
      </c>
      <c r="Y3184" s="11">
        <f>tbl_EcommerceSales[[#This Row],[Net_Revenue]]-tbl_EcommerceSales[[#This Row],[Total_Cost]]</f>
        <v>2727.3</v>
      </c>
      <c r="Z3184" s="9">
        <f>IFERROR(#REF!/tbl_EcommerceSales[[#This Row],[Total_Cost]], 0)</f>
        <v>0</v>
      </c>
      <c r="AA3184" t="str">
        <f>TEXT(tbl_EcommerceSales[[#This Row],[Order_Date]],"mmm")</f>
        <v>Dec</v>
      </c>
      <c r="AB3184">
        <f>YEAR(tbl_EcommerceSales[[#This Row],[Order_Date]])</f>
        <v>2025</v>
      </c>
      <c r="AC3184" t="str">
        <f>IF(tbl_EcommerceSales[[#This Row],[Age]]&lt;18,"Under 18",IF(tbl_EcommerceSales[[#This Row],[Age]]&lt;=25,"18-25",IF(tbl_EcommerceSales[[#This Row],[Age]]&lt;=35,"26-35",IF(tbl_EcommerceSales[[#This Row],[Age]]&lt;=45,"36-45",IF(tbl_EcommerceSales[[#This Row],[Age]]&lt;=55,"46-55","56+")))))</f>
        <v>36-45</v>
      </c>
    </row>
    <row r="3185" spans="1:29" x14ac:dyDescent="0.35">
      <c r="A3185" t="s">
        <v>5060</v>
      </c>
      <c r="B3185" s="7">
        <v>46006</v>
      </c>
      <c r="C3185" t="s">
        <v>1121</v>
      </c>
      <c r="D3185" t="s">
        <v>66</v>
      </c>
      <c r="E3185" t="s">
        <v>48</v>
      </c>
      <c r="F3185">
        <v>33</v>
      </c>
      <c r="G3185" t="s">
        <v>99</v>
      </c>
      <c r="H3185" t="s">
        <v>88</v>
      </c>
      <c r="I3185" t="s">
        <v>67</v>
      </c>
      <c r="J3185" t="s">
        <v>68</v>
      </c>
      <c r="K3185" t="s">
        <v>42</v>
      </c>
      <c r="L3185" t="s">
        <v>43</v>
      </c>
      <c r="M3185">
        <v>1</v>
      </c>
      <c r="N3185" s="2">
        <v>799</v>
      </c>
      <c r="O3185" s="3">
        <v>0.25</v>
      </c>
      <c r="P3185" s="2">
        <v>360</v>
      </c>
      <c r="Q3185" t="s">
        <v>123</v>
      </c>
      <c r="R3185" t="s">
        <v>33</v>
      </c>
      <c r="S3185" t="s">
        <v>57</v>
      </c>
      <c r="T3185" s="4">
        <v>4</v>
      </c>
      <c r="U3185" s="11">
        <f t="shared" si="49"/>
        <v>799</v>
      </c>
      <c r="V3185" s="11">
        <f>tbl_EcommerceSales[[#This Row],[Gross_Sales]]*tbl_EcommerceSales[[#This Row],[Discount]]</f>
        <v>199.75</v>
      </c>
      <c r="W3185" s="11">
        <f>tbl_EcommerceSales[[#This Row],[Gross_Sales]]-tbl_EcommerceSales[[#This Row],[Discount_Amount]]</f>
        <v>599.25</v>
      </c>
      <c r="X3185" s="11">
        <f>tbl_EcommerceSales[[#This Row],[Quantity]] * _xlfn.XLOOKUP(tbl_EcommerceSales[[#This Row],[Product_ID]], Product_Master!A:A, Product_Master!F:F)</f>
        <v>360</v>
      </c>
      <c r="Y3185" s="11">
        <f>tbl_EcommerceSales[[#This Row],[Net_Revenue]]-tbl_EcommerceSales[[#This Row],[Total_Cost]]</f>
        <v>239.25</v>
      </c>
      <c r="Z3185" s="9">
        <f>IFERROR(#REF!/tbl_EcommerceSales[[#This Row],[Total_Cost]], 0)</f>
        <v>0</v>
      </c>
      <c r="AA3185" t="str">
        <f>TEXT(tbl_EcommerceSales[[#This Row],[Order_Date]],"mmm")</f>
        <v>Dec</v>
      </c>
      <c r="AB3185">
        <f>YEAR(tbl_EcommerceSales[[#This Row],[Order_Date]])</f>
        <v>2025</v>
      </c>
      <c r="AC3185" t="str">
        <f>IF(tbl_EcommerceSales[[#This Row],[Age]]&lt;18,"Under 18",IF(tbl_EcommerceSales[[#This Row],[Age]]&lt;=25,"18-25",IF(tbl_EcommerceSales[[#This Row],[Age]]&lt;=35,"26-35",IF(tbl_EcommerceSales[[#This Row],[Age]]&lt;=45,"36-45",IF(tbl_EcommerceSales[[#This Row],[Age]]&lt;=55,"46-55","56+")))))</f>
        <v>26-35</v>
      </c>
    </row>
    <row r="3186" spans="1:29" x14ac:dyDescent="0.35">
      <c r="A3186" t="s">
        <v>5061</v>
      </c>
      <c r="B3186" s="7">
        <v>46006</v>
      </c>
      <c r="C3186" t="s">
        <v>4618</v>
      </c>
      <c r="D3186" t="s">
        <v>251</v>
      </c>
      <c r="E3186" t="s">
        <v>48</v>
      </c>
      <c r="F3186">
        <v>26</v>
      </c>
      <c r="G3186" t="s">
        <v>71</v>
      </c>
      <c r="H3186" t="s">
        <v>72</v>
      </c>
      <c r="I3186" t="s">
        <v>67</v>
      </c>
      <c r="J3186" t="s">
        <v>68</v>
      </c>
      <c r="K3186" t="s">
        <v>42</v>
      </c>
      <c r="L3186" t="s">
        <v>43</v>
      </c>
      <c r="M3186">
        <v>1</v>
      </c>
      <c r="N3186" s="2">
        <v>799</v>
      </c>
      <c r="O3186" s="3">
        <v>0.1</v>
      </c>
      <c r="P3186" s="2">
        <v>360</v>
      </c>
      <c r="Q3186" t="s">
        <v>44</v>
      </c>
      <c r="R3186" t="s">
        <v>33</v>
      </c>
      <c r="S3186" t="s">
        <v>57</v>
      </c>
      <c r="T3186" s="4">
        <v>5</v>
      </c>
      <c r="U3186" s="11">
        <f t="shared" si="49"/>
        <v>799</v>
      </c>
      <c r="V3186" s="11">
        <f>tbl_EcommerceSales[[#This Row],[Gross_Sales]]*tbl_EcommerceSales[[#This Row],[Discount]]</f>
        <v>79.900000000000006</v>
      </c>
      <c r="W3186" s="11">
        <f>tbl_EcommerceSales[[#This Row],[Gross_Sales]]-tbl_EcommerceSales[[#This Row],[Discount_Amount]]</f>
        <v>719.1</v>
      </c>
      <c r="X3186" s="11">
        <f>tbl_EcommerceSales[[#This Row],[Quantity]] * _xlfn.XLOOKUP(tbl_EcommerceSales[[#This Row],[Product_ID]], Product_Master!A:A, Product_Master!F:F)</f>
        <v>360</v>
      </c>
      <c r="Y3186" s="11">
        <f>tbl_EcommerceSales[[#This Row],[Net_Revenue]]-tbl_EcommerceSales[[#This Row],[Total_Cost]]</f>
        <v>359.1</v>
      </c>
      <c r="Z3186" s="9">
        <f>IFERROR(#REF!/tbl_EcommerceSales[[#This Row],[Total_Cost]], 0)</f>
        <v>0</v>
      </c>
      <c r="AA3186" t="str">
        <f>TEXT(tbl_EcommerceSales[[#This Row],[Order_Date]],"mmm")</f>
        <v>Dec</v>
      </c>
      <c r="AB3186">
        <f>YEAR(tbl_EcommerceSales[[#This Row],[Order_Date]])</f>
        <v>2025</v>
      </c>
      <c r="AC3186" t="str">
        <f>IF(tbl_EcommerceSales[[#This Row],[Age]]&lt;18,"Under 18",IF(tbl_EcommerceSales[[#This Row],[Age]]&lt;=25,"18-25",IF(tbl_EcommerceSales[[#This Row],[Age]]&lt;=35,"26-35",IF(tbl_EcommerceSales[[#This Row],[Age]]&lt;=45,"36-45",IF(tbl_EcommerceSales[[#This Row],[Age]]&lt;=55,"46-55","56+")))))</f>
        <v>26-35</v>
      </c>
    </row>
    <row r="3187" spans="1:29" x14ac:dyDescent="0.35">
      <c r="A3187" t="s">
        <v>5062</v>
      </c>
      <c r="B3187" s="7">
        <v>46006</v>
      </c>
      <c r="C3187" t="s">
        <v>2756</v>
      </c>
      <c r="D3187" t="s">
        <v>102</v>
      </c>
      <c r="E3187" t="s">
        <v>25</v>
      </c>
      <c r="F3187">
        <v>36</v>
      </c>
      <c r="G3187" t="s">
        <v>186</v>
      </c>
      <c r="H3187" t="s">
        <v>72</v>
      </c>
      <c r="I3187" t="s">
        <v>111</v>
      </c>
      <c r="J3187" t="s">
        <v>112</v>
      </c>
      <c r="K3187" t="s">
        <v>55</v>
      </c>
      <c r="L3187" t="s">
        <v>113</v>
      </c>
      <c r="M3187">
        <v>1</v>
      </c>
      <c r="N3187" s="2">
        <v>1799</v>
      </c>
      <c r="O3187" s="3">
        <v>0.15</v>
      </c>
      <c r="P3187" s="2">
        <v>950</v>
      </c>
      <c r="Q3187" t="s">
        <v>32</v>
      </c>
      <c r="R3187" t="s">
        <v>33</v>
      </c>
      <c r="S3187" t="s">
        <v>34</v>
      </c>
      <c r="T3187" s="4">
        <v>5</v>
      </c>
      <c r="U3187" s="11">
        <f t="shared" si="49"/>
        <v>1799</v>
      </c>
      <c r="V3187" s="11">
        <f>tbl_EcommerceSales[[#This Row],[Gross_Sales]]*tbl_EcommerceSales[[#This Row],[Discount]]</f>
        <v>269.84999999999997</v>
      </c>
      <c r="W3187" s="11">
        <f>tbl_EcommerceSales[[#This Row],[Gross_Sales]]-tbl_EcommerceSales[[#This Row],[Discount_Amount]]</f>
        <v>1529.15</v>
      </c>
      <c r="X3187" s="11">
        <f>tbl_EcommerceSales[[#This Row],[Quantity]] * _xlfn.XLOOKUP(tbl_EcommerceSales[[#This Row],[Product_ID]], Product_Master!A:A, Product_Master!F:F)</f>
        <v>950</v>
      </c>
      <c r="Y3187" s="11">
        <f>tbl_EcommerceSales[[#This Row],[Net_Revenue]]-tbl_EcommerceSales[[#This Row],[Total_Cost]]</f>
        <v>579.15000000000009</v>
      </c>
      <c r="Z3187" s="9">
        <f>IFERROR(#REF!/tbl_EcommerceSales[[#This Row],[Total_Cost]], 0)</f>
        <v>0</v>
      </c>
      <c r="AA3187" t="str">
        <f>TEXT(tbl_EcommerceSales[[#This Row],[Order_Date]],"mmm")</f>
        <v>Dec</v>
      </c>
      <c r="AB3187">
        <f>YEAR(tbl_EcommerceSales[[#This Row],[Order_Date]])</f>
        <v>2025</v>
      </c>
      <c r="AC3187" t="str">
        <f>IF(tbl_EcommerceSales[[#This Row],[Age]]&lt;18,"Under 18",IF(tbl_EcommerceSales[[#This Row],[Age]]&lt;=25,"18-25",IF(tbl_EcommerceSales[[#This Row],[Age]]&lt;=35,"26-35",IF(tbl_EcommerceSales[[#This Row],[Age]]&lt;=45,"36-45",IF(tbl_EcommerceSales[[#This Row],[Age]]&lt;=55,"46-55","56+")))))</f>
        <v>36-45</v>
      </c>
    </row>
    <row r="3188" spans="1:29" x14ac:dyDescent="0.35">
      <c r="A3188" t="s">
        <v>5063</v>
      </c>
      <c r="B3188" s="7">
        <v>46006</v>
      </c>
      <c r="C3188" t="s">
        <v>1483</v>
      </c>
      <c r="D3188" t="s">
        <v>47</v>
      </c>
      <c r="E3188" t="s">
        <v>48</v>
      </c>
      <c r="F3188">
        <v>34</v>
      </c>
      <c r="G3188" t="s">
        <v>38</v>
      </c>
      <c r="H3188" t="s">
        <v>39</v>
      </c>
      <c r="I3188" t="s">
        <v>131</v>
      </c>
      <c r="J3188" t="s">
        <v>132</v>
      </c>
      <c r="K3188" t="s">
        <v>91</v>
      </c>
      <c r="L3188" t="s">
        <v>133</v>
      </c>
      <c r="M3188">
        <v>2</v>
      </c>
      <c r="N3188" s="2">
        <v>1299</v>
      </c>
      <c r="O3188" s="3">
        <v>0</v>
      </c>
      <c r="P3188" s="2">
        <v>1220</v>
      </c>
      <c r="Q3188" t="s">
        <v>156</v>
      </c>
      <c r="R3188" t="s">
        <v>33</v>
      </c>
      <c r="S3188" t="s">
        <v>34</v>
      </c>
      <c r="T3188" s="4">
        <v>5</v>
      </c>
      <c r="U3188" s="11">
        <f t="shared" si="49"/>
        <v>2598</v>
      </c>
      <c r="V3188" s="11">
        <f>tbl_EcommerceSales[[#This Row],[Gross_Sales]]*tbl_EcommerceSales[[#This Row],[Discount]]</f>
        <v>0</v>
      </c>
      <c r="W3188" s="11">
        <f>tbl_EcommerceSales[[#This Row],[Gross_Sales]]-tbl_EcommerceSales[[#This Row],[Discount_Amount]]</f>
        <v>2598</v>
      </c>
      <c r="X3188" s="11">
        <f>tbl_EcommerceSales[[#This Row],[Quantity]] * _xlfn.XLOOKUP(tbl_EcommerceSales[[#This Row],[Product_ID]], Product_Master!A:A, Product_Master!F:F)</f>
        <v>1220</v>
      </c>
      <c r="Y3188" s="11">
        <f>tbl_EcommerceSales[[#This Row],[Net_Revenue]]-tbl_EcommerceSales[[#This Row],[Total_Cost]]</f>
        <v>1378</v>
      </c>
      <c r="Z3188" s="9">
        <f>IFERROR(#REF!/tbl_EcommerceSales[[#This Row],[Total_Cost]], 0)</f>
        <v>0</v>
      </c>
      <c r="AA3188" t="str">
        <f>TEXT(tbl_EcommerceSales[[#This Row],[Order_Date]],"mmm")</f>
        <v>Dec</v>
      </c>
      <c r="AB3188">
        <f>YEAR(tbl_EcommerceSales[[#This Row],[Order_Date]])</f>
        <v>2025</v>
      </c>
      <c r="AC3188" t="str">
        <f>IF(tbl_EcommerceSales[[#This Row],[Age]]&lt;18,"Under 18",IF(tbl_EcommerceSales[[#This Row],[Age]]&lt;=25,"18-25",IF(tbl_EcommerceSales[[#This Row],[Age]]&lt;=35,"26-35",IF(tbl_EcommerceSales[[#This Row],[Age]]&lt;=45,"36-45",IF(tbl_EcommerceSales[[#This Row],[Age]]&lt;=55,"46-55","56+")))))</f>
        <v>26-35</v>
      </c>
    </row>
    <row r="3189" spans="1:29" x14ac:dyDescent="0.35">
      <c r="A3189" t="s">
        <v>5064</v>
      </c>
      <c r="B3189" s="7">
        <v>46006</v>
      </c>
      <c r="C3189" t="s">
        <v>874</v>
      </c>
      <c r="D3189" t="s">
        <v>116</v>
      </c>
      <c r="E3189" t="s">
        <v>48</v>
      </c>
      <c r="F3189">
        <v>49</v>
      </c>
      <c r="G3189" t="s">
        <v>103</v>
      </c>
      <c r="H3189" t="s">
        <v>27</v>
      </c>
      <c r="I3189" t="s">
        <v>80</v>
      </c>
      <c r="J3189" t="s">
        <v>81</v>
      </c>
      <c r="K3189" t="s">
        <v>82</v>
      </c>
      <c r="L3189" t="s">
        <v>83</v>
      </c>
      <c r="M3189">
        <v>2</v>
      </c>
      <c r="N3189" s="2">
        <v>2499</v>
      </c>
      <c r="O3189" s="3">
        <v>0.2</v>
      </c>
      <c r="P3189" s="2">
        <v>3100</v>
      </c>
      <c r="Q3189" t="s">
        <v>319</v>
      </c>
      <c r="R3189" t="s">
        <v>33</v>
      </c>
      <c r="S3189" t="s">
        <v>57</v>
      </c>
      <c r="T3189" s="4">
        <v>5</v>
      </c>
      <c r="U3189" s="11">
        <f t="shared" si="49"/>
        <v>4998</v>
      </c>
      <c r="V3189" s="11">
        <f>tbl_EcommerceSales[[#This Row],[Gross_Sales]]*tbl_EcommerceSales[[#This Row],[Discount]]</f>
        <v>999.6</v>
      </c>
      <c r="W3189" s="11">
        <f>tbl_EcommerceSales[[#This Row],[Gross_Sales]]-tbl_EcommerceSales[[#This Row],[Discount_Amount]]</f>
        <v>3998.4</v>
      </c>
      <c r="X3189" s="11">
        <f>tbl_EcommerceSales[[#This Row],[Quantity]] * _xlfn.XLOOKUP(tbl_EcommerceSales[[#This Row],[Product_ID]], Product_Master!A:A, Product_Master!F:F)</f>
        <v>3100</v>
      </c>
      <c r="Y3189" s="11">
        <f>tbl_EcommerceSales[[#This Row],[Net_Revenue]]-tbl_EcommerceSales[[#This Row],[Total_Cost]]</f>
        <v>898.40000000000009</v>
      </c>
      <c r="Z3189" s="9">
        <f>IFERROR(#REF!/tbl_EcommerceSales[[#This Row],[Total_Cost]], 0)</f>
        <v>0</v>
      </c>
      <c r="AA3189" t="str">
        <f>TEXT(tbl_EcommerceSales[[#This Row],[Order_Date]],"mmm")</f>
        <v>Dec</v>
      </c>
      <c r="AB3189">
        <f>YEAR(tbl_EcommerceSales[[#This Row],[Order_Date]])</f>
        <v>2025</v>
      </c>
      <c r="AC3189" t="str">
        <f>IF(tbl_EcommerceSales[[#This Row],[Age]]&lt;18,"Under 18",IF(tbl_EcommerceSales[[#This Row],[Age]]&lt;=25,"18-25",IF(tbl_EcommerceSales[[#This Row],[Age]]&lt;=35,"26-35",IF(tbl_EcommerceSales[[#This Row],[Age]]&lt;=45,"36-45",IF(tbl_EcommerceSales[[#This Row],[Age]]&lt;=55,"46-55","56+")))))</f>
        <v>46-55</v>
      </c>
    </row>
    <row r="3190" spans="1:29" x14ac:dyDescent="0.35">
      <c r="A3190" t="s">
        <v>5065</v>
      </c>
      <c r="B3190" s="7">
        <v>46006</v>
      </c>
      <c r="C3190" t="s">
        <v>3795</v>
      </c>
      <c r="D3190" t="s">
        <v>342</v>
      </c>
      <c r="E3190" t="s">
        <v>48</v>
      </c>
      <c r="F3190">
        <v>57</v>
      </c>
      <c r="G3190" t="s">
        <v>122</v>
      </c>
      <c r="H3190" t="s">
        <v>72</v>
      </c>
      <c r="I3190" t="s">
        <v>117</v>
      </c>
      <c r="J3190" t="s">
        <v>118</v>
      </c>
      <c r="K3190" t="s">
        <v>82</v>
      </c>
      <c r="L3190" t="s">
        <v>119</v>
      </c>
      <c r="M3190">
        <v>1</v>
      </c>
      <c r="N3190" s="2">
        <v>3299</v>
      </c>
      <c r="O3190" s="3">
        <v>0.25</v>
      </c>
      <c r="P3190" s="2">
        <v>2100</v>
      </c>
      <c r="Q3190" t="s">
        <v>156</v>
      </c>
      <c r="R3190" t="s">
        <v>93</v>
      </c>
      <c r="S3190" t="s">
        <v>57</v>
      </c>
      <c r="T3190" s="4">
        <v>4</v>
      </c>
      <c r="U3190" s="11">
        <f t="shared" si="49"/>
        <v>3299</v>
      </c>
      <c r="V3190" s="11">
        <f>tbl_EcommerceSales[[#This Row],[Gross_Sales]]*tbl_EcommerceSales[[#This Row],[Discount]]</f>
        <v>824.75</v>
      </c>
      <c r="W3190" s="11">
        <f>tbl_EcommerceSales[[#This Row],[Gross_Sales]]-tbl_EcommerceSales[[#This Row],[Discount_Amount]]</f>
        <v>2474.25</v>
      </c>
      <c r="X3190" s="11">
        <f>tbl_EcommerceSales[[#This Row],[Quantity]] * _xlfn.XLOOKUP(tbl_EcommerceSales[[#This Row],[Product_ID]], Product_Master!A:A, Product_Master!F:F)</f>
        <v>2100</v>
      </c>
      <c r="Y3190" s="11">
        <f>tbl_EcommerceSales[[#This Row],[Net_Revenue]]-tbl_EcommerceSales[[#This Row],[Total_Cost]]</f>
        <v>374.25</v>
      </c>
      <c r="Z3190" s="9">
        <f>IFERROR(#REF!/tbl_EcommerceSales[[#This Row],[Total_Cost]], 0)</f>
        <v>0</v>
      </c>
      <c r="AA3190" t="str">
        <f>TEXT(tbl_EcommerceSales[[#This Row],[Order_Date]],"mmm")</f>
        <v>Dec</v>
      </c>
      <c r="AB3190">
        <f>YEAR(tbl_EcommerceSales[[#This Row],[Order_Date]])</f>
        <v>2025</v>
      </c>
      <c r="AC3190" t="str">
        <f>IF(tbl_EcommerceSales[[#This Row],[Age]]&lt;18,"Under 18",IF(tbl_EcommerceSales[[#This Row],[Age]]&lt;=25,"18-25",IF(tbl_EcommerceSales[[#This Row],[Age]]&lt;=35,"26-35",IF(tbl_EcommerceSales[[#This Row],[Age]]&lt;=45,"36-45",IF(tbl_EcommerceSales[[#This Row],[Age]]&lt;=55,"46-55","56+")))))</f>
        <v>56+</v>
      </c>
    </row>
    <row r="3191" spans="1:29" x14ac:dyDescent="0.35">
      <c r="A3191" t="s">
        <v>5066</v>
      </c>
      <c r="B3191" s="7">
        <v>46006</v>
      </c>
      <c r="C3191" t="s">
        <v>5067</v>
      </c>
      <c r="D3191" t="s">
        <v>102</v>
      </c>
      <c r="E3191" t="s">
        <v>48</v>
      </c>
      <c r="F3191">
        <v>34</v>
      </c>
      <c r="G3191" t="s">
        <v>103</v>
      </c>
      <c r="H3191" t="s">
        <v>27</v>
      </c>
      <c r="I3191" t="s">
        <v>175</v>
      </c>
      <c r="J3191" t="s">
        <v>176</v>
      </c>
      <c r="K3191" t="s">
        <v>177</v>
      </c>
      <c r="L3191" t="s">
        <v>178</v>
      </c>
      <c r="M3191">
        <v>3</v>
      </c>
      <c r="N3191" s="2">
        <v>699</v>
      </c>
      <c r="O3191" s="3">
        <v>0.25</v>
      </c>
      <c r="P3191" s="2">
        <v>960</v>
      </c>
      <c r="Q3191" t="s">
        <v>44</v>
      </c>
      <c r="R3191" t="s">
        <v>33</v>
      </c>
      <c r="S3191" t="s">
        <v>57</v>
      </c>
      <c r="T3191" s="4">
        <v>3</v>
      </c>
      <c r="U3191" s="11">
        <f t="shared" si="49"/>
        <v>2097</v>
      </c>
      <c r="V3191" s="11">
        <f>tbl_EcommerceSales[[#This Row],[Gross_Sales]]*tbl_EcommerceSales[[#This Row],[Discount]]</f>
        <v>524.25</v>
      </c>
      <c r="W3191" s="11">
        <f>tbl_EcommerceSales[[#This Row],[Gross_Sales]]-tbl_EcommerceSales[[#This Row],[Discount_Amount]]</f>
        <v>1572.75</v>
      </c>
      <c r="X3191" s="11">
        <f>tbl_EcommerceSales[[#This Row],[Quantity]] * _xlfn.XLOOKUP(tbl_EcommerceSales[[#This Row],[Product_ID]], Product_Master!A:A, Product_Master!F:F)</f>
        <v>960</v>
      </c>
      <c r="Y3191" s="11">
        <f>tbl_EcommerceSales[[#This Row],[Net_Revenue]]-tbl_EcommerceSales[[#This Row],[Total_Cost]]</f>
        <v>612.75</v>
      </c>
      <c r="Z3191" s="9">
        <f>IFERROR(#REF!/tbl_EcommerceSales[[#This Row],[Total_Cost]], 0)</f>
        <v>0</v>
      </c>
      <c r="AA3191" t="str">
        <f>TEXT(tbl_EcommerceSales[[#This Row],[Order_Date]],"mmm")</f>
        <v>Dec</v>
      </c>
      <c r="AB3191">
        <f>YEAR(tbl_EcommerceSales[[#This Row],[Order_Date]])</f>
        <v>2025</v>
      </c>
      <c r="AC3191" t="str">
        <f>IF(tbl_EcommerceSales[[#This Row],[Age]]&lt;18,"Under 18",IF(tbl_EcommerceSales[[#This Row],[Age]]&lt;=25,"18-25",IF(tbl_EcommerceSales[[#This Row],[Age]]&lt;=35,"26-35",IF(tbl_EcommerceSales[[#This Row],[Age]]&lt;=45,"36-45",IF(tbl_EcommerceSales[[#This Row],[Age]]&lt;=55,"46-55","56+")))))</f>
        <v>26-35</v>
      </c>
    </row>
    <row r="3192" spans="1:29" x14ac:dyDescent="0.35">
      <c r="A3192" t="s">
        <v>5068</v>
      </c>
      <c r="B3192" s="7">
        <v>46006</v>
      </c>
      <c r="C3192" t="s">
        <v>3199</v>
      </c>
      <c r="D3192" t="s">
        <v>51</v>
      </c>
      <c r="E3192" t="s">
        <v>25</v>
      </c>
      <c r="F3192">
        <v>36</v>
      </c>
      <c r="G3192" t="s">
        <v>136</v>
      </c>
      <c r="H3192" t="s">
        <v>88</v>
      </c>
      <c r="I3192" t="s">
        <v>206</v>
      </c>
      <c r="J3192" t="s">
        <v>207</v>
      </c>
      <c r="K3192" t="s">
        <v>177</v>
      </c>
      <c r="L3192" t="s">
        <v>208</v>
      </c>
      <c r="M3192">
        <v>1</v>
      </c>
      <c r="N3192" s="2">
        <v>2199</v>
      </c>
      <c r="O3192" s="3">
        <v>0.15</v>
      </c>
      <c r="P3192" s="2">
        <v>1250</v>
      </c>
      <c r="Q3192" t="s">
        <v>44</v>
      </c>
      <c r="R3192" t="s">
        <v>33</v>
      </c>
      <c r="S3192" t="s">
        <v>34</v>
      </c>
      <c r="T3192" s="4">
        <v>5</v>
      </c>
      <c r="U3192" s="11">
        <f t="shared" si="49"/>
        <v>2199</v>
      </c>
      <c r="V3192" s="11">
        <f>tbl_EcommerceSales[[#This Row],[Gross_Sales]]*tbl_EcommerceSales[[#This Row],[Discount]]</f>
        <v>329.84999999999997</v>
      </c>
      <c r="W3192" s="11">
        <f>tbl_EcommerceSales[[#This Row],[Gross_Sales]]-tbl_EcommerceSales[[#This Row],[Discount_Amount]]</f>
        <v>1869.15</v>
      </c>
      <c r="X3192" s="11">
        <f>tbl_EcommerceSales[[#This Row],[Quantity]] * _xlfn.XLOOKUP(tbl_EcommerceSales[[#This Row],[Product_ID]], Product_Master!A:A, Product_Master!F:F)</f>
        <v>1250</v>
      </c>
      <c r="Y3192" s="11">
        <f>tbl_EcommerceSales[[#This Row],[Net_Revenue]]-tbl_EcommerceSales[[#This Row],[Total_Cost]]</f>
        <v>619.15000000000009</v>
      </c>
      <c r="Z3192" s="9">
        <f>IFERROR(#REF!/tbl_EcommerceSales[[#This Row],[Total_Cost]], 0)</f>
        <v>0</v>
      </c>
      <c r="AA3192" t="str">
        <f>TEXT(tbl_EcommerceSales[[#This Row],[Order_Date]],"mmm")</f>
        <v>Dec</v>
      </c>
      <c r="AB3192">
        <f>YEAR(tbl_EcommerceSales[[#This Row],[Order_Date]])</f>
        <v>2025</v>
      </c>
      <c r="AC3192" t="str">
        <f>IF(tbl_EcommerceSales[[#This Row],[Age]]&lt;18,"Under 18",IF(tbl_EcommerceSales[[#This Row],[Age]]&lt;=25,"18-25",IF(tbl_EcommerceSales[[#This Row],[Age]]&lt;=35,"26-35",IF(tbl_EcommerceSales[[#This Row],[Age]]&lt;=45,"36-45",IF(tbl_EcommerceSales[[#This Row],[Age]]&lt;=55,"46-55","56+")))))</f>
        <v>36-45</v>
      </c>
    </row>
    <row r="3193" spans="1:29" x14ac:dyDescent="0.35">
      <c r="A3193" t="s">
        <v>5069</v>
      </c>
      <c r="B3193" s="7">
        <v>46006</v>
      </c>
      <c r="C3193" t="s">
        <v>1367</v>
      </c>
      <c r="D3193" t="s">
        <v>139</v>
      </c>
      <c r="E3193" t="s">
        <v>48</v>
      </c>
      <c r="F3193">
        <v>35</v>
      </c>
      <c r="G3193" t="s">
        <v>246</v>
      </c>
      <c r="H3193" t="s">
        <v>27</v>
      </c>
      <c r="I3193" t="s">
        <v>62</v>
      </c>
      <c r="J3193" t="s">
        <v>63</v>
      </c>
      <c r="K3193" t="s">
        <v>42</v>
      </c>
      <c r="L3193" t="s">
        <v>43</v>
      </c>
      <c r="M3193">
        <v>1</v>
      </c>
      <c r="N3193" s="2">
        <v>499</v>
      </c>
      <c r="O3193" s="3">
        <v>0.1</v>
      </c>
      <c r="P3193" s="2">
        <v>220</v>
      </c>
      <c r="Q3193" t="s">
        <v>76</v>
      </c>
      <c r="R3193" t="s">
        <v>33</v>
      </c>
      <c r="S3193" t="s">
        <v>57</v>
      </c>
      <c r="T3193" s="4">
        <v>4</v>
      </c>
      <c r="U3193" s="11">
        <f t="shared" si="49"/>
        <v>499</v>
      </c>
      <c r="V3193" s="11">
        <f>tbl_EcommerceSales[[#This Row],[Gross_Sales]]*tbl_EcommerceSales[[#This Row],[Discount]]</f>
        <v>49.900000000000006</v>
      </c>
      <c r="W3193" s="11">
        <f>tbl_EcommerceSales[[#This Row],[Gross_Sales]]-tbl_EcommerceSales[[#This Row],[Discount_Amount]]</f>
        <v>449.1</v>
      </c>
      <c r="X3193" s="11">
        <f>tbl_EcommerceSales[[#This Row],[Quantity]] * _xlfn.XLOOKUP(tbl_EcommerceSales[[#This Row],[Product_ID]], Product_Master!A:A, Product_Master!F:F)</f>
        <v>220</v>
      </c>
      <c r="Y3193" s="11">
        <f>tbl_EcommerceSales[[#This Row],[Net_Revenue]]-tbl_EcommerceSales[[#This Row],[Total_Cost]]</f>
        <v>229.10000000000002</v>
      </c>
      <c r="Z3193" s="9">
        <f>IFERROR(#REF!/tbl_EcommerceSales[[#This Row],[Total_Cost]], 0)</f>
        <v>0</v>
      </c>
      <c r="AA3193" t="str">
        <f>TEXT(tbl_EcommerceSales[[#This Row],[Order_Date]],"mmm")</f>
        <v>Dec</v>
      </c>
      <c r="AB3193">
        <f>YEAR(tbl_EcommerceSales[[#This Row],[Order_Date]])</f>
        <v>2025</v>
      </c>
      <c r="AC3193" t="str">
        <f>IF(tbl_EcommerceSales[[#This Row],[Age]]&lt;18,"Under 18",IF(tbl_EcommerceSales[[#This Row],[Age]]&lt;=25,"18-25",IF(tbl_EcommerceSales[[#This Row],[Age]]&lt;=35,"26-35",IF(tbl_EcommerceSales[[#This Row],[Age]]&lt;=45,"36-45",IF(tbl_EcommerceSales[[#This Row],[Age]]&lt;=55,"46-55","56+")))))</f>
        <v>26-35</v>
      </c>
    </row>
    <row r="3194" spans="1:29" x14ac:dyDescent="0.35">
      <c r="A3194" t="s">
        <v>5070</v>
      </c>
      <c r="B3194" s="7">
        <v>46006</v>
      </c>
      <c r="C3194" t="s">
        <v>4440</v>
      </c>
      <c r="D3194" t="s">
        <v>342</v>
      </c>
      <c r="E3194" t="s">
        <v>25</v>
      </c>
      <c r="F3194">
        <v>38</v>
      </c>
      <c r="G3194" t="s">
        <v>26</v>
      </c>
      <c r="H3194" t="s">
        <v>27</v>
      </c>
      <c r="I3194" t="s">
        <v>271</v>
      </c>
      <c r="J3194" t="s">
        <v>272</v>
      </c>
      <c r="K3194" t="s">
        <v>30</v>
      </c>
      <c r="L3194" t="s">
        <v>273</v>
      </c>
      <c r="M3194">
        <v>4</v>
      </c>
      <c r="N3194" s="2">
        <v>4299</v>
      </c>
      <c r="O3194" s="3">
        <v>0.05</v>
      </c>
      <c r="P3194" s="2">
        <v>10800</v>
      </c>
      <c r="Q3194" t="s">
        <v>319</v>
      </c>
      <c r="R3194" t="s">
        <v>33</v>
      </c>
      <c r="S3194" t="s">
        <v>34</v>
      </c>
      <c r="T3194" s="4">
        <v>5</v>
      </c>
      <c r="U3194" s="11">
        <f t="shared" si="49"/>
        <v>17196</v>
      </c>
      <c r="V3194" s="11">
        <f>tbl_EcommerceSales[[#This Row],[Gross_Sales]]*tbl_EcommerceSales[[#This Row],[Discount]]</f>
        <v>859.80000000000007</v>
      </c>
      <c r="W3194" s="11">
        <f>tbl_EcommerceSales[[#This Row],[Gross_Sales]]-tbl_EcommerceSales[[#This Row],[Discount_Amount]]</f>
        <v>16336.2</v>
      </c>
      <c r="X3194" s="11">
        <f>tbl_EcommerceSales[[#This Row],[Quantity]] * _xlfn.XLOOKUP(tbl_EcommerceSales[[#This Row],[Product_ID]], Product_Master!A:A, Product_Master!F:F)</f>
        <v>10800</v>
      </c>
      <c r="Y3194" s="11">
        <f>tbl_EcommerceSales[[#This Row],[Net_Revenue]]-tbl_EcommerceSales[[#This Row],[Total_Cost]]</f>
        <v>5536.2000000000007</v>
      </c>
      <c r="Z3194" s="9">
        <f>IFERROR(#REF!/tbl_EcommerceSales[[#This Row],[Total_Cost]], 0)</f>
        <v>0</v>
      </c>
      <c r="AA3194" t="str">
        <f>TEXT(tbl_EcommerceSales[[#This Row],[Order_Date]],"mmm")</f>
        <v>Dec</v>
      </c>
      <c r="AB3194">
        <f>YEAR(tbl_EcommerceSales[[#This Row],[Order_Date]])</f>
        <v>2025</v>
      </c>
      <c r="AC3194" t="str">
        <f>IF(tbl_EcommerceSales[[#This Row],[Age]]&lt;18,"Under 18",IF(tbl_EcommerceSales[[#This Row],[Age]]&lt;=25,"18-25",IF(tbl_EcommerceSales[[#This Row],[Age]]&lt;=35,"26-35",IF(tbl_EcommerceSales[[#This Row],[Age]]&lt;=45,"36-45",IF(tbl_EcommerceSales[[#This Row],[Age]]&lt;=55,"46-55","56+")))))</f>
        <v>36-45</v>
      </c>
    </row>
    <row r="3195" spans="1:29" x14ac:dyDescent="0.35">
      <c r="A3195" t="s">
        <v>5071</v>
      </c>
      <c r="B3195" s="7">
        <v>46007</v>
      </c>
      <c r="C3195" t="s">
        <v>907</v>
      </c>
      <c r="D3195" t="s">
        <v>130</v>
      </c>
      <c r="E3195" t="s">
        <v>25</v>
      </c>
      <c r="F3195">
        <v>41</v>
      </c>
      <c r="G3195" t="s">
        <v>122</v>
      </c>
      <c r="H3195" t="s">
        <v>72</v>
      </c>
      <c r="I3195" t="s">
        <v>294</v>
      </c>
      <c r="J3195" t="s">
        <v>295</v>
      </c>
      <c r="K3195" t="s">
        <v>91</v>
      </c>
      <c r="L3195" t="s">
        <v>296</v>
      </c>
      <c r="M3195">
        <v>4</v>
      </c>
      <c r="N3195" s="2">
        <v>699</v>
      </c>
      <c r="O3195" s="3">
        <v>0.1</v>
      </c>
      <c r="P3195" s="2">
        <v>1200</v>
      </c>
      <c r="Q3195" t="s">
        <v>32</v>
      </c>
      <c r="R3195" t="s">
        <v>33</v>
      </c>
      <c r="S3195" t="s">
        <v>34</v>
      </c>
      <c r="T3195" s="4">
        <v>5</v>
      </c>
      <c r="U3195" s="11">
        <f t="shared" si="49"/>
        <v>2796</v>
      </c>
      <c r="V3195" s="11">
        <f>tbl_EcommerceSales[[#This Row],[Gross_Sales]]*tbl_EcommerceSales[[#This Row],[Discount]]</f>
        <v>279.60000000000002</v>
      </c>
      <c r="W3195" s="11">
        <f>tbl_EcommerceSales[[#This Row],[Gross_Sales]]-tbl_EcommerceSales[[#This Row],[Discount_Amount]]</f>
        <v>2516.4</v>
      </c>
      <c r="X3195" s="11">
        <f>tbl_EcommerceSales[[#This Row],[Quantity]] * _xlfn.XLOOKUP(tbl_EcommerceSales[[#This Row],[Product_ID]], Product_Master!A:A, Product_Master!F:F)</f>
        <v>1200</v>
      </c>
      <c r="Y3195" s="11">
        <f>tbl_EcommerceSales[[#This Row],[Net_Revenue]]-tbl_EcommerceSales[[#This Row],[Total_Cost]]</f>
        <v>1316.4</v>
      </c>
      <c r="Z3195" s="9">
        <f>IFERROR(#REF!/tbl_EcommerceSales[[#This Row],[Total_Cost]], 0)</f>
        <v>0</v>
      </c>
      <c r="AA3195" t="str">
        <f>TEXT(tbl_EcommerceSales[[#This Row],[Order_Date]],"mmm")</f>
        <v>Dec</v>
      </c>
      <c r="AB3195">
        <f>YEAR(tbl_EcommerceSales[[#This Row],[Order_Date]])</f>
        <v>2025</v>
      </c>
      <c r="AC3195" t="str">
        <f>IF(tbl_EcommerceSales[[#This Row],[Age]]&lt;18,"Under 18",IF(tbl_EcommerceSales[[#This Row],[Age]]&lt;=25,"18-25",IF(tbl_EcommerceSales[[#This Row],[Age]]&lt;=35,"26-35",IF(tbl_EcommerceSales[[#This Row],[Age]]&lt;=45,"36-45",IF(tbl_EcommerceSales[[#This Row],[Age]]&lt;=55,"46-55","56+")))))</f>
        <v>36-45</v>
      </c>
    </row>
    <row r="3196" spans="1:29" x14ac:dyDescent="0.35">
      <c r="A3196" t="s">
        <v>5072</v>
      </c>
      <c r="B3196" s="7">
        <v>46007</v>
      </c>
      <c r="C3196" t="s">
        <v>919</v>
      </c>
      <c r="D3196" t="s">
        <v>254</v>
      </c>
      <c r="E3196" t="s">
        <v>25</v>
      </c>
      <c r="F3196">
        <v>24</v>
      </c>
      <c r="G3196" t="s">
        <v>99</v>
      </c>
      <c r="H3196" t="s">
        <v>88</v>
      </c>
      <c r="I3196" t="s">
        <v>126</v>
      </c>
      <c r="J3196" t="s">
        <v>127</v>
      </c>
      <c r="K3196" t="s">
        <v>82</v>
      </c>
      <c r="L3196" t="s">
        <v>83</v>
      </c>
      <c r="M3196">
        <v>2</v>
      </c>
      <c r="N3196" s="2">
        <v>1899</v>
      </c>
      <c r="O3196" s="3">
        <v>0.3</v>
      </c>
      <c r="P3196" s="2">
        <v>2240</v>
      </c>
      <c r="Q3196" t="s">
        <v>156</v>
      </c>
      <c r="R3196" t="s">
        <v>33</v>
      </c>
      <c r="S3196" t="s">
        <v>34</v>
      </c>
      <c r="T3196" s="4">
        <v>1</v>
      </c>
      <c r="U3196" s="11">
        <f t="shared" si="49"/>
        <v>3798</v>
      </c>
      <c r="V3196" s="11">
        <f>tbl_EcommerceSales[[#This Row],[Gross_Sales]]*tbl_EcommerceSales[[#This Row],[Discount]]</f>
        <v>1139.3999999999999</v>
      </c>
      <c r="W3196" s="11">
        <f>tbl_EcommerceSales[[#This Row],[Gross_Sales]]-tbl_EcommerceSales[[#This Row],[Discount_Amount]]</f>
        <v>2658.6000000000004</v>
      </c>
      <c r="X3196" s="11">
        <f>tbl_EcommerceSales[[#This Row],[Quantity]] * _xlfn.XLOOKUP(tbl_EcommerceSales[[#This Row],[Product_ID]], Product_Master!A:A, Product_Master!F:F)</f>
        <v>2240</v>
      </c>
      <c r="Y3196" s="11">
        <f>tbl_EcommerceSales[[#This Row],[Net_Revenue]]-tbl_EcommerceSales[[#This Row],[Total_Cost]]</f>
        <v>418.60000000000036</v>
      </c>
      <c r="Z3196" s="9">
        <f>IFERROR(#REF!/tbl_EcommerceSales[[#This Row],[Total_Cost]], 0)</f>
        <v>0</v>
      </c>
      <c r="AA3196" t="str">
        <f>TEXT(tbl_EcommerceSales[[#This Row],[Order_Date]],"mmm")</f>
        <v>Dec</v>
      </c>
      <c r="AB3196">
        <f>YEAR(tbl_EcommerceSales[[#This Row],[Order_Date]])</f>
        <v>2025</v>
      </c>
      <c r="AC3196" t="str">
        <f>IF(tbl_EcommerceSales[[#This Row],[Age]]&lt;18,"Under 18",IF(tbl_EcommerceSales[[#This Row],[Age]]&lt;=25,"18-25",IF(tbl_EcommerceSales[[#This Row],[Age]]&lt;=35,"26-35",IF(tbl_EcommerceSales[[#This Row],[Age]]&lt;=45,"36-45",IF(tbl_EcommerceSales[[#This Row],[Age]]&lt;=55,"46-55","56+")))))</f>
        <v>18-25</v>
      </c>
    </row>
    <row r="3197" spans="1:29" x14ac:dyDescent="0.35">
      <c r="A3197" t="s">
        <v>5073</v>
      </c>
      <c r="B3197" s="7">
        <v>46007</v>
      </c>
      <c r="C3197" t="s">
        <v>5074</v>
      </c>
      <c r="D3197" t="s">
        <v>66</v>
      </c>
      <c r="E3197" t="s">
        <v>25</v>
      </c>
      <c r="F3197">
        <v>27</v>
      </c>
      <c r="G3197" t="s">
        <v>103</v>
      </c>
      <c r="H3197" t="s">
        <v>27</v>
      </c>
      <c r="I3197" t="s">
        <v>294</v>
      </c>
      <c r="J3197" t="s">
        <v>295</v>
      </c>
      <c r="K3197" t="s">
        <v>91</v>
      </c>
      <c r="L3197" t="s">
        <v>296</v>
      </c>
      <c r="M3197">
        <v>2</v>
      </c>
      <c r="N3197" s="2">
        <v>699</v>
      </c>
      <c r="O3197" s="3">
        <v>0.1</v>
      </c>
      <c r="P3197" s="2">
        <v>600</v>
      </c>
      <c r="Q3197" t="s">
        <v>32</v>
      </c>
      <c r="R3197" t="s">
        <v>33</v>
      </c>
      <c r="S3197" t="s">
        <v>57</v>
      </c>
      <c r="T3197" s="4">
        <v>4</v>
      </c>
      <c r="U3197" s="11">
        <f t="shared" si="49"/>
        <v>1398</v>
      </c>
      <c r="V3197" s="11">
        <f>tbl_EcommerceSales[[#This Row],[Gross_Sales]]*tbl_EcommerceSales[[#This Row],[Discount]]</f>
        <v>139.80000000000001</v>
      </c>
      <c r="W3197" s="11">
        <f>tbl_EcommerceSales[[#This Row],[Gross_Sales]]-tbl_EcommerceSales[[#This Row],[Discount_Amount]]</f>
        <v>1258.2</v>
      </c>
      <c r="X3197" s="11">
        <f>tbl_EcommerceSales[[#This Row],[Quantity]] * _xlfn.XLOOKUP(tbl_EcommerceSales[[#This Row],[Product_ID]], Product_Master!A:A, Product_Master!F:F)</f>
        <v>600</v>
      </c>
      <c r="Y3197" s="11">
        <f>tbl_EcommerceSales[[#This Row],[Net_Revenue]]-tbl_EcommerceSales[[#This Row],[Total_Cost]]</f>
        <v>658.2</v>
      </c>
      <c r="Z3197" s="9">
        <f>IFERROR(#REF!/tbl_EcommerceSales[[#This Row],[Total_Cost]], 0)</f>
        <v>0</v>
      </c>
      <c r="AA3197" t="str">
        <f>TEXT(tbl_EcommerceSales[[#This Row],[Order_Date]],"mmm")</f>
        <v>Dec</v>
      </c>
      <c r="AB3197">
        <f>YEAR(tbl_EcommerceSales[[#This Row],[Order_Date]])</f>
        <v>2025</v>
      </c>
      <c r="AC3197" t="str">
        <f>IF(tbl_EcommerceSales[[#This Row],[Age]]&lt;18,"Under 18",IF(tbl_EcommerceSales[[#This Row],[Age]]&lt;=25,"18-25",IF(tbl_EcommerceSales[[#This Row],[Age]]&lt;=35,"26-35",IF(tbl_EcommerceSales[[#This Row],[Age]]&lt;=45,"36-45",IF(tbl_EcommerceSales[[#This Row],[Age]]&lt;=55,"46-55","56+")))))</f>
        <v>26-35</v>
      </c>
    </row>
    <row r="3198" spans="1:29" x14ac:dyDescent="0.35">
      <c r="A3198" t="s">
        <v>5075</v>
      </c>
      <c r="B3198" s="7">
        <v>46007</v>
      </c>
      <c r="C3198" t="s">
        <v>624</v>
      </c>
      <c r="D3198" t="s">
        <v>139</v>
      </c>
      <c r="E3198" t="s">
        <v>25</v>
      </c>
      <c r="F3198">
        <v>32</v>
      </c>
      <c r="G3198" t="s">
        <v>155</v>
      </c>
      <c r="H3198" t="s">
        <v>88</v>
      </c>
      <c r="I3198" t="s">
        <v>206</v>
      </c>
      <c r="J3198" t="s">
        <v>207</v>
      </c>
      <c r="K3198" t="s">
        <v>177</v>
      </c>
      <c r="L3198" t="s">
        <v>208</v>
      </c>
      <c r="M3198">
        <v>1</v>
      </c>
      <c r="N3198" s="2">
        <v>2199</v>
      </c>
      <c r="O3198" s="3">
        <v>0.05</v>
      </c>
      <c r="P3198" s="2">
        <v>1250</v>
      </c>
      <c r="Q3198" t="s">
        <v>76</v>
      </c>
      <c r="R3198" t="s">
        <v>33</v>
      </c>
      <c r="S3198" t="s">
        <v>34</v>
      </c>
      <c r="T3198" s="4">
        <v>4</v>
      </c>
      <c r="U3198" s="11">
        <f t="shared" si="49"/>
        <v>2199</v>
      </c>
      <c r="V3198" s="11">
        <f>tbl_EcommerceSales[[#This Row],[Gross_Sales]]*tbl_EcommerceSales[[#This Row],[Discount]]</f>
        <v>109.95</v>
      </c>
      <c r="W3198" s="11">
        <f>tbl_EcommerceSales[[#This Row],[Gross_Sales]]-tbl_EcommerceSales[[#This Row],[Discount_Amount]]</f>
        <v>2089.0500000000002</v>
      </c>
      <c r="X3198" s="11">
        <f>tbl_EcommerceSales[[#This Row],[Quantity]] * _xlfn.XLOOKUP(tbl_EcommerceSales[[#This Row],[Product_ID]], Product_Master!A:A, Product_Master!F:F)</f>
        <v>1250</v>
      </c>
      <c r="Y3198" s="11">
        <f>tbl_EcommerceSales[[#This Row],[Net_Revenue]]-tbl_EcommerceSales[[#This Row],[Total_Cost]]</f>
        <v>839.05000000000018</v>
      </c>
      <c r="Z3198" s="9">
        <f>IFERROR(#REF!/tbl_EcommerceSales[[#This Row],[Total_Cost]], 0)</f>
        <v>0</v>
      </c>
      <c r="AA3198" t="str">
        <f>TEXT(tbl_EcommerceSales[[#This Row],[Order_Date]],"mmm")</f>
        <v>Dec</v>
      </c>
      <c r="AB3198">
        <f>YEAR(tbl_EcommerceSales[[#This Row],[Order_Date]])</f>
        <v>2025</v>
      </c>
      <c r="AC3198" t="str">
        <f>IF(tbl_EcommerceSales[[#This Row],[Age]]&lt;18,"Under 18",IF(tbl_EcommerceSales[[#This Row],[Age]]&lt;=25,"18-25",IF(tbl_EcommerceSales[[#This Row],[Age]]&lt;=35,"26-35",IF(tbl_EcommerceSales[[#This Row],[Age]]&lt;=45,"36-45",IF(tbl_EcommerceSales[[#This Row],[Age]]&lt;=55,"46-55","56+")))))</f>
        <v>26-35</v>
      </c>
    </row>
    <row r="3199" spans="1:29" x14ac:dyDescent="0.35">
      <c r="A3199" t="s">
        <v>5076</v>
      </c>
      <c r="B3199" s="7">
        <v>46007</v>
      </c>
      <c r="C3199" t="s">
        <v>2616</v>
      </c>
      <c r="D3199" t="s">
        <v>312</v>
      </c>
      <c r="E3199" t="s">
        <v>25</v>
      </c>
      <c r="F3199">
        <v>38</v>
      </c>
      <c r="G3199" t="s">
        <v>71</v>
      </c>
      <c r="H3199" t="s">
        <v>72</v>
      </c>
      <c r="I3199" t="s">
        <v>89</v>
      </c>
      <c r="J3199" t="s">
        <v>90</v>
      </c>
      <c r="K3199" t="s">
        <v>91</v>
      </c>
      <c r="L3199" t="s">
        <v>92</v>
      </c>
      <c r="M3199">
        <v>4</v>
      </c>
      <c r="N3199" s="2">
        <v>599</v>
      </c>
      <c r="O3199" s="3">
        <v>0.1</v>
      </c>
      <c r="P3199" s="2">
        <v>1040</v>
      </c>
      <c r="Q3199" t="s">
        <v>156</v>
      </c>
      <c r="R3199" t="s">
        <v>33</v>
      </c>
      <c r="S3199" t="s">
        <v>34</v>
      </c>
      <c r="T3199" s="4">
        <v>3</v>
      </c>
      <c r="U3199" s="11">
        <f t="shared" si="49"/>
        <v>2396</v>
      </c>
      <c r="V3199" s="11">
        <f>tbl_EcommerceSales[[#This Row],[Gross_Sales]]*tbl_EcommerceSales[[#This Row],[Discount]]</f>
        <v>239.60000000000002</v>
      </c>
      <c r="W3199" s="11">
        <f>tbl_EcommerceSales[[#This Row],[Gross_Sales]]-tbl_EcommerceSales[[#This Row],[Discount_Amount]]</f>
        <v>2156.4</v>
      </c>
      <c r="X3199" s="11">
        <f>tbl_EcommerceSales[[#This Row],[Quantity]] * _xlfn.XLOOKUP(tbl_EcommerceSales[[#This Row],[Product_ID]], Product_Master!A:A, Product_Master!F:F)</f>
        <v>1040</v>
      </c>
      <c r="Y3199" s="11">
        <f>tbl_EcommerceSales[[#This Row],[Net_Revenue]]-tbl_EcommerceSales[[#This Row],[Total_Cost]]</f>
        <v>1116.4000000000001</v>
      </c>
      <c r="Z3199" s="9">
        <f>IFERROR(#REF!/tbl_EcommerceSales[[#This Row],[Total_Cost]], 0)</f>
        <v>0</v>
      </c>
      <c r="AA3199" t="str">
        <f>TEXT(tbl_EcommerceSales[[#This Row],[Order_Date]],"mmm")</f>
        <v>Dec</v>
      </c>
      <c r="AB3199">
        <f>YEAR(tbl_EcommerceSales[[#This Row],[Order_Date]])</f>
        <v>2025</v>
      </c>
      <c r="AC3199" t="str">
        <f>IF(tbl_EcommerceSales[[#This Row],[Age]]&lt;18,"Under 18",IF(tbl_EcommerceSales[[#This Row],[Age]]&lt;=25,"18-25",IF(tbl_EcommerceSales[[#This Row],[Age]]&lt;=35,"26-35",IF(tbl_EcommerceSales[[#This Row],[Age]]&lt;=45,"36-45",IF(tbl_EcommerceSales[[#This Row],[Age]]&lt;=55,"46-55","56+")))))</f>
        <v>36-45</v>
      </c>
    </row>
    <row r="3200" spans="1:29" x14ac:dyDescent="0.35">
      <c r="A3200" t="s">
        <v>5077</v>
      </c>
      <c r="B3200" s="7">
        <v>46007</v>
      </c>
      <c r="C3200" t="s">
        <v>1749</v>
      </c>
      <c r="D3200" t="s">
        <v>106</v>
      </c>
      <c r="E3200" t="s">
        <v>48</v>
      </c>
      <c r="F3200">
        <v>35</v>
      </c>
      <c r="G3200" t="s">
        <v>211</v>
      </c>
      <c r="H3200" t="s">
        <v>72</v>
      </c>
      <c r="I3200" t="s">
        <v>111</v>
      </c>
      <c r="J3200" t="s">
        <v>112</v>
      </c>
      <c r="K3200" t="s">
        <v>55</v>
      </c>
      <c r="L3200" t="s">
        <v>113</v>
      </c>
      <c r="M3200">
        <v>1</v>
      </c>
      <c r="N3200" s="2">
        <v>1799</v>
      </c>
      <c r="O3200" s="3">
        <v>0.05</v>
      </c>
      <c r="P3200" s="2">
        <v>950</v>
      </c>
      <c r="Q3200" t="s">
        <v>156</v>
      </c>
      <c r="R3200" t="s">
        <v>93</v>
      </c>
      <c r="S3200" t="s">
        <v>34</v>
      </c>
      <c r="T3200" s="4">
        <v>5</v>
      </c>
      <c r="U3200" s="11">
        <f t="shared" si="49"/>
        <v>1799</v>
      </c>
      <c r="V3200" s="11">
        <f>tbl_EcommerceSales[[#This Row],[Gross_Sales]]*tbl_EcommerceSales[[#This Row],[Discount]]</f>
        <v>89.95</v>
      </c>
      <c r="W3200" s="11">
        <f>tbl_EcommerceSales[[#This Row],[Gross_Sales]]-tbl_EcommerceSales[[#This Row],[Discount_Amount]]</f>
        <v>1709.05</v>
      </c>
      <c r="X3200" s="11">
        <f>tbl_EcommerceSales[[#This Row],[Quantity]] * _xlfn.XLOOKUP(tbl_EcommerceSales[[#This Row],[Product_ID]], Product_Master!A:A, Product_Master!F:F)</f>
        <v>950</v>
      </c>
      <c r="Y3200" s="11">
        <f>tbl_EcommerceSales[[#This Row],[Net_Revenue]]-tbl_EcommerceSales[[#This Row],[Total_Cost]]</f>
        <v>759.05</v>
      </c>
      <c r="Z3200" s="9">
        <f>IFERROR(#REF!/tbl_EcommerceSales[[#This Row],[Total_Cost]], 0)</f>
        <v>0</v>
      </c>
      <c r="AA3200" t="str">
        <f>TEXT(tbl_EcommerceSales[[#This Row],[Order_Date]],"mmm")</f>
        <v>Dec</v>
      </c>
      <c r="AB3200">
        <f>YEAR(tbl_EcommerceSales[[#This Row],[Order_Date]])</f>
        <v>2025</v>
      </c>
      <c r="AC3200" t="str">
        <f>IF(tbl_EcommerceSales[[#This Row],[Age]]&lt;18,"Under 18",IF(tbl_EcommerceSales[[#This Row],[Age]]&lt;=25,"18-25",IF(tbl_EcommerceSales[[#This Row],[Age]]&lt;=35,"26-35",IF(tbl_EcommerceSales[[#This Row],[Age]]&lt;=45,"36-45",IF(tbl_EcommerceSales[[#This Row],[Age]]&lt;=55,"46-55","56+")))))</f>
        <v>26-35</v>
      </c>
    </row>
    <row r="3201" spans="1:29" x14ac:dyDescent="0.35">
      <c r="A3201" t="s">
        <v>5078</v>
      </c>
      <c r="B3201" s="7">
        <v>46007</v>
      </c>
      <c r="C3201" t="s">
        <v>5079</v>
      </c>
      <c r="D3201" t="s">
        <v>47</v>
      </c>
      <c r="E3201" t="s">
        <v>25</v>
      </c>
      <c r="F3201">
        <v>29</v>
      </c>
      <c r="G3201" t="s">
        <v>122</v>
      </c>
      <c r="H3201" t="s">
        <v>72</v>
      </c>
      <c r="I3201" t="s">
        <v>117</v>
      </c>
      <c r="J3201" t="s">
        <v>118</v>
      </c>
      <c r="K3201" t="s">
        <v>82</v>
      </c>
      <c r="L3201" t="s">
        <v>119</v>
      </c>
      <c r="M3201">
        <v>1</v>
      </c>
      <c r="N3201" s="2">
        <v>3299</v>
      </c>
      <c r="O3201" s="3">
        <v>0.2</v>
      </c>
      <c r="P3201" s="2">
        <v>2100</v>
      </c>
      <c r="Q3201" t="s">
        <v>32</v>
      </c>
      <c r="R3201" t="s">
        <v>33</v>
      </c>
      <c r="S3201" t="s">
        <v>57</v>
      </c>
      <c r="T3201" s="4">
        <v>5</v>
      </c>
      <c r="U3201" s="11">
        <f t="shared" si="49"/>
        <v>3299</v>
      </c>
      <c r="V3201" s="11">
        <f>tbl_EcommerceSales[[#This Row],[Gross_Sales]]*tbl_EcommerceSales[[#This Row],[Discount]]</f>
        <v>659.80000000000007</v>
      </c>
      <c r="W3201" s="11">
        <f>tbl_EcommerceSales[[#This Row],[Gross_Sales]]-tbl_EcommerceSales[[#This Row],[Discount_Amount]]</f>
        <v>2639.2</v>
      </c>
      <c r="X3201" s="11">
        <f>tbl_EcommerceSales[[#This Row],[Quantity]] * _xlfn.XLOOKUP(tbl_EcommerceSales[[#This Row],[Product_ID]], Product_Master!A:A, Product_Master!F:F)</f>
        <v>2100</v>
      </c>
      <c r="Y3201" s="11">
        <f>tbl_EcommerceSales[[#This Row],[Net_Revenue]]-tbl_EcommerceSales[[#This Row],[Total_Cost]]</f>
        <v>539.19999999999982</v>
      </c>
      <c r="Z3201" s="9">
        <f>IFERROR(#REF!/tbl_EcommerceSales[[#This Row],[Total_Cost]], 0)</f>
        <v>0</v>
      </c>
      <c r="AA3201" t="str">
        <f>TEXT(tbl_EcommerceSales[[#This Row],[Order_Date]],"mmm")</f>
        <v>Dec</v>
      </c>
      <c r="AB3201">
        <f>YEAR(tbl_EcommerceSales[[#This Row],[Order_Date]])</f>
        <v>2025</v>
      </c>
      <c r="AC3201" t="str">
        <f>IF(tbl_EcommerceSales[[#This Row],[Age]]&lt;18,"Under 18",IF(tbl_EcommerceSales[[#This Row],[Age]]&lt;=25,"18-25",IF(tbl_EcommerceSales[[#This Row],[Age]]&lt;=35,"26-35",IF(tbl_EcommerceSales[[#This Row],[Age]]&lt;=45,"36-45",IF(tbl_EcommerceSales[[#This Row],[Age]]&lt;=55,"46-55","56+")))))</f>
        <v>26-35</v>
      </c>
    </row>
    <row r="3202" spans="1:29" x14ac:dyDescent="0.35">
      <c r="A3202" t="s">
        <v>5080</v>
      </c>
      <c r="B3202" s="7">
        <v>46007</v>
      </c>
      <c r="C3202" t="s">
        <v>2459</v>
      </c>
      <c r="D3202" t="s">
        <v>24</v>
      </c>
      <c r="E3202" t="s">
        <v>48</v>
      </c>
      <c r="F3202">
        <v>18</v>
      </c>
      <c r="G3202" t="s">
        <v>174</v>
      </c>
      <c r="H3202" t="s">
        <v>39</v>
      </c>
      <c r="I3202" t="s">
        <v>40</v>
      </c>
      <c r="J3202" t="s">
        <v>41</v>
      </c>
      <c r="K3202" t="s">
        <v>42</v>
      </c>
      <c r="L3202" t="s">
        <v>43</v>
      </c>
      <c r="M3202">
        <v>1</v>
      </c>
      <c r="N3202" s="2">
        <v>699</v>
      </c>
      <c r="O3202" s="3">
        <v>0.15</v>
      </c>
      <c r="P3202" s="2">
        <v>310</v>
      </c>
      <c r="Q3202" t="s">
        <v>44</v>
      </c>
      <c r="R3202" t="s">
        <v>33</v>
      </c>
      <c r="S3202" t="s">
        <v>34</v>
      </c>
      <c r="T3202" s="4">
        <v>5</v>
      </c>
      <c r="U3202" s="11">
        <f t="shared" ref="U3202:U3265" si="50">M3202*N3202</f>
        <v>699</v>
      </c>
      <c r="V3202" s="11">
        <f>tbl_EcommerceSales[[#This Row],[Gross_Sales]]*tbl_EcommerceSales[[#This Row],[Discount]]</f>
        <v>104.85</v>
      </c>
      <c r="W3202" s="11">
        <f>tbl_EcommerceSales[[#This Row],[Gross_Sales]]-tbl_EcommerceSales[[#This Row],[Discount_Amount]]</f>
        <v>594.15</v>
      </c>
      <c r="X3202" s="11">
        <f>tbl_EcommerceSales[[#This Row],[Quantity]] * _xlfn.XLOOKUP(tbl_EcommerceSales[[#This Row],[Product_ID]], Product_Master!A:A, Product_Master!F:F)</f>
        <v>310</v>
      </c>
      <c r="Y3202" s="11">
        <f>tbl_EcommerceSales[[#This Row],[Net_Revenue]]-tbl_EcommerceSales[[#This Row],[Total_Cost]]</f>
        <v>284.14999999999998</v>
      </c>
      <c r="Z3202" s="9">
        <f>IFERROR(#REF!/tbl_EcommerceSales[[#This Row],[Total_Cost]], 0)</f>
        <v>0</v>
      </c>
      <c r="AA3202" t="str">
        <f>TEXT(tbl_EcommerceSales[[#This Row],[Order_Date]],"mmm")</f>
        <v>Dec</v>
      </c>
      <c r="AB3202">
        <f>YEAR(tbl_EcommerceSales[[#This Row],[Order_Date]])</f>
        <v>2025</v>
      </c>
      <c r="AC3202" t="str">
        <f>IF(tbl_EcommerceSales[[#This Row],[Age]]&lt;18,"Under 18",IF(tbl_EcommerceSales[[#This Row],[Age]]&lt;=25,"18-25",IF(tbl_EcommerceSales[[#This Row],[Age]]&lt;=35,"26-35",IF(tbl_EcommerceSales[[#This Row],[Age]]&lt;=45,"36-45",IF(tbl_EcommerceSales[[#This Row],[Age]]&lt;=55,"46-55","56+")))))</f>
        <v>18-25</v>
      </c>
    </row>
    <row r="3203" spans="1:29" x14ac:dyDescent="0.35">
      <c r="A3203" t="s">
        <v>5081</v>
      </c>
      <c r="B3203" s="7">
        <v>46007</v>
      </c>
      <c r="C3203" t="s">
        <v>3700</v>
      </c>
      <c r="D3203" t="s">
        <v>216</v>
      </c>
      <c r="E3203" t="s">
        <v>25</v>
      </c>
      <c r="F3203">
        <v>38</v>
      </c>
      <c r="G3203" t="s">
        <v>87</v>
      </c>
      <c r="H3203" t="s">
        <v>88</v>
      </c>
      <c r="I3203" t="s">
        <v>80</v>
      </c>
      <c r="J3203" t="s">
        <v>81</v>
      </c>
      <c r="K3203" t="s">
        <v>82</v>
      </c>
      <c r="L3203" t="s">
        <v>83</v>
      </c>
      <c r="M3203">
        <v>3</v>
      </c>
      <c r="N3203" s="2">
        <v>2499</v>
      </c>
      <c r="O3203" s="3">
        <v>0.1</v>
      </c>
      <c r="P3203" s="2">
        <v>4650</v>
      </c>
      <c r="Q3203" t="s">
        <v>32</v>
      </c>
      <c r="R3203" t="s">
        <v>33</v>
      </c>
      <c r="S3203" t="s">
        <v>34</v>
      </c>
      <c r="T3203" s="4">
        <v>3</v>
      </c>
      <c r="U3203" s="11">
        <f t="shared" si="50"/>
        <v>7497</v>
      </c>
      <c r="V3203" s="11">
        <f>tbl_EcommerceSales[[#This Row],[Gross_Sales]]*tbl_EcommerceSales[[#This Row],[Discount]]</f>
        <v>749.7</v>
      </c>
      <c r="W3203" s="11">
        <f>tbl_EcommerceSales[[#This Row],[Gross_Sales]]-tbl_EcommerceSales[[#This Row],[Discount_Amount]]</f>
        <v>6747.3</v>
      </c>
      <c r="X3203" s="11">
        <f>tbl_EcommerceSales[[#This Row],[Quantity]] * _xlfn.XLOOKUP(tbl_EcommerceSales[[#This Row],[Product_ID]], Product_Master!A:A, Product_Master!F:F)</f>
        <v>4650</v>
      </c>
      <c r="Y3203" s="11">
        <f>tbl_EcommerceSales[[#This Row],[Net_Revenue]]-tbl_EcommerceSales[[#This Row],[Total_Cost]]</f>
        <v>2097.3000000000002</v>
      </c>
      <c r="Z3203" s="9">
        <f>IFERROR(#REF!/tbl_EcommerceSales[[#This Row],[Total_Cost]], 0)</f>
        <v>0</v>
      </c>
      <c r="AA3203" t="str">
        <f>TEXT(tbl_EcommerceSales[[#This Row],[Order_Date]],"mmm")</f>
        <v>Dec</v>
      </c>
      <c r="AB3203">
        <f>YEAR(tbl_EcommerceSales[[#This Row],[Order_Date]])</f>
        <v>2025</v>
      </c>
      <c r="AC3203" t="str">
        <f>IF(tbl_EcommerceSales[[#This Row],[Age]]&lt;18,"Under 18",IF(tbl_EcommerceSales[[#This Row],[Age]]&lt;=25,"18-25",IF(tbl_EcommerceSales[[#This Row],[Age]]&lt;=35,"26-35",IF(tbl_EcommerceSales[[#This Row],[Age]]&lt;=45,"36-45",IF(tbl_EcommerceSales[[#This Row],[Age]]&lt;=55,"46-55","56+")))))</f>
        <v>36-45</v>
      </c>
    </row>
    <row r="3204" spans="1:29" x14ac:dyDescent="0.35">
      <c r="A3204" t="s">
        <v>5082</v>
      </c>
      <c r="B3204" s="7">
        <v>46007</v>
      </c>
      <c r="C3204" t="s">
        <v>1161</v>
      </c>
      <c r="D3204" t="s">
        <v>342</v>
      </c>
      <c r="E3204" t="s">
        <v>48</v>
      </c>
      <c r="F3204">
        <v>32</v>
      </c>
      <c r="G3204" t="s">
        <v>122</v>
      </c>
      <c r="H3204" t="s">
        <v>72</v>
      </c>
      <c r="I3204" t="s">
        <v>212</v>
      </c>
      <c r="J3204" t="s">
        <v>213</v>
      </c>
      <c r="K3204" t="s">
        <v>177</v>
      </c>
      <c r="L3204" t="s">
        <v>178</v>
      </c>
      <c r="M3204">
        <v>2</v>
      </c>
      <c r="N3204" s="2">
        <v>2499</v>
      </c>
      <c r="O3204" s="3">
        <v>0.05</v>
      </c>
      <c r="P3204" s="2">
        <v>2900</v>
      </c>
      <c r="Q3204" t="s">
        <v>32</v>
      </c>
      <c r="R3204" t="s">
        <v>33</v>
      </c>
      <c r="S3204" t="s">
        <v>57</v>
      </c>
      <c r="T3204" s="4">
        <v>5</v>
      </c>
      <c r="U3204" s="11">
        <f t="shared" si="50"/>
        <v>4998</v>
      </c>
      <c r="V3204" s="11">
        <f>tbl_EcommerceSales[[#This Row],[Gross_Sales]]*tbl_EcommerceSales[[#This Row],[Discount]]</f>
        <v>249.9</v>
      </c>
      <c r="W3204" s="11">
        <f>tbl_EcommerceSales[[#This Row],[Gross_Sales]]-tbl_EcommerceSales[[#This Row],[Discount_Amount]]</f>
        <v>4748.1000000000004</v>
      </c>
      <c r="X3204" s="11">
        <f>tbl_EcommerceSales[[#This Row],[Quantity]] * _xlfn.XLOOKUP(tbl_EcommerceSales[[#This Row],[Product_ID]], Product_Master!A:A, Product_Master!F:F)</f>
        <v>2900</v>
      </c>
      <c r="Y3204" s="11">
        <f>tbl_EcommerceSales[[#This Row],[Net_Revenue]]-tbl_EcommerceSales[[#This Row],[Total_Cost]]</f>
        <v>1848.1000000000004</v>
      </c>
      <c r="Z3204" s="9">
        <f>IFERROR(#REF!/tbl_EcommerceSales[[#This Row],[Total_Cost]], 0)</f>
        <v>0</v>
      </c>
      <c r="AA3204" t="str">
        <f>TEXT(tbl_EcommerceSales[[#This Row],[Order_Date]],"mmm")</f>
        <v>Dec</v>
      </c>
      <c r="AB3204">
        <f>YEAR(tbl_EcommerceSales[[#This Row],[Order_Date]])</f>
        <v>2025</v>
      </c>
      <c r="AC3204" t="str">
        <f>IF(tbl_EcommerceSales[[#This Row],[Age]]&lt;18,"Under 18",IF(tbl_EcommerceSales[[#This Row],[Age]]&lt;=25,"18-25",IF(tbl_EcommerceSales[[#This Row],[Age]]&lt;=35,"26-35",IF(tbl_EcommerceSales[[#This Row],[Age]]&lt;=45,"36-45",IF(tbl_EcommerceSales[[#This Row],[Age]]&lt;=55,"46-55","56+")))))</f>
        <v>26-35</v>
      </c>
    </row>
    <row r="3205" spans="1:29" x14ac:dyDescent="0.35">
      <c r="A3205" t="s">
        <v>5083</v>
      </c>
      <c r="B3205" s="7">
        <v>46008</v>
      </c>
      <c r="C3205" t="s">
        <v>5084</v>
      </c>
      <c r="D3205" t="s">
        <v>181</v>
      </c>
      <c r="E3205" t="s">
        <v>48</v>
      </c>
      <c r="F3205">
        <v>38</v>
      </c>
      <c r="G3205" t="s">
        <v>87</v>
      </c>
      <c r="H3205" t="s">
        <v>88</v>
      </c>
      <c r="I3205" t="s">
        <v>89</v>
      </c>
      <c r="J3205" t="s">
        <v>90</v>
      </c>
      <c r="K3205" t="s">
        <v>91</v>
      </c>
      <c r="L3205" t="s">
        <v>92</v>
      </c>
      <c r="M3205">
        <v>3</v>
      </c>
      <c r="N3205" s="2">
        <v>599</v>
      </c>
      <c r="O3205" s="3">
        <v>0</v>
      </c>
      <c r="P3205" s="2">
        <v>780</v>
      </c>
      <c r="Q3205" t="s">
        <v>32</v>
      </c>
      <c r="R3205" t="s">
        <v>33</v>
      </c>
      <c r="S3205" t="s">
        <v>34</v>
      </c>
      <c r="T3205" s="4">
        <v>5</v>
      </c>
      <c r="U3205" s="11">
        <f t="shared" si="50"/>
        <v>1797</v>
      </c>
      <c r="V3205" s="11">
        <f>tbl_EcommerceSales[[#This Row],[Gross_Sales]]*tbl_EcommerceSales[[#This Row],[Discount]]</f>
        <v>0</v>
      </c>
      <c r="W3205" s="11">
        <f>tbl_EcommerceSales[[#This Row],[Gross_Sales]]-tbl_EcommerceSales[[#This Row],[Discount_Amount]]</f>
        <v>1797</v>
      </c>
      <c r="X3205" s="11">
        <f>tbl_EcommerceSales[[#This Row],[Quantity]] * _xlfn.XLOOKUP(tbl_EcommerceSales[[#This Row],[Product_ID]], Product_Master!A:A, Product_Master!F:F)</f>
        <v>780</v>
      </c>
      <c r="Y3205" s="11">
        <f>tbl_EcommerceSales[[#This Row],[Net_Revenue]]-tbl_EcommerceSales[[#This Row],[Total_Cost]]</f>
        <v>1017</v>
      </c>
      <c r="Z3205" s="9">
        <f>IFERROR(#REF!/tbl_EcommerceSales[[#This Row],[Total_Cost]], 0)</f>
        <v>0</v>
      </c>
      <c r="AA3205" t="str">
        <f>TEXT(tbl_EcommerceSales[[#This Row],[Order_Date]],"mmm")</f>
        <v>Dec</v>
      </c>
      <c r="AB3205">
        <f>YEAR(tbl_EcommerceSales[[#This Row],[Order_Date]])</f>
        <v>2025</v>
      </c>
      <c r="AC3205" t="str">
        <f>IF(tbl_EcommerceSales[[#This Row],[Age]]&lt;18,"Under 18",IF(tbl_EcommerceSales[[#This Row],[Age]]&lt;=25,"18-25",IF(tbl_EcommerceSales[[#This Row],[Age]]&lt;=35,"26-35",IF(tbl_EcommerceSales[[#This Row],[Age]]&lt;=45,"36-45",IF(tbl_EcommerceSales[[#This Row],[Age]]&lt;=55,"46-55","56+")))))</f>
        <v>36-45</v>
      </c>
    </row>
    <row r="3206" spans="1:29" x14ac:dyDescent="0.35">
      <c r="A3206" t="s">
        <v>5085</v>
      </c>
      <c r="B3206" s="7">
        <v>46008</v>
      </c>
      <c r="C3206" t="s">
        <v>1073</v>
      </c>
      <c r="D3206" t="s">
        <v>251</v>
      </c>
      <c r="E3206" t="s">
        <v>48</v>
      </c>
      <c r="F3206">
        <v>26</v>
      </c>
      <c r="G3206" t="s">
        <v>99</v>
      </c>
      <c r="H3206" t="s">
        <v>88</v>
      </c>
      <c r="I3206" t="s">
        <v>80</v>
      </c>
      <c r="J3206" t="s">
        <v>81</v>
      </c>
      <c r="K3206" t="s">
        <v>82</v>
      </c>
      <c r="L3206" t="s">
        <v>83</v>
      </c>
      <c r="M3206">
        <v>3</v>
      </c>
      <c r="N3206" s="2">
        <v>2499</v>
      </c>
      <c r="O3206" s="3">
        <v>0.25</v>
      </c>
      <c r="P3206" s="2">
        <v>4650</v>
      </c>
      <c r="Q3206" t="s">
        <v>44</v>
      </c>
      <c r="R3206" t="s">
        <v>33</v>
      </c>
      <c r="S3206" t="s">
        <v>34</v>
      </c>
      <c r="T3206" s="4">
        <v>4</v>
      </c>
      <c r="U3206" s="11">
        <f t="shared" si="50"/>
        <v>7497</v>
      </c>
      <c r="V3206" s="11">
        <f>tbl_EcommerceSales[[#This Row],[Gross_Sales]]*tbl_EcommerceSales[[#This Row],[Discount]]</f>
        <v>1874.25</v>
      </c>
      <c r="W3206" s="11">
        <f>tbl_EcommerceSales[[#This Row],[Gross_Sales]]-tbl_EcommerceSales[[#This Row],[Discount_Amount]]</f>
        <v>5622.75</v>
      </c>
      <c r="X3206" s="11">
        <f>tbl_EcommerceSales[[#This Row],[Quantity]] * _xlfn.XLOOKUP(tbl_EcommerceSales[[#This Row],[Product_ID]], Product_Master!A:A, Product_Master!F:F)</f>
        <v>4650</v>
      </c>
      <c r="Y3206" s="11">
        <f>tbl_EcommerceSales[[#This Row],[Net_Revenue]]-tbl_EcommerceSales[[#This Row],[Total_Cost]]</f>
        <v>972.75</v>
      </c>
      <c r="Z3206" s="9">
        <f>IFERROR(#REF!/tbl_EcommerceSales[[#This Row],[Total_Cost]], 0)</f>
        <v>0</v>
      </c>
      <c r="AA3206" t="str">
        <f>TEXT(tbl_EcommerceSales[[#This Row],[Order_Date]],"mmm")</f>
        <v>Dec</v>
      </c>
      <c r="AB3206">
        <f>YEAR(tbl_EcommerceSales[[#This Row],[Order_Date]])</f>
        <v>2025</v>
      </c>
      <c r="AC3206" t="str">
        <f>IF(tbl_EcommerceSales[[#This Row],[Age]]&lt;18,"Under 18",IF(tbl_EcommerceSales[[#This Row],[Age]]&lt;=25,"18-25",IF(tbl_EcommerceSales[[#This Row],[Age]]&lt;=35,"26-35",IF(tbl_EcommerceSales[[#This Row],[Age]]&lt;=45,"36-45",IF(tbl_EcommerceSales[[#This Row],[Age]]&lt;=55,"46-55","56+")))))</f>
        <v>26-35</v>
      </c>
    </row>
    <row r="3207" spans="1:29" x14ac:dyDescent="0.35">
      <c r="A3207" t="s">
        <v>5086</v>
      </c>
      <c r="B3207" s="7">
        <v>46008</v>
      </c>
      <c r="C3207" t="s">
        <v>5087</v>
      </c>
      <c r="D3207" t="s">
        <v>151</v>
      </c>
      <c r="E3207" t="s">
        <v>48</v>
      </c>
      <c r="F3207">
        <v>21</v>
      </c>
      <c r="G3207" t="s">
        <v>26</v>
      </c>
      <c r="H3207" t="s">
        <v>27</v>
      </c>
      <c r="I3207" t="s">
        <v>338</v>
      </c>
      <c r="J3207" t="s">
        <v>339</v>
      </c>
      <c r="K3207" t="s">
        <v>55</v>
      </c>
      <c r="L3207" t="s">
        <v>56</v>
      </c>
      <c r="M3207">
        <v>2</v>
      </c>
      <c r="N3207" s="2">
        <v>1499</v>
      </c>
      <c r="O3207" s="3">
        <v>0.1</v>
      </c>
      <c r="P3207" s="2">
        <v>1560</v>
      </c>
      <c r="Q3207" t="s">
        <v>32</v>
      </c>
      <c r="R3207" t="s">
        <v>33</v>
      </c>
      <c r="S3207" t="s">
        <v>57</v>
      </c>
      <c r="T3207" s="4">
        <v>4</v>
      </c>
      <c r="U3207" s="11">
        <f t="shared" si="50"/>
        <v>2998</v>
      </c>
      <c r="V3207" s="11">
        <f>tbl_EcommerceSales[[#This Row],[Gross_Sales]]*tbl_EcommerceSales[[#This Row],[Discount]]</f>
        <v>299.8</v>
      </c>
      <c r="W3207" s="11">
        <f>tbl_EcommerceSales[[#This Row],[Gross_Sales]]-tbl_EcommerceSales[[#This Row],[Discount_Amount]]</f>
        <v>2698.2</v>
      </c>
      <c r="X3207" s="11">
        <f>tbl_EcommerceSales[[#This Row],[Quantity]] * _xlfn.XLOOKUP(tbl_EcommerceSales[[#This Row],[Product_ID]], Product_Master!A:A, Product_Master!F:F)</f>
        <v>1560</v>
      </c>
      <c r="Y3207" s="11">
        <f>tbl_EcommerceSales[[#This Row],[Net_Revenue]]-tbl_EcommerceSales[[#This Row],[Total_Cost]]</f>
        <v>1138.1999999999998</v>
      </c>
      <c r="Z3207" s="9">
        <f>IFERROR(#REF!/tbl_EcommerceSales[[#This Row],[Total_Cost]], 0)</f>
        <v>0</v>
      </c>
      <c r="AA3207" t="str">
        <f>TEXT(tbl_EcommerceSales[[#This Row],[Order_Date]],"mmm")</f>
        <v>Dec</v>
      </c>
      <c r="AB3207">
        <f>YEAR(tbl_EcommerceSales[[#This Row],[Order_Date]])</f>
        <v>2025</v>
      </c>
      <c r="AC3207" t="str">
        <f>IF(tbl_EcommerceSales[[#This Row],[Age]]&lt;18,"Under 18",IF(tbl_EcommerceSales[[#This Row],[Age]]&lt;=25,"18-25",IF(tbl_EcommerceSales[[#This Row],[Age]]&lt;=35,"26-35",IF(tbl_EcommerceSales[[#This Row],[Age]]&lt;=45,"36-45",IF(tbl_EcommerceSales[[#This Row],[Age]]&lt;=55,"46-55","56+")))))</f>
        <v>18-25</v>
      </c>
    </row>
    <row r="3208" spans="1:29" x14ac:dyDescent="0.35">
      <c r="A3208" t="s">
        <v>5088</v>
      </c>
      <c r="B3208" s="7">
        <v>46008</v>
      </c>
      <c r="C3208" t="s">
        <v>248</v>
      </c>
      <c r="D3208" t="s">
        <v>106</v>
      </c>
      <c r="E3208" t="s">
        <v>48</v>
      </c>
      <c r="F3208">
        <v>20</v>
      </c>
      <c r="G3208" t="s">
        <v>103</v>
      </c>
      <c r="H3208" t="s">
        <v>27</v>
      </c>
      <c r="I3208" t="s">
        <v>236</v>
      </c>
      <c r="J3208" t="s">
        <v>237</v>
      </c>
      <c r="K3208" t="s">
        <v>82</v>
      </c>
      <c r="L3208" t="s">
        <v>238</v>
      </c>
      <c r="M3208">
        <v>2</v>
      </c>
      <c r="N3208" s="2">
        <v>899</v>
      </c>
      <c r="O3208" s="3">
        <v>0</v>
      </c>
      <c r="P3208" s="2">
        <v>960</v>
      </c>
      <c r="Q3208" t="s">
        <v>123</v>
      </c>
      <c r="R3208" t="s">
        <v>33</v>
      </c>
      <c r="S3208" t="s">
        <v>57</v>
      </c>
      <c r="T3208" s="4">
        <v>4</v>
      </c>
      <c r="U3208" s="11">
        <f t="shared" si="50"/>
        <v>1798</v>
      </c>
      <c r="V3208" s="11">
        <f>tbl_EcommerceSales[[#This Row],[Gross_Sales]]*tbl_EcommerceSales[[#This Row],[Discount]]</f>
        <v>0</v>
      </c>
      <c r="W3208" s="11">
        <f>tbl_EcommerceSales[[#This Row],[Gross_Sales]]-tbl_EcommerceSales[[#This Row],[Discount_Amount]]</f>
        <v>1798</v>
      </c>
      <c r="X3208" s="11">
        <f>tbl_EcommerceSales[[#This Row],[Quantity]] * _xlfn.XLOOKUP(tbl_EcommerceSales[[#This Row],[Product_ID]], Product_Master!A:A, Product_Master!F:F)</f>
        <v>960</v>
      </c>
      <c r="Y3208" s="11">
        <f>tbl_EcommerceSales[[#This Row],[Net_Revenue]]-tbl_EcommerceSales[[#This Row],[Total_Cost]]</f>
        <v>838</v>
      </c>
      <c r="Z3208" s="9">
        <f>IFERROR(#REF!/tbl_EcommerceSales[[#This Row],[Total_Cost]], 0)</f>
        <v>0</v>
      </c>
      <c r="AA3208" t="str">
        <f>TEXT(tbl_EcommerceSales[[#This Row],[Order_Date]],"mmm")</f>
        <v>Dec</v>
      </c>
      <c r="AB3208">
        <f>YEAR(tbl_EcommerceSales[[#This Row],[Order_Date]])</f>
        <v>2025</v>
      </c>
      <c r="AC3208" t="str">
        <f>IF(tbl_EcommerceSales[[#This Row],[Age]]&lt;18,"Under 18",IF(tbl_EcommerceSales[[#This Row],[Age]]&lt;=25,"18-25",IF(tbl_EcommerceSales[[#This Row],[Age]]&lt;=35,"26-35",IF(tbl_EcommerceSales[[#This Row],[Age]]&lt;=45,"36-45",IF(tbl_EcommerceSales[[#This Row],[Age]]&lt;=55,"46-55","56+")))))</f>
        <v>18-25</v>
      </c>
    </row>
    <row r="3209" spans="1:29" x14ac:dyDescent="0.35">
      <c r="A3209" t="s">
        <v>5089</v>
      </c>
      <c r="B3209" s="7">
        <v>46009</v>
      </c>
      <c r="C3209" t="s">
        <v>3397</v>
      </c>
      <c r="D3209" t="s">
        <v>205</v>
      </c>
      <c r="E3209" t="s">
        <v>48</v>
      </c>
      <c r="F3209">
        <v>35</v>
      </c>
      <c r="G3209" t="s">
        <v>155</v>
      </c>
      <c r="H3209" t="s">
        <v>88</v>
      </c>
      <c r="I3209" t="s">
        <v>53</v>
      </c>
      <c r="J3209" t="s">
        <v>54</v>
      </c>
      <c r="K3209" t="s">
        <v>55</v>
      </c>
      <c r="L3209" t="s">
        <v>56</v>
      </c>
      <c r="M3209">
        <v>1</v>
      </c>
      <c r="N3209" s="2">
        <v>799</v>
      </c>
      <c r="O3209" s="3">
        <v>0.05</v>
      </c>
      <c r="P3209" s="2">
        <v>390</v>
      </c>
      <c r="Q3209" t="s">
        <v>319</v>
      </c>
      <c r="R3209" t="s">
        <v>33</v>
      </c>
      <c r="S3209" t="s">
        <v>57</v>
      </c>
      <c r="T3209" s="4">
        <v>5</v>
      </c>
      <c r="U3209" s="11">
        <f t="shared" si="50"/>
        <v>799</v>
      </c>
      <c r="V3209" s="11">
        <f>tbl_EcommerceSales[[#This Row],[Gross_Sales]]*tbl_EcommerceSales[[#This Row],[Discount]]</f>
        <v>39.950000000000003</v>
      </c>
      <c r="W3209" s="11">
        <f>tbl_EcommerceSales[[#This Row],[Gross_Sales]]-tbl_EcommerceSales[[#This Row],[Discount_Amount]]</f>
        <v>759.05</v>
      </c>
      <c r="X3209" s="11">
        <f>tbl_EcommerceSales[[#This Row],[Quantity]] * _xlfn.XLOOKUP(tbl_EcommerceSales[[#This Row],[Product_ID]], Product_Master!A:A, Product_Master!F:F)</f>
        <v>390</v>
      </c>
      <c r="Y3209" s="11">
        <f>tbl_EcommerceSales[[#This Row],[Net_Revenue]]-tbl_EcommerceSales[[#This Row],[Total_Cost]]</f>
        <v>369.04999999999995</v>
      </c>
      <c r="Z3209" s="9">
        <f>IFERROR(#REF!/tbl_EcommerceSales[[#This Row],[Total_Cost]], 0)</f>
        <v>0</v>
      </c>
      <c r="AA3209" t="str">
        <f>TEXT(tbl_EcommerceSales[[#This Row],[Order_Date]],"mmm")</f>
        <v>Dec</v>
      </c>
      <c r="AB3209">
        <f>YEAR(tbl_EcommerceSales[[#This Row],[Order_Date]])</f>
        <v>2025</v>
      </c>
      <c r="AC3209" t="str">
        <f>IF(tbl_EcommerceSales[[#This Row],[Age]]&lt;18,"Under 18",IF(tbl_EcommerceSales[[#This Row],[Age]]&lt;=25,"18-25",IF(tbl_EcommerceSales[[#This Row],[Age]]&lt;=35,"26-35",IF(tbl_EcommerceSales[[#This Row],[Age]]&lt;=45,"36-45",IF(tbl_EcommerceSales[[#This Row],[Age]]&lt;=55,"46-55","56+")))))</f>
        <v>26-35</v>
      </c>
    </row>
    <row r="3210" spans="1:29" x14ac:dyDescent="0.35">
      <c r="A3210" t="s">
        <v>5090</v>
      </c>
      <c r="B3210" s="7">
        <v>46009</v>
      </c>
      <c r="C3210" t="s">
        <v>3461</v>
      </c>
      <c r="D3210" t="s">
        <v>342</v>
      </c>
      <c r="E3210" t="s">
        <v>25</v>
      </c>
      <c r="F3210">
        <v>24</v>
      </c>
      <c r="G3210" t="s">
        <v>186</v>
      </c>
      <c r="H3210" t="s">
        <v>72</v>
      </c>
      <c r="I3210" t="s">
        <v>290</v>
      </c>
      <c r="J3210" t="s">
        <v>291</v>
      </c>
      <c r="K3210" t="s">
        <v>30</v>
      </c>
      <c r="L3210" t="s">
        <v>31</v>
      </c>
      <c r="M3210">
        <v>1</v>
      </c>
      <c r="N3210" s="2">
        <v>3499</v>
      </c>
      <c r="O3210" s="3">
        <v>0.1</v>
      </c>
      <c r="P3210" s="2">
        <v>2250</v>
      </c>
      <c r="Q3210" t="s">
        <v>32</v>
      </c>
      <c r="R3210" t="s">
        <v>33</v>
      </c>
      <c r="S3210" t="s">
        <v>34</v>
      </c>
      <c r="T3210" s="4">
        <v>3</v>
      </c>
      <c r="U3210" s="11">
        <f t="shared" si="50"/>
        <v>3499</v>
      </c>
      <c r="V3210" s="11">
        <f>tbl_EcommerceSales[[#This Row],[Gross_Sales]]*tbl_EcommerceSales[[#This Row],[Discount]]</f>
        <v>349.90000000000003</v>
      </c>
      <c r="W3210" s="11">
        <f>tbl_EcommerceSales[[#This Row],[Gross_Sales]]-tbl_EcommerceSales[[#This Row],[Discount_Amount]]</f>
        <v>3149.1</v>
      </c>
      <c r="X3210" s="11">
        <f>tbl_EcommerceSales[[#This Row],[Quantity]] * _xlfn.XLOOKUP(tbl_EcommerceSales[[#This Row],[Product_ID]], Product_Master!A:A, Product_Master!F:F)</f>
        <v>2250</v>
      </c>
      <c r="Y3210" s="11">
        <f>tbl_EcommerceSales[[#This Row],[Net_Revenue]]-tbl_EcommerceSales[[#This Row],[Total_Cost]]</f>
        <v>899.09999999999991</v>
      </c>
      <c r="Z3210" s="9">
        <f>IFERROR(#REF!/tbl_EcommerceSales[[#This Row],[Total_Cost]], 0)</f>
        <v>0</v>
      </c>
      <c r="AA3210" t="str">
        <f>TEXT(tbl_EcommerceSales[[#This Row],[Order_Date]],"mmm")</f>
        <v>Dec</v>
      </c>
      <c r="AB3210">
        <f>YEAR(tbl_EcommerceSales[[#This Row],[Order_Date]])</f>
        <v>2025</v>
      </c>
      <c r="AC3210" t="str">
        <f>IF(tbl_EcommerceSales[[#This Row],[Age]]&lt;18,"Under 18",IF(tbl_EcommerceSales[[#This Row],[Age]]&lt;=25,"18-25",IF(tbl_EcommerceSales[[#This Row],[Age]]&lt;=35,"26-35",IF(tbl_EcommerceSales[[#This Row],[Age]]&lt;=45,"36-45",IF(tbl_EcommerceSales[[#This Row],[Age]]&lt;=55,"46-55","56+")))))</f>
        <v>18-25</v>
      </c>
    </row>
    <row r="3211" spans="1:29" x14ac:dyDescent="0.35">
      <c r="A3211" t="s">
        <v>5091</v>
      </c>
      <c r="B3211" s="7">
        <v>46009</v>
      </c>
      <c r="C3211" t="s">
        <v>5092</v>
      </c>
      <c r="D3211" t="s">
        <v>106</v>
      </c>
      <c r="E3211" t="s">
        <v>25</v>
      </c>
      <c r="F3211">
        <v>22</v>
      </c>
      <c r="G3211" t="s">
        <v>152</v>
      </c>
      <c r="H3211" t="s">
        <v>72</v>
      </c>
      <c r="I3211" t="s">
        <v>236</v>
      </c>
      <c r="J3211" t="s">
        <v>237</v>
      </c>
      <c r="K3211" t="s">
        <v>82</v>
      </c>
      <c r="L3211" t="s">
        <v>238</v>
      </c>
      <c r="M3211">
        <v>1</v>
      </c>
      <c r="N3211" s="2">
        <v>899</v>
      </c>
      <c r="O3211" s="3">
        <v>0</v>
      </c>
      <c r="P3211" s="2">
        <v>480</v>
      </c>
      <c r="Q3211" t="s">
        <v>44</v>
      </c>
      <c r="R3211" t="s">
        <v>33</v>
      </c>
      <c r="S3211" t="s">
        <v>57</v>
      </c>
      <c r="T3211" s="4">
        <v>5</v>
      </c>
      <c r="U3211" s="11">
        <f t="shared" si="50"/>
        <v>899</v>
      </c>
      <c r="V3211" s="11">
        <f>tbl_EcommerceSales[[#This Row],[Gross_Sales]]*tbl_EcommerceSales[[#This Row],[Discount]]</f>
        <v>0</v>
      </c>
      <c r="W3211" s="11">
        <f>tbl_EcommerceSales[[#This Row],[Gross_Sales]]-tbl_EcommerceSales[[#This Row],[Discount_Amount]]</f>
        <v>899</v>
      </c>
      <c r="X3211" s="11">
        <f>tbl_EcommerceSales[[#This Row],[Quantity]] * _xlfn.XLOOKUP(tbl_EcommerceSales[[#This Row],[Product_ID]], Product_Master!A:A, Product_Master!F:F)</f>
        <v>480</v>
      </c>
      <c r="Y3211" s="11">
        <f>tbl_EcommerceSales[[#This Row],[Net_Revenue]]-tbl_EcommerceSales[[#This Row],[Total_Cost]]</f>
        <v>419</v>
      </c>
      <c r="Z3211" s="9">
        <f>IFERROR(#REF!/tbl_EcommerceSales[[#This Row],[Total_Cost]], 0)</f>
        <v>0</v>
      </c>
      <c r="AA3211" t="str">
        <f>TEXT(tbl_EcommerceSales[[#This Row],[Order_Date]],"mmm")</f>
        <v>Dec</v>
      </c>
      <c r="AB3211">
        <f>YEAR(tbl_EcommerceSales[[#This Row],[Order_Date]])</f>
        <v>2025</v>
      </c>
      <c r="AC3211" t="str">
        <f>IF(tbl_EcommerceSales[[#This Row],[Age]]&lt;18,"Under 18",IF(tbl_EcommerceSales[[#This Row],[Age]]&lt;=25,"18-25",IF(tbl_EcommerceSales[[#This Row],[Age]]&lt;=35,"26-35",IF(tbl_EcommerceSales[[#This Row],[Age]]&lt;=45,"36-45",IF(tbl_EcommerceSales[[#This Row],[Age]]&lt;=55,"46-55","56+")))))</f>
        <v>18-25</v>
      </c>
    </row>
    <row r="3212" spans="1:29" x14ac:dyDescent="0.35">
      <c r="A3212" t="s">
        <v>5093</v>
      </c>
      <c r="B3212" s="7">
        <v>46009</v>
      </c>
      <c r="C3212" t="s">
        <v>1196</v>
      </c>
      <c r="D3212" t="s">
        <v>116</v>
      </c>
      <c r="E3212" t="s">
        <v>25</v>
      </c>
      <c r="F3212">
        <v>23</v>
      </c>
      <c r="G3212" t="s">
        <v>103</v>
      </c>
      <c r="H3212" t="s">
        <v>27</v>
      </c>
      <c r="I3212" t="s">
        <v>111</v>
      </c>
      <c r="J3212" t="s">
        <v>112</v>
      </c>
      <c r="K3212" t="s">
        <v>55</v>
      </c>
      <c r="L3212" t="s">
        <v>113</v>
      </c>
      <c r="M3212">
        <v>1</v>
      </c>
      <c r="N3212" s="2">
        <v>1799</v>
      </c>
      <c r="O3212" s="3">
        <v>0.05</v>
      </c>
      <c r="P3212" s="2">
        <v>950</v>
      </c>
      <c r="Q3212" t="s">
        <v>76</v>
      </c>
      <c r="R3212" t="s">
        <v>33</v>
      </c>
      <c r="S3212" t="s">
        <v>34</v>
      </c>
      <c r="T3212" s="4">
        <v>3</v>
      </c>
      <c r="U3212" s="11">
        <f t="shared" si="50"/>
        <v>1799</v>
      </c>
      <c r="V3212" s="11">
        <f>tbl_EcommerceSales[[#This Row],[Gross_Sales]]*tbl_EcommerceSales[[#This Row],[Discount]]</f>
        <v>89.95</v>
      </c>
      <c r="W3212" s="11">
        <f>tbl_EcommerceSales[[#This Row],[Gross_Sales]]-tbl_EcommerceSales[[#This Row],[Discount_Amount]]</f>
        <v>1709.05</v>
      </c>
      <c r="X3212" s="11">
        <f>tbl_EcommerceSales[[#This Row],[Quantity]] * _xlfn.XLOOKUP(tbl_EcommerceSales[[#This Row],[Product_ID]], Product_Master!A:A, Product_Master!F:F)</f>
        <v>950</v>
      </c>
      <c r="Y3212" s="11">
        <f>tbl_EcommerceSales[[#This Row],[Net_Revenue]]-tbl_EcommerceSales[[#This Row],[Total_Cost]]</f>
        <v>759.05</v>
      </c>
      <c r="Z3212" s="9">
        <f>IFERROR(#REF!/tbl_EcommerceSales[[#This Row],[Total_Cost]], 0)</f>
        <v>0</v>
      </c>
      <c r="AA3212" t="str">
        <f>TEXT(tbl_EcommerceSales[[#This Row],[Order_Date]],"mmm")</f>
        <v>Dec</v>
      </c>
      <c r="AB3212">
        <f>YEAR(tbl_EcommerceSales[[#This Row],[Order_Date]])</f>
        <v>2025</v>
      </c>
      <c r="AC3212" t="str">
        <f>IF(tbl_EcommerceSales[[#This Row],[Age]]&lt;18,"Under 18",IF(tbl_EcommerceSales[[#This Row],[Age]]&lt;=25,"18-25",IF(tbl_EcommerceSales[[#This Row],[Age]]&lt;=35,"26-35",IF(tbl_EcommerceSales[[#This Row],[Age]]&lt;=45,"36-45",IF(tbl_EcommerceSales[[#This Row],[Age]]&lt;=55,"46-55","56+")))))</f>
        <v>18-25</v>
      </c>
    </row>
    <row r="3213" spans="1:29" x14ac:dyDescent="0.35">
      <c r="A3213" t="s">
        <v>5094</v>
      </c>
      <c r="B3213" s="7">
        <v>46009</v>
      </c>
      <c r="C3213" t="s">
        <v>5095</v>
      </c>
      <c r="D3213" t="s">
        <v>148</v>
      </c>
      <c r="E3213" t="s">
        <v>25</v>
      </c>
      <c r="F3213">
        <v>21</v>
      </c>
      <c r="G3213" t="s">
        <v>289</v>
      </c>
      <c r="H3213" t="s">
        <v>88</v>
      </c>
      <c r="I3213" t="s">
        <v>200</v>
      </c>
      <c r="J3213" t="s">
        <v>201</v>
      </c>
      <c r="K3213" t="s">
        <v>91</v>
      </c>
      <c r="L3213" t="s">
        <v>202</v>
      </c>
      <c r="M3213">
        <v>2</v>
      </c>
      <c r="N3213" s="2">
        <v>899</v>
      </c>
      <c r="O3213" s="3">
        <v>0</v>
      </c>
      <c r="P3213" s="2">
        <v>840</v>
      </c>
      <c r="Q3213" t="s">
        <v>44</v>
      </c>
      <c r="R3213" t="s">
        <v>93</v>
      </c>
      <c r="S3213" t="s">
        <v>34</v>
      </c>
      <c r="T3213" s="4">
        <v>5</v>
      </c>
      <c r="U3213" s="11">
        <f t="shared" si="50"/>
        <v>1798</v>
      </c>
      <c r="V3213" s="11">
        <f>tbl_EcommerceSales[[#This Row],[Gross_Sales]]*tbl_EcommerceSales[[#This Row],[Discount]]</f>
        <v>0</v>
      </c>
      <c r="W3213" s="11">
        <f>tbl_EcommerceSales[[#This Row],[Gross_Sales]]-tbl_EcommerceSales[[#This Row],[Discount_Amount]]</f>
        <v>1798</v>
      </c>
      <c r="X3213" s="11">
        <f>tbl_EcommerceSales[[#This Row],[Quantity]] * _xlfn.XLOOKUP(tbl_EcommerceSales[[#This Row],[Product_ID]], Product_Master!A:A, Product_Master!F:F)</f>
        <v>840</v>
      </c>
      <c r="Y3213" s="11">
        <f>tbl_EcommerceSales[[#This Row],[Net_Revenue]]-tbl_EcommerceSales[[#This Row],[Total_Cost]]</f>
        <v>958</v>
      </c>
      <c r="Z3213" s="9">
        <f>IFERROR(#REF!/tbl_EcommerceSales[[#This Row],[Total_Cost]], 0)</f>
        <v>0</v>
      </c>
      <c r="AA3213" t="str">
        <f>TEXT(tbl_EcommerceSales[[#This Row],[Order_Date]],"mmm")</f>
        <v>Dec</v>
      </c>
      <c r="AB3213">
        <f>YEAR(tbl_EcommerceSales[[#This Row],[Order_Date]])</f>
        <v>2025</v>
      </c>
      <c r="AC3213" t="str">
        <f>IF(tbl_EcommerceSales[[#This Row],[Age]]&lt;18,"Under 18",IF(tbl_EcommerceSales[[#This Row],[Age]]&lt;=25,"18-25",IF(tbl_EcommerceSales[[#This Row],[Age]]&lt;=35,"26-35",IF(tbl_EcommerceSales[[#This Row],[Age]]&lt;=45,"36-45",IF(tbl_EcommerceSales[[#This Row],[Age]]&lt;=55,"46-55","56+")))))</f>
        <v>18-25</v>
      </c>
    </row>
    <row r="3214" spans="1:29" x14ac:dyDescent="0.35">
      <c r="A3214" t="s">
        <v>5096</v>
      </c>
      <c r="B3214" s="7">
        <v>46009</v>
      </c>
      <c r="C3214" t="s">
        <v>1821</v>
      </c>
      <c r="D3214" t="s">
        <v>235</v>
      </c>
      <c r="E3214" t="s">
        <v>25</v>
      </c>
      <c r="F3214">
        <v>31</v>
      </c>
      <c r="G3214" t="s">
        <v>71</v>
      </c>
      <c r="H3214" t="s">
        <v>72</v>
      </c>
      <c r="I3214" t="s">
        <v>67</v>
      </c>
      <c r="J3214" t="s">
        <v>68</v>
      </c>
      <c r="K3214" t="s">
        <v>42</v>
      </c>
      <c r="L3214" t="s">
        <v>43</v>
      </c>
      <c r="M3214">
        <v>1</v>
      </c>
      <c r="N3214" s="2">
        <v>799</v>
      </c>
      <c r="O3214" s="3">
        <v>0.05</v>
      </c>
      <c r="P3214" s="2">
        <v>360</v>
      </c>
      <c r="Q3214" t="s">
        <v>123</v>
      </c>
      <c r="R3214" t="s">
        <v>33</v>
      </c>
      <c r="S3214" t="s">
        <v>57</v>
      </c>
      <c r="T3214" s="4">
        <v>2</v>
      </c>
      <c r="U3214" s="11">
        <f t="shared" si="50"/>
        <v>799</v>
      </c>
      <c r="V3214" s="11">
        <f>tbl_EcommerceSales[[#This Row],[Gross_Sales]]*tbl_EcommerceSales[[#This Row],[Discount]]</f>
        <v>39.950000000000003</v>
      </c>
      <c r="W3214" s="11">
        <f>tbl_EcommerceSales[[#This Row],[Gross_Sales]]-tbl_EcommerceSales[[#This Row],[Discount_Amount]]</f>
        <v>759.05</v>
      </c>
      <c r="X3214" s="11">
        <f>tbl_EcommerceSales[[#This Row],[Quantity]] * _xlfn.XLOOKUP(tbl_EcommerceSales[[#This Row],[Product_ID]], Product_Master!A:A, Product_Master!F:F)</f>
        <v>360</v>
      </c>
      <c r="Y3214" s="11">
        <f>tbl_EcommerceSales[[#This Row],[Net_Revenue]]-tbl_EcommerceSales[[#This Row],[Total_Cost]]</f>
        <v>399.04999999999995</v>
      </c>
      <c r="Z3214" s="9">
        <f>IFERROR(#REF!/tbl_EcommerceSales[[#This Row],[Total_Cost]], 0)</f>
        <v>0</v>
      </c>
      <c r="AA3214" t="str">
        <f>TEXT(tbl_EcommerceSales[[#This Row],[Order_Date]],"mmm")</f>
        <v>Dec</v>
      </c>
      <c r="AB3214">
        <f>YEAR(tbl_EcommerceSales[[#This Row],[Order_Date]])</f>
        <v>2025</v>
      </c>
      <c r="AC3214" t="str">
        <f>IF(tbl_EcommerceSales[[#This Row],[Age]]&lt;18,"Under 18",IF(tbl_EcommerceSales[[#This Row],[Age]]&lt;=25,"18-25",IF(tbl_EcommerceSales[[#This Row],[Age]]&lt;=35,"26-35",IF(tbl_EcommerceSales[[#This Row],[Age]]&lt;=45,"36-45",IF(tbl_EcommerceSales[[#This Row],[Age]]&lt;=55,"46-55","56+")))))</f>
        <v>26-35</v>
      </c>
    </row>
    <row r="3215" spans="1:29" x14ac:dyDescent="0.35">
      <c r="A3215" t="s">
        <v>5097</v>
      </c>
      <c r="B3215" s="7">
        <v>46009</v>
      </c>
      <c r="C3215" t="s">
        <v>1004</v>
      </c>
      <c r="D3215" t="s">
        <v>251</v>
      </c>
      <c r="E3215" t="s">
        <v>25</v>
      </c>
      <c r="F3215">
        <v>22</v>
      </c>
      <c r="G3215" t="s">
        <v>142</v>
      </c>
      <c r="H3215" t="s">
        <v>88</v>
      </c>
      <c r="I3215" t="s">
        <v>241</v>
      </c>
      <c r="J3215" t="s">
        <v>242</v>
      </c>
      <c r="K3215" t="s">
        <v>42</v>
      </c>
      <c r="L3215" t="s">
        <v>243</v>
      </c>
      <c r="M3215">
        <v>1</v>
      </c>
      <c r="N3215" s="2">
        <v>649</v>
      </c>
      <c r="O3215" s="3">
        <v>0.1</v>
      </c>
      <c r="P3215" s="2">
        <v>290</v>
      </c>
      <c r="Q3215" t="s">
        <v>32</v>
      </c>
      <c r="R3215" t="s">
        <v>33</v>
      </c>
      <c r="S3215" t="s">
        <v>57</v>
      </c>
      <c r="T3215" s="4">
        <v>4</v>
      </c>
      <c r="U3215" s="11">
        <f t="shared" si="50"/>
        <v>649</v>
      </c>
      <c r="V3215" s="11">
        <f>tbl_EcommerceSales[[#This Row],[Gross_Sales]]*tbl_EcommerceSales[[#This Row],[Discount]]</f>
        <v>64.900000000000006</v>
      </c>
      <c r="W3215" s="11">
        <f>tbl_EcommerceSales[[#This Row],[Gross_Sales]]-tbl_EcommerceSales[[#This Row],[Discount_Amount]]</f>
        <v>584.1</v>
      </c>
      <c r="X3215" s="11">
        <f>tbl_EcommerceSales[[#This Row],[Quantity]] * _xlfn.XLOOKUP(tbl_EcommerceSales[[#This Row],[Product_ID]], Product_Master!A:A, Product_Master!F:F)</f>
        <v>290</v>
      </c>
      <c r="Y3215" s="11">
        <f>tbl_EcommerceSales[[#This Row],[Net_Revenue]]-tbl_EcommerceSales[[#This Row],[Total_Cost]]</f>
        <v>294.10000000000002</v>
      </c>
      <c r="Z3215" s="9">
        <f>IFERROR(#REF!/tbl_EcommerceSales[[#This Row],[Total_Cost]], 0)</f>
        <v>0</v>
      </c>
      <c r="AA3215" t="str">
        <f>TEXT(tbl_EcommerceSales[[#This Row],[Order_Date]],"mmm")</f>
        <v>Dec</v>
      </c>
      <c r="AB3215">
        <f>YEAR(tbl_EcommerceSales[[#This Row],[Order_Date]])</f>
        <v>2025</v>
      </c>
      <c r="AC3215" t="str">
        <f>IF(tbl_EcommerceSales[[#This Row],[Age]]&lt;18,"Under 18",IF(tbl_EcommerceSales[[#This Row],[Age]]&lt;=25,"18-25",IF(tbl_EcommerceSales[[#This Row],[Age]]&lt;=35,"26-35",IF(tbl_EcommerceSales[[#This Row],[Age]]&lt;=45,"36-45",IF(tbl_EcommerceSales[[#This Row],[Age]]&lt;=55,"46-55","56+")))))</f>
        <v>18-25</v>
      </c>
    </row>
    <row r="3216" spans="1:29" x14ac:dyDescent="0.35">
      <c r="A3216" t="s">
        <v>5098</v>
      </c>
      <c r="B3216" s="7">
        <v>46010</v>
      </c>
      <c r="C3216" t="s">
        <v>5099</v>
      </c>
      <c r="D3216" t="s">
        <v>342</v>
      </c>
      <c r="E3216" t="s">
        <v>25</v>
      </c>
      <c r="F3216">
        <v>28</v>
      </c>
      <c r="G3216" t="s">
        <v>38</v>
      </c>
      <c r="H3216" t="s">
        <v>39</v>
      </c>
      <c r="I3216" t="s">
        <v>73</v>
      </c>
      <c r="J3216" t="s">
        <v>74</v>
      </c>
      <c r="K3216" t="s">
        <v>55</v>
      </c>
      <c r="L3216" t="s">
        <v>75</v>
      </c>
      <c r="M3216">
        <v>1</v>
      </c>
      <c r="N3216" s="2">
        <v>2899</v>
      </c>
      <c r="O3216" s="3">
        <v>0.05</v>
      </c>
      <c r="P3216" s="2">
        <v>1700</v>
      </c>
      <c r="Q3216" t="s">
        <v>32</v>
      </c>
      <c r="R3216" t="s">
        <v>33</v>
      </c>
      <c r="S3216" t="s">
        <v>34</v>
      </c>
      <c r="T3216" s="4">
        <v>3</v>
      </c>
      <c r="U3216" s="11">
        <f t="shared" si="50"/>
        <v>2899</v>
      </c>
      <c r="V3216" s="11">
        <f>tbl_EcommerceSales[[#This Row],[Gross_Sales]]*tbl_EcommerceSales[[#This Row],[Discount]]</f>
        <v>144.95000000000002</v>
      </c>
      <c r="W3216" s="11">
        <f>tbl_EcommerceSales[[#This Row],[Gross_Sales]]-tbl_EcommerceSales[[#This Row],[Discount_Amount]]</f>
        <v>2754.05</v>
      </c>
      <c r="X3216" s="11">
        <f>tbl_EcommerceSales[[#This Row],[Quantity]] * _xlfn.XLOOKUP(tbl_EcommerceSales[[#This Row],[Product_ID]], Product_Master!A:A, Product_Master!F:F)</f>
        <v>1700</v>
      </c>
      <c r="Y3216" s="11">
        <f>tbl_EcommerceSales[[#This Row],[Net_Revenue]]-tbl_EcommerceSales[[#This Row],[Total_Cost]]</f>
        <v>1054.0500000000002</v>
      </c>
      <c r="Z3216" s="9">
        <f>IFERROR(#REF!/tbl_EcommerceSales[[#This Row],[Total_Cost]], 0)</f>
        <v>0</v>
      </c>
      <c r="AA3216" t="str">
        <f>TEXT(tbl_EcommerceSales[[#This Row],[Order_Date]],"mmm")</f>
        <v>Dec</v>
      </c>
      <c r="AB3216">
        <f>YEAR(tbl_EcommerceSales[[#This Row],[Order_Date]])</f>
        <v>2025</v>
      </c>
      <c r="AC3216" t="str">
        <f>IF(tbl_EcommerceSales[[#This Row],[Age]]&lt;18,"Under 18",IF(tbl_EcommerceSales[[#This Row],[Age]]&lt;=25,"18-25",IF(tbl_EcommerceSales[[#This Row],[Age]]&lt;=35,"26-35",IF(tbl_EcommerceSales[[#This Row],[Age]]&lt;=45,"36-45",IF(tbl_EcommerceSales[[#This Row],[Age]]&lt;=55,"46-55","56+")))))</f>
        <v>26-35</v>
      </c>
    </row>
    <row r="3217" spans="1:29" x14ac:dyDescent="0.35">
      <c r="A3217" t="s">
        <v>5100</v>
      </c>
      <c r="B3217" s="7">
        <v>46010</v>
      </c>
      <c r="C3217" t="s">
        <v>199</v>
      </c>
      <c r="D3217" t="s">
        <v>51</v>
      </c>
      <c r="E3217" t="s">
        <v>25</v>
      </c>
      <c r="F3217">
        <v>28</v>
      </c>
      <c r="G3217" t="s">
        <v>107</v>
      </c>
      <c r="H3217" t="s">
        <v>39</v>
      </c>
      <c r="I3217" t="s">
        <v>131</v>
      </c>
      <c r="J3217" t="s">
        <v>132</v>
      </c>
      <c r="K3217" t="s">
        <v>91</v>
      </c>
      <c r="L3217" t="s">
        <v>133</v>
      </c>
      <c r="M3217">
        <v>4</v>
      </c>
      <c r="N3217" s="2">
        <v>1299</v>
      </c>
      <c r="O3217" s="3">
        <v>0.1</v>
      </c>
      <c r="P3217" s="2">
        <v>2440</v>
      </c>
      <c r="Q3217" t="s">
        <v>76</v>
      </c>
      <c r="R3217" t="s">
        <v>33</v>
      </c>
      <c r="S3217" t="s">
        <v>34</v>
      </c>
      <c r="T3217" s="4">
        <v>2</v>
      </c>
      <c r="U3217" s="11">
        <f t="shared" si="50"/>
        <v>5196</v>
      </c>
      <c r="V3217" s="11">
        <f>tbl_EcommerceSales[[#This Row],[Gross_Sales]]*tbl_EcommerceSales[[#This Row],[Discount]]</f>
        <v>519.6</v>
      </c>
      <c r="W3217" s="11">
        <f>tbl_EcommerceSales[[#This Row],[Gross_Sales]]-tbl_EcommerceSales[[#This Row],[Discount_Amount]]</f>
        <v>4676.3999999999996</v>
      </c>
      <c r="X3217" s="11">
        <f>tbl_EcommerceSales[[#This Row],[Quantity]] * _xlfn.XLOOKUP(tbl_EcommerceSales[[#This Row],[Product_ID]], Product_Master!A:A, Product_Master!F:F)</f>
        <v>2440</v>
      </c>
      <c r="Y3217" s="11">
        <f>tbl_EcommerceSales[[#This Row],[Net_Revenue]]-tbl_EcommerceSales[[#This Row],[Total_Cost]]</f>
        <v>2236.3999999999996</v>
      </c>
      <c r="Z3217" s="9">
        <f>IFERROR(#REF!/tbl_EcommerceSales[[#This Row],[Total_Cost]], 0)</f>
        <v>0</v>
      </c>
      <c r="AA3217" t="str">
        <f>TEXT(tbl_EcommerceSales[[#This Row],[Order_Date]],"mmm")</f>
        <v>Dec</v>
      </c>
      <c r="AB3217">
        <f>YEAR(tbl_EcommerceSales[[#This Row],[Order_Date]])</f>
        <v>2025</v>
      </c>
      <c r="AC3217" t="str">
        <f>IF(tbl_EcommerceSales[[#This Row],[Age]]&lt;18,"Under 18",IF(tbl_EcommerceSales[[#This Row],[Age]]&lt;=25,"18-25",IF(tbl_EcommerceSales[[#This Row],[Age]]&lt;=35,"26-35",IF(tbl_EcommerceSales[[#This Row],[Age]]&lt;=45,"36-45",IF(tbl_EcommerceSales[[#This Row],[Age]]&lt;=55,"46-55","56+")))))</f>
        <v>26-35</v>
      </c>
    </row>
    <row r="3218" spans="1:29" x14ac:dyDescent="0.35">
      <c r="A3218" t="s">
        <v>5101</v>
      </c>
      <c r="B3218" s="7">
        <v>46010</v>
      </c>
      <c r="C3218" t="s">
        <v>975</v>
      </c>
      <c r="D3218" t="s">
        <v>269</v>
      </c>
      <c r="E3218" t="s">
        <v>25</v>
      </c>
      <c r="F3218">
        <v>40</v>
      </c>
      <c r="G3218" t="s">
        <v>171</v>
      </c>
      <c r="H3218" t="s">
        <v>39</v>
      </c>
      <c r="I3218" t="s">
        <v>73</v>
      </c>
      <c r="J3218" t="s">
        <v>74</v>
      </c>
      <c r="K3218" t="s">
        <v>55</v>
      </c>
      <c r="L3218" t="s">
        <v>75</v>
      </c>
      <c r="M3218">
        <v>2</v>
      </c>
      <c r="N3218" s="2">
        <v>2899</v>
      </c>
      <c r="O3218" s="3">
        <v>0.3</v>
      </c>
      <c r="P3218" s="2">
        <v>3400</v>
      </c>
      <c r="Q3218" t="s">
        <v>319</v>
      </c>
      <c r="R3218" t="s">
        <v>33</v>
      </c>
      <c r="S3218" t="s">
        <v>57</v>
      </c>
      <c r="T3218" s="4">
        <v>4</v>
      </c>
      <c r="U3218" s="11">
        <f t="shared" si="50"/>
        <v>5798</v>
      </c>
      <c r="V3218" s="11">
        <f>tbl_EcommerceSales[[#This Row],[Gross_Sales]]*tbl_EcommerceSales[[#This Row],[Discount]]</f>
        <v>1739.3999999999999</v>
      </c>
      <c r="W3218" s="11">
        <f>tbl_EcommerceSales[[#This Row],[Gross_Sales]]-tbl_EcommerceSales[[#This Row],[Discount_Amount]]</f>
        <v>4058.6000000000004</v>
      </c>
      <c r="X3218" s="11">
        <f>tbl_EcommerceSales[[#This Row],[Quantity]] * _xlfn.XLOOKUP(tbl_EcommerceSales[[#This Row],[Product_ID]], Product_Master!A:A, Product_Master!F:F)</f>
        <v>3400</v>
      </c>
      <c r="Y3218" s="11">
        <f>tbl_EcommerceSales[[#This Row],[Net_Revenue]]-tbl_EcommerceSales[[#This Row],[Total_Cost]]</f>
        <v>658.60000000000036</v>
      </c>
      <c r="Z3218" s="9">
        <f>IFERROR(#REF!/tbl_EcommerceSales[[#This Row],[Total_Cost]], 0)</f>
        <v>0</v>
      </c>
      <c r="AA3218" t="str">
        <f>TEXT(tbl_EcommerceSales[[#This Row],[Order_Date]],"mmm")</f>
        <v>Dec</v>
      </c>
      <c r="AB3218">
        <f>YEAR(tbl_EcommerceSales[[#This Row],[Order_Date]])</f>
        <v>2025</v>
      </c>
      <c r="AC3218" t="str">
        <f>IF(tbl_EcommerceSales[[#This Row],[Age]]&lt;18,"Under 18",IF(tbl_EcommerceSales[[#This Row],[Age]]&lt;=25,"18-25",IF(tbl_EcommerceSales[[#This Row],[Age]]&lt;=35,"26-35",IF(tbl_EcommerceSales[[#This Row],[Age]]&lt;=45,"36-45",IF(tbl_EcommerceSales[[#This Row],[Age]]&lt;=55,"46-55","56+")))))</f>
        <v>36-45</v>
      </c>
    </row>
    <row r="3219" spans="1:29" x14ac:dyDescent="0.35">
      <c r="A3219" t="s">
        <v>5102</v>
      </c>
      <c r="B3219" s="7">
        <v>46010</v>
      </c>
      <c r="C3219" t="s">
        <v>5103</v>
      </c>
      <c r="D3219" t="s">
        <v>130</v>
      </c>
      <c r="E3219" t="s">
        <v>48</v>
      </c>
      <c r="F3219">
        <v>18</v>
      </c>
      <c r="G3219" t="s">
        <v>136</v>
      </c>
      <c r="H3219" t="s">
        <v>88</v>
      </c>
      <c r="I3219" t="s">
        <v>53</v>
      </c>
      <c r="J3219" t="s">
        <v>54</v>
      </c>
      <c r="K3219" t="s">
        <v>55</v>
      </c>
      <c r="L3219" t="s">
        <v>56</v>
      </c>
      <c r="M3219">
        <v>3</v>
      </c>
      <c r="N3219" s="2">
        <v>799</v>
      </c>
      <c r="O3219" s="3">
        <v>0.05</v>
      </c>
      <c r="P3219" s="2">
        <v>1170</v>
      </c>
      <c r="Q3219" t="s">
        <v>156</v>
      </c>
      <c r="R3219" t="s">
        <v>33</v>
      </c>
      <c r="S3219" t="s">
        <v>34</v>
      </c>
      <c r="T3219" s="4">
        <v>5</v>
      </c>
      <c r="U3219" s="11">
        <f t="shared" si="50"/>
        <v>2397</v>
      </c>
      <c r="V3219" s="11">
        <f>tbl_EcommerceSales[[#This Row],[Gross_Sales]]*tbl_EcommerceSales[[#This Row],[Discount]]</f>
        <v>119.85000000000001</v>
      </c>
      <c r="W3219" s="11">
        <f>tbl_EcommerceSales[[#This Row],[Gross_Sales]]-tbl_EcommerceSales[[#This Row],[Discount_Amount]]</f>
        <v>2277.15</v>
      </c>
      <c r="X3219" s="11">
        <f>tbl_EcommerceSales[[#This Row],[Quantity]] * _xlfn.XLOOKUP(tbl_EcommerceSales[[#This Row],[Product_ID]], Product_Master!A:A, Product_Master!F:F)</f>
        <v>1170</v>
      </c>
      <c r="Y3219" s="11">
        <f>tbl_EcommerceSales[[#This Row],[Net_Revenue]]-tbl_EcommerceSales[[#This Row],[Total_Cost]]</f>
        <v>1107.1500000000001</v>
      </c>
      <c r="Z3219" s="9">
        <f>IFERROR(#REF!/tbl_EcommerceSales[[#This Row],[Total_Cost]], 0)</f>
        <v>0</v>
      </c>
      <c r="AA3219" t="str">
        <f>TEXT(tbl_EcommerceSales[[#This Row],[Order_Date]],"mmm")</f>
        <v>Dec</v>
      </c>
      <c r="AB3219">
        <f>YEAR(tbl_EcommerceSales[[#This Row],[Order_Date]])</f>
        <v>2025</v>
      </c>
      <c r="AC3219" t="str">
        <f>IF(tbl_EcommerceSales[[#This Row],[Age]]&lt;18,"Under 18",IF(tbl_EcommerceSales[[#This Row],[Age]]&lt;=25,"18-25",IF(tbl_EcommerceSales[[#This Row],[Age]]&lt;=35,"26-35",IF(tbl_EcommerceSales[[#This Row],[Age]]&lt;=45,"36-45",IF(tbl_EcommerceSales[[#This Row],[Age]]&lt;=55,"46-55","56+")))))</f>
        <v>18-25</v>
      </c>
    </row>
    <row r="3220" spans="1:29" x14ac:dyDescent="0.35">
      <c r="A3220" t="s">
        <v>5104</v>
      </c>
      <c r="B3220" s="7">
        <v>46010</v>
      </c>
      <c r="C3220" t="s">
        <v>671</v>
      </c>
      <c r="D3220" t="s">
        <v>227</v>
      </c>
      <c r="E3220" t="s">
        <v>48</v>
      </c>
      <c r="F3220">
        <v>35</v>
      </c>
      <c r="G3220" t="s">
        <v>107</v>
      </c>
      <c r="H3220" t="s">
        <v>39</v>
      </c>
      <c r="I3220" t="s">
        <v>212</v>
      </c>
      <c r="J3220" t="s">
        <v>213</v>
      </c>
      <c r="K3220" t="s">
        <v>177</v>
      </c>
      <c r="L3220" t="s">
        <v>178</v>
      </c>
      <c r="M3220">
        <v>4</v>
      </c>
      <c r="N3220" s="2">
        <v>2499</v>
      </c>
      <c r="O3220" s="3">
        <v>0.15</v>
      </c>
      <c r="P3220" s="2">
        <v>5800</v>
      </c>
      <c r="Q3220" t="s">
        <v>123</v>
      </c>
      <c r="R3220" t="s">
        <v>33</v>
      </c>
      <c r="S3220" t="s">
        <v>34</v>
      </c>
      <c r="T3220" s="4">
        <v>5</v>
      </c>
      <c r="U3220" s="11">
        <f t="shared" si="50"/>
        <v>9996</v>
      </c>
      <c r="V3220" s="11">
        <f>tbl_EcommerceSales[[#This Row],[Gross_Sales]]*tbl_EcommerceSales[[#This Row],[Discount]]</f>
        <v>1499.3999999999999</v>
      </c>
      <c r="W3220" s="11">
        <f>tbl_EcommerceSales[[#This Row],[Gross_Sales]]-tbl_EcommerceSales[[#This Row],[Discount_Amount]]</f>
        <v>8496.6</v>
      </c>
      <c r="X3220" s="11">
        <f>tbl_EcommerceSales[[#This Row],[Quantity]] * _xlfn.XLOOKUP(tbl_EcommerceSales[[#This Row],[Product_ID]], Product_Master!A:A, Product_Master!F:F)</f>
        <v>5800</v>
      </c>
      <c r="Y3220" s="11">
        <f>tbl_EcommerceSales[[#This Row],[Net_Revenue]]-tbl_EcommerceSales[[#This Row],[Total_Cost]]</f>
        <v>2696.6000000000004</v>
      </c>
      <c r="Z3220" s="9">
        <f>IFERROR(#REF!/tbl_EcommerceSales[[#This Row],[Total_Cost]], 0)</f>
        <v>0</v>
      </c>
      <c r="AA3220" t="str">
        <f>TEXT(tbl_EcommerceSales[[#This Row],[Order_Date]],"mmm")</f>
        <v>Dec</v>
      </c>
      <c r="AB3220">
        <f>YEAR(tbl_EcommerceSales[[#This Row],[Order_Date]])</f>
        <v>2025</v>
      </c>
      <c r="AC3220" t="str">
        <f>IF(tbl_EcommerceSales[[#This Row],[Age]]&lt;18,"Under 18",IF(tbl_EcommerceSales[[#This Row],[Age]]&lt;=25,"18-25",IF(tbl_EcommerceSales[[#This Row],[Age]]&lt;=35,"26-35",IF(tbl_EcommerceSales[[#This Row],[Age]]&lt;=45,"36-45",IF(tbl_EcommerceSales[[#This Row],[Age]]&lt;=55,"46-55","56+")))))</f>
        <v>26-35</v>
      </c>
    </row>
    <row r="3221" spans="1:29" x14ac:dyDescent="0.35">
      <c r="A3221" t="s">
        <v>5105</v>
      </c>
      <c r="B3221" s="7">
        <v>46010</v>
      </c>
      <c r="C3221" t="s">
        <v>1103</v>
      </c>
      <c r="D3221" t="s">
        <v>151</v>
      </c>
      <c r="E3221" t="s">
        <v>25</v>
      </c>
      <c r="F3221">
        <v>29</v>
      </c>
      <c r="G3221" t="s">
        <v>61</v>
      </c>
      <c r="H3221" t="s">
        <v>27</v>
      </c>
      <c r="I3221" t="s">
        <v>117</v>
      </c>
      <c r="J3221" t="s">
        <v>118</v>
      </c>
      <c r="K3221" t="s">
        <v>82</v>
      </c>
      <c r="L3221" t="s">
        <v>119</v>
      </c>
      <c r="M3221">
        <v>2</v>
      </c>
      <c r="N3221" s="2">
        <v>3299</v>
      </c>
      <c r="O3221" s="3">
        <v>0.15</v>
      </c>
      <c r="P3221" s="2">
        <v>4200</v>
      </c>
      <c r="Q3221" t="s">
        <v>123</v>
      </c>
      <c r="R3221" t="s">
        <v>33</v>
      </c>
      <c r="S3221" t="s">
        <v>57</v>
      </c>
      <c r="T3221" s="4">
        <v>4</v>
      </c>
      <c r="U3221" s="11">
        <f t="shared" si="50"/>
        <v>6598</v>
      </c>
      <c r="V3221" s="11">
        <f>tbl_EcommerceSales[[#This Row],[Gross_Sales]]*tbl_EcommerceSales[[#This Row],[Discount]]</f>
        <v>989.69999999999993</v>
      </c>
      <c r="W3221" s="11">
        <f>tbl_EcommerceSales[[#This Row],[Gross_Sales]]-tbl_EcommerceSales[[#This Row],[Discount_Amount]]</f>
        <v>5608.3</v>
      </c>
      <c r="X3221" s="11">
        <f>tbl_EcommerceSales[[#This Row],[Quantity]] * _xlfn.XLOOKUP(tbl_EcommerceSales[[#This Row],[Product_ID]], Product_Master!A:A, Product_Master!F:F)</f>
        <v>4200</v>
      </c>
      <c r="Y3221" s="11">
        <f>tbl_EcommerceSales[[#This Row],[Net_Revenue]]-tbl_EcommerceSales[[#This Row],[Total_Cost]]</f>
        <v>1408.3000000000002</v>
      </c>
      <c r="Z3221" s="9">
        <f>IFERROR(#REF!/tbl_EcommerceSales[[#This Row],[Total_Cost]], 0)</f>
        <v>0</v>
      </c>
      <c r="AA3221" t="str">
        <f>TEXT(tbl_EcommerceSales[[#This Row],[Order_Date]],"mmm")</f>
        <v>Dec</v>
      </c>
      <c r="AB3221">
        <f>YEAR(tbl_EcommerceSales[[#This Row],[Order_Date]])</f>
        <v>2025</v>
      </c>
      <c r="AC3221" t="str">
        <f>IF(tbl_EcommerceSales[[#This Row],[Age]]&lt;18,"Under 18",IF(tbl_EcommerceSales[[#This Row],[Age]]&lt;=25,"18-25",IF(tbl_EcommerceSales[[#This Row],[Age]]&lt;=35,"26-35",IF(tbl_EcommerceSales[[#This Row],[Age]]&lt;=45,"36-45",IF(tbl_EcommerceSales[[#This Row],[Age]]&lt;=55,"46-55","56+")))))</f>
        <v>26-35</v>
      </c>
    </row>
    <row r="3222" spans="1:29" x14ac:dyDescent="0.35">
      <c r="A3222" t="s">
        <v>5106</v>
      </c>
      <c r="B3222" s="7">
        <v>46011</v>
      </c>
      <c r="C3222" t="s">
        <v>3691</v>
      </c>
      <c r="D3222" t="s">
        <v>116</v>
      </c>
      <c r="E3222" t="s">
        <v>25</v>
      </c>
      <c r="F3222">
        <v>30</v>
      </c>
      <c r="G3222" t="s">
        <v>99</v>
      </c>
      <c r="H3222" t="s">
        <v>88</v>
      </c>
      <c r="I3222" t="s">
        <v>40</v>
      </c>
      <c r="J3222" t="s">
        <v>41</v>
      </c>
      <c r="K3222" t="s">
        <v>42</v>
      </c>
      <c r="L3222" t="s">
        <v>43</v>
      </c>
      <c r="M3222">
        <v>2</v>
      </c>
      <c r="N3222" s="2">
        <v>699</v>
      </c>
      <c r="O3222" s="3">
        <v>0.15</v>
      </c>
      <c r="P3222" s="2">
        <v>620</v>
      </c>
      <c r="Q3222" t="s">
        <v>32</v>
      </c>
      <c r="R3222" t="s">
        <v>33</v>
      </c>
      <c r="S3222" t="s">
        <v>34</v>
      </c>
      <c r="T3222" s="4">
        <v>4</v>
      </c>
      <c r="U3222" s="11">
        <f t="shared" si="50"/>
        <v>1398</v>
      </c>
      <c r="V3222" s="11">
        <f>tbl_EcommerceSales[[#This Row],[Gross_Sales]]*tbl_EcommerceSales[[#This Row],[Discount]]</f>
        <v>209.7</v>
      </c>
      <c r="W3222" s="11">
        <f>tbl_EcommerceSales[[#This Row],[Gross_Sales]]-tbl_EcommerceSales[[#This Row],[Discount_Amount]]</f>
        <v>1188.3</v>
      </c>
      <c r="X3222" s="11">
        <f>tbl_EcommerceSales[[#This Row],[Quantity]] * _xlfn.XLOOKUP(tbl_EcommerceSales[[#This Row],[Product_ID]], Product_Master!A:A, Product_Master!F:F)</f>
        <v>620</v>
      </c>
      <c r="Y3222" s="11">
        <f>tbl_EcommerceSales[[#This Row],[Net_Revenue]]-tbl_EcommerceSales[[#This Row],[Total_Cost]]</f>
        <v>568.29999999999995</v>
      </c>
      <c r="Z3222" s="9">
        <f>IFERROR(#REF!/tbl_EcommerceSales[[#This Row],[Total_Cost]], 0)</f>
        <v>0</v>
      </c>
      <c r="AA3222" t="str">
        <f>TEXT(tbl_EcommerceSales[[#This Row],[Order_Date]],"mmm")</f>
        <v>Dec</v>
      </c>
      <c r="AB3222">
        <f>YEAR(tbl_EcommerceSales[[#This Row],[Order_Date]])</f>
        <v>2025</v>
      </c>
      <c r="AC3222" t="str">
        <f>IF(tbl_EcommerceSales[[#This Row],[Age]]&lt;18,"Under 18",IF(tbl_EcommerceSales[[#This Row],[Age]]&lt;=25,"18-25",IF(tbl_EcommerceSales[[#This Row],[Age]]&lt;=35,"26-35",IF(tbl_EcommerceSales[[#This Row],[Age]]&lt;=45,"36-45",IF(tbl_EcommerceSales[[#This Row],[Age]]&lt;=55,"46-55","56+")))))</f>
        <v>26-35</v>
      </c>
    </row>
    <row r="3223" spans="1:29" x14ac:dyDescent="0.35">
      <c r="A3223" t="s">
        <v>5107</v>
      </c>
      <c r="B3223" s="7">
        <v>46011</v>
      </c>
      <c r="C3223" t="s">
        <v>868</v>
      </c>
      <c r="D3223" t="s">
        <v>235</v>
      </c>
      <c r="E3223" t="s">
        <v>25</v>
      </c>
      <c r="F3223">
        <v>20</v>
      </c>
      <c r="G3223" t="s">
        <v>103</v>
      </c>
      <c r="H3223" t="s">
        <v>27</v>
      </c>
      <c r="I3223" t="s">
        <v>257</v>
      </c>
      <c r="J3223" t="s">
        <v>258</v>
      </c>
      <c r="K3223" t="s">
        <v>55</v>
      </c>
      <c r="L3223" t="s">
        <v>56</v>
      </c>
      <c r="M3223">
        <v>2</v>
      </c>
      <c r="N3223" s="2">
        <v>1999</v>
      </c>
      <c r="O3223" s="3">
        <v>0.25</v>
      </c>
      <c r="P3223" s="2">
        <v>2100</v>
      </c>
      <c r="Q3223" t="s">
        <v>32</v>
      </c>
      <c r="R3223" t="s">
        <v>33</v>
      </c>
      <c r="S3223" t="s">
        <v>57</v>
      </c>
      <c r="T3223" s="4">
        <v>5</v>
      </c>
      <c r="U3223" s="11">
        <f t="shared" si="50"/>
        <v>3998</v>
      </c>
      <c r="V3223" s="11">
        <f>tbl_EcommerceSales[[#This Row],[Gross_Sales]]*tbl_EcommerceSales[[#This Row],[Discount]]</f>
        <v>999.5</v>
      </c>
      <c r="W3223" s="11">
        <f>tbl_EcommerceSales[[#This Row],[Gross_Sales]]-tbl_EcommerceSales[[#This Row],[Discount_Amount]]</f>
        <v>2998.5</v>
      </c>
      <c r="X3223" s="11">
        <f>tbl_EcommerceSales[[#This Row],[Quantity]] * _xlfn.XLOOKUP(tbl_EcommerceSales[[#This Row],[Product_ID]], Product_Master!A:A, Product_Master!F:F)</f>
        <v>2100</v>
      </c>
      <c r="Y3223" s="11">
        <f>tbl_EcommerceSales[[#This Row],[Net_Revenue]]-tbl_EcommerceSales[[#This Row],[Total_Cost]]</f>
        <v>898.5</v>
      </c>
      <c r="Z3223" s="9">
        <f>IFERROR(#REF!/tbl_EcommerceSales[[#This Row],[Total_Cost]], 0)</f>
        <v>0</v>
      </c>
      <c r="AA3223" t="str">
        <f>TEXT(tbl_EcommerceSales[[#This Row],[Order_Date]],"mmm")</f>
        <v>Dec</v>
      </c>
      <c r="AB3223">
        <f>YEAR(tbl_EcommerceSales[[#This Row],[Order_Date]])</f>
        <v>2025</v>
      </c>
      <c r="AC3223" t="str">
        <f>IF(tbl_EcommerceSales[[#This Row],[Age]]&lt;18,"Under 18",IF(tbl_EcommerceSales[[#This Row],[Age]]&lt;=25,"18-25",IF(tbl_EcommerceSales[[#This Row],[Age]]&lt;=35,"26-35",IF(tbl_EcommerceSales[[#This Row],[Age]]&lt;=45,"36-45",IF(tbl_EcommerceSales[[#This Row],[Age]]&lt;=55,"46-55","56+")))))</f>
        <v>18-25</v>
      </c>
    </row>
    <row r="3224" spans="1:29" x14ac:dyDescent="0.35">
      <c r="A3224" t="s">
        <v>5108</v>
      </c>
      <c r="B3224" s="7">
        <v>46011</v>
      </c>
      <c r="C3224" t="s">
        <v>2699</v>
      </c>
      <c r="D3224" t="s">
        <v>24</v>
      </c>
      <c r="E3224" t="s">
        <v>25</v>
      </c>
      <c r="F3224">
        <v>37</v>
      </c>
      <c r="G3224" t="s">
        <v>186</v>
      </c>
      <c r="H3224" t="s">
        <v>72</v>
      </c>
      <c r="I3224" t="s">
        <v>40</v>
      </c>
      <c r="J3224" t="s">
        <v>41</v>
      </c>
      <c r="K3224" t="s">
        <v>42</v>
      </c>
      <c r="L3224" t="s">
        <v>43</v>
      </c>
      <c r="M3224">
        <v>4</v>
      </c>
      <c r="N3224" s="2">
        <v>699</v>
      </c>
      <c r="O3224" s="3">
        <v>0</v>
      </c>
      <c r="P3224" s="2">
        <v>1240</v>
      </c>
      <c r="Q3224" t="s">
        <v>156</v>
      </c>
      <c r="R3224" t="s">
        <v>33</v>
      </c>
      <c r="S3224" t="s">
        <v>57</v>
      </c>
      <c r="T3224" s="4">
        <v>3</v>
      </c>
      <c r="U3224" s="11">
        <f t="shared" si="50"/>
        <v>2796</v>
      </c>
      <c r="V3224" s="11">
        <f>tbl_EcommerceSales[[#This Row],[Gross_Sales]]*tbl_EcommerceSales[[#This Row],[Discount]]</f>
        <v>0</v>
      </c>
      <c r="W3224" s="11">
        <f>tbl_EcommerceSales[[#This Row],[Gross_Sales]]-tbl_EcommerceSales[[#This Row],[Discount_Amount]]</f>
        <v>2796</v>
      </c>
      <c r="X3224" s="11">
        <f>tbl_EcommerceSales[[#This Row],[Quantity]] * _xlfn.XLOOKUP(tbl_EcommerceSales[[#This Row],[Product_ID]], Product_Master!A:A, Product_Master!F:F)</f>
        <v>1240</v>
      </c>
      <c r="Y3224" s="11">
        <f>tbl_EcommerceSales[[#This Row],[Net_Revenue]]-tbl_EcommerceSales[[#This Row],[Total_Cost]]</f>
        <v>1556</v>
      </c>
      <c r="Z3224" s="9">
        <f>IFERROR(#REF!/tbl_EcommerceSales[[#This Row],[Total_Cost]], 0)</f>
        <v>0</v>
      </c>
      <c r="AA3224" t="str">
        <f>TEXT(tbl_EcommerceSales[[#This Row],[Order_Date]],"mmm")</f>
        <v>Dec</v>
      </c>
      <c r="AB3224">
        <f>YEAR(tbl_EcommerceSales[[#This Row],[Order_Date]])</f>
        <v>2025</v>
      </c>
      <c r="AC3224" t="str">
        <f>IF(tbl_EcommerceSales[[#This Row],[Age]]&lt;18,"Under 18",IF(tbl_EcommerceSales[[#This Row],[Age]]&lt;=25,"18-25",IF(tbl_EcommerceSales[[#This Row],[Age]]&lt;=35,"26-35",IF(tbl_EcommerceSales[[#This Row],[Age]]&lt;=45,"36-45",IF(tbl_EcommerceSales[[#This Row],[Age]]&lt;=55,"46-55","56+")))))</f>
        <v>36-45</v>
      </c>
    </row>
    <row r="3225" spans="1:29" x14ac:dyDescent="0.35">
      <c r="A3225" t="s">
        <v>5109</v>
      </c>
      <c r="B3225" s="7">
        <v>46011</v>
      </c>
      <c r="C3225" t="s">
        <v>401</v>
      </c>
      <c r="D3225" t="s">
        <v>232</v>
      </c>
      <c r="E3225" t="s">
        <v>48</v>
      </c>
      <c r="F3225">
        <v>32</v>
      </c>
      <c r="G3225" t="s">
        <v>71</v>
      </c>
      <c r="H3225" t="s">
        <v>72</v>
      </c>
      <c r="I3225" t="s">
        <v>276</v>
      </c>
      <c r="J3225" t="s">
        <v>277</v>
      </c>
      <c r="K3225" t="s">
        <v>30</v>
      </c>
      <c r="L3225" t="s">
        <v>278</v>
      </c>
      <c r="M3225">
        <v>2</v>
      </c>
      <c r="N3225" s="2">
        <v>1599</v>
      </c>
      <c r="O3225" s="3">
        <v>0</v>
      </c>
      <c r="P3225" s="2">
        <v>1700</v>
      </c>
      <c r="Q3225" t="s">
        <v>44</v>
      </c>
      <c r="R3225" t="s">
        <v>33</v>
      </c>
      <c r="S3225" t="s">
        <v>34</v>
      </c>
      <c r="T3225" s="4">
        <v>5</v>
      </c>
      <c r="U3225" s="11">
        <f t="shared" si="50"/>
        <v>3198</v>
      </c>
      <c r="V3225" s="11">
        <f>tbl_EcommerceSales[[#This Row],[Gross_Sales]]*tbl_EcommerceSales[[#This Row],[Discount]]</f>
        <v>0</v>
      </c>
      <c r="W3225" s="11">
        <f>tbl_EcommerceSales[[#This Row],[Gross_Sales]]-tbl_EcommerceSales[[#This Row],[Discount_Amount]]</f>
        <v>3198</v>
      </c>
      <c r="X3225" s="11">
        <f>tbl_EcommerceSales[[#This Row],[Quantity]] * _xlfn.XLOOKUP(tbl_EcommerceSales[[#This Row],[Product_ID]], Product_Master!A:A, Product_Master!F:F)</f>
        <v>1700</v>
      </c>
      <c r="Y3225" s="11">
        <f>tbl_EcommerceSales[[#This Row],[Net_Revenue]]-tbl_EcommerceSales[[#This Row],[Total_Cost]]</f>
        <v>1498</v>
      </c>
      <c r="Z3225" s="9">
        <f>IFERROR(#REF!/tbl_EcommerceSales[[#This Row],[Total_Cost]], 0)</f>
        <v>0</v>
      </c>
      <c r="AA3225" t="str">
        <f>TEXT(tbl_EcommerceSales[[#This Row],[Order_Date]],"mmm")</f>
        <v>Dec</v>
      </c>
      <c r="AB3225">
        <f>YEAR(tbl_EcommerceSales[[#This Row],[Order_Date]])</f>
        <v>2025</v>
      </c>
      <c r="AC3225" t="str">
        <f>IF(tbl_EcommerceSales[[#This Row],[Age]]&lt;18,"Under 18",IF(tbl_EcommerceSales[[#This Row],[Age]]&lt;=25,"18-25",IF(tbl_EcommerceSales[[#This Row],[Age]]&lt;=35,"26-35",IF(tbl_EcommerceSales[[#This Row],[Age]]&lt;=45,"36-45",IF(tbl_EcommerceSales[[#This Row],[Age]]&lt;=55,"46-55","56+")))))</f>
        <v>26-35</v>
      </c>
    </row>
    <row r="3226" spans="1:29" x14ac:dyDescent="0.35">
      <c r="A3226" t="s">
        <v>5110</v>
      </c>
      <c r="B3226" s="7">
        <v>46011</v>
      </c>
      <c r="C3226" t="s">
        <v>5111</v>
      </c>
      <c r="D3226" t="s">
        <v>269</v>
      </c>
      <c r="E3226" t="s">
        <v>48</v>
      </c>
      <c r="F3226">
        <v>20</v>
      </c>
      <c r="G3226" t="s">
        <v>174</v>
      </c>
      <c r="H3226" t="s">
        <v>39</v>
      </c>
      <c r="I3226" t="s">
        <v>40</v>
      </c>
      <c r="J3226" t="s">
        <v>41</v>
      </c>
      <c r="K3226" t="s">
        <v>42</v>
      </c>
      <c r="L3226" t="s">
        <v>43</v>
      </c>
      <c r="M3226">
        <v>1</v>
      </c>
      <c r="N3226" s="2">
        <v>699</v>
      </c>
      <c r="O3226" s="3">
        <v>0.3</v>
      </c>
      <c r="P3226" s="2">
        <v>310</v>
      </c>
      <c r="Q3226" t="s">
        <v>319</v>
      </c>
      <c r="R3226" t="s">
        <v>33</v>
      </c>
      <c r="S3226" t="s">
        <v>34</v>
      </c>
      <c r="T3226" s="4">
        <v>5</v>
      </c>
      <c r="U3226" s="11">
        <f t="shared" si="50"/>
        <v>699</v>
      </c>
      <c r="V3226" s="11">
        <f>tbl_EcommerceSales[[#This Row],[Gross_Sales]]*tbl_EcommerceSales[[#This Row],[Discount]]</f>
        <v>209.7</v>
      </c>
      <c r="W3226" s="11">
        <f>tbl_EcommerceSales[[#This Row],[Gross_Sales]]-tbl_EcommerceSales[[#This Row],[Discount_Amount]]</f>
        <v>489.3</v>
      </c>
      <c r="X3226" s="11">
        <f>tbl_EcommerceSales[[#This Row],[Quantity]] * _xlfn.XLOOKUP(tbl_EcommerceSales[[#This Row],[Product_ID]], Product_Master!A:A, Product_Master!F:F)</f>
        <v>310</v>
      </c>
      <c r="Y3226" s="11">
        <f>tbl_EcommerceSales[[#This Row],[Net_Revenue]]-tbl_EcommerceSales[[#This Row],[Total_Cost]]</f>
        <v>179.3</v>
      </c>
      <c r="Z3226" s="9">
        <f>IFERROR(#REF!/tbl_EcommerceSales[[#This Row],[Total_Cost]], 0)</f>
        <v>0</v>
      </c>
      <c r="AA3226" t="str">
        <f>TEXT(tbl_EcommerceSales[[#This Row],[Order_Date]],"mmm")</f>
        <v>Dec</v>
      </c>
      <c r="AB3226">
        <f>YEAR(tbl_EcommerceSales[[#This Row],[Order_Date]])</f>
        <v>2025</v>
      </c>
      <c r="AC3226" t="str">
        <f>IF(tbl_EcommerceSales[[#This Row],[Age]]&lt;18,"Under 18",IF(tbl_EcommerceSales[[#This Row],[Age]]&lt;=25,"18-25",IF(tbl_EcommerceSales[[#This Row],[Age]]&lt;=35,"26-35",IF(tbl_EcommerceSales[[#This Row],[Age]]&lt;=45,"36-45",IF(tbl_EcommerceSales[[#This Row],[Age]]&lt;=55,"46-55","56+")))))</f>
        <v>18-25</v>
      </c>
    </row>
    <row r="3227" spans="1:29" x14ac:dyDescent="0.35">
      <c r="A3227" t="s">
        <v>5112</v>
      </c>
      <c r="B3227" s="7">
        <v>46011</v>
      </c>
      <c r="C3227" t="s">
        <v>4025</v>
      </c>
      <c r="D3227" t="s">
        <v>269</v>
      </c>
      <c r="E3227" t="s">
        <v>48</v>
      </c>
      <c r="F3227">
        <v>19</v>
      </c>
      <c r="G3227" t="s">
        <v>174</v>
      </c>
      <c r="H3227" t="s">
        <v>39</v>
      </c>
      <c r="I3227" t="s">
        <v>517</v>
      </c>
      <c r="J3227" t="s">
        <v>518</v>
      </c>
      <c r="K3227" t="s">
        <v>30</v>
      </c>
      <c r="L3227" t="s">
        <v>278</v>
      </c>
      <c r="M3227">
        <v>1</v>
      </c>
      <c r="N3227" s="2">
        <v>1299</v>
      </c>
      <c r="O3227" s="3">
        <v>0.1</v>
      </c>
      <c r="P3227" s="2">
        <v>690</v>
      </c>
      <c r="Q3227" t="s">
        <v>32</v>
      </c>
      <c r="R3227" t="s">
        <v>33</v>
      </c>
      <c r="S3227" t="s">
        <v>57</v>
      </c>
      <c r="T3227" s="4">
        <v>2</v>
      </c>
      <c r="U3227" s="11">
        <f t="shared" si="50"/>
        <v>1299</v>
      </c>
      <c r="V3227" s="11">
        <f>tbl_EcommerceSales[[#This Row],[Gross_Sales]]*tbl_EcommerceSales[[#This Row],[Discount]]</f>
        <v>129.9</v>
      </c>
      <c r="W3227" s="11">
        <f>tbl_EcommerceSales[[#This Row],[Gross_Sales]]-tbl_EcommerceSales[[#This Row],[Discount_Amount]]</f>
        <v>1169.0999999999999</v>
      </c>
      <c r="X3227" s="11">
        <f>tbl_EcommerceSales[[#This Row],[Quantity]] * _xlfn.XLOOKUP(tbl_EcommerceSales[[#This Row],[Product_ID]], Product_Master!A:A, Product_Master!F:F)</f>
        <v>690</v>
      </c>
      <c r="Y3227" s="11">
        <f>tbl_EcommerceSales[[#This Row],[Net_Revenue]]-tbl_EcommerceSales[[#This Row],[Total_Cost]]</f>
        <v>479.09999999999991</v>
      </c>
      <c r="Z3227" s="9">
        <f>IFERROR(#REF!/tbl_EcommerceSales[[#This Row],[Total_Cost]], 0)</f>
        <v>0</v>
      </c>
      <c r="AA3227" t="str">
        <f>TEXT(tbl_EcommerceSales[[#This Row],[Order_Date]],"mmm")</f>
        <v>Dec</v>
      </c>
      <c r="AB3227">
        <f>YEAR(tbl_EcommerceSales[[#This Row],[Order_Date]])</f>
        <v>2025</v>
      </c>
      <c r="AC3227" t="str">
        <f>IF(tbl_EcommerceSales[[#This Row],[Age]]&lt;18,"Under 18",IF(tbl_EcommerceSales[[#This Row],[Age]]&lt;=25,"18-25",IF(tbl_EcommerceSales[[#This Row],[Age]]&lt;=35,"26-35",IF(tbl_EcommerceSales[[#This Row],[Age]]&lt;=45,"36-45",IF(tbl_EcommerceSales[[#This Row],[Age]]&lt;=55,"46-55","56+")))))</f>
        <v>18-25</v>
      </c>
    </row>
    <row r="3228" spans="1:29" x14ac:dyDescent="0.35">
      <c r="A3228" t="s">
        <v>5113</v>
      </c>
      <c r="B3228" s="7">
        <v>46011</v>
      </c>
      <c r="C3228" t="s">
        <v>3098</v>
      </c>
      <c r="D3228" t="s">
        <v>79</v>
      </c>
      <c r="E3228" t="s">
        <v>25</v>
      </c>
      <c r="F3228">
        <v>25</v>
      </c>
      <c r="G3228" t="s">
        <v>192</v>
      </c>
      <c r="H3228" t="s">
        <v>27</v>
      </c>
      <c r="I3228" t="s">
        <v>175</v>
      </c>
      <c r="J3228" t="s">
        <v>176</v>
      </c>
      <c r="K3228" t="s">
        <v>177</v>
      </c>
      <c r="L3228" t="s">
        <v>178</v>
      </c>
      <c r="M3228">
        <v>1</v>
      </c>
      <c r="N3228" s="2">
        <v>699</v>
      </c>
      <c r="O3228" s="3">
        <v>0.1</v>
      </c>
      <c r="P3228" s="2">
        <v>320</v>
      </c>
      <c r="Q3228" t="s">
        <v>76</v>
      </c>
      <c r="R3228" t="s">
        <v>33</v>
      </c>
      <c r="S3228" t="s">
        <v>57</v>
      </c>
      <c r="T3228" s="4">
        <v>5</v>
      </c>
      <c r="U3228" s="11">
        <f t="shared" si="50"/>
        <v>699</v>
      </c>
      <c r="V3228" s="11">
        <f>tbl_EcommerceSales[[#This Row],[Gross_Sales]]*tbl_EcommerceSales[[#This Row],[Discount]]</f>
        <v>69.900000000000006</v>
      </c>
      <c r="W3228" s="11">
        <f>tbl_EcommerceSales[[#This Row],[Gross_Sales]]-tbl_EcommerceSales[[#This Row],[Discount_Amount]]</f>
        <v>629.1</v>
      </c>
      <c r="X3228" s="11">
        <f>tbl_EcommerceSales[[#This Row],[Quantity]] * _xlfn.XLOOKUP(tbl_EcommerceSales[[#This Row],[Product_ID]], Product_Master!A:A, Product_Master!F:F)</f>
        <v>320</v>
      </c>
      <c r="Y3228" s="11">
        <f>tbl_EcommerceSales[[#This Row],[Net_Revenue]]-tbl_EcommerceSales[[#This Row],[Total_Cost]]</f>
        <v>309.10000000000002</v>
      </c>
      <c r="Z3228" s="9">
        <f>IFERROR(#REF!/tbl_EcommerceSales[[#This Row],[Total_Cost]], 0)</f>
        <v>0</v>
      </c>
      <c r="AA3228" t="str">
        <f>TEXT(tbl_EcommerceSales[[#This Row],[Order_Date]],"mmm")</f>
        <v>Dec</v>
      </c>
      <c r="AB3228">
        <f>YEAR(tbl_EcommerceSales[[#This Row],[Order_Date]])</f>
        <v>2025</v>
      </c>
      <c r="AC3228" t="str">
        <f>IF(tbl_EcommerceSales[[#This Row],[Age]]&lt;18,"Under 18",IF(tbl_EcommerceSales[[#This Row],[Age]]&lt;=25,"18-25",IF(tbl_EcommerceSales[[#This Row],[Age]]&lt;=35,"26-35",IF(tbl_EcommerceSales[[#This Row],[Age]]&lt;=45,"36-45",IF(tbl_EcommerceSales[[#This Row],[Age]]&lt;=55,"46-55","56+")))))</f>
        <v>18-25</v>
      </c>
    </row>
    <row r="3229" spans="1:29" x14ac:dyDescent="0.35">
      <c r="A3229" t="s">
        <v>5114</v>
      </c>
      <c r="B3229" s="7">
        <v>46011</v>
      </c>
      <c r="C3229" t="s">
        <v>5115</v>
      </c>
      <c r="D3229" t="s">
        <v>102</v>
      </c>
      <c r="E3229" t="s">
        <v>25</v>
      </c>
      <c r="F3229">
        <v>34</v>
      </c>
      <c r="G3229" t="s">
        <v>61</v>
      </c>
      <c r="H3229" t="s">
        <v>27</v>
      </c>
      <c r="I3229" t="s">
        <v>290</v>
      </c>
      <c r="J3229" t="s">
        <v>291</v>
      </c>
      <c r="K3229" t="s">
        <v>30</v>
      </c>
      <c r="L3229" t="s">
        <v>31</v>
      </c>
      <c r="M3229">
        <v>1</v>
      </c>
      <c r="N3229" s="2">
        <v>3499</v>
      </c>
      <c r="O3229" s="3">
        <v>0.15</v>
      </c>
      <c r="P3229" s="2">
        <v>2250</v>
      </c>
      <c r="Q3229" t="s">
        <v>156</v>
      </c>
      <c r="R3229" t="s">
        <v>93</v>
      </c>
      <c r="S3229" t="s">
        <v>34</v>
      </c>
      <c r="T3229" s="4">
        <v>4</v>
      </c>
      <c r="U3229" s="11">
        <f t="shared" si="50"/>
        <v>3499</v>
      </c>
      <c r="V3229" s="11">
        <f>tbl_EcommerceSales[[#This Row],[Gross_Sales]]*tbl_EcommerceSales[[#This Row],[Discount]]</f>
        <v>524.85</v>
      </c>
      <c r="W3229" s="11">
        <f>tbl_EcommerceSales[[#This Row],[Gross_Sales]]-tbl_EcommerceSales[[#This Row],[Discount_Amount]]</f>
        <v>2974.15</v>
      </c>
      <c r="X3229" s="11">
        <f>tbl_EcommerceSales[[#This Row],[Quantity]] * _xlfn.XLOOKUP(tbl_EcommerceSales[[#This Row],[Product_ID]], Product_Master!A:A, Product_Master!F:F)</f>
        <v>2250</v>
      </c>
      <c r="Y3229" s="11">
        <f>tbl_EcommerceSales[[#This Row],[Net_Revenue]]-tbl_EcommerceSales[[#This Row],[Total_Cost]]</f>
        <v>724.15000000000009</v>
      </c>
      <c r="Z3229" s="9">
        <f>IFERROR(#REF!/tbl_EcommerceSales[[#This Row],[Total_Cost]], 0)</f>
        <v>0</v>
      </c>
      <c r="AA3229" t="str">
        <f>TEXT(tbl_EcommerceSales[[#This Row],[Order_Date]],"mmm")</f>
        <v>Dec</v>
      </c>
      <c r="AB3229">
        <f>YEAR(tbl_EcommerceSales[[#This Row],[Order_Date]])</f>
        <v>2025</v>
      </c>
      <c r="AC3229" t="str">
        <f>IF(tbl_EcommerceSales[[#This Row],[Age]]&lt;18,"Under 18",IF(tbl_EcommerceSales[[#This Row],[Age]]&lt;=25,"18-25",IF(tbl_EcommerceSales[[#This Row],[Age]]&lt;=35,"26-35",IF(tbl_EcommerceSales[[#This Row],[Age]]&lt;=45,"36-45",IF(tbl_EcommerceSales[[#This Row],[Age]]&lt;=55,"46-55","56+")))))</f>
        <v>26-35</v>
      </c>
    </row>
    <row r="3230" spans="1:29" x14ac:dyDescent="0.35">
      <c r="A3230" t="s">
        <v>5116</v>
      </c>
      <c r="B3230" s="7">
        <v>46011</v>
      </c>
      <c r="C3230" t="s">
        <v>5117</v>
      </c>
      <c r="D3230" t="s">
        <v>189</v>
      </c>
      <c r="E3230" t="s">
        <v>25</v>
      </c>
      <c r="F3230">
        <v>25</v>
      </c>
      <c r="G3230" t="s">
        <v>107</v>
      </c>
      <c r="H3230" t="s">
        <v>39</v>
      </c>
      <c r="I3230" t="s">
        <v>117</v>
      </c>
      <c r="J3230" t="s">
        <v>118</v>
      </c>
      <c r="K3230" t="s">
        <v>82</v>
      </c>
      <c r="L3230" t="s">
        <v>119</v>
      </c>
      <c r="M3230">
        <v>1</v>
      </c>
      <c r="N3230" s="2">
        <v>3299</v>
      </c>
      <c r="O3230" s="3">
        <v>0</v>
      </c>
      <c r="P3230" s="2">
        <v>2100</v>
      </c>
      <c r="Q3230" t="s">
        <v>32</v>
      </c>
      <c r="R3230" t="s">
        <v>33</v>
      </c>
      <c r="S3230" t="s">
        <v>57</v>
      </c>
      <c r="T3230" s="4">
        <v>4</v>
      </c>
      <c r="U3230" s="11">
        <f t="shared" si="50"/>
        <v>3299</v>
      </c>
      <c r="V3230" s="11">
        <f>tbl_EcommerceSales[[#This Row],[Gross_Sales]]*tbl_EcommerceSales[[#This Row],[Discount]]</f>
        <v>0</v>
      </c>
      <c r="W3230" s="11">
        <f>tbl_EcommerceSales[[#This Row],[Gross_Sales]]-tbl_EcommerceSales[[#This Row],[Discount_Amount]]</f>
        <v>3299</v>
      </c>
      <c r="X3230" s="11">
        <f>tbl_EcommerceSales[[#This Row],[Quantity]] * _xlfn.XLOOKUP(tbl_EcommerceSales[[#This Row],[Product_ID]], Product_Master!A:A, Product_Master!F:F)</f>
        <v>2100</v>
      </c>
      <c r="Y3230" s="11">
        <f>tbl_EcommerceSales[[#This Row],[Net_Revenue]]-tbl_EcommerceSales[[#This Row],[Total_Cost]]</f>
        <v>1199</v>
      </c>
      <c r="Z3230" s="9">
        <f>IFERROR(#REF!/tbl_EcommerceSales[[#This Row],[Total_Cost]], 0)</f>
        <v>0</v>
      </c>
      <c r="AA3230" t="str">
        <f>TEXT(tbl_EcommerceSales[[#This Row],[Order_Date]],"mmm")</f>
        <v>Dec</v>
      </c>
      <c r="AB3230">
        <f>YEAR(tbl_EcommerceSales[[#This Row],[Order_Date]])</f>
        <v>2025</v>
      </c>
      <c r="AC3230" t="str">
        <f>IF(tbl_EcommerceSales[[#This Row],[Age]]&lt;18,"Under 18",IF(tbl_EcommerceSales[[#This Row],[Age]]&lt;=25,"18-25",IF(tbl_EcommerceSales[[#This Row],[Age]]&lt;=35,"26-35",IF(tbl_EcommerceSales[[#This Row],[Age]]&lt;=45,"36-45",IF(tbl_EcommerceSales[[#This Row],[Age]]&lt;=55,"46-55","56+")))))</f>
        <v>18-25</v>
      </c>
    </row>
    <row r="3231" spans="1:29" x14ac:dyDescent="0.35">
      <c r="A3231" t="s">
        <v>5118</v>
      </c>
      <c r="B3231" s="7">
        <v>46012</v>
      </c>
      <c r="C3231" t="s">
        <v>434</v>
      </c>
      <c r="D3231" t="s">
        <v>269</v>
      </c>
      <c r="E3231" t="s">
        <v>48</v>
      </c>
      <c r="F3231">
        <v>36</v>
      </c>
      <c r="G3231" t="s">
        <v>71</v>
      </c>
      <c r="H3231" t="s">
        <v>72</v>
      </c>
      <c r="I3231" t="s">
        <v>212</v>
      </c>
      <c r="J3231" t="s">
        <v>213</v>
      </c>
      <c r="K3231" t="s">
        <v>177</v>
      </c>
      <c r="L3231" t="s">
        <v>178</v>
      </c>
      <c r="M3231">
        <v>2</v>
      </c>
      <c r="N3231" s="2">
        <v>2499</v>
      </c>
      <c r="O3231" s="3">
        <v>0.15</v>
      </c>
      <c r="P3231" s="2">
        <v>2900</v>
      </c>
      <c r="Q3231" t="s">
        <v>32</v>
      </c>
      <c r="R3231" t="s">
        <v>33</v>
      </c>
      <c r="S3231" t="s">
        <v>34</v>
      </c>
      <c r="T3231" s="4">
        <v>2</v>
      </c>
      <c r="U3231" s="11">
        <f t="shared" si="50"/>
        <v>4998</v>
      </c>
      <c r="V3231" s="11">
        <f>tbl_EcommerceSales[[#This Row],[Gross_Sales]]*tbl_EcommerceSales[[#This Row],[Discount]]</f>
        <v>749.69999999999993</v>
      </c>
      <c r="W3231" s="11">
        <f>tbl_EcommerceSales[[#This Row],[Gross_Sales]]-tbl_EcommerceSales[[#This Row],[Discount_Amount]]</f>
        <v>4248.3</v>
      </c>
      <c r="X3231" s="11">
        <f>tbl_EcommerceSales[[#This Row],[Quantity]] * _xlfn.XLOOKUP(tbl_EcommerceSales[[#This Row],[Product_ID]], Product_Master!A:A, Product_Master!F:F)</f>
        <v>2900</v>
      </c>
      <c r="Y3231" s="11">
        <f>tbl_EcommerceSales[[#This Row],[Net_Revenue]]-tbl_EcommerceSales[[#This Row],[Total_Cost]]</f>
        <v>1348.3000000000002</v>
      </c>
      <c r="Z3231" s="9">
        <f>IFERROR(#REF!/tbl_EcommerceSales[[#This Row],[Total_Cost]], 0)</f>
        <v>0</v>
      </c>
      <c r="AA3231" t="str">
        <f>TEXT(tbl_EcommerceSales[[#This Row],[Order_Date]],"mmm")</f>
        <v>Dec</v>
      </c>
      <c r="AB3231">
        <f>YEAR(tbl_EcommerceSales[[#This Row],[Order_Date]])</f>
        <v>2025</v>
      </c>
      <c r="AC3231" t="str">
        <f>IF(tbl_EcommerceSales[[#This Row],[Age]]&lt;18,"Under 18",IF(tbl_EcommerceSales[[#This Row],[Age]]&lt;=25,"18-25",IF(tbl_EcommerceSales[[#This Row],[Age]]&lt;=35,"26-35",IF(tbl_EcommerceSales[[#This Row],[Age]]&lt;=45,"36-45",IF(tbl_EcommerceSales[[#This Row],[Age]]&lt;=55,"46-55","56+")))))</f>
        <v>36-45</v>
      </c>
    </row>
    <row r="3232" spans="1:29" x14ac:dyDescent="0.35">
      <c r="A3232" t="s">
        <v>5119</v>
      </c>
      <c r="B3232" s="7">
        <v>46012</v>
      </c>
      <c r="C3232" t="s">
        <v>654</v>
      </c>
      <c r="D3232" t="s">
        <v>86</v>
      </c>
      <c r="E3232" t="s">
        <v>48</v>
      </c>
      <c r="F3232">
        <v>49</v>
      </c>
      <c r="G3232" t="s">
        <v>270</v>
      </c>
      <c r="H3232" t="s">
        <v>72</v>
      </c>
      <c r="I3232" t="s">
        <v>236</v>
      </c>
      <c r="J3232" t="s">
        <v>237</v>
      </c>
      <c r="K3232" t="s">
        <v>82</v>
      </c>
      <c r="L3232" t="s">
        <v>238</v>
      </c>
      <c r="M3232">
        <v>3</v>
      </c>
      <c r="N3232" s="2">
        <v>899</v>
      </c>
      <c r="O3232" s="3">
        <v>0.1</v>
      </c>
      <c r="P3232" s="2">
        <v>1440</v>
      </c>
      <c r="Q3232" t="s">
        <v>32</v>
      </c>
      <c r="R3232" t="s">
        <v>33</v>
      </c>
      <c r="S3232" t="s">
        <v>34</v>
      </c>
      <c r="T3232" s="4">
        <v>5</v>
      </c>
      <c r="U3232" s="11">
        <f t="shared" si="50"/>
        <v>2697</v>
      </c>
      <c r="V3232" s="11">
        <f>tbl_EcommerceSales[[#This Row],[Gross_Sales]]*tbl_EcommerceSales[[#This Row],[Discount]]</f>
        <v>269.7</v>
      </c>
      <c r="W3232" s="11">
        <f>tbl_EcommerceSales[[#This Row],[Gross_Sales]]-tbl_EcommerceSales[[#This Row],[Discount_Amount]]</f>
        <v>2427.3000000000002</v>
      </c>
      <c r="X3232" s="11">
        <f>tbl_EcommerceSales[[#This Row],[Quantity]] * _xlfn.XLOOKUP(tbl_EcommerceSales[[#This Row],[Product_ID]], Product_Master!A:A, Product_Master!F:F)</f>
        <v>1440</v>
      </c>
      <c r="Y3232" s="11">
        <f>tbl_EcommerceSales[[#This Row],[Net_Revenue]]-tbl_EcommerceSales[[#This Row],[Total_Cost]]</f>
        <v>987.30000000000018</v>
      </c>
      <c r="Z3232" s="9">
        <f>IFERROR(#REF!/tbl_EcommerceSales[[#This Row],[Total_Cost]], 0)</f>
        <v>0</v>
      </c>
      <c r="AA3232" t="str">
        <f>TEXT(tbl_EcommerceSales[[#This Row],[Order_Date]],"mmm")</f>
        <v>Dec</v>
      </c>
      <c r="AB3232">
        <f>YEAR(tbl_EcommerceSales[[#This Row],[Order_Date]])</f>
        <v>2025</v>
      </c>
      <c r="AC3232" t="str">
        <f>IF(tbl_EcommerceSales[[#This Row],[Age]]&lt;18,"Under 18",IF(tbl_EcommerceSales[[#This Row],[Age]]&lt;=25,"18-25",IF(tbl_EcommerceSales[[#This Row],[Age]]&lt;=35,"26-35",IF(tbl_EcommerceSales[[#This Row],[Age]]&lt;=45,"36-45",IF(tbl_EcommerceSales[[#This Row],[Age]]&lt;=55,"46-55","56+")))))</f>
        <v>46-55</v>
      </c>
    </row>
    <row r="3233" spans="1:29" x14ac:dyDescent="0.35">
      <c r="A3233" t="s">
        <v>5120</v>
      </c>
      <c r="B3233" s="7">
        <v>46012</v>
      </c>
      <c r="C3233" t="s">
        <v>5121</v>
      </c>
      <c r="D3233" t="s">
        <v>195</v>
      </c>
      <c r="E3233" t="s">
        <v>48</v>
      </c>
      <c r="F3233">
        <v>29</v>
      </c>
      <c r="G3233" t="s">
        <v>211</v>
      </c>
      <c r="H3233" t="s">
        <v>72</v>
      </c>
      <c r="I3233" t="s">
        <v>175</v>
      </c>
      <c r="J3233" t="s">
        <v>176</v>
      </c>
      <c r="K3233" t="s">
        <v>177</v>
      </c>
      <c r="L3233" t="s">
        <v>178</v>
      </c>
      <c r="M3233">
        <v>1</v>
      </c>
      <c r="N3233" s="2">
        <v>699</v>
      </c>
      <c r="O3233" s="3">
        <v>0.25</v>
      </c>
      <c r="P3233" s="2">
        <v>320</v>
      </c>
      <c r="Q3233" t="s">
        <v>32</v>
      </c>
      <c r="R3233" t="s">
        <v>33</v>
      </c>
      <c r="S3233" t="s">
        <v>34</v>
      </c>
      <c r="T3233" s="4">
        <v>4</v>
      </c>
      <c r="U3233" s="11">
        <f t="shared" si="50"/>
        <v>699</v>
      </c>
      <c r="V3233" s="11">
        <f>tbl_EcommerceSales[[#This Row],[Gross_Sales]]*tbl_EcommerceSales[[#This Row],[Discount]]</f>
        <v>174.75</v>
      </c>
      <c r="W3233" s="11">
        <f>tbl_EcommerceSales[[#This Row],[Gross_Sales]]-tbl_EcommerceSales[[#This Row],[Discount_Amount]]</f>
        <v>524.25</v>
      </c>
      <c r="X3233" s="11">
        <f>tbl_EcommerceSales[[#This Row],[Quantity]] * _xlfn.XLOOKUP(tbl_EcommerceSales[[#This Row],[Product_ID]], Product_Master!A:A, Product_Master!F:F)</f>
        <v>320</v>
      </c>
      <c r="Y3233" s="11">
        <f>tbl_EcommerceSales[[#This Row],[Net_Revenue]]-tbl_EcommerceSales[[#This Row],[Total_Cost]]</f>
        <v>204.25</v>
      </c>
      <c r="Z3233" s="9">
        <f>IFERROR(#REF!/tbl_EcommerceSales[[#This Row],[Total_Cost]], 0)</f>
        <v>0</v>
      </c>
      <c r="AA3233" t="str">
        <f>TEXT(tbl_EcommerceSales[[#This Row],[Order_Date]],"mmm")</f>
        <v>Dec</v>
      </c>
      <c r="AB3233">
        <f>YEAR(tbl_EcommerceSales[[#This Row],[Order_Date]])</f>
        <v>2025</v>
      </c>
      <c r="AC3233" t="str">
        <f>IF(tbl_EcommerceSales[[#This Row],[Age]]&lt;18,"Under 18",IF(tbl_EcommerceSales[[#This Row],[Age]]&lt;=25,"18-25",IF(tbl_EcommerceSales[[#This Row],[Age]]&lt;=35,"26-35",IF(tbl_EcommerceSales[[#This Row],[Age]]&lt;=45,"36-45",IF(tbl_EcommerceSales[[#This Row],[Age]]&lt;=55,"46-55","56+")))))</f>
        <v>26-35</v>
      </c>
    </row>
    <row r="3234" spans="1:29" x14ac:dyDescent="0.35">
      <c r="A3234" t="s">
        <v>5122</v>
      </c>
      <c r="B3234" s="7">
        <v>46012</v>
      </c>
      <c r="C3234" t="s">
        <v>4940</v>
      </c>
      <c r="D3234" t="s">
        <v>305</v>
      </c>
      <c r="E3234" t="s">
        <v>48</v>
      </c>
      <c r="F3234">
        <v>30</v>
      </c>
      <c r="G3234" t="s">
        <v>155</v>
      </c>
      <c r="H3234" t="s">
        <v>88</v>
      </c>
      <c r="I3234" t="s">
        <v>257</v>
      </c>
      <c r="J3234" t="s">
        <v>258</v>
      </c>
      <c r="K3234" t="s">
        <v>55</v>
      </c>
      <c r="L3234" t="s">
        <v>56</v>
      </c>
      <c r="M3234">
        <v>2</v>
      </c>
      <c r="N3234" s="2">
        <v>1999</v>
      </c>
      <c r="O3234" s="3">
        <v>0.15</v>
      </c>
      <c r="P3234" s="2">
        <v>2100</v>
      </c>
      <c r="Q3234" t="s">
        <v>32</v>
      </c>
      <c r="R3234" t="s">
        <v>33</v>
      </c>
      <c r="S3234" t="s">
        <v>34</v>
      </c>
      <c r="T3234" s="4">
        <v>4</v>
      </c>
      <c r="U3234" s="11">
        <f t="shared" si="50"/>
        <v>3998</v>
      </c>
      <c r="V3234" s="11">
        <f>tbl_EcommerceSales[[#This Row],[Gross_Sales]]*tbl_EcommerceSales[[#This Row],[Discount]]</f>
        <v>599.69999999999993</v>
      </c>
      <c r="W3234" s="11">
        <f>tbl_EcommerceSales[[#This Row],[Gross_Sales]]-tbl_EcommerceSales[[#This Row],[Discount_Amount]]</f>
        <v>3398.3</v>
      </c>
      <c r="X3234" s="11">
        <f>tbl_EcommerceSales[[#This Row],[Quantity]] * _xlfn.XLOOKUP(tbl_EcommerceSales[[#This Row],[Product_ID]], Product_Master!A:A, Product_Master!F:F)</f>
        <v>2100</v>
      </c>
      <c r="Y3234" s="11">
        <f>tbl_EcommerceSales[[#This Row],[Net_Revenue]]-tbl_EcommerceSales[[#This Row],[Total_Cost]]</f>
        <v>1298.3000000000002</v>
      </c>
      <c r="Z3234" s="9">
        <f>IFERROR(#REF!/tbl_EcommerceSales[[#This Row],[Total_Cost]], 0)</f>
        <v>0</v>
      </c>
      <c r="AA3234" t="str">
        <f>TEXT(tbl_EcommerceSales[[#This Row],[Order_Date]],"mmm")</f>
        <v>Dec</v>
      </c>
      <c r="AB3234">
        <f>YEAR(tbl_EcommerceSales[[#This Row],[Order_Date]])</f>
        <v>2025</v>
      </c>
      <c r="AC3234" t="str">
        <f>IF(tbl_EcommerceSales[[#This Row],[Age]]&lt;18,"Under 18",IF(tbl_EcommerceSales[[#This Row],[Age]]&lt;=25,"18-25",IF(tbl_EcommerceSales[[#This Row],[Age]]&lt;=35,"26-35",IF(tbl_EcommerceSales[[#This Row],[Age]]&lt;=45,"36-45",IF(tbl_EcommerceSales[[#This Row],[Age]]&lt;=55,"46-55","56+")))))</f>
        <v>26-35</v>
      </c>
    </row>
    <row r="3235" spans="1:29" x14ac:dyDescent="0.35">
      <c r="A3235" t="s">
        <v>5123</v>
      </c>
      <c r="B3235" s="7">
        <v>46012</v>
      </c>
      <c r="C3235" t="s">
        <v>1833</v>
      </c>
      <c r="D3235" t="s">
        <v>86</v>
      </c>
      <c r="E3235" t="s">
        <v>48</v>
      </c>
      <c r="F3235">
        <v>23</v>
      </c>
      <c r="G3235" t="s">
        <v>289</v>
      </c>
      <c r="H3235" t="s">
        <v>88</v>
      </c>
      <c r="I3235" t="s">
        <v>221</v>
      </c>
      <c r="J3235" t="s">
        <v>222</v>
      </c>
      <c r="K3235" t="s">
        <v>177</v>
      </c>
      <c r="L3235" t="s">
        <v>208</v>
      </c>
      <c r="M3235">
        <v>3</v>
      </c>
      <c r="N3235" s="2">
        <v>1499</v>
      </c>
      <c r="O3235" s="3">
        <v>0.2</v>
      </c>
      <c r="P3235" s="2">
        <v>2400</v>
      </c>
      <c r="Q3235" t="s">
        <v>44</v>
      </c>
      <c r="R3235" t="s">
        <v>33</v>
      </c>
      <c r="S3235" t="s">
        <v>57</v>
      </c>
      <c r="T3235" s="4">
        <v>1</v>
      </c>
      <c r="U3235" s="11">
        <f t="shared" si="50"/>
        <v>4497</v>
      </c>
      <c r="V3235" s="11">
        <f>tbl_EcommerceSales[[#This Row],[Gross_Sales]]*tbl_EcommerceSales[[#This Row],[Discount]]</f>
        <v>899.40000000000009</v>
      </c>
      <c r="W3235" s="11">
        <f>tbl_EcommerceSales[[#This Row],[Gross_Sales]]-tbl_EcommerceSales[[#This Row],[Discount_Amount]]</f>
        <v>3597.6</v>
      </c>
      <c r="X3235" s="11">
        <f>tbl_EcommerceSales[[#This Row],[Quantity]] * _xlfn.XLOOKUP(tbl_EcommerceSales[[#This Row],[Product_ID]], Product_Master!A:A, Product_Master!F:F)</f>
        <v>2400</v>
      </c>
      <c r="Y3235" s="11">
        <f>tbl_EcommerceSales[[#This Row],[Net_Revenue]]-tbl_EcommerceSales[[#This Row],[Total_Cost]]</f>
        <v>1197.5999999999999</v>
      </c>
      <c r="Z3235" s="9">
        <f>IFERROR(#REF!/tbl_EcommerceSales[[#This Row],[Total_Cost]], 0)</f>
        <v>0</v>
      </c>
      <c r="AA3235" t="str">
        <f>TEXT(tbl_EcommerceSales[[#This Row],[Order_Date]],"mmm")</f>
        <v>Dec</v>
      </c>
      <c r="AB3235">
        <f>YEAR(tbl_EcommerceSales[[#This Row],[Order_Date]])</f>
        <v>2025</v>
      </c>
      <c r="AC3235" t="str">
        <f>IF(tbl_EcommerceSales[[#This Row],[Age]]&lt;18,"Under 18",IF(tbl_EcommerceSales[[#This Row],[Age]]&lt;=25,"18-25",IF(tbl_EcommerceSales[[#This Row],[Age]]&lt;=35,"26-35",IF(tbl_EcommerceSales[[#This Row],[Age]]&lt;=45,"36-45",IF(tbl_EcommerceSales[[#This Row],[Age]]&lt;=55,"46-55","56+")))))</f>
        <v>18-25</v>
      </c>
    </row>
    <row r="3236" spans="1:29" x14ac:dyDescent="0.35">
      <c r="A3236" t="s">
        <v>5124</v>
      </c>
      <c r="B3236" s="7">
        <v>46012</v>
      </c>
      <c r="C3236" t="s">
        <v>1965</v>
      </c>
      <c r="D3236" t="s">
        <v>24</v>
      </c>
      <c r="E3236" t="s">
        <v>25</v>
      </c>
      <c r="F3236">
        <v>36</v>
      </c>
      <c r="G3236" t="s">
        <v>71</v>
      </c>
      <c r="H3236" t="s">
        <v>72</v>
      </c>
      <c r="I3236" t="s">
        <v>517</v>
      </c>
      <c r="J3236" t="s">
        <v>518</v>
      </c>
      <c r="K3236" t="s">
        <v>30</v>
      </c>
      <c r="L3236" t="s">
        <v>278</v>
      </c>
      <c r="M3236">
        <v>1</v>
      </c>
      <c r="N3236" s="2">
        <v>1299</v>
      </c>
      <c r="O3236" s="3">
        <v>0.25</v>
      </c>
      <c r="P3236" s="2">
        <v>690</v>
      </c>
      <c r="Q3236" t="s">
        <v>32</v>
      </c>
      <c r="R3236" t="s">
        <v>33</v>
      </c>
      <c r="S3236" t="s">
        <v>34</v>
      </c>
      <c r="T3236" s="4">
        <v>1</v>
      </c>
      <c r="U3236" s="11">
        <f t="shared" si="50"/>
        <v>1299</v>
      </c>
      <c r="V3236" s="11">
        <f>tbl_EcommerceSales[[#This Row],[Gross_Sales]]*tbl_EcommerceSales[[#This Row],[Discount]]</f>
        <v>324.75</v>
      </c>
      <c r="W3236" s="11">
        <f>tbl_EcommerceSales[[#This Row],[Gross_Sales]]-tbl_EcommerceSales[[#This Row],[Discount_Amount]]</f>
        <v>974.25</v>
      </c>
      <c r="X3236" s="11">
        <f>tbl_EcommerceSales[[#This Row],[Quantity]] * _xlfn.XLOOKUP(tbl_EcommerceSales[[#This Row],[Product_ID]], Product_Master!A:A, Product_Master!F:F)</f>
        <v>690</v>
      </c>
      <c r="Y3236" s="11">
        <f>tbl_EcommerceSales[[#This Row],[Net_Revenue]]-tbl_EcommerceSales[[#This Row],[Total_Cost]]</f>
        <v>284.25</v>
      </c>
      <c r="Z3236" s="9">
        <f>IFERROR(#REF!/tbl_EcommerceSales[[#This Row],[Total_Cost]], 0)</f>
        <v>0</v>
      </c>
      <c r="AA3236" t="str">
        <f>TEXT(tbl_EcommerceSales[[#This Row],[Order_Date]],"mmm")</f>
        <v>Dec</v>
      </c>
      <c r="AB3236">
        <f>YEAR(tbl_EcommerceSales[[#This Row],[Order_Date]])</f>
        <v>2025</v>
      </c>
      <c r="AC3236" t="str">
        <f>IF(tbl_EcommerceSales[[#This Row],[Age]]&lt;18,"Under 18",IF(tbl_EcommerceSales[[#This Row],[Age]]&lt;=25,"18-25",IF(tbl_EcommerceSales[[#This Row],[Age]]&lt;=35,"26-35",IF(tbl_EcommerceSales[[#This Row],[Age]]&lt;=45,"36-45",IF(tbl_EcommerceSales[[#This Row],[Age]]&lt;=55,"46-55","56+")))))</f>
        <v>36-45</v>
      </c>
    </row>
    <row r="3237" spans="1:29" x14ac:dyDescent="0.35">
      <c r="A3237" t="s">
        <v>5125</v>
      </c>
      <c r="B3237" s="7">
        <v>46012</v>
      </c>
      <c r="C3237" t="s">
        <v>1394</v>
      </c>
      <c r="D3237" t="s">
        <v>79</v>
      </c>
      <c r="E3237" t="s">
        <v>25</v>
      </c>
      <c r="F3237">
        <v>42</v>
      </c>
      <c r="G3237" t="s">
        <v>186</v>
      </c>
      <c r="H3237" t="s">
        <v>72</v>
      </c>
      <c r="I3237" t="s">
        <v>241</v>
      </c>
      <c r="J3237" t="s">
        <v>242</v>
      </c>
      <c r="K3237" t="s">
        <v>42</v>
      </c>
      <c r="L3237" t="s">
        <v>243</v>
      </c>
      <c r="M3237">
        <v>4</v>
      </c>
      <c r="N3237" s="2">
        <v>649</v>
      </c>
      <c r="O3237" s="3">
        <v>0.15</v>
      </c>
      <c r="P3237" s="2">
        <v>1160</v>
      </c>
      <c r="Q3237" t="s">
        <v>44</v>
      </c>
      <c r="R3237" t="s">
        <v>33</v>
      </c>
      <c r="S3237" t="s">
        <v>57</v>
      </c>
      <c r="T3237" s="4">
        <v>5</v>
      </c>
      <c r="U3237" s="11">
        <f t="shared" si="50"/>
        <v>2596</v>
      </c>
      <c r="V3237" s="11">
        <f>tbl_EcommerceSales[[#This Row],[Gross_Sales]]*tbl_EcommerceSales[[#This Row],[Discount]]</f>
        <v>389.4</v>
      </c>
      <c r="W3237" s="11">
        <f>tbl_EcommerceSales[[#This Row],[Gross_Sales]]-tbl_EcommerceSales[[#This Row],[Discount_Amount]]</f>
        <v>2206.6</v>
      </c>
      <c r="X3237" s="11">
        <f>tbl_EcommerceSales[[#This Row],[Quantity]] * _xlfn.XLOOKUP(tbl_EcommerceSales[[#This Row],[Product_ID]], Product_Master!A:A, Product_Master!F:F)</f>
        <v>1160</v>
      </c>
      <c r="Y3237" s="11">
        <f>tbl_EcommerceSales[[#This Row],[Net_Revenue]]-tbl_EcommerceSales[[#This Row],[Total_Cost]]</f>
        <v>1046.5999999999999</v>
      </c>
      <c r="Z3237" s="9">
        <f>IFERROR(#REF!/tbl_EcommerceSales[[#This Row],[Total_Cost]], 0)</f>
        <v>0</v>
      </c>
      <c r="AA3237" t="str">
        <f>TEXT(tbl_EcommerceSales[[#This Row],[Order_Date]],"mmm")</f>
        <v>Dec</v>
      </c>
      <c r="AB3237">
        <f>YEAR(tbl_EcommerceSales[[#This Row],[Order_Date]])</f>
        <v>2025</v>
      </c>
      <c r="AC3237" t="str">
        <f>IF(tbl_EcommerceSales[[#This Row],[Age]]&lt;18,"Under 18",IF(tbl_EcommerceSales[[#This Row],[Age]]&lt;=25,"18-25",IF(tbl_EcommerceSales[[#This Row],[Age]]&lt;=35,"26-35",IF(tbl_EcommerceSales[[#This Row],[Age]]&lt;=45,"36-45",IF(tbl_EcommerceSales[[#This Row],[Age]]&lt;=55,"46-55","56+")))))</f>
        <v>36-45</v>
      </c>
    </row>
    <row r="3238" spans="1:29" x14ac:dyDescent="0.35">
      <c r="A3238" t="s">
        <v>5126</v>
      </c>
      <c r="B3238" s="7">
        <v>46012</v>
      </c>
      <c r="C3238" t="s">
        <v>1795</v>
      </c>
      <c r="D3238" t="s">
        <v>227</v>
      </c>
      <c r="E3238" t="s">
        <v>25</v>
      </c>
      <c r="F3238">
        <v>24</v>
      </c>
      <c r="G3238" t="s">
        <v>186</v>
      </c>
      <c r="H3238" t="s">
        <v>72</v>
      </c>
      <c r="I3238" t="s">
        <v>80</v>
      </c>
      <c r="J3238" t="s">
        <v>81</v>
      </c>
      <c r="K3238" t="s">
        <v>82</v>
      </c>
      <c r="L3238" t="s">
        <v>83</v>
      </c>
      <c r="M3238">
        <v>1</v>
      </c>
      <c r="N3238" s="2">
        <v>2499</v>
      </c>
      <c r="O3238" s="3">
        <v>0.2</v>
      </c>
      <c r="P3238" s="2">
        <v>1550</v>
      </c>
      <c r="Q3238" t="s">
        <v>44</v>
      </c>
      <c r="R3238" t="s">
        <v>162</v>
      </c>
      <c r="S3238" t="s">
        <v>34</v>
      </c>
      <c r="T3238" s="4"/>
      <c r="U3238" s="11">
        <f t="shared" si="50"/>
        <v>2499</v>
      </c>
      <c r="V3238" s="11">
        <f>tbl_EcommerceSales[[#This Row],[Gross_Sales]]*tbl_EcommerceSales[[#This Row],[Discount]]</f>
        <v>499.8</v>
      </c>
      <c r="W3238" s="11">
        <f>tbl_EcommerceSales[[#This Row],[Gross_Sales]]-tbl_EcommerceSales[[#This Row],[Discount_Amount]]</f>
        <v>1999.2</v>
      </c>
      <c r="X3238" s="11">
        <f>tbl_EcommerceSales[[#This Row],[Quantity]] * _xlfn.XLOOKUP(tbl_EcommerceSales[[#This Row],[Product_ID]], Product_Master!A:A, Product_Master!F:F)</f>
        <v>1550</v>
      </c>
      <c r="Y3238" s="11">
        <f>tbl_EcommerceSales[[#This Row],[Net_Revenue]]-tbl_EcommerceSales[[#This Row],[Total_Cost]]</f>
        <v>449.20000000000005</v>
      </c>
      <c r="Z3238" s="9">
        <f>IFERROR(#REF!/tbl_EcommerceSales[[#This Row],[Total_Cost]], 0)</f>
        <v>0</v>
      </c>
      <c r="AA3238" t="str">
        <f>TEXT(tbl_EcommerceSales[[#This Row],[Order_Date]],"mmm")</f>
        <v>Dec</v>
      </c>
      <c r="AB3238">
        <f>YEAR(tbl_EcommerceSales[[#This Row],[Order_Date]])</f>
        <v>2025</v>
      </c>
      <c r="AC3238" t="str">
        <f>IF(tbl_EcommerceSales[[#This Row],[Age]]&lt;18,"Under 18",IF(tbl_EcommerceSales[[#This Row],[Age]]&lt;=25,"18-25",IF(tbl_EcommerceSales[[#This Row],[Age]]&lt;=35,"26-35",IF(tbl_EcommerceSales[[#This Row],[Age]]&lt;=45,"36-45",IF(tbl_EcommerceSales[[#This Row],[Age]]&lt;=55,"46-55","56+")))))</f>
        <v>18-25</v>
      </c>
    </row>
    <row r="3239" spans="1:29" x14ac:dyDescent="0.35">
      <c r="A3239" t="s">
        <v>5127</v>
      </c>
      <c r="B3239" s="7">
        <v>46012</v>
      </c>
      <c r="C3239" t="s">
        <v>4970</v>
      </c>
      <c r="D3239" t="s">
        <v>60</v>
      </c>
      <c r="E3239" t="s">
        <v>25</v>
      </c>
      <c r="F3239">
        <v>28</v>
      </c>
      <c r="G3239" t="s">
        <v>61</v>
      </c>
      <c r="H3239" t="s">
        <v>27</v>
      </c>
      <c r="I3239" t="s">
        <v>80</v>
      </c>
      <c r="J3239" t="s">
        <v>81</v>
      </c>
      <c r="K3239" t="s">
        <v>82</v>
      </c>
      <c r="L3239" t="s">
        <v>83</v>
      </c>
      <c r="M3239">
        <v>5</v>
      </c>
      <c r="N3239" s="2">
        <v>2499</v>
      </c>
      <c r="O3239" s="3">
        <v>0.25</v>
      </c>
      <c r="P3239" s="2">
        <v>7750</v>
      </c>
      <c r="Q3239" t="s">
        <v>32</v>
      </c>
      <c r="R3239" t="s">
        <v>33</v>
      </c>
      <c r="S3239" t="s">
        <v>57</v>
      </c>
      <c r="T3239" s="4">
        <v>2</v>
      </c>
      <c r="U3239" s="11">
        <f t="shared" si="50"/>
        <v>12495</v>
      </c>
      <c r="V3239" s="11">
        <f>tbl_EcommerceSales[[#This Row],[Gross_Sales]]*tbl_EcommerceSales[[#This Row],[Discount]]</f>
        <v>3123.75</v>
      </c>
      <c r="W3239" s="11">
        <f>tbl_EcommerceSales[[#This Row],[Gross_Sales]]-tbl_EcommerceSales[[#This Row],[Discount_Amount]]</f>
        <v>9371.25</v>
      </c>
      <c r="X3239" s="11">
        <f>tbl_EcommerceSales[[#This Row],[Quantity]] * _xlfn.XLOOKUP(tbl_EcommerceSales[[#This Row],[Product_ID]], Product_Master!A:A, Product_Master!F:F)</f>
        <v>7750</v>
      </c>
      <c r="Y3239" s="11">
        <f>tbl_EcommerceSales[[#This Row],[Net_Revenue]]-tbl_EcommerceSales[[#This Row],[Total_Cost]]</f>
        <v>1621.25</v>
      </c>
      <c r="Z3239" s="9">
        <f>IFERROR(#REF!/tbl_EcommerceSales[[#This Row],[Total_Cost]], 0)</f>
        <v>0</v>
      </c>
      <c r="AA3239" t="str">
        <f>TEXT(tbl_EcommerceSales[[#This Row],[Order_Date]],"mmm")</f>
        <v>Dec</v>
      </c>
      <c r="AB3239">
        <f>YEAR(tbl_EcommerceSales[[#This Row],[Order_Date]])</f>
        <v>2025</v>
      </c>
      <c r="AC3239" t="str">
        <f>IF(tbl_EcommerceSales[[#This Row],[Age]]&lt;18,"Under 18",IF(tbl_EcommerceSales[[#This Row],[Age]]&lt;=25,"18-25",IF(tbl_EcommerceSales[[#This Row],[Age]]&lt;=35,"26-35",IF(tbl_EcommerceSales[[#This Row],[Age]]&lt;=45,"36-45",IF(tbl_EcommerceSales[[#This Row],[Age]]&lt;=55,"46-55","56+")))))</f>
        <v>26-35</v>
      </c>
    </row>
    <row r="3240" spans="1:29" x14ac:dyDescent="0.35">
      <c r="A3240" t="s">
        <v>5128</v>
      </c>
      <c r="B3240" s="7">
        <v>46012</v>
      </c>
      <c r="C3240" t="s">
        <v>1500</v>
      </c>
      <c r="D3240" t="s">
        <v>51</v>
      </c>
      <c r="E3240" t="s">
        <v>48</v>
      </c>
      <c r="F3240">
        <v>46</v>
      </c>
      <c r="G3240" t="s">
        <v>142</v>
      </c>
      <c r="H3240" t="s">
        <v>88</v>
      </c>
      <c r="I3240" t="s">
        <v>349</v>
      </c>
      <c r="J3240" t="s">
        <v>350</v>
      </c>
      <c r="K3240" t="s">
        <v>82</v>
      </c>
      <c r="L3240" t="s">
        <v>238</v>
      </c>
      <c r="M3240">
        <v>1</v>
      </c>
      <c r="N3240" s="2">
        <v>1599</v>
      </c>
      <c r="O3240" s="3">
        <v>0</v>
      </c>
      <c r="P3240" s="2">
        <v>920</v>
      </c>
      <c r="Q3240" t="s">
        <v>76</v>
      </c>
      <c r="R3240" t="s">
        <v>33</v>
      </c>
      <c r="S3240" t="s">
        <v>34</v>
      </c>
      <c r="T3240" s="4">
        <v>5</v>
      </c>
      <c r="U3240" s="11">
        <f t="shared" si="50"/>
        <v>1599</v>
      </c>
      <c r="V3240" s="11">
        <f>tbl_EcommerceSales[[#This Row],[Gross_Sales]]*tbl_EcommerceSales[[#This Row],[Discount]]</f>
        <v>0</v>
      </c>
      <c r="W3240" s="11">
        <f>tbl_EcommerceSales[[#This Row],[Gross_Sales]]-tbl_EcommerceSales[[#This Row],[Discount_Amount]]</f>
        <v>1599</v>
      </c>
      <c r="X3240" s="11">
        <f>tbl_EcommerceSales[[#This Row],[Quantity]] * _xlfn.XLOOKUP(tbl_EcommerceSales[[#This Row],[Product_ID]], Product_Master!A:A, Product_Master!F:F)</f>
        <v>920</v>
      </c>
      <c r="Y3240" s="11">
        <f>tbl_EcommerceSales[[#This Row],[Net_Revenue]]-tbl_EcommerceSales[[#This Row],[Total_Cost]]</f>
        <v>679</v>
      </c>
      <c r="Z3240" s="9">
        <f>IFERROR(#REF!/tbl_EcommerceSales[[#This Row],[Total_Cost]], 0)</f>
        <v>0</v>
      </c>
      <c r="AA3240" t="str">
        <f>TEXT(tbl_EcommerceSales[[#This Row],[Order_Date]],"mmm")</f>
        <v>Dec</v>
      </c>
      <c r="AB3240">
        <f>YEAR(tbl_EcommerceSales[[#This Row],[Order_Date]])</f>
        <v>2025</v>
      </c>
      <c r="AC3240" t="str">
        <f>IF(tbl_EcommerceSales[[#This Row],[Age]]&lt;18,"Under 18",IF(tbl_EcommerceSales[[#This Row],[Age]]&lt;=25,"18-25",IF(tbl_EcommerceSales[[#This Row],[Age]]&lt;=35,"26-35",IF(tbl_EcommerceSales[[#This Row],[Age]]&lt;=45,"36-45",IF(tbl_EcommerceSales[[#This Row],[Age]]&lt;=55,"46-55","56+")))))</f>
        <v>46-55</v>
      </c>
    </row>
    <row r="3241" spans="1:29" x14ac:dyDescent="0.35">
      <c r="A3241" t="s">
        <v>5129</v>
      </c>
      <c r="B3241" s="7">
        <v>46012</v>
      </c>
      <c r="C3241" t="s">
        <v>3808</v>
      </c>
      <c r="D3241" t="s">
        <v>312</v>
      </c>
      <c r="E3241" t="s">
        <v>48</v>
      </c>
      <c r="F3241">
        <v>25</v>
      </c>
      <c r="G3241" t="s">
        <v>152</v>
      </c>
      <c r="H3241" t="s">
        <v>72</v>
      </c>
      <c r="I3241" t="s">
        <v>349</v>
      </c>
      <c r="J3241" t="s">
        <v>350</v>
      </c>
      <c r="K3241" t="s">
        <v>82</v>
      </c>
      <c r="L3241" t="s">
        <v>238</v>
      </c>
      <c r="M3241">
        <v>1</v>
      </c>
      <c r="N3241" s="2">
        <v>1599</v>
      </c>
      <c r="O3241" s="3">
        <v>0.1</v>
      </c>
      <c r="P3241" s="2">
        <v>920</v>
      </c>
      <c r="Q3241" t="s">
        <v>32</v>
      </c>
      <c r="R3241" t="s">
        <v>33</v>
      </c>
      <c r="S3241" t="s">
        <v>34</v>
      </c>
      <c r="T3241" s="4">
        <v>3</v>
      </c>
      <c r="U3241" s="11">
        <f t="shared" si="50"/>
        <v>1599</v>
      </c>
      <c r="V3241" s="11">
        <f>tbl_EcommerceSales[[#This Row],[Gross_Sales]]*tbl_EcommerceSales[[#This Row],[Discount]]</f>
        <v>159.9</v>
      </c>
      <c r="W3241" s="11">
        <f>tbl_EcommerceSales[[#This Row],[Gross_Sales]]-tbl_EcommerceSales[[#This Row],[Discount_Amount]]</f>
        <v>1439.1</v>
      </c>
      <c r="X3241" s="11">
        <f>tbl_EcommerceSales[[#This Row],[Quantity]] * _xlfn.XLOOKUP(tbl_EcommerceSales[[#This Row],[Product_ID]], Product_Master!A:A, Product_Master!F:F)</f>
        <v>920</v>
      </c>
      <c r="Y3241" s="11">
        <f>tbl_EcommerceSales[[#This Row],[Net_Revenue]]-tbl_EcommerceSales[[#This Row],[Total_Cost]]</f>
        <v>519.09999999999991</v>
      </c>
      <c r="Z3241" s="9">
        <f>IFERROR(#REF!/tbl_EcommerceSales[[#This Row],[Total_Cost]], 0)</f>
        <v>0</v>
      </c>
      <c r="AA3241" t="str">
        <f>TEXT(tbl_EcommerceSales[[#This Row],[Order_Date]],"mmm")</f>
        <v>Dec</v>
      </c>
      <c r="AB3241">
        <f>YEAR(tbl_EcommerceSales[[#This Row],[Order_Date]])</f>
        <v>2025</v>
      </c>
      <c r="AC3241" t="str">
        <f>IF(tbl_EcommerceSales[[#This Row],[Age]]&lt;18,"Under 18",IF(tbl_EcommerceSales[[#This Row],[Age]]&lt;=25,"18-25",IF(tbl_EcommerceSales[[#This Row],[Age]]&lt;=35,"26-35",IF(tbl_EcommerceSales[[#This Row],[Age]]&lt;=45,"36-45",IF(tbl_EcommerceSales[[#This Row],[Age]]&lt;=55,"46-55","56+")))))</f>
        <v>18-25</v>
      </c>
    </row>
    <row r="3242" spans="1:29" x14ac:dyDescent="0.35">
      <c r="A3242" t="s">
        <v>5130</v>
      </c>
      <c r="B3242" s="7">
        <v>46013</v>
      </c>
      <c r="C3242" t="s">
        <v>1044</v>
      </c>
      <c r="D3242" t="s">
        <v>47</v>
      </c>
      <c r="E3242" t="s">
        <v>25</v>
      </c>
      <c r="F3242">
        <v>19</v>
      </c>
      <c r="G3242" t="s">
        <v>71</v>
      </c>
      <c r="H3242" t="s">
        <v>72</v>
      </c>
      <c r="I3242" t="s">
        <v>357</v>
      </c>
      <c r="J3242" t="s">
        <v>358</v>
      </c>
      <c r="K3242" t="s">
        <v>177</v>
      </c>
      <c r="L3242" t="s">
        <v>178</v>
      </c>
      <c r="M3242">
        <v>1</v>
      </c>
      <c r="N3242" s="2">
        <v>999</v>
      </c>
      <c r="O3242" s="3">
        <v>0.15</v>
      </c>
      <c r="P3242" s="2">
        <v>520</v>
      </c>
      <c r="Q3242" t="s">
        <v>123</v>
      </c>
      <c r="R3242" t="s">
        <v>33</v>
      </c>
      <c r="S3242" t="s">
        <v>57</v>
      </c>
      <c r="T3242" s="4">
        <v>5</v>
      </c>
      <c r="U3242" s="11">
        <f t="shared" si="50"/>
        <v>999</v>
      </c>
      <c r="V3242" s="11">
        <f>tbl_EcommerceSales[[#This Row],[Gross_Sales]]*tbl_EcommerceSales[[#This Row],[Discount]]</f>
        <v>149.85</v>
      </c>
      <c r="W3242" s="11">
        <f>tbl_EcommerceSales[[#This Row],[Gross_Sales]]-tbl_EcommerceSales[[#This Row],[Discount_Amount]]</f>
        <v>849.15</v>
      </c>
      <c r="X3242" s="11">
        <f>tbl_EcommerceSales[[#This Row],[Quantity]] * _xlfn.XLOOKUP(tbl_EcommerceSales[[#This Row],[Product_ID]], Product_Master!A:A, Product_Master!F:F)</f>
        <v>520</v>
      </c>
      <c r="Y3242" s="11">
        <f>tbl_EcommerceSales[[#This Row],[Net_Revenue]]-tbl_EcommerceSales[[#This Row],[Total_Cost]]</f>
        <v>329.15</v>
      </c>
      <c r="Z3242" s="9">
        <f>IFERROR(#REF!/tbl_EcommerceSales[[#This Row],[Total_Cost]], 0)</f>
        <v>0</v>
      </c>
      <c r="AA3242" t="str">
        <f>TEXT(tbl_EcommerceSales[[#This Row],[Order_Date]],"mmm")</f>
        <v>Dec</v>
      </c>
      <c r="AB3242">
        <f>YEAR(tbl_EcommerceSales[[#This Row],[Order_Date]])</f>
        <v>2025</v>
      </c>
      <c r="AC3242" t="str">
        <f>IF(tbl_EcommerceSales[[#This Row],[Age]]&lt;18,"Under 18",IF(tbl_EcommerceSales[[#This Row],[Age]]&lt;=25,"18-25",IF(tbl_EcommerceSales[[#This Row],[Age]]&lt;=35,"26-35",IF(tbl_EcommerceSales[[#This Row],[Age]]&lt;=45,"36-45",IF(tbl_EcommerceSales[[#This Row],[Age]]&lt;=55,"46-55","56+")))))</f>
        <v>18-25</v>
      </c>
    </row>
    <row r="3243" spans="1:29" x14ac:dyDescent="0.35">
      <c r="A3243" t="s">
        <v>5131</v>
      </c>
      <c r="B3243" s="7">
        <v>46013</v>
      </c>
      <c r="C3243" t="s">
        <v>1863</v>
      </c>
      <c r="D3243" t="s">
        <v>79</v>
      </c>
      <c r="E3243" t="s">
        <v>25</v>
      </c>
      <c r="F3243">
        <v>38</v>
      </c>
      <c r="G3243" t="s">
        <v>246</v>
      </c>
      <c r="H3243" t="s">
        <v>27</v>
      </c>
      <c r="I3243" t="s">
        <v>357</v>
      </c>
      <c r="J3243" t="s">
        <v>358</v>
      </c>
      <c r="K3243" t="s">
        <v>177</v>
      </c>
      <c r="L3243" t="s">
        <v>178</v>
      </c>
      <c r="M3243">
        <v>3</v>
      </c>
      <c r="N3243" s="2">
        <v>999</v>
      </c>
      <c r="O3243" s="3">
        <v>0.2</v>
      </c>
      <c r="P3243" s="2">
        <v>1560</v>
      </c>
      <c r="Q3243" t="s">
        <v>44</v>
      </c>
      <c r="R3243" t="s">
        <v>33</v>
      </c>
      <c r="S3243" t="s">
        <v>57</v>
      </c>
      <c r="T3243" s="4">
        <v>5</v>
      </c>
      <c r="U3243" s="11">
        <f t="shared" si="50"/>
        <v>2997</v>
      </c>
      <c r="V3243" s="11">
        <f>tbl_EcommerceSales[[#This Row],[Gross_Sales]]*tbl_EcommerceSales[[#This Row],[Discount]]</f>
        <v>599.4</v>
      </c>
      <c r="W3243" s="11">
        <f>tbl_EcommerceSales[[#This Row],[Gross_Sales]]-tbl_EcommerceSales[[#This Row],[Discount_Amount]]</f>
        <v>2397.6</v>
      </c>
      <c r="X3243" s="11">
        <f>tbl_EcommerceSales[[#This Row],[Quantity]] * _xlfn.XLOOKUP(tbl_EcommerceSales[[#This Row],[Product_ID]], Product_Master!A:A, Product_Master!F:F)</f>
        <v>1560</v>
      </c>
      <c r="Y3243" s="11">
        <f>tbl_EcommerceSales[[#This Row],[Net_Revenue]]-tbl_EcommerceSales[[#This Row],[Total_Cost]]</f>
        <v>837.59999999999991</v>
      </c>
      <c r="Z3243" s="9">
        <f>IFERROR(#REF!/tbl_EcommerceSales[[#This Row],[Total_Cost]], 0)</f>
        <v>0</v>
      </c>
      <c r="AA3243" t="str">
        <f>TEXT(tbl_EcommerceSales[[#This Row],[Order_Date]],"mmm")</f>
        <v>Dec</v>
      </c>
      <c r="AB3243">
        <f>YEAR(tbl_EcommerceSales[[#This Row],[Order_Date]])</f>
        <v>2025</v>
      </c>
      <c r="AC3243" t="str">
        <f>IF(tbl_EcommerceSales[[#This Row],[Age]]&lt;18,"Under 18",IF(tbl_EcommerceSales[[#This Row],[Age]]&lt;=25,"18-25",IF(tbl_EcommerceSales[[#This Row],[Age]]&lt;=35,"26-35",IF(tbl_EcommerceSales[[#This Row],[Age]]&lt;=45,"36-45",IF(tbl_EcommerceSales[[#This Row],[Age]]&lt;=55,"46-55","56+")))))</f>
        <v>36-45</v>
      </c>
    </row>
    <row r="3244" spans="1:29" x14ac:dyDescent="0.35">
      <c r="A3244" t="s">
        <v>5132</v>
      </c>
      <c r="B3244" s="7">
        <v>46013</v>
      </c>
      <c r="C3244" t="s">
        <v>2678</v>
      </c>
      <c r="D3244" t="s">
        <v>159</v>
      </c>
      <c r="E3244" t="s">
        <v>48</v>
      </c>
      <c r="F3244">
        <v>23</v>
      </c>
      <c r="G3244" t="s">
        <v>145</v>
      </c>
      <c r="H3244" t="s">
        <v>39</v>
      </c>
      <c r="I3244" t="s">
        <v>160</v>
      </c>
      <c r="J3244" t="s">
        <v>161</v>
      </c>
      <c r="K3244" t="s">
        <v>91</v>
      </c>
      <c r="L3244" t="s">
        <v>133</v>
      </c>
      <c r="M3244">
        <v>2</v>
      </c>
      <c r="N3244" s="2">
        <v>1099</v>
      </c>
      <c r="O3244" s="3">
        <v>0.1</v>
      </c>
      <c r="P3244" s="2">
        <v>1040</v>
      </c>
      <c r="Q3244" t="s">
        <v>44</v>
      </c>
      <c r="R3244" t="s">
        <v>33</v>
      </c>
      <c r="S3244" t="s">
        <v>57</v>
      </c>
      <c r="T3244" s="4">
        <v>4</v>
      </c>
      <c r="U3244" s="11">
        <f t="shared" si="50"/>
        <v>2198</v>
      </c>
      <c r="V3244" s="11">
        <f>tbl_EcommerceSales[[#This Row],[Gross_Sales]]*tbl_EcommerceSales[[#This Row],[Discount]]</f>
        <v>219.8</v>
      </c>
      <c r="W3244" s="11">
        <f>tbl_EcommerceSales[[#This Row],[Gross_Sales]]-tbl_EcommerceSales[[#This Row],[Discount_Amount]]</f>
        <v>1978.2</v>
      </c>
      <c r="X3244" s="11">
        <f>tbl_EcommerceSales[[#This Row],[Quantity]] * _xlfn.XLOOKUP(tbl_EcommerceSales[[#This Row],[Product_ID]], Product_Master!A:A, Product_Master!F:F)</f>
        <v>1040</v>
      </c>
      <c r="Y3244" s="11">
        <f>tbl_EcommerceSales[[#This Row],[Net_Revenue]]-tbl_EcommerceSales[[#This Row],[Total_Cost]]</f>
        <v>938.2</v>
      </c>
      <c r="Z3244" s="9">
        <f>IFERROR(#REF!/tbl_EcommerceSales[[#This Row],[Total_Cost]], 0)</f>
        <v>0</v>
      </c>
      <c r="AA3244" t="str">
        <f>TEXT(tbl_EcommerceSales[[#This Row],[Order_Date]],"mmm")</f>
        <v>Dec</v>
      </c>
      <c r="AB3244">
        <f>YEAR(tbl_EcommerceSales[[#This Row],[Order_Date]])</f>
        <v>2025</v>
      </c>
      <c r="AC3244" t="str">
        <f>IF(tbl_EcommerceSales[[#This Row],[Age]]&lt;18,"Under 18",IF(tbl_EcommerceSales[[#This Row],[Age]]&lt;=25,"18-25",IF(tbl_EcommerceSales[[#This Row],[Age]]&lt;=35,"26-35",IF(tbl_EcommerceSales[[#This Row],[Age]]&lt;=45,"36-45",IF(tbl_EcommerceSales[[#This Row],[Age]]&lt;=55,"46-55","56+")))))</f>
        <v>18-25</v>
      </c>
    </row>
    <row r="3245" spans="1:29" x14ac:dyDescent="0.35">
      <c r="A3245" t="s">
        <v>5133</v>
      </c>
      <c r="B3245" s="7">
        <v>46013</v>
      </c>
      <c r="C3245" t="s">
        <v>5134</v>
      </c>
      <c r="D3245" t="s">
        <v>227</v>
      </c>
      <c r="E3245" t="s">
        <v>48</v>
      </c>
      <c r="F3245">
        <v>30</v>
      </c>
      <c r="G3245" t="s">
        <v>152</v>
      </c>
      <c r="H3245" t="s">
        <v>72</v>
      </c>
      <c r="I3245" t="s">
        <v>212</v>
      </c>
      <c r="J3245" t="s">
        <v>213</v>
      </c>
      <c r="K3245" t="s">
        <v>177</v>
      </c>
      <c r="L3245" t="s">
        <v>178</v>
      </c>
      <c r="M3245">
        <v>1</v>
      </c>
      <c r="N3245" s="2">
        <v>2499</v>
      </c>
      <c r="O3245" s="3">
        <v>0.15</v>
      </c>
      <c r="P3245" s="2">
        <v>1450</v>
      </c>
      <c r="Q3245" t="s">
        <v>32</v>
      </c>
      <c r="R3245" t="s">
        <v>33</v>
      </c>
      <c r="S3245" t="s">
        <v>34</v>
      </c>
      <c r="T3245" s="4">
        <v>4</v>
      </c>
      <c r="U3245" s="11">
        <f t="shared" si="50"/>
        <v>2499</v>
      </c>
      <c r="V3245" s="11">
        <f>tbl_EcommerceSales[[#This Row],[Gross_Sales]]*tbl_EcommerceSales[[#This Row],[Discount]]</f>
        <v>374.84999999999997</v>
      </c>
      <c r="W3245" s="11">
        <f>tbl_EcommerceSales[[#This Row],[Gross_Sales]]-tbl_EcommerceSales[[#This Row],[Discount_Amount]]</f>
        <v>2124.15</v>
      </c>
      <c r="X3245" s="11">
        <f>tbl_EcommerceSales[[#This Row],[Quantity]] * _xlfn.XLOOKUP(tbl_EcommerceSales[[#This Row],[Product_ID]], Product_Master!A:A, Product_Master!F:F)</f>
        <v>1450</v>
      </c>
      <c r="Y3245" s="11">
        <f>tbl_EcommerceSales[[#This Row],[Net_Revenue]]-tbl_EcommerceSales[[#This Row],[Total_Cost]]</f>
        <v>674.15000000000009</v>
      </c>
      <c r="Z3245" s="9">
        <f>IFERROR(#REF!/tbl_EcommerceSales[[#This Row],[Total_Cost]], 0)</f>
        <v>0</v>
      </c>
      <c r="AA3245" t="str">
        <f>TEXT(tbl_EcommerceSales[[#This Row],[Order_Date]],"mmm")</f>
        <v>Dec</v>
      </c>
      <c r="AB3245">
        <f>YEAR(tbl_EcommerceSales[[#This Row],[Order_Date]])</f>
        <v>2025</v>
      </c>
      <c r="AC3245" t="str">
        <f>IF(tbl_EcommerceSales[[#This Row],[Age]]&lt;18,"Under 18",IF(tbl_EcommerceSales[[#This Row],[Age]]&lt;=25,"18-25",IF(tbl_EcommerceSales[[#This Row],[Age]]&lt;=35,"26-35",IF(tbl_EcommerceSales[[#This Row],[Age]]&lt;=45,"36-45",IF(tbl_EcommerceSales[[#This Row],[Age]]&lt;=55,"46-55","56+")))))</f>
        <v>26-35</v>
      </c>
    </row>
    <row r="3246" spans="1:29" x14ac:dyDescent="0.35">
      <c r="A3246" t="s">
        <v>5135</v>
      </c>
      <c r="B3246" s="7">
        <v>46013</v>
      </c>
      <c r="C3246" t="s">
        <v>426</v>
      </c>
      <c r="D3246" t="s">
        <v>130</v>
      </c>
      <c r="E3246" t="s">
        <v>25</v>
      </c>
      <c r="F3246">
        <v>26</v>
      </c>
      <c r="G3246" t="s">
        <v>87</v>
      </c>
      <c r="H3246" t="s">
        <v>88</v>
      </c>
      <c r="I3246" t="s">
        <v>67</v>
      </c>
      <c r="J3246" t="s">
        <v>68</v>
      </c>
      <c r="K3246" t="s">
        <v>42</v>
      </c>
      <c r="L3246" t="s">
        <v>43</v>
      </c>
      <c r="M3246">
        <v>2</v>
      </c>
      <c r="N3246" s="2">
        <v>799</v>
      </c>
      <c r="O3246" s="3">
        <v>0.1</v>
      </c>
      <c r="P3246" s="2">
        <v>720</v>
      </c>
      <c r="Q3246" t="s">
        <v>32</v>
      </c>
      <c r="R3246" t="s">
        <v>33</v>
      </c>
      <c r="S3246" t="s">
        <v>34</v>
      </c>
      <c r="T3246" s="4">
        <v>4</v>
      </c>
      <c r="U3246" s="11">
        <f t="shared" si="50"/>
        <v>1598</v>
      </c>
      <c r="V3246" s="11">
        <f>tbl_EcommerceSales[[#This Row],[Gross_Sales]]*tbl_EcommerceSales[[#This Row],[Discount]]</f>
        <v>159.80000000000001</v>
      </c>
      <c r="W3246" s="11">
        <f>tbl_EcommerceSales[[#This Row],[Gross_Sales]]-tbl_EcommerceSales[[#This Row],[Discount_Amount]]</f>
        <v>1438.2</v>
      </c>
      <c r="X3246" s="11">
        <f>tbl_EcommerceSales[[#This Row],[Quantity]] * _xlfn.XLOOKUP(tbl_EcommerceSales[[#This Row],[Product_ID]], Product_Master!A:A, Product_Master!F:F)</f>
        <v>720</v>
      </c>
      <c r="Y3246" s="11">
        <f>tbl_EcommerceSales[[#This Row],[Net_Revenue]]-tbl_EcommerceSales[[#This Row],[Total_Cost]]</f>
        <v>718.2</v>
      </c>
      <c r="Z3246" s="9">
        <f>IFERROR(#REF!/tbl_EcommerceSales[[#This Row],[Total_Cost]], 0)</f>
        <v>0</v>
      </c>
      <c r="AA3246" t="str">
        <f>TEXT(tbl_EcommerceSales[[#This Row],[Order_Date]],"mmm")</f>
        <v>Dec</v>
      </c>
      <c r="AB3246">
        <f>YEAR(tbl_EcommerceSales[[#This Row],[Order_Date]])</f>
        <v>2025</v>
      </c>
      <c r="AC3246" t="str">
        <f>IF(tbl_EcommerceSales[[#This Row],[Age]]&lt;18,"Under 18",IF(tbl_EcommerceSales[[#This Row],[Age]]&lt;=25,"18-25",IF(tbl_EcommerceSales[[#This Row],[Age]]&lt;=35,"26-35",IF(tbl_EcommerceSales[[#This Row],[Age]]&lt;=45,"36-45",IF(tbl_EcommerceSales[[#This Row],[Age]]&lt;=55,"46-55","56+")))))</f>
        <v>26-35</v>
      </c>
    </row>
    <row r="3247" spans="1:29" x14ac:dyDescent="0.35">
      <c r="A3247" t="s">
        <v>5136</v>
      </c>
      <c r="B3247" s="7">
        <v>46013</v>
      </c>
      <c r="C3247" t="s">
        <v>2459</v>
      </c>
      <c r="D3247" t="s">
        <v>24</v>
      </c>
      <c r="E3247" t="s">
        <v>48</v>
      </c>
      <c r="F3247">
        <v>25</v>
      </c>
      <c r="G3247" t="s">
        <v>61</v>
      </c>
      <c r="H3247" t="s">
        <v>27</v>
      </c>
      <c r="I3247" t="s">
        <v>111</v>
      </c>
      <c r="J3247" t="s">
        <v>112</v>
      </c>
      <c r="K3247" t="s">
        <v>55</v>
      </c>
      <c r="L3247" t="s">
        <v>113</v>
      </c>
      <c r="M3247">
        <v>2</v>
      </c>
      <c r="N3247" s="2">
        <v>1799</v>
      </c>
      <c r="O3247" s="3">
        <v>0.2</v>
      </c>
      <c r="P3247" s="2">
        <v>1900</v>
      </c>
      <c r="Q3247" t="s">
        <v>123</v>
      </c>
      <c r="R3247" t="s">
        <v>33</v>
      </c>
      <c r="S3247" t="s">
        <v>34</v>
      </c>
      <c r="T3247" s="4">
        <v>5</v>
      </c>
      <c r="U3247" s="11">
        <f t="shared" si="50"/>
        <v>3598</v>
      </c>
      <c r="V3247" s="11">
        <f>tbl_EcommerceSales[[#This Row],[Gross_Sales]]*tbl_EcommerceSales[[#This Row],[Discount]]</f>
        <v>719.6</v>
      </c>
      <c r="W3247" s="11">
        <f>tbl_EcommerceSales[[#This Row],[Gross_Sales]]-tbl_EcommerceSales[[#This Row],[Discount_Amount]]</f>
        <v>2878.4</v>
      </c>
      <c r="X3247" s="11">
        <f>tbl_EcommerceSales[[#This Row],[Quantity]] * _xlfn.XLOOKUP(tbl_EcommerceSales[[#This Row],[Product_ID]], Product_Master!A:A, Product_Master!F:F)</f>
        <v>1900</v>
      </c>
      <c r="Y3247" s="11">
        <f>tbl_EcommerceSales[[#This Row],[Net_Revenue]]-tbl_EcommerceSales[[#This Row],[Total_Cost]]</f>
        <v>978.40000000000009</v>
      </c>
      <c r="Z3247" s="9">
        <f>IFERROR(#REF!/tbl_EcommerceSales[[#This Row],[Total_Cost]], 0)</f>
        <v>0</v>
      </c>
      <c r="AA3247" t="str">
        <f>TEXT(tbl_EcommerceSales[[#This Row],[Order_Date]],"mmm")</f>
        <v>Dec</v>
      </c>
      <c r="AB3247">
        <f>YEAR(tbl_EcommerceSales[[#This Row],[Order_Date]])</f>
        <v>2025</v>
      </c>
      <c r="AC3247" t="str">
        <f>IF(tbl_EcommerceSales[[#This Row],[Age]]&lt;18,"Under 18",IF(tbl_EcommerceSales[[#This Row],[Age]]&lt;=25,"18-25",IF(tbl_EcommerceSales[[#This Row],[Age]]&lt;=35,"26-35",IF(tbl_EcommerceSales[[#This Row],[Age]]&lt;=45,"36-45",IF(tbl_EcommerceSales[[#This Row],[Age]]&lt;=55,"46-55","56+")))))</f>
        <v>18-25</v>
      </c>
    </row>
    <row r="3248" spans="1:29" x14ac:dyDescent="0.35">
      <c r="A3248" t="s">
        <v>5137</v>
      </c>
      <c r="B3248" s="7">
        <v>46013</v>
      </c>
      <c r="C3248" t="s">
        <v>5138</v>
      </c>
      <c r="D3248" t="s">
        <v>205</v>
      </c>
      <c r="E3248" t="s">
        <v>48</v>
      </c>
      <c r="F3248">
        <v>47</v>
      </c>
      <c r="G3248" t="s">
        <v>174</v>
      </c>
      <c r="H3248" t="s">
        <v>39</v>
      </c>
      <c r="I3248" t="s">
        <v>271</v>
      </c>
      <c r="J3248" t="s">
        <v>272</v>
      </c>
      <c r="K3248" t="s">
        <v>30</v>
      </c>
      <c r="L3248" t="s">
        <v>273</v>
      </c>
      <c r="M3248">
        <v>1</v>
      </c>
      <c r="N3248" s="2">
        <v>4299</v>
      </c>
      <c r="O3248" s="3">
        <v>0.2</v>
      </c>
      <c r="P3248" s="2">
        <v>2700</v>
      </c>
      <c r="Q3248" t="s">
        <v>32</v>
      </c>
      <c r="R3248" t="s">
        <v>33</v>
      </c>
      <c r="S3248" t="s">
        <v>34</v>
      </c>
      <c r="T3248" s="4">
        <v>5</v>
      </c>
      <c r="U3248" s="11">
        <f t="shared" si="50"/>
        <v>4299</v>
      </c>
      <c r="V3248" s="11">
        <f>tbl_EcommerceSales[[#This Row],[Gross_Sales]]*tbl_EcommerceSales[[#This Row],[Discount]]</f>
        <v>859.80000000000007</v>
      </c>
      <c r="W3248" s="11">
        <f>tbl_EcommerceSales[[#This Row],[Gross_Sales]]-tbl_EcommerceSales[[#This Row],[Discount_Amount]]</f>
        <v>3439.2</v>
      </c>
      <c r="X3248" s="11">
        <f>tbl_EcommerceSales[[#This Row],[Quantity]] * _xlfn.XLOOKUP(tbl_EcommerceSales[[#This Row],[Product_ID]], Product_Master!A:A, Product_Master!F:F)</f>
        <v>2700</v>
      </c>
      <c r="Y3248" s="11">
        <f>tbl_EcommerceSales[[#This Row],[Net_Revenue]]-tbl_EcommerceSales[[#This Row],[Total_Cost]]</f>
        <v>739.19999999999982</v>
      </c>
      <c r="Z3248" s="9">
        <f>IFERROR(#REF!/tbl_EcommerceSales[[#This Row],[Total_Cost]], 0)</f>
        <v>0</v>
      </c>
      <c r="AA3248" t="str">
        <f>TEXT(tbl_EcommerceSales[[#This Row],[Order_Date]],"mmm")</f>
        <v>Dec</v>
      </c>
      <c r="AB3248">
        <f>YEAR(tbl_EcommerceSales[[#This Row],[Order_Date]])</f>
        <v>2025</v>
      </c>
      <c r="AC3248" t="str">
        <f>IF(tbl_EcommerceSales[[#This Row],[Age]]&lt;18,"Under 18",IF(tbl_EcommerceSales[[#This Row],[Age]]&lt;=25,"18-25",IF(tbl_EcommerceSales[[#This Row],[Age]]&lt;=35,"26-35",IF(tbl_EcommerceSales[[#This Row],[Age]]&lt;=45,"36-45",IF(tbl_EcommerceSales[[#This Row],[Age]]&lt;=55,"46-55","56+")))))</f>
        <v>46-55</v>
      </c>
    </row>
    <row r="3249" spans="1:29" x14ac:dyDescent="0.35">
      <c r="A3249" t="s">
        <v>5139</v>
      </c>
      <c r="B3249" s="7">
        <v>46013</v>
      </c>
      <c r="C3249" t="s">
        <v>3928</v>
      </c>
      <c r="D3249" t="s">
        <v>151</v>
      </c>
      <c r="E3249" t="s">
        <v>25</v>
      </c>
      <c r="F3249">
        <v>25</v>
      </c>
      <c r="G3249" t="s">
        <v>136</v>
      </c>
      <c r="H3249" t="s">
        <v>88</v>
      </c>
      <c r="I3249" t="s">
        <v>80</v>
      </c>
      <c r="J3249" t="s">
        <v>81</v>
      </c>
      <c r="K3249" t="s">
        <v>82</v>
      </c>
      <c r="L3249" t="s">
        <v>83</v>
      </c>
      <c r="M3249">
        <v>1</v>
      </c>
      <c r="N3249" s="2">
        <v>2499</v>
      </c>
      <c r="O3249" s="3">
        <v>0.15</v>
      </c>
      <c r="P3249" s="2">
        <v>1550</v>
      </c>
      <c r="Q3249" t="s">
        <v>156</v>
      </c>
      <c r="R3249" t="s">
        <v>162</v>
      </c>
      <c r="S3249" t="s">
        <v>34</v>
      </c>
      <c r="T3249" s="4"/>
      <c r="U3249" s="11">
        <f t="shared" si="50"/>
        <v>2499</v>
      </c>
      <c r="V3249" s="11">
        <f>tbl_EcommerceSales[[#This Row],[Gross_Sales]]*tbl_EcommerceSales[[#This Row],[Discount]]</f>
        <v>374.84999999999997</v>
      </c>
      <c r="W3249" s="11">
        <f>tbl_EcommerceSales[[#This Row],[Gross_Sales]]-tbl_EcommerceSales[[#This Row],[Discount_Amount]]</f>
        <v>2124.15</v>
      </c>
      <c r="X3249" s="11">
        <f>tbl_EcommerceSales[[#This Row],[Quantity]] * _xlfn.XLOOKUP(tbl_EcommerceSales[[#This Row],[Product_ID]], Product_Master!A:A, Product_Master!F:F)</f>
        <v>1550</v>
      </c>
      <c r="Y3249" s="11">
        <f>tbl_EcommerceSales[[#This Row],[Net_Revenue]]-tbl_EcommerceSales[[#This Row],[Total_Cost]]</f>
        <v>574.15000000000009</v>
      </c>
      <c r="Z3249" s="9">
        <f>IFERROR(#REF!/tbl_EcommerceSales[[#This Row],[Total_Cost]], 0)</f>
        <v>0</v>
      </c>
      <c r="AA3249" t="str">
        <f>TEXT(tbl_EcommerceSales[[#This Row],[Order_Date]],"mmm")</f>
        <v>Dec</v>
      </c>
      <c r="AB3249">
        <f>YEAR(tbl_EcommerceSales[[#This Row],[Order_Date]])</f>
        <v>2025</v>
      </c>
      <c r="AC3249" t="str">
        <f>IF(tbl_EcommerceSales[[#This Row],[Age]]&lt;18,"Under 18",IF(tbl_EcommerceSales[[#This Row],[Age]]&lt;=25,"18-25",IF(tbl_EcommerceSales[[#This Row],[Age]]&lt;=35,"26-35",IF(tbl_EcommerceSales[[#This Row],[Age]]&lt;=45,"36-45",IF(tbl_EcommerceSales[[#This Row],[Age]]&lt;=55,"46-55","56+")))))</f>
        <v>18-25</v>
      </c>
    </row>
    <row r="3250" spans="1:29" x14ac:dyDescent="0.35">
      <c r="A3250" t="s">
        <v>5140</v>
      </c>
      <c r="B3250" s="7">
        <v>46013</v>
      </c>
      <c r="C3250" t="s">
        <v>5141</v>
      </c>
      <c r="D3250" t="s">
        <v>312</v>
      </c>
      <c r="E3250" t="s">
        <v>25</v>
      </c>
      <c r="F3250">
        <v>44</v>
      </c>
      <c r="G3250" t="s">
        <v>26</v>
      </c>
      <c r="H3250" t="s">
        <v>27</v>
      </c>
      <c r="I3250" t="s">
        <v>338</v>
      </c>
      <c r="J3250" t="s">
        <v>339</v>
      </c>
      <c r="K3250" t="s">
        <v>55</v>
      </c>
      <c r="L3250" t="s">
        <v>56</v>
      </c>
      <c r="M3250">
        <v>1</v>
      </c>
      <c r="N3250" s="2">
        <v>1499</v>
      </c>
      <c r="O3250" s="3">
        <v>0.1</v>
      </c>
      <c r="P3250" s="2">
        <v>780</v>
      </c>
      <c r="Q3250" t="s">
        <v>32</v>
      </c>
      <c r="R3250" t="s">
        <v>33</v>
      </c>
      <c r="S3250" t="s">
        <v>34</v>
      </c>
      <c r="T3250" s="4">
        <v>5</v>
      </c>
      <c r="U3250" s="11">
        <f t="shared" si="50"/>
        <v>1499</v>
      </c>
      <c r="V3250" s="11">
        <f>tbl_EcommerceSales[[#This Row],[Gross_Sales]]*tbl_EcommerceSales[[#This Row],[Discount]]</f>
        <v>149.9</v>
      </c>
      <c r="W3250" s="11">
        <f>tbl_EcommerceSales[[#This Row],[Gross_Sales]]-tbl_EcommerceSales[[#This Row],[Discount_Amount]]</f>
        <v>1349.1</v>
      </c>
      <c r="X3250" s="11">
        <f>tbl_EcommerceSales[[#This Row],[Quantity]] * _xlfn.XLOOKUP(tbl_EcommerceSales[[#This Row],[Product_ID]], Product_Master!A:A, Product_Master!F:F)</f>
        <v>780</v>
      </c>
      <c r="Y3250" s="11">
        <f>tbl_EcommerceSales[[#This Row],[Net_Revenue]]-tbl_EcommerceSales[[#This Row],[Total_Cost]]</f>
        <v>569.09999999999991</v>
      </c>
      <c r="Z3250" s="9">
        <f>IFERROR(#REF!/tbl_EcommerceSales[[#This Row],[Total_Cost]], 0)</f>
        <v>0</v>
      </c>
      <c r="AA3250" t="str">
        <f>TEXT(tbl_EcommerceSales[[#This Row],[Order_Date]],"mmm")</f>
        <v>Dec</v>
      </c>
      <c r="AB3250">
        <f>YEAR(tbl_EcommerceSales[[#This Row],[Order_Date]])</f>
        <v>2025</v>
      </c>
      <c r="AC3250" t="str">
        <f>IF(tbl_EcommerceSales[[#This Row],[Age]]&lt;18,"Under 18",IF(tbl_EcommerceSales[[#This Row],[Age]]&lt;=25,"18-25",IF(tbl_EcommerceSales[[#This Row],[Age]]&lt;=35,"26-35",IF(tbl_EcommerceSales[[#This Row],[Age]]&lt;=45,"36-45",IF(tbl_EcommerceSales[[#This Row],[Age]]&lt;=55,"46-55","56+")))))</f>
        <v>36-45</v>
      </c>
    </row>
    <row r="3251" spans="1:29" x14ac:dyDescent="0.35">
      <c r="A3251" t="s">
        <v>5142</v>
      </c>
      <c r="B3251" s="7">
        <v>46014</v>
      </c>
      <c r="C3251" t="s">
        <v>5143</v>
      </c>
      <c r="D3251" t="s">
        <v>227</v>
      </c>
      <c r="E3251" t="s">
        <v>48</v>
      </c>
      <c r="F3251">
        <v>23</v>
      </c>
      <c r="G3251" t="s">
        <v>270</v>
      </c>
      <c r="H3251" t="s">
        <v>72</v>
      </c>
      <c r="I3251" t="s">
        <v>349</v>
      </c>
      <c r="J3251" t="s">
        <v>350</v>
      </c>
      <c r="K3251" t="s">
        <v>82</v>
      </c>
      <c r="L3251" t="s">
        <v>238</v>
      </c>
      <c r="M3251">
        <v>4</v>
      </c>
      <c r="N3251" s="2">
        <v>1599</v>
      </c>
      <c r="O3251" s="3">
        <v>0.05</v>
      </c>
      <c r="P3251" s="2">
        <v>3680</v>
      </c>
      <c r="Q3251" t="s">
        <v>319</v>
      </c>
      <c r="R3251" t="s">
        <v>33</v>
      </c>
      <c r="S3251" t="s">
        <v>34</v>
      </c>
      <c r="T3251" s="4">
        <v>3</v>
      </c>
      <c r="U3251" s="11">
        <f t="shared" si="50"/>
        <v>6396</v>
      </c>
      <c r="V3251" s="11">
        <f>tbl_EcommerceSales[[#This Row],[Gross_Sales]]*tbl_EcommerceSales[[#This Row],[Discount]]</f>
        <v>319.8</v>
      </c>
      <c r="W3251" s="11">
        <f>tbl_EcommerceSales[[#This Row],[Gross_Sales]]-tbl_EcommerceSales[[#This Row],[Discount_Amount]]</f>
        <v>6076.2</v>
      </c>
      <c r="X3251" s="11">
        <f>tbl_EcommerceSales[[#This Row],[Quantity]] * _xlfn.XLOOKUP(tbl_EcommerceSales[[#This Row],[Product_ID]], Product_Master!A:A, Product_Master!F:F)</f>
        <v>3680</v>
      </c>
      <c r="Y3251" s="11">
        <f>tbl_EcommerceSales[[#This Row],[Net_Revenue]]-tbl_EcommerceSales[[#This Row],[Total_Cost]]</f>
        <v>2396.1999999999998</v>
      </c>
      <c r="Z3251" s="9">
        <f>IFERROR(#REF!/tbl_EcommerceSales[[#This Row],[Total_Cost]], 0)</f>
        <v>0</v>
      </c>
      <c r="AA3251" t="str">
        <f>TEXT(tbl_EcommerceSales[[#This Row],[Order_Date]],"mmm")</f>
        <v>Dec</v>
      </c>
      <c r="AB3251">
        <f>YEAR(tbl_EcommerceSales[[#This Row],[Order_Date]])</f>
        <v>2025</v>
      </c>
      <c r="AC3251" t="str">
        <f>IF(tbl_EcommerceSales[[#This Row],[Age]]&lt;18,"Under 18",IF(tbl_EcommerceSales[[#This Row],[Age]]&lt;=25,"18-25",IF(tbl_EcommerceSales[[#This Row],[Age]]&lt;=35,"26-35",IF(tbl_EcommerceSales[[#This Row],[Age]]&lt;=45,"36-45",IF(tbl_EcommerceSales[[#This Row],[Age]]&lt;=55,"46-55","56+")))))</f>
        <v>18-25</v>
      </c>
    </row>
    <row r="3252" spans="1:29" x14ac:dyDescent="0.35">
      <c r="A3252" t="s">
        <v>5144</v>
      </c>
      <c r="B3252" s="7">
        <v>46014</v>
      </c>
      <c r="C3252" t="s">
        <v>5145</v>
      </c>
      <c r="D3252" t="s">
        <v>37</v>
      </c>
      <c r="E3252" t="s">
        <v>25</v>
      </c>
      <c r="F3252">
        <v>28</v>
      </c>
      <c r="G3252" t="s">
        <v>186</v>
      </c>
      <c r="H3252" t="s">
        <v>72</v>
      </c>
      <c r="I3252" t="s">
        <v>62</v>
      </c>
      <c r="J3252" t="s">
        <v>63</v>
      </c>
      <c r="K3252" t="s">
        <v>42</v>
      </c>
      <c r="L3252" t="s">
        <v>43</v>
      </c>
      <c r="M3252">
        <v>1</v>
      </c>
      <c r="N3252" s="2">
        <v>499</v>
      </c>
      <c r="O3252" s="3">
        <v>0.1</v>
      </c>
      <c r="P3252" s="2">
        <v>220</v>
      </c>
      <c r="Q3252" t="s">
        <v>32</v>
      </c>
      <c r="R3252" t="s">
        <v>33</v>
      </c>
      <c r="S3252" t="s">
        <v>57</v>
      </c>
      <c r="T3252" s="4">
        <v>5</v>
      </c>
      <c r="U3252" s="11">
        <f t="shared" si="50"/>
        <v>499</v>
      </c>
      <c r="V3252" s="11">
        <f>tbl_EcommerceSales[[#This Row],[Gross_Sales]]*tbl_EcommerceSales[[#This Row],[Discount]]</f>
        <v>49.900000000000006</v>
      </c>
      <c r="W3252" s="11">
        <f>tbl_EcommerceSales[[#This Row],[Gross_Sales]]-tbl_EcommerceSales[[#This Row],[Discount_Amount]]</f>
        <v>449.1</v>
      </c>
      <c r="X3252" s="11">
        <f>tbl_EcommerceSales[[#This Row],[Quantity]] * _xlfn.XLOOKUP(tbl_EcommerceSales[[#This Row],[Product_ID]], Product_Master!A:A, Product_Master!F:F)</f>
        <v>220</v>
      </c>
      <c r="Y3252" s="11">
        <f>tbl_EcommerceSales[[#This Row],[Net_Revenue]]-tbl_EcommerceSales[[#This Row],[Total_Cost]]</f>
        <v>229.10000000000002</v>
      </c>
      <c r="Z3252" s="9">
        <f>IFERROR(#REF!/tbl_EcommerceSales[[#This Row],[Total_Cost]], 0)</f>
        <v>0</v>
      </c>
      <c r="AA3252" t="str">
        <f>TEXT(tbl_EcommerceSales[[#This Row],[Order_Date]],"mmm")</f>
        <v>Dec</v>
      </c>
      <c r="AB3252">
        <f>YEAR(tbl_EcommerceSales[[#This Row],[Order_Date]])</f>
        <v>2025</v>
      </c>
      <c r="AC3252" t="str">
        <f>IF(tbl_EcommerceSales[[#This Row],[Age]]&lt;18,"Under 18",IF(tbl_EcommerceSales[[#This Row],[Age]]&lt;=25,"18-25",IF(tbl_EcommerceSales[[#This Row],[Age]]&lt;=35,"26-35",IF(tbl_EcommerceSales[[#This Row],[Age]]&lt;=45,"36-45",IF(tbl_EcommerceSales[[#This Row],[Age]]&lt;=55,"46-55","56+")))))</f>
        <v>26-35</v>
      </c>
    </row>
    <row r="3253" spans="1:29" x14ac:dyDescent="0.35">
      <c r="A3253" t="s">
        <v>5146</v>
      </c>
      <c r="B3253" s="7">
        <v>46014</v>
      </c>
      <c r="C3253" t="s">
        <v>3711</v>
      </c>
      <c r="D3253" t="s">
        <v>116</v>
      </c>
      <c r="E3253" t="s">
        <v>48</v>
      </c>
      <c r="F3253">
        <v>31</v>
      </c>
      <c r="G3253" t="s">
        <v>246</v>
      </c>
      <c r="H3253" t="s">
        <v>27</v>
      </c>
      <c r="I3253" t="s">
        <v>294</v>
      </c>
      <c r="J3253" t="s">
        <v>295</v>
      </c>
      <c r="K3253" t="s">
        <v>91</v>
      </c>
      <c r="L3253" t="s">
        <v>296</v>
      </c>
      <c r="M3253">
        <v>1</v>
      </c>
      <c r="N3253" s="2">
        <v>699</v>
      </c>
      <c r="O3253" s="3">
        <v>0.15</v>
      </c>
      <c r="P3253" s="2">
        <v>300</v>
      </c>
      <c r="Q3253" t="s">
        <v>156</v>
      </c>
      <c r="R3253" t="s">
        <v>33</v>
      </c>
      <c r="S3253" t="s">
        <v>34</v>
      </c>
      <c r="T3253" s="4">
        <v>5</v>
      </c>
      <c r="U3253" s="11">
        <f t="shared" si="50"/>
        <v>699</v>
      </c>
      <c r="V3253" s="11">
        <f>tbl_EcommerceSales[[#This Row],[Gross_Sales]]*tbl_EcommerceSales[[#This Row],[Discount]]</f>
        <v>104.85</v>
      </c>
      <c r="W3253" s="11">
        <f>tbl_EcommerceSales[[#This Row],[Gross_Sales]]-tbl_EcommerceSales[[#This Row],[Discount_Amount]]</f>
        <v>594.15</v>
      </c>
      <c r="X3253" s="11">
        <f>tbl_EcommerceSales[[#This Row],[Quantity]] * _xlfn.XLOOKUP(tbl_EcommerceSales[[#This Row],[Product_ID]], Product_Master!A:A, Product_Master!F:F)</f>
        <v>300</v>
      </c>
      <c r="Y3253" s="11">
        <f>tbl_EcommerceSales[[#This Row],[Net_Revenue]]-tbl_EcommerceSales[[#This Row],[Total_Cost]]</f>
        <v>294.14999999999998</v>
      </c>
      <c r="Z3253" s="9">
        <f>IFERROR(#REF!/tbl_EcommerceSales[[#This Row],[Total_Cost]], 0)</f>
        <v>0</v>
      </c>
      <c r="AA3253" t="str">
        <f>TEXT(tbl_EcommerceSales[[#This Row],[Order_Date]],"mmm")</f>
        <v>Dec</v>
      </c>
      <c r="AB3253">
        <f>YEAR(tbl_EcommerceSales[[#This Row],[Order_Date]])</f>
        <v>2025</v>
      </c>
      <c r="AC3253" t="str">
        <f>IF(tbl_EcommerceSales[[#This Row],[Age]]&lt;18,"Under 18",IF(tbl_EcommerceSales[[#This Row],[Age]]&lt;=25,"18-25",IF(tbl_EcommerceSales[[#This Row],[Age]]&lt;=35,"26-35",IF(tbl_EcommerceSales[[#This Row],[Age]]&lt;=45,"36-45",IF(tbl_EcommerceSales[[#This Row],[Age]]&lt;=55,"46-55","56+")))))</f>
        <v>26-35</v>
      </c>
    </row>
    <row r="3254" spans="1:29" x14ac:dyDescent="0.35">
      <c r="A3254" t="s">
        <v>5147</v>
      </c>
      <c r="B3254" s="7">
        <v>46014</v>
      </c>
      <c r="C3254" t="s">
        <v>5148</v>
      </c>
      <c r="D3254" t="s">
        <v>110</v>
      </c>
      <c r="E3254" t="s">
        <v>48</v>
      </c>
      <c r="F3254">
        <v>23</v>
      </c>
      <c r="G3254" t="s">
        <v>246</v>
      </c>
      <c r="H3254" t="s">
        <v>27</v>
      </c>
      <c r="I3254" t="s">
        <v>40</v>
      </c>
      <c r="J3254" t="s">
        <v>41</v>
      </c>
      <c r="K3254" t="s">
        <v>42</v>
      </c>
      <c r="L3254" t="s">
        <v>43</v>
      </c>
      <c r="M3254">
        <v>1</v>
      </c>
      <c r="N3254" s="2">
        <v>699</v>
      </c>
      <c r="O3254" s="3">
        <v>0.2</v>
      </c>
      <c r="P3254" s="2">
        <v>310</v>
      </c>
      <c r="Q3254" t="s">
        <v>32</v>
      </c>
      <c r="R3254" t="s">
        <v>33</v>
      </c>
      <c r="S3254" t="s">
        <v>34</v>
      </c>
      <c r="T3254" s="4">
        <v>5</v>
      </c>
      <c r="U3254" s="11">
        <f t="shared" si="50"/>
        <v>699</v>
      </c>
      <c r="V3254" s="11">
        <f>tbl_EcommerceSales[[#This Row],[Gross_Sales]]*tbl_EcommerceSales[[#This Row],[Discount]]</f>
        <v>139.80000000000001</v>
      </c>
      <c r="W3254" s="11">
        <f>tbl_EcommerceSales[[#This Row],[Gross_Sales]]-tbl_EcommerceSales[[#This Row],[Discount_Amount]]</f>
        <v>559.20000000000005</v>
      </c>
      <c r="X3254" s="11">
        <f>tbl_EcommerceSales[[#This Row],[Quantity]] * _xlfn.XLOOKUP(tbl_EcommerceSales[[#This Row],[Product_ID]], Product_Master!A:A, Product_Master!F:F)</f>
        <v>310</v>
      </c>
      <c r="Y3254" s="11">
        <f>tbl_EcommerceSales[[#This Row],[Net_Revenue]]-tbl_EcommerceSales[[#This Row],[Total_Cost]]</f>
        <v>249.20000000000005</v>
      </c>
      <c r="Z3254" s="9">
        <f>IFERROR(#REF!/tbl_EcommerceSales[[#This Row],[Total_Cost]], 0)</f>
        <v>0</v>
      </c>
      <c r="AA3254" t="str">
        <f>TEXT(tbl_EcommerceSales[[#This Row],[Order_Date]],"mmm")</f>
        <v>Dec</v>
      </c>
      <c r="AB3254">
        <f>YEAR(tbl_EcommerceSales[[#This Row],[Order_Date]])</f>
        <v>2025</v>
      </c>
      <c r="AC3254" t="str">
        <f>IF(tbl_EcommerceSales[[#This Row],[Age]]&lt;18,"Under 18",IF(tbl_EcommerceSales[[#This Row],[Age]]&lt;=25,"18-25",IF(tbl_EcommerceSales[[#This Row],[Age]]&lt;=35,"26-35",IF(tbl_EcommerceSales[[#This Row],[Age]]&lt;=45,"36-45",IF(tbl_EcommerceSales[[#This Row],[Age]]&lt;=55,"46-55","56+")))))</f>
        <v>18-25</v>
      </c>
    </row>
    <row r="3255" spans="1:29" x14ac:dyDescent="0.35">
      <c r="A3255" t="s">
        <v>5149</v>
      </c>
      <c r="B3255" s="7">
        <v>46014</v>
      </c>
      <c r="C3255" t="s">
        <v>2935</v>
      </c>
      <c r="D3255" t="s">
        <v>24</v>
      </c>
      <c r="E3255" t="s">
        <v>25</v>
      </c>
      <c r="F3255">
        <v>28</v>
      </c>
      <c r="G3255" t="s">
        <v>99</v>
      </c>
      <c r="H3255" t="s">
        <v>88</v>
      </c>
      <c r="I3255" t="s">
        <v>175</v>
      </c>
      <c r="J3255" t="s">
        <v>176</v>
      </c>
      <c r="K3255" t="s">
        <v>177</v>
      </c>
      <c r="L3255" t="s">
        <v>178</v>
      </c>
      <c r="M3255">
        <v>1</v>
      </c>
      <c r="N3255" s="2">
        <v>699</v>
      </c>
      <c r="O3255" s="3">
        <v>0.15</v>
      </c>
      <c r="P3255" s="2">
        <v>320</v>
      </c>
      <c r="Q3255" t="s">
        <v>76</v>
      </c>
      <c r="R3255" t="s">
        <v>33</v>
      </c>
      <c r="S3255" t="s">
        <v>34</v>
      </c>
      <c r="T3255" s="4">
        <v>2</v>
      </c>
      <c r="U3255" s="11">
        <f t="shared" si="50"/>
        <v>699</v>
      </c>
      <c r="V3255" s="11">
        <f>tbl_EcommerceSales[[#This Row],[Gross_Sales]]*tbl_EcommerceSales[[#This Row],[Discount]]</f>
        <v>104.85</v>
      </c>
      <c r="W3255" s="11">
        <f>tbl_EcommerceSales[[#This Row],[Gross_Sales]]-tbl_EcommerceSales[[#This Row],[Discount_Amount]]</f>
        <v>594.15</v>
      </c>
      <c r="X3255" s="11">
        <f>tbl_EcommerceSales[[#This Row],[Quantity]] * _xlfn.XLOOKUP(tbl_EcommerceSales[[#This Row],[Product_ID]], Product_Master!A:A, Product_Master!F:F)</f>
        <v>320</v>
      </c>
      <c r="Y3255" s="11">
        <f>tbl_EcommerceSales[[#This Row],[Net_Revenue]]-tbl_EcommerceSales[[#This Row],[Total_Cost]]</f>
        <v>274.14999999999998</v>
      </c>
      <c r="Z3255" s="9">
        <f>IFERROR(#REF!/tbl_EcommerceSales[[#This Row],[Total_Cost]], 0)</f>
        <v>0</v>
      </c>
      <c r="AA3255" t="str">
        <f>TEXT(tbl_EcommerceSales[[#This Row],[Order_Date]],"mmm")</f>
        <v>Dec</v>
      </c>
      <c r="AB3255">
        <f>YEAR(tbl_EcommerceSales[[#This Row],[Order_Date]])</f>
        <v>2025</v>
      </c>
      <c r="AC3255" t="str">
        <f>IF(tbl_EcommerceSales[[#This Row],[Age]]&lt;18,"Under 18",IF(tbl_EcommerceSales[[#This Row],[Age]]&lt;=25,"18-25",IF(tbl_EcommerceSales[[#This Row],[Age]]&lt;=35,"26-35",IF(tbl_EcommerceSales[[#This Row],[Age]]&lt;=45,"36-45",IF(tbl_EcommerceSales[[#This Row],[Age]]&lt;=55,"46-55","56+")))))</f>
        <v>26-35</v>
      </c>
    </row>
    <row r="3256" spans="1:29" x14ac:dyDescent="0.35">
      <c r="A3256" t="s">
        <v>5150</v>
      </c>
      <c r="B3256" s="7">
        <v>46014</v>
      </c>
      <c r="C3256" t="s">
        <v>3347</v>
      </c>
      <c r="D3256" t="s">
        <v>342</v>
      </c>
      <c r="E3256" t="s">
        <v>48</v>
      </c>
      <c r="F3256">
        <v>41</v>
      </c>
      <c r="G3256" t="s">
        <v>96</v>
      </c>
      <c r="H3256" t="s">
        <v>39</v>
      </c>
      <c r="I3256" t="s">
        <v>200</v>
      </c>
      <c r="J3256" t="s">
        <v>201</v>
      </c>
      <c r="K3256" t="s">
        <v>91</v>
      </c>
      <c r="L3256" t="s">
        <v>202</v>
      </c>
      <c r="M3256">
        <v>1</v>
      </c>
      <c r="N3256" s="2">
        <v>899</v>
      </c>
      <c r="O3256" s="3">
        <v>0.1</v>
      </c>
      <c r="P3256" s="2">
        <v>420</v>
      </c>
      <c r="Q3256" t="s">
        <v>32</v>
      </c>
      <c r="R3256" t="s">
        <v>33</v>
      </c>
      <c r="S3256" t="s">
        <v>57</v>
      </c>
      <c r="T3256" s="4">
        <v>4</v>
      </c>
      <c r="U3256" s="11">
        <f t="shared" si="50"/>
        <v>899</v>
      </c>
      <c r="V3256" s="11">
        <f>tbl_EcommerceSales[[#This Row],[Gross_Sales]]*tbl_EcommerceSales[[#This Row],[Discount]]</f>
        <v>89.9</v>
      </c>
      <c r="W3256" s="11">
        <f>tbl_EcommerceSales[[#This Row],[Gross_Sales]]-tbl_EcommerceSales[[#This Row],[Discount_Amount]]</f>
        <v>809.1</v>
      </c>
      <c r="X3256" s="11">
        <f>tbl_EcommerceSales[[#This Row],[Quantity]] * _xlfn.XLOOKUP(tbl_EcommerceSales[[#This Row],[Product_ID]], Product_Master!A:A, Product_Master!F:F)</f>
        <v>420</v>
      </c>
      <c r="Y3256" s="11">
        <f>tbl_EcommerceSales[[#This Row],[Net_Revenue]]-tbl_EcommerceSales[[#This Row],[Total_Cost]]</f>
        <v>389.1</v>
      </c>
      <c r="Z3256" s="9">
        <f>IFERROR(#REF!/tbl_EcommerceSales[[#This Row],[Total_Cost]], 0)</f>
        <v>0</v>
      </c>
      <c r="AA3256" t="str">
        <f>TEXT(tbl_EcommerceSales[[#This Row],[Order_Date]],"mmm")</f>
        <v>Dec</v>
      </c>
      <c r="AB3256">
        <f>YEAR(tbl_EcommerceSales[[#This Row],[Order_Date]])</f>
        <v>2025</v>
      </c>
      <c r="AC3256" t="str">
        <f>IF(tbl_EcommerceSales[[#This Row],[Age]]&lt;18,"Under 18",IF(tbl_EcommerceSales[[#This Row],[Age]]&lt;=25,"18-25",IF(tbl_EcommerceSales[[#This Row],[Age]]&lt;=35,"26-35",IF(tbl_EcommerceSales[[#This Row],[Age]]&lt;=45,"36-45",IF(tbl_EcommerceSales[[#This Row],[Age]]&lt;=55,"46-55","56+")))))</f>
        <v>36-45</v>
      </c>
    </row>
    <row r="3257" spans="1:29" x14ac:dyDescent="0.35">
      <c r="A3257" t="s">
        <v>5151</v>
      </c>
      <c r="B3257" s="7">
        <v>46014</v>
      </c>
      <c r="C3257" t="s">
        <v>4783</v>
      </c>
      <c r="D3257" t="s">
        <v>79</v>
      </c>
      <c r="E3257" t="s">
        <v>25</v>
      </c>
      <c r="F3257">
        <v>46</v>
      </c>
      <c r="G3257" t="s">
        <v>142</v>
      </c>
      <c r="H3257" t="s">
        <v>88</v>
      </c>
      <c r="I3257" t="s">
        <v>206</v>
      </c>
      <c r="J3257" t="s">
        <v>207</v>
      </c>
      <c r="K3257" t="s">
        <v>177</v>
      </c>
      <c r="L3257" t="s">
        <v>208</v>
      </c>
      <c r="M3257">
        <v>1</v>
      </c>
      <c r="N3257" s="2">
        <v>2199</v>
      </c>
      <c r="O3257" s="3">
        <v>0</v>
      </c>
      <c r="P3257" s="2">
        <v>1250</v>
      </c>
      <c r="Q3257" t="s">
        <v>156</v>
      </c>
      <c r="R3257" t="s">
        <v>33</v>
      </c>
      <c r="S3257" t="s">
        <v>34</v>
      </c>
      <c r="T3257" s="4">
        <v>5</v>
      </c>
      <c r="U3257" s="11">
        <f t="shared" si="50"/>
        <v>2199</v>
      </c>
      <c r="V3257" s="11">
        <f>tbl_EcommerceSales[[#This Row],[Gross_Sales]]*tbl_EcommerceSales[[#This Row],[Discount]]</f>
        <v>0</v>
      </c>
      <c r="W3257" s="11">
        <f>tbl_EcommerceSales[[#This Row],[Gross_Sales]]-tbl_EcommerceSales[[#This Row],[Discount_Amount]]</f>
        <v>2199</v>
      </c>
      <c r="X3257" s="11">
        <f>tbl_EcommerceSales[[#This Row],[Quantity]] * _xlfn.XLOOKUP(tbl_EcommerceSales[[#This Row],[Product_ID]], Product_Master!A:A, Product_Master!F:F)</f>
        <v>1250</v>
      </c>
      <c r="Y3257" s="11">
        <f>tbl_EcommerceSales[[#This Row],[Net_Revenue]]-tbl_EcommerceSales[[#This Row],[Total_Cost]]</f>
        <v>949</v>
      </c>
      <c r="Z3257" s="9">
        <f>IFERROR(#REF!/tbl_EcommerceSales[[#This Row],[Total_Cost]], 0)</f>
        <v>0</v>
      </c>
      <c r="AA3257" t="str">
        <f>TEXT(tbl_EcommerceSales[[#This Row],[Order_Date]],"mmm")</f>
        <v>Dec</v>
      </c>
      <c r="AB3257">
        <f>YEAR(tbl_EcommerceSales[[#This Row],[Order_Date]])</f>
        <v>2025</v>
      </c>
      <c r="AC3257" t="str">
        <f>IF(tbl_EcommerceSales[[#This Row],[Age]]&lt;18,"Under 18",IF(tbl_EcommerceSales[[#This Row],[Age]]&lt;=25,"18-25",IF(tbl_EcommerceSales[[#This Row],[Age]]&lt;=35,"26-35",IF(tbl_EcommerceSales[[#This Row],[Age]]&lt;=45,"36-45",IF(tbl_EcommerceSales[[#This Row],[Age]]&lt;=55,"46-55","56+")))))</f>
        <v>46-55</v>
      </c>
    </row>
    <row r="3258" spans="1:29" x14ac:dyDescent="0.35">
      <c r="A3258" t="s">
        <v>5152</v>
      </c>
      <c r="B3258" s="7">
        <v>46015</v>
      </c>
      <c r="C3258" t="s">
        <v>705</v>
      </c>
      <c r="D3258" t="s">
        <v>51</v>
      </c>
      <c r="E3258" t="s">
        <v>48</v>
      </c>
      <c r="F3258">
        <v>36</v>
      </c>
      <c r="G3258" t="s">
        <v>99</v>
      </c>
      <c r="H3258" t="s">
        <v>88</v>
      </c>
      <c r="I3258" t="s">
        <v>221</v>
      </c>
      <c r="J3258" t="s">
        <v>222</v>
      </c>
      <c r="K3258" t="s">
        <v>177</v>
      </c>
      <c r="L3258" t="s">
        <v>208</v>
      </c>
      <c r="M3258">
        <v>1</v>
      </c>
      <c r="N3258" s="2">
        <v>1499</v>
      </c>
      <c r="O3258" s="3">
        <v>0</v>
      </c>
      <c r="P3258" s="2">
        <v>800</v>
      </c>
      <c r="Q3258" t="s">
        <v>44</v>
      </c>
      <c r="R3258" t="s">
        <v>33</v>
      </c>
      <c r="S3258" t="s">
        <v>34</v>
      </c>
      <c r="T3258" s="4">
        <v>3</v>
      </c>
      <c r="U3258" s="11">
        <f t="shared" si="50"/>
        <v>1499</v>
      </c>
      <c r="V3258" s="11">
        <f>tbl_EcommerceSales[[#This Row],[Gross_Sales]]*tbl_EcommerceSales[[#This Row],[Discount]]</f>
        <v>0</v>
      </c>
      <c r="W3258" s="11">
        <f>tbl_EcommerceSales[[#This Row],[Gross_Sales]]-tbl_EcommerceSales[[#This Row],[Discount_Amount]]</f>
        <v>1499</v>
      </c>
      <c r="X3258" s="11">
        <f>tbl_EcommerceSales[[#This Row],[Quantity]] * _xlfn.XLOOKUP(tbl_EcommerceSales[[#This Row],[Product_ID]], Product_Master!A:A, Product_Master!F:F)</f>
        <v>800</v>
      </c>
      <c r="Y3258" s="11">
        <f>tbl_EcommerceSales[[#This Row],[Net_Revenue]]-tbl_EcommerceSales[[#This Row],[Total_Cost]]</f>
        <v>699</v>
      </c>
      <c r="Z3258" s="9">
        <f>IFERROR(#REF!/tbl_EcommerceSales[[#This Row],[Total_Cost]], 0)</f>
        <v>0</v>
      </c>
      <c r="AA3258" t="str">
        <f>TEXT(tbl_EcommerceSales[[#This Row],[Order_Date]],"mmm")</f>
        <v>Dec</v>
      </c>
      <c r="AB3258">
        <f>YEAR(tbl_EcommerceSales[[#This Row],[Order_Date]])</f>
        <v>2025</v>
      </c>
      <c r="AC3258" t="str">
        <f>IF(tbl_EcommerceSales[[#This Row],[Age]]&lt;18,"Under 18",IF(tbl_EcommerceSales[[#This Row],[Age]]&lt;=25,"18-25",IF(tbl_EcommerceSales[[#This Row],[Age]]&lt;=35,"26-35",IF(tbl_EcommerceSales[[#This Row],[Age]]&lt;=45,"36-45",IF(tbl_EcommerceSales[[#This Row],[Age]]&lt;=55,"46-55","56+")))))</f>
        <v>36-45</v>
      </c>
    </row>
    <row r="3259" spans="1:29" x14ac:dyDescent="0.35">
      <c r="A3259" t="s">
        <v>5153</v>
      </c>
      <c r="B3259" s="7">
        <v>46015</v>
      </c>
      <c r="C3259" t="s">
        <v>4691</v>
      </c>
      <c r="D3259" t="s">
        <v>66</v>
      </c>
      <c r="E3259" t="s">
        <v>48</v>
      </c>
      <c r="F3259">
        <v>38</v>
      </c>
      <c r="G3259" t="s">
        <v>136</v>
      </c>
      <c r="H3259" t="s">
        <v>88</v>
      </c>
      <c r="I3259" t="s">
        <v>111</v>
      </c>
      <c r="J3259" t="s">
        <v>112</v>
      </c>
      <c r="K3259" t="s">
        <v>55</v>
      </c>
      <c r="L3259" t="s">
        <v>113</v>
      </c>
      <c r="M3259">
        <v>3</v>
      </c>
      <c r="N3259" s="2">
        <v>1799</v>
      </c>
      <c r="O3259" s="3">
        <v>0.1</v>
      </c>
      <c r="P3259" s="2">
        <v>2850</v>
      </c>
      <c r="Q3259" t="s">
        <v>44</v>
      </c>
      <c r="R3259" t="s">
        <v>33</v>
      </c>
      <c r="S3259" t="s">
        <v>34</v>
      </c>
      <c r="T3259" s="4">
        <v>4</v>
      </c>
      <c r="U3259" s="11">
        <f t="shared" si="50"/>
        <v>5397</v>
      </c>
      <c r="V3259" s="11">
        <f>tbl_EcommerceSales[[#This Row],[Gross_Sales]]*tbl_EcommerceSales[[#This Row],[Discount]]</f>
        <v>539.70000000000005</v>
      </c>
      <c r="W3259" s="11">
        <f>tbl_EcommerceSales[[#This Row],[Gross_Sales]]-tbl_EcommerceSales[[#This Row],[Discount_Amount]]</f>
        <v>4857.3</v>
      </c>
      <c r="X3259" s="11">
        <f>tbl_EcommerceSales[[#This Row],[Quantity]] * _xlfn.XLOOKUP(tbl_EcommerceSales[[#This Row],[Product_ID]], Product_Master!A:A, Product_Master!F:F)</f>
        <v>2850</v>
      </c>
      <c r="Y3259" s="11">
        <f>tbl_EcommerceSales[[#This Row],[Net_Revenue]]-tbl_EcommerceSales[[#This Row],[Total_Cost]]</f>
        <v>2007.3000000000002</v>
      </c>
      <c r="Z3259" s="9">
        <f>IFERROR(#REF!/tbl_EcommerceSales[[#This Row],[Total_Cost]], 0)</f>
        <v>0</v>
      </c>
      <c r="AA3259" t="str">
        <f>TEXT(tbl_EcommerceSales[[#This Row],[Order_Date]],"mmm")</f>
        <v>Dec</v>
      </c>
      <c r="AB3259">
        <f>YEAR(tbl_EcommerceSales[[#This Row],[Order_Date]])</f>
        <v>2025</v>
      </c>
      <c r="AC3259" t="str">
        <f>IF(tbl_EcommerceSales[[#This Row],[Age]]&lt;18,"Under 18",IF(tbl_EcommerceSales[[#This Row],[Age]]&lt;=25,"18-25",IF(tbl_EcommerceSales[[#This Row],[Age]]&lt;=35,"26-35",IF(tbl_EcommerceSales[[#This Row],[Age]]&lt;=45,"36-45",IF(tbl_EcommerceSales[[#This Row],[Age]]&lt;=55,"46-55","56+")))))</f>
        <v>36-45</v>
      </c>
    </row>
    <row r="3260" spans="1:29" x14ac:dyDescent="0.35">
      <c r="A3260" t="s">
        <v>5154</v>
      </c>
      <c r="B3260" s="7">
        <v>46015</v>
      </c>
      <c r="C3260" t="s">
        <v>454</v>
      </c>
      <c r="D3260" t="s">
        <v>79</v>
      </c>
      <c r="E3260" t="s">
        <v>48</v>
      </c>
      <c r="F3260">
        <v>22</v>
      </c>
      <c r="G3260" t="s">
        <v>155</v>
      </c>
      <c r="H3260" t="s">
        <v>88</v>
      </c>
      <c r="I3260" t="s">
        <v>165</v>
      </c>
      <c r="J3260" t="s">
        <v>166</v>
      </c>
      <c r="K3260" t="s">
        <v>42</v>
      </c>
      <c r="L3260" t="s">
        <v>167</v>
      </c>
      <c r="M3260">
        <v>1</v>
      </c>
      <c r="N3260" s="2">
        <v>1799</v>
      </c>
      <c r="O3260" s="3">
        <v>0.1</v>
      </c>
      <c r="P3260" s="2">
        <v>900</v>
      </c>
      <c r="Q3260" t="s">
        <v>123</v>
      </c>
      <c r="R3260" t="s">
        <v>33</v>
      </c>
      <c r="S3260" t="s">
        <v>34</v>
      </c>
      <c r="T3260" s="4">
        <v>5</v>
      </c>
      <c r="U3260" s="11">
        <f t="shared" si="50"/>
        <v>1799</v>
      </c>
      <c r="V3260" s="11">
        <f>tbl_EcommerceSales[[#This Row],[Gross_Sales]]*tbl_EcommerceSales[[#This Row],[Discount]]</f>
        <v>179.9</v>
      </c>
      <c r="W3260" s="11">
        <f>tbl_EcommerceSales[[#This Row],[Gross_Sales]]-tbl_EcommerceSales[[#This Row],[Discount_Amount]]</f>
        <v>1619.1</v>
      </c>
      <c r="X3260" s="11">
        <f>tbl_EcommerceSales[[#This Row],[Quantity]] * _xlfn.XLOOKUP(tbl_EcommerceSales[[#This Row],[Product_ID]], Product_Master!A:A, Product_Master!F:F)</f>
        <v>900</v>
      </c>
      <c r="Y3260" s="11">
        <f>tbl_EcommerceSales[[#This Row],[Net_Revenue]]-tbl_EcommerceSales[[#This Row],[Total_Cost]]</f>
        <v>719.09999999999991</v>
      </c>
      <c r="Z3260" s="9">
        <f>IFERROR(#REF!/tbl_EcommerceSales[[#This Row],[Total_Cost]], 0)</f>
        <v>0</v>
      </c>
      <c r="AA3260" t="str">
        <f>TEXT(tbl_EcommerceSales[[#This Row],[Order_Date]],"mmm")</f>
        <v>Dec</v>
      </c>
      <c r="AB3260">
        <f>YEAR(tbl_EcommerceSales[[#This Row],[Order_Date]])</f>
        <v>2025</v>
      </c>
      <c r="AC3260" t="str">
        <f>IF(tbl_EcommerceSales[[#This Row],[Age]]&lt;18,"Under 18",IF(tbl_EcommerceSales[[#This Row],[Age]]&lt;=25,"18-25",IF(tbl_EcommerceSales[[#This Row],[Age]]&lt;=35,"26-35",IF(tbl_EcommerceSales[[#This Row],[Age]]&lt;=45,"36-45",IF(tbl_EcommerceSales[[#This Row],[Age]]&lt;=55,"46-55","56+")))))</f>
        <v>18-25</v>
      </c>
    </row>
    <row r="3261" spans="1:29" x14ac:dyDescent="0.35">
      <c r="A3261" t="s">
        <v>5155</v>
      </c>
      <c r="B3261" s="7">
        <v>46015</v>
      </c>
      <c r="C3261" t="s">
        <v>5156</v>
      </c>
      <c r="D3261" t="s">
        <v>254</v>
      </c>
      <c r="E3261" t="s">
        <v>48</v>
      </c>
      <c r="F3261">
        <v>34</v>
      </c>
      <c r="G3261" t="s">
        <v>61</v>
      </c>
      <c r="H3261" t="s">
        <v>27</v>
      </c>
      <c r="I3261" t="s">
        <v>294</v>
      </c>
      <c r="J3261" t="s">
        <v>295</v>
      </c>
      <c r="K3261" t="s">
        <v>91</v>
      </c>
      <c r="L3261" t="s">
        <v>296</v>
      </c>
      <c r="M3261">
        <v>3</v>
      </c>
      <c r="N3261" s="2">
        <v>699</v>
      </c>
      <c r="O3261" s="3">
        <v>0.15</v>
      </c>
      <c r="P3261" s="2">
        <v>900</v>
      </c>
      <c r="Q3261" t="s">
        <v>319</v>
      </c>
      <c r="R3261" t="s">
        <v>33</v>
      </c>
      <c r="S3261" t="s">
        <v>34</v>
      </c>
      <c r="T3261" s="4">
        <v>4</v>
      </c>
      <c r="U3261" s="11">
        <f t="shared" si="50"/>
        <v>2097</v>
      </c>
      <c r="V3261" s="11">
        <f>tbl_EcommerceSales[[#This Row],[Gross_Sales]]*tbl_EcommerceSales[[#This Row],[Discount]]</f>
        <v>314.55</v>
      </c>
      <c r="W3261" s="11">
        <f>tbl_EcommerceSales[[#This Row],[Gross_Sales]]-tbl_EcommerceSales[[#This Row],[Discount_Amount]]</f>
        <v>1782.45</v>
      </c>
      <c r="X3261" s="11">
        <f>tbl_EcommerceSales[[#This Row],[Quantity]] * _xlfn.XLOOKUP(tbl_EcommerceSales[[#This Row],[Product_ID]], Product_Master!A:A, Product_Master!F:F)</f>
        <v>900</v>
      </c>
      <c r="Y3261" s="11">
        <f>tbl_EcommerceSales[[#This Row],[Net_Revenue]]-tbl_EcommerceSales[[#This Row],[Total_Cost]]</f>
        <v>882.45</v>
      </c>
      <c r="Z3261" s="9">
        <f>IFERROR(#REF!/tbl_EcommerceSales[[#This Row],[Total_Cost]], 0)</f>
        <v>0</v>
      </c>
      <c r="AA3261" t="str">
        <f>TEXT(tbl_EcommerceSales[[#This Row],[Order_Date]],"mmm")</f>
        <v>Dec</v>
      </c>
      <c r="AB3261">
        <f>YEAR(tbl_EcommerceSales[[#This Row],[Order_Date]])</f>
        <v>2025</v>
      </c>
      <c r="AC3261" t="str">
        <f>IF(tbl_EcommerceSales[[#This Row],[Age]]&lt;18,"Under 18",IF(tbl_EcommerceSales[[#This Row],[Age]]&lt;=25,"18-25",IF(tbl_EcommerceSales[[#This Row],[Age]]&lt;=35,"26-35",IF(tbl_EcommerceSales[[#This Row],[Age]]&lt;=45,"36-45",IF(tbl_EcommerceSales[[#This Row],[Age]]&lt;=55,"46-55","56+")))))</f>
        <v>26-35</v>
      </c>
    </row>
    <row r="3262" spans="1:29" x14ac:dyDescent="0.35">
      <c r="A3262" t="s">
        <v>5157</v>
      </c>
      <c r="B3262" s="7">
        <v>46015</v>
      </c>
      <c r="C3262" t="s">
        <v>2469</v>
      </c>
      <c r="D3262" t="s">
        <v>216</v>
      </c>
      <c r="E3262" t="s">
        <v>48</v>
      </c>
      <c r="F3262">
        <v>38</v>
      </c>
      <c r="G3262" t="s">
        <v>99</v>
      </c>
      <c r="H3262" t="s">
        <v>88</v>
      </c>
      <c r="I3262" t="s">
        <v>241</v>
      </c>
      <c r="J3262" t="s">
        <v>242</v>
      </c>
      <c r="K3262" t="s">
        <v>42</v>
      </c>
      <c r="L3262" t="s">
        <v>243</v>
      </c>
      <c r="M3262">
        <v>2</v>
      </c>
      <c r="N3262" s="2">
        <v>649</v>
      </c>
      <c r="O3262" s="3">
        <v>0.05</v>
      </c>
      <c r="P3262" s="2">
        <v>580</v>
      </c>
      <c r="Q3262" t="s">
        <v>32</v>
      </c>
      <c r="R3262" t="s">
        <v>33</v>
      </c>
      <c r="S3262" t="s">
        <v>57</v>
      </c>
      <c r="T3262" s="4">
        <v>5</v>
      </c>
      <c r="U3262" s="11">
        <f t="shared" si="50"/>
        <v>1298</v>
      </c>
      <c r="V3262" s="11">
        <f>tbl_EcommerceSales[[#This Row],[Gross_Sales]]*tbl_EcommerceSales[[#This Row],[Discount]]</f>
        <v>64.900000000000006</v>
      </c>
      <c r="W3262" s="11">
        <f>tbl_EcommerceSales[[#This Row],[Gross_Sales]]-tbl_EcommerceSales[[#This Row],[Discount_Amount]]</f>
        <v>1233.0999999999999</v>
      </c>
      <c r="X3262" s="11">
        <f>tbl_EcommerceSales[[#This Row],[Quantity]] * _xlfn.XLOOKUP(tbl_EcommerceSales[[#This Row],[Product_ID]], Product_Master!A:A, Product_Master!F:F)</f>
        <v>580</v>
      </c>
      <c r="Y3262" s="11">
        <f>tbl_EcommerceSales[[#This Row],[Net_Revenue]]-tbl_EcommerceSales[[#This Row],[Total_Cost]]</f>
        <v>653.09999999999991</v>
      </c>
      <c r="Z3262" s="9">
        <f>IFERROR(#REF!/tbl_EcommerceSales[[#This Row],[Total_Cost]], 0)</f>
        <v>0</v>
      </c>
      <c r="AA3262" t="str">
        <f>TEXT(tbl_EcommerceSales[[#This Row],[Order_Date]],"mmm")</f>
        <v>Dec</v>
      </c>
      <c r="AB3262">
        <f>YEAR(tbl_EcommerceSales[[#This Row],[Order_Date]])</f>
        <v>2025</v>
      </c>
      <c r="AC3262" t="str">
        <f>IF(tbl_EcommerceSales[[#This Row],[Age]]&lt;18,"Under 18",IF(tbl_EcommerceSales[[#This Row],[Age]]&lt;=25,"18-25",IF(tbl_EcommerceSales[[#This Row],[Age]]&lt;=35,"26-35",IF(tbl_EcommerceSales[[#This Row],[Age]]&lt;=45,"36-45",IF(tbl_EcommerceSales[[#This Row],[Age]]&lt;=55,"46-55","56+")))))</f>
        <v>36-45</v>
      </c>
    </row>
    <row r="3263" spans="1:29" x14ac:dyDescent="0.35">
      <c r="A3263" t="s">
        <v>5158</v>
      </c>
      <c r="B3263" s="7">
        <v>46015</v>
      </c>
      <c r="C3263" t="s">
        <v>2027</v>
      </c>
      <c r="D3263" t="s">
        <v>102</v>
      </c>
      <c r="E3263" t="s">
        <v>25</v>
      </c>
      <c r="F3263">
        <v>24</v>
      </c>
      <c r="G3263" t="s">
        <v>52</v>
      </c>
      <c r="H3263" t="s">
        <v>27</v>
      </c>
      <c r="I3263" t="s">
        <v>165</v>
      </c>
      <c r="J3263" t="s">
        <v>166</v>
      </c>
      <c r="K3263" t="s">
        <v>42</v>
      </c>
      <c r="L3263" t="s">
        <v>167</v>
      </c>
      <c r="M3263">
        <v>3</v>
      </c>
      <c r="N3263" s="2">
        <v>1799</v>
      </c>
      <c r="O3263" s="3">
        <v>0</v>
      </c>
      <c r="P3263" s="2">
        <v>2700</v>
      </c>
      <c r="Q3263" t="s">
        <v>123</v>
      </c>
      <c r="R3263" t="s">
        <v>33</v>
      </c>
      <c r="S3263" t="s">
        <v>34</v>
      </c>
      <c r="T3263" s="4">
        <v>5</v>
      </c>
      <c r="U3263" s="11">
        <f t="shared" si="50"/>
        <v>5397</v>
      </c>
      <c r="V3263" s="11">
        <f>tbl_EcommerceSales[[#This Row],[Gross_Sales]]*tbl_EcommerceSales[[#This Row],[Discount]]</f>
        <v>0</v>
      </c>
      <c r="W3263" s="11">
        <f>tbl_EcommerceSales[[#This Row],[Gross_Sales]]-tbl_EcommerceSales[[#This Row],[Discount_Amount]]</f>
        <v>5397</v>
      </c>
      <c r="X3263" s="11">
        <f>tbl_EcommerceSales[[#This Row],[Quantity]] * _xlfn.XLOOKUP(tbl_EcommerceSales[[#This Row],[Product_ID]], Product_Master!A:A, Product_Master!F:F)</f>
        <v>2700</v>
      </c>
      <c r="Y3263" s="11">
        <f>tbl_EcommerceSales[[#This Row],[Net_Revenue]]-tbl_EcommerceSales[[#This Row],[Total_Cost]]</f>
        <v>2697</v>
      </c>
      <c r="Z3263" s="9">
        <f>IFERROR(#REF!/tbl_EcommerceSales[[#This Row],[Total_Cost]], 0)</f>
        <v>0</v>
      </c>
      <c r="AA3263" t="str">
        <f>TEXT(tbl_EcommerceSales[[#This Row],[Order_Date]],"mmm")</f>
        <v>Dec</v>
      </c>
      <c r="AB3263">
        <f>YEAR(tbl_EcommerceSales[[#This Row],[Order_Date]])</f>
        <v>2025</v>
      </c>
      <c r="AC3263" t="str">
        <f>IF(tbl_EcommerceSales[[#This Row],[Age]]&lt;18,"Under 18",IF(tbl_EcommerceSales[[#This Row],[Age]]&lt;=25,"18-25",IF(tbl_EcommerceSales[[#This Row],[Age]]&lt;=35,"26-35",IF(tbl_EcommerceSales[[#This Row],[Age]]&lt;=45,"36-45",IF(tbl_EcommerceSales[[#This Row],[Age]]&lt;=55,"46-55","56+")))))</f>
        <v>18-25</v>
      </c>
    </row>
    <row r="3264" spans="1:29" x14ac:dyDescent="0.35">
      <c r="A3264" t="s">
        <v>5159</v>
      </c>
      <c r="B3264" s="7">
        <v>46015</v>
      </c>
      <c r="C3264" t="s">
        <v>4509</v>
      </c>
      <c r="D3264" t="s">
        <v>170</v>
      </c>
      <c r="E3264" t="s">
        <v>48</v>
      </c>
      <c r="F3264">
        <v>49</v>
      </c>
      <c r="G3264" t="s">
        <v>192</v>
      </c>
      <c r="H3264" t="s">
        <v>27</v>
      </c>
      <c r="I3264" t="s">
        <v>62</v>
      </c>
      <c r="J3264" t="s">
        <v>63</v>
      </c>
      <c r="K3264" t="s">
        <v>42</v>
      </c>
      <c r="L3264" t="s">
        <v>43</v>
      </c>
      <c r="M3264">
        <v>1</v>
      </c>
      <c r="N3264" s="2">
        <v>499</v>
      </c>
      <c r="O3264" s="3">
        <v>0.2</v>
      </c>
      <c r="P3264" s="2">
        <v>220</v>
      </c>
      <c r="Q3264" t="s">
        <v>123</v>
      </c>
      <c r="R3264" t="s">
        <v>33</v>
      </c>
      <c r="S3264" t="s">
        <v>34</v>
      </c>
      <c r="T3264" s="4">
        <v>2</v>
      </c>
      <c r="U3264" s="11">
        <f t="shared" si="50"/>
        <v>499</v>
      </c>
      <c r="V3264" s="11">
        <f>tbl_EcommerceSales[[#This Row],[Gross_Sales]]*tbl_EcommerceSales[[#This Row],[Discount]]</f>
        <v>99.800000000000011</v>
      </c>
      <c r="W3264" s="11">
        <f>tbl_EcommerceSales[[#This Row],[Gross_Sales]]-tbl_EcommerceSales[[#This Row],[Discount_Amount]]</f>
        <v>399.2</v>
      </c>
      <c r="X3264" s="11">
        <f>tbl_EcommerceSales[[#This Row],[Quantity]] * _xlfn.XLOOKUP(tbl_EcommerceSales[[#This Row],[Product_ID]], Product_Master!A:A, Product_Master!F:F)</f>
        <v>220</v>
      </c>
      <c r="Y3264" s="11">
        <f>tbl_EcommerceSales[[#This Row],[Net_Revenue]]-tbl_EcommerceSales[[#This Row],[Total_Cost]]</f>
        <v>179.2</v>
      </c>
      <c r="Z3264" s="9">
        <f>IFERROR(#REF!/tbl_EcommerceSales[[#This Row],[Total_Cost]], 0)</f>
        <v>0</v>
      </c>
      <c r="AA3264" t="str">
        <f>TEXT(tbl_EcommerceSales[[#This Row],[Order_Date]],"mmm")</f>
        <v>Dec</v>
      </c>
      <c r="AB3264">
        <f>YEAR(tbl_EcommerceSales[[#This Row],[Order_Date]])</f>
        <v>2025</v>
      </c>
      <c r="AC3264" t="str">
        <f>IF(tbl_EcommerceSales[[#This Row],[Age]]&lt;18,"Under 18",IF(tbl_EcommerceSales[[#This Row],[Age]]&lt;=25,"18-25",IF(tbl_EcommerceSales[[#This Row],[Age]]&lt;=35,"26-35",IF(tbl_EcommerceSales[[#This Row],[Age]]&lt;=45,"36-45",IF(tbl_EcommerceSales[[#This Row],[Age]]&lt;=55,"46-55","56+")))))</f>
        <v>46-55</v>
      </c>
    </row>
    <row r="3265" spans="1:29" x14ac:dyDescent="0.35">
      <c r="A3265" t="s">
        <v>5160</v>
      </c>
      <c r="B3265" s="7">
        <v>46016</v>
      </c>
      <c r="C3265" t="s">
        <v>4559</v>
      </c>
      <c r="D3265" t="s">
        <v>216</v>
      </c>
      <c r="E3265" t="s">
        <v>48</v>
      </c>
      <c r="F3265">
        <v>51</v>
      </c>
      <c r="G3265" t="s">
        <v>289</v>
      </c>
      <c r="H3265" t="s">
        <v>88</v>
      </c>
      <c r="I3265" t="s">
        <v>257</v>
      </c>
      <c r="J3265" t="s">
        <v>258</v>
      </c>
      <c r="K3265" t="s">
        <v>55</v>
      </c>
      <c r="L3265" t="s">
        <v>56</v>
      </c>
      <c r="M3265">
        <v>3</v>
      </c>
      <c r="N3265" s="2">
        <v>1999</v>
      </c>
      <c r="O3265" s="3">
        <v>0.1</v>
      </c>
      <c r="P3265" s="2">
        <v>3150</v>
      </c>
      <c r="Q3265" t="s">
        <v>32</v>
      </c>
      <c r="R3265" t="s">
        <v>33</v>
      </c>
      <c r="S3265" t="s">
        <v>34</v>
      </c>
      <c r="T3265" s="4">
        <v>5</v>
      </c>
      <c r="U3265" s="11">
        <f t="shared" si="50"/>
        <v>5997</v>
      </c>
      <c r="V3265" s="11">
        <f>tbl_EcommerceSales[[#This Row],[Gross_Sales]]*tbl_EcommerceSales[[#This Row],[Discount]]</f>
        <v>599.70000000000005</v>
      </c>
      <c r="W3265" s="11">
        <f>tbl_EcommerceSales[[#This Row],[Gross_Sales]]-tbl_EcommerceSales[[#This Row],[Discount_Amount]]</f>
        <v>5397.3</v>
      </c>
      <c r="X3265" s="11">
        <f>tbl_EcommerceSales[[#This Row],[Quantity]] * _xlfn.XLOOKUP(tbl_EcommerceSales[[#This Row],[Product_ID]], Product_Master!A:A, Product_Master!F:F)</f>
        <v>3150</v>
      </c>
      <c r="Y3265" s="11">
        <f>tbl_EcommerceSales[[#This Row],[Net_Revenue]]-tbl_EcommerceSales[[#This Row],[Total_Cost]]</f>
        <v>2247.3000000000002</v>
      </c>
      <c r="Z3265" s="9">
        <f>IFERROR(#REF!/tbl_EcommerceSales[[#This Row],[Total_Cost]], 0)</f>
        <v>0</v>
      </c>
      <c r="AA3265" t="str">
        <f>TEXT(tbl_EcommerceSales[[#This Row],[Order_Date]],"mmm")</f>
        <v>Dec</v>
      </c>
      <c r="AB3265">
        <f>YEAR(tbl_EcommerceSales[[#This Row],[Order_Date]])</f>
        <v>2025</v>
      </c>
      <c r="AC3265" t="str">
        <f>IF(tbl_EcommerceSales[[#This Row],[Age]]&lt;18,"Under 18",IF(tbl_EcommerceSales[[#This Row],[Age]]&lt;=25,"18-25",IF(tbl_EcommerceSales[[#This Row],[Age]]&lt;=35,"26-35",IF(tbl_EcommerceSales[[#This Row],[Age]]&lt;=45,"36-45",IF(tbl_EcommerceSales[[#This Row],[Age]]&lt;=55,"46-55","56+")))))</f>
        <v>46-55</v>
      </c>
    </row>
    <row r="3266" spans="1:29" x14ac:dyDescent="0.35">
      <c r="A3266" t="s">
        <v>5161</v>
      </c>
      <c r="B3266" s="7">
        <v>46016</v>
      </c>
      <c r="C3266" t="s">
        <v>5162</v>
      </c>
      <c r="D3266" t="s">
        <v>116</v>
      </c>
      <c r="E3266" t="s">
        <v>48</v>
      </c>
      <c r="F3266">
        <v>26</v>
      </c>
      <c r="G3266" t="s">
        <v>171</v>
      </c>
      <c r="H3266" t="s">
        <v>39</v>
      </c>
      <c r="I3266" t="s">
        <v>89</v>
      </c>
      <c r="J3266" t="s">
        <v>90</v>
      </c>
      <c r="K3266" t="s">
        <v>91</v>
      </c>
      <c r="L3266" t="s">
        <v>92</v>
      </c>
      <c r="M3266">
        <v>1</v>
      </c>
      <c r="N3266" s="2">
        <v>599</v>
      </c>
      <c r="O3266" s="3">
        <v>0.15</v>
      </c>
      <c r="P3266" s="2">
        <v>260</v>
      </c>
      <c r="Q3266" t="s">
        <v>32</v>
      </c>
      <c r="R3266" t="s">
        <v>33</v>
      </c>
      <c r="S3266" t="s">
        <v>34</v>
      </c>
      <c r="T3266" s="4">
        <v>4</v>
      </c>
      <c r="U3266" s="11">
        <f t="shared" ref="U3266:U3329" si="51">M3266*N3266</f>
        <v>599</v>
      </c>
      <c r="V3266" s="11">
        <f>tbl_EcommerceSales[[#This Row],[Gross_Sales]]*tbl_EcommerceSales[[#This Row],[Discount]]</f>
        <v>89.85</v>
      </c>
      <c r="W3266" s="11">
        <f>tbl_EcommerceSales[[#This Row],[Gross_Sales]]-tbl_EcommerceSales[[#This Row],[Discount_Amount]]</f>
        <v>509.15</v>
      </c>
      <c r="X3266" s="11">
        <f>tbl_EcommerceSales[[#This Row],[Quantity]] * _xlfn.XLOOKUP(tbl_EcommerceSales[[#This Row],[Product_ID]], Product_Master!A:A, Product_Master!F:F)</f>
        <v>260</v>
      </c>
      <c r="Y3266" s="11">
        <f>tbl_EcommerceSales[[#This Row],[Net_Revenue]]-tbl_EcommerceSales[[#This Row],[Total_Cost]]</f>
        <v>249.14999999999998</v>
      </c>
      <c r="Z3266" s="9">
        <f>IFERROR(#REF!/tbl_EcommerceSales[[#This Row],[Total_Cost]], 0)</f>
        <v>0</v>
      </c>
      <c r="AA3266" t="str">
        <f>TEXT(tbl_EcommerceSales[[#This Row],[Order_Date]],"mmm")</f>
        <v>Dec</v>
      </c>
      <c r="AB3266">
        <f>YEAR(tbl_EcommerceSales[[#This Row],[Order_Date]])</f>
        <v>2025</v>
      </c>
      <c r="AC3266" t="str">
        <f>IF(tbl_EcommerceSales[[#This Row],[Age]]&lt;18,"Under 18",IF(tbl_EcommerceSales[[#This Row],[Age]]&lt;=25,"18-25",IF(tbl_EcommerceSales[[#This Row],[Age]]&lt;=35,"26-35",IF(tbl_EcommerceSales[[#This Row],[Age]]&lt;=45,"36-45",IF(tbl_EcommerceSales[[#This Row],[Age]]&lt;=55,"46-55","56+")))))</f>
        <v>26-35</v>
      </c>
    </row>
    <row r="3267" spans="1:29" x14ac:dyDescent="0.35">
      <c r="A3267" t="s">
        <v>5163</v>
      </c>
      <c r="B3267" s="7">
        <v>46016</v>
      </c>
      <c r="C3267" t="s">
        <v>105</v>
      </c>
      <c r="D3267" t="s">
        <v>106</v>
      </c>
      <c r="E3267" t="s">
        <v>48</v>
      </c>
      <c r="F3267">
        <v>37</v>
      </c>
      <c r="G3267" t="s">
        <v>136</v>
      </c>
      <c r="H3267" t="s">
        <v>88</v>
      </c>
      <c r="I3267" t="s">
        <v>126</v>
      </c>
      <c r="J3267" t="s">
        <v>127</v>
      </c>
      <c r="K3267" t="s">
        <v>82</v>
      </c>
      <c r="L3267" t="s">
        <v>83</v>
      </c>
      <c r="M3267">
        <v>1</v>
      </c>
      <c r="N3267" s="2">
        <v>1899</v>
      </c>
      <c r="O3267" s="3">
        <v>0.05</v>
      </c>
      <c r="P3267" s="2">
        <v>1120</v>
      </c>
      <c r="Q3267" t="s">
        <v>44</v>
      </c>
      <c r="R3267" t="s">
        <v>33</v>
      </c>
      <c r="S3267" t="s">
        <v>57</v>
      </c>
      <c r="T3267" s="4">
        <v>5</v>
      </c>
      <c r="U3267" s="11">
        <f t="shared" si="51"/>
        <v>1899</v>
      </c>
      <c r="V3267" s="11">
        <f>tbl_EcommerceSales[[#This Row],[Gross_Sales]]*tbl_EcommerceSales[[#This Row],[Discount]]</f>
        <v>94.95</v>
      </c>
      <c r="W3267" s="11">
        <f>tbl_EcommerceSales[[#This Row],[Gross_Sales]]-tbl_EcommerceSales[[#This Row],[Discount_Amount]]</f>
        <v>1804.05</v>
      </c>
      <c r="X3267" s="11">
        <f>tbl_EcommerceSales[[#This Row],[Quantity]] * _xlfn.XLOOKUP(tbl_EcommerceSales[[#This Row],[Product_ID]], Product_Master!A:A, Product_Master!F:F)</f>
        <v>1120</v>
      </c>
      <c r="Y3267" s="11">
        <f>tbl_EcommerceSales[[#This Row],[Net_Revenue]]-tbl_EcommerceSales[[#This Row],[Total_Cost]]</f>
        <v>684.05</v>
      </c>
      <c r="Z3267" s="9">
        <f>IFERROR(#REF!/tbl_EcommerceSales[[#This Row],[Total_Cost]], 0)</f>
        <v>0</v>
      </c>
      <c r="AA3267" t="str">
        <f>TEXT(tbl_EcommerceSales[[#This Row],[Order_Date]],"mmm")</f>
        <v>Dec</v>
      </c>
      <c r="AB3267">
        <f>YEAR(tbl_EcommerceSales[[#This Row],[Order_Date]])</f>
        <v>2025</v>
      </c>
      <c r="AC3267" t="str">
        <f>IF(tbl_EcommerceSales[[#This Row],[Age]]&lt;18,"Under 18",IF(tbl_EcommerceSales[[#This Row],[Age]]&lt;=25,"18-25",IF(tbl_EcommerceSales[[#This Row],[Age]]&lt;=35,"26-35",IF(tbl_EcommerceSales[[#This Row],[Age]]&lt;=45,"36-45",IF(tbl_EcommerceSales[[#This Row],[Age]]&lt;=55,"46-55","56+")))))</f>
        <v>36-45</v>
      </c>
    </row>
    <row r="3268" spans="1:29" x14ac:dyDescent="0.35">
      <c r="A3268" t="s">
        <v>5164</v>
      </c>
      <c r="B3268" s="7">
        <v>46016</v>
      </c>
      <c r="C3268" t="s">
        <v>5165</v>
      </c>
      <c r="D3268" t="s">
        <v>232</v>
      </c>
      <c r="E3268" t="s">
        <v>25</v>
      </c>
      <c r="F3268">
        <v>37</v>
      </c>
      <c r="G3268" t="s">
        <v>107</v>
      </c>
      <c r="H3268" t="s">
        <v>39</v>
      </c>
      <c r="I3268" t="s">
        <v>40</v>
      </c>
      <c r="J3268" t="s">
        <v>41</v>
      </c>
      <c r="K3268" t="s">
        <v>42</v>
      </c>
      <c r="L3268" t="s">
        <v>43</v>
      </c>
      <c r="M3268">
        <v>1</v>
      </c>
      <c r="N3268" s="2">
        <v>699</v>
      </c>
      <c r="O3268" s="3">
        <v>0.05</v>
      </c>
      <c r="P3268" s="2">
        <v>310</v>
      </c>
      <c r="Q3268" t="s">
        <v>76</v>
      </c>
      <c r="R3268" t="s">
        <v>93</v>
      </c>
      <c r="S3268" t="s">
        <v>34</v>
      </c>
      <c r="T3268" s="4">
        <v>5</v>
      </c>
      <c r="U3268" s="11">
        <f t="shared" si="51"/>
        <v>699</v>
      </c>
      <c r="V3268" s="11">
        <f>tbl_EcommerceSales[[#This Row],[Gross_Sales]]*tbl_EcommerceSales[[#This Row],[Discount]]</f>
        <v>34.950000000000003</v>
      </c>
      <c r="W3268" s="11">
        <f>tbl_EcommerceSales[[#This Row],[Gross_Sales]]-tbl_EcommerceSales[[#This Row],[Discount_Amount]]</f>
        <v>664.05</v>
      </c>
      <c r="X3268" s="11">
        <f>tbl_EcommerceSales[[#This Row],[Quantity]] * _xlfn.XLOOKUP(tbl_EcommerceSales[[#This Row],[Product_ID]], Product_Master!A:A, Product_Master!F:F)</f>
        <v>310</v>
      </c>
      <c r="Y3268" s="11">
        <f>tbl_EcommerceSales[[#This Row],[Net_Revenue]]-tbl_EcommerceSales[[#This Row],[Total_Cost]]</f>
        <v>354.04999999999995</v>
      </c>
      <c r="Z3268" s="9">
        <f>IFERROR(#REF!/tbl_EcommerceSales[[#This Row],[Total_Cost]], 0)</f>
        <v>0</v>
      </c>
      <c r="AA3268" t="str">
        <f>TEXT(tbl_EcommerceSales[[#This Row],[Order_Date]],"mmm")</f>
        <v>Dec</v>
      </c>
      <c r="AB3268">
        <f>YEAR(tbl_EcommerceSales[[#This Row],[Order_Date]])</f>
        <v>2025</v>
      </c>
      <c r="AC3268" t="str">
        <f>IF(tbl_EcommerceSales[[#This Row],[Age]]&lt;18,"Under 18",IF(tbl_EcommerceSales[[#This Row],[Age]]&lt;=25,"18-25",IF(tbl_EcommerceSales[[#This Row],[Age]]&lt;=35,"26-35",IF(tbl_EcommerceSales[[#This Row],[Age]]&lt;=45,"36-45",IF(tbl_EcommerceSales[[#This Row],[Age]]&lt;=55,"46-55","56+")))))</f>
        <v>36-45</v>
      </c>
    </row>
    <row r="3269" spans="1:29" x14ac:dyDescent="0.35">
      <c r="A3269" t="s">
        <v>5166</v>
      </c>
      <c r="B3269" s="7">
        <v>46016</v>
      </c>
      <c r="C3269" t="s">
        <v>4499</v>
      </c>
      <c r="D3269" t="s">
        <v>151</v>
      </c>
      <c r="E3269" t="s">
        <v>25</v>
      </c>
      <c r="F3269">
        <v>46</v>
      </c>
      <c r="G3269" t="s">
        <v>96</v>
      </c>
      <c r="H3269" t="s">
        <v>39</v>
      </c>
      <c r="I3269" t="s">
        <v>338</v>
      </c>
      <c r="J3269" t="s">
        <v>339</v>
      </c>
      <c r="K3269" t="s">
        <v>55</v>
      </c>
      <c r="L3269" t="s">
        <v>56</v>
      </c>
      <c r="M3269">
        <v>1</v>
      </c>
      <c r="N3269" s="2">
        <v>1499</v>
      </c>
      <c r="O3269" s="3">
        <v>0.05</v>
      </c>
      <c r="P3269" s="2">
        <v>780</v>
      </c>
      <c r="Q3269" t="s">
        <v>76</v>
      </c>
      <c r="R3269" t="s">
        <v>33</v>
      </c>
      <c r="S3269" t="s">
        <v>57</v>
      </c>
      <c r="T3269" s="4">
        <v>5</v>
      </c>
      <c r="U3269" s="11">
        <f t="shared" si="51"/>
        <v>1499</v>
      </c>
      <c r="V3269" s="11">
        <f>tbl_EcommerceSales[[#This Row],[Gross_Sales]]*tbl_EcommerceSales[[#This Row],[Discount]]</f>
        <v>74.95</v>
      </c>
      <c r="W3269" s="11">
        <f>tbl_EcommerceSales[[#This Row],[Gross_Sales]]-tbl_EcommerceSales[[#This Row],[Discount_Amount]]</f>
        <v>1424.05</v>
      </c>
      <c r="X3269" s="11">
        <f>tbl_EcommerceSales[[#This Row],[Quantity]] * _xlfn.XLOOKUP(tbl_EcommerceSales[[#This Row],[Product_ID]], Product_Master!A:A, Product_Master!F:F)</f>
        <v>780</v>
      </c>
      <c r="Y3269" s="11">
        <f>tbl_EcommerceSales[[#This Row],[Net_Revenue]]-tbl_EcommerceSales[[#This Row],[Total_Cost]]</f>
        <v>644.04999999999995</v>
      </c>
      <c r="Z3269" s="9">
        <f>IFERROR(#REF!/tbl_EcommerceSales[[#This Row],[Total_Cost]], 0)</f>
        <v>0</v>
      </c>
      <c r="AA3269" t="str">
        <f>TEXT(tbl_EcommerceSales[[#This Row],[Order_Date]],"mmm")</f>
        <v>Dec</v>
      </c>
      <c r="AB3269">
        <f>YEAR(tbl_EcommerceSales[[#This Row],[Order_Date]])</f>
        <v>2025</v>
      </c>
      <c r="AC3269" t="str">
        <f>IF(tbl_EcommerceSales[[#This Row],[Age]]&lt;18,"Under 18",IF(tbl_EcommerceSales[[#This Row],[Age]]&lt;=25,"18-25",IF(tbl_EcommerceSales[[#This Row],[Age]]&lt;=35,"26-35",IF(tbl_EcommerceSales[[#This Row],[Age]]&lt;=45,"36-45",IF(tbl_EcommerceSales[[#This Row],[Age]]&lt;=55,"46-55","56+")))))</f>
        <v>46-55</v>
      </c>
    </row>
    <row r="3270" spans="1:29" x14ac:dyDescent="0.35">
      <c r="A3270" t="s">
        <v>5167</v>
      </c>
      <c r="B3270" s="7">
        <v>46016</v>
      </c>
      <c r="C3270" t="s">
        <v>1223</v>
      </c>
      <c r="D3270" t="s">
        <v>189</v>
      </c>
      <c r="E3270" t="s">
        <v>48</v>
      </c>
      <c r="F3270">
        <v>39</v>
      </c>
      <c r="G3270" t="s">
        <v>155</v>
      </c>
      <c r="H3270" t="s">
        <v>88</v>
      </c>
      <c r="I3270" t="s">
        <v>257</v>
      </c>
      <c r="J3270" t="s">
        <v>258</v>
      </c>
      <c r="K3270" t="s">
        <v>55</v>
      </c>
      <c r="L3270" t="s">
        <v>56</v>
      </c>
      <c r="M3270">
        <v>1</v>
      </c>
      <c r="N3270" s="2">
        <v>1999</v>
      </c>
      <c r="O3270" s="3">
        <v>0.1</v>
      </c>
      <c r="P3270" s="2">
        <v>1050</v>
      </c>
      <c r="Q3270" t="s">
        <v>32</v>
      </c>
      <c r="R3270" t="s">
        <v>33</v>
      </c>
      <c r="S3270" t="s">
        <v>34</v>
      </c>
      <c r="T3270" s="4">
        <v>5</v>
      </c>
      <c r="U3270" s="11">
        <f t="shared" si="51"/>
        <v>1999</v>
      </c>
      <c r="V3270" s="11">
        <f>tbl_EcommerceSales[[#This Row],[Gross_Sales]]*tbl_EcommerceSales[[#This Row],[Discount]]</f>
        <v>199.9</v>
      </c>
      <c r="W3270" s="11">
        <f>tbl_EcommerceSales[[#This Row],[Gross_Sales]]-tbl_EcommerceSales[[#This Row],[Discount_Amount]]</f>
        <v>1799.1</v>
      </c>
      <c r="X3270" s="11">
        <f>tbl_EcommerceSales[[#This Row],[Quantity]] * _xlfn.XLOOKUP(tbl_EcommerceSales[[#This Row],[Product_ID]], Product_Master!A:A, Product_Master!F:F)</f>
        <v>1050</v>
      </c>
      <c r="Y3270" s="11">
        <f>tbl_EcommerceSales[[#This Row],[Net_Revenue]]-tbl_EcommerceSales[[#This Row],[Total_Cost]]</f>
        <v>749.09999999999991</v>
      </c>
      <c r="Z3270" s="9">
        <f>IFERROR(#REF!/tbl_EcommerceSales[[#This Row],[Total_Cost]], 0)</f>
        <v>0</v>
      </c>
      <c r="AA3270" t="str">
        <f>TEXT(tbl_EcommerceSales[[#This Row],[Order_Date]],"mmm")</f>
        <v>Dec</v>
      </c>
      <c r="AB3270">
        <f>YEAR(tbl_EcommerceSales[[#This Row],[Order_Date]])</f>
        <v>2025</v>
      </c>
      <c r="AC3270" t="str">
        <f>IF(tbl_EcommerceSales[[#This Row],[Age]]&lt;18,"Under 18",IF(tbl_EcommerceSales[[#This Row],[Age]]&lt;=25,"18-25",IF(tbl_EcommerceSales[[#This Row],[Age]]&lt;=35,"26-35",IF(tbl_EcommerceSales[[#This Row],[Age]]&lt;=45,"36-45",IF(tbl_EcommerceSales[[#This Row],[Age]]&lt;=55,"46-55","56+")))))</f>
        <v>36-45</v>
      </c>
    </row>
    <row r="3271" spans="1:29" x14ac:dyDescent="0.35">
      <c r="A3271" t="s">
        <v>5168</v>
      </c>
      <c r="B3271" s="7">
        <v>46016</v>
      </c>
      <c r="C3271" t="s">
        <v>510</v>
      </c>
      <c r="D3271" t="s">
        <v>86</v>
      </c>
      <c r="E3271" t="s">
        <v>25</v>
      </c>
      <c r="F3271">
        <v>40</v>
      </c>
      <c r="G3271" t="s">
        <v>211</v>
      </c>
      <c r="H3271" t="s">
        <v>72</v>
      </c>
      <c r="I3271" t="s">
        <v>62</v>
      </c>
      <c r="J3271" t="s">
        <v>63</v>
      </c>
      <c r="K3271" t="s">
        <v>42</v>
      </c>
      <c r="L3271" t="s">
        <v>43</v>
      </c>
      <c r="M3271">
        <v>1</v>
      </c>
      <c r="N3271" s="2">
        <v>499</v>
      </c>
      <c r="O3271" s="3">
        <v>0.1</v>
      </c>
      <c r="P3271" s="2">
        <v>220</v>
      </c>
      <c r="Q3271" t="s">
        <v>32</v>
      </c>
      <c r="R3271" t="s">
        <v>33</v>
      </c>
      <c r="S3271" t="s">
        <v>34</v>
      </c>
      <c r="T3271" s="4">
        <v>5</v>
      </c>
      <c r="U3271" s="11">
        <f t="shared" si="51"/>
        <v>499</v>
      </c>
      <c r="V3271" s="11">
        <f>tbl_EcommerceSales[[#This Row],[Gross_Sales]]*tbl_EcommerceSales[[#This Row],[Discount]]</f>
        <v>49.900000000000006</v>
      </c>
      <c r="W3271" s="11">
        <f>tbl_EcommerceSales[[#This Row],[Gross_Sales]]-tbl_EcommerceSales[[#This Row],[Discount_Amount]]</f>
        <v>449.1</v>
      </c>
      <c r="X3271" s="11">
        <f>tbl_EcommerceSales[[#This Row],[Quantity]] * _xlfn.XLOOKUP(tbl_EcommerceSales[[#This Row],[Product_ID]], Product_Master!A:A, Product_Master!F:F)</f>
        <v>220</v>
      </c>
      <c r="Y3271" s="11">
        <f>tbl_EcommerceSales[[#This Row],[Net_Revenue]]-tbl_EcommerceSales[[#This Row],[Total_Cost]]</f>
        <v>229.10000000000002</v>
      </c>
      <c r="Z3271" s="9">
        <f>IFERROR(#REF!/tbl_EcommerceSales[[#This Row],[Total_Cost]], 0)</f>
        <v>0</v>
      </c>
      <c r="AA3271" t="str">
        <f>TEXT(tbl_EcommerceSales[[#This Row],[Order_Date]],"mmm")</f>
        <v>Dec</v>
      </c>
      <c r="AB3271">
        <f>YEAR(tbl_EcommerceSales[[#This Row],[Order_Date]])</f>
        <v>2025</v>
      </c>
      <c r="AC3271" t="str">
        <f>IF(tbl_EcommerceSales[[#This Row],[Age]]&lt;18,"Under 18",IF(tbl_EcommerceSales[[#This Row],[Age]]&lt;=25,"18-25",IF(tbl_EcommerceSales[[#This Row],[Age]]&lt;=35,"26-35",IF(tbl_EcommerceSales[[#This Row],[Age]]&lt;=45,"36-45",IF(tbl_EcommerceSales[[#This Row],[Age]]&lt;=55,"46-55","56+")))))</f>
        <v>36-45</v>
      </c>
    </row>
    <row r="3272" spans="1:29" x14ac:dyDescent="0.35">
      <c r="A3272" t="s">
        <v>5169</v>
      </c>
      <c r="B3272" s="7">
        <v>46016</v>
      </c>
      <c r="C3272" t="s">
        <v>1552</v>
      </c>
      <c r="D3272" t="s">
        <v>189</v>
      </c>
      <c r="E3272" t="s">
        <v>48</v>
      </c>
      <c r="F3272">
        <v>30</v>
      </c>
      <c r="G3272" t="s">
        <v>87</v>
      </c>
      <c r="H3272" t="s">
        <v>88</v>
      </c>
      <c r="I3272" t="s">
        <v>80</v>
      </c>
      <c r="J3272" t="s">
        <v>81</v>
      </c>
      <c r="K3272" t="s">
        <v>82</v>
      </c>
      <c r="L3272" t="s">
        <v>83</v>
      </c>
      <c r="M3272">
        <v>1</v>
      </c>
      <c r="N3272" s="2">
        <v>2499</v>
      </c>
      <c r="O3272" s="3">
        <v>0</v>
      </c>
      <c r="P3272" s="2">
        <v>1550</v>
      </c>
      <c r="Q3272" t="s">
        <v>44</v>
      </c>
      <c r="R3272" t="s">
        <v>33</v>
      </c>
      <c r="S3272" t="s">
        <v>34</v>
      </c>
      <c r="T3272" s="4">
        <v>5</v>
      </c>
      <c r="U3272" s="11">
        <f t="shared" si="51"/>
        <v>2499</v>
      </c>
      <c r="V3272" s="11">
        <f>tbl_EcommerceSales[[#This Row],[Gross_Sales]]*tbl_EcommerceSales[[#This Row],[Discount]]</f>
        <v>0</v>
      </c>
      <c r="W3272" s="11">
        <f>tbl_EcommerceSales[[#This Row],[Gross_Sales]]-tbl_EcommerceSales[[#This Row],[Discount_Amount]]</f>
        <v>2499</v>
      </c>
      <c r="X3272" s="11">
        <f>tbl_EcommerceSales[[#This Row],[Quantity]] * _xlfn.XLOOKUP(tbl_EcommerceSales[[#This Row],[Product_ID]], Product_Master!A:A, Product_Master!F:F)</f>
        <v>1550</v>
      </c>
      <c r="Y3272" s="11">
        <f>tbl_EcommerceSales[[#This Row],[Net_Revenue]]-tbl_EcommerceSales[[#This Row],[Total_Cost]]</f>
        <v>949</v>
      </c>
      <c r="Z3272" s="9">
        <f>IFERROR(#REF!/tbl_EcommerceSales[[#This Row],[Total_Cost]], 0)</f>
        <v>0</v>
      </c>
      <c r="AA3272" t="str">
        <f>TEXT(tbl_EcommerceSales[[#This Row],[Order_Date]],"mmm")</f>
        <v>Dec</v>
      </c>
      <c r="AB3272">
        <f>YEAR(tbl_EcommerceSales[[#This Row],[Order_Date]])</f>
        <v>2025</v>
      </c>
      <c r="AC3272" t="str">
        <f>IF(tbl_EcommerceSales[[#This Row],[Age]]&lt;18,"Under 18",IF(tbl_EcommerceSales[[#This Row],[Age]]&lt;=25,"18-25",IF(tbl_EcommerceSales[[#This Row],[Age]]&lt;=35,"26-35",IF(tbl_EcommerceSales[[#This Row],[Age]]&lt;=45,"36-45",IF(tbl_EcommerceSales[[#This Row],[Age]]&lt;=55,"46-55","56+")))))</f>
        <v>26-35</v>
      </c>
    </row>
    <row r="3273" spans="1:29" x14ac:dyDescent="0.35">
      <c r="A3273" t="s">
        <v>5170</v>
      </c>
      <c r="B3273" s="7">
        <v>46017</v>
      </c>
      <c r="C3273" t="s">
        <v>3855</v>
      </c>
      <c r="D3273" t="s">
        <v>312</v>
      </c>
      <c r="E3273" t="s">
        <v>48</v>
      </c>
      <c r="F3273">
        <v>27</v>
      </c>
      <c r="G3273" t="s">
        <v>270</v>
      </c>
      <c r="H3273" t="s">
        <v>72</v>
      </c>
      <c r="I3273" t="s">
        <v>53</v>
      </c>
      <c r="J3273" t="s">
        <v>54</v>
      </c>
      <c r="K3273" t="s">
        <v>55</v>
      </c>
      <c r="L3273" t="s">
        <v>56</v>
      </c>
      <c r="M3273">
        <v>2</v>
      </c>
      <c r="N3273" s="2">
        <v>799</v>
      </c>
      <c r="O3273" s="3">
        <v>0.25</v>
      </c>
      <c r="P3273" s="2">
        <v>780</v>
      </c>
      <c r="Q3273" t="s">
        <v>123</v>
      </c>
      <c r="R3273" t="s">
        <v>33</v>
      </c>
      <c r="S3273" t="s">
        <v>34</v>
      </c>
      <c r="T3273" s="4">
        <v>5</v>
      </c>
      <c r="U3273" s="11">
        <f t="shared" si="51"/>
        <v>1598</v>
      </c>
      <c r="V3273" s="11">
        <f>tbl_EcommerceSales[[#This Row],[Gross_Sales]]*tbl_EcommerceSales[[#This Row],[Discount]]</f>
        <v>399.5</v>
      </c>
      <c r="W3273" s="11">
        <f>tbl_EcommerceSales[[#This Row],[Gross_Sales]]-tbl_EcommerceSales[[#This Row],[Discount_Amount]]</f>
        <v>1198.5</v>
      </c>
      <c r="X3273" s="11">
        <f>tbl_EcommerceSales[[#This Row],[Quantity]] * _xlfn.XLOOKUP(tbl_EcommerceSales[[#This Row],[Product_ID]], Product_Master!A:A, Product_Master!F:F)</f>
        <v>780</v>
      </c>
      <c r="Y3273" s="11">
        <f>tbl_EcommerceSales[[#This Row],[Net_Revenue]]-tbl_EcommerceSales[[#This Row],[Total_Cost]]</f>
        <v>418.5</v>
      </c>
      <c r="Z3273" s="9">
        <f>IFERROR(#REF!/tbl_EcommerceSales[[#This Row],[Total_Cost]], 0)</f>
        <v>0</v>
      </c>
      <c r="AA3273" t="str">
        <f>TEXT(tbl_EcommerceSales[[#This Row],[Order_Date]],"mmm")</f>
        <v>Dec</v>
      </c>
      <c r="AB3273">
        <f>YEAR(tbl_EcommerceSales[[#This Row],[Order_Date]])</f>
        <v>2025</v>
      </c>
      <c r="AC3273" t="str">
        <f>IF(tbl_EcommerceSales[[#This Row],[Age]]&lt;18,"Under 18",IF(tbl_EcommerceSales[[#This Row],[Age]]&lt;=25,"18-25",IF(tbl_EcommerceSales[[#This Row],[Age]]&lt;=35,"26-35",IF(tbl_EcommerceSales[[#This Row],[Age]]&lt;=45,"36-45",IF(tbl_EcommerceSales[[#This Row],[Age]]&lt;=55,"46-55","56+")))))</f>
        <v>26-35</v>
      </c>
    </row>
    <row r="3274" spans="1:29" x14ac:dyDescent="0.35">
      <c r="A3274" t="s">
        <v>5171</v>
      </c>
      <c r="B3274" s="7">
        <v>46017</v>
      </c>
      <c r="C3274" t="s">
        <v>333</v>
      </c>
      <c r="D3274" t="s">
        <v>269</v>
      </c>
      <c r="E3274" t="s">
        <v>48</v>
      </c>
      <c r="F3274">
        <v>27</v>
      </c>
      <c r="G3274" t="s">
        <v>152</v>
      </c>
      <c r="H3274" t="s">
        <v>72</v>
      </c>
      <c r="I3274" t="s">
        <v>126</v>
      </c>
      <c r="J3274" t="s">
        <v>127</v>
      </c>
      <c r="K3274" t="s">
        <v>82</v>
      </c>
      <c r="L3274" t="s">
        <v>83</v>
      </c>
      <c r="M3274">
        <v>1</v>
      </c>
      <c r="N3274" s="2">
        <v>1899</v>
      </c>
      <c r="O3274" s="3">
        <v>0.1</v>
      </c>
      <c r="P3274" s="2">
        <v>1120</v>
      </c>
      <c r="Q3274" t="s">
        <v>32</v>
      </c>
      <c r="R3274" t="s">
        <v>33</v>
      </c>
      <c r="S3274" t="s">
        <v>57</v>
      </c>
      <c r="T3274" s="4">
        <v>5</v>
      </c>
      <c r="U3274" s="11">
        <f t="shared" si="51"/>
        <v>1899</v>
      </c>
      <c r="V3274" s="11">
        <f>tbl_EcommerceSales[[#This Row],[Gross_Sales]]*tbl_EcommerceSales[[#This Row],[Discount]]</f>
        <v>189.9</v>
      </c>
      <c r="W3274" s="11">
        <f>tbl_EcommerceSales[[#This Row],[Gross_Sales]]-tbl_EcommerceSales[[#This Row],[Discount_Amount]]</f>
        <v>1709.1</v>
      </c>
      <c r="X3274" s="11">
        <f>tbl_EcommerceSales[[#This Row],[Quantity]] * _xlfn.XLOOKUP(tbl_EcommerceSales[[#This Row],[Product_ID]], Product_Master!A:A, Product_Master!F:F)</f>
        <v>1120</v>
      </c>
      <c r="Y3274" s="11">
        <f>tbl_EcommerceSales[[#This Row],[Net_Revenue]]-tbl_EcommerceSales[[#This Row],[Total_Cost]]</f>
        <v>589.09999999999991</v>
      </c>
      <c r="Z3274" s="9">
        <f>IFERROR(#REF!/tbl_EcommerceSales[[#This Row],[Total_Cost]], 0)</f>
        <v>0</v>
      </c>
      <c r="AA3274" t="str">
        <f>TEXT(tbl_EcommerceSales[[#This Row],[Order_Date]],"mmm")</f>
        <v>Dec</v>
      </c>
      <c r="AB3274">
        <f>YEAR(tbl_EcommerceSales[[#This Row],[Order_Date]])</f>
        <v>2025</v>
      </c>
      <c r="AC3274" t="str">
        <f>IF(tbl_EcommerceSales[[#This Row],[Age]]&lt;18,"Under 18",IF(tbl_EcommerceSales[[#This Row],[Age]]&lt;=25,"18-25",IF(tbl_EcommerceSales[[#This Row],[Age]]&lt;=35,"26-35",IF(tbl_EcommerceSales[[#This Row],[Age]]&lt;=45,"36-45",IF(tbl_EcommerceSales[[#This Row],[Age]]&lt;=55,"46-55","56+")))))</f>
        <v>26-35</v>
      </c>
    </row>
    <row r="3275" spans="1:29" x14ac:dyDescent="0.35">
      <c r="A3275" t="s">
        <v>5172</v>
      </c>
      <c r="B3275" s="7">
        <v>46017</v>
      </c>
      <c r="C3275" t="s">
        <v>1552</v>
      </c>
      <c r="D3275" t="s">
        <v>189</v>
      </c>
      <c r="E3275" t="s">
        <v>48</v>
      </c>
      <c r="F3275">
        <v>43</v>
      </c>
      <c r="G3275" t="s">
        <v>289</v>
      </c>
      <c r="H3275" t="s">
        <v>88</v>
      </c>
      <c r="I3275" t="s">
        <v>117</v>
      </c>
      <c r="J3275" t="s">
        <v>118</v>
      </c>
      <c r="K3275" t="s">
        <v>82</v>
      </c>
      <c r="L3275" t="s">
        <v>119</v>
      </c>
      <c r="M3275">
        <v>2</v>
      </c>
      <c r="N3275" s="2">
        <v>3299</v>
      </c>
      <c r="O3275" s="3">
        <v>0.1</v>
      </c>
      <c r="P3275" s="2">
        <v>4200</v>
      </c>
      <c r="Q3275" t="s">
        <v>44</v>
      </c>
      <c r="R3275" t="s">
        <v>33</v>
      </c>
      <c r="S3275" t="s">
        <v>34</v>
      </c>
      <c r="T3275" s="4">
        <v>4</v>
      </c>
      <c r="U3275" s="11">
        <f t="shared" si="51"/>
        <v>6598</v>
      </c>
      <c r="V3275" s="11">
        <f>tbl_EcommerceSales[[#This Row],[Gross_Sales]]*tbl_EcommerceSales[[#This Row],[Discount]]</f>
        <v>659.80000000000007</v>
      </c>
      <c r="W3275" s="11">
        <f>tbl_EcommerceSales[[#This Row],[Gross_Sales]]-tbl_EcommerceSales[[#This Row],[Discount_Amount]]</f>
        <v>5938.2</v>
      </c>
      <c r="X3275" s="11">
        <f>tbl_EcommerceSales[[#This Row],[Quantity]] * _xlfn.XLOOKUP(tbl_EcommerceSales[[#This Row],[Product_ID]], Product_Master!A:A, Product_Master!F:F)</f>
        <v>4200</v>
      </c>
      <c r="Y3275" s="11">
        <f>tbl_EcommerceSales[[#This Row],[Net_Revenue]]-tbl_EcommerceSales[[#This Row],[Total_Cost]]</f>
        <v>1738.1999999999998</v>
      </c>
      <c r="Z3275" s="9">
        <f>IFERROR(#REF!/tbl_EcommerceSales[[#This Row],[Total_Cost]], 0)</f>
        <v>0</v>
      </c>
      <c r="AA3275" t="str">
        <f>TEXT(tbl_EcommerceSales[[#This Row],[Order_Date]],"mmm")</f>
        <v>Dec</v>
      </c>
      <c r="AB3275">
        <f>YEAR(tbl_EcommerceSales[[#This Row],[Order_Date]])</f>
        <v>2025</v>
      </c>
      <c r="AC3275" t="str">
        <f>IF(tbl_EcommerceSales[[#This Row],[Age]]&lt;18,"Under 18",IF(tbl_EcommerceSales[[#This Row],[Age]]&lt;=25,"18-25",IF(tbl_EcommerceSales[[#This Row],[Age]]&lt;=35,"26-35",IF(tbl_EcommerceSales[[#This Row],[Age]]&lt;=45,"36-45",IF(tbl_EcommerceSales[[#This Row],[Age]]&lt;=55,"46-55","56+")))))</f>
        <v>36-45</v>
      </c>
    </row>
    <row r="3276" spans="1:29" x14ac:dyDescent="0.35">
      <c r="A3276" t="s">
        <v>5173</v>
      </c>
      <c r="B3276" s="7">
        <v>46017</v>
      </c>
      <c r="C3276" t="s">
        <v>5174</v>
      </c>
      <c r="D3276" t="s">
        <v>181</v>
      </c>
      <c r="E3276" t="s">
        <v>25</v>
      </c>
      <c r="F3276">
        <v>34</v>
      </c>
      <c r="G3276" t="s">
        <v>99</v>
      </c>
      <c r="H3276" t="s">
        <v>88</v>
      </c>
      <c r="I3276" t="s">
        <v>40</v>
      </c>
      <c r="J3276" t="s">
        <v>41</v>
      </c>
      <c r="K3276" t="s">
        <v>42</v>
      </c>
      <c r="L3276" t="s">
        <v>43</v>
      </c>
      <c r="M3276">
        <v>2</v>
      </c>
      <c r="N3276" s="2">
        <v>699</v>
      </c>
      <c r="O3276" s="3">
        <v>0.1</v>
      </c>
      <c r="P3276" s="2">
        <v>620</v>
      </c>
      <c r="Q3276" t="s">
        <v>32</v>
      </c>
      <c r="R3276" t="s">
        <v>33</v>
      </c>
      <c r="S3276" t="s">
        <v>34</v>
      </c>
      <c r="T3276" s="4">
        <v>5</v>
      </c>
      <c r="U3276" s="11">
        <f t="shared" si="51"/>
        <v>1398</v>
      </c>
      <c r="V3276" s="11">
        <f>tbl_EcommerceSales[[#This Row],[Gross_Sales]]*tbl_EcommerceSales[[#This Row],[Discount]]</f>
        <v>139.80000000000001</v>
      </c>
      <c r="W3276" s="11">
        <f>tbl_EcommerceSales[[#This Row],[Gross_Sales]]-tbl_EcommerceSales[[#This Row],[Discount_Amount]]</f>
        <v>1258.2</v>
      </c>
      <c r="X3276" s="11">
        <f>tbl_EcommerceSales[[#This Row],[Quantity]] * _xlfn.XLOOKUP(tbl_EcommerceSales[[#This Row],[Product_ID]], Product_Master!A:A, Product_Master!F:F)</f>
        <v>620</v>
      </c>
      <c r="Y3276" s="11">
        <f>tbl_EcommerceSales[[#This Row],[Net_Revenue]]-tbl_EcommerceSales[[#This Row],[Total_Cost]]</f>
        <v>638.20000000000005</v>
      </c>
      <c r="Z3276" s="9">
        <f>IFERROR(#REF!/tbl_EcommerceSales[[#This Row],[Total_Cost]], 0)</f>
        <v>0</v>
      </c>
      <c r="AA3276" t="str">
        <f>TEXT(tbl_EcommerceSales[[#This Row],[Order_Date]],"mmm")</f>
        <v>Dec</v>
      </c>
      <c r="AB3276">
        <f>YEAR(tbl_EcommerceSales[[#This Row],[Order_Date]])</f>
        <v>2025</v>
      </c>
      <c r="AC3276" t="str">
        <f>IF(tbl_EcommerceSales[[#This Row],[Age]]&lt;18,"Under 18",IF(tbl_EcommerceSales[[#This Row],[Age]]&lt;=25,"18-25",IF(tbl_EcommerceSales[[#This Row],[Age]]&lt;=35,"26-35",IF(tbl_EcommerceSales[[#This Row],[Age]]&lt;=45,"36-45",IF(tbl_EcommerceSales[[#This Row],[Age]]&lt;=55,"46-55","56+")))))</f>
        <v>26-35</v>
      </c>
    </row>
    <row r="3277" spans="1:29" x14ac:dyDescent="0.35">
      <c r="A3277" t="s">
        <v>5175</v>
      </c>
      <c r="B3277" s="7">
        <v>46017</v>
      </c>
      <c r="C3277" t="s">
        <v>5176</v>
      </c>
      <c r="D3277" t="s">
        <v>151</v>
      </c>
      <c r="E3277" t="s">
        <v>25</v>
      </c>
      <c r="F3277">
        <v>31</v>
      </c>
      <c r="G3277" t="s">
        <v>26</v>
      </c>
      <c r="H3277" t="s">
        <v>27</v>
      </c>
      <c r="I3277" t="s">
        <v>53</v>
      </c>
      <c r="J3277" t="s">
        <v>54</v>
      </c>
      <c r="K3277" t="s">
        <v>55</v>
      </c>
      <c r="L3277" t="s">
        <v>56</v>
      </c>
      <c r="M3277">
        <v>1</v>
      </c>
      <c r="N3277" s="2">
        <v>799</v>
      </c>
      <c r="O3277" s="3">
        <v>0.2</v>
      </c>
      <c r="P3277" s="2">
        <v>390</v>
      </c>
      <c r="Q3277" t="s">
        <v>76</v>
      </c>
      <c r="R3277" t="s">
        <v>93</v>
      </c>
      <c r="S3277" t="s">
        <v>34</v>
      </c>
      <c r="T3277" s="4">
        <v>5</v>
      </c>
      <c r="U3277" s="11">
        <f t="shared" si="51"/>
        <v>799</v>
      </c>
      <c r="V3277" s="11">
        <f>tbl_EcommerceSales[[#This Row],[Gross_Sales]]*tbl_EcommerceSales[[#This Row],[Discount]]</f>
        <v>159.80000000000001</v>
      </c>
      <c r="W3277" s="11">
        <f>tbl_EcommerceSales[[#This Row],[Gross_Sales]]-tbl_EcommerceSales[[#This Row],[Discount_Amount]]</f>
        <v>639.20000000000005</v>
      </c>
      <c r="X3277" s="11">
        <f>tbl_EcommerceSales[[#This Row],[Quantity]] * _xlfn.XLOOKUP(tbl_EcommerceSales[[#This Row],[Product_ID]], Product_Master!A:A, Product_Master!F:F)</f>
        <v>390</v>
      </c>
      <c r="Y3277" s="11">
        <f>tbl_EcommerceSales[[#This Row],[Net_Revenue]]-tbl_EcommerceSales[[#This Row],[Total_Cost]]</f>
        <v>249.20000000000005</v>
      </c>
      <c r="Z3277" s="9">
        <f>IFERROR(#REF!/tbl_EcommerceSales[[#This Row],[Total_Cost]], 0)</f>
        <v>0</v>
      </c>
      <c r="AA3277" t="str">
        <f>TEXT(tbl_EcommerceSales[[#This Row],[Order_Date]],"mmm")</f>
        <v>Dec</v>
      </c>
      <c r="AB3277">
        <f>YEAR(tbl_EcommerceSales[[#This Row],[Order_Date]])</f>
        <v>2025</v>
      </c>
      <c r="AC3277" t="str">
        <f>IF(tbl_EcommerceSales[[#This Row],[Age]]&lt;18,"Under 18",IF(tbl_EcommerceSales[[#This Row],[Age]]&lt;=25,"18-25",IF(tbl_EcommerceSales[[#This Row],[Age]]&lt;=35,"26-35",IF(tbl_EcommerceSales[[#This Row],[Age]]&lt;=45,"36-45",IF(tbl_EcommerceSales[[#This Row],[Age]]&lt;=55,"46-55","56+")))))</f>
        <v>26-35</v>
      </c>
    </row>
    <row r="3278" spans="1:29" x14ac:dyDescent="0.35">
      <c r="A3278" t="s">
        <v>5177</v>
      </c>
      <c r="B3278" s="7">
        <v>46017</v>
      </c>
      <c r="C3278" t="s">
        <v>23</v>
      </c>
      <c r="D3278" t="s">
        <v>24</v>
      </c>
      <c r="E3278" t="s">
        <v>48</v>
      </c>
      <c r="F3278">
        <v>34</v>
      </c>
      <c r="G3278" t="s">
        <v>270</v>
      </c>
      <c r="H3278" t="s">
        <v>72</v>
      </c>
      <c r="I3278" t="s">
        <v>294</v>
      </c>
      <c r="J3278" t="s">
        <v>295</v>
      </c>
      <c r="K3278" t="s">
        <v>91</v>
      </c>
      <c r="L3278" t="s">
        <v>296</v>
      </c>
      <c r="M3278">
        <v>1</v>
      </c>
      <c r="N3278" s="2">
        <v>699</v>
      </c>
      <c r="O3278" s="3">
        <v>0.05</v>
      </c>
      <c r="P3278" s="2">
        <v>300</v>
      </c>
      <c r="Q3278" t="s">
        <v>32</v>
      </c>
      <c r="R3278" t="s">
        <v>33</v>
      </c>
      <c r="S3278" t="s">
        <v>57</v>
      </c>
      <c r="T3278" s="4">
        <v>5</v>
      </c>
      <c r="U3278" s="11">
        <f t="shared" si="51"/>
        <v>699</v>
      </c>
      <c r="V3278" s="11">
        <f>tbl_EcommerceSales[[#This Row],[Gross_Sales]]*tbl_EcommerceSales[[#This Row],[Discount]]</f>
        <v>34.950000000000003</v>
      </c>
      <c r="W3278" s="11">
        <f>tbl_EcommerceSales[[#This Row],[Gross_Sales]]-tbl_EcommerceSales[[#This Row],[Discount_Amount]]</f>
        <v>664.05</v>
      </c>
      <c r="X3278" s="11">
        <f>tbl_EcommerceSales[[#This Row],[Quantity]] * _xlfn.XLOOKUP(tbl_EcommerceSales[[#This Row],[Product_ID]], Product_Master!A:A, Product_Master!F:F)</f>
        <v>300</v>
      </c>
      <c r="Y3278" s="11">
        <f>tbl_EcommerceSales[[#This Row],[Net_Revenue]]-tbl_EcommerceSales[[#This Row],[Total_Cost]]</f>
        <v>364.04999999999995</v>
      </c>
      <c r="Z3278" s="9">
        <f>IFERROR(#REF!/tbl_EcommerceSales[[#This Row],[Total_Cost]], 0)</f>
        <v>0</v>
      </c>
      <c r="AA3278" t="str">
        <f>TEXT(tbl_EcommerceSales[[#This Row],[Order_Date]],"mmm")</f>
        <v>Dec</v>
      </c>
      <c r="AB3278">
        <f>YEAR(tbl_EcommerceSales[[#This Row],[Order_Date]])</f>
        <v>2025</v>
      </c>
      <c r="AC3278" t="str">
        <f>IF(tbl_EcommerceSales[[#This Row],[Age]]&lt;18,"Under 18",IF(tbl_EcommerceSales[[#This Row],[Age]]&lt;=25,"18-25",IF(tbl_EcommerceSales[[#This Row],[Age]]&lt;=35,"26-35",IF(tbl_EcommerceSales[[#This Row],[Age]]&lt;=45,"36-45",IF(tbl_EcommerceSales[[#This Row],[Age]]&lt;=55,"46-55","56+")))))</f>
        <v>26-35</v>
      </c>
    </row>
    <row r="3279" spans="1:29" x14ac:dyDescent="0.35">
      <c r="A3279" t="s">
        <v>5178</v>
      </c>
      <c r="B3279" s="7">
        <v>46017</v>
      </c>
      <c r="C3279" t="s">
        <v>434</v>
      </c>
      <c r="D3279" t="s">
        <v>269</v>
      </c>
      <c r="E3279" t="s">
        <v>25</v>
      </c>
      <c r="F3279">
        <v>39</v>
      </c>
      <c r="G3279" t="s">
        <v>122</v>
      </c>
      <c r="H3279" t="s">
        <v>72</v>
      </c>
      <c r="I3279" t="s">
        <v>62</v>
      </c>
      <c r="J3279" t="s">
        <v>63</v>
      </c>
      <c r="K3279" t="s">
        <v>42</v>
      </c>
      <c r="L3279" t="s">
        <v>43</v>
      </c>
      <c r="M3279">
        <v>1</v>
      </c>
      <c r="N3279" s="2">
        <v>499</v>
      </c>
      <c r="O3279" s="3">
        <v>0.05</v>
      </c>
      <c r="P3279" s="2">
        <v>220</v>
      </c>
      <c r="Q3279" t="s">
        <v>123</v>
      </c>
      <c r="R3279" t="s">
        <v>162</v>
      </c>
      <c r="S3279" t="s">
        <v>34</v>
      </c>
      <c r="T3279" s="4"/>
      <c r="U3279" s="11">
        <f t="shared" si="51"/>
        <v>499</v>
      </c>
      <c r="V3279" s="11">
        <f>tbl_EcommerceSales[[#This Row],[Gross_Sales]]*tbl_EcommerceSales[[#This Row],[Discount]]</f>
        <v>24.950000000000003</v>
      </c>
      <c r="W3279" s="11">
        <f>tbl_EcommerceSales[[#This Row],[Gross_Sales]]-tbl_EcommerceSales[[#This Row],[Discount_Amount]]</f>
        <v>474.05</v>
      </c>
      <c r="X3279" s="11">
        <f>tbl_EcommerceSales[[#This Row],[Quantity]] * _xlfn.XLOOKUP(tbl_EcommerceSales[[#This Row],[Product_ID]], Product_Master!A:A, Product_Master!F:F)</f>
        <v>220</v>
      </c>
      <c r="Y3279" s="11">
        <f>tbl_EcommerceSales[[#This Row],[Net_Revenue]]-tbl_EcommerceSales[[#This Row],[Total_Cost]]</f>
        <v>254.05</v>
      </c>
      <c r="Z3279" s="9">
        <f>IFERROR(#REF!/tbl_EcommerceSales[[#This Row],[Total_Cost]], 0)</f>
        <v>0</v>
      </c>
      <c r="AA3279" t="str">
        <f>TEXT(tbl_EcommerceSales[[#This Row],[Order_Date]],"mmm")</f>
        <v>Dec</v>
      </c>
      <c r="AB3279">
        <f>YEAR(tbl_EcommerceSales[[#This Row],[Order_Date]])</f>
        <v>2025</v>
      </c>
      <c r="AC3279" t="str">
        <f>IF(tbl_EcommerceSales[[#This Row],[Age]]&lt;18,"Under 18",IF(tbl_EcommerceSales[[#This Row],[Age]]&lt;=25,"18-25",IF(tbl_EcommerceSales[[#This Row],[Age]]&lt;=35,"26-35",IF(tbl_EcommerceSales[[#This Row],[Age]]&lt;=45,"36-45",IF(tbl_EcommerceSales[[#This Row],[Age]]&lt;=55,"46-55","56+")))))</f>
        <v>36-45</v>
      </c>
    </row>
    <row r="3280" spans="1:29" x14ac:dyDescent="0.35">
      <c r="A3280" t="s">
        <v>5179</v>
      </c>
      <c r="B3280" s="7">
        <v>46017</v>
      </c>
      <c r="C3280" t="s">
        <v>2526</v>
      </c>
      <c r="D3280" t="s">
        <v>139</v>
      </c>
      <c r="E3280" t="s">
        <v>48</v>
      </c>
      <c r="F3280">
        <v>19</v>
      </c>
      <c r="G3280" t="s">
        <v>246</v>
      </c>
      <c r="H3280" t="s">
        <v>27</v>
      </c>
      <c r="I3280" t="s">
        <v>236</v>
      </c>
      <c r="J3280" t="s">
        <v>237</v>
      </c>
      <c r="K3280" t="s">
        <v>82</v>
      </c>
      <c r="L3280" t="s">
        <v>238</v>
      </c>
      <c r="M3280">
        <v>3</v>
      </c>
      <c r="N3280" s="2">
        <v>899</v>
      </c>
      <c r="O3280" s="3">
        <v>0.2</v>
      </c>
      <c r="P3280" s="2">
        <v>1440</v>
      </c>
      <c r="Q3280" t="s">
        <v>44</v>
      </c>
      <c r="R3280" t="s">
        <v>33</v>
      </c>
      <c r="S3280" t="s">
        <v>34</v>
      </c>
      <c r="T3280" s="4">
        <v>4</v>
      </c>
      <c r="U3280" s="11">
        <f t="shared" si="51"/>
        <v>2697</v>
      </c>
      <c r="V3280" s="11">
        <f>tbl_EcommerceSales[[#This Row],[Gross_Sales]]*tbl_EcommerceSales[[#This Row],[Discount]]</f>
        <v>539.4</v>
      </c>
      <c r="W3280" s="11">
        <f>tbl_EcommerceSales[[#This Row],[Gross_Sales]]-tbl_EcommerceSales[[#This Row],[Discount_Amount]]</f>
        <v>2157.6</v>
      </c>
      <c r="X3280" s="11">
        <f>tbl_EcommerceSales[[#This Row],[Quantity]] * _xlfn.XLOOKUP(tbl_EcommerceSales[[#This Row],[Product_ID]], Product_Master!A:A, Product_Master!F:F)</f>
        <v>1440</v>
      </c>
      <c r="Y3280" s="11">
        <f>tbl_EcommerceSales[[#This Row],[Net_Revenue]]-tbl_EcommerceSales[[#This Row],[Total_Cost]]</f>
        <v>717.59999999999991</v>
      </c>
      <c r="Z3280" s="9">
        <f>IFERROR(#REF!/tbl_EcommerceSales[[#This Row],[Total_Cost]], 0)</f>
        <v>0</v>
      </c>
      <c r="AA3280" t="str">
        <f>TEXT(tbl_EcommerceSales[[#This Row],[Order_Date]],"mmm")</f>
        <v>Dec</v>
      </c>
      <c r="AB3280">
        <f>YEAR(tbl_EcommerceSales[[#This Row],[Order_Date]])</f>
        <v>2025</v>
      </c>
      <c r="AC3280" t="str">
        <f>IF(tbl_EcommerceSales[[#This Row],[Age]]&lt;18,"Under 18",IF(tbl_EcommerceSales[[#This Row],[Age]]&lt;=25,"18-25",IF(tbl_EcommerceSales[[#This Row],[Age]]&lt;=35,"26-35",IF(tbl_EcommerceSales[[#This Row],[Age]]&lt;=45,"36-45",IF(tbl_EcommerceSales[[#This Row],[Age]]&lt;=55,"46-55","56+")))))</f>
        <v>18-25</v>
      </c>
    </row>
    <row r="3281" spans="1:29" x14ac:dyDescent="0.35">
      <c r="A3281" t="s">
        <v>5180</v>
      </c>
      <c r="B3281" s="7">
        <v>46017</v>
      </c>
      <c r="C3281" t="s">
        <v>650</v>
      </c>
      <c r="D3281" t="s">
        <v>170</v>
      </c>
      <c r="E3281" t="s">
        <v>48</v>
      </c>
      <c r="F3281">
        <v>24</v>
      </c>
      <c r="G3281" t="s">
        <v>96</v>
      </c>
      <c r="H3281" t="s">
        <v>39</v>
      </c>
      <c r="I3281" t="s">
        <v>40</v>
      </c>
      <c r="J3281" t="s">
        <v>41</v>
      </c>
      <c r="K3281" t="s">
        <v>42</v>
      </c>
      <c r="L3281" t="s">
        <v>43</v>
      </c>
      <c r="M3281">
        <v>3</v>
      </c>
      <c r="N3281" s="2">
        <v>699</v>
      </c>
      <c r="O3281" s="3">
        <v>0.05</v>
      </c>
      <c r="P3281" s="2">
        <v>930</v>
      </c>
      <c r="Q3281" t="s">
        <v>32</v>
      </c>
      <c r="R3281" t="s">
        <v>93</v>
      </c>
      <c r="S3281" t="s">
        <v>57</v>
      </c>
      <c r="T3281" s="4">
        <v>5</v>
      </c>
      <c r="U3281" s="11">
        <f t="shared" si="51"/>
        <v>2097</v>
      </c>
      <c r="V3281" s="11">
        <f>tbl_EcommerceSales[[#This Row],[Gross_Sales]]*tbl_EcommerceSales[[#This Row],[Discount]]</f>
        <v>104.85000000000001</v>
      </c>
      <c r="W3281" s="11">
        <f>tbl_EcommerceSales[[#This Row],[Gross_Sales]]-tbl_EcommerceSales[[#This Row],[Discount_Amount]]</f>
        <v>1992.15</v>
      </c>
      <c r="X3281" s="11">
        <f>tbl_EcommerceSales[[#This Row],[Quantity]] * _xlfn.XLOOKUP(tbl_EcommerceSales[[#This Row],[Product_ID]], Product_Master!A:A, Product_Master!F:F)</f>
        <v>930</v>
      </c>
      <c r="Y3281" s="11">
        <f>tbl_EcommerceSales[[#This Row],[Net_Revenue]]-tbl_EcommerceSales[[#This Row],[Total_Cost]]</f>
        <v>1062.1500000000001</v>
      </c>
      <c r="Z3281" s="9">
        <f>IFERROR(#REF!/tbl_EcommerceSales[[#This Row],[Total_Cost]], 0)</f>
        <v>0</v>
      </c>
      <c r="AA3281" t="str">
        <f>TEXT(tbl_EcommerceSales[[#This Row],[Order_Date]],"mmm")</f>
        <v>Dec</v>
      </c>
      <c r="AB3281">
        <f>YEAR(tbl_EcommerceSales[[#This Row],[Order_Date]])</f>
        <v>2025</v>
      </c>
      <c r="AC3281" t="str">
        <f>IF(tbl_EcommerceSales[[#This Row],[Age]]&lt;18,"Under 18",IF(tbl_EcommerceSales[[#This Row],[Age]]&lt;=25,"18-25",IF(tbl_EcommerceSales[[#This Row],[Age]]&lt;=35,"26-35",IF(tbl_EcommerceSales[[#This Row],[Age]]&lt;=45,"36-45",IF(tbl_EcommerceSales[[#This Row],[Age]]&lt;=55,"46-55","56+")))))</f>
        <v>18-25</v>
      </c>
    </row>
    <row r="3282" spans="1:29" x14ac:dyDescent="0.35">
      <c r="A3282" t="s">
        <v>5181</v>
      </c>
      <c r="B3282" s="7">
        <v>46017</v>
      </c>
      <c r="C3282" t="s">
        <v>797</v>
      </c>
      <c r="D3282" t="s">
        <v>181</v>
      </c>
      <c r="E3282" t="s">
        <v>25</v>
      </c>
      <c r="F3282">
        <v>41</v>
      </c>
      <c r="G3282" t="s">
        <v>192</v>
      </c>
      <c r="H3282" t="s">
        <v>27</v>
      </c>
      <c r="I3282" t="s">
        <v>257</v>
      </c>
      <c r="J3282" t="s">
        <v>258</v>
      </c>
      <c r="K3282" t="s">
        <v>55</v>
      </c>
      <c r="L3282" t="s">
        <v>56</v>
      </c>
      <c r="M3282">
        <v>1</v>
      </c>
      <c r="N3282" s="2">
        <v>1999</v>
      </c>
      <c r="O3282" s="3">
        <v>0.25</v>
      </c>
      <c r="P3282" s="2">
        <v>1050</v>
      </c>
      <c r="Q3282" t="s">
        <v>32</v>
      </c>
      <c r="R3282" t="s">
        <v>33</v>
      </c>
      <c r="S3282" t="s">
        <v>34</v>
      </c>
      <c r="T3282" s="4">
        <v>5</v>
      </c>
      <c r="U3282" s="11">
        <f t="shared" si="51"/>
        <v>1999</v>
      </c>
      <c r="V3282" s="11">
        <f>tbl_EcommerceSales[[#This Row],[Gross_Sales]]*tbl_EcommerceSales[[#This Row],[Discount]]</f>
        <v>499.75</v>
      </c>
      <c r="W3282" s="11">
        <f>tbl_EcommerceSales[[#This Row],[Gross_Sales]]-tbl_EcommerceSales[[#This Row],[Discount_Amount]]</f>
        <v>1499.25</v>
      </c>
      <c r="X3282" s="11">
        <f>tbl_EcommerceSales[[#This Row],[Quantity]] * _xlfn.XLOOKUP(tbl_EcommerceSales[[#This Row],[Product_ID]], Product_Master!A:A, Product_Master!F:F)</f>
        <v>1050</v>
      </c>
      <c r="Y3282" s="11">
        <f>tbl_EcommerceSales[[#This Row],[Net_Revenue]]-tbl_EcommerceSales[[#This Row],[Total_Cost]]</f>
        <v>449.25</v>
      </c>
      <c r="Z3282" s="9">
        <f>IFERROR(#REF!/tbl_EcommerceSales[[#This Row],[Total_Cost]], 0)</f>
        <v>0</v>
      </c>
      <c r="AA3282" t="str">
        <f>TEXT(tbl_EcommerceSales[[#This Row],[Order_Date]],"mmm")</f>
        <v>Dec</v>
      </c>
      <c r="AB3282">
        <f>YEAR(tbl_EcommerceSales[[#This Row],[Order_Date]])</f>
        <v>2025</v>
      </c>
      <c r="AC3282" t="str">
        <f>IF(tbl_EcommerceSales[[#This Row],[Age]]&lt;18,"Under 18",IF(tbl_EcommerceSales[[#This Row],[Age]]&lt;=25,"18-25",IF(tbl_EcommerceSales[[#This Row],[Age]]&lt;=35,"26-35",IF(tbl_EcommerceSales[[#This Row],[Age]]&lt;=45,"36-45",IF(tbl_EcommerceSales[[#This Row],[Age]]&lt;=55,"46-55","56+")))))</f>
        <v>36-45</v>
      </c>
    </row>
    <row r="3283" spans="1:29" x14ac:dyDescent="0.35">
      <c r="A3283" t="s">
        <v>5182</v>
      </c>
      <c r="B3283" s="7">
        <v>46018</v>
      </c>
      <c r="C3283" t="s">
        <v>147</v>
      </c>
      <c r="D3283" t="s">
        <v>148</v>
      </c>
      <c r="E3283" t="s">
        <v>25</v>
      </c>
      <c r="F3283">
        <v>32</v>
      </c>
      <c r="G3283" t="s">
        <v>96</v>
      </c>
      <c r="H3283" t="s">
        <v>39</v>
      </c>
      <c r="I3283" t="s">
        <v>165</v>
      </c>
      <c r="J3283" t="s">
        <v>166</v>
      </c>
      <c r="K3283" t="s">
        <v>42</v>
      </c>
      <c r="L3283" t="s">
        <v>167</v>
      </c>
      <c r="M3283">
        <v>1</v>
      </c>
      <c r="N3283" s="2">
        <v>1799</v>
      </c>
      <c r="O3283" s="3">
        <v>0.1</v>
      </c>
      <c r="P3283" s="2">
        <v>900</v>
      </c>
      <c r="Q3283" t="s">
        <v>123</v>
      </c>
      <c r="R3283" t="s">
        <v>33</v>
      </c>
      <c r="S3283" t="s">
        <v>34</v>
      </c>
      <c r="T3283" s="4">
        <v>5</v>
      </c>
      <c r="U3283" s="11">
        <f t="shared" si="51"/>
        <v>1799</v>
      </c>
      <c r="V3283" s="11">
        <f>tbl_EcommerceSales[[#This Row],[Gross_Sales]]*tbl_EcommerceSales[[#This Row],[Discount]]</f>
        <v>179.9</v>
      </c>
      <c r="W3283" s="11">
        <f>tbl_EcommerceSales[[#This Row],[Gross_Sales]]-tbl_EcommerceSales[[#This Row],[Discount_Amount]]</f>
        <v>1619.1</v>
      </c>
      <c r="X3283" s="11">
        <f>tbl_EcommerceSales[[#This Row],[Quantity]] * _xlfn.XLOOKUP(tbl_EcommerceSales[[#This Row],[Product_ID]], Product_Master!A:A, Product_Master!F:F)</f>
        <v>900</v>
      </c>
      <c r="Y3283" s="11">
        <f>tbl_EcommerceSales[[#This Row],[Net_Revenue]]-tbl_EcommerceSales[[#This Row],[Total_Cost]]</f>
        <v>719.09999999999991</v>
      </c>
      <c r="Z3283" s="9">
        <f>IFERROR(#REF!/tbl_EcommerceSales[[#This Row],[Total_Cost]], 0)</f>
        <v>0</v>
      </c>
      <c r="AA3283" t="str">
        <f>TEXT(tbl_EcommerceSales[[#This Row],[Order_Date]],"mmm")</f>
        <v>Dec</v>
      </c>
      <c r="AB3283">
        <f>YEAR(tbl_EcommerceSales[[#This Row],[Order_Date]])</f>
        <v>2025</v>
      </c>
      <c r="AC3283" t="str">
        <f>IF(tbl_EcommerceSales[[#This Row],[Age]]&lt;18,"Under 18",IF(tbl_EcommerceSales[[#This Row],[Age]]&lt;=25,"18-25",IF(tbl_EcommerceSales[[#This Row],[Age]]&lt;=35,"26-35",IF(tbl_EcommerceSales[[#This Row],[Age]]&lt;=45,"36-45",IF(tbl_EcommerceSales[[#This Row],[Age]]&lt;=55,"46-55","56+")))))</f>
        <v>26-35</v>
      </c>
    </row>
    <row r="3284" spans="1:29" x14ac:dyDescent="0.35">
      <c r="A3284" t="s">
        <v>5183</v>
      </c>
      <c r="B3284" s="7">
        <v>46018</v>
      </c>
      <c r="C3284" t="s">
        <v>1151</v>
      </c>
      <c r="D3284" t="s">
        <v>79</v>
      </c>
      <c r="E3284" t="s">
        <v>48</v>
      </c>
      <c r="F3284">
        <v>23</v>
      </c>
      <c r="G3284" t="s">
        <v>155</v>
      </c>
      <c r="H3284" t="s">
        <v>88</v>
      </c>
      <c r="I3284" t="s">
        <v>175</v>
      </c>
      <c r="J3284" t="s">
        <v>176</v>
      </c>
      <c r="K3284" t="s">
        <v>177</v>
      </c>
      <c r="L3284" t="s">
        <v>178</v>
      </c>
      <c r="M3284">
        <v>4</v>
      </c>
      <c r="N3284" s="2">
        <v>699</v>
      </c>
      <c r="O3284" s="3">
        <v>0.15</v>
      </c>
      <c r="P3284" s="2">
        <v>1280</v>
      </c>
      <c r="Q3284" t="s">
        <v>76</v>
      </c>
      <c r="R3284" t="s">
        <v>33</v>
      </c>
      <c r="S3284" t="s">
        <v>34</v>
      </c>
      <c r="T3284" s="4">
        <v>5</v>
      </c>
      <c r="U3284" s="11">
        <f t="shared" si="51"/>
        <v>2796</v>
      </c>
      <c r="V3284" s="11">
        <f>tbl_EcommerceSales[[#This Row],[Gross_Sales]]*tbl_EcommerceSales[[#This Row],[Discount]]</f>
        <v>419.4</v>
      </c>
      <c r="W3284" s="11">
        <f>tbl_EcommerceSales[[#This Row],[Gross_Sales]]-tbl_EcommerceSales[[#This Row],[Discount_Amount]]</f>
        <v>2376.6</v>
      </c>
      <c r="X3284" s="11">
        <f>tbl_EcommerceSales[[#This Row],[Quantity]] * _xlfn.XLOOKUP(tbl_EcommerceSales[[#This Row],[Product_ID]], Product_Master!A:A, Product_Master!F:F)</f>
        <v>1280</v>
      </c>
      <c r="Y3284" s="11">
        <f>tbl_EcommerceSales[[#This Row],[Net_Revenue]]-tbl_EcommerceSales[[#This Row],[Total_Cost]]</f>
        <v>1096.5999999999999</v>
      </c>
      <c r="Z3284" s="9">
        <f>IFERROR(#REF!/tbl_EcommerceSales[[#This Row],[Total_Cost]], 0)</f>
        <v>0</v>
      </c>
      <c r="AA3284" t="str">
        <f>TEXT(tbl_EcommerceSales[[#This Row],[Order_Date]],"mmm")</f>
        <v>Dec</v>
      </c>
      <c r="AB3284">
        <f>YEAR(tbl_EcommerceSales[[#This Row],[Order_Date]])</f>
        <v>2025</v>
      </c>
      <c r="AC3284" t="str">
        <f>IF(tbl_EcommerceSales[[#This Row],[Age]]&lt;18,"Under 18",IF(tbl_EcommerceSales[[#This Row],[Age]]&lt;=25,"18-25",IF(tbl_EcommerceSales[[#This Row],[Age]]&lt;=35,"26-35",IF(tbl_EcommerceSales[[#This Row],[Age]]&lt;=45,"36-45",IF(tbl_EcommerceSales[[#This Row],[Age]]&lt;=55,"46-55","56+")))))</f>
        <v>18-25</v>
      </c>
    </row>
    <row r="3285" spans="1:29" x14ac:dyDescent="0.35">
      <c r="A3285" t="s">
        <v>5184</v>
      </c>
      <c r="B3285" s="7">
        <v>46018</v>
      </c>
      <c r="C3285" t="s">
        <v>5185</v>
      </c>
      <c r="D3285" t="s">
        <v>130</v>
      </c>
      <c r="E3285" t="s">
        <v>48</v>
      </c>
      <c r="F3285">
        <v>24</v>
      </c>
      <c r="G3285" t="s">
        <v>52</v>
      </c>
      <c r="H3285" t="s">
        <v>27</v>
      </c>
      <c r="I3285" t="s">
        <v>517</v>
      </c>
      <c r="J3285" t="s">
        <v>518</v>
      </c>
      <c r="K3285" t="s">
        <v>30</v>
      </c>
      <c r="L3285" t="s">
        <v>278</v>
      </c>
      <c r="M3285">
        <v>1</v>
      </c>
      <c r="N3285" s="2">
        <v>1299</v>
      </c>
      <c r="O3285" s="3">
        <v>0.15</v>
      </c>
      <c r="P3285" s="2">
        <v>690</v>
      </c>
      <c r="Q3285" t="s">
        <v>32</v>
      </c>
      <c r="R3285" t="s">
        <v>33</v>
      </c>
      <c r="S3285" t="s">
        <v>34</v>
      </c>
      <c r="T3285" s="4">
        <v>4</v>
      </c>
      <c r="U3285" s="11">
        <f t="shared" si="51"/>
        <v>1299</v>
      </c>
      <c r="V3285" s="11">
        <f>tbl_EcommerceSales[[#This Row],[Gross_Sales]]*tbl_EcommerceSales[[#This Row],[Discount]]</f>
        <v>194.85</v>
      </c>
      <c r="W3285" s="11">
        <f>tbl_EcommerceSales[[#This Row],[Gross_Sales]]-tbl_EcommerceSales[[#This Row],[Discount_Amount]]</f>
        <v>1104.1500000000001</v>
      </c>
      <c r="X3285" s="11">
        <f>tbl_EcommerceSales[[#This Row],[Quantity]] * _xlfn.XLOOKUP(tbl_EcommerceSales[[#This Row],[Product_ID]], Product_Master!A:A, Product_Master!F:F)</f>
        <v>690</v>
      </c>
      <c r="Y3285" s="11">
        <f>tbl_EcommerceSales[[#This Row],[Net_Revenue]]-tbl_EcommerceSales[[#This Row],[Total_Cost]]</f>
        <v>414.15000000000009</v>
      </c>
      <c r="Z3285" s="9">
        <f>IFERROR(#REF!/tbl_EcommerceSales[[#This Row],[Total_Cost]], 0)</f>
        <v>0</v>
      </c>
      <c r="AA3285" t="str">
        <f>TEXT(tbl_EcommerceSales[[#This Row],[Order_Date]],"mmm")</f>
        <v>Dec</v>
      </c>
      <c r="AB3285">
        <f>YEAR(tbl_EcommerceSales[[#This Row],[Order_Date]])</f>
        <v>2025</v>
      </c>
      <c r="AC3285" t="str">
        <f>IF(tbl_EcommerceSales[[#This Row],[Age]]&lt;18,"Under 18",IF(tbl_EcommerceSales[[#This Row],[Age]]&lt;=25,"18-25",IF(tbl_EcommerceSales[[#This Row],[Age]]&lt;=35,"26-35",IF(tbl_EcommerceSales[[#This Row],[Age]]&lt;=45,"36-45",IF(tbl_EcommerceSales[[#This Row],[Age]]&lt;=55,"46-55","56+")))))</f>
        <v>18-25</v>
      </c>
    </row>
    <row r="3286" spans="1:29" x14ac:dyDescent="0.35">
      <c r="A3286" t="s">
        <v>5186</v>
      </c>
      <c r="B3286" s="7">
        <v>46018</v>
      </c>
      <c r="C3286" t="s">
        <v>5187</v>
      </c>
      <c r="D3286" t="s">
        <v>232</v>
      </c>
      <c r="E3286" t="s">
        <v>25</v>
      </c>
      <c r="F3286">
        <v>24</v>
      </c>
      <c r="G3286" t="s">
        <v>270</v>
      </c>
      <c r="H3286" t="s">
        <v>72</v>
      </c>
      <c r="I3286" t="s">
        <v>257</v>
      </c>
      <c r="J3286" t="s">
        <v>258</v>
      </c>
      <c r="K3286" t="s">
        <v>55</v>
      </c>
      <c r="L3286" t="s">
        <v>56</v>
      </c>
      <c r="M3286">
        <v>1</v>
      </c>
      <c r="N3286" s="2">
        <v>1999</v>
      </c>
      <c r="O3286" s="3">
        <v>0</v>
      </c>
      <c r="P3286" s="2">
        <v>1050</v>
      </c>
      <c r="Q3286" t="s">
        <v>319</v>
      </c>
      <c r="R3286" t="s">
        <v>33</v>
      </c>
      <c r="S3286" t="s">
        <v>34</v>
      </c>
      <c r="T3286" s="4">
        <v>5</v>
      </c>
      <c r="U3286" s="11">
        <f t="shared" si="51"/>
        <v>1999</v>
      </c>
      <c r="V3286" s="11">
        <f>tbl_EcommerceSales[[#This Row],[Gross_Sales]]*tbl_EcommerceSales[[#This Row],[Discount]]</f>
        <v>0</v>
      </c>
      <c r="W3286" s="11">
        <f>tbl_EcommerceSales[[#This Row],[Gross_Sales]]-tbl_EcommerceSales[[#This Row],[Discount_Amount]]</f>
        <v>1999</v>
      </c>
      <c r="X3286" s="11">
        <f>tbl_EcommerceSales[[#This Row],[Quantity]] * _xlfn.XLOOKUP(tbl_EcommerceSales[[#This Row],[Product_ID]], Product_Master!A:A, Product_Master!F:F)</f>
        <v>1050</v>
      </c>
      <c r="Y3286" s="11">
        <f>tbl_EcommerceSales[[#This Row],[Net_Revenue]]-tbl_EcommerceSales[[#This Row],[Total_Cost]]</f>
        <v>949</v>
      </c>
      <c r="Z3286" s="9">
        <f>IFERROR(#REF!/tbl_EcommerceSales[[#This Row],[Total_Cost]], 0)</f>
        <v>0</v>
      </c>
      <c r="AA3286" t="str">
        <f>TEXT(tbl_EcommerceSales[[#This Row],[Order_Date]],"mmm")</f>
        <v>Dec</v>
      </c>
      <c r="AB3286">
        <f>YEAR(tbl_EcommerceSales[[#This Row],[Order_Date]])</f>
        <v>2025</v>
      </c>
      <c r="AC3286" t="str">
        <f>IF(tbl_EcommerceSales[[#This Row],[Age]]&lt;18,"Under 18",IF(tbl_EcommerceSales[[#This Row],[Age]]&lt;=25,"18-25",IF(tbl_EcommerceSales[[#This Row],[Age]]&lt;=35,"26-35",IF(tbl_EcommerceSales[[#This Row],[Age]]&lt;=45,"36-45",IF(tbl_EcommerceSales[[#This Row],[Age]]&lt;=55,"46-55","56+")))))</f>
        <v>18-25</v>
      </c>
    </row>
    <row r="3287" spans="1:29" x14ac:dyDescent="0.35">
      <c r="A3287" t="s">
        <v>5188</v>
      </c>
      <c r="B3287" s="7">
        <v>46018</v>
      </c>
      <c r="C3287" t="s">
        <v>98</v>
      </c>
      <c r="D3287" t="s">
        <v>47</v>
      </c>
      <c r="E3287" t="s">
        <v>48</v>
      </c>
      <c r="F3287">
        <v>29</v>
      </c>
      <c r="G3287" t="s">
        <v>192</v>
      </c>
      <c r="H3287" t="s">
        <v>27</v>
      </c>
      <c r="I3287" t="s">
        <v>200</v>
      </c>
      <c r="J3287" t="s">
        <v>201</v>
      </c>
      <c r="K3287" t="s">
        <v>91</v>
      </c>
      <c r="L3287" t="s">
        <v>202</v>
      </c>
      <c r="M3287">
        <v>1</v>
      </c>
      <c r="N3287" s="2">
        <v>899</v>
      </c>
      <c r="O3287" s="3">
        <v>0.1</v>
      </c>
      <c r="P3287" s="2">
        <v>420</v>
      </c>
      <c r="Q3287" t="s">
        <v>32</v>
      </c>
      <c r="R3287" t="s">
        <v>33</v>
      </c>
      <c r="S3287" t="s">
        <v>34</v>
      </c>
      <c r="T3287" s="4">
        <v>5</v>
      </c>
      <c r="U3287" s="11">
        <f t="shared" si="51"/>
        <v>899</v>
      </c>
      <c r="V3287" s="11">
        <f>tbl_EcommerceSales[[#This Row],[Gross_Sales]]*tbl_EcommerceSales[[#This Row],[Discount]]</f>
        <v>89.9</v>
      </c>
      <c r="W3287" s="11">
        <f>tbl_EcommerceSales[[#This Row],[Gross_Sales]]-tbl_EcommerceSales[[#This Row],[Discount_Amount]]</f>
        <v>809.1</v>
      </c>
      <c r="X3287" s="11">
        <f>tbl_EcommerceSales[[#This Row],[Quantity]] * _xlfn.XLOOKUP(tbl_EcommerceSales[[#This Row],[Product_ID]], Product_Master!A:A, Product_Master!F:F)</f>
        <v>420</v>
      </c>
      <c r="Y3287" s="11">
        <f>tbl_EcommerceSales[[#This Row],[Net_Revenue]]-tbl_EcommerceSales[[#This Row],[Total_Cost]]</f>
        <v>389.1</v>
      </c>
      <c r="Z3287" s="9">
        <f>IFERROR(#REF!/tbl_EcommerceSales[[#This Row],[Total_Cost]], 0)</f>
        <v>0</v>
      </c>
      <c r="AA3287" t="str">
        <f>TEXT(tbl_EcommerceSales[[#This Row],[Order_Date]],"mmm")</f>
        <v>Dec</v>
      </c>
      <c r="AB3287">
        <f>YEAR(tbl_EcommerceSales[[#This Row],[Order_Date]])</f>
        <v>2025</v>
      </c>
      <c r="AC3287" t="str">
        <f>IF(tbl_EcommerceSales[[#This Row],[Age]]&lt;18,"Under 18",IF(tbl_EcommerceSales[[#This Row],[Age]]&lt;=25,"18-25",IF(tbl_EcommerceSales[[#This Row],[Age]]&lt;=35,"26-35",IF(tbl_EcommerceSales[[#This Row],[Age]]&lt;=45,"36-45",IF(tbl_EcommerceSales[[#This Row],[Age]]&lt;=55,"46-55","56+")))))</f>
        <v>26-35</v>
      </c>
    </row>
    <row r="3288" spans="1:29" x14ac:dyDescent="0.35">
      <c r="A3288" t="s">
        <v>5189</v>
      </c>
      <c r="B3288" s="7">
        <v>46018</v>
      </c>
      <c r="C3288" t="s">
        <v>1215</v>
      </c>
      <c r="D3288" t="s">
        <v>148</v>
      </c>
      <c r="E3288" t="s">
        <v>48</v>
      </c>
      <c r="F3288">
        <v>35</v>
      </c>
      <c r="G3288" t="s">
        <v>289</v>
      </c>
      <c r="H3288" t="s">
        <v>88</v>
      </c>
      <c r="I3288" t="s">
        <v>28</v>
      </c>
      <c r="J3288" t="s">
        <v>29</v>
      </c>
      <c r="K3288" t="s">
        <v>30</v>
      </c>
      <c r="L3288" t="s">
        <v>31</v>
      </c>
      <c r="M3288">
        <v>2</v>
      </c>
      <c r="N3288" s="2">
        <v>5999</v>
      </c>
      <c r="O3288" s="3">
        <v>0.1</v>
      </c>
      <c r="P3288" s="2">
        <v>7800</v>
      </c>
      <c r="Q3288" t="s">
        <v>32</v>
      </c>
      <c r="R3288" t="s">
        <v>33</v>
      </c>
      <c r="S3288" t="s">
        <v>34</v>
      </c>
      <c r="T3288" s="4">
        <v>5</v>
      </c>
      <c r="U3288" s="11">
        <f t="shared" si="51"/>
        <v>11998</v>
      </c>
      <c r="V3288" s="11">
        <f>tbl_EcommerceSales[[#This Row],[Gross_Sales]]*tbl_EcommerceSales[[#This Row],[Discount]]</f>
        <v>1199.8</v>
      </c>
      <c r="W3288" s="11">
        <f>tbl_EcommerceSales[[#This Row],[Gross_Sales]]-tbl_EcommerceSales[[#This Row],[Discount_Amount]]</f>
        <v>10798.2</v>
      </c>
      <c r="X3288" s="11">
        <f>tbl_EcommerceSales[[#This Row],[Quantity]] * _xlfn.XLOOKUP(tbl_EcommerceSales[[#This Row],[Product_ID]], Product_Master!A:A, Product_Master!F:F)</f>
        <v>7800</v>
      </c>
      <c r="Y3288" s="11">
        <f>tbl_EcommerceSales[[#This Row],[Net_Revenue]]-tbl_EcommerceSales[[#This Row],[Total_Cost]]</f>
        <v>2998.2000000000007</v>
      </c>
      <c r="Z3288" s="9">
        <f>IFERROR(#REF!/tbl_EcommerceSales[[#This Row],[Total_Cost]], 0)</f>
        <v>0</v>
      </c>
      <c r="AA3288" t="str">
        <f>TEXT(tbl_EcommerceSales[[#This Row],[Order_Date]],"mmm")</f>
        <v>Dec</v>
      </c>
      <c r="AB3288">
        <f>YEAR(tbl_EcommerceSales[[#This Row],[Order_Date]])</f>
        <v>2025</v>
      </c>
      <c r="AC3288" t="str">
        <f>IF(tbl_EcommerceSales[[#This Row],[Age]]&lt;18,"Under 18",IF(tbl_EcommerceSales[[#This Row],[Age]]&lt;=25,"18-25",IF(tbl_EcommerceSales[[#This Row],[Age]]&lt;=35,"26-35",IF(tbl_EcommerceSales[[#This Row],[Age]]&lt;=45,"36-45",IF(tbl_EcommerceSales[[#This Row],[Age]]&lt;=55,"46-55","56+")))))</f>
        <v>26-35</v>
      </c>
    </row>
    <row r="3289" spans="1:29" x14ac:dyDescent="0.35">
      <c r="A3289" t="s">
        <v>5190</v>
      </c>
      <c r="B3289" s="7">
        <v>46018</v>
      </c>
      <c r="C3289" t="s">
        <v>5191</v>
      </c>
      <c r="D3289" t="s">
        <v>60</v>
      </c>
      <c r="E3289" t="s">
        <v>25</v>
      </c>
      <c r="F3289">
        <v>27</v>
      </c>
      <c r="G3289" t="s">
        <v>155</v>
      </c>
      <c r="H3289" t="s">
        <v>88</v>
      </c>
      <c r="I3289" t="s">
        <v>257</v>
      </c>
      <c r="J3289" t="s">
        <v>258</v>
      </c>
      <c r="K3289" t="s">
        <v>55</v>
      </c>
      <c r="L3289" t="s">
        <v>56</v>
      </c>
      <c r="M3289">
        <v>3</v>
      </c>
      <c r="N3289" s="2">
        <v>1999</v>
      </c>
      <c r="O3289" s="3">
        <v>0.2</v>
      </c>
      <c r="P3289" s="2">
        <v>3150</v>
      </c>
      <c r="Q3289" t="s">
        <v>32</v>
      </c>
      <c r="R3289" t="s">
        <v>33</v>
      </c>
      <c r="S3289" t="s">
        <v>34</v>
      </c>
      <c r="T3289" s="4">
        <v>5</v>
      </c>
      <c r="U3289" s="11">
        <f t="shared" si="51"/>
        <v>5997</v>
      </c>
      <c r="V3289" s="11">
        <f>tbl_EcommerceSales[[#This Row],[Gross_Sales]]*tbl_EcommerceSales[[#This Row],[Discount]]</f>
        <v>1199.4000000000001</v>
      </c>
      <c r="W3289" s="11">
        <f>tbl_EcommerceSales[[#This Row],[Gross_Sales]]-tbl_EcommerceSales[[#This Row],[Discount_Amount]]</f>
        <v>4797.6000000000004</v>
      </c>
      <c r="X3289" s="11">
        <f>tbl_EcommerceSales[[#This Row],[Quantity]] * _xlfn.XLOOKUP(tbl_EcommerceSales[[#This Row],[Product_ID]], Product_Master!A:A, Product_Master!F:F)</f>
        <v>3150</v>
      </c>
      <c r="Y3289" s="11">
        <f>tbl_EcommerceSales[[#This Row],[Net_Revenue]]-tbl_EcommerceSales[[#This Row],[Total_Cost]]</f>
        <v>1647.6000000000004</v>
      </c>
      <c r="Z3289" s="9">
        <f>IFERROR(#REF!/tbl_EcommerceSales[[#This Row],[Total_Cost]], 0)</f>
        <v>0</v>
      </c>
      <c r="AA3289" t="str">
        <f>TEXT(tbl_EcommerceSales[[#This Row],[Order_Date]],"mmm")</f>
        <v>Dec</v>
      </c>
      <c r="AB3289">
        <f>YEAR(tbl_EcommerceSales[[#This Row],[Order_Date]])</f>
        <v>2025</v>
      </c>
      <c r="AC3289" t="str">
        <f>IF(tbl_EcommerceSales[[#This Row],[Age]]&lt;18,"Under 18",IF(tbl_EcommerceSales[[#This Row],[Age]]&lt;=25,"18-25",IF(tbl_EcommerceSales[[#This Row],[Age]]&lt;=35,"26-35",IF(tbl_EcommerceSales[[#This Row],[Age]]&lt;=45,"36-45",IF(tbl_EcommerceSales[[#This Row],[Age]]&lt;=55,"46-55","56+")))))</f>
        <v>26-35</v>
      </c>
    </row>
    <row r="3290" spans="1:29" x14ac:dyDescent="0.35">
      <c r="A3290" t="s">
        <v>5192</v>
      </c>
      <c r="B3290" s="7">
        <v>46018</v>
      </c>
      <c r="C3290" t="s">
        <v>3740</v>
      </c>
      <c r="D3290" t="s">
        <v>189</v>
      </c>
      <c r="E3290" t="s">
        <v>25</v>
      </c>
      <c r="F3290">
        <v>36</v>
      </c>
      <c r="G3290" t="s">
        <v>155</v>
      </c>
      <c r="H3290" t="s">
        <v>88</v>
      </c>
      <c r="I3290" t="s">
        <v>67</v>
      </c>
      <c r="J3290" t="s">
        <v>68</v>
      </c>
      <c r="K3290" t="s">
        <v>42</v>
      </c>
      <c r="L3290" t="s">
        <v>43</v>
      </c>
      <c r="M3290">
        <v>1</v>
      </c>
      <c r="N3290" s="2">
        <v>799</v>
      </c>
      <c r="O3290" s="3">
        <v>0</v>
      </c>
      <c r="P3290" s="2">
        <v>360</v>
      </c>
      <c r="Q3290" t="s">
        <v>44</v>
      </c>
      <c r="R3290" t="s">
        <v>33</v>
      </c>
      <c r="S3290" t="s">
        <v>57</v>
      </c>
      <c r="T3290" s="4">
        <v>3</v>
      </c>
      <c r="U3290" s="11">
        <f t="shared" si="51"/>
        <v>799</v>
      </c>
      <c r="V3290" s="11">
        <f>tbl_EcommerceSales[[#This Row],[Gross_Sales]]*tbl_EcommerceSales[[#This Row],[Discount]]</f>
        <v>0</v>
      </c>
      <c r="W3290" s="11">
        <f>tbl_EcommerceSales[[#This Row],[Gross_Sales]]-tbl_EcommerceSales[[#This Row],[Discount_Amount]]</f>
        <v>799</v>
      </c>
      <c r="X3290" s="11">
        <f>tbl_EcommerceSales[[#This Row],[Quantity]] * _xlfn.XLOOKUP(tbl_EcommerceSales[[#This Row],[Product_ID]], Product_Master!A:A, Product_Master!F:F)</f>
        <v>360</v>
      </c>
      <c r="Y3290" s="11">
        <f>tbl_EcommerceSales[[#This Row],[Net_Revenue]]-tbl_EcommerceSales[[#This Row],[Total_Cost]]</f>
        <v>439</v>
      </c>
      <c r="Z3290" s="9">
        <f>IFERROR(#REF!/tbl_EcommerceSales[[#This Row],[Total_Cost]], 0)</f>
        <v>0</v>
      </c>
      <c r="AA3290" t="str">
        <f>TEXT(tbl_EcommerceSales[[#This Row],[Order_Date]],"mmm")</f>
        <v>Dec</v>
      </c>
      <c r="AB3290">
        <f>YEAR(tbl_EcommerceSales[[#This Row],[Order_Date]])</f>
        <v>2025</v>
      </c>
      <c r="AC3290" t="str">
        <f>IF(tbl_EcommerceSales[[#This Row],[Age]]&lt;18,"Under 18",IF(tbl_EcommerceSales[[#This Row],[Age]]&lt;=25,"18-25",IF(tbl_EcommerceSales[[#This Row],[Age]]&lt;=35,"26-35",IF(tbl_EcommerceSales[[#This Row],[Age]]&lt;=45,"36-45",IF(tbl_EcommerceSales[[#This Row],[Age]]&lt;=55,"46-55","56+")))))</f>
        <v>36-45</v>
      </c>
    </row>
    <row r="3291" spans="1:29" x14ac:dyDescent="0.35">
      <c r="A3291" t="s">
        <v>5193</v>
      </c>
      <c r="B3291" s="7">
        <v>46018</v>
      </c>
      <c r="C3291" t="s">
        <v>5194</v>
      </c>
      <c r="D3291" t="s">
        <v>189</v>
      </c>
      <c r="E3291" t="s">
        <v>48</v>
      </c>
      <c r="F3291">
        <v>39</v>
      </c>
      <c r="G3291" t="s">
        <v>99</v>
      </c>
      <c r="H3291" t="s">
        <v>88</v>
      </c>
      <c r="I3291" t="s">
        <v>111</v>
      </c>
      <c r="J3291" t="s">
        <v>112</v>
      </c>
      <c r="K3291" t="s">
        <v>55</v>
      </c>
      <c r="L3291" t="s">
        <v>113</v>
      </c>
      <c r="M3291">
        <v>2</v>
      </c>
      <c r="N3291" s="2">
        <v>1799</v>
      </c>
      <c r="O3291" s="3">
        <v>0.25</v>
      </c>
      <c r="P3291" s="2">
        <v>1900</v>
      </c>
      <c r="Q3291" t="s">
        <v>32</v>
      </c>
      <c r="R3291" t="s">
        <v>162</v>
      </c>
      <c r="S3291" t="s">
        <v>34</v>
      </c>
      <c r="T3291" s="4"/>
      <c r="U3291" s="11">
        <f t="shared" si="51"/>
        <v>3598</v>
      </c>
      <c r="V3291" s="11">
        <f>tbl_EcommerceSales[[#This Row],[Gross_Sales]]*tbl_EcommerceSales[[#This Row],[Discount]]</f>
        <v>899.5</v>
      </c>
      <c r="W3291" s="11">
        <f>tbl_EcommerceSales[[#This Row],[Gross_Sales]]-tbl_EcommerceSales[[#This Row],[Discount_Amount]]</f>
        <v>2698.5</v>
      </c>
      <c r="X3291" s="11">
        <f>tbl_EcommerceSales[[#This Row],[Quantity]] * _xlfn.XLOOKUP(tbl_EcommerceSales[[#This Row],[Product_ID]], Product_Master!A:A, Product_Master!F:F)</f>
        <v>1900</v>
      </c>
      <c r="Y3291" s="11">
        <f>tbl_EcommerceSales[[#This Row],[Net_Revenue]]-tbl_EcommerceSales[[#This Row],[Total_Cost]]</f>
        <v>798.5</v>
      </c>
      <c r="Z3291" s="9">
        <f>IFERROR(#REF!/tbl_EcommerceSales[[#This Row],[Total_Cost]], 0)</f>
        <v>0</v>
      </c>
      <c r="AA3291" t="str">
        <f>TEXT(tbl_EcommerceSales[[#This Row],[Order_Date]],"mmm")</f>
        <v>Dec</v>
      </c>
      <c r="AB3291">
        <f>YEAR(tbl_EcommerceSales[[#This Row],[Order_Date]])</f>
        <v>2025</v>
      </c>
      <c r="AC3291" t="str">
        <f>IF(tbl_EcommerceSales[[#This Row],[Age]]&lt;18,"Under 18",IF(tbl_EcommerceSales[[#This Row],[Age]]&lt;=25,"18-25",IF(tbl_EcommerceSales[[#This Row],[Age]]&lt;=35,"26-35",IF(tbl_EcommerceSales[[#This Row],[Age]]&lt;=45,"36-45",IF(tbl_EcommerceSales[[#This Row],[Age]]&lt;=55,"46-55","56+")))))</f>
        <v>36-45</v>
      </c>
    </row>
    <row r="3292" spans="1:29" x14ac:dyDescent="0.35">
      <c r="A3292" t="s">
        <v>5195</v>
      </c>
      <c r="B3292" s="7">
        <v>46018</v>
      </c>
      <c r="C3292" t="s">
        <v>5196</v>
      </c>
      <c r="D3292" t="s">
        <v>47</v>
      </c>
      <c r="E3292" t="s">
        <v>48</v>
      </c>
      <c r="F3292">
        <v>43</v>
      </c>
      <c r="G3292" t="s">
        <v>186</v>
      </c>
      <c r="H3292" t="s">
        <v>72</v>
      </c>
      <c r="I3292" t="s">
        <v>276</v>
      </c>
      <c r="J3292" t="s">
        <v>277</v>
      </c>
      <c r="K3292" t="s">
        <v>30</v>
      </c>
      <c r="L3292" t="s">
        <v>278</v>
      </c>
      <c r="M3292">
        <v>2</v>
      </c>
      <c r="N3292" s="2">
        <v>1599</v>
      </c>
      <c r="O3292" s="3">
        <v>0.05</v>
      </c>
      <c r="P3292" s="2">
        <v>1700</v>
      </c>
      <c r="Q3292" t="s">
        <v>32</v>
      </c>
      <c r="R3292" t="s">
        <v>33</v>
      </c>
      <c r="S3292" t="s">
        <v>34</v>
      </c>
      <c r="T3292" s="4">
        <v>3</v>
      </c>
      <c r="U3292" s="11">
        <f t="shared" si="51"/>
        <v>3198</v>
      </c>
      <c r="V3292" s="11">
        <f>tbl_EcommerceSales[[#This Row],[Gross_Sales]]*tbl_EcommerceSales[[#This Row],[Discount]]</f>
        <v>159.9</v>
      </c>
      <c r="W3292" s="11">
        <f>tbl_EcommerceSales[[#This Row],[Gross_Sales]]-tbl_EcommerceSales[[#This Row],[Discount_Amount]]</f>
        <v>3038.1</v>
      </c>
      <c r="X3292" s="11">
        <f>tbl_EcommerceSales[[#This Row],[Quantity]] * _xlfn.XLOOKUP(tbl_EcommerceSales[[#This Row],[Product_ID]], Product_Master!A:A, Product_Master!F:F)</f>
        <v>1700</v>
      </c>
      <c r="Y3292" s="11">
        <f>tbl_EcommerceSales[[#This Row],[Net_Revenue]]-tbl_EcommerceSales[[#This Row],[Total_Cost]]</f>
        <v>1338.1</v>
      </c>
      <c r="Z3292" s="9">
        <f>IFERROR(#REF!/tbl_EcommerceSales[[#This Row],[Total_Cost]], 0)</f>
        <v>0</v>
      </c>
      <c r="AA3292" t="str">
        <f>TEXT(tbl_EcommerceSales[[#This Row],[Order_Date]],"mmm")</f>
        <v>Dec</v>
      </c>
      <c r="AB3292">
        <f>YEAR(tbl_EcommerceSales[[#This Row],[Order_Date]])</f>
        <v>2025</v>
      </c>
      <c r="AC3292" t="str">
        <f>IF(tbl_EcommerceSales[[#This Row],[Age]]&lt;18,"Under 18",IF(tbl_EcommerceSales[[#This Row],[Age]]&lt;=25,"18-25",IF(tbl_EcommerceSales[[#This Row],[Age]]&lt;=35,"26-35",IF(tbl_EcommerceSales[[#This Row],[Age]]&lt;=45,"36-45",IF(tbl_EcommerceSales[[#This Row],[Age]]&lt;=55,"46-55","56+")))))</f>
        <v>36-45</v>
      </c>
    </row>
    <row r="3293" spans="1:29" x14ac:dyDescent="0.35">
      <c r="A3293" t="s">
        <v>5197</v>
      </c>
      <c r="B3293" s="7">
        <v>46018</v>
      </c>
      <c r="C3293" t="s">
        <v>1612</v>
      </c>
      <c r="D3293" t="s">
        <v>116</v>
      </c>
      <c r="E3293" t="s">
        <v>48</v>
      </c>
      <c r="F3293">
        <v>21</v>
      </c>
      <c r="G3293" t="s">
        <v>38</v>
      </c>
      <c r="H3293" t="s">
        <v>39</v>
      </c>
      <c r="I3293" t="s">
        <v>206</v>
      </c>
      <c r="J3293" t="s">
        <v>207</v>
      </c>
      <c r="K3293" t="s">
        <v>177</v>
      </c>
      <c r="L3293" t="s">
        <v>208</v>
      </c>
      <c r="M3293">
        <v>1</v>
      </c>
      <c r="N3293" s="2">
        <v>2199</v>
      </c>
      <c r="O3293" s="3">
        <v>0.2</v>
      </c>
      <c r="P3293" s="2">
        <v>1250</v>
      </c>
      <c r="Q3293" t="s">
        <v>32</v>
      </c>
      <c r="R3293" t="s">
        <v>33</v>
      </c>
      <c r="S3293" t="s">
        <v>57</v>
      </c>
      <c r="T3293" s="4">
        <v>4</v>
      </c>
      <c r="U3293" s="11">
        <f t="shared" si="51"/>
        <v>2199</v>
      </c>
      <c r="V3293" s="11">
        <f>tbl_EcommerceSales[[#This Row],[Gross_Sales]]*tbl_EcommerceSales[[#This Row],[Discount]]</f>
        <v>439.8</v>
      </c>
      <c r="W3293" s="11">
        <f>tbl_EcommerceSales[[#This Row],[Gross_Sales]]-tbl_EcommerceSales[[#This Row],[Discount_Amount]]</f>
        <v>1759.2</v>
      </c>
      <c r="X3293" s="11">
        <f>tbl_EcommerceSales[[#This Row],[Quantity]] * _xlfn.XLOOKUP(tbl_EcommerceSales[[#This Row],[Product_ID]], Product_Master!A:A, Product_Master!F:F)</f>
        <v>1250</v>
      </c>
      <c r="Y3293" s="11">
        <f>tbl_EcommerceSales[[#This Row],[Net_Revenue]]-tbl_EcommerceSales[[#This Row],[Total_Cost]]</f>
        <v>509.20000000000005</v>
      </c>
      <c r="Z3293" s="9">
        <f>IFERROR(#REF!/tbl_EcommerceSales[[#This Row],[Total_Cost]], 0)</f>
        <v>0</v>
      </c>
      <c r="AA3293" t="str">
        <f>TEXT(tbl_EcommerceSales[[#This Row],[Order_Date]],"mmm")</f>
        <v>Dec</v>
      </c>
      <c r="AB3293">
        <f>YEAR(tbl_EcommerceSales[[#This Row],[Order_Date]])</f>
        <v>2025</v>
      </c>
      <c r="AC3293" t="str">
        <f>IF(tbl_EcommerceSales[[#This Row],[Age]]&lt;18,"Under 18",IF(tbl_EcommerceSales[[#This Row],[Age]]&lt;=25,"18-25",IF(tbl_EcommerceSales[[#This Row],[Age]]&lt;=35,"26-35",IF(tbl_EcommerceSales[[#This Row],[Age]]&lt;=45,"36-45",IF(tbl_EcommerceSales[[#This Row],[Age]]&lt;=55,"46-55","56+")))))</f>
        <v>18-25</v>
      </c>
    </row>
    <row r="3294" spans="1:29" x14ac:dyDescent="0.35">
      <c r="A3294" t="s">
        <v>5198</v>
      </c>
      <c r="B3294" s="7">
        <v>46019</v>
      </c>
      <c r="C3294" t="s">
        <v>2011</v>
      </c>
      <c r="D3294" t="s">
        <v>269</v>
      </c>
      <c r="E3294" t="s">
        <v>25</v>
      </c>
      <c r="F3294">
        <v>33</v>
      </c>
      <c r="G3294" t="s">
        <v>87</v>
      </c>
      <c r="H3294" t="s">
        <v>88</v>
      </c>
      <c r="I3294" t="s">
        <v>290</v>
      </c>
      <c r="J3294" t="s">
        <v>291</v>
      </c>
      <c r="K3294" t="s">
        <v>30</v>
      </c>
      <c r="L3294" t="s">
        <v>31</v>
      </c>
      <c r="M3294">
        <v>1</v>
      </c>
      <c r="N3294" s="2">
        <v>3499</v>
      </c>
      <c r="O3294" s="3">
        <v>0.1</v>
      </c>
      <c r="P3294" s="2">
        <v>2250</v>
      </c>
      <c r="Q3294" t="s">
        <v>123</v>
      </c>
      <c r="R3294" t="s">
        <v>33</v>
      </c>
      <c r="S3294" t="s">
        <v>57</v>
      </c>
      <c r="T3294" s="4">
        <v>5</v>
      </c>
      <c r="U3294" s="11">
        <f t="shared" si="51"/>
        <v>3499</v>
      </c>
      <c r="V3294" s="11">
        <f>tbl_EcommerceSales[[#This Row],[Gross_Sales]]*tbl_EcommerceSales[[#This Row],[Discount]]</f>
        <v>349.90000000000003</v>
      </c>
      <c r="W3294" s="11">
        <f>tbl_EcommerceSales[[#This Row],[Gross_Sales]]-tbl_EcommerceSales[[#This Row],[Discount_Amount]]</f>
        <v>3149.1</v>
      </c>
      <c r="X3294" s="11">
        <f>tbl_EcommerceSales[[#This Row],[Quantity]] * _xlfn.XLOOKUP(tbl_EcommerceSales[[#This Row],[Product_ID]], Product_Master!A:A, Product_Master!F:F)</f>
        <v>2250</v>
      </c>
      <c r="Y3294" s="11">
        <f>tbl_EcommerceSales[[#This Row],[Net_Revenue]]-tbl_EcommerceSales[[#This Row],[Total_Cost]]</f>
        <v>899.09999999999991</v>
      </c>
      <c r="Z3294" s="9">
        <f>IFERROR(#REF!/tbl_EcommerceSales[[#This Row],[Total_Cost]], 0)</f>
        <v>0</v>
      </c>
      <c r="AA3294" t="str">
        <f>TEXT(tbl_EcommerceSales[[#This Row],[Order_Date]],"mmm")</f>
        <v>Dec</v>
      </c>
      <c r="AB3294">
        <f>YEAR(tbl_EcommerceSales[[#This Row],[Order_Date]])</f>
        <v>2025</v>
      </c>
      <c r="AC3294" t="str">
        <f>IF(tbl_EcommerceSales[[#This Row],[Age]]&lt;18,"Under 18",IF(tbl_EcommerceSales[[#This Row],[Age]]&lt;=25,"18-25",IF(tbl_EcommerceSales[[#This Row],[Age]]&lt;=35,"26-35",IF(tbl_EcommerceSales[[#This Row],[Age]]&lt;=45,"36-45",IF(tbl_EcommerceSales[[#This Row],[Age]]&lt;=55,"46-55","56+")))))</f>
        <v>26-35</v>
      </c>
    </row>
    <row r="3295" spans="1:29" x14ac:dyDescent="0.35">
      <c r="A3295" t="s">
        <v>5199</v>
      </c>
      <c r="B3295" s="7">
        <v>46019</v>
      </c>
      <c r="C3295" t="s">
        <v>5200</v>
      </c>
      <c r="D3295" t="s">
        <v>66</v>
      </c>
      <c r="E3295" t="s">
        <v>48</v>
      </c>
      <c r="F3295">
        <v>27</v>
      </c>
      <c r="G3295" t="s">
        <v>270</v>
      </c>
      <c r="H3295" t="s">
        <v>72</v>
      </c>
      <c r="I3295" t="s">
        <v>111</v>
      </c>
      <c r="J3295" t="s">
        <v>112</v>
      </c>
      <c r="K3295" t="s">
        <v>55</v>
      </c>
      <c r="L3295" t="s">
        <v>113</v>
      </c>
      <c r="M3295">
        <v>1</v>
      </c>
      <c r="N3295" s="2">
        <v>1799</v>
      </c>
      <c r="O3295" s="3">
        <v>0</v>
      </c>
      <c r="P3295" s="2">
        <v>950</v>
      </c>
      <c r="Q3295" t="s">
        <v>32</v>
      </c>
      <c r="R3295" t="s">
        <v>33</v>
      </c>
      <c r="S3295" t="s">
        <v>57</v>
      </c>
      <c r="T3295" s="4">
        <v>5</v>
      </c>
      <c r="U3295" s="11">
        <f t="shared" si="51"/>
        <v>1799</v>
      </c>
      <c r="V3295" s="11">
        <f>tbl_EcommerceSales[[#This Row],[Gross_Sales]]*tbl_EcommerceSales[[#This Row],[Discount]]</f>
        <v>0</v>
      </c>
      <c r="W3295" s="11">
        <f>tbl_EcommerceSales[[#This Row],[Gross_Sales]]-tbl_EcommerceSales[[#This Row],[Discount_Amount]]</f>
        <v>1799</v>
      </c>
      <c r="X3295" s="11">
        <f>tbl_EcommerceSales[[#This Row],[Quantity]] * _xlfn.XLOOKUP(tbl_EcommerceSales[[#This Row],[Product_ID]], Product_Master!A:A, Product_Master!F:F)</f>
        <v>950</v>
      </c>
      <c r="Y3295" s="11">
        <f>tbl_EcommerceSales[[#This Row],[Net_Revenue]]-tbl_EcommerceSales[[#This Row],[Total_Cost]]</f>
        <v>849</v>
      </c>
      <c r="Z3295" s="9">
        <f>IFERROR(#REF!/tbl_EcommerceSales[[#This Row],[Total_Cost]], 0)</f>
        <v>0</v>
      </c>
      <c r="AA3295" t="str">
        <f>TEXT(tbl_EcommerceSales[[#This Row],[Order_Date]],"mmm")</f>
        <v>Dec</v>
      </c>
      <c r="AB3295">
        <f>YEAR(tbl_EcommerceSales[[#This Row],[Order_Date]])</f>
        <v>2025</v>
      </c>
      <c r="AC3295" t="str">
        <f>IF(tbl_EcommerceSales[[#This Row],[Age]]&lt;18,"Under 18",IF(tbl_EcommerceSales[[#This Row],[Age]]&lt;=25,"18-25",IF(tbl_EcommerceSales[[#This Row],[Age]]&lt;=35,"26-35",IF(tbl_EcommerceSales[[#This Row],[Age]]&lt;=45,"36-45",IF(tbl_EcommerceSales[[#This Row],[Age]]&lt;=55,"46-55","56+")))))</f>
        <v>26-35</v>
      </c>
    </row>
    <row r="3296" spans="1:29" x14ac:dyDescent="0.35">
      <c r="A3296" t="s">
        <v>5201</v>
      </c>
      <c r="B3296" s="7">
        <v>46019</v>
      </c>
      <c r="C3296" t="s">
        <v>4051</v>
      </c>
      <c r="D3296" t="s">
        <v>116</v>
      </c>
      <c r="E3296" t="s">
        <v>48</v>
      </c>
      <c r="F3296">
        <v>35</v>
      </c>
      <c r="G3296" t="s">
        <v>155</v>
      </c>
      <c r="H3296" t="s">
        <v>88</v>
      </c>
      <c r="I3296" t="s">
        <v>175</v>
      </c>
      <c r="J3296" t="s">
        <v>176</v>
      </c>
      <c r="K3296" t="s">
        <v>177</v>
      </c>
      <c r="L3296" t="s">
        <v>178</v>
      </c>
      <c r="M3296">
        <v>2</v>
      </c>
      <c r="N3296" s="2">
        <v>699</v>
      </c>
      <c r="O3296" s="3">
        <v>0.2</v>
      </c>
      <c r="P3296" s="2">
        <v>640</v>
      </c>
      <c r="Q3296" t="s">
        <v>32</v>
      </c>
      <c r="R3296" t="s">
        <v>33</v>
      </c>
      <c r="S3296" t="s">
        <v>34</v>
      </c>
      <c r="T3296" s="4">
        <v>5</v>
      </c>
      <c r="U3296" s="11">
        <f t="shared" si="51"/>
        <v>1398</v>
      </c>
      <c r="V3296" s="11">
        <f>tbl_EcommerceSales[[#This Row],[Gross_Sales]]*tbl_EcommerceSales[[#This Row],[Discount]]</f>
        <v>279.60000000000002</v>
      </c>
      <c r="W3296" s="11">
        <f>tbl_EcommerceSales[[#This Row],[Gross_Sales]]-tbl_EcommerceSales[[#This Row],[Discount_Amount]]</f>
        <v>1118.4000000000001</v>
      </c>
      <c r="X3296" s="11">
        <f>tbl_EcommerceSales[[#This Row],[Quantity]] * _xlfn.XLOOKUP(tbl_EcommerceSales[[#This Row],[Product_ID]], Product_Master!A:A, Product_Master!F:F)</f>
        <v>640</v>
      </c>
      <c r="Y3296" s="11">
        <f>tbl_EcommerceSales[[#This Row],[Net_Revenue]]-tbl_EcommerceSales[[#This Row],[Total_Cost]]</f>
        <v>478.40000000000009</v>
      </c>
      <c r="Z3296" s="9">
        <f>IFERROR(#REF!/tbl_EcommerceSales[[#This Row],[Total_Cost]], 0)</f>
        <v>0</v>
      </c>
      <c r="AA3296" t="str">
        <f>TEXT(tbl_EcommerceSales[[#This Row],[Order_Date]],"mmm")</f>
        <v>Dec</v>
      </c>
      <c r="AB3296">
        <f>YEAR(tbl_EcommerceSales[[#This Row],[Order_Date]])</f>
        <v>2025</v>
      </c>
      <c r="AC3296" t="str">
        <f>IF(tbl_EcommerceSales[[#This Row],[Age]]&lt;18,"Under 18",IF(tbl_EcommerceSales[[#This Row],[Age]]&lt;=25,"18-25",IF(tbl_EcommerceSales[[#This Row],[Age]]&lt;=35,"26-35",IF(tbl_EcommerceSales[[#This Row],[Age]]&lt;=45,"36-45",IF(tbl_EcommerceSales[[#This Row],[Age]]&lt;=55,"46-55","56+")))))</f>
        <v>26-35</v>
      </c>
    </row>
    <row r="3297" spans="1:29" x14ac:dyDescent="0.35">
      <c r="A3297" t="s">
        <v>5202</v>
      </c>
      <c r="B3297" s="7">
        <v>46019</v>
      </c>
      <c r="C3297" t="s">
        <v>744</v>
      </c>
      <c r="D3297" t="s">
        <v>79</v>
      </c>
      <c r="E3297" t="s">
        <v>25</v>
      </c>
      <c r="F3297">
        <v>47</v>
      </c>
      <c r="G3297" t="s">
        <v>152</v>
      </c>
      <c r="H3297" t="s">
        <v>72</v>
      </c>
      <c r="I3297" t="s">
        <v>80</v>
      </c>
      <c r="J3297" t="s">
        <v>81</v>
      </c>
      <c r="K3297" t="s">
        <v>82</v>
      </c>
      <c r="L3297" t="s">
        <v>83</v>
      </c>
      <c r="M3297">
        <v>1</v>
      </c>
      <c r="N3297" s="2">
        <v>2499</v>
      </c>
      <c r="O3297" s="3">
        <v>0</v>
      </c>
      <c r="P3297" s="2">
        <v>1550</v>
      </c>
      <c r="Q3297" t="s">
        <v>76</v>
      </c>
      <c r="R3297" t="s">
        <v>33</v>
      </c>
      <c r="S3297" t="s">
        <v>57</v>
      </c>
      <c r="T3297" s="4">
        <v>4</v>
      </c>
      <c r="U3297" s="11">
        <f t="shared" si="51"/>
        <v>2499</v>
      </c>
      <c r="V3297" s="11">
        <f>tbl_EcommerceSales[[#This Row],[Gross_Sales]]*tbl_EcommerceSales[[#This Row],[Discount]]</f>
        <v>0</v>
      </c>
      <c r="W3297" s="11">
        <f>tbl_EcommerceSales[[#This Row],[Gross_Sales]]-tbl_EcommerceSales[[#This Row],[Discount_Amount]]</f>
        <v>2499</v>
      </c>
      <c r="X3297" s="11">
        <f>tbl_EcommerceSales[[#This Row],[Quantity]] * _xlfn.XLOOKUP(tbl_EcommerceSales[[#This Row],[Product_ID]], Product_Master!A:A, Product_Master!F:F)</f>
        <v>1550</v>
      </c>
      <c r="Y3297" s="11">
        <f>tbl_EcommerceSales[[#This Row],[Net_Revenue]]-tbl_EcommerceSales[[#This Row],[Total_Cost]]</f>
        <v>949</v>
      </c>
      <c r="Z3297" s="9">
        <f>IFERROR(#REF!/tbl_EcommerceSales[[#This Row],[Total_Cost]], 0)</f>
        <v>0</v>
      </c>
      <c r="AA3297" t="str">
        <f>TEXT(tbl_EcommerceSales[[#This Row],[Order_Date]],"mmm")</f>
        <v>Dec</v>
      </c>
      <c r="AB3297">
        <f>YEAR(tbl_EcommerceSales[[#This Row],[Order_Date]])</f>
        <v>2025</v>
      </c>
      <c r="AC3297" t="str">
        <f>IF(tbl_EcommerceSales[[#This Row],[Age]]&lt;18,"Under 18",IF(tbl_EcommerceSales[[#This Row],[Age]]&lt;=25,"18-25",IF(tbl_EcommerceSales[[#This Row],[Age]]&lt;=35,"26-35",IF(tbl_EcommerceSales[[#This Row],[Age]]&lt;=45,"36-45",IF(tbl_EcommerceSales[[#This Row],[Age]]&lt;=55,"46-55","56+")))))</f>
        <v>46-55</v>
      </c>
    </row>
    <row r="3298" spans="1:29" x14ac:dyDescent="0.35">
      <c r="A3298" t="s">
        <v>5203</v>
      </c>
      <c r="B3298" s="7">
        <v>46019</v>
      </c>
      <c r="C3298" t="s">
        <v>266</v>
      </c>
      <c r="D3298" t="s">
        <v>195</v>
      </c>
      <c r="E3298" t="s">
        <v>48</v>
      </c>
      <c r="F3298">
        <v>36</v>
      </c>
      <c r="G3298" t="s">
        <v>152</v>
      </c>
      <c r="H3298" t="s">
        <v>72</v>
      </c>
      <c r="I3298" t="s">
        <v>131</v>
      </c>
      <c r="J3298" t="s">
        <v>132</v>
      </c>
      <c r="K3298" t="s">
        <v>91</v>
      </c>
      <c r="L3298" t="s">
        <v>133</v>
      </c>
      <c r="M3298">
        <v>1</v>
      </c>
      <c r="N3298" s="2">
        <v>1299</v>
      </c>
      <c r="O3298" s="3">
        <v>0.05</v>
      </c>
      <c r="P3298" s="2">
        <v>610</v>
      </c>
      <c r="Q3298" t="s">
        <v>123</v>
      </c>
      <c r="R3298" t="s">
        <v>33</v>
      </c>
      <c r="S3298" t="s">
        <v>34</v>
      </c>
      <c r="T3298" s="4">
        <v>4</v>
      </c>
      <c r="U3298" s="11">
        <f t="shared" si="51"/>
        <v>1299</v>
      </c>
      <c r="V3298" s="11">
        <f>tbl_EcommerceSales[[#This Row],[Gross_Sales]]*tbl_EcommerceSales[[#This Row],[Discount]]</f>
        <v>64.95</v>
      </c>
      <c r="W3298" s="11">
        <f>tbl_EcommerceSales[[#This Row],[Gross_Sales]]-tbl_EcommerceSales[[#This Row],[Discount_Amount]]</f>
        <v>1234.05</v>
      </c>
      <c r="X3298" s="11">
        <f>tbl_EcommerceSales[[#This Row],[Quantity]] * _xlfn.XLOOKUP(tbl_EcommerceSales[[#This Row],[Product_ID]], Product_Master!A:A, Product_Master!F:F)</f>
        <v>610</v>
      </c>
      <c r="Y3298" s="11">
        <f>tbl_EcommerceSales[[#This Row],[Net_Revenue]]-tbl_EcommerceSales[[#This Row],[Total_Cost]]</f>
        <v>624.04999999999995</v>
      </c>
      <c r="Z3298" s="9">
        <f>IFERROR(#REF!/tbl_EcommerceSales[[#This Row],[Total_Cost]], 0)</f>
        <v>0</v>
      </c>
      <c r="AA3298" t="str">
        <f>TEXT(tbl_EcommerceSales[[#This Row],[Order_Date]],"mmm")</f>
        <v>Dec</v>
      </c>
      <c r="AB3298">
        <f>YEAR(tbl_EcommerceSales[[#This Row],[Order_Date]])</f>
        <v>2025</v>
      </c>
      <c r="AC3298" t="str">
        <f>IF(tbl_EcommerceSales[[#This Row],[Age]]&lt;18,"Under 18",IF(tbl_EcommerceSales[[#This Row],[Age]]&lt;=25,"18-25",IF(tbl_EcommerceSales[[#This Row],[Age]]&lt;=35,"26-35",IF(tbl_EcommerceSales[[#This Row],[Age]]&lt;=45,"36-45",IF(tbl_EcommerceSales[[#This Row],[Age]]&lt;=55,"46-55","56+")))))</f>
        <v>36-45</v>
      </c>
    </row>
    <row r="3299" spans="1:29" x14ac:dyDescent="0.35">
      <c r="A3299" t="s">
        <v>5204</v>
      </c>
      <c r="B3299" s="7">
        <v>46019</v>
      </c>
      <c r="C3299" t="s">
        <v>593</v>
      </c>
      <c r="D3299" t="s">
        <v>312</v>
      </c>
      <c r="E3299" t="s">
        <v>25</v>
      </c>
      <c r="F3299">
        <v>45</v>
      </c>
      <c r="G3299" t="s">
        <v>289</v>
      </c>
      <c r="H3299" t="s">
        <v>88</v>
      </c>
      <c r="I3299" t="s">
        <v>212</v>
      </c>
      <c r="J3299" t="s">
        <v>213</v>
      </c>
      <c r="K3299" t="s">
        <v>177</v>
      </c>
      <c r="L3299" t="s">
        <v>178</v>
      </c>
      <c r="M3299">
        <v>1</v>
      </c>
      <c r="N3299" s="2">
        <v>2499</v>
      </c>
      <c r="O3299" s="3">
        <v>0</v>
      </c>
      <c r="P3299" s="2">
        <v>1450</v>
      </c>
      <c r="Q3299" t="s">
        <v>76</v>
      </c>
      <c r="R3299" t="s">
        <v>33</v>
      </c>
      <c r="S3299" t="s">
        <v>57</v>
      </c>
      <c r="T3299" s="4">
        <v>2</v>
      </c>
      <c r="U3299" s="11">
        <f t="shared" si="51"/>
        <v>2499</v>
      </c>
      <c r="V3299" s="11">
        <f>tbl_EcommerceSales[[#This Row],[Gross_Sales]]*tbl_EcommerceSales[[#This Row],[Discount]]</f>
        <v>0</v>
      </c>
      <c r="W3299" s="11">
        <f>tbl_EcommerceSales[[#This Row],[Gross_Sales]]-tbl_EcommerceSales[[#This Row],[Discount_Amount]]</f>
        <v>2499</v>
      </c>
      <c r="X3299" s="11">
        <f>tbl_EcommerceSales[[#This Row],[Quantity]] * _xlfn.XLOOKUP(tbl_EcommerceSales[[#This Row],[Product_ID]], Product_Master!A:A, Product_Master!F:F)</f>
        <v>1450</v>
      </c>
      <c r="Y3299" s="11">
        <f>tbl_EcommerceSales[[#This Row],[Net_Revenue]]-tbl_EcommerceSales[[#This Row],[Total_Cost]]</f>
        <v>1049</v>
      </c>
      <c r="Z3299" s="9">
        <f>IFERROR(#REF!/tbl_EcommerceSales[[#This Row],[Total_Cost]], 0)</f>
        <v>0</v>
      </c>
      <c r="AA3299" t="str">
        <f>TEXT(tbl_EcommerceSales[[#This Row],[Order_Date]],"mmm")</f>
        <v>Dec</v>
      </c>
      <c r="AB3299">
        <f>YEAR(tbl_EcommerceSales[[#This Row],[Order_Date]])</f>
        <v>2025</v>
      </c>
      <c r="AC3299" t="str">
        <f>IF(tbl_EcommerceSales[[#This Row],[Age]]&lt;18,"Under 18",IF(tbl_EcommerceSales[[#This Row],[Age]]&lt;=25,"18-25",IF(tbl_EcommerceSales[[#This Row],[Age]]&lt;=35,"26-35",IF(tbl_EcommerceSales[[#This Row],[Age]]&lt;=45,"36-45",IF(tbl_EcommerceSales[[#This Row],[Age]]&lt;=55,"46-55","56+")))))</f>
        <v>36-45</v>
      </c>
    </row>
    <row r="3300" spans="1:29" x14ac:dyDescent="0.35">
      <c r="A3300" t="s">
        <v>5205</v>
      </c>
      <c r="B3300" s="7">
        <v>46020</v>
      </c>
      <c r="C3300" t="s">
        <v>325</v>
      </c>
      <c r="D3300" t="s">
        <v>181</v>
      </c>
      <c r="E3300" t="s">
        <v>25</v>
      </c>
      <c r="F3300">
        <v>21</v>
      </c>
      <c r="G3300" t="s">
        <v>38</v>
      </c>
      <c r="H3300" t="s">
        <v>39</v>
      </c>
      <c r="I3300" t="s">
        <v>73</v>
      </c>
      <c r="J3300" t="s">
        <v>74</v>
      </c>
      <c r="K3300" t="s">
        <v>55</v>
      </c>
      <c r="L3300" t="s">
        <v>75</v>
      </c>
      <c r="M3300">
        <v>1</v>
      </c>
      <c r="N3300" s="2">
        <v>2899</v>
      </c>
      <c r="O3300" s="3">
        <v>0.05</v>
      </c>
      <c r="P3300" s="2">
        <v>1700</v>
      </c>
      <c r="Q3300" t="s">
        <v>44</v>
      </c>
      <c r="R3300" t="s">
        <v>33</v>
      </c>
      <c r="S3300" t="s">
        <v>34</v>
      </c>
      <c r="T3300" s="4">
        <v>3</v>
      </c>
      <c r="U3300" s="11">
        <f t="shared" si="51"/>
        <v>2899</v>
      </c>
      <c r="V3300" s="11">
        <f>tbl_EcommerceSales[[#This Row],[Gross_Sales]]*tbl_EcommerceSales[[#This Row],[Discount]]</f>
        <v>144.95000000000002</v>
      </c>
      <c r="W3300" s="11">
        <f>tbl_EcommerceSales[[#This Row],[Gross_Sales]]-tbl_EcommerceSales[[#This Row],[Discount_Amount]]</f>
        <v>2754.05</v>
      </c>
      <c r="X3300" s="11">
        <f>tbl_EcommerceSales[[#This Row],[Quantity]] * _xlfn.XLOOKUP(tbl_EcommerceSales[[#This Row],[Product_ID]], Product_Master!A:A, Product_Master!F:F)</f>
        <v>1700</v>
      </c>
      <c r="Y3300" s="11">
        <f>tbl_EcommerceSales[[#This Row],[Net_Revenue]]-tbl_EcommerceSales[[#This Row],[Total_Cost]]</f>
        <v>1054.0500000000002</v>
      </c>
      <c r="Z3300" s="9">
        <f>IFERROR(#REF!/tbl_EcommerceSales[[#This Row],[Total_Cost]], 0)</f>
        <v>0</v>
      </c>
      <c r="AA3300" t="str">
        <f>TEXT(tbl_EcommerceSales[[#This Row],[Order_Date]],"mmm")</f>
        <v>Dec</v>
      </c>
      <c r="AB3300">
        <f>YEAR(tbl_EcommerceSales[[#This Row],[Order_Date]])</f>
        <v>2025</v>
      </c>
      <c r="AC3300" t="str">
        <f>IF(tbl_EcommerceSales[[#This Row],[Age]]&lt;18,"Under 18",IF(tbl_EcommerceSales[[#This Row],[Age]]&lt;=25,"18-25",IF(tbl_EcommerceSales[[#This Row],[Age]]&lt;=35,"26-35",IF(tbl_EcommerceSales[[#This Row],[Age]]&lt;=45,"36-45",IF(tbl_EcommerceSales[[#This Row],[Age]]&lt;=55,"46-55","56+")))))</f>
        <v>18-25</v>
      </c>
    </row>
    <row r="3301" spans="1:29" x14ac:dyDescent="0.35">
      <c r="A3301" t="s">
        <v>5206</v>
      </c>
      <c r="B3301" s="7">
        <v>46020</v>
      </c>
      <c r="C3301" t="s">
        <v>5207</v>
      </c>
      <c r="D3301" t="s">
        <v>130</v>
      </c>
      <c r="E3301" t="s">
        <v>25</v>
      </c>
      <c r="F3301">
        <v>31</v>
      </c>
      <c r="G3301" t="s">
        <v>136</v>
      </c>
      <c r="H3301" t="s">
        <v>88</v>
      </c>
      <c r="I3301" t="s">
        <v>236</v>
      </c>
      <c r="J3301" t="s">
        <v>237</v>
      </c>
      <c r="K3301" t="s">
        <v>82</v>
      </c>
      <c r="L3301" t="s">
        <v>238</v>
      </c>
      <c r="M3301">
        <v>1</v>
      </c>
      <c r="N3301" s="2">
        <v>899</v>
      </c>
      <c r="O3301" s="3">
        <v>0</v>
      </c>
      <c r="P3301" s="2">
        <v>480</v>
      </c>
      <c r="Q3301" t="s">
        <v>123</v>
      </c>
      <c r="R3301" t="s">
        <v>33</v>
      </c>
      <c r="S3301" t="s">
        <v>34</v>
      </c>
      <c r="T3301" s="4">
        <v>4</v>
      </c>
      <c r="U3301" s="11">
        <f t="shared" si="51"/>
        <v>899</v>
      </c>
      <c r="V3301" s="11">
        <f>tbl_EcommerceSales[[#This Row],[Gross_Sales]]*tbl_EcommerceSales[[#This Row],[Discount]]</f>
        <v>0</v>
      </c>
      <c r="W3301" s="11">
        <f>tbl_EcommerceSales[[#This Row],[Gross_Sales]]-tbl_EcommerceSales[[#This Row],[Discount_Amount]]</f>
        <v>899</v>
      </c>
      <c r="X3301" s="11">
        <f>tbl_EcommerceSales[[#This Row],[Quantity]] * _xlfn.XLOOKUP(tbl_EcommerceSales[[#This Row],[Product_ID]], Product_Master!A:A, Product_Master!F:F)</f>
        <v>480</v>
      </c>
      <c r="Y3301" s="11">
        <f>tbl_EcommerceSales[[#This Row],[Net_Revenue]]-tbl_EcommerceSales[[#This Row],[Total_Cost]]</f>
        <v>419</v>
      </c>
      <c r="Z3301" s="9">
        <f>IFERROR(#REF!/tbl_EcommerceSales[[#This Row],[Total_Cost]], 0)</f>
        <v>0</v>
      </c>
      <c r="AA3301" t="str">
        <f>TEXT(tbl_EcommerceSales[[#This Row],[Order_Date]],"mmm")</f>
        <v>Dec</v>
      </c>
      <c r="AB3301">
        <f>YEAR(tbl_EcommerceSales[[#This Row],[Order_Date]])</f>
        <v>2025</v>
      </c>
      <c r="AC3301" t="str">
        <f>IF(tbl_EcommerceSales[[#This Row],[Age]]&lt;18,"Under 18",IF(tbl_EcommerceSales[[#This Row],[Age]]&lt;=25,"18-25",IF(tbl_EcommerceSales[[#This Row],[Age]]&lt;=35,"26-35",IF(tbl_EcommerceSales[[#This Row],[Age]]&lt;=45,"36-45",IF(tbl_EcommerceSales[[#This Row],[Age]]&lt;=55,"46-55","56+")))))</f>
        <v>26-35</v>
      </c>
    </row>
    <row r="3302" spans="1:29" x14ac:dyDescent="0.35">
      <c r="A3302" t="s">
        <v>5208</v>
      </c>
      <c r="B3302" s="7">
        <v>46020</v>
      </c>
      <c r="C3302" t="s">
        <v>1020</v>
      </c>
      <c r="D3302" t="s">
        <v>130</v>
      </c>
      <c r="E3302" t="s">
        <v>48</v>
      </c>
      <c r="F3302">
        <v>32</v>
      </c>
      <c r="G3302" t="s">
        <v>136</v>
      </c>
      <c r="H3302" t="s">
        <v>88</v>
      </c>
      <c r="I3302" t="s">
        <v>517</v>
      </c>
      <c r="J3302" t="s">
        <v>518</v>
      </c>
      <c r="K3302" t="s">
        <v>30</v>
      </c>
      <c r="L3302" t="s">
        <v>278</v>
      </c>
      <c r="M3302">
        <v>1</v>
      </c>
      <c r="N3302" s="2">
        <v>1299</v>
      </c>
      <c r="O3302" s="3">
        <v>0.15</v>
      </c>
      <c r="P3302" s="2">
        <v>690</v>
      </c>
      <c r="Q3302" t="s">
        <v>32</v>
      </c>
      <c r="R3302" t="s">
        <v>33</v>
      </c>
      <c r="S3302" t="s">
        <v>34</v>
      </c>
      <c r="T3302" s="4">
        <v>5</v>
      </c>
      <c r="U3302" s="11">
        <f t="shared" si="51"/>
        <v>1299</v>
      </c>
      <c r="V3302" s="11">
        <f>tbl_EcommerceSales[[#This Row],[Gross_Sales]]*tbl_EcommerceSales[[#This Row],[Discount]]</f>
        <v>194.85</v>
      </c>
      <c r="W3302" s="11">
        <f>tbl_EcommerceSales[[#This Row],[Gross_Sales]]-tbl_EcommerceSales[[#This Row],[Discount_Amount]]</f>
        <v>1104.1500000000001</v>
      </c>
      <c r="X3302" s="11">
        <f>tbl_EcommerceSales[[#This Row],[Quantity]] * _xlfn.XLOOKUP(tbl_EcommerceSales[[#This Row],[Product_ID]], Product_Master!A:A, Product_Master!F:F)</f>
        <v>690</v>
      </c>
      <c r="Y3302" s="11">
        <f>tbl_EcommerceSales[[#This Row],[Net_Revenue]]-tbl_EcommerceSales[[#This Row],[Total_Cost]]</f>
        <v>414.15000000000009</v>
      </c>
      <c r="Z3302" s="9">
        <f>IFERROR(#REF!/tbl_EcommerceSales[[#This Row],[Total_Cost]], 0)</f>
        <v>0</v>
      </c>
      <c r="AA3302" t="str">
        <f>TEXT(tbl_EcommerceSales[[#This Row],[Order_Date]],"mmm")</f>
        <v>Dec</v>
      </c>
      <c r="AB3302">
        <f>YEAR(tbl_EcommerceSales[[#This Row],[Order_Date]])</f>
        <v>2025</v>
      </c>
      <c r="AC3302" t="str">
        <f>IF(tbl_EcommerceSales[[#This Row],[Age]]&lt;18,"Under 18",IF(tbl_EcommerceSales[[#This Row],[Age]]&lt;=25,"18-25",IF(tbl_EcommerceSales[[#This Row],[Age]]&lt;=35,"26-35",IF(tbl_EcommerceSales[[#This Row],[Age]]&lt;=45,"36-45",IF(tbl_EcommerceSales[[#This Row],[Age]]&lt;=55,"46-55","56+")))))</f>
        <v>26-35</v>
      </c>
    </row>
    <row r="3303" spans="1:29" x14ac:dyDescent="0.35">
      <c r="A3303" t="s">
        <v>5209</v>
      </c>
      <c r="B3303" s="7">
        <v>46020</v>
      </c>
      <c r="C3303" t="s">
        <v>5099</v>
      </c>
      <c r="D3303" t="s">
        <v>342</v>
      </c>
      <c r="E3303" t="s">
        <v>25</v>
      </c>
      <c r="F3303">
        <v>41</v>
      </c>
      <c r="G3303" t="s">
        <v>87</v>
      </c>
      <c r="H3303" t="s">
        <v>88</v>
      </c>
      <c r="I3303" t="s">
        <v>89</v>
      </c>
      <c r="J3303" t="s">
        <v>90</v>
      </c>
      <c r="K3303" t="s">
        <v>91</v>
      </c>
      <c r="L3303" t="s">
        <v>92</v>
      </c>
      <c r="M3303">
        <v>1</v>
      </c>
      <c r="N3303" s="2">
        <v>599</v>
      </c>
      <c r="O3303" s="3">
        <v>0.25</v>
      </c>
      <c r="P3303" s="2">
        <v>260</v>
      </c>
      <c r="Q3303" t="s">
        <v>156</v>
      </c>
      <c r="R3303" t="s">
        <v>33</v>
      </c>
      <c r="S3303" t="s">
        <v>34</v>
      </c>
      <c r="T3303" s="4">
        <v>5</v>
      </c>
      <c r="U3303" s="11">
        <f t="shared" si="51"/>
        <v>599</v>
      </c>
      <c r="V3303" s="11">
        <f>tbl_EcommerceSales[[#This Row],[Gross_Sales]]*tbl_EcommerceSales[[#This Row],[Discount]]</f>
        <v>149.75</v>
      </c>
      <c r="W3303" s="11">
        <f>tbl_EcommerceSales[[#This Row],[Gross_Sales]]-tbl_EcommerceSales[[#This Row],[Discount_Amount]]</f>
        <v>449.25</v>
      </c>
      <c r="X3303" s="11">
        <f>tbl_EcommerceSales[[#This Row],[Quantity]] * _xlfn.XLOOKUP(tbl_EcommerceSales[[#This Row],[Product_ID]], Product_Master!A:A, Product_Master!F:F)</f>
        <v>260</v>
      </c>
      <c r="Y3303" s="11">
        <f>tbl_EcommerceSales[[#This Row],[Net_Revenue]]-tbl_EcommerceSales[[#This Row],[Total_Cost]]</f>
        <v>189.25</v>
      </c>
      <c r="Z3303" s="9">
        <f>IFERROR(#REF!/tbl_EcommerceSales[[#This Row],[Total_Cost]], 0)</f>
        <v>0</v>
      </c>
      <c r="AA3303" t="str">
        <f>TEXT(tbl_EcommerceSales[[#This Row],[Order_Date]],"mmm")</f>
        <v>Dec</v>
      </c>
      <c r="AB3303">
        <f>YEAR(tbl_EcommerceSales[[#This Row],[Order_Date]])</f>
        <v>2025</v>
      </c>
      <c r="AC3303" t="str">
        <f>IF(tbl_EcommerceSales[[#This Row],[Age]]&lt;18,"Under 18",IF(tbl_EcommerceSales[[#This Row],[Age]]&lt;=25,"18-25",IF(tbl_EcommerceSales[[#This Row],[Age]]&lt;=35,"26-35",IF(tbl_EcommerceSales[[#This Row],[Age]]&lt;=45,"36-45",IF(tbl_EcommerceSales[[#This Row],[Age]]&lt;=55,"46-55","56+")))))</f>
        <v>36-45</v>
      </c>
    </row>
    <row r="3304" spans="1:29" x14ac:dyDescent="0.35">
      <c r="A3304" t="s">
        <v>5210</v>
      </c>
      <c r="B3304" s="7">
        <v>46020</v>
      </c>
      <c r="C3304" t="s">
        <v>5211</v>
      </c>
      <c r="D3304" t="s">
        <v>110</v>
      </c>
      <c r="E3304" t="s">
        <v>25</v>
      </c>
      <c r="F3304">
        <v>31</v>
      </c>
      <c r="G3304" t="s">
        <v>96</v>
      </c>
      <c r="H3304" t="s">
        <v>39</v>
      </c>
      <c r="I3304" t="s">
        <v>40</v>
      </c>
      <c r="J3304" t="s">
        <v>41</v>
      </c>
      <c r="K3304" t="s">
        <v>42</v>
      </c>
      <c r="L3304" t="s">
        <v>43</v>
      </c>
      <c r="M3304">
        <v>3</v>
      </c>
      <c r="N3304" s="2">
        <v>699</v>
      </c>
      <c r="O3304" s="3">
        <v>0.15</v>
      </c>
      <c r="P3304" s="2">
        <v>930</v>
      </c>
      <c r="Q3304" t="s">
        <v>76</v>
      </c>
      <c r="R3304" t="s">
        <v>33</v>
      </c>
      <c r="S3304" t="s">
        <v>34</v>
      </c>
      <c r="T3304" s="4">
        <v>5</v>
      </c>
      <c r="U3304" s="11">
        <f t="shared" si="51"/>
        <v>2097</v>
      </c>
      <c r="V3304" s="11">
        <f>tbl_EcommerceSales[[#This Row],[Gross_Sales]]*tbl_EcommerceSales[[#This Row],[Discount]]</f>
        <v>314.55</v>
      </c>
      <c r="W3304" s="11">
        <f>tbl_EcommerceSales[[#This Row],[Gross_Sales]]-tbl_EcommerceSales[[#This Row],[Discount_Amount]]</f>
        <v>1782.45</v>
      </c>
      <c r="X3304" s="11">
        <f>tbl_EcommerceSales[[#This Row],[Quantity]] * _xlfn.XLOOKUP(tbl_EcommerceSales[[#This Row],[Product_ID]], Product_Master!A:A, Product_Master!F:F)</f>
        <v>930</v>
      </c>
      <c r="Y3304" s="11">
        <f>tbl_EcommerceSales[[#This Row],[Net_Revenue]]-tbl_EcommerceSales[[#This Row],[Total_Cost]]</f>
        <v>852.45</v>
      </c>
      <c r="Z3304" s="9">
        <f>IFERROR(#REF!/tbl_EcommerceSales[[#This Row],[Total_Cost]], 0)</f>
        <v>0</v>
      </c>
      <c r="AA3304" t="str">
        <f>TEXT(tbl_EcommerceSales[[#This Row],[Order_Date]],"mmm")</f>
        <v>Dec</v>
      </c>
      <c r="AB3304">
        <f>YEAR(tbl_EcommerceSales[[#This Row],[Order_Date]])</f>
        <v>2025</v>
      </c>
      <c r="AC3304" t="str">
        <f>IF(tbl_EcommerceSales[[#This Row],[Age]]&lt;18,"Under 18",IF(tbl_EcommerceSales[[#This Row],[Age]]&lt;=25,"18-25",IF(tbl_EcommerceSales[[#This Row],[Age]]&lt;=35,"26-35",IF(tbl_EcommerceSales[[#This Row],[Age]]&lt;=45,"36-45",IF(tbl_EcommerceSales[[#This Row],[Age]]&lt;=55,"46-55","56+")))))</f>
        <v>26-35</v>
      </c>
    </row>
    <row r="3305" spans="1:29" x14ac:dyDescent="0.35">
      <c r="A3305" t="s">
        <v>5212</v>
      </c>
      <c r="B3305" s="7">
        <v>46020</v>
      </c>
      <c r="C3305" t="s">
        <v>1060</v>
      </c>
      <c r="D3305" t="s">
        <v>60</v>
      </c>
      <c r="E3305" t="s">
        <v>25</v>
      </c>
      <c r="F3305">
        <v>31</v>
      </c>
      <c r="G3305" t="s">
        <v>52</v>
      </c>
      <c r="H3305" t="s">
        <v>27</v>
      </c>
      <c r="I3305" t="s">
        <v>53</v>
      </c>
      <c r="J3305" t="s">
        <v>54</v>
      </c>
      <c r="K3305" t="s">
        <v>55</v>
      </c>
      <c r="L3305" t="s">
        <v>56</v>
      </c>
      <c r="M3305">
        <v>3</v>
      </c>
      <c r="N3305" s="2">
        <v>799</v>
      </c>
      <c r="O3305" s="3">
        <v>0.05</v>
      </c>
      <c r="P3305" s="2">
        <v>1170</v>
      </c>
      <c r="Q3305" t="s">
        <v>44</v>
      </c>
      <c r="R3305" t="s">
        <v>33</v>
      </c>
      <c r="S3305" t="s">
        <v>57</v>
      </c>
      <c r="T3305" s="4">
        <v>5</v>
      </c>
      <c r="U3305" s="11">
        <f t="shared" si="51"/>
        <v>2397</v>
      </c>
      <c r="V3305" s="11">
        <f>tbl_EcommerceSales[[#This Row],[Gross_Sales]]*tbl_EcommerceSales[[#This Row],[Discount]]</f>
        <v>119.85000000000001</v>
      </c>
      <c r="W3305" s="11">
        <f>tbl_EcommerceSales[[#This Row],[Gross_Sales]]-tbl_EcommerceSales[[#This Row],[Discount_Amount]]</f>
        <v>2277.15</v>
      </c>
      <c r="X3305" s="11">
        <f>tbl_EcommerceSales[[#This Row],[Quantity]] * _xlfn.XLOOKUP(tbl_EcommerceSales[[#This Row],[Product_ID]], Product_Master!A:A, Product_Master!F:F)</f>
        <v>1170</v>
      </c>
      <c r="Y3305" s="11">
        <f>tbl_EcommerceSales[[#This Row],[Net_Revenue]]-tbl_EcommerceSales[[#This Row],[Total_Cost]]</f>
        <v>1107.1500000000001</v>
      </c>
      <c r="Z3305" s="9">
        <f>IFERROR(#REF!/tbl_EcommerceSales[[#This Row],[Total_Cost]], 0)</f>
        <v>0</v>
      </c>
      <c r="AA3305" t="str">
        <f>TEXT(tbl_EcommerceSales[[#This Row],[Order_Date]],"mmm")</f>
        <v>Dec</v>
      </c>
      <c r="AB3305">
        <f>YEAR(tbl_EcommerceSales[[#This Row],[Order_Date]])</f>
        <v>2025</v>
      </c>
      <c r="AC3305" t="str">
        <f>IF(tbl_EcommerceSales[[#This Row],[Age]]&lt;18,"Under 18",IF(tbl_EcommerceSales[[#This Row],[Age]]&lt;=25,"18-25",IF(tbl_EcommerceSales[[#This Row],[Age]]&lt;=35,"26-35",IF(tbl_EcommerceSales[[#This Row],[Age]]&lt;=45,"36-45",IF(tbl_EcommerceSales[[#This Row],[Age]]&lt;=55,"46-55","56+")))))</f>
        <v>26-35</v>
      </c>
    </row>
    <row r="3306" spans="1:29" x14ac:dyDescent="0.35">
      <c r="A3306" t="s">
        <v>5213</v>
      </c>
      <c r="B3306" s="7">
        <v>46020</v>
      </c>
      <c r="C3306" t="s">
        <v>703</v>
      </c>
      <c r="D3306" t="s">
        <v>232</v>
      </c>
      <c r="E3306" t="s">
        <v>25</v>
      </c>
      <c r="F3306">
        <v>51</v>
      </c>
      <c r="G3306" t="s">
        <v>174</v>
      </c>
      <c r="H3306" t="s">
        <v>39</v>
      </c>
      <c r="I3306" t="s">
        <v>126</v>
      </c>
      <c r="J3306" t="s">
        <v>127</v>
      </c>
      <c r="K3306" t="s">
        <v>82</v>
      </c>
      <c r="L3306" t="s">
        <v>83</v>
      </c>
      <c r="M3306">
        <v>1</v>
      </c>
      <c r="N3306" s="2">
        <v>1899</v>
      </c>
      <c r="O3306" s="3">
        <v>0.15</v>
      </c>
      <c r="P3306" s="2">
        <v>1120</v>
      </c>
      <c r="Q3306" t="s">
        <v>319</v>
      </c>
      <c r="R3306" t="s">
        <v>33</v>
      </c>
      <c r="S3306" t="s">
        <v>57</v>
      </c>
      <c r="T3306" s="4">
        <v>5</v>
      </c>
      <c r="U3306" s="11">
        <f t="shared" si="51"/>
        <v>1899</v>
      </c>
      <c r="V3306" s="11">
        <f>tbl_EcommerceSales[[#This Row],[Gross_Sales]]*tbl_EcommerceSales[[#This Row],[Discount]]</f>
        <v>284.84999999999997</v>
      </c>
      <c r="W3306" s="11">
        <f>tbl_EcommerceSales[[#This Row],[Gross_Sales]]-tbl_EcommerceSales[[#This Row],[Discount_Amount]]</f>
        <v>1614.15</v>
      </c>
      <c r="X3306" s="11">
        <f>tbl_EcommerceSales[[#This Row],[Quantity]] * _xlfn.XLOOKUP(tbl_EcommerceSales[[#This Row],[Product_ID]], Product_Master!A:A, Product_Master!F:F)</f>
        <v>1120</v>
      </c>
      <c r="Y3306" s="11">
        <f>tbl_EcommerceSales[[#This Row],[Net_Revenue]]-tbl_EcommerceSales[[#This Row],[Total_Cost]]</f>
        <v>494.15000000000009</v>
      </c>
      <c r="Z3306" s="9">
        <f>IFERROR(#REF!/tbl_EcommerceSales[[#This Row],[Total_Cost]], 0)</f>
        <v>0</v>
      </c>
      <c r="AA3306" t="str">
        <f>TEXT(tbl_EcommerceSales[[#This Row],[Order_Date]],"mmm")</f>
        <v>Dec</v>
      </c>
      <c r="AB3306">
        <f>YEAR(tbl_EcommerceSales[[#This Row],[Order_Date]])</f>
        <v>2025</v>
      </c>
      <c r="AC3306" t="str">
        <f>IF(tbl_EcommerceSales[[#This Row],[Age]]&lt;18,"Under 18",IF(tbl_EcommerceSales[[#This Row],[Age]]&lt;=25,"18-25",IF(tbl_EcommerceSales[[#This Row],[Age]]&lt;=35,"26-35",IF(tbl_EcommerceSales[[#This Row],[Age]]&lt;=45,"36-45",IF(tbl_EcommerceSales[[#This Row],[Age]]&lt;=55,"46-55","56+")))))</f>
        <v>46-55</v>
      </c>
    </row>
    <row r="3307" spans="1:29" x14ac:dyDescent="0.35">
      <c r="A3307" t="s">
        <v>5214</v>
      </c>
      <c r="B3307" s="7">
        <v>46020</v>
      </c>
      <c r="C3307" t="s">
        <v>3821</v>
      </c>
      <c r="D3307" t="s">
        <v>227</v>
      </c>
      <c r="E3307" t="s">
        <v>48</v>
      </c>
      <c r="F3307">
        <v>34</v>
      </c>
      <c r="G3307" t="s">
        <v>99</v>
      </c>
      <c r="H3307" t="s">
        <v>88</v>
      </c>
      <c r="I3307" t="s">
        <v>221</v>
      </c>
      <c r="J3307" t="s">
        <v>222</v>
      </c>
      <c r="K3307" t="s">
        <v>177</v>
      </c>
      <c r="L3307" t="s">
        <v>208</v>
      </c>
      <c r="M3307">
        <v>1</v>
      </c>
      <c r="N3307" s="2">
        <v>1499</v>
      </c>
      <c r="O3307" s="3">
        <v>0.1</v>
      </c>
      <c r="P3307" s="2">
        <v>800</v>
      </c>
      <c r="Q3307" t="s">
        <v>319</v>
      </c>
      <c r="R3307" t="s">
        <v>33</v>
      </c>
      <c r="S3307" t="s">
        <v>34</v>
      </c>
      <c r="T3307" s="4">
        <v>5</v>
      </c>
      <c r="U3307" s="11">
        <f t="shared" si="51"/>
        <v>1499</v>
      </c>
      <c r="V3307" s="11">
        <f>tbl_EcommerceSales[[#This Row],[Gross_Sales]]*tbl_EcommerceSales[[#This Row],[Discount]]</f>
        <v>149.9</v>
      </c>
      <c r="W3307" s="11">
        <f>tbl_EcommerceSales[[#This Row],[Gross_Sales]]-tbl_EcommerceSales[[#This Row],[Discount_Amount]]</f>
        <v>1349.1</v>
      </c>
      <c r="X3307" s="11">
        <f>tbl_EcommerceSales[[#This Row],[Quantity]] * _xlfn.XLOOKUP(tbl_EcommerceSales[[#This Row],[Product_ID]], Product_Master!A:A, Product_Master!F:F)</f>
        <v>800</v>
      </c>
      <c r="Y3307" s="11">
        <f>tbl_EcommerceSales[[#This Row],[Net_Revenue]]-tbl_EcommerceSales[[#This Row],[Total_Cost]]</f>
        <v>549.09999999999991</v>
      </c>
      <c r="Z3307" s="9">
        <f>IFERROR(#REF!/tbl_EcommerceSales[[#This Row],[Total_Cost]], 0)</f>
        <v>0</v>
      </c>
      <c r="AA3307" t="str">
        <f>TEXT(tbl_EcommerceSales[[#This Row],[Order_Date]],"mmm")</f>
        <v>Dec</v>
      </c>
      <c r="AB3307">
        <f>YEAR(tbl_EcommerceSales[[#This Row],[Order_Date]])</f>
        <v>2025</v>
      </c>
      <c r="AC3307" t="str">
        <f>IF(tbl_EcommerceSales[[#This Row],[Age]]&lt;18,"Under 18",IF(tbl_EcommerceSales[[#This Row],[Age]]&lt;=25,"18-25",IF(tbl_EcommerceSales[[#This Row],[Age]]&lt;=35,"26-35",IF(tbl_EcommerceSales[[#This Row],[Age]]&lt;=45,"36-45",IF(tbl_EcommerceSales[[#This Row],[Age]]&lt;=55,"46-55","56+")))))</f>
        <v>26-35</v>
      </c>
    </row>
    <row r="3308" spans="1:29" x14ac:dyDescent="0.35">
      <c r="A3308" t="s">
        <v>5215</v>
      </c>
      <c r="B3308" s="7">
        <v>46020</v>
      </c>
      <c r="C3308" t="s">
        <v>1703</v>
      </c>
      <c r="D3308" t="s">
        <v>205</v>
      </c>
      <c r="E3308" t="s">
        <v>48</v>
      </c>
      <c r="F3308">
        <v>40</v>
      </c>
      <c r="G3308" t="s">
        <v>246</v>
      </c>
      <c r="H3308" t="s">
        <v>27</v>
      </c>
      <c r="I3308" t="s">
        <v>212</v>
      </c>
      <c r="J3308" t="s">
        <v>213</v>
      </c>
      <c r="K3308" t="s">
        <v>177</v>
      </c>
      <c r="L3308" t="s">
        <v>178</v>
      </c>
      <c r="M3308">
        <v>2</v>
      </c>
      <c r="N3308" s="2">
        <v>2499</v>
      </c>
      <c r="O3308" s="3">
        <v>0.1</v>
      </c>
      <c r="P3308" s="2">
        <v>2900</v>
      </c>
      <c r="Q3308" t="s">
        <v>44</v>
      </c>
      <c r="R3308" t="s">
        <v>33</v>
      </c>
      <c r="S3308" t="s">
        <v>57</v>
      </c>
      <c r="T3308" s="4">
        <v>4</v>
      </c>
      <c r="U3308" s="11">
        <f t="shared" si="51"/>
        <v>4998</v>
      </c>
      <c r="V3308" s="11">
        <f>tbl_EcommerceSales[[#This Row],[Gross_Sales]]*tbl_EcommerceSales[[#This Row],[Discount]]</f>
        <v>499.8</v>
      </c>
      <c r="W3308" s="11">
        <f>tbl_EcommerceSales[[#This Row],[Gross_Sales]]-tbl_EcommerceSales[[#This Row],[Discount_Amount]]</f>
        <v>4498.2</v>
      </c>
      <c r="X3308" s="11">
        <f>tbl_EcommerceSales[[#This Row],[Quantity]] * _xlfn.XLOOKUP(tbl_EcommerceSales[[#This Row],[Product_ID]], Product_Master!A:A, Product_Master!F:F)</f>
        <v>2900</v>
      </c>
      <c r="Y3308" s="11">
        <f>tbl_EcommerceSales[[#This Row],[Net_Revenue]]-tbl_EcommerceSales[[#This Row],[Total_Cost]]</f>
        <v>1598.1999999999998</v>
      </c>
      <c r="Z3308" s="9">
        <f>IFERROR(#REF!/tbl_EcommerceSales[[#This Row],[Total_Cost]], 0)</f>
        <v>0</v>
      </c>
      <c r="AA3308" t="str">
        <f>TEXT(tbl_EcommerceSales[[#This Row],[Order_Date]],"mmm")</f>
        <v>Dec</v>
      </c>
      <c r="AB3308">
        <f>YEAR(tbl_EcommerceSales[[#This Row],[Order_Date]])</f>
        <v>2025</v>
      </c>
      <c r="AC3308" t="str">
        <f>IF(tbl_EcommerceSales[[#This Row],[Age]]&lt;18,"Under 18",IF(tbl_EcommerceSales[[#This Row],[Age]]&lt;=25,"18-25",IF(tbl_EcommerceSales[[#This Row],[Age]]&lt;=35,"26-35",IF(tbl_EcommerceSales[[#This Row],[Age]]&lt;=45,"36-45",IF(tbl_EcommerceSales[[#This Row],[Age]]&lt;=55,"46-55","56+")))))</f>
        <v>36-45</v>
      </c>
    </row>
    <row r="3309" spans="1:29" x14ac:dyDescent="0.35">
      <c r="A3309" t="s">
        <v>5216</v>
      </c>
      <c r="B3309" s="7">
        <v>46020</v>
      </c>
      <c r="C3309" t="s">
        <v>444</v>
      </c>
      <c r="D3309" t="s">
        <v>205</v>
      </c>
      <c r="E3309" t="s">
        <v>48</v>
      </c>
      <c r="F3309">
        <v>23</v>
      </c>
      <c r="G3309" t="s">
        <v>171</v>
      </c>
      <c r="H3309" t="s">
        <v>39</v>
      </c>
      <c r="I3309" t="s">
        <v>290</v>
      </c>
      <c r="J3309" t="s">
        <v>291</v>
      </c>
      <c r="K3309" t="s">
        <v>30</v>
      </c>
      <c r="L3309" t="s">
        <v>31</v>
      </c>
      <c r="M3309">
        <v>3</v>
      </c>
      <c r="N3309" s="2">
        <v>3499</v>
      </c>
      <c r="O3309" s="3">
        <v>0.1</v>
      </c>
      <c r="P3309" s="2">
        <v>6750</v>
      </c>
      <c r="Q3309" t="s">
        <v>32</v>
      </c>
      <c r="R3309" t="s">
        <v>93</v>
      </c>
      <c r="S3309" t="s">
        <v>34</v>
      </c>
      <c r="T3309" s="4">
        <v>4</v>
      </c>
      <c r="U3309" s="11">
        <f t="shared" si="51"/>
        <v>10497</v>
      </c>
      <c r="V3309" s="11">
        <f>tbl_EcommerceSales[[#This Row],[Gross_Sales]]*tbl_EcommerceSales[[#This Row],[Discount]]</f>
        <v>1049.7</v>
      </c>
      <c r="W3309" s="11">
        <f>tbl_EcommerceSales[[#This Row],[Gross_Sales]]-tbl_EcommerceSales[[#This Row],[Discount_Amount]]</f>
        <v>9447.2999999999993</v>
      </c>
      <c r="X3309" s="11">
        <f>tbl_EcommerceSales[[#This Row],[Quantity]] * _xlfn.XLOOKUP(tbl_EcommerceSales[[#This Row],[Product_ID]], Product_Master!A:A, Product_Master!F:F)</f>
        <v>6750</v>
      </c>
      <c r="Y3309" s="11">
        <f>tbl_EcommerceSales[[#This Row],[Net_Revenue]]-tbl_EcommerceSales[[#This Row],[Total_Cost]]</f>
        <v>2697.2999999999993</v>
      </c>
      <c r="Z3309" s="9">
        <f>IFERROR(#REF!/tbl_EcommerceSales[[#This Row],[Total_Cost]], 0)</f>
        <v>0</v>
      </c>
      <c r="AA3309" t="str">
        <f>TEXT(tbl_EcommerceSales[[#This Row],[Order_Date]],"mmm")</f>
        <v>Dec</v>
      </c>
      <c r="AB3309">
        <f>YEAR(tbl_EcommerceSales[[#This Row],[Order_Date]])</f>
        <v>2025</v>
      </c>
      <c r="AC3309" t="str">
        <f>IF(tbl_EcommerceSales[[#This Row],[Age]]&lt;18,"Under 18",IF(tbl_EcommerceSales[[#This Row],[Age]]&lt;=25,"18-25",IF(tbl_EcommerceSales[[#This Row],[Age]]&lt;=35,"26-35",IF(tbl_EcommerceSales[[#This Row],[Age]]&lt;=45,"36-45",IF(tbl_EcommerceSales[[#This Row],[Age]]&lt;=55,"46-55","56+")))))</f>
        <v>18-25</v>
      </c>
    </row>
    <row r="3310" spans="1:29" x14ac:dyDescent="0.35">
      <c r="A3310" t="s">
        <v>5217</v>
      </c>
      <c r="B3310" s="7">
        <v>46020</v>
      </c>
      <c r="C3310" t="s">
        <v>3059</v>
      </c>
      <c r="D3310" t="s">
        <v>24</v>
      </c>
      <c r="E3310" t="s">
        <v>25</v>
      </c>
      <c r="F3310">
        <v>18</v>
      </c>
      <c r="G3310" t="s">
        <v>87</v>
      </c>
      <c r="H3310" t="s">
        <v>88</v>
      </c>
      <c r="I3310" t="s">
        <v>200</v>
      </c>
      <c r="J3310" t="s">
        <v>201</v>
      </c>
      <c r="K3310" t="s">
        <v>91</v>
      </c>
      <c r="L3310" t="s">
        <v>202</v>
      </c>
      <c r="M3310">
        <v>3</v>
      </c>
      <c r="N3310" s="2">
        <v>899</v>
      </c>
      <c r="O3310" s="3">
        <v>0.1</v>
      </c>
      <c r="P3310" s="2">
        <v>1260</v>
      </c>
      <c r="Q3310" t="s">
        <v>44</v>
      </c>
      <c r="R3310" t="s">
        <v>33</v>
      </c>
      <c r="S3310" t="s">
        <v>57</v>
      </c>
      <c r="T3310" s="4">
        <v>5</v>
      </c>
      <c r="U3310" s="11">
        <f t="shared" si="51"/>
        <v>2697</v>
      </c>
      <c r="V3310" s="11">
        <f>tbl_EcommerceSales[[#This Row],[Gross_Sales]]*tbl_EcommerceSales[[#This Row],[Discount]]</f>
        <v>269.7</v>
      </c>
      <c r="W3310" s="11">
        <f>tbl_EcommerceSales[[#This Row],[Gross_Sales]]-tbl_EcommerceSales[[#This Row],[Discount_Amount]]</f>
        <v>2427.3000000000002</v>
      </c>
      <c r="X3310" s="11">
        <f>tbl_EcommerceSales[[#This Row],[Quantity]] * _xlfn.XLOOKUP(tbl_EcommerceSales[[#This Row],[Product_ID]], Product_Master!A:A, Product_Master!F:F)</f>
        <v>1260</v>
      </c>
      <c r="Y3310" s="11">
        <f>tbl_EcommerceSales[[#This Row],[Net_Revenue]]-tbl_EcommerceSales[[#This Row],[Total_Cost]]</f>
        <v>1167.3000000000002</v>
      </c>
      <c r="Z3310" s="9">
        <f>IFERROR(#REF!/tbl_EcommerceSales[[#This Row],[Total_Cost]], 0)</f>
        <v>0</v>
      </c>
      <c r="AA3310" t="str">
        <f>TEXT(tbl_EcommerceSales[[#This Row],[Order_Date]],"mmm")</f>
        <v>Dec</v>
      </c>
      <c r="AB3310">
        <f>YEAR(tbl_EcommerceSales[[#This Row],[Order_Date]])</f>
        <v>2025</v>
      </c>
      <c r="AC3310" t="str">
        <f>IF(tbl_EcommerceSales[[#This Row],[Age]]&lt;18,"Under 18",IF(tbl_EcommerceSales[[#This Row],[Age]]&lt;=25,"18-25",IF(tbl_EcommerceSales[[#This Row],[Age]]&lt;=35,"26-35",IF(tbl_EcommerceSales[[#This Row],[Age]]&lt;=45,"36-45",IF(tbl_EcommerceSales[[#This Row],[Age]]&lt;=55,"46-55","56+")))))</f>
        <v>18-25</v>
      </c>
    </row>
    <row r="3311" spans="1:29" x14ac:dyDescent="0.35">
      <c r="A3311" t="s">
        <v>5218</v>
      </c>
      <c r="B3311" s="7">
        <v>46021</v>
      </c>
      <c r="C3311" t="s">
        <v>773</v>
      </c>
      <c r="D3311" t="s">
        <v>189</v>
      </c>
      <c r="E3311" t="s">
        <v>48</v>
      </c>
      <c r="F3311">
        <v>41</v>
      </c>
      <c r="G3311" t="s">
        <v>171</v>
      </c>
      <c r="H3311" t="s">
        <v>39</v>
      </c>
      <c r="I3311" t="s">
        <v>73</v>
      </c>
      <c r="J3311" t="s">
        <v>74</v>
      </c>
      <c r="K3311" t="s">
        <v>55</v>
      </c>
      <c r="L3311" t="s">
        <v>75</v>
      </c>
      <c r="M3311">
        <v>4</v>
      </c>
      <c r="N3311" s="2">
        <v>2899</v>
      </c>
      <c r="O3311" s="3">
        <v>0.05</v>
      </c>
      <c r="P3311" s="2">
        <v>6800</v>
      </c>
      <c r="Q3311" t="s">
        <v>156</v>
      </c>
      <c r="R3311" t="s">
        <v>33</v>
      </c>
      <c r="S3311" t="s">
        <v>57</v>
      </c>
      <c r="T3311" s="4">
        <v>5</v>
      </c>
      <c r="U3311" s="11">
        <f t="shared" si="51"/>
        <v>11596</v>
      </c>
      <c r="V3311" s="11">
        <f>tbl_EcommerceSales[[#This Row],[Gross_Sales]]*tbl_EcommerceSales[[#This Row],[Discount]]</f>
        <v>579.80000000000007</v>
      </c>
      <c r="W3311" s="11">
        <f>tbl_EcommerceSales[[#This Row],[Gross_Sales]]-tbl_EcommerceSales[[#This Row],[Discount_Amount]]</f>
        <v>11016.2</v>
      </c>
      <c r="X3311" s="11">
        <f>tbl_EcommerceSales[[#This Row],[Quantity]] * _xlfn.XLOOKUP(tbl_EcommerceSales[[#This Row],[Product_ID]], Product_Master!A:A, Product_Master!F:F)</f>
        <v>6800</v>
      </c>
      <c r="Y3311" s="11">
        <f>tbl_EcommerceSales[[#This Row],[Net_Revenue]]-tbl_EcommerceSales[[#This Row],[Total_Cost]]</f>
        <v>4216.2000000000007</v>
      </c>
      <c r="Z3311" s="9">
        <f>IFERROR(#REF!/tbl_EcommerceSales[[#This Row],[Total_Cost]], 0)</f>
        <v>0</v>
      </c>
      <c r="AA3311" t="str">
        <f>TEXT(tbl_EcommerceSales[[#This Row],[Order_Date]],"mmm")</f>
        <v>Dec</v>
      </c>
      <c r="AB3311">
        <f>YEAR(tbl_EcommerceSales[[#This Row],[Order_Date]])</f>
        <v>2025</v>
      </c>
      <c r="AC3311" t="str">
        <f>IF(tbl_EcommerceSales[[#This Row],[Age]]&lt;18,"Under 18",IF(tbl_EcommerceSales[[#This Row],[Age]]&lt;=25,"18-25",IF(tbl_EcommerceSales[[#This Row],[Age]]&lt;=35,"26-35",IF(tbl_EcommerceSales[[#This Row],[Age]]&lt;=45,"36-45",IF(tbl_EcommerceSales[[#This Row],[Age]]&lt;=55,"46-55","56+")))))</f>
        <v>36-45</v>
      </c>
    </row>
    <row r="3312" spans="1:29" x14ac:dyDescent="0.35">
      <c r="A3312" t="s">
        <v>5219</v>
      </c>
      <c r="B3312" s="7">
        <v>46021</v>
      </c>
      <c r="C3312" t="s">
        <v>2731</v>
      </c>
      <c r="D3312" t="s">
        <v>148</v>
      </c>
      <c r="E3312" t="s">
        <v>25</v>
      </c>
      <c r="F3312">
        <v>43</v>
      </c>
      <c r="G3312" t="s">
        <v>52</v>
      </c>
      <c r="H3312" t="s">
        <v>27</v>
      </c>
      <c r="I3312" t="s">
        <v>200</v>
      </c>
      <c r="J3312" t="s">
        <v>201</v>
      </c>
      <c r="K3312" t="s">
        <v>91</v>
      </c>
      <c r="L3312" t="s">
        <v>202</v>
      </c>
      <c r="M3312">
        <v>2</v>
      </c>
      <c r="N3312" s="2">
        <v>899</v>
      </c>
      <c r="O3312" s="3">
        <v>0.1</v>
      </c>
      <c r="P3312" s="2">
        <v>840</v>
      </c>
      <c r="Q3312" t="s">
        <v>32</v>
      </c>
      <c r="R3312" t="s">
        <v>33</v>
      </c>
      <c r="S3312" t="s">
        <v>57</v>
      </c>
      <c r="T3312" s="4">
        <v>4</v>
      </c>
      <c r="U3312" s="11">
        <f t="shared" si="51"/>
        <v>1798</v>
      </c>
      <c r="V3312" s="11">
        <f>tbl_EcommerceSales[[#This Row],[Gross_Sales]]*tbl_EcommerceSales[[#This Row],[Discount]]</f>
        <v>179.8</v>
      </c>
      <c r="W3312" s="11">
        <f>tbl_EcommerceSales[[#This Row],[Gross_Sales]]-tbl_EcommerceSales[[#This Row],[Discount_Amount]]</f>
        <v>1618.2</v>
      </c>
      <c r="X3312" s="11">
        <f>tbl_EcommerceSales[[#This Row],[Quantity]] * _xlfn.XLOOKUP(tbl_EcommerceSales[[#This Row],[Product_ID]], Product_Master!A:A, Product_Master!F:F)</f>
        <v>840</v>
      </c>
      <c r="Y3312" s="11">
        <f>tbl_EcommerceSales[[#This Row],[Net_Revenue]]-tbl_EcommerceSales[[#This Row],[Total_Cost]]</f>
        <v>778.2</v>
      </c>
      <c r="Z3312" s="9">
        <f>IFERROR(#REF!/tbl_EcommerceSales[[#This Row],[Total_Cost]], 0)</f>
        <v>0</v>
      </c>
      <c r="AA3312" t="str">
        <f>TEXT(tbl_EcommerceSales[[#This Row],[Order_Date]],"mmm")</f>
        <v>Dec</v>
      </c>
      <c r="AB3312">
        <f>YEAR(tbl_EcommerceSales[[#This Row],[Order_Date]])</f>
        <v>2025</v>
      </c>
      <c r="AC3312" t="str">
        <f>IF(tbl_EcommerceSales[[#This Row],[Age]]&lt;18,"Under 18",IF(tbl_EcommerceSales[[#This Row],[Age]]&lt;=25,"18-25",IF(tbl_EcommerceSales[[#This Row],[Age]]&lt;=35,"26-35",IF(tbl_EcommerceSales[[#This Row],[Age]]&lt;=45,"36-45",IF(tbl_EcommerceSales[[#This Row],[Age]]&lt;=55,"46-55","56+")))))</f>
        <v>36-45</v>
      </c>
    </row>
    <row r="3313" spans="1:29" x14ac:dyDescent="0.35">
      <c r="A3313" t="s">
        <v>5220</v>
      </c>
      <c r="B3313" s="7">
        <v>46021</v>
      </c>
      <c r="C3313" t="s">
        <v>5221</v>
      </c>
      <c r="D3313" t="s">
        <v>37</v>
      </c>
      <c r="E3313" t="s">
        <v>48</v>
      </c>
      <c r="F3313">
        <v>24</v>
      </c>
      <c r="G3313" t="s">
        <v>270</v>
      </c>
      <c r="H3313" t="s">
        <v>72</v>
      </c>
      <c r="I3313" t="s">
        <v>357</v>
      </c>
      <c r="J3313" t="s">
        <v>358</v>
      </c>
      <c r="K3313" t="s">
        <v>177</v>
      </c>
      <c r="L3313" t="s">
        <v>178</v>
      </c>
      <c r="M3313">
        <v>1</v>
      </c>
      <c r="N3313" s="2">
        <v>999</v>
      </c>
      <c r="O3313" s="3">
        <v>0.1</v>
      </c>
      <c r="P3313" s="2">
        <v>520</v>
      </c>
      <c r="Q3313" t="s">
        <v>156</v>
      </c>
      <c r="R3313" t="s">
        <v>33</v>
      </c>
      <c r="S3313" t="s">
        <v>34</v>
      </c>
      <c r="T3313" s="4">
        <v>4</v>
      </c>
      <c r="U3313" s="11">
        <f t="shared" si="51"/>
        <v>999</v>
      </c>
      <c r="V3313" s="11">
        <f>tbl_EcommerceSales[[#This Row],[Gross_Sales]]*tbl_EcommerceSales[[#This Row],[Discount]]</f>
        <v>99.9</v>
      </c>
      <c r="W3313" s="11">
        <f>tbl_EcommerceSales[[#This Row],[Gross_Sales]]-tbl_EcommerceSales[[#This Row],[Discount_Amount]]</f>
        <v>899.1</v>
      </c>
      <c r="X3313" s="11">
        <f>tbl_EcommerceSales[[#This Row],[Quantity]] * _xlfn.XLOOKUP(tbl_EcommerceSales[[#This Row],[Product_ID]], Product_Master!A:A, Product_Master!F:F)</f>
        <v>520</v>
      </c>
      <c r="Y3313" s="11">
        <f>tbl_EcommerceSales[[#This Row],[Net_Revenue]]-tbl_EcommerceSales[[#This Row],[Total_Cost]]</f>
        <v>379.1</v>
      </c>
      <c r="Z3313" s="9">
        <f>IFERROR(#REF!/tbl_EcommerceSales[[#This Row],[Total_Cost]], 0)</f>
        <v>0</v>
      </c>
      <c r="AA3313" t="str">
        <f>TEXT(tbl_EcommerceSales[[#This Row],[Order_Date]],"mmm")</f>
        <v>Dec</v>
      </c>
      <c r="AB3313">
        <f>YEAR(tbl_EcommerceSales[[#This Row],[Order_Date]])</f>
        <v>2025</v>
      </c>
      <c r="AC3313" t="str">
        <f>IF(tbl_EcommerceSales[[#This Row],[Age]]&lt;18,"Under 18",IF(tbl_EcommerceSales[[#This Row],[Age]]&lt;=25,"18-25",IF(tbl_EcommerceSales[[#This Row],[Age]]&lt;=35,"26-35",IF(tbl_EcommerceSales[[#This Row],[Age]]&lt;=45,"36-45",IF(tbl_EcommerceSales[[#This Row],[Age]]&lt;=55,"46-55","56+")))))</f>
        <v>18-25</v>
      </c>
    </row>
    <row r="3314" spans="1:29" x14ac:dyDescent="0.35">
      <c r="A3314" t="s">
        <v>5222</v>
      </c>
      <c r="B3314" s="7">
        <v>46021</v>
      </c>
      <c r="C3314" t="s">
        <v>5223</v>
      </c>
      <c r="D3314" t="s">
        <v>106</v>
      </c>
      <c r="E3314" t="s">
        <v>25</v>
      </c>
      <c r="F3314">
        <v>36</v>
      </c>
      <c r="G3314" t="s">
        <v>142</v>
      </c>
      <c r="H3314" t="s">
        <v>88</v>
      </c>
      <c r="I3314" t="s">
        <v>40</v>
      </c>
      <c r="J3314" t="s">
        <v>41</v>
      </c>
      <c r="K3314" t="s">
        <v>42</v>
      </c>
      <c r="L3314" t="s">
        <v>43</v>
      </c>
      <c r="M3314">
        <v>2</v>
      </c>
      <c r="N3314" s="2">
        <v>699</v>
      </c>
      <c r="O3314" s="3">
        <v>0</v>
      </c>
      <c r="P3314" s="2">
        <v>620</v>
      </c>
      <c r="Q3314" t="s">
        <v>123</v>
      </c>
      <c r="R3314" t="s">
        <v>33</v>
      </c>
      <c r="S3314" t="s">
        <v>34</v>
      </c>
      <c r="T3314" s="4">
        <v>5</v>
      </c>
      <c r="U3314" s="11">
        <f t="shared" si="51"/>
        <v>1398</v>
      </c>
      <c r="V3314" s="11">
        <f>tbl_EcommerceSales[[#This Row],[Gross_Sales]]*tbl_EcommerceSales[[#This Row],[Discount]]</f>
        <v>0</v>
      </c>
      <c r="W3314" s="11">
        <f>tbl_EcommerceSales[[#This Row],[Gross_Sales]]-tbl_EcommerceSales[[#This Row],[Discount_Amount]]</f>
        <v>1398</v>
      </c>
      <c r="X3314" s="11">
        <f>tbl_EcommerceSales[[#This Row],[Quantity]] * _xlfn.XLOOKUP(tbl_EcommerceSales[[#This Row],[Product_ID]], Product_Master!A:A, Product_Master!F:F)</f>
        <v>620</v>
      </c>
      <c r="Y3314" s="11">
        <f>tbl_EcommerceSales[[#This Row],[Net_Revenue]]-tbl_EcommerceSales[[#This Row],[Total_Cost]]</f>
        <v>778</v>
      </c>
      <c r="Z3314" s="9">
        <f>IFERROR(#REF!/tbl_EcommerceSales[[#This Row],[Total_Cost]], 0)</f>
        <v>0</v>
      </c>
      <c r="AA3314" t="str">
        <f>TEXT(tbl_EcommerceSales[[#This Row],[Order_Date]],"mmm")</f>
        <v>Dec</v>
      </c>
      <c r="AB3314">
        <f>YEAR(tbl_EcommerceSales[[#This Row],[Order_Date]])</f>
        <v>2025</v>
      </c>
      <c r="AC3314" t="str">
        <f>IF(tbl_EcommerceSales[[#This Row],[Age]]&lt;18,"Under 18",IF(tbl_EcommerceSales[[#This Row],[Age]]&lt;=25,"18-25",IF(tbl_EcommerceSales[[#This Row],[Age]]&lt;=35,"26-35",IF(tbl_EcommerceSales[[#This Row],[Age]]&lt;=45,"36-45",IF(tbl_EcommerceSales[[#This Row],[Age]]&lt;=55,"46-55","56+")))))</f>
        <v>36-45</v>
      </c>
    </row>
    <row r="3315" spans="1:29" x14ac:dyDescent="0.35">
      <c r="A3315" t="s">
        <v>5224</v>
      </c>
      <c r="B3315" s="7">
        <v>46021</v>
      </c>
      <c r="C3315" t="s">
        <v>1022</v>
      </c>
      <c r="D3315" t="s">
        <v>37</v>
      </c>
      <c r="E3315" t="s">
        <v>48</v>
      </c>
      <c r="F3315">
        <v>31</v>
      </c>
      <c r="G3315" t="s">
        <v>87</v>
      </c>
      <c r="H3315" t="s">
        <v>88</v>
      </c>
      <c r="I3315" t="s">
        <v>131</v>
      </c>
      <c r="J3315" t="s">
        <v>132</v>
      </c>
      <c r="K3315" t="s">
        <v>91</v>
      </c>
      <c r="L3315" t="s">
        <v>133</v>
      </c>
      <c r="M3315">
        <v>2</v>
      </c>
      <c r="N3315" s="2">
        <v>1299</v>
      </c>
      <c r="O3315" s="3">
        <v>0.05</v>
      </c>
      <c r="P3315" s="2">
        <v>1220</v>
      </c>
      <c r="Q3315" t="s">
        <v>32</v>
      </c>
      <c r="R3315" t="s">
        <v>33</v>
      </c>
      <c r="S3315" t="s">
        <v>34</v>
      </c>
      <c r="T3315" s="4">
        <v>1</v>
      </c>
      <c r="U3315" s="11">
        <f t="shared" si="51"/>
        <v>2598</v>
      </c>
      <c r="V3315" s="11">
        <f>tbl_EcommerceSales[[#This Row],[Gross_Sales]]*tbl_EcommerceSales[[#This Row],[Discount]]</f>
        <v>129.9</v>
      </c>
      <c r="W3315" s="11">
        <f>tbl_EcommerceSales[[#This Row],[Gross_Sales]]-tbl_EcommerceSales[[#This Row],[Discount_Amount]]</f>
        <v>2468.1</v>
      </c>
      <c r="X3315" s="11">
        <f>tbl_EcommerceSales[[#This Row],[Quantity]] * _xlfn.XLOOKUP(tbl_EcommerceSales[[#This Row],[Product_ID]], Product_Master!A:A, Product_Master!F:F)</f>
        <v>1220</v>
      </c>
      <c r="Y3315" s="11">
        <f>tbl_EcommerceSales[[#This Row],[Net_Revenue]]-tbl_EcommerceSales[[#This Row],[Total_Cost]]</f>
        <v>1248.0999999999999</v>
      </c>
      <c r="Z3315" s="9">
        <f>IFERROR(#REF!/tbl_EcommerceSales[[#This Row],[Total_Cost]], 0)</f>
        <v>0</v>
      </c>
      <c r="AA3315" t="str">
        <f>TEXT(tbl_EcommerceSales[[#This Row],[Order_Date]],"mmm")</f>
        <v>Dec</v>
      </c>
      <c r="AB3315">
        <f>YEAR(tbl_EcommerceSales[[#This Row],[Order_Date]])</f>
        <v>2025</v>
      </c>
      <c r="AC3315" t="str">
        <f>IF(tbl_EcommerceSales[[#This Row],[Age]]&lt;18,"Under 18",IF(tbl_EcommerceSales[[#This Row],[Age]]&lt;=25,"18-25",IF(tbl_EcommerceSales[[#This Row],[Age]]&lt;=35,"26-35",IF(tbl_EcommerceSales[[#This Row],[Age]]&lt;=45,"36-45",IF(tbl_EcommerceSales[[#This Row],[Age]]&lt;=55,"46-55","56+")))))</f>
        <v>26-35</v>
      </c>
    </row>
    <row r="3316" spans="1:29" x14ac:dyDescent="0.35">
      <c r="A3316" t="s">
        <v>5225</v>
      </c>
      <c r="B3316" s="7">
        <v>46021</v>
      </c>
      <c r="C3316" t="s">
        <v>3032</v>
      </c>
      <c r="D3316" t="s">
        <v>102</v>
      </c>
      <c r="E3316" t="s">
        <v>25</v>
      </c>
      <c r="F3316">
        <v>27</v>
      </c>
      <c r="G3316" t="s">
        <v>26</v>
      </c>
      <c r="H3316" t="s">
        <v>27</v>
      </c>
      <c r="I3316" t="s">
        <v>67</v>
      </c>
      <c r="J3316" t="s">
        <v>68</v>
      </c>
      <c r="K3316" t="s">
        <v>42</v>
      </c>
      <c r="L3316" t="s">
        <v>43</v>
      </c>
      <c r="M3316">
        <v>1</v>
      </c>
      <c r="N3316" s="2">
        <v>799</v>
      </c>
      <c r="O3316" s="3">
        <v>0.1</v>
      </c>
      <c r="P3316" s="2">
        <v>360</v>
      </c>
      <c r="Q3316" t="s">
        <v>32</v>
      </c>
      <c r="R3316" t="s">
        <v>33</v>
      </c>
      <c r="S3316" t="s">
        <v>34</v>
      </c>
      <c r="T3316" s="4">
        <v>5</v>
      </c>
      <c r="U3316" s="11">
        <f t="shared" si="51"/>
        <v>799</v>
      </c>
      <c r="V3316" s="11">
        <f>tbl_EcommerceSales[[#This Row],[Gross_Sales]]*tbl_EcommerceSales[[#This Row],[Discount]]</f>
        <v>79.900000000000006</v>
      </c>
      <c r="W3316" s="11">
        <f>tbl_EcommerceSales[[#This Row],[Gross_Sales]]-tbl_EcommerceSales[[#This Row],[Discount_Amount]]</f>
        <v>719.1</v>
      </c>
      <c r="X3316" s="11">
        <f>tbl_EcommerceSales[[#This Row],[Quantity]] * _xlfn.XLOOKUP(tbl_EcommerceSales[[#This Row],[Product_ID]], Product_Master!A:A, Product_Master!F:F)</f>
        <v>360</v>
      </c>
      <c r="Y3316" s="11">
        <f>tbl_EcommerceSales[[#This Row],[Net_Revenue]]-tbl_EcommerceSales[[#This Row],[Total_Cost]]</f>
        <v>359.1</v>
      </c>
      <c r="Z3316" s="9">
        <f>IFERROR(#REF!/tbl_EcommerceSales[[#This Row],[Total_Cost]], 0)</f>
        <v>0</v>
      </c>
      <c r="AA3316" t="str">
        <f>TEXT(tbl_EcommerceSales[[#This Row],[Order_Date]],"mmm")</f>
        <v>Dec</v>
      </c>
      <c r="AB3316">
        <f>YEAR(tbl_EcommerceSales[[#This Row],[Order_Date]])</f>
        <v>2025</v>
      </c>
      <c r="AC3316" t="str">
        <f>IF(tbl_EcommerceSales[[#This Row],[Age]]&lt;18,"Under 18",IF(tbl_EcommerceSales[[#This Row],[Age]]&lt;=25,"18-25",IF(tbl_EcommerceSales[[#This Row],[Age]]&lt;=35,"26-35",IF(tbl_EcommerceSales[[#This Row],[Age]]&lt;=45,"36-45",IF(tbl_EcommerceSales[[#This Row],[Age]]&lt;=55,"46-55","56+")))))</f>
        <v>26-35</v>
      </c>
    </row>
    <row r="3317" spans="1:29" x14ac:dyDescent="0.35">
      <c r="A3317" t="s">
        <v>5226</v>
      </c>
      <c r="B3317" s="7">
        <v>46021</v>
      </c>
      <c r="C3317" t="s">
        <v>556</v>
      </c>
      <c r="D3317" t="s">
        <v>342</v>
      </c>
      <c r="E3317" t="s">
        <v>48</v>
      </c>
      <c r="F3317">
        <v>33</v>
      </c>
      <c r="G3317" t="s">
        <v>192</v>
      </c>
      <c r="H3317" t="s">
        <v>27</v>
      </c>
      <c r="I3317" t="s">
        <v>40</v>
      </c>
      <c r="J3317" t="s">
        <v>41</v>
      </c>
      <c r="K3317" t="s">
        <v>42</v>
      </c>
      <c r="L3317" t="s">
        <v>43</v>
      </c>
      <c r="M3317">
        <v>1</v>
      </c>
      <c r="N3317" s="2">
        <v>699</v>
      </c>
      <c r="O3317" s="3">
        <v>0</v>
      </c>
      <c r="P3317" s="2">
        <v>310</v>
      </c>
      <c r="Q3317" t="s">
        <v>44</v>
      </c>
      <c r="R3317" t="s">
        <v>33</v>
      </c>
      <c r="S3317" t="s">
        <v>34</v>
      </c>
      <c r="T3317" s="4">
        <v>5</v>
      </c>
      <c r="U3317" s="11">
        <f t="shared" si="51"/>
        <v>699</v>
      </c>
      <c r="V3317" s="11">
        <f>tbl_EcommerceSales[[#This Row],[Gross_Sales]]*tbl_EcommerceSales[[#This Row],[Discount]]</f>
        <v>0</v>
      </c>
      <c r="W3317" s="11">
        <f>tbl_EcommerceSales[[#This Row],[Gross_Sales]]-tbl_EcommerceSales[[#This Row],[Discount_Amount]]</f>
        <v>699</v>
      </c>
      <c r="X3317" s="11">
        <f>tbl_EcommerceSales[[#This Row],[Quantity]] * _xlfn.XLOOKUP(tbl_EcommerceSales[[#This Row],[Product_ID]], Product_Master!A:A, Product_Master!F:F)</f>
        <v>310</v>
      </c>
      <c r="Y3317" s="11">
        <f>tbl_EcommerceSales[[#This Row],[Net_Revenue]]-tbl_EcommerceSales[[#This Row],[Total_Cost]]</f>
        <v>389</v>
      </c>
      <c r="Z3317" s="9">
        <f>IFERROR(#REF!/tbl_EcommerceSales[[#This Row],[Total_Cost]], 0)</f>
        <v>0</v>
      </c>
      <c r="AA3317" t="str">
        <f>TEXT(tbl_EcommerceSales[[#This Row],[Order_Date]],"mmm")</f>
        <v>Dec</v>
      </c>
      <c r="AB3317">
        <f>YEAR(tbl_EcommerceSales[[#This Row],[Order_Date]])</f>
        <v>2025</v>
      </c>
      <c r="AC3317" t="str">
        <f>IF(tbl_EcommerceSales[[#This Row],[Age]]&lt;18,"Under 18",IF(tbl_EcommerceSales[[#This Row],[Age]]&lt;=25,"18-25",IF(tbl_EcommerceSales[[#This Row],[Age]]&lt;=35,"26-35",IF(tbl_EcommerceSales[[#This Row],[Age]]&lt;=45,"36-45",IF(tbl_EcommerceSales[[#This Row],[Age]]&lt;=55,"46-55","56+")))))</f>
        <v>26-35</v>
      </c>
    </row>
    <row r="3318" spans="1:29" x14ac:dyDescent="0.35">
      <c r="A3318" t="s">
        <v>5227</v>
      </c>
      <c r="B3318" s="7">
        <v>46021</v>
      </c>
      <c r="C3318" t="s">
        <v>2427</v>
      </c>
      <c r="D3318" t="s">
        <v>102</v>
      </c>
      <c r="E3318" t="s">
        <v>25</v>
      </c>
      <c r="F3318">
        <v>29</v>
      </c>
      <c r="G3318" t="s">
        <v>152</v>
      </c>
      <c r="H3318" t="s">
        <v>72</v>
      </c>
      <c r="I3318" t="s">
        <v>276</v>
      </c>
      <c r="J3318" t="s">
        <v>277</v>
      </c>
      <c r="K3318" t="s">
        <v>30</v>
      </c>
      <c r="L3318" t="s">
        <v>278</v>
      </c>
      <c r="M3318">
        <v>3</v>
      </c>
      <c r="N3318" s="2">
        <v>1599</v>
      </c>
      <c r="O3318" s="3">
        <v>0.15</v>
      </c>
      <c r="P3318" s="2">
        <v>2550</v>
      </c>
      <c r="Q3318" t="s">
        <v>32</v>
      </c>
      <c r="R3318" t="s">
        <v>33</v>
      </c>
      <c r="S3318" t="s">
        <v>57</v>
      </c>
      <c r="T3318" s="4">
        <v>5</v>
      </c>
      <c r="U3318" s="11">
        <f t="shared" si="51"/>
        <v>4797</v>
      </c>
      <c r="V3318" s="11">
        <f>tbl_EcommerceSales[[#This Row],[Gross_Sales]]*tbl_EcommerceSales[[#This Row],[Discount]]</f>
        <v>719.55</v>
      </c>
      <c r="W3318" s="11">
        <f>tbl_EcommerceSales[[#This Row],[Gross_Sales]]-tbl_EcommerceSales[[#This Row],[Discount_Amount]]</f>
        <v>4077.45</v>
      </c>
      <c r="X3318" s="11">
        <f>tbl_EcommerceSales[[#This Row],[Quantity]] * _xlfn.XLOOKUP(tbl_EcommerceSales[[#This Row],[Product_ID]], Product_Master!A:A, Product_Master!F:F)</f>
        <v>2550</v>
      </c>
      <c r="Y3318" s="11">
        <f>tbl_EcommerceSales[[#This Row],[Net_Revenue]]-tbl_EcommerceSales[[#This Row],[Total_Cost]]</f>
        <v>1527.4499999999998</v>
      </c>
      <c r="Z3318" s="9">
        <f>IFERROR(#REF!/tbl_EcommerceSales[[#This Row],[Total_Cost]], 0)</f>
        <v>0</v>
      </c>
      <c r="AA3318" t="str">
        <f>TEXT(tbl_EcommerceSales[[#This Row],[Order_Date]],"mmm")</f>
        <v>Dec</v>
      </c>
      <c r="AB3318">
        <f>YEAR(tbl_EcommerceSales[[#This Row],[Order_Date]])</f>
        <v>2025</v>
      </c>
      <c r="AC3318" t="str">
        <f>IF(tbl_EcommerceSales[[#This Row],[Age]]&lt;18,"Under 18",IF(tbl_EcommerceSales[[#This Row],[Age]]&lt;=25,"18-25",IF(tbl_EcommerceSales[[#This Row],[Age]]&lt;=35,"26-35",IF(tbl_EcommerceSales[[#This Row],[Age]]&lt;=45,"36-45",IF(tbl_EcommerceSales[[#This Row],[Age]]&lt;=55,"46-55","56+")))))</f>
        <v>26-35</v>
      </c>
    </row>
    <row r="3319" spans="1:29" x14ac:dyDescent="0.35">
      <c r="A3319" t="s">
        <v>5228</v>
      </c>
      <c r="B3319" s="7">
        <v>46021</v>
      </c>
      <c r="C3319" t="s">
        <v>1833</v>
      </c>
      <c r="D3319" t="s">
        <v>86</v>
      </c>
      <c r="E3319" t="s">
        <v>48</v>
      </c>
      <c r="F3319">
        <v>30</v>
      </c>
      <c r="G3319" t="s">
        <v>52</v>
      </c>
      <c r="H3319" t="s">
        <v>27</v>
      </c>
      <c r="I3319" t="s">
        <v>517</v>
      </c>
      <c r="J3319" t="s">
        <v>518</v>
      </c>
      <c r="K3319" t="s">
        <v>30</v>
      </c>
      <c r="L3319" t="s">
        <v>278</v>
      </c>
      <c r="M3319">
        <v>1</v>
      </c>
      <c r="N3319" s="2">
        <v>1299</v>
      </c>
      <c r="O3319" s="3">
        <v>0</v>
      </c>
      <c r="P3319" s="2">
        <v>690</v>
      </c>
      <c r="Q3319" t="s">
        <v>32</v>
      </c>
      <c r="R3319" t="s">
        <v>33</v>
      </c>
      <c r="S3319" t="s">
        <v>34</v>
      </c>
      <c r="T3319" s="4">
        <v>5</v>
      </c>
      <c r="U3319" s="11">
        <f t="shared" si="51"/>
        <v>1299</v>
      </c>
      <c r="V3319" s="11">
        <f>tbl_EcommerceSales[[#This Row],[Gross_Sales]]*tbl_EcommerceSales[[#This Row],[Discount]]</f>
        <v>0</v>
      </c>
      <c r="W3319" s="11">
        <f>tbl_EcommerceSales[[#This Row],[Gross_Sales]]-tbl_EcommerceSales[[#This Row],[Discount_Amount]]</f>
        <v>1299</v>
      </c>
      <c r="X3319" s="11">
        <f>tbl_EcommerceSales[[#This Row],[Quantity]] * _xlfn.XLOOKUP(tbl_EcommerceSales[[#This Row],[Product_ID]], Product_Master!A:A, Product_Master!F:F)</f>
        <v>690</v>
      </c>
      <c r="Y3319" s="11">
        <f>tbl_EcommerceSales[[#This Row],[Net_Revenue]]-tbl_EcommerceSales[[#This Row],[Total_Cost]]</f>
        <v>609</v>
      </c>
      <c r="Z3319" s="9">
        <f>IFERROR(#REF!/tbl_EcommerceSales[[#This Row],[Total_Cost]], 0)</f>
        <v>0</v>
      </c>
      <c r="AA3319" t="str">
        <f>TEXT(tbl_EcommerceSales[[#This Row],[Order_Date]],"mmm")</f>
        <v>Dec</v>
      </c>
      <c r="AB3319">
        <f>YEAR(tbl_EcommerceSales[[#This Row],[Order_Date]])</f>
        <v>2025</v>
      </c>
      <c r="AC3319" t="str">
        <f>IF(tbl_EcommerceSales[[#This Row],[Age]]&lt;18,"Under 18",IF(tbl_EcommerceSales[[#This Row],[Age]]&lt;=25,"18-25",IF(tbl_EcommerceSales[[#This Row],[Age]]&lt;=35,"26-35",IF(tbl_EcommerceSales[[#This Row],[Age]]&lt;=45,"36-45",IF(tbl_EcommerceSales[[#This Row],[Age]]&lt;=55,"46-55","56+")))))</f>
        <v>26-35</v>
      </c>
    </row>
    <row r="3320" spans="1:29" x14ac:dyDescent="0.35">
      <c r="A3320" t="s">
        <v>5229</v>
      </c>
      <c r="B3320" s="7">
        <v>46021</v>
      </c>
      <c r="C3320" t="s">
        <v>1513</v>
      </c>
      <c r="D3320" t="s">
        <v>130</v>
      </c>
      <c r="E3320" t="s">
        <v>48</v>
      </c>
      <c r="F3320">
        <v>29</v>
      </c>
      <c r="G3320" t="s">
        <v>26</v>
      </c>
      <c r="H3320" t="s">
        <v>27</v>
      </c>
      <c r="I3320" t="s">
        <v>276</v>
      </c>
      <c r="J3320" t="s">
        <v>277</v>
      </c>
      <c r="K3320" t="s">
        <v>30</v>
      </c>
      <c r="L3320" t="s">
        <v>278</v>
      </c>
      <c r="M3320">
        <v>2</v>
      </c>
      <c r="N3320" s="2">
        <v>1599</v>
      </c>
      <c r="O3320" s="3">
        <v>0.1</v>
      </c>
      <c r="P3320" s="2">
        <v>1700</v>
      </c>
      <c r="Q3320" t="s">
        <v>156</v>
      </c>
      <c r="R3320" t="s">
        <v>33</v>
      </c>
      <c r="S3320" t="s">
        <v>57</v>
      </c>
      <c r="T3320" s="4">
        <v>5</v>
      </c>
      <c r="U3320" s="11">
        <f t="shared" si="51"/>
        <v>3198</v>
      </c>
      <c r="V3320" s="11">
        <f>tbl_EcommerceSales[[#This Row],[Gross_Sales]]*tbl_EcommerceSales[[#This Row],[Discount]]</f>
        <v>319.8</v>
      </c>
      <c r="W3320" s="11">
        <f>tbl_EcommerceSales[[#This Row],[Gross_Sales]]-tbl_EcommerceSales[[#This Row],[Discount_Amount]]</f>
        <v>2878.2</v>
      </c>
      <c r="X3320" s="11">
        <f>tbl_EcommerceSales[[#This Row],[Quantity]] * _xlfn.XLOOKUP(tbl_EcommerceSales[[#This Row],[Product_ID]], Product_Master!A:A, Product_Master!F:F)</f>
        <v>1700</v>
      </c>
      <c r="Y3320" s="11">
        <f>tbl_EcommerceSales[[#This Row],[Net_Revenue]]-tbl_EcommerceSales[[#This Row],[Total_Cost]]</f>
        <v>1178.1999999999998</v>
      </c>
      <c r="Z3320" s="9">
        <f>IFERROR(#REF!/tbl_EcommerceSales[[#This Row],[Total_Cost]], 0)</f>
        <v>0</v>
      </c>
      <c r="AA3320" t="str">
        <f>TEXT(tbl_EcommerceSales[[#This Row],[Order_Date]],"mmm")</f>
        <v>Dec</v>
      </c>
      <c r="AB3320">
        <f>YEAR(tbl_EcommerceSales[[#This Row],[Order_Date]])</f>
        <v>2025</v>
      </c>
      <c r="AC3320" t="str">
        <f>IF(tbl_EcommerceSales[[#This Row],[Age]]&lt;18,"Under 18",IF(tbl_EcommerceSales[[#This Row],[Age]]&lt;=25,"18-25",IF(tbl_EcommerceSales[[#This Row],[Age]]&lt;=35,"26-35",IF(tbl_EcommerceSales[[#This Row],[Age]]&lt;=45,"36-45",IF(tbl_EcommerceSales[[#This Row],[Age]]&lt;=55,"46-55","56+")))))</f>
        <v>26-35</v>
      </c>
    </row>
    <row r="3321" spans="1:29" x14ac:dyDescent="0.35">
      <c r="A3321" t="s">
        <v>5230</v>
      </c>
      <c r="B3321" s="7">
        <v>46021</v>
      </c>
      <c r="C3321" t="s">
        <v>2167</v>
      </c>
      <c r="D3321" t="s">
        <v>24</v>
      </c>
      <c r="E3321" t="s">
        <v>25</v>
      </c>
      <c r="F3321">
        <v>42</v>
      </c>
      <c r="G3321" t="s">
        <v>171</v>
      </c>
      <c r="H3321" t="s">
        <v>39</v>
      </c>
      <c r="I3321" t="s">
        <v>338</v>
      </c>
      <c r="J3321" t="s">
        <v>339</v>
      </c>
      <c r="K3321" t="s">
        <v>55</v>
      </c>
      <c r="L3321" t="s">
        <v>56</v>
      </c>
      <c r="M3321">
        <v>1</v>
      </c>
      <c r="N3321" s="2">
        <v>1499</v>
      </c>
      <c r="O3321" s="3">
        <v>0.1</v>
      </c>
      <c r="P3321" s="2">
        <v>780</v>
      </c>
      <c r="Q3321" t="s">
        <v>32</v>
      </c>
      <c r="R3321" t="s">
        <v>33</v>
      </c>
      <c r="S3321" t="s">
        <v>57</v>
      </c>
      <c r="T3321" s="4">
        <v>5</v>
      </c>
      <c r="U3321" s="11">
        <f t="shared" si="51"/>
        <v>1499</v>
      </c>
      <c r="V3321" s="11">
        <f>tbl_EcommerceSales[[#This Row],[Gross_Sales]]*tbl_EcommerceSales[[#This Row],[Discount]]</f>
        <v>149.9</v>
      </c>
      <c r="W3321" s="11">
        <f>tbl_EcommerceSales[[#This Row],[Gross_Sales]]-tbl_EcommerceSales[[#This Row],[Discount_Amount]]</f>
        <v>1349.1</v>
      </c>
      <c r="X3321" s="11">
        <f>tbl_EcommerceSales[[#This Row],[Quantity]] * _xlfn.XLOOKUP(tbl_EcommerceSales[[#This Row],[Product_ID]], Product_Master!A:A, Product_Master!F:F)</f>
        <v>780</v>
      </c>
      <c r="Y3321" s="11">
        <f>tbl_EcommerceSales[[#This Row],[Net_Revenue]]-tbl_EcommerceSales[[#This Row],[Total_Cost]]</f>
        <v>569.09999999999991</v>
      </c>
      <c r="Z3321" s="9">
        <f>IFERROR(#REF!/tbl_EcommerceSales[[#This Row],[Total_Cost]], 0)</f>
        <v>0</v>
      </c>
      <c r="AA3321" t="str">
        <f>TEXT(tbl_EcommerceSales[[#This Row],[Order_Date]],"mmm")</f>
        <v>Dec</v>
      </c>
      <c r="AB3321">
        <f>YEAR(tbl_EcommerceSales[[#This Row],[Order_Date]])</f>
        <v>2025</v>
      </c>
      <c r="AC3321" t="str">
        <f>IF(tbl_EcommerceSales[[#This Row],[Age]]&lt;18,"Under 18",IF(tbl_EcommerceSales[[#This Row],[Age]]&lt;=25,"18-25",IF(tbl_EcommerceSales[[#This Row],[Age]]&lt;=35,"26-35",IF(tbl_EcommerceSales[[#This Row],[Age]]&lt;=45,"36-45",IF(tbl_EcommerceSales[[#This Row],[Age]]&lt;=55,"46-55","56+")))))</f>
        <v>36-45</v>
      </c>
    </row>
    <row r="3322" spans="1:29" x14ac:dyDescent="0.35">
      <c r="A3322" t="s">
        <v>5231</v>
      </c>
      <c r="B3322" s="7">
        <v>46021</v>
      </c>
      <c r="C3322" t="s">
        <v>948</v>
      </c>
      <c r="D3322" t="s">
        <v>251</v>
      </c>
      <c r="E3322" t="s">
        <v>25</v>
      </c>
      <c r="F3322">
        <v>31</v>
      </c>
      <c r="G3322" t="s">
        <v>174</v>
      </c>
      <c r="H3322" t="s">
        <v>39</v>
      </c>
      <c r="I3322" t="s">
        <v>257</v>
      </c>
      <c r="J3322" t="s">
        <v>258</v>
      </c>
      <c r="K3322" t="s">
        <v>55</v>
      </c>
      <c r="L3322" t="s">
        <v>56</v>
      </c>
      <c r="M3322">
        <v>2</v>
      </c>
      <c r="N3322" s="2">
        <v>1999</v>
      </c>
      <c r="O3322" s="3">
        <v>0.2</v>
      </c>
      <c r="P3322" s="2">
        <v>2100</v>
      </c>
      <c r="Q3322" t="s">
        <v>32</v>
      </c>
      <c r="R3322" t="s">
        <v>33</v>
      </c>
      <c r="S3322" t="s">
        <v>34</v>
      </c>
      <c r="T3322" s="4">
        <v>5</v>
      </c>
      <c r="U3322" s="11">
        <f t="shared" si="51"/>
        <v>3998</v>
      </c>
      <c r="V3322" s="11">
        <f>tbl_EcommerceSales[[#This Row],[Gross_Sales]]*tbl_EcommerceSales[[#This Row],[Discount]]</f>
        <v>799.6</v>
      </c>
      <c r="W3322" s="11">
        <f>tbl_EcommerceSales[[#This Row],[Gross_Sales]]-tbl_EcommerceSales[[#This Row],[Discount_Amount]]</f>
        <v>3198.4</v>
      </c>
      <c r="X3322" s="11">
        <f>tbl_EcommerceSales[[#This Row],[Quantity]] * _xlfn.XLOOKUP(tbl_EcommerceSales[[#This Row],[Product_ID]], Product_Master!A:A, Product_Master!F:F)</f>
        <v>2100</v>
      </c>
      <c r="Y3322" s="11">
        <f>tbl_EcommerceSales[[#This Row],[Net_Revenue]]-tbl_EcommerceSales[[#This Row],[Total_Cost]]</f>
        <v>1098.4000000000001</v>
      </c>
      <c r="Z3322" s="9">
        <f>IFERROR(#REF!/tbl_EcommerceSales[[#This Row],[Total_Cost]], 0)</f>
        <v>0</v>
      </c>
      <c r="AA3322" t="str">
        <f>TEXT(tbl_EcommerceSales[[#This Row],[Order_Date]],"mmm")</f>
        <v>Dec</v>
      </c>
      <c r="AB3322">
        <f>YEAR(tbl_EcommerceSales[[#This Row],[Order_Date]])</f>
        <v>2025</v>
      </c>
      <c r="AC3322" t="str">
        <f>IF(tbl_EcommerceSales[[#This Row],[Age]]&lt;18,"Under 18",IF(tbl_EcommerceSales[[#This Row],[Age]]&lt;=25,"18-25",IF(tbl_EcommerceSales[[#This Row],[Age]]&lt;=35,"26-35",IF(tbl_EcommerceSales[[#This Row],[Age]]&lt;=45,"36-45",IF(tbl_EcommerceSales[[#This Row],[Age]]&lt;=55,"46-55","56+")))))</f>
        <v>26-35</v>
      </c>
    </row>
    <row r="3323" spans="1:29" x14ac:dyDescent="0.35">
      <c r="A3323" t="s">
        <v>5232</v>
      </c>
      <c r="B3323" s="7">
        <v>46021</v>
      </c>
      <c r="C3323" t="s">
        <v>5009</v>
      </c>
      <c r="D3323" t="s">
        <v>37</v>
      </c>
      <c r="E3323" t="s">
        <v>48</v>
      </c>
      <c r="F3323">
        <v>34</v>
      </c>
      <c r="G3323" t="s">
        <v>186</v>
      </c>
      <c r="H3323" t="s">
        <v>72</v>
      </c>
      <c r="I3323" t="s">
        <v>212</v>
      </c>
      <c r="J3323" t="s">
        <v>213</v>
      </c>
      <c r="K3323" t="s">
        <v>177</v>
      </c>
      <c r="L3323" t="s">
        <v>178</v>
      </c>
      <c r="M3323">
        <v>2</v>
      </c>
      <c r="N3323" s="2">
        <v>2499</v>
      </c>
      <c r="O3323" s="3">
        <v>0</v>
      </c>
      <c r="P3323" s="2">
        <v>2900</v>
      </c>
      <c r="Q3323" t="s">
        <v>156</v>
      </c>
      <c r="R3323" t="s">
        <v>33</v>
      </c>
      <c r="S3323" t="s">
        <v>57</v>
      </c>
      <c r="T3323" s="4">
        <v>4</v>
      </c>
      <c r="U3323" s="11">
        <f t="shared" si="51"/>
        <v>4998</v>
      </c>
      <c r="V3323" s="11">
        <f>tbl_EcommerceSales[[#This Row],[Gross_Sales]]*tbl_EcommerceSales[[#This Row],[Discount]]</f>
        <v>0</v>
      </c>
      <c r="W3323" s="11">
        <f>tbl_EcommerceSales[[#This Row],[Gross_Sales]]-tbl_EcommerceSales[[#This Row],[Discount_Amount]]</f>
        <v>4998</v>
      </c>
      <c r="X3323" s="11">
        <f>tbl_EcommerceSales[[#This Row],[Quantity]] * _xlfn.XLOOKUP(tbl_EcommerceSales[[#This Row],[Product_ID]], Product_Master!A:A, Product_Master!F:F)</f>
        <v>2900</v>
      </c>
      <c r="Y3323" s="11">
        <f>tbl_EcommerceSales[[#This Row],[Net_Revenue]]-tbl_EcommerceSales[[#This Row],[Total_Cost]]</f>
        <v>2098</v>
      </c>
      <c r="Z3323" s="9">
        <f>IFERROR(#REF!/tbl_EcommerceSales[[#This Row],[Total_Cost]], 0)</f>
        <v>0</v>
      </c>
      <c r="AA3323" t="str">
        <f>TEXT(tbl_EcommerceSales[[#This Row],[Order_Date]],"mmm")</f>
        <v>Dec</v>
      </c>
      <c r="AB3323">
        <f>YEAR(tbl_EcommerceSales[[#This Row],[Order_Date]])</f>
        <v>2025</v>
      </c>
      <c r="AC3323" t="str">
        <f>IF(tbl_EcommerceSales[[#This Row],[Age]]&lt;18,"Under 18",IF(tbl_EcommerceSales[[#This Row],[Age]]&lt;=25,"18-25",IF(tbl_EcommerceSales[[#This Row],[Age]]&lt;=35,"26-35",IF(tbl_EcommerceSales[[#This Row],[Age]]&lt;=45,"36-45",IF(tbl_EcommerceSales[[#This Row],[Age]]&lt;=55,"46-55","56+")))))</f>
        <v>26-35</v>
      </c>
    </row>
    <row r="3324" spans="1:29" x14ac:dyDescent="0.35">
      <c r="A3324" t="s">
        <v>5233</v>
      </c>
      <c r="B3324" s="7">
        <v>46021</v>
      </c>
      <c r="C3324" t="s">
        <v>2273</v>
      </c>
      <c r="D3324" t="s">
        <v>66</v>
      </c>
      <c r="E3324" t="s">
        <v>48</v>
      </c>
      <c r="F3324">
        <v>18</v>
      </c>
      <c r="G3324" t="s">
        <v>122</v>
      </c>
      <c r="H3324" t="s">
        <v>72</v>
      </c>
      <c r="I3324" t="s">
        <v>67</v>
      </c>
      <c r="J3324" t="s">
        <v>68</v>
      </c>
      <c r="K3324" t="s">
        <v>42</v>
      </c>
      <c r="L3324" t="s">
        <v>43</v>
      </c>
      <c r="M3324">
        <v>2</v>
      </c>
      <c r="N3324" s="2">
        <v>799</v>
      </c>
      <c r="O3324" s="3">
        <v>0.2</v>
      </c>
      <c r="P3324" s="2">
        <v>720</v>
      </c>
      <c r="Q3324" t="s">
        <v>319</v>
      </c>
      <c r="R3324" t="s">
        <v>33</v>
      </c>
      <c r="S3324" t="s">
        <v>34</v>
      </c>
      <c r="T3324" s="4">
        <v>5</v>
      </c>
      <c r="U3324" s="11">
        <f t="shared" si="51"/>
        <v>1598</v>
      </c>
      <c r="V3324" s="11">
        <f>tbl_EcommerceSales[[#This Row],[Gross_Sales]]*tbl_EcommerceSales[[#This Row],[Discount]]</f>
        <v>319.60000000000002</v>
      </c>
      <c r="W3324" s="11">
        <f>tbl_EcommerceSales[[#This Row],[Gross_Sales]]-tbl_EcommerceSales[[#This Row],[Discount_Amount]]</f>
        <v>1278.4000000000001</v>
      </c>
      <c r="X3324" s="11">
        <f>tbl_EcommerceSales[[#This Row],[Quantity]] * _xlfn.XLOOKUP(tbl_EcommerceSales[[#This Row],[Product_ID]], Product_Master!A:A, Product_Master!F:F)</f>
        <v>720</v>
      </c>
      <c r="Y3324" s="11">
        <f>tbl_EcommerceSales[[#This Row],[Net_Revenue]]-tbl_EcommerceSales[[#This Row],[Total_Cost]]</f>
        <v>558.40000000000009</v>
      </c>
      <c r="Z3324" s="9">
        <f>IFERROR(#REF!/tbl_EcommerceSales[[#This Row],[Total_Cost]], 0)</f>
        <v>0</v>
      </c>
      <c r="AA3324" t="str">
        <f>TEXT(tbl_EcommerceSales[[#This Row],[Order_Date]],"mmm")</f>
        <v>Dec</v>
      </c>
      <c r="AB3324">
        <f>YEAR(tbl_EcommerceSales[[#This Row],[Order_Date]])</f>
        <v>2025</v>
      </c>
      <c r="AC3324" t="str">
        <f>IF(tbl_EcommerceSales[[#This Row],[Age]]&lt;18,"Under 18",IF(tbl_EcommerceSales[[#This Row],[Age]]&lt;=25,"18-25",IF(tbl_EcommerceSales[[#This Row],[Age]]&lt;=35,"26-35",IF(tbl_EcommerceSales[[#This Row],[Age]]&lt;=45,"36-45",IF(tbl_EcommerceSales[[#This Row],[Age]]&lt;=55,"46-55","56+")))))</f>
        <v>18-25</v>
      </c>
    </row>
    <row r="3325" spans="1:29" x14ac:dyDescent="0.35">
      <c r="A3325" t="s">
        <v>5234</v>
      </c>
      <c r="B3325" s="7">
        <v>46021</v>
      </c>
      <c r="C3325" t="s">
        <v>2745</v>
      </c>
      <c r="D3325" t="s">
        <v>106</v>
      </c>
      <c r="E3325" t="s">
        <v>48</v>
      </c>
      <c r="F3325">
        <v>27</v>
      </c>
      <c r="G3325" t="s">
        <v>246</v>
      </c>
      <c r="H3325" t="s">
        <v>27</v>
      </c>
      <c r="I3325" t="s">
        <v>294</v>
      </c>
      <c r="J3325" t="s">
        <v>295</v>
      </c>
      <c r="K3325" t="s">
        <v>91</v>
      </c>
      <c r="L3325" t="s">
        <v>296</v>
      </c>
      <c r="M3325">
        <v>1</v>
      </c>
      <c r="N3325" s="2">
        <v>699</v>
      </c>
      <c r="O3325" s="3">
        <v>0.25</v>
      </c>
      <c r="P3325" s="2">
        <v>300</v>
      </c>
      <c r="Q3325" t="s">
        <v>32</v>
      </c>
      <c r="R3325" t="s">
        <v>33</v>
      </c>
      <c r="S3325" t="s">
        <v>57</v>
      </c>
      <c r="T3325" s="4">
        <v>5</v>
      </c>
      <c r="U3325" s="11">
        <f t="shared" si="51"/>
        <v>699</v>
      </c>
      <c r="V3325" s="11">
        <f>tbl_EcommerceSales[[#This Row],[Gross_Sales]]*tbl_EcommerceSales[[#This Row],[Discount]]</f>
        <v>174.75</v>
      </c>
      <c r="W3325" s="11">
        <f>tbl_EcommerceSales[[#This Row],[Gross_Sales]]-tbl_EcommerceSales[[#This Row],[Discount_Amount]]</f>
        <v>524.25</v>
      </c>
      <c r="X3325" s="11">
        <f>tbl_EcommerceSales[[#This Row],[Quantity]] * _xlfn.XLOOKUP(tbl_EcommerceSales[[#This Row],[Product_ID]], Product_Master!A:A, Product_Master!F:F)</f>
        <v>300</v>
      </c>
      <c r="Y3325" s="11">
        <f>tbl_EcommerceSales[[#This Row],[Net_Revenue]]-tbl_EcommerceSales[[#This Row],[Total_Cost]]</f>
        <v>224.25</v>
      </c>
      <c r="Z3325" s="9">
        <f>IFERROR(#REF!/tbl_EcommerceSales[[#This Row],[Total_Cost]], 0)</f>
        <v>0</v>
      </c>
      <c r="AA3325" t="str">
        <f>TEXT(tbl_EcommerceSales[[#This Row],[Order_Date]],"mmm")</f>
        <v>Dec</v>
      </c>
      <c r="AB3325">
        <f>YEAR(tbl_EcommerceSales[[#This Row],[Order_Date]])</f>
        <v>2025</v>
      </c>
      <c r="AC3325" t="str">
        <f>IF(tbl_EcommerceSales[[#This Row],[Age]]&lt;18,"Under 18",IF(tbl_EcommerceSales[[#This Row],[Age]]&lt;=25,"18-25",IF(tbl_EcommerceSales[[#This Row],[Age]]&lt;=35,"26-35",IF(tbl_EcommerceSales[[#This Row],[Age]]&lt;=45,"36-45",IF(tbl_EcommerceSales[[#This Row],[Age]]&lt;=55,"46-55","56+")))))</f>
        <v>26-35</v>
      </c>
    </row>
    <row r="3326" spans="1:29" x14ac:dyDescent="0.35">
      <c r="A3326" t="s">
        <v>5235</v>
      </c>
      <c r="B3326" s="7">
        <v>46022</v>
      </c>
      <c r="C3326" t="s">
        <v>4251</v>
      </c>
      <c r="D3326" t="s">
        <v>195</v>
      </c>
      <c r="E3326" t="s">
        <v>25</v>
      </c>
      <c r="F3326">
        <v>46</v>
      </c>
      <c r="G3326" t="s">
        <v>122</v>
      </c>
      <c r="H3326" t="s">
        <v>72</v>
      </c>
      <c r="I3326" t="s">
        <v>236</v>
      </c>
      <c r="J3326" t="s">
        <v>237</v>
      </c>
      <c r="K3326" t="s">
        <v>82</v>
      </c>
      <c r="L3326" t="s">
        <v>238</v>
      </c>
      <c r="M3326">
        <v>1</v>
      </c>
      <c r="N3326" s="2">
        <v>899</v>
      </c>
      <c r="O3326" s="3">
        <v>0.1</v>
      </c>
      <c r="P3326" s="2">
        <v>480</v>
      </c>
      <c r="Q3326" t="s">
        <v>32</v>
      </c>
      <c r="R3326" t="s">
        <v>33</v>
      </c>
      <c r="S3326" t="s">
        <v>34</v>
      </c>
      <c r="T3326" s="4">
        <v>4</v>
      </c>
      <c r="U3326" s="11">
        <f t="shared" si="51"/>
        <v>899</v>
      </c>
      <c r="V3326" s="11">
        <f>tbl_EcommerceSales[[#This Row],[Gross_Sales]]*tbl_EcommerceSales[[#This Row],[Discount]]</f>
        <v>89.9</v>
      </c>
      <c r="W3326" s="11">
        <f>tbl_EcommerceSales[[#This Row],[Gross_Sales]]-tbl_EcommerceSales[[#This Row],[Discount_Amount]]</f>
        <v>809.1</v>
      </c>
      <c r="X3326" s="11">
        <f>tbl_EcommerceSales[[#This Row],[Quantity]] * _xlfn.XLOOKUP(tbl_EcommerceSales[[#This Row],[Product_ID]], Product_Master!A:A, Product_Master!F:F)</f>
        <v>480</v>
      </c>
      <c r="Y3326" s="11">
        <f>tbl_EcommerceSales[[#This Row],[Net_Revenue]]-tbl_EcommerceSales[[#This Row],[Total_Cost]]</f>
        <v>329.1</v>
      </c>
      <c r="Z3326" s="9">
        <f>IFERROR(#REF!/tbl_EcommerceSales[[#This Row],[Total_Cost]], 0)</f>
        <v>0</v>
      </c>
      <c r="AA3326" t="str">
        <f>TEXT(tbl_EcommerceSales[[#This Row],[Order_Date]],"mmm")</f>
        <v>Dec</v>
      </c>
      <c r="AB3326">
        <f>YEAR(tbl_EcommerceSales[[#This Row],[Order_Date]])</f>
        <v>2025</v>
      </c>
      <c r="AC3326" t="str">
        <f>IF(tbl_EcommerceSales[[#This Row],[Age]]&lt;18,"Under 18",IF(tbl_EcommerceSales[[#This Row],[Age]]&lt;=25,"18-25",IF(tbl_EcommerceSales[[#This Row],[Age]]&lt;=35,"26-35",IF(tbl_EcommerceSales[[#This Row],[Age]]&lt;=45,"36-45",IF(tbl_EcommerceSales[[#This Row],[Age]]&lt;=55,"46-55","56+")))))</f>
        <v>46-55</v>
      </c>
    </row>
    <row r="3327" spans="1:29" x14ac:dyDescent="0.35">
      <c r="A3327" t="s">
        <v>5236</v>
      </c>
      <c r="B3327" s="7">
        <v>46022</v>
      </c>
      <c r="C3327" t="s">
        <v>2932</v>
      </c>
      <c r="D3327" t="s">
        <v>216</v>
      </c>
      <c r="E3327" t="s">
        <v>25</v>
      </c>
      <c r="F3327">
        <v>35</v>
      </c>
      <c r="G3327" t="s">
        <v>142</v>
      </c>
      <c r="H3327" t="s">
        <v>88</v>
      </c>
      <c r="I3327" t="s">
        <v>236</v>
      </c>
      <c r="J3327" t="s">
        <v>237</v>
      </c>
      <c r="K3327" t="s">
        <v>82</v>
      </c>
      <c r="L3327" t="s">
        <v>238</v>
      </c>
      <c r="M3327">
        <v>1</v>
      </c>
      <c r="N3327" s="2">
        <v>899</v>
      </c>
      <c r="O3327" s="3">
        <v>0.2</v>
      </c>
      <c r="P3327" s="2">
        <v>480</v>
      </c>
      <c r="Q3327" t="s">
        <v>44</v>
      </c>
      <c r="R3327" t="s">
        <v>33</v>
      </c>
      <c r="S3327" t="s">
        <v>34</v>
      </c>
      <c r="T3327" s="4">
        <v>4</v>
      </c>
      <c r="U3327" s="11">
        <f t="shared" si="51"/>
        <v>899</v>
      </c>
      <c r="V3327" s="11">
        <f>tbl_EcommerceSales[[#This Row],[Gross_Sales]]*tbl_EcommerceSales[[#This Row],[Discount]]</f>
        <v>179.8</v>
      </c>
      <c r="W3327" s="11">
        <f>tbl_EcommerceSales[[#This Row],[Gross_Sales]]-tbl_EcommerceSales[[#This Row],[Discount_Amount]]</f>
        <v>719.2</v>
      </c>
      <c r="X3327" s="11">
        <f>tbl_EcommerceSales[[#This Row],[Quantity]] * _xlfn.XLOOKUP(tbl_EcommerceSales[[#This Row],[Product_ID]], Product_Master!A:A, Product_Master!F:F)</f>
        <v>480</v>
      </c>
      <c r="Y3327" s="11">
        <f>tbl_EcommerceSales[[#This Row],[Net_Revenue]]-tbl_EcommerceSales[[#This Row],[Total_Cost]]</f>
        <v>239.20000000000005</v>
      </c>
      <c r="Z3327" s="9">
        <f>IFERROR(#REF!/tbl_EcommerceSales[[#This Row],[Total_Cost]], 0)</f>
        <v>0</v>
      </c>
      <c r="AA3327" t="str">
        <f>TEXT(tbl_EcommerceSales[[#This Row],[Order_Date]],"mmm")</f>
        <v>Dec</v>
      </c>
      <c r="AB3327">
        <f>YEAR(tbl_EcommerceSales[[#This Row],[Order_Date]])</f>
        <v>2025</v>
      </c>
      <c r="AC3327" t="str">
        <f>IF(tbl_EcommerceSales[[#This Row],[Age]]&lt;18,"Under 18",IF(tbl_EcommerceSales[[#This Row],[Age]]&lt;=25,"18-25",IF(tbl_EcommerceSales[[#This Row],[Age]]&lt;=35,"26-35",IF(tbl_EcommerceSales[[#This Row],[Age]]&lt;=45,"36-45",IF(tbl_EcommerceSales[[#This Row],[Age]]&lt;=55,"46-55","56+")))))</f>
        <v>26-35</v>
      </c>
    </row>
    <row r="3328" spans="1:29" x14ac:dyDescent="0.35">
      <c r="A3328" t="s">
        <v>5237</v>
      </c>
      <c r="B3328" s="7">
        <v>46022</v>
      </c>
      <c r="C3328" t="s">
        <v>4181</v>
      </c>
      <c r="D3328" t="s">
        <v>235</v>
      </c>
      <c r="E3328" t="s">
        <v>48</v>
      </c>
      <c r="F3328">
        <v>22</v>
      </c>
      <c r="G3328" t="s">
        <v>96</v>
      </c>
      <c r="H3328" t="s">
        <v>39</v>
      </c>
      <c r="I3328" t="s">
        <v>294</v>
      </c>
      <c r="J3328" t="s">
        <v>295</v>
      </c>
      <c r="K3328" t="s">
        <v>91</v>
      </c>
      <c r="L3328" t="s">
        <v>296</v>
      </c>
      <c r="M3328">
        <v>2</v>
      </c>
      <c r="N3328" s="2">
        <v>699</v>
      </c>
      <c r="O3328" s="3">
        <v>0.2</v>
      </c>
      <c r="P3328" s="2">
        <v>600</v>
      </c>
      <c r="Q3328" t="s">
        <v>44</v>
      </c>
      <c r="R3328" t="s">
        <v>33</v>
      </c>
      <c r="S3328" t="s">
        <v>57</v>
      </c>
      <c r="T3328" s="4">
        <v>3</v>
      </c>
      <c r="U3328" s="11">
        <f t="shared" si="51"/>
        <v>1398</v>
      </c>
      <c r="V3328" s="11">
        <f>tbl_EcommerceSales[[#This Row],[Gross_Sales]]*tbl_EcommerceSales[[#This Row],[Discount]]</f>
        <v>279.60000000000002</v>
      </c>
      <c r="W3328" s="11">
        <f>tbl_EcommerceSales[[#This Row],[Gross_Sales]]-tbl_EcommerceSales[[#This Row],[Discount_Amount]]</f>
        <v>1118.4000000000001</v>
      </c>
      <c r="X3328" s="11">
        <f>tbl_EcommerceSales[[#This Row],[Quantity]] * _xlfn.XLOOKUP(tbl_EcommerceSales[[#This Row],[Product_ID]], Product_Master!A:A, Product_Master!F:F)</f>
        <v>600</v>
      </c>
      <c r="Y3328" s="11">
        <f>tbl_EcommerceSales[[#This Row],[Net_Revenue]]-tbl_EcommerceSales[[#This Row],[Total_Cost]]</f>
        <v>518.40000000000009</v>
      </c>
      <c r="Z3328" s="9">
        <f>IFERROR(#REF!/tbl_EcommerceSales[[#This Row],[Total_Cost]], 0)</f>
        <v>0</v>
      </c>
      <c r="AA3328" t="str">
        <f>TEXT(tbl_EcommerceSales[[#This Row],[Order_Date]],"mmm")</f>
        <v>Dec</v>
      </c>
      <c r="AB3328">
        <f>YEAR(tbl_EcommerceSales[[#This Row],[Order_Date]])</f>
        <v>2025</v>
      </c>
      <c r="AC3328" t="str">
        <f>IF(tbl_EcommerceSales[[#This Row],[Age]]&lt;18,"Under 18",IF(tbl_EcommerceSales[[#This Row],[Age]]&lt;=25,"18-25",IF(tbl_EcommerceSales[[#This Row],[Age]]&lt;=35,"26-35",IF(tbl_EcommerceSales[[#This Row],[Age]]&lt;=45,"36-45",IF(tbl_EcommerceSales[[#This Row],[Age]]&lt;=55,"46-55","56+")))))</f>
        <v>18-25</v>
      </c>
    </row>
    <row r="3329" spans="1:29" x14ac:dyDescent="0.35">
      <c r="A3329" t="s">
        <v>5238</v>
      </c>
      <c r="B3329" s="7">
        <v>46022</v>
      </c>
      <c r="C3329" t="s">
        <v>1443</v>
      </c>
      <c r="D3329" t="s">
        <v>312</v>
      </c>
      <c r="E3329" t="s">
        <v>48</v>
      </c>
      <c r="F3329">
        <v>21</v>
      </c>
      <c r="G3329" t="s">
        <v>270</v>
      </c>
      <c r="H3329" t="s">
        <v>72</v>
      </c>
      <c r="I3329" t="s">
        <v>349</v>
      </c>
      <c r="J3329" t="s">
        <v>350</v>
      </c>
      <c r="K3329" t="s">
        <v>82</v>
      </c>
      <c r="L3329" t="s">
        <v>238</v>
      </c>
      <c r="M3329">
        <v>1</v>
      </c>
      <c r="N3329" s="2">
        <v>1599</v>
      </c>
      <c r="O3329" s="3">
        <v>0.2</v>
      </c>
      <c r="P3329" s="2">
        <v>920</v>
      </c>
      <c r="Q3329" t="s">
        <v>44</v>
      </c>
      <c r="R3329" t="s">
        <v>33</v>
      </c>
      <c r="S3329" t="s">
        <v>34</v>
      </c>
      <c r="T3329" s="4">
        <v>5</v>
      </c>
      <c r="U3329" s="11">
        <f t="shared" si="51"/>
        <v>1599</v>
      </c>
      <c r="V3329" s="11">
        <f>tbl_EcommerceSales[[#This Row],[Gross_Sales]]*tbl_EcommerceSales[[#This Row],[Discount]]</f>
        <v>319.8</v>
      </c>
      <c r="W3329" s="11">
        <f>tbl_EcommerceSales[[#This Row],[Gross_Sales]]-tbl_EcommerceSales[[#This Row],[Discount_Amount]]</f>
        <v>1279.2</v>
      </c>
      <c r="X3329" s="11">
        <f>tbl_EcommerceSales[[#This Row],[Quantity]] * _xlfn.XLOOKUP(tbl_EcommerceSales[[#This Row],[Product_ID]], Product_Master!A:A, Product_Master!F:F)</f>
        <v>920</v>
      </c>
      <c r="Y3329" s="11">
        <f>tbl_EcommerceSales[[#This Row],[Net_Revenue]]-tbl_EcommerceSales[[#This Row],[Total_Cost]]</f>
        <v>359.20000000000005</v>
      </c>
      <c r="Z3329" s="9">
        <f>IFERROR(#REF!/tbl_EcommerceSales[[#This Row],[Total_Cost]], 0)</f>
        <v>0</v>
      </c>
      <c r="AA3329" t="str">
        <f>TEXT(tbl_EcommerceSales[[#This Row],[Order_Date]],"mmm")</f>
        <v>Dec</v>
      </c>
      <c r="AB3329">
        <f>YEAR(tbl_EcommerceSales[[#This Row],[Order_Date]])</f>
        <v>2025</v>
      </c>
      <c r="AC3329" t="str">
        <f>IF(tbl_EcommerceSales[[#This Row],[Age]]&lt;18,"Under 18",IF(tbl_EcommerceSales[[#This Row],[Age]]&lt;=25,"18-25",IF(tbl_EcommerceSales[[#This Row],[Age]]&lt;=35,"26-35",IF(tbl_EcommerceSales[[#This Row],[Age]]&lt;=45,"36-45",IF(tbl_EcommerceSales[[#This Row],[Age]]&lt;=55,"46-55","56+")))))</f>
        <v>18-25</v>
      </c>
    </row>
    <row r="3330" spans="1:29" x14ac:dyDescent="0.35">
      <c r="A3330" t="s">
        <v>5239</v>
      </c>
      <c r="B3330" s="7">
        <v>46022</v>
      </c>
      <c r="C3330" t="s">
        <v>1109</v>
      </c>
      <c r="D3330" t="s">
        <v>181</v>
      </c>
      <c r="E3330" t="s">
        <v>48</v>
      </c>
      <c r="F3330">
        <v>28</v>
      </c>
      <c r="G3330" t="s">
        <v>270</v>
      </c>
      <c r="H3330" t="s">
        <v>72</v>
      </c>
      <c r="I3330" t="s">
        <v>73</v>
      </c>
      <c r="J3330" t="s">
        <v>74</v>
      </c>
      <c r="K3330" t="s">
        <v>55</v>
      </c>
      <c r="L3330" t="s">
        <v>75</v>
      </c>
      <c r="M3330">
        <v>2</v>
      </c>
      <c r="N3330" s="2">
        <v>2899</v>
      </c>
      <c r="O3330" s="3">
        <v>0.15</v>
      </c>
      <c r="P3330" s="2">
        <v>3400</v>
      </c>
      <c r="Q3330" t="s">
        <v>32</v>
      </c>
      <c r="R3330" t="s">
        <v>33</v>
      </c>
      <c r="S3330" t="s">
        <v>34</v>
      </c>
      <c r="T3330" s="4">
        <v>5</v>
      </c>
      <c r="U3330" s="11">
        <f t="shared" ref="U3330:U3393" si="52">M3330*N3330</f>
        <v>5798</v>
      </c>
      <c r="V3330" s="11">
        <f>tbl_EcommerceSales[[#This Row],[Gross_Sales]]*tbl_EcommerceSales[[#This Row],[Discount]]</f>
        <v>869.69999999999993</v>
      </c>
      <c r="W3330" s="11">
        <f>tbl_EcommerceSales[[#This Row],[Gross_Sales]]-tbl_EcommerceSales[[#This Row],[Discount_Amount]]</f>
        <v>4928.3</v>
      </c>
      <c r="X3330" s="11">
        <f>tbl_EcommerceSales[[#This Row],[Quantity]] * _xlfn.XLOOKUP(tbl_EcommerceSales[[#This Row],[Product_ID]], Product_Master!A:A, Product_Master!F:F)</f>
        <v>3400</v>
      </c>
      <c r="Y3330" s="11">
        <f>tbl_EcommerceSales[[#This Row],[Net_Revenue]]-tbl_EcommerceSales[[#This Row],[Total_Cost]]</f>
        <v>1528.3000000000002</v>
      </c>
      <c r="Z3330" s="9">
        <f>IFERROR(#REF!/tbl_EcommerceSales[[#This Row],[Total_Cost]], 0)</f>
        <v>0</v>
      </c>
      <c r="AA3330" t="str">
        <f>TEXT(tbl_EcommerceSales[[#This Row],[Order_Date]],"mmm")</f>
        <v>Dec</v>
      </c>
      <c r="AB3330">
        <f>YEAR(tbl_EcommerceSales[[#This Row],[Order_Date]])</f>
        <v>2025</v>
      </c>
      <c r="AC3330" t="str">
        <f>IF(tbl_EcommerceSales[[#This Row],[Age]]&lt;18,"Under 18",IF(tbl_EcommerceSales[[#This Row],[Age]]&lt;=25,"18-25",IF(tbl_EcommerceSales[[#This Row],[Age]]&lt;=35,"26-35",IF(tbl_EcommerceSales[[#This Row],[Age]]&lt;=45,"36-45",IF(tbl_EcommerceSales[[#This Row],[Age]]&lt;=55,"46-55","56+")))))</f>
        <v>26-35</v>
      </c>
    </row>
    <row r="3331" spans="1:29" x14ac:dyDescent="0.35">
      <c r="A3331" t="s">
        <v>5240</v>
      </c>
      <c r="B3331" s="7">
        <v>46022</v>
      </c>
      <c r="C3331" t="s">
        <v>1679</v>
      </c>
      <c r="D3331" t="s">
        <v>312</v>
      </c>
      <c r="E3331" t="s">
        <v>25</v>
      </c>
      <c r="F3331">
        <v>31</v>
      </c>
      <c r="G3331" t="s">
        <v>246</v>
      </c>
      <c r="H3331" t="s">
        <v>27</v>
      </c>
      <c r="I3331" t="s">
        <v>294</v>
      </c>
      <c r="J3331" t="s">
        <v>295</v>
      </c>
      <c r="K3331" t="s">
        <v>91</v>
      </c>
      <c r="L3331" t="s">
        <v>296</v>
      </c>
      <c r="M3331">
        <v>1</v>
      </c>
      <c r="N3331" s="2">
        <v>699</v>
      </c>
      <c r="O3331" s="3">
        <v>0.05</v>
      </c>
      <c r="P3331" s="2">
        <v>300</v>
      </c>
      <c r="Q3331" t="s">
        <v>32</v>
      </c>
      <c r="R3331" t="s">
        <v>33</v>
      </c>
      <c r="S3331" t="s">
        <v>57</v>
      </c>
      <c r="T3331" s="4">
        <v>4</v>
      </c>
      <c r="U3331" s="11">
        <f t="shared" si="52"/>
        <v>699</v>
      </c>
      <c r="V3331" s="11">
        <f>tbl_EcommerceSales[[#This Row],[Gross_Sales]]*tbl_EcommerceSales[[#This Row],[Discount]]</f>
        <v>34.950000000000003</v>
      </c>
      <c r="W3331" s="11">
        <f>tbl_EcommerceSales[[#This Row],[Gross_Sales]]-tbl_EcommerceSales[[#This Row],[Discount_Amount]]</f>
        <v>664.05</v>
      </c>
      <c r="X3331" s="11">
        <f>tbl_EcommerceSales[[#This Row],[Quantity]] * _xlfn.XLOOKUP(tbl_EcommerceSales[[#This Row],[Product_ID]], Product_Master!A:A, Product_Master!F:F)</f>
        <v>300</v>
      </c>
      <c r="Y3331" s="11">
        <f>tbl_EcommerceSales[[#This Row],[Net_Revenue]]-tbl_EcommerceSales[[#This Row],[Total_Cost]]</f>
        <v>364.04999999999995</v>
      </c>
      <c r="Z3331" s="9">
        <f>IFERROR(#REF!/tbl_EcommerceSales[[#This Row],[Total_Cost]], 0)</f>
        <v>0</v>
      </c>
      <c r="AA3331" t="str">
        <f>TEXT(tbl_EcommerceSales[[#This Row],[Order_Date]],"mmm")</f>
        <v>Dec</v>
      </c>
      <c r="AB3331">
        <f>YEAR(tbl_EcommerceSales[[#This Row],[Order_Date]])</f>
        <v>2025</v>
      </c>
      <c r="AC3331" t="str">
        <f>IF(tbl_EcommerceSales[[#This Row],[Age]]&lt;18,"Under 18",IF(tbl_EcommerceSales[[#This Row],[Age]]&lt;=25,"18-25",IF(tbl_EcommerceSales[[#This Row],[Age]]&lt;=35,"26-35",IF(tbl_EcommerceSales[[#This Row],[Age]]&lt;=45,"36-45",IF(tbl_EcommerceSales[[#This Row],[Age]]&lt;=55,"46-55","56+")))))</f>
        <v>26-35</v>
      </c>
    </row>
    <row r="3332" spans="1:29" x14ac:dyDescent="0.35">
      <c r="A3332" t="s">
        <v>5241</v>
      </c>
      <c r="B3332" s="7">
        <v>46022</v>
      </c>
      <c r="C3332" t="s">
        <v>456</v>
      </c>
      <c r="D3332" t="s">
        <v>116</v>
      </c>
      <c r="E3332" t="s">
        <v>25</v>
      </c>
      <c r="F3332">
        <v>29</v>
      </c>
      <c r="G3332" t="s">
        <v>136</v>
      </c>
      <c r="H3332" t="s">
        <v>88</v>
      </c>
      <c r="I3332" t="s">
        <v>89</v>
      </c>
      <c r="J3332" t="s">
        <v>90</v>
      </c>
      <c r="K3332" t="s">
        <v>91</v>
      </c>
      <c r="L3332" t="s">
        <v>92</v>
      </c>
      <c r="M3332">
        <v>2</v>
      </c>
      <c r="N3332" s="2">
        <v>599</v>
      </c>
      <c r="O3332" s="3">
        <v>0.05</v>
      </c>
      <c r="P3332" s="2">
        <v>520</v>
      </c>
      <c r="Q3332" t="s">
        <v>44</v>
      </c>
      <c r="R3332" t="s">
        <v>33</v>
      </c>
      <c r="S3332" t="s">
        <v>34</v>
      </c>
      <c r="T3332" s="4">
        <v>5</v>
      </c>
      <c r="U3332" s="11">
        <f t="shared" si="52"/>
        <v>1198</v>
      </c>
      <c r="V3332" s="11">
        <f>tbl_EcommerceSales[[#This Row],[Gross_Sales]]*tbl_EcommerceSales[[#This Row],[Discount]]</f>
        <v>59.900000000000006</v>
      </c>
      <c r="W3332" s="11">
        <f>tbl_EcommerceSales[[#This Row],[Gross_Sales]]-tbl_EcommerceSales[[#This Row],[Discount_Amount]]</f>
        <v>1138.0999999999999</v>
      </c>
      <c r="X3332" s="11">
        <f>tbl_EcommerceSales[[#This Row],[Quantity]] * _xlfn.XLOOKUP(tbl_EcommerceSales[[#This Row],[Product_ID]], Product_Master!A:A, Product_Master!F:F)</f>
        <v>520</v>
      </c>
      <c r="Y3332" s="11">
        <f>tbl_EcommerceSales[[#This Row],[Net_Revenue]]-tbl_EcommerceSales[[#This Row],[Total_Cost]]</f>
        <v>618.09999999999991</v>
      </c>
      <c r="Z3332" s="9">
        <f>IFERROR(#REF!/tbl_EcommerceSales[[#This Row],[Total_Cost]], 0)</f>
        <v>0</v>
      </c>
      <c r="AA3332" t="str">
        <f>TEXT(tbl_EcommerceSales[[#This Row],[Order_Date]],"mmm")</f>
        <v>Dec</v>
      </c>
      <c r="AB3332">
        <f>YEAR(tbl_EcommerceSales[[#This Row],[Order_Date]])</f>
        <v>2025</v>
      </c>
      <c r="AC3332" t="str">
        <f>IF(tbl_EcommerceSales[[#This Row],[Age]]&lt;18,"Under 18",IF(tbl_EcommerceSales[[#This Row],[Age]]&lt;=25,"18-25",IF(tbl_EcommerceSales[[#This Row],[Age]]&lt;=35,"26-35",IF(tbl_EcommerceSales[[#This Row],[Age]]&lt;=45,"36-45",IF(tbl_EcommerceSales[[#This Row],[Age]]&lt;=55,"46-55","56+")))))</f>
        <v>26-35</v>
      </c>
    </row>
    <row r="3333" spans="1:29" x14ac:dyDescent="0.35">
      <c r="A3333" t="s">
        <v>5242</v>
      </c>
      <c r="B3333" s="7">
        <v>46022</v>
      </c>
      <c r="C3333" t="s">
        <v>473</v>
      </c>
      <c r="D3333" t="s">
        <v>116</v>
      </c>
      <c r="E3333" t="s">
        <v>25</v>
      </c>
      <c r="F3333">
        <v>25</v>
      </c>
      <c r="G3333" t="s">
        <v>52</v>
      </c>
      <c r="H3333" t="s">
        <v>27</v>
      </c>
      <c r="I3333" t="s">
        <v>206</v>
      </c>
      <c r="J3333" t="s">
        <v>207</v>
      </c>
      <c r="K3333" t="s">
        <v>177</v>
      </c>
      <c r="L3333" t="s">
        <v>208</v>
      </c>
      <c r="M3333">
        <v>2</v>
      </c>
      <c r="N3333" s="2">
        <v>2199</v>
      </c>
      <c r="O3333" s="3">
        <v>0.2</v>
      </c>
      <c r="P3333" s="2">
        <v>2500</v>
      </c>
      <c r="Q3333" t="s">
        <v>44</v>
      </c>
      <c r="R3333" t="s">
        <v>33</v>
      </c>
      <c r="S3333" t="s">
        <v>34</v>
      </c>
      <c r="T3333" s="4">
        <v>4</v>
      </c>
      <c r="U3333" s="11">
        <f t="shared" si="52"/>
        <v>4398</v>
      </c>
      <c r="V3333" s="11">
        <f>tbl_EcommerceSales[[#This Row],[Gross_Sales]]*tbl_EcommerceSales[[#This Row],[Discount]]</f>
        <v>879.6</v>
      </c>
      <c r="W3333" s="11">
        <f>tbl_EcommerceSales[[#This Row],[Gross_Sales]]-tbl_EcommerceSales[[#This Row],[Discount_Amount]]</f>
        <v>3518.4</v>
      </c>
      <c r="X3333" s="11">
        <f>tbl_EcommerceSales[[#This Row],[Quantity]] * _xlfn.XLOOKUP(tbl_EcommerceSales[[#This Row],[Product_ID]], Product_Master!A:A, Product_Master!F:F)</f>
        <v>2500</v>
      </c>
      <c r="Y3333" s="11">
        <f>tbl_EcommerceSales[[#This Row],[Net_Revenue]]-tbl_EcommerceSales[[#This Row],[Total_Cost]]</f>
        <v>1018.4000000000001</v>
      </c>
      <c r="Z3333" s="9">
        <f>IFERROR(#REF!/tbl_EcommerceSales[[#This Row],[Total_Cost]], 0)</f>
        <v>0</v>
      </c>
      <c r="AA3333" t="str">
        <f>TEXT(tbl_EcommerceSales[[#This Row],[Order_Date]],"mmm")</f>
        <v>Dec</v>
      </c>
      <c r="AB3333">
        <f>YEAR(tbl_EcommerceSales[[#This Row],[Order_Date]])</f>
        <v>2025</v>
      </c>
      <c r="AC3333" t="str">
        <f>IF(tbl_EcommerceSales[[#This Row],[Age]]&lt;18,"Under 18",IF(tbl_EcommerceSales[[#This Row],[Age]]&lt;=25,"18-25",IF(tbl_EcommerceSales[[#This Row],[Age]]&lt;=35,"26-35",IF(tbl_EcommerceSales[[#This Row],[Age]]&lt;=45,"36-45",IF(tbl_EcommerceSales[[#This Row],[Age]]&lt;=55,"46-55","56+")))))</f>
        <v>18-25</v>
      </c>
    </row>
    <row r="3334" spans="1:29" x14ac:dyDescent="0.35">
      <c r="A3334" t="s">
        <v>5243</v>
      </c>
      <c r="B3334" s="7">
        <v>46022</v>
      </c>
      <c r="C3334" t="s">
        <v>5244</v>
      </c>
      <c r="D3334" t="s">
        <v>251</v>
      </c>
      <c r="E3334" t="s">
        <v>25</v>
      </c>
      <c r="F3334">
        <v>38</v>
      </c>
      <c r="G3334" t="s">
        <v>145</v>
      </c>
      <c r="H3334" t="s">
        <v>39</v>
      </c>
      <c r="I3334" t="s">
        <v>67</v>
      </c>
      <c r="J3334" t="s">
        <v>68</v>
      </c>
      <c r="K3334" t="s">
        <v>42</v>
      </c>
      <c r="L3334" t="s">
        <v>43</v>
      </c>
      <c r="M3334">
        <v>1</v>
      </c>
      <c r="N3334" s="2">
        <v>799</v>
      </c>
      <c r="O3334" s="3">
        <v>0.1</v>
      </c>
      <c r="P3334" s="2">
        <v>360</v>
      </c>
      <c r="Q3334" t="s">
        <v>32</v>
      </c>
      <c r="R3334" t="s">
        <v>33</v>
      </c>
      <c r="S3334" t="s">
        <v>57</v>
      </c>
      <c r="T3334" s="4">
        <v>5</v>
      </c>
      <c r="U3334" s="11">
        <f t="shared" si="52"/>
        <v>799</v>
      </c>
      <c r="V3334" s="11">
        <f>tbl_EcommerceSales[[#This Row],[Gross_Sales]]*tbl_EcommerceSales[[#This Row],[Discount]]</f>
        <v>79.900000000000006</v>
      </c>
      <c r="W3334" s="11">
        <f>tbl_EcommerceSales[[#This Row],[Gross_Sales]]-tbl_EcommerceSales[[#This Row],[Discount_Amount]]</f>
        <v>719.1</v>
      </c>
      <c r="X3334" s="11">
        <f>tbl_EcommerceSales[[#This Row],[Quantity]] * _xlfn.XLOOKUP(tbl_EcommerceSales[[#This Row],[Product_ID]], Product_Master!A:A, Product_Master!F:F)</f>
        <v>360</v>
      </c>
      <c r="Y3334" s="11">
        <f>tbl_EcommerceSales[[#This Row],[Net_Revenue]]-tbl_EcommerceSales[[#This Row],[Total_Cost]]</f>
        <v>359.1</v>
      </c>
      <c r="Z3334" s="9">
        <f>IFERROR(#REF!/tbl_EcommerceSales[[#This Row],[Total_Cost]], 0)</f>
        <v>0</v>
      </c>
      <c r="AA3334" t="str">
        <f>TEXT(tbl_EcommerceSales[[#This Row],[Order_Date]],"mmm")</f>
        <v>Dec</v>
      </c>
      <c r="AB3334">
        <f>YEAR(tbl_EcommerceSales[[#This Row],[Order_Date]])</f>
        <v>2025</v>
      </c>
      <c r="AC3334" t="str">
        <f>IF(tbl_EcommerceSales[[#This Row],[Age]]&lt;18,"Under 18",IF(tbl_EcommerceSales[[#This Row],[Age]]&lt;=25,"18-25",IF(tbl_EcommerceSales[[#This Row],[Age]]&lt;=35,"26-35",IF(tbl_EcommerceSales[[#This Row],[Age]]&lt;=45,"36-45",IF(tbl_EcommerceSales[[#This Row],[Age]]&lt;=55,"46-55","56+")))))</f>
        <v>36-45</v>
      </c>
    </row>
    <row r="3335" spans="1:29" x14ac:dyDescent="0.35">
      <c r="A3335" t="s">
        <v>5245</v>
      </c>
      <c r="B3335" s="7">
        <v>46023</v>
      </c>
      <c r="C3335" t="s">
        <v>4462</v>
      </c>
      <c r="D3335" t="s">
        <v>232</v>
      </c>
      <c r="E3335" t="s">
        <v>48</v>
      </c>
      <c r="F3335">
        <v>22</v>
      </c>
      <c r="G3335" t="s">
        <v>174</v>
      </c>
      <c r="H3335" t="s">
        <v>39</v>
      </c>
      <c r="I3335" t="s">
        <v>294</v>
      </c>
      <c r="J3335" t="s">
        <v>295</v>
      </c>
      <c r="K3335" t="s">
        <v>91</v>
      </c>
      <c r="L3335" t="s">
        <v>296</v>
      </c>
      <c r="M3335">
        <v>1</v>
      </c>
      <c r="N3335" s="2">
        <v>699</v>
      </c>
      <c r="O3335" s="3">
        <v>0.1</v>
      </c>
      <c r="P3335" s="2">
        <v>300</v>
      </c>
      <c r="Q3335" t="s">
        <v>32</v>
      </c>
      <c r="R3335" t="s">
        <v>33</v>
      </c>
      <c r="S3335" t="s">
        <v>34</v>
      </c>
      <c r="T3335" s="4">
        <v>2</v>
      </c>
      <c r="U3335" s="11">
        <f t="shared" si="52"/>
        <v>699</v>
      </c>
      <c r="V3335" s="11">
        <f>tbl_EcommerceSales[[#This Row],[Gross_Sales]]*tbl_EcommerceSales[[#This Row],[Discount]]</f>
        <v>69.900000000000006</v>
      </c>
      <c r="W3335" s="11">
        <f>tbl_EcommerceSales[[#This Row],[Gross_Sales]]-tbl_EcommerceSales[[#This Row],[Discount_Amount]]</f>
        <v>629.1</v>
      </c>
      <c r="X3335" s="11">
        <f>tbl_EcommerceSales[[#This Row],[Quantity]] * _xlfn.XLOOKUP(tbl_EcommerceSales[[#This Row],[Product_ID]], Product_Master!A:A, Product_Master!F:F)</f>
        <v>300</v>
      </c>
      <c r="Y3335" s="11">
        <f>tbl_EcommerceSales[[#This Row],[Net_Revenue]]-tbl_EcommerceSales[[#This Row],[Total_Cost]]</f>
        <v>329.1</v>
      </c>
      <c r="Z3335" s="9">
        <f>IFERROR(#REF!/tbl_EcommerceSales[[#This Row],[Total_Cost]], 0)</f>
        <v>0</v>
      </c>
      <c r="AA3335" t="str">
        <f>TEXT(tbl_EcommerceSales[[#This Row],[Order_Date]],"mmm")</f>
        <v>Jan</v>
      </c>
      <c r="AB3335">
        <f>YEAR(tbl_EcommerceSales[[#This Row],[Order_Date]])</f>
        <v>2026</v>
      </c>
      <c r="AC3335" t="str">
        <f>IF(tbl_EcommerceSales[[#This Row],[Age]]&lt;18,"Under 18",IF(tbl_EcommerceSales[[#This Row],[Age]]&lt;=25,"18-25",IF(tbl_EcommerceSales[[#This Row],[Age]]&lt;=35,"26-35",IF(tbl_EcommerceSales[[#This Row],[Age]]&lt;=45,"36-45",IF(tbl_EcommerceSales[[#This Row],[Age]]&lt;=55,"46-55","56+")))))</f>
        <v>18-25</v>
      </c>
    </row>
    <row r="3336" spans="1:29" x14ac:dyDescent="0.35">
      <c r="A3336" t="s">
        <v>5246</v>
      </c>
      <c r="B3336" s="7">
        <v>46023</v>
      </c>
      <c r="C3336" t="s">
        <v>4833</v>
      </c>
      <c r="D3336" t="s">
        <v>116</v>
      </c>
      <c r="E3336" t="s">
        <v>48</v>
      </c>
      <c r="F3336">
        <v>34</v>
      </c>
      <c r="G3336" t="s">
        <v>103</v>
      </c>
      <c r="H3336" t="s">
        <v>27</v>
      </c>
      <c r="I3336" t="s">
        <v>257</v>
      </c>
      <c r="J3336" t="s">
        <v>258</v>
      </c>
      <c r="K3336" t="s">
        <v>55</v>
      </c>
      <c r="L3336" t="s">
        <v>56</v>
      </c>
      <c r="M3336">
        <v>1</v>
      </c>
      <c r="N3336" s="2">
        <v>1999</v>
      </c>
      <c r="O3336" s="3">
        <v>0.15</v>
      </c>
      <c r="P3336" s="2">
        <v>1050</v>
      </c>
      <c r="Q3336" t="s">
        <v>156</v>
      </c>
      <c r="R3336" t="s">
        <v>33</v>
      </c>
      <c r="S3336" t="s">
        <v>34</v>
      </c>
      <c r="T3336" s="4">
        <v>5</v>
      </c>
      <c r="U3336" s="11">
        <f t="shared" si="52"/>
        <v>1999</v>
      </c>
      <c r="V3336" s="11">
        <f>tbl_EcommerceSales[[#This Row],[Gross_Sales]]*tbl_EcommerceSales[[#This Row],[Discount]]</f>
        <v>299.84999999999997</v>
      </c>
      <c r="W3336" s="11">
        <f>tbl_EcommerceSales[[#This Row],[Gross_Sales]]-tbl_EcommerceSales[[#This Row],[Discount_Amount]]</f>
        <v>1699.15</v>
      </c>
      <c r="X3336" s="11">
        <f>tbl_EcommerceSales[[#This Row],[Quantity]] * _xlfn.XLOOKUP(tbl_EcommerceSales[[#This Row],[Product_ID]], Product_Master!A:A, Product_Master!F:F)</f>
        <v>1050</v>
      </c>
      <c r="Y3336" s="11">
        <f>tbl_EcommerceSales[[#This Row],[Net_Revenue]]-tbl_EcommerceSales[[#This Row],[Total_Cost]]</f>
        <v>649.15000000000009</v>
      </c>
      <c r="Z3336" s="9">
        <f>IFERROR(#REF!/tbl_EcommerceSales[[#This Row],[Total_Cost]], 0)</f>
        <v>0</v>
      </c>
      <c r="AA3336" t="str">
        <f>TEXT(tbl_EcommerceSales[[#This Row],[Order_Date]],"mmm")</f>
        <v>Jan</v>
      </c>
      <c r="AB3336">
        <f>YEAR(tbl_EcommerceSales[[#This Row],[Order_Date]])</f>
        <v>2026</v>
      </c>
      <c r="AC3336" t="str">
        <f>IF(tbl_EcommerceSales[[#This Row],[Age]]&lt;18,"Under 18",IF(tbl_EcommerceSales[[#This Row],[Age]]&lt;=25,"18-25",IF(tbl_EcommerceSales[[#This Row],[Age]]&lt;=35,"26-35",IF(tbl_EcommerceSales[[#This Row],[Age]]&lt;=45,"36-45",IF(tbl_EcommerceSales[[#This Row],[Age]]&lt;=55,"46-55","56+")))))</f>
        <v>26-35</v>
      </c>
    </row>
    <row r="3337" spans="1:29" x14ac:dyDescent="0.35">
      <c r="A3337" t="s">
        <v>5247</v>
      </c>
      <c r="B3337" s="7">
        <v>46023</v>
      </c>
      <c r="C3337" t="s">
        <v>105</v>
      </c>
      <c r="D3337" t="s">
        <v>106</v>
      </c>
      <c r="E3337" t="s">
        <v>25</v>
      </c>
      <c r="F3337">
        <v>28</v>
      </c>
      <c r="G3337" t="s">
        <v>246</v>
      </c>
      <c r="H3337" t="s">
        <v>27</v>
      </c>
      <c r="I3337" t="s">
        <v>126</v>
      </c>
      <c r="J3337" t="s">
        <v>127</v>
      </c>
      <c r="K3337" t="s">
        <v>82</v>
      </c>
      <c r="L3337" t="s">
        <v>83</v>
      </c>
      <c r="M3337">
        <v>1</v>
      </c>
      <c r="N3337" s="2">
        <v>1899</v>
      </c>
      <c r="O3337" s="3">
        <v>0.1</v>
      </c>
      <c r="P3337" s="2">
        <v>1120</v>
      </c>
      <c r="Q3337" t="s">
        <v>32</v>
      </c>
      <c r="R3337" t="s">
        <v>162</v>
      </c>
      <c r="S3337" t="s">
        <v>57</v>
      </c>
      <c r="T3337" s="4"/>
      <c r="U3337" s="11">
        <f t="shared" si="52"/>
        <v>1899</v>
      </c>
      <c r="V3337" s="11">
        <f>tbl_EcommerceSales[[#This Row],[Gross_Sales]]*tbl_EcommerceSales[[#This Row],[Discount]]</f>
        <v>189.9</v>
      </c>
      <c r="W3337" s="11">
        <f>tbl_EcommerceSales[[#This Row],[Gross_Sales]]-tbl_EcommerceSales[[#This Row],[Discount_Amount]]</f>
        <v>1709.1</v>
      </c>
      <c r="X3337" s="11">
        <f>tbl_EcommerceSales[[#This Row],[Quantity]] * _xlfn.XLOOKUP(tbl_EcommerceSales[[#This Row],[Product_ID]], Product_Master!A:A, Product_Master!F:F)</f>
        <v>1120</v>
      </c>
      <c r="Y3337" s="11">
        <f>tbl_EcommerceSales[[#This Row],[Net_Revenue]]-tbl_EcommerceSales[[#This Row],[Total_Cost]]</f>
        <v>589.09999999999991</v>
      </c>
      <c r="Z3337" s="9">
        <f>IFERROR(#REF!/tbl_EcommerceSales[[#This Row],[Total_Cost]], 0)</f>
        <v>0</v>
      </c>
      <c r="AA3337" t="str">
        <f>TEXT(tbl_EcommerceSales[[#This Row],[Order_Date]],"mmm")</f>
        <v>Jan</v>
      </c>
      <c r="AB3337">
        <f>YEAR(tbl_EcommerceSales[[#This Row],[Order_Date]])</f>
        <v>2026</v>
      </c>
      <c r="AC3337" t="str">
        <f>IF(tbl_EcommerceSales[[#This Row],[Age]]&lt;18,"Under 18",IF(tbl_EcommerceSales[[#This Row],[Age]]&lt;=25,"18-25",IF(tbl_EcommerceSales[[#This Row],[Age]]&lt;=35,"26-35",IF(tbl_EcommerceSales[[#This Row],[Age]]&lt;=45,"36-45",IF(tbl_EcommerceSales[[#This Row],[Age]]&lt;=55,"46-55","56+")))))</f>
        <v>26-35</v>
      </c>
    </row>
    <row r="3338" spans="1:29" x14ac:dyDescent="0.35">
      <c r="A3338" t="s">
        <v>5248</v>
      </c>
      <c r="B3338" s="7">
        <v>46023</v>
      </c>
      <c r="C3338" t="s">
        <v>2966</v>
      </c>
      <c r="D3338" t="s">
        <v>130</v>
      </c>
      <c r="E3338" t="s">
        <v>48</v>
      </c>
      <c r="F3338">
        <v>23</v>
      </c>
      <c r="G3338" t="s">
        <v>99</v>
      </c>
      <c r="H3338" t="s">
        <v>88</v>
      </c>
      <c r="I3338" t="s">
        <v>175</v>
      </c>
      <c r="J3338" t="s">
        <v>176</v>
      </c>
      <c r="K3338" t="s">
        <v>177</v>
      </c>
      <c r="L3338" t="s">
        <v>178</v>
      </c>
      <c r="M3338">
        <v>4</v>
      </c>
      <c r="N3338" s="2">
        <v>699</v>
      </c>
      <c r="O3338" s="3">
        <v>0.15</v>
      </c>
      <c r="P3338" s="2">
        <v>1280</v>
      </c>
      <c r="Q3338" t="s">
        <v>44</v>
      </c>
      <c r="R3338" t="s">
        <v>33</v>
      </c>
      <c r="S3338" t="s">
        <v>34</v>
      </c>
      <c r="T3338" s="4">
        <v>4</v>
      </c>
      <c r="U3338" s="11">
        <f t="shared" si="52"/>
        <v>2796</v>
      </c>
      <c r="V3338" s="11">
        <f>tbl_EcommerceSales[[#This Row],[Gross_Sales]]*tbl_EcommerceSales[[#This Row],[Discount]]</f>
        <v>419.4</v>
      </c>
      <c r="W3338" s="11">
        <f>tbl_EcommerceSales[[#This Row],[Gross_Sales]]-tbl_EcommerceSales[[#This Row],[Discount_Amount]]</f>
        <v>2376.6</v>
      </c>
      <c r="X3338" s="11">
        <f>tbl_EcommerceSales[[#This Row],[Quantity]] * _xlfn.XLOOKUP(tbl_EcommerceSales[[#This Row],[Product_ID]], Product_Master!A:A, Product_Master!F:F)</f>
        <v>1280</v>
      </c>
      <c r="Y3338" s="11">
        <f>tbl_EcommerceSales[[#This Row],[Net_Revenue]]-tbl_EcommerceSales[[#This Row],[Total_Cost]]</f>
        <v>1096.5999999999999</v>
      </c>
      <c r="Z3338" s="9">
        <f>IFERROR(#REF!/tbl_EcommerceSales[[#This Row],[Total_Cost]], 0)</f>
        <v>0</v>
      </c>
      <c r="AA3338" t="str">
        <f>TEXT(tbl_EcommerceSales[[#This Row],[Order_Date]],"mmm")</f>
        <v>Jan</v>
      </c>
      <c r="AB3338">
        <f>YEAR(tbl_EcommerceSales[[#This Row],[Order_Date]])</f>
        <v>2026</v>
      </c>
      <c r="AC3338" t="str">
        <f>IF(tbl_EcommerceSales[[#This Row],[Age]]&lt;18,"Under 18",IF(tbl_EcommerceSales[[#This Row],[Age]]&lt;=25,"18-25",IF(tbl_EcommerceSales[[#This Row],[Age]]&lt;=35,"26-35",IF(tbl_EcommerceSales[[#This Row],[Age]]&lt;=45,"36-45",IF(tbl_EcommerceSales[[#This Row],[Age]]&lt;=55,"46-55","56+")))))</f>
        <v>18-25</v>
      </c>
    </row>
    <row r="3339" spans="1:29" x14ac:dyDescent="0.35">
      <c r="A3339" t="s">
        <v>5249</v>
      </c>
      <c r="B3339" s="7">
        <v>46023</v>
      </c>
      <c r="C3339" t="s">
        <v>1789</v>
      </c>
      <c r="D3339" t="s">
        <v>130</v>
      </c>
      <c r="E3339" t="s">
        <v>48</v>
      </c>
      <c r="F3339">
        <v>26</v>
      </c>
      <c r="G3339" t="s">
        <v>152</v>
      </c>
      <c r="H3339" t="s">
        <v>72</v>
      </c>
      <c r="I3339" t="s">
        <v>111</v>
      </c>
      <c r="J3339" t="s">
        <v>112</v>
      </c>
      <c r="K3339" t="s">
        <v>55</v>
      </c>
      <c r="L3339" t="s">
        <v>113</v>
      </c>
      <c r="M3339">
        <v>1</v>
      </c>
      <c r="N3339" s="2">
        <v>1799</v>
      </c>
      <c r="O3339" s="3">
        <v>0.05</v>
      </c>
      <c r="P3339" s="2">
        <v>950</v>
      </c>
      <c r="Q3339" t="s">
        <v>32</v>
      </c>
      <c r="R3339" t="s">
        <v>33</v>
      </c>
      <c r="S3339" t="s">
        <v>57</v>
      </c>
      <c r="T3339" s="4">
        <v>4</v>
      </c>
      <c r="U3339" s="11">
        <f t="shared" si="52"/>
        <v>1799</v>
      </c>
      <c r="V3339" s="11">
        <f>tbl_EcommerceSales[[#This Row],[Gross_Sales]]*tbl_EcommerceSales[[#This Row],[Discount]]</f>
        <v>89.95</v>
      </c>
      <c r="W3339" s="11">
        <f>tbl_EcommerceSales[[#This Row],[Gross_Sales]]-tbl_EcommerceSales[[#This Row],[Discount_Amount]]</f>
        <v>1709.05</v>
      </c>
      <c r="X3339" s="11">
        <f>tbl_EcommerceSales[[#This Row],[Quantity]] * _xlfn.XLOOKUP(tbl_EcommerceSales[[#This Row],[Product_ID]], Product_Master!A:A, Product_Master!F:F)</f>
        <v>950</v>
      </c>
      <c r="Y3339" s="11">
        <f>tbl_EcommerceSales[[#This Row],[Net_Revenue]]-tbl_EcommerceSales[[#This Row],[Total_Cost]]</f>
        <v>759.05</v>
      </c>
      <c r="Z3339" s="9">
        <f>IFERROR(#REF!/tbl_EcommerceSales[[#This Row],[Total_Cost]], 0)</f>
        <v>0</v>
      </c>
      <c r="AA3339" t="str">
        <f>TEXT(tbl_EcommerceSales[[#This Row],[Order_Date]],"mmm")</f>
        <v>Jan</v>
      </c>
      <c r="AB3339">
        <f>YEAR(tbl_EcommerceSales[[#This Row],[Order_Date]])</f>
        <v>2026</v>
      </c>
      <c r="AC3339" t="str">
        <f>IF(tbl_EcommerceSales[[#This Row],[Age]]&lt;18,"Under 18",IF(tbl_EcommerceSales[[#This Row],[Age]]&lt;=25,"18-25",IF(tbl_EcommerceSales[[#This Row],[Age]]&lt;=35,"26-35",IF(tbl_EcommerceSales[[#This Row],[Age]]&lt;=45,"36-45",IF(tbl_EcommerceSales[[#This Row],[Age]]&lt;=55,"46-55","56+")))))</f>
        <v>26-35</v>
      </c>
    </row>
    <row r="3340" spans="1:29" x14ac:dyDescent="0.35">
      <c r="A3340" t="s">
        <v>5250</v>
      </c>
      <c r="B3340" s="7">
        <v>46023</v>
      </c>
      <c r="C3340" t="s">
        <v>1607</v>
      </c>
      <c r="D3340" t="s">
        <v>139</v>
      </c>
      <c r="E3340" t="s">
        <v>48</v>
      </c>
      <c r="F3340">
        <v>22</v>
      </c>
      <c r="G3340" t="s">
        <v>174</v>
      </c>
      <c r="H3340" t="s">
        <v>39</v>
      </c>
      <c r="I3340" t="s">
        <v>241</v>
      </c>
      <c r="J3340" t="s">
        <v>242</v>
      </c>
      <c r="K3340" t="s">
        <v>42</v>
      </c>
      <c r="L3340" t="s">
        <v>243</v>
      </c>
      <c r="M3340">
        <v>1</v>
      </c>
      <c r="N3340" s="2">
        <v>649</v>
      </c>
      <c r="O3340" s="3">
        <v>0.2</v>
      </c>
      <c r="P3340" s="2">
        <v>290</v>
      </c>
      <c r="Q3340" t="s">
        <v>32</v>
      </c>
      <c r="R3340" t="s">
        <v>33</v>
      </c>
      <c r="S3340" t="s">
        <v>57</v>
      </c>
      <c r="T3340" s="4">
        <v>5</v>
      </c>
      <c r="U3340" s="11">
        <f t="shared" si="52"/>
        <v>649</v>
      </c>
      <c r="V3340" s="11">
        <f>tbl_EcommerceSales[[#This Row],[Gross_Sales]]*tbl_EcommerceSales[[#This Row],[Discount]]</f>
        <v>129.80000000000001</v>
      </c>
      <c r="W3340" s="11">
        <f>tbl_EcommerceSales[[#This Row],[Gross_Sales]]-tbl_EcommerceSales[[#This Row],[Discount_Amount]]</f>
        <v>519.20000000000005</v>
      </c>
      <c r="X3340" s="11">
        <f>tbl_EcommerceSales[[#This Row],[Quantity]] * _xlfn.XLOOKUP(tbl_EcommerceSales[[#This Row],[Product_ID]], Product_Master!A:A, Product_Master!F:F)</f>
        <v>290</v>
      </c>
      <c r="Y3340" s="11">
        <f>tbl_EcommerceSales[[#This Row],[Net_Revenue]]-tbl_EcommerceSales[[#This Row],[Total_Cost]]</f>
        <v>229.20000000000005</v>
      </c>
      <c r="Z3340" s="9">
        <f>IFERROR(#REF!/tbl_EcommerceSales[[#This Row],[Total_Cost]], 0)</f>
        <v>0</v>
      </c>
      <c r="AA3340" t="str">
        <f>TEXT(tbl_EcommerceSales[[#This Row],[Order_Date]],"mmm")</f>
        <v>Jan</v>
      </c>
      <c r="AB3340">
        <f>YEAR(tbl_EcommerceSales[[#This Row],[Order_Date]])</f>
        <v>2026</v>
      </c>
      <c r="AC3340" t="str">
        <f>IF(tbl_EcommerceSales[[#This Row],[Age]]&lt;18,"Under 18",IF(tbl_EcommerceSales[[#This Row],[Age]]&lt;=25,"18-25",IF(tbl_EcommerceSales[[#This Row],[Age]]&lt;=35,"26-35",IF(tbl_EcommerceSales[[#This Row],[Age]]&lt;=45,"36-45",IF(tbl_EcommerceSales[[#This Row],[Age]]&lt;=55,"46-55","56+")))))</f>
        <v>18-25</v>
      </c>
    </row>
    <row r="3341" spans="1:29" x14ac:dyDescent="0.35">
      <c r="A3341" t="s">
        <v>5251</v>
      </c>
      <c r="B3341" s="7">
        <v>46023</v>
      </c>
      <c r="C3341" t="s">
        <v>2451</v>
      </c>
      <c r="D3341" t="s">
        <v>232</v>
      </c>
      <c r="E3341" t="s">
        <v>25</v>
      </c>
      <c r="F3341">
        <v>49</v>
      </c>
      <c r="G3341" t="s">
        <v>192</v>
      </c>
      <c r="H3341" t="s">
        <v>27</v>
      </c>
      <c r="I3341" t="s">
        <v>53</v>
      </c>
      <c r="J3341" t="s">
        <v>54</v>
      </c>
      <c r="K3341" t="s">
        <v>55</v>
      </c>
      <c r="L3341" t="s">
        <v>56</v>
      </c>
      <c r="M3341">
        <v>2</v>
      </c>
      <c r="N3341" s="2">
        <v>799</v>
      </c>
      <c r="O3341" s="3">
        <v>0.25</v>
      </c>
      <c r="P3341" s="2">
        <v>780</v>
      </c>
      <c r="Q3341" t="s">
        <v>44</v>
      </c>
      <c r="R3341" t="s">
        <v>33</v>
      </c>
      <c r="S3341" t="s">
        <v>34</v>
      </c>
      <c r="T3341" s="4">
        <v>5</v>
      </c>
      <c r="U3341" s="11">
        <f t="shared" si="52"/>
        <v>1598</v>
      </c>
      <c r="V3341" s="11">
        <f>tbl_EcommerceSales[[#This Row],[Gross_Sales]]*tbl_EcommerceSales[[#This Row],[Discount]]</f>
        <v>399.5</v>
      </c>
      <c r="W3341" s="11">
        <f>tbl_EcommerceSales[[#This Row],[Gross_Sales]]-tbl_EcommerceSales[[#This Row],[Discount_Amount]]</f>
        <v>1198.5</v>
      </c>
      <c r="X3341" s="11">
        <f>tbl_EcommerceSales[[#This Row],[Quantity]] * _xlfn.XLOOKUP(tbl_EcommerceSales[[#This Row],[Product_ID]], Product_Master!A:A, Product_Master!F:F)</f>
        <v>780</v>
      </c>
      <c r="Y3341" s="11">
        <f>tbl_EcommerceSales[[#This Row],[Net_Revenue]]-tbl_EcommerceSales[[#This Row],[Total_Cost]]</f>
        <v>418.5</v>
      </c>
      <c r="Z3341" s="9">
        <f>IFERROR(#REF!/tbl_EcommerceSales[[#This Row],[Total_Cost]], 0)</f>
        <v>0</v>
      </c>
      <c r="AA3341" t="str">
        <f>TEXT(tbl_EcommerceSales[[#This Row],[Order_Date]],"mmm")</f>
        <v>Jan</v>
      </c>
      <c r="AB3341">
        <f>YEAR(tbl_EcommerceSales[[#This Row],[Order_Date]])</f>
        <v>2026</v>
      </c>
      <c r="AC3341" t="str">
        <f>IF(tbl_EcommerceSales[[#This Row],[Age]]&lt;18,"Under 18",IF(tbl_EcommerceSales[[#This Row],[Age]]&lt;=25,"18-25",IF(tbl_EcommerceSales[[#This Row],[Age]]&lt;=35,"26-35",IF(tbl_EcommerceSales[[#This Row],[Age]]&lt;=45,"36-45",IF(tbl_EcommerceSales[[#This Row],[Age]]&lt;=55,"46-55","56+")))))</f>
        <v>46-55</v>
      </c>
    </row>
    <row r="3342" spans="1:29" x14ac:dyDescent="0.35">
      <c r="A3342" t="s">
        <v>5252</v>
      </c>
      <c r="B3342" s="7">
        <v>46023</v>
      </c>
      <c r="C3342" t="s">
        <v>5145</v>
      </c>
      <c r="D3342" t="s">
        <v>37</v>
      </c>
      <c r="E3342" t="s">
        <v>48</v>
      </c>
      <c r="F3342">
        <v>39</v>
      </c>
      <c r="G3342" t="s">
        <v>52</v>
      </c>
      <c r="H3342" t="s">
        <v>27</v>
      </c>
      <c r="I3342" t="s">
        <v>517</v>
      </c>
      <c r="J3342" t="s">
        <v>518</v>
      </c>
      <c r="K3342" t="s">
        <v>30</v>
      </c>
      <c r="L3342" t="s">
        <v>278</v>
      </c>
      <c r="M3342">
        <v>1</v>
      </c>
      <c r="N3342" s="2">
        <v>1299</v>
      </c>
      <c r="O3342" s="3">
        <v>0.05</v>
      </c>
      <c r="P3342" s="2">
        <v>690</v>
      </c>
      <c r="Q3342" t="s">
        <v>32</v>
      </c>
      <c r="R3342" t="s">
        <v>33</v>
      </c>
      <c r="S3342" t="s">
        <v>34</v>
      </c>
      <c r="T3342" s="4">
        <v>5</v>
      </c>
      <c r="U3342" s="11">
        <f t="shared" si="52"/>
        <v>1299</v>
      </c>
      <c r="V3342" s="11">
        <f>tbl_EcommerceSales[[#This Row],[Gross_Sales]]*tbl_EcommerceSales[[#This Row],[Discount]]</f>
        <v>64.95</v>
      </c>
      <c r="W3342" s="11">
        <f>tbl_EcommerceSales[[#This Row],[Gross_Sales]]-tbl_EcommerceSales[[#This Row],[Discount_Amount]]</f>
        <v>1234.05</v>
      </c>
      <c r="X3342" s="11">
        <f>tbl_EcommerceSales[[#This Row],[Quantity]] * _xlfn.XLOOKUP(tbl_EcommerceSales[[#This Row],[Product_ID]], Product_Master!A:A, Product_Master!F:F)</f>
        <v>690</v>
      </c>
      <c r="Y3342" s="11">
        <f>tbl_EcommerceSales[[#This Row],[Net_Revenue]]-tbl_EcommerceSales[[#This Row],[Total_Cost]]</f>
        <v>544.04999999999995</v>
      </c>
      <c r="Z3342" s="9">
        <f>IFERROR(#REF!/tbl_EcommerceSales[[#This Row],[Total_Cost]], 0)</f>
        <v>0</v>
      </c>
      <c r="AA3342" t="str">
        <f>TEXT(tbl_EcommerceSales[[#This Row],[Order_Date]],"mmm")</f>
        <v>Jan</v>
      </c>
      <c r="AB3342">
        <f>YEAR(tbl_EcommerceSales[[#This Row],[Order_Date]])</f>
        <v>2026</v>
      </c>
      <c r="AC3342" t="str">
        <f>IF(tbl_EcommerceSales[[#This Row],[Age]]&lt;18,"Under 18",IF(tbl_EcommerceSales[[#This Row],[Age]]&lt;=25,"18-25",IF(tbl_EcommerceSales[[#This Row],[Age]]&lt;=35,"26-35",IF(tbl_EcommerceSales[[#This Row],[Age]]&lt;=45,"36-45",IF(tbl_EcommerceSales[[#This Row],[Age]]&lt;=55,"46-55","56+")))))</f>
        <v>36-45</v>
      </c>
    </row>
    <row r="3343" spans="1:29" x14ac:dyDescent="0.35">
      <c r="A3343" t="s">
        <v>5253</v>
      </c>
      <c r="B3343" s="7">
        <v>46023</v>
      </c>
      <c r="C3343" t="s">
        <v>1194</v>
      </c>
      <c r="D3343" t="s">
        <v>37</v>
      </c>
      <c r="E3343" t="s">
        <v>48</v>
      </c>
      <c r="F3343">
        <v>38</v>
      </c>
      <c r="G3343" t="s">
        <v>270</v>
      </c>
      <c r="H3343" t="s">
        <v>72</v>
      </c>
      <c r="I3343" t="s">
        <v>28</v>
      </c>
      <c r="J3343" t="s">
        <v>29</v>
      </c>
      <c r="K3343" t="s">
        <v>30</v>
      </c>
      <c r="L3343" t="s">
        <v>31</v>
      </c>
      <c r="M3343">
        <v>2</v>
      </c>
      <c r="N3343" s="2">
        <v>5999</v>
      </c>
      <c r="O3343" s="3">
        <v>0</v>
      </c>
      <c r="P3343" s="2">
        <v>7800</v>
      </c>
      <c r="Q3343" t="s">
        <v>44</v>
      </c>
      <c r="R3343" t="s">
        <v>33</v>
      </c>
      <c r="S3343" t="s">
        <v>34</v>
      </c>
      <c r="T3343" s="4">
        <v>4</v>
      </c>
      <c r="U3343" s="11">
        <f t="shared" si="52"/>
        <v>11998</v>
      </c>
      <c r="V3343" s="11">
        <f>tbl_EcommerceSales[[#This Row],[Gross_Sales]]*tbl_EcommerceSales[[#This Row],[Discount]]</f>
        <v>0</v>
      </c>
      <c r="W3343" s="11">
        <f>tbl_EcommerceSales[[#This Row],[Gross_Sales]]-tbl_EcommerceSales[[#This Row],[Discount_Amount]]</f>
        <v>11998</v>
      </c>
      <c r="X3343" s="11">
        <f>tbl_EcommerceSales[[#This Row],[Quantity]] * _xlfn.XLOOKUP(tbl_EcommerceSales[[#This Row],[Product_ID]], Product_Master!A:A, Product_Master!F:F)</f>
        <v>7800</v>
      </c>
      <c r="Y3343" s="11">
        <f>tbl_EcommerceSales[[#This Row],[Net_Revenue]]-tbl_EcommerceSales[[#This Row],[Total_Cost]]</f>
        <v>4198</v>
      </c>
      <c r="Z3343" s="9">
        <f>IFERROR(#REF!/tbl_EcommerceSales[[#This Row],[Total_Cost]], 0)</f>
        <v>0</v>
      </c>
      <c r="AA3343" t="str">
        <f>TEXT(tbl_EcommerceSales[[#This Row],[Order_Date]],"mmm")</f>
        <v>Jan</v>
      </c>
      <c r="AB3343">
        <f>YEAR(tbl_EcommerceSales[[#This Row],[Order_Date]])</f>
        <v>2026</v>
      </c>
      <c r="AC3343" t="str">
        <f>IF(tbl_EcommerceSales[[#This Row],[Age]]&lt;18,"Under 18",IF(tbl_EcommerceSales[[#This Row],[Age]]&lt;=25,"18-25",IF(tbl_EcommerceSales[[#This Row],[Age]]&lt;=35,"26-35",IF(tbl_EcommerceSales[[#This Row],[Age]]&lt;=45,"36-45",IF(tbl_EcommerceSales[[#This Row],[Age]]&lt;=55,"46-55","56+")))))</f>
        <v>36-45</v>
      </c>
    </row>
    <row r="3344" spans="1:29" x14ac:dyDescent="0.35">
      <c r="A3344" t="s">
        <v>5254</v>
      </c>
      <c r="B3344" s="7">
        <v>46023</v>
      </c>
      <c r="C3344" t="s">
        <v>4446</v>
      </c>
      <c r="D3344" t="s">
        <v>232</v>
      </c>
      <c r="E3344" t="s">
        <v>48</v>
      </c>
      <c r="F3344">
        <v>22</v>
      </c>
      <c r="G3344" t="s">
        <v>61</v>
      </c>
      <c r="H3344" t="s">
        <v>27</v>
      </c>
      <c r="I3344" t="s">
        <v>80</v>
      </c>
      <c r="J3344" t="s">
        <v>81</v>
      </c>
      <c r="K3344" t="s">
        <v>82</v>
      </c>
      <c r="L3344" t="s">
        <v>83</v>
      </c>
      <c r="M3344">
        <v>2</v>
      </c>
      <c r="N3344" s="2">
        <v>2499</v>
      </c>
      <c r="O3344" s="3">
        <v>0.15</v>
      </c>
      <c r="P3344" s="2">
        <v>3100</v>
      </c>
      <c r="Q3344" t="s">
        <v>76</v>
      </c>
      <c r="R3344" t="s">
        <v>33</v>
      </c>
      <c r="S3344" t="s">
        <v>57</v>
      </c>
      <c r="T3344" s="4">
        <v>5</v>
      </c>
      <c r="U3344" s="11">
        <f t="shared" si="52"/>
        <v>4998</v>
      </c>
      <c r="V3344" s="11">
        <f>tbl_EcommerceSales[[#This Row],[Gross_Sales]]*tbl_EcommerceSales[[#This Row],[Discount]]</f>
        <v>749.69999999999993</v>
      </c>
      <c r="W3344" s="11">
        <f>tbl_EcommerceSales[[#This Row],[Gross_Sales]]-tbl_EcommerceSales[[#This Row],[Discount_Amount]]</f>
        <v>4248.3</v>
      </c>
      <c r="X3344" s="11">
        <f>tbl_EcommerceSales[[#This Row],[Quantity]] * _xlfn.XLOOKUP(tbl_EcommerceSales[[#This Row],[Product_ID]], Product_Master!A:A, Product_Master!F:F)</f>
        <v>3100</v>
      </c>
      <c r="Y3344" s="11">
        <f>tbl_EcommerceSales[[#This Row],[Net_Revenue]]-tbl_EcommerceSales[[#This Row],[Total_Cost]]</f>
        <v>1148.3000000000002</v>
      </c>
      <c r="Z3344" s="9">
        <f>IFERROR(#REF!/tbl_EcommerceSales[[#This Row],[Total_Cost]], 0)</f>
        <v>0</v>
      </c>
      <c r="AA3344" t="str">
        <f>TEXT(tbl_EcommerceSales[[#This Row],[Order_Date]],"mmm")</f>
        <v>Jan</v>
      </c>
      <c r="AB3344">
        <f>YEAR(tbl_EcommerceSales[[#This Row],[Order_Date]])</f>
        <v>2026</v>
      </c>
      <c r="AC3344" t="str">
        <f>IF(tbl_EcommerceSales[[#This Row],[Age]]&lt;18,"Under 18",IF(tbl_EcommerceSales[[#This Row],[Age]]&lt;=25,"18-25",IF(tbl_EcommerceSales[[#This Row],[Age]]&lt;=35,"26-35",IF(tbl_EcommerceSales[[#This Row],[Age]]&lt;=45,"36-45",IF(tbl_EcommerceSales[[#This Row],[Age]]&lt;=55,"46-55","56+")))))</f>
        <v>18-25</v>
      </c>
    </row>
    <row r="3345" spans="1:29" x14ac:dyDescent="0.35">
      <c r="A3345" t="s">
        <v>5255</v>
      </c>
      <c r="B3345" s="7">
        <v>46024</v>
      </c>
      <c r="C3345" t="s">
        <v>2888</v>
      </c>
      <c r="D3345" t="s">
        <v>159</v>
      </c>
      <c r="E3345" t="s">
        <v>48</v>
      </c>
      <c r="F3345">
        <v>31</v>
      </c>
      <c r="G3345" t="s">
        <v>122</v>
      </c>
      <c r="H3345" t="s">
        <v>72</v>
      </c>
      <c r="I3345" t="s">
        <v>89</v>
      </c>
      <c r="J3345" t="s">
        <v>90</v>
      </c>
      <c r="K3345" t="s">
        <v>91</v>
      </c>
      <c r="L3345" t="s">
        <v>92</v>
      </c>
      <c r="M3345">
        <v>1</v>
      </c>
      <c r="N3345" s="2">
        <v>599</v>
      </c>
      <c r="O3345" s="3">
        <v>0.1</v>
      </c>
      <c r="P3345" s="2">
        <v>260</v>
      </c>
      <c r="Q3345" t="s">
        <v>76</v>
      </c>
      <c r="R3345" t="s">
        <v>162</v>
      </c>
      <c r="S3345" t="s">
        <v>57</v>
      </c>
      <c r="T3345" s="4"/>
      <c r="U3345" s="11">
        <f t="shared" si="52"/>
        <v>599</v>
      </c>
      <c r="V3345" s="11">
        <f>tbl_EcommerceSales[[#This Row],[Gross_Sales]]*tbl_EcommerceSales[[#This Row],[Discount]]</f>
        <v>59.900000000000006</v>
      </c>
      <c r="W3345" s="11">
        <f>tbl_EcommerceSales[[#This Row],[Gross_Sales]]-tbl_EcommerceSales[[#This Row],[Discount_Amount]]</f>
        <v>539.1</v>
      </c>
      <c r="X3345" s="11">
        <f>tbl_EcommerceSales[[#This Row],[Quantity]] * _xlfn.XLOOKUP(tbl_EcommerceSales[[#This Row],[Product_ID]], Product_Master!A:A, Product_Master!F:F)</f>
        <v>260</v>
      </c>
      <c r="Y3345" s="11">
        <f>tbl_EcommerceSales[[#This Row],[Net_Revenue]]-tbl_EcommerceSales[[#This Row],[Total_Cost]]</f>
        <v>279.10000000000002</v>
      </c>
      <c r="Z3345" s="9">
        <f>IFERROR(#REF!/tbl_EcommerceSales[[#This Row],[Total_Cost]], 0)</f>
        <v>0</v>
      </c>
      <c r="AA3345" t="str">
        <f>TEXT(tbl_EcommerceSales[[#This Row],[Order_Date]],"mmm")</f>
        <v>Jan</v>
      </c>
      <c r="AB3345">
        <f>YEAR(tbl_EcommerceSales[[#This Row],[Order_Date]])</f>
        <v>2026</v>
      </c>
      <c r="AC3345" t="str">
        <f>IF(tbl_EcommerceSales[[#This Row],[Age]]&lt;18,"Under 18",IF(tbl_EcommerceSales[[#This Row],[Age]]&lt;=25,"18-25",IF(tbl_EcommerceSales[[#This Row],[Age]]&lt;=35,"26-35",IF(tbl_EcommerceSales[[#This Row],[Age]]&lt;=45,"36-45",IF(tbl_EcommerceSales[[#This Row],[Age]]&lt;=55,"46-55","56+")))))</f>
        <v>26-35</v>
      </c>
    </row>
    <row r="3346" spans="1:29" x14ac:dyDescent="0.35">
      <c r="A3346" t="s">
        <v>5256</v>
      </c>
      <c r="B3346" s="7">
        <v>46024</v>
      </c>
      <c r="C3346" t="s">
        <v>5257</v>
      </c>
      <c r="D3346" t="s">
        <v>232</v>
      </c>
      <c r="E3346" t="s">
        <v>25</v>
      </c>
      <c r="F3346">
        <v>34</v>
      </c>
      <c r="G3346" t="s">
        <v>145</v>
      </c>
      <c r="H3346" t="s">
        <v>39</v>
      </c>
      <c r="I3346" t="s">
        <v>126</v>
      </c>
      <c r="J3346" t="s">
        <v>127</v>
      </c>
      <c r="K3346" t="s">
        <v>82</v>
      </c>
      <c r="L3346" t="s">
        <v>83</v>
      </c>
      <c r="M3346">
        <v>1</v>
      </c>
      <c r="N3346" s="2">
        <v>1899</v>
      </c>
      <c r="O3346" s="3">
        <v>0.1</v>
      </c>
      <c r="P3346" s="2">
        <v>1120</v>
      </c>
      <c r="Q3346" t="s">
        <v>123</v>
      </c>
      <c r="R3346" t="s">
        <v>33</v>
      </c>
      <c r="S3346" t="s">
        <v>34</v>
      </c>
      <c r="T3346" s="4">
        <v>4</v>
      </c>
      <c r="U3346" s="11">
        <f t="shared" si="52"/>
        <v>1899</v>
      </c>
      <c r="V3346" s="11">
        <f>tbl_EcommerceSales[[#This Row],[Gross_Sales]]*tbl_EcommerceSales[[#This Row],[Discount]]</f>
        <v>189.9</v>
      </c>
      <c r="W3346" s="11">
        <f>tbl_EcommerceSales[[#This Row],[Gross_Sales]]-tbl_EcommerceSales[[#This Row],[Discount_Amount]]</f>
        <v>1709.1</v>
      </c>
      <c r="X3346" s="11">
        <f>tbl_EcommerceSales[[#This Row],[Quantity]] * _xlfn.XLOOKUP(tbl_EcommerceSales[[#This Row],[Product_ID]], Product_Master!A:A, Product_Master!F:F)</f>
        <v>1120</v>
      </c>
      <c r="Y3346" s="11">
        <f>tbl_EcommerceSales[[#This Row],[Net_Revenue]]-tbl_EcommerceSales[[#This Row],[Total_Cost]]</f>
        <v>589.09999999999991</v>
      </c>
      <c r="Z3346" s="9">
        <f>IFERROR(#REF!/tbl_EcommerceSales[[#This Row],[Total_Cost]], 0)</f>
        <v>0</v>
      </c>
      <c r="AA3346" t="str">
        <f>TEXT(tbl_EcommerceSales[[#This Row],[Order_Date]],"mmm")</f>
        <v>Jan</v>
      </c>
      <c r="AB3346">
        <f>YEAR(tbl_EcommerceSales[[#This Row],[Order_Date]])</f>
        <v>2026</v>
      </c>
      <c r="AC3346" t="str">
        <f>IF(tbl_EcommerceSales[[#This Row],[Age]]&lt;18,"Under 18",IF(tbl_EcommerceSales[[#This Row],[Age]]&lt;=25,"18-25",IF(tbl_EcommerceSales[[#This Row],[Age]]&lt;=35,"26-35",IF(tbl_EcommerceSales[[#This Row],[Age]]&lt;=45,"36-45",IF(tbl_EcommerceSales[[#This Row],[Age]]&lt;=55,"46-55","56+")))))</f>
        <v>26-35</v>
      </c>
    </row>
    <row r="3347" spans="1:29" x14ac:dyDescent="0.35">
      <c r="A3347" t="s">
        <v>5258</v>
      </c>
      <c r="B3347" s="7">
        <v>46024</v>
      </c>
      <c r="C3347" t="s">
        <v>1510</v>
      </c>
      <c r="D3347" t="s">
        <v>251</v>
      </c>
      <c r="E3347" t="s">
        <v>48</v>
      </c>
      <c r="F3347">
        <v>29</v>
      </c>
      <c r="G3347" t="s">
        <v>174</v>
      </c>
      <c r="H3347" t="s">
        <v>39</v>
      </c>
      <c r="I3347" t="s">
        <v>517</v>
      </c>
      <c r="J3347" t="s">
        <v>518</v>
      </c>
      <c r="K3347" t="s">
        <v>30</v>
      </c>
      <c r="L3347" t="s">
        <v>278</v>
      </c>
      <c r="M3347">
        <v>2</v>
      </c>
      <c r="N3347" s="2">
        <v>1299</v>
      </c>
      <c r="O3347" s="3">
        <v>0.15</v>
      </c>
      <c r="P3347" s="2">
        <v>1380</v>
      </c>
      <c r="Q3347" t="s">
        <v>44</v>
      </c>
      <c r="R3347" t="s">
        <v>33</v>
      </c>
      <c r="S3347" t="s">
        <v>57</v>
      </c>
      <c r="T3347" s="4">
        <v>5</v>
      </c>
      <c r="U3347" s="11">
        <f t="shared" si="52"/>
        <v>2598</v>
      </c>
      <c r="V3347" s="11">
        <f>tbl_EcommerceSales[[#This Row],[Gross_Sales]]*tbl_EcommerceSales[[#This Row],[Discount]]</f>
        <v>389.7</v>
      </c>
      <c r="W3347" s="11">
        <f>tbl_EcommerceSales[[#This Row],[Gross_Sales]]-tbl_EcommerceSales[[#This Row],[Discount_Amount]]</f>
        <v>2208.3000000000002</v>
      </c>
      <c r="X3347" s="11">
        <f>tbl_EcommerceSales[[#This Row],[Quantity]] * _xlfn.XLOOKUP(tbl_EcommerceSales[[#This Row],[Product_ID]], Product_Master!A:A, Product_Master!F:F)</f>
        <v>1380</v>
      </c>
      <c r="Y3347" s="11">
        <f>tbl_EcommerceSales[[#This Row],[Net_Revenue]]-tbl_EcommerceSales[[#This Row],[Total_Cost]]</f>
        <v>828.30000000000018</v>
      </c>
      <c r="Z3347" s="9">
        <f>IFERROR(#REF!/tbl_EcommerceSales[[#This Row],[Total_Cost]], 0)</f>
        <v>0</v>
      </c>
      <c r="AA3347" t="str">
        <f>TEXT(tbl_EcommerceSales[[#This Row],[Order_Date]],"mmm")</f>
        <v>Jan</v>
      </c>
      <c r="AB3347">
        <f>YEAR(tbl_EcommerceSales[[#This Row],[Order_Date]])</f>
        <v>2026</v>
      </c>
      <c r="AC3347" t="str">
        <f>IF(tbl_EcommerceSales[[#This Row],[Age]]&lt;18,"Under 18",IF(tbl_EcommerceSales[[#This Row],[Age]]&lt;=25,"18-25",IF(tbl_EcommerceSales[[#This Row],[Age]]&lt;=35,"26-35",IF(tbl_EcommerceSales[[#This Row],[Age]]&lt;=45,"36-45",IF(tbl_EcommerceSales[[#This Row],[Age]]&lt;=55,"46-55","56+")))))</f>
        <v>26-35</v>
      </c>
    </row>
    <row r="3348" spans="1:29" x14ac:dyDescent="0.35">
      <c r="A3348" t="s">
        <v>5259</v>
      </c>
      <c r="B3348" s="7">
        <v>46024</v>
      </c>
      <c r="C3348" t="s">
        <v>5260</v>
      </c>
      <c r="D3348" t="s">
        <v>312</v>
      </c>
      <c r="E3348" t="s">
        <v>48</v>
      </c>
      <c r="F3348">
        <v>26</v>
      </c>
      <c r="G3348" t="s">
        <v>96</v>
      </c>
      <c r="H3348" t="s">
        <v>39</v>
      </c>
      <c r="I3348" t="s">
        <v>338</v>
      </c>
      <c r="J3348" t="s">
        <v>339</v>
      </c>
      <c r="K3348" t="s">
        <v>55</v>
      </c>
      <c r="L3348" t="s">
        <v>56</v>
      </c>
      <c r="M3348">
        <v>1</v>
      </c>
      <c r="N3348" s="2">
        <v>1499</v>
      </c>
      <c r="O3348" s="3">
        <v>0.05</v>
      </c>
      <c r="P3348" s="2">
        <v>780</v>
      </c>
      <c r="Q3348" t="s">
        <v>32</v>
      </c>
      <c r="R3348" t="s">
        <v>33</v>
      </c>
      <c r="S3348" t="s">
        <v>57</v>
      </c>
      <c r="T3348" s="4">
        <v>4</v>
      </c>
      <c r="U3348" s="11">
        <f t="shared" si="52"/>
        <v>1499</v>
      </c>
      <c r="V3348" s="11">
        <f>tbl_EcommerceSales[[#This Row],[Gross_Sales]]*tbl_EcommerceSales[[#This Row],[Discount]]</f>
        <v>74.95</v>
      </c>
      <c r="W3348" s="11">
        <f>tbl_EcommerceSales[[#This Row],[Gross_Sales]]-tbl_EcommerceSales[[#This Row],[Discount_Amount]]</f>
        <v>1424.05</v>
      </c>
      <c r="X3348" s="11">
        <f>tbl_EcommerceSales[[#This Row],[Quantity]] * _xlfn.XLOOKUP(tbl_EcommerceSales[[#This Row],[Product_ID]], Product_Master!A:A, Product_Master!F:F)</f>
        <v>780</v>
      </c>
      <c r="Y3348" s="11">
        <f>tbl_EcommerceSales[[#This Row],[Net_Revenue]]-tbl_EcommerceSales[[#This Row],[Total_Cost]]</f>
        <v>644.04999999999995</v>
      </c>
      <c r="Z3348" s="9">
        <f>IFERROR(#REF!/tbl_EcommerceSales[[#This Row],[Total_Cost]], 0)</f>
        <v>0</v>
      </c>
      <c r="AA3348" t="str">
        <f>TEXT(tbl_EcommerceSales[[#This Row],[Order_Date]],"mmm")</f>
        <v>Jan</v>
      </c>
      <c r="AB3348">
        <f>YEAR(tbl_EcommerceSales[[#This Row],[Order_Date]])</f>
        <v>2026</v>
      </c>
      <c r="AC3348" t="str">
        <f>IF(tbl_EcommerceSales[[#This Row],[Age]]&lt;18,"Under 18",IF(tbl_EcommerceSales[[#This Row],[Age]]&lt;=25,"18-25",IF(tbl_EcommerceSales[[#This Row],[Age]]&lt;=35,"26-35",IF(tbl_EcommerceSales[[#This Row],[Age]]&lt;=45,"36-45",IF(tbl_EcommerceSales[[#This Row],[Age]]&lt;=55,"46-55","56+")))))</f>
        <v>26-35</v>
      </c>
    </row>
    <row r="3349" spans="1:29" x14ac:dyDescent="0.35">
      <c r="A3349" t="s">
        <v>5261</v>
      </c>
      <c r="B3349" s="7">
        <v>46024</v>
      </c>
      <c r="C3349" t="s">
        <v>5262</v>
      </c>
      <c r="D3349" t="s">
        <v>159</v>
      </c>
      <c r="E3349" t="s">
        <v>48</v>
      </c>
      <c r="F3349">
        <v>18</v>
      </c>
      <c r="G3349" t="s">
        <v>186</v>
      </c>
      <c r="H3349" t="s">
        <v>72</v>
      </c>
      <c r="I3349" t="s">
        <v>53</v>
      </c>
      <c r="J3349" t="s">
        <v>54</v>
      </c>
      <c r="K3349" t="s">
        <v>55</v>
      </c>
      <c r="L3349" t="s">
        <v>56</v>
      </c>
      <c r="M3349">
        <v>1</v>
      </c>
      <c r="N3349" s="2">
        <v>799</v>
      </c>
      <c r="O3349" s="3">
        <v>0.1</v>
      </c>
      <c r="P3349" s="2">
        <v>390</v>
      </c>
      <c r="Q3349" t="s">
        <v>44</v>
      </c>
      <c r="R3349" t="s">
        <v>33</v>
      </c>
      <c r="S3349" t="s">
        <v>57</v>
      </c>
      <c r="T3349" s="4">
        <v>4</v>
      </c>
      <c r="U3349" s="11">
        <f t="shared" si="52"/>
        <v>799</v>
      </c>
      <c r="V3349" s="11">
        <f>tbl_EcommerceSales[[#This Row],[Gross_Sales]]*tbl_EcommerceSales[[#This Row],[Discount]]</f>
        <v>79.900000000000006</v>
      </c>
      <c r="W3349" s="11">
        <f>tbl_EcommerceSales[[#This Row],[Gross_Sales]]-tbl_EcommerceSales[[#This Row],[Discount_Amount]]</f>
        <v>719.1</v>
      </c>
      <c r="X3349" s="11">
        <f>tbl_EcommerceSales[[#This Row],[Quantity]] * _xlfn.XLOOKUP(tbl_EcommerceSales[[#This Row],[Product_ID]], Product_Master!A:A, Product_Master!F:F)</f>
        <v>390</v>
      </c>
      <c r="Y3349" s="11">
        <f>tbl_EcommerceSales[[#This Row],[Net_Revenue]]-tbl_EcommerceSales[[#This Row],[Total_Cost]]</f>
        <v>329.1</v>
      </c>
      <c r="Z3349" s="9">
        <f>IFERROR(#REF!/tbl_EcommerceSales[[#This Row],[Total_Cost]], 0)</f>
        <v>0</v>
      </c>
      <c r="AA3349" t="str">
        <f>TEXT(tbl_EcommerceSales[[#This Row],[Order_Date]],"mmm")</f>
        <v>Jan</v>
      </c>
      <c r="AB3349">
        <f>YEAR(tbl_EcommerceSales[[#This Row],[Order_Date]])</f>
        <v>2026</v>
      </c>
      <c r="AC3349" t="str">
        <f>IF(tbl_EcommerceSales[[#This Row],[Age]]&lt;18,"Under 18",IF(tbl_EcommerceSales[[#This Row],[Age]]&lt;=25,"18-25",IF(tbl_EcommerceSales[[#This Row],[Age]]&lt;=35,"26-35",IF(tbl_EcommerceSales[[#This Row],[Age]]&lt;=45,"36-45",IF(tbl_EcommerceSales[[#This Row],[Age]]&lt;=55,"46-55","56+")))))</f>
        <v>18-25</v>
      </c>
    </row>
    <row r="3350" spans="1:29" x14ac:dyDescent="0.35">
      <c r="A3350" t="s">
        <v>5263</v>
      </c>
      <c r="B3350" s="7">
        <v>46024</v>
      </c>
      <c r="C3350" t="s">
        <v>630</v>
      </c>
      <c r="D3350" t="s">
        <v>79</v>
      </c>
      <c r="E3350" t="s">
        <v>48</v>
      </c>
      <c r="F3350">
        <v>32</v>
      </c>
      <c r="G3350" t="s">
        <v>26</v>
      </c>
      <c r="H3350" t="s">
        <v>27</v>
      </c>
      <c r="I3350" t="s">
        <v>276</v>
      </c>
      <c r="J3350" t="s">
        <v>277</v>
      </c>
      <c r="K3350" t="s">
        <v>30</v>
      </c>
      <c r="L3350" t="s">
        <v>278</v>
      </c>
      <c r="M3350">
        <v>3</v>
      </c>
      <c r="N3350" s="2">
        <v>1599</v>
      </c>
      <c r="O3350" s="3">
        <v>0.1</v>
      </c>
      <c r="P3350" s="2">
        <v>2550</v>
      </c>
      <c r="Q3350" t="s">
        <v>32</v>
      </c>
      <c r="R3350" t="s">
        <v>33</v>
      </c>
      <c r="S3350" t="s">
        <v>57</v>
      </c>
      <c r="T3350" s="4">
        <v>5</v>
      </c>
      <c r="U3350" s="11">
        <f t="shared" si="52"/>
        <v>4797</v>
      </c>
      <c r="V3350" s="11">
        <f>tbl_EcommerceSales[[#This Row],[Gross_Sales]]*tbl_EcommerceSales[[#This Row],[Discount]]</f>
        <v>479.70000000000005</v>
      </c>
      <c r="W3350" s="11">
        <f>tbl_EcommerceSales[[#This Row],[Gross_Sales]]-tbl_EcommerceSales[[#This Row],[Discount_Amount]]</f>
        <v>4317.3</v>
      </c>
      <c r="X3350" s="11">
        <f>tbl_EcommerceSales[[#This Row],[Quantity]] * _xlfn.XLOOKUP(tbl_EcommerceSales[[#This Row],[Product_ID]], Product_Master!A:A, Product_Master!F:F)</f>
        <v>2550</v>
      </c>
      <c r="Y3350" s="11">
        <f>tbl_EcommerceSales[[#This Row],[Net_Revenue]]-tbl_EcommerceSales[[#This Row],[Total_Cost]]</f>
        <v>1767.3000000000002</v>
      </c>
      <c r="Z3350" s="9">
        <f>IFERROR(#REF!/tbl_EcommerceSales[[#This Row],[Total_Cost]], 0)</f>
        <v>0</v>
      </c>
      <c r="AA3350" t="str">
        <f>TEXT(tbl_EcommerceSales[[#This Row],[Order_Date]],"mmm")</f>
        <v>Jan</v>
      </c>
      <c r="AB3350">
        <f>YEAR(tbl_EcommerceSales[[#This Row],[Order_Date]])</f>
        <v>2026</v>
      </c>
      <c r="AC3350" t="str">
        <f>IF(tbl_EcommerceSales[[#This Row],[Age]]&lt;18,"Under 18",IF(tbl_EcommerceSales[[#This Row],[Age]]&lt;=25,"18-25",IF(tbl_EcommerceSales[[#This Row],[Age]]&lt;=35,"26-35",IF(tbl_EcommerceSales[[#This Row],[Age]]&lt;=45,"36-45",IF(tbl_EcommerceSales[[#This Row],[Age]]&lt;=55,"46-55","56+")))))</f>
        <v>26-35</v>
      </c>
    </row>
    <row r="3351" spans="1:29" x14ac:dyDescent="0.35">
      <c r="A3351" t="s">
        <v>5264</v>
      </c>
      <c r="B3351" s="7">
        <v>46024</v>
      </c>
      <c r="C3351" t="s">
        <v>1098</v>
      </c>
      <c r="D3351" t="s">
        <v>139</v>
      </c>
      <c r="E3351" t="s">
        <v>48</v>
      </c>
      <c r="F3351">
        <v>49</v>
      </c>
      <c r="G3351" t="s">
        <v>61</v>
      </c>
      <c r="H3351" t="s">
        <v>27</v>
      </c>
      <c r="I3351" t="s">
        <v>294</v>
      </c>
      <c r="J3351" t="s">
        <v>295</v>
      </c>
      <c r="K3351" t="s">
        <v>91</v>
      </c>
      <c r="L3351" t="s">
        <v>296</v>
      </c>
      <c r="M3351">
        <v>1</v>
      </c>
      <c r="N3351" s="2">
        <v>699</v>
      </c>
      <c r="O3351" s="3">
        <v>0.05</v>
      </c>
      <c r="P3351" s="2">
        <v>300</v>
      </c>
      <c r="Q3351" t="s">
        <v>123</v>
      </c>
      <c r="R3351" t="s">
        <v>33</v>
      </c>
      <c r="S3351" t="s">
        <v>57</v>
      </c>
      <c r="T3351" s="4">
        <v>4</v>
      </c>
      <c r="U3351" s="11">
        <f t="shared" si="52"/>
        <v>699</v>
      </c>
      <c r="V3351" s="11">
        <f>tbl_EcommerceSales[[#This Row],[Gross_Sales]]*tbl_EcommerceSales[[#This Row],[Discount]]</f>
        <v>34.950000000000003</v>
      </c>
      <c r="W3351" s="11">
        <f>tbl_EcommerceSales[[#This Row],[Gross_Sales]]-tbl_EcommerceSales[[#This Row],[Discount_Amount]]</f>
        <v>664.05</v>
      </c>
      <c r="X3351" s="11">
        <f>tbl_EcommerceSales[[#This Row],[Quantity]] * _xlfn.XLOOKUP(tbl_EcommerceSales[[#This Row],[Product_ID]], Product_Master!A:A, Product_Master!F:F)</f>
        <v>300</v>
      </c>
      <c r="Y3351" s="11">
        <f>tbl_EcommerceSales[[#This Row],[Net_Revenue]]-tbl_EcommerceSales[[#This Row],[Total_Cost]]</f>
        <v>364.04999999999995</v>
      </c>
      <c r="Z3351" s="9">
        <f>IFERROR(#REF!/tbl_EcommerceSales[[#This Row],[Total_Cost]], 0)</f>
        <v>0</v>
      </c>
      <c r="AA3351" t="str">
        <f>TEXT(tbl_EcommerceSales[[#This Row],[Order_Date]],"mmm")</f>
        <v>Jan</v>
      </c>
      <c r="AB3351">
        <f>YEAR(tbl_EcommerceSales[[#This Row],[Order_Date]])</f>
        <v>2026</v>
      </c>
      <c r="AC3351" t="str">
        <f>IF(tbl_EcommerceSales[[#This Row],[Age]]&lt;18,"Under 18",IF(tbl_EcommerceSales[[#This Row],[Age]]&lt;=25,"18-25",IF(tbl_EcommerceSales[[#This Row],[Age]]&lt;=35,"26-35",IF(tbl_EcommerceSales[[#This Row],[Age]]&lt;=45,"36-45",IF(tbl_EcommerceSales[[#This Row],[Age]]&lt;=55,"46-55","56+")))))</f>
        <v>46-55</v>
      </c>
    </row>
    <row r="3352" spans="1:29" x14ac:dyDescent="0.35">
      <c r="A3352" t="s">
        <v>5265</v>
      </c>
      <c r="B3352" s="7">
        <v>46024</v>
      </c>
      <c r="C3352" t="s">
        <v>5266</v>
      </c>
      <c r="D3352" t="s">
        <v>305</v>
      </c>
      <c r="E3352" t="s">
        <v>25</v>
      </c>
      <c r="F3352">
        <v>25</v>
      </c>
      <c r="G3352" t="s">
        <v>136</v>
      </c>
      <c r="H3352" t="s">
        <v>88</v>
      </c>
      <c r="I3352" t="s">
        <v>165</v>
      </c>
      <c r="J3352" t="s">
        <v>166</v>
      </c>
      <c r="K3352" t="s">
        <v>42</v>
      </c>
      <c r="L3352" t="s">
        <v>167</v>
      </c>
      <c r="M3352">
        <v>2</v>
      </c>
      <c r="N3352" s="2">
        <v>1799</v>
      </c>
      <c r="O3352" s="3">
        <v>0.1</v>
      </c>
      <c r="P3352" s="2">
        <v>1800</v>
      </c>
      <c r="Q3352" t="s">
        <v>123</v>
      </c>
      <c r="R3352" t="s">
        <v>33</v>
      </c>
      <c r="S3352" t="s">
        <v>34</v>
      </c>
      <c r="T3352" s="4">
        <v>4</v>
      </c>
      <c r="U3352" s="11">
        <f t="shared" si="52"/>
        <v>3598</v>
      </c>
      <c r="V3352" s="11">
        <f>tbl_EcommerceSales[[#This Row],[Gross_Sales]]*tbl_EcommerceSales[[#This Row],[Discount]]</f>
        <v>359.8</v>
      </c>
      <c r="W3352" s="11">
        <f>tbl_EcommerceSales[[#This Row],[Gross_Sales]]-tbl_EcommerceSales[[#This Row],[Discount_Amount]]</f>
        <v>3238.2</v>
      </c>
      <c r="X3352" s="11">
        <f>tbl_EcommerceSales[[#This Row],[Quantity]] * _xlfn.XLOOKUP(tbl_EcommerceSales[[#This Row],[Product_ID]], Product_Master!A:A, Product_Master!F:F)</f>
        <v>1800</v>
      </c>
      <c r="Y3352" s="11">
        <f>tbl_EcommerceSales[[#This Row],[Net_Revenue]]-tbl_EcommerceSales[[#This Row],[Total_Cost]]</f>
        <v>1438.1999999999998</v>
      </c>
      <c r="Z3352" s="9">
        <f>IFERROR(#REF!/tbl_EcommerceSales[[#This Row],[Total_Cost]], 0)</f>
        <v>0</v>
      </c>
      <c r="AA3352" t="str">
        <f>TEXT(tbl_EcommerceSales[[#This Row],[Order_Date]],"mmm")</f>
        <v>Jan</v>
      </c>
      <c r="AB3352">
        <f>YEAR(tbl_EcommerceSales[[#This Row],[Order_Date]])</f>
        <v>2026</v>
      </c>
      <c r="AC3352" t="str">
        <f>IF(tbl_EcommerceSales[[#This Row],[Age]]&lt;18,"Under 18",IF(tbl_EcommerceSales[[#This Row],[Age]]&lt;=25,"18-25",IF(tbl_EcommerceSales[[#This Row],[Age]]&lt;=35,"26-35",IF(tbl_EcommerceSales[[#This Row],[Age]]&lt;=45,"36-45",IF(tbl_EcommerceSales[[#This Row],[Age]]&lt;=55,"46-55","56+")))))</f>
        <v>18-25</v>
      </c>
    </row>
    <row r="3353" spans="1:29" x14ac:dyDescent="0.35">
      <c r="A3353" t="s">
        <v>5267</v>
      </c>
      <c r="B3353" s="7">
        <v>46024</v>
      </c>
      <c r="C3353" t="s">
        <v>616</v>
      </c>
      <c r="D3353" t="s">
        <v>106</v>
      </c>
      <c r="E3353" t="s">
        <v>25</v>
      </c>
      <c r="F3353">
        <v>37</v>
      </c>
      <c r="G3353" t="s">
        <v>38</v>
      </c>
      <c r="H3353" t="s">
        <v>39</v>
      </c>
      <c r="I3353" t="s">
        <v>160</v>
      </c>
      <c r="J3353" t="s">
        <v>161</v>
      </c>
      <c r="K3353" t="s">
        <v>91</v>
      </c>
      <c r="L3353" t="s">
        <v>133</v>
      </c>
      <c r="M3353">
        <v>1</v>
      </c>
      <c r="N3353" s="2">
        <v>1099</v>
      </c>
      <c r="O3353" s="3">
        <v>0.05</v>
      </c>
      <c r="P3353" s="2">
        <v>520</v>
      </c>
      <c r="Q3353" t="s">
        <v>44</v>
      </c>
      <c r="R3353" t="s">
        <v>33</v>
      </c>
      <c r="S3353" t="s">
        <v>57</v>
      </c>
      <c r="T3353" s="4">
        <v>5</v>
      </c>
      <c r="U3353" s="11">
        <f t="shared" si="52"/>
        <v>1099</v>
      </c>
      <c r="V3353" s="11">
        <f>tbl_EcommerceSales[[#This Row],[Gross_Sales]]*tbl_EcommerceSales[[#This Row],[Discount]]</f>
        <v>54.95</v>
      </c>
      <c r="W3353" s="11">
        <f>tbl_EcommerceSales[[#This Row],[Gross_Sales]]-tbl_EcommerceSales[[#This Row],[Discount_Amount]]</f>
        <v>1044.05</v>
      </c>
      <c r="X3353" s="11">
        <f>tbl_EcommerceSales[[#This Row],[Quantity]] * _xlfn.XLOOKUP(tbl_EcommerceSales[[#This Row],[Product_ID]], Product_Master!A:A, Product_Master!F:F)</f>
        <v>520</v>
      </c>
      <c r="Y3353" s="11">
        <f>tbl_EcommerceSales[[#This Row],[Net_Revenue]]-tbl_EcommerceSales[[#This Row],[Total_Cost]]</f>
        <v>524.04999999999995</v>
      </c>
      <c r="Z3353" s="9">
        <f>IFERROR(#REF!/tbl_EcommerceSales[[#This Row],[Total_Cost]], 0)</f>
        <v>0</v>
      </c>
      <c r="AA3353" t="str">
        <f>TEXT(tbl_EcommerceSales[[#This Row],[Order_Date]],"mmm")</f>
        <v>Jan</v>
      </c>
      <c r="AB3353">
        <f>YEAR(tbl_EcommerceSales[[#This Row],[Order_Date]])</f>
        <v>2026</v>
      </c>
      <c r="AC3353" t="str">
        <f>IF(tbl_EcommerceSales[[#This Row],[Age]]&lt;18,"Under 18",IF(tbl_EcommerceSales[[#This Row],[Age]]&lt;=25,"18-25",IF(tbl_EcommerceSales[[#This Row],[Age]]&lt;=35,"26-35",IF(tbl_EcommerceSales[[#This Row],[Age]]&lt;=45,"36-45",IF(tbl_EcommerceSales[[#This Row],[Age]]&lt;=55,"46-55","56+")))))</f>
        <v>36-45</v>
      </c>
    </row>
    <row r="3354" spans="1:29" x14ac:dyDescent="0.35">
      <c r="A3354" t="s">
        <v>5268</v>
      </c>
      <c r="B3354" s="7">
        <v>46024</v>
      </c>
      <c r="C3354" t="s">
        <v>3268</v>
      </c>
      <c r="D3354" t="s">
        <v>232</v>
      </c>
      <c r="E3354" t="s">
        <v>25</v>
      </c>
      <c r="F3354">
        <v>43</v>
      </c>
      <c r="G3354" t="s">
        <v>289</v>
      </c>
      <c r="H3354" t="s">
        <v>88</v>
      </c>
      <c r="I3354" t="s">
        <v>241</v>
      </c>
      <c r="J3354" t="s">
        <v>242</v>
      </c>
      <c r="K3354" t="s">
        <v>42</v>
      </c>
      <c r="L3354" t="s">
        <v>243</v>
      </c>
      <c r="M3354">
        <v>1</v>
      </c>
      <c r="N3354" s="2">
        <v>649</v>
      </c>
      <c r="O3354" s="3">
        <v>0.15</v>
      </c>
      <c r="P3354" s="2">
        <v>290</v>
      </c>
      <c r="Q3354" t="s">
        <v>156</v>
      </c>
      <c r="R3354" t="s">
        <v>33</v>
      </c>
      <c r="S3354" t="s">
        <v>57</v>
      </c>
      <c r="T3354" s="4">
        <v>5</v>
      </c>
      <c r="U3354" s="11">
        <f t="shared" si="52"/>
        <v>649</v>
      </c>
      <c r="V3354" s="11">
        <f>tbl_EcommerceSales[[#This Row],[Gross_Sales]]*tbl_EcommerceSales[[#This Row],[Discount]]</f>
        <v>97.35</v>
      </c>
      <c r="W3354" s="11">
        <f>tbl_EcommerceSales[[#This Row],[Gross_Sales]]-tbl_EcommerceSales[[#This Row],[Discount_Amount]]</f>
        <v>551.65</v>
      </c>
      <c r="X3354" s="11">
        <f>tbl_EcommerceSales[[#This Row],[Quantity]] * _xlfn.XLOOKUP(tbl_EcommerceSales[[#This Row],[Product_ID]], Product_Master!A:A, Product_Master!F:F)</f>
        <v>290</v>
      </c>
      <c r="Y3354" s="11">
        <f>tbl_EcommerceSales[[#This Row],[Net_Revenue]]-tbl_EcommerceSales[[#This Row],[Total_Cost]]</f>
        <v>261.64999999999998</v>
      </c>
      <c r="Z3354" s="9">
        <f>IFERROR(#REF!/tbl_EcommerceSales[[#This Row],[Total_Cost]], 0)</f>
        <v>0</v>
      </c>
      <c r="AA3354" t="str">
        <f>TEXT(tbl_EcommerceSales[[#This Row],[Order_Date]],"mmm")</f>
        <v>Jan</v>
      </c>
      <c r="AB3354">
        <f>YEAR(tbl_EcommerceSales[[#This Row],[Order_Date]])</f>
        <v>2026</v>
      </c>
      <c r="AC3354" t="str">
        <f>IF(tbl_EcommerceSales[[#This Row],[Age]]&lt;18,"Under 18",IF(tbl_EcommerceSales[[#This Row],[Age]]&lt;=25,"18-25",IF(tbl_EcommerceSales[[#This Row],[Age]]&lt;=35,"26-35",IF(tbl_EcommerceSales[[#This Row],[Age]]&lt;=45,"36-45",IF(tbl_EcommerceSales[[#This Row],[Age]]&lt;=55,"46-55","56+")))))</f>
        <v>36-45</v>
      </c>
    </row>
    <row r="3355" spans="1:29" x14ac:dyDescent="0.35">
      <c r="A3355" t="s">
        <v>5269</v>
      </c>
      <c r="B3355" s="7">
        <v>46024</v>
      </c>
      <c r="C3355" t="s">
        <v>1000</v>
      </c>
      <c r="D3355" t="s">
        <v>312</v>
      </c>
      <c r="E3355" t="s">
        <v>25</v>
      </c>
      <c r="F3355">
        <v>33</v>
      </c>
      <c r="G3355" t="s">
        <v>152</v>
      </c>
      <c r="H3355" t="s">
        <v>72</v>
      </c>
      <c r="I3355" t="s">
        <v>290</v>
      </c>
      <c r="J3355" t="s">
        <v>291</v>
      </c>
      <c r="K3355" t="s">
        <v>30</v>
      </c>
      <c r="L3355" t="s">
        <v>31</v>
      </c>
      <c r="M3355">
        <v>3</v>
      </c>
      <c r="N3355" s="2">
        <v>3499</v>
      </c>
      <c r="O3355" s="3">
        <v>0.25</v>
      </c>
      <c r="P3355" s="2">
        <v>6750</v>
      </c>
      <c r="Q3355" t="s">
        <v>123</v>
      </c>
      <c r="R3355" t="s">
        <v>33</v>
      </c>
      <c r="S3355" t="s">
        <v>34</v>
      </c>
      <c r="T3355" s="4">
        <v>5</v>
      </c>
      <c r="U3355" s="11">
        <f t="shared" si="52"/>
        <v>10497</v>
      </c>
      <c r="V3355" s="11">
        <f>tbl_EcommerceSales[[#This Row],[Gross_Sales]]*tbl_EcommerceSales[[#This Row],[Discount]]</f>
        <v>2624.25</v>
      </c>
      <c r="W3355" s="11">
        <f>tbl_EcommerceSales[[#This Row],[Gross_Sales]]-tbl_EcommerceSales[[#This Row],[Discount_Amount]]</f>
        <v>7872.75</v>
      </c>
      <c r="X3355" s="11">
        <f>tbl_EcommerceSales[[#This Row],[Quantity]] * _xlfn.XLOOKUP(tbl_EcommerceSales[[#This Row],[Product_ID]], Product_Master!A:A, Product_Master!F:F)</f>
        <v>6750</v>
      </c>
      <c r="Y3355" s="11">
        <f>tbl_EcommerceSales[[#This Row],[Net_Revenue]]-tbl_EcommerceSales[[#This Row],[Total_Cost]]</f>
        <v>1122.75</v>
      </c>
      <c r="Z3355" s="9">
        <f>IFERROR(#REF!/tbl_EcommerceSales[[#This Row],[Total_Cost]], 0)</f>
        <v>0</v>
      </c>
      <c r="AA3355" t="str">
        <f>TEXT(tbl_EcommerceSales[[#This Row],[Order_Date]],"mmm")</f>
        <v>Jan</v>
      </c>
      <c r="AB3355">
        <f>YEAR(tbl_EcommerceSales[[#This Row],[Order_Date]])</f>
        <v>2026</v>
      </c>
      <c r="AC3355" t="str">
        <f>IF(tbl_EcommerceSales[[#This Row],[Age]]&lt;18,"Under 18",IF(tbl_EcommerceSales[[#This Row],[Age]]&lt;=25,"18-25",IF(tbl_EcommerceSales[[#This Row],[Age]]&lt;=35,"26-35",IF(tbl_EcommerceSales[[#This Row],[Age]]&lt;=45,"36-45",IF(tbl_EcommerceSales[[#This Row],[Age]]&lt;=55,"46-55","56+")))))</f>
        <v>26-35</v>
      </c>
    </row>
    <row r="3356" spans="1:29" x14ac:dyDescent="0.35">
      <c r="A3356" t="s">
        <v>5270</v>
      </c>
      <c r="B3356" s="7">
        <v>46024</v>
      </c>
      <c r="C3356" t="s">
        <v>1147</v>
      </c>
      <c r="D3356" t="s">
        <v>116</v>
      </c>
      <c r="E3356" t="s">
        <v>48</v>
      </c>
      <c r="F3356">
        <v>27</v>
      </c>
      <c r="G3356" t="s">
        <v>155</v>
      </c>
      <c r="H3356" t="s">
        <v>88</v>
      </c>
      <c r="I3356" t="s">
        <v>131</v>
      </c>
      <c r="J3356" t="s">
        <v>132</v>
      </c>
      <c r="K3356" t="s">
        <v>91</v>
      </c>
      <c r="L3356" t="s">
        <v>133</v>
      </c>
      <c r="M3356">
        <v>2</v>
      </c>
      <c r="N3356" s="2">
        <v>1299</v>
      </c>
      <c r="O3356" s="3">
        <v>0.15</v>
      </c>
      <c r="P3356" s="2">
        <v>1220</v>
      </c>
      <c r="Q3356" t="s">
        <v>123</v>
      </c>
      <c r="R3356" t="s">
        <v>33</v>
      </c>
      <c r="S3356" t="s">
        <v>34</v>
      </c>
      <c r="T3356" s="4">
        <v>4</v>
      </c>
      <c r="U3356" s="11">
        <f t="shared" si="52"/>
        <v>2598</v>
      </c>
      <c r="V3356" s="11">
        <f>tbl_EcommerceSales[[#This Row],[Gross_Sales]]*tbl_EcommerceSales[[#This Row],[Discount]]</f>
        <v>389.7</v>
      </c>
      <c r="W3356" s="11">
        <f>tbl_EcommerceSales[[#This Row],[Gross_Sales]]-tbl_EcommerceSales[[#This Row],[Discount_Amount]]</f>
        <v>2208.3000000000002</v>
      </c>
      <c r="X3356" s="11">
        <f>tbl_EcommerceSales[[#This Row],[Quantity]] * _xlfn.XLOOKUP(tbl_EcommerceSales[[#This Row],[Product_ID]], Product_Master!A:A, Product_Master!F:F)</f>
        <v>1220</v>
      </c>
      <c r="Y3356" s="11">
        <f>tbl_EcommerceSales[[#This Row],[Net_Revenue]]-tbl_EcommerceSales[[#This Row],[Total_Cost]]</f>
        <v>988.30000000000018</v>
      </c>
      <c r="Z3356" s="9">
        <f>IFERROR(#REF!/tbl_EcommerceSales[[#This Row],[Total_Cost]], 0)</f>
        <v>0</v>
      </c>
      <c r="AA3356" t="str">
        <f>TEXT(tbl_EcommerceSales[[#This Row],[Order_Date]],"mmm")</f>
        <v>Jan</v>
      </c>
      <c r="AB3356">
        <f>YEAR(tbl_EcommerceSales[[#This Row],[Order_Date]])</f>
        <v>2026</v>
      </c>
      <c r="AC3356" t="str">
        <f>IF(tbl_EcommerceSales[[#This Row],[Age]]&lt;18,"Under 18",IF(tbl_EcommerceSales[[#This Row],[Age]]&lt;=25,"18-25",IF(tbl_EcommerceSales[[#This Row],[Age]]&lt;=35,"26-35",IF(tbl_EcommerceSales[[#This Row],[Age]]&lt;=45,"36-45",IF(tbl_EcommerceSales[[#This Row],[Age]]&lt;=55,"46-55","56+")))))</f>
        <v>26-35</v>
      </c>
    </row>
    <row r="3357" spans="1:29" x14ac:dyDescent="0.35">
      <c r="A3357" t="s">
        <v>5271</v>
      </c>
      <c r="B3357" s="7">
        <v>46024</v>
      </c>
      <c r="C3357" t="s">
        <v>2775</v>
      </c>
      <c r="D3357" t="s">
        <v>47</v>
      </c>
      <c r="E3357" t="s">
        <v>48</v>
      </c>
      <c r="F3357">
        <v>31</v>
      </c>
      <c r="G3357" t="s">
        <v>52</v>
      </c>
      <c r="H3357" t="s">
        <v>27</v>
      </c>
      <c r="I3357" t="s">
        <v>517</v>
      </c>
      <c r="J3357" t="s">
        <v>518</v>
      </c>
      <c r="K3357" t="s">
        <v>30</v>
      </c>
      <c r="L3357" t="s">
        <v>278</v>
      </c>
      <c r="M3357">
        <v>1</v>
      </c>
      <c r="N3357" s="2">
        <v>1299</v>
      </c>
      <c r="O3357" s="3">
        <v>0</v>
      </c>
      <c r="P3357" s="2">
        <v>690</v>
      </c>
      <c r="Q3357" t="s">
        <v>32</v>
      </c>
      <c r="R3357" t="s">
        <v>33</v>
      </c>
      <c r="S3357" t="s">
        <v>34</v>
      </c>
      <c r="T3357" s="4">
        <v>2</v>
      </c>
      <c r="U3357" s="11">
        <f t="shared" si="52"/>
        <v>1299</v>
      </c>
      <c r="V3357" s="11">
        <f>tbl_EcommerceSales[[#This Row],[Gross_Sales]]*tbl_EcommerceSales[[#This Row],[Discount]]</f>
        <v>0</v>
      </c>
      <c r="W3357" s="11">
        <f>tbl_EcommerceSales[[#This Row],[Gross_Sales]]-tbl_EcommerceSales[[#This Row],[Discount_Amount]]</f>
        <v>1299</v>
      </c>
      <c r="X3357" s="11">
        <f>tbl_EcommerceSales[[#This Row],[Quantity]] * _xlfn.XLOOKUP(tbl_EcommerceSales[[#This Row],[Product_ID]], Product_Master!A:A, Product_Master!F:F)</f>
        <v>690</v>
      </c>
      <c r="Y3357" s="11">
        <f>tbl_EcommerceSales[[#This Row],[Net_Revenue]]-tbl_EcommerceSales[[#This Row],[Total_Cost]]</f>
        <v>609</v>
      </c>
      <c r="Z3357" s="9">
        <f>IFERROR(#REF!/tbl_EcommerceSales[[#This Row],[Total_Cost]], 0)</f>
        <v>0</v>
      </c>
      <c r="AA3357" t="str">
        <f>TEXT(tbl_EcommerceSales[[#This Row],[Order_Date]],"mmm")</f>
        <v>Jan</v>
      </c>
      <c r="AB3357">
        <f>YEAR(tbl_EcommerceSales[[#This Row],[Order_Date]])</f>
        <v>2026</v>
      </c>
      <c r="AC3357" t="str">
        <f>IF(tbl_EcommerceSales[[#This Row],[Age]]&lt;18,"Under 18",IF(tbl_EcommerceSales[[#This Row],[Age]]&lt;=25,"18-25",IF(tbl_EcommerceSales[[#This Row],[Age]]&lt;=35,"26-35",IF(tbl_EcommerceSales[[#This Row],[Age]]&lt;=45,"36-45",IF(tbl_EcommerceSales[[#This Row],[Age]]&lt;=55,"46-55","56+")))))</f>
        <v>26-35</v>
      </c>
    </row>
    <row r="3358" spans="1:29" x14ac:dyDescent="0.35">
      <c r="A3358" t="s">
        <v>5272</v>
      </c>
      <c r="B3358" s="7">
        <v>46025</v>
      </c>
      <c r="C3358" t="s">
        <v>5273</v>
      </c>
      <c r="D3358" t="s">
        <v>269</v>
      </c>
      <c r="E3358" t="s">
        <v>48</v>
      </c>
      <c r="F3358">
        <v>18</v>
      </c>
      <c r="G3358" t="s">
        <v>186</v>
      </c>
      <c r="H3358" t="s">
        <v>72</v>
      </c>
      <c r="I3358" t="s">
        <v>28</v>
      </c>
      <c r="J3358" t="s">
        <v>29</v>
      </c>
      <c r="K3358" t="s">
        <v>30</v>
      </c>
      <c r="L3358" t="s">
        <v>31</v>
      </c>
      <c r="M3358">
        <v>2</v>
      </c>
      <c r="N3358" s="2">
        <v>5999</v>
      </c>
      <c r="O3358" s="3">
        <v>0.1</v>
      </c>
      <c r="P3358" s="2">
        <v>7800</v>
      </c>
      <c r="Q3358" t="s">
        <v>319</v>
      </c>
      <c r="R3358" t="s">
        <v>33</v>
      </c>
      <c r="S3358" t="s">
        <v>57</v>
      </c>
      <c r="T3358" s="4">
        <v>5</v>
      </c>
      <c r="U3358" s="11">
        <f t="shared" si="52"/>
        <v>11998</v>
      </c>
      <c r="V3358" s="11">
        <f>tbl_EcommerceSales[[#This Row],[Gross_Sales]]*tbl_EcommerceSales[[#This Row],[Discount]]</f>
        <v>1199.8</v>
      </c>
      <c r="W3358" s="11">
        <f>tbl_EcommerceSales[[#This Row],[Gross_Sales]]-tbl_EcommerceSales[[#This Row],[Discount_Amount]]</f>
        <v>10798.2</v>
      </c>
      <c r="X3358" s="11">
        <f>tbl_EcommerceSales[[#This Row],[Quantity]] * _xlfn.XLOOKUP(tbl_EcommerceSales[[#This Row],[Product_ID]], Product_Master!A:A, Product_Master!F:F)</f>
        <v>7800</v>
      </c>
      <c r="Y3358" s="11">
        <f>tbl_EcommerceSales[[#This Row],[Net_Revenue]]-tbl_EcommerceSales[[#This Row],[Total_Cost]]</f>
        <v>2998.2000000000007</v>
      </c>
      <c r="Z3358" s="9">
        <f>IFERROR(#REF!/tbl_EcommerceSales[[#This Row],[Total_Cost]], 0)</f>
        <v>0</v>
      </c>
      <c r="AA3358" t="str">
        <f>TEXT(tbl_EcommerceSales[[#This Row],[Order_Date]],"mmm")</f>
        <v>Jan</v>
      </c>
      <c r="AB3358">
        <f>YEAR(tbl_EcommerceSales[[#This Row],[Order_Date]])</f>
        <v>2026</v>
      </c>
      <c r="AC3358" t="str">
        <f>IF(tbl_EcommerceSales[[#This Row],[Age]]&lt;18,"Under 18",IF(tbl_EcommerceSales[[#This Row],[Age]]&lt;=25,"18-25",IF(tbl_EcommerceSales[[#This Row],[Age]]&lt;=35,"26-35",IF(tbl_EcommerceSales[[#This Row],[Age]]&lt;=45,"36-45",IF(tbl_EcommerceSales[[#This Row],[Age]]&lt;=55,"46-55","56+")))))</f>
        <v>18-25</v>
      </c>
    </row>
    <row r="3359" spans="1:29" x14ac:dyDescent="0.35">
      <c r="A3359" t="s">
        <v>5274</v>
      </c>
      <c r="B3359" s="7">
        <v>46025</v>
      </c>
      <c r="C3359" t="s">
        <v>5275</v>
      </c>
      <c r="D3359" t="s">
        <v>110</v>
      </c>
      <c r="E3359" t="s">
        <v>25</v>
      </c>
      <c r="F3359">
        <v>41</v>
      </c>
      <c r="G3359" t="s">
        <v>26</v>
      </c>
      <c r="H3359" t="s">
        <v>27</v>
      </c>
      <c r="I3359" t="s">
        <v>206</v>
      </c>
      <c r="J3359" t="s">
        <v>207</v>
      </c>
      <c r="K3359" t="s">
        <v>177</v>
      </c>
      <c r="L3359" t="s">
        <v>208</v>
      </c>
      <c r="M3359">
        <v>1</v>
      </c>
      <c r="N3359" s="2">
        <v>2199</v>
      </c>
      <c r="O3359" s="3">
        <v>0.1</v>
      </c>
      <c r="P3359" s="2">
        <v>1250</v>
      </c>
      <c r="Q3359" t="s">
        <v>123</v>
      </c>
      <c r="R3359" t="s">
        <v>33</v>
      </c>
      <c r="S3359" t="s">
        <v>34</v>
      </c>
      <c r="T3359" s="4">
        <v>5</v>
      </c>
      <c r="U3359" s="11">
        <f t="shared" si="52"/>
        <v>2199</v>
      </c>
      <c r="V3359" s="11">
        <f>tbl_EcommerceSales[[#This Row],[Gross_Sales]]*tbl_EcommerceSales[[#This Row],[Discount]]</f>
        <v>219.9</v>
      </c>
      <c r="W3359" s="11">
        <f>tbl_EcommerceSales[[#This Row],[Gross_Sales]]-tbl_EcommerceSales[[#This Row],[Discount_Amount]]</f>
        <v>1979.1</v>
      </c>
      <c r="X3359" s="11">
        <f>tbl_EcommerceSales[[#This Row],[Quantity]] * _xlfn.XLOOKUP(tbl_EcommerceSales[[#This Row],[Product_ID]], Product_Master!A:A, Product_Master!F:F)</f>
        <v>1250</v>
      </c>
      <c r="Y3359" s="11">
        <f>tbl_EcommerceSales[[#This Row],[Net_Revenue]]-tbl_EcommerceSales[[#This Row],[Total_Cost]]</f>
        <v>729.09999999999991</v>
      </c>
      <c r="Z3359" s="9">
        <f>IFERROR(#REF!/tbl_EcommerceSales[[#This Row],[Total_Cost]], 0)</f>
        <v>0</v>
      </c>
      <c r="AA3359" t="str">
        <f>TEXT(tbl_EcommerceSales[[#This Row],[Order_Date]],"mmm")</f>
        <v>Jan</v>
      </c>
      <c r="AB3359">
        <f>YEAR(tbl_EcommerceSales[[#This Row],[Order_Date]])</f>
        <v>2026</v>
      </c>
      <c r="AC3359" t="str">
        <f>IF(tbl_EcommerceSales[[#This Row],[Age]]&lt;18,"Under 18",IF(tbl_EcommerceSales[[#This Row],[Age]]&lt;=25,"18-25",IF(tbl_EcommerceSales[[#This Row],[Age]]&lt;=35,"26-35",IF(tbl_EcommerceSales[[#This Row],[Age]]&lt;=45,"36-45",IF(tbl_EcommerceSales[[#This Row],[Age]]&lt;=55,"46-55","56+")))))</f>
        <v>36-45</v>
      </c>
    </row>
    <row r="3360" spans="1:29" x14ac:dyDescent="0.35">
      <c r="A3360" t="s">
        <v>5276</v>
      </c>
      <c r="B3360" s="7">
        <v>46025</v>
      </c>
      <c r="C3360" t="s">
        <v>2063</v>
      </c>
      <c r="D3360" t="s">
        <v>205</v>
      </c>
      <c r="E3360" t="s">
        <v>25</v>
      </c>
      <c r="F3360">
        <v>41</v>
      </c>
      <c r="G3360" t="s">
        <v>246</v>
      </c>
      <c r="H3360" t="s">
        <v>27</v>
      </c>
      <c r="I3360" t="s">
        <v>28</v>
      </c>
      <c r="J3360" t="s">
        <v>29</v>
      </c>
      <c r="K3360" t="s">
        <v>30</v>
      </c>
      <c r="L3360" t="s">
        <v>31</v>
      </c>
      <c r="M3360">
        <v>3</v>
      </c>
      <c r="N3360" s="2">
        <v>5999</v>
      </c>
      <c r="O3360" s="3">
        <v>0.1</v>
      </c>
      <c r="P3360" s="2">
        <v>11700</v>
      </c>
      <c r="Q3360" t="s">
        <v>123</v>
      </c>
      <c r="R3360" t="s">
        <v>33</v>
      </c>
      <c r="S3360" t="s">
        <v>57</v>
      </c>
      <c r="T3360" s="4">
        <v>5</v>
      </c>
      <c r="U3360" s="11">
        <f t="shared" si="52"/>
        <v>17997</v>
      </c>
      <c r="V3360" s="11">
        <f>tbl_EcommerceSales[[#This Row],[Gross_Sales]]*tbl_EcommerceSales[[#This Row],[Discount]]</f>
        <v>1799.7</v>
      </c>
      <c r="W3360" s="11">
        <f>tbl_EcommerceSales[[#This Row],[Gross_Sales]]-tbl_EcommerceSales[[#This Row],[Discount_Amount]]</f>
        <v>16197.3</v>
      </c>
      <c r="X3360" s="11">
        <f>tbl_EcommerceSales[[#This Row],[Quantity]] * _xlfn.XLOOKUP(tbl_EcommerceSales[[#This Row],[Product_ID]], Product_Master!A:A, Product_Master!F:F)</f>
        <v>11700</v>
      </c>
      <c r="Y3360" s="11">
        <f>tbl_EcommerceSales[[#This Row],[Net_Revenue]]-tbl_EcommerceSales[[#This Row],[Total_Cost]]</f>
        <v>4497.2999999999993</v>
      </c>
      <c r="Z3360" s="9">
        <f>IFERROR(#REF!/tbl_EcommerceSales[[#This Row],[Total_Cost]], 0)</f>
        <v>0</v>
      </c>
      <c r="AA3360" t="str">
        <f>TEXT(tbl_EcommerceSales[[#This Row],[Order_Date]],"mmm")</f>
        <v>Jan</v>
      </c>
      <c r="AB3360">
        <f>YEAR(tbl_EcommerceSales[[#This Row],[Order_Date]])</f>
        <v>2026</v>
      </c>
      <c r="AC3360" t="str">
        <f>IF(tbl_EcommerceSales[[#This Row],[Age]]&lt;18,"Under 18",IF(tbl_EcommerceSales[[#This Row],[Age]]&lt;=25,"18-25",IF(tbl_EcommerceSales[[#This Row],[Age]]&lt;=35,"26-35",IF(tbl_EcommerceSales[[#This Row],[Age]]&lt;=45,"36-45",IF(tbl_EcommerceSales[[#This Row],[Age]]&lt;=55,"46-55","56+")))))</f>
        <v>36-45</v>
      </c>
    </row>
    <row r="3361" spans="1:29" x14ac:dyDescent="0.35">
      <c r="A3361" t="s">
        <v>5277</v>
      </c>
      <c r="B3361" s="7">
        <v>46025</v>
      </c>
      <c r="C3361" t="s">
        <v>622</v>
      </c>
      <c r="D3361" t="s">
        <v>102</v>
      </c>
      <c r="E3361" t="s">
        <v>48</v>
      </c>
      <c r="F3361">
        <v>38</v>
      </c>
      <c r="G3361" t="s">
        <v>99</v>
      </c>
      <c r="H3361" t="s">
        <v>88</v>
      </c>
      <c r="I3361" t="s">
        <v>200</v>
      </c>
      <c r="J3361" t="s">
        <v>201</v>
      </c>
      <c r="K3361" t="s">
        <v>91</v>
      </c>
      <c r="L3361" t="s">
        <v>202</v>
      </c>
      <c r="M3361">
        <v>1</v>
      </c>
      <c r="N3361" s="2">
        <v>899</v>
      </c>
      <c r="O3361" s="3">
        <v>0.1</v>
      </c>
      <c r="P3361" s="2">
        <v>420</v>
      </c>
      <c r="Q3361" t="s">
        <v>123</v>
      </c>
      <c r="R3361" t="s">
        <v>33</v>
      </c>
      <c r="S3361" t="s">
        <v>34</v>
      </c>
      <c r="T3361" s="4">
        <v>4</v>
      </c>
      <c r="U3361" s="11">
        <f t="shared" si="52"/>
        <v>899</v>
      </c>
      <c r="V3361" s="11">
        <f>tbl_EcommerceSales[[#This Row],[Gross_Sales]]*tbl_EcommerceSales[[#This Row],[Discount]]</f>
        <v>89.9</v>
      </c>
      <c r="W3361" s="11">
        <f>tbl_EcommerceSales[[#This Row],[Gross_Sales]]-tbl_EcommerceSales[[#This Row],[Discount_Amount]]</f>
        <v>809.1</v>
      </c>
      <c r="X3361" s="11">
        <f>tbl_EcommerceSales[[#This Row],[Quantity]] * _xlfn.XLOOKUP(tbl_EcommerceSales[[#This Row],[Product_ID]], Product_Master!A:A, Product_Master!F:F)</f>
        <v>420</v>
      </c>
      <c r="Y3361" s="11">
        <f>tbl_EcommerceSales[[#This Row],[Net_Revenue]]-tbl_EcommerceSales[[#This Row],[Total_Cost]]</f>
        <v>389.1</v>
      </c>
      <c r="Z3361" s="9">
        <f>IFERROR(#REF!/tbl_EcommerceSales[[#This Row],[Total_Cost]], 0)</f>
        <v>0</v>
      </c>
      <c r="AA3361" t="str">
        <f>TEXT(tbl_EcommerceSales[[#This Row],[Order_Date]],"mmm")</f>
        <v>Jan</v>
      </c>
      <c r="AB3361">
        <f>YEAR(tbl_EcommerceSales[[#This Row],[Order_Date]])</f>
        <v>2026</v>
      </c>
      <c r="AC3361" t="str">
        <f>IF(tbl_EcommerceSales[[#This Row],[Age]]&lt;18,"Under 18",IF(tbl_EcommerceSales[[#This Row],[Age]]&lt;=25,"18-25",IF(tbl_EcommerceSales[[#This Row],[Age]]&lt;=35,"26-35",IF(tbl_EcommerceSales[[#This Row],[Age]]&lt;=45,"36-45",IF(tbl_EcommerceSales[[#This Row],[Age]]&lt;=55,"46-55","56+")))))</f>
        <v>36-45</v>
      </c>
    </row>
    <row r="3362" spans="1:29" x14ac:dyDescent="0.35">
      <c r="A3362" t="s">
        <v>5278</v>
      </c>
      <c r="B3362" s="7">
        <v>46025</v>
      </c>
      <c r="C3362" t="s">
        <v>5279</v>
      </c>
      <c r="D3362" t="s">
        <v>110</v>
      </c>
      <c r="E3362" t="s">
        <v>48</v>
      </c>
      <c r="F3362">
        <v>44</v>
      </c>
      <c r="G3362" t="s">
        <v>211</v>
      </c>
      <c r="H3362" t="s">
        <v>72</v>
      </c>
      <c r="I3362" t="s">
        <v>62</v>
      </c>
      <c r="J3362" t="s">
        <v>63</v>
      </c>
      <c r="K3362" t="s">
        <v>42</v>
      </c>
      <c r="L3362" t="s">
        <v>43</v>
      </c>
      <c r="M3362">
        <v>4</v>
      </c>
      <c r="N3362" s="2">
        <v>499</v>
      </c>
      <c r="O3362" s="3">
        <v>0.05</v>
      </c>
      <c r="P3362" s="2">
        <v>880</v>
      </c>
      <c r="Q3362" t="s">
        <v>123</v>
      </c>
      <c r="R3362" t="s">
        <v>33</v>
      </c>
      <c r="S3362" t="s">
        <v>57</v>
      </c>
      <c r="T3362" s="4">
        <v>2</v>
      </c>
      <c r="U3362" s="11">
        <f t="shared" si="52"/>
        <v>1996</v>
      </c>
      <c r="V3362" s="11">
        <f>tbl_EcommerceSales[[#This Row],[Gross_Sales]]*tbl_EcommerceSales[[#This Row],[Discount]]</f>
        <v>99.800000000000011</v>
      </c>
      <c r="W3362" s="11">
        <f>tbl_EcommerceSales[[#This Row],[Gross_Sales]]-tbl_EcommerceSales[[#This Row],[Discount_Amount]]</f>
        <v>1896.2</v>
      </c>
      <c r="X3362" s="11">
        <f>tbl_EcommerceSales[[#This Row],[Quantity]] * _xlfn.XLOOKUP(tbl_EcommerceSales[[#This Row],[Product_ID]], Product_Master!A:A, Product_Master!F:F)</f>
        <v>880</v>
      </c>
      <c r="Y3362" s="11">
        <f>tbl_EcommerceSales[[#This Row],[Net_Revenue]]-tbl_EcommerceSales[[#This Row],[Total_Cost]]</f>
        <v>1016.2</v>
      </c>
      <c r="Z3362" s="9">
        <f>IFERROR(#REF!/tbl_EcommerceSales[[#This Row],[Total_Cost]], 0)</f>
        <v>0</v>
      </c>
      <c r="AA3362" t="str">
        <f>TEXT(tbl_EcommerceSales[[#This Row],[Order_Date]],"mmm")</f>
        <v>Jan</v>
      </c>
      <c r="AB3362">
        <f>YEAR(tbl_EcommerceSales[[#This Row],[Order_Date]])</f>
        <v>2026</v>
      </c>
      <c r="AC3362" t="str">
        <f>IF(tbl_EcommerceSales[[#This Row],[Age]]&lt;18,"Under 18",IF(tbl_EcommerceSales[[#This Row],[Age]]&lt;=25,"18-25",IF(tbl_EcommerceSales[[#This Row],[Age]]&lt;=35,"26-35",IF(tbl_EcommerceSales[[#This Row],[Age]]&lt;=45,"36-45",IF(tbl_EcommerceSales[[#This Row],[Age]]&lt;=55,"46-55","56+")))))</f>
        <v>36-45</v>
      </c>
    </row>
    <row r="3363" spans="1:29" x14ac:dyDescent="0.35">
      <c r="A3363" t="s">
        <v>5280</v>
      </c>
      <c r="B3363" s="7">
        <v>46025</v>
      </c>
      <c r="C3363" t="s">
        <v>5281</v>
      </c>
      <c r="D3363" t="s">
        <v>110</v>
      </c>
      <c r="E3363" t="s">
        <v>25</v>
      </c>
      <c r="F3363">
        <v>26</v>
      </c>
      <c r="G3363" t="s">
        <v>87</v>
      </c>
      <c r="H3363" t="s">
        <v>88</v>
      </c>
      <c r="I3363" t="s">
        <v>126</v>
      </c>
      <c r="J3363" t="s">
        <v>127</v>
      </c>
      <c r="K3363" t="s">
        <v>82</v>
      </c>
      <c r="L3363" t="s">
        <v>83</v>
      </c>
      <c r="M3363">
        <v>1</v>
      </c>
      <c r="N3363" s="2">
        <v>1899</v>
      </c>
      <c r="O3363" s="3">
        <v>0.1</v>
      </c>
      <c r="P3363" s="2">
        <v>1120</v>
      </c>
      <c r="Q3363" t="s">
        <v>123</v>
      </c>
      <c r="R3363" t="s">
        <v>33</v>
      </c>
      <c r="S3363" t="s">
        <v>57</v>
      </c>
      <c r="T3363" s="4">
        <v>4</v>
      </c>
      <c r="U3363" s="11">
        <f t="shared" si="52"/>
        <v>1899</v>
      </c>
      <c r="V3363" s="11">
        <f>tbl_EcommerceSales[[#This Row],[Gross_Sales]]*tbl_EcommerceSales[[#This Row],[Discount]]</f>
        <v>189.9</v>
      </c>
      <c r="W3363" s="11">
        <f>tbl_EcommerceSales[[#This Row],[Gross_Sales]]-tbl_EcommerceSales[[#This Row],[Discount_Amount]]</f>
        <v>1709.1</v>
      </c>
      <c r="X3363" s="11">
        <f>tbl_EcommerceSales[[#This Row],[Quantity]] * _xlfn.XLOOKUP(tbl_EcommerceSales[[#This Row],[Product_ID]], Product_Master!A:A, Product_Master!F:F)</f>
        <v>1120</v>
      </c>
      <c r="Y3363" s="11">
        <f>tbl_EcommerceSales[[#This Row],[Net_Revenue]]-tbl_EcommerceSales[[#This Row],[Total_Cost]]</f>
        <v>589.09999999999991</v>
      </c>
      <c r="Z3363" s="9">
        <f>IFERROR(#REF!/tbl_EcommerceSales[[#This Row],[Total_Cost]], 0)</f>
        <v>0</v>
      </c>
      <c r="AA3363" t="str">
        <f>TEXT(tbl_EcommerceSales[[#This Row],[Order_Date]],"mmm")</f>
        <v>Jan</v>
      </c>
      <c r="AB3363">
        <f>YEAR(tbl_EcommerceSales[[#This Row],[Order_Date]])</f>
        <v>2026</v>
      </c>
      <c r="AC3363" t="str">
        <f>IF(tbl_EcommerceSales[[#This Row],[Age]]&lt;18,"Under 18",IF(tbl_EcommerceSales[[#This Row],[Age]]&lt;=25,"18-25",IF(tbl_EcommerceSales[[#This Row],[Age]]&lt;=35,"26-35",IF(tbl_EcommerceSales[[#This Row],[Age]]&lt;=45,"36-45",IF(tbl_EcommerceSales[[#This Row],[Age]]&lt;=55,"46-55","56+")))))</f>
        <v>26-35</v>
      </c>
    </row>
    <row r="3364" spans="1:29" x14ac:dyDescent="0.35">
      <c r="A3364" t="s">
        <v>5282</v>
      </c>
      <c r="B3364" s="7">
        <v>46025</v>
      </c>
      <c r="C3364" t="s">
        <v>1847</v>
      </c>
      <c r="D3364" t="s">
        <v>37</v>
      </c>
      <c r="E3364" t="s">
        <v>48</v>
      </c>
      <c r="F3364">
        <v>27</v>
      </c>
      <c r="G3364" t="s">
        <v>107</v>
      </c>
      <c r="H3364" t="s">
        <v>39</v>
      </c>
      <c r="I3364" t="s">
        <v>349</v>
      </c>
      <c r="J3364" t="s">
        <v>350</v>
      </c>
      <c r="K3364" t="s">
        <v>82</v>
      </c>
      <c r="L3364" t="s">
        <v>238</v>
      </c>
      <c r="M3364">
        <v>1</v>
      </c>
      <c r="N3364" s="2">
        <v>1599</v>
      </c>
      <c r="O3364" s="3">
        <v>0.1</v>
      </c>
      <c r="P3364" s="2">
        <v>920</v>
      </c>
      <c r="Q3364" t="s">
        <v>76</v>
      </c>
      <c r="R3364" t="s">
        <v>33</v>
      </c>
      <c r="S3364" t="s">
        <v>57</v>
      </c>
      <c r="T3364" s="4">
        <v>2</v>
      </c>
      <c r="U3364" s="11">
        <f t="shared" si="52"/>
        <v>1599</v>
      </c>
      <c r="V3364" s="11">
        <f>tbl_EcommerceSales[[#This Row],[Gross_Sales]]*tbl_EcommerceSales[[#This Row],[Discount]]</f>
        <v>159.9</v>
      </c>
      <c r="W3364" s="11">
        <f>tbl_EcommerceSales[[#This Row],[Gross_Sales]]-tbl_EcommerceSales[[#This Row],[Discount_Amount]]</f>
        <v>1439.1</v>
      </c>
      <c r="X3364" s="11">
        <f>tbl_EcommerceSales[[#This Row],[Quantity]] * _xlfn.XLOOKUP(tbl_EcommerceSales[[#This Row],[Product_ID]], Product_Master!A:A, Product_Master!F:F)</f>
        <v>920</v>
      </c>
      <c r="Y3364" s="11">
        <f>tbl_EcommerceSales[[#This Row],[Net_Revenue]]-tbl_EcommerceSales[[#This Row],[Total_Cost]]</f>
        <v>519.09999999999991</v>
      </c>
      <c r="Z3364" s="9">
        <f>IFERROR(#REF!/tbl_EcommerceSales[[#This Row],[Total_Cost]], 0)</f>
        <v>0</v>
      </c>
      <c r="AA3364" t="str">
        <f>TEXT(tbl_EcommerceSales[[#This Row],[Order_Date]],"mmm")</f>
        <v>Jan</v>
      </c>
      <c r="AB3364">
        <f>YEAR(tbl_EcommerceSales[[#This Row],[Order_Date]])</f>
        <v>2026</v>
      </c>
      <c r="AC3364" t="str">
        <f>IF(tbl_EcommerceSales[[#This Row],[Age]]&lt;18,"Under 18",IF(tbl_EcommerceSales[[#This Row],[Age]]&lt;=25,"18-25",IF(tbl_EcommerceSales[[#This Row],[Age]]&lt;=35,"26-35",IF(tbl_EcommerceSales[[#This Row],[Age]]&lt;=45,"36-45",IF(tbl_EcommerceSales[[#This Row],[Age]]&lt;=55,"46-55","56+")))))</f>
        <v>26-35</v>
      </c>
    </row>
    <row r="3365" spans="1:29" x14ac:dyDescent="0.35">
      <c r="A3365" t="s">
        <v>5283</v>
      </c>
      <c r="B3365" s="7">
        <v>46026</v>
      </c>
      <c r="C3365" t="s">
        <v>5284</v>
      </c>
      <c r="D3365" t="s">
        <v>47</v>
      </c>
      <c r="E3365" t="s">
        <v>25</v>
      </c>
      <c r="F3365">
        <v>41</v>
      </c>
      <c r="G3365" t="s">
        <v>107</v>
      </c>
      <c r="H3365" t="s">
        <v>39</v>
      </c>
      <c r="I3365" t="s">
        <v>117</v>
      </c>
      <c r="J3365" t="s">
        <v>118</v>
      </c>
      <c r="K3365" t="s">
        <v>82</v>
      </c>
      <c r="L3365" t="s">
        <v>119</v>
      </c>
      <c r="M3365">
        <v>3</v>
      </c>
      <c r="N3365" s="2">
        <v>3299</v>
      </c>
      <c r="O3365" s="3">
        <v>0.15</v>
      </c>
      <c r="P3365" s="2">
        <v>6300</v>
      </c>
      <c r="Q3365" t="s">
        <v>76</v>
      </c>
      <c r="R3365" t="s">
        <v>33</v>
      </c>
      <c r="S3365" t="s">
        <v>57</v>
      </c>
      <c r="T3365" s="4">
        <v>4</v>
      </c>
      <c r="U3365" s="11">
        <f t="shared" si="52"/>
        <v>9897</v>
      </c>
      <c r="V3365" s="11">
        <f>tbl_EcommerceSales[[#This Row],[Gross_Sales]]*tbl_EcommerceSales[[#This Row],[Discount]]</f>
        <v>1484.55</v>
      </c>
      <c r="W3365" s="11">
        <f>tbl_EcommerceSales[[#This Row],[Gross_Sales]]-tbl_EcommerceSales[[#This Row],[Discount_Amount]]</f>
        <v>8412.4500000000007</v>
      </c>
      <c r="X3365" s="11">
        <f>tbl_EcommerceSales[[#This Row],[Quantity]] * _xlfn.XLOOKUP(tbl_EcommerceSales[[#This Row],[Product_ID]], Product_Master!A:A, Product_Master!F:F)</f>
        <v>6300</v>
      </c>
      <c r="Y3365" s="11">
        <f>tbl_EcommerceSales[[#This Row],[Net_Revenue]]-tbl_EcommerceSales[[#This Row],[Total_Cost]]</f>
        <v>2112.4500000000007</v>
      </c>
      <c r="Z3365" s="9">
        <f>IFERROR(#REF!/tbl_EcommerceSales[[#This Row],[Total_Cost]], 0)</f>
        <v>0</v>
      </c>
      <c r="AA3365" t="str">
        <f>TEXT(tbl_EcommerceSales[[#This Row],[Order_Date]],"mmm")</f>
        <v>Jan</v>
      </c>
      <c r="AB3365">
        <f>YEAR(tbl_EcommerceSales[[#This Row],[Order_Date]])</f>
        <v>2026</v>
      </c>
      <c r="AC3365" t="str">
        <f>IF(tbl_EcommerceSales[[#This Row],[Age]]&lt;18,"Under 18",IF(tbl_EcommerceSales[[#This Row],[Age]]&lt;=25,"18-25",IF(tbl_EcommerceSales[[#This Row],[Age]]&lt;=35,"26-35",IF(tbl_EcommerceSales[[#This Row],[Age]]&lt;=45,"36-45",IF(tbl_EcommerceSales[[#This Row],[Age]]&lt;=55,"46-55","56+")))))</f>
        <v>36-45</v>
      </c>
    </row>
    <row r="3366" spans="1:29" x14ac:dyDescent="0.35">
      <c r="A3366" t="s">
        <v>5285</v>
      </c>
      <c r="B3366" s="7">
        <v>46026</v>
      </c>
      <c r="C3366" t="s">
        <v>1526</v>
      </c>
      <c r="D3366" t="s">
        <v>148</v>
      </c>
      <c r="E3366" t="s">
        <v>48</v>
      </c>
      <c r="F3366">
        <v>30</v>
      </c>
      <c r="G3366" t="s">
        <v>87</v>
      </c>
      <c r="H3366" t="s">
        <v>88</v>
      </c>
      <c r="I3366" t="s">
        <v>175</v>
      </c>
      <c r="J3366" t="s">
        <v>176</v>
      </c>
      <c r="K3366" t="s">
        <v>177</v>
      </c>
      <c r="L3366" t="s">
        <v>178</v>
      </c>
      <c r="M3366">
        <v>3</v>
      </c>
      <c r="N3366" s="2">
        <v>699</v>
      </c>
      <c r="O3366" s="3">
        <v>0.05</v>
      </c>
      <c r="P3366" s="2">
        <v>960</v>
      </c>
      <c r="Q3366" t="s">
        <v>123</v>
      </c>
      <c r="R3366" t="s">
        <v>33</v>
      </c>
      <c r="S3366" t="s">
        <v>34</v>
      </c>
      <c r="T3366" s="4">
        <v>4</v>
      </c>
      <c r="U3366" s="11">
        <f t="shared" si="52"/>
        <v>2097</v>
      </c>
      <c r="V3366" s="11">
        <f>tbl_EcommerceSales[[#This Row],[Gross_Sales]]*tbl_EcommerceSales[[#This Row],[Discount]]</f>
        <v>104.85000000000001</v>
      </c>
      <c r="W3366" s="11">
        <f>tbl_EcommerceSales[[#This Row],[Gross_Sales]]-tbl_EcommerceSales[[#This Row],[Discount_Amount]]</f>
        <v>1992.15</v>
      </c>
      <c r="X3366" s="11">
        <f>tbl_EcommerceSales[[#This Row],[Quantity]] * _xlfn.XLOOKUP(tbl_EcommerceSales[[#This Row],[Product_ID]], Product_Master!A:A, Product_Master!F:F)</f>
        <v>960</v>
      </c>
      <c r="Y3366" s="11">
        <f>tbl_EcommerceSales[[#This Row],[Net_Revenue]]-tbl_EcommerceSales[[#This Row],[Total_Cost]]</f>
        <v>1032.1500000000001</v>
      </c>
      <c r="Z3366" s="9">
        <f>IFERROR(#REF!/tbl_EcommerceSales[[#This Row],[Total_Cost]], 0)</f>
        <v>0</v>
      </c>
      <c r="AA3366" t="str">
        <f>TEXT(tbl_EcommerceSales[[#This Row],[Order_Date]],"mmm")</f>
        <v>Jan</v>
      </c>
      <c r="AB3366">
        <f>YEAR(tbl_EcommerceSales[[#This Row],[Order_Date]])</f>
        <v>2026</v>
      </c>
      <c r="AC3366" t="str">
        <f>IF(tbl_EcommerceSales[[#This Row],[Age]]&lt;18,"Under 18",IF(tbl_EcommerceSales[[#This Row],[Age]]&lt;=25,"18-25",IF(tbl_EcommerceSales[[#This Row],[Age]]&lt;=35,"26-35",IF(tbl_EcommerceSales[[#This Row],[Age]]&lt;=45,"36-45",IF(tbl_EcommerceSales[[#This Row],[Age]]&lt;=55,"46-55","56+")))))</f>
        <v>26-35</v>
      </c>
    </row>
    <row r="3367" spans="1:29" x14ac:dyDescent="0.35">
      <c r="A3367" t="s">
        <v>5286</v>
      </c>
      <c r="B3367" s="7">
        <v>46026</v>
      </c>
      <c r="C3367" t="s">
        <v>2727</v>
      </c>
      <c r="D3367" t="s">
        <v>106</v>
      </c>
      <c r="E3367" t="s">
        <v>48</v>
      </c>
      <c r="F3367">
        <v>27</v>
      </c>
      <c r="G3367" t="s">
        <v>87</v>
      </c>
      <c r="H3367" t="s">
        <v>88</v>
      </c>
      <c r="I3367" t="s">
        <v>175</v>
      </c>
      <c r="J3367" t="s">
        <v>176</v>
      </c>
      <c r="K3367" t="s">
        <v>177</v>
      </c>
      <c r="L3367" t="s">
        <v>178</v>
      </c>
      <c r="M3367">
        <v>3</v>
      </c>
      <c r="N3367" s="2">
        <v>699</v>
      </c>
      <c r="O3367" s="3">
        <v>0.1</v>
      </c>
      <c r="P3367" s="2">
        <v>960</v>
      </c>
      <c r="Q3367" t="s">
        <v>32</v>
      </c>
      <c r="R3367" t="s">
        <v>33</v>
      </c>
      <c r="S3367" t="s">
        <v>34</v>
      </c>
      <c r="T3367" s="4">
        <v>5</v>
      </c>
      <c r="U3367" s="11">
        <f t="shared" si="52"/>
        <v>2097</v>
      </c>
      <c r="V3367" s="11">
        <f>tbl_EcommerceSales[[#This Row],[Gross_Sales]]*tbl_EcommerceSales[[#This Row],[Discount]]</f>
        <v>209.70000000000002</v>
      </c>
      <c r="W3367" s="11">
        <f>tbl_EcommerceSales[[#This Row],[Gross_Sales]]-tbl_EcommerceSales[[#This Row],[Discount_Amount]]</f>
        <v>1887.3</v>
      </c>
      <c r="X3367" s="11">
        <f>tbl_EcommerceSales[[#This Row],[Quantity]] * _xlfn.XLOOKUP(tbl_EcommerceSales[[#This Row],[Product_ID]], Product_Master!A:A, Product_Master!F:F)</f>
        <v>960</v>
      </c>
      <c r="Y3367" s="11">
        <f>tbl_EcommerceSales[[#This Row],[Net_Revenue]]-tbl_EcommerceSales[[#This Row],[Total_Cost]]</f>
        <v>927.3</v>
      </c>
      <c r="Z3367" s="9">
        <f>IFERROR(#REF!/tbl_EcommerceSales[[#This Row],[Total_Cost]], 0)</f>
        <v>0</v>
      </c>
      <c r="AA3367" t="str">
        <f>TEXT(tbl_EcommerceSales[[#This Row],[Order_Date]],"mmm")</f>
        <v>Jan</v>
      </c>
      <c r="AB3367">
        <f>YEAR(tbl_EcommerceSales[[#This Row],[Order_Date]])</f>
        <v>2026</v>
      </c>
      <c r="AC3367" t="str">
        <f>IF(tbl_EcommerceSales[[#This Row],[Age]]&lt;18,"Under 18",IF(tbl_EcommerceSales[[#This Row],[Age]]&lt;=25,"18-25",IF(tbl_EcommerceSales[[#This Row],[Age]]&lt;=35,"26-35",IF(tbl_EcommerceSales[[#This Row],[Age]]&lt;=45,"36-45",IF(tbl_EcommerceSales[[#This Row],[Age]]&lt;=55,"46-55","56+")))))</f>
        <v>26-35</v>
      </c>
    </row>
    <row r="3368" spans="1:29" x14ac:dyDescent="0.35">
      <c r="A3368" t="s">
        <v>5287</v>
      </c>
      <c r="B3368" s="7">
        <v>46026</v>
      </c>
      <c r="C3368" t="s">
        <v>5057</v>
      </c>
      <c r="D3368" t="s">
        <v>79</v>
      </c>
      <c r="E3368" t="s">
        <v>25</v>
      </c>
      <c r="F3368">
        <v>42</v>
      </c>
      <c r="G3368" t="s">
        <v>155</v>
      </c>
      <c r="H3368" t="s">
        <v>88</v>
      </c>
      <c r="I3368" t="s">
        <v>62</v>
      </c>
      <c r="J3368" t="s">
        <v>63</v>
      </c>
      <c r="K3368" t="s">
        <v>42</v>
      </c>
      <c r="L3368" t="s">
        <v>43</v>
      </c>
      <c r="M3368">
        <v>1</v>
      </c>
      <c r="N3368" s="2">
        <v>499</v>
      </c>
      <c r="O3368" s="3">
        <v>0.05</v>
      </c>
      <c r="P3368" s="2">
        <v>220</v>
      </c>
      <c r="Q3368" t="s">
        <v>76</v>
      </c>
      <c r="R3368" t="s">
        <v>33</v>
      </c>
      <c r="S3368" t="s">
        <v>57</v>
      </c>
      <c r="T3368" s="4">
        <v>5</v>
      </c>
      <c r="U3368" s="11">
        <f t="shared" si="52"/>
        <v>499</v>
      </c>
      <c r="V3368" s="11">
        <f>tbl_EcommerceSales[[#This Row],[Gross_Sales]]*tbl_EcommerceSales[[#This Row],[Discount]]</f>
        <v>24.950000000000003</v>
      </c>
      <c r="W3368" s="11">
        <f>tbl_EcommerceSales[[#This Row],[Gross_Sales]]-tbl_EcommerceSales[[#This Row],[Discount_Amount]]</f>
        <v>474.05</v>
      </c>
      <c r="X3368" s="11">
        <f>tbl_EcommerceSales[[#This Row],[Quantity]] * _xlfn.XLOOKUP(tbl_EcommerceSales[[#This Row],[Product_ID]], Product_Master!A:A, Product_Master!F:F)</f>
        <v>220</v>
      </c>
      <c r="Y3368" s="11">
        <f>tbl_EcommerceSales[[#This Row],[Net_Revenue]]-tbl_EcommerceSales[[#This Row],[Total_Cost]]</f>
        <v>254.05</v>
      </c>
      <c r="Z3368" s="9">
        <f>IFERROR(#REF!/tbl_EcommerceSales[[#This Row],[Total_Cost]], 0)</f>
        <v>0</v>
      </c>
      <c r="AA3368" t="str">
        <f>TEXT(tbl_EcommerceSales[[#This Row],[Order_Date]],"mmm")</f>
        <v>Jan</v>
      </c>
      <c r="AB3368">
        <f>YEAR(tbl_EcommerceSales[[#This Row],[Order_Date]])</f>
        <v>2026</v>
      </c>
      <c r="AC3368" t="str">
        <f>IF(tbl_EcommerceSales[[#This Row],[Age]]&lt;18,"Under 18",IF(tbl_EcommerceSales[[#This Row],[Age]]&lt;=25,"18-25",IF(tbl_EcommerceSales[[#This Row],[Age]]&lt;=35,"26-35",IF(tbl_EcommerceSales[[#This Row],[Age]]&lt;=45,"36-45",IF(tbl_EcommerceSales[[#This Row],[Age]]&lt;=55,"46-55","56+")))))</f>
        <v>36-45</v>
      </c>
    </row>
    <row r="3369" spans="1:29" x14ac:dyDescent="0.35">
      <c r="A3369" t="s">
        <v>5288</v>
      </c>
      <c r="B3369" s="7">
        <v>46026</v>
      </c>
      <c r="C3369" t="s">
        <v>4217</v>
      </c>
      <c r="D3369" t="s">
        <v>235</v>
      </c>
      <c r="E3369" t="s">
        <v>25</v>
      </c>
      <c r="F3369">
        <v>42</v>
      </c>
      <c r="G3369" t="s">
        <v>145</v>
      </c>
      <c r="H3369" t="s">
        <v>39</v>
      </c>
      <c r="I3369" t="s">
        <v>117</v>
      </c>
      <c r="J3369" t="s">
        <v>118</v>
      </c>
      <c r="K3369" t="s">
        <v>82</v>
      </c>
      <c r="L3369" t="s">
        <v>119</v>
      </c>
      <c r="M3369">
        <v>3</v>
      </c>
      <c r="N3369" s="2">
        <v>3299</v>
      </c>
      <c r="O3369" s="3">
        <v>0</v>
      </c>
      <c r="P3369" s="2">
        <v>6300</v>
      </c>
      <c r="Q3369" t="s">
        <v>319</v>
      </c>
      <c r="R3369" t="s">
        <v>33</v>
      </c>
      <c r="S3369" t="s">
        <v>57</v>
      </c>
      <c r="T3369" s="4">
        <v>5</v>
      </c>
      <c r="U3369" s="11">
        <f t="shared" si="52"/>
        <v>9897</v>
      </c>
      <c r="V3369" s="11">
        <f>tbl_EcommerceSales[[#This Row],[Gross_Sales]]*tbl_EcommerceSales[[#This Row],[Discount]]</f>
        <v>0</v>
      </c>
      <c r="W3369" s="11">
        <f>tbl_EcommerceSales[[#This Row],[Gross_Sales]]-tbl_EcommerceSales[[#This Row],[Discount_Amount]]</f>
        <v>9897</v>
      </c>
      <c r="X3369" s="11">
        <f>tbl_EcommerceSales[[#This Row],[Quantity]] * _xlfn.XLOOKUP(tbl_EcommerceSales[[#This Row],[Product_ID]], Product_Master!A:A, Product_Master!F:F)</f>
        <v>6300</v>
      </c>
      <c r="Y3369" s="11">
        <f>tbl_EcommerceSales[[#This Row],[Net_Revenue]]-tbl_EcommerceSales[[#This Row],[Total_Cost]]</f>
        <v>3597</v>
      </c>
      <c r="Z3369" s="9">
        <f>IFERROR(#REF!/tbl_EcommerceSales[[#This Row],[Total_Cost]], 0)</f>
        <v>0</v>
      </c>
      <c r="AA3369" t="str">
        <f>TEXT(tbl_EcommerceSales[[#This Row],[Order_Date]],"mmm")</f>
        <v>Jan</v>
      </c>
      <c r="AB3369">
        <f>YEAR(tbl_EcommerceSales[[#This Row],[Order_Date]])</f>
        <v>2026</v>
      </c>
      <c r="AC3369" t="str">
        <f>IF(tbl_EcommerceSales[[#This Row],[Age]]&lt;18,"Under 18",IF(tbl_EcommerceSales[[#This Row],[Age]]&lt;=25,"18-25",IF(tbl_EcommerceSales[[#This Row],[Age]]&lt;=35,"26-35",IF(tbl_EcommerceSales[[#This Row],[Age]]&lt;=45,"36-45",IF(tbl_EcommerceSales[[#This Row],[Age]]&lt;=55,"46-55","56+")))))</f>
        <v>36-45</v>
      </c>
    </row>
    <row r="3370" spans="1:29" x14ac:dyDescent="0.35">
      <c r="A3370" t="s">
        <v>5289</v>
      </c>
      <c r="B3370" s="7">
        <v>46026</v>
      </c>
      <c r="C3370" t="s">
        <v>4187</v>
      </c>
      <c r="D3370" t="s">
        <v>216</v>
      </c>
      <c r="E3370" t="s">
        <v>25</v>
      </c>
      <c r="F3370">
        <v>34</v>
      </c>
      <c r="G3370" t="s">
        <v>99</v>
      </c>
      <c r="H3370" t="s">
        <v>88</v>
      </c>
      <c r="I3370" t="s">
        <v>117</v>
      </c>
      <c r="J3370" t="s">
        <v>118</v>
      </c>
      <c r="K3370" t="s">
        <v>82</v>
      </c>
      <c r="L3370" t="s">
        <v>119</v>
      </c>
      <c r="M3370">
        <v>1</v>
      </c>
      <c r="N3370" s="2">
        <v>3299</v>
      </c>
      <c r="O3370" s="3">
        <v>0.3</v>
      </c>
      <c r="P3370" s="2">
        <v>2100</v>
      </c>
      <c r="Q3370" t="s">
        <v>319</v>
      </c>
      <c r="R3370" t="s">
        <v>33</v>
      </c>
      <c r="S3370" t="s">
        <v>34</v>
      </c>
      <c r="T3370" s="4">
        <v>5</v>
      </c>
      <c r="U3370" s="11">
        <f t="shared" si="52"/>
        <v>3299</v>
      </c>
      <c r="V3370" s="11">
        <f>tbl_EcommerceSales[[#This Row],[Gross_Sales]]*tbl_EcommerceSales[[#This Row],[Discount]]</f>
        <v>989.69999999999993</v>
      </c>
      <c r="W3370" s="11">
        <f>tbl_EcommerceSales[[#This Row],[Gross_Sales]]-tbl_EcommerceSales[[#This Row],[Discount_Amount]]</f>
        <v>2309.3000000000002</v>
      </c>
      <c r="X3370" s="11">
        <f>tbl_EcommerceSales[[#This Row],[Quantity]] * _xlfn.XLOOKUP(tbl_EcommerceSales[[#This Row],[Product_ID]], Product_Master!A:A, Product_Master!F:F)</f>
        <v>2100</v>
      </c>
      <c r="Y3370" s="11">
        <f>tbl_EcommerceSales[[#This Row],[Net_Revenue]]-tbl_EcommerceSales[[#This Row],[Total_Cost]]</f>
        <v>209.30000000000018</v>
      </c>
      <c r="Z3370" s="9">
        <f>IFERROR(#REF!/tbl_EcommerceSales[[#This Row],[Total_Cost]], 0)</f>
        <v>0</v>
      </c>
      <c r="AA3370" t="str">
        <f>TEXT(tbl_EcommerceSales[[#This Row],[Order_Date]],"mmm")</f>
        <v>Jan</v>
      </c>
      <c r="AB3370">
        <f>YEAR(tbl_EcommerceSales[[#This Row],[Order_Date]])</f>
        <v>2026</v>
      </c>
      <c r="AC3370" t="str">
        <f>IF(tbl_EcommerceSales[[#This Row],[Age]]&lt;18,"Under 18",IF(tbl_EcommerceSales[[#This Row],[Age]]&lt;=25,"18-25",IF(tbl_EcommerceSales[[#This Row],[Age]]&lt;=35,"26-35",IF(tbl_EcommerceSales[[#This Row],[Age]]&lt;=45,"36-45",IF(tbl_EcommerceSales[[#This Row],[Age]]&lt;=55,"46-55","56+")))))</f>
        <v>26-35</v>
      </c>
    </row>
    <row r="3371" spans="1:29" x14ac:dyDescent="0.35">
      <c r="A3371" t="s">
        <v>5290</v>
      </c>
      <c r="B3371" s="7">
        <v>46026</v>
      </c>
      <c r="C3371" t="s">
        <v>3900</v>
      </c>
      <c r="D3371" t="s">
        <v>116</v>
      </c>
      <c r="E3371" t="s">
        <v>48</v>
      </c>
      <c r="F3371">
        <v>45</v>
      </c>
      <c r="G3371" t="s">
        <v>142</v>
      </c>
      <c r="H3371" t="s">
        <v>88</v>
      </c>
      <c r="I3371" t="s">
        <v>517</v>
      </c>
      <c r="J3371" t="s">
        <v>518</v>
      </c>
      <c r="K3371" t="s">
        <v>30</v>
      </c>
      <c r="L3371" t="s">
        <v>278</v>
      </c>
      <c r="M3371">
        <v>5</v>
      </c>
      <c r="N3371" s="2">
        <v>1299</v>
      </c>
      <c r="O3371" s="3">
        <v>0.1</v>
      </c>
      <c r="P3371" s="2">
        <v>3450</v>
      </c>
      <c r="Q3371" t="s">
        <v>44</v>
      </c>
      <c r="R3371" t="s">
        <v>33</v>
      </c>
      <c r="S3371" t="s">
        <v>34</v>
      </c>
      <c r="T3371" s="4">
        <v>3</v>
      </c>
      <c r="U3371" s="11">
        <f t="shared" si="52"/>
        <v>6495</v>
      </c>
      <c r="V3371" s="11">
        <f>tbl_EcommerceSales[[#This Row],[Gross_Sales]]*tbl_EcommerceSales[[#This Row],[Discount]]</f>
        <v>649.5</v>
      </c>
      <c r="W3371" s="11">
        <f>tbl_EcommerceSales[[#This Row],[Gross_Sales]]-tbl_EcommerceSales[[#This Row],[Discount_Amount]]</f>
        <v>5845.5</v>
      </c>
      <c r="X3371" s="11">
        <f>tbl_EcommerceSales[[#This Row],[Quantity]] * _xlfn.XLOOKUP(tbl_EcommerceSales[[#This Row],[Product_ID]], Product_Master!A:A, Product_Master!F:F)</f>
        <v>3450</v>
      </c>
      <c r="Y3371" s="11">
        <f>tbl_EcommerceSales[[#This Row],[Net_Revenue]]-tbl_EcommerceSales[[#This Row],[Total_Cost]]</f>
        <v>2395.5</v>
      </c>
      <c r="Z3371" s="9">
        <f>IFERROR(#REF!/tbl_EcommerceSales[[#This Row],[Total_Cost]], 0)</f>
        <v>0</v>
      </c>
      <c r="AA3371" t="str">
        <f>TEXT(tbl_EcommerceSales[[#This Row],[Order_Date]],"mmm")</f>
        <v>Jan</v>
      </c>
      <c r="AB3371">
        <f>YEAR(tbl_EcommerceSales[[#This Row],[Order_Date]])</f>
        <v>2026</v>
      </c>
      <c r="AC3371" t="str">
        <f>IF(tbl_EcommerceSales[[#This Row],[Age]]&lt;18,"Under 18",IF(tbl_EcommerceSales[[#This Row],[Age]]&lt;=25,"18-25",IF(tbl_EcommerceSales[[#This Row],[Age]]&lt;=35,"26-35",IF(tbl_EcommerceSales[[#This Row],[Age]]&lt;=45,"36-45",IF(tbl_EcommerceSales[[#This Row],[Age]]&lt;=55,"46-55","56+")))))</f>
        <v>36-45</v>
      </c>
    </row>
    <row r="3372" spans="1:29" x14ac:dyDescent="0.35">
      <c r="A3372" t="s">
        <v>5291</v>
      </c>
      <c r="B3372" s="7">
        <v>46026</v>
      </c>
      <c r="C3372" t="s">
        <v>4779</v>
      </c>
      <c r="D3372" t="s">
        <v>102</v>
      </c>
      <c r="E3372" t="s">
        <v>48</v>
      </c>
      <c r="F3372">
        <v>36</v>
      </c>
      <c r="G3372" t="s">
        <v>52</v>
      </c>
      <c r="H3372" t="s">
        <v>27</v>
      </c>
      <c r="I3372" t="s">
        <v>175</v>
      </c>
      <c r="J3372" t="s">
        <v>176</v>
      </c>
      <c r="K3372" t="s">
        <v>177</v>
      </c>
      <c r="L3372" t="s">
        <v>178</v>
      </c>
      <c r="M3372">
        <v>1</v>
      </c>
      <c r="N3372" s="2">
        <v>699</v>
      </c>
      <c r="O3372" s="3">
        <v>0.25</v>
      </c>
      <c r="P3372" s="2">
        <v>320</v>
      </c>
      <c r="Q3372" t="s">
        <v>44</v>
      </c>
      <c r="R3372" t="s">
        <v>33</v>
      </c>
      <c r="S3372" t="s">
        <v>34</v>
      </c>
      <c r="T3372" s="4">
        <v>4</v>
      </c>
      <c r="U3372" s="11">
        <f t="shared" si="52"/>
        <v>699</v>
      </c>
      <c r="V3372" s="11">
        <f>tbl_EcommerceSales[[#This Row],[Gross_Sales]]*tbl_EcommerceSales[[#This Row],[Discount]]</f>
        <v>174.75</v>
      </c>
      <c r="W3372" s="11">
        <f>tbl_EcommerceSales[[#This Row],[Gross_Sales]]-tbl_EcommerceSales[[#This Row],[Discount_Amount]]</f>
        <v>524.25</v>
      </c>
      <c r="X3372" s="11">
        <f>tbl_EcommerceSales[[#This Row],[Quantity]] * _xlfn.XLOOKUP(tbl_EcommerceSales[[#This Row],[Product_ID]], Product_Master!A:A, Product_Master!F:F)</f>
        <v>320</v>
      </c>
      <c r="Y3372" s="11">
        <f>tbl_EcommerceSales[[#This Row],[Net_Revenue]]-tbl_EcommerceSales[[#This Row],[Total_Cost]]</f>
        <v>204.25</v>
      </c>
      <c r="Z3372" s="9">
        <f>IFERROR(#REF!/tbl_EcommerceSales[[#This Row],[Total_Cost]], 0)</f>
        <v>0</v>
      </c>
      <c r="AA3372" t="str">
        <f>TEXT(tbl_EcommerceSales[[#This Row],[Order_Date]],"mmm")</f>
        <v>Jan</v>
      </c>
      <c r="AB3372">
        <f>YEAR(tbl_EcommerceSales[[#This Row],[Order_Date]])</f>
        <v>2026</v>
      </c>
      <c r="AC3372" t="str">
        <f>IF(tbl_EcommerceSales[[#This Row],[Age]]&lt;18,"Under 18",IF(tbl_EcommerceSales[[#This Row],[Age]]&lt;=25,"18-25",IF(tbl_EcommerceSales[[#This Row],[Age]]&lt;=35,"26-35",IF(tbl_EcommerceSales[[#This Row],[Age]]&lt;=45,"36-45",IF(tbl_EcommerceSales[[#This Row],[Age]]&lt;=55,"46-55","56+")))))</f>
        <v>36-45</v>
      </c>
    </row>
    <row r="3373" spans="1:29" x14ac:dyDescent="0.35">
      <c r="A3373" t="s">
        <v>5292</v>
      </c>
      <c r="B3373" s="7">
        <v>46026</v>
      </c>
      <c r="C3373" t="s">
        <v>4443</v>
      </c>
      <c r="D3373" t="s">
        <v>139</v>
      </c>
      <c r="E3373" t="s">
        <v>48</v>
      </c>
      <c r="F3373">
        <v>26</v>
      </c>
      <c r="G3373" t="s">
        <v>145</v>
      </c>
      <c r="H3373" t="s">
        <v>39</v>
      </c>
      <c r="I3373" t="s">
        <v>206</v>
      </c>
      <c r="J3373" t="s">
        <v>207</v>
      </c>
      <c r="K3373" t="s">
        <v>177</v>
      </c>
      <c r="L3373" t="s">
        <v>208</v>
      </c>
      <c r="M3373">
        <v>3</v>
      </c>
      <c r="N3373" s="2">
        <v>2199</v>
      </c>
      <c r="O3373" s="3">
        <v>0.2</v>
      </c>
      <c r="P3373" s="2">
        <v>3750</v>
      </c>
      <c r="Q3373" t="s">
        <v>44</v>
      </c>
      <c r="R3373" t="s">
        <v>33</v>
      </c>
      <c r="S3373" t="s">
        <v>57</v>
      </c>
      <c r="T3373" s="4">
        <v>5</v>
      </c>
      <c r="U3373" s="11">
        <f t="shared" si="52"/>
        <v>6597</v>
      </c>
      <c r="V3373" s="11">
        <f>tbl_EcommerceSales[[#This Row],[Gross_Sales]]*tbl_EcommerceSales[[#This Row],[Discount]]</f>
        <v>1319.4</v>
      </c>
      <c r="W3373" s="11">
        <f>tbl_EcommerceSales[[#This Row],[Gross_Sales]]-tbl_EcommerceSales[[#This Row],[Discount_Amount]]</f>
        <v>5277.6</v>
      </c>
      <c r="X3373" s="11">
        <f>tbl_EcommerceSales[[#This Row],[Quantity]] * _xlfn.XLOOKUP(tbl_EcommerceSales[[#This Row],[Product_ID]], Product_Master!A:A, Product_Master!F:F)</f>
        <v>3750</v>
      </c>
      <c r="Y3373" s="11">
        <f>tbl_EcommerceSales[[#This Row],[Net_Revenue]]-tbl_EcommerceSales[[#This Row],[Total_Cost]]</f>
        <v>1527.6000000000004</v>
      </c>
      <c r="Z3373" s="9">
        <f>IFERROR(#REF!/tbl_EcommerceSales[[#This Row],[Total_Cost]], 0)</f>
        <v>0</v>
      </c>
      <c r="AA3373" t="str">
        <f>TEXT(tbl_EcommerceSales[[#This Row],[Order_Date]],"mmm")</f>
        <v>Jan</v>
      </c>
      <c r="AB3373">
        <f>YEAR(tbl_EcommerceSales[[#This Row],[Order_Date]])</f>
        <v>2026</v>
      </c>
      <c r="AC3373" t="str">
        <f>IF(tbl_EcommerceSales[[#This Row],[Age]]&lt;18,"Under 18",IF(tbl_EcommerceSales[[#This Row],[Age]]&lt;=25,"18-25",IF(tbl_EcommerceSales[[#This Row],[Age]]&lt;=35,"26-35",IF(tbl_EcommerceSales[[#This Row],[Age]]&lt;=45,"36-45",IF(tbl_EcommerceSales[[#This Row],[Age]]&lt;=55,"46-55","56+")))))</f>
        <v>26-35</v>
      </c>
    </row>
    <row r="3374" spans="1:29" x14ac:dyDescent="0.35">
      <c r="A3374" t="s">
        <v>5293</v>
      </c>
      <c r="B3374" s="7">
        <v>46026</v>
      </c>
      <c r="C3374" t="s">
        <v>634</v>
      </c>
      <c r="D3374" t="s">
        <v>251</v>
      </c>
      <c r="E3374" t="s">
        <v>25</v>
      </c>
      <c r="F3374">
        <v>25</v>
      </c>
      <c r="G3374" t="s">
        <v>96</v>
      </c>
      <c r="H3374" t="s">
        <v>39</v>
      </c>
      <c r="I3374" t="s">
        <v>200</v>
      </c>
      <c r="J3374" t="s">
        <v>201</v>
      </c>
      <c r="K3374" t="s">
        <v>91</v>
      </c>
      <c r="L3374" t="s">
        <v>202</v>
      </c>
      <c r="M3374">
        <v>4</v>
      </c>
      <c r="N3374" s="2">
        <v>899</v>
      </c>
      <c r="O3374" s="3">
        <v>0.25</v>
      </c>
      <c r="P3374" s="2">
        <v>1680</v>
      </c>
      <c r="Q3374" t="s">
        <v>156</v>
      </c>
      <c r="R3374" t="s">
        <v>33</v>
      </c>
      <c r="S3374" t="s">
        <v>57</v>
      </c>
      <c r="T3374" s="4">
        <v>4</v>
      </c>
      <c r="U3374" s="11">
        <f t="shared" si="52"/>
        <v>3596</v>
      </c>
      <c r="V3374" s="11">
        <f>tbl_EcommerceSales[[#This Row],[Gross_Sales]]*tbl_EcommerceSales[[#This Row],[Discount]]</f>
        <v>899</v>
      </c>
      <c r="W3374" s="11">
        <f>tbl_EcommerceSales[[#This Row],[Gross_Sales]]-tbl_EcommerceSales[[#This Row],[Discount_Amount]]</f>
        <v>2697</v>
      </c>
      <c r="X3374" s="11">
        <f>tbl_EcommerceSales[[#This Row],[Quantity]] * _xlfn.XLOOKUP(tbl_EcommerceSales[[#This Row],[Product_ID]], Product_Master!A:A, Product_Master!F:F)</f>
        <v>1680</v>
      </c>
      <c r="Y3374" s="11">
        <f>tbl_EcommerceSales[[#This Row],[Net_Revenue]]-tbl_EcommerceSales[[#This Row],[Total_Cost]]</f>
        <v>1017</v>
      </c>
      <c r="Z3374" s="9">
        <f>IFERROR(#REF!/tbl_EcommerceSales[[#This Row],[Total_Cost]], 0)</f>
        <v>0</v>
      </c>
      <c r="AA3374" t="str">
        <f>TEXT(tbl_EcommerceSales[[#This Row],[Order_Date]],"mmm")</f>
        <v>Jan</v>
      </c>
      <c r="AB3374">
        <f>YEAR(tbl_EcommerceSales[[#This Row],[Order_Date]])</f>
        <v>2026</v>
      </c>
      <c r="AC3374" t="str">
        <f>IF(tbl_EcommerceSales[[#This Row],[Age]]&lt;18,"Under 18",IF(tbl_EcommerceSales[[#This Row],[Age]]&lt;=25,"18-25",IF(tbl_EcommerceSales[[#This Row],[Age]]&lt;=35,"26-35",IF(tbl_EcommerceSales[[#This Row],[Age]]&lt;=45,"36-45",IF(tbl_EcommerceSales[[#This Row],[Age]]&lt;=55,"46-55","56+")))))</f>
        <v>18-25</v>
      </c>
    </row>
    <row r="3375" spans="1:29" x14ac:dyDescent="0.35">
      <c r="A3375" t="s">
        <v>5294</v>
      </c>
      <c r="B3375" s="7">
        <v>46027</v>
      </c>
      <c r="C3375" t="s">
        <v>1993</v>
      </c>
      <c r="D3375" t="s">
        <v>227</v>
      </c>
      <c r="E3375" t="s">
        <v>25</v>
      </c>
      <c r="F3375">
        <v>29</v>
      </c>
      <c r="G3375" t="s">
        <v>186</v>
      </c>
      <c r="H3375" t="s">
        <v>72</v>
      </c>
      <c r="I3375" t="s">
        <v>126</v>
      </c>
      <c r="J3375" t="s">
        <v>127</v>
      </c>
      <c r="K3375" t="s">
        <v>82</v>
      </c>
      <c r="L3375" t="s">
        <v>83</v>
      </c>
      <c r="M3375">
        <v>3</v>
      </c>
      <c r="N3375" s="2">
        <v>1899</v>
      </c>
      <c r="O3375" s="3">
        <v>0.1</v>
      </c>
      <c r="P3375" s="2">
        <v>3360</v>
      </c>
      <c r="Q3375" t="s">
        <v>123</v>
      </c>
      <c r="R3375" t="s">
        <v>33</v>
      </c>
      <c r="S3375" t="s">
        <v>34</v>
      </c>
      <c r="T3375" s="4">
        <v>5</v>
      </c>
      <c r="U3375" s="11">
        <f t="shared" si="52"/>
        <v>5697</v>
      </c>
      <c r="V3375" s="11">
        <f>tbl_EcommerceSales[[#This Row],[Gross_Sales]]*tbl_EcommerceSales[[#This Row],[Discount]]</f>
        <v>569.70000000000005</v>
      </c>
      <c r="W3375" s="11">
        <f>tbl_EcommerceSales[[#This Row],[Gross_Sales]]-tbl_EcommerceSales[[#This Row],[Discount_Amount]]</f>
        <v>5127.3</v>
      </c>
      <c r="X3375" s="11">
        <f>tbl_EcommerceSales[[#This Row],[Quantity]] * _xlfn.XLOOKUP(tbl_EcommerceSales[[#This Row],[Product_ID]], Product_Master!A:A, Product_Master!F:F)</f>
        <v>3360</v>
      </c>
      <c r="Y3375" s="11">
        <f>tbl_EcommerceSales[[#This Row],[Net_Revenue]]-tbl_EcommerceSales[[#This Row],[Total_Cost]]</f>
        <v>1767.3000000000002</v>
      </c>
      <c r="Z3375" s="9">
        <f>IFERROR(#REF!/tbl_EcommerceSales[[#This Row],[Total_Cost]], 0)</f>
        <v>0</v>
      </c>
      <c r="AA3375" t="str">
        <f>TEXT(tbl_EcommerceSales[[#This Row],[Order_Date]],"mmm")</f>
        <v>Jan</v>
      </c>
      <c r="AB3375">
        <f>YEAR(tbl_EcommerceSales[[#This Row],[Order_Date]])</f>
        <v>2026</v>
      </c>
      <c r="AC3375" t="str">
        <f>IF(tbl_EcommerceSales[[#This Row],[Age]]&lt;18,"Under 18",IF(tbl_EcommerceSales[[#This Row],[Age]]&lt;=25,"18-25",IF(tbl_EcommerceSales[[#This Row],[Age]]&lt;=35,"26-35",IF(tbl_EcommerceSales[[#This Row],[Age]]&lt;=45,"36-45",IF(tbl_EcommerceSales[[#This Row],[Age]]&lt;=55,"46-55","56+")))))</f>
        <v>26-35</v>
      </c>
    </row>
    <row r="3376" spans="1:29" x14ac:dyDescent="0.35">
      <c r="A3376" t="s">
        <v>5295</v>
      </c>
      <c r="B3376" s="7">
        <v>46027</v>
      </c>
      <c r="C3376" t="s">
        <v>1631</v>
      </c>
      <c r="D3376" t="s">
        <v>66</v>
      </c>
      <c r="E3376" t="s">
        <v>48</v>
      </c>
      <c r="F3376">
        <v>32</v>
      </c>
      <c r="G3376" t="s">
        <v>38</v>
      </c>
      <c r="H3376" t="s">
        <v>39</v>
      </c>
      <c r="I3376" t="s">
        <v>53</v>
      </c>
      <c r="J3376" t="s">
        <v>54</v>
      </c>
      <c r="K3376" t="s">
        <v>55</v>
      </c>
      <c r="L3376" t="s">
        <v>56</v>
      </c>
      <c r="M3376">
        <v>1</v>
      </c>
      <c r="N3376" s="2">
        <v>799</v>
      </c>
      <c r="O3376" s="3">
        <v>0.2</v>
      </c>
      <c r="P3376" s="2">
        <v>390</v>
      </c>
      <c r="Q3376" t="s">
        <v>32</v>
      </c>
      <c r="R3376" t="s">
        <v>33</v>
      </c>
      <c r="S3376" t="s">
        <v>34</v>
      </c>
      <c r="T3376" s="4">
        <v>3</v>
      </c>
      <c r="U3376" s="11">
        <f t="shared" si="52"/>
        <v>799</v>
      </c>
      <c r="V3376" s="11">
        <f>tbl_EcommerceSales[[#This Row],[Gross_Sales]]*tbl_EcommerceSales[[#This Row],[Discount]]</f>
        <v>159.80000000000001</v>
      </c>
      <c r="W3376" s="11">
        <f>tbl_EcommerceSales[[#This Row],[Gross_Sales]]-tbl_EcommerceSales[[#This Row],[Discount_Amount]]</f>
        <v>639.20000000000005</v>
      </c>
      <c r="X3376" s="11">
        <f>tbl_EcommerceSales[[#This Row],[Quantity]] * _xlfn.XLOOKUP(tbl_EcommerceSales[[#This Row],[Product_ID]], Product_Master!A:A, Product_Master!F:F)</f>
        <v>390</v>
      </c>
      <c r="Y3376" s="11">
        <f>tbl_EcommerceSales[[#This Row],[Net_Revenue]]-tbl_EcommerceSales[[#This Row],[Total_Cost]]</f>
        <v>249.20000000000005</v>
      </c>
      <c r="Z3376" s="9">
        <f>IFERROR(#REF!/tbl_EcommerceSales[[#This Row],[Total_Cost]], 0)</f>
        <v>0</v>
      </c>
      <c r="AA3376" t="str">
        <f>TEXT(tbl_EcommerceSales[[#This Row],[Order_Date]],"mmm")</f>
        <v>Jan</v>
      </c>
      <c r="AB3376">
        <f>YEAR(tbl_EcommerceSales[[#This Row],[Order_Date]])</f>
        <v>2026</v>
      </c>
      <c r="AC3376" t="str">
        <f>IF(tbl_EcommerceSales[[#This Row],[Age]]&lt;18,"Under 18",IF(tbl_EcommerceSales[[#This Row],[Age]]&lt;=25,"18-25",IF(tbl_EcommerceSales[[#This Row],[Age]]&lt;=35,"26-35",IF(tbl_EcommerceSales[[#This Row],[Age]]&lt;=45,"36-45",IF(tbl_EcommerceSales[[#This Row],[Age]]&lt;=55,"46-55","56+")))))</f>
        <v>26-35</v>
      </c>
    </row>
    <row r="3377" spans="1:29" x14ac:dyDescent="0.35">
      <c r="A3377" t="s">
        <v>5296</v>
      </c>
      <c r="B3377" s="7">
        <v>46027</v>
      </c>
      <c r="C3377" t="s">
        <v>4386</v>
      </c>
      <c r="D3377" t="s">
        <v>235</v>
      </c>
      <c r="E3377" t="s">
        <v>48</v>
      </c>
      <c r="F3377">
        <v>22</v>
      </c>
      <c r="G3377" t="s">
        <v>107</v>
      </c>
      <c r="H3377" t="s">
        <v>39</v>
      </c>
      <c r="I3377" t="s">
        <v>53</v>
      </c>
      <c r="J3377" t="s">
        <v>54</v>
      </c>
      <c r="K3377" t="s">
        <v>55</v>
      </c>
      <c r="L3377" t="s">
        <v>56</v>
      </c>
      <c r="M3377">
        <v>1</v>
      </c>
      <c r="N3377" s="2">
        <v>799</v>
      </c>
      <c r="O3377" s="3">
        <v>0.05</v>
      </c>
      <c r="P3377" s="2">
        <v>390</v>
      </c>
      <c r="Q3377" t="s">
        <v>123</v>
      </c>
      <c r="R3377" t="s">
        <v>33</v>
      </c>
      <c r="S3377" t="s">
        <v>34</v>
      </c>
      <c r="T3377" s="4">
        <v>4</v>
      </c>
      <c r="U3377" s="11">
        <f t="shared" si="52"/>
        <v>799</v>
      </c>
      <c r="V3377" s="11">
        <f>tbl_EcommerceSales[[#This Row],[Gross_Sales]]*tbl_EcommerceSales[[#This Row],[Discount]]</f>
        <v>39.950000000000003</v>
      </c>
      <c r="W3377" s="11">
        <f>tbl_EcommerceSales[[#This Row],[Gross_Sales]]-tbl_EcommerceSales[[#This Row],[Discount_Amount]]</f>
        <v>759.05</v>
      </c>
      <c r="X3377" s="11">
        <f>tbl_EcommerceSales[[#This Row],[Quantity]] * _xlfn.XLOOKUP(tbl_EcommerceSales[[#This Row],[Product_ID]], Product_Master!A:A, Product_Master!F:F)</f>
        <v>390</v>
      </c>
      <c r="Y3377" s="11">
        <f>tbl_EcommerceSales[[#This Row],[Net_Revenue]]-tbl_EcommerceSales[[#This Row],[Total_Cost]]</f>
        <v>369.04999999999995</v>
      </c>
      <c r="Z3377" s="9">
        <f>IFERROR(#REF!/tbl_EcommerceSales[[#This Row],[Total_Cost]], 0)</f>
        <v>0</v>
      </c>
      <c r="AA3377" t="str">
        <f>TEXT(tbl_EcommerceSales[[#This Row],[Order_Date]],"mmm")</f>
        <v>Jan</v>
      </c>
      <c r="AB3377">
        <f>YEAR(tbl_EcommerceSales[[#This Row],[Order_Date]])</f>
        <v>2026</v>
      </c>
      <c r="AC3377" t="str">
        <f>IF(tbl_EcommerceSales[[#This Row],[Age]]&lt;18,"Under 18",IF(tbl_EcommerceSales[[#This Row],[Age]]&lt;=25,"18-25",IF(tbl_EcommerceSales[[#This Row],[Age]]&lt;=35,"26-35",IF(tbl_EcommerceSales[[#This Row],[Age]]&lt;=45,"36-45",IF(tbl_EcommerceSales[[#This Row],[Age]]&lt;=55,"46-55","56+")))))</f>
        <v>18-25</v>
      </c>
    </row>
    <row r="3378" spans="1:29" x14ac:dyDescent="0.35">
      <c r="A3378" t="s">
        <v>5297</v>
      </c>
      <c r="B3378" s="7">
        <v>46027</v>
      </c>
      <c r="C3378" t="s">
        <v>2870</v>
      </c>
      <c r="D3378" t="s">
        <v>130</v>
      </c>
      <c r="E3378" t="s">
        <v>48</v>
      </c>
      <c r="F3378">
        <v>31</v>
      </c>
      <c r="G3378" t="s">
        <v>107</v>
      </c>
      <c r="H3378" t="s">
        <v>39</v>
      </c>
      <c r="I3378" t="s">
        <v>517</v>
      </c>
      <c r="J3378" t="s">
        <v>518</v>
      </c>
      <c r="K3378" t="s">
        <v>30</v>
      </c>
      <c r="L3378" t="s">
        <v>278</v>
      </c>
      <c r="M3378">
        <v>1</v>
      </c>
      <c r="N3378" s="2">
        <v>1299</v>
      </c>
      <c r="O3378" s="3">
        <v>0.1</v>
      </c>
      <c r="P3378" s="2">
        <v>690</v>
      </c>
      <c r="Q3378" t="s">
        <v>156</v>
      </c>
      <c r="R3378" t="s">
        <v>33</v>
      </c>
      <c r="S3378" t="s">
        <v>34</v>
      </c>
      <c r="T3378" s="4">
        <v>1</v>
      </c>
      <c r="U3378" s="11">
        <f t="shared" si="52"/>
        <v>1299</v>
      </c>
      <c r="V3378" s="11">
        <f>tbl_EcommerceSales[[#This Row],[Gross_Sales]]*tbl_EcommerceSales[[#This Row],[Discount]]</f>
        <v>129.9</v>
      </c>
      <c r="W3378" s="11">
        <f>tbl_EcommerceSales[[#This Row],[Gross_Sales]]-tbl_EcommerceSales[[#This Row],[Discount_Amount]]</f>
        <v>1169.0999999999999</v>
      </c>
      <c r="X3378" s="11">
        <f>tbl_EcommerceSales[[#This Row],[Quantity]] * _xlfn.XLOOKUP(tbl_EcommerceSales[[#This Row],[Product_ID]], Product_Master!A:A, Product_Master!F:F)</f>
        <v>690</v>
      </c>
      <c r="Y3378" s="11">
        <f>tbl_EcommerceSales[[#This Row],[Net_Revenue]]-tbl_EcommerceSales[[#This Row],[Total_Cost]]</f>
        <v>479.09999999999991</v>
      </c>
      <c r="Z3378" s="9">
        <f>IFERROR(#REF!/tbl_EcommerceSales[[#This Row],[Total_Cost]], 0)</f>
        <v>0</v>
      </c>
      <c r="AA3378" t="str">
        <f>TEXT(tbl_EcommerceSales[[#This Row],[Order_Date]],"mmm")</f>
        <v>Jan</v>
      </c>
      <c r="AB3378">
        <f>YEAR(tbl_EcommerceSales[[#This Row],[Order_Date]])</f>
        <v>2026</v>
      </c>
      <c r="AC3378" t="str">
        <f>IF(tbl_EcommerceSales[[#This Row],[Age]]&lt;18,"Under 18",IF(tbl_EcommerceSales[[#This Row],[Age]]&lt;=25,"18-25",IF(tbl_EcommerceSales[[#This Row],[Age]]&lt;=35,"26-35",IF(tbl_EcommerceSales[[#This Row],[Age]]&lt;=45,"36-45",IF(tbl_EcommerceSales[[#This Row],[Age]]&lt;=55,"46-55","56+")))))</f>
        <v>26-35</v>
      </c>
    </row>
    <row r="3379" spans="1:29" x14ac:dyDescent="0.35">
      <c r="A3379" t="s">
        <v>5298</v>
      </c>
      <c r="B3379" s="7">
        <v>46027</v>
      </c>
      <c r="C3379" t="s">
        <v>4106</v>
      </c>
      <c r="D3379" t="s">
        <v>130</v>
      </c>
      <c r="E3379" t="s">
        <v>25</v>
      </c>
      <c r="F3379">
        <v>31</v>
      </c>
      <c r="G3379" t="s">
        <v>192</v>
      </c>
      <c r="H3379" t="s">
        <v>27</v>
      </c>
      <c r="I3379" t="s">
        <v>349</v>
      </c>
      <c r="J3379" t="s">
        <v>350</v>
      </c>
      <c r="K3379" t="s">
        <v>82</v>
      </c>
      <c r="L3379" t="s">
        <v>238</v>
      </c>
      <c r="M3379">
        <v>1</v>
      </c>
      <c r="N3379" s="2">
        <v>1599</v>
      </c>
      <c r="O3379" s="3">
        <v>0.15</v>
      </c>
      <c r="P3379" s="2">
        <v>920</v>
      </c>
      <c r="Q3379" t="s">
        <v>123</v>
      </c>
      <c r="R3379" t="s">
        <v>33</v>
      </c>
      <c r="S3379" t="s">
        <v>34</v>
      </c>
      <c r="T3379" s="4">
        <v>5</v>
      </c>
      <c r="U3379" s="11">
        <f t="shared" si="52"/>
        <v>1599</v>
      </c>
      <c r="V3379" s="11">
        <f>tbl_EcommerceSales[[#This Row],[Gross_Sales]]*tbl_EcommerceSales[[#This Row],[Discount]]</f>
        <v>239.85</v>
      </c>
      <c r="W3379" s="11">
        <f>tbl_EcommerceSales[[#This Row],[Gross_Sales]]-tbl_EcommerceSales[[#This Row],[Discount_Amount]]</f>
        <v>1359.15</v>
      </c>
      <c r="X3379" s="11">
        <f>tbl_EcommerceSales[[#This Row],[Quantity]] * _xlfn.XLOOKUP(tbl_EcommerceSales[[#This Row],[Product_ID]], Product_Master!A:A, Product_Master!F:F)</f>
        <v>920</v>
      </c>
      <c r="Y3379" s="11">
        <f>tbl_EcommerceSales[[#This Row],[Net_Revenue]]-tbl_EcommerceSales[[#This Row],[Total_Cost]]</f>
        <v>439.15000000000009</v>
      </c>
      <c r="Z3379" s="9">
        <f>IFERROR(#REF!/tbl_EcommerceSales[[#This Row],[Total_Cost]], 0)</f>
        <v>0</v>
      </c>
      <c r="AA3379" t="str">
        <f>TEXT(tbl_EcommerceSales[[#This Row],[Order_Date]],"mmm")</f>
        <v>Jan</v>
      </c>
      <c r="AB3379">
        <f>YEAR(tbl_EcommerceSales[[#This Row],[Order_Date]])</f>
        <v>2026</v>
      </c>
      <c r="AC3379" t="str">
        <f>IF(tbl_EcommerceSales[[#This Row],[Age]]&lt;18,"Under 18",IF(tbl_EcommerceSales[[#This Row],[Age]]&lt;=25,"18-25",IF(tbl_EcommerceSales[[#This Row],[Age]]&lt;=35,"26-35",IF(tbl_EcommerceSales[[#This Row],[Age]]&lt;=45,"36-45",IF(tbl_EcommerceSales[[#This Row],[Age]]&lt;=55,"46-55","56+")))))</f>
        <v>26-35</v>
      </c>
    </row>
    <row r="3380" spans="1:29" x14ac:dyDescent="0.35">
      <c r="A3380" t="s">
        <v>5299</v>
      </c>
      <c r="B3380" s="7">
        <v>46027</v>
      </c>
      <c r="C3380" t="s">
        <v>2645</v>
      </c>
      <c r="D3380" t="s">
        <v>181</v>
      </c>
      <c r="E3380" t="s">
        <v>25</v>
      </c>
      <c r="F3380">
        <v>19</v>
      </c>
      <c r="G3380" t="s">
        <v>186</v>
      </c>
      <c r="H3380" t="s">
        <v>72</v>
      </c>
      <c r="I3380" t="s">
        <v>117</v>
      </c>
      <c r="J3380" t="s">
        <v>118</v>
      </c>
      <c r="K3380" t="s">
        <v>82</v>
      </c>
      <c r="L3380" t="s">
        <v>119</v>
      </c>
      <c r="M3380">
        <v>4</v>
      </c>
      <c r="N3380" s="2">
        <v>3299</v>
      </c>
      <c r="O3380" s="3">
        <v>0.05</v>
      </c>
      <c r="P3380" s="2">
        <v>8400</v>
      </c>
      <c r="Q3380" t="s">
        <v>123</v>
      </c>
      <c r="R3380" t="s">
        <v>33</v>
      </c>
      <c r="S3380" t="s">
        <v>57</v>
      </c>
      <c r="T3380" s="4">
        <v>5</v>
      </c>
      <c r="U3380" s="11">
        <f t="shared" si="52"/>
        <v>13196</v>
      </c>
      <c r="V3380" s="11">
        <f>tbl_EcommerceSales[[#This Row],[Gross_Sales]]*tbl_EcommerceSales[[#This Row],[Discount]]</f>
        <v>659.80000000000007</v>
      </c>
      <c r="W3380" s="11">
        <f>tbl_EcommerceSales[[#This Row],[Gross_Sales]]-tbl_EcommerceSales[[#This Row],[Discount_Amount]]</f>
        <v>12536.2</v>
      </c>
      <c r="X3380" s="11">
        <f>tbl_EcommerceSales[[#This Row],[Quantity]] * _xlfn.XLOOKUP(tbl_EcommerceSales[[#This Row],[Product_ID]], Product_Master!A:A, Product_Master!F:F)</f>
        <v>8400</v>
      </c>
      <c r="Y3380" s="11">
        <f>tbl_EcommerceSales[[#This Row],[Net_Revenue]]-tbl_EcommerceSales[[#This Row],[Total_Cost]]</f>
        <v>4136.2000000000007</v>
      </c>
      <c r="Z3380" s="9">
        <f>IFERROR(#REF!/tbl_EcommerceSales[[#This Row],[Total_Cost]], 0)</f>
        <v>0</v>
      </c>
      <c r="AA3380" t="str">
        <f>TEXT(tbl_EcommerceSales[[#This Row],[Order_Date]],"mmm")</f>
        <v>Jan</v>
      </c>
      <c r="AB3380">
        <f>YEAR(tbl_EcommerceSales[[#This Row],[Order_Date]])</f>
        <v>2026</v>
      </c>
      <c r="AC3380" t="str">
        <f>IF(tbl_EcommerceSales[[#This Row],[Age]]&lt;18,"Under 18",IF(tbl_EcommerceSales[[#This Row],[Age]]&lt;=25,"18-25",IF(tbl_EcommerceSales[[#This Row],[Age]]&lt;=35,"26-35",IF(tbl_EcommerceSales[[#This Row],[Age]]&lt;=45,"36-45",IF(tbl_EcommerceSales[[#This Row],[Age]]&lt;=55,"46-55","56+")))))</f>
        <v>18-25</v>
      </c>
    </row>
    <row r="3381" spans="1:29" x14ac:dyDescent="0.35">
      <c r="A3381" t="s">
        <v>5300</v>
      </c>
      <c r="B3381" s="7">
        <v>46027</v>
      </c>
      <c r="C3381" t="s">
        <v>5012</v>
      </c>
      <c r="D3381" t="s">
        <v>195</v>
      </c>
      <c r="E3381" t="s">
        <v>48</v>
      </c>
      <c r="F3381">
        <v>36</v>
      </c>
      <c r="G3381" t="s">
        <v>103</v>
      </c>
      <c r="H3381" t="s">
        <v>27</v>
      </c>
      <c r="I3381" t="s">
        <v>338</v>
      </c>
      <c r="J3381" t="s">
        <v>339</v>
      </c>
      <c r="K3381" t="s">
        <v>55</v>
      </c>
      <c r="L3381" t="s">
        <v>56</v>
      </c>
      <c r="M3381">
        <v>1</v>
      </c>
      <c r="N3381" s="2">
        <v>1499</v>
      </c>
      <c r="O3381" s="3">
        <v>0.05</v>
      </c>
      <c r="P3381" s="2">
        <v>780</v>
      </c>
      <c r="Q3381" t="s">
        <v>123</v>
      </c>
      <c r="R3381" t="s">
        <v>33</v>
      </c>
      <c r="S3381" t="s">
        <v>34</v>
      </c>
      <c r="T3381" s="4">
        <v>5</v>
      </c>
      <c r="U3381" s="11">
        <f t="shared" si="52"/>
        <v>1499</v>
      </c>
      <c r="V3381" s="11">
        <f>tbl_EcommerceSales[[#This Row],[Gross_Sales]]*tbl_EcommerceSales[[#This Row],[Discount]]</f>
        <v>74.95</v>
      </c>
      <c r="W3381" s="11">
        <f>tbl_EcommerceSales[[#This Row],[Gross_Sales]]-tbl_EcommerceSales[[#This Row],[Discount_Amount]]</f>
        <v>1424.05</v>
      </c>
      <c r="X3381" s="11">
        <f>tbl_EcommerceSales[[#This Row],[Quantity]] * _xlfn.XLOOKUP(tbl_EcommerceSales[[#This Row],[Product_ID]], Product_Master!A:A, Product_Master!F:F)</f>
        <v>780</v>
      </c>
      <c r="Y3381" s="11">
        <f>tbl_EcommerceSales[[#This Row],[Net_Revenue]]-tbl_EcommerceSales[[#This Row],[Total_Cost]]</f>
        <v>644.04999999999995</v>
      </c>
      <c r="Z3381" s="9">
        <f>IFERROR(#REF!/tbl_EcommerceSales[[#This Row],[Total_Cost]], 0)</f>
        <v>0</v>
      </c>
      <c r="AA3381" t="str">
        <f>TEXT(tbl_EcommerceSales[[#This Row],[Order_Date]],"mmm")</f>
        <v>Jan</v>
      </c>
      <c r="AB3381">
        <f>YEAR(tbl_EcommerceSales[[#This Row],[Order_Date]])</f>
        <v>2026</v>
      </c>
      <c r="AC3381" t="str">
        <f>IF(tbl_EcommerceSales[[#This Row],[Age]]&lt;18,"Under 18",IF(tbl_EcommerceSales[[#This Row],[Age]]&lt;=25,"18-25",IF(tbl_EcommerceSales[[#This Row],[Age]]&lt;=35,"26-35",IF(tbl_EcommerceSales[[#This Row],[Age]]&lt;=45,"36-45",IF(tbl_EcommerceSales[[#This Row],[Age]]&lt;=55,"46-55","56+")))))</f>
        <v>36-45</v>
      </c>
    </row>
    <row r="3382" spans="1:29" x14ac:dyDescent="0.35">
      <c r="A3382" t="s">
        <v>5301</v>
      </c>
      <c r="B3382" s="7">
        <v>46028</v>
      </c>
      <c r="C3382" t="s">
        <v>585</v>
      </c>
      <c r="D3382" t="s">
        <v>130</v>
      </c>
      <c r="E3382" t="s">
        <v>48</v>
      </c>
      <c r="F3382">
        <v>30</v>
      </c>
      <c r="G3382" t="s">
        <v>71</v>
      </c>
      <c r="H3382" t="s">
        <v>72</v>
      </c>
      <c r="I3382" t="s">
        <v>62</v>
      </c>
      <c r="J3382" t="s">
        <v>63</v>
      </c>
      <c r="K3382" t="s">
        <v>42</v>
      </c>
      <c r="L3382" t="s">
        <v>43</v>
      </c>
      <c r="M3382">
        <v>1</v>
      </c>
      <c r="N3382" s="2">
        <v>499</v>
      </c>
      <c r="O3382" s="3">
        <v>0.1</v>
      </c>
      <c r="P3382" s="2">
        <v>220</v>
      </c>
      <c r="Q3382" t="s">
        <v>319</v>
      </c>
      <c r="R3382" t="s">
        <v>33</v>
      </c>
      <c r="S3382" t="s">
        <v>34</v>
      </c>
      <c r="T3382" s="4">
        <v>4</v>
      </c>
      <c r="U3382" s="11">
        <f t="shared" si="52"/>
        <v>499</v>
      </c>
      <c r="V3382" s="11">
        <f>tbl_EcommerceSales[[#This Row],[Gross_Sales]]*tbl_EcommerceSales[[#This Row],[Discount]]</f>
        <v>49.900000000000006</v>
      </c>
      <c r="W3382" s="11">
        <f>tbl_EcommerceSales[[#This Row],[Gross_Sales]]-tbl_EcommerceSales[[#This Row],[Discount_Amount]]</f>
        <v>449.1</v>
      </c>
      <c r="X3382" s="11">
        <f>tbl_EcommerceSales[[#This Row],[Quantity]] * _xlfn.XLOOKUP(tbl_EcommerceSales[[#This Row],[Product_ID]], Product_Master!A:A, Product_Master!F:F)</f>
        <v>220</v>
      </c>
      <c r="Y3382" s="11">
        <f>tbl_EcommerceSales[[#This Row],[Net_Revenue]]-tbl_EcommerceSales[[#This Row],[Total_Cost]]</f>
        <v>229.10000000000002</v>
      </c>
      <c r="Z3382" s="9">
        <f>IFERROR(#REF!/tbl_EcommerceSales[[#This Row],[Total_Cost]], 0)</f>
        <v>0</v>
      </c>
      <c r="AA3382" t="str">
        <f>TEXT(tbl_EcommerceSales[[#This Row],[Order_Date]],"mmm")</f>
        <v>Jan</v>
      </c>
      <c r="AB3382">
        <f>YEAR(tbl_EcommerceSales[[#This Row],[Order_Date]])</f>
        <v>2026</v>
      </c>
      <c r="AC3382" t="str">
        <f>IF(tbl_EcommerceSales[[#This Row],[Age]]&lt;18,"Under 18",IF(tbl_EcommerceSales[[#This Row],[Age]]&lt;=25,"18-25",IF(tbl_EcommerceSales[[#This Row],[Age]]&lt;=35,"26-35",IF(tbl_EcommerceSales[[#This Row],[Age]]&lt;=45,"36-45",IF(tbl_EcommerceSales[[#This Row],[Age]]&lt;=55,"46-55","56+")))))</f>
        <v>26-35</v>
      </c>
    </row>
    <row r="3383" spans="1:29" x14ac:dyDescent="0.35">
      <c r="A3383" t="s">
        <v>5302</v>
      </c>
      <c r="B3383" s="7">
        <v>46028</v>
      </c>
      <c r="C3383" t="s">
        <v>738</v>
      </c>
      <c r="D3383" t="s">
        <v>254</v>
      </c>
      <c r="E3383" t="s">
        <v>25</v>
      </c>
      <c r="F3383">
        <v>40</v>
      </c>
      <c r="G3383" t="s">
        <v>38</v>
      </c>
      <c r="H3383" t="s">
        <v>39</v>
      </c>
      <c r="I3383" t="s">
        <v>517</v>
      </c>
      <c r="J3383" t="s">
        <v>518</v>
      </c>
      <c r="K3383" t="s">
        <v>30</v>
      </c>
      <c r="L3383" t="s">
        <v>278</v>
      </c>
      <c r="M3383">
        <v>2</v>
      </c>
      <c r="N3383" s="2">
        <v>1299</v>
      </c>
      <c r="O3383" s="3">
        <v>0</v>
      </c>
      <c r="P3383" s="2">
        <v>1380</v>
      </c>
      <c r="Q3383" t="s">
        <v>319</v>
      </c>
      <c r="R3383" t="s">
        <v>33</v>
      </c>
      <c r="S3383" t="s">
        <v>34</v>
      </c>
      <c r="T3383" s="4">
        <v>5</v>
      </c>
      <c r="U3383" s="11">
        <f t="shared" si="52"/>
        <v>2598</v>
      </c>
      <c r="V3383" s="11">
        <f>tbl_EcommerceSales[[#This Row],[Gross_Sales]]*tbl_EcommerceSales[[#This Row],[Discount]]</f>
        <v>0</v>
      </c>
      <c r="W3383" s="11">
        <f>tbl_EcommerceSales[[#This Row],[Gross_Sales]]-tbl_EcommerceSales[[#This Row],[Discount_Amount]]</f>
        <v>2598</v>
      </c>
      <c r="X3383" s="11">
        <f>tbl_EcommerceSales[[#This Row],[Quantity]] * _xlfn.XLOOKUP(tbl_EcommerceSales[[#This Row],[Product_ID]], Product_Master!A:A, Product_Master!F:F)</f>
        <v>1380</v>
      </c>
      <c r="Y3383" s="11">
        <f>tbl_EcommerceSales[[#This Row],[Net_Revenue]]-tbl_EcommerceSales[[#This Row],[Total_Cost]]</f>
        <v>1218</v>
      </c>
      <c r="Z3383" s="9">
        <f>IFERROR(#REF!/tbl_EcommerceSales[[#This Row],[Total_Cost]], 0)</f>
        <v>0</v>
      </c>
      <c r="AA3383" t="str">
        <f>TEXT(tbl_EcommerceSales[[#This Row],[Order_Date]],"mmm")</f>
        <v>Jan</v>
      </c>
      <c r="AB3383">
        <f>YEAR(tbl_EcommerceSales[[#This Row],[Order_Date]])</f>
        <v>2026</v>
      </c>
      <c r="AC3383" t="str">
        <f>IF(tbl_EcommerceSales[[#This Row],[Age]]&lt;18,"Under 18",IF(tbl_EcommerceSales[[#This Row],[Age]]&lt;=25,"18-25",IF(tbl_EcommerceSales[[#This Row],[Age]]&lt;=35,"26-35",IF(tbl_EcommerceSales[[#This Row],[Age]]&lt;=45,"36-45",IF(tbl_EcommerceSales[[#This Row],[Age]]&lt;=55,"46-55","56+")))))</f>
        <v>36-45</v>
      </c>
    </row>
    <row r="3384" spans="1:29" x14ac:dyDescent="0.35">
      <c r="A3384" t="s">
        <v>5303</v>
      </c>
      <c r="B3384" s="7">
        <v>46028</v>
      </c>
      <c r="C3384" t="s">
        <v>3315</v>
      </c>
      <c r="D3384" t="s">
        <v>305</v>
      </c>
      <c r="E3384" t="s">
        <v>25</v>
      </c>
      <c r="F3384">
        <v>23</v>
      </c>
      <c r="G3384" t="s">
        <v>186</v>
      </c>
      <c r="H3384" t="s">
        <v>72</v>
      </c>
      <c r="I3384" t="s">
        <v>126</v>
      </c>
      <c r="J3384" t="s">
        <v>127</v>
      </c>
      <c r="K3384" t="s">
        <v>82</v>
      </c>
      <c r="L3384" t="s">
        <v>83</v>
      </c>
      <c r="M3384">
        <v>1</v>
      </c>
      <c r="N3384" s="2">
        <v>1899</v>
      </c>
      <c r="O3384" s="3">
        <v>0.1</v>
      </c>
      <c r="P3384" s="2">
        <v>1120</v>
      </c>
      <c r="Q3384" t="s">
        <v>156</v>
      </c>
      <c r="R3384" t="s">
        <v>33</v>
      </c>
      <c r="S3384" t="s">
        <v>57</v>
      </c>
      <c r="T3384" s="4">
        <v>5</v>
      </c>
      <c r="U3384" s="11">
        <f t="shared" si="52"/>
        <v>1899</v>
      </c>
      <c r="V3384" s="11">
        <f>tbl_EcommerceSales[[#This Row],[Gross_Sales]]*tbl_EcommerceSales[[#This Row],[Discount]]</f>
        <v>189.9</v>
      </c>
      <c r="W3384" s="11">
        <f>tbl_EcommerceSales[[#This Row],[Gross_Sales]]-tbl_EcommerceSales[[#This Row],[Discount_Amount]]</f>
        <v>1709.1</v>
      </c>
      <c r="X3384" s="11">
        <f>tbl_EcommerceSales[[#This Row],[Quantity]] * _xlfn.XLOOKUP(tbl_EcommerceSales[[#This Row],[Product_ID]], Product_Master!A:A, Product_Master!F:F)</f>
        <v>1120</v>
      </c>
      <c r="Y3384" s="11">
        <f>tbl_EcommerceSales[[#This Row],[Net_Revenue]]-tbl_EcommerceSales[[#This Row],[Total_Cost]]</f>
        <v>589.09999999999991</v>
      </c>
      <c r="Z3384" s="9">
        <f>IFERROR(#REF!/tbl_EcommerceSales[[#This Row],[Total_Cost]], 0)</f>
        <v>0</v>
      </c>
      <c r="AA3384" t="str">
        <f>TEXT(tbl_EcommerceSales[[#This Row],[Order_Date]],"mmm")</f>
        <v>Jan</v>
      </c>
      <c r="AB3384">
        <f>YEAR(tbl_EcommerceSales[[#This Row],[Order_Date]])</f>
        <v>2026</v>
      </c>
      <c r="AC3384" t="str">
        <f>IF(tbl_EcommerceSales[[#This Row],[Age]]&lt;18,"Under 18",IF(tbl_EcommerceSales[[#This Row],[Age]]&lt;=25,"18-25",IF(tbl_EcommerceSales[[#This Row],[Age]]&lt;=35,"26-35",IF(tbl_EcommerceSales[[#This Row],[Age]]&lt;=45,"36-45",IF(tbl_EcommerceSales[[#This Row],[Age]]&lt;=55,"46-55","56+")))))</f>
        <v>18-25</v>
      </c>
    </row>
    <row r="3385" spans="1:29" x14ac:dyDescent="0.35">
      <c r="A3385" t="s">
        <v>5304</v>
      </c>
      <c r="B3385" s="7">
        <v>46028</v>
      </c>
      <c r="C3385" t="s">
        <v>5305</v>
      </c>
      <c r="D3385" t="s">
        <v>254</v>
      </c>
      <c r="E3385" t="s">
        <v>25</v>
      </c>
      <c r="F3385">
        <v>42</v>
      </c>
      <c r="G3385" t="s">
        <v>26</v>
      </c>
      <c r="H3385" t="s">
        <v>27</v>
      </c>
      <c r="I3385" t="s">
        <v>257</v>
      </c>
      <c r="J3385" t="s">
        <v>258</v>
      </c>
      <c r="K3385" t="s">
        <v>55</v>
      </c>
      <c r="L3385" t="s">
        <v>56</v>
      </c>
      <c r="M3385">
        <v>1</v>
      </c>
      <c r="N3385" s="2">
        <v>1999</v>
      </c>
      <c r="O3385" s="3">
        <v>0.1</v>
      </c>
      <c r="P3385" s="2">
        <v>1050</v>
      </c>
      <c r="Q3385" t="s">
        <v>123</v>
      </c>
      <c r="R3385" t="s">
        <v>162</v>
      </c>
      <c r="S3385" t="s">
        <v>57</v>
      </c>
      <c r="T3385" s="4"/>
      <c r="U3385" s="11">
        <f t="shared" si="52"/>
        <v>1999</v>
      </c>
      <c r="V3385" s="11">
        <f>tbl_EcommerceSales[[#This Row],[Gross_Sales]]*tbl_EcommerceSales[[#This Row],[Discount]]</f>
        <v>199.9</v>
      </c>
      <c r="W3385" s="11">
        <f>tbl_EcommerceSales[[#This Row],[Gross_Sales]]-tbl_EcommerceSales[[#This Row],[Discount_Amount]]</f>
        <v>1799.1</v>
      </c>
      <c r="X3385" s="11">
        <f>tbl_EcommerceSales[[#This Row],[Quantity]] * _xlfn.XLOOKUP(tbl_EcommerceSales[[#This Row],[Product_ID]], Product_Master!A:A, Product_Master!F:F)</f>
        <v>1050</v>
      </c>
      <c r="Y3385" s="11">
        <f>tbl_EcommerceSales[[#This Row],[Net_Revenue]]-tbl_EcommerceSales[[#This Row],[Total_Cost]]</f>
        <v>749.09999999999991</v>
      </c>
      <c r="Z3385" s="9">
        <f>IFERROR(#REF!/tbl_EcommerceSales[[#This Row],[Total_Cost]], 0)</f>
        <v>0</v>
      </c>
      <c r="AA3385" t="str">
        <f>TEXT(tbl_EcommerceSales[[#This Row],[Order_Date]],"mmm")</f>
        <v>Jan</v>
      </c>
      <c r="AB3385">
        <f>YEAR(tbl_EcommerceSales[[#This Row],[Order_Date]])</f>
        <v>2026</v>
      </c>
      <c r="AC3385" t="str">
        <f>IF(tbl_EcommerceSales[[#This Row],[Age]]&lt;18,"Under 18",IF(tbl_EcommerceSales[[#This Row],[Age]]&lt;=25,"18-25",IF(tbl_EcommerceSales[[#This Row],[Age]]&lt;=35,"26-35",IF(tbl_EcommerceSales[[#This Row],[Age]]&lt;=45,"36-45",IF(tbl_EcommerceSales[[#This Row],[Age]]&lt;=55,"46-55","56+")))))</f>
        <v>36-45</v>
      </c>
    </row>
    <row r="3386" spans="1:29" x14ac:dyDescent="0.35">
      <c r="A3386" t="s">
        <v>5306</v>
      </c>
      <c r="B3386" s="7">
        <v>46028</v>
      </c>
      <c r="C3386" t="s">
        <v>925</v>
      </c>
      <c r="D3386" t="s">
        <v>189</v>
      </c>
      <c r="E3386" t="s">
        <v>48</v>
      </c>
      <c r="F3386">
        <v>44</v>
      </c>
      <c r="G3386" t="s">
        <v>152</v>
      </c>
      <c r="H3386" t="s">
        <v>72</v>
      </c>
      <c r="I3386" t="s">
        <v>338</v>
      </c>
      <c r="J3386" t="s">
        <v>339</v>
      </c>
      <c r="K3386" t="s">
        <v>55</v>
      </c>
      <c r="L3386" t="s">
        <v>56</v>
      </c>
      <c r="M3386">
        <v>5</v>
      </c>
      <c r="N3386" s="2">
        <v>1499</v>
      </c>
      <c r="O3386" s="3">
        <v>0.05</v>
      </c>
      <c r="P3386" s="2">
        <v>3900</v>
      </c>
      <c r="Q3386" t="s">
        <v>44</v>
      </c>
      <c r="R3386" t="s">
        <v>33</v>
      </c>
      <c r="S3386" t="s">
        <v>34</v>
      </c>
      <c r="T3386" s="4">
        <v>5</v>
      </c>
      <c r="U3386" s="11">
        <f t="shared" si="52"/>
        <v>7495</v>
      </c>
      <c r="V3386" s="11">
        <f>tbl_EcommerceSales[[#This Row],[Gross_Sales]]*tbl_EcommerceSales[[#This Row],[Discount]]</f>
        <v>374.75</v>
      </c>
      <c r="W3386" s="11">
        <f>tbl_EcommerceSales[[#This Row],[Gross_Sales]]-tbl_EcommerceSales[[#This Row],[Discount_Amount]]</f>
        <v>7120.25</v>
      </c>
      <c r="X3386" s="11">
        <f>tbl_EcommerceSales[[#This Row],[Quantity]] * _xlfn.XLOOKUP(tbl_EcommerceSales[[#This Row],[Product_ID]], Product_Master!A:A, Product_Master!F:F)</f>
        <v>3900</v>
      </c>
      <c r="Y3386" s="11">
        <f>tbl_EcommerceSales[[#This Row],[Net_Revenue]]-tbl_EcommerceSales[[#This Row],[Total_Cost]]</f>
        <v>3220.25</v>
      </c>
      <c r="Z3386" s="9">
        <f>IFERROR(#REF!/tbl_EcommerceSales[[#This Row],[Total_Cost]], 0)</f>
        <v>0</v>
      </c>
      <c r="AA3386" t="str">
        <f>TEXT(tbl_EcommerceSales[[#This Row],[Order_Date]],"mmm")</f>
        <v>Jan</v>
      </c>
      <c r="AB3386">
        <f>YEAR(tbl_EcommerceSales[[#This Row],[Order_Date]])</f>
        <v>2026</v>
      </c>
      <c r="AC3386" t="str">
        <f>IF(tbl_EcommerceSales[[#This Row],[Age]]&lt;18,"Under 18",IF(tbl_EcommerceSales[[#This Row],[Age]]&lt;=25,"18-25",IF(tbl_EcommerceSales[[#This Row],[Age]]&lt;=35,"26-35",IF(tbl_EcommerceSales[[#This Row],[Age]]&lt;=45,"36-45",IF(tbl_EcommerceSales[[#This Row],[Age]]&lt;=55,"46-55","56+")))))</f>
        <v>36-45</v>
      </c>
    </row>
    <row r="3387" spans="1:29" x14ac:dyDescent="0.35">
      <c r="A3387" t="s">
        <v>5307</v>
      </c>
      <c r="B3387" s="7">
        <v>46028</v>
      </c>
      <c r="C3387" t="s">
        <v>5308</v>
      </c>
      <c r="D3387" t="s">
        <v>47</v>
      </c>
      <c r="E3387" t="s">
        <v>48</v>
      </c>
      <c r="F3387">
        <v>41</v>
      </c>
      <c r="G3387" t="s">
        <v>171</v>
      </c>
      <c r="H3387" t="s">
        <v>39</v>
      </c>
      <c r="I3387" t="s">
        <v>236</v>
      </c>
      <c r="J3387" t="s">
        <v>237</v>
      </c>
      <c r="K3387" t="s">
        <v>82</v>
      </c>
      <c r="L3387" t="s">
        <v>238</v>
      </c>
      <c r="M3387">
        <v>2</v>
      </c>
      <c r="N3387" s="2">
        <v>899</v>
      </c>
      <c r="O3387" s="3">
        <v>0.1</v>
      </c>
      <c r="P3387" s="2">
        <v>960</v>
      </c>
      <c r="Q3387" t="s">
        <v>44</v>
      </c>
      <c r="R3387" t="s">
        <v>33</v>
      </c>
      <c r="S3387" t="s">
        <v>34</v>
      </c>
      <c r="T3387" s="4">
        <v>4</v>
      </c>
      <c r="U3387" s="11">
        <f t="shared" si="52"/>
        <v>1798</v>
      </c>
      <c r="V3387" s="11">
        <f>tbl_EcommerceSales[[#This Row],[Gross_Sales]]*tbl_EcommerceSales[[#This Row],[Discount]]</f>
        <v>179.8</v>
      </c>
      <c r="W3387" s="11">
        <f>tbl_EcommerceSales[[#This Row],[Gross_Sales]]-tbl_EcommerceSales[[#This Row],[Discount_Amount]]</f>
        <v>1618.2</v>
      </c>
      <c r="X3387" s="11">
        <f>tbl_EcommerceSales[[#This Row],[Quantity]] * _xlfn.XLOOKUP(tbl_EcommerceSales[[#This Row],[Product_ID]], Product_Master!A:A, Product_Master!F:F)</f>
        <v>960</v>
      </c>
      <c r="Y3387" s="11">
        <f>tbl_EcommerceSales[[#This Row],[Net_Revenue]]-tbl_EcommerceSales[[#This Row],[Total_Cost]]</f>
        <v>658.2</v>
      </c>
      <c r="Z3387" s="9">
        <f>IFERROR(#REF!/tbl_EcommerceSales[[#This Row],[Total_Cost]], 0)</f>
        <v>0</v>
      </c>
      <c r="AA3387" t="str">
        <f>TEXT(tbl_EcommerceSales[[#This Row],[Order_Date]],"mmm")</f>
        <v>Jan</v>
      </c>
      <c r="AB3387">
        <f>YEAR(tbl_EcommerceSales[[#This Row],[Order_Date]])</f>
        <v>2026</v>
      </c>
      <c r="AC3387" t="str">
        <f>IF(tbl_EcommerceSales[[#This Row],[Age]]&lt;18,"Under 18",IF(tbl_EcommerceSales[[#This Row],[Age]]&lt;=25,"18-25",IF(tbl_EcommerceSales[[#This Row],[Age]]&lt;=35,"26-35",IF(tbl_EcommerceSales[[#This Row],[Age]]&lt;=45,"36-45",IF(tbl_EcommerceSales[[#This Row],[Age]]&lt;=55,"46-55","56+")))))</f>
        <v>36-45</v>
      </c>
    </row>
    <row r="3388" spans="1:29" x14ac:dyDescent="0.35">
      <c r="A3388" t="s">
        <v>5309</v>
      </c>
      <c r="B3388" s="7">
        <v>46028</v>
      </c>
      <c r="C3388" t="s">
        <v>4723</v>
      </c>
      <c r="D3388" t="s">
        <v>269</v>
      </c>
      <c r="E3388" t="s">
        <v>25</v>
      </c>
      <c r="F3388">
        <v>28</v>
      </c>
      <c r="G3388" t="s">
        <v>107</v>
      </c>
      <c r="H3388" t="s">
        <v>39</v>
      </c>
      <c r="I3388" t="s">
        <v>338</v>
      </c>
      <c r="J3388" t="s">
        <v>339</v>
      </c>
      <c r="K3388" t="s">
        <v>55</v>
      </c>
      <c r="L3388" t="s">
        <v>56</v>
      </c>
      <c r="M3388">
        <v>3</v>
      </c>
      <c r="N3388" s="2">
        <v>1499</v>
      </c>
      <c r="O3388" s="3">
        <v>0.05</v>
      </c>
      <c r="P3388" s="2">
        <v>2340</v>
      </c>
      <c r="Q3388" t="s">
        <v>44</v>
      </c>
      <c r="R3388" t="s">
        <v>33</v>
      </c>
      <c r="S3388" t="s">
        <v>34</v>
      </c>
      <c r="T3388" s="4">
        <v>5</v>
      </c>
      <c r="U3388" s="11">
        <f t="shared" si="52"/>
        <v>4497</v>
      </c>
      <c r="V3388" s="11">
        <f>tbl_EcommerceSales[[#This Row],[Gross_Sales]]*tbl_EcommerceSales[[#This Row],[Discount]]</f>
        <v>224.85000000000002</v>
      </c>
      <c r="W3388" s="11">
        <f>tbl_EcommerceSales[[#This Row],[Gross_Sales]]-tbl_EcommerceSales[[#This Row],[Discount_Amount]]</f>
        <v>4272.1499999999996</v>
      </c>
      <c r="X3388" s="11">
        <f>tbl_EcommerceSales[[#This Row],[Quantity]] * _xlfn.XLOOKUP(tbl_EcommerceSales[[#This Row],[Product_ID]], Product_Master!A:A, Product_Master!F:F)</f>
        <v>2340</v>
      </c>
      <c r="Y3388" s="11">
        <f>tbl_EcommerceSales[[#This Row],[Net_Revenue]]-tbl_EcommerceSales[[#This Row],[Total_Cost]]</f>
        <v>1932.1499999999996</v>
      </c>
      <c r="Z3388" s="9">
        <f>IFERROR(#REF!/tbl_EcommerceSales[[#This Row],[Total_Cost]], 0)</f>
        <v>0</v>
      </c>
      <c r="AA3388" t="str">
        <f>TEXT(tbl_EcommerceSales[[#This Row],[Order_Date]],"mmm")</f>
        <v>Jan</v>
      </c>
      <c r="AB3388">
        <f>YEAR(tbl_EcommerceSales[[#This Row],[Order_Date]])</f>
        <v>2026</v>
      </c>
      <c r="AC3388" t="str">
        <f>IF(tbl_EcommerceSales[[#This Row],[Age]]&lt;18,"Under 18",IF(tbl_EcommerceSales[[#This Row],[Age]]&lt;=25,"18-25",IF(tbl_EcommerceSales[[#This Row],[Age]]&lt;=35,"26-35",IF(tbl_EcommerceSales[[#This Row],[Age]]&lt;=45,"36-45",IF(tbl_EcommerceSales[[#This Row],[Age]]&lt;=55,"46-55","56+")))))</f>
        <v>26-35</v>
      </c>
    </row>
    <row r="3389" spans="1:29" x14ac:dyDescent="0.35">
      <c r="A3389" t="s">
        <v>5310</v>
      </c>
      <c r="B3389" s="7">
        <v>46028</v>
      </c>
      <c r="C3389" t="s">
        <v>3928</v>
      </c>
      <c r="D3389" t="s">
        <v>151</v>
      </c>
      <c r="E3389" t="s">
        <v>48</v>
      </c>
      <c r="F3389">
        <v>35</v>
      </c>
      <c r="G3389" t="s">
        <v>270</v>
      </c>
      <c r="H3389" t="s">
        <v>72</v>
      </c>
      <c r="I3389" t="s">
        <v>236</v>
      </c>
      <c r="J3389" t="s">
        <v>237</v>
      </c>
      <c r="K3389" t="s">
        <v>82</v>
      </c>
      <c r="L3389" t="s">
        <v>238</v>
      </c>
      <c r="M3389">
        <v>1</v>
      </c>
      <c r="N3389" s="2">
        <v>899</v>
      </c>
      <c r="O3389" s="3">
        <v>0.15</v>
      </c>
      <c r="P3389" s="2">
        <v>480</v>
      </c>
      <c r="Q3389" t="s">
        <v>44</v>
      </c>
      <c r="R3389" t="s">
        <v>33</v>
      </c>
      <c r="S3389" t="s">
        <v>34</v>
      </c>
      <c r="T3389" s="4">
        <v>3</v>
      </c>
      <c r="U3389" s="11">
        <f t="shared" si="52"/>
        <v>899</v>
      </c>
      <c r="V3389" s="11">
        <f>tbl_EcommerceSales[[#This Row],[Gross_Sales]]*tbl_EcommerceSales[[#This Row],[Discount]]</f>
        <v>134.85</v>
      </c>
      <c r="W3389" s="11">
        <f>tbl_EcommerceSales[[#This Row],[Gross_Sales]]-tbl_EcommerceSales[[#This Row],[Discount_Amount]]</f>
        <v>764.15</v>
      </c>
      <c r="X3389" s="11">
        <f>tbl_EcommerceSales[[#This Row],[Quantity]] * _xlfn.XLOOKUP(tbl_EcommerceSales[[#This Row],[Product_ID]], Product_Master!A:A, Product_Master!F:F)</f>
        <v>480</v>
      </c>
      <c r="Y3389" s="11">
        <f>tbl_EcommerceSales[[#This Row],[Net_Revenue]]-tbl_EcommerceSales[[#This Row],[Total_Cost]]</f>
        <v>284.14999999999998</v>
      </c>
      <c r="Z3389" s="9">
        <f>IFERROR(#REF!/tbl_EcommerceSales[[#This Row],[Total_Cost]], 0)</f>
        <v>0</v>
      </c>
      <c r="AA3389" t="str">
        <f>TEXT(tbl_EcommerceSales[[#This Row],[Order_Date]],"mmm")</f>
        <v>Jan</v>
      </c>
      <c r="AB3389">
        <f>YEAR(tbl_EcommerceSales[[#This Row],[Order_Date]])</f>
        <v>2026</v>
      </c>
      <c r="AC3389" t="str">
        <f>IF(tbl_EcommerceSales[[#This Row],[Age]]&lt;18,"Under 18",IF(tbl_EcommerceSales[[#This Row],[Age]]&lt;=25,"18-25",IF(tbl_EcommerceSales[[#This Row],[Age]]&lt;=35,"26-35",IF(tbl_EcommerceSales[[#This Row],[Age]]&lt;=45,"36-45",IF(tbl_EcommerceSales[[#This Row],[Age]]&lt;=55,"46-55","56+")))))</f>
        <v>26-35</v>
      </c>
    </row>
    <row r="3390" spans="1:29" x14ac:dyDescent="0.35">
      <c r="A3390" t="s">
        <v>5311</v>
      </c>
      <c r="B3390" s="7">
        <v>46028</v>
      </c>
      <c r="C3390" t="s">
        <v>5312</v>
      </c>
      <c r="D3390" t="s">
        <v>170</v>
      </c>
      <c r="E3390" t="s">
        <v>25</v>
      </c>
      <c r="F3390">
        <v>33</v>
      </c>
      <c r="G3390" t="s">
        <v>71</v>
      </c>
      <c r="H3390" t="s">
        <v>72</v>
      </c>
      <c r="I3390" t="s">
        <v>294</v>
      </c>
      <c r="J3390" t="s">
        <v>295</v>
      </c>
      <c r="K3390" t="s">
        <v>91</v>
      </c>
      <c r="L3390" t="s">
        <v>296</v>
      </c>
      <c r="M3390">
        <v>2</v>
      </c>
      <c r="N3390" s="2">
        <v>699</v>
      </c>
      <c r="O3390" s="3">
        <v>0.1</v>
      </c>
      <c r="P3390" s="2">
        <v>600</v>
      </c>
      <c r="Q3390" t="s">
        <v>123</v>
      </c>
      <c r="R3390" t="s">
        <v>33</v>
      </c>
      <c r="S3390" t="s">
        <v>34</v>
      </c>
      <c r="T3390" s="4">
        <v>4</v>
      </c>
      <c r="U3390" s="11">
        <f t="shared" si="52"/>
        <v>1398</v>
      </c>
      <c r="V3390" s="11">
        <f>tbl_EcommerceSales[[#This Row],[Gross_Sales]]*tbl_EcommerceSales[[#This Row],[Discount]]</f>
        <v>139.80000000000001</v>
      </c>
      <c r="W3390" s="11">
        <f>tbl_EcommerceSales[[#This Row],[Gross_Sales]]-tbl_EcommerceSales[[#This Row],[Discount_Amount]]</f>
        <v>1258.2</v>
      </c>
      <c r="X3390" s="11">
        <f>tbl_EcommerceSales[[#This Row],[Quantity]] * _xlfn.XLOOKUP(tbl_EcommerceSales[[#This Row],[Product_ID]], Product_Master!A:A, Product_Master!F:F)</f>
        <v>600</v>
      </c>
      <c r="Y3390" s="11">
        <f>tbl_EcommerceSales[[#This Row],[Net_Revenue]]-tbl_EcommerceSales[[#This Row],[Total_Cost]]</f>
        <v>658.2</v>
      </c>
      <c r="Z3390" s="9">
        <f>IFERROR(#REF!/tbl_EcommerceSales[[#This Row],[Total_Cost]], 0)</f>
        <v>0</v>
      </c>
      <c r="AA3390" t="str">
        <f>TEXT(tbl_EcommerceSales[[#This Row],[Order_Date]],"mmm")</f>
        <v>Jan</v>
      </c>
      <c r="AB3390">
        <f>YEAR(tbl_EcommerceSales[[#This Row],[Order_Date]])</f>
        <v>2026</v>
      </c>
      <c r="AC3390" t="str">
        <f>IF(tbl_EcommerceSales[[#This Row],[Age]]&lt;18,"Under 18",IF(tbl_EcommerceSales[[#This Row],[Age]]&lt;=25,"18-25",IF(tbl_EcommerceSales[[#This Row],[Age]]&lt;=35,"26-35",IF(tbl_EcommerceSales[[#This Row],[Age]]&lt;=45,"36-45",IF(tbl_EcommerceSales[[#This Row],[Age]]&lt;=55,"46-55","56+")))))</f>
        <v>26-35</v>
      </c>
    </row>
    <row r="3391" spans="1:29" x14ac:dyDescent="0.35">
      <c r="A3391" t="s">
        <v>5313</v>
      </c>
      <c r="B3391" s="7">
        <v>46028</v>
      </c>
      <c r="C3391" t="s">
        <v>5314</v>
      </c>
      <c r="D3391" t="s">
        <v>110</v>
      </c>
      <c r="E3391" t="s">
        <v>25</v>
      </c>
      <c r="F3391">
        <v>35</v>
      </c>
      <c r="G3391" t="s">
        <v>99</v>
      </c>
      <c r="H3391" t="s">
        <v>88</v>
      </c>
      <c r="I3391" t="s">
        <v>236</v>
      </c>
      <c r="J3391" t="s">
        <v>237</v>
      </c>
      <c r="K3391" t="s">
        <v>82</v>
      </c>
      <c r="L3391" t="s">
        <v>238</v>
      </c>
      <c r="M3391">
        <v>2</v>
      </c>
      <c r="N3391" s="2">
        <v>899</v>
      </c>
      <c r="O3391" s="3">
        <v>0</v>
      </c>
      <c r="P3391" s="2">
        <v>960</v>
      </c>
      <c r="Q3391" t="s">
        <v>319</v>
      </c>
      <c r="R3391" t="s">
        <v>33</v>
      </c>
      <c r="S3391" t="s">
        <v>34</v>
      </c>
      <c r="T3391" s="4">
        <v>4</v>
      </c>
      <c r="U3391" s="11">
        <f t="shared" si="52"/>
        <v>1798</v>
      </c>
      <c r="V3391" s="11">
        <f>tbl_EcommerceSales[[#This Row],[Gross_Sales]]*tbl_EcommerceSales[[#This Row],[Discount]]</f>
        <v>0</v>
      </c>
      <c r="W3391" s="11">
        <f>tbl_EcommerceSales[[#This Row],[Gross_Sales]]-tbl_EcommerceSales[[#This Row],[Discount_Amount]]</f>
        <v>1798</v>
      </c>
      <c r="X3391" s="11">
        <f>tbl_EcommerceSales[[#This Row],[Quantity]] * _xlfn.XLOOKUP(tbl_EcommerceSales[[#This Row],[Product_ID]], Product_Master!A:A, Product_Master!F:F)</f>
        <v>960</v>
      </c>
      <c r="Y3391" s="11">
        <f>tbl_EcommerceSales[[#This Row],[Net_Revenue]]-tbl_EcommerceSales[[#This Row],[Total_Cost]]</f>
        <v>838</v>
      </c>
      <c r="Z3391" s="9">
        <f>IFERROR(#REF!/tbl_EcommerceSales[[#This Row],[Total_Cost]], 0)</f>
        <v>0</v>
      </c>
      <c r="AA3391" t="str">
        <f>TEXT(tbl_EcommerceSales[[#This Row],[Order_Date]],"mmm")</f>
        <v>Jan</v>
      </c>
      <c r="AB3391">
        <f>YEAR(tbl_EcommerceSales[[#This Row],[Order_Date]])</f>
        <v>2026</v>
      </c>
      <c r="AC3391" t="str">
        <f>IF(tbl_EcommerceSales[[#This Row],[Age]]&lt;18,"Under 18",IF(tbl_EcommerceSales[[#This Row],[Age]]&lt;=25,"18-25",IF(tbl_EcommerceSales[[#This Row],[Age]]&lt;=35,"26-35",IF(tbl_EcommerceSales[[#This Row],[Age]]&lt;=45,"36-45",IF(tbl_EcommerceSales[[#This Row],[Age]]&lt;=55,"46-55","56+")))))</f>
        <v>26-35</v>
      </c>
    </row>
    <row r="3392" spans="1:29" x14ac:dyDescent="0.35">
      <c r="A3392" t="s">
        <v>5315</v>
      </c>
      <c r="B3392" s="7">
        <v>46029</v>
      </c>
      <c r="C3392" t="s">
        <v>5316</v>
      </c>
      <c r="D3392" t="s">
        <v>110</v>
      </c>
      <c r="E3392" t="s">
        <v>25</v>
      </c>
      <c r="F3392">
        <v>22</v>
      </c>
      <c r="G3392" t="s">
        <v>26</v>
      </c>
      <c r="H3392" t="s">
        <v>27</v>
      </c>
      <c r="I3392" t="s">
        <v>175</v>
      </c>
      <c r="J3392" t="s">
        <v>176</v>
      </c>
      <c r="K3392" t="s">
        <v>177</v>
      </c>
      <c r="L3392" t="s">
        <v>178</v>
      </c>
      <c r="M3392">
        <v>1</v>
      </c>
      <c r="N3392" s="2">
        <v>699</v>
      </c>
      <c r="O3392" s="3">
        <v>0.1</v>
      </c>
      <c r="P3392" s="2">
        <v>320</v>
      </c>
      <c r="Q3392" t="s">
        <v>32</v>
      </c>
      <c r="R3392" t="s">
        <v>33</v>
      </c>
      <c r="S3392" t="s">
        <v>57</v>
      </c>
      <c r="T3392" s="4">
        <v>2</v>
      </c>
      <c r="U3392" s="11">
        <f t="shared" si="52"/>
        <v>699</v>
      </c>
      <c r="V3392" s="11">
        <f>tbl_EcommerceSales[[#This Row],[Gross_Sales]]*tbl_EcommerceSales[[#This Row],[Discount]]</f>
        <v>69.900000000000006</v>
      </c>
      <c r="W3392" s="11">
        <f>tbl_EcommerceSales[[#This Row],[Gross_Sales]]-tbl_EcommerceSales[[#This Row],[Discount_Amount]]</f>
        <v>629.1</v>
      </c>
      <c r="X3392" s="11">
        <f>tbl_EcommerceSales[[#This Row],[Quantity]] * _xlfn.XLOOKUP(tbl_EcommerceSales[[#This Row],[Product_ID]], Product_Master!A:A, Product_Master!F:F)</f>
        <v>320</v>
      </c>
      <c r="Y3392" s="11">
        <f>tbl_EcommerceSales[[#This Row],[Net_Revenue]]-tbl_EcommerceSales[[#This Row],[Total_Cost]]</f>
        <v>309.10000000000002</v>
      </c>
      <c r="Z3392" s="9">
        <f>IFERROR(#REF!/tbl_EcommerceSales[[#This Row],[Total_Cost]], 0)</f>
        <v>0</v>
      </c>
      <c r="AA3392" t="str">
        <f>TEXT(tbl_EcommerceSales[[#This Row],[Order_Date]],"mmm")</f>
        <v>Jan</v>
      </c>
      <c r="AB3392">
        <f>YEAR(tbl_EcommerceSales[[#This Row],[Order_Date]])</f>
        <v>2026</v>
      </c>
      <c r="AC3392" t="str">
        <f>IF(tbl_EcommerceSales[[#This Row],[Age]]&lt;18,"Under 18",IF(tbl_EcommerceSales[[#This Row],[Age]]&lt;=25,"18-25",IF(tbl_EcommerceSales[[#This Row],[Age]]&lt;=35,"26-35",IF(tbl_EcommerceSales[[#This Row],[Age]]&lt;=45,"36-45",IF(tbl_EcommerceSales[[#This Row],[Age]]&lt;=55,"46-55","56+")))))</f>
        <v>18-25</v>
      </c>
    </row>
    <row r="3393" spans="1:29" x14ac:dyDescent="0.35">
      <c r="A3393" t="s">
        <v>5317</v>
      </c>
      <c r="B3393" s="7">
        <v>46029</v>
      </c>
      <c r="C3393" t="s">
        <v>393</v>
      </c>
      <c r="D3393" t="s">
        <v>232</v>
      </c>
      <c r="E3393" t="s">
        <v>25</v>
      </c>
      <c r="F3393">
        <v>40</v>
      </c>
      <c r="G3393" t="s">
        <v>211</v>
      </c>
      <c r="H3393" t="s">
        <v>72</v>
      </c>
      <c r="I3393" t="s">
        <v>221</v>
      </c>
      <c r="J3393" t="s">
        <v>222</v>
      </c>
      <c r="K3393" t="s">
        <v>177</v>
      </c>
      <c r="L3393" t="s">
        <v>208</v>
      </c>
      <c r="M3393">
        <v>3</v>
      </c>
      <c r="N3393" s="2">
        <v>1499</v>
      </c>
      <c r="O3393" s="3">
        <v>0.2</v>
      </c>
      <c r="P3393" s="2">
        <v>2400</v>
      </c>
      <c r="Q3393" t="s">
        <v>44</v>
      </c>
      <c r="R3393" t="s">
        <v>33</v>
      </c>
      <c r="S3393" t="s">
        <v>57</v>
      </c>
      <c r="T3393" s="4">
        <v>5</v>
      </c>
      <c r="U3393" s="11">
        <f t="shared" si="52"/>
        <v>4497</v>
      </c>
      <c r="V3393" s="11">
        <f>tbl_EcommerceSales[[#This Row],[Gross_Sales]]*tbl_EcommerceSales[[#This Row],[Discount]]</f>
        <v>899.40000000000009</v>
      </c>
      <c r="W3393" s="11">
        <f>tbl_EcommerceSales[[#This Row],[Gross_Sales]]-tbl_EcommerceSales[[#This Row],[Discount_Amount]]</f>
        <v>3597.6</v>
      </c>
      <c r="X3393" s="11">
        <f>tbl_EcommerceSales[[#This Row],[Quantity]] * _xlfn.XLOOKUP(tbl_EcommerceSales[[#This Row],[Product_ID]], Product_Master!A:A, Product_Master!F:F)</f>
        <v>2400</v>
      </c>
      <c r="Y3393" s="11">
        <f>tbl_EcommerceSales[[#This Row],[Net_Revenue]]-tbl_EcommerceSales[[#This Row],[Total_Cost]]</f>
        <v>1197.5999999999999</v>
      </c>
      <c r="Z3393" s="9">
        <f>IFERROR(#REF!/tbl_EcommerceSales[[#This Row],[Total_Cost]], 0)</f>
        <v>0</v>
      </c>
      <c r="AA3393" t="str">
        <f>TEXT(tbl_EcommerceSales[[#This Row],[Order_Date]],"mmm")</f>
        <v>Jan</v>
      </c>
      <c r="AB3393">
        <f>YEAR(tbl_EcommerceSales[[#This Row],[Order_Date]])</f>
        <v>2026</v>
      </c>
      <c r="AC3393" t="str">
        <f>IF(tbl_EcommerceSales[[#This Row],[Age]]&lt;18,"Under 18",IF(tbl_EcommerceSales[[#This Row],[Age]]&lt;=25,"18-25",IF(tbl_EcommerceSales[[#This Row],[Age]]&lt;=35,"26-35",IF(tbl_EcommerceSales[[#This Row],[Age]]&lt;=45,"36-45",IF(tbl_EcommerceSales[[#This Row],[Age]]&lt;=55,"46-55","56+")))))</f>
        <v>36-45</v>
      </c>
    </row>
    <row r="3394" spans="1:29" x14ac:dyDescent="0.35">
      <c r="A3394" t="s">
        <v>5318</v>
      </c>
      <c r="B3394" s="7">
        <v>46029</v>
      </c>
      <c r="C3394" t="s">
        <v>5319</v>
      </c>
      <c r="D3394" t="s">
        <v>148</v>
      </c>
      <c r="E3394" t="s">
        <v>25</v>
      </c>
      <c r="F3394">
        <v>32</v>
      </c>
      <c r="G3394" t="s">
        <v>192</v>
      </c>
      <c r="H3394" t="s">
        <v>27</v>
      </c>
      <c r="I3394" t="s">
        <v>67</v>
      </c>
      <c r="J3394" t="s">
        <v>68</v>
      </c>
      <c r="K3394" t="s">
        <v>42</v>
      </c>
      <c r="L3394" t="s">
        <v>43</v>
      </c>
      <c r="M3394">
        <v>1</v>
      </c>
      <c r="N3394" s="2">
        <v>799</v>
      </c>
      <c r="O3394" s="3">
        <v>0.1</v>
      </c>
      <c r="P3394" s="2">
        <v>360</v>
      </c>
      <c r="Q3394" t="s">
        <v>123</v>
      </c>
      <c r="R3394" t="s">
        <v>33</v>
      </c>
      <c r="S3394" t="s">
        <v>34</v>
      </c>
      <c r="T3394" s="4">
        <v>4</v>
      </c>
      <c r="U3394" s="11">
        <f t="shared" ref="U3394:U3457" si="53">M3394*N3394</f>
        <v>799</v>
      </c>
      <c r="V3394" s="11">
        <f>tbl_EcommerceSales[[#This Row],[Gross_Sales]]*tbl_EcommerceSales[[#This Row],[Discount]]</f>
        <v>79.900000000000006</v>
      </c>
      <c r="W3394" s="11">
        <f>tbl_EcommerceSales[[#This Row],[Gross_Sales]]-tbl_EcommerceSales[[#This Row],[Discount_Amount]]</f>
        <v>719.1</v>
      </c>
      <c r="X3394" s="11">
        <f>tbl_EcommerceSales[[#This Row],[Quantity]] * _xlfn.XLOOKUP(tbl_EcommerceSales[[#This Row],[Product_ID]], Product_Master!A:A, Product_Master!F:F)</f>
        <v>360</v>
      </c>
      <c r="Y3394" s="11">
        <f>tbl_EcommerceSales[[#This Row],[Net_Revenue]]-tbl_EcommerceSales[[#This Row],[Total_Cost]]</f>
        <v>359.1</v>
      </c>
      <c r="Z3394" s="9">
        <f>IFERROR(#REF!/tbl_EcommerceSales[[#This Row],[Total_Cost]], 0)</f>
        <v>0</v>
      </c>
      <c r="AA3394" t="str">
        <f>TEXT(tbl_EcommerceSales[[#This Row],[Order_Date]],"mmm")</f>
        <v>Jan</v>
      </c>
      <c r="AB3394">
        <f>YEAR(tbl_EcommerceSales[[#This Row],[Order_Date]])</f>
        <v>2026</v>
      </c>
      <c r="AC3394" t="str">
        <f>IF(tbl_EcommerceSales[[#This Row],[Age]]&lt;18,"Under 18",IF(tbl_EcommerceSales[[#This Row],[Age]]&lt;=25,"18-25",IF(tbl_EcommerceSales[[#This Row],[Age]]&lt;=35,"26-35",IF(tbl_EcommerceSales[[#This Row],[Age]]&lt;=45,"36-45",IF(tbl_EcommerceSales[[#This Row],[Age]]&lt;=55,"46-55","56+")))))</f>
        <v>26-35</v>
      </c>
    </row>
    <row r="3395" spans="1:29" x14ac:dyDescent="0.35">
      <c r="A3395" t="s">
        <v>5320</v>
      </c>
      <c r="B3395" s="7">
        <v>46029</v>
      </c>
      <c r="C3395" t="s">
        <v>4129</v>
      </c>
      <c r="D3395" t="s">
        <v>151</v>
      </c>
      <c r="E3395" t="s">
        <v>48</v>
      </c>
      <c r="F3395">
        <v>20</v>
      </c>
      <c r="G3395" t="s">
        <v>246</v>
      </c>
      <c r="H3395" t="s">
        <v>27</v>
      </c>
      <c r="I3395" t="s">
        <v>236</v>
      </c>
      <c r="J3395" t="s">
        <v>237</v>
      </c>
      <c r="K3395" t="s">
        <v>82</v>
      </c>
      <c r="L3395" t="s">
        <v>238</v>
      </c>
      <c r="M3395">
        <v>1</v>
      </c>
      <c r="N3395" s="2">
        <v>899</v>
      </c>
      <c r="O3395" s="3">
        <v>0.2</v>
      </c>
      <c r="P3395" s="2">
        <v>480</v>
      </c>
      <c r="Q3395" t="s">
        <v>44</v>
      </c>
      <c r="R3395" t="s">
        <v>33</v>
      </c>
      <c r="S3395" t="s">
        <v>34</v>
      </c>
      <c r="T3395" s="4">
        <v>4</v>
      </c>
      <c r="U3395" s="11">
        <f t="shared" si="53"/>
        <v>899</v>
      </c>
      <c r="V3395" s="11">
        <f>tbl_EcommerceSales[[#This Row],[Gross_Sales]]*tbl_EcommerceSales[[#This Row],[Discount]]</f>
        <v>179.8</v>
      </c>
      <c r="W3395" s="11">
        <f>tbl_EcommerceSales[[#This Row],[Gross_Sales]]-tbl_EcommerceSales[[#This Row],[Discount_Amount]]</f>
        <v>719.2</v>
      </c>
      <c r="X3395" s="11">
        <f>tbl_EcommerceSales[[#This Row],[Quantity]] * _xlfn.XLOOKUP(tbl_EcommerceSales[[#This Row],[Product_ID]], Product_Master!A:A, Product_Master!F:F)</f>
        <v>480</v>
      </c>
      <c r="Y3395" s="11">
        <f>tbl_EcommerceSales[[#This Row],[Net_Revenue]]-tbl_EcommerceSales[[#This Row],[Total_Cost]]</f>
        <v>239.20000000000005</v>
      </c>
      <c r="Z3395" s="9">
        <f>IFERROR(#REF!/tbl_EcommerceSales[[#This Row],[Total_Cost]], 0)</f>
        <v>0</v>
      </c>
      <c r="AA3395" t="str">
        <f>TEXT(tbl_EcommerceSales[[#This Row],[Order_Date]],"mmm")</f>
        <v>Jan</v>
      </c>
      <c r="AB3395">
        <f>YEAR(tbl_EcommerceSales[[#This Row],[Order_Date]])</f>
        <v>2026</v>
      </c>
      <c r="AC3395" t="str">
        <f>IF(tbl_EcommerceSales[[#This Row],[Age]]&lt;18,"Under 18",IF(tbl_EcommerceSales[[#This Row],[Age]]&lt;=25,"18-25",IF(tbl_EcommerceSales[[#This Row],[Age]]&lt;=35,"26-35",IF(tbl_EcommerceSales[[#This Row],[Age]]&lt;=45,"36-45",IF(tbl_EcommerceSales[[#This Row],[Age]]&lt;=55,"46-55","56+")))))</f>
        <v>18-25</v>
      </c>
    </row>
    <row r="3396" spans="1:29" x14ac:dyDescent="0.35">
      <c r="A3396" t="s">
        <v>5321</v>
      </c>
      <c r="B3396" s="7">
        <v>46029</v>
      </c>
      <c r="C3396" t="s">
        <v>795</v>
      </c>
      <c r="D3396" t="s">
        <v>86</v>
      </c>
      <c r="E3396" t="s">
        <v>48</v>
      </c>
      <c r="F3396">
        <v>40</v>
      </c>
      <c r="G3396" t="s">
        <v>289</v>
      </c>
      <c r="H3396" t="s">
        <v>88</v>
      </c>
      <c r="I3396" t="s">
        <v>73</v>
      </c>
      <c r="J3396" t="s">
        <v>74</v>
      </c>
      <c r="K3396" t="s">
        <v>55</v>
      </c>
      <c r="L3396" t="s">
        <v>75</v>
      </c>
      <c r="M3396">
        <v>2</v>
      </c>
      <c r="N3396" s="2">
        <v>2899</v>
      </c>
      <c r="O3396" s="3">
        <v>0</v>
      </c>
      <c r="P3396" s="2">
        <v>3400</v>
      </c>
      <c r="Q3396" t="s">
        <v>44</v>
      </c>
      <c r="R3396" t="s">
        <v>162</v>
      </c>
      <c r="S3396" t="s">
        <v>34</v>
      </c>
      <c r="T3396" s="4"/>
      <c r="U3396" s="11">
        <f t="shared" si="53"/>
        <v>5798</v>
      </c>
      <c r="V3396" s="11">
        <f>tbl_EcommerceSales[[#This Row],[Gross_Sales]]*tbl_EcommerceSales[[#This Row],[Discount]]</f>
        <v>0</v>
      </c>
      <c r="W3396" s="11">
        <f>tbl_EcommerceSales[[#This Row],[Gross_Sales]]-tbl_EcommerceSales[[#This Row],[Discount_Amount]]</f>
        <v>5798</v>
      </c>
      <c r="X3396" s="11">
        <f>tbl_EcommerceSales[[#This Row],[Quantity]] * _xlfn.XLOOKUP(tbl_EcommerceSales[[#This Row],[Product_ID]], Product_Master!A:A, Product_Master!F:F)</f>
        <v>3400</v>
      </c>
      <c r="Y3396" s="11">
        <f>tbl_EcommerceSales[[#This Row],[Net_Revenue]]-tbl_EcommerceSales[[#This Row],[Total_Cost]]</f>
        <v>2398</v>
      </c>
      <c r="Z3396" s="9">
        <f>IFERROR(#REF!/tbl_EcommerceSales[[#This Row],[Total_Cost]], 0)</f>
        <v>0</v>
      </c>
      <c r="AA3396" t="str">
        <f>TEXT(tbl_EcommerceSales[[#This Row],[Order_Date]],"mmm")</f>
        <v>Jan</v>
      </c>
      <c r="AB3396">
        <f>YEAR(tbl_EcommerceSales[[#This Row],[Order_Date]])</f>
        <v>2026</v>
      </c>
      <c r="AC3396" t="str">
        <f>IF(tbl_EcommerceSales[[#This Row],[Age]]&lt;18,"Under 18",IF(tbl_EcommerceSales[[#This Row],[Age]]&lt;=25,"18-25",IF(tbl_EcommerceSales[[#This Row],[Age]]&lt;=35,"26-35",IF(tbl_EcommerceSales[[#This Row],[Age]]&lt;=45,"36-45",IF(tbl_EcommerceSales[[#This Row],[Age]]&lt;=55,"46-55","56+")))))</f>
        <v>36-45</v>
      </c>
    </row>
    <row r="3397" spans="1:29" x14ac:dyDescent="0.35">
      <c r="A3397" t="s">
        <v>5322</v>
      </c>
      <c r="B3397" s="7">
        <v>46030</v>
      </c>
      <c r="C3397" t="s">
        <v>5323</v>
      </c>
      <c r="D3397" t="s">
        <v>116</v>
      </c>
      <c r="E3397" t="s">
        <v>48</v>
      </c>
      <c r="F3397">
        <v>28</v>
      </c>
      <c r="G3397" t="s">
        <v>192</v>
      </c>
      <c r="H3397" t="s">
        <v>27</v>
      </c>
      <c r="I3397" t="s">
        <v>212</v>
      </c>
      <c r="J3397" t="s">
        <v>213</v>
      </c>
      <c r="K3397" t="s">
        <v>177</v>
      </c>
      <c r="L3397" t="s">
        <v>178</v>
      </c>
      <c r="M3397">
        <v>1</v>
      </c>
      <c r="N3397" s="2">
        <v>2499</v>
      </c>
      <c r="O3397" s="3">
        <v>0.1</v>
      </c>
      <c r="P3397" s="2">
        <v>1450</v>
      </c>
      <c r="Q3397" t="s">
        <v>123</v>
      </c>
      <c r="R3397" t="s">
        <v>33</v>
      </c>
      <c r="S3397" t="s">
        <v>57</v>
      </c>
      <c r="T3397" s="4">
        <v>5</v>
      </c>
      <c r="U3397" s="11">
        <f t="shared" si="53"/>
        <v>2499</v>
      </c>
      <c r="V3397" s="11">
        <f>tbl_EcommerceSales[[#This Row],[Gross_Sales]]*tbl_EcommerceSales[[#This Row],[Discount]]</f>
        <v>249.9</v>
      </c>
      <c r="W3397" s="11">
        <f>tbl_EcommerceSales[[#This Row],[Gross_Sales]]-tbl_EcommerceSales[[#This Row],[Discount_Amount]]</f>
        <v>2249.1</v>
      </c>
      <c r="X3397" s="11">
        <f>tbl_EcommerceSales[[#This Row],[Quantity]] * _xlfn.XLOOKUP(tbl_EcommerceSales[[#This Row],[Product_ID]], Product_Master!A:A, Product_Master!F:F)</f>
        <v>1450</v>
      </c>
      <c r="Y3397" s="11">
        <f>tbl_EcommerceSales[[#This Row],[Net_Revenue]]-tbl_EcommerceSales[[#This Row],[Total_Cost]]</f>
        <v>799.09999999999991</v>
      </c>
      <c r="Z3397" s="9">
        <f>IFERROR(#REF!/tbl_EcommerceSales[[#This Row],[Total_Cost]], 0)</f>
        <v>0</v>
      </c>
      <c r="AA3397" t="str">
        <f>TEXT(tbl_EcommerceSales[[#This Row],[Order_Date]],"mmm")</f>
        <v>Jan</v>
      </c>
      <c r="AB3397">
        <f>YEAR(tbl_EcommerceSales[[#This Row],[Order_Date]])</f>
        <v>2026</v>
      </c>
      <c r="AC3397" t="str">
        <f>IF(tbl_EcommerceSales[[#This Row],[Age]]&lt;18,"Under 18",IF(tbl_EcommerceSales[[#This Row],[Age]]&lt;=25,"18-25",IF(tbl_EcommerceSales[[#This Row],[Age]]&lt;=35,"26-35",IF(tbl_EcommerceSales[[#This Row],[Age]]&lt;=45,"36-45",IF(tbl_EcommerceSales[[#This Row],[Age]]&lt;=55,"46-55","56+")))))</f>
        <v>26-35</v>
      </c>
    </row>
    <row r="3398" spans="1:29" x14ac:dyDescent="0.35">
      <c r="A3398" t="s">
        <v>5324</v>
      </c>
      <c r="B3398" s="7">
        <v>46030</v>
      </c>
      <c r="C3398" t="s">
        <v>801</v>
      </c>
      <c r="D3398" t="s">
        <v>227</v>
      </c>
      <c r="E3398" t="s">
        <v>25</v>
      </c>
      <c r="F3398">
        <v>29</v>
      </c>
      <c r="G3398" t="s">
        <v>174</v>
      </c>
      <c r="H3398" t="s">
        <v>39</v>
      </c>
      <c r="I3398" t="s">
        <v>221</v>
      </c>
      <c r="J3398" t="s">
        <v>222</v>
      </c>
      <c r="K3398" t="s">
        <v>177</v>
      </c>
      <c r="L3398" t="s">
        <v>208</v>
      </c>
      <c r="M3398">
        <v>1</v>
      </c>
      <c r="N3398" s="2">
        <v>1499</v>
      </c>
      <c r="O3398" s="3">
        <v>0</v>
      </c>
      <c r="P3398" s="2">
        <v>800</v>
      </c>
      <c r="Q3398" t="s">
        <v>123</v>
      </c>
      <c r="R3398" t="s">
        <v>33</v>
      </c>
      <c r="S3398" t="s">
        <v>34</v>
      </c>
      <c r="T3398" s="4">
        <v>5</v>
      </c>
      <c r="U3398" s="11">
        <f t="shared" si="53"/>
        <v>1499</v>
      </c>
      <c r="V3398" s="11">
        <f>tbl_EcommerceSales[[#This Row],[Gross_Sales]]*tbl_EcommerceSales[[#This Row],[Discount]]</f>
        <v>0</v>
      </c>
      <c r="W3398" s="11">
        <f>tbl_EcommerceSales[[#This Row],[Gross_Sales]]-tbl_EcommerceSales[[#This Row],[Discount_Amount]]</f>
        <v>1499</v>
      </c>
      <c r="X3398" s="11">
        <f>tbl_EcommerceSales[[#This Row],[Quantity]] * _xlfn.XLOOKUP(tbl_EcommerceSales[[#This Row],[Product_ID]], Product_Master!A:A, Product_Master!F:F)</f>
        <v>800</v>
      </c>
      <c r="Y3398" s="11">
        <f>tbl_EcommerceSales[[#This Row],[Net_Revenue]]-tbl_EcommerceSales[[#This Row],[Total_Cost]]</f>
        <v>699</v>
      </c>
      <c r="Z3398" s="9">
        <f>IFERROR(#REF!/tbl_EcommerceSales[[#This Row],[Total_Cost]], 0)</f>
        <v>0</v>
      </c>
      <c r="AA3398" t="str">
        <f>TEXT(tbl_EcommerceSales[[#This Row],[Order_Date]],"mmm")</f>
        <v>Jan</v>
      </c>
      <c r="AB3398">
        <f>YEAR(tbl_EcommerceSales[[#This Row],[Order_Date]])</f>
        <v>2026</v>
      </c>
      <c r="AC3398" t="str">
        <f>IF(tbl_EcommerceSales[[#This Row],[Age]]&lt;18,"Under 18",IF(tbl_EcommerceSales[[#This Row],[Age]]&lt;=25,"18-25",IF(tbl_EcommerceSales[[#This Row],[Age]]&lt;=35,"26-35",IF(tbl_EcommerceSales[[#This Row],[Age]]&lt;=45,"36-45",IF(tbl_EcommerceSales[[#This Row],[Age]]&lt;=55,"46-55","56+")))))</f>
        <v>26-35</v>
      </c>
    </row>
    <row r="3399" spans="1:29" x14ac:dyDescent="0.35">
      <c r="A3399" t="s">
        <v>5325</v>
      </c>
      <c r="B3399" s="7">
        <v>46030</v>
      </c>
      <c r="C3399" t="s">
        <v>2130</v>
      </c>
      <c r="D3399" t="s">
        <v>232</v>
      </c>
      <c r="E3399" t="s">
        <v>48</v>
      </c>
      <c r="F3399">
        <v>18</v>
      </c>
      <c r="G3399" t="s">
        <v>136</v>
      </c>
      <c r="H3399" t="s">
        <v>88</v>
      </c>
      <c r="I3399" t="s">
        <v>111</v>
      </c>
      <c r="J3399" t="s">
        <v>112</v>
      </c>
      <c r="K3399" t="s">
        <v>55</v>
      </c>
      <c r="L3399" t="s">
        <v>113</v>
      </c>
      <c r="M3399">
        <v>2</v>
      </c>
      <c r="N3399" s="2">
        <v>1799</v>
      </c>
      <c r="O3399" s="3">
        <v>0.15</v>
      </c>
      <c r="P3399" s="2">
        <v>1900</v>
      </c>
      <c r="Q3399" t="s">
        <v>32</v>
      </c>
      <c r="R3399" t="s">
        <v>33</v>
      </c>
      <c r="S3399" t="s">
        <v>34</v>
      </c>
      <c r="T3399" s="4">
        <v>4</v>
      </c>
      <c r="U3399" s="11">
        <f t="shared" si="53"/>
        <v>3598</v>
      </c>
      <c r="V3399" s="11">
        <f>tbl_EcommerceSales[[#This Row],[Gross_Sales]]*tbl_EcommerceSales[[#This Row],[Discount]]</f>
        <v>539.69999999999993</v>
      </c>
      <c r="W3399" s="11">
        <f>tbl_EcommerceSales[[#This Row],[Gross_Sales]]-tbl_EcommerceSales[[#This Row],[Discount_Amount]]</f>
        <v>3058.3</v>
      </c>
      <c r="X3399" s="11">
        <f>tbl_EcommerceSales[[#This Row],[Quantity]] * _xlfn.XLOOKUP(tbl_EcommerceSales[[#This Row],[Product_ID]], Product_Master!A:A, Product_Master!F:F)</f>
        <v>1900</v>
      </c>
      <c r="Y3399" s="11">
        <f>tbl_EcommerceSales[[#This Row],[Net_Revenue]]-tbl_EcommerceSales[[#This Row],[Total_Cost]]</f>
        <v>1158.3000000000002</v>
      </c>
      <c r="Z3399" s="9">
        <f>IFERROR(#REF!/tbl_EcommerceSales[[#This Row],[Total_Cost]], 0)</f>
        <v>0</v>
      </c>
      <c r="AA3399" t="str">
        <f>TEXT(tbl_EcommerceSales[[#This Row],[Order_Date]],"mmm")</f>
        <v>Jan</v>
      </c>
      <c r="AB3399">
        <f>YEAR(tbl_EcommerceSales[[#This Row],[Order_Date]])</f>
        <v>2026</v>
      </c>
      <c r="AC3399" t="str">
        <f>IF(tbl_EcommerceSales[[#This Row],[Age]]&lt;18,"Under 18",IF(tbl_EcommerceSales[[#This Row],[Age]]&lt;=25,"18-25",IF(tbl_EcommerceSales[[#This Row],[Age]]&lt;=35,"26-35",IF(tbl_EcommerceSales[[#This Row],[Age]]&lt;=45,"36-45",IF(tbl_EcommerceSales[[#This Row],[Age]]&lt;=55,"46-55","56+")))))</f>
        <v>18-25</v>
      </c>
    </row>
    <row r="3400" spans="1:29" x14ac:dyDescent="0.35">
      <c r="A3400" t="s">
        <v>5326</v>
      </c>
      <c r="B3400" s="7">
        <v>46030</v>
      </c>
      <c r="C3400" t="s">
        <v>3849</v>
      </c>
      <c r="D3400" t="s">
        <v>159</v>
      </c>
      <c r="E3400" t="s">
        <v>25</v>
      </c>
      <c r="F3400">
        <v>24</v>
      </c>
      <c r="G3400" t="s">
        <v>96</v>
      </c>
      <c r="H3400" t="s">
        <v>39</v>
      </c>
      <c r="I3400" t="s">
        <v>221</v>
      </c>
      <c r="J3400" t="s">
        <v>222</v>
      </c>
      <c r="K3400" t="s">
        <v>177</v>
      </c>
      <c r="L3400" t="s">
        <v>208</v>
      </c>
      <c r="M3400">
        <v>1</v>
      </c>
      <c r="N3400" s="2">
        <v>1499</v>
      </c>
      <c r="O3400" s="3">
        <v>0.2</v>
      </c>
      <c r="P3400" s="2">
        <v>800</v>
      </c>
      <c r="Q3400" t="s">
        <v>319</v>
      </c>
      <c r="R3400" t="s">
        <v>33</v>
      </c>
      <c r="S3400" t="s">
        <v>57</v>
      </c>
      <c r="T3400" s="4">
        <v>2</v>
      </c>
      <c r="U3400" s="11">
        <f t="shared" si="53"/>
        <v>1499</v>
      </c>
      <c r="V3400" s="11">
        <f>tbl_EcommerceSales[[#This Row],[Gross_Sales]]*tbl_EcommerceSales[[#This Row],[Discount]]</f>
        <v>299.8</v>
      </c>
      <c r="W3400" s="11">
        <f>tbl_EcommerceSales[[#This Row],[Gross_Sales]]-tbl_EcommerceSales[[#This Row],[Discount_Amount]]</f>
        <v>1199.2</v>
      </c>
      <c r="X3400" s="11">
        <f>tbl_EcommerceSales[[#This Row],[Quantity]] * _xlfn.XLOOKUP(tbl_EcommerceSales[[#This Row],[Product_ID]], Product_Master!A:A, Product_Master!F:F)</f>
        <v>800</v>
      </c>
      <c r="Y3400" s="11">
        <f>tbl_EcommerceSales[[#This Row],[Net_Revenue]]-tbl_EcommerceSales[[#This Row],[Total_Cost]]</f>
        <v>399.20000000000005</v>
      </c>
      <c r="Z3400" s="9">
        <f>IFERROR(#REF!/tbl_EcommerceSales[[#This Row],[Total_Cost]], 0)</f>
        <v>0</v>
      </c>
      <c r="AA3400" t="str">
        <f>TEXT(tbl_EcommerceSales[[#This Row],[Order_Date]],"mmm")</f>
        <v>Jan</v>
      </c>
      <c r="AB3400">
        <f>YEAR(tbl_EcommerceSales[[#This Row],[Order_Date]])</f>
        <v>2026</v>
      </c>
      <c r="AC3400" t="str">
        <f>IF(tbl_EcommerceSales[[#This Row],[Age]]&lt;18,"Under 18",IF(tbl_EcommerceSales[[#This Row],[Age]]&lt;=25,"18-25",IF(tbl_EcommerceSales[[#This Row],[Age]]&lt;=35,"26-35",IF(tbl_EcommerceSales[[#This Row],[Age]]&lt;=45,"36-45",IF(tbl_EcommerceSales[[#This Row],[Age]]&lt;=55,"46-55","56+")))))</f>
        <v>18-25</v>
      </c>
    </row>
    <row r="3401" spans="1:29" x14ac:dyDescent="0.35">
      <c r="A3401" t="s">
        <v>5327</v>
      </c>
      <c r="B3401" s="7">
        <v>46030</v>
      </c>
      <c r="C3401" t="s">
        <v>5328</v>
      </c>
      <c r="D3401" t="s">
        <v>216</v>
      </c>
      <c r="E3401" t="s">
        <v>48</v>
      </c>
      <c r="F3401">
        <v>25</v>
      </c>
      <c r="G3401" t="s">
        <v>61</v>
      </c>
      <c r="H3401" t="s">
        <v>27</v>
      </c>
      <c r="I3401" t="s">
        <v>131</v>
      </c>
      <c r="J3401" t="s">
        <v>132</v>
      </c>
      <c r="K3401" t="s">
        <v>91</v>
      </c>
      <c r="L3401" t="s">
        <v>133</v>
      </c>
      <c r="M3401">
        <v>1</v>
      </c>
      <c r="N3401" s="2">
        <v>1299</v>
      </c>
      <c r="O3401" s="3">
        <v>0.1</v>
      </c>
      <c r="P3401" s="2">
        <v>610</v>
      </c>
      <c r="Q3401" t="s">
        <v>32</v>
      </c>
      <c r="R3401" t="s">
        <v>33</v>
      </c>
      <c r="S3401" t="s">
        <v>34</v>
      </c>
      <c r="T3401" s="4">
        <v>4</v>
      </c>
      <c r="U3401" s="11">
        <f t="shared" si="53"/>
        <v>1299</v>
      </c>
      <c r="V3401" s="11">
        <f>tbl_EcommerceSales[[#This Row],[Gross_Sales]]*tbl_EcommerceSales[[#This Row],[Discount]]</f>
        <v>129.9</v>
      </c>
      <c r="W3401" s="11">
        <f>tbl_EcommerceSales[[#This Row],[Gross_Sales]]-tbl_EcommerceSales[[#This Row],[Discount_Amount]]</f>
        <v>1169.0999999999999</v>
      </c>
      <c r="X3401" s="11">
        <f>tbl_EcommerceSales[[#This Row],[Quantity]] * _xlfn.XLOOKUP(tbl_EcommerceSales[[#This Row],[Product_ID]], Product_Master!A:A, Product_Master!F:F)</f>
        <v>610</v>
      </c>
      <c r="Y3401" s="11">
        <f>tbl_EcommerceSales[[#This Row],[Net_Revenue]]-tbl_EcommerceSales[[#This Row],[Total_Cost]]</f>
        <v>559.09999999999991</v>
      </c>
      <c r="Z3401" s="9">
        <f>IFERROR(#REF!/tbl_EcommerceSales[[#This Row],[Total_Cost]], 0)</f>
        <v>0</v>
      </c>
      <c r="AA3401" t="str">
        <f>TEXT(tbl_EcommerceSales[[#This Row],[Order_Date]],"mmm")</f>
        <v>Jan</v>
      </c>
      <c r="AB3401">
        <f>YEAR(tbl_EcommerceSales[[#This Row],[Order_Date]])</f>
        <v>2026</v>
      </c>
      <c r="AC3401" t="str">
        <f>IF(tbl_EcommerceSales[[#This Row],[Age]]&lt;18,"Under 18",IF(tbl_EcommerceSales[[#This Row],[Age]]&lt;=25,"18-25",IF(tbl_EcommerceSales[[#This Row],[Age]]&lt;=35,"26-35",IF(tbl_EcommerceSales[[#This Row],[Age]]&lt;=45,"36-45",IF(tbl_EcommerceSales[[#This Row],[Age]]&lt;=55,"46-55","56+")))))</f>
        <v>18-25</v>
      </c>
    </row>
    <row r="3402" spans="1:29" x14ac:dyDescent="0.35">
      <c r="A3402" t="s">
        <v>5329</v>
      </c>
      <c r="B3402" s="7">
        <v>46030</v>
      </c>
      <c r="C3402" t="s">
        <v>3603</v>
      </c>
      <c r="D3402" t="s">
        <v>110</v>
      </c>
      <c r="E3402" t="s">
        <v>48</v>
      </c>
      <c r="F3402">
        <v>41</v>
      </c>
      <c r="G3402" t="s">
        <v>87</v>
      </c>
      <c r="H3402" t="s">
        <v>88</v>
      </c>
      <c r="I3402" t="s">
        <v>200</v>
      </c>
      <c r="J3402" t="s">
        <v>201</v>
      </c>
      <c r="K3402" t="s">
        <v>91</v>
      </c>
      <c r="L3402" t="s">
        <v>202</v>
      </c>
      <c r="M3402">
        <v>1</v>
      </c>
      <c r="N3402" s="2">
        <v>899</v>
      </c>
      <c r="O3402" s="3">
        <v>0.05</v>
      </c>
      <c r="P3402" s="2">
        <v>420</v>
      </c>
      <c r="Q3402" t="s">
        <v>123</v>
      </c>
      <c r="R3402" t="s">
        <v>33</v>
      </c>
      <c r="S3402" t="s">
        <v>57</v>
      </c>
      <c r="T3402" s="4">
        <v>4</v>
      </c>
      <c r="U3402" s="11">
        <f t="shared" si="53"/>
        <v>899</v>
      </c>
      <c r="V3402" s="11">
        <f>tbl_EcommerceSales[[#This Row],[Gross_Sales]]*tbl_EcommerceSales[[#This Row],[Discount]]</f>
        <v>44.95</v>
      </c>
      <c r="W3402" s="11">
        <f>tbl_EcommerceSales[[#This Row],[Gross_Sales]]-tbl_EcommerceSales[[#This Row],[Discount_Amount]]</f>
        <v>854.05</v>
      </c>
      <c r="X3402" s="11">
        <f>tbl_EcommerceSales[[#This Row],[Quantity]] * _xlfn.XLOOKUP(tbl_EcommerceSales[[#This Row],[Product_ID]], Product_Master!A:A, Product_Master!F:F)</f>
        <v>420</v>
      </c>
      <c r="Y3402" s="11">
        <f>tbl_EcommerceSales[[#This Row],[Net_Revenue]]-tbl_EcommerceSales[[#This Row],[Total_Cost]]</f>
        <v>434.04999999999995</v>
      </c>
      <c r="Z3402" s="9">
        <f>IFERROR(#REF!/tbl_EcommerceSales[[#This Row],[Total_Cost]], 0)</f>
        <v>0</v>
      </c>
      <c r="AA3402" t="str">
        <f>TEXT(tbl_EcommerceSales[[#This Row],[Order_Date]],"mmm")</f>
        <v>Jan</v>
      </c>
      <c r="AB3402">
        <f>YEAR(tbl_EcommerceSales[[#This Row],[Order_Date]])</f>
        <v>2026</v>
      </c>
      <c r="AC3402" t="str">
        <f>IF(tbl_EcommerceSales[[#This Row],[Age]]&lt;18,"Under 18",IF(tbl_EcommerceSales[[#This Row],[Age]]&lt;=25,"18-25",IF(tbl_EcommerceSales[[#This Row],[Age]]&lt;=35,"26-35",IF(tbl_EcommerceSales[[#This Row],[Age]]&lt;=45,"36-45",IF(tbl_EcommerceSales[[#This Row],[Age]]&lt;=55,"46-55","56+")))))</f>
        <v>36-45</v>
      </c>
    </row>
    <row r="3403" spans="1:29" x14ac:dyDescent="0.35">
      <c r="A3403" t="s">
        <v>5330</v>
      </c>
      <c r="B3403" s="7">
        <v>46031</v>
      </c>
      <c r="C3403" t="s">
        <v>5331</v>
      </c>
      <c r="D3403" t="s">
        <v>170</v>
      </c>
      <c r="E3403" t="s">
        <v>25</v>
      </c>
      <c r="F3403">
        <v>34</v>
      </c>
      <c r="G3403" t="s">
        <v>270</v>
      </c>
      <c r="H3403" t="s">
        <v>72</v>
      </c>
      <c r="I3403" t="s">
        <v>80</v>
      </c>
      <c r="J3403" t="s">
        <v>81</v>
      </c>
      <c r="K3403" t="s">
        <v>82</v>
      </c>
      <c r="L3403" t="s">
        <v>83</v>
      </c>
      <c r="M3403">
        <v>1</v>
      </c>
      <c r="N3403" s="2">
        <v>2499</v>
      </c>
      <c r="O3403" s="3">
        <v>0.05</v>
      </c>
      <c r="P3403" s="2">
        <v>1550</v>
      </c>
      <c r="Q3403" t="s">
        <v>32</v>
      </c>
      <c r="R3403" t="s">
        <v>33</v>
      </c>
      <c r="S3403" t="s">
        <v>34</v>
      </c>
      <c r="T3403" s="4">
        <v>5</v>
      </c>
      <c r="U3403" s="11">
        <f t="shared" si="53"/>
        <v>2499</v>
      </c>
      <c r="V3403" s="11">
        <f>tbl_EcommerceSales[[#This Row],[Gross_Sales]]*tbl_EcommerceSales[[#This Row],[Discount]]</f>
        <v>124.95</v>
      </c>
      <c r="W3403" s="11">
        <f>tbl_EcommerceSales[[#This Row],[Gross_Sales]]-tbl_EcommerceSales[[#This Row],[Discount_Amount]]</f>
        <v>2374.0500000000002</v>
      </c>
      <c r="X3403" s="11">
        <f>tbl_EcommerceSales[[#This Row],[Quantity]] * _xlfn.XLOOKUP(tbl_EcommerceSales[[#This Row],[Product_ID]], Product_Master!A:A, Product_Master!F:F)</f>
        <v>1550</v>
      </c>
      <c r="Y3403" s="11">
        <f>tbl_EcommerceSales[[#This Row],[Net_Revenue]]-tbl_EcommerceSales[[#This Row],[Total_Cost]]</f>
        <v>824.05000000000018</v>
      </c>
      <c r="Z3403" s="9">
        <f>IFERROR(#REF!/tbl_EcommerceSales[[#This Row],[Total_Cost]], 0)</f>
        <v>0</v>
      </c>
      <c r="AA3403" t="str">
        <f>TEXT(tbl_EcommerceSales[[#This Row],[Order_Date]],"mmm")</f>
        <v>Jan</v>
      </c>
      <c r="AB3403">
        <f>YEAR(tbl_EcommerceSales[[#This Row],[Order_Date]])</f>
        <v>2026</v>
      </c>
      <c r="AC3403" t="str">
        <f>IF(tbl_EcommerceSales[[#This Row],[Age]]&lt;18,"Under 18",IF(tbl_EcommerceSales[[#This Row],[Age]]&lt;=25,"18-25",IF(tbl_EcommerceSales[[#This Row],[Age]]&lt;=35,"26-35",IF(tbl_EcommerceSales[[#This Row],[Age]]&lt;=45,"36-45",IF(tbl_EcommerceSales[[#This Row],[Age]]&lt;=55,"46-55","56+")))))</f>
        <v>26-35</v>
      </c>
    </row>
    <row r="3404" spans="1:29" x14ac:dyDescent="0.35">
      <c r="A3404" t="s">
        <v>5332</v>
      </c>
      <c r="B3404" s="7">
        <v>46031</v>
      </c>
      <c r="C3404" t="s">
        <v>761</v>
      </c>
      <c r="D3404" t="s">
        <v>130</v>
      </c>
      <c r="E3404" t="s">
        <v>25</v>
      </c>
      <c r="F3404">
        <v>33</v>
      </c>
      <c r="G3404" t="s">
        <v>99</v>
      </c>
      <c r="H3404" t="s">
        <v>88</v>
      </c>
      <c r="I3404" t="s">
        <v>357</v>
      </c>
      <c r="J3404" t="s">
        <v>358</v>
      </c>
      <c r="K3404" t="s">
        <v>177</v>
      </c>
      <c r="L3404" t="s">
        <v>178</v>
      </c>
      <c r="M3404">
        <v>3</v>
      </c>
      <c r="N3404" s="2">
        <v>999</v>
      </c>
      <c r="O3404" s="3">
        <v>0.15</v>
      </c>
      <c r="P3404" s="2">
        <v>1560</v>
      </c>
      <c r="Q3404" t="s">
        <v>44</v>
      </c>
      <c r="R3404" t="s">
        <v>33</v>
      </c>
      <c r="S3404" t="s">
        <v>34</v>
      </c>
      <c r="T3404" s="4">
        <v>4</v>
      </c>
      <c r="U3404" s="11">
        <f t="shared" si="53"/>
        <v>2997</v>
      </c>
      <c r="V3404" s="11">
        <f>tbl_EcommerceSales[[#This Row],[Gross_Sales]]*tbl_EcommerceSales[[#This Row],[Discount]]</f>
        <v>449.55</v>
      </c>
      <c r="W3404" s="11">
        <f>tbl_EcommerceSales[[#This Row],[Gross_Sales]]-tbl_EcommerceSales[[#This Row],[Discount_Amount]]</f>
        <v>2547.4499999999998</v>
      </c>
      <c r="X3404" s="11">
        <f>tbl_EcommerceSales[[#This Row],[Quantity]] * _xlfn.XLOOKUP(tbl_EcommerceSales[[#This Row],[Product_ID]], Product_Master!A:A, Product_Master!F:F)</f>
        <v>1560</v>
      </c>
      <c r="Y3404" s="11">
        <f>tbl_EcommerceSales[[#This Row],[Net_Revenue]]-tbl_EcommerceSales[[#This Row],[Total_Cost]]</f>
        <v>987.44999999999982</v>
      </c>
      <c r="Z3404" s="9">
        <f>IFERROR(#REF!/tbl_EcommerceSales[[#This Row],[Total_Cost]], 0)</f>
        <v>0</v>
      </c>
      <c r="AA3404" t="str">
        <f>TEXT(tbl_EcommerceSales[[#This Row],[Order_Date]],"mmm")</f>
        <v>Jan</v>
      </c>
      <c r="AB3404">
        <f>YEAR(tbl_EcommerceSales[[#This Row],[Order_Date]])</f>
        <v>2026</v>
      </c>
      <c r="AC3404" t="str">
        <f>IF(tbl_EcommerceSales[[#This Row],[Age]]&lt;18,"Under 18",IF(tbl_EcommerceSales[[#This Row],[Age]]&lt;=25,"18-25",IF(tbl_EcommerceSales[[#This Row],[Age]]&lt;=35,"26-35",IF(tbl_EcommerceSales[[#This Row],[Age]]&lt;=45,"36-45",IF(tbl_EcommerceSales[[#This Row],[Age]]&lt;=55,"46-55","56+")))))</f>
        <v>26-35</v>
      </c>
    </row>
    <row r="3405" spans="1:29" x14ac:dyDescent="0.35">
      <c r="A3405" t="s">
        <v>5333</v>
      </c>
      <c r="B3405" s="7">
        <v>46031</v>
      </c>
      <c r="C3405" t="s">
        <v>5334</v>
      </c>
      <c r="D3405" t="s">
        <v>130</v>
      </c>
      <c r="E3405" t="s">
        <v>48</v>
      </c>
      <c r="F3405">
        <v>35</v>
      </c>
      <c r="G3405" t="s">
        <v>152</v>
      </c>
      <c r="H3405" t="s">
        <v>72</v>
      </c>
      <c r="I3405" t="s">
        <v>67</v>
      </c>
      <c r="J3405" t="s">
        <v>68</v>
      </c>
      <c r="K3405" t="s">
        <v>42</v>
      </c>
      <c r="L3405" t="s">
        <v>43</v>
      </c>
      <c r="M3405">
        <v>2</v>
      </c>
      <c r="N3405" s="2">
        <v>799</v>
      </c>
      <c r="O3405" s="3">
        <v>0.05</v>
      </c>
      <c r="P3405" s="2">
        <v>720</v>
      </c>
      <c r="Q3405" t="s">
        <v>123</v>
      </c>
      <c r="R3405" t="s">
        <v>33</v>
      </c>
      <c r="S3405" t="s">
        <v>34</v>
      </c>
      <c r="T3405" s="4">
        <v>5</v>
      </c>
      <c r="U3405" s="11">
        <f t="shared" si="53"/>
        <v>1598</v>
      </c>
      <c r="V3405" s="11">
        <f>tbl_EcommerceSales[[#This Row],[Gross_Sales]]*tbl_EcommerceSales[[#This Row],[Discount]]</f>
        <v>79.900000000000006</v>
      </c>
      <c r="W3405" s="11">
        <f>tbl_EcommerceSales[[#This Row],[Gross_Sales]]-tbl_EcommerceSales[[#This Row],[Discount_Amount]]</f>
        <v>1518.1</v>
      </c>
      <c r="X3405" s="11">
        <f>tbl_EcommerceSales[[#This Row],[Quantity]] * _xlfn.XLOOKUP(tbl_EcommerceSales[[#This Row],[Product_ID]], Product_Master!A:A, Product_Master!F:F)</f>
        <v>720</v>
      </c>
      <c r="Y3405" s="11">
        <f>tbl_EcommerceSales[[#This Row],[Net_Revenue]]-tbl_EcommerceSales[[#This Row],[Total_Cost]]</f>
        <v>798.09999999999991</v>
      </c>
      <c r="Z3405" s="9">
        <f>IFERROR(#REF!/tbl_EcommerceSales[[#This Row],[Total_Cost]], 0)</f>
        <v>0</v>
      </c>
      <c r="AA3405" t="str">
        <f>TEXT(tbl_EcommerceSales[[#This Row],[Order_Date]],"mmm")</f>
        <v>Jan</v>
      </c>
      <c r="AB3405">
        <f>YEAR(tbl_EcommerceSales[[#This Row],[Order_Date]])</f>
        <v>2026</v>
      </c>
      <c r="AC3405" t="str">
        <f>IF(tbl_EcommerceSales[[#This Row],[Age]]&lt;18,"Under 18",IF(tbl_EcommerceSales[[#This Row],[Age]]&lt;=25,"18-25",IF(tbl_EcommerceSales[[#This Row],[Age]]&lt;=35,"26-35",IF(tbl_EcommerceSales[[#This Row],[Age]]&lt;=45,"36-45",IF(tbl_EcommerceSales[[#This Row],[Age]]&lt;=55,"46-55","56+")))))</f>
        <v>26-35</v>
      </c>
    </row>
    <row r="3406" spans="1:29" x14ac:dyDescent="0.35">
      <c r="A3406" t="s">
        <v>5335</v>
      </c>
      <c r="B3406" s="7">
        <v>46031</v>
      </c>
      <c r="C3406" t="s">
        <v>5336</v>
      </c>
      <c r="D3406" t="s">
        <v>139</v>
      </c>
      <c r="E3406" t="s">
        <v>48</v>
      </c>
      <c r="F3406">
        <v>31</v>
      </c>
      <c r="G3406" t="s">
        <v>211</v>
      </c>
      <c r="H3406" t="s">
        <v>72</v>
      </c>
      <c r="I3406" t="s">
        <v>117</v>
      </c>
      <c r="J3406" t="s">
        <v>118</v>
      </c>
      <c r="K3406" t="s">
        <v>82</v>
      </c>
      <c r="L3406" t="s">
        <v>119</v>
      </c>
      <c r="M3406">
        <v>1</v>
      </c>
      <c r="N3406" s="2">
        <v>3299</v>
      </c>
      <c r="O3406" s="3">
        <v>0.05</v>
      </c>
      <c r="P3406" s="2">
        <v>2100</v>
      </c>
      <c r="Q3406" t="s">
        <v>32</v>
      </c>
      <c r="R3406" t="s">
        <v>33</v>
      </c>
      <c r="S3406" t="s">
        <v>57</v>
      </c>
      <c r="T3406" s="4">
        <v>5</v>
      </c>
      <c r="U3406" s="11">
        <f t="shared" si="53"/>
        <v>3299</v>
      </c>
      <c r="V3406" s="11">
        <f>tbl_EcommerceSales[[#This Row],[Gross_Sales]]*tbl_EcommerceSales[[#This Row],[Discount]]</f>
        <v>164.95000000000002</v>
      </c>
      <c r="W3406" s="11">
        <f>tbl_EcommerceSales[[#This Row],[Gross_Sales]]-tbl_EcommerceSales[[#This Row],[Discount_Amount]]</f>
        <v>3134.05</v>
      </c>
      <c r="X3406" s="11">
        <f>tbl_EcommerceSales[[#This Row],[Quantity]] * _xlfn.XLOOKUP(tbl_EcommerceSales[[#This Row],[Product_ID]], Product_Master!A:A, Product_Master!F:F)</f>
        <v>2100</v>
      </c>
      <c r="Y3406" s="11">
        <f>tbl_EcommerceSales[[#This Row],[Net_Revenue]]-tbl_EcommerceSales[[#This Row],[Total_Cost]]</f>
        <v>1034.0500000000002</v>
      </c>
      <c r="Z3406" s="9">
        <f>IFERROR(#REF!/tbl_EcommerceSales[[#This Row],[Total_Cost]], 0)</f>
        <v>0</v>
      </c>
      <c r="AA3406" t="str">
        <f>TEXT(tbl_EcommerceSales[[#This Row],[Order_Date]],"mmm")</f>
        <v>Jan</v>
      </c>
      <c r="AB3406">
        <f>YEAR(tbl_EcommerceSales[[#This Row],[Order_Date]])</f>
        <v>2026</v>
      </c>
      <c r="AC3406" t="str">
        <f>IF(tbl_EcommerceSales[[#This Row],[Age]]&lt;18,"Under 18",IF(tbl_EcommerceSales[[#This Row],[Age]]&lt;=25,"18-25",IF(tbl_EcommerceSales[[#This Row],[Age]]&lt;=35,"26-35",IF(tbl_EcommerceSales[[#This Row],[Age]]&lt;=45,"36-45",IF(tbl_EcommerceSales[[#This Row],[Age]]&lt;=55,"46-55","56+")))))</f>
        <v>26-35</v>
      </c>
    </row>
    <row r="3407" spans="1:29" x14ac:dyDescent="0.35">
      <c r="A3407" t="s">
        <v>5337</v>
      </c>
      <c r="B3407" s="7">
        <v>46031</v>
      </c>
      <c r="C3407" t="s">
        <v>5338</v>
      </c>
      <c r="D3407" t="s">
        <v>342</v>
      </c>
      <c r="E3407" t="s">
        <v>48</v>
      </c>
      <c r="F3407">
        <v>36</v>
      </c>
      <c r="G3407" t="s">
        <v>142</v>
      </c>
      <c r="H3407" t="s">
        <v>88</v>
      </c>
      <c r="I3407" t="s">
        <v>349</v>
      </c>
      <c r="J3407" t="s">
        <v>350</v>
      </c>
      <c r="K3407" t="s">
        <v>82</v>
      </c>
      <c r="L3407" t="s">
        <v>238</v>
      </c>
      <c r="M3407">
        <v>5</v>
      </c>
      <c r="N3407" s="2">
        <v>1599</v>
      </c>
      <c r="O3407" s="3">
        <v>0.1</v>
      </c>
      <c r="P3407" s="2">
        <v>4600</v>
      </c>
      <c r="Q3407" t="s">
        <v>123</v>
      </c>
      <c r="R3407" t="s">
        <v>33</v>
      </c>
      <c r="S3407" t="s">
        <v>57</v>
      </c>
      <c r="T3407" s="4">
        <v>3</v>
      </c>
      <c r="U3407" s="11">
        <f t="shared" si="53"/>
        <v>7995</v>
      </c>
      <c r="V3407" s="11">
        <f>tbl_EcommerceSales[[#This Row],[Gross_Sales]]*tbl_EcommerceSales[[#This Row],[Discount]]</f>
        <v>799.5</v>
      </c>
      <c r="W3407" s="11">
        <f>tbl_EcommerceSales[[#This Row],[Gross_Sales]]-tbl_EcommerceSales[[#This Row],[Discount_Amount]]</f>
        <v>7195.5</v>
      </c>
      <c r="X3407" s="11">
        <f>tbl_EcommerceSales[[#This Row],[Quantity]] * _xlfn.XLOOKUP(tbl_EcommerceSales[[#This Row],[Product_ID]], Product_Master!A:A, Product_Master!F:F)</f>
        <v>4600</v>
      </c>
      <c r="Y3407" s="11">
        <f>tbl_EcommerceSales[[#This Row],[Net_Revenue]]-tbl_EcommerceSales[[#This Row],[Total_Cost]]</f>
        <v>2595.5</v>
      </c>
      <c r="Z3407" s="9">
        <f>IFERROR(#REF!/tbl_EcommerceSales[[#This Row],[Total_Cost]], 0)</f>
        <v>0</v>
      </c>
      <c r="AA3407" t="str">
        <f>TEXT(tbl_EcommerceSales[[#This Row],[Order_Date]],"mmm")</f>
        <v>Jan</v>
      </c>
      <c r="AB3407">
        <f>YEAR(tbl_EcommerceSales[[#This Row],[Order_Date]])</f>
        <v>2026</v>
      </c>
      <c r="AC3407" t="str">
        <f>IF(tbl_EcommerceSales[[#This Row],[Age]]&lt;18,"Under 18",IF(tbl_EcommerceSales[[#This Row],[Age]]&lt;=25,"18-25",IF(tbl_EcommerceSales[[#This Row],[Age]]&lt;=35,"26-35",IF(tbl_EcommerceSales[[#This Row],[Age]]&lt;=45,"36-45",IF(tbl_EcommerceSales[[#This Row],[Age]]&lt;=55,"46-55","56+")))))</f>
        <v>36-45</v>
      </c>
    </row>
    <row r="3408" spans="1:29" x14ac:dyDescent="0.35">
      <c r="A3408" t="s">
        <v>5339</v>
      </c>
      <c r="B3408" s="7">
        <v>46031</v>
      </c>
      <c r="C3408" t="s">
        <v>4339</v>
      </c>
      <c r="D3408" t="s">
        <v>254</v>
      </c>
      <c r="E3408" t="s">
        <v>48</v>
      </c>
      <c r="F3408">
        <v>48</v>
      </c>
      <c r="G3408" t="s">
        <v>192</v>
      </c>
      <c r="H3408" t="s">
        <v>27</v>
      </c>
      <c r="I3408" t="s">
        <v>73</v>
      </c>
      <c r="J3408" t="s">
        <v>74</v>
      </c>
      <c r="K3408" t="s">
        <v>55</v>
      </c>
      <c r="L3408" t="s">
        <v>75</v>
      </c>
      <c r="M3408">
        <v>3</v>
      </c>
      <c r="N3408" s="2">
        <v>2899</v>
      </c>
      <c r="O3408" s="3">
        <v>0.05</v>
      </c>
      <c r="P3408" s="2">
        <v>5100</v>
      </c>
      <c r="Q3408" t="s">
        <v>32</v>
      </c>
      <c r="R3408" t="s">
        <v>33</v>
      </c>
      <c r="S3408" t="s">
        <v>34</v>
      </c>
      <c r="T3408" s="4">
        <v>5</v>
      </c>
      <c r="U3408" s="11">
        <f t="shared" si="53"/>
        <v>8697</v>
      </c>
      <c r="V3408" s="11">
        <f>tbl_EcommerceSales[[#This Row],[Gross_Sales]]*tbl_EcommerceSales[[#This Row],[Discount]]</f>
        <v>434.85</v>
      </c>
      <c r="W3408" s="11">
        <f>tbl_EcommerceSales[[#This Row],[Gross_Sales]]-tbl_EcommerceSales[[#This Row],[Discount_Amount]]</f>
        <v>8262.15</v>
      </c>
      <c r="X3408" s="11">
        <f>tbl_EcommerceSales[[#This Row],[Quantity]] * _xlfn.XLOOKUP(tbl_EcommerceSales[[#This Row],[Product_ID]], Product_Master!A:A, Product_Master!F:F)</f>
        <v>5100</v>
      </c>
      <c r="Y3408" s="11">
        <f>tbl_EcommerceSales[[#This Row],[Net_Revenue]]-tbl_EcommerceSales[[#This Row],[Total_Cost]]</f>
        <v>3162.1499999999996</v>
      </c>
      <c r="Z3408" s="9">
        <f>IFERROR(#REF!/tbl_EcommerceSales[[#This Row],[Total_Cost]], 0)</f>
        <v>0</v>
      </c>
      <c r="AA3408" t="str">
        <f>TEXT(tbl_EcommerceSales[[#This Row],[Order_Date]],"mmm")</f>
        <v>Jan</v>
      </c>
      <c r="AB3408">
        <f>YEAR(tbl_EcommerceSales[[#This Row],[Order_Date]])</f>
        <v>2026</v>
      </c>
      <c r="AC3408" t="str">
        <f>IF(tbl_EcommerceSales[[#This Row],[Age]]&lt;18,"Under 18",IF(tbl_EcommerceSales[[#This Row],[Age]]&lt;=25,"18-25",IF(tbl_EcommerceSales[[#This Row],[Age]]&lt;=35,"26-35",IF(tbl_EcommerceSales[[#This Row],[Age]]&lt;=45,"36-45",IF(tbl_EcommerceSales[[#This Row],[Age]]&lt;=55,"46-55","56+")))))</f>
        <v>46-55</v>
      </c>
    </row>
    <row r="3409" spans="1:29" x14ac:dyDescent="0.35">
      <c r="A3409" t="s">
        <v>5340</v>
      </c>
      <c r="B3409" s="7">
        <v>46031</v>
      </c>
      <c r="C3409" t="s">
        <v>923</v>
      </c>
      <c r="D3409" t="s">
        <v>60</v>
      </c>
      <c r="E3409" t="s">
        <v>48</v>
      </c>
      <c r="F3409">
        <v>33</v>
      </c>
      <c r="G3409" t="s">
        <v>61</v>
      </c>
      <c r="H3409" t="s">
        <v>27</v>
      </c>
      <c r="I3409" t="s">
        <v>271</v>
      </c>
      <c r="J3409" t="s">
        <v>272</v>
      </c>
      <c r="K3409" t="s">
        <v>30</v>
      </c>
      <c r="L3409" t="s">
        <v>273</v>
      </c>
      <c r="M3409">
        <v>3</v>
      </c>
      <c r="N3409" s="2">
        <v>4299</v>
      </c>
      <c r="O3409" s="3">
        <v>0.05</v>
      </c>
      <c r="P3409" s="2">
        <v>8100</v>
      </c>
      <c r="Q3409" t="s">
        <v>44</v>
      </c>
      <c r="R3409" t="s">
        <v>33</v>
      </c>
      <c r="S3409" t="s">
        <v>57</v>
      </c>
      <c r="T3409" s="4">
        <v>5</v>
      </c>
      <c r="U3409" s="11">
        <f t="shared" si="53"/>
        <v>12897</v>
      </c>
      <c r="V3409" s="11">
        <f>tbl_EcommerceSales[[#This Row],[Gross_Sales]]*tbl_EcommerceSales[[#This Row],[Discount]]</f>
        <v>644.85</v>
      </c>
      <c r="W3409" s="11">
        <f>tbl_EcommerceSales[[#This Row],[Gross_Sales]]-tbl_EcommerceSales[[#This Row],[Discount_Amount]]</f>
        <v>12252.15</v>
      </c>
      <c r="X3409" s="11">
        <f>tbl_EcommerceSales[[#This Row],[Quantity]] * _xlfn.XLOOKUP(tbl_EcommerceSales[[#This Row],[Product_ID]], Product_Master!A:A, Product_Master!F:F)</f>
        <v>8100</v>
      </c>
      <c r="Y3409" s="11">
        <f>tbl_EcommerceSales[[#This Row],[Net_Revenue]]-tbl_EcommerceSales[[#This Row],[Total_Cost]]</f>
        <v>4152.1499999999996</v>
      </c>
      <c r="Z3409" s="9">
        <f>IFERROR(#REF!/tbl_EcommerceSales[[#This Row],[Total_Cost]], 0)</f>
        <v>0</v>
      </c>
      <c r="AA3409" t="str">
        <f>TEXT(tbl_EcommerceSales[[#This Row],[Order_Date]],"mmm")</f>
        <v>Jan</v>
      </c>
      <c r="AB3409">
        <f>YEAR(tbl_EcommerceSales[[#This Row],[Order_Date]])</f>
        <v>2026</v>
      </c>
      <c r="AC3409" t="str">
        <f>IF(tbl_EcommerceSales[[#This Row],[Age]]&lt;18,"Under 18",IF(tbl_EcommerceSales[[#This Row],[Age]]&lt;=25,"18-25",IF(tbl_EcommerceSales[[#This Row],[Age]]&lt;=35,"26-35",IF(tbl_EcommerceSales[[#This Row],[Age]]&lt;=45,"36-45",IF(tbl_EcommerceSales[[#This Row],[Age]]&lt;=55,"46-55","56+")))))</f>
        <v>26-35</v>
      </c>
    </row>
    <row r="3410" spans="1:29" x14ac:dyDescent="0.35">
      <c r="A3410" t="s">
        <v>5341</v>
      </c>
      <c r="B3410" s="7">
        <v>46031</v>
      </c>
      <c r="C3410" t="s">
        <v>2244</v>
      </c>
      <c r="D3410" t="s">
        <v>130</v>
      </c>
      <c r="E3410" t="s">
        <v>48</v>
      </c>
      <c r="F3410">
        <v>24</v>
      </c>
      <c r="G3410" t="s">
        <v>61</v>
      </c>
      <c r="H3410" t="s">
        <v>27</v>
      </c>
      <c r="I3410" t="s">
        <v>175</v>
      </c>
      <c r="J3410" t="s">
        <v>176</v>
      </c>
      <c r="K3410" t="s">
        <v>177</v>
      </c>
      <c r="L3410" t="s">
        <v>178</v>
      </c>
      <c r="M3410">
        <v>2</v>
      </c>
      <c r="N3410" s="2">
        <v>699</v>
      </c>
      <c r="O3410" s="3">
        <v>0.25</v>
      </c>
      <c r="P3410" s="2">
        <v>640</v>
      </c>
      <c r="Q3410" t="s">
        <v>32</v>
      </c>
      <c r="R3410" t="s">
        <v>93</v>
      </c>
      <c r="S3410" t="s">
        <v>34</v>
      </c>
      <c r="T3410" s="4">
        <v>1</v>
      </c>
      <c r="U3410" s="11">
        <f t="shared" si="53"/>
        <v>1398</v>
      </c>
      <c r="V3410" s="11">
        <f>tbl_EcommerceSales[[#This Row],[Gross_Sales]]*tbl_EcommerceSales[[#This Row],[Discount]]</f>
        <v>349.5</v>
      </c>
      <c r="W3410" s="11">
        <f>tbl_EcommerceSales[[#This Row],[Gross_Sales]]-tbl_EcommerceSales[[#This Row],[Discount_Amount]]</f>
        <v>1048.5</v>
      </c>
      <c r="X3410" s="11">
        <f>tbl_EcommerceSales[[#This Row],[Quantity]] * _xlfn.XLOOKUP(tbl_EcommerceSales[[#This Row],[Product_ID]], Product_Master!A:A, Product_Master!F:F)</f>
        <v>640</v>
      </c>
      <c r="Y3410" s="11">
        <f>tbl_EcommerceSales[[#This Row],[Net_Revenue]]-tbl_EcommerceSales[[#This Row],[Total_Cost]]</f>
        <v>408.5</v>
      </c>
      <c r="Z3410" s="9">
        <f>IFERROR(#REF!/tbl_EcommerceSales[[#This Row],[Total_Cost]], 0)</f>
        <v>0</v>
      </c>
      <c r="AA3410" t="str">
        <f>TEXT(tbl_EcommerceSales[[#This Row],[Order_Date]],"mmm")</f>
        <v>Jan</v>
      </c>
      <c r="AB3410">
        <f>YEAR(tbl_EcommerceSales[[#This Row],[Order_Date]])</f>
        <v>2026</v>
      </c>
      <c r="AC3410" t="str">
        <f>IF(tbl_EcommerceSales[[#This Row],[Age]]&lt;18,"Under 18",IF(tbl_EcommerceSales[[#This Row],[Age]]&lt;=25,"18-25",IF(tbl_EcommerceSales[[#This Row],[Age]]&lt;=35,"26-35",IF(tbl_EcommerceSales[[#This Row],[Age]]&lt;=45,"36-45",IF(tbl_EcommerceSales[[#This Row],[Age]]&lt;=55,"46-55","56+")))))</f>
        <v>18-25</v>
      </c>
    </row>
    <row r="3411" spans="1:29" x14ac:dyDescent="0.35">
      <c r="A3411" t="s">
        <v>5342</v>
      </c>
      <c r="B3411" s="7">
        <v>46032</v>
      </c>
      <c r="C3411" t="s">
        <v>2079</v>
      </c>
      <c r="D3411" t="s">
        <v>51</v>
      </c>
      <c r="E3411" t="s">
        <v>48</v>
      </c>
      <c r="F3411">
        <v>26</v>
      </c>
      <c r="G3411" t="s">
        <v>87</v>
      </c>
      <c r="H3411" t="s">
        <v>88</v>
      </c>
      <c r="I3411" t="s">
        <v>294</v>
      </c>
      <c r="J3411" t="s">
        <v>295</v>
      </c>
      <c r="K3411" t="s">
        <v>91</v>
      </c>
      <c r="L3411" t="s">
        <v>296</v>
      </c>
      <c r="M3411">
        <v>1</v>
      </c>
      <c r="N3411" s="2">
        <v>699</v>
      </c>
      <c r="O3411" s="3">
        <v>0.1</v>
      </c>
      <c r="P3411" s="2">
        <v>300</v>
      </c>
      <c r="Q3411" t="s">
        <v>44</v>
      </c>
      <c r="R3411" t="s">
        <v>33</v>
      </c>
      <c r="S3411" t="s">
        <v>34</v>
      </c>
      <c r="T3411" s="4">
        <v>3</v>
      </c>
      <c r="U3411" s="11">
        <f t="shared" si="53"/>
        <v>699</v>
      </c>
      <c r="V3411" s="11">
        <f>tbl_EcommerceSales[[#This Row],[Gross_Sales]]*tbl_EcommerceSales[[#This Row],[Discount]]</f>
        <v>69.900000000000006</v>
      </c>
      <c r="W3411" s="11">
        <f>tbl_EcommerceSales[[#This Row],[Gross_Sales]]-tbl_EcommerceSales[[#This Row],[Discount_Amount]]</f>
        <v>629.1</v>
      </c>
      <c r="X3411" s="11">
        <f>tbl_EcommerceSales[[#This Row],[Quantity]] * _xlfn.XLOOKUP(tbl_EcommerceSales[[#This Row],[Product_ID]], Product_Master!A:A, Product_Master!F:F)</f>
        <v>300</v>
      </c>
      <c r="Y3411" s="11">
        <f>tbl_EcommerceSales[[#This Row],[Net_Revenue]]-tbl_EcommerceSales[[#This Row],[Total_Cost]]</f>
        <v>329.1</v>
      </c>
      <c r="Z3411" s="9">
        <f>IFERROR(#REF!/tbl_EcommerceSales[[#This Row],[Total_Cost]], 0)</f>
        <v>0</v>
      </c>
      <c r="AA3411" t="str">
        <f>TEXT(tbl_EcommerceSales[[#This Row],[Order_Date]],"mmm")</f>
        <v>Jan</v>
      </c>
      <c r="AB3411">
        <f>YEAR(tbl_EcommerceSales[[#This Row],[Order_Date]])</f>
        <v>2026</v>
      </c>
      <c r="AC3411" t="str">
        <f>IF(tbl_EcommerceSales[[#This Row],[Age]]&lt;18,"Under 18",IF(tbl_EcommerceSales[[#This Row],[Age]]&lt;=25,"18-25",IF(tbl_EcommerceSales[[#This Row],[Age]]&lt;=35,"26-35",IF(tbl_EcommerceSales[[#This Row],[Age]]&lt;=45,"36-45",IF(tbl_EcommerceSales[[#This Row],[Age]]&lt;=55,"46-55","56+")))))</f>
        <v>26-35</v>
      </c>
    </row>
    <row r="3412" spans="1:29" x14ac:dyDescent="0.35">
      <c r="A3412" t="s">
        <v>5343</v>
      </c>
      <c r="B3412" s="7">
        <v>46032</v>
      </c>
      <c r="C3412" t="s">
        <v>5344</v>
      </c>
      <c r="D3412" t="s">
        <v>66</v>
      </c>
      <c r="E3412" t="s">
        <v>25</v>
      </c>
      <c r="F3412">
        <v>39</v>
      </c>
      <c r="G3412" t="s">
        <v>186</v>
      </c>
      <c r="H3412" t="s">
        <v>72</v>
      </c>
      <c r="I3412" t="s">
        <v>62</v>
      </c>
      <c r="J3412" t="s">
        <v>63</v>
      </c>
      <c r="K3412" t="s">
        <v>42</v>
      </c>
      <c r="L3412" t="s">
        <v>43</v>
      </c>
      <c r="M3412">
        <v>1</v>
      </c>
      <c r="N3412" s="2">
        <v>499</v>
      </c>
      <c r="O3412" s="3">
        <v>0.15</v>
      </c>
      <c r="P3412" s="2">
        <v>220</v>
      </c>
      <c r="Q3412" t="s">
        <v>156</v>
      </c>
      <c r="R3412" t="s">
        <v>33</v>
      </c>
      <c r="S3412" t="s">
        <v>34</v>
      </c>
      <c r="T3412" s="4">
        <v>4</v>
      </c>
      <c r="U3412" s="11">
        <f t="shared" si="53"/>
        <v>499</v>
      </c>
      <c r="V3412" s="11">
        <f>tbl_EcommerceSales[[#This Row],[Gross_Sales]]*tbl_EcommerceSales[[#This Row],[Discount]]</f>
        <v>74.849999999999994</v>
      </c>
      <c r="W3412" s="11">
        <f>tbl_EcommerceSales[[#This Row],[Gross_Sales]]-tbl_EcommerceSales[[#This Row],[Discount_Amount]]</f>
        <v>424.15</v>
      </c>
      <c r="X3412" s="11">
        <f>tbl_EcommerceSales[[#This Row],[Quantity]] * _xlfn.XLOOKUP(tbl_EcommerceSales[[#This Row],[Product_ID]], Product_Master!A:A, Product_Master!F:F)</f>
        <v>220</v>
      </c>
      <c r="Y3412" s="11">
        <f>tbl_EcommerceSales[[#This Row],[Net_Revenue]]-tbl_EcommerceSales[[#This Row],[Total_Cost]]</f>
        <v>204.14999999999998</v>
      </c>
      <c r="Z3412" s="9">
        <f>IFERROR(#REF!/tbl_EcommerceSales[[#This Row],[Total_Cost]], 0)</f>
        <v>0</v>
      </c>
      <c r="AA3412" t="str">
        <f>TEXT(tbl_EcommerceSales[[#This Row],[Order_Date]],"mmm")</f>
        <v>Jan</v>
      </c>
      <c r="AB3412">
        <f>YEAR(tbl_EcommerceSales[[#This Row],[Order_Date]])</f>
        <v>2026</v>
      </c>
      <c r="AC3412" t="str">
        <f>IF(tbl_EcommerceSales[[#This Row],[Age]]&lt;18,"Under 18",IF(tbl_EcommerceSales[[#This Row],[Age]]&lt;=25,"18-25",IF(tbl_EcommerceSales[[#This Row],[Age]]&lt;=35,"26-35",IF(tbl_EcommerceSales[[#This Row],[Age]]&lt;=45,"36-45",IF(tbl_EcommerceSales[[#This Row],[Age]]&lt;=55,"46-55","56+")))))</f>
        <v>36-45</v>
      </c>
    </row>
    <row r="3413" spans="1:29" x14ac:dyDescent="0.35">
      <c r="A3413" t="s">
        <v>5345</v>
      </c>
      <c r="B3413" s="7">
        <v>46032</v>
      </c>
      <c r="C3413" t="s">
        <v>5346</v>
      </c>
      <c r="D3413" t="s">
        <v>216</v>
      </c>
      <c r="E3413" t="s">
        <v>25</v>
      </c>
      <c r="F3413">
        <v>33</v>
      </c>
      <c r="G3413" t="s">
        <v>174</v>
      </c>
      <c r="H3413" t="s">
        <v>39</v>
      </c>
      <c r="I3413" t="s">
        <v>89</v>
      </c>
      <c r="J3413" t="s">
        <v>90</v>
      </c>
      <c r="K3413" t="s">
        <v>91</v>
      </c>
      <c r="L3413" t="s">
        <v>92</v>
      </c>
      <c r="M3413">
        <v>1</v>
      </c>
      <c r="N3413" s="2">
        <v>599</v>
      </c>
      <c r="O3413" s="3">
        <v>0.2</v>
      </c>
      <c r="P3413" s="2">
        <v>260</v>
      </c>
      <c r="Q3413" t="s">
        <v>123</v>
      </c>
      <c r="R3413" t="s">
        <v>33</v>
      </c>
      <c r="S3413" t="s">
        <v>57</v>
      </c>
      <c r="T3413" s="4">
        <v>5</v>
      </c>
      <c r="U3413" s="11">
        <f t="shared" si="53"/>
        <v>599</v>
      </c>
      <c r="V3413" s="11">
        <f>tbl_EcommerceSales[[#This Row],[Gross_Sales]]*tbl_EcommerceSales[[#This Row],[Discount]]</f>
        <v>119.80000000000001</v>
      </c>
      <c r="W3413" s="11">
        <f>tbl_EcommerceSales[[#This Row],[Gross_Sales]]-tbl_EcommerceSales[[#This Row],[Discount_Amount]]</f>
        <v>479.2</v>
      </c>
      <c r="X3413" s="11">
        <f>tbl_EcommerceSales[[#This Row],[Quantity]] * _xlfn.XLOOKUP(tbl_EcommerceSales[[#This Row],[Product_ID]], Product_Master!A:A, Product_Master!F:F)</f>
        <v>260</v>
      </c>
      <c r="Y3413" s="11">
        <f>tbl_EcommerceSales[[#This Row],[Net_Revenue]]-tbl_EcommerceSales[[#This Row],[Total_Cost]]</f>
        <v>219.2</v>
      </c>
      <c r="Z3413" s="9">
        <f>IFERROR(#REF!/tbl_EcommerceSales[[#This Row],[Total_Cost]], 0)</f>
        <v>0</v>
      </c>
      <c r="AA3413" t="str">
        <f>TEXT(tbl_EcommerceSales[[#This Row],[Order_Date]],"mmm")</f>
        <v>Jan</v>
      </c>
      <c r="AB3413">
        <f>YEAR(tbl_EcommerceSales[[#This Row],[Order_Date]])</f>
        <v>2026</v>
      </c>
      <c r="AC3413" t="str">
        <f>IF(tbl_EcommerceSales[[#This Row],[Age]]&lt;18,"Under 18",IF(tbl_EcommerceSales[[#This Row],[Age]]&lt;=25,"18-25",IF(tbl_EcommerceSales[[#This Row],[Age]]&lt;=35,"26-35",IF(tbl_EcommerceSales[[#This Row],[Age]]&lt;=45,"36-45",IF(tbl_EcommerceSales[[#This Row],[Age]]&lt;=55,"46-55","56+")))))</f>
        <v>26-35</v>
      </c>
    </row>
    <row r="3414" spans="1:29" x14ac:dyDescent="0.35">
      <c r="A3414" t="s">
        <v>5347</v>
      </c>
      <c r="B3414" s="7">
        <v>46032</v>
      </c>
      <c r="C3414" t="s">
        <v>321</v>
      </c>
      <c r="D3414" t="s">
        <v>235</v>
      </c>
      <c r="E3414" t="s">
        <v>25</v>
      </c>
      <c r="F3414">
        <v>18</v>
      </c>
      <c r="G3414" t="s">
        <v>99</v>
      </c>
      <c r="H3414" t="s">
        <v>88</v>
      </c>
      <c r="I3414" t="s">
        <v>62</v>
      </c>
      <c r="J3414" t="s">
        <v>63</v>
      </c>
      <c r="K3414" t="s">
        <v>42</v>
      </c>
      <c r="L3414" t="s">
        <v>43</v>
      </c>
      <c r="M3414">
        <v>2</v>
      </c>
      <c r="N3414" s="2">
        <v>499</v>
      </c>
      <c r="O3414" s="3">
        <v>0.1</v>
      </c>
      <c r="P3414" s="2">
        <v>440</v>
      </c>
      <c r="Q3414" t="s">
        <v>32</v>
      </c>
      <c r="R3414" t="s">
        <v>33</v>
      </c>
      <c r="S3414" t="s">
        <v>34</v>
      </c>
      <c r="T3414" s="4">
        <v>4</v>
      </c>
      <c r="U3414" s="11">
        <f t="shared" si="53"/>
        <v>998</v>
      </c>
      <c r="V3414" s="11">
        <f>tbl_EcommerceSales[[#This Row],[Gross_Sales]]*tbl_EcommerceSales[[#This Row],[Discount]]</f>
        <v>99.800000000000011</v>
      </c>
      <c r="W3414" s="11">
        <f>tbl_EcommerceSales[[#This Row],[Gross_Sales]]-tbl_EcommerceSales[[#This Row],[Discount_Amount]]</f>
        <v>898.2</v>
      </c>
      <c r="X3414" s="11">
        <f>tbl_EcommerceSales[[#This Row],[Quantity]] * _xlfn.XLOOKUP(tbl_EcommerceSales[[#This Row],[Product_ID]], Product_Master!A:A, Product_Master!F:F)</f>
        <v>440</v>
      </c>
      <c r="Y3414" s="11">
        <f>tbl_EcommerceSales[[#This Row],[Net_Revenue]]-tbl_EcommerceSales[[#This Row],[Total_Cost]]</f>
        <v>458.20000000000005</v>
      </c>
      <c r="Z3414" s="9">
        <f>IFERROR(#REF!/tbl_EcommerceSales[[#This Row],[Total_Cost]], 0)</f>
        <v>0</v>
      </c>
      <c r="AA3414" t="str">
        <f>TEXT(tbl_EcommerceSales[[#This Row],[Order_Date]],"mmm")</f>
        <v>Jan</v>
      </c>
      <c r="AB3414">
        <f>YEAR(tbl_EcommerceSales[[#This Row],[Order_Date]])</f>
        <v>2026</v>
      </c>
      <c r="AC3414" t="str">
        <f>IF(tbl_EcommerceSales[[#This Row],[Age]]&lt;18,"Under 18",IF(tbl_EcommerceSales[[#This Row],[Age]]&lt;=25,"18-25",IF(tbl_EcommerceSales[[#This Row],[Age]]&lt;=35,"26-35",IF(tbl_EcommerceSales[[#This Row],[Age]]&lt;=45,"36-45",IF(tbl_EcommerceSales[[#This Row],[Age]]&lt;=55,"46-55","56+")))))</f>
        <v>18-25</v>
      </c>
    </row>
    <row r="3415" spans="1:29" x14ac:dyDescent="0.35">
      <c r="A3415" t="s">
        <v>5348</v>
      </c>
      <c r="B3415" s="7">
        <v>46032</v>
      </c>
      <c r="C3415" t="s">
        <v>5319</v>
      </c>
      <c r="D3415" t="s">
        <v>148</v>
      </c>
      <c r="E3415" t="s">
        <v>25</v>
      </c>
      <c r="F3415">
        <v>18</v>
      </c>
      <c r="G3415" t="s">
        <v>96</v>
      </c>
      <c r="H3415" t="s">
        <v>39</v>
      </c>
      <c r="I3415" t="s">
        <v>257</v>
      </c>
      <c r="J3415" t="s">
        <v>258</v>
      </c>
      <c r="K3415" t="s">
        <v>55</v>
      </c>
      <c r="L3415" t="s">
        <v>56</v>
      </c>
      <c r="M3415">
        <v>1</v>
      </c>
      <c r="N3415" s="2">
        <v>1999</v>
      </c>
      <c r="O3415" s="3">
        <v>0.1</v>
      </c>
      <c r="P3415" s="2">
        <v>1050</v>
      </c>
      <c r="Q3415" t="s">
        <v>44</v>
      </c>
      <c r="R3415" t="s">
        <v>33</v>
      </c>
      <c r="S3415" t="s">
        <v>34</v>
      </c>
      <c r="T3415" s="4">
        <v>5</v>
      </c>
      <c r="U3415" s="11">
        <f t="shared" si="53"/>
        <v>1999</v>
      </c>
      <c r="V3415" s="11">
        <f>tbl_EcommerceSales[[#This Row],[Gross_Sales]]*tbl_EcommerceSales[[#This Row],[Discount]]</f>
        <v>199.9</v>
      </c>
      <c r="W3415" s="11">
        <f>tbl_EcommerceSales[[#This Row],[Gross_Sales]]-tbl_EcommerceSales[[#This Row],[Discount_Amount]]</f>
        <v>1799.1</v>
      </c>
      <c r="X3415" s="11">
        <f>tbl_EcommerceSales[[#This Row],[Quantity]] * _xlfn.XLOOKUP(tbl_EcommerceSales[[#This Row],[Product_ID]], Product_Master!A:A, Product_Master!F:F)</f>
        <v>1050</v>
      </c>
      <c r="Y3415" s="11">
        <f>tbl_EcommerceSales[[#This Row],[Net_Revenue]]-tbl_EcommerceSales[[#This Row],[Total_Cost]]</f>
        <v>749.09999999999991</v>
      </c>
      <c r="Z3415" s="9">
        <f>IFERROR(#REF!/tbl_EcommerceSales[[#This Row],[Total_Cost]], 0)</f>
        <v>0</v>
      </c>
      <c r="AA3415" t="str">
        <f>TEXT(tbl_EcommerceSales[[#This Row],[Order_Date]],"mmm")</f>
        <v>Jan</v>
      </c>
      <c r="AB3415">
        <f>YEAR(tbl_EcommerceSales[[#This Row],[Order_Date]])</f>
        <v>2026</v>
      </c>
      <c r="AC3415" t="str">
        <f>IF(tbl_EcommerceSales[[#This Row],[Age]]&lt;18,"Under 18",IF(tbl_EcommerceSales[[#This Row],[Age]]&lt;=25,"18-25",IF(tbl_EcommerceSales[[#This Row],[Age]]&lt;=35,"26-35",IF(tbl_EcommerceSales[[#This Row],[Age]]&lt;=45,"36-45",IF(tbl_EcommerceSales[[#This Row],[Age]]&lt;=55,"46-55","56+")))))</f>
        <v>18-25</v>
      </c>
    </row>
    <row r="3416" spans="1:29" x14ac:dyDescent="0.35">
      <c r="A3416" t="s">
        <v>5349</v>
      </c>
      <c r="B3416" s="7">
        <v>46032</v>
      </c>
      <c r="C3416" t="s">
        <v>5350</v>
      </c>
      <c r="D3416" t="s">
        <v>51</v>
      </c>
      <c r="E3416" t="s">
        <v>25</v>
      </c>
      <c r="F3416">
        <v>31</v>
      </c>
      <c r="G3416" t="s">
        <v>192</v>
      </c>
      <c r="H3416" t="s">
        <v>27</v>
      </c>
      <c r="I3416" t="s">
        <v>175</v>
      </c>
      <c r="J3416" t="s">
        <v>176</v>
      </c>
      <c r="K3416" t="s">
        <v>177</v>
      </c>
      <c r="L3416" t="s">
        <v>178</v>
      </c>
      <c r="M3416">
        <v>3</v>
      </c>
      <c r="N3416" s="2">
        <v>699</v>
      </c>
      <c r="O3416" s="3">
        <v>0.05</v>
      </c>
      <c r="P3416" s="2">
        <v>960</v>
      </c>
      <c r="Q3416" t="s">
        <v>156</v>
      </c>
      <c r="R3416" t="s">
        <v>33</v>
      </c>
      <c r="S3416" t="s">
        <v>34</v>
      </c>
      <c r="T3416" s="4">
        <v>4</v>
      </c>
      <c r="U3416" s="11">
        <f t="shared" si="53"/>
        <v>2097</v>
      </c>
      <c r="V3416" s="11">
        <f>tbl_EcommerceSales[[#This Row],[Gross_Sales]]*tbl_EcommerceSales[[#This Row],[Discount]]</f>
        <v>104.85000000000001</v>
      </c>
      <c r="W3416" s="11">
        <f>tbl_EcommerceSales[[#This Row],[Gross_Sales]]-tbl_EcommerceSales[[#This Row],[Discount_Amount]]</f>
        <v>1992.15</v>
      </c>
      <c r="X3416" s="11">
        <f>tbl_EcommerceSales[[#This Row],[Quantity]] * _xlfn.XLOOKUP(tbl_EcommerceSales[[#This Row],[Product_ID]], Product_Master!A:A, Product_Master!F:F)</f>
        <v>960</v>
      </c>
      <c r="Y3416" s="11">
        <f>tbl_EcommerceSales[[#This Row],[Net_Revenue]]-tbl_EcommerceSales[[#This Row],[Total_Cost]]</f>
        <v>1032.1500000000001</v>
      </c>
      <c r="Z3416" s="9">
        <f>IFERROR(#REF!/tbl_EcommerceSales[[#This Row],[Total_Cost]], 0)</f>
        <v>0</v>
      </c>
      <c r="AA3416" t="str">
        <f>TEXT(tbl_EcommerceSales[[#This Row],[Order_Date]],"mmm")</f>
        <v>Jan</v>
      </c>
      <c r="AB3416">
        <f>YEAR(tbl_EcommerceSales[[#This Row],[Order_Date]])</f>
        <v>2026</v>
      </c>
      <c r="AC3416" t="str">
        <f>IF(tbl_EcommerceSales[[#This Row],[Age]]&lt;18,"Under 18",IF(tbl_EcommerceSales[[#This Row],[Age]]&lt;=25,"18-25",IF(tbl_EcommerceSales[[#This Row],[Age]]&lt;=35,"26-35",IF(tbl_EcommerceSales[[#This Row],[Age]]&lt;=45,"36-45",IF(tbl_EcommerceSales[[#This Row],[Age]]&lt;=55,"46-55","56+")))))</f>
        <v>26-35</v>
      </c>
    </row>
    <row r="3417" spans="1:29" x14ac:dyDescent="0.35">
      <c r="A3417" t="s">
        <v>5351</v>
      </c>
      <c r="B3417" s="7">
        <v>46032</v>
      </c>
      <c r="C3417" t="s">
        <v>3027</v>
      </c>
      <c r="D3417" t="s">
        <v>110</v>
      </c>
      <c r="E3417" t="s">
        <v>48</v>
      </c>
      <c r="F3417">
        <v>43</v>
      </c>
      <c r="G3417" t="s">
        <v>87</v>
      </c>
      <c r="H3417" t="s">
        <v>88</v>
      </c>
      <c r="I3417" t="s">
        <v>53</v>
      </c>
      <c r="J3417" t="s">
        <v>54</v>
      </c>
      <c r="K3417" t="s">
        <v>55</v>
      </c>
      <c r="L3417" t="s">
        <v>56</v>
      </c>
      <c r="M3417">
        <v>3</v>
      </c>
      <c r="N3417" s="2">
        <v>799</v>
      </c>
      <c r="O3417" s="3">
        <v>0.05</v>
      </c>
      <c r="P3417" s="2">
        <v>1170</v>
      </c>
      <c r="Q3417" t="s">
        <v>44</v>
      </c>
      <c r="R3417" t="s">
        <v>33</v>
      </c>
      <c r="S3417" t="s">
        <v>57</v>
      </c>
      <c r="T3417" s="4">
        <v>5</v>
      </c>
      <c r="U3417" s="11">
        <f t="shared" si="53"/>
        <v>2397</v>
      </c>
      <c r="V3417" s="11">
        <f>tbl_EcommerceSales[[#This Row],[Gross_Sales]]*tbl_EcommerceSales[[#This Row],[Discount]]</f>
        <v>119.85000000000001</v>
      </c>
      <c r="W3417" s="11">
        <f>tbl_EcommerceSales[[#This Row],[Gross_Sales]]-tbl_EcommerceSales[[#This Row],[Discount_Amount]]</f>
        <v>2277.15</v>
      </c>
      <c r="X3417" s="11">
        <f>tbl_EcommerceSales[[#This Row],[Quantity]] * _xlfn.XLOOKUP(tbl_EcommerceSales[[#This Row],[Product_ID]], Product_Master!A:A, Product_Master!F:F)</f>
        <v>1170</v>
      </c>
      <c r="Y3417" s="11">
        <f>tbl_EcommerceSales[[#This Row],[Net_Revenue]]-tbl_EcommerceSales[[#This Row],[Total_Cost]]</f>
        <v>1107.1500000000001</v>
      </c>
      <c r="Z3417" s="9">
        <f>IFERROR(#REF!/tbl_EcommerceSales[[#This Row],[Total_Cost]], 0)</f>
        <v>0</v>
      </c>
      <c r="AA3417" t="str">
        <f>TEXT(tbl_EcommerceSales[[#This Row],[Order_Date]],"mmm")</f>
        <v>Jan</v>
      </c>
      <c r="AB3417">
        <f>YEAR(tbl_EcommerceSales[[#This Row],[Order_Date]])</f>
        <v>2026</v>
      </c>
      <c r="AC3417" t="str">
        <f>IF(tbl_EcommerceSales[[#This Row],[Age]]&lt;18,"Under 18",IF(tbl_EcommerceSales[[#This Row],[Age]]&lt;=25,"18-25",IF(tbl_EcommerceSales[[#This Row],[Age]]&lt;=35,"26-35",IF(tbl_EcommerceSales[[#This Row],[Age]]&lt;=45,"36-45",IF(tbl_EcommerceSales[[#This Row],[Age]]&lt;=55,"46-55","56+")))))</f>
        <v>36-45</v>
      </c>
    </row>
    <row r="3418" spans="1:29" x14ac:dyDescent="0.35">
      <c r="A3418" t="s">
        <v>5352</v>
      </c>
      <c r="B3418" s="7">
        <v>46032</v>
      </c>
      <c r="C3418" t="s">
        <v>4348</v>
      </c>
      <c r="D3418" t="s">
        <v>227</v>
      </c>
      <c r="E3418" t="s">
        <v>48</v>
      </c>
      <c r="F3418">
        <v>29</v>
      </c>
      <c r="G3418" t="s">
        <v>192</v>
      </c>
      <c r="H3418" t="s">
        <v>27</v>
      </c>
      <c r="I3418" t="s">
        <v>53</v>
      </c>
      <c r="J3418" t="s">
        <v>54</v>
      </c>
      <c r="K3418" t="s">
        <v>55</v>
      </c>
      <c r="L3418" t="s">
        <v>56</v>
      </c>
      <c r="M3418">
        <v>4</v>
      </c>
      <c r="N3418" s="2">
        <v>799</v>
      </c>
      <c r="O3418" s="3">
        <v>0.05</v>
      </c>
      <c r="P3418" s="2">
        <v>1560</v>
      </c>
      <c r="Q3418" t="s">
        <v>123</v>
      </c>
      <c r="R3418" t="s">
        <v>33</v>
      </c>
      <c r="S3418" t="s">
        <v>57</v>
      </c>
      <c r="T3418" s="4">
        <v>5</v>
      </c>
      <c r="U3418" s="11">
        <f t="shared" si="53"/>
        <v>3196</v>
      </c>
      <c r="V3418" s="11">
        <f>tbl_EcommerceSales[[#This Row],[Gross_Sales]]*tbl_EcommerceSales[[#This Row],[Discount]]</f>
        <v>159.80000000000001</v>
      </c>
      <c r="W3418" s="11">
        <f>tbl_EcommerceSales[[#This Row],[Gross_Sales]]-tbl_EcommerceSales[[#This Row],[Discount_Amount]]</f>
        <v>3036.2</v>
      </c>
      <c r="X3418" s="11">
        <f>tbl_EcommerceSales[[#This Row],[Quantity]] * _xlfn.XLOOKUP(tbl_EcommerceSales[[#This Row],[Product_ID]], Product_Master!A:A, Product_Master!F:F)</f>
        <v>1560</v>
      </c>
      <c r="Y3418" s="11">
        <f>tbl_EcommerceSales[[#This Row],[Net_Revenue]]-tbl_EcommerceSales[[#This Row],[Total_Cost]]</f>
        <v>1476.1999999999998</v>
      </c>
      <c r="Z3418" s="9">
        <f>IFERROR(#REF!/tbl_EcommerceSales[[#This Row],[Total_Cost]], 0)</f>
        <v>0</v>
      </c>
      <c r="AA3418" t="str">
        <f>TEXT(tbl_EcommerceSales[[#This Row],[Order_Date]],"mmm")</f>
        <v>Jan</v>
      </c>
      <c r="AB3418">
        <f>YEAR(tbl_EcommerceSales[[#This Row],[Order_Date]])</f>
        <v>2026</v>
      </c>
      <c r="AC3418" t="str">
        <f>IF(tbl_EcommerceSales[[#This Row],[Age]]&lt;18,"Under 18",IF(tbl_EcommerceSales[[#This Row],[Age]]&lt;=25,"18-25",IF(tbl_EcommerceSales[[#This Row],[Age]]&lt;=35,"26-35",IF(tbl_EcommerceSales[[#This Row],[Age]]&lt;=45,"36-45",IF(tbl_EcommerceSales[[#This Row],[Age]]&lt;=55,"46-55","56+")))))</f>
        <v>26-35</v>
      </c>
    </row>
    <row r="3419" spans="1:29" x14ac:dyDescent="0.35">
      <c r="A3419" t="s">
        <v>5353</v>
      </c>
      <c r="B3419" s="7">
        <v>46032</v>
      </c>
      <c r="C3419" t="s">
        <v>461</v>
      </c>
      <c r="D3419" t="s">
        <v>170</v>
      </c>
      <c r="E3419" t="s">
        <v>25</v>
      </c>
      <c r="F3419">
        <v>26</v>
      </c>
      <c r="G3419" t="s">
        <v>152</v>
      </c>
      <c r="H3419" t="s">
        <v>72</v>
      </c>
      <c r="I3419" t="s">
        <v>257</v>
      </c>
      <c r="J3419" t="s">
        <v>258</v>
      </c>
      <c r="K3419" t="s">
        <v>55</v>
      </c>
      <c r="L3419" t="s">
        <v>56</v>
      </c>
      <c r="M3419">
        <v>2</v>
      </c>
      <c r="N3419" s="2">
        <v>1999</v>
      </c>
      <c r="O3419" s="3">
        <v>0.05</v>
      </c>
      <c r="P3419" s="2">
        <v>2100</v>
      </c>
      <c r="Q3419" t="s">
        <v>156</v>
      </c>
      <c r="R3419" t="s">
        <v>93</v>
      </c>
      <c r="S3419" t="s">
        <v>34</v>
      </c>
      <c r="T3419" s="4">
        <v>5</v>
      </c>
      <c r="U3419" s="11">
        <f t="shared" si="53"/>
        <v>3998</v>
      </c>
      <c r="V3419" s="11">
        <f>tbl_EcommerceSales[[#This Row],[Gross_Sales]]*tbl_EcommerceSales[[#This Row],[Discount]]</f>
        <v>199.9</v>
      </c>
      <c r="W3419" s="11">
        <f>tbl_EcommerceSales[[#This Row],[Gross_Sales]]-tbl_EcommerceSales[[#This Row],[Discount_Amount]]</f>
        <v>3798.1</v>
      </c>
      <c r="X3419" s="11">
        <f>tbl_EcommerceSales[[#This Row],[Quantity]] * _xlfn.XLOOKUP(tbl_EcommerceSales[[#This Row],[Product_ID]], Product_Master!A:A, Product_Master!F:F)</f>
        <v>2100</v>
      </c>
      <c r="Y3419" s="11">
        <f>tbl_EcommerceSales[[#This Row],[Net_Revenue]]-tbl_EcommerceSales[[#This Row],[Total_Cost]]</f>
        <v>1698.1</v>
      </c>
      <c r="Z3419" s="9">
        <f>IFERROR(#REF!/tbl_EcommerceSales[[#This Row],[Total_Cost]], 0)</f>
        <v>0</v>
      </c>
      <c r="AA3419" t="str">
        <f>TEXT(tbl_EcommerceSales[[#This Row],[Order_Date]],"mmm")</f>
        <v>Jan</v>
      </c>
      <c r="AB3419">
        <f>YEAR(tbl_EcommerceSales[[#This Row],[Order_Date]])</f>
        <v>2026</v>
      </c>
      <c r="AC3419" t="str">
        <f>IF(tbl_EcommerceSales[[#This Row],[Age]]&lt;18,"Under 18",IF(tbl_EcommerceSales[[#This Row],[Age]]&lt;=25,"18-25",IF(tbl_EcommerceSales[[#This Row],[Age]]&lt;=35,"26-35",IF(tbl_EcommerceSales[[#This Row],[Age]]&lt;=45,"36-45",IF(tbl_EcommerceSales[[#This Row],[Age]]&lt;=55,"46-55","56+")))))</f>
        <v>26-35</v>
      </c>
    </row>
    <row r="3420" spans="1:29" x14ac:dyDescent="0.35">
      <c r="A3420" t="s">
        <v>5354</v>
      </c>
      <c r="B3420" s="7">
        <v>46032</v>
      </c>
      <c r="C3420" t="s">
        <v>5355</v>
      </c>
      <c r="D3420" t="s">
        <v>79</v>
      </c>
      <c r="E3420" t="s">
        <v>25</v>
      </c>
      <c r="F3420">
        <v>18</v>
      </c>
      <c r="G3420" t="s">
        <v>71</v>
      </c>
      <c r="H3420" t="s">
        <v>72</v>
      </c>
      <c r="I3420" t="s">
        <v>200</v>
      </c>
      <c r="J3420" t="s">
        <v>201</v>
      </c>
      <c r="K3420" t="s">
        <v>91</v>
      </c>
      <c r="L3420" t="s">
        <v>202</v>
      </c>
      <c r="M3420">
        <v>1</v>
      </c>
      <c r="N3420" s="2">
        <v>899</v>
      </c>
      <c r="O3420" s="3">
        <v>0.1</v>
      </c>
      <c r="P3420" s="2">
        <v>420</v>
      </c>
      <c r="Q3420" t="s">
        <v>32</v>
      </c>
      <c r="R3420" t="s">
        <v>33</v>
      </c>
      <c r="S3420" t="s">
        <v>34</v>
      </c>
      <c r="T3420" s="4">
        <v>5</v>
      </c>
      <c r="U3420" s="11">
        <f t="shared" si="53"/>
        <v>899</v>
      </c>
      <c r="V3420" s="11">
        <f>tbl_EcommerceSales[[#This Row],[Gross_Sales]]*tbl_EcommerceSales[[#This Row],[Discount]]</f>
        <v>89.9</v>
      </c>
      <c r="W3420" s="11">
        <f>tbl_EcommerceSales[[#This Row],[Gross_Sales]]-tbl_EcommerceSales[[#This Row],[Discount_Amount]]</f>
        <v>809.1</v>
      </c>
      <c r="X3420" s="11">
        <f>tbl_EcommerceSales[[#This Row],[Quantity]] * _xlfn.XLOOKUP(tbl_EcommerceSales[[#This Row],[Product_ID]], Product_Master!A:A, Product_Master!F:F)</f>
        <v>420</v>
      </c>
      <c r="Y3420" s="11">
        <f>tbl_EcommerceSales[[#This Row],[Net_Revenue]]-tbl_EcommerceSales[[#This Row],[Total_Cost]]</f>
        <v>389.1</v>
      </c>
      <c r="Z3420" s="9">
        <f>IFERROR(#REF!/tbl_EcommerceSales[[#This Row],[Total_Cost]], 0)</f>
        <v>0</v>
      </c>
      <c r="AA3420" t="str">
        <f>TEXT(tbl_EcommerceSales[[#This Row],[Order_Date]],"mmm")</f>
        <v>Jan</v>
      </c>
      <c r="AB3420">
        <f>YEAR(tbl_EcommerceSales[[#This Row],[Order_Date]])</f>
        <v>2026</v>
      </c>
      <c r="AC3420" t="str">
        <f>IF(tbl_EcommerceSales[[#This Row],[Age]]&lt;18,"Under 18",IF(tbl_EcommerceSales[[#This Row],[Age]]&lt;=25,"18-25",IF(tbl_EcommerceSales[[#This Row],[Age]]&lt;=35,"26-35",IF(tbl_EcommerceSales[[#This Row],[Age]]&lt;=45,"36-45",IF(tbl_EcommerceSales[[#This Row],[Age]]&lt;=55,"46-55","56+")))))</f>
        <v>18-25</v>
      </c>
    </row>
    <row r="3421" spans="1:29" x14ac:dyDescent="0.35">
      <c r="A3421" t="s">
        <v>5356</v>
      </c>
      <c r="B3421" s="7">
        <v>46032</v>
      </c>
      <c r="C3421" t="s">
        <v>5196</v>
      </c>
      <c r="D3421" t="s">
        <v>47</v>
      </c>
      <c r="E3421" t="s">
        <v>48</v>
      </c>
      <c r="F3421">
        <v>25</v>
      </c>
      <c r="G3421" t="s">
        <v>96</v>
      </c>
      <c r="H3421" t="s">
        <v>39</v>
      </c>
      <c r="I3421" t="s">
        <v>276</v>
      </c>
      <c r="J3421" t="s">
        <v>277</v>
      </c>
      <c r="K3421" t="s">
        <v>30</v>
      </c>
      <c r="L3421" t="s">
        <v>278</v>
      </c>
      <c r="M3421">
        <v>1</v>
      </c>
      <c r="N3421" s="2">
        <v>1599</v>
      </c>
      <c r="O3421" s="3">
        <v>0.15</v>
      </c>
      <c r="P3421" s="2">
        <v>850</v>
      </c>
      <c r="Q3421" t="s">
        <v>44</v>
      </c>
      <c r="R3421" t="s">
        <v>33</v>
      </c>
      <c r="S3421" t="s">
        <v>57</v>
      </c>
      <c r="T3421" s="4">
        <v>5</v>
      </c>
      <c r="U3421" s="11">
        <f t="shared" si="53"/>
        <v>1599</v>
      </c>
      <c r="V3421" s="11">
        <f>tbl_EcommerceSales[[#This Row],[Gross_Sales]]*tbl_EcommerceSales[[#This Row],[Discount]]</f>
        <v>239.85</v>
      </c>
      <c r="W3421" s="11">
        <f>tbl_EcommerceSales[[#This Row],[Gross_Sales]]-tbl_EcommerceSales[[#This Row],[Discount_Amount]]</f>
        <v>1359.15</v>
      </c>
      <c r="X3421" s="11">
        <f>tbl_EcommerceSales[[#This Row],[Quantity]] * _xlfn.XLOOKUP(tbl_EcommerceSales[[#This Row],[Product_ID]], Product_Master!A:A, Product_Master!F:F)</f>
        <v>850</v>
      </c>
      <c r="Y3421" s="11">
        <f>tbl_EcommerceSales[[#This Row],[Net_Revenue]]-tbl_EcommerceSales[[#This Row],[Total_Cost]]</f>
        <v>509.15000000000009</v>
      </c>
      <c r="Z3421" s="9">
        <f>IFERROR(#REF!/tbl_EcommerceSales[[#This Row],[Total_Cost]], 0)</f>
        <v>0</v>
      </c>
      <c r="AA3421" t="str">
        <f>TEXT(tbl_EcommerceSales[[#This Row],[Order_Date]],"mmm")</f>
        <v>Jan</v>
      </c>
      <c r="AB3421">
        <f>YEAR(tbl_EcommerceSales[[#This Row],[Order_Date]])</f>
        <v>2026</v>
      </c>
      <c r="AC3421" t="str">
        <f>IF(tbl_EcommerceSales[[#This Row],[Age]]&lt;18,"Under 18",IF(tbl_EcommerceSales[[#This Row],[Age]]&lt;=25,"18-25",IF(tbl_EcommerceSales[[#This Row],[Age]]&lt;=35,"26-35",IF(tbl_EcommerceSales[[#This Row],[Age]]&lt;=45,"36-45",IF(tbl_EcommerceSales[[#This Row],[Age]]&lt;=55,"46-55","56+")))))</f>
        <v>18-25</v>
      </c>
    </row>
    <row r="3422" spans="1:29" x14ac:dyDescent="0.35">
      <c r="A3422" t="s">
        <v>5357</v>
      </c>
      <c r="B3422" s="7">
        <v>46032</v>
      </c>
      <c r="C3422" t="s">
        <v>5358</v>
      </c>
      <c r="D3422" t="s">
        <v>130</v>
      </c>
      <c r="E3422" t="s">
        <v>25</v>
      </c>
      <c r="F3422">
        <v>24</v>
      </c>
      <c r="G3422" t="s">
        <v>186</v>
      </c>
      <c r="H3422" t="s">
        <v>72</v>
      </c>
      <c r="I3422" t="s">
        <v>53</v>
      </c>
      <c r="J3422" t="s">
        <v>54</v>
      </c>
      <c r="K3422" t="s">
        <v>55</v>
      </c>
      <c r="L3422" t="s">
        <v>56</v>
      </c>
      <c r="M3422">
        <v>2</v>
      </c>
      <c r="N3422" s="2">
        <v>799</v>
      </c>
      <c r="O3422" s="3">
        <v>0.1</v>
      </c>
      <c r="P3422" s="2">
        <v>780</v>
      </c>
      <c r="Q3422" t="s">
        <v>319</v>
      </c>
      <c r="R3422" t="s">
        <v>33</v>
      </c>
      <c r="S3422" t="s">
        <v>34</v>
      </c>
      <c r="T3422" s="4">
        <v>4</v>
      </c>
      <c r="U3422" s="11">
        <f t="shared" si="53"/>
        <v>1598</v>
      </c>
      <c r="V3422" s="11">
        <f>tbl_EcommerceSales[[#This Row],[Gross_Sales]]*tbl_EcommerceSales[[#This Row],[Discount]]</f>
        <v>159.80000000000001</v>
      </c>
      <c r="W3422" s="11">
        <f>tbl_EcommerceSales[[#This Row],[Gross_Sales]]-tbl_EcommerceSales[[#This Row],[Discount_Amount]]</f>
        <v>1438.2</v>
      </c>
      <c r="X3422" s="11">
        <f>tbl_EcommerceSales[[#This Row],[Quantity]] * _xlfn.XLOOKUP(tbl_EcommerceSales[[#This Row],[Product_ID]], Product_Master!A:A, Product_Master!F:F)</f>
        <v>780</v>
      </c>
      <c r="Y3422" s="11">
        <f>tbl_EcommerceSales[[#This Row],[Net_Revenue]]-tbl_EcommerceSales[[#This Row],[Total_Cost]]</f>
        <v>658.2</v>
      </c>
      <c r="Z3422" s="9">
        <f>IFERROR(#REF!/tbl_EcommerceSales[[#This Row],[Total_Cost]], 0)</f>
        <v>0</v>
      </c>
      <c r="AA3422" t="str">
        <f>TEXT(tbl_EcommerceSales[[#This Row],[Order_Date]],"mmm")</f>
        <v>Jan</v>
      </c>
      <c r="AB3422">
        <f>YEAR(tbl_EcommerceSales[[#This Row],[Order_Date]])</f>
        <v>2026</v>
      </c>
      <c r="AC3422" t="str">
        <f>IF(tbl_EcommerceSales[[#This Row],[Age]]&lt;18,"Under 18",IF(tbl_EcommerceSales[[#This Row],[Age]]&lt;=25,"18-25",IF(tbl_EcommerceSales[[#This Row],[Age]]&lt;=35,"26-35",IF(tbl_EcommerceSales[[#This Row],[Age]]&lt;=45,"36-45",IF(tbl_EcommerceSales[[#This Row],[Age]]&lt;=55,"46-55","56+")))))</f>
        <v>18-25</v>
      </c>
    </row>
    <row r="3423" spans="1:29" x14ac:dyDescent="0.35">
      <c r="A3423" t="s">
        <v>5359</v>
      </c>
      <c r="B3423" s="7">
        <v>46033</v>
      </c>
      <c r="C3423" t="s">
        <v>1255</v>
      </c>
      <c r="D3423" t="s">
        <v>79</v>
      </c>
      <c r="E3423" t="s">
        <v>48</v>
      </c>
      <c r="F3423">
        <v>26</v>
      </c>
      <c r="G3423" t="s">
        <v>186</v>
      </c>
      <c r="H3423" t="s">
        <v>72</v>
      </c>
      <c r="I3423" t="s">
        <v>338</v>
      </c>
      <c r="J3423" t="s">
        <v>339</v>
      </c>
      <c r="K3423" t="s">
        <v>55</v>
      </c>
      <c r="L3423" t="s">
        <v>56</v>
      </c>
      <c r="M3423">
        <v>2</v>
      </c>
      <c r="N3423" s="2">
        <v>1499</v>
      </c>
      <c r="O3423" s="3">
        <v>0</v>
      </c>
      <c r="P3423" s="2">
        <v>1560</v>
      </c>
      <c r="Q3423" t="s">
        <v>123</v>
      </c>
      <c r="R3423" t="s">
        <v>33</v>
      </c>
      <c r="S3423" t="s">
        <v>57</v>
      </c>
      <c r="T3423" s="4">
        <v>4</v>
      </c>
      <c r="U3423" s="11">
        <f t="shared" si="53"/>
        <v>2998</v>
      </c>
      <c r="V3423" s="11">
        <f>tbl_EcommerceSales[[#This Row],[Gross_Sales]]*tbl_EcommerceSales[[#This Row],[Discount]]</f>
        <v>0</v>
      </c>
      <c r="W3423" s="11">
        <f>tbl_EcommerceSales[[#This Row],[Gross_Sales]]-tbl_EcommerceSales[[#This Row],[Discount_Amount]]</f>
        <v>2998</v>
      </c>
      <c r="X3423" s="11">
        <f>tbl_EcommerceSales[[#This Row],[Quantity]] * _xlfn.XLOOKUP(tbl_EcommerceSales[[#This Row],[Product_ID]], Product_Master!A:A, Product_Master!F:F)</f>
        <v>1560</v>
      </c>
      <c r="Y3423" s="11">
        <f>tbl_EcommerceSales[[#This Row],[Net_Revenue]]-tbl_EcommerceSales[[#This Row],[Total_Cost]]</f>
        <v>1438</v>
      </c>
      <c r="Z3423" s="9">
        <f>IFERROR(#REF!/tbl_EcommerceSales[[#This Row],[Total_Cost]], 0)</f>
        <v>0</v>
      </c>
      <c r="AA3423" t="str">
        <f>TEXT(tbl_EcommerceSales[[#This Row],[Order_Date]],"mmm")</f>
        <v>Jan</v>
      </c>
      <c r="AB3423">
        <f>YEAR(tbl_EcommerceSales[[#This Row],[Order_Date]])</f>
        <v>2026</v>
      </c>
      <c r="AC3423" t="str">
        <f>IF(tbl_EcommerceSales[[#This Row],[Age]]&lt;18,"Under 18",IF(tbl_EcommerceSales[[#This Row],[Age]]&lt;=25,"18-25",IF(tbl_EcommerceSales[[#This Row],[Age]]&lt;=35,"26-35",IF(tbl_EcommerceSales[[#This Row],[Age]]&lt;=45,"36-45",IF(tbl_EcommerceSales[[#This Row],[Age]]&lt;=55,"46-55","56+")))))</f>
        <v>26-35</v>
      </c>
    </row>
    <row r="3424" spans="1:29" x14ac:dyDescent="0.35">
      <c r="A3424" t="s">
        <v>5360</v>
      </c>
      <c r="B3424" s="7">
        <v>46033</v>
      </c>
      <c r="C3424" t="s">
        <v>5361</v>
      </c>
      <c r="D3424" t="s">
        <v>116</v>
      </c>
      <c r="E3424" t="s">
        <v>48</v>
      </c>
      <c r="F3424">
        <v>50</v>
      </c>
      <c r="G3424" t="s">
        <v>96</v>
      </c>
      <c r="H3424" t="s">
        <v>39</v>
      </c>
      <c r="I3424" t="s">
        <v>73</v>
      </c>
      <c r="J3424" t="s">
        <v>74</v>
      </c>
      <c r="K3424" t="s">
        <v>55</v>
      </c>
      <c r="L3424" t="s">
        <v>75</v>
      </c>
      <c r="M3424">
        <v>1</v>
      </c>
      <c r="N3424" s="2">
        <v>2899</v>
      </c>
      <c r="O3424" s="3">
        <v>0.15</v>
      </c>
      <c r="P3424" s="2">
        <v>1700</v>
      </c>
      <c r="Q3424" t="s">
        <v>44</v>
      </c>
      <c r="R3424" t="s">
        <v>33</v>
      </c>
      <c r="S3424" t="s">
        <v>34</v>
      </c>
      <c r="T3424" s="4">
        <v>5</v>
      </c>
      <c r="U3424" s="11">
        <f t="shared" si="53"/>
        <v>2899</v>
      </c>
      <c r="V3424" s="11">
        <f>tbl_EcommerceSales[[#This Row],[Gross_Sales]]*tbl_EcommerceSales[[#This Row],[Discount]]</f>
        <v>434.84999999999997</v>
      </c>
      <c r="W3424" s="11">
        <f>tbl_EcommerceSales[[#This Row],[Gross_Sales]]-tbl_EcommerceSales[[#This Row],[Discount_Amount]]</f>
        <v>2464.15</v>
      </c>
      <c r="X3424" s="11">
        <f>tbl_EcommerceSales[[#This Row],[Quantity]] * _xlfn.XLOOKUP(tbl_EcommerceSales[[#This Row],[Product_ID]], Product_Master!A:A, Product_Master!F:F)</f>
        <v>1700</v>
      </c>
      <c r="Y3424" s="11">
        <f>tbl_EcommerceSales[[#This Row],[Net_Revenue]]-tbl_EcommerceSales[[#This Row],[Total_Cost]]</f>
        <v>764.15000000000009</v>
      </c>
      <c r="Z3424" s="9">
        <f>IFERROR(#REF!/tbl_EcommerceSales[[#This Row],[Total_Cost]], 0)</f>
        <v>0</v>
      </c>
      <c r="AA3424" t="str">
        <f>TEXT(tbl_EcommerceSales[[#This Row],[Order_Date]],"mmm")</f>
        <v>Jan</v>
      </c>
      <c r="AB3424">
        <f>YEAR(tbl_EcommerceSales[[#This Row],[Order_Date]])</f>
        <v>2026</v>
      </c>
      <c r="AC3424" t="str">
        <f>IF(tbl_EcommerceSales[[#This Row],[Age]]&lt;18,"Under 18",IF(tbl_EcommerceSales[[#This Row],[Age]]&lt;=25,"18-25",IF(tbl_EcommerceSales[[#This Row],[Age]]&lt;=35,"26-35",IF(tbl_EcommerceSales[[#This Row],[Age]]&lt;=45,"36-45",IF(tbl_EcommerceSales[[#This Row],[Age]]&lt;=55,"46-55","56+")))))</f>
        <v>46-55</v>
      </c>
    </row>
    <row r="3425" spans="1:29" x14ac:dyDescent="0.35">
      <c r="A3425" t="s">
        <v>5362</v>
      </c>
      <c r="B3425" s="7">
        <v>46033</v>
      </c>
      <c r="C3425" t="s">
        <v>5363</v>
      </c>
      <c r="D3425" t="s">
        <v>47</v>
      </c>
      <c r="E3425" t="s">
        <v>25</v>
      </c>
      <c r="F3425">
        <v>30</v>
      </c>
      <c r="G3425" t="s">
        <v>270</v>
      </c>
      <c r="H3425" t="s">
        <v>72</v>
      </c>
      <c r="I3425" t="s">
        <v>271</v>
      </c>
      <c r="J3425" t="s">
        <v>272</v>
      </c>
      <c r="K3425" t="s">
        <v>30</v>
      </c>
      <c r="L3425" t="s">
        <v>273</v>
      </c>
      <c r="M3425">
        <v>1</v>
      </c>
      <c r="N3425" s="2">
        <v>4299</v>
      </c>
      <c r="O3425" s="3">
        <v>0.1</v>
      </c>
      <c r="P3425" s="2">
        <v>2700</v>
      </c>
      <c r="Q3425" t="s">
        <v>156</v>
      </c>
      <c r="R3425" t="s">
        <v>33</v>
      </c>
      <c r="S3425" t="s">
        <v>57</v>
      </c>
      <c r="T3425" s="4">
        <v>5</v>
      </c>
      <c r="U3425" s="11">
        <f t="shared" si="53"/>
        <v>4299</v>
      </c>
      <c r="V3425" s="11">
        <f>tbl_EcommerceSales[[#This Row],[Gross_Sales]]*tbl_EcommerceSales[[#This Row],[Discount]]</f>
        <v>429.90000000000003</v>
      </c>
      <c r="W3425" s="11">
        <f>tbl_EcommerceSales[[#This Row],[Gross_Sales]]-tbl_EcommerceSales[[#This Row],[Discount_Amount]]</f>
        <v>3869.1</v>
      </c>
      <c r="X3425" s="11">
        <f>tbl_EcommerceSales[[#This Row],[Quantity]] * _xlfn.XLOOKUP(tbl_EcommerceSales[[#This Row],[Product_ID]], Product_Master!A:A, Product_Master!F:F)</f>
        <v>2700</v>
      </c>
      <c r="Y3425" s="11">
        <f>tbl_EcommerceSales[[#This Row],[Net_Revenue]]-tbl_EcommerceSales[[#This Row],[Total_Cost]]</f>
        <v>1169.0999999999999</v>
      </c>
      <c r="Z3425" s="9">
        <f>IFERROR(#REF!/tbl_EcommerceSales[[#This Row],[Total_Cost]], 0)</f>
        <v>0</v>
      </c>
      <c r="AA3425" t="str">
        <f>TEXT(tbl_EcommerceSales[[#This Row],[Order_Date]],"mmm")</f>
        <v>Jan</v>
      </c>
      <c r="AB3425">
        <f>YEAR(tbl_EcommerceSales[[#This Row],[Order_Date]])</f>
        <v>2026</v>
      </c>
      <c r="AC3425" t="str">
        <f>IF(tbl_EcommerceSales[[#This Row],[Age]]&lt;18,"Under 18",IF(tbl_EcommerceSales[[#This Row],[Age]]&lt;=25,"18-25",IF(tbl_EcommerceSales[[#This Row],[Age]]&lt;=35,"26-35",IF(tbl_EcommerceSales[[#This Row],[Age]]&lt;=45,"36-45",IF(tbl_EcommerceSales[[#This Row],[Age]]&lt;=55,"46-55","56+")))))</f>
        <v>26-35</v>
      </c>
    </row>
    <row r="3426" spans="1:29" x14ac:dyDescent="0.35">
      <c r="A3426" t="s">
        <v>5364</v>
      </c>
      <c r="B3426" s="7">
        <v>46033</v>
      </c>
      <c r="C3426" t="s">
        <v>5365</v>
      </c>
      <c r="D3426" t="s">
        <v>37</v>
      </c>
      <c r="E3426" t="s">
        <v>48</v>
      </c>
      <c r="F3426">
        <v>43</v>
      </c>
      <c r="G3426" t="s">
        <v>270</v>
      </c>
      <c r="H3426" t="s">
        <v>72</v>
      </c>
      <c r="I3426" t="s">
        <v>236</v>
      </c>
      <c r="J3426" t="s">
        <v>237</v>
      </c>
      <c r="K3426" t="s">
        <v>82</v>
      </c>
      <c r="L3426" t="s">
        <v>238</v>
      </c>
      <c r="M3426">
        <v>2</v>
      </c>
      <c r="N3426" s="2">
        <v>899</v>
      </c>
      <c r="O3426" s="3">
        <v>0.15</v>
      </c>
      <c r="P3426" s="2">
        <v>960</v>
      </c>
      <c r="Q3426" t="s">
        <v>76</v>
      </c>
      <c r="R3426" t="s">
        <v>33</v>
      </c>
      <c r="S3426" t="s">
        <v>57</v>
      </c>
      <c r="T3426" s="4">
        <v>5</v>
      </c>
      <c r="U3426" s="11">
        <f t="shared" si="53"/>
        <v>1798</v>
      </c>
      <c r="V3426" s="11">
        <f>tbl_EcommerceSales[[#This Row],[Gross_Sales]]*tbl_EcommerceSales[[#This Row],[Discount]]</f>
        <v>269.7</v>
      </c>
      <c r="W3426" s="11">
        <f>tbl_EcommerceSales[[#This Row],[Gross_Sales]]-tbl_EcommerceSales[[#This Row],[Discount_Amount]]</f>
        <v>1528.3</v>
      </c>
      <c r="X3426" s="11">
        <f>tbl_EcommerceSales[[#This Row],[Quantity]] * _xlfn.XLOOKUP(tbl_EcommerceSales[[#This Row],[Product_ID]], Product_Master!A:A, Product_Master!F:F)</f>
        <v>960</v>
      </c>
      <c r="Y3426" s="11">
        <f>tbl_EcommerceSales[[#This Row],[Net_Revenue]]-tbl_EcommerceSales[[#This Row],[Total_Cost]]</f>
        <v>568.29999999999995</v>
      </c>
      <c r="Z3426" s="9">
        <f>IFERROR(#REF!/tbl_EcommerceSales[[#This Row],[Total_Cost]], 0)</f>
        <v>0</v>
      </c>
      <c r="AA3426" t="str">
        <f>TEXT(tbl_EcommerceSales[[#This Row],[Order_Date]],"mmm")</f>
        <v>Jan</v>
      </c>
      <c r="AB3426">
        <f>YEAR(tbl_EcommerceSales[[#This Row],[Order_Date]])</f>
        <v>2026</v>
      </c>
      <c r="AC3426" t="str">
        <f>IF(tbl_EcommerceSales[[#This Row],[Age]]&lt;18,"Under 18",IF(tbl_EcommerceSales[[#This Row],[Age]]&lt;=25,"18-25",IF(tbl_EcommerceSales[[#This Row],[Age]]&lt;=35,"26-35",IF(tbl_EcommerceSales[[#This Row],[Age]]&lt;=45,"36-45",IF(tbl_EcommerceSales[[#This Row],[Age]]&lt;=55,"46-55","56+")))))</f>
        <v>36-45</v>
      </c>
    </row>
    <row r="3427" spans="1:29" x14ac:dyDescent="0.35">
      <c r="A3427" t="s">
        <v>5366</v>
      </c>
      <c r="B3427" s="7">
        <v>46033</v>
      </c>
      <c r="C3427" t="s">
        <v>3672</v>
      </c>
      <c r="D3427" t="s">
        <v>312</v>
      </c>
      <c r="E3427" t="s">
        <v>25</v>
      </c>
      <c r="F3427">
        <v>37</v>
      </c>
      <c r="G3427" t="s">
        <v>99</v>
      </c>
      <c r="H3427" t="s">
        <v>88</v>
      </c>
      <c r="I3427" t="s">
        <v>271</v>
      </c>
      <c r="J3427" t="s">
        <v>272</v>
      </c>
      <c r="K3427" t="s">
        <v>30</v>
      </c>
      <c r="L3427" t="s">
        <v>273</v>
      </c>
      <c r="M3427">
        <v>1</v>
      </c>
      <c r="N3427" s="2">
        <v>4299</v>
      </c>
      <c r="O3427" s="3">
        <v>0.1</v>
      </c>
      <c r="P3427" s="2">
        <v>2700</v>
      </c>
      <c r="Q3427" t="s">
        <v>32</v>
      </c>
      <c r="R3427" t="s">
        <v>93</v>
      </c>
      <c r="S3427" t="s">
        <v>57</v>
      </c>
      <c r="T3427" s="4">
        <v>5</v>
      </c>
      <c r="U3427" s="11">
        <f t="shared" si="53"/>
        <v>4299</v>
      </c>
      <c r="V3427" s="11">
        <f>tbl_EcommerceSales[[#This Row],[Gross_Sales]]*tbl_EcommerceSales[[#This Row],[Discount]]</f>
        <v>429.90000000000003</v>
      </c>
      <c r="W3427" s="11">
        <f>tbl_EcommerceSales[[#This Row],[Gross_Sales]]-tbl_EcommerceSales[[#This Row],[Discount_Amount]]</f>
        <v>3869.1</v>
      </c>
      <c r="X3427" s="11">
        <f>tbl_EcommerceSales[[#This Row],[Quantity]] * _xlfn.XLOOKUP(tbl_EcommerceSales[[#This Row],[Product_ID]], Product_Master!A:A, Product_Master!F:F)</f>
        <v>2700</v>
      </c>
      <c r="Y3427" s="11">
        <f>tbl_EcommerceSales[[#This Row],[Net_Revenue]]-tbl_EcommerceSales[[#This Row],[Total_Cost]]</f>
        <v>1169.0999999999999</v>
      </c>
      <c r="Z3427" s="9">
        <f>IFERROR(#REF!/tbl_EcommerceSales[[#This Row],[Total_Cost]], 0)</f>
        <v>0</v>
      </c>
      <c r="AA3427" t="str">
        <f>TEXT(tbl_EcommerceSales[[#This Row],[Order_Date]],"mmm")</f>
        <v>Jan</v>
      </c>
      <c r="AB3427">
        <f>YEAR(tbl_EcommerceSales[[#This Row],[Order_Date]])</f>
        <v>2026</v>
      </c>
      <c r="AC3427" t="str">
        <f>IF(tbl_EcommerceSales[[#This Row],[Age]]&lt;18,"Under 18",IF(tbl_EcommerceSales[[#This Row],[Age]]&lt;=25,"18-25",IF(tbl_EcommerceSales[[#This Row],[Age]]&lt;=35,"26-35",IF(tbl_EcommerceSales[[#This Row],[Age]]&lt;=45,"36-45",IF(tbl_EcommerceSales[[#This Row],[Age]]&lt;=55,"46-55","56+")))))</f>
        <v>36-45</v>
      </c>
    </row>
    <row r="3428" spans="1:29" x14ac:dyDescent="0.35">
      <c r="A3428" t="s">
        <v>5367</v>
      </c>
      <c r="B3428" s="7">
        <v>46033</v>
      </c>
      <c r="C3428" t="s">
        <v>5211</v>
      </c>
      <c r="D3428" t="s">
        <v>110</v>
      </c>
      <c r="E3428" t="s">
        <v>48</v>
      </c>
      <c r="F3428">
        <v>23</v>
      </c>
      <c r="G3428" t="s">
        <v>174</v>
      </c>
      <c r="H3428" t="s">
        <v>39</v>
      </c>
      <c r="I3428" t="s">
        <v>73</v>
      </c>
      <c r="J3428" t="s">
        <v>74</v>
      </c>
      <c r="K3428" t="s">
        <v>55</v>
      </c>
      <c r="L3428" t="s">
        <v>75</v>
      </c>
      <c r="M3428">
        <v>1</v>
      </c>
      <c r="N3428" s="2">
        <v>2899</v>
      </c>
      <c r="O3428" s="3">
        <v>0.3</v>
      </c>
      <c r="P3428" s="2">
        <v>1700</v>
      </c>
      <c r="Q3428" t="s">
        <v>44</v>
      </c>
      <c r="R3428" t="s">
        <v>33</v>
      </c>
      <c r="S3428" t="s">
        <v>57</v>
      </c>
      <c r="T3428" s="4">
        <v>5</v>
      </c>
      <c r="U3428" s="11">
        <f t="shared" si="53"/>
        <v>2899</v>
      </c>
      <c r="V3428" s="11">
        <f>tbl_EcommerceSales[[#This Row],[Gross_Sales]]*tbl_EcommerceSales[[#This Row],[Discount]]</f>
        <v>869.69999999999993</v>
      </c>
      <c r="W3428" s="11">
        <f>tbl_EcommerceSales[[#This Row],[Gross_Sales]]-tbl_EcommerceSales[[#This Row],[Discount_Amount]]</f>
        <v>2029.3000000000002</v>
      </c>
      <c r="X3428" s="11">
        <f>tbl_EcommerceSales[[#This Row],[Quantity]] * _xlfn.XLOOKUP(tbl_EcommerceSales[[#This Row],[Product_ID]], Product_Master!A:A, Product_Master!F:F)</f>
        <v>1700</v>
      </c>
      <c r="Y3428" s="11">
        <f>tbl_EcommerceSales[[#This Row],[Net_Revenue]]-tbl_EcommerceSales[[#This Row],[Total_Cost]]</f>
        <v>329.30000000000018</v>
      </c>
      <c r="Z3428" s="9">
        <f>IFERROR(#REF!/tbl_EcommerceSales[[#This Row],[Total_Cost]], 0)</f>
        <v>0</v>
      </c>
      <c r="AA3428" t="str">
        <f>TEXT(tbl_EcommerceSales[[#This Row],[Order_Date]],"mmm")</f>
        <v>Jan</v>
      </c>
      <c r="AB3428">
        <f>YEAR(tbl_EcommerceSales[[#This Row],[Order_Date]])</f>
        <v>2026</v>
      </c>
      <c r="AC3428" t="str">
        <f>IF(tbl_EcommerceSales[[#This Row],[Age]]&lt;18,"Under 18",IF(tbl_EcommerceSales[[#This Row],[Age]]&lt;=25,"18-25",IF(tbl_EcommerceSales[[#This Row],[Age]]&lt;=35,"26-35",IF(tbl_EcommerceSales[[#This Row],[Age]]&lt;=45,"36-45",IF(tbl_EcommerceSales[[#This Row],[Age]]&lt;=55,"46-55","56+")))))</f>
        <v>18-25</v>
      </c>
    </row>
    <row r="3429" spans="1:29" x14ac:dyDescent="0.35">
      <c r="A3429" t="s">
        <v>5368</v>
      </c>
      <c r="B3429" s="7">
        <v>46033</v>
      </c>
      <c r="C3429" t="s">
        <v>656</v>
      </c>
      <c r="D3429" t="s">
        <v>139</v>
      </c>
      <c r="E3429" t="s">
        <v>48</v>
      </c>
      <c r="F3429">
        <v>38</v>
      </c>
      <c r="G3429" t="s">
        <v>99</v>
      </c>
      <c r="H3429" t="s">
        <v>88</v>
      </c>
      <c r="I3429" t="s">
        <v>53</v>
      </c>
      <c r="J3429" t="s">
        <v>54</v>
      </c>
      <c r="K3429" t="s">
        <v>55</v>
      </c>
      <c r="L3429" t="s">
        <v>56</v>
      </c>
      <c r="M3429">
        <v>2</v>
      </c>
      <c r="N3429" s="2">
        <v>799</v>
      </c>
      <c r="O3429" s="3">
        <v>0.15</v>
      </c>
      <c r="P3429" s="2">
        <v>780</v>
      </c>
      <c r="Q3429" t="s">
        <v>156</v>
      </c>
      <c r="R3429" t="s">
        <v>33</v>
      </c>
      <c r="S3429" t="s">
        <v>34</v>
      </c>
      <c r="T3429" s="4">
        <v>2</v>
      </c>
      <c r="U3429" s="11">
        <f t="shared" si="53"/>
        <v>1598</v>
      </c>
      <c r="V3429" s="11">
        <f>tbl_EcommerceSales[[#This Row],[Gross_Sales]]*tbl_EcommerceSales[[#This Row],[Discount]]</f>
        <v>239.7</v>
      </c>
      <c r="W3429" s="11">
        <f>tbl_EcommerceSales[[#This Row],[Gross_Sales]]-tbl_EcommerceSales[[#This Row],[Discount_Amount]]</f>
        <v>1358.3</v>
      </c>
      <c r="X3429" s="11">
        <f>tbl_EcommerceSales[[#This Row],[Quantity]] * _xlfn.XLOOKUP(tbl_EcommerceSales[[#This Row],[Product_ID]], Product_Master!A:A, Product_Master!F:F)</f>
        <v>780</v>
      </c>
      <c r="Y3429" s="11">
        <f>tbl_EcommerceSales[[#This Row],[Net_Revenue]]-tbl_EcommerceSales[[#This Row],[Total_Cost]]</f>
        <v>578.29999999999995</v>
      </c>
      <c r="Z3429" s="9">
        <f>IFERROR(#REF!/tbl_EcommerceSales[[#This Row],[Total_Cost]], 0)</f>
        <v>0</v>
      </c>
      <c r="AA3429" t="str">
        <f>TEXT(tbl_EcommerceSales[[#This Row],[Order_Date]],"mmm")</f>
        <v>Jan</v>
      </c>
      <c r="AB3429">
        <f>YEAR(tbl_EcommerceSales[[#This Row],[Order_Date]])</f>
        <v>2026</v>
      </c>
      <c r="AC3429" t="str">
        <f>IF(tbl_EcommerceSales[[#This Row],[Age]]&lt;18,"Under 18",IF(tbl_EcommerceSales[[#This Row],[Age]]&lt;=25,"18-25",IF(tbl_EcommerceSales[[#This Row],[Age]]&lt;=35,"26-35",IF(tbl_EcommerceSales[[#This Row],[Age]]&lt;=45,"36-45",IF(tbl_EcommerceSales[[#This Row],[Age]]&lt;=55,"46-55","56+")))))</f>
        <v>36-45</v>
      </c>
    </row>
    <row r="3430" spans="1:29" x14ac:dyDescent="0.35">
      <c r="A3430" t="s">
        <v>5369</v>
      </c>
      <c r="B3430" s="7">
        <v>46033</v>
      </c>
      <c r="C3430" t="s">
        <v>5370</v>
      </c>
      <c r="D3430" t="s">
        <v>116</v>
      </c>
      <c r="E3430" t="s">
        <v>48</v>
      </c>
      <c r="F3430">
        <v>45</v>
      </c>
      <c r="G3430" t="s">
        <v>99</v>
      </c>
      <c r="H3430" t="s">
        <v>88</v>
      </c>
      <c r="I3430" t="s">
        <v>67</v>
      </c>
      <c r="J3430" t="s">
        <v>68</v>
      </c>
      <c r="K3430" t="s">
        <v>42</v>
      </c>
      <c r="L3430" t="s">
        <v>43</v>
      </c>
      <c r="M3430">
        <v>4</v>
      </c>
      <c r="N3430" s="2">
        <v>799</v>
      </c>
      <c r="O3430" s="3">
        <v>0.1</v>
      </c>
      <c r="P3430" s="2">
        <v>1440</v>
      </c>
      <c r="Q3430" t="s">
        <v>44</v>
      </c>
      <c r="R3430" t="s">
        <v>33</v>
      </c>
      <c r="S3430" t="s">
        <v>57</v>
      </c>
      <c r="T3430" s="4">
        <v>5</v>
      </c>
      <c r="U3430" s="11">
        <f t="shared" si="53"/>
        <v>3196</v>
      </c>
      <c r="V3430" s="11">
        <f>tbl_EcommerceSales[[#This Row],[Gross_Sales]]*tbl_EcommerceSales[[#This Row],[Discount]]</f>
        <v>319.60000000000002</v>
      </c>
      <c r="W3430" s="11">
        <f>tbl_EcommerceSales[[#This Row],[Gross_Sales]]-tbl_EcommerceSales[[#This Row],[Discount_Amount]]</f>
        <v>2876.4</v>
      </c>
      <c r="X3430" s="11">
        <f>tbl_EcommerceSales[[#This Row],[Quantity]] * _xlfn.XLOOKUP(tbl_EcommerceSales[[#This Row],[Product_ID]], Product_Master!A:A, Product_Master!F:F)</f>
        <v>1440</v>
      </c>
      <c r="Y3430" s="11">
        <f>tbl_EcommerceSales[[#This Row],[Net_Revenue]]-tbl_EcommerceSales[[#This Row],[Total_Cost]]</f>
        <v>1436.4</v>
      </c>
      <c r="Z3430" s="9">
        <f>IFERROR(#REF!/tbl_EcommerceSales[[#This Row],[Total_Cost]], 0)</f>
        <v>0</v>
      </c>
      <c r="AA3430" t="str">
        <f>TEXT(tbl_EcommerceSales[[#This Row],[Order_Date]],"mmm")</f>
        <v>Jan</v>
      </c>
      <c r="AB3430">
        <f>YEAR(tbl_EcommerceSales[[#This Row],[Order_Date]])</f>
        <v>2026</v>
      </c>
      <c r="AC3430" t="str">
        <f>IF(tbl_EcommerceSales[[#This Row],[Age]]&lt;18,"Under 18",IF(tbl_EcommerceSales[[#This Row],[Age]]&lt;=25,"18-25",IF(tbl_EcommerceSales[[#This Row],[Age]]&lt;=35,"26-35",IF(tbl_EcommerceSales[[#This Row],[Age]]&lt;=45,"36-45",IF(tbl_EcommerceSales[[#This Row],[Age]]&lt;=55,"46-55","56+")))))</f>
        <v>36-45</v>
      </c>
    </row>
    <row r="3431" spans="1:29" x14ac:dyDescent="0.35">
      <c r="A3431" t="s">
        <v>5371</v>
      </c>
      <c r="B3431" s="7">
        <v>46033</v>
      </c>
      <c r="C3431" t="s">
        <v>923</v>
      </c>
      <c r="D3431" t="s">
        <v>60</v>
      </c>
      <c r="E3431" t="s">
        <v>48</v>
      </c>
      <c r="F3431">
        <v>33</v>
      </c>
      <c r="G3431" t="s">
        <v>26</v>
      </c>
      <c r="H3431" t="s">
        <v>27</v>
      </c>
      <c r="I3431" t="s">
        <v>206</v>
      </c>
      <c r="J3431" t="s">
        <v>207</v>
      </c>
      <c r="K3431" t="s">
        <v>177</v>
      </c>
      <c r="L3431" t="s">
        <v>208</v>
      </c>
      <c r="M3431">
        <v>2</v>
      </c>
      <c r="N3431" s="2">
        <v>2199</v>
      </c>
      <c r="O3431" s="3">
        <v>0.2</v>
      </c>
      <c r="P3431" s="2">
        <v>2500</v>
      </c>
      <c r="Q3431" t="s">
        <v>32</v>
      </c>
      <c r="R3431" t="s">
        <v>33</v>
      </c>
      <c r="S3431" t="s">
        <v>34</v>
      </c>
      <c r="T3431" s="4">
        <v>5</v>
      </c>
      <c r="U3431" s="11">
        <f t="shared" si="53"/>
        <v>4398</v>
      </c>
      <c r="V3431" s="11">
        <f>tbl_EcommerceSales[[#This Row],[Gross_Sales]]*tbl_EcommerceSales[[#This Row],[Discount]]</f>
        <v>879.6</v>
      </c>
      <c r="W3431" s="11">
        <f>tbl_EcommerceSales[[#This Row],[Gross_Sales]]-tbl_EcommerceSales[[#This Row],[Discount_Amount]]</f>
        <v>3518.4</v>
      </c>
      <c r="X3431" s="11">
        <f>tbl_EcommerceSales[[#This Row],[Quantity]] * _xlfn.XLOOKUP(tbl_EcommerceSales[[#This Row],[Product_ID]], Product_Master!A:A, Product_Master!F:F)</f>
        <v>2500</v>
      </c>
      <c r="Y3431" s="11">
        <f>tbl_EcommerceSales[[#This Row],[Net_Revenue]]-tbl_EcommerceSales[[#This Row],[Total_Cost]]</f>
        <v>1018.4000000000001</v>
      </c>
      <c r="Z3431" s="9">
        <f>IFERROR(#REF!/tbl_EcommerceSales[[#This Row],[Total_Cost]], 0)</f>
        <v>0</v>
      </c>
      <c r="AA3431" t="str">
        <f>TEXT(tbl_EcommerceSales[[#This Row],[Order_Date]],"mmm")</f>
        <v>Jan</v>
      </c>
      <c r="AB3431">
        <f>YEAR(tbl_EcommerceSales[[#This Row],[Order_Date]])</f>
        <v>2026</v>
      </c>
      <c r="AC3431" t="str">
        <f>IF(tbl_EcommerceSales[[#This Row],[Age]]&lt;18,"Under 18",IF(tbl_EcommerceSales[[#This Row],[Age]]&lt;=25,"18-25",IF(tbl_EcommerceSales[[#This Row],[Age]]&lt;=35,"26-35",IF(tbl_EcommerceSales[[#This Row],[Age]]&lt;=45,"36-45",IF(tbl_EcommerceSales[[#This Row],[Age]]&lt;=55,"46-55","56+")))))</f>
        <v>26-35</v>
      </c>
    </row>
    <row r="3432" spans="1:29" x14ac:dyDescent="0.35">
      <c r="A3432" t="s">
        <v>5372</v>
      </c>
      <c r="B3432" s="7">
        <v>46033</v>
      </c>
      <c r="C3432" t="s">
        <v>500</v>
      </c>
      <c r="D3432" t="s">
        <v>106</v>
      </c>
      <c r="E3432" t="s">
        <v>48</v>
      </c>
      <c r="F3432">
        <v>40</v>
      </c>
      <c r="G3432" t="s">
        <v>192</v>
      </c>
      <c r="H3432" t="s">
        <v>27</v>
      </c>
      <c r="I3432" t="s">
        <v>206</v>
      </c>
      <c r="J3432" t="s">
        <v>207</v>
      </c>
      <c r="K3432" t="s">
        <v>177</v>
      </c>
      <c r="L3432" t="s">
        <v>208</v>
      </c>
      <c r="M3432">
        <v>2</v>
      </c>
      <c r="N3432" s="2">
        <v>2199</v>
      </c>
      <c r="O3432" s="3">
        <v>0.15</v>
      </c>
      <c r="P3432" s="2">
        <v>2500</v>
      </c>
      <c r="Q3432" t="s">
        <v>156</v>
      </c>
      <c r="R3432" t="s">
        <v>93</v>
      </c>
      <c r="S3432" t="s">
        <v>57</v>
      </c>
      <c r="T3432" s="4">
        <v>4</v>
      </c>
      <c r="U3432" s="11">
        <f t="shared" si="53"/>
        <v>4398</v>
      </c>
      <c r="V3432" s="11">
        <f>tbl_EcommerceSales[[#This Row],[Gross_Sales]]*tbl_EcommerceSales[[#This Row],[Discount]]</f>
        <v>659.69999999999993</v>
      </c>
      <c r="W3432" s="11">
        <f>tbl_EcommerceSales[[#This Row],[Gross_Sales]]-tbl_EcommerceSales[[#This Row],[Discount_Amount]]</f>
        <v>3738.3</v>
      </c>
      <c r="X3432" s="11">
        <f>tbl_EcommerceSales[[#This Row],[Quantity]] * _xlfn.XLOOKUP(tbl_EcommerceSales[[#This Row],[Product_ID]], Product_Master!A:A, Product_Master!F:F)</f>
        <v>2500</v>
      </c>
      <c r="Y3432" s="11">
        <f>tbl_EcommerceSales[[#This Row],[Net_Revenue]]-tbl_EcommerceSales[[#This Row],[Total_Cost]]</f>
        <v>1238.3000000000002</v>
      </c>
      <c r="Z3432" s="9">
        <f>IFERROR(#REF!/tbl_EcommerceSales[[#This Row],[Total_Cost]], 0)</f>
        <v>0</v>
      </c>
      <c r="AA3432" t="str">
        <f>TEXT(tbl_EcommerceSales[[#This Row],[Order_Date]],"mmm")</f>
        <v>Jan</v>
      </c>
      <c r="AB3432">
        <f>YEAR(tbl_EcommerceSales[[#This Row],[Order_Date]])</f>
        <v>2026</v>
      </c>
      <c r="AC3432" t="str">
        <f>IF(tbl_EcommerceSales[[#This Row],[Age]]&lt;18,"Under 18",IF(tbl_EcommerceSales[[#This Row],[Age]]&lt;=25,"18-25",IF(tbl_EcommerceSales[[#This Row],[Age]]&lt;=35,"26-35",IF(tbl_EcommerceSales[[#This Row],[Age]]&lt;=45,"36-45",IF(tbl_EcommerceSales[[#This Row],[Age]]&lt;=55,"46-55","56+")))))</f>
        <v>36-45</v>
      </c>
    </row>
    <row r="3433" spans="1:29" x14ac:dyDescent="0.35">
      <c r="A3433" t="s">
        <v>5373</v>
      </c>
      <c r="B3433" s="7">
        <v>46033</v>
      </c>
      <c r="C3433" t="s">
        <v>3825</v>
      </c>
      <c r="D3433" t="s">
        <v>60</v>
      </c>
      <c r="E3433" t="s">
        <v>48</v>
      </c>
      <c r="F3433">
        <v>25</v>
      </c>
      <c r="G3433" t="s">
        <v>155</v>
      </c>
      <c r="H3433" t="s">
        <v>88</v>
      </c>
      <c r="I3433" t="s">
        <v>241</v>
      </c>
      <c r="J3433" t="s">
        <v>242</v>
      </c>
      <c r="K3433" t="s">
        <v>42</v>
      </c>
      <c r="L3433" t="s">
        <v>243</v>
      </c>
      <c r="M3433">
        <v>1</v>
      </c>
      <c r="N3433" s="2">
        <v>649</v>
      </c>
      <c r="O3433" s="3">
        <v>0</v>
      </c>
      <c r="P3433" s="2">
        <v>290</v>
      </c>
      <c r="Q3433" t="s">
        <v>76</v>
      </c>
      <c r="R3433" t="s">
        <v>93</v>
      </c>
      <c r="S3433" t="s">
        <v>34</v>
      </c>
      <c r="T3433" s="4">
        <v>5</v>
      </c>
      <c r="U3433" s="11">
        <f t="shared" si="53"/>
        <v>649</v>
      </c>
      <c r="V3433" s="11">
        <f>tbl_EcommerceSales[[#This Row],[Gross_Sales]]*tbl_EcommerceSales[[#This Row],[Discount]]</f>
        <v>0</v>
      </c>
      <c r="W3433" s="11">
        <f>tbl_EcommerceSales[[#This Row],[Gross_Sales]]-tbl_EcommerceSales[[#This Row],[Discount_Amount]]</f>
        <v>649</v>
      </c>
      <c r="X3433" s="11">
        <f>tbl_EcommerceSales[[#This Row],[Quantity]] * _xlfn.XLOOKUP(tbl_EcommerceSales[[#This Row],[Product_ID]], Product_Master!A:A, Product_Master!F:F)</f>
        <v>290</v>
      </c>
      <c r="Y3433" s="11">
        <f>tbl_EcommerceSales[[#This Row],[Net_Revenue]]-tbl_EcommerceSales[[#This Row],[Total_Cost]]</f>
        <v>359</v>
      </c>
      <c r="Z3433" s="9">
        <f>IFERROR(#REF!/tbl_EcommerceSales[[#This Row],[Total_Cost]], 0)</f>
        <v>0</v>
      </c>
      <c r="AA3433" t="str">
        <f>TEXT(tbl_EcommerceSales[[#This Row],[Order_Date]],"mmm")</f>
        <v>Jan</v>
      </c>
      <c r="AB3433">
        <f>YEAR(tbl_EcommerceSales[[#This Row],[Order_Date]])</f>
        <v>2026</v>
      </c>
      <c r="AC3433" t="str">
        <f>IF(tbl_EcommerceSales[[#This Row],[Age]]&lt;18,"Under 18",IF(tbl_EcommerceSales[[#This Row],[Age]]&lt;=25,"18-25",IF(tbl_EcommerceSales[[#This Row],[Age]]&lt;=35,"26-35",IF(tbl_EcommerceSales[[#This Row],[Age]]&lt;=45,"36-45",IF(tbl_EcommerceSales[[#This Row],[Age]]&lt;=55,"46-55","56+")))))</f>
        <v>18-25</v>
      </c>
    </row>
    <row r="3434" spans="1:29" x14ac:dyDescent="0.35">
      <c r="A3434" t="s">
        <v>5374</v>
      </c>
      <c r="B3434" s="7">
        <v>46033</v>
      </c>
      <c r="C3434" t="s">
        <v>298</v>
      </c>
      <c r="D3434" t="s">
        <v>79</v>
      </c>
      <c r="E3434" t="s">
        <v>25</v>
      </c>
      <c r="F3434">
        <v>40</v>
      </c>
      <c r="G3434" t="s">
        <v>246</v>
      </c>
      <c r="H3434" t="s">
        <v>27</v>
      </c>
      <c r="I3434" t="s">
        <v>111</v>
      </c>
      <c r="J3434" t="s">
        <v>112</v>
      </c>
      <c r="K3434" t="s">
        <v>55</v>
      </c>
      <c r="L3434" t="s">
        <v>113</v>
      </c>
      <c r="M3434">
        <v>1</v>
      </c>
      <c r="N3434" s="2">
        <v>1799</v>
      </c>
      <c r="O3434" s="3">
        <v>0.2</v>
      </c>
      <c r="P3434" s="2">
        <v>950</v>
      </c>
      <c r="Q3434" t="s">
        <v>123</v>
      </c>
      <c r="R3434" t="s">
        <v>33</v>
      </c>
      <c r="S3434" t="s">
        <v>34</v>
      </c>
      <c r="T3434" s="4">
        <v>4</v>
      </c>
      <c r="U3434" s="11">
        <f t="shared" si="53"/>
        <v>1799</v>
      </c>
      <c r="V3434" s="11">
        <f>tbl_EcommerceSales[[#This Row],[Gross_Sales]]*tbl_EcommerceSales[[#This Row],[Discount]]</f>
        <v>359.8</v>
      </c>
      <c r="W3434" s="11">
        <f>tbl_EcommerceSales[[#This Row],[Gross_Sales]]-tbl_EcommerceSales[[#This Row],[Discount_Amount]]</f>
        <v>1439.2</v>
      </c>
      <c r="X3434" s="11">
        <f>tbl_EcommerceSales[[#This Row],[Quantity]] * _xlfn.XLOOKUP(tbl_EcommerceSales[[#This Row],[Product_ID]], Product_Master!A:A, Product_Master!F:F)</f>
        <v>950</v>
      </c>
      <c r="Y3434" s="11">
        <f>tbl_EcommerceSales[[#This Row],[Net_Revenue]]-tbl_EcommerceSales[[#This Row],[Total_Cost]]</f>
        <v>489.20000000000005</v>
      </c>
      <c r="Z3434" s="9">
        <f>IFERROR(#REF!/tbl_EcommerceSales[[#This Row],[Total_Cost]], 0)</f>
        <v>0</v>
      </c>
      <c r="AA3434" t="str">
        <f>TEXT(tbl_EcommerceSales[[#This Row],[Order_Date]],"mmm")</f>
        <v>Jan</v>
      </c>
      <c r="AB3434">
        <f>YEAR(tbl_EcommerceSales[[#This Row],[Order_Date]])</f>
        <v>2026</v>
      </c>
      <c r="AC3434" t="str">
        <f>IF(tbl_EcommerceSales[[#This Row],[Age]]&lt;18,"Under 18",IF(tbl_EcommerceSales[[#This Row],[Age]]&lt;=25,"18-25",IF(tbl_EcommerceSales[[#This Row],[Age]]&lt;=35,"26-35",IF(tbl_EcommerceSales[[#This Row],[Age]]&lt;=45,"36-45",IF(tbl_EcommerceSales[[#This Row],[Age]]&lt;=55,"46-55","56+")))))</f>
        <v>36-45</v>
      </c>
    </row>
    <row r="3435" spans="1:29" x14ac:dyDescent="0.35">
      <c r="A3435" t="s">
        <v>5375</v>
      </c>
      <c r="B3435" s="7">
        <v>46033</v>
      </c>
      <c r="C3435" t="s">
        <v>5376</v>
      </c>
      <c r="D3435" t="s">
        <v>232</v>
      </c>
      <c r="E3435" t="s">
        <v>48</v>
      </c>
      <c r="F3435">
        <v>47</v>
      </c>
      <c r="G3435" t="s">
        <v>136</v>
      </c>
      <c r="H3435" t="s">
        <v>88</v>
      </c>
      <c r="I3435" t="s">
        <v>111</v>
      </c>
      <c r="J3435" t="s">
        <v>112</v>
      </c>
      <c r="K3435" t="s">
        <v>55</v>
      </c>
      <c r="L3435" t="s">
        <v>113</v>
      </c>
      <c r="M3435">
        <v>1</v>
      </c>
      <c r="N3435" s="2">
        <v>1799</v>
      </c>
      <c r="O3435" s="3">
        <v>0.1</v>
      </c>
      <c r="P3435" s="2">
        <v>950</v>
      </c>
      <c r="Q3435" t="s">
        <v>44</v>
      </c>
      <c r="R3435" t="s">
        <v>33</v>
      </c>
      <c r="S3435" t="s">
        <v>34</v>
      </c>
      <c r="T3435" s="4">
        <v>4</v>
      </c>
      <c r="U3435" s="11">
        <f t="shared" si="53"/>
        <v>1799</v>
      </c>
      <c r="V3435" s="11">
        <f>tbl_EcommerceSales[[#This Row],[Gross_Sales]]*tbl_EcommerceSales[[#This Row],[Discount]]</f>
        <v>179.9</v>
      </c>
      <c r="W3435" s="11">
        <f>tbl_EcommerceSales[[#This Row],[Gross_Sales]]-tbl_EcommerceSales[[#This Row],[Discount_Amount]]</f>
        <v>1619.1</v>
      </c>
      <c r="X3435" s="11">
        <f>tbl_EcommerceSales[[#This Row],[Quantity]] * _xlfn.XLOOKUP(tbl_EcommerceSales[[#This Row],[Product_ID]], Product_Master!A:A, Product_Master!F:F)</f>
        <v>950</v>
      </c>
      <c r="Y3435" s="11">
        <f>tbl_EcommerceSales[[#This Row],[Net_Revenue]]-tbl_EcommerceSales[[#This Row],[Total_Cost]]</f>
        <v>669.09999999999991</v>
      </c>
      <c r="Z3435" s="9">
        <f>IFERROR(#REF!/tbl_EcommerceSales[[#This Row],[Total_Cost]], 0)</f>
        <v>0</v>
      </c>
      <c r="AA3435" t="str">
        <f>TEXT(tbl_EcommerceSales[[#This Row],[Order_Date]],"mmm")</f>
        <v>Jan</v>
      </c>
      <c r="AB3435">
        <f>YEAR(tbl_EcommerceSales[[#This Row],[Order_Date]])</f>
        <v>2026</v>
      </c>
      <c r="AC3435" t="str">
        <f>IF(tbl_EcommerceSales[[#This Row],[Age]]&lt;18,"Under 18",IF(tbl_EcommerceSales[[#This Row],[Age]]&lt;=25,"18-25",IF(tbl_EcommerceSales[[#This Row],[Age]]&lt;=35,"26-35",IF(tbl_EcommerceSales[[#This Row],[Age]]&lt;=45,"36-45",IF(tbl_EcommerceSales[[#This Row],[Age]]&lt;=55,"46-55","56+")))))</f>
        <v>46-55</v>
      </c>
    </row>
    <row r="3436" spans="1:29" x14ac:dyDescent="0.35">
      <c r="A3436" t="s">
        <v>5377</v>
      </c>
      <c r="B3436" s="7">
        <v>46034</v>
      </c>
      <c r="C3436" t="s">
        <v>5378</v>
      </c>
      <c r="D3436" t="s">
        <v>216</v>
      </c>
      <c r="E3436" t="s">
        <v>48</v>
      </c>
      <c r="F3436">
        <v>24</v>
      </c>
      <c r="G3436" t="s">
        <v>211</v>
      </c>
      <c r="H3436" t="s">
        <v>72</v>
      </c>
      <c r="I3436" t="s">
        <v>257</v>
      </c>
      <c r="J3436" t="s">
        <v>258</v>
      </c>
      <c r="K3436" t="s">
        <v>55</v>
      </c>
      <c r="L3436" t="s">
        <v>56</v>
      </c>
      <c r="M3436">
        <v>1</v>
      </c>
      <c r="N3436" s="2">
        <v>1999</v>
      </c>
      <c r="O3436" s="3">
        <v>0.05</v>
      </c>
      <c r="P3436" s="2">
        <v>1050</v>
      </c>
      <c r="Q3436" t="s">
        <v>156</v>
      </c>
      <c r="R3436" t="s">
        <v>33</v>
      </c>
      <c r="S3436" t="s">
        <v>34</v>
      </c>
      <c r="T3436" s="4">
        <v>5</v>
      </c>
      <c r="U3436" s="11">
        <f t="shared" si="53"/>
        <v>1999</v>
      </c>
      <c r="V3436" s="11">
        <f>tbl_EcommerceSales[[#This Row],[Gross_Sales]]*tbl_EcommerceSales[[#This Row],[Discount]]</f>
        <v>99.95</v>
      </c>
      <c r="W3436" s="11">
        <f>tbl_EcommerceSales[[#This Row],[Gross_Sales]]-tbl_EcommerceSales[[#This Row],[Discount_Amount]]</f>
        <v>1899.05</v>
      </c>
      <c r="X3436" s="11">
        <f>tbl_EcommerceSales[[#This Row],[Quantity]] * _xlfn.XLOOKUP(tbl_EcommerceSales[[#This Row],[Product_ID]], Product_Master!A:A, Product_Master!F:F)</f>
        <v>1050</v>
      </c>
      <c r="Y3436" s="11">
        <f>tbl_EcommerceSales[[#This Row],[Net_Revenue]]-tbl_EcommerceSales[[#This Row],[Total_Cost]]</f>
        <v>849.05</v>
      </c>
      <c r="Z3436" s="9">
        <f>IFERROR(#REF!/tbl_EcommerceSales[[#This Row],[Total_Cost]], 0)</f>
        <v>0</v>
      </c>
      <c r="AA3436" t="str">
        <f>TEXT(tbl_EcommerceSales[[#This Row],[Order_Date]],"mmm")</f>
        <v>Jan</v>
      </c>
      <c r="AB3436">
        <f>YEAR(tbl_EcommerceSales[[#This Row],[Order_Date]])</f>
        <v>2026</v>
      </c>
      <c r="AC3436" t="str">
        <f>IF(tbl_EcommerceSales[[#This Row],[Age]]&lt;18,"Under 18",IF(tbl_EcommerceSales[[#This Row],[Age]]&lt;=25,"18-25",IF(tbl_EcommerceSales[[#This Row],[Age]]&lt;=35,"26-35",IF(tbl_EcommerceSales[[#This Row],[Age]]&lt;=45,"36-45",IF(tbl_EcommerceSales[[#This Row],[Age]]&lt;=55,"46-55","56+")))))</f>
        <v>18-25</v>
      </c>
    </row>
    <row r="3437" spans="1:29" x14ac:dyDescent="0.35">
      <c r="A3437" t="s">
        <v>5379</v>
      </c>
      <c r="B3437" s="7">
        <v>46034</v>
      </c>
      <c r="C3437" t="s">
        <v>3610</v>
      </c>
      <c r="D3437" t="s">
        <v>232</v>
      </c>
      <c r="E3437" t="s">
        <v>48</v>
      </c>
      <c r="F3437">
        <v>20</v>
      </c>
      <c r="G3437" t="s">
        <v>136</v>
      </c>
      <c r="H3437" t="s">
        <v>88</v>
      </c>
      <c r="I3437" t="s">
        <v>357</v>
      </c>
      <c r="J3437" t="s">
        <v>358</v>
      </c>
      <c r="K3437" t="s">
        <v>177</v>
      </c>
      <c r="L3437" t="s">
        <v>178</v>
      </c>
      <c r="M3437">
        <v>2</v>
      </c>
      <c r="N3437" s="2">
        <v>999</v>
      </c>
      <c r="O3437" s="3">
        <v>0</v>
      </c>
      <c r="P3437" s="2">
        <v>1040</v>
      </c>
      <c r="Q3437" t="s">
        <v>123</v>
      </c>
      <c r="R3437" t="s">
        <v>33</v>
      </c>
      <c r="S3437" t="s">
        <v>34</v>
      </c>
      <c r="T3437" s="4">
        <v>4</v>
      </c>
      <c r="U3437" s="11">
        <f t="shared" si="53"/>
        <v>1998</v>
      </c>
      <c r="V3437" s="11">
        <f>tbl_EcommerceSales[[#This Row],[Gross_Sales]]*tbl_EcommerceSales[[#This Row],[Discount]]</f>
        <v>0</v>
      </c>
      <c r="W3437" s="11">
        <f>tbl_EcommerceSales[[#This Row],[Gross_Sales]]-tbl_EcommerceSales[[#This Row],[Discount_Amount]]</f>
        <v>1998</v>
      </c>
      <c r="X3437" s="11">
        <f>tbl_EcommerceSales[[#This Row],[Quantity]] * _xlfn.XLOOKUP(tbl_EcommerceSales[[#This Row],[Product_ID]], Product_Master!A:A, Product_Master!F:F)</f>
        <v>1040</v>
      </c>
      <c r="Y3437" s="11">
        <f>tbl_EcommerceSales[[#This Row],[Net_Revenue]]-tbl_EcommerceSales[[#This Row],[Total_Cost]]</f>
        <v>958</v>
      </c>
      <c r="Z3437" s="9">
        <f>IFERROR(#REF!/tbl_EcommerceSales[[#This Row],[Total_Cost]], 0)</f>
        <v>0</v>
      </c>
      <c r="AA3437" t="str">
        <f>TEXT(tbl_EcommerceSales[[#This Row],[Order_Date]],"mmm")</f>
        <v>Jan</v>
      </c>
      <c r="AB3437">
        <f>YEAR(tbl_EcommerceSales[[#This Row],[Order_Date]])</f>
        <v>2026</v>
      </c>
      <c r="AC3437" t="str">
        <f>IF(tbl_EcommerceSales[[#This Row],[Age]]&lt;18,"Under 18",IF(tbl_EcommerceSales[[#This Row],[Age]]&lt;=25,"18-25",IF(tbl_EcommerceSales[[#This Row],[Age]]&lt;=35,"26-35",IF(tbl_EcommerceSales[[#This Row],[Age]]&lt;=45,"36-45",IF(tbl_EcommerceSales[[#This Row],[Age]]&lt;=55,"46-55","56+")))))</f>
        <v>18-25</v>
      </c>
    </row>
    <row r="3438" spans="1:29" x14ac:dyDescent="0.35">
      <c r="A3438" t="s">
        <v>5380</v>
      </c>
      <c r="B3438" s="7">
        <v>46034</v>
      </c>
      <c r="C3438" t="s">
        <v>250</v>
      </c>
      <c r="D3438" t="s">
        <v>251</v>
      </c>
      <c r="E3438" t="s">
        <v>25</v>
      </c>
      <c r="F3438">
        <v>29</v>
      </c>
      <c r="G3438" t="s">
        <v>211</v>
      </c>
      <c r="H3438" t="s">
        <v>72</v>
      </c>
      <c r="I3438" t="s">
        <v>517</v>
      </c>
      <c r="J3438" t="s">
        <v>518</v>
      </c>
      <c r="K3438" t="s">
        <v>30</v>
      </c>
      <c r="L3438" t="s">
        <v>278</v>
      </c>
      <c r="M3438">
        <v>2</v>
      </c>
      <c r="N3438" s="2">
        <v>1299</v>
      </c>
      <c r="O3438" s="3">
        <v>0.1</v>
      </c>
      <c r="P3438" s="2">
        <v>1380</v>
      </c>
      <c r="Q3438" t="s">
        <v>156</v>
      </c>
      <c r="R3438" t="s">
        <v>33</v>
      </c>
      <c r="S3438" t="s">
        <v>34</v>
      </c>
      <c r="T3438" s="4">
        <v>5</v>
      </c>
      <c r="U3438" s="11">
        <f t="shared" si="53"/>
        <v>2598</v>
      </c>
      <c r="V3438" s="11">
        <f>tbl_EcommerceSales[[#This Row],[Gross_Sales]]*tbl_EcommerceSales[[#This Row],[Discount]]</f>
        <v>259.8</v>
      </c>
      <c r="W3438" s="11">
        <f>tbl_EcommerceSales[[#This Row],[Gross_Sales]]-tbl_EcommerceSales[[#This Row],[Discount_Amount]]</f>
        <v>2338.1999999999998</v>
      </c>
      <c r="X3438" s="11">
        <f>tbl_EcommerceSales[[#This Row],[Quantity]] * _xlfn.XLOOKUP(tbl_EcommerceSales[[#This Row],[Product_ID]], Product_Master!A:A, Product_Master!F:F)</f>
        <v>1380</v>
      </c>
      <c r="Y3438" s="11">
        <f>tbl_EcommerceSales[[#This Row],[Net_Revenue]]-tbl_EcommerceSales[[#This Row],[Total_Cost]]</f>
        <v>958.19999999999982</v>
      </c>
      <c r="Z3438" s="9">
        <f>IFERROR(#REF!/tbl_EcommerceSales[[#This Row],[Total_Cost]], 0)</f>
        <v>0</v>
      </c>
      <c r="AA3438" t="str">
        <f>TEXT(tbl_EcommerceSales[[#This Row],[Order_Date]],"mmm")</f>
        <v>Jan</v>
      </c>
      <c r="AB3438">
        <f>YEAR(tbl_EcommerceSales[[#This Row],[Order_Date]])</f>
        <v>2026</v>
      </c>
      <c r="AC3438" t="str">
        <f>IF(tbl_EcommerceSales[[#This Row],[Age]]&lt;18,"Under 18",IF(tbl_EcommerceSales[[#This Row],[Age]]&lt;=25,"18-25",IF(tbl_EcommerceSales[[#This Row],[Age]]&lt;=35,"26-35",IF(tbl_EcommerceSales[[#This Row],[Age]]&lt;=45,"36-45",IF(tbl_EcommerceSales[[#This Row],[Age]]&lt;=55,"46-55","56+")))))</f>
        <v>26-35</v>
      </c>
    </row>
    <row r="3439" spans="1:29" x14ac:dyDescent="0.35">
      <c r="A3439" t="s">
        <v>5381</v>
      </c>
      <c r="B3439" s="7">
        <v>46034</v>
      </c>
      <c r="C3439" t="s">
        <v>2002</v>
      </c>
      <c r="D3439" t="s">
        <v>269</v>
      </c>
      <c r="E3439" t="s">
        <v>48</v>
      </c>
      <c r="F3439">
        <v>18</v>
      </c>
      <c r="G3439" t="s">
        <v>246</v>
      </c>
      <c r="H3439" t="s">
        <v>27</v>
      </c>
      <c r="I3439" t="s">
        <v>165</v>
      </c>
      <c r="J3439" t="s">
        <v>166</v>
      </c>
      <c r="K3439" t="s">
        <v>42</v>
      </c>
      <c r="L3439" t="s">
        <v>167</v>
      </c>
      <c r="M3439">
        <v>1</v>
      </c>
      <c r="N3439" s="2">
        <v>1799</v>
      </c>
      <c r="O3439" s="3">
        <v>0.05</v>
      </c>
      <c r="P3439" s="2">
        <v>900</v>
      </c>
      <c r="Q3439" t="s">
        <v>32</v>
      </c>
      <c r="R3439" t="s">
        <v>33</v>
      </c>
      <c r="S3439" t="s">
        <v>57</v>
      </c>
      <c r="T3439" s="4">
        <v>2</v>
      </c>
      <c r="U3439" s="11">
        <f t="shared" si="53"/>
        <v>1799</v>
      </c>
      <c r="V3439" s="11">
        <f>tbl_EcommerceSales[[#This Row],[Gross_Sales]]*tbl_EcommerceSales[[#This Row],[Discount]]</f>
        <v>89.95</v>
      </c>
      <c r="W3439" s="11">
        <f>tbl_EcommerceSales[[#This Row],[Gross_Sales]]-tbl_EcommerceSales[[#This Row],[Discount_Amount]]</f>
        <v>1709.05</v>
      </c>
      <c r="X3439" s="11">
        <f>tbl_EcommerceSales[[#This Row],[Quantity]] * _xlfn.XLOOKUP(tbl_EcommerceSales[[#This Row],[Product_ID]], Product_Master!A:A, Product_Master!F:F)</f>
        <v>900</v>
      </c>
      <c r="Y3439" s="11">
        <f>tbl_EcommerceSales[[#This Row],[Net_Revenue]]-tbl_EcommerceSales[[#This Row],[Total_Cost]]</f>
        <v>809.05</v>
      </c>
      <c r="Z3439" s="9">
        <f>IFERROR(#REF!/tbl_EcommerceSales[[#This Row],[Total_Cost]], 0)</f>
        <v>0</v>
      </c>
      <c r="AA3439" t="str">
        <f>TEXT(tbl_EcommerceSales[[#This Row],[Order_Date]],"mmm")</f>
        <v>Jan</v>
      </c>
      <c r="AB3439">
        <f>YEAR(tbl_EcommerceSales[[#This Row],[Order_Date]])</f>
        <v>2026</v>
      </c>
      <c r="AC3439" t="str">
        <f>IF(tbl_EcommerceSales[[#This Row],[Age]]&lt;18,"Under 18",IF(tbl_EcommerceSales[[#This Row],[Age]]&lt;=25,"18-25",IF(tbl_EcommerceSales[[#This Row],[Age]]&lt;=35,"26-35",IF(tbl_EcommerceSales[[#This Row],[Age]]&lt;=45,"36-45",IF(tbl_EcommerceSales[[#This Row],[Age]]&lt;=55,"46-55","56+")))))</f>
        <v>18-25</v>
      </c>
    </row>
    <row r="3440" spans="1:29" x14ac:dyDescent="0.35">
      <c r="A3440" t="s">
        <v>5382</v>
      </c>
      <c r="B3440" s="7">
        <v>46034</v>
      </c>
      <c r="C3440" t="s">
        <v>4471</v>
      </c>
      <c r="D3440" t="s">
        <v>189</v>
      </c>
      <c r="E3440" t="s">
        <v>25</v>
      </c>
      <c r="F3440">
        <v>38</v>
      </c>
      <c r="G3440" t="s">
        <v>155</v>
      </c>
      <c r="H3440" t="s">
        <v>88</v>
      </c>
      <c r="I3440" t="s">
        <v>221</v>
      </c>
      <c r="J3440" t="s">
        <v>222</v>
      </c>
      <c r="K3440" t="s">
        <v>177</v>
      </c>
      <c r="L3440" t="s">
        <v>208</v>
      </c>
      <c r="M3440">
        <v>1</v>
      </c>
      <c r="N3440" s="2">
        <v>1499</v>
      </c>
      <c r="O3440" s="3">
        <v>0.05</v>
      </c>
      <c r="P3440" s="2">
        <v>800</v>
      </c>
      <c r="Q3440" t="s">
        <v>32</v>
      </c>
      <c r="R3440" t="s">
        <v>33</v>
      </c>
      <c r="S3440" t="s">
        <v>34</v>
      </c>
      <c r="T3440" s="4">
        <v>3</v>
      </c>
      <c r="U3440" s="11">
        <f t="shared" si="53"/>
        <v>1499</v>
      </c>
      <c r="V3440" s="11">
        <f>tbl_EcommerceSales[[#This Row],[Gross_Sales]]*tbl_EcommerceSales[[#This Row],[Discount]]</f>
        <v>74.95</v>
      </c>
      <c r="W3440" s="11">
        <f>tbl_EcommerceSales[[#This Row],[Gross_Sales]]-tbl_EcommerceSales[[#This Row],[Discount_Amount]]</f>
        <v>1424.05</v>
      </c>
      <c r="X3440" s="11">
        <f>tbl_EcommerceSales[[#This Row],[Quantity]] * _xlfn.XLOOKUP(tbl_EcommerceSales[[#This Row],[Product_ID]], Product_Master!A:A, Product_Master!F:F)</f>
        <v>800</v>
      </c>
      <c r="Y3440" s="11">
        <f>tbl_EcommerceSales[[#This Row],[Net_Revenue]]-tbl_EcommerceSales[[#This Row],[Total_Cost]]</f>
        <v>624.04999999999995</v>
      </c>
      <c r="Z3440" s="9">
        <f>IFERROR(#REF!/tbl_EcommerceSales[[#This Row],[Total_Cost]], 0)</f>
        <v>0</v>
      </c>
      <c r="AA3440" t="str">
        <f>TEXT(tbl_EcommerceSales[[#This Row],[Order_Date]],"mmm")</f>
        <v>Jan</v>
      </c>
      <c r="AB3440">
        <f>YEAR(tbl_EcommerceSales[[#This Row],[Order_Date]])</f>
        <v>2026</v>
      </c>
      <c r="AC3440" t="str">
        <f>IF(tbl_EcommerceSales[[#This Row],[Age]]&lt;18,"Under 18",IF(tbl_EcommerceSales[[#This Row],[Age]]&lt;=25,"18-25",IF(tbl_EcommerceSales[[#This Row],[Age]]&lt;=35,"26-35",IF(tbl_EcommerceSales[[#This Row],[Age]]&lt;=45,"36-45",IF(tbl_EcommerceSales[[#This Row],[Age]]&lt;=55,"46-55","56+")))))</f>
        <v>36-45</v>
      </c>
    </row>
    <row r="3441" spans="1:29" x14ac:dyDescent="0.35">
      <c r="A3441" t="s">
        <v>5383</v>
      </c>
      <c r="B3441" s="7">
        <v>46034</v>
      </c>
      <c r="C3441" t="s">
        <v>5384</v>
      </c>
      <c r="D3441" t="s">
        <v>216</v>
      </c>
      <c r="E3441" t="s">
        <v>48</v>
      </c>
      <c r="F3441">
        <v>22</v>
      </c>
      <c r="G3441" t="s">
        <v>152</v>
      </c>
      <c r="H3441" t="s">
        <v>72</v>
      </c>
      <c r="I3441" t="s">
        <v>80</v>
      </c>
      <c r="J3441" t="s">
        <v>81</v>
      </c>
      <c r="K3441" t="s">
        <v>82</v>
      </c>
      <c r="L3441" t="s">
        <v>83</v>
      </c>
      <c r="M3441">
        <v>1</v>
      </c>
      <c r="N3441" s="2">
        <v>2499</v>
      </c>
      <c r="O3441" s="3">
        <v>0.1</v>
      </c>
      <c r="P3441" s="2">
        <v>1550</v>
      </c>
      <c r="Q3441" t="s">
        <v>123</v>
      </c>
      <c r="R3441" t="s">
        <v>33</v>
      </c>
      <c r="S3441" t="s">
        <v>34</v>
      </c>
      <c r="T3441" s="4">
        <v>5</v>
      </c>
      <c r="U3441" s="11">
        <f t="shared" si="53"/>
        <v>2499</v>
      </c>
      <c r="V3441" s="11">
        <f>tbl_EcommerceSales[[#This Row],[Gross_Sales]]*tbl_EcommerceSales[[#This Row],[Discount]]</f>
        <v>249.9</v>
      </c>
      <c r="W3441" s="11">
        <f>tbl_EcommerceSales[[#This Row],[Gross_Sales]]-tbl_EcommerceSales[[#This Row],[Discount_Amount]]</f>
        <v>2249.1</v>
      </c>
      <c r="X3441" s="11">
        <f>tbl_EcommerceSales[[#This Row],[Quantity]] * _xlfn.XLOOKUP(tbl_EcommerceSales[[#This Row],[Product_ID]], Product_Master!A:A, Product_Master!F:F)</f>
        <v>1550</v>
      </c>
      <c r="Y3441" s="11">
        <f>tbl_EcommerceSales[[#This Row],[Net_Revenue]]-tbl_EcommerceSales[[#This Row],[Total_Cost]]</f>
        <v>699.09999999999991</v>
      </c>
      <c r="Z3441" s="9">
        <f>IFERROR(#REF!/tbl_EcommerceSales[[#This Row],[Total_Cost]], 0)</f>
        <v>0</v>
      </c>
      <c r="AA3441" t="str">
        <f>TEXT(tbl_EcommerceSales[[#This Row],[Order_Date]],"mmm")</f>
        <v>Jan</v>
      </c>
      <c r="AB3441">
        <f>YEAR(tbl_EcommerceSales[[#This Row],[Order_Date]])</f>
        <v>2026</v>
      </c>
      <c r="AC3441" t="str">
        <f>IF(tbl_EcommerceSales[[#This Row],[Age]]&lt;18,"Under 18",IF(tbl_EcommerceSales[[#This Row],[Age]]&lt;=25,"18-25",IF(tbl_EcommerceSales[[#This Row],[Age]]&lt;=35,"26-35",IF(tbl_EcommerceSales[[#This Row],[Age]]&lt;=45,"36-45",IF(tbl_EcommerceSales[[#This Row],[Age]]&lt;=55,"46-55","56+")))))</f>
        <v>18-25</v>
      </c>
    </row>
    <row r="3442" spans="1:29" x14ac:dyDescent="0.35">
      <c r="A3442" t="s">
        <v>5385</v>
      </c>
      <c r="B3442" s="7">
        <v>46034</v>
      </c>
      <c r="C3442" t="s">
        <v>3996</v>
      </c>
      <c r="D3442" t="s">
        <v>195</v>
      </c>
      <c r="E3442" t="s">
        <v>25</v>
      </c>
      <c r="F3442">
        <v>26</v>
      </c>
      <c r="G3442" t="s">
        <v>155</v>
      </c>
      <c r="H3442" t="s">
        <v>88</v>
      </c>
      <c r="I3442" t="s">
        <v>89</v>
      </c>
      <c r="J3442" t="s">
        <v>90</v>
      </c>
      <c r="K3442" t="s">
        <v>91</v>
      </c>
      <c r="L3442" t="s">
        <v>92</v>
      </c>
      <c r="M3442">
        <v>1</v>
      </c>
      <c r="N3442" s="2">
        <v>599</v>
      </c>
      <c r="O3442" s="3">
        <v>0.15</v>
      </c>
      <c r="P3442" s="2">
        <v>260</v>
      </c>
      <c r="Q3442" t="s">
        <v>156</v>
      </c>
      <c r="R3442" t="s">
        <v>33</v>
      </c>
      <c r="S3442" t="s">
        <v>57</v>
      </c>
      <c r="T3442" s="4">
        <v>4</v>
      </c>
      <c r="U3442" s="11">
        <f t="shared" si="53"/>
        <v>599</v>
      </c>
      <c r="V3442" s="11">
        <f>tbl_EcommerceSales[[#This Row],[Gross_Sales]]*tbl_EcommerceSales[[#This Row],[Discount]]</f>
        <v>89.85</v>
      </c>
      <c r="W3442" s="11">
        <f>tbl_EcommerceSales[[#This Row],[Gross_Sales]]-tbl_EcommerceSales[[#This Row],[Discount_Amount]]</f>
        <v>509.15</v>
      </c>
      <c r="X3442" s="11">
        <f>tbl_EcommerceSales[[#This Row],[Quantity]] * _xlfn.XLOOKUP(tbl_EcommerceSales[[#This Row],[Product_ID]], Product_Master!A:A, Product_Master!F:F)</f>
        <v>260</v>
      </c>
      <c r="Y3442" s="11">
        <f>tbl_EcommerceSales[[#This Row],[Net_Revenue]]-tbl_EcommerceSales[[#This Row],[Total_Cost]]</f>
        <v>249.14999999999998</v>
      </c>
      <c r="Z3442" s="9">
        <f>IFERROR(#REF!/tbl_EcommerceSales[[#This Row],[Total_Cost]], 0)</f>
        <v>0</v>
      </c>
      <c r="AA3442" t="str">
        <f>TEXT(tbl_EcommerceSales[[#This Row],[Order_Date]],"mmm")</f>
        <v>Jan</v>
      </c>
      <c r="AB3442">
        <f>YEAR(tbl_EcommerceSales[[#This Row],[Order_Date]])</f>
        <v>2026</v>
      </c>
      <c r="AC3442" t="str">
        <f>IF(tbl_EcommerceSales[[#This Row],[Age]]&lt;18,"Under 18",IF(tbl_EcommerceSales[[#This Row],[Age]]&lt;=25,"18-25",IF(tbl_EcommerceSales[[#This Row],[Age]]&lt;=35,"26-35",IF(tbl_EcommerceSales[[#This Row],[Age]]&lt;=45,"36-45",IF(tbl_EcommerceSales[[#This Row],[Age]]&lt;=55,"46-55","56+")))))</f>
        <v>26-35</v>
      </c>
    </row>
    <row r="3443" spans="1:29" x14ac:dyDescent="0.35">
      <c r="A3443" t="s">
        <v>5386</v>
      </c>
      <c r="B3443" s="7">
        <v>46034</v>
      </c>
      <c r="C3443" t="s">
        <v>5355</v>
      </c>
      <c r="D3443" t="s">
        <v>79</v>
      </c>
      <c r="E3443" t="s">
        <v>25</v>
      </c>
      <c r="F3443">
        <v>40</v>
      </c>
      <c r="G3443" t="s">
        <v>107</v>
      </c>
      <c r="H3443" t="s">
        <v>39</v>
      </c>
      <c r="I3443" t="s">
        <v>271</v>
      </c>
      <c r="J3443" t="s">
        <v>272</v>
      </c>
      <c r="K3443" t="s">
        <v>30</v>
      </c>
      <c r="L3443" t="s">
        <v>273</v>
      </c>
      <c r="M3443">
        <v>2</v>
      </c>
      <c r="N3443" s="2">
        <v>4299</v>
      </c>
      <c r="O3443" s="3">
        <v>0.15</v>
      </c>
      <c r="P3443" s="2">
        <v>5400</v>
      </c>
      <c r="Q3443" t="s">
        <v>32</v>
      </c>
      <c r="R3443" t="s">
        <v>33</v>
      </c>
      <c r="S3443" t="s">
        <v>34</v>
      </c>
      <c r="T3443" s="4">
        <v>5</v>
      </c>
      <c r="U3443" s="11">
        <f t="shared" si="53"/>
        <v>8598</v>
      </c>
      <c r="V3443" s="11">
        <f>tbl_EcommerceSales[[#This Row],[Gross_Sales]]*tbl_EcommerceSales[[#This Row],[Discount]]</f>
        <v>1289.7</v>
      </c>
      <c r="W3443" s="11">
        <f>tbl_EcommerceSales[[#This Row],[Gross_Sales]]-tbl_EcommerceSales[[#This Row],[Discount_Amount]]</f>
        <v>7308.3</v>
      </c>
      <c r="X3443" s="11">
        <f>tbl_EcommerceSales[[#This Row],[Quantity]] * _xlfn.XLOOKUP(tbl_EcommerceSales[[#This Row],[Product_ID]], Product_Master!A:A, Product_Master!F:F)</f>
        <v>5400</v>
      </c>
      <c r="Y3443" s="11">
        <f>tbl_EcommerceSales[[#This Row],[Net_Revenue]]-tbl_EcommerceSales[[#This Row],[Total_Cost]]</f>
        <v>1908.3000000000002</v>
      </c>
      <c r="Z3443" s="9">
        <f>IFERROR(#REF!/tbl_EcommerceSales[[#This Row],[Total_Cost]], 0)</f>
        <v>0</v>
      </c>
      <c r="AA3443" t="str">
        <f>TEXT(tbl_EcommerceSales[[#This Row],[Order_Date]],"mmm")</f>
        <v>Jan</v>
      </c>
      <c r="AB3443">
        <f>YEAR(tbl_EcommerceSales[[#This Row],[Order_Date]])</f>
        <v>2026</v>
      </c>
      <c r="AC3443" t="str">
        <f>IF(tbl_EcommerceSales[[#This Row],[Age]]&lt;18,"Under 18",IF(tbl_EcommerceSales[[#This Row],[Age]]&lt;=25,"18-25",IF(tbl_EcommerceSales[[#This Row],[Age]]&lt;=35,"26-35",IF(tbl_EcommerceSales[[#This Row],[Age]]&lt;=45,"36-45",IF(tbl_EcommerceSales[[#This Row],[Age]]&lt;=55,"46-55","56+")))))</f>
        <v>36-45</v>
      </c>
    </row>
    <row r="3444" spans="1:29" x14ac:dyDescent="0.35">
      <c r="A3444" t="s">
        <v>5387</v>
      </c>
      <c r="B3444" s="7">
        <v>46035</v>
      </c>
      <c r="C3444" t="s">
        <v>824</v>
      </c>
      <c r="D3444" t="s">
        <v>148</v>
      </c>
      <c r="E3444" t="s">
        <v>25</v>
      </c>
      <c r="F3444">
        <v>31</v>
      </c>
      <c r="G3444" t="s">
        <v>174</v>
      </c>
      <c r="H3444" t="s">
        <v>39</v>
      </c>
      <c r="I3444" t="s">
        <v>175</v>
      </c>
      <c r="J3444" t="s">
        <v>176</v>
      </c>
      <c r="K3444" t="s">
        <v>177</v>
      </c>
      <c r="L3444" t="s">
        <v>178</v>
      </c>
      <c r="M3444">
        <v>3</v>
      </c>
      <c r="N3444" s="2">
        <v>699</v>
      </c>
      <c r="O3444" s="3">
        <v>0.15</v>
      </c>
      <c r="P3444" s="2">
        <v>960</v>
      </c>
      <c r="Q3444" t="s">
        <v>32</v>
      </c>
      <c r="R3444" t="s">
        <v>33</v>
      </c>
      <c r="S3444" t="s">
        <v>57</v>
      </c>
      <c r="T3444" s="4">
        <v>5</v>
      </c>
      <c r="U3444" s="11">
        <f t="shared" si="53"/>
        <v>2097</v>
      </c>
      <c r="V3444" s="11">
        <f>tbl_EcommerceSales[[#This Row],[Gross_Sales]]*tbl_EcommerceSales[[#This Row],[Discount]]</f>
        <v>314.55</v>
      </c>
      <c r="W3444" s="11">
        <f>tbl_EcommerceSales[[#This Row],[Gross_Sales]]-tbl_EcommerceSales[[#This Row],[Discount_Amount]]</f>
        <v>1782.45</v>
      </c>
      <c r="X3444" s="11">
        <f>tbl_EcommerceSales[[#This Row],[Quantity]] * _xlfn.XLOOKUP(tbl_EcommerceSales[[#This Row],[Product_ID]], Product_Master!A:A, Product_Master!F:F)</f>
        <v>960</v>
      </c>
      <c r="Y3444" s="11">
        <f>tbl_EcommerceSales[[#This Row],[Net_Revenue]]-tbl_EcommerceSales[[#This Row],[Total_Cost]]</f>
        <v>822.45</v>
      </c>
      <c r="Z3444" s="9">
        <f>IFERROR(#REF!/tbl_EcommerceSales[[#This Row],[Total_Cost]], 0)</f>
        <v>0</v>
      </c>
      <c r="AA3444" t="str">
        <f>TEXT(tbl_EcommerceSales[[#This Row],[Order_Date]],"mmm")</f>
        <v>Jan</v>
      </c>
      <c r="AB3444">
        <f>YEAR(tbl_EcommerceSales[[#This Row],[Order_Date]])</f>
        <v>2026</v>
      </c>
      <c r="AC3444" t="str">
        <f>IF(tbl_EcommerceSales[[#This Row],[Age]]&lt;18,"Under 18",IF(tbl_EcommerceSales[[#This Row],[Age]]&lt;=25,"18-25",IF(tbl_EcommerceSales[[#This Row],[Age]]&lt;=35,"26-35",IF(tbl_EcommerceSales[[#This Row],[Age]]&lt;=45,"36-45",IF(tbl_EcommerceSales[[#This Row],[Age]]&lt;=55,"46-55","56+")))))</f>
        <v>26-35</v>
      </c>
    </row>
    <row r="3445" spans="1:29" x14ac:dyDescent="0.35">
      <c r="A3445" t="s">
        <v>5388</v>
      </c>
      <c r="B3445" s="7">
        <v>46035</v>
      </c>
      <c r="C3445" t="s">
        <v>765</v>
      </c>
      <c r="D3445" t="s">
        <v>47</v>
      </c>
      <c r="E3445" t="s">
        <v>25</v>
      </c>
      <c r="F3445">
        <v>46</v>
      </c>
      <c r="G3445" t="s">
        <v>142</v>
      </c>
      <c r="H3445" t="s">
        <v>88</v>
      </c>
      <c r="I3445" t="s">
        <v>206</v>
      </c>
      <c r="J3445" t="s">
        <v>207</v>
      </c>
      <c r="K3445" t="s">
        <v>177</v>
      </c>
      <c r="L3445" t="s">
        <v>208</v>
      </c>
      <c r="M3445">
        <v>2</v>
      </c>
      <c r="N3445" s="2">
        <v>2199</v>
      </c>
      <c r="O3445" s="3">
        <v>0.15</v>
      </c>
      <c r="P3445" s="2">
        <v>2500</v>
      </c>
      <c r="Q3445" t="s">
        <v>76</v>
      </c>
      <c r="R3445" t="s">
        <v>33</v>
      </c>
      <c r="S3445" t="s">
        <v>57</v>
      </c>
      <c r="T3445" s="4">
        <v>2</v>
      </c>
      <c r="U3445" s="11">
        <f t="shared" si="53"/>
        <v>4398</v>
      </c>
      <c r="V3445" s="11">
        <f>tbl_EcommerceSales[[#This Row],[Gross_Sales]]*tbl_EcommerceSales[[#This Row],[Discount]]</f>
        <v>659.69999999999993</v>
      </c>
      <c r="W3445" s="11">
        <f>tbl_EcommerceSales[[#This Row],[Gross_Sales]]-tbl_EcommerceSales[[#This Row],[Discount_Amount]]</f>
        <v>3738.3</v>
      </c>
      <c r="X3445" s="11">
        <f>tbl_EcommerceSales[[#This Row],[Quantity]] * _xlfn.XLOOKUP(tbl_EcommerceSales[[#This Row],[Product_ID]], Product_Master!A:A, Product_Master!F:F)</f>
        <v>2500</v>
      </c>
      <c r="Y3445" s="11">
        <f>tbl_EcommerceSales[[#This Row],[Net_Revenue]]-tbl_EcommerceSales[[#This Row],[Total_Cost]]</f>
        <v>1238.3000000000002</v>
      </c>
      <c r="Z3445" s="9">
        <f>IFERROR(#REF!/tbl_EcommerceSales[[#This Row],[Total_Cost]], 0)</f>
        <v>0</v>
      </c>
      <c r="AA3445" t="str">
        <f>TEXT(tbl_EcommerceSales[[#This Row],[Order_Date]],"mmm")</f>
        <v>Jan</v>
      </c>
      <c r="AB3445">
        <f>YEAR(tbl_EcommerceSales[[#This Row],[Order_Date]])</f>
        <v>2026</v>
      </c>
      <c r="AC3445" t="str">
        <f>IF(tbl_EcommerceSales[[#This Row],[Age]]&lt;18,"Under 18",IF(tbl_EcommerceSales[[#This Row],[Age]]&lt;=25,"18-25",IF(tbl_EcommerceSales[[#This Row],[Age]]&lt;=35,"26-35",IF(tbl_EcommerceSales[[#This Row],[Age]]&lt;=45,"36-45",IF(tbl_EcommerceSales[[#This Row],[Age]]&lt;=55,"46-55","56+")))))</f>
        <v>46-55</v>
      </c>
    </row>
    <row r="3446" spans="1:29" x14ac:dyDescent="0.35">
      <c r="A3446" t="s">
        <v>5389</v>
      </c>
      <c r="B3446" s="7">
        <v>46035</v>
      </c>
      <c r="C3446" t="s">
        <v>2795</v>
      </c>
      <c r="D3446" t="s">
        <v>116</v>
      </c>
      <c r="E3446" t="s">
        <v>48</v>
      </c>
      <c r="F3446">
        <v>40</v>
      </c>
      <c r="G3446" t="s">
        <v>71</v>
      </c>
      <c r="H3446" t="s">
        <v>72</v>
      </c>
      <c r="I3446" t="s">
        <v>73</v>
      </c>
      <c r="J3446" t="s">
        <v>74</v>
      </c>
      <c r="K3446" t="s">
        <v>55</v>
      </c>
      <c r="L3446" t="s">
        <v>75</v>
      </c>
      <c r="M3446">
        <v>1</v>
      </c>
      <c r="N3446" s="2">
        <v>2899</v>
      </c>
      <c r="O3446" s="3">
        <v>0.1</v>
      </c>
      <c r="P3446" s="2">
        <v>1700</v>
      </c>
      <c r="Q3446" t="s">
        <v>76</v>
      </c>
      <c r="R3446" t="s">
        <v>33</v>
      </c>
      <c r="S3446" t="s">
        <v>34</v>
      </c>
      <c r="T3446" s="4">
        <v>1</v>
      </c>
      <c r="U3446" s="11">
        <f t="shared" si="53"/>
        <v>2899</v>
      </c>
      <c r="V3446" s="11">
        <f>tbl_EcommerceSales[[#This Row],[Gross_Sales]]*tbl_EcommerceSales[[#This Row],[Discount]]</f>
        <v>289.90000000000003</v>
      </c>
      <c r="W3446" s="11">
        <f>tbl_EcommerceSales[[#This Row],[Gross_Sales]]-tbl_EcommerceSales[[#This Row],[Discount_Amount]]</f>
        <v>2609.1</v>
      </c>
      <c r="X3446" s="11">
        <f>tbl_EcommerceSales[[#This Row],[Quantity]] * _xlfn.XLOOKUP(tbl_EcommerceSales[[#This Row],[Product_ID]], Product_Master!A:A, Product_Master!F:F)</f>
        <v>1700</v>
      </c>
      <c r="Y3446" s="11">
        <f>tbl_EcommerceSales[[#This Row],[Net_Revenue]]-tbl_EcommerceSales[[#This Row],[Total_Cost]]</f>
        <v>909.09999999999991</v>
      </c>
      <c r="Z3446" s="9">
        <f>IFERROR(#REF!/tbl_EcommerceSales[[#This Row],[Total_Cost]], 0)</f>
        <v>0</v>
      </c>
      <c r="AA3446" t="str">
        <f>TEXT(tbl_EcommerceSales[[#This Row],[Order_Date]],"mmm")</f>
        <v>Jan</v>
      </c>
      <c r="AB3446">
        <f>YEAR(tbl_EcommerceSales[[#This Row],[Order_Date]])</f>
        <v>2026</v>
      </c>
      <c r="AC3446" t="str">
        <f>IF(tbl_EcommerceSales[[#This Row],[Age]]&lt;18,"Under 18",IF(tbl_EcommerceSales[[#This Row],[Age]]&lt;=25,"18-25",IF(tbl_EcommerceSales[[#This Row],[Age]]&lt;=35,"26-35",IF(tbl_EcommerceSales[[#This Row],[Age]]&lt;=45,"36-45",IF(tbl_EcommerceSales[[#This Row],[Age]]&lt;=55,"46-55","56+")))))</f>
        <v>36-45</v>
      </c>
    </row>
    <row r="3447" spans="1:29" x14ac:dyDescent="0.35">
      <c r="A3447" t="s">
        <v>5390</v>
      </c>
      <c r="B3447" s="7">
        <v>46035</v>
      </c>
      <c r="C3447" t="s">
        <v>5391</v>
      </c>
      <c r="D3447" t="s">
        <v>130</v>
      </c>
      <c r="E3447" t="s">
        <v>25</v>
      </c>
      <c r="F3447">
        <v>34</v>
      </c>
      <c r="G3447" t="s">
        <v>246</v>
      </c>
      <c r="H3447" t="s">
        <v>27</v>
      </c>
      <c r="I3447" t="s">
        <v>357</v>
      </c>
      <c r="J3447" t="s">
        <v>358</v>
      </c>
      <c r="K3447" t="s">
        <v>177</v>
      </c>
      <c r="L3447" t="s">
        <v>178</v>
      </c>
      <c r="M3447">
        <v>3</v>
      </c>
      <c r="N3447" s="2">
        <v>999</v>
      </c>
      <c r="O3447" s="3">
        <v>0.15</v>
      </c>
      <c r="P3447" s="2">
        <v>1560</v>
      </c>
      <c r="Q3447" t="s">
        <v>76</v>
      </c>
      <c r="R3447" t="s">
        <v>33</v>
      </c>
      <c r="S3447" t="s">
        <v>57</v>
      </c>
      <c r="T3447" s="4">
        <v>4</v>
      </c>
      <c r="U3447" s="11">
        <f t="shared" si="53"/>
        <v>2997</v>
      </c>
      <c r="V3447" s="11">
        <f>tbl_EcommerceSales[[#This Row],[Gross_Sales]]*tbl_EcommerceSales[[#This Row],[Discount]]</f>
        <v>449.55</v>
      </c>
      <c r="W3447" s="11">
        <f>tbl_EcommerceSales[[#This Row],[Gross_Sales]]-tbl_EcommerceSales[[#This Row],[Discount_Amount]]</f>
        <v>2547.4499999999998</v>
      </c>
      <c r="X3447" s="11">
        <f>tbl_EcommerceSales[[#This Row],[Quantity]] * _xlfn.XLOOKUP(tbl_EcommerceSales[[#This Row],[Product_ID]], Product_Master!A:A, Product_Master!F:F)</f>
        <v>1560</v>
      </c>
      <c r="Y3447" s="11">
        <f>tbl_EcommerceSales[[#This Row],[Net_Revenue]]-tbl_EcommerceSales[[#This Row],[Total_Cost]]</f>
        <v>987.44999999999982</v>
      </c>
      <c r="Z3447" s="9">
        <f>IFERROR(#REF!/tbl_EcommerceSales[[#This Row],[Total_Cost]], 0)</f>
        <v>0</v>
      </c>
      <c r="AA3447" t="str">
        <f>TEXT(tbl_EcommerceSales[[#This Row],[Order_Date]],"mmm")</f>
        <v>Jan</v>
      </c>
      <c r="AB3447">
        <f>YEAR(tbl_EcommerceSales[[#This Row],[Order_Date]])</f>
        <v>2026</v>
      </c>
      <c r="AC3447" t="str">
        <f>IF(tbl_EcommerceSales[[#This Row],[Age]]&lt;18,"Under 18",IF(tbl_EcommerceSales[[#This Row],[Age]]&lt;=25,"18-25",IF(tbl_EcommerceSales[[#This Row],[Age]]&lt;=35,"26-35",IF(tbl_EcommerceSales[[#This Row],[Age]]&lt;=45,"36-45",IF(tbl_EcommerceSales[[#This Row],[Age]]&lt;=55,"46-55","56+")))))</f>
        <v>26-35</v>
      </c>
    </row>
    <row r="3448" spans="1:29" x14ac:dyDescent="0.35">
      <c r="A3448" t="s">
        <v>5392</v>
      </c>
      <c r="B3448" s="7">
        <v>46035</v>
      </c>
      <c r="C3448" t="s">
        <v>1079</v>
      </c>
      <c r="D3448" t="s">
        <v>181</v>
      </c>
      <c r="E3448" t="s">
        <v>25</v>
      </c>
      <c r="F3448">
        <v>31</v>
      </c>
      <c r="G3448" t="s">
        <v>211</v>
      </c>
      <c r="H3448" t="s">
        <v>72</v>
      </c>
      <c r="I3448" t="s">
        <v>290</v>
      </c>
      <c r="J3448" t="s">
        <v>291</v>
      </c>
      <c r="K3448" t="s">
        <v>30</v>
      </c>
      <c r="L3448" t="s">
        <v>31</v>
      </c>
      <c r="M3448">
        <v>1</v>
      </c>
      <c r="N3448" s="2">
        <v>3499</v>
      </c>
      <c r="O3448" s="3">
        <v>0.1</v>
      </c>
      <c r="P3448" s="2">
        <v>2250</v>
      </c>
      <c r="Q3448" t="s">
        <v>76</v>
      </c>
      <c r="R3448" t="s">
        <v>33</v>
      </c>
      <c r="S3448" t="s">
        <v>34</v>
      </c>
      <c r="T3448" s="4">
        <v>5</v>
      </c>
      <c r="U3448" s="11">
        <f t="shared" si="53"/>
        <v>3499</v>
      </c>
      <c r="V3448" s="11">
        <f>tbl_EcommerceSales[[#This Row],[Gross_Sales]]*tbl_EcommerceSales[[#This Row],[Discount]]</f>
        <v>349.90000000000003</v>
      </c>
      <c r="W3448" s="11">
        <f>tbl_EcommerceSales[[#This Row],[Gross_Sales]]-tbl_EcommerceSales[[#This Row],[Discount_Amount]]</f>
        <v>3149.1</v>
      </c>
      <c r="X3448" s="11">
        <f>tbl_EcommerceSales[[#This Row],[Quantity]] * _xlfn.XLOOKUP(tbl_EcommerceSales[[#This Row],[Product_ID]], Product_Master!A:A, Product_Master!F:F)</f>
        <v>2250</v>
      </c>
      <c r="Y3448" s="11">
        <f>tbl_EcommerceSales[[#This Row],[Net_Revenue]]-tbl_EcommerceSales[[#This Row],[Total_Cost]]</f>
        <v>899.09999999999991</v>
      </c>
      <c r="Z3448" s="9">
        <f>IFERROR(#REF!/tbl_EcommerceSales[[#This Row],[Total_Cost]], 0)</f>
        <v>0</v>
      </c>
      <c r="AA3448" t="str">
        <f>TEXT(tbl_EcommerceSales[[#This Row],[Order_Date]],"mmm")</f>
        <v>Jan</v>
      </c>
      <c r="AB3448">
        <f>YEAR(tbl_EcommerceSales[[#This Row],[Order_Date]])</f>
        <v>2026</v>
      </c>
      <c r="AC3448" t="str">
        <f>IF(tbl_EcommerceSales[[#This Row],[Age]]&lt;18,"Under 18",IF(tbl_EcommerceSales[[#This Row],[Age]]&lt;=25,"18-25",IF(tbl_EcommerceSales[[#This Row],[Age]]&lt;=35,"26-35",IF(tbl_EcommerceSales[[#This Row],[Age]]&lt;=45,"36-45",IF(tbl_EcommerceSales[[#This Row],[Age]]&lt;=55,"46-55","56+")))))</f>
        <v>26-35</v>
      </c>
    </row>
    <row r="3449" spans="1:29" x14ac:dyDescent="0.35">
      <c r="A3449" t="s">
        <v>5393</v>
      </c>
      <c r="B3449" s="7">
        <v>46035</v>
      </c>
      <c r="C3449" t="s">
        <v>1933</v>
      </c>
      <c r="D3449" t="s">
        <v>342</v>
      </c>
      <c r="E3449" t="s">
        <v>25</v>
      </c>
      <c r="F3449">
        <v>43</v>
      </c>
      <c r="G3449" t="s">
        <v>186</v>
      </c>
      <c r="H3449" t="s">
        <v>72</v>
      </c>
      <c r="I3449" t="s">
        <v>257</v>
      </c>
      <c r="J3449" t="s">
        <v>258</v>
      </c>
      <c r="K3449" t="s">
        <v>55</v>
      </c>
      <c r="L3449" t="s">
        <v>56</v>
      </c>
      <c r="M3449">
        <v>1</v>
      </c>
      <c r="N3449" s="2">
        <v>1999</v>
      </c>
      <c r="O3449" s="3">
        <v>0.3</v>
      </c>
      <c r="P3449" s="2">
        <v>1050</v>
      </c>
      <c r="Q3449" t="s">
        <v>32</v>
      </c>
      <c r="R3449" t="s">
        <v>33</v>
      </c>
      <c r="S3449" t="s">
        <v>57</v>
      </c>
      <c r="T3449" s="4">
        <v>5</v>
      </c>
      <c r="U3449" s="11">
        <f t="shared" si="53"/>
        <v>1999</v>
      </c>
      <c r="V3449" s="11">
        <f>tbl_EcommerceSales[[#This Row],[Gross_Sales]]*tbl_EcommerceSales[[#This Row],[Discount]]</f>
        <v>599.69999999999993</v>
      </c>
      <c r="W3449" s="11">
        <f>tbl_EcommerceSales[[#This Row],[Gross_Sales]]-tbl_EcommerceSales[[#This Row],[Discount_Amount]]</f>
        <v>1399.3000000000002</v>
      </c>
      <c r="X3449" s="11">
        <f>tbl_EcommerceSales[[#This Row],[Quantity]] * _xlfn.XLOOKUP(tbl_EcommerceSales[[#This Row],[Product_ID]], Product_Master!A:A, Product_Master!F:F)</f>
        <v>1050</v>
      </c>
      <c r="Y3449" s="11">
        <f>tbl_EcommerceSales[[#This Row],[Net_Revenue]]-tbl_EcommerceSales[[#This Row],[Total_Cost]]</f>
        <v>349.30000000000018</v>
      </c>
      <c r="Z3449" s="9">
        <f>IFERROR(#REF!/tbl_EcommerceSales[[#This Row],[Total_Cost]], 0)</f>
        <v>0</v>
      </c>
      <c r="AA3449" t="str">
        <f>TEXT(tbl_EcommerceSales[[#This Row],[Order_Date]],"mmm")</f>
        <v>Jan</v>
      </c>
      <c r="AB3449">
        <f>YEAR(tbl_EcommerceSales[[#This Row],[Order_Date]])</f>
        <v>2026</v>
      </c>
      <c r="AC3449" t="str">
        <f>IF(tbl_EcommerceSales[[#This Row],[Age]]&lt;18,"Under 18",IF(tbl_EcommerceSales[[#This Row],[Age]]&lt;=25,"18-25",IF(tbl_EcommerceSales[[#This Row],[Age]]&lt;=35,"26-35",IF(tbl_EcommerceSales[[#This Row],[Age]]&lt;=45,"36-45",IF(tbl_EcommerceSales[[#This Row],[Age]]&lt;=55,"46-55","56+")))))</f>
        <v>36-45</v>
      </c>
    </row>
    <row r="3450" spans="1:29" x14ac:dyDescent="0.35">
      <c r="A3450" t="s">
        <v>5394</v>
      </c>
      <c r="B3450" s="7">
        <v>46035</v>
      </c>
      <c r="C3450" t="s">
        <v>1006</v>
      </c>
      <c r="D3450" t="s">
        <v>235</v>
      </c>
      <c r="E3450" t="s">
        <v>48</v>
      </c>
      <c r="F3450">
        <v>25</v>
      </c>
      <c r="G3450" t="s">
        <v>152</v>
      </c>
      <c r="H3450" t="s">
        <v>72</v>
      </c>
      <c r="I3450" t="s">
        <v>67</v>
      </c>
      <c r="J3450" t="s">
        <v>68</v>
      </c>
      <c r="K3450" t="s">
        <v>42</v>
      </c>
      <c r="L3450" t="s">
        <v>43</v>
      </c>
      <c r="M3450">
        <v>2</v>
      </c>
      <c r="N3450" s="2">
        <v>799</v>
      </c>
      <c r="O3450" s="3">
        <v>0</v>
      </c>
      <c r="P3450" s="2">
        <v>720</v>
      </c>
      <c r="Q3450" t="s">
        <v>32</v>
      </c>
      <c r="R3450" t="s">
        <v>33</v>
      </c>
      <c r="S3450" t="s">
        <v>34</v>
      </c>
      <c r="T3450" s="4">
        <v>5</v>
      </c>
      <c r="U3450" s="11">
        <f t="shared" si="53"/>
        <v>1598</v>
      </c>
      <c r="V3450" s="11">
        <f>tbl_EcommerceSales[[#This Row],[Gross_Sales]]*tbl_EcommerceSales[[#This Row],[Discount]]</f>
        <v>0</v>
      </c>
      <c r="W3450" s="11">
        <f>tbl_EcommerceSales[[#This Row],[Gross_Sales]]-tbl_EcommerceSales[[#This Row],[Discount_Amount]]</f>
        <v>1598</v>
      </c>
      <c r="X3450" s="11">
        <f>tbl_EcommerceSales[[#This Row],[Quantity]] * _xlfn.XLOOKUP(tbl_EcommerceSales[[#This Row],[Product_ID]], Product_Master!A:A, Product_Master!F:F)</f>
        <v>720</v>
      </c>
      <c r="Y3450" s="11">
        <f>tbl_EcommerceSales[[#This Row],[Net_Revenue]]-tbl_EcommerceSales[[#This Row],[Total_Cost]]</f>
        <v>878</v>
      </c>
      <c r="Z3450" s="9">
        <f>IFERROR(#REF!/tbl_EcommerceSales[[#This Row],[Total_Cost]], 0)</f>
        <v>0</v>
      </c>
      <c r="AA3450" t="str">
        <f>TEXT(tbl_EcommerceSales[[#This Row],[Order_Date]],"mmm")</f>
        <v>Jan</v>
      </c>
      <c r="AB3450">
        <f>YEAR(tbl_EcommerceSales[[#This Row],[Order_Date]])</f>
        <v>2026</v>
      </c>
      <c r="AC3450" t="str">
        <f>IF(tbl_EcommerceSales[[#This Row],[Age]]&lt;18,"Under 18",IF(tbl_EcommerceSales[[#This Row],[Age]]&lt;=25,"18-25",IF(tbl_EcommerceSales[[#This Row],[Age]]&lt;=35,"26-35",IF(tbl_EcommerceSales[[#This Row],[Age]]&lt;=45,"36-45",IF(tbl_EcommerceSales[[#This Row],[Age]]&lt;=55,"46-55","56+")))))</f>
        <v>18-25</v>
      </c>
    </row>
    <row r="3451" spans="1:29" x14ac:dyDescent="0.35">
      <c r="A3451" t="s">
        <v>5395</v>
      </c>
      <c r="B3451" s="7">
        <v>46035</v>
      </c>
      <c r="C3451" t="s">
        <v>5396</v>
      </c>
      <c r="D3451" t="s">
        <v>232</v>
      </c>
      <c r="E3451" t="s">
        <v>25</v>
      </c>
      <c r="F3451">
        <v>33</v>
      </c>
      <c r="G3451" t="s">
        <v>186</v>
      </c>
      <c r="H3451" t="s">
        <v>72</v>
      </c>
      <c r="I3451" t="s">
        <v>111</v>
      </c>
      <c r="J3451" t="s">
        <v>112</v>
      </c>
      <c r="K3451" t="s">
        <v>55</v>
      </c>
      <c r="L3451" t="s">
        <v>113</v>
      </c>
      <c r="M3451">
        <v>5</v>
      </c>
      <c r="N3451" s="2">
        <v>1799</v>
      </c>
      <c r="O3451" s="3">
        <v>0.3</v>
      </c>
      <c r="P3451" s="2">
        <v>4750</v>
      </c>
      <c r="Q3451" t="s">
        <v>32</v>
      </c>
      <c r="R3451" t="s">
        <v>33</v>
      </c>
      <c r="S3451" t="s">
        <v>34</v>
      </c>
      <c r="T3451" s="4">
        <v>5</v>
      </c>
      <c r="U3451" s="11">
        <f t="shared" si="53"/>
        <v>8995</v>
      </c>
      <c r="V3451" s="11">
        <f>tbl_EcommerceSales[[#This Row],[Gross_Sales]]*tbl_EcommerceSales[[#This Row],[Discount]]</f>
        <v>2698.5</v>
      </c>
      <c r="W3451" s="11">
        <f>tbl_EcommerceSales[[#This Row],[Gross_Sales]]-tbl_EcommerceSales[[#This Row],[Discount_Amount]]</f>
        <v>6296.5</v>
      </c>
      <c r="X3451" s="11">
        <f>tbl_EcommerceSales[[#This Row],[Quantity]] * _xlfn.XLOOKUP(tbl_EcommerceSales[[#This Row],[Product_ID]], Product_Master!A:A, Product_Master!F:F)</f>
        <v>4750</v>
      </c>
      <c r="Y3451" s="11">
        <f>tbl_EcommerceSales[[#This Row],[Net_Revenue]]-tbl_EcommerceSales[[#This Row],[Total_Cost]]</f>
        <v>1546.5</v>
      </c>
      <c r="Z3451" s="9">
        <f>IFERROR(#REF!/tbl_EcommerceSales[[#This Row],[Total_Cost]], 0)</f>
        <v>0</v>
      </c>
      <c r="AA3451" t="str">
        <f>TEXT(tbl_EcommerceSales[[#This Row],[Order_Date]],"mmm")</f>
        <v>Jan</v>
      </c>
      <c r="AB3451">
        <f>YEAR(tbl_EcommerceSales[[#This Row],[Order_Date]])</f>
        <v>2026</v>
      </c>
      <c r="AC3451" t="str">
        <f>IF(tbl_EcommerceSales[[#This Row],[Age]]&lt;18,"Under 18",IF(tbl_EcommerceSales[[#This Row],[Age]]&lt;=25,"18-25",IF(tbl_EcommerceSales[[#This Row],[Age]]&lt;=35,"26-35",IF(tbl_EcommerceSales[[#This Row],[Age]]&lt;=45,"36-45",IF(tbl_EcommerceSales[[#This Row],[Age]]&lt;=55,"46-55","56+")))))</f>
        <v>26-35</v>
      </c>
    </row>
    <row r="3452" spans="1:29" x14ac:dyDescent="0.35">
      <c r="A3452" t="s">
        <v>5397</v>
      </c>
      <c r="B3452" s="7">
        <v>46035</v>
      </c>
      <c r="C3452" t="s">
        <v>2354</v>
      </c>
      <c r="D3452" t="s">
        <v>148</v>
      </c>
      <c r="E3452" t="s">
        <v>48</v>
      </c>
      <c r="F3452">
        <v>41</v>
      </c>
      <c r="G3452" t="s">
        <v>171</v>
      </c>
      <c r="H3452" t="s">
        <v>39</v>
      </c>
      <c r="I3452" t="s">
        <v>111</v>
      </c>
      <c r="J3452" t="s">
        <v>112</v>
      </c>
      <c r="K3452" t="s">
        <v>55</v>
      </c>
      <c r="L3452" t="s">
        <v>113</v>
      </c>
      <c r="M3452">
        <v>1</v>
      </c>
      <c r="N3452" s="2">
        <v>1799</v>
      </c>
      <c r="O3452" s="3">
        <v>0.05</v>
      </c>
      <c r="P3452" s="2">
        <v>950</v>
      </c>
      <c r="Q3452" t="s">
        <v>44</v>
      </c>
      <c r="R3452" t="s">
        <v>33</v>
      </c>
      <c r="S3452" t="s">
        <v>34</v>
      </c>
      <c r="T3452" s="4">
        <v>5</v>
      </c>
      <c r="U3452" s="11">
        <f t="shared" si="53"/>
        <v>1799</v>
      </c>
      <c r="V3452" s="11">
        <f>tbl_EcommerceSales[[#This Row],[Gross_Sales]]*tbl_EcommerceSales[[#This Row],[Discount]]</f>
        <v>89.95</v>
      </c>
      <c r="W3452" s="11">
        <f>tbl_EcommerceSales[[#This Row],[Gross_Sales]]-tbl_EcommerceSales[[#This Row],[Discount_Amount]]</f>
        <v>1709.05</v>
      </c>
      <c r="X3452" s="11">
        <f>tbl_EcommerceSales[[#This Row],[Quantity]] * _xlfn.XLOOKUP(tbl_EcommerceSales[[#This Row],[Product_ID]], Product_Master!A:A, Product_Master!F:F)</f>
        <v>950</v>
      </c>
      <c r="Y3452" s="11">
        <f>tbl_EcommerceSales[[#This Row],[Net_Revenue]]-tbl_EcommerceSales[[#This Row],[Total_Cost]]</f>
        <v>759.05</v>
      </c>
      <c r="Z3452" s="9">
        <f>IFERROR(#REF!/tbl_EcommerceSales[[#This Row],[Total_Cost]], 0)</f>
        <v>0</v>
      </c>
      <c r="AA3452" t="str">
        <f>TEXT(tbl_EcommerceSales[[#This Row],[Order_Date]],"mmm")</f>
        <v>Jan</v>
      </c>
      <c r="AB3452">
        <f>YEAR(tbl_EcommerceSales[[#This Row],[Order_Date]])</f>
        <v>2026</v>
      </c>
      <c r="AC3452" t="str">
        <f>IF(tbl_EcommerceSales[[#This Row],[Age]]&lt;18,"Under 18",IF(tbl_EcommerceSales[[#This Row],[Age]]&lt;=25,"18-25",IF(tbl_EcommerceSales[[#This Row],[Age]]&lt;=35,"26-35",IF(tbl_EcommerceSales[[#This Row],[Age]]&lt;=45,"36-45",IF(tbl_EcommerceSales[[#This Row],[Age]]&lt;=55,"46-55","56+")))))</f>
        <v>36-45</v>
      </c>
    </row>
    <row r="3453" spans="1:29" x14ac:dyDescent="0.35">
      <c r="A3453" t="s">
        <v>5398</v>
      </c>
      <c r="B3453" s="7">
        <v>46035</v>
      </c>
      <c r="C3453" t="s">
        <v>5399</v>
      </c>
      <c r="D3453" t="s">
        <v>312</v>
      </c>
      <c r="E3453" t="s">
        <v>48</v>
      </c>
      <c r="F3453">
        <v>37</v>
      </c>
      <c r="G3453" t="s">
        <v>192</v>
      </c>
      <c r="H3453" t="s">
        <v>27</v>
      </c>
      <c r="I3453" t="s">
        <v>200</v>
      </c>
      <c r="J3453" t="s">
        <v>201</v>
      </c>
      <c r="K3453" t="s">
        <v>91</v>
      </c>
      <c r="L3453" t="s">
        <v>202</v>
      </c>
      <c r="M3453">
        <v>1</v>
      </c>
      <c r="N3453" s="2">
        <v>899</v>
      </c>
      <c r="O3453" s="3">
        <v>0</v>
      </c>
      <c r="P3453" s="2">
        <v>420</v>
      </c>
      <c r="Q3453" t="s">
        <v>32</v>
      </c>
      <c r="R3453" t="s">
        <v>33</v>
      </c>
      <c r="S3453" t="s">
        <v>34</v>
      </c>
      <c r="T3453" s="4">
        <v>3</v>
      </c>
      <c r="U3453" s="11">
        <f t="shared" si="53"/>
        <v>899</v>
      </c>
      <c r="V3453" s="11">
        <f>tbl_EcommerceSales[[#This Row],[Gross_Sales]]*tbl_EcommerceSales[[#This Row],[Discount]]</f>
        <v>0</v>
      </c>
      <c r="W3453" s="11">
        <f>tbl_EcommerceSales[[#This Row],[Gross_Sales]]-tbl_EcommerceSales[[#This Row],[Discount_Amount]]</f>
        <v>899</v>
      </c>
      <c r="X3453" s="11">
        <f>tbl_EcommerceSales[[#This Row],[Quantity]] * _xlfn.XLOOKUP(tbl_EcommerceSales[[#This Row],[Product_ID]], Product_Master!A:A, Product_Master!F:F)</f>
        <v>420</v>
      </c>
      <c r="Y3453" s="11">
        <f>tbl_EcommerceSales[[#This Row],[Net_Revenue]]-tbl_EcommerceSales[[#This Row],[Total_Cost]]</f>
        <v>479</v>
      </c>
      <c r="Z3453" s="9">
        <f>IFERROR(#REF!/tbl_EcommerceSales[[#This Row],[Total_Cost]], 0)</f>
        <v>0</v>
      </c>
      <c r="AA3453" t="str">
        <f>TEXT(tbl_EcommerceSales[[#This Row],[Order_Date]],"mmm")</f>
        <v>Jan</v>
      </c>
      <c r="AB3453">
        <f>YEAR(tbl_EcommerceSales[[#This Row],[Order_Date]])</f>
        <v>2026</v>
      </c>
      <c r="AC3453" t="str">
        <f>IF(tbl_EcommerceSales[[#This Row],[Age]]&lt;18,"Under 18",IF(tbl_EcommerceSales[[#This Row],[Age]]&lt;=25,"18-25",IF(tbl_EcommerceSales[[#This Row],[Age]]&lt;=35,"26-35",IF(tbl_EcommerceSales[[#This Row],[Age]]&lt;=45,"36-45",IF(tbl_EcommerceSales[[#This Row],[Age]]&lt;=55,"46-55","56+")))))</f>
        <v>36-45</v>
      </c>
    </row>
    <row r="3454" spans="1:29" x14ac:dyDescent="0.35">
      <c r="A3454" t="s">
        <v>5400</v>
      </c>
      <c r="B3454" s="7">
        <v>46035</v>
      </c>
      <c r="C3454" t="s">
        <v>5401</v>
      </c>
      <c r="D3454" t="s">
        <v>269</v>
      </c>
      <c r="E3454" t="s">
        <v>48</v>
      </c>
      <c r="F3454">
        <v>29</v>
      </c>
      <c r="G3454" t="s">
        <v>87</v>
      </c>
      <c r="H3454" t="s">
        <v>88</v>
      </c>
      <c r="I3454" t="s">
        <v>517</v>
      </c>
      <c r="J3454" t="s">
        <v>518</v>
      </c>
      <c r="K3454" t="s">
        <v>30</v>
      </c>
      <c r="L3454" t="s">
        <v>278</v>
      </c>
      <c r="M3454">
        <v>2</v>
      </c>
      <c r="N3454" s="2">
        <v>1299</v>
      </c>
      <c r="O3454" s="3">
        <v>0.15</v>
      </c>
      <c r="P3454" s="2">
        <v>1380</v>
      </c>
      <c r="Q3454" t="s">
        <v>44</v>
      </c>
      <c r="R3454" t="s">
        <v>33</v>
      </c>
      <c r="S3454" t="s">
        <v>34</v>
      </c>
      <c r="T3454" s="4">
        <v>3</v>
      </c>
      <c r="U3454" s="11">
        <f t="shared" si="53"/>
        <v>2598</v>
      </c>
      <c r="V3454" s="11">
        <f>tbl_EcommerceSales[[#This Row],[Gross_Sales]]*tbl_EcommerceSales[[#This Row],[Discount]]</f>
        <v>389.7</v>
      </c>
      <c r="W3454" s="11">
        <f>tbl_EcommerceSales[[#This Row],[Gross_Sales]]-tbl_EcommerceSales[[#This Row],[Discount_Amount]]</f>
        <v>2208.3000000000002</v>
      </c>
      <c r="X3454" s="11">
        <f>tbl_EcommerceSales[[#This Row],[Quantity]] * _xlfn.XLOOKUP(tbl_EcommerceSales[[#This Row],[Product_ID]], Product_Master!A:A, Product_Master!F:F)</f>
        <v>1380</v>
      </c>
      <c r="Y3454" s="11">
        <f>tbl_EcommerceSales[[#This Row],[Net_Revenue]]-tbl_EcommerceSales[[#This Row],[Total_Cost]]</f>
        <v>828.30000000000018</v>
      </c>
      <c r="Z3454" s="9">
        <f>IFERROR(#REF!/tbl_EcommerceSales[[#This Row],[Total_Cost]], 0)</f>
        <v>0</v>
      </c>
      <c r="AA3454" t="str">
        <f>TEXT(tbl_EcommerceSales[[#This Row],[Order_Date]],"mmm")</f>
        <v>Jan</v>
      </c>
      <c r="AB3454">
        <f>YEAR(tbl_EcommerceSales[[#This Row],[Order_Date]])</f>
        <v>2026</v>
      </c>
      <c r="AC3454" t="str">
        <f>IF(tbl_EcommerceSales[[#This Row],[Age]]&lt;18,"Under 18",IF(tbl_EcommerceSales[[#This Row],[Age]]&lt;=25,"18-25",IF(tbl_EcommerceSales[[#This Row],[Age]]&lt;=35,"26-35",IF(tbl_EcommerceSales[[#This Row],[Age]]&lt;=45,"36-45",IF(tbl_EcommerceSales[[#This Row],[Age]]&lt;=55,"46-55","56+")))))</f>
        <v>26-35</v>
      </c>
    </row>
    <row r="3455" spans="1:29" x14ac:dyDescent="0.35">
      <c r="A3455" t="s">
        <v>5402</v>
      </c>
      <c r="B3455" s="7">
        <v>46036</v>
      </c>
      <c r="C3455" t="s">
        <v>5314</v>
      </c>
      <c r="D3455" t="s">
        <v>110</v>
      </c>
      <c r="E3455" t="s">
        <v>48</v>
      </c>
      <c r="F3455">
        <v>30</v>
      </c>
      <c r="G3455" t="s">
        <v>103</v>
      </c>
      <c r="H3455" t="s">
        <v>27</v>
      </c>
      <c r="I3455" t="s">
        <v>160</v>
      </c>
      <c r="J3455" t="s">
        <v>161</v>
      </c>
      <c r="K3455" t="s">
        <v>91</v>
      </c>
      <c r="L3455" t="s">
        <v>133</v>
      </c>
      <c r="M3455">
        <v>1</v>
      </c>
      <c r="N3455" s="2">
        <v>1099</v>
      </c>
      <c r="O3455" s="3">
        <v>0.1</v>
      </c>
      <c r="P3455" s="2">
        <v>520</v>
      </c>
      <c r="Q3455" t="s">
        <v>32</v>
      </c>
      <c r="R3455" t="s">
        <v>33</v>
      </c>
      <c r="S3455" t="s">
        <v>34</v>
      </c>
      <c r="T3455" s="4">
        <v>4</v>
      </c>
      <c r="U3455" s="11">
        <f t="shared" si="53"/>
        <v>1099</v>
      </c>
      <c r="V3455" s="11">
        <f>tbl_EcommerceSales[[#This Row],[Gross_Sales]]*tbl_EcommerceSales[[#This Row],[Discount]]</f>
        <v>109.9</v>
      </c>
      <c r="W3455" s="11">
        <f>tbl_EcommerceSales[[#This Row],[Gross_Sales]]-tbl_EcommerceSales[[#This Row],[Discount_Amount]]</f>
        <v>989.1</v>
      </c>
      <c r="X3455" s="11">
        <f>tbl_EcommerceSales[[#This Row],[Quantity]] * _xlfn.XLOOKUP(tbl_EcommerceSales[[#This Row],[Product_ID]], Product_Master!A:A, Product_Master!F:F)</f>
        <v>520</v>
      </c>
      <c r="Y3455" s="11">
        <f>tbl_EcommerceSales[[#This Row],[Net_Revenue]]-tbl_EcommerceSales[[#This Row],[Total_Cost]]</f>
        <v>469.1</v>
      </c>
      <c r="Z3455" s="9">
        <f>IFERROR(#REF!/tbl_EcommerceSales[[#This Row],[Total_Cost]], 0)</f>
        <v>0</v>
      </c>
      <c r="AA3455" t="str">
        <f>TEXT(tbl_EcommerceSales[[#This Row],[Order_Date]],"mmm")</f>
        <v>Jan</v>
      </c>
      <c r="AB3455">
        <f>YEAR(tbl_EcommerceSales[[#This Row],[Order_Date]])</f>
        <v>2026</v>
      </c>
      <c r="AC3455" t="str">
        <f>IF(tbl_EcommerceSales[[#This Row],[Age]]&lt;18,"Under 18",IF(tbl_EcommerceSales[[#This Row],[Age]]&lt;=25,"18-25",IF(tbl_EcommerceSales[[#This Row],[Age]]&lt;=35,"26-35",IF(tbl_EcommerceSales[[#This Row],[Age]]&lt;=45,"36-45",IF(tbl_EcommerceSales[[#This Row],[Age]]&lt;=55,"46-55","56+")))))</f>
        <v>26-35</v>
      </c>
    </row>
    <row r="3456" spans="1:29" x14ac:dyDescent="0.35">
      <c r="A3456" t="s">
        <v>5403</v>
      </c>
      <c r="B3456" s="7">
        <v>46036</v>
      </c>
      <c r="C3456" t="s">
        <v>1490</v>
      </c>
      <c r="D3456" t="s">
        <v>139</v>
      </c>
      <c r="E3456" t="s">
        <v>25</v>
      </c>
      <c r="F3456">
        <v>23</v>
      </c>
      <c r="G3456" t="s">
        <v>155</v>
      </c>
      <c r="H3456" t="s">
        <v>88</v>
      </c>
      <c r="I3456" t="s">
        <v>111</v>
      </c>
      <c r="J3456" t="s">
        <v>112</v>
      </c>
      <c r="K3456" t="s">
        <v>55</v>
      </c>
      <c r="L3456" t="s">
        <v>113</v>
      </c>
      <c r="M3456">
        <v>1</v>
      </c>
      <c r="N3456" s="2">
        <v>1799</v>
      </c>
      <c r="O3456" s="3">
        <v>0.1</v>
      </c>
      <c r="P3456" s="2">
        <v>950</v>
      </c>
      <c r="Q3456" t="s">
        <v>32</v>
      </c>
      <c r="R3456" t="s">
        <v>33</v>
      </c>
      <c r="S3456" t="s">
        <v>34</v>
      </c>
      <c r="T3456" s="4">
        <v>4</v>
      </c>
      <c r="U3456" s="11">
        <f t="shared" si="53"/>
        <v>1799</v>
      </c>
      <c r="V3456" s="11">
        <f>tbl_EcommerceSales[[#This Row],[Gross_Sales]]*tbl_EcommerceSales[[#This Row],[Discount]]</f>
        <v>179.9</v>
      </c>
      <c r="W3456" s="11">
        <f>tbl_EcommerceSales[[#This Row],[Gross_Sales]]-tbl_EcommerceSales[[#This Row],[Discount_Amount]]</f>
        <v>1619.1</v>
      </c>
      <c r="X3456" s="11">
        <f>tbl_EcommerceSales[[#This Row],[Quantity]] * _xlfn.XLOOKUP(tbl_EcommerceSales[[#This Row],[Product_ID]], Product_Master!A:A, Product_Master!F:F)</f>
        <v>950</v>
      </c>
      <c r="Y3456" s="11">
        <f>tbl_EcommerceSales[[#This Row],[Net_Revenue]]-tbl_EcommerceSales[[#This Row],[Total_Cost]]</f>
        <v>669.09999999999991</v>
      </c>
      <c r="Z3456" s="9">
        <f>IFERROR(#REF!/tbl_EcommerceSales[[#This Row],[Total_Cost]], 0)</f>
        <v>0</v>
      </c>
      <c r="AA3456" t="str">
        <f>TEXT(tbl_EcommerceSales[[#This Row],[Order_Date]],"mmm")</f>
        <v>Jan</v>
      </c>
      <c r="AB3456">
        <f>YEAR(tbl_EcommerceSales[[#This Row],[Order_Date]])</f>
        <v>2026</v>
      </c>
      <c r="AC3456" t="str">
        <f>IF(tbl_EcommerceSales[[#This Row],[Age]]&lt;18,"Under 18",IF(tbl_EcommerceSales[[#This Row],[Age]]&lt;=25,"18-25",IF(tbl_EcommerceSales[[#This Row],[Age]]&lt;=35,"26-35",IF(tbl_EcommerceSales[[#This Row],[Age]]&lt;=45,"36-45",IF(tbl_EcommerceSales[[#This Row],[Age]]&lt;=55,"46-55","56+")))))</f>
        <v>18-25</v>
      </c>
    </row>
    <row r="3457" spans="1:29" x14ac:dyDescent="0.35">
      <c r="A3457" t="s">
        <v>5404</v>
      </c>
      <c r="B3457" s="7">
        <v>46036</v>
      </c>
      <c r="C3457" t="s">
        <v>2840</v>
      </c>
      <c r="D3457" t="s">
        <v>205</v>
      </c>
      <c r="E3457" t="s">
        <v>48</v>
      </c>
      <c r="F3457">
        <v>25</v>
      </c>
      <c r="G3457" t="s">
        <v>103</v>
      </c>
      <c r="H3457" t="s">
        <v>27</v>
      </c>
      <c r="I3457" t="s">
        <v>80</v>
      </c>
      <c r="J3457" t="s">
        <v>81</v>
      </c>
      <c r="K3457" t="s">
        <v>82</v>
      </c>
      <c r="L3457" t="s">
        <v>83</v>
      </c>
      <c r="M3457">
        <v>2</v>
      </c>
      <c r="N3457" s="2">
        <v>2499</v>
      </c>
      <c r="O3457" s="3">
        <v>0.05</v>
      </c>
      <c r="P3457" s="2">
        <v>3100</v>
      </c>
      <c r="Q3457" t="s">
        <v>32</v>
      </c>
      <c r="R3457" t="s">
        <v>33</v>
      </c>
      <c r="S3457" t="s">
        <v>57</v>
      </c>
      <c r="T3457" s="4">
        <v>5</v>
      </c>
      <c r="U3457" s="11">
        <f t="shared" si="53"/>
        <v>4998</v>
      </c>
      <c r="V3457" s="11">
        <f>tbl_EcommerceSales[[#This Row],[Gross_Sales]]*tbl_EcommerceSales[[#This Row],[Discount]]</f>
        <v>249.9</v>
      </c>
      <c r="W3457" s="11">
        <f>tbl_EcommerceSales[[#This Row],[Gross_Sales]]-tbl_EcommerceSales[[#This Row],[Discount_Amount]]</f>
        <v>4748.1000000000004</v>
      </c>
      <c r="X3457" s="11">
        <f>tbl_EcommerceSales[[#This Row],[Quantity]] * _xlfn.XLOOKUP(tbl_EcommerceSales[[#This Row],[Product_ID]], Product_Master!A:A, Product_Master!F:F)</f>
        <v>3100</v>
      </c>
      <c r="Y3457" s="11">
        <f>tbl_EcommerceSales[[#This Row],[Net_Revenue]]-tbl_EcommerceSales[[#This Row],[Total_Cost]]</f>
        <v>1648.1000000000004</v>
      </c>
      <c r="Z3457" s="9">
        <f>IFERROR(#REF!/tbl_EcommerceSales[[#This Row],[Total_Cost]], 0)</f>
        <v>0</v>
      </c>
      <c r="AA3457" t="str">
        <f>TEXT(tbl_EcommerceSales[[#This Row],[Order_Date]],"mmm")</f>
        <v>Jan</v>
      </c>
      <c r="AB3457">
        <f>YEAR(tbl_EcommerceSales[[#This Row],[Order_Date]])</f>
        <v>2026</v>
      </c>
      <c r="AC3457" t="str">
        <f>IF(tbl_EcommerceSales[[#This Row],[Age]]&lt;18,"Under 18",IF(tbl_EcommerceSales[[#This Row],[Age]]&lt;=25,"18-25",IF(tbl_EcommerceSales[[#This Row],[Age]]&lt;=35,"26-35",IF(tbl_EcommerceSales[[#This Row],[Age]]&lt;=45,"36-45",IF(tbl_EcommerceSales[[#This Row],[Age]]&lt;=55,"46-55","56+")))))</f>
        <v>18-25</v>
      </c>
    </row>
    <row r="3458" spans="1:29" x14ac:dyDescent="0.35">
      <c r="A3458" t="s">
        <v>5405</v>
      </c>
      <c r="B3458" s="7">
        <v>46036</v>
      </c>
      <c r="C3458" t="s">
        <v>4339</v>
      </c>
      <c r="D3458" t="s">
        <v>254</v>
      </c>
      <c r="E3458" t="s">
        <v>25</v>
      </c>
      <c r="F3458">
        <v>31</v>
      </c>
      <c r="G3458" t="s">
        <v>136</v>
      </c>
      <c r="H3458" t="s">
        <v>88</v>
      </c>
      <c r="I3458" t="s">
        <v>241</v>
      </c>
      <c r="J3458" t="s">
        <v>242</v>
      </c>
      <c r="K3458" t="s">
        <v>42</v>
      </c>
      <c r="L3458" t="s">
        <v>243</v>
      </c>
      <c r="M3458">
        <v>3</v>
      </c>
      <c r="N3458" s="2">
        <v>649</v>
      </c>
      <c r="O3458" s="3">
        <v>0.05</v>
      </c>
      <c r="P3458" s="2">
        <v>870</v>
      </c>
      <c r="Q3458" t="s">
        <v>32</v>
      </c>
      <c r="R3458" t="s">
        <v>33</v>
      </c>
      <c r="S3458" t="s">
        <v>34</v>
      </c>
      <c r="T3458" s="4">
        <v>5</v>
      </c>
      <c r="U3458" s="11">
        <f t="shared" ref="U3458:U3521" si="54">M3458*N3458</f>
        <v>1947</v>
      </c>
      <c r="V3458" s="11">
        <f>tbl_EcommerceSales[[#This Row],[Gross_Sales]]*tbl_EcommerceSales[[#This Row],[Discount]]</f>
        <v>97.350000000000009</v>
      </c>
      <c r="W3458" s="11">
        <f>tbl_EcommerceSales[[#This Row],[Gross_Sales]]-tbl_EcommerceSales[[#This Row],[Discount_Amount]]</f>
        <v>1849.65</v>
      </c>
      <c r="X3458" s="11">
        <f>tbl_EcommerceSales[[#This Row],[Quantity]] * _xlfn.XLOOKUP(tbl_EcommerceSales[[#This Row],[Product_ID]], Product_Master!A:A, Product_Master!F:F)</f>
        <v>870</v>
      </c>
      <c r="Y3458" s="11">
        <f>tbl_EcommerceSales[[#This Row],[Net_Revenue]]-tbl_EcommerceSales[[#This Row],[Total_Cost]]</f>
        <v>979.65000000000009</v>
      </c>
      <c r="Z3458" s="9">
        <f>IFERROR(#REF!/tbl_EcommerceSales[[#This Row],[Total_Cost]], 0)</f>
        <v>0</v>
      </c>
      <c r="AA3458" t="str">
        <f>TEXT(tbl_EcommerceSales[[#This Row],[Order_Date]],"mmm")</f>
        <v>Jan</v>
      </c>
      <c r="AB3458">
        <f>YEAR(tbl_EcommerceSales[[#This Row],[Order_Date]])</f>
        <v>2026</v>
      </c>
      <c r="AC3458" t="str">
        <f>IF(tbl_EcommerceSales[[#This Row],[Age]]&lt;18,"Under 18",IF(tbl_EcommerceSales[[#This Row],[Age]]&lt;=25,"18-25",IF(tbl_EcommerceSales[[#This Row],[Age]]&lt;=35,"26-35",IF(tbl_EcommerceSales[[#This Row],[Age]]&lt;=45,"36-45",IF(tbl_EcommerceSales[[#This Row],[Age]]&lt;=55,"46-55","56+")))))</f>
        <v>26-35</v>
      </c>
    </row>
    <row r="3459" spans="1:29" x14ac:dyDescent="0.35">
      <c r="A3459" t="s">
        <v>5406</v>
      </c>
      <c r="B3459" s="7">
        <v>46036</v>
      </c>
      <c r="C3459" t="s">
        <v>5407</v>
      </c>
      <c r="D3459" t="s">
        <v>116</v>
      </c>
      <c r="E3459" t="s">
        <v>48</v>
      </c>
      <c r="F3459">
        <v>44</v>
      </c>
      <c r="G3459" t="s">
        <v>145</v>
      </c>
      <c r="H3459" t="s">
        <v>39</v>
      </c>
      <c r="I3459" t="s">
        <v>53</v>
      </c>
      <c r="J3459" t="s">
        <v>54</v>
      </c>
      <c r="K3459" t="s">
        <v>55</v>
      </c>
      <c r="L3459" t="s">
        <v>56</v>
      </c>
      <c r="M3459">
        <v>1</v>
      </c>
      <c r="N3459" s="2">
        <v>799</v>
      </c>
      <c r="O3459" s="3">
        <v>0.05</v>
      </c>
      <c r="P3459" s="2">
        <v>390</v>
      </c>
      <c r="Q3459" t="s">
        <v>156</v>
      </c>
      <c r="R3459" t="s">
        <v>33</v>
      </c>
      <c r="S3459" t="s">
        <v>34</v>
      </c>
      <c r="T3459" s="4">
        <v>5</v>
      </c>
      <c r="U3459" s="11">
        <f t="shared" si="54"/>
        <v>799</v>
      </c>
      <c r="V3459" s="11">
        <f>tbl_EcommerceSales[[#This Row],[Gross_Sales]]*tbl_EcommerceSales[[#This Row],[Discount]]</f>
        <v>39.950000000000003</v>
      </c>
      <c r="W3459" s="11">
        <f>tbl_EcommerceSales[[#This Row],[Gross_Sales]]-tbl_EcommerceSales[[#This Row],[Discount_Amount]]</f>
        <v>759.05</v>
      </c>
      <c r="X3459" s="11">
        <f>tbl_EcommerceSales[[#This Row],[Quantity]] * _xlfn.XLOOKUP(tbl_EcommerceSales[[#This Row],[Product_ID]], Product_Master!A:A, Product_Master!F:F)</f>
        <v>390</v>
      </c>
      <c r="Y3459" s="11">
        <f>tbl_EcommerceSales[[#This Row],[Net_Revenue]]-tbl_EcommerceSales[[#This Row],[Total_Cost]]</f>
        <v>369.04999999999995</v>
      </c>
      <c r="Z3459" s="9">
        <f>IFERROR(#REF!/tbl_EcommerceSales[[#This Row],[Total_Cost]], 0)</f>
        <v>0</v>
      </c>
      <c r="AA3459" t="str">
        <f>TEXT(tbl_EcommerceSales[[#This Row],[Order_Date]],"mmm")</f>
        <v>Jan</v>
      </c>
      <c r="AB3459">
        <f>YEAR(tbl_EcommerceSales[[#This Row],[Order_Date]])</f>
        <v>2026</v>
      </c>
      <c r="AC3459" t="str">
        <f>IF(tbl_EcommerceSales[[#This Row],[Age]]&lt;18,"Under 18",IF(tbl_EcommerceSales[[#This Row],[Age]]&lt;=25,"18-25",IF(tbl_EcommerceSales[[#This Row],[Age]]&lt;=35,"26-35",IF(tbl_EcommerceSales[[#This Row],[Age]]&lt;=45,"36-45",IF(tbl_EcommerceSales[[#This Row],[Age]]&lt;=55,"46-55","56+")))))</f>
        <v>36-45</v>
      </c>
    </row>
    <row r="3460" spans="1:29" x14ac:dyDescent="0.35">
      <c r="A3460" t="s">
        <v>5408</v>
      </c>
      <c r="B3460" s="7">
        <v>46036</v>
      </c>
      <c r="C3460" t="s">
        <v>2132</v>
      </c>
      <c r="D3460" t="s">
        <v>47</v>
      </c>
      <c r="E3460" t="s">
        <v>25</v>
      </c>
      <c r="F3460">
        <v>22</v>
      </c>
      <c r="G3460" t="s">
        <v>246</v>
      </c>
      <c r="H3460" t="s">
        <v>27</v>
      </c>
      <c r="I3460" t="s">
        <v>117</v>
      </c>
      <c r="J3460" t="s">
        <v>118</v>
      </c>
      <c r="K3460" t="s">
        <v>82</v>
      </c>
      <c r="L3460" t="s">
        <v>119</v>
      </c>
      <c r="M3460">
        <v>1</v>
      </c>
      <c r="N3460" s="2">
        <v>3299</v>
      </c>
      <c r="O3460" s="3">
        <v>0.1</v>
      </c>
      <c r="P3460" s="2">
        <v>2100</v>
      </c>
      <c r="Q3460" t="s">
        <v>32</v>
      </c>
      <c r="R3460" t="s">
        <v>33</v>
      </c>
      <c r="S3460" t="s">
        <v>34</v>
      </c>
      <c r="T3460" s="4">
        <v>5</v>
      </c>
      <c r="U3460" s="11">
        <f t="shared" si="54"/>
        <v>3299</v>
      </c>
      <c r="V3460" s="11">
        <f>tbl_EcommerceSales[[#This Row],[Gross_Sales]]*tbl_EcommerceSales[[#This Row],[Discount]]</f>
        <v>329.90000000000003</v>
      </c>
      <c r="W3460" s="11">
        <f>tbl_EcommerceSales[[#This Row],[Gross_Sales]]-tbl_EcommerceSales[[#This Row],[Discount_Amount]]</f>
        <v>2969.1</v>
      </c>
      <c r="X3460" s="11">
        <f>tbl_EcommerceSales[[#This Row],[Quantity]] * _xlfn.XLOOKUP(tbl_EcommerceSales[[#This Row],[Product_ID]], Product_Master!A:A, Product_Master!F:F)</f>
        <v>2100</v>
      </c>
      <c r="Y3460" s="11">
        <f>tbl_EcommerceSales[[#This Row],[Net_Revenue]]-tbl_EcommerceSales[[#This Row],[Total_Cost]]</f>
        <v>869.09999999999991</v>
      </c>
      <c r="Z3460" s="9">
        <f>IFERROR(#REF!/tbl_EcommerceSales[[#This Row],[Total_Cost]], 0)</f>
        <v>0</v>
      </c>
      <c r="AA3460" t="str">
        <f>TEXT(tbl_EcommerceSales[[#This Row],[Order_Date]],"mmm")</f>
        <v>Jan</v>
      </c>
      <c r="AB3460">
        <f>YEAR(tbl_EcommerceSales[[#This Row],[Order_Date]])</f>
        <v>2026</v>
      </c>
      <c r="AC3460" t="str">
        <f>IF(tbl_EcommerceSales[[#This Row],[Age]]&lt;18,"Under 18",IF(tbl_EcommerceSales[[#This Row],[Age]]&lt;=25,"18-25",IF(tbl_EcommerceSales[[#This Row],[Age]]&lt;=35,"26-35",IF(tbl_EcommerceSales[[#This Row],[Age]]&lt;=45,"36-45",IF(tbl_EcommerceSales[[#This Row],[Age]]&lt;=55,"46-55","56+")))))</f>
        <v>18-25</v>
      </c>
    </row>
    <row r="3461" spans="1:29" x14ac:dyDescent="0.35">
      <c r="A3461" t="s">
        <v>5409</v>
      </c>
      <c r="B3461" s="7">
        <v>46036</v>
      </c>
      <c r="C3461" t="s">
        <v>1665</v>
      </c>
      <c r="D3461" t="s">
        <v>312</v>
      </c>
      <c r="E3461" t="s">
        <v>25</v>
      </c>
      <c r="F3461">
        <v>20</v>
      </c>
      <c r="G3461" t="s">
        <v>71</v>
      </c>
      <c r="H3461" t="s">
        <v>72</v>
      </c>
      <c r="I3461" t="s">
        <v>206</v>
      </c>
      <c r="J3461" t="s">
        <v>207</v>
      </c>
      <c r="K3461" t="s">
        <v>177</v>
      </c>
      <c r="L3461" t="s">
        <v>208</v>
      </c>
      <c r="M3461">
        <v>2</v>
      </c>
      <c r="N3461" s="2">
        <v>2199</v>
      </c>
      <c r="O3461" s="3">
        <v>0.3</v>
      </c>
      <c r="P3461" s="2">
        <v>2500</v>
      </c>
      <c r="Q3461" t="s">
        <v>32</v>
      </c>
      <c r="R3461" t="s">
        <v>33</v>
      </c>
      <c r="S3461" t="s">
        <v>34</v>
      </c>
      <c r="T3461" s="4">
        <v>5</v>
      </c>
      <c r="U3461" s="11">
        <f t="shared" si="54"/>
        <v>4398</v>
      </c>
      <c r="V3461" s="11">
        <f>tbl_EcommerceSales[[#This Row],[Gross_Sales]]*tbl_EcommerceSales[[#This Row],[Discount]]</f>
        <v>1319.3999999999999</v>
      </c>
      <c r="W3461" s="11">
        <f>tbl_EcommerceSales[[#This Row],[Gross_Sales]]-tbl_EcommerceSales[[#This Row],[Discount_Amount]]</f>
        <v>3078.6000000000004</v>
      </c>
      <c r="X3461" s="11">
        <f>tbl_EcommerceSales[[#This Row],[Quantity]] * _xlfn.XLOOKUP(tbl_EcommerceSales[[#This Row],[Product_ID]], Product_Master!A:A, Product_Master!F:F)</f>
        <v>2500</v>
      </c>
      <c r="Y3461" s="11">
        <f>tbl_EcommerceSales[[#This Row],[Net_Revenue]]-tbl_EcommerceSales[[#This Row],[Total_Cost]]</f>
        <v>578.60000000000036</v>
      </c>
      <c r="Z3461" s="9">
        <f>IFERROR(#REF!/tbl_EcommerceSales[[#This Row],[Total_Cost]], 0)</f>
        <v>0</v>
      </c>
      <c r="AA3461" t="str">
        <f>TEXT(tbl_EcommerceSales[[#This Row],[Order_Date]],"mmm")</f>
        <v>Jan</v>
      </c>
      <c r="AB3461">
        <f>YEAR(tbl_EcommerceSales[[#This Row],[Order_Date]])</f>
        <v>2026</v>
      </c>
      <c r="AC3461" t="str">
        <f>IF(tbl_EcommerceSales[[#This Row],[Age]]&lt;18,"Under 18",IF(tbl_EcommerceSales[[#This Row],[Age]]&lt;=25,"18-25",IF(tbl_EcommerceSales[[#This Row],[Age]]&lt;=35,"26-35",IF(tbl_EcommerceSales[[#This Row],[Age]]&lt;=45,"36-45",IF(tbl_EcommerceSales[[#This Row],[Age]]&lt;=55,"46-55","56+")))))</f>
        <v>18-25</v>
      </c>
    </row>
    <row r="3462" spans="1:29" x14ac:dyDescent="0.35">
      <c r="A3462" t="s">
        <v>5410</v>
      </c>
      <c r="B3462" s="7">
        <v>46037</v>
      </c>
      <c r="C3462" t="s">
        <v>1847</v>
      </c>
      <c r="D3462" t="s">
        <v>37</v>
      </c>
      <c r="E3462" t="s">
        <v>48</v>
      </c>
      <c r="F3462">
        <v>30</v>
      </c>
      <c r="G3462" t="s">
        <v>155</v>
      </c>
      <c r="H3462" t="s">
        <v>88</v>
      </c>
      <c r="I3462" t="s">
        <v>357</v>
      </c>
      <c r="J3462" t="s">
        <v>358</v>
      </c>
      <c r="K3462" t="s">
        <v>177</v>
      </c>
      <c r="L3462" t="s">
        <v>178</v>
      </c>
      <c r="M3462">
        <v>1</v>
      </c>
      <c r="N3462" s="2">
        <v>999</v>
      </c>
      <c r="O3462" s="3">
        <v>0</v>
      </c>
      <c r="P3462" s="2">
        <v>520</v>
      </c>
      <c r="Q3462" t="s">
        <v>32</v>
      </c>
      <c r="R3462" t="s">
        <v>33</v>
      </c>
      <c r="S3462" t="s">
        <v>57</v>
      </c>
      <c r="T3462" s="4">
        <v>2</v>
      </c>
      <c r="U3462" s="11">
        <f t="shared" si="54"/>
        <v>999</v>
      </c>
      <c r="V3462" s="11">
        <f>tbl_EcommerceSales[[#This Row],[Gross_Sales]]*tbl_EcommerceSales[[#This Row],[Discount]]</f>
        <v>0</v>
      </c>
      <c r="W3462" s="11">
        <f>tbl_EcommerceSales[[#This Row],[Gross_Sales]]-tbl_EcommerceSales[[#This Row],[Discount_Amount]]</f>
        <v>999</v>
      </c>
      <c r="X3462" s="11">
        <f>tbl_EcommerceSales[[#This Row],[Quantity]] * _xlfn.XLOOKUP(tbl_EcommerceSales[[#This Row],[Product_ID]], Product_Master!A:A, Product_Master!F:F)</f>
        <v>520</v>
      </c>
      <c r="Y3462" s="11">
        <f>tbl_EcommerceSales[[#This Row],[Net_Revenue]]-tbl_EcommerceSales[[#This Row],[Total_Cost]]</f>
        <v>479</v>
      </c>
      <c r="Z3462" s="9">
        <f>IFERROR(#REF!/tbl_EcommerceSales[[#This Row],[Total_Cost]], 0)</f>
        <v>0</v>
      </c>
      <c r="AA3462" t="str">
        <f>TEXT(tbl_EcommerceSales[[#This Row],[Order_Date]],"mmm")</f>
        <v>Jan</v>
      </c>
      <c r="AB3462">
        <f>YEAR(tbl_EcommerceSales[[#This Row],[Order_Date]])</f>
        <v>2026</v>
      </c>
      <c r="AC3462" t="str">
        <f>IF(tbl_EcommerceSales[[#This Row],[Age]]&lt;18,"Under 18",IF(tbl_EcommerceSales[[#This Row],[Age]]&lt;=25,"18-25",IF(tbl_EcommerceSales[[#This Row],[Age]]&lt;=35,"26-35",IF(tbl_EcommerceSales[[#This Row],[Age]]&lt;=45,"36-45",IF(tbl_EcommerceSales[[#This Row],[Age]]&lt;=55,"46-55","56+")))))</f>
        <v>26-35</v>
      </c>
    </row>
    <row r="3463" spans="1:29" x14ac:dyDescent="0.35">
      <c r="A3463" t="s">
        <v>5411</v>
      </c>
      <c r="B3463" s="7">
        <v>46037</v>
      </c>
      <c r="C3463" t="s">
        <v>2780</v>
      </c>
      <c r="D3463" t="s">
        <v>60</v>
      </c>
      <c r="E3463" t="s">
        <v>25</v>
      </c>
      <c r="F3463">
        <v>33</v>
      </c>
      <c r="G3463" t="s">
        <v>107</v>
      </c>
      <c r="H3463" t="s">
        <v>39</v>
      </c>
      <c r="I3463" t="s">
        <v>221</v>
      </c>
      <c r="J3463" t="s">
        <v>222</v>
      </c>
      <c r="K3463" t="s">
        <v>177</v>
      </c>
      <c r="L3463" t="s">
        <v>208</v>
      </c>
      <c r="M3463">
        <v>1</v>
      </c>
      <c r="N3463" s="2">
        <v>1499</v>
      </c>
      <c r="O3463" s="3">
        <v>0.1</v>
      </c>
      <c r="P3463" s="2">
        <v>800</v>
      </c>
      <c r="Q3463" t="s">
        <v>76</v>
      </c>
      <c r="R3463" t="s">
        <v>33</v>
      </c>
      <c r="S3463" t="s">
        <v>34</v>
      </c>
      <c r="T3463" s="4">
        <v>5</v>
      </c>
      <c r="U3463" s="11">
        <f t="shared" si="54"/>
        <v>1499</v>
      </c>
      <c r="V3463" s="11">
        <f>tbl_EcommerceSales[[#This Row],[Gross_Sales]]*tbl_EcommerceSales[[#This Row],[Discount]]</f>
        <v>149.9</v>
      </c>
      <c r="W3463" s="11">
        <f>tbl_EcommerceSales[[#This Row],[Gross_Sales]]-tbl_EcommerceSales[[#This Row],[Discount_Amount]]</f>
        <v>1349.1</v>
      </c>
      <c r="X3463" s="11">
        <f>tbl_EcommerceSales[[#This Row],[Quantity]] * _xlfn.XLOOKUP(tbl_EcommerceSales[[#This Row],[Product_ID]], Product_Master!A:A, Product_Master!F:F)</f>
        <v>800</v>
      </c>
      <c r="Y3463" s="11">
        <f>tbl_EcommerceSales[[#This Row],[Net_Revenue]]-tbl_EcommerceSales[[#This Row],[Total_Cost]]</f>
        <v>549.09999999999991</v>
      </c>
      <c r="Z3463" s="9">
        <f>IFERROR(#REF!/tbl_EcommerceSales[[#This Row],[Total_Cost]], 0)</f>
        <v>0</v>
      </c>
      <c r="AA3463" t="str">
        <f>TEXT(tbl_EcommerceSales[[#This Row],[Order_Date]],"mmm")</f>
        <v>Jan</v>
      </c>
      <c r="AB3463">
        <f>YEAR(tbl_EcommerceSales[[#This Row],[Order_Date]])</f>
        <v>2026</v>
      </c>
      <c r="AC3463" t="str">
        <f>IF(tbl_EcommerceSales[[#This Row],[Age]]&lt;18,"Under 18",IF(tbl_EcommerceSales[[#This Row],[Age]]&lt;=25,"18-25",IF(tbl_EcommerceSales[[#This Row],[Age]]&lt;=35,"26-35",IF(tbl_EcommerceSales[[#This Row],[Age]]&lt;=45,"36-45",IF(tbl_EcommerceSales[[#This Row],[Age]]&lt;=55,"46-55","56+")))))</f>
        <v>26-35</v>
      </c>
    </row>
    <row r="3464" spans="1:29" x14ac:dyDescent="0.35">
      <c r="A3464" t="s">
        <v>5412</v>
      </c>
      <c r="B3464" s="7">
        <v>46037</v>
      </c>
      <c r="C3464" t="s">
        <v>164</v>
      </c>
      <c r="D3464" t="s">
        <v>60</v>
      </c>
      <c r="E3464" t="s">
        <v>25</v>
      </c>
      <c r="F3464">
        <v>18</v>
      </c>
      <c r="G3464" t="s">
        <v>289</v>
      </c>
      <c r="H3464" t="s">
        <v>88</v>
      </c>
      <c r="I3464" t="s">
        <v>206</v>
      </c>
      <c r="J3464" t="s">
        <v>207</v>
      </c>
      <c r="K3464" t="s">
        <v>177</v>
      </c>
      <c r="L3464" t="s">
        <v>208</v>
      </c>
      <c r="M3464">
        <v>3</v>
      </c>
      <c r="N3464" s="2">
        <v>2199</v>
      </c>
      <c r="O3464" s="3">
        <v>0</v>
      </c>
      <c r="P3464" s="2">
        <v>3750</v>
      </c>
      <c r="Q3464" t="s">
        <v>32</v>
      </c>
      <c r="R3464" t="s">
        <v>93</v>
      </c>
      <c r="S3464" t="s">
        <v>57</v>
      </c>
      <c r="T3464" s="4">
        <v>5</v>
      </c>
      <c r="U3464" s="11">
        <f t="shared" si="54"/>
        <v>6597</v>
      </c>
      <c r="V3464" s="11">
        <f>tbl_EcommerceSales[[#This Row],[Gross_Sales]]*tbl_EcommerceSales[[#This Row],[Discount]]</f>
        <v>0</v>
      </c>
      <c r="W3464" s="11">
        <f>tbl_EcommerceSales[[#This Row],[Gross_Sales]]-tbl_EcommerceSales[[#This Row],[Discount_Amount]]</f>
        <v>6597</v>
      </c>
      <c r="X3464" s="11">
        <f>tbl_EcommerceSales[[#This Row],[Quantity]] * _xlfn.XLOOKUP(tbl_EcommerceSales[[#This Row],[Product_ID]], Product_Master!A:A, Product_Master!F:F)</f>
        <v>3750</v>
      </c>
      <c r="Y3464" s="11">
        <f>tbl_EcommerceSales[[#This Row],[Net_Revenue]]-tbl_EcommerceSales[[#This Row],[Total_Cost]]</f>
        <v>2847</v>
      </c>
      <c r="Z3464" s="9">
        <f>IFERROR(#REF!/tbl_EcommerceSales[[#This Row],[Total_Cost]], 0)</f>
        <v>0</v>
      </c>
      <c r="AA3464" t="str">
        <f>TEXT(tbl_EcommerceSales[[#This Row],[Order_Date]],"mmm")</f>
        <v>Jan</v>
      </c>
      <c r="AB3464">
        <f>YEAR(tbl_EcommerceSales[[#This Row],[Order_Date]])</f>
        <v>2026</v>
      </c>
      <c r="AC3464" t="str">
        <f>IF(tbl_EcommerceSales[[#This Row],[Age]]&lt;18,"Under 18",IF(tbl_EcommerceSales[[#This Row],[Age]]&lt;=25,"18-25",IF(tbl_EcommerceSales[[#This Row],[Age]]&lt;=35,"26-35",IF(tbl_EcommerceSales[[#This Row],[Age]]&lt;=45,"36-45",IF(tbl_EcommerceSales[[#This Row],[Age]]&lt;=55,"46-55","56+")))))</f>
        <v>18-25</v>
      </c>
    </row>
    <row r="3465" spans="1:29" x14ac:dyDescent="0.35">
      <c r="A3465" t="s">
        <v>5413</v>
      </c>
      <c r="B3465" s="7">
        <v>46037</v>
      </c>
      <c r="C3465" t="s">
        <v>4362</v>
      </c>
      <c r="D3465" t="s">
        <v>106</v>
      </c>
      <c r="E3465" t="s">
        <v>48</v>
      </c>
      <c r="F3465">
        <v>42</v>
      </c>
      <c r="G3465" t="s">
        <v>96</v>
      </c>
      <c r="H3465" t="s">
        <v>39</v>
      </c>
      <c r="I3465" t="s">
        <v>257</v>
      </c>
      <c r="J3465" t="s">
        <v>258</v>
      </c>
      <c r="K3465" t="s">
        <v>55</v>
      </c>
      <c r="L3465" t="s">
        <v>56</v>
      </c>
      <c r="M3465">
        <v>1</v>
      </c>
      <c r="N3465" s="2">
        <v>1999</v>
      </c>
      <c r="O3465" s="3">
        <v>0.3</v>
      </c>
      <c r="P3465" s="2">
        <v>1050</v>
      </c>
      <c r="Q3465" t="s">
        <v>44</v>
      </c>
      <c r="R3465" t="s">
        <v>33</v>
      </c>
      <c r="S3465" t="s">
        <v>57</v>
      </c>
      <c r="T3465" s="4">
        <v>5</v>
      </c>
      <c r="U3465" s="11">
        <f t="shared" si="54"/>
        <v>1999</v>
      </c>
      <c r="V3465" s="11">
        <f>tbl_EcommerceSales[[#This Row],[Gross_Sales]]*tbl_EcommerceSales[[#This Row],[Discount]]</f>
        <v>599.69999999999993</v>
      </c>
      <c r="W3465" s="11">
        <f>tbl_EcommerceSales[[#This Row],[Gross_Sales]]-tbl_EcommerceSales[[#This Row],[Discount_Amount]]</f>
        <v>1399.3000000000002</v>
      </c>
      <c r="X3465" s="11">
        <f>tbl_EcommerceSales[[#This Row],[Quantity]] * _xlfn.XLOOKUP(tbl_EcommerceSales[[#This Row],[Product_ID]], Product_Master!A:A, Product_Master!F:F)</f>
        <v>1050</v>
      </c>
      <c r="Y3465" s="11">
        <f>tbl_EcommerceSales[[#This Row],[Net_Revenue]]-tbl_EcommerceSales[[#This Row],[Total_Cost]]</f>
        <v>349.30000000000018</v>
      </c>
      <c r="Z3465" s="9">
        <f>IFERROR(#REF!/tbl_EcommerceSales[[#This Row],[Total_Cost]], 0)</f>
        <v>0</v>
      </c>
      <c r="AA3465" t="str">
        <f>TEXT(tbl_EcommerceSales[[#This Row],[Order_Date]],"mmm")</f>
        <v>Jan</v>
      </c>
      <c r="AB3465">
        <f>YEAR(tbl_EcommerceSales[[#This Row],[Order_Date]])</f>
        <v>2026</v>
      </c>
      <c r="AC3465" t="str">
        <f>IF(tbl_EcommerceSales[[#This Row],[Age]]&lt;18,"Under 18",IF(tbl_EcommerceSales[[#This Row],[Age]]&lt;=25,"18-25",IF(tbl_EcommerceSales[[#This Row],[Age]]&lt;=35,"26-35",IF(tbl_EcommerceSales[[#This Row],[Age]]&lt;=45,"36-45",IF(tbl_EcommerceSales[[#This Row],[Age]]&lt;=55,"46-55","56+")))))</f>
        <v>36-45</v>
      </c>
    </row>
    <row r="3466" spans="1:29" x14ac:dyDescent="0.35">
      <c r="A3466" t="s">
        <v>5414</v>
      </c>
      <c r="B3466" s="7">
        <v>46037</v>
      </c>
      <c r="C3466" t="s">
        <v>461</v>
      </c>
      <c r="D3466" t="s">
        <v>170</v>
      </c>
      <c r="E3466" t="s">
        <v>25</v>
      </c>
      <c r="F3466">
        <v>22</v>
      </c>
      <c r="G3466" t="s">
        <v>171</v>
      </c>
      <c r="H3466" t="s">
        <v>39</v>
      </c>
      <c r="I3466" t="s">
        <v>160</v>
      </c>
      <c r="J3466" t="s">
        <v>161</v>
      </c>
      <c r="K3466" t="s">
        <v>91</v>
      </c>
      <c r="L3466" t="s">
        <v>133</v>
      </c>
      <c r="M3466">
        <v>2</v>
      </c>
      <c r="N3466" s="2">
        <v>1099</v>
      </c>
      <c r="O3466" s="3">
        <v>0.1</v>
      </c>
      <c r="P3466" s="2">
        <v>1040</v>
      </c>
      <c r="Q3466" t="s">
        <v>123</v>
      </c>
      <c r="R3466" t="s">
        <v>33</v>
      </c>
      <c r="S3466" t="s">
        <v>34</v>
      </c>
      <c r="T3466" s="4">
        <v>2</v>
      </c>
      <c r="U3466" s="11">
        <f t="shared" si="54"/>
        <v>2198</v>
      </c>
      <c r="V3466" s="11">
        <f>tbl_EcommerceSales[[#This Row],[Gross_Sales]]*tbl_EcommerceSales[[#This Row],[Discount]]</f>
        <v>219.8</v>
      </c>
      <c r="W3466" s="11">
        <f>tbl_EcommerceSales[[#This Row],[Gross_Sales]]-tbl_EcommerceSales[[#This Row],[Discount_Amount]]</f>
        <v>1978.2</v>
      </c>
      <c r="X3466" s="11">
        <f>tbl_EcommerceSales[[#This Row],[Quantity]] * _xlfn.XLOOKUP(tbl_EcommerceSales[[#This Row],[Product_ID]], Product_Master!A:A, Product_Master!F:F)</f>
        <v>1040</v>
      </c>
      <c r="Y3466" s="11">
        <f>tbl_EcommerceSales[[#This Row],[Net_Revenue]]-tbl_EcommerceSales[[#This Row],[Total_Cost]]</f>
        <v>938.2</v>
      </c>
      <c r="Z3466" s="9">
        <f>IFERROR(#REF!/tbl_EcommerceSales[[#This Row],[Total_Cost]], 0)</f>
        <v>0</v>
      </c>
      <c r="AA3466" t="str">
        <f>TEXT(tbl_EcommerceSales[[#This Row],[Order_Date]],"mmm")</f>
        <v>Jan</v>
      </c>
      <c r="AB3466">
        <f>YEAR(tbl_EcommerceSales[[#This Row],[Order_Date]])</f>
        <v>2026</v>
      </c>
      <c r="AC3466" t="str">
        <f>IF(tbl_EcommerceSales[[#This Row],[Age]]&lt;18,"Under 18",IF(tbl_EcommerceSales[[#This Row],[Age]]&lt;=25,"18-25",IF(tbl_EcommerceSales[[#This Row],[Age]]&lt;=35,"26-35",IF(tbl_EcommerceSales[[#This Row],[Age]]&lt;=45,"36-45",IF(tbl_EcommerceSales[[#This Row],[Age]]&lt;=55,"46-55","56+")))))</f>
        <v>18-25</v>
      </c>
    </row>
    <row r="3467" spans="1:29" x14ac:dyDescent="0.35">
      <c r="A3467" t="s">
        <v>5415</v>
      </c>
      <c r="B3467" s="7">
        <v>46037</v>
      </c>
      <c r="C3467" t="s">
        <v>5156</v>
      </c>
      <c r="D3467" t="s">
        <v>254</v>
      </c>
      <c r="E3467" t="s">
        <v>48</v>
      </c>
      <c r="F3467">
        <v>42</v>
      </c>
      <c r="G3467" t="s">
        <v>192</v>
      </c>
      <c r="H3467" t="s">
        <v>27</v>
      </c>
      <c r="I3467" t="s">
        <v>117</v>
      </c>
      <c r="J3467" t="s">
        <v>118</v>
      </c>
      <c r="K3467" t="s">
        <v>82</v>
      </c>
      <c r="L3467" t="s">
        <v>119</v>
      </c>
      <c r="M3467">
        <v>2</v>
      </c>
      <c r="N3467" s="2">
        <v>3299</v>
      </c>
      <c r="O3467" s="3">
        <v>0.2</v>
      </c>
      <c r="P3467" s="2">
        <v>4200</v>
      </c>
      <c r="Q3467" t="s">
        <v>76</v>
      </c>
      <c r="R3467" t="s">
        <v>33</v>
      </c>
      <c r="S3467" t="s">
        <v>34</v>
      </c>
      <c r="T3467" s="4">
        <v>3</v>
      </c>
      <c r="U3467" s="11">
        <f t="shared" si="54"/>
        <v>6598</v>
      </c>
      <c r="V3467" s="11">
        <f>tbl_EcommerceSales[[#This Row],[Gross_Sales]]*tbl_EcommerceSales[[#This Row],[Discount]]</f>
        <v>1319.6000000000001</v>
      </c>
      <c r="W3467" s="11">
        <f>tbl_EcommerceSales[[#This Row],[Gross_Sales]]-tbl_EcommerceSales[[#This Row],[Discount_Amount]]</f>
        <v>5278.4</v>
      </c>
      <c r="X3467" s="11">
        <f>tbl_EcommerceSales[[#This Row],[Quantity]] * _xlfn.XLOOKUP(tbl_EcommerceSales[[#This Row],[Product_ID]], Product_Master!A:A, Product_Master!F:F)</f>
        <v>4200</v>
      </c>
      <c r="Y3467" s="11">
        <f>tbl_EcommerceSales[[#This Row],[Net_Revenue]]-tbl_EcommerceSales[[#This Row],[Total_Cost]]</f>
        <v>1078.3999999999996</v>
      </c>
      <c r="Z3467" s="9">
        <f>IFERROR(#REF!/tbl_EcommerceSales[[#This Row],[Total_Cost]], 0)</f>
        <v>0</v>
      </c>
      <c r="AA3467" t="str">
        <f>TEXT(tbl_EcommerceSales[[#This Row],[Order_Date]],"mmm")</f>
        <v>Jan</v>
      </c>
      <c r="AB3467">
        <f>YEAR(tbl_EcommerceSales[[#This Row],[Order_Date]])</f>
        <v>2026</v>
      </c>
      <c r="AC3467" t="str">
        <f>IF(tbl_EcommerceSales[[#This Row],[Age]]&lt;18,"Under 18",IF(tbl_EcommerceSales[[#This Row],[Age]]&lt;=25,"18-25",IF(tbl_EcommerceSales[[#This Row],[Age]]&lt;=35,"26-35",IF(tbl_EcommerceSales[[#This Row],[Age]]&lt;=45,"36-45",IF(tbl_EcommerceSales[[#This Row],[Age]]&lt;=55,"46-55","56+")))))</f>
        <v>36-45</v>
      </c>
    </row>
    <row r="3468" spans="1:29" x14ac:dyDescent="0.35">
      <c r="A3468" t="s">
        <v>5416</v>
      </c>
      <c r="B3468" s="7">
        <v>46037</v>
      </c>
      <c r="C3468" t="s">
        <v>5417</v>
      </c>
      <c r="D3468" t="s">
        <v>47</v>
      </c>
      <c r="E3468" t="s">
        <v>48</v>
      </c>
      <c r="F3468">
        <v>47</v>
      </c>
      <c r="G3468" t="s">
        <v>152</v>
      </c>
      <c r="H3468" t="s">
        <v>72</v>
      </c>
      <c r="I3468" t="s">
        <v>67</v>
      </c>
      <c r="J3468" t="s">
        <v>68</v>
      </c>
      <c r="K3468" t="s">
        <v>42</v>
      </c>
      <c r="L3468" t="s">
        <v>43</v>
      </c>
      <c r="M3468">
        <v>2</v>
      </c>
      <c r="N3468" s="2">
        <v>799</v>
      </c>
      <c r="O3468" s="3">
        <v>0.05</v>
      </c>
      <c r="P3468" s="2">
        <v>720</v>
      </c>
      <c r="Q3468" t="s">
        <v>44</v>
      </c>
      <c r="R3468" t="s">
        <v>33</v>
      </c>
      <c r="S3468" t="s">
        <v>34</v>
      </c>
      <c r="T3468" s="4">
        <v>4</v>
      </c>
      <c r="U3468" s="11">
        <f t="shared" si="54"/>
        <v>1598</v>
      </c>
      <c r="V3468" s="11">
        <f>tbl_EcommerceSales[[#This Row],[Gross_Sales]]*tbl_EcommerceSales[[#This Row],[Discount]]</f>
        <v>79.900000000000006</v>
      </c>
      <c r="W3468" s="11">
        <f>tbl_EcommerceSales[[#This Row],[Gross_Sales]]-tbl_EcommerceSales[[#This Row],[Discount_Amount]]</f>
        <v>1518.1</v>
      </c>
      <c r="X3468" s="11">
        <f>tbl_EcommerceSales[[#This Row],[Quantity]] * _xlfn.XLOOKUP(tbl_EcommerceSales[[#This Row],[Product_ID]], Product_Master!A:A, Product_Master!F:F)</f>
        <v>720</v>
      </c>
      <c r="Y3468" s="11">
        <f>tbl_EcommerceSales[[#This Row],[Net_Revenue]]-tbl_EcommerceSales[[#This Row],[Total_Cost]]</f>
        <v>798.09999999999991</v>
      </c>
      <c r="Z3468" s="9">
        <f>IFERROR(#REF!/tbl_EcommerceSales[[#This Row],[Total_Cost]], 0)</f>
        <v>0</v>
      </c>
      <c r="AA3468" t="str">
        <f>TEXT(tbl_EcommerceSales[[#This Row],[Order_Date]],"mmm")</f>
        <v>Jan</v>
      </c>
      <c r="AB3468">
        <f>YEAR(tbl_EcommerceSales[[#This Row],[Order_Date]])</f>
        <v>2026</v>
      </c>
      <c r="AC3468" t="str">
        <f>IF(tbl_EcommerceSales[[#This Row],[Age]]&lt;18,"Under 18",IF(tbl_EcommerceSales[[#This Row],[Age]]&lt;=25,"18-25",IF(tbl_EcommerceSales[[#This Row],[Age]]&lt;=35,"26-35",IF(tbl_EcommerceSales[[#This Row],[Age]]&lt;=45,"36-45",IF(tbl_EcommerceSales[[#This Row],[Age]]&lt;=55,"46-55","56+")))))</f>
        <v>46-55</v>
      </c>
    </row>
    <row r="3469" spans="1:29" x14ac:dyDescent="0.35">
      <c r="A3469" t="s">
        <v>5418</v>
      </c>
      <c r="B3469" s="7">
        <v>46037</v>
      </c>
      <c r="C3469" t="s">
        <v>3289</v>
      </c>
      <c r="D3469" t="s">
        <v>235</v>
      </c>
      <c r="E3469" t="s">
        <v>48</v>
      </c>
      <c r="F3469">
        <v>18</v>
      </c>
      <c r="G3469" t="s">
        <v>289</v>
      </c>
      <c r="H3469" t="s">
        <v>88</v>
      </c>
      <c r="I3469" t="s">
        <v>349</v>
      </c>
      <c r="J3469" t="s">
        <v>350</v>
      </c>
      <c r="K3469" t="s">
        <v>82</v>
      </c>
      <c r="L3469" t="s">
        <v>238</v>
      </c>
      <c r="M3469">
        <v>1</v>
      </c>
      <c r="N3469" s="2">
        <v>1599</v>
      </c>
      <c r="O3469" s="3">
        <v>0.15</v>
      </c>
      <c r="P3469" s="2">
        <v>920</v>
      </c>
      <c r="Q3469" t="s">
        <v>123</v>
      </c>
      <c r="R3469" t="s">
        <v>33</v>
      </c>
      <c r="S3469" t="s">
        <v>57</v>
      </c>
      <c r="T3469" s="4">
        <v>4</v>
      </c>
      <c r="U3469" s="11">
        <f t="shared" si="54"/>
        <v>1599</v>
      </c>
      <c r="V3469" s="11">
        <f>tbl_EcommerceSales[[#This Row],[Gross_Sales]]*tbl_EcommerceSales[[#This Row],[Discount]]</f>
        <v>239.85</v>
      </c>
      <c r="W3469" s="11">
        <f>tbl_EcommerceSales[[#This Row],[Gross_Sales]]-tbl_EcommerceSales[[#This Row],[Discount_Amount]]</f>
        <v>1359.15</v>
      </c>
      <c r="X3469" s="11">
        <f>tbl_EcommerceSales[[#This Row],[Quantity]] * _xlfn.XLOOKUP(tbl_EcommerceSales[[#This Row],[Product_ID]], Product_Master!A:A, Product_Master!F:F)</f>
        <v>920</v>
      </c>
      <c r="Y3469" s="11">
        <f>tbl_EcommerceSales[[#This Row],[Net_Revenue]]-tbl_EcommerceSales[[#This Row],[Total_Cost]]</f>
        <v>439.15000000000009</v>
      </c>
      <c r="Z3469" s="9">
        <f>IFERROR(#REF!/tbl_EcommerceSales[[#This Row],[Total_Cost]], 0)</f>
        <v>0</v>
      </c>
      <c r="AA3469" t="str">
        <f>TEXT(tbl_EcommerceSales[[#This Row],[Order_Date]],"mmm")</f>
        <v>Jan</v>
      </c>
      <c r="AB3469">
        <f>YEAR(tbl_EcommerceSales[[#This Row],[Order_Date]])</f>
        <v>2026</v>
      </c>
      <c r="AC3469" t="str">
        <f>IF(tbl_EcommerceSales[[#This Row],[Age]]&lt;18,"Under 18",IF(tbl_EcommerceSales[[#This Row],[Age]]&lt;=25,"18-25",IF(tbl_EcommerceSales[[#This Row],[Age]]&lt;=35,"26-35",IF(tbl_EcommerceSales[[#This Row],[Age]]&lt;=45,"36-45",IF(tbl_EcommerceSales[[#This Row],[Age]]&lt;=55,"46-55","56+")))))</f>
        <v>18-25</v>
      </c>
    </row>
    <row r="3470" spans="1:29" x14ac:dyDescent="0.35">
      <c r="A3470" t="s">
        <v>5419</v>
      </c>
      <c r="B3470" s="7">
        <v>46037</v>
      </c>
      <c r="C3470" t="s">
        <v>2847</v>
      </c>
      <c r="D3470" t="s">
        <v>216</v>
      </c>
      <c r="E3470" t="s">
        <v>25</v>
      </c>
      <c r="F3470">
        <v>36</v>
      </c>
      <c r="G3470" t="s">
        <v>61</v>
      </c>
      <c r="H3470" t="s">
        <v>27</v>
      </c>
      <c r="I3470" t="s">
        <v>40</v>
      </c>
      <c r="J3470" t="s">
        <v>41</v>
      </c>
      <c r="K3470" t="s">
        <v>42</v>
      </c>
      <c r="L3470" t="s">
        <v>43</v>
      </c>
      <c r="M3470">
        <v>1</v>
      </c>
      <c r="N3470" s="2">
        <v>699</v>
      </c>
      <c r="O3470" s="3">
        <v>0.15</v>
      </c>
      <c r="P3470" s="2">
        <v>310</v>
      </c>
      <c r="Q3470" t="s">
        <v>76</v>
      </c>
      <c r="R3470" t="s">
        <v>33</v>
      </c>
      <c r="S3470" t="s">
        <v>34</v>
      </c>
      <c r="T3470" s="4">
        <v>4</v>
      </c>
      <c r="U3470" s="11">
        <f t="shared" si="54"/>
        <v>699</v>
      </c>
      <c r="V3470" s="11">
        <f>tbl_EcommerceSales[[#This Row],[Gross_Sales]]*tbl_EcommerceSales[[#This Row],[Discount]]</f>
        <v>104.85</v>
      </c>
      <c r="W3470" s="11">
        <f>tbl_EcommerceSales[[#This Row],[Gross_Sales]]-tbl_EcommerceSales[[#This Row],[Discount_Amount]]</f>
        <v>594.15</v>
      </c>
      <c r="X3470" s="11">
        <f>tbl_EcommerceSales[[#This Row],[Quantity]] * _xlfn.XLOOKUP(tbl_EcommerceSales[[#This Row],[Product_ID]], Product_Master!A:A, Product_Master!F:F)</f>
        <v>310</v>
      </c>
      <c r="Y3470" s="11">
        <f>tbl_EcommerceSales[[#This Row],[Net_Revenue]]-tbl_EcommerceSales[[#This Row],[Total_Cost]]</f>
        <v>284.14999999999998</v>
      </c>
      <c r="Z3470" s="9">
        <f>IFERROR(#REF!/tbl_EcommerceSales[[#This Row],[Total_Cost]], 0)</f>
        <v>0</v>
      </c>
      <c r="AA3470" t="str">
        <f>TEXT(tbl_EcommerceSales[[#This Row],[Order_Date]],"mmm")</f>
        <v>Jan</v>
      </c>
      <c r="AB3470">
        <f>YEAR(tbl_EcommerceSales[[#This Row],[Order_Date]])</f>
        <v>2026</v>
      </c>
      <c r="AC3470" t="str">
        <f>IF(tbl_EcommerceSales[[#This Row],[Age]]&lt;18,"Under 18",IF(tbl_EcommerceSales[[#This Row],[Age]]&lt;=25,"18-25",IF(tbl_EcommerceSales[[#This Row],[Age]]&lt;=35,"26-35",IF(tbl_EcommerceSales[[#This Row],[Age]]&lt;=45,"36-45",IF(tbl_EcommerceSales[[#This Row],[Age]]&lt;=55,"46-55","56+")))))</f>
        <v>36-45</v>
      </c>
    </row>
    <row r="3471" spans="1:29" x14ac:dyDescent="0.35">
      <c r="A3471" t="s">
        <v>5420</v>
      </c>
      <c r="B3471" s="7">
        <v>46037</v>
      </c>
      <c r="C3471" t="s">
        <v>4828</v>
      </c>
      <c r="D3471" t="s">
        <v>151</v>
      </c>
      <c r="E3471" t="s">
        <v>48</v>
      </c>
      <c r="F3471">
        <v>54</v>
      </c>
      <c r="G3471" t="s">
        <v>211</v>
      </c>
      <c r="H3471" t="s">
        <v>72</v>
      </c>
      <c r="I3471" t="s">
        <v>200</v>
      </c>
      <c r="J3471" t="s">
        <v>201</v>
      </c>
      <c r="K3471" t="s">
        <v>91</v>
      </c>
      <c r="L3471" t="s">
        <v>202</v>
      </c>
      <c r="M3471">
        <v>2</v>
      </c>
      <c r="N3471" s="2">
        <v>899</v>
      </c>
      <c r="O3471" s="3">
        <v>0.05</v>
      </c>
      <c r="P3471" s="2">
        <v>840</v>
      </c>
      <c r="Q3471" t="s">
        <v>156</v>
      </c>
      <c r="R3471" t="s">
        <v>33</v>
      </c>
      <c r="S3471" t="s">
        <v>57</v>
      </c>
      <c r="T3471" s="4">
        <v>5</v>
      </c>
      <c r="U3471" s="11">
        <f t="shared" si="54"/>
        <v>1798</v>
      </c>
      <c r="V3471" s="11">
        <f>tbl_EcommerceSales[[#This Row],[Gross_Sales]]*tbl_EcommerceSales[[#This Row],[Discount]]</f>
        <v>89.9</v>
      </c>
      <c r="W3471" s="11">
        <f>tbl_EcommerceSales[[#This Row],[Gross_Sales]]-tbl_EcommerceSales[[#This Row],[Discount_Amount]]</f>
        <v>1708.1</v>
      </c>
      <c r="X3471" s="11">
        <f>tbl_EcommerceSales[[#This Row],[Quantity]] * _xlfn.XLOOKUP(tbl_EcommerceSales[[#This Row],[Product_ID]], Product_Master!A:A, Product_Master!F:F)</f>
        <v>840</v>
      </c>
      <c r="Y3471" s="11">
        <f>tbl_EcommerceSales[[#This Row],[Net_Revenue]]-tbl_EcommerceSales[[#This Row],[Total_Cost]]</f>
        <v>868.09999999999991</v>
      </c>
      <c r="Z3471" s="9">
        <f>IFERROR(#REF!/tbl_EcommerceSales[[#This Row],[Total_Cost]], 0)</f>
        <v>0</v>
      </c>
      <c r="AA3471" t="str">
        <f>TEXT(tbl_EcommerceSales[[#This Row],[Order_Date]],"mmm")</f>
        <v>Jan</v>
      </c>
      <c r="AB3471">
        <f>YEAR(tbl_EcommerceSales[[#This Row],[Order_Date]])</f>
        <v>2026</v>
      </c>
      <c r="AC3471" t="str">
        <f>IF(tbl_EcommerceSales[[#This Row],[Age]]&lt;18,"Under 18",IF(tbl_EcommerceSales[[#This Row],[Age]]&lt;=25,"18-25",IF(tbl_EcommerceSales[[#This Row],[Age]]&lt;=35,"26-35",IF(tbl_EcommerceSales[[#This Row],[Age]]&lt;=45,"36-45",IF(tbl_EcommerceSales[[#This Row],[Age]]&lt;=55,"46-55","56+")))))</f>
        <v>46-55</v>
      </c>
    </row>
    <row r="3472" spans="1:29" x14ac:dyDescent="0.35">
      <c r="A3472" t="s">
        <v>5421</v>
      </c>
      <c r="B3472" s="7">
        <v>46038</v>
      </c>
      <c r="C3472" t="s">
        <v>1510</v>
      </c>
      <c r="D3472" t="s">
        <v>251</v>
      </c>
      <c r="E3472" t="s">
        <v>25</v>
      </c>
      <c r="F3472">
        <v>33</v>
      </c>
      <c r="G3472" t="s">
        <v>289</v>
      </c>
      <c r="H3472" t="s">
        <v>88</v>
      </c>
      <c r="I3472" t="s">
        <v>111</v>
      </c>
      <c r="J3472" t="s">
        <v>112</v>
      </c>
      <c r="K3472" t="s">
        <v>55</v>
      </c>
      <c r="L3472" t="s">
        <v>113</v>
      </c>
      <c r="M3472">
        <v>2</v>
      </c>
      <c r="N3472" s="2">
        <v>1799</v>
      </c>
      <c r="O3472" s="3">
        <v>0.1</v>
      </c>
      <c r="P3472" s="2">
        <v>1900</v>
      </c>
      <c r="Q3472" t="s">
        <v>32</v>
      </c>
      <c r="R3472" t="s">
        <v>33</v>
      </c>
      <c r="S3472" t="s">
        <v>34</v>
      </c>
      <c r="T3472" s="4">
        <v>2</v>
      </c>
      <c r="U3472" s="11">
        <f t="shared" si="54"/>
        <v>3598</v>
      </c>
      <c r="V3472" s="11">
        <f>tbl_EcommerceSales[[#This Row],[Gross_Sales]]*tbl_EcommerceSales[[#This Row],[Discount]]</f>
        <v>359.8</v>
      </c>
      <c r="W3472" s="11">
        <f>tbl_EcommerceSales[[#This Row],[Gross_Sales]]-tbl_EcommerceSales[[#This Row],[Discount_Amount]]</f>
        <v>3238.2</v>
      </c>
      <c r="X3472" s="11">
        <f>tbl_EcommerceSales[[#This Row],[Quantity]] * _xlfn.XLOOKUP(tbl_EcommerceSales[[#This Row],[Product_ID]], Product_Master!A:A, Product_Master!F:F)</f>
        <v>1900</v>
      </c>
      <c r="Y3472" s="11">
        <f>tbl_EcommerceSales[[#This Row],[Net_Revenue]]-tbl_EcommerceSales[[#This Row],[Total_Cost]]</f>
        <v>1338.1999999999998</v>
      </c>
      <c r="Z3472" s="9">
        <f>IFERROR(#REF!/tbl_EcommerceSales[[#This Row],[Total_Cost]], 0)</f>
        <v>0</v>
      </c>
      <c r="AA3472" t="str">
        <f>TEXT(tbl_EcommerceSales[[#This Row],[Order_Date]],"mmm")</f>
        <v>Jan</v>
      </c>
      <c r="AB3472">
        <f>YEAR(tbl_EcommerceSales[[#This Row],[Order_Date]])</f>
        <v>2026</v>
      </c>
      <c r="AC3472" t="str">
        <f>IF(tbl_EcommerceSales[[#This Row],[Age]]&lt;18,"Under 18",IF(tbl_EcommerceSales[[#This Row],[Age]]&lt;=25,"18-25",IF(tbl_EcommerceSales[[#This Row],[Age]]&lt;=35,"26-35",IF(tbl_EcommerceSales[[#This Row],[Age]]&lt;=45,"36-45",IF(tbl_EcommerceSales[[#This Row],[Age]]&lt;=55,"46-55","56+")))))</f>
        <v>26-35</v>
      </c>
    </row>
    <row r="3473" spans="1:29" x14ac:dyDescent="0.35">
      <c r="A3473" t="s">
        <v>5422</v>
      </c>
      <c r="B3473" s="7">
        <v>46038</v>
      </c>
      <c r="C3473" t="s">
        <v>1692</v>
      </c>
      <c r="D3473" t="s">
        <v>181</v>
      </c>
      <c r="E3473" t="s">
        <v>48</v>
      </c>
      <c r="F3473">
        <v>29</v>
      </c>
      <c r="G3473" t="s">
        <v>52</v>
      </c>
      <c r="H3473" t="s">
        <v>27</v>
      </c>
      <c r="I3473" t="s">
        <v>73</v>
      </c>
      <c r="J3473" t="s">
        <v>74</v>
      </c>
      <c r="K3473" t="s">
        <v>55</v>
      </c>
      <c r="L3473" t="s">
        <v>75</v>
      </c>
      <c r="M3473">
        <v>1</v>
      </c>
      <c r="N3473" s="2">
        <v>2899</v>
      </c>
      <c r="O3473" s="3">
        <v>0.05</v>
      </c>
      <c r="P3473" s="2">
        <v>1700</v>
      </c>
      <c r="Q3473" t="s">
        <v>123</v>
      </c>
      <c r="R3473" t="s">
        <v>33</v>
      </c>
      <c r="S3473" t="s">
        <v>34</v>
      </c>
      <c r="T3473" s="4">
        <v>5</v>
      </c>
      <c r="U3473" s="11">
        <f t="shared" si="54"/>
        <v>2899</v>
      </c>
      <c r="V3473" s="11">
        <f>tbl_EcommerceSales[[#This Row],[Gross_Sales]]*tbl_EcommerceSales[[#This Row],[Discount]]</f>
        <v>144.95000000000002</v>
      </c>
      <c r="W3473" s="11">
        <f>tbl_EcommerceSales[[#This Row],[Gross_Sales]]-tbl_EcommerceSales[[#This Row],[Discount_Amount]]</f>
        <v>2754.05</v>
      </c>
      <c r="X3473" s="11">
        <f>tbl_EcommerceSales[[#This Row],[Quantity]] * _xlfn.XLOOKUP(tbl_EcommerceSales[[#This Row],[Product_ID]], Product_Master!A:A, Product_Master!F:F)</f>
        <v>1700</v>
      </c>
      <c r="Y3473" s="11">
        <f>tbl_EcommerceSales[[#This Row],[Net_Revenue]]-tbl_EcommerceSales[[#This Row],[Total_Cost]]</f>
        <v>1054.0500000000002</v>
      </c>
      <c r="Z3473" s="9">
        <f>IFERROR(#REF!/tbl_EcommerceSales[[#This Row],[Total_Cost]], 0)</f>
        <v>0</v>
      </c>
      <c r="AA3473" t="str">
        <f>TEXT(tbl_EcommerceSales[[#This Row],[Order_Date]],"mmm")</f>
        <v>Jan</v>
      </c>
      <c r="AB3473">
        <f>YEAR(tbl_EcommerceSales[[#This Row],[Order_Date]])</f>
        <v>2026</v>
      </c>
      <c r="AC3473" t="str">
        <f>IF(tbl_EcommerceSales[[#This Row],[Age]]&lt;18,"Under 18",IF(tbl_EcommerceSales[[#This Row],[Age]]&lt;=25,"18-25",IF(tbl_EcommerceSales[[#This Row],[Age]]&lt;=35,"26-35",IF(tbl_EcommerceSales[[#This Row],[Age]]&lt;=45,"36-45",IF(tbl_EcommerceSales[[#This Row],[Age]]&lt;=55,"46-55","56+")))))</f>
        <v>26-35</v>
      </c>
    </row>
    <row r="3474" spans="1:29" x14ac:dyDescent="0.35">
      <c r="A3474" t="s">
        <v>5423</v>
      </c>
      <c r="B3474" s="7">
        <v>46038</v>
      </c>
      <c r="C3474" t="s">
        <v>1192</v>
      </c>
      <c r="D3474" t="s">
        <v>312</v>
      </c>
      <c r="E3474" t="s">
        <v>25</v>
      </c>
      <c r="F3474">
        <v>39</v>
      </c>
      <c r="G3474" t="s">
        <v>38</v>
      </c>
      <c r="H3474" t="s">
        <v>39</v>
      </c>
      <c r="I3474" t="s">
        <v>271</v>
      </c>
      <c r="J3474" t="s">
        <v>272</v>
      </c>
      <c r="K3474" t="s">
        <v>30</v>
      </c>
      <c r="L3474" t="s">
        <v>273</v>
      </c>
      <c r="M3474">
        <v>1</v>
      </c>
      <c r="N3474" s="2">
        <v>4299</v>
      </c>
      <c r="O3474" s="3">
        <v>0.1</v>
      </c>
      <c r="P3474" s="2">
        <v>2700</v>
      </c>
      <c r="Q3474" t="s">
        <v>44</v>
      </c>
      <c r="R3474" t="s">
        <v>33</v>
      </c>
      <c r="S3474" t="s">
        <v>34</v>
      </c>
      <c r="T3474" s="4">
        <v>2</v>
      </c>
      <c r="U3474" s="11">
        <f t="shared" si="54"/>
        <v>4299</v>
      </c>
      <c r="V3474" s="11">
        <f>tbl_EcommerceSales[[#This Row],[Gross_Sales]]*tbl_EcommerceSales[[#This Row],[Discount]]</f>
        <v>429.90000000000003</v>
      </c>
      <c r="W3474" s="11">
        <f>tbl_EcommerceSales[[#This Row],[Gross_Sales]]-tbl_EcommerceSales[[#This Row],[Discount_Amount]]</f>
        <v>3869.1</v>
      </c>
      <c r="X3474" s="11">
        <f>tbl_EcommerceSales[[#This Row],[Quantity]] * _xlfn.XLOOKUP(tbl_EcommerceSales[[#This Row],[Product_ID]], Product_Master!A:A, Product_Master!F:F)</f>
        <v>2700</v>
      </c>
      <c r="Y3474" s="11">
        <f>tbl_EcommerceSales[[#This Row],[Net_Revenue]]-tbl_EcommerceSales[[#This Row],[Total_Cost]]</f>
        <v>1169.0999999999999</v>
      </c>
      <c r="Z3474" s="9">
        <f>IFERROR(#REF!/tbl_EcommerceSales[[#This Row],[Total_Cost]], 0)</f>
        <v>0</v>
      </c>
      <c r="AA3474" t="str">
        <f>TEXT(tbl_EcommerceSales[[#This Row],[Order_Date]],"mmm")</f>
        <v>Jan</v>
      </c>
      <c r="AB3474">
        <f>YEAR(tbl_EcommerceSales[[#This Row],[Order_Date]])</f>
        <v>2026</v>
      </c>
      <c r="AC3474" t="str">
        <f>IF(tbl_EcommerceSales[[#This Row],[Age]]&lt;18,"Under 18",IF(tbl_EcommerceSales[[#This Row],[Age]]&lt;=25,"18-25",IF(tbl_EcommerceSales[[#This Row],[Age]]&lt;=35,"26-35",IF(tbl_EcommerceSales[[#This Row],[Age]]&lt;=45,"36-45",IF(tbl_EcommerceSales[[#This Row],[Age]]&lt;=55,"46-55","56+")))))</f>
        <v>36-45</v>
      </c>
    </row>
    <row r="3475" spans="1:29" x14ac:dyDescent="0.35">
      <c r="A3475" t="s">
        <v>5424</v>
      </c>
      <c r="B3475" s="7">
        <v>46038</v>
      </c>
      <c r="C3475" t="s">
        <v>377</v>
      </c>
      <c r="D3475" t="s">
        <v>148</v>
      </c>
      <c r="E3475" t="s">
        <v>48</v>
      </c>
      <c r="F3475">
        <v>42</v>
      </c>
      <c r="G3475" t="s">
        <v>211</v>
      </c>
      <c r="H3475" t="s">
        <v>72</v>
      </c>
      <c r="I3475" t="s">
        <v>131</v>
      </c>
      <c r="J3475" t="s">
        <v>132</v>
      </c>
      <c r="K3475" t="s">
        <v>91</v>
      </c>
      <c r="L3475" t="s">
        <v>133</v>
      </c>
      <c r="M3475">
        <v>1</v>
      </c>
      <c r="N3475" s="2">
        <v>1299</v>
      </c>
      <c r="O3475" s="3">
        <v>0.1</v>
      </c>
      <c r="P3475" s="2">
        <v>610</v>
      </c>
      <c r="Q3475" t="s">
        <v>32</v>
      </c>
      <c r="R3475" t="s">
        <v>33</v>
      </c>
      <c r="S3475" t="s">
        <v>34</v>
      </c>
      <c r="T3475" s="4">
        <v>5</v>
      </c>
      <c r="U3475" s="11">
        <f t="shared" si="54"/>
        <v>1299</v>
      </c>
      <c r="V3475" s="11">
        <f>tbl_EcommerceSales[[#This Row],[Gross_Sales]]*tbl_EcommerceSales[[#This Row],[Discount]]</f>
        <v>129.9</v>
      </c>
      <c r="W3475" s="11">
        <f>tbl_EcommerceSales[[#This Row],[Gross_Sales]]-tbl_EcommerceSales[[#This Row],[Discount_Amount]]</f>
        <v>1169.0999999999999</v>
      </c>
      <c r="X3475" s="11">
        <f>tbl_EcommerceSales[[#This Row],[Quantity]] * _xlfn.XLOOKUP(tbl_EcommerceSales[[#This Row],[Product_ID]], Product_Master!A:A, Product_Master!F:F)</f>
        <v>610</v>
      </c>
      <c r="Y3475" s="11">
        <f>tbl_EcommerceSales[[#This Row],[Net_Revenue]]-tbl_EcommerceSales[[#This Row],[Total_Cost]]</f>
        <v>559.09999999999991</v>
      </c>
      <c r="Z3475" s="9">
        <f>IFERROR(#REF!/tbl_EcommerceSales[[#This Row],[Total_Cost]], 0)</f>
        <v>0</v>
      </c>
      <c r="AA3475" t="str">
        <f>TEXT(tbl_EcommerceSales[[#This Row],[Order_Date]],"mmm")</f>
        <v>Jan</v>
      </c>
      <c r="AB3475">
        <f>YEAR(tbl_EcommerceSales[[#This Row],[Order_Date]])</f>
        <v>2026</v>
      </c>
      <c r="AC3475" t="str">
        <f>IF(tbl_EcommerceSales[[#This Row],[Age]]&lt;18,"Under 18",IF(tbl_EcommerceSales[[#This Row],[Age]]&lt;=25,"18-25",IF(tbl_EcommerceSales[[#This Row],[Age]]&lt;=35,"26-35",IF(tbl_EcommerceSales[[#This Row],[Age]]&lt;=45,"36-45",IF(tbl_EcommerceSales[[#This Row],[Age]]&lt;=55,"46-55","56+")))))</f>
        <v>36-45</v>
      </c>
    </row>
    <row r="3476" spans="1:29" x14ac:dyDescent="0.35">
      <c r="A3476" t="s">
        <v>5425</v>
      </c>
      <c r="B3476" s="7">
        <v>46038</v>
      </c>
      <c r="C3476" t="s">
        <v>1022</v>
      </c>
      <c r="D3476" t="s">
        <v>37</v>
      </c>
      <c r="E3476" t="s">
        <v>25</v>
      </c>
      <c r="F3476">
        <v>31</v>
      </c>
      <c r="G3476" t="s">
        <v>87</v>
      </c>
      <c r="H3476" t="s">
        <v>88</v>
      </c>
      <c r="I3476" t="s">
        <v>40</v>
      </c>
      <c r="J3476" t="s">
        <v>41</v>
      </c>
      <c r="K3476" t="s">
        <v>42</v>
      </c>
      <c r="L3476" t="s">
        <v>43</v>
      </c>
      <c r="M3476">
        <v>2</v>
      </c>
      <c r="N3476" s="2">
        <v>699</v>
      </c>
      <c r="O3476" s="3">
        <v>0.05</v>
      </c>
      <c r="P3476" s="2">
        <v>620</v>
      </c>
      <c r="Q3476" t="s">
        <v>123</v>
      </c>
      <c r="R3476" t="s">
        <v>33</v>
      </c>
      <c r="S3476" t="s">
        <v>34</v>
      </c>
      <c r="T3476" s="4">
        <v>4</v>
      </c>
      <c r="U3476" s="11">
        <f t="shared" si="54"/>
        <v>1398</v>
      </c>
      <c r="V3476" s="11">
        <f>tbl_EcommerceSales[[#This Row],[Gross_Sales]]*tbl_EcommerceSales[[#This Row],[Discount]]</f>
        <v>69.900000000000006</v>
      </c>
      <c r="W3476" s="11">
        <f>tbl_EcommerceSales[[#This Row],[Gross_Sales]]-tbl_EcommerceSales[[#This Row],[Discount_Amount]]</f>
        <v>1328.1</v>
      </c>
      <c r="X3476" s="11">
        <f>tbl_EcommerceSales[[#This Row],[Quantity]] * _xlfn.XLOOKUP(tbl_EcommerceSales[[#This Row],[Product_ID]], Product_Master!A:A, Product_Master!F:F)</f>
        <v>620</v>
      </c>
      <c r="Y3476" s="11">
        <f>tbl_EcommerceSales[[#This Row],[Net_Revenue]]-tbl_EcommerceSales[[#This Row],[Total_Cost]]</f>
        <v>708.09999999999991</v>
      </c>
      <c r="Z3476" s="9">
        <f>IFERROR(#REF!/tbl_EcommerceSales[[#This Row],[Total_Cost]], 0)</f>
        <v>0</v>
      </c>
      <c r="AA3476" t="str">
        <f>TEXT(tbl_EcommerceSales[[#This Row],[Order_Date]],"mmm")</f>
        <v>Jan</v>
      </c>
      <c r="AB3476">
        <f>YEAR(tbl_EcommerceSales[[#This Row],[Order_Date]])</f>
        <v>2026</v>
      </c>
      <c r="AC3476" t="str">
        <f>IF(tbl_EcommerceSales[[#This Row],[Age]]&lt;18,"Under 18",IF(tbl_EcommerceSales[[#This Row],[Age]]&lt;=25,"18-25",IF(tbl_EcommerceSales[[#This Row],[Age]]&lt;=35,"26-35",IF(tbl_EcommerceSales[[#This Row],[Age]]&lt;=45,"36-45",IF(tbl_EcommerceSales[[#This Row],[Age]]&lt;=55,"46-55","56+")))))</f>
        <v>26-35</v>
      </c>
    </row>
    <row r="3477" spans="1:29" x14ac:dyDescent="0.35">
      <c r="A3477" t="s">
        <v>5426</v>
      </c>
      <c r="B3477" s="7">
        <v>46038</v>
      </c>
      <c r="C3477" t="s">
        <v>2067</v>
      </c>
      <c r="D3477" t="s">
        <v>232</v>
      </c>
      <c r="E3477" t="s">
        <v>25</v>
      </c>
      <c r="F3477">
        <v>23</v>
      </c>
      <c r="G3477" t="s">
        <v>246</v>
      </c>
      <c r="H3477" t="s">
        <v>27</v>
      </c>
      <c r="I3477" t="s">
        <v>338</v>
      </c>
      <c r="J3477" t="s">
        <v>339</v>
      </c>
      <c r="K3477" t="s">
        <v>55</v>
      </c>
      <c r="L3477" t="s">
        <v>56</v>
      </c>
      <c r="M3477">
        <v>1</v>
      </c>
      <c r="N3477" s="2">
        <v>1499</v>
      </c>
      <c r="O3477" s="3">
        <v>0.15</v>
      </c>
      <c r="P3477" s="2">
        <v>780</v>
      </c>
      <c r="Q3477" t="s">
        <v>123</v>
      </c>
      <c r="R3477" t="s">
        <v>33</v>
      </c>
      <c r="S3477" t="s">
        <v>57</v>
      </c>
      <c r="T3477" s="4">
        <v>5</v>
      </c>
      <c r="U3477" s="11">
        <f t="shared" si="54"/>
        <v>1499</v>
      </c>
      <c r="V3477" s="11">
        <f>tbl_EcommerceSales[[#This Row],[Gross_Sales]]*tbl_EcommerceSales[[#This Row],[Discount]]</f>
        <v>224.85</v>
      </c>
      <c r="W3477" s="11">
        <f>tbl_EcommerceSales[[#This Row],[Gross_Sales]]-tbl_EcommerceSales[[#This Row],[Discount_Amount]]</f>
        <v>1274.1500000000001</v>
      </c>
      <c r="X3477" s="11">
        <f>tbl_EcommerceSales[[#This Row],[Quantity]] * _xlfn.XLOOKUP(tbl_EcommerceSales[[#This Row],[Product_ID]], Product_Master!A:A, Product_Master!F:F)</f>
        <v>780</v>
      </c>
      <c r="Y3477" s="11">
        <f>tbl_EcommerceSales[[#This Row],[Net_Revenue]]-tbl_EcommerceSales[[#This Row],[Total_Cost]]</f>
        <v>494.15000000000009</v>
      </c>
      <c r="Z3477" s="9">
        <f>IFERROR(#REF!/tbl_EcommerceSales[[#This Row],[Total_Cost]], 0)</f>
        <v>0</v>
      </c>
      <c r="AA3477" t="str">
        <f>TEXT(tbl_EcommerceSales[[#This Row],[Order_Date]],"mmm")</f>
        <v>Jan</v>
      </c>
      <c r="AB3477">
        <f>YEAR(tbl_EcommerceSales[[#This Row],[Order_Date]])</f>
        <v>2026</v>
      </c>
      <c r="AC3477" t="str">
        <f>IF(tbl_EcommerceSales[[#This Row],[Age]]&lt;18,"Under 18",IF(tbl_EcommerceSales[[#This Row],[Age]]&lt;=25,"18-25",IF(tbl_EcommerceSales[[#This Row],[Age]]&lt;=35,"26-35",IF(tbl_EcommerceSales[[#This Row],[Age]]&lt;=45,"36-45",IF(tbl_EcommerceSales[[#This Row],[Age]]&lt;=55,"46-55","56+")))))</f>
        <v>18-25</v>
      </c>
    </row>
    <row r="3478" spans="1:29" x14ac:dyDescent="0.35">
      <c r="A3478" t="s">
        <v>5427</v>
      </c>
      <c r="B3478" s="7">
        <v>46038</v>
      </c>
      <c r="C3478" t="s">
        <v>3972</v>
      </c>
      <c r="D3478" t="s">
        <v>312</v>
      </c>
      <c r="E3478" t="s">
        <v>48</v>
      </c>
      <c r="F3478">
        <v>28</v>
      </c>
      <c r="G3478" t="s">
        <v>87</v>
      </c>
      <c r="H3478" t="s">
        <v>88</v>
      </c>
      <c r="I3478" t="s">
        <v>73</v>
      </c>
      <c r="J3478" t="s">
        <v>74</v>
      </c>
      <c r="K3478" t="s">
        <v>55</v>
      </c>
      <c r="L3478" t="s">
        <v>75</v>
      </c>
      <c r="M3478">
        <v>1</v>
      </c>
      <c r="N3478" s="2">
        <v>2899</v>
      </c>
      <c r="O3478" s="3">
        <v>0.3</v>
      </c>
      <c r="P3478" s="2">
        <v>1700</v>
      </c>
      <c r="Q3478" t="s">
        <v>319</v>
      </c>
      <c r="R3478" t="s">
        <v>162</v>
      </c>
      <c r="S3478" t="s">
        <v>34</v>
      </c>
      <c r="T3478" s="4"/>
      <c r="U3478" s="11">
        <f t="shared" si="54"/>
        <v>2899</v>
      </c>
      <c r="V3478" s="11">
        <f>tbl_EcommerceSales[[#This Row],[Gross_Sales]]*tbl_EcommerceSales[[#This Row],[Discount]]</f>
        <v>869.69999999999993</v>
      </c>
      <c r="W3478" s="11">
        <f>tbl_EcommerceSales[[#This Row],[Gross_Sales]]-tbl_EcommerceSales[[#This Row],[Discount_Amount]]</f>
        <v>2029.3000000000002</v>
      </c>
      <c r="X3478" s="11">
        <f>tbl_EcommerceSales[[#This Row],[Quantity]] * _xlfn.XLOOKUP(tbl_EcommerceSales[[#This Row],[Product_ID]], Product_Master!A:A, Product_Master!F:F)</f>
        <v>1700</v>
      </c>
      <c r="Y3478" s="11">
        <f>tbl_EcommerceSales[[#This Row],[Net_Revenue]]-tbl_EcommerceSales[[#This Row],[Total_Cost]]</f>
        <v>329.30000000000018</v>
      </c>
      <c r="Z3478" s="9">
        <f>IFERROR(#REF!/tbl_EcommerceSales[[#This Row],[Total_Cost]], 0)</f>
        <v>0</v>
      </c>
      <c r="AA3478" t="str">
        <f>TEXT(tbl_EcommerceSales[[#This Row],[Order_Date]],"mmm")</f>
        <v>Jan</v>
      </c>
      <c r="AB3478">
        <f>YEAR(tbl_EcommerceSales[[#This Row],[Order_Date]])</f>
        <v>2026</v>
      </c>
      <c r="AC3478" t="str">
        <f>IF(tbl_EcommerceSales[[#This Row],[Age]]&lt;18,"Under 18",IF(tbl_EcommerceSales[[#This Row],[Age]]&lt;=25,"18-25",IF(tbl_EcommerceSales[[#This Row],[Age]]&lt;=35,"26-35",IF(tbl_EcommerceSales[[#This Row],[Age]]&lt;=45,"36-45",IF(tbl_EcommerceSales[[#This Row],[Age]]&lt;=55,"46-55","56+")))))</f>
        <v>26-35</v>
      </c>
    </row>
    <row r="3479" spans="1:29" x14ac:dyDescent="0.35">
      <c r="A3479" t="s">
        <v>5428</v>
      </c>
      <c r="B3479" s="7">
        <v>46038</v>
      </c>
      <c r="C3479" t="s">
        <v>585</v>
      </c>
      <c r="D3479" t="s">
        <v>130</v>
      </c>
      <c r="E3479" t="s">
        <v>48</v>
      </c>
      <c r="F3479">
        <v>29</v>
      </c>
      <c r="G3479" t="s">
        <v>122</v>
      </c>
      <c r="H3479" t="s">
        <v>72</v>
      </c>
      <c r="I3479" t="s">
        <v>80</v>
      </c>
      <c r="J3479" t="s">
        <v>81</v>
      </c>
      <c r="K3479" t="s">
        <v>82</v>
      </c>
      <c r="L3479" t="s">
        <v>83</v>
      </c>
      <c r="M3479">
        <v>1</v>
      </c>
      <c r="N3479" s="2">
        <v>2499</v>
      </c>
      <c r="O3479" s="3">
        <v>0.15</v>
      </c>
      <c r="P3479" s="2">
        <v>1550</v>
      </c>
      <c r="Q3479" t="s">
        <v>123</v>
      </c>
      <c r="R3479" t="s">
        <v>33</v>
      </c>
      <c r="S3479" t="s">
        <v>57</v>
      </c>
      <c r="T3479" s="4">
        <v>5</v>
      </c>
      <c r="U3479" s="11">
        <f t="shared" si="54"/>
        <v>2499</v>
      </c>
      <c r="V3479" s="11">
        <f>tbl_EcommerceSales[[#This Row],[Gross_Sales]]*tbl_EcommerceSales[[#This Row],[Discount]]</f>
        <v>374.84999999999997</v>
      </c>
      <c r="W3479" s="11">
        <f>tbl_EcommerceSales[[#This Row],[Gross_Sales]]-tbl_EcommerceSales[[#This Row],[Discount_Amount]]</f>
        <v>2124.15</v>
      </c>
      <c r="X3479" s="11">
        <f>tbl_EcommerceSales[[#This Row],[Quantity]] * _xlfn.XLOOKUP(tbl_EcommerceSales[[#This Row],[Product_ID]], Product_Master!A:A, Product_Master!F:F)</f>
        <v>1550</v>
      </c>
      <c r="Y3479" s="11">
        <f>tbl_EcommerceSales[[#This Row],[Net_Revenue]]-tbl_EcommerceSales[[#This Row],[Total_Cost]]</f>
        <v>574.15000000000009</v>
      </c>
      <c r="Z3479" s="9">
        <f>IFERROR(#REF!/tbl_EcommerceSales[[#This Row],[Total_Cost]], 0)</f>
        <v>0</v>
      </c>
      <c r="AA3479" t="str">
        <f>TEXT(tbl_EcommerceSales[[#This Row],[Order_Date]],"mmm")</f>
        <v>Jan</v>
      </c>
      <c r="AB3479">
        <f>YEAR(tbl_EcommerceSales[[#This Row],[Order_Date]])</f>
        <v>2026</v>
      </c>
      <c r="AC3479" t="str">
        <f>IF(tbl_EcommerceSales[[#This Row],[Age]]&lt;18,"Under 18",IF(tbl_EcommerceSales[[#This Row],[Age]]&lt;=25,"18-25",IF(tbl_EcommerceSales[[#This Row],[Age]]&lt;=35,"26-35",IF(tbl_EcommerceSales[[#This Row],[Age]]&lt;=45,"36-45",IF(tbl_EcommerceSales[[#This Row],[Age]]&lt;=55,"46-55","56+")))))</f>
        <v>26-35</v>
      </c>
    </row>
    <row r="3480" spans="1:29" x14ac:dyDescent="0.35">
      <c r="A3480" t="s">
        <v>5429</v>
      </c>
      <c r="B3480" s="7">
        <v>46038</v>
      </c>
      <c r="C3480" t="s">
        <v>1963</v>
      </c>
      <c r="D3480" t="s">
        <v>86</v>
      </c>
      <c r="E3480" t="s">
        <v>48</v>
      </c>
      <c r="F3480">
        <v>31</v>
      </c>
      <c r="G3480" t="s">
        <v>61</v>
      </c>
      <c r="H3480" t="s">
        <v>27</v>
      </c>
      <c r="I3480" t="s">
        <v>67</v>
      </c>
      <c r="J3480" t="s">
        <v>68</v>
      </c>
      <c r="K3480" t="s">
        <v>42</v>
      </c>
      <c r="L3480" t="s">
        <v>43</v>
      </c>
      <c r="M3480">
        <v>2</v>
      </c>
      <c r="N3480" s="2">
        <v>799</v>
      </c>
      <c r="O3480" s="3">
        <v>0.1</v>
      </c>
      <c r="P3480" s="2">
        <v>720</v>
      </c>
      <c r="Q3480" t="s">
        <v>76</v>
      </c>
      <c r="R3480" t="s">
        <v>33</v>
      </c>
      <c r="S3480" t="s">
        <v>34</v>
      </c>
      <c r="T3480" s="4">
        <v>4</v>
      </c>
      <c r="U3480" s="11">
        <f t="shared" si="54"/>
        <v>1598</v>
      </c>
      <c r="V3480" s="11">
        <f>tbl_EcommerceSales[[#This Row],[Gross_Sales]]*tbl_EcommerceSales[[#This Row],[Discount]]</f>
        <v>159.80000000000001</v>
      </c>
      <c r="W3480" s="11">
        <f>tbl_EcommerceSales[[#This Row],[Gross_Sales]]-tbl_EcommerceSales[[#This Row],[Discount_Amount]]</f>
        <v>1438.2</v>
      </c>
      <c r="X3480" s="11">
        <f>tbl_EcommerceSales[[#This Row],[Quantity]] * _xlfn.XLOOKUP(tbl_EcommerceSales[[#This Row],[Product_ID]], Product_Master!A:A, Product_Master!F:F)</f>
        <v>720</v>
      </c>
      <c r="Y3480" s="11">
        <f>tbl_EcommerceSales[[#This Row],[Net_Revenue]]-tbl_EcommerceSales[[#This Row],[Total_Cost]]</f>
        <v>718.2</v>
      </c>
      <c r="Z3480" s="9">
        <f>IFERROR(#REF!/tbl_EcommerceSales[[#This Row],[Total_Cost]], 0)</f>
        <v>0</v>
      </c>
      <c r="AA3480" t="str">
        <f>TEXT(tbl_EcommerceSales[[#This Row],[Order_Date]],"mmm")</f>
        <v>Jan</v>
      </c>
      <c r="AB3480">
        <f>YEAR(tbl_EcommerceSales[[#This Row],[Order_Date]])</f>
        <v>2026</v>
      </c>
      <c r="AC3480" t="str">
        <f>IF(tbl_EcommerceSales[[#This Row],[Age]]&lt;18,"Under 18",IF(tbl_EcommerceSales[[#This Row],[Age]]&lt;=25,"18-25",IF(tbl_EcommerceSales[[#This Row],[Age]]&lt;=35,"26-35",IF(tbl_EcommerceSales[[#This Row],[Age]]&lt;=45,"36-45",IF(tbl_EcommerceSales[[#This Row],[Age]]&lt;=55,"46-55","56+")))))</f>
        <v>26-35</v>
      </c>
    </row>
    <row r="3481" spans="1:29" x14ac:dyDescent="0.35">
      <c r="A3481" t="s">
        <v>5430</v>
      </c>
      <c r="B3481" s="7">
        <v>46038</v>
      </c>
      <c r="C3481" t="s">
        <v>2824</v>
      </c>
      <c r="D3481" t="s">
        <v>66</v>
      </c>
      <c r="E3481" t="s">
        <v>48</v>
      </c>
      <c r="F3481">
        <v>40</v>
      </c>
      <c r="G3481" t="s">
        <v>142</v>
      </c>
      <c r="H3481" t="s">
        <v>88</v>
      </c>
      <c r="I3481" t="s">
        <v>257</v>
      </c>
      <c r="J3481" t="s">
        <v>258</v>
      </c>
      <c r="K3481" t="s">
        <v>55</v>
      </c>
      <c r="L3481" t="s">
        <v>56</v>
      </c>
      <c r="M3481">
        <v>2</v>
      </c>
      <c r="N3481" s="2">
        <v>1999</v>
      </c>
      <c r="O3481" s="3">
        <v>0.15</v>
      </c>
      <c r="P3481" s="2">
        <v>2100</v>
      </c>
      <c r="Q3481" t="s">
        <v>156</v>
      </c>
      <c r="R3481" t="s">
        <v>33</v>
      </c>
      <c r="S3481" t="s">
        <v>34</v>
      </c>
      <c r="T3481" s="4">
        <v>4</v>
      </c>
      <c r="U3481" s="11">
        <f t="shared" si="54"/>
        <v>3998</v>
      </c>
      <c r="V3481" s="11">
        <f>tbl_EcommerceSales[[#This Row],[Gross_Sales]]*tbl_EcommerceSales[[#This Row],[Discount]]</f>
        <v>599.69999999999993</v>
      </c>
      <c r="W3481" s="11">
        <f>tbl_EcommerceSales[[#This Row],[Gross_Sales]]-tbl_EcommerceSales[[#This Row],[Discount_Amount]]</f>
        <v>3398.3</v>
      </c>
      <c r="X3481" s="11">
        <f>tbl_EcommerceSales[[#This Row],[Quantity]] * _xlfn.XLOOKUP(tbl_EcommerceSales[[#This Row],[Product_ID]], Product_Master!A:A, Product_Master!F:F)</f>
        <v>2100</v>
      </c>
      <c r="Y3481" s="11">
        <f>tbl_EcommerceSales[[#This Row],[Net_Revenue]]-tbl_EcommerceSales[[#This Row],[Total_Cost]]</f>
        <v>1298.3000000000002</v>
      </c>
      <c r="Z3481" s="9">
        <f>IFERROR(#REF!/tbl_EcommerceSales[[#This Row],[Total_Cost]], 0)</f>
        <v>0</v>
      </c>
      <c r="AA3481" t="str">
        <f>TEXT(tbl_EcommerceSales[[#This Row],[Order_Date]],"mmm")</f>
        <v>Jan</v>
      </c>
      <c r="AB3481">
        <f>YEAR(tbl_EcommerceSales[[#This Row],[Order_Date]])</f>
        <v>2026</v>
      </c>
      <c r="AC3481" t="str">
        <f>IF(tbl_EcommerceSales[[#This Row],[Age]]&lt;18,"Under 18",IF(tbl_EcommerceSales[[#This Row],[Age]]&lt;=25,"18-25",IF(tbl_EcommerceSales[[#This Row],[Age]]&lt;=35,"26-35",IF(tbl_EcommerceSales[[#This Row],[Age]]&lt;=45,"36-45",IF(tbl_EcommerceSales[[#This Row],[Age]]&lt;=55,"46-55","56+")))))</f>
        <v>36-45</v>
      </c>
    </row>
    <row r="3482" spans="1:29" x14ac:dyDescent="0.35">
      <c r="A3482" t="s">
        <v>5431</v>
      </c>
      <c r="B3482" s="7">
        <v>46038</v>
      </c>
      <c r="C3482" t="s">
        <v>2982</v>
      </c>
      <c r="D3482" t="s">
        <v>130</v>
      </c>
      <c r="E3482" t="s">
        <v>48</v>
      </c>
      <c r="F3482">
        <v>31</v>
      </c>
      <c r="G3482" t="s">
        <v>61</v>
      </c>
      <c r="H3482" t="s">
        <v>27</v>
      </c>
      <c r="I3482" t="s">
        <v>111</v>
      </c>
      <c r="J3482" t="s">
        <v>112</v>
      </c>
      <c r="K3482" t="s">
        <v>55</v>
      </c>
      <c r="L3482" t="s">
        <v>113</v>
      </c>
      <c r="M3482">
        <v>2</v>
      </c>
      <c r="N3482" s="2">
        <v>1799</v>
      </c>
      <c r="O3482" s="3">
        <v>0.1</v>
      </c>
      <c r="P3482" s="2">
        <v>1900</v>
      </c>
      <c r="Q3482" t="s">
        <v>32</v>
      </c>
      <c r="R3482" t="s">
        <v>33</v>
      </c>
      <c r="S3482" t="s">
        <v>57</v>
      </c>
      <c r="T3482" s="4">
        <v>1</v>
      </c>
      <c r="U3482" s="11">
        <f t="shared" si="54"/>
        <v>3598</v>
      </c>
      <c r="V3482" s="11">
        <f>tbl_EcommerceSales[[#This Row],[Gross_Sales]]*tbl_EcommerceSales[[#This Row],[Discount]]</f>
        <v>359.8</v>
      </c>
      <c r="W3482" s="11">
        <f>tbl_EcommerceSales[[#This Row],[Gross_Sales]]-tbl_EcommerceSales[[#This Row],[Discount_Amount]]</f>
        <v>3238.2</v>
      </c>
      <c r="X3482" s="11">
        <f>tbl_EcommerceSales[[#This Row],[Quantity]] * _xlfn.XLOOKUP(tbl_EcommerceSales[[#This Row],[Product_ID]], Product_Master!A:A, Product_Master!F:F)</f>
        <v>1900</v>
      </c>
      <c r="Y3482" s="11">
        <f>tbl_EcommerceSales[[#This Row],[Net_Revenue]]-tbl_EcommerceSales[[#This Row],[Total_Cost]]</f>
        <v>1338.1999999999998</v>
      </c>
      <c r="Z3482" s="9">
        <f>IFERROR(#REF!/tbl_EcommerceSales[[#This Row],[Total_Cost]], 0)</f>
        <v>0</v>
      </c>
      <c r="AA3482" t="str">
        <f>TEXT(tbl_EcommerceSales[[#This Row],[Order_Date]],"mmm")</f>
        <v>Jan</v>
      </c>
      <c r="AB3482">
        <f>YEAR(tbl_EcommerceSales[[#This Row],[Order_Date]])</f>
        <v>2026</v>
      </c>
      <c r="AC3482" t="str">
        <f>IF(tbl_EcommerceSales[[#This Row],[Age]]&lt;18,"Under 18",IF(tbl_EcommerceSales[[#This Row],[Age]]&lt;=25,"18-25",IF(tbl_EcommerceSales[[#This Row],[Age]]&lt;=35,"26-35",IF(tbl_EcommerceSales[[#This Row],[Age]]&lt;=45,"36-45",IF(tbl_EcommerceSales[[#This Row],[Age]]&lt;=55,"46-55","56+")))))</f>
        <v>26-35</v>
      </c>
    </row>
    <row r="3483" spans="1:29" x14ac:dyDescent="0.35">
      <c r="A3483" t="s">
        <v>5432</v>
      </c>
      <c r="B3483" s="7">
        <v>46038</v>
      </c>
      <c r="C3483" t="s">
        <v>1417</v>
      </c>
      <c r="D3483" t="s">
        <v>342</v>
      </c>
      <c r="E3483" t="s">
        <v>25</v>
      </c>
      <c r="F3483">
        <v>29</v>
      </c>
      <c r="G3483" t="s">
        <v>145</v>
      </c>
      <c r="H3483" t="s">
        <v>39</v>
      </c>
      <c r="I3483" t="s">
        <v>212</v>
      </c>
      <c r="J3483" t="s">
        <v>213</v>
      </c>
      <c r="K3483" t="s">
        <v>177</v>
      </c>
      <c r="L3483" t="s">
        <v>178</v>
      </c>
      <c r="M3483">
        <v>2</v>
      </c>
      <c r="N3483" s="2">
        <v>2499</v>
      </c>
      <c r="O3483" s="3">
        <v>0.1</v>
      </c>
      <c r="P3483" s="2">
        <v>2900</v>
      </c>
      <c r="Q3483" t="s">
        <v>123</v>
      </c>
      <c r="R3483" t="s">
        <v>33</v>
      </c>
      <c r="S3483" t="s">
        <v>34</v>
      </c>
      <c r="T3483" s="4">
        <v>5</v>
      </c>
      <c r="U3483" s="11">
        <f t="shared" si="54"/>
        <v>4998</v>
      </c>
      <c r="V3483" s="11">
        <f>tbl_EcommerceSales[[#This Row],[Gross_Sales]]*tbl_EcommerceSales[[#This Row],[Discount]]</f>
        <v>499.8</v>
      </c>
      <c r="W3483" s="11">
        <f>tbl_EcommerceSales[[#This Row],[Gross_Sales]]-tbl_EcommerceSales[[#This Row],[Discount_Amount]]</f>
        <v>4498.2</v>
      </c>
      <c r="X3483" s="11">
        <f>tbl_EcommerceSales[[#This Row],[Quantity]] * _xlfn.XLOOKUP(tbl_EcommerceSales[[#This Row],[Product_ID]], Product_Master!A:A, Product_Master!F:F)</f>
        <v>2900</v>
      </c>
      <c r="Y3483" s="11">
        <f>tbl_EcommerceSales[[#This Row],[Net_Revenue]]-tbl_EcommerceSales[[#This Row],[Total_Cost]]</f>
        <v>1598.1999999999998</v>
      </c>
      <c r="Z3483" s="9">
        <f>IFERROR(#REF!/tbl_EcommerceSales[[#This Row],[Total_Cost]], 0)</f>
        <v>0</v>
      </c>
      <c r="AA3483" t="str">
        <f>TEXT(tbl_EcommerceSales[[#This Row],[Order_Date]],"mmm")</f>
        <v>Jan</v>
      </c>
      <c r="AB3483">
        <f>YEAR(tbl_EcommerceSales[[#This Row],[Order_Date]])</f>
        <v>2026</v>
      </c>
      <c r="AC3483" t="str">
        <f>IF(tbl_EcommerceSales[[#This Row],[Age]]&lt;18,"Under 18",IF(tbl_EcommerceSales[[#This Row],[Age]]&lt;=25,"18-25",IF(tbl_EcommerceSales[[#This Row],[Age]]&lt;=35,"26-35",IF(tbl_EcommerceSales[[#This Row],[Age]]&lt;=45,"36-45",IF(tbl_EcommerceSales[[#This Row],[Age]]&lt;=55,"46-55","56+")))))</f>
        <v>26-35</v>
      </c>
    </row>
    <row r="3484" spans="1:29" x14ac:dyDescent="0.35">
      <c r="A3484" t="s">
        <v>5433</v>
      </c>
      <c r="B3484" s="7">
        <v>46038</v>
      </c>
      <c r="C3484" t="s">
        <v>1656</v>
      </c>
      <c r="D3484" t="s">
        <v>102</v>
      </c>
      <c r="E3484" t="s">
        <v>48</v>
      </c>
      <c r="F3484">
        <v>48</v>
      </c>
      <c r="G3484" t="s">
        <v>96</v>
      </c>
      <c r="H3484" t="s">
        <v>39</v>
      </c>
      <c r="I3484" t="s">
        <v>357</v>
      </c>
      <c r="J3484" t="s">
        <v>358</v>
      </c>
      <c r="K3484" t="s">
        <v>177</v>
      </c>
      <c r="L3484" t="s">
        <v>178</v>
      </c>
      <c r="M3484">
        <v>2</v>
      </c>
      <c r="N3484" s="2">
        <v>999</v>
      </c>
      <c r="O3484" s="3">
        <v>0.1</v>
      </c>
      <c r="P3484" s="2">
        <v>1040</v>
      </c>
      <c r="Q3484" t="s">
        <v>32</v>
      </c>
      <c r="R3484" t="s">
        <v>33</v>
      </c>
      <c r="S3484" t="s">
        <v>57</v>
      </c>
      <c r="T3484" s="4">
        <v>5</v>
      </c>
      <c r="U3484" s="11">
        <f t="shared" si="54"/>
        <v>1998</v>
      </c>
      <c r="V3484" s="11">
        <f>tbl_EcommerceSales[[#This Row],[Gross_Sales]]*tbl_EcommerceSales[[#This Row],[Discount]]</f>
        <v>199.8</v>
      </c>
      <c r="W3484" s="11">
        <f>tbl_EcommerceSales[[#This Row],[Gross_Sales]]-tbl_EcommerceSales[[#This Row],[Discount_Amount]]</f>
        <v>1798.2</v>
      </c>
      <c r="X3484" s="11">
        <f>tbl_EcommerceSales[[#This Row],[Quantity]] * _xlfn.XLOOKUP(tbl_EcommerceSales[[#This Row],[Product_ID]], Product_Master!A:A, Product_Master!F:F)</f>
        <v>1040</v>
      </c>
      <c r="Y3484" s="11">
        <f>tbl_EcommerceSales[[#This Row],[Net_Revenue]]-tbl_EcommerceSales[[#This Row],[Total_Cost]]</f>
        <v>758.2</v>
      </c>
      <c r="Z3484" s="9">
        <f>IFERROR(#REF!/tbl_EcommerceSales[[#This Row],[Total_Cost]], 0)</f>
        <v>0</v>
      </c>
      <c r="AA3484" t="str">
        <f>TEXT(tbl_EcommerceSales[[#This Row],[Order_Date]],"mmm")</f>
        <v>Jan</v>
      </c>
      <c r="AB3484">
        <f>YEAR(tbl_EcommerceSales[[#This Row],[Order_Date]])</f>
        <v>2026</v>
      </c>
      <c r="AC3484" t="str">
        <f>IF(tbl_EcommerceSales[[#This Row],[Age]]&lt;18,"Under 18",IF(tbl_EcommerceSales[[#This Row],[Age]]&lt;=25,"18-25",IF(tbl_EcommerceSales[[#This Row],[Age]]&lt;=35,"26-35",IF(tbl_EcommerceSales[[#This Row],[Age]]&lt;=45,"36-45",IF(tbl_EcommerceSales[[#This Row],[Age]]&lt;=55,"46-55","56+")))))</f>
        <v>46-55</v>
      </c>
    </row>
    <row r="3485" spans="1:29" x14ac:dyDescent="0.35">
      <c r="A3485" t="s">
        <v>5434</v>
      </c>
      <c r="B3485" s="7">
        <v>46038</v>
      </c>
      <c r="C3485" t="s">
        <v>2248</v>
      </c>
      <c r="D3485" t="s">
        <v>116</v>
      </c>
      <c r="E3485" t="s">
        <v>48</v>
      </c>
      <c r="F3485">
        <v>20</v>
      </c>
      <c r="G3485" t="s">
        <v>61</v>
      </c>
      <c r="H3485" t="s">
        <v>27</v>
      </c>
      <c r="I3485" t="s">
        <v>517</v>
      </c>
      <c r="J3485" t="s">
        <v>518</v>
      </c>
      <c r="K3485" t="s">
        <v>30</v>
      </c>
      <c r="L3485" t="s">
        <v>278</v>
      </c>
      <c r="M3485">
        <v>1</v>
      </c>
      <c r="N3485" s="2">
        <v>1299</v>
      </c>
      <c r="O3485" s="3">
        <v>0.1</v>
      </c>
      <c r="P3485" s="2">
        <v>690</v>
      </c>
      <c r="Q3485" t="s">
        <v>32</v>
      </c>
      <c r="R3485" t="s">
        <v>33</v>
      </c>
      <c r="S3485" t="s">
        <v>57</v>
      </c>
      <c r="T3485" s="4">
        <v>5</v>
      </c>
      <c r="U3485" s="11">
        <f t="shared" si="54"/>
        <v>1299</v>
      </c>
      <c r="V3485" s="11">
        <f>tbl_EcommerceSales[[#This Row],[Gross_Sales]]*tbl_EcommerceSales[[#This Row],[Discount]]</f>
        <v>129.9</v>
      </c>
      <c r="W3485" s="11">
        <f>tbl_EcommerceSales[[#This Row],[Gross_Sales]]-tbl_EcommerceSales[[#This Row],[Discount_Amount]]</f>
        <v>1169.0999999999999</v>
      </c>
      <c r="X3485" s="11">
        <f>tbl_EcommerceSales[[#This Row],[Quantity]] * _xlfn.XLOOKUP(tbl_EcommerceSales[[#This Row],[Product_ID]], Product_Master!A:A, Product_Master!F:F)</f>
        <v>690</v>
      </c>
      <c r="Y3485" s="11">
        <f>tbl_EcommerceSales[[#This Row],[Net_Revenue]]-tbl_EcommerceSales[[#This Row],[Total_Cost]]</f>
        <v>479.09999999999991</v>
      </c>
      <c r="Z3485" s="9">
        <f>IFERROR(#REF!/tbl_EcommerceSales[[#This Row],[Total_Cost]], 0)</f>
        <v>0</v>
      </c>
      <c r="AA3485" t="str">
        <f>TEXT(tbl_EcommerceSales[[#This Row],[Order_Date]],"mmm")</f>
        <v>Jan</v>
      </c>
      <c r="AB3485">
        <f>YEAR(tbl_EcommerceSales[[#This Row],[Order_Date]])</f>
        <v>2026</v>
      </c>
      <c r="AC3485" t="str">
        <f>IF(tbl_EcommerceSales[[#This Row],[Age]]&lt;18,"Under 18",IF(tbl_EcommerceSales[[#This Row],[Age]]&lt;=25,"18-25",IF(tbl_EcommerceSales[[#This Row],[Age]]&lt;=35,"26-35",IF(tbl_EcommerceSales[[#This Row],[Age]]&lt;=45,"36-45",IF(tbl_EcommerceSales[[#This Row],[Age]]&lt;=55,"46-55","56+")))))</f>
        <v>18-25</v>
      </c>
    </row>
    <row r="3486" spans="1:29" x14ac:dyDescent="0.35">
      <c r="A3486" t="s">
        <v>5435</v>
      </c>
      <c r="B3486" s="7">
        <v>46039</v>
      </c>
      <c r="C3486" t="s">
        <v>1244</v>
      </c>
      <c r="D3486" t="s">
        <v>342</v>
      </c>
      <c r="E3486" t="s">
        <v>25</v>
      </c>
      <c r="F3486">
        <v>33</v>
      </c>
      <c r="G3486" t="s">
        <v>270</v>
      </c>
      <c r="H3486" t="s">
        <v>72</v>
      </c>
      <c r="I3486" t="s">
        <v>206</v>
      </c>
      <c r="J3486" t="s">
        <v>207</v>
      </c>
      <c r="K3486" t="s">
        <v>177</v>
      </c>
      <c r="L3486" t="s">
        <v>208</v>
      </c>
      <c r="M3486">
        <v>2</v>
      </c>
      <c r="N3486" s="2">
        <v>2199</v>
      </c>
      <c r="O3486" s="3">
        <v>0.05</v>
      </c>
      <c r="P3486" s="2">
        <v>2500</v>
      </c>
      <c r="Q3486" t="s">
        <v>32</v>
      </c>
      <c r="R3486" t="s">
        <v>33</v>
      </c>
      <c r="S3486" t="s">
        <v>57</v>
      </c>
      <c r="T3486" s="4">
        <v>5</v>
      </c>
      <c r="U3486" s="11">
        <f t="shared" si="54"/>
        <v>4398</v>
      </c>
      <c r="V3486" s="11">
        <f>tbl_EcommerceSales[[#This Row],[Gross_Sales]]*tbl_EcommerceSales[[#This Row],[Discount]]</f>
        <v>219.9</v>
      </c>
      <c r="W3486" s="11">
        <f>tbl_EcommerceSales[[#This Row],[Gross_Sales]]-tbl_EcommerceSales[[#This Row],[Discount_Amount]]</f>
        <v>4178.1000000000004</v>
      </c>
      <c r="X3486" s="11">
        <f>tbl_EcommerceSales[[#This Row],[Quantity]] * _xlfn.XLOOKUP(tbl_EcommerceSales[[#This Row],[Product_ID]], Product_Master!A:A, Product_Master!F:F)</f>
        <v>2500</v>
      </c>
      <c r="Y3486" s="11">
        <f>tbl_EcommerceSales[[#This Row],[Net_Revenue]]-tbl_EcommerceSales[[#This Row],[Total_Cost]]</f>
        <v>1678.1000000000004</v>
      </c>
      <c r="Z3486" s="9">
        <f>IFERROR(#REF!/tbl_EcommerceSales[[#This Row],[Total_Cost]], 0)</f>
        <v>0</v>
      </c>
      <c r="AA3486" t="str">
        <f>TEXT(tbl_EcommerceSales[[#This Row],[Order_Date]],"mmm")</f>
        <v>Jan</v>
      </c>
      <c r="AB3486">
        <f>YEAR(tbl_EcommerceSales[[#This Row],[Order_Date]])</f>
        <v>2026</v>
      </c>
      <c r="AC3486" t="str">
        <f>IF(tbl_EcommerceSales[[#This Row],[Age]]&lt;18,"Under 18",IF(tbl_EcommerceSales[[#This Row],[Age]]&lt;=25,"18-25",IF(tbl_EcommerceSales[[#This Row],[Age]]&lt;=35,"26-35",IF(tbl_EcommerceSales[[#This Row],[Age]]&lt;=45,"36-45",IF(tbl_EcommerceSales[[#This Row],[Age]]&lt;=55,"46-55","56+")))))</f>
        <v>26-35</v>
      </c>
    </row>
    <row r="3487" spans="1:29" x14ac:dyDescent="0.35">
      <c r="A3487" t="s">
        <v>5436</v>
      </c>
      <c r="B3487" s="7">
        <v>46039</v>
      </c>
      <c r="C3487" t="s">
        <v>695</v>
      </c>
      <c r="D3487" t="s">
        <v>205</v>
      </c>
      <c r="E3487" t="s">
        <v>25</v>
      </c>
      <c r="F3487">
        <v>29</v>
      </c>
      <c r="G3487" t="s">
        <v>246</v>
      </c>
      <c r="H3487" t="s">
        <v>27</v>
      </c>
      <c r="I3487" t="s">
        <v>28</v>
      </c>
      <c r="J3487" t="s">
        <v>29</v>
      </c>
      <c r="K3487" t="s">
        <v>30</v>
      </c>
      <c r="L3487" t="s">
        <v>31</v>
      </c>
      <c r="M3487">
        <v>2</v>
      </c>
      <c r="N3487" s="2">
        <v>5999</v>
      </c>
      <c r="O3487" s="3">
        <v>0.2</v>
      </c>
      <c r="P3487" s="2">
        <v>7800</v>
      </c>
      <c r="Q3487" t="s">
        <v>76</v>
      </c>
      <c r="R3487" t="s">
        <v>33</v>
      </c>
      <c r="S3487" t="s">
        <v>34</v>
      </c>
      <c r="T3487" s="4">
        <v>5</v>
      </c>
      <c r="U3487" s="11">
        <f t="shared" si="54"/>
        <v>11998</v>
      </c>
      <c r="V3487" s="11">
        <f>tbl_EcommerceSales[[#This Row],[Gross_Sales]]*tbl_EcommerceSales[[#This Row],[Discount]]</f>
        <v>2399.6</v>
      </c>
      <c r="W3487" s="11">
        <f>tbl_EcommerceSales[[#This Row],[Gross_Sales]]-tbl_EcommerceSales[[#This Row],[Discount_Amount]]</f>
        <v>9598.4</v>
      </c>
      <c r="X3487" s="11">
        <f>tbl_EcommerceSales[[#This Row],[Quantity]] * _xlfn.XLOOKUP(tbl_EcommerceSales[[#This Row],[Product_ID]], Product_Master!A:A, Product_Master!F:F)</f>
        <v>7800</v>
      </c>
      <c r="Y3487" s="11">
        <f>tbl_EcommerceSales[[#This Row],[Net_Revenue]]-tbl_EcommerceSales[[#This Row],[Total_Cost]]</f>
        <v>1798.3999999999996</v>
      </c>
      <c r="Z3487" s="9">
        <f>IFERROR(#REF!/tbl_EcommerceSales[[#This Row],[Total_Cost]], 0)</f>
        <v>0</v>
      </c>
      <c r="AA3487" t="str">
        <f>TEXT(tbl_EcommerceSales[[#This Row],[Order_Date]],"mmm")</f>
        <v>Jan</v>
      </c>
      <c r="AB3487">
        <f>YEAR(tbl_EcommerceSales[[#This Row],[Order_Date]])</f>
        <v>2026</v>
      </c>
      <c r="AC3487" t="str">
        <f>IF(tbl_EcommerceSales[[#This Row],[Age]]&lt;18,"Under 18",IF(tbl_EcommerceSales[[#This Row],[Age]]&lt;=25,"18-25",IF(tbl_EcommerceSales[[#This Row],[Age]]&lt;=35,"26-35",IF(tbl_EcommerceSales[[#This Row],[Age]]&lt;=45,"36-45",IF(tbl_EcommerceSales[[#This Row],[Age]]&lt;=55,"46-55","56+")))))</f>
        <v>26-35</v>
      </c>
    </row>
    <row r="3488" spans="1:29" x14ac:dyDescent="0.35">
      <c r="A3488" t="s">
        <v>5437</v>
      </c>
      <c r="B3488" s="7">
        <v>46039</v>
      </c>
      <c r="C3488" t="s">
        <v>5438</v>
      </c>
      <c r="D3488" t="s">
        <v>232</v>
      </c>
      <c r="E3488" t="s">
        <v>48</v>
      </c>
      <c r="F3488">
        <v>32</v>
      </c>
      <c r="G3488" t="s">
        <v>171</v>
      </c>
      <c r="H3488" t="s">
        <v>39</v>
      </c>
      <c r="I3488" t="s">
        <v>290</v>
      </c>
      <c r="J3488" t="s">
        <v>291</v>
      </c>
      <c r="K3488" t="s">
        <v>30</v>
      </c>
      <c r="L3488" t="s">
        <v>31</v>
      </c>
      <c r="M3488">
        <v>1</v>
      </c>
      <c r="N3488" s="2">
        <v>3499</v>
      </c>
      <c r="O3488" s="3">
        <v>0.05</v>
      </c>
      <c r="P3488" s="2">
        <v>2250</v>
      </c>
      <c r="Q3488" t="s">
        <v>156</v>
      </c>
      <c r="R3488" t="s">
        <v>33</v>
      </c>
      <c r="S3488" t="s">
        <v>57</v>
      </c>
      <c r="T3488" s="4">
        <v>5</v>
      </c>
      <c r="U3488" s="11">
        <f t="shared" si="54"/>
        <v>3499</v>
      </c>
      <c r="V3488" s="11">
        <f>tbl_EcommerceSales[[#This Row],[Gross_Sales]]*tbl_EcommerceSales[[#This Row],[Discount]]</f>
        <v>174.95000000000002</v>
      </c>
      <c r="W3488" s="11">
        <f>tbl_EcommerceSales[[#This Row],[Gross_Sales]]-tbl_EcommerceSales[[#This Row],[Discount_Amount]]</f>
        <v>3324.05</v>
      </c>
      <c r="X3488" s="11">
        <f>tbl_EcommerceSales[[#This Row],[Quantity]] * _xlfn.XLOOKUP(tbl_EcommerceSales[[#This Row],[Product_ID]], Product_Master!A:A, Product_Master!F:F)</f>
        <v>2250</v>
      </c>
      <c r="Y3488" s="11">
        <f>tbl_EcommerceSales[[#This Row],[Net_Revenue]]-tbl_EcommerceSales[[#This Row],[Total_Cost]]</f>
        <v>1074.0500000000002</v>
      </c>
      <c r="Z3488" s="9">
        <f>IFERROR(#REF!/tbl_EcommerceSales[[#This Row],[Total_Cost]], 0)</f>
        <v>0</v>
      </c>
      <c r="AA3488" t="str">
        <f>TEXT(tbl_EcommerceSales[[#This Row],[Order_Date]],"mmm")</f>
        <v>Jan</v>
      </c>
      <c r="AB3488">
        <f>YEAR(tbl_EcommerceSales[[#This Row],[Order_Date]])</f>
        <v>2026</v>
      </c>
      <c r="AC3488" t="str">
        <f>IF(tbl_EcommerceSales[[#This Row],[Age]]&lt;18,"Under 18",IF(tbl_EcommerceSales[[#This Row],[Age]]&lt;=25,"18-25",IF(tbl_EcommerceSales[[#This Row],[Age]]&lt;=35,"26-35",IF(tbl_EcommerceSales[[#This Row],[Age]]&lt;=45,"36-45",IF(tbl_EcommerceSales[[#This Row],[Age]]&lt;=55,"46-55","56+")))))</f>
        <v>26-35</v>
      </c>
    </row>
    <row r="3489" spans="1:29" x14ac:dyDescent="0.35">
      <c r="A3489" t="s">
        <v>5439</v>
      </c>
      <c r="B3489" s="7">
        <v>46039</v>
      </c>
      <c r="C3489" t="s">
        <v>5440</v>
      </c>
      <c r="D3489" t="s">
        <v>110</v>
      </c>
      <c r="E3489" t="s">
        <v>25</v>
      </c>
      <c r="F3489">
        <v>35</v>
      </c>
      <c r="G3489" t="s">
        <v>145</v>
      </c>
      <c r="H3489" t="s">
        <v>39</v>
      </c>
      <c r="I3489" t="s">
        <v>67</v>
      </c>
      <c r="J3489" t="s">
        <v>68</v>
      </c>
      <c r="K3489" t="s">
        <v>42</v>
      </c>
      <c r="L3489" t="s">
        <v>43</v>
      </c>
      <c r="M3489">
        <v>1</v>
      </c>
      <c r="N3489" s="2">
        <v>799</v>
      </c>
      <c r="O3489" s="3">
        <v>0.15</v>
      </c>
      <c r="P3489" s="2">
        <v>360</v>
      </c>
      <c r="Q3489" t="s">
        <v>44</v>
      </c>
      <c r="R3489" t="s">
        <v>33</v>
      </c>
      <c r="S3489" t="s">
        <v>57</v>
      </c>
      <c r="T3489" s="4">
        <v>5</v>
      </c>
      <c r="U3489" s="11">
        <f t="shared" si="54"/>
        <v>799</v>
      </c>
      <c r="V3489" s="11">
        <f>tbl_EcommerceSales[[#This Row],[Gross_Sales]]*tbl_EcommerceSales[[#This Row],[Discount]]</f>
        <v>119.85</v>
      </c>
      <c r="W3489" s="11">
        <f>tbl_EcommerceSales[[#This Row],[Gross_Sales]]-tbl_EcommerceSales[[#This Row],[Discount_Amount]]</f>
        <v>679.15</v>
      </c>
      <c r="X3489" s="11">
        <f>tbl_EcommerceSales[[#This Row],[Quantity]] * _xlfn.XLOOKUP(tbl_EcommerceSales[[#This Row],[Product_ID]], Product_Master!A:A, Product_Master!F:F)</f>
        <v>360</v>
      </c>
      <c r="Y3489" s="11">
        <f>tbl_EcommerceSales[[#This Row],[Net_Revenue]]-tbl_EcommerceSales[[#This Row],[Total_Cost]]</f>
        <v>319.14999999999998</v>
      </c>
      <c r="Z3489" s="9">
        <f>IFERROR(#REF!/tbl_EcommerceSales[[#This Row],[Total_Cost]], 0)</f>
        <v>0</v>
      </c>
      <c r="AA3489" t="str">
        <f>TEXT(tbl_EcommerceSales[[#This Row],[Order_Date]],"mmm")</f>
        <v>Jan</v>
      </c>
      <c r="AB3489">
        <f>YEAR(tbl_EcommerceSales[[#This Row],[Order_Date]])</f>
        <v>2026</v>
      </c>
      <c r="AC3489" t="str">
        <f>IF(tbl_EcommerceSales[[#This Row],[Age]]&lt;18,"Under 18",IF(tbl_EcommerceSales[[#This Row],[Age]]&lt;=25,"18-25",IF(tbl_EcommerceSales[[#This Row],[Age]]&lt;=35,"26-35",IF(tbl_EcommerceSales[[#This Row],[Age]]&lt;=45,"36-45",IF(tbl_EcommerceSales[[#This Row],[Age]]&lt;=55,"46-55","56+")))))</f>
        <v>26-35</v>
      </c>
    </row>
    <row r="3490" spans="1:29" x14ac:dyDescent="0.35">
      <c r="A3490" t="s">
        <v>5441</v>
      </c>
      <c r="B3490" s="7">
        <v>46039</v>
      </c>
      <c r="C3490" t="s">
        <v>2819</v>
      </c>
      <c r="D3490" t="s">
        <v>205</v>
      </c>
      <c r="E3490" t="s">
        <v>48</v>
      </c>
      <c r="F3490">
        <v>23</v>
      </c>
      <c r="G3490" t="s">
        <v>107</v>
      </c>
      <c r="H3490" t="s">
        <v>39</v>
      </c>
      <c r="I3490" t="s">
        <v>294</v>
      </c>
      <c r="J3490" t="s">
        <v>295</v>
      </c>
      <c r="K3490" t="s">
        <v>91</v>
      </c>
      <c r="L3490" t="s">
        <v>296</v>
      </c>
      <c r="M3490">
        <v>2</v>
      </c>
      <c r="N3490" s="2">
        <v>699</v>
      </c>
      <c r="O3490" s="3">
        <v>0.2</v>
      </c>
      <c r="P3490" s="2">
        <v>600</v>
      </c>
      <c r="Q3490" t="s">
        <v>123</v>
      </c>
      <c r="R3490" t="s">
        <v>33</v>
      </c>
      <c r="S3490" t="s">
        <v>57</v>
      </c>
      <c r="T3490" s="4">
        <v>5</v>
      </c>
      <c r="U3490" s="11">
        <f t="shared" si="54"/>
        <v>1398</v>
      </c>
      <c r="V3490" s="11">
        <f>tbl_EcommerceSales[[#This Row],[Gross_Sales]]*tbl_EcommerceSales[[#This Row],[Discount]]</f>
        <v>279.60000000000002</v>
      </c>
      <c r="W3490" s="11">
        <f>tbl_EcommerceSales[[#This Row],[Gross_Sales]]-tbl_EcommerceSales[[#This Row],[Discount_Amount]]</f>
        <v>1118.4000000000001</v>
      </c>
      <c r="X3490" s="11">
        <f>tbl_EcommerceSales[[#This Row],[Quantity]] * _xlfn.XLOOKUP(tbl_EcommerceSales[[#This Row],[Product_ID]], Product_Master!A:A, Product_Master!F:F)</f>
        <v>600</v>
      </c>
      <c r="Y3490" s="11">
        <f>tbl_EcommerceSales[[#This Row],[Net_Revenue]]-tbl_EcommerceSales[[#This Row],[Total_Cost]]</f>
        <v>518.40000000000009</v>
      </c>
      <c r="Z3490" s="9">
        <f>IFERROR(#REF!/tbl_EcommerceSales[[#This Row],[Total_Cost]], 0)</f>
        <v>0</v>
      </c>
      <c r="AA3490" t="str">
        <f>TEXT(tbl_EcommerceSales[[#This Row],[Order_Date]],"mmm")</f>
        <v>Jan</v>
      </c>
      <c r="AB3490">
        <f>YEAR(tbl_EcommerceSales[[#This Row],[Order_Date]])</f>
        <v>2026</v>
      </c>
      <c r="AC3490" t="str">
        <f>IF(tbl_EcommerceSales[[#This Row],[Age]]&lt;18,"Under 18",IF(tbl_EcommerceSales[[#This Row],[Age]]&lt;=25,"18-25",IF(tbl_EcommerceSales[[#This Row],[Age]]&lt;=35,"26-35",IF(tbl_EcommerceSales[[#This Row],[Age]]&lt;=45,"36-45",IF(tbl_EcommerceSales[[#This Row],[Age]]&lt;=55,"46-55","56+")))))</f>
        <v>18-25</v>
      </c>
    </row>
    <row r="3491" spans="1:29" x14ac:dyDescent="0.35">
      <c r="A3491" t="s">
        <v>5442</v>
      </c>
      <c r="B3491" s="7">
        <v>46039</v>
      </c>
      <c r="C3491" t="s">
        <v>5316</v>
      </c>
      <c r="D3491" t="s">
        <v>110</v>
      </c>
      <c r="E3491" t="s">
        <v>48</v>
      </c>
      <c r="F3491">
        <v>32</v>
      </c>
      <c r="G3491" t="s">
        <v>26</v>
      </c>
      <c r="H3491" t="s">
        <v>27</v>
      </c>
      <c r="I3491" t="s">
        <v>62</v>
      </c>
      <c r="J3491" t="s">
        <v>63</v>
      </c>
      <c r="K3491" t="s">
        <v>42</v>
      </c>
      <c r="L3491" t="s">
        <v>43</v>
      </c>
      <c r="M3491">
        <v>2</v>
      </c>
      <c r="N3491" s="2">
        <v>499</v>
      </c>
      <c r="O3491" s="3">
        <v>0.15</v>
      </c>
      <c r="P3491" s="2">
        <v>440</v>
      </c>
      <c r="Q3491" t="s">
        <v>156</v>
      </c>
      <c r="R3491" t="s">
        <v>33</v>
      </c>
      <c r="S3491" t="s">
        <v>34</v>
      </c>
      <c r="T3491" s="4">
        <v>5</v>
      </c>
      <c r="U3491" s="11">
        <f t="shared" si="54"/>
        <v>998</v>
      </c>
      <c r="V3491" s="11">
        <f>tbl_EcommerceSales[[#This Row],[Gross_Sales]]*tbl_EcommerceSales[[#This Row],[Discount]]</f>
        <v>149.69999999999999</v>
      </c>
      <c r="W3491" s="11">
        <f>tbl_EcommerceSales[[#This Row],[Gross_Sales]]-tbl_EcommerceSales[[#This Row],[Discount_Amount]]</f>
        <v>848.3</v>
      </c>
      <c r="X3491" s="11">
        <f>tbl_EcommerceSales[[#This Row],[Quantity]] * _xlfn.XLOOKUP(tbl_EcommerceSales[[#This Row],[Product_ID]], Product_Master!A:A, Product_Master!F:F)</f>
        <v>440</v>
      </c>
      <c r="Y3491" s="11">
        <f>tbl_EcommerceSales[[#This Row],[Net_Revenue]]-tbl_EcommerceSales[[#This Row],[Total_Cost]]</f>
        <v>408.29999999999995</v>
      </c>
      <c r="Z3491" s="9">
        <f>IFERROR(#REF!/tbl_EcommerceSales[[#This Row],[Total_Cost]], 0)</f>
        <v>0</v>
      </c>
      <c r="AA3491" t="str">
        <f>TEXT(tbl_EcommerceSales[[#This Row],[Order_Date]],"mmm")</f>
        <v>Jan</v>
      </c>
      <c r="AB3491">
        <f>YEAR(tbl_EcommerceSales[[#This Row],[Order_Date]])</f>
        <v>2026</v>
      </c>
      <c r="AC3491" t="str">
        <f>IF(tbl_EcommerceSales[[#This Row],[Age]]&lt;18,"Under 18",IF(tbl_EcommerceSales[[#This Row],[Age]]&lt;=25,"18-25",IF(tbl_EcommerceSales[[#This Row],[Age]]&lt;=35,"26-35",IF(tbl_EcommerceSales[[#This Row],[Age]]&lt;=45,"36-45",IF(tbl_EcommerceSales[[#This Row],[Age]]&lt;=55,"46-55","56+")))))</f>
        <v>26-35</v>
      </c>
    </row>
    <row r="3492" spans="1:29" x14ac:dyDescent="0.35">
      <c r="A3492" t="s">
        <v>5443</v>
      </c>
      <c r="B3492" s="7">
        <v>46039</v>
      </c>
      <c r="C3492" t="s">
        <v>2654</v>
      </c>
      <c r="D3492" t="s">
        <v>251</v>
      </c>
      <c r="E3492" t="s">
        <v>48</v>
      </c>
      <c r="F3492">
        <v>37</v>
      </c>
      <c r="G3492" t="s">
        <v>87</v>
      </c>
      <c r="H3492" t="s">
        <v>88</v>
      </c>
      <c r="I3492" t="s">
        <v>62</v>
      </c>
      <c r="J3492" t="s">
        <v>63</v>
      </c>
      <c r="K3492" t="s">
        <v>42</v>
      </c>
      <c r="L3492" t="s">
        <v>43</v>
      </c>
      <c r="M3492">
        <v>1</v>
      </c>
      <c r="N3492" s="2">
        <v>499</v>
      </c>
      <c r="O3492" s="3">
        <v>0.05</v>
      </c>
      <c r="P3492" s="2">
        <v>220</v>
      </c>
      <c r="Q3492" t="s">
        <v>44</v>
      </c>
      <c r="R3492" t="s">
        <v>33</v>
      </c>
      <c r="S3492" t="s">
        <v>34</v>
      </c>
      <c r="T3492" s="4">
        <v>4</v>
      </c>
      <c r="U3492" s="11">
        <f t="shared" si="54"/>
        <v>499</v>
      </c>
      <c r="V3492" s="11">
        <f>tbl_EcommerceSales[[#This Row],[Gross_Sales]]*tbl_EcommerceSales[[#This Row],[Discount]]</f>
        <v>24.950000000000003</v>
      </c>
      <c r="W3492" s="11">
        <f>tbl_EcommerceSales[[#This Row],[Gross_Sales]]-tbl_EcommerceSales[[#This Row],[Discount_Amount]]</f>
        <v>474.05</v>
      </c>
      <c r="X3492" s="11">
        <f>tbl_EcommerceSales[[#This Row],[Quantity]] * _xlfn.XLOOKUP(tbl_EcommerceSales[[#This Row],[Product_ID]], Product_Master!A:A, Product_Master!F:F)</f>
        <v>220</v>
      </c>
      <c r="Y3492" s="11">
        <f>tbl_EcommerceSales[[#This Row],[Net_Revenue]]-tbl_EcommerceSales[[#This Row],[Total_Cost]]</f>
        <v>254.05</v>
      </c>
      <c r="Z3492" s="9">
        <f>IFERROR(#REF!/tbl_EcommerceSales[[#This Row],[Total_Cost]], 0)</f>
        <v>0</v>
      </c>
      <c r="AA3492" t="str">
        <f>TEXT(tbl_EcommerceSales[[#This Row],[Order_Date]],"mmm")</f>
        <v>Jan</v>
      </c>
      <c r="AB3492">
        <f>YEAR(tbl_EcommerceSales[[#This Row],[Order_Date]])</f>
        <v>2026</v>
      </c>
      <c r="AC3492" t="str">
        <f>IF(tbl_EcommerceSales[[#This Row],[Age]]&lt;18,"Under 18",IF(tbl_EcommerceSales[[#This Row],[Age]]&lt;=25,"18-25",IF(tbl_EcommerceSales[[#This Row],[Age]]&lt;=35,"26-35",IF(tbl_EcommerceSales[[#This Row],[Age]]&lt;=45,"36-45",IF(tbl_EcommerceSales[[#This Row],[Age]]&lt;=55,"46-55","56+")))))</f>
        <v>36-45</v>
      </c>
    </row>
    <row r="3493" spans="1:29" x14ac:dyDescent="0.35">
      <c r="A3493" t="s">
        <v>5444</v>
      </c>
      <c r="B3493" s="7">
        <v>46039</v>
      </c>
      <c r="C3493" t="s">
        <v>5445</v>
      </c>
      <c r="D3493" t="s">
        <v>86</v>
      </c>
      <c r="E3493" t="s">
        <v>25</v>
      </c>
      <c r="F3493">
        <v>55</v>
      </c>
      <c r="G3493" t="s">
        <v>96</v>
      </c>
      <c r="H3493" t="s">
        <v>39</v>
      </c>
      <c r="I3493" t="s">
        <v>212</v>
      </c>
      <c r="J3493" t="s">
        <v>213</v>
      </c>
      <c r="K3493" t="s">
        <v>177</v>
      </c>
      <c r="L3493" t="s">
        <v>178</v>
      </c>
      <c r="M3493">
        <v>1</v>
      </c>
      <c r="N3493" s="2">
        <v>2499</v>
      </c>
      <c r="O3493" s="3">
        <v>0</v>
      </c>
      <c r="P3493" s="2">
        <v>1450</v>
      </c>
      <c r="Q3493" t="s">
        <v>156</v>
      </c>
      <c r="R3493" t="s">
        <v>33</v>
      </c>
      <c r="S3493" t="s">
        <v>34</v>
      </c>
      <c r="T3493" s="4">
        <v>4</v>
      </c>
      <c r="U3493" s="11">
        <f t="shared" si="54"/>
        <v>2499</v>
      </c>
      <c r="V3493" s="11">
        <f>tbl_EcommerceSales[[#This Row],[Gross_Sales]]*tbl_EcommerceSales[[#This Row],[Discount]]</f>
        <v>0</v>
      </c>
      <c r="W3493" s="11">
        <f>tbl_EcommerceSales[[#This Row],[Gross_Sales]]-tbl_EcommerceSales[[#This Row],[Discount_Amount]]</f>
        <v>2499</v>
      </c>
      <c r="X3493" s="11">
        <f>tbl_EcommerceSales[[#This Row],[Quantity]] * _xlfn.XLOOKUP(tbl_EcommerceSales[[#This Row],[Product_ID]], Product_Master!A:A, Product_Master!F:F)</f>
        <v>1450</v>
      </c>
      <c r="Y3493" s="11">
        <f>tbl_EcommerceSales[[#This Row],[Net_Revenue]]-tbl_EcommerceSales[[#This Row],[Total_Cost]]</f>
        <v>1049</v>
      </c>
      <c r="Z3493" s="9">
        <f>IFERROR(#REF!/tbl_EcommerceSales[[#This Row],[Total_Cost]], 0)</f>
        <v>0</v>
      </c>
      <c r="AA3493" t="str">
        <f>TEXT(tbl_EcommerceSales[[#This Row],[Order_Date]],"mmm")</f>
        <v>Jan</v>
      </c>
      <c r="AB3493">
        <f>YEAR(tbl_EcommerceSales[[#This Row],[Order_Date]])</f>
        <v>2026</v>
      </c>
      <c r="AC3493" t="str">
        <f>IF(tbl_EcommerceSales[[#This Row],[Age]]&lt;18,"Under 18",IF(tbl_EcommerceSales[[#This Row],[Age]]&lt;=25,"18-25",IF(tbl_EcommerceSales[[#This Row],[Age]]&lt;=35,"26-35",IF(tbl_EcommerceSales[[#This Row],[Age]]&lt;=45,"36-45",IF(tbl_EcommerceSales[[#This Row],[Age]]&lt;=55,"46-55","56+")))))</f>
        <v>46-55</v>
      </c>
    </row>
    <row r="3494" spans="1:29" x14ac:dyDescent="0.35">
      <c r="A3494" t="s">
        <v>5446</v>
      </c>
      <c r="B3494" s="7">
        <v>46039</v>
      </c>
      <c r="C3494" t="s">
        <v>2707</v>
      </c>
      <c r="D3494" t="s">
        <v>51</v>
      </c>
      <c r="E3494" t="s">
        <v>25</v>
      </c>
      <c r="F3494">
        <v>48</v>
      </c>
      <c r="G3494" t="s">
        <v>38</v>
      </c>
      <c r="H3494" t="s">
        <v>39</v>
      </c>
      <c r="I3494" t="s">
        <v>165</v>
      </c>
      <c r="J3494" t="s">
        <v>166</v>
      </c>
      <c r="K3494" t="s">
        <v>42</v>
      </c>
      <c r="L3494" t="s">
        <v>167</v>
      </c>
      <c r="M3494">
        <v>2</v>
      </c>
      <c r="N3494" s="2">
        <v>1799</v>
      </c>
      <c r="O3494" s="3">
        <v>0.15</v>
      </c>
      <c r="P3494" s="2">
        <v>1800</v>
      </c>
      <c r="Q3494" t="s">
        <v>32</v>
      </c>
      <c r="R3494" t="s">
        <v>33</v>
      </c>
      <c r="S3494" t="s">
        <v>57</v>
      </c>
      <c r="T3494" s="4">
        <v>4</v>
      </c>
      <c r="U3494" s="11">
        <f t="shared" si="54"/>
        <v>3598</v>
      </c>
      <c r="V3494" s="11">
        <f>tbl_EcommerceSales[[#This Row],[Gross_Sales]]*tbl_EcommerceSales[[#This Row],[Discount]]</f>
        <v>539.69999999999993</v>
      </c>
      <c r="W3494" s="11">
        <f>tbl_EcommerceSales[[#This Row],[Gross_Sales]]-tbl_EcommerceSales[[#This Row],[Discount_Amount]]</f>
        <v>3058.3</v>
      </c>
      <c r="X3494" s="11">
        <f>tbl_EcommerceSales[[#This Row],[Quantity]] * _xlfn.XLOOKUP(tbl_EcommerceSales[[#This Row],[Product_ID]], Product_Master!A:A, Product_Master!F:F)</f>
        <v>1800</v>
      </c>
      <c r="Y3494" s="11">
        <f>tbl_EcommerceSales[[#This Row],[Net_Revenue]]-tbl_EcommerceSales[[#This Row],[Total_Cost]]</f>
        <v>1258.3000000000002</v>
      </c>
      <c r="Z3494" s="9">
        <f>IFERROR(#REF!/tbl_EcommerceSales[[#This Row],[Total_Cost]], 0)</f>
        <v>0</v>
      </c>
      <c r="AA3494" t="str">
        <f>TEXT(tbl_EcommerceSales[[#This Row],[Order_Date]],"mmm")</f>
        <v>Jan</v>
      </c>
      <c r="AB3494">
        <f>YEAR(tbl_EcommerceSales[[#This Row],[Order_Date]])</f>
        <v>2026</v>
      </c>
      <c r="AC3494" t="str">
        <f>IF(tbl_EcommerceSales[[#This Row],[Age]]&lt;18,"Under 18",IF(tbl_EcommerceSales[[#This Row],[Age]]&lt;=25,"18-25",IF(tbl_EcommerceSales[[#This Row],[Age]]&lt;=35,"26-35",IF(tbl_EcommerceSales[[#This Row],[Age]]&lt;=45,"36-45",IF(tbl_EcommerceSales[[#This Row],[Age]]&lt;=55,"46-55","56+")))))</f>
        <v>46-55</v>
      </c>
    </row>
    <row r="3495" spans="1:29" x14ac:dyDescent="0.35">
      <c r="A3495" t="s">
        <v>5447</v>
      </c>
      <c r="B3495" s="7">
        <v>46040</v>
      </c>
      <c r="C3495" t="s">
        <v>658</v>
      </c>
      <c r="D3495" t="s">
        <v>66</v>
      </c>
      <c r="E3495" t="s">
        <v>48</v>
      </c>
      <c r="F3495">
        <v>32</v>
      </c>
      <c r="G3495" t="s">
        <v>99</v>
      </c>
      <c r="H3495" t="s">
        <v>88</v>
      </c>
      <c r="I3495" t="s">
        <v>200</v>
      </c>
      <c r="J3495" t="s">
        <v>201</v>
      </c>
      <c r="K3495" t="s">
        <v>91</v>
      </c>
      <c r="L3495" t="s">
        <v>202</v>
      </c>
      <c r="M3495">
        <v>2</v>
      </c>
      <c r="N3495" s="2">
        <v>899</v>
      </c>
      <c r="O3495" s="3">
        <v>0.3</v>
      </c>
      <c r="P3495" s="2">
        <v>840</v>
      </c>
      <c r="Q3495" t="s">
        <v>44</v>
      </c>
      <c r="R3495" t="s">
        <v>33</v>
      </c>
      <c r="S3495" t="s">
        <v>34</v>
      </c>
      <c r="T3495" s="4">
        <v>3</v>
      </c>
      <c r="U3495" s="11">
        <f t="shared" si="54"/>
        <v>1798</v>
      </c>
      <c r="V3495" s="11">
        <f>tbl_EcommerceSales[[#This Row],[Gross_Sales]]*tbl_EcommerceSales[[#This Row],[Discount]]</f>
        <v>539.4</v>
      </c>
      <c r="W3495" s="11">
        <f>tbl_EcommerceSales[[#This Row],[Gross_Sales]]-tbl_EcommerceSales[[#This Row],[Discount_Amount]]</f>
        <v>1258.5999999999999</v>
      </c>
      <c r="X3495" s="11">
        <f>tbl_EcommerceSales[[#This Row],[Quantity]] * _xlfn.XLOOKUP(tbl_EcommerceSales[[#This Row],[Product_ID]], Product_Master!A:A, Product_Master!F:F)</f>
        <v>840</v>
      </c>
      <c r="Y3495" s="11">
        <f>tbl_EcommerceSales[[#This Row],[Net_Revenue]]-tbl_EcommerceSales[[#This Row],[Total_Cost]]</f>
        <v>418.59999999999991</v>
      </c>
      <c r="Z3495" s="9">
        <f>IFERROR(#REF!/tbl_EcommerceSales[[#This Row],[Total_Cost]], 0)</f>
        <v>0</v>
      </c>
      <c r="AA3495" t="str">
        <f>TEXT(tbl_EcommerceSales[[#This Row],[Order_Date]],"mmm")</f>
        <v>Jan</v>
      </c>
      <c r="AB3495">
        <f>YEAR(tbl_EcommerceSales[[#This Row],[Order_Date]])</f>
        <v>2026</v>
      </c>
      <c r="AC3495" t="str">
        <f>IF(tbl_EcommerceSales[[#This Row],[Age]]&lt;18,"Under 18",IF(tbl_EcommerceSales[[#This Row],[Age]]&lt;=25,"18-25",IF(tbl_EcommerceSales[[#This Row],[Age]]&lt;=35,"26-35",IF(tbl_EcommerceSales[[#This Row],[Age]]&lt;=45,"36-45",IF(tbl_EcommerceSales[[#This Row],[Age]]&lt;=55,"46-55","56+")))))</f>
        <v>26-35</v>
      </c>
    </row>
    <row r="3496" spans="1:29" x14ac:dyDescent="0.35">
      <c r="A3496" t="s">
        <v>5448</v>
      </c>
      <c r="B3496" s="7">
        <v>46040</v>
      </c>
      <c r="C3496" t="s">
        <v>494</v>
      </c>
      <c r="D3496" t="s">
        <v>269</v>
      </c>
      <c r="E3496" t="s">
        <v>48</v>
      </c>
      <c r="F3496">
        <v>42</v>
      </c>
      <c r="G3496" t="s">
        <v>246</v>
      </c>
      <c r="H3496" t="s">
        <v>27</v>
      </c>
      <c r="I3496" t="s">
        <v>206</v>
      </c>
      <c r="J3496" t="s">
        <v>207</v>
      </c>
      <c r="K3496" t="s">
        <v>177</v>
      </c>
      <c r="L3496" t="s">
        <v>208</v>
      </c>
      <c r="M3496">
        <v>3</v>
      </c>
      <c r="N3496" s="2">
        <v>2199</v>
      </c>
      <c r="O3496" s="3">
        <v>0</v>
      </c>
      <c r="P3496" s="2">
        <v>3750</v>
      </c>
      <c r="Q3496" t="s">
        <v>156</v>
      </c>
      <c r="R3496" t="s">
        <v>33</v>
      </c>
      <c r="S3496" t="s">
        <v>34</v>
      </c>
      <c r="T3496" s="4">
        <v>5</v>
      </c>
      <c r="U3496" s="11">
        <f t="shared" si="54"/>
        <v>6597</v>
      </c>
      <c r="V3496" s="11">
        <f>tbl_EcommerceSales[[#This Row],[Gross_Sales]]*tbl_EcommerceSales[[#This Row],[Discount]]</f>
        <v>0</v>
      </c>
      <c r="W3496" s="11">
        <f>tbl_EcommerceSales[[#This Row],[Gross_Sales]]-tbl_EcommerceSales[[#This Row],[Discount_Amount]]</f>
        <v>6597</v>
      </c>
      <c r="X3496" s="11">
        <f>tbl_EcommerceSales[[#This Row],[Quantity]] * _xlfn.XLOOKUP(tbl_EcommerceSales[[#This Row],[Product_ID]], Product_Master!A:A, Product_Master!F:F)</f>
        <v>3750</v>
      </c>
      <c r="Y3496" s="11">
        <f>tbl_EcommerceSales[[#This Row],[Net_Revenue]]-tbl_EcommerceSales[[#This Row],[Total_Cost]]</f>
        <v>2847</v>
      </c>
      <c r="Z3496" s="9">
        <f>IFERROR(#REF!/tbl_EcommerceSales[[#This Row],[Total_Cost]], 0)</f>
        <v>0</v>
      </c>
      <c r="AA3496" t="str">
        <f>TEXT(tbl_EcommerceSales[[#This Row],[Order_Date]],"mmm")</f>
        <v>Jan</v>
      </c>
      <c r="AB3496">
        <f>YEAR(tbl_EcommerceSales[[#This Row],[Order_Date]])</f>
        <v>2026</v>
      </c>
      <c r="AC3496" t="str">
        <f>IF(tbl_EcommerceSales[[#This Row],[Age]]&lt;18,"Under 18",IF(tbl_EcommerceSales[[#This Row],[Age]]&lt;=25,"18-25",IF(tbl_EcommerceSales[[#This Row],[Age]]&lt;=35,"26-35",IF(tbl_EcommerceSales[[#This Row],[Age]]&lt;=45,"36-45",IF(tbl_EcommerceSales[[#This Row],[Age]]&lt;=55,"46-55","56+")))))</f>
        <v>36-45</v>
      </c>
    </row>
    <row r="3497" spans="1:29" x14ac:dyDescent="0.35">
      <c r="A3497" t="s">
        <v>5449</v>
      </c>
      <c r="B3497" s="7">
        <v>46040</v>
      </c>
      <c r="C3497" t="s">
        <v>3441</v>
      </c>
      <c r="D3497" t="s">
        <v>254</v>
      </c>
      <c r="E3497" t="s">
        <v>25</v>
      </c>
      <c r="F3497">
        <v>32</v>
      </c>
      <c r="G3497" t="s">
        <v>142</v>
      </c>
      <c r="H3497" t="s">
        <v>88</v>
      </c>
      <c r="I3497" t="s">
        <v>165</v>
      </c>
      <c r="J3497" t="s">
        <v>166</v>
      </c>
      <c r="K3497" t="s">
        <v>42</v>
      </c>
      <c r="L3497" t="s">
        <v>167</v>
      </c>
      <c r="M3497">
        <v>4</v>
      </c>
      <c r="N3497" s="2">
        <v>1799</v>
      </c>
      <c r="O3497" s="3">
        <v>0</v>
      </c>
      <c r="P3497" s="2">
        <v>3600</v>
      </c>
      <c r="Q3497" t="s">
        <v>319</v>
      </c>
      <c r="R3497" t="s">
        <v>33</v>
      </c>
      <c r="S3497" t="s">
        <v>34</v>
      </c>
      <c r="T3497" s="4">
        <v>5</v>
      </c>
      <c r="U3497" s="11">
        <f t="shared" si="54"/>
        <v>7196</v>
      </c>
      <c r="V3497" s="11">
        <f>tbl_EcommerceSales[[#This Row],[Gross_Sales]]*tbl_EcommerceSales[[#This Row],[Discount]]</f>
        <v>0</v>
      </c>
      <c r="W3497" s="11">
        <f>tbl_EcommerceSales[[#This Row],[Gross_Sales]]-tbl_EcommerceSales[[#This Row],[Discount_Amount]]</f>
        <v>7196</v>
      </c>
      <c r="X3497" s="11">
        <f>tbl_EcommerceSales[[#This Row],[Quantity]] * _xlfn.XLOOKUP(tbl_EcommerceSales[[#This Row],[Product_ID]], Product_Master!A:A, Product_Master!F:F)</f>
        <v>3600</v>
      </c>
      <c r="Y3497" s="11">
        <f>tbl_EcommerceSales[[#This Row],[Net_Revenue]]-tbl_EcommerceSales[[#This Row],[Total_Cost]]</f>
        <v>3596</v>
      </c>
      <c r="Z3497" s="9">
        <f>IFERROR(#REF!/tbl_EcommerceSales[[#This Row],[Total_Cost]], 0)</f>
        <v>0</v>
      </c>
      <c r="AA3497" t="str">
        <f>TEXT(tbl_EcommerceSales[[#This Row],[Order_Date]],"mmm")</f>
        <v>Jan</v>
      </c>
      <c r="AB3497">
        <f>YEAR(tbl_EcommerceSales[[#This Row],[Order_Date]])</f>
        <v>2026</v>
      </c>
      <c r="AC3497" t="str">
        <f>IF(tbl_EcommerceSales[[#This Row],[Age]]&lt;18,"Under 18",IF(tbl_EcommerceSales[[#This Row],[Age]]&lt;=25,"18-25",IF(tbl_EcommerceSales[[#This Row],[Age]]&lt;=35,"26-35",IF(tbl_EcommerceSales[[#This Row],[Age]]&lt;=45,"36-45",IF(tbl_EcommerceSales[[#This Row],[Age]]&lt;=55,"46-55","56+")))))</f>
        <v>26-35</v>
      </c>
    </row>
    <row r="3498" spans="1:29" x14ac:dyDescent="0.35">
      <c r="A3498" t="s">
        <v>5450</v>
      </c>
      <c r="B3498" s="7">
        <v>46040</v>
      </c>
      <c r="C3498" t="s">
        <v>931</v>
      </c>
      <c r="D3498" t="s">
        <v>110</v>
      </c>
      <c r="E3498" t="s">
        <v>25</v>
      </c>
      <c r="F3498">
        <v>44</v>
      </c>
      <c r="G3498" t="s">
        <v>96</v>
      </c>
      <c r="H3498" t="s">
        <v>39</v>
      </c>
      <c r="I3498" t="s">
        <v>131</v>
      </c>
      <c r="J3498" t="s">
        <v>132</v>
      </c>
      <c r="K3498" t="s">
        <v>91</v>
      </c>
      <c r="L3498" t="s">
        <v>133</v>
      </c>
      <c r="M3498">
        <v>1</v>
      </c>
      <c r="N3498" s="2">
        <v>1299</v>
      </c>
      <c r="O3498" s="3">
        <v>0</v>
      </c>
      <c r="P3498" s="2">
        <v>610</v>
      </c>
      <c r="Q3498" t="s">
        <v>44</v>
      </c>
      <c r="R3498" t="s">
        <v>33</v>
      </c>
      <c r="S3498" t="s">
        <v>34</v>
      </c>
      <c r="T3498" s="4">
        <v>4</v>
      </c>
      <c r="U3498" s="11">
        <f t="shared" si="54"/>
        <v>1299</v>
      </c>
      <c r="V3498" s="11">
        <f>tbl_EcommerceSales[[#This Row],[Gross_Sales]]*tbl_EcommerceSales[[#This Row],[Discount]]</f>
        <v>0</v>
      </c>
      <c r="W3498" s="11">
        <f>tbl_EcommerceSales[[#This Row],[Gross_Sales]]-tbl_EcommerceSales[[#This Row],[Discount_Amount]]</f>
        <v>1299</v>
      </c>
      <c r="X3498" s="11">
        <f>tbl_EcommerceSales[[#This Row],[Quantity]] * _xlfn.XLOOKUP(tbl_EcommerceSales[[#This Row],[Product_ID]], Product_Master!A:A, Product_Master!F:F)</f>
        <v>610</v>
      </c>
      <c r="Y3498" s="11">
        <f>tbl_EcommerceSales[[#This Row],[Net_Revenue]]-tbl_EcommerceSales[[#This Row],[Total_Cost]]</f>
        <v>689</v>
      </c>
      <c r="Z3498" s="9">
        <f>IFERROR(#REF!/tbl_EcommerceSales[[#This Row],[Total_Cost]], 0)</f>
        <v>0</v>
      </c>
      <c r="AA3498" t="str">
        <f>TEXT(tbl_EcommerceSales[[#This Row],[Order_Date]],"mmm")</f>
        <v>Jan</v>
      </c>
      <c r="AB3498">
        <f>YEAR(tbl_EcommerceSales[[#This Row],[Order_Date]])</f>
        <v>2026</v>
      </c>
      <c r="AC3498" t="str">
        <f>IF(tbl_EcommerceSales[[#This Row],[Age]]&lt;18,"Under 18",IF(tbl_EcommerceSales[[#This Row],[Age]]&lt;=25,"18-25",IF(tbl_EcommerceSales[[#This Row],[Age]]&lt;=35,"26-35",IF(tbl_EcommerceSales[[#This Row],[Age]]&lt;=45,"36-45",IF(tbl_EcommerceSales[[#This Row],[Age]]&lt;=55,"46-55","56+")))))</f>
        <v>36-45</v>
      </c>
    </row>
    <row r="3499" spans="1:29" x14ac:dyDescent="0.35">
      <c r="A3499" t="s">
        <v>5451</v>
      </c>
      <c r="B3499" s="7">
        <v>46040</v>
      </c>
      <c r="C3499" t="s">
        <v>581</v>
      </c>
      <c r="D3499" t="s">
        <v>110</v>
      </c>
      <c r="E3499" t="s">
        <v>48</v>
      </c>
      <c r="F3499">
        <v>47</v>
      </c>
      <c r="G3499" t="s">
        <v>171</v>
      </c>
      <c r="H3499" t="s">
        <v>39</v>
      </c>
      <c r="I3499" t="s">
        <v>28</v>
      </c>
      <c r="J3499" t="s">
        <v>29</v>
      </c>
      <c r="K3499" t="s">
        <v>30</v>
      </c>
      <c r="L3499" t="s">
        <v>31</v>
      </c>
      <c r="M3499">
        <v>1</v>
      </c>
      <c r="N3499" s="2">
        <v>5999</v>
      </c>
      <c r="O3499" s="3">
        <v>0.1</v>
      </c>
      <c r="P3499" s="2">
        <v>3900</v>
      </c>
      <c r="Q3499" t="s">
        <v>32</v>
      </c>
      <c r="R3499" t="s">
        <v>33</v>
      </c>
      <c r="S3499" t="s">
        <v>34</v>
      </c>
      <c r="T3499" s="4">
        <v>3</v>
      </c>
      <c r="U3499" s="11">
        <f t="shared" si="54"/>
        <v>5999</v>
      </c>
      <c r="V3499" s="11">
        <f>tbl_EcommerceSales[[#This Row],[Gross_Sales]]*tbl_EcommerceSales[[#This Row],[Discount]]</f>
        <v>599.9</v>
      </c>
      <c r="W3499" s="11">
        <f>tbl_EcommerceSales[[#This Row],[Gross_Sales]]-tbl_EcommerceSales[[#This Row],[Discount_Amount]]</f>
        <v>5399.1</v>
      </c>
      <c r="X3499" s="11">
        <f>tbl_EcommerceSales[[#This Row],[Quantity]] * _xlfn.XLOOKUP(tbl_EcommerceSales[[#This Row],[Product_ID]], Product_Master!A:A, Product_Master!F:F)</f>
        <v>3900</v>
      </c>
      <c r="Y3499" s="11">
        <f>tbl_EcommerceSales[[#This Row],[Net_Revenue]]-tbl_EcommerceSales[[#This Row],[Total_Cost]]</f>
        <v>1499.1000000000004</v>
      </c>
      <c r="Z3499" s="9">
        <f>IFERROR(#REF!/tbl_EcommerceSales[[#This Row],[Total_Cost]], 0)</f>
        <v>0</v>
      </c>
      <c r="AA3499" t="str">
        <f>TEXT(tbl_EcommerceSales[[#This Row],[Order_Date]],"mmm")</f>
        <v>Jan</v>
      </c>
      <c r="AB3499">
        <f>YEAR(tbl_EcommerceSales[[#This Row],[Order_Date]])</f>
        <v>2026</v>
      </c>
      <c r="AC3499" t="str">
        <f>IF(tbl_EcommerceSales[[#This Row],[Age]]&lt;18,"Under 18",IF(tbl_EcommerceSales[[#This Row],[Age]]&lt;=25,"18-25",IF(tbl_EcommerceSales[[#This Row],[Age]]&lt;=35,"26-35",IF(tbl_EcommerceSales[[#This Row],[Age]]&lt;=45,"36-45",IF(tbl_EcommerceSales[[#This Row],[Age]]&lt;=55,"46-55","56+")))))</f>
        <v>46-55</v>
      </c>
    </row>
    <row r="3500" spans="1:29" x14ac:dyDescent="0.35">
      <c r="A3500" t="s">
        <v>5452</v>
      </c>
      <c r="B3500" s="7">
        <v>46040</v>
      </c>
      <c r="C3500" t="s">
        <v>1086</v>
      </c>
      <c r="D3500" t="s">
        <v>151</v>
      </c>
      <c r="E3500" t="s">
        <v>48</v>
      </c>
      <c r="F3500">
        <v>30</v>
      </c>
      <c r="G3500" t="s">
        <v>192</v>
      </c>
      <c r="H3500" t="s">
        <v>27</v>
      </c>
      <c r="I3500" t="s">
        <v>221</v>
      </c>
      <c r="J3500" t="s">
        <v>222</v>
      </c>
      <c r="K3500" t="s">
        <v>177</v>
      </c>
      <c r="L3500" t="s">
        <v>208</v>
      </c>
      <c r="M3500">
        <v>2</v>
      </c>
      <c r="N3500" s="2">
        <v>1499</v>
      </c>
      <c r="O3500" s="3">
        <v>0.15</v>
      </c>
      <c r="P3500" s="2">
        <v>1600</v>
      </c>
      <c r="Q3500" t="s">
        <v>44</v>
      </c>
      <c r="R3500" t="s">
        <v>162</v>
      </c>
      <c r="S3500" t="s">
        <v>34</v>
      </c>
      <c r="T3500" s="4"/>
      <c r="U3500" s="11">
        <f t="shared" si="54"/>
        <v>2998</v>
      </c>
      <c r="V3500" s="11">
        <f>tbl_EcommerceSales[[#This Row],[Gross_Sales]]*tbl_EcommerceSales[[#This Row],[Discount]]</f>
        <v>449.7</v>
      </c>
      <c r="W3500" s="11">
        <f>tbl_EcommerceSales[[#This Row],[Gross_Sales]]-tbl_EcommerceSales[[#This Row],[Discount_Amount]]</f>
        <v>2548.3000000000002</v>
      </c>
      <c r="X3500" s="11">
        <f>tbl_EcommerceSales[[#This Row],[Quantity]] * _xlfn.XLOOKUP(tbl_EcommerceSales[[#This Row],[Product_ID]], Product_Master!A:A, Product_Master!F:F)</f>
        <v>1600</v>
      </c>
      <c r="Y3500" s="11">
        <f>tbl_EcommerceSales[[#This Row],[Net_Revenue]]-tbl_EcommerceSales[[#This Row],[Total_Cost]]</f>
        <v>948.30000000000018</v>
      </c>
      <c r="Z3500" s="9">
        <f>IFERROR(#REF!/tbl_EcommerceSales[[#This Row],[Total_Cost]], 0)</f>
        <v>0</v>
      </c>
      <c r="AA3500" t="str">
        <f>TEXT(tbl_EcommerceSales[[#This Row],[Order_Date]],"mmm")</f>
        <v>Jan</v>
      </c>
      <c r="AB3500">
        <f>YEAR(tbl_EcommerceSales[[#This Row],[Order_Date]])</f>
        <v>2026</v>
      </c>
      <c r="AC3500" t="str">
        <f>IF(tbl_EcommerceSales[[#This Row],[Age]]&lt;18,"Under 18",IF(tbl_EcommerceSales[[#This Row],[Age]]&lt;=25,"18-25",IF(tbl_EcommerceSales[[#This Row],[Age]]&lt;=35,"26-35",IF(tbl_EcommerceSales[[#This Row],[Age]]&lt;=45,"36-45",IF(tbl_EcommerceSales[[#This Row],[Age]]&lt;=55,"46-55","56+")))))</f>
        <v>26-35</v>
      </c>
    </row>
    <row r="3501" spans="1:29" x14ac:dyDescent="0.35">
      <c r="A3501" t="s">
        <v>5453</v>
      </c>
      <c r="B3501" s="7">
        <v>46040</v>
      </c>
      <c r="C3501" t="s">
        <v>5454</v>
      </c>
      <c r="D3501" t="s">
        <v>181</v>
      </c>
      <c r="E3501" t="s">
        <v>25</v>
      </c>
      <c r="F3501">
        <v>37</v>
      </c>
      <c r="G3501" t="s">
        <v>270</v>
      </c>
      <c r="H3501" t="s">
        <v>72</v>
      </c>
      <c r="I3501" t="s">
        <v>257</v>
      </c>
      <c r="J3501" t="s">
        <v>258</v>
      </c>
      <c r="K3501" t="s">
        <v>55</v>
      </c>
      <c r="L3501" t="s">
        <v>56</v>
      </c>
      <c r="M3501">
        <v>1</v>
      </c>
      <c r="N3501" s="2">
        <v>1999</v>
      </c>
      <c r="O3501" s="3">
        <v>0</v>
      </c>
      <c r="P3501" s="2">
        <v>1050</v>
      </c>
      <c r="Q3501" t="s">
        <v>76</v>
      </c>
      <c r="R3501" t="s">
        <v>33</v>
      </c>
      <c r="S3501" t="s">
        <v>34</v>
      </c>
      <c r="T3501" s="4">
        <v>4</v>
      </c>
      <c r="U3501" s="11">
        <f t="shared" si="54"/>
        <v>1999</v>
      </c>
      <c r="V3501" s="11">
        <f>tbl_EcommerceSales[[#This Row],[Gross_Sales]]*tbl_EcommerceSales[[#This Row],[Discount]]</f>
        <v>0</v>
      </c>
      <c r="W3501" s="11">
        <f>tbl_EcommerceSales[[#This Row],[Gross_Sales]]-tbl_EcommerceSales[[#This Row],[Discount_Amount]]</f>
        <v>1999</v>
      </c>
      <c r="X3501" s="11">
        <f>tbl_EcommerceSales[[#This Row],[Quantity]] * _xlfn.XLOOKUP(tbl_EcommerceSales[[#This Row],[Product_ID]], Product_Master!A:A, Product_Master!F:F)</f>
        <v>1050</v>
      </c>
      <c r="Y3501" s="11">
        <f>tbl_EcommerceSales[[#This Row],[Net_Revenue]]-tbl_EcommerceSales[[#This Row],[Total_Cost]]</f>
        <v>949</v>
      </c>
      <c r="Z3501" s="9">
        <f>IFERROR(#REF!/tbl_EcommerceSales[[#This Row],[Total_Cost]], 0)</f>
        <v>0</v>
      </c>
      <c r="AA3501" t="str">
        <f>TEXT(tbl_EcommerceSales[[#This Row],[Order_Date]],"mmm")</f>
        <v>Jan</v>
      </c>
      <c r="AB3501">
        <f>YEAR(tbl_EcommerceSales[[#This Row],[Order_Date]])</f>
        <v>2026</v>
      </c>
      <c r="AC3501" t="str">
        <f>IF(tbl_EcommerceSales[[#This Row],[Age]]&lt;18,"Under 18",IF(tbl_EcommerceSales[[#This Row],[Age]]&lt;=25,"18-25",IF(tbl_EcommerceSales[[#This Row],[Age]]&lt;=35,"26-35",IF(tbl_EcommerceSales[[#This Row],[Age]]&lt;=45,"36-45",IF(tbl_EcommerceSales[[#This Row],[Age]]&lt;=55,"46-55","56+")))))</f>
        <v>36-45</v>
      </c>
    </row>
    <row r="3502" spans="1:29" x14ac:dyDescent="0.35">
      <c r="A3502" t="s">
        <v>5455</v>
      </c>
      <c r="B3502" s="7">
        <v>46040</v>
      </c>
      <c r="C3502" t="s">
        <v>4900</v>
      </c>
      <c r="D3502" t="s">
        <v>170</v>
      </c>
      <c r="E3502" t="s">
        <v>25</v>
      </c>
      <c r="F3502">
        <v>30</v>
      </c>
      <c r="G3502" t="s">
        <v>270</v>
      </c>
      <c r="H3502" t="s">
        <v>72</v>
      </c>
      <c r="I3502" t="s">
        <v>276</v>
      </c>
      <c r="J3502" t="s">
        <v>277</v>
      </c>
      <c r="K3502" t="s">
        <v>30</v>
      </c>
      <c r="L3502" t="s">
        <v>278</v>
      </c>
      <c r="M3502">
        <v>1</v>
      </c>
      <c r="N3502" s="2">
        <v>1599</v>
      </c>
      <c r="O3502" s="3">
        <v>0.05</v>
      </c>
      <c r="P3502" s="2">
        <v>850</v>
      </c>
      <c r="Q3502" t="s">
        <v>156</v>
      </c>
      <c r="R3502" t="s">
        <v>33</v>
      </c>
      <c r="S3502" t="s">
        <v>57</v>
      </c>
      <c r="T3502" s="4">
        <v>5</v>
      </c>
      <c r="U3502" s="11">
        <f t="shared" si="54"/>
        <v>1599</v>
      </c>
      <c r="V3502" s="11">
        <f>tbl_EcommerceSales[[#This Row],[Gross_Sales]]*tbl_EcommerceSales[[#This Row],[Discount]]</f>
        <v>79.95</v>
      </c>
      <c r="W3502" s="11">
        <f>tbl_EcommerceSales[[#This Row],[Gross_Sales]]-tbl_EcommerceSales[[#This Row],[Discount_Amount]]</f>
        <v>1519.05</v>
      </c>
      <c r="X3502" s="11">
        <f>tbl_EcommerceSales[[#This Row],[Quantity]] * _xlfn.XLOOKUP(tbl_EcommerceSales[[#This Row],[Product_ID]], Product_Master!A:A, Product_Master!F:F)</f>
        <v>850</v>
      </c>
      <c r="Y3502" s="11">
        <f>tbl_EcommerceSales[[#This Row],[Net_Revenue]]-tbl_EcommerceSales[[#This Row],[Total_Cost]]</f>
        <v>669.05</v>
      </c>
      <c r="Z3502" s="9">
        <f>IFERROR(#REF!/tbl_EcommerceSales[[#This Row],[Total_Cost]], 0)</f>
        <v>0</v>
      </c>
      <c r="AA3502" t="str">
        <f>TEXT(tbl_EcommerceSales[[#This Row],[Order_Date]],"mmm")</f>
        <v>Jan</v>
      </c>
      <c r="AB3502">
        <f>YEAR(tbl_EcommerceSales[[#This Row],[Order_Date]])</f>
        <v>2026</v>
      </c>
      <c r="AC3502" t="str">
        <f>IF(tbl_EcommerceSales[[#This Row],[Age]]&lt;18,"Under 18",IF(tbl_EcommerceSales[[#This Row],[Age]]&lt;=25,"18-25",IF(tbl_EcommerceSales[[#This Row],[Age]]&lt;=35,"26-35",IF(tbl_EcommerceSales[[#This Row],[Age]]&lt;=45,"36-45",IF(tbl_EcommerceSales[[#This Row],[Age]]&lt;=55,"46-55","56+")))))</f>
        <v>26-35</v>
      </c>
    </row>
    <row r="3503" spans="1:29" x14ac:dyDescent="0.35">
      <c r="A3503" t="s">
        <v>5456</v>
      </c>
      <c r="B3503" s="7">
        <v>46040</v>
      </c>
      <c r="C3503" t="s">
        <v>5457</v>
      </c>
      <c r="D3503" t="s">
        <v>254</v>
      </c>
      <c r="E3503" t="s">
        <v>48</v>
      </c>
      <c r="F3503">
        <v>30</v>
      </c>
      <c r="G3503" t="s">
        <v>246</v>
      </c>
      <c r="H3503" t="s">
        <v>27</v>
      </c>
      <c r="I3503" t="s">
        <v>28</v>
      </c>
      <c r="J3503" t="s">
        <v>29</v>
      </c>
      <c r="K3503" t="s">
        <v>30</v>
      </c>
      <c r="L3503" t="s">
        <v>31</v>
      </c>
      <c r="M3503">
        <v>2</v>
      </c>
      <c r="N3503" s="2">
        <v>5999</v>
      </c>
      <c r="O3503" s="3">
        <v>0</v>
      </c>
      <c r="P3503" s="2">
        <v>7800</v>
      </c>
      <c r="Q3503" t="s">
        <v>32</v>
      </c>
      <c r="R3503" t="s">
        <v>33</v>
      </c>
      <c r="S3503" t="s">
        <v>34</v>
      </c>
      <c r="T3503" s="4">
        <v>4</v>
      </c>
      <c r="U3503" s="11">
        <f t="shared" si="54"/>
        <v>11998</v>
      </c>
      <c r="V3503" s="11">
        <f>tbl_EcommerceSales[[#This Row],[Gross_Sales]]*tbl_EcommerceSales[[#This Row],[Discount]]</f>
        <v>0</v>
      </c>
      <c r="W3503" s="11">
        <f>tbl_EcommerceSales[[#This Row],[Gross_Sales]]-tbl_EcommerceSales[[#This Row],[Discount_Amount]]</f>
        <v>11998</v>
      </c>
      <c r="X3503" s="11">
        <f>tbl_EcommerceSales[[#This Row],[Quantity]] * _xlfn.XLOOKUP(tbl_EcommerceSales[[#This Row],[Product_ID]], Product_Master!A:A, Product_Master!F:F)</f>
        <v>7800</v>
      </c>
      <c r="Y3503" s="11">
        <f>tbl_EcommerceSales[[#This Row],[Net_Revenue]]-tbl_EcommerceSales[[#This Row],[Total_Cost]]</f>
        <v>4198</v>
      </c>
      <c r="Z3503" s="9">
        <f>IFERROR(#REF!/tbl_EcommerceSales[[#This Row],[Total_Cost]], 0)</f>
        <v>0</v>
      </c>
      <c r="AA3503" t="str">
        <f>TEXT(tbl_EcommerceSales[[#This Row],[Order_Date]],"mmm")</f>
        <v>Jan</v>
      </c>
      <c r="AB3503">
        <f>YEAR(tbl_EcommerceSales[[#This Row],[Order_Date]])</f>
        <v>2026</v>
      </c>
      <c r="AC3503" t="str">
        <f>IF(tbl_EcommerceSales[[#This Row],[Age]]&lt;18,"Under 18",IF(tbl_EcommerceSales[[#This Row],[Age]]&lt;=25,"18-25",IF(tbl_EcommerceSales[[#This Row],[Age]]&lt;=35,"26-35",IF(tbl_EcommerceSales[[#This Row],[Age]]&lt;=45,"36-45",IF(tbl_EcommerceSales[[#This Row],[Age]]&lt;=55,"46-55","56+")))))</f>
        <v>26-35</v>
      </c>
    </row>
    <row r="3504" spans="1:29" x14ac:dyDescent="0.35">
      <c r="A3504" t="s">
        <v>5458</v>
      </c>
      <c r="B3504" s="7">
        <v>46040</v>
      </c>
      <c r="C3504" t="s">
        <v>4677</v>
      </c>
      <c r="D3504" t="s">
        <v>305</v>
      </c>
      <c r="E3504" t="s">
        <v>48</v>
      </c>
      <c r="F3504">
        <v>28</v>
      </c>
      <c r="G3504" t="s">
        <v>152</v>
      </c>
      <c r="H3504" t="s">
        <v>72</v>
      </c>
      <c r="I3504" t="s">
        <v>73</v>
      </c>
      <c r="J3504" t="s">
        <v>74</v>
      </c>
      <c r="K3504" t="s">
        <v>55</v>
      </c>
      <c r="L3504" t="s">
        <v>75</v>
      </c>
      <c r="M3504">
        <v>1</v>
      </c>
      <c r="N3504" s="2">
        <v>2899</v>
      </c>
      <c r="O3504" s="3">
        <v>0</v>
      </c>
      <c r="P3504" s="2">
        <v>1700</v>
      </c>
      <c r="Q3504" t="s">
        <v>123</v>
      </c>
      <c r="R3504" t="s">
        <v>33</v>
      </c>
      <c r="S3504" t="s">
        <v>57</v>
      </c>
      <c r="T3504" s="4">
        <v>4</v>
      </c>
      <c r="U3504" s="11">
        <f t="shared" si="54"/>
        <v>2899</v>
      </c>
      <c r="V3504" s="11">
        <f>tbl_EcommerceSales[[#This Row],[Gross_Sales]]*tbl_EcommerceSales[[#This Row],[Discount]]</f>
        <v>0</v>
      </c>
      <c r="W3504" s="11">
        <f>tbl_EcommerceSales[[#This Row],[Gross_Sales]]-tbl_EcommerceSales[[#This Row],[Discount_Amount]]</f>
        <v>2899</v>
      </c>
      <c r="X3504" s="11">
        <f>tbl_EcommerceSales[[#This Row],[Quantity]] * _xlfn.XLOOKUP(tbl_EcommerceSales[[#This Row],[Product_ID]], Product_Master!A:A, Product_Master!F:F)</f>
        <v>1700</v>
      </c>
      <c r="Y3504" s="11">
        <f>tbl_EcommerceSales[[#This Row],[Net_Revenue]]-tbl_EcommerceSales[[#This Row],[Total_Cost]]</f>
        <v>1199</v>
      </c>
      <c r="Z3504" s="9">
        <f>IFERROR(#REF!/tbl_EcommerceSales[[#This Row],[Total_Cost]], 0)</f>
        <v>0</v>
      </c>
      <c r="AA3504" t="str">
        <f>TEXT(tbl_EcommerceSales[[#This Row],[Order_Date]],"mmm")</f>
        <v>Jan</v>
      </c>
      <c r="AB3504">
        <f>YEAR(tbl_EcommerceSales[[#This Row],[Order_Date]])</f>
        <v>2026</v>
      </c>
      <c r="AC3504" t="str">
        <f>IF(tbl_EcommerceSales[[#This Row],[Age]]&lt;18,"Under 18",IF(tbl_EcommerceSales[[#This Row],[Age]]&lt;=25,"18-25",IF(tbl_EcommerceSales[[#This Row],[Age]]&lt;=35,"26-35",IF(tbl_EcommerceSales[[#This Row],[Age]]&lt;=45,"36-45",IF(tbl_EcommerceSales[[#This Row],[Age]]&lt;=55,"46-55","56+")))))</f>
        <v>26-35</v>
      </c>
    </row>
    <row r="3505" spans="1:29" x14ac:dyDescent="0.35">
      <c r="A3505" t="s">
        <v>5459</v>
      </c>
      <c r="B3505" s="7">
        <v>46041</v>
      </c>
      <c r="C3505" t="s">
        <v>231</v>
      </c>
      <c r="D3505" t="s">
        <v>232</v>
      </c>
      <c r="E3505" t="s">
        <v>48</v>
      </c>
      <c r="F3505">
        <v>31</v>
      </c>
      <c r="G3505" t="s">
        <v>171</v>
      </c>
      <c r="H3505" t="s">
        <v>39</v>
      </c>
      <c r="I3505" t="s">
        <v>165</v>
      </c>
      <c r="J3505" t="s">
        <v>166</v>
      </c>
      <c r="K3505" t="s">
        <v>42</v>
      </c>
      <c r="L3505" t="s">
        <v>167</v>
      </c>
      <c r="M3505">
        <v>2</v>
      </c>
      <c r="N3505" s="2">
        <v>1799</v>
      </c>
      <c r="O3505" s="3">
        <v>0.05</v>
      </c>
      <c r="P3505" s="2">
        <v>1800</v>
      </c>
      <c r="Q3505" t="s">
        <v>123</v>
      </c>
      <c r="R3505" t="s">
        <v>33</v>
      </c>
      <c r="S3505" t="s">
        <v>34</v>
      </c>
      <c r="T3505" s="4">
        <v>5</v>
      </c>
      <c r="U3505" s="11">
        <f t="shared" si="54"/>
        <v>3598</v>
      </c>
      <c r="V3505" s="11">
        <f>tbl_EcommerceSales[[#This Row],[Gross_Sales]]*tbl_EcommerceSales[[#This Row],[Discount]]</f>
        <v>179.9</v>
      </c>
      <c r="W3505" s="11">
        <f>tbl_EcommerceSales[[#This Row],[Gross_Sales]]-tbl_EcommerceSales[[#This Row],[Discount_Amount]]</f>
        <v>3418.1</v>
      </c>
      <c r="X3505" s="11">
        <f>tbl_EcommerceSales[[#This Row],[Quantity]] * _xlfn.XLOOKUP(tbl_EcommerceSales[[#This Row],[Product_ID]], Product_Master!A:A, Product_Master!F:F)</f>
        <v>1800</v>
      </c>
      <c r="Y3505" s="11">
        <f>tbl_EcommerceSales[[#This Row],[Net_Revenue]]-tbl_EcommerceSales[[#This Row],[Total_Cost]]</f>
        <v>1618.1</v>
      </c>
      <c r="Z3505" s="9">
        <f>IFERROR(#REF!/tbl_EcommerceSales[[#This Row],[Total_Cost]], 0)</f>
        <v>0</v>
      </c>
      <c r="AA3505" t="str">
        <f>TEXT(tbl_EcommerceSales[[#This Row],[Order_Date]],"mmm")</f>
        <v>Jan</v>
      </c>
      <c r="AB3505">
        <f>YEAR(tbl_EcommerceSales[[#This Row],[Order_Date]])</f>
        <v>2026</v>
      </c>
      <c r="AC3505" t="str">
        <f>IF(tbl_EcommerceSales[[#This Row],[Age]]&lt;18,"Under 18",IF(tbl_EcommerceSales[[#This Row],[Age]]&lt;=25,"18-25",IF(tbl_EcommerceSales[[#This Row],[Age]]&lt;=35,"26-35",IF(tbl_EcommerceSales[[#This Row],[Age]]&lt;=45,"36-45",IF(tbl_EcommerceSales[[#This Row],[Age]]&lt;=55,"46-55","56+")))))</f>
        <v>26-35</v>
      </c>
    </row>
    <row r="3506" spans="1:29" x14ac:dyDescent="0.35">
      <c r="A3506" t="s">
        <v>5460</v>
      </c>
      <c r="B3506" s="7">
        <v>46041</v>
      </c>
      <c r="C3506" t="s">
        <v>3659</v>
      </c>
      <c r="D3506" t="s">
        <v>269</v>
      </c>
      <c r="E3506" t="s">
        <v>48</v>
      </c>
      <c r="F3506">
        <v>33</v>
      </c>
      <c r="G3506" t="s">
        <v>26</v>
      </c>
      <c r="H3506" t="s">
        <v>27</v>
      </c>
      <c r="I3506" t="s">
        <v>111</v>
      </c>
      <c r="J3506" t="s">
        <v>112</v>
      </c>
      <c r="K3506" t="s">
        <v>55</v>
      </c>
      <c r="L3506" t="s">
        <v>113</v>
      </c>
      <c r="M3506">
        <v>2</v>
      </c>
      <c r="N3506" s="2">
        <v>1799</v>
      </c>
      <c r="O3506" s="3">
        <v>0</v>
      </c>
      <c r="P3506" s="2">
        <v>1900</v>
      </c>
      <c r="Q3506" t="s">
        <v>44</v>
      </c>
      <c r="R3506" t="s">
        <v>33</v>
      </c>
      <c r="S3506" t="s">
        <v>34</v>
      </c>
      <c r="T3506" s="4">
        <v>3</v>
      </c>
      <c r="U3506" s="11">
        <f t="shared" si="54"/>
        <v>3598</v>
      </c>
      <c r="V3506" s="11">
        <f>tbl_EcommerceSales[[#This Row],[Gross_Sales]]*tbl_EcommerceSales[[#This Row],[Discount]]</f>
        <v>0</v>
      </c>
      <c r="W3506" s="11">
        <f>tbl_EcommerceSales[[#This Row],[Gross_Sales]]-tbl_EcommerceSales[[#This Row],[Discount_Amount]]</f>
        <v>3598</v>
      </c>
      <c r="X3506" s="11">
        <f>tbl_EcommerceSales[[#This Row],[Quantity]] * _xlfn.XLOOKUP(tbl_EcommerceSales[[#This Row],[Product_ID]], Product_Master!A:A, Product_Master!F:F)</f>
        <v>1900</v>
      </c>
      <c r="Y3506" s="11">
        <f>tbl_EcommerceSales[[#This Row],[Net_Revenue]]-tbl_EcommerceSales[[#This Row],[Total_Cost]]</f>
        <v>1698</v>
      </c>
      <c r="Z3506" s="9">
        <f>IFERROR(#REF!/tbl_EcommerceSales[[#This Row],[Total_Cost]], 0)</f>
        <v>0</v>
      </c>
      <c r="AA3506" t="str">
        <f>TEXT(tbl_EcommerceSales[[#This Row],[Order_Date]],"mmm")</f>
        <v>Jan</v>
      </c>
      <c r="AB3506">
        <f>YEAR(tbl_EcommerceSales[[#This Row],[Order_Date]])</f>
        <v>2026</v>
      </c>
      <c r="AC3506" t="str">
        <f>IF(tbl_EcommerceSales[[#This Row],[Age]]&lt;18,"Under 18",IF(tbl_EcommerceSales[[#This Row],[Age]]&lt;=25,"18-25",IF(tbl_EcommerceSales[[#This Row],[Age]]&lt;=35,"26-35",IF(tbl_EcommerceSales[[#This Row],[Age]]&lt;=45,"36-45",IF(tbl_EcommerceSales[[#This Row],[Age]]&lt;=55,"46-55","56+")))))</f>
        <v>26-35</v>
      </c>
    </row>
    <row r="3507" spans="1:29" x14ac:dyDescent="0.35">
      <c r="A3507" t="s">
        <v>5461</v>
      </c>
      <c r="B3507" s="7">
        <v>46041</v>
      </c>
      <c r="C3507" t="s">
        <v>2029</v>
      </c>
      <c r="D3507" t="s">
        <v>227</v>
      </c>
      <c r="E3507" t="s">
        <v>25</v>
      </c>
      <c r="F3507">
        <v>41</v>
      </c>
      <c r="G3507" t="s">
        <v>61</v>
      </c>
      <c r="H3507" t="s">
        <v>27</v>
      </c>
      <c r="I3507" t="s">
        <v>175</v>
      </c>
      <c r="J3507" t="s">
        <v>176</v>
      </c>
      <c r="K3507" t="s">
        <v>177</v>
      </c>
      <c r="L3507" t="s">
        <v>178</v>
      </c>
      <c r="M3507">
        <v>1</v>
      </c>
      <c r="N3507" s="2">
        <v>699</v>
      </c>
      <c r="O3507" s="3">
        <v>0</v>
      </c>
      <c r="P3507" s="2">
        <v>320</v>
      </c>
      <c r="Q3507" t="s">
        <v>32</v>
      </c>
      <c r="R3507" t="s">
        <v>33</v>
      </c>
      <c r="S3507" t="s">
        <v>57</v>
      </c>
      <c r="T3507" s="4">
        <v>2</v>
      </c>
      <c r="U3507" s="11">
        <f t="shared" si="54"/>
        <v>699</v>
      </c>
      <c r="V3507" s="11">
        <f>tbl_EcommerceSales[[#This Row],[Gross_Sales]]*tbl_EcommerceSales[[#This Row],[Discount]]</f>
        <v>0</v>
      </c>
      <c r="W3507" s="11">
        <f>tbl_EcommerceSales[[#This Row],[Gross_Sales]]-tbl_EcommerceSales[[#This Row],[Discount_Amount]]</f>
        <v>699</v>
      </c>
      <c r="X3507" s="11">
        <f>tbl_EcommerceSales[[#This Row],[Quantity]] * _xlfn.XLOOKUP(tbl_EcommerceSales[[#This Row],[Product_ID]], Product_Master!A:A, Product_Master!F:F)</f>
        <v>320</v>
      </c>
      <c r="Y3507" s="11">
        <f>tbl_EcommerceSales[[#This Row],[Net_Revenue]]-tbl_EcommerceSales[[#This Row],[Total_Cost]]</f>
        <v>379</v>
      </c>
      <c r="Z3507" s="9">
        <f>IFERROR(#REF!/tbl_EcommerceSales[[#This Row],[Total_Cost]], 0)</f>
        <v>0</v>
      </c>
      <c r="AA3507" t="str">
        <f>TEXT(tbl_EcommerceSales[[#This Row],[Order_Date]],"mmm")</f>
        <v>Jan</v>
      </c>
      <c r="AB3507">
        <f>YEAR(tbl_EcommerceSales[[#This Row],[Order_Date]])</f>
        <v>2026</v>
      </c>
      <c r="AC3507" t="str">
        <f>IF(tbl_EcommerceSales[[#This Row],[Age]]&lt;18,"Under 18",IF(tbl_EcommerceSales[[#This Row],[Age]]&lt;=25,"18-25",IF(tbl_EcommerceSales[[#This Row],[Age]]&lt;=35,"26-35",IF(tbl_EcommerceSales[[#This Row],[Age]]&lt;=45,"36-45",IF(tbl_EcommerceSales[[#This Row],[Age]]&lt;=55,"46-55","56+")))))</f>
        <v>36-45</v>
      </c>
    </row>
    <row r="3508" spans="1:29" x14ac:dyDescent="0.35">
      <c r="A3508" t="s">
        <v>5462</v>
      </c>
      <c r="B3508" s="7">
        <v>46041</v>
      </c>
      <c r="C3508" t="s">
        <v>977</v>
      </c>
      <c r="D3508" t="s">
        <v>189</v>
      </c>
      <c r="E3508" t="s">
        <v>25</v>
      </c>
      <c r="F3508">
        <v>39</v>
      </c>
      <c r="G3508" t="s">
        <v>142</v>
      </c>
      <c r="H3508" t="s">
        <v>88</v>
      </c>
      <c r="I3508" t="s">
        <v>357</v>
      </c>
      <c r="J3508" t="s">
        <v>358</v>
      </c>
      <c r="K3508" t="s">
        <v>177</v>
      </c>
      <c r="L3508" t="s">
        <v>178</v>
      </c>
      <c r="M3508">
        <v>2</v>
      </c>
      <c r="N3508" s="2">
        <v>999</v>
      </c>
      <c r="O3508" s="3">
        <v>0.1</v>
      </c>
      <c r="P3508" s="2">
        <v>1040</v>
      </c>
      <c r="Q3508" t="s">
        <v>32</v>
      </c>
      <c r="R3508" t="s">
        <v>33</v>
      </c>
      <c r="S3508" t="s">
        <v>34</v>
      </c>
      <c r="T3508" s="4">
        <v>2</v>
      </c>
      <c r="U3508" s="11">
        <f t="shared" si="54"/>
        <v>1998</v>
      </c>
      <c r="V3508" s="11">
        <f>tbl_EcommerceSales[[#This Row],[Gross_Sales]]*tbl_EcommerceSales[[#This Row],[Discount]]</f>
        <v>199.8</v>
      </c>
      <c r="W3508" s="11">
        <f>tbl_EcommerceSales[[#This Row],[Gross_Sales]]-tbl_EcommerceSales[[#This Row],[Discount_Amount]]</f>
        <v>1798.2</v>
      </c>
      <c r="X3508" s="11">
        <f>tbl_EcommerceSales[[#This Row],[Quantity]] * _xlfn.XLOOKUP(tbl_EcommerceSales[[#This Row],[Product_ID]], Product_Master!A:A, Product_Master!F:F)</f>
        <v>1040</v>
      </c>
      <c r="Y3508" s="11">
        <f>tbl_EcommerceSales[[#This Row],[Net_Revenue]]-tbl_EcommerceSales[[#This Row],[Total_Cost]]</f>
        <v>758.2</v>
      </c>
      <c r="Z3508" s="9">
        <f>IFERROR(#REF!/tbl_EcommerceSales[[#This Row],[Total_Cost]], 0)</f>
        <v>0</v>
      </c>
      <c r="AA3508" t="str">
        <f>TEXT(tbl_EcommerceSales[[#This Row],[Order_Date]],"mmm")</f>
        <v>Jan</v>
      </c>
      <c r="AB3508">
        <f>YEAR(tbl_EcommerceSales[[#This Row],[Order_Date]])</f>
        <v>2026</v>
      </c>
      <c r="AC3508" t="str">
        <f>IF(tbl_EcommerceSales[[#This Row],[Age]]&lt;18,"Under 18",IF(tbl_EcommerceSales[[#This Row],[Age]]&lt;=25,"18-25",IF(tbl_EcommerceSales[[#This Row],[Age]]&lt;=35,"26-35",IF(tbl_EcommerceSales[[#This Row],[Age]]&lt;=45,"36-45",IF(tbl_EcommerceSales[[#This Row],[Age]]&lt;=55,"46-55","56+")))))</f>
        <v>36-45</v>
      </c>
    </row>
    <row r="3509" spans="1:29" x14ac:dyDescent="0.35">
      <c r="A3509" t="s">
        <v>5463</v>
      </c>
      <c r="B3509" s="7">
        <v>46041</v>
      </c>
      <c r="C3509" t="s">
        <v>585</v>
      </c>
      <c r="D3509" t="s">
        <v>130</v>
      </c>
      <c r="E3509" t="s">
        <v>48</v>
      </c>
      <c r="F3509">
        <v>31</v>
      </c>
      <c r="G3509" t="s">
        <v>61</v>
      </c>
      <c r="H3509" t="s">
        <v>27</v>
      </c>
      <c r="I3509" t="s">
        <v>175</v>
      </c>
      <c r="J3509" t="s">
        <v>176</v>
      </c>
      <c r="K3509" t="s">
        <v>177</v>
      </c>
      <c r="L3509" t="s">
        <v>178</v>
      </c>
      <c r="M3509">
        <v>2</v>
      </c>
      <c r="N3509" s="2">
        <v>699</v>
      </c>
      <c r="O3509" s="3">
        <v>0.05</v>
      </c>
      <c r="P3509" s="2">
        <v>640</v>
      </c>
      <c r="Q3509" t="s">
        <v>32</v>
      </c>
      <c r="R3509" t="s">
        <v>33</v>
      </c>
      <c r="S3509" t="s">
        <v>34</v>
      </c>
      <c r="T3509" s="4">
        <v>3</v>
      </c>
      <c r="U3509" s="11">
        <f t="shared" si="54"/>
        <v>1398</v>
      </c>
      <c r="V3509" s="11">
        <f>tbl_EcommerceSales[[#This Row],[Gross_Sales]]*tbl_EcommerceSales[[#This Row],[Discount]]</f>
        <v>69.900000000000006</v>
      </c>
      <c r="W3509" s="11">
        <f>tbl_EcommerceSales[[#This Row],[Gross_Sales]]-tbl_EcommerceSales[[#This Row],[Discount_Amount]]</f>
        <v>1328.1</v>
      </c>
      <c r="X3509" s="11">
        <f>tbl_EcommerceSales[[#This Row],[Quantity]] * _xlfn.XLOOKUP(tbl_EcommerceSales[[#This Row],[Product_ID]], Product_Master!A:A, Product_Master!F:F)</f>
        <v>640</v>
      </c>
      <c r="Y3509" s="11">
        <f>tbl_EcommerceSales[[#This Row],[Net_Revenue]]-tbl_EcommerceSales[[#This Row],[Total_Cost]]</f>
        <v>688.09999999999991</v>
      </c>
      <c r="Z3509" s="9">
        <f>IFERROR(#REF!/tbl_EcommerceSales[[#This Row],[Total_Cost]], 0)</f>
        <v>0</v>
      </c>
      <c r="AA3509" t="str">
        <f>TEXT(tbl_EcommerceSales[[#This Row],[Order_Date]],"mmm")</f>
        <v>Jan</v>
      </c>
      <c r="AB3509">
        <f>YEAR(tbl_EcommerceSales[[#This Row],[Order_Date]])</f>
        <v>2026</v>
      </c>
      <c r="AC3509" t="str">
        <f>IF(tbl_EcommerceSales[[#This Row],[Age]]&lt;18,"Under 18",IF(tbl_EcommerceSales[[#This Row],[Age]]&lt;=25,"18-25",IF(tbl_EcommerceSales[[#This Row],[Age]]&lt;=35,"26-35",IF(tbl_EcommerceSales[[#This Row],[Age]]&lt;=45,"36-45",IF(tbl_EcommerceSales[[#This Row],[Age]]&lt;=55,"46-55","56+")))))</f>
        <v>26-35</v>
      </c>
    </row>
    <row r="3510" spans="1:29" x14ac:dyDescent="0.35">
      <c r="A3510" t="s">
        <v>5464</v>
      </c>
      <c r="B3510" s="7">
        <v>46041</v>
      </c>
      <c r="C3510" t="s">
        <v>3071</v>
      </c>
      <c r="D3510" t="s">
        <v>60</v>
      </c>
      <c r="E3510" t="s">
        <v>48</v>
      </c>
      <c r="F3510">
        <v>22</v>
      </c>
      <c r="G3510" t="s">
        <v>145</v>
      </c>
      <c r="H3510" t="s">
        <v>39</v>
      </c>
      <c r="I3510" t="s">
        <v>28</v>
      </c>
      <c r="J3510" t="s">
        <v>29</v>
      </c>
      <c r="K3510" t="s">
        <v>30</v>
      </c>
      <c r="L3510" t="s">
        <v>31</v>
      </c>
      <c r="M3510">
        <v>2</v>
      </c>
      <c r="N3510" s="2">
        <v>5999</v>
      </c>
      <c r="O3510" s="3">
        <v>0.25</v>
      </c>
      <c r="P3510" s="2">
        <v>7800</v>
      </c>
      <c r="Q3510" t="s">
        <v>44</v>
      </c>
      <c r="R3510" t="s">
        <v>33</v>
      </c>
      <c r="S3510" t="s">
        <v>57</v>
      </c>
      <c r="T3510" s="4">
        <v>5</v>
      </c>
      <c r="U3510" s="11">
        <f t="shared" si="54"/>
        <v>11998</v>
      </c>
      <c r="V3510" s="11">
        <f>tbl_EcommerceSales[[#This Row],[Gross_Sales]]*tbl_EcommerceSales[[#This Row],[Discount]]</f>
        <v>2999.5</v>
      </c>
      <c r="W3510" s="11">
        <f>tbl_EcommerceSales[[#This Row],[Gross_Sales]]-tbl_EcommerceSales[[#This Row],[Discount_Amount]]</f>
        <v>8998.5</v>
      </c>
      <c r="X3510" s="11">
        <f>tbl_EcommerceSales[[#This Row],[Quantity]] * _xlfn.XLOOKUP(tbl_EcommerceSales[[#This Row],[Product_ID]], Product_Master!A:A, Product_Master!F:F)</f>
        <v>7800</v>
      </c>
      <c r="Y3510" s="11">
        <f>tbl_EcommerceSales[[#This Row],[Net_Revenue]]-tbl_EcommerceSales[[#This Row],[Total_Cost]]</f>
        <v>1198.5</v>
      </c>
      <c r="Z3510" s="9">
        <f>IFERROR(#REF!/tbl_EcommerceSales[[#This Row],[Total_Cost]], 0)</f>
        <v>0</v>
      </c>
      <c r="AA3510" t="str">
        <f>TEXT(tbl_EcommerceSales[[#This Row],[Order_Date]],"mmm")</f>
        <v>Jan</v>
      </c>
      <c r="AB3510">
        <f>YEAR(tbl_EcommerceSales[[#This Row],[Order_Date]])</f>
        <v>2026</v>
      </c>
      <c r="AC3510" t="str">
        <f>IF(tbl_EcommerceSales[[#This Row],[Age]]&lt;18,"Under 18",IF(tbl_EcommerceSales[[#This Row],[Age]]&lt;=25,"18-25",IF(tbl_EcommerceSales[[#This Row],[Age]]&lt;=35,"26-35",IF(tbl_EcommerceSales[[#This Row],[Age]]&lt;=45,"36-45",IF(tbl_EcommerceSales[[#This Row],[Age]]&lt;=55,"46-55","56+")))))</f>
        <v>18-25</v>
      </c>
    </row>
    <row r="3511" spans="1:29" x14ac:dyDescent="0.35">
      <c r="A3511" t="s">
        <v>5465</v>
      </c>
      <c r="B3511" s="7">
        <v>46041</v>
      </c>
      <c r="C3511" t="s">
        <v>3189</v>
      </c>
      <c r="D3511" t="s">
        <v>66</v>
      </c>
      <c r="E3511" t="s">
        <v>48</v>
      </c>
      <c r="F3511">
        <v>40</v>
      </c>
      <c r="G3511" t="s">
        <v>96</v>
      </c>
      <c r="H3511" t="s">
        <v>39</v>
      </c>
      <c r="I3511" t="s">
        <v>80</v>
      </c>
      <c r="J3511" t="s">
        <v>81</v>
      </c>
      <c r="K3511" t="s">
        <v>82</v>
      </c>
      <c r="L3511" t="s">
        <v>83</v>
      </c>
      <c r="M3511">
        <v>1</v>
      </c>
      <c r="N3511" s="2">
        <v>2499</v>
      </c>
      <c r="O3511" s="3">
        <v>0.2</v>
      </c>
      <c r="P3511" s="2">
        <v>1550</v>
      </c>
      <c r="Q3511" t="s">
        <v>76</v>
      </c>
      <c r="R3511" t="s">
        <v>33</v>
      </c>
      <c r="S3511" t="s">
        <v>34</v>
      </c>
      <c r="T3511" s="4">
        <v>4</v>
      </c>
      <c r="U3511" s="11">
        <f t="shared" si="54"/>
        <v>2499</v>
      </c>
      <c r="V3511" s="11">
        <f>tbl_EcommerceSales[[#This Row],[Gross_Sales]]*tbl_EcommerceSales[[#This Row],[Discount]]</f>
        <v>499.8</v>
      </c>
      <c r="W3511" s="11">
        <f>tbl_EcommerceSales[[#This Row],[Gross_Sales]]-tbl_EcommerceSales[[#This Row],[Discount_Amount]]</f>
        <v>1999.2</v>
      </c>
      <c r="X3511" s="11">
        <f>tbl_EcommerceSales[[#This Row],[Quantity]] * _xlfn.XLOOKUP(tbl_EcommerceSales[[#This Row],[Product_ID]], Product_Master!A:A, Product_Master!F:F)</f>
        <v>1550</v>
      </c>
      <c r="Y3511" s="11">
        <f>tbl_EcommerceSales[[#This Row],[Net_Revenue]]-tbl_EcommerceSales[[#This Row],[Total_Cost]]</f>
        <v>449.20000000000005</v>
      </c>
      <c r="Z3511" s="9">
        <f>IFERROR(#REF!/tbl_EcommerceSales[[#This Row],[Total_Cost]], 0)</f>
        <v>0</v>
      </c>
      <c r="AA3511" t="str">
        <f>TEXT(tbl_EcommerceSales[[#This Row],[Order_Date]],"mmm")</f>
        <v>Jan</v>
      </c>
      <c r="AB3511">
        <f>YEAR(tbl_EcommerceSales[[#This Row],[Order_Date]])</f>
        <v>2026</v>
      </c>
      <c r="AC3511" t="str">
        <f>IF(tbl_EcommerceSales[[#This Row],[Age]]&lt;18,"Under 18",IF(tbl_EcommerceSales[[#This Row],[Age]]&lt;=25,"18-25",IF(tbl_EcommerceSales[[#This Row],[Age]]&lt;=35,"26-35",IF(tbl_EcommerceSales[[#This Row],[Age]]&lt;=45,"36-45",IF(tbl_EcommerceSales[[#This Row],[Age]]&lt;=55,"46-55","56+")))))</f>
        <v>36-45</v>
      </c>
    </row>
    <row r="3512" spans="1:29" x14ac:dyDescent="0.35">
      <c r="A3512" t="s">
        <v>5466</v>
      </c>
      <c r="B3512" s="7">
        <v>46041</v>
      </c>
      <c r="C3512" t="s">
        <v>1299</v>
      </c>
      <c r="D3512" t="s">
        <v>139</v>
      </c>
      <c r="E3512" t="s">
        <v>48</v>
      </c>
      <c r="F3512">
        <v>31</v>
      </c>
      <c r="G3512" t="s">
        <v>99</v>
      </c>
      <c r="H3512" t="s">
        <v>88</v>
      </c>
      <c r="I3512" t="s">
        <v>73</v>
      </c>
      <c r="J3512" t="s">
        <v>74</v>
      </c>
      <c r="K3512" t="s">
        <v>55</v>
      </c>
      <c r="L3512" t="s">
        <v>75</v>
      </c>
      <c r="M3512">
        <v>1</v>
      </c>
      <c r="N3512" s="2">
        <v>2899</v>
      </c>
      <c r="O3512" s="3">
        <v>0.1</v>
      </c>
      <c r="P3512" s="2">
        <v>1700</v>
      </c>
      <c r="Q3512" t="s">
        <v>44</v>
      </c>
      <c r="R3512" t="s">
        <v>33</v>
      </c>
      <c r="S3512" t="s">
        <v>34</v>
      </c>
      <c r="T3512" s="4">
        <v>4</v>
      </c>
      <c r="U3512" s="11">
        <f t="shared" si="54"/>
        <v>2899</v>
      </c>
      <c r="V3512" s="11">
        <f>tbl_EcommerceSales[[#This Row],[Gross_Sales]]*tbl_EcommerceSales[[#This Row],[Discount]]</f>
        <v>289.90000000000003</v>
      </c>
      <c r="W3512" s="11">
        <f>tbl_EcommerceSales[[#This Row],[Gross_Sales]]-tbl_EcommerceSales[[#This Row],[Discount_Amount]]</f>
        <v>2609.1</v>
      </c>
      <c r="X3512" s="11">
        <f>tbl_EcommerceSales[[#This Row],[Quantity]] * _xlfn.XLOOKUP(tbl_EcommerceSales[[#This Row],[Product_ID]], Product_Master!A:A, Product_Master!F:F)</f>
        <v>1700</v>
      </c>
      <c r="Y3512" s="11">
        <f>tbl_EcommerceSales[[#This Row],[Net_Revenue]]-tbl_EcommerceSales[[#This Row],[Total_Cost]]</f>
        <v>909.09999999999991</v>
      </c>
      <c r="Z3512" s="9">
        <f>IFERROR(#REF!/tbl_EcommerceSales[[#This Row],[Total_Cost]], 0)</f>
        <v>0</v>
      </c>
      <c r="AA3512" t="str">
        <f>TEXT(tbl_EcommerceSales[[#This Row],[Order_Date]],"mmm")</f>
        <v>Jan</v>
      </c>
      <c r="AB3512">
        <f>YEAR(tbl_EcommerceSales[[#This Row],[Order_Date]])</f>
        <v>2026</v>
      </c>
      <c r="AC3512" t="str">
        <f>IF(tbl_EcommerceSales[[#This Row],[Age]]&lt;18,"Under 18",IF(tbl_EcommerceSales[[#This Row],[Age]]&lt;=25,"18-25",IF(tbl_EcommerceSales[[#This Row],[Age]]&lt;=35,"26-35",IF(tbl_EcommerceSales[[#This Row],[Age]]&lt;=45,"36-45",IF(tbl_EcommerceSales[[#This Row],[Age]]&lt;=55,"46-55","56+")))))</f>
        <v>26-35</v>
      </c>
    </row>
    <row r="3513" spans="1:29" x14ac:dyDescent="0.35">
      <c r="A3513" t="s">
        <v>5467</v>
      </c>
      <c r="B3513" s="7">
        <v>46041</v>
      </c>
      <c r="C3513" t="s">
        <v>3991</v>
      </c>
      <c r="D3513" t="s">
        <v>151</v>
      </c>
      <c r="E3513" t="s">
        <v>25</v>
      </c>
      <c r="F3513">
        <v>41</v>
      </c>
      <c r="G3513" t="s">
        <v>171</v>
      </c>
      <c r="H3513" t="s">
        <v>39</v>
      </c>
      <c r="I3513" t="s">
        <v>40</v>
      </c>
      <c r="J3513" t="s">
        <v>41</v>
      </c>
      <c r="K3513" t="s">
        <v>42</v>
      </c>
      <c r="L3513" t="s">
        <v>43</v>
      </c>
      <c r="M3513">
        <v>1</v>
      </c>
      <c r="N3513" s="2">
        <v>699</v>
      </c>
      <c r="O3513" s="3">
        <v>0.2</v>
      </c>
      <c r="P3513" s="2">
        <v>310</v>
      </c>
      <c r="Q3513" t="s">
        <v>319</v>
      </c>
      <c r="R3513" t="s">
        <v>33</v>
      </c>
      <c r="S3513" t="s">
        <v>34</v>
      </c>
      <c r="T3513" s="4">
        <v>4</v>
      </c>
      <c r="U3513" s="11">
        <f t="shared" si="54"/>
        <v>699</v>
      </c>
      <c r="V3513" s="11">
        <f>tbl_EcommerceSales[[#This Row],[Gross_Sales]]*tbl_EcommerceSales[[#This Row],[Discount]]</f>
        <v>139.80000000000001</v>
      </c>
      <c r="W3513" s="11">
        <f>tbl_EcommerceSales[[#This Row],[Gross_Sales]]-tbl_EcommerceSales[[#This Row],[Discount_Amount]]</f>
        <v>559.20000000000005</v>
      </c>
      <c r="X3513" s="11">
        <f>tbl_EcommerceSales[[#This Row],[Quantity]] * _xlfn.XLOOKUP(tbl_EcommerceSales[[#This Row],[Product_ID]], Product_Master!A:A, Product_Master!F:F)</f>
        <v>310</v>
      </c>
      <c r="Y3513" s="11">
        <f>tbl_EcommerceSales[[#This Row],[Net_Revenue]]-tbl_EcommerceSales[[#This Row],[Total_Cost]]</f>
        <v>249.20000000000005</v>
      </c>
      <c r="Z3513" s="9">
        <f>IFERROR(#REF!/tbl_EcommerceSales[[#This Row],[Total_Cost]], 0)</f>
        <v>0</v>
      </c>
      <c r="AA3513" t="str">
        <f>TEXT(tbl_EcommerceSales[[#This Row],[Order_Date]],"mmm")</f>
        <v>Jan</v>
      </c>
      <c r="AB3513">
        <f>YEAR(tbl_EcommerceSales[[#This Row],[Order_Date]])</f>
        <v>2026</v>
      </c>
      <c r="AC3513" t="str">
        <f>IF(tbl_EcommerceSales[[#This Row],[Age]]&lt;18,"Under 18",IF(tbl_EcommerceSales[[#This Row],[Age]]&lt;=25,"18-25",IF(tbl_EcommerceSales[[#This Row],[Age]]&lt;=35,"26-35",IF(tbl_EcommerceSales[[#This Row],[Age]]&lt;=45,"36-45",IF(tbl_EcommerceSales[[#This Row],[Age]]&lt;=55,"46-55","56+")))))</f>
        <v>36-45</v>
      </c>
    </row>
    <row r="3514" spans="1:29" x14ac:dyDescent="0.35">
      <c r="A3514" t="s">
        <v>5468</v>
      </c>
      <c r="B3514" s="7">
        <v>46041</v>
      </c>
      <c r="C3514" t="s">
        <v>5281</v>
      </c>
      <c r="D3514" t="s">
        <v>110</v>
      </c>
      <c r="E3514" t="s">
        <v>25</v>
      </c>
      <c r="F3514">
        <v>32</v>
      </c>
      <c r="G3514" t="s">
        <v>136</v>
      </c>
      <c r="H3514" t="s">
        <v>88</v>
      </c>
      <c r="I3514" t="s">
        <v>212</v>
      </c>
      <c r="J3514" t="s">
        <v>213</v>
      </c>
      <c r="K3514" t="s">
        <v>177</v>
      </c>
      <c r="L3514" t="s">
        <v>178</v>
      </c>
      <c r="M3514">
        <v>3</v>
      </c>
      <c r="N3514" s="2">
        <v>2499</v>
      </c>
      <c r="O3514" s="3">
        <v>0.15</v>
      </c>
      <c r="P3514" s="2">
        <v>4350</v>
      </c>
      <c r="Q3514" t="s">
        <v>32</v>
      </c>
      <c r="R3514" t="s">
        <v>33</v>
      </c>
      <c r="S3514" t="s">
        <v>57</v>
      </c>
      <c r="T3514" s="4">
        <v>5</v>
      </c>
      <c r="U3514" s="11">
        <f t="shared" si="54"/>
        <v>7497</v>
      </c>
      <c r="V3514" s="11">
        <f>tbl_EcommerceSales[[#This Row],[Gross_Sales]]*tbl_EcommerceSales[[#This Row],[Discount]]</f>
        <v>1124.55</v>
      </c>
      <c r="W3514" s="11">
        <f>tbl_EcommerceSales[[#This Row],[Gross_Sales]]-tbl_EcommerceSales[[#This Row],[Discount_Amount]]</f>
        <v>6372.45</v>
      </c>
      <c r="X3514" s="11">
        <f>tbl_EcommerceSales[[#This Row],[Quantity]] * _xlfn.XLOOKUP(tbl_EcommerceSales[[#This Row],[Product_ID]], Product_Master!A:A, Product_Master!F:F)</f>
        <v>4350</v>
      </c>
      <c r="Y3514" s="11">
        <f>tbl_EcommerceSales[[#This Row],[Net_Revenue]]-tbl_EcommerceSales[[#This Row],[Total_Cost]]</f>
        <v>2022.4499999999998</v>
      </c>
      <c r="Z3514" s="9">
        <f>IFERROR(#REF!/tbl_EcommerceSales[[#This Row],[Total_Cost]], 0)</f>
        <v>0</v>
      </c>
      <c r="AA3514" t="str">
        <f>TEXT(tbl_EcommerceSales[[#This Row],[Order_Date]],"mmm")</f>
        <v>Jan</v>
      </c>
      <c r="AB3514">
        <f>YEAR(tbl_EcommerceSales[[#This Row],[Order_Date]])</f>
        <v>2026</v>
      </c>
      <c r="AC3514" t="str">
        <f>IF(tbl_EcommerceSales[[#This Row],[Age]]&lt;18,"Under 18",IF(tbl_EcommerceSales[[#This Row],[Age]]&lt;=25,"18-25",IF(tbl_EcommerceSales[[#This Row],[Age]]&lt;=35,"26-35",IF(tbl_EcommerceSales[[#This Row],[Age]]&lt;=45,"36-45",IF(tbl_EcommerceSales[[#This Row],[Age]]&lt;=55,"46-55","56+")))))</f>
        <v>26-35</v>
      </c>
    </row>
    <row r="3515" spans="1:29" x14ac:dyDescent="0.35">
      <c r="A3515" t="s">
        <v>5469</v>
      </c>
      <c r="B3515" s="7">
        <v>46041</v>
      </c>
      <c r="C3515" t="s">
        <v>4110</v>
      </c>
      <c r="D3515" t="s">
        <v>205</v>
      </c>
      <c r="E3515" t="s">
        <v>48</v>
      </c>
      <c r="F3515">
        <v>18</v>
      </c>
      <c r="G3515" t="s">
        <v>171</v>
      </c>
      <c r="H3515" t="s">
        <v>39</v>
      </c>
      <c r="I3515" t="s">
        <v>241</v>
      </c>
      <c r="J3515" t="s">
        <v>242</v>
      </c>
      <c r="K3515" t="s">
        <v>42</v>
      </c>
      <c r="L3515" t="s">
        <v>243</v>
      </c>
      <c r="M3515">
        <v>2</v>
      </c>
      <c r="N3515" s="2">
        <v>649</v>
      </c>
      <c r="O3515" s="3">
        <v>0.05</v>
      </c>
      <c r="P3515" s="2">
        <v>580</v>
      </c>
      <c r="Q3515" t="s">
        <v>32</v>
      </c>
      <c r="R3515" t="s">
        <v>33</v>
      </c>
      <c r="S3515" t="s">
        <v>34</v>
      </c>
      <c r="T3515" s="4">
        <v>1</v>
      </c>
      <c r="U3515" s="11">
        <f t="shared" si="54"/>
        <v>1298</v>
      </c>
      <c r="V3515" s="11">
        <f>tbl_EcommerceSales[[#This Row],[Gross_Sales]]*tbl_EcommerceSales[[#This Row],[Discount]]</f>
        <v>64.900000000000006</v>
      </c>
      <c r="W3515" s="11">
        <f>tbl_EcommerceSales[[#This Row],[Gross_Sales]]-tbl_EcommerceSales[[#This Row],[Discount_Amount]]</f>
        <v>1233.0999999999999</v>
      </c>
      <c r="X3515" s="11">
        <f>tbl_EcommerceSales[[#This Row],[Quantity]] * _xlfn.XLOOKUP(tbl_EcommerceSales[[#This Row],[Product_ID]], Product_Master!A:A, Product_Master!F:F)</f>
        <v>580</v>
      </c>
      <c r="Y3515" s="11">
        <f>tbl_EcommerceSales[[#This Row],[Net_Revenue]]-tbl_EcommerceSales[[#This Row],[Total_Cost]]</f>
        <v>653.09999999999991</v>
      </c>
      <c r="Z3515" s="9">
        <f>IFERROR(#REF!/tbl_EcommerceSales[[#This Row],[Total_Cost]], 0)</f>
        <v>0</v>
      </c>
      <c r="AA3515" t="str">
        <f>TEXT(tbl_EcommerceSales[[#This Row],[Order_Date]],"mmm")</f>
        <v>Jan</v>
      </c>
      <c r="AB3515">
        <f>YEAR(tbl_EcommerceSales[[#This Row],[Order_Date]])</f>
        <v>2026</v>
      </c>
      <c r="AC3515" t="str">
        <f>IF(tbl_EcommerceSales[[#This Row],[Age]]&lt;18,"Under 18",IF(tbl_EcommerceSales[[#This Row],[Age]]&lt;=25,"18-25",IF(tbl_EcommerceSales[[#This Row],[Age]]&lt;=35,"26-35",IF(tbl_EcommerceSales[[#This Row],[Age]]&lt;=45,"36-45",IF(tbl_EcommerceSales[[#This Row],[Age]]&lt;=55,"46-55","56+")))))</f>
        <v>18-25</v>
      </c>
    </row>
    <row r="3516" spans="1:29" x14ac:dyDescent="0.35">
      <c r="A3516" t="s">
        <v>5470</v>
      </c>
      <c r="B3516" s="7">
        <v>46042</v>
      </c>
      <c r="C3516" t="s">
        <v>3964</v>
      </c>
      <c r="D3516" t="s">
        <v>86</v>
      </c>
      <c r="E3516" t="s">
        <v>48</v>
      </c>
      <c r="F3516">
        <v>18</v>
      </c>
      <c r="G3516" t="s">
        <v>99</v>
      </c>
      <c r="H3516" t="s">
        <v>88</v>
      </c>
      <c r="I3516" t="s">
        <v>160</v>
      </c>
      <c r="J3516" t="s">
        <v>161</v>
      </c>
      <c r="K3516" t="s">
        <v>91</v>
      </c>
      <c r="L3516" t="s">
        <v>133</v>
      </c>
      <c r="M3516">
        <v>2</v>
      </c>
      <c r="N3516" s="2">
        <v>1099</v>
      </c>
      <c r="O3516" s="3">
        <v>0.05</v>
      </c>
      <c r="P3516" s="2">
        <v>1040</v>
      </c>
      <c r="Q3516" t="s">
        <v>32</v>
      </c>
      <c r="R3516" t="s">
        <v>33</v>
      </c>
      <c r="S3516" t="s">
        <v>57</v>
      </c>
      <c r="T3516" s="4">
        <v>3</v>
      </c>
      <c r="U3516" s="11">
        <f t="shared" si="54"/>
        <v>2198</v>
      </c>
      <c r="V3516" s="11">
        <f>tbl_EcommerceSales[[#This Row],[Gross_Sales]]*tbl_EcommerceSales[[#This Row],[Discount]]</f>
        <v>109.9</v>
      </c>
      <c r="W3516" s="11">
        <f>tbl_EcommerceSales[[#This Row],[Gross_Sales]]-tbl_EcommerceSales[[#This Row],[Discount_Amount]]</f>
        <v>2088.1</v>
      </c>
      <c r="X3516" s="11">
        <f>tbl_EcommerceSales[[#This Row],[Quantity]] * _xlfn.XLOOKUP(tbl_EcommerceSales[[#This Row],[Product_ID]], Product_Master!A:A, Product_Master!F:F)</f>
        <v>1040</v>
      </c>
      <c r="Y3516" s="11">
        <f>tbl_EcommerceSales[[#This Row],[Net_Revenue]]-tbl_EcommerceSales[[#This Row],[Total_Cost]]</f>
        <v>1048.0999999999999</v>
      </c>
      <c r="Z3516" s="9">
        <f>IFERROR(#REF!/tbl_EcommerceSales[[#This Row],[Total_Cost]], 0)</f>
        <v>0</v>
      </c>
      <c r="AA3516" t="str">
        <f>TEXT(tbl_EcommerceSales[[#This Row],[Order_Date]],"mmm")</f>
        <v>Jan</v>
      </c>
      <c r="AB3516">
        <f>YEAR(tbl_EcommerceSales[[#This Row],[Order_Date]])</f>
        <v>2026</v>
      </c>
      <c r="AC3516" t="str">
        <f>IF(tbl_EcommerceSales[[#This Row],[Age]]&lt;18,"Under 18",IF(tbl_EcommerceSales[[#This Row],[Age]]&lt;=25,"18-25",IF(tbl_EcommerceSales[[#This Row],[Age]]&lt;=35,"26-35",IF(tbl_EcommerceSales[[#This Row],[Age]]&lt;=45,"36-45",IF(tbl_EcommerceSales[[#This Row],[Age]]&lt;=55,"46-55","56+")))))</f>
        <v>18-25</v>
      </c>
    </row>
    <row r="3517" spans="1:29" x14ac:dyDescent="0.35">
      <c r="A3517" t="s">
        <v>5471</v>
      </c>
      <c r="B3517" s="7">
        <v>46042</v>
      </c>
      <c r="C3517" t="s">
        <v>2752</v>
      </c>
      <c r="D3517" t="s">
        <v>227</v>
      </c>
      <c r="E3517" t="s">
        <v>25</v>
      </c>
      <c r="F3517">
        <v>25</v>
      </c>
      <c r="G3517" t="s">
        <v>246</v>
      </c>
      <c r="H3517" t="s">
        <v>27</v>
      </c>
      <c r="I3517" t="s">
        <v>80</v>
      </c>
      <c r="J3517" t="s">
        <v>81</v>
      </c>
      <c r="K3517" t="s">
        <v>82</v>
      </c>
      <c r="L3517" t="s">
        <v>83</v>
      </c>
      <c r="M3517">
        <v>2</v>
      </c>
      <c r="N3517" s="2">
        <v>2499</v>
      </c>
      <c r="O3517" s="3">
        <v>0.2</v>
      </c>
      <c r="P3517" s="2">
        <v>3100</v>
      </c>
      <c r="Q3517" t="s">
        <v>32</v>
      </c>
      <c r="R3517" t="s">
        <v>33</v>
      </c>
      <c r="S3517" t="s">
        <v>34</v>
      </c>
      <c r="T3517" s="4">
        <v>4</v>
      </c>
      <c r="U3517" s="11">
        <f t="shared" si="54"/>
        <v>4998</v>
      </c>
      <c r="V3517" s="11">
        <f>tbl_EcommerceSales[[#This Row],[Gross_Sales]]*tbl_EcommerceSales[[#This Row],[Discount]]</f>
        <v>999.6</v>
      </c>
      <c r="W3517" s="11">
        <f>tbl_EcommerceSales[[#This Row],[Gross_Sales]]-tbl_EcommerceSales[[#This Row],[Discount_Amount]]</f>
        <v>3998.4</v>
      </c>
      <c r="X3517" s="11">
        <f>tbl_EcommerceSales[[#This Row],[Quantity]] * _xlfn.XLOOKUP(tbl_EcommerceSales[[#This Row],[Product_ID]], Product_Master!A:A, Product_Master!F:F)</f>
        <v>3100</v>
      </c>
      <c r="Y3517" s="11">
        <f>tbl_EcommerceSales[[#This Row],[Net_Revenue]]-tbl_EcommerceSales[[#This Row],[Total_Cost]]</f>
        <v>898.40000000000009</v>
      </c>
      <c r="Z3517" s="9">
        <f>IFERROR(#REF!/tbl_EcommerceSales[[#This Row],[Total_Cost]], 0)</f>
        <v>0</v>
      </c>
      <c r="AA3517" t="str">
        <f>TEXT(tbl_EcommerceSales[[#This Row],[Order_Date]],"mmm")</f>
        <v>Jan</v>
      </c>
      <c r="AB3517">
        <f>YEAR(tbl_EcommerceSales[[#This Row],[Order_Date]])</f>
        <v>2026</v>
      </c>
      <c r="AC3517" t="str">
        <f>IF(tbl_EcommerceSales[[#This Row],[Age]]&lt;18,"Under 18",IF(tbl_EcommerceSales[[#This Row],[Age]]&lt;=25,"18-25",IF(tbl_EcommerceSales[[#This Row],[Age]]&lt;=35,"26-35",IF(tbl_EcommerceSales[[#This Row],[Age]]&lt;=45,"36-45",IF(tbl_EcommerceSales[[#This Row],[Age]]&lt;=55,"46-55","56+")))))</f>
        <v>18-25</v>
      </c>
    </row>
    <row r="3518" spans="1:29" x14ac:dyDescent="0.35">
      <c r="A3518" t="s">
        <v>5472</v>
      </c>
      <c r="B3518" s="7">
        <v>46042</v>
      </c>
      <c r="C3518" t="s">
        <v>2791</v>
      </c>
      <c r="D3518" t="s">
        <v>60</v>
      </c>
      <c r="E3518" t="s">
        <v>25</v>
      </c>
      <c r="F3518">
        <v>33</v>
      </c>
      <c r="G3518" t="s">
        <v>171</v>
      </c>
      <c r="H3518" t="s">
        <v>39</v>
      </c>
      <c r="I3518" t="s">
        <v>73</v>
      </c>
      <c r="J3518" t="s">
        <v>74</v>
      </c>
      <c r="K3518" t="s">
        <v>55</v>
      </c>
      <c r="L3518" t="s">
        <v>75</v>
      </c>
      <c r="M3518">
        <v>3</v>
      </c>
      <c r="N3518" s="2">
        <v>2899</v>
      </c>
      <c r="O3518" s="3">
        <v>0.25</v>
      </c>
      <c r="P3518" s="2">
        <v>5100</v>
      </c>
      <c r="Q3518" t="s">
        <v>76</v>
      </c>
      <c r="R3518" t="s">
        <v>33</v>
      </c>
      <c r="S3518" t="s">
        <v>57</v>
      </c>
      <c r="T3518" s="4">
        <v>5</v>
      </c>
      <c r="U3518" s="11">
        <f t="shared" si="54"/>
        <v>8697</v>
      </c>
      <c r="V3518" s="11">
        <f>tbl_EcommerceSales[[#This Row],[Gross_Sales]]*tbl_EcommerceSales[[#This Row],[Discount]]</f>
        <v>2174.25</v>
      </c>
      <c r="W3518" s="11">
        <f>tbl_EcommerceSales[[#This Row],[Gross_Sales]]-tbl_EcommerceSales[[#This Row],[Discount_Amount]]</f>
        <v>6522.75</v>
      </c>
      <c r="X3518" s="11">
        <f>tbl_EcommerceSales[[#This Row],[Quantity]] * _xlfn.XLOOKUP(tbl_EcommerceSales[[#This Row],[Product_ID]], Product_Master!A:A, Product_Master!F:F)</f>
        <v>5100</v>
      </c>
      <c r="Y3518" s="11">
        <f>tbl_EcommerceSales[[#This Row],[Net_Revenue]]-tbl_EcommerceSales[[#This Row],[Total_Cost]]</f>
        <v>1422.75</v>
      </c>
      <c r="Z3518" s="9">
        <f>IFERROR(#REF!/tbl_EcommerceSales[[#This Row],[Total_Cost]], 0)</f>
        <v>0</v>
      </c>
      <c r="AA3518" t="str">
        <f>TEXT(tbl_EcommerceSales[[#This Row],[Order_Date]],"mmm")</f>
        <v>Jan</v>
      </c>
      <c r="AB3518">
        <f>YEAR(tbl_EcommerceSales[[#This Row],[Order_Date]])</f>
        <v>2026</v>
      </c>
      <c r="AC3518" t="str">
        <f>IF(tbl_EcommerceSales[[#This Row],[Age]]&lt;18,"Under 18",IF(tbl_EcommerceSales[[#This Row],[Age]]&lt;=25,"18-25",IF(tbl_EcommerceSales[[#This Row],[Age]]&lt;=35,"26-35",IF(tbl_EcommerceSales[[#This Row],[Age]]&lt;=45,"36-45",IF(tbl_EcommerceSales[[#This Row],[Age]]&lt;=55,"46-55","56+")))))</f>
        <v>26-35</v>
      </c>
    </row>
    <row r="3519" spans="1:29" x14ac:dyDescent="0.35">
      <c r="A3519" t="s">
        <v>5473</v>
      </c>
      <c r="B3519" s="7">
        <v>46042</v>
      </c>
      <c r="C3519" t="s">
        <v>5474</v>
      </c>
      <c r="D3519" t="s">
        <v>66</v>
      </c>
      <c r="E3519" t="s">
        <v>25</v>
      </c>
      <c r="F3519">
        <v>22</v>
      </c>
      <c r="G3519" t="s">
        <v>61</v>
      </c>
      <c r="H3519" t="s">
        <v>27</v>
      </c>
      <c r="I3519" t="s">
        <v>200</v>
      </c>
      <c r="J3519" t="s">
        <v>201</v>
      </c>
      <c r="K3519" t="s">
        <v>91</v>
      </c>
      <c r="L3519" t="s">
        <v>202</v>
      </c>
      <c r="M3519">
        <v>1</v>
      </c>
      <c r="N3519" s="2">
        <v>899</v>
      </c>
      <c r="O3519" s="3">
        <v>0.3</v>
      </c>
      <c r="P3519" s="2">
        <v>420</v>
      </c>
      <c r="Q3519" t="s">
        <v>123</v>
      </c>
      <c r="R3519" t="s">
        <v>93</v>
      </c>
      <c r="S3519" t="s">
        <v>57</v>
      </c>
      <c r="T3519" s="4">
        <v>4</v>
      </c>
      <c r="U3519" s="11">
        <f t="shared" si="54"/>
        <v>899</v>
      </c>
      <c r="V3519" s="11">
        <f>tbl_EcommerceSales[[#This Row],[Gross_Sales]]*tbl_EcommerceSales[[#This Row],[Discount]]</f>
        <v>269.7</v>
      </c>
      <c r="W3519" s="11">
        <f>tbl_EcommerceSales[[#This Row],[Gross_Sales]]-tbl_EcommerceSales[[#This Row],[Discount_Amount]]</f>
        <v>629.29999999999995</v>
      </c>
      <c r="X3519" s="11">
        <f>tbl_EcommerceSales[[#This Row],[Quantity]] * _xlfn.XLOOKUP(tbl_EcommerceSales[[#This Row],[Product_ID]], Product_Master!A:A, Product_Master!F:F)</f>
        <v>420</v>
      </c>
      <c r="Y3519" s="11">
        <f>tbl_EcommerceSales[[#This Row],[Net_Revenue]]-tbl_EcommerceSales[[#This Row],[Total_Cost]]</f>
        <v>209.29999999999995</v>
      </c>
      <c r="Z3519" s="9">
        <f>IFERROR(#REF!/tbl_EcommerceSales[[#This Row],[Total_Cost]], 0)</f>
        <v>0</v>
      </c>
      <c r="AA3519" t="str">
        <f>TEXT(tbl_EcommerceSales[[#This Row],[Order_Date]],"mmm")</f>
        <v>Jan</v>
      </c>
      <c r="AB3519">
        <f>YEAR(tbl_EcommerceSales[[#This Row],[Order_Date]])</f>
        <v>2026</v>
      </c>
      <c r="AC3519" t="str">
        <f>IF(tbl_EcommerceSales[[#This Row],[Age]]&lt;18,"Under 18",IF(tbl_EcommerceSales[[#This Row],[Age]]&lt;=25,"18-25",IF(tbl_EcommerceSales[[#This Row],[Age]]&lt;=35,"26-35",IF(tbl_EcommerceSales[[#This Row],[Age]]&lt;=45,"36-45",IF(tbl_EcommerceSales[[#This Row],[Age]]&lt;=55,"46-55","56+")))))</f>
        <v>18-25</v>
      </c>
    </row>
    <row r="3520" spans="1:29" x14ac:dyDescent="0.35">
      <c r="A3520" t="s">
        <v>5475</v>
      </c>
      <c r="B3520" s="7">
        <v>46042</v>
      </c>
      <c r="C3520" t="s">
        <v>587</v>
      </c>
      <c r="D3520" t="s">
        <v>195</v>
      </c>
      <c r="E3520" t="s">
        <v>25</v>
      </c>
      <c r="F3520">
        <v>34</v>
      </c>
      <c r="G3520" t="s">
        <v>211</v>
      </c>
      <c r="H3520" t="s">
        <v>72</v>
      </c>
      <c r="I3520" t="s">
        <v>53</v>
      </c>
      <c r="J3520" t="s">
        <v>54</v>
      </c>
      <c r="K3520" t="s">
        <v>55</v>
      </c>
      <c r="L3520" t="s">
        <v>56</v>
      </c>
      <c r="M3520">
        <v>1</v>
      </c>
      <c r="N3520" s="2">
        <v>799</v>
      </c>
      <c r="O3520" s="3">
        <v>0</v>
      </c>
      <c r="P3520" s="2">
        <v>390</v>
      </c>
      <c r="Q3520" t="s">
        <v>76</v>
      </c>
      <c r="R3520" t="s">
        <v>33</v>
      </c>
      <c r="S3520" t="s">
        <v>57</v>
      </c>
      <c r="T3520" s="4">
        <v>4</v>
      </c>
      <c r="U3520" s="11">
        <f t="shared" si="54"/>
        <v>799</v>
      </c>
      <c r="V3520" s="11">
        <f>tbl_EcommerceSales[[#This Row],[Gross_Sales]]*tbl_EcommerceSales[[#This Row],[Discount]]</f>
        <v>0</v>
      </c>
      <c r="W3520" s="11">
        <f>tbl_EcommerceSales[[#This Row],[Gross_Sales]]-tbl_EcommerceSales[[#This Row],[Discount_Amount]]</f>
        <v>799</v>
      </c>
      <c r="X3520" s="11">
        <f>tbl_EcommerceSales[[#This Row],[Quantity]] * _xlfn.XLOOKUP(tbl_EcommerceSales[[#This Row],[Product_ID]], Product_Master!A:A, Product_Master!F:F)</f>
        <v>390</v>
      </c>
      <c r="Y3520" s="11">
        <f>tbl_EcommerceSales[[#This Row],[Net_Revenue]]-tbl_EcommerceSales[[#This Row],[Total_Cost]]</f>
        <v>409</v>
      </c>
      <c r="Z3520" s="9">
        <f>IFERROR(#REF!/tbl_EcommerceSales[[#This Row],[Total_Cost]], 0)</f>
        <v>0</v>
      </c>
      <c r="AA3520" t="str">
        <f>TEXT(tbl_EcommerceSales[[#This Row],[Order_Date]],"mmm")</f>
        <v>Jan</v>
      </c>
      <c r="AB3520">
        <f>YEAR(tbl_EcommerceSales[[#This Row],[Order_Date]])</f>
        <v>2026</v>
      </c>
      <c r="AC3520" t="str">
        <f>IF(tbl_EcommerceSales[[#This Row],[Age]]&lt;18,"Under 18",IF(tbl_EcommerceSales[[#This Row],[Age]]&lt;=25,"18-25",IF(tbl_EcommerceSales[[#This Row],[Age]]&lt;=35,"26-35",IF(tbl_EcommerceSales[[#This Row],[Age]]&lt;=45,"36-45",IF(tbl_EcommerceSales[[#This Row],[Age]]&lt;=55,"46-55","56+")))))</f>
        <v>26-35</v>
      </c>
    </row>
    <row r="3521" spans="1:29" x14ac:dyDescent="0.35">
      <c r="A3521" t="s">
        <v>5476</v>
      </c>
      <c r="B3521" s="7">
        <v>46042</v>
      </c>
      <c r="C3521" t="s">
        <v>115</v>
      </c>
      <c r="D3521" t="s">
        <v>116</v>
      </c>
      <c r="E3521" t="s">
        <v>25</v>
      </c>
      <c r="F3521">
        <v>45</v>
      </c>
      <c r="G3521" t="s">
        <v>171</v>
      </c>
      <c r="H3521" t="s">
        <v>39</v>
      </c>
      <c r="I3521" t="s">
        <v>67</v>
      </c>
      <c r="J3521" t="s">
        <v>68</v>
      </c>
      <c r="K3521" t="s">
        <v>42</v>
      </c>
      <c r="L3521" t="s">
        <v>43</v>
      </c>
      <c r="M3521">
        <v>5</v>
      </c>
      <c r="N3521" s="2">
        <v>799</v>
      </c>
      <c r="O3521" s="3">
        <v>0.05</v>
      </c>
      <c r="P3521" s="2">
        <v>1800</v>
      </c>
      <c r="Q3521" t="s">
        <v>32</v>
      </c>
      <c r="R3521" t="s">
        <v>33</v>
      </c>
      <c r="S3521" t="s">
        <v>34</v>
      </c>
      <c r="T3521" s="4">
        <v>4</v>
      </c>
      <c r="U3521" s="11">
        <f t="shared" si="54"/>
        <v>3995</v>
      </c>
      <c r="V3521" s="11">
        <f>tbl_EcommerceSales[[#This Row],[Gross_Sales]]*tbl_EcommerceSales[[#This Row],[Discount]]</f>
        <v>199.75</v>
      </c>
      <c r="W3521" s="11">
        <f>tbl_EcommerceSales[[#This Row],[Gross_Sales]]-tbl_EcommerceSales[[#This Row],[Discount_Amount]]</f>
        <v>3795.25</v>
      </c>
      <c r="X3521" s="11">
        <f>tbl_EcommerceSales[[#This Row],[Quantity]] * _xlfn.XLOOKUP(tbl_EcommerceSales[[#This Row],[Product_ID]], Product_Master!A:A, Product_Master!F:F)</f>
        <v>1800</v>
      </c>
      <c r="Y3521" s="11">
        <f>tbl_EcommerceSales[[#This Row],[Net_Revenue]]-tbl_EcommerceSales[[#This Row],[Total_Cost]]</f>
        <v>1995.25</v>
      </c>
      <c r="Z3521" s="9">
        <f>IFERROR(#REF!/tbl_EcommerceSales[[#This Row],[Total_Cost]], 0)</f>
        <v>0</v>
      </c>
      <c r="AA3521" t="str">
        <f>TEXT(tbl_EcommerceSales[[#This Row],[Order_Date]],"mmm")</f>
        <v>Jan</v>
      </c>
      <c r="AB3521">
        <f>YEAR(tbl_EcommerceSales[[#This Row],[Order_Date]])</f>
        <v>2026</v>
      </c>
      <c r="AC3521" t="str">
        <f>IF(tbl_EcommerceSales[[#This Row],[Age]]&lt;18,"Under 18",IF(tbl_EcommerceSales[[#This Row],[Age]]&lt;=25,"18-25",IF(tbl_EcommerceSales[[#This Row],[Age]]&lt;=35,"26-35",IF(tbl_EcommerceSales[[#This Row],[Age]]&lt;=45,"36-45",IF(tbl_EcommerceSales[[#This Row],[Age]]&lt;=55,"46-55","56+")))))</f>
        <v>36-45</v>
      </c>
    </row>
    <row r="3522" spans="1:29" x14ac:dyDescent="0.35">
      <c r="A3522" t="s">
        <v>5477</v>
      </c>
      <c r="B3522" s="7">
        <v>46042</v>
      </c>
      <c r="C3522" t="s">
        <v>2745</v>
      </c>
      <c r="D3522" t="s">
        <v>106</v>
      </c>
      <c r="E3522" t="s">
        <v>48</v>
      </c>
      <c r="F3522">
        <v>26</v>
      </c>
      <c r="G3522" t="s">
        <v>152</v>
      </c>
      <c r="H3522" t="s">
        <v>72</v>
      </c>
      <c r="I3522" t="s">
        <v>89</v>
      </c>
      <c r="J3522" t="s">
        <v>90</v>
      </c>
      <c r="K3522" t="s">
        <v>91</v>
      </c>
      <c r="L3522" t="s">
        <v>92</v>
      </c>
      <c r="M3522">
        <v>2</v>
      </c>
      <c r="N3522" s="2">
        <v>599</v>
      </c>
      <c r="O3522" s="3">
        <v>0.1</v>
      </c>
      <c r="P3522" s="2">
        <v>520</v>
      </c>
      <c r="Q3522" t="s">
        <v>76</v>
      </c>
      <c r="R3522" t="s">
        <v>33</v>
      </c>
      <c r="S3522" t="s">
        <v>34</v>
      </c>
      <c r="T3522" s="4">
        <v>4</v>
      </c>
      <c r="U3522" s="11">
        <f t="shared" ref="U3522:U3585" si="55">M3522*N3522</f>
        <v>1198</v>
      </c>
      <c r="V3522" s="11">
        <f>tbl_EcommerceSales[[#This Row],[Gross_Sales]]*tbl_EcommerceSales[[#This Row],[Discount]]</f>
        <v>119.80000000000001</v>
      </c>
      <c r="W3522" s="11">
        <f>tbl_EcommerceSales[[#This Row],[Gross_Sales]]-tbl_EcommerceSales[[#This Row],[Discount_Amount]]</f>
        <v>1078.2</v>
      </c>
      <c r="X3522" s="11">
        <f>tbl_EcommerceSales[[#This Row],[Quantity]] * _xlfn.XLOOKUP(tbl_EcommerceSales[[#This Row],[Product_ID]], Product_Master!A:A, Product_Master!F:F)</f>
        <v>520</v>
      </c>
      <c r="Y3522" s="11">
        <f>tbl_EcommerceSales[[#This Row],[Net_Revenue]]-tbl_EcommerceSales[[#This Row],[Total_Cost]]</f>
        <v>558.20000000000005</v>
      </c>
      <c r="Z3522" s="9">
        <f>IFERROR(#REF!/tbl_EcommerceSales[[#This Row],[Total_Cost]], 0)</f>
        <v>0</v>
      </c>
      <c r="AA3522" t="str">
        <f>TEXT(tbl_EcommerceSales[[#This Row],[Order_Date]],"mmm")</f>
        <v>Jan</v>
      </c>
      <c r="AB3522">
        <f>YEAR(tbl_EcommerceSales[[#This Row],[Order_Date]])</f>
        <v>2026</v>
      </c>
      <c r="AC3522" t="str">
        <f>IF(tbl_EcommerceSales[[#This Row],[Age]]&lt;18,"Under 18",IF(tbl_EcommerceSales[[#This Row],[Age]]&lt;=25,"18-25",IF(tbl_EcommerceSales[[#This Row],[Age]]&lt;=35,"26-35",IF(tbl_EcommerceSales[[#This Row],[Age]]&lt;=45,"36-45",IF(tbl_EcommerceSales[[#This Row],[Age]]&lt;=55,"46-55","56+")))))</f>
        <v>26-35</v>
      </c>
    </row>
    <row r="3523" spans="1:29" x14ac:dyDescent="0.35">
      <c r="A3523" t="s">
        <v>5478</v>
      </c>
      <c r="B3523" s="7">
        <v>46042</v>
      </c>
      <c r="C3523" t="s">
        <v>3323</v>
      </c>
      <c r="D3523" t="s">
        <v>37</v>
      </c>
      <c r="E3523" t="s">
        <v>48</v>
      </c>
      <c r="F3523">
        <v>39</v>
      </c>
      <c r="G3523" t="s">
        <v>71</v>
      </c>
      <c r="H3523" t="s">
        <v>72</v>
      </c>
      <c r="I3523" t="s">
        <v>357</v>
      </c>
      <c r="J3523" t="s">
        <v>358</v>
      </c>
      <c r="K3523" t="s">
        <v>177</v>
      </c>
      <c r="L3523" t="s">
        <v>178</v>
      </c>
      <c r="M3523">
        <v>1</v>
      </c>
      <c r="N3523" s="2">
        <v>999</v>
      </c>
      <c r="O3523" s="3">
        <v>0.2</v>
      </c>
      <c r="P3523" s="2">
        <v>520</v>
      </c>
      <c r="Q3523" t="s">
        <v>76</v>
      </c>
      <c r="R3523" t="s">
        <v>33</v>
      </c>
      <c r="S3523" t="s">
        <v>34</v>
      </c>
      <c r="T3523" s="4">
        <v>5</v>
      </c>
      <c r="U3523" s="11">
        <f t="shared" si="55"/>
        <v>999</v>
      </c>
      <c r="V3523" s="11">
        <f>tbl_EcommerceSales[[#This Row],[Gross_Sales]]*tbl_EcommerceSales[[#This Row],[Discount]]</f>
        <v>199.8</v>
      </c>
      <c r="W3523" s="11">
        <f>tbl_EcommerceSales[[#This Row],[Gross_Sales]]-tbl_EcommerceSales[[#This Row],[Discount_Amount]]</f>
        <v>799.2</v>
      </c>
      <c r="X3523" s="11">
        <f>tbl_EcommerceSales[[#This Row],[Quantity]] * _xlfn.XLOOKUP(tbl_EcommerceSales[[#This Row],[Product_ID]], Product_Master!A:A, Product_Master!F:F)</f>
        <v>520</v>
      </c>
      <c r="Y3523" s="11">
        <f>tbl_EcommerceSales[[#This Row],[Net_Revenue]]-tbl_EcommerceSales[[#This Row],[Total_Cost]]</f>
        <v>279.20000000000005</v>
      </c>
      <c r="Z3523" s="9">
        <f>IFERROR(#REF!/tbl_EcommerceSales[[#This Row],[Total_Cost]], 0)</f>
        <v>0</v>
      </c>
      <c r="AA3523" t="str">
        <f>TEXT(tbl_EcommerceSales[[#This Row],[Order_Date]],"mmm")</f>
        <v>Jan</v>
      </c>
      <c r="AB3523">
        <f>YEAR(tbl_EcommerceSales[[#This Row],[Order_Date]])</f>
        <v>2026</v>
      </c>
      <c r="AC3523" t="str">
        <f>IF(tbl_EcommerceSales[[#This Row],[Age]]&lt;18,"Under 18",IF(tbl_EcommerceSales[[#This Row],[Age]]&lt;=25,"18-25",IF(tbl_EcommerceSales[[#This Row],[Age]]&lt;=35,"26-35",IF(tbl_EcommerceSales[[#This Row],[Age]]&lt;=45,"36-45",IF(tbl_EcommerceSales[[#This Row],[Age]]&lt;=55,"46-55","56+")))))</f>
        <v>36-45</v>
      </c>
    </row>
    <row r="3524" spans="1:29" x14ac:dyDescent="0.35">
      <c r="A3524" t="s">
        <v>5479</v>
      </c>
      <c r="B3524" s="7">
        <v>46043</v>
      </c>
      <c r="C3524" t="s">
        <v>5480</v>
      </c>
      <c r="D3524" t="s">
        <v>251</v>
      </c>
      <c r="E3524" t="s">
        <v>48</v>
      </c>
      <c r="F3524">
        <v>22</v>
      </c>
      <c r="G3524" t="s">
        <v>26</v>
      </c>
      <c r="H3524" t="s">
        <v>27</v>
      </c>
      <c r="I3524" t="s">
        <v>294</v>
      </c>
      <c r="J3524" t="s">
        <v>295</v>
      </c>
      <c r="K3524" t="s">
        <v>91</v>
      </c>
      <c r="L3524" t="s">
        <v>296</v>
      </c>
      <c r="M3524">
        <v>1</v>
      </c>
      <c r="N3524" s="2">
        <v>699</v>
      </c>
      <c r="O3524" s="3">
        <v>0.2</v>
      </c>
      <c r="P3524" s="2">
        <v>300</v>
      </c>
      <c r="Q3524" t="s">
        <v>156</v>
      </c>
      <c r="R3524" t="s">
        <v>33</v>
      </c>
      <c r="S3524" t="s">
        <v>57</v>
      </c>
      <c r="T3524" s="4">
        <v>4</v>
      </c>
      <c r="U3524" s="11">
        <f t="shared" si="55"/>
        <v>699</v>
      </c>
      <c r="V3524" s="11">
        <f>tbl_EcommerceSales[[#This Row],[Gross_Sales]]*tbl_EcommerceSales[[#This Row],[Discount]]</f>
        <v>139.80000000000001</v>
      </c>
      <c r="W3524" s="11">
        <f>tbl_EcommerceSales[[#This Row],[Gross_Sales]]-tbl_EcommerceSales[[#This Row],[Discount_Amount]]</f>
        <v>559.20000000000005</v>
      </c>
      <c r="X3524" s="11">
        <f>tbl_EcommerceSales[[#This Row],[Quantity]] * _xlfn.XLOOKUP(tbl_EcommerceSales[[#This Row],[Product_ID]], Product_Master!A:A, Product_Master!F:F)</f>
        <v>300</v>
      </c>
      <c r="Y3524" s="11">
        <f>tbl_EcommerceSales[[#This Row],[Net_Revenue]]-tbl_EcommerceSales[[#This Row],[Total_Cost]]</f>
        <v>259.20000000000005</v>
      </c>
      <c r="Z3524" s="9">
        <f>IFERROR(#REF!/tbl_EcommerceSales[[#This Row],[Total_Cost]], 0)</f>
        <v>0</v>
      </c>
      <c r="AA3524" t="str">
        <f>TEXT(tbl_EcommerceSales[[#This Row],[Order_Date]],"mmm")</f>
        <v>Jan</v>
      </c>
      <c r="AB3524">
        <f>YEAR(tbl_EcommerceSales[[#This Row],[Order_Date]])</f>
        <v>2026</v>
      </c>
      <c r="AC3524" t="str">
        <f>IF(tbl_EcommerceSales[[#This Row],[Age]]&lt;18,"Under 18",IF(tbl_EcommerceSales[[#This Row],[Age]]&lt;=25,"18-25",IF(tbl_EcommerceSales[[#This Row],[Age]]&lt;=35,"26-35",IF(tbl_EcommerceSales[[#This Row],[Age]]&lt;=45,"36-45",IF(tbl_EcommerceSales[[#This Row],[Age]]&lt;=55,"46-55","56+")))))</f>
        <v>18-25</v>
      </c>
    </row>
    <row r="3525" spans="1:29" x14ac:dyDescent="0.35">
      <c r="A3525" t="s">
        <v>5481</v>
      </c>
      <c r="B3525" s="7">
        <v>46043</v>
      </c>
      <c r="C3525" t="s">
        <v>3448</v>
      </c>
      <c r="D3525" t="s">
        <v>235</v>
      </c>
      <c r="E3525" t="s">
        <v>48</v>
      </c>
      <c r="F3525">
        <v>21</v>
      </c>
      <c r="G3525" t="s">
        <v>61</v>
      </c>
      <c r="H3525" t="s">
        <v>27</v>
      </c>
      <c r="I3525" t="s">
        <v>200</v>
      </c>
      <c r="J3525" t="s">
        <v>201</v>
      </c>
      <c r="K3525" t="s">
        <v>91</v>
      </c>
      <c r="L3525" t="s">
        <v>202</v>
      </c>
      <c r="M3525">
        <v>1</v>
      </c>
      <c r="N3525" s="2">
        <v>899</v>
      </c>
      <c r="O3525" s="3">
        <v>0.05</v>
      </c>
      <c r="P3525" s="2">
        <v>420</v>
      </c>
      <c r="Q3525" t="s">
        <v>123</v>
      </c>
      <c r="R3525" t="s">
        <v>93</v>
      </c>
      <c r="S3525" t="s">
        <v>34</v>
      </c>
      <c r="T3525" s="4">
        <v>5</v>
      </c>
      <c r="U3525" s="11">
        <f t="shared" si="55"/>
        <v>899</v>
      </c>
      <c r="V3525" s="11">
        <f>tbl_EcommerceSales[[#This Row],[Gross_Sales]]*tbl_EcommerceSales[[#This Row],[Discount]]</f>
        <v>44.95</v>
      </c>
      <c r="W3525" s="11">
        <f>tbl_EcommerceSales[[#This Row],[Gross_Sales]]-tbl_EcommerceSales[[#This Row],[Discount_Amount]]</f>
        <v>854.05</v>
      </c>
      <c r="X3525" s="11">
        <f>tbl_EcommerceSales[[#This Row],[Quantity]] * _xlfn.XLOOKUP(tbl_EcommerceSales[[#This Row],[Product_ID]], Product_Master!A:A, Product_Master!F:F)</f>
        <v>420</v>
      </c>
      <c r="Y3525" s="11">
        <f>tbl_EcommerceSales[[#This Row],[Net_Revenue]]-tbl_EcommerceSales[[#This Row],[Total_Cost]]</f>
        <v>434.04999999999995</v>
      </c>
      <c r="Z3525" s="9">
        <f>IFERROR(#REF!/tbl_EcommerceSales[[#This Row],[Total_Cost]], 0)</f>
        <v>0</v>
      </c>
      <c r="AA3525" t="str">
        <f>TEXT(tbl_EcommerceSales[[#This Row],[Order_Date]],"mmm")</f>
        <v>Jan</v>
      </c>
      <c r="AB3525">
        <f>YEAR(tbl_EcommerceSales[[#This Row],[Order_Date]])</f>
        <v>2026</v>
      </c>
      <c r="AC3525" t="str">
        <f>IF(tbl_EcommerceSales[[#This Row],[Age]]&lt;18,"Under 18",IF(tbl_EcommerceSales[[#This Row],[Age]]&lt;=25,"18-25",IF(tbl_EcommerceSales[[#This Row],[Age]]&lt;=35,"26-35",IF(tbl_EcommerceSales[[#This Row],[Age]]&lt;=45,"36-45",IF(tbl_EcommerceSales[[#This Row],[Age]]&lt;=55,"46-55","56+")))))</f>
        <v>18-25</v>
      </c>
    </row>
    <row r="3526" spans="1:29" x14ac:dyDescent="0.35">
      <c r="A3526" t="s">
        <v>5482</v>
      </c>
      <c r="B3526" s="7">
        <v>46043</v>
      </c>
      <c r="C3526" t="s">
        <v>1725</v>
      </c>
      <c r="D3526" t="s">
        <v>195</v>
      </c>
      <c r="E3526" t="s">
        <v>48</v>
      </c>
      <c r="F3526">
        <v>34</v>
      </c>
      <c r="G3526" t="s">
        <v>142</v>
      </c>
      <c r="H3526" t="s">
        <v>88</v>
      </c>
      <c r="I3526" t="s">
        <v>294</v>
      </c>
      <c r="J3526" t="s">
        <v>295</v>
      </c>
      <c r="K3526" t="s">
        <v>91</v>
      </c>
      <c r="L3526" t="s">
        <v>296</v>
      </c>
      <c r="M3526">
        <v>4</v>
      </c>
      <c r="N3526" s="2">
        <v>699</v>
      </c>
      <c r="O3526" s="3">
        <v>0.05</v>
      </c>
      <c r="P3526" s="2">
        <v>1200</v>
      </c>
      <c r="Q3526" t="s">
        <v>123</v>
      </c>
      <c r="R3526" t="s">
        <v>33</v>
      </c>
      <c r="S3526" t="s">
        <v>57</v>
      </c>
      <c r="T3526" s="4">
        <v>4</v>
      </c>
      <c r="U3526" s="11">
        <f t="shared" si="55"/>
        <v>2796</v>
      </c>
      <c r="V3526" s="11">
        <f>tbl_EcommerceSales[[#This Row],[Gross_Sales]]*tbl_EcommerceSales[[#This Row],[Discount]]</f>
        <v>139.80000000000001</v>
      </c>
      <c r="W3526" s="11">
        <f>tbl_EcommerceSales[[#This Row],[Gross_Sales]]-tbl_EcommerceSales[[#This Row],[Discount_Amount]]</f>
        <v>2656.2</v>
      </c>
      <c r="X3526" s="11">
        <f>tbl_EcommerceSales[[#This Row],[Quantity]] * _xlfn.XLOOKUP(tbl_EcommerceSales[[#This Row],[Product_ID]], Product_Master!A:A, Product_Master!F:F)</f>
        <v>1200</v>
      </c>
      <c r="Y3526" s="11">
        <f>tbl_EcommerceSales[[#This Row],[Net_Revenue]]-tbl_EcommerceSales[[#This Row],[Total_Cost]]</f>
        <v>1456.1999999999998</v>
      </c>
      <c r="Z3526" s="9">
        <f>IFERROR(#REF!/tbl_EcommerceSales[[#This Row],[Total_Cost]], 0)</f>
        <v>0</v>
      </c>
      <c r="AA3526" t="str">
        <f>TEXT(tbl_EcommerceSales[[#This Row],[Order_Date]],"mmm")</f>
        <v>Jan</v>
      </c>
      <c r="AB3526">
        <f>YEAR(tbl_EcommerceSales[[#This Row],[Order_Date]])</f>
        <v>2026</v>
      </c>
      <c r="AC3526" t="str">
        <f>IF(tbl_EcommerceSales[[#This Row],[Age]]&lt;18,"Under 18",IF(tbl_EcommerceSales[[#This Row],[Age]]&lt;=25,"18-25",IF(tbl_EcommerceSales[[#This Row],[Age]]&lt;=35,"26-35",IF(tbl_EcommerceSales[[#This Row],[Age]]&lt;=45,"36-45",IF(tbl_EcommerceSales[[#This Row],[Age]]&lt;=55,"46-55","56+")))))</f>
        <v>26-35</v>
      </c>
    </row>
    <row r="3527" spans="1:29" x14ac:dyDescent="0.35">
      <c r="A3527" t="s">
        <v>5483</v>
      </c>
      <c r="B3527" s="7">
        <v>46043</v>
      </c>
      <c r="C3527" t="s">
        <v>307</v>
      </c>
      <c r="D3527" t="s">
        <v>66</v>
      </c>
      <c r="E3527" t="s">
        <v>48</v>
      </c>
      <c r="F3527">
        <v>31</v>
      </c>
      <c r="G3527" t="s">
        <v>152</v>
      </c>
      <c r="H3527" t="s">
        <v>72</v>
      </c>
      <c r="I3527" t="s">
        <v>241</v>
      </c>
      <c r="J3527" t="s">
        <v>242</v>
      </c>
      <c r="K3527" t="s">
        <v>42</v>
      </c>
      <c r="L3527" t="s">
        <v>243</v>
      </c>
      <c r="M3527">
        <v>5</v>
      </c>
      <c r="N3527" s="2">
        <v>649</v>
      </c>
      <c r="O3527" s="3">
        <v>0.15</v>
      </c>
      <c r="P3527" s="2">
        <v>1450</v>
      </c>
      <c r="Q3527" t="s">
        <v>32</v>
      </c>
      <c r="R3527" t="s">
        <v>33</v>
      </c>
      <c r="S3527" t="s">
        <v>57</v>
      </c>
      <c r="T3527" s="4">
        <v>1</v>
      </c>
      <c r="U3527" s="11">
        <f t="shared" si="55"/>
        <v>3245</v>
      </c>
      <c r="V3527" s="11">
        <f>tbl_EcommerceSales[[#This Row],[Gross_Sales]]*tbl_EcommerceSales[[#This Row],[Discount]]</f>
        <v>486.75</v>
      </c>
      <c r="W3527" s="11">
        <f>tbl_EcommerceSales[[#This Row],[Gross_Sales]]-tbl_EcommerceSales[[#This Row],[Discount_Amount]]</f>
        <v>2758.25</v>
      </c>
      <c r="X3527" s="11">
        <f>tbl_EcommerceSales[[#This Row],[Quantity]] * _xlfn.XLOOKUP(tbl_EcommerceSales[[#This Row],[Product_ID]], Product_Master!A:A, Product_Master!F:F)</f>
        <v>1450</v>
      </c>
      <c r="Y3527" s="11">
        <f>tbl_EcommerceSales[[#This Row],[Net_Revenue]]-tbl_EcommerceSales[[#This Row],[Total_Cost]]</f>
        <v>1308.25</v>
      </c>
      <c r="Z3527" s="9">
        <f>IFERROR(#REF!/tbl_EcommerceSales[[#This Row],[Total_Cost]], 0)</f>
        <v>0</v>
      </c>
      <c r="AA3527" t="str">
        <f>TEXT(tbl_EcommerceSales[[#This Row],[Order_Date]],"mmm")</f>
        <v>Jan</v>
      </c>
      <c r="AB3527">
        <f>YEAR(tbl_EcommerceSales[[#This Row],[Order_Date]])</f>
        <v>2026</v>
      </c>
      <c r="AC3527" t="str">
        <f>IF(tbl_EcommerceSales[[#This Row],[Age]]&lt;18,"Under 18",IF(tbl_EcommerceSales[[#This Row],[Age]]&lt;=25,"18-25",IF(tbl_EcommerceSales[[#This Row],[Age]]&lt;=35,"26-35",IF(tbl_EcommerceSales[[#This Row],[Age]]&lt;=45,"36-45",IF(tbl_EcommerceSales[[#This Row],[Age]]&lt;=55,"46-55","56+")))))</f>
        <v>26-35</v>
      </c>
    </row>
    <row r="3528" spans="1:29" x14ac:dyDescent="0.35">
      <c r="A3528" t="s">
        <v>5484</v>
      </c>
      <c r="B3528" s="7">
        <v>46043</v>
      </c>
      <c r="C3528" t="s">
        <v>3629</v>
      </c>
      <c r="D3528" t="s">
        <v>181</v>
      </c>
      <c r="E3528" t="s">
        <v>25</v>
      </c>
      <c r="F3528">
        <v>38</v>
      </c>
      <c r="G3528" t="s">
        <v>87</v>
      </c>
      <c r="H3528" t="s">
        <v>88</v>
      </c>
      <c r="I3528" t="s">
        <v>89</v>
      </c>
      <c r="J3528" t="s">
        <v>90</v>
      </c>
      <c r="K3528" t="s">
        <v>91</v>
      </c>
      <c r="L3528" t="s">
        <v>92</v>
      </c>
      <c r="M3528">
        <v>2</v>
      </c>
      <c r="N3528" s="2">
        <v>599</v>
      </c>
      <c r="O3528" s="3">
        <v>0.1</v>
      </c>
      <c r="P3528" s="2">
        <v>520</v>
      </c>
      <c r="Q3528" t="s">
        <v>32</v>
      </c>
      <c r="R3528" t="s">
        <v>33</v>
      </c>
      <c r="S3528" t="s">
        <v>34</v>
      </c>
      <c r="T3528" s="4">
        <v>5</v>
      </c>
      <c r="U3528" s="11">
        <f t="shared" si="55"/>
        <v>1198</v>
      </c>
      <c r="V3528" s="11">
        <f>tbl_EcommerceSales[[#This Row],[Gross_Sales]]*tbl_EcommerceSales[[#This Row],[Discount]]</f>
        <v>119.80000000000001</v>
      </c>
      <c r="W3528" s="11">
        <f>tbl_EcommerceSales[[#This Row],[Gross_Sales]]-tbl_EcommerceSales[[#This Row],[Discount_Amount]]</f>
        <v>1078.2</v>
      </c>
      <c r="X3528" s="11">
        <f>tbl_EcommerceSales[[#This Row],[Quantity]] * _xlfn.XLOOKUP(tbl_EcommerceSales[[#This Row],[Product_ID]], Product_Master!A:A, Product_Master!F:F)</f>
        <v>520</v>
      </c>
      <c r="Y3528" s="11">
        <f>tbl_EcommerceSales[[#This Row],[Net_Revenue]]-tbl_EcommerceSales[[#This Row],[Total_Cost]]</f>
        <v>558.20000000000005</v>
      </c>
      <c r="Z3528" s="9">
        <f>IFERROR(#REF!/tbl_EcommerceSales[[#This Row],[Total_Cost]], 0)</f>
        <v>0</v>
      </c>
      <c r="AA3528" t="str">
        <f>TEXT(tbl_EcommerceSales[[#This Row],[Order_Date]],"mmm")</f>
        <v>Jan</v>
      </c>
      <c r="AB3528">
        <f>YEAR(tbl_EcommerceSales[[#This Row],[Order_Date]])</f>
        <v>2026</v>
      </c>
      <c r="AC3528" t="str">
        <f>IF(tbl_EcommerceSales[[#This Row],[Age]]&lt;18,"Under 18",IF(tbl_EcommerceSales[[#This Row],[Age]]&lt;=25,"18-25",IF(tbl_EcommerceSales[[#This Row],[Age]]&lt;=35,"26-35",IF(tbl_EcommerceSales[[#This Row],[Age]]&lt;=45,"36-45",IF(tbl_EcommerceSales[[#This Row],[Age]]&lt;=55,"46-55","56+")))))</f>
        <v>36-45</v>
      </c>
    </row>
    <row r="3529" spans="1:29" x14ac:dyDescent="0.35">
      <c r="A3529" t="s">
        <v>5485</v>
      </c>
      <c r="B3529" s="7">
        <v>46043</v>
      </c>
      <c r="C3529" t="s">
        <v>1417</v>
      </c>
      <c r="D3529" t="s">
        <v>342</v>
      </c>
      <c r="E3529" t="s">
        <v>25</v>
      </c>
      <c r="F3529">
        <v>24</v>
      </c>
      <c r="G3529" t="s">
        <v>61</v>
      </c>
      <c r="H3529" t="s">
        <v>27</v>
      </c>
      <c r="I3529" t="s">
        <v>294</v>
      </c>
      <c r="J3529" t="s">
        <v>295</v>
      </c>
      <c r="K3529" t="s">
        <v>91</v>
      </c>
      <c r="L3529" t="s">
        <v>296</v>
      </c>
      <c r="M3529">
        <v>1</v>
      </c>
      <c r="N3529" s="2">
        <v>699</v>
      </c>
      <c r="O3529" s="3">
        <v>0.05</v>
      </c>
      <c r="P3529" s="2">
        <v>300</v>
      </c>
      <c r="Q3529" t="s">
        <v>44</v>
      </c>
      <c r="R3529" t="s">
        <v>33</v>
      </c>
      <c r="S3529" t="s">
        <v>57</v>
      </c>
      <c r="T3529" s="4">
        <v>5</v>
      </c>
      <c r="U3529" s="11">
        <f t="shared" si="55"/>
        <v>699</v>
      </c>
      <c r="V3529" s="11">
        <f>tbl_EcommerceSales[[#This Row],[Gross_Sales]]*tbl_EcommerceSales[[#This Row],[Discount]]</f>
        <v>34.950000000000003</v>
      </c>
      <c r="W3529" s="11">
        <f>tbl_EcommerceSales[[#This Row],[Gross_Sales]]-tbl_EcommerceSales[[#This Row],[Discount_Amount]]</f>
        <v>664.05</v>
      </c>
      <c r="X3529" s="11">
        <f>tbl_EcommerceSales[[#This Row],[Quantity]] * _xlfn.XLOOKUP(tbl_EcommerceSales[[#This Row],[Product_ID]], Product_Master!A:A, Product_Master!F:F)</f>
        <v>300</v>
      </c>
      <c r="Y3529" s="11">
        <f>tbl_EcommerceSales[[#This Row],[Net_Revenue]]-tbl_EcommerceSales[[#This Row],[Total_Cost]]</f>
        <v>364.04999999999995</v>
      </c>
      <c r="Z3529" s="9">
        <f>IFERROR(#REF!/tbl_EcommerceSales[[#This Row],[Total_Cost]], 0)</f>
        <v>0</v>
      </c>
      <c r="AA3529" t="str">
        <f>TEXT(tbl_EcommerceSales[[#This Row],[Order_Date]],"mmm")</f>
        <v>Jan</v>
      </c>
      <c r="AB3529">
        <f>YEAR(tbl_EcommerceSales[[#This Row],[Order_Date]])</f>
        <v>2026</v>
      </c>
      <c r="AC3529" t="str">
        <f>IF(tbl_EcommerceSales[[#This Row],[Age]]&lt;18,"Under 18",IF(tbl_EcommerceSales[[#This Row],[Age]]&lt;=25,"18-25",IF(tbl_EcommerceSales[[#This Row],[Age]]&lt;=35,"26-35",IF(tbl_EcommerceSales[[#This Row],[Age]]&lt;=45,"36-45",IF(tbl_EcommerceSales[[#This Row],[Age]]&lt;=55,"46-55","56+")))))</f>
        <v>18-25</v>
      </c>
    </row>
    <row r="3530" spans="1:29" x14ac:dyDescent="0.35">
      <c r="A3530" t="s">
        <v>5486</v>
      </c>
      <c r="B3530" s="7">
        <v>46043</v>
      </c>
      <c r="C3530" t="s">
        <v>3373</v>
      </c>
      <c r="D3530" t="s">
        <v>170</v>
      </c>
      <c r="E3530" t="s">
        <v>48</v>
      </c>
      <c r="F3530">
        <v>40</v>
      </c>
      <c r="G3530" t="s">
        <v>99</v>
      </c>
      <c r="H3530" t="s">
        <v>88</v>
      </c>
      <c r="I3530" t="s">
        <v>165</v>
      </c>
      <c r="J3530" t="s">
        <v>166</v>
      </c>
      <c r="K3530" t="s">
        <v>42</v>
      </c>
      <c r="L3530" t="s">
        <v>167</v>
      </c>
      <c r="M3530">
        <v>1</v>
      </c>
      <c r="N3530" s="2">
        <v>1799</v>
      </c>
      <c r="O3530" s="3">
        <v>0.2</v>
      </c>
      <c r="P3530" s="2">
        <v>900</v>
      </c>
      <c r="Q3530" t="s">
        <v>319</v>
      </c>
      <c r="R3530" t="s">
        <v>33</v>
      </c>
      <c r="S3530" t="s">
        <v>57</v>
      </c>
      <c r="T3530" s="4">
        <v>4</v>
      </c>
      <c r="U3530" s="11">
        <f t="shared" si="55"/>
        <v>1799</v>
      </c>
      <c r="V3530" s="11">
        <f>tbl_EcommerceSales[[#This Row],[Gross_Sales]]*tbl_EcommerceSales[[#This Row],[Discount]]</f>
        <v>359.8</v>
      </c>
      <c r="W3530" s="11">
        <f>tbl_EcommerceSales[[#This Row],[Gross_Sales]]-tbl_EcommerceSales[[#This Row],[Discount_Amount]]</f>
        <v>1439.2</v>
      </c>
      <c r="X3530" s="11">
        <f>tbl_EcommerceSales[[#This Row],[Quantity]] * _xlfn.XLOOKUP(tbl_EcommerceSales[[#This Row],[Product_ID]], Product_Master!A:A, Product_Master!F:F)</f>
        <v>900</v>
      </c>
      <c r="Y3530" s="11">
        <f>tbl_EcommerceSales[[#This Row],[Net_Revenue]]-tbl_EcommerceSales[[#This Row],[Total_Cost]]</f>
        <v>539.20000000000005</v>
      </c>
      <c r="Z3530" s="9">
        <f>IFERROR(#REF!/tbl_EcommerceSales[[#This Row],[Total_Cost]], 0)</f>
        <v>0</v>
      </c>
      <c r="AA3530" t="str">
        <f>TEXT(tbl_EcommerceSales[[#This Row],[Order_Date]],"mmm")</f>
        <v>Jan</v>
      </c>
      <c r="AB3530">
        <f>YEAR(tbl_EcommerceSales[[#This Row],[Order_Date]])</f>
        <v>2026</v>
      </c>
      <c r="AC3530" t="str">
        <f>IF(tbl_EcommerceSales[[#This Row],[Age]]&lt;18,"Under 18",IF(tbl_EcommerceSales[[#This Row],[Age]]&lt;=25,"18-25",IF(tbl_EcommerceSales[[#This Row],[Age]]&lt;=35,"26-35",IF(tbl_EcommerceSales[[#This Row],[Age]]&lt;=45,"36-45",IF(tbl_EcommerceSales[[#This Row],[Age]]&lt;=55,"46-55","56+")))))</f>
        <v>36-45</v>
      </c>
    </row>
    <row r="3531" spans="1:29" x14ac:dyDescent="0.35">
      <c r="A3531" t="s">
        <v>5487</v>
      </c>
      <c r="B3531" s="7">
        <v>46043</v>
      </c>
      <c r="C3531" t="s">
        <v>1032</v>
      </c>
      <c r="D3531" t="s">
        <v>130</v>
      </c>
      <c r="E3531" t="s">
        <v>25</v>
      </c>
      <c r="F3531">
        <v>39</v>
      </c>
      <c r="G3531" t="s">
        <v>174</v>
      </c>
      <c r="H3531" t="s">
        <v>39</v>
      </c>
      <c r="I3531" t="s">
        <v>126</v>
      </c>
      <c r="J3531" t="s">
        <v>127</v>
      </c>
      <c r="K3531" t="s">
        <v>82</v>
      </c>
      <c r="L3531" t="s">
        <v>83</v>
      </c>
      <c r="M3531">
        <v>1</v>
      </c>
      <c r="N3531" s="2">
        <v>1899</v>
      </c>
      <c r="O3531" s="3">
        <v>0.3</v>
      </c>
      <c r="P3531" s="2">
        <v>1120</v>
      </c>
      <c r="Q3531" t="s">
        <v>32</v>
      </c>
      <c r="R3531" t="s">
        <v>33</v>
      </c>
      <c r="S3531" t="s">
        <v>34</v>
      </c>
      <c r="T3531" s="4">
        <v>5</v>
      </c>
      <c r="U3531" s="11">
        <f t="shared" si="55"/>
        <v>1899</v>
      </c>
      <c r="V3531" s="11">
        <f>tbl_EcommerceSales[[#This Row],[Gross_Sales]]*tbl_EcommerceSales[[#This Row],[Discount]]</f>
        <v>569.69999999999993</v>
      </c>
      <c r="W3531" s="11">
        <f>tbl_EcommerceSales[[#This Row],[Gross_Sales]]-tbl_EcommerceSales[[#This Row],[Discount_Amount]]</f>
        <v>1329.3000000000002</v>
      </c>
      <c r="X3531" s="11">
        <f>tbl_EcommerceSales[[#This Row],[Quantity]] * _xlfn.XLOOKUP(tbl_EcommerceSales[[#This Row],[Product_ID]], Product_Master!A:A, Product_Master!F:F)</f>
        <v>1120</v>
      </c>
      <c r="Y3531" s="11">
        <f>tbl_EcommerceSales[[#This Row],[Net_Revenue]]-tbl_EcommerceSales[[#This Row],[Total_Cost]]</f>
        <v>209.30000000000018</v>
      </c>
      <c r="Z3531" s="9">
        <f>IFERROR(#REF!/tbl_EcommerceSales[[#This Row],[Total_Cost]], 0)</f>
        <v>0</v>
      </c>
      <c r="AA3531" t="str">
        <f>TEXT(tbl_EcommerceSales[[#This Row],[Order_Date]],"mmm")</f>
        <v>Jan</v>
      </c>
      <c r="AB3531">
        <f>YEAR(tbl_EcommerceSales[[#This Row],[Order_Date]])</f>
        <v>2026</v>
      </c>
      <c r="AC3531" t="str">
        <f>IF(tbl_EcommerceSales[[#This Row],[Age]]&lt;18,"Under 18",IF(tbl_EcommerceSales[[#This Row],[Age]]&lt;=25,"18-25",IF(tbl_EcommerceSales[[#This Row],[Age]]&lt;=35,"26-35",IF(tbl_EcommerceSales[[#This Row],[Age]]&lt;=45,"36-45",IF(tbl_EcommerceSales[[#This Row],[Age]]&lt;=55,"46-55","56+")))))</f>
        <v>36-45</v>
      </c>
    </row>
    <row r="3532" spans="1:29" x14ac:dyDescent="0.35">
      <c r="A3532" t="s">
        <v>5488</v>
      </c>
      <c r="B3532" s="7">
        <v>46043</v>
      </c>
      <c r="C3532" t="s">
        <v>3344</v>
      </c>
      <c r="D3532" t="s">
        <v>227</v>
      </c>
      <c r="E3532" t="s">
        <v>48</v>
      </c>
      <c r="F3532">
        <v>25</v>
      </c>
      <c r="G3532" t="s">
        <v>52</v>
      </c>
      <c r="H3532" t="s">
        <v>27</v>
      </c>
      <c r="I3532" t="s">
        <v>62</v>
      </c>
      <c r="J3532" t="s">
        <v>63</v>
      </c>
      <c r="K3532" t="s">
        <v>42</v>
      </c>
      <c r="L3532" t="s">
        <v>43</v>
      </c>
      <c r="M3532">
        <v>1</v>
      </c>
      <c r="N3532" s="2">
        <v>499</v>
      </c>
      <c r="O3532" s="3">
        <v>0.3</v>
      </c>
      <c r="P3532" s="2">
        <v>220</v>
      </c>
      <c r="Q3532" t="s">
        <v>123</v>
      </c>
      <c r="R3532" t="s">
        <v>33</v>
      </c>
      <c r="S3532" t="s">
        <v>34</v>
      </c>
      <c r="T3532" s="4">
        <v>4</v>
      </c>
      <c r="U3532" s="11">
        <f t="shared" si="55"/>
        <v>499</v>
      </c>
      <c r="V3532" s="11">
        <f>tbl_EcommerceSales[[#This Row],[Gross_Sales]]*tbl_EcommerceSales[[#This Row],[Discount]]</f>
        <v>149.69999999999999</v>
      </c>
      <c r="W3532" s="11">
        <f>tbl_EcommerceSales[[#This Row],[Gross_Sales]]-tbl_EcommerceSales[[#This Row],[Discount_Amount]]</f>
        <v>349.3</v>
      </c>
      <c r="X3532" s="11">
        <f>tbl_EcommerceSales[[#This Row],[Quantity]] * _xlfn.XLOOKUP(tbl_EcommerceSales[[#This Row],[Product_ID]], Product_Master!A:A, Product_Master!F:F)</f>
        <v>220</v>
      </c>
      <c r="Y3532" s="11">
        <f>tbl_EcommerceSales[[#This Row],[Net_Revenue]]-tbl_EcommerceSales[[#This Row],[Total_Cost]]</f>
        <v>129.30000000000001</v>
      </c>
      <c r="Z3532" s="9">
        <f>IFERROR(#REF!/tbl_EcommerceSales[[#This Row],[Total_Cost]], 0)</f>
        <v>0</v>
      </c>
      <c r="AA3532" t="str">
        <f>TEXT(tbl_EcommerceSales[[#This Row],[Order_Date]],"mmm")</f>
        <v>Jan</v>
      </c>
      <c r="AB3532">
        <f>YEAR(tbl_EcommerceSales[[#This Row],[Order_Date]])</f>
        <v>2026</v>
      </c>
      <c r="AC3532" t="str">
        <f>IF(tbl_EcommerceSales[[#This Row],[Age]]&lt;18,"Under 18",IF(tbl_EcommerceSales[[#This Row],[Age]]&lt;=25,"18-25",IF(tbl_EcommerceSales[[#This Row],[Age]]&lt;=35,"26-35",IF(tbl_EcommerceSales[[#This Row],[Age]]&lt;=45,"36-45",IF(tbl_EcommerceSales[[#This Row],[Age]]&lt;=55,"46-55","56+")))))</f>
        <v>18-25</v>
      </c>
    </row>
    <row r="3533" spans="1:29" x14ac:dyDescent="0.35">
      <c r="A3533" t="s">
        <v>5489</v>
      </c>
      <c r="B3533" s="7">
        <v>46043</v>
      </c>
      <c r="C3533" t="s">
        <v>1219</v>
      </c>
      <c r="D3533" t="s">
        <v>227</v>
      </c>
      <c r="E3533" t="s">
        <v>25</v>
      </c>
      <c r="F3533">
        <v>29</v>
      </c>
      <c r="G3533" t="s">
        <v>174</v>
      </c>
      <c r="H3533" t="s">
        <v>39</v>
      </c>
      <c r="I3533" t="s">
        <v>126</v>
      </c>
      <c r="J3533" t="s">
        <v>127</v>
      </c>
      <c r="K3533" t="s">
        <v>82</v>
      </c>
      <c r="L3533" t="s">
        <v>83</v>
      </c>
      <c r="M3533">
        <v>3</v>
      </c>
      <c r="N3533" s="2">
        <v>1899</v>
      </c>
      <c r="O3533" s="3">
        <v>0</v>
      </c>
      <c r="P3533" s="2">
        <v>3360</v>
      </c>
      <c r="Q3533" t="s">
        <v>156</v>
      </c>
      <c r="R3533" t="s">
        <v>33</v>
      </c>
      <c r="S3533" t="s">
        <v>34</v>
      </c>
      <c r="T3533" s="4">
        <v>5</v>
      </c>
      <c r="U3533" s="11">
        <f t="shared" si="55"/>
        <v>5697</v>
      </c>
      <c r="V3533" s="11">
        <f>tbl_EcommerceSales[[#This Row],[Gross_Sales]]*tbl_EcommerceSales[[#This Row],[Discount]]</f>
        <v>0</v>
      </c>
      <c r="W3533" s="11">
        <f>tbl_EcommerceSales[[#This Row],[Gross_Sales]]-tbl_EcommerceSales[[#This Row],[Discount_Amount]]</f>
        <v>5697</v>
      </c>
      <c r="X3533" s="11">
        <f>tbl_EcommerceSales[[#This Row],[Quantity]] * _xlfn.XLOOKUP(tbl_EcommerceSales[[#This Row],[Product_ID]], Product_Master!A:A, Product_Master!F:F)</f>
        <v>3360</v>
      </c>
      <c r="Y3533" s="11">
        <f>tbl_EcommerceSales[[#This Row],[Net_Revenue]]-tbl_EcommerceSales[[#This Row],[Total_Cost]]</f>
        <v>2337</v>
      </c>
      <c r="Z3533" s="9">
        <f>IFERROR(#REF!/tbl_EcommerceSales[[#This Row],[Total_Cost]], 0)</f>
        <v>0</v>
      </c>
      <c r="AA3533" t="str">
        <f>TEXT(tbl_EcommerceSales[[#This Row],[Order_Date]],"mmm")</f>
        <v>Jan</v>
      </c>
      <c r="AB3533">
        <f>YEAR(tbl_EcommerceSales[[#This Row],[Order_Date]])</f>
        <v>2026</v>
      </c>
      <c r="AC3533" t="str">
        <f>IF(tbl_EcommerceSales[[#This Row],[Age]]&lt;18,"Under 18",IF(tbl_EcommerceSales[[#This Row],[Age]]&lt;=25,"18-25",IF(tbl_EcommerceSales[[#This Row],[Age]]&lt;=35,"26-35",IF(tbl_EcommerceSales[[#This Row],[Age]]&lt;=45,"36-45",IF(tbl_EcommerceSales[[#This Row],[Age]]&lt;=55,"46-55","56+")))))</f>
        <v>26-35</v>
      </c>
    </row>
    <row r="3534" spans="1:29" x14ac:dyDescent="0.35">
      <c r="A3534" t="s">
        <v>5490</v>
      </c>
      <c r="B3534" s="7">
        <v>46043</v>
      </c>
      <c r="C3534" t="s">
        <v>4691</v>
      </c>
      <c r="D3534" t="s">
        <v>66</v>
      </c>
      <c r="E3534" t="s">
        <v>25</v>
      </c>
      <c r="F3534">
        <v>38</v>
      </c>
      <c r="G3534" t="s">
        <v>192</v>
      </c>
      <c r="H3534" t="s">
        <v>27</v>
      </c>
      <c r="I3534" t="s">
        <v>80</v>
      </c>
      <c r="J3534" t="s">
        <v>81</v>
      </c>
      <c r="K3534" t="s">
        <v>82</v>
      </c>
      <c r="L3534" t="s">
        <v>83</v>
      </c>
      <c r="M3534">
        <v>2</v>
      </c>
      <c r="N3534" s="2">
        <v>2499</v>
      </c>
      <c r="O3534" s="3">
        <v>0.3</v>
      </c>
      <c r="P3534" s="2">
        <v>3100</v>
      </c>
      <c r="Q3534" t="s">
        <v>44</v>
      </c>
      <c r="R3534" t="s">
        <v>33</v>
      </c>
      <c r="S3534" t="s">
        <v>34</v>
      </c>
      <c r="T3534" s="4">
        <v>5</v>
      </c>
      <c r="U3534" s="11">
        <f t="shared" si="55"/>
        <v>4998</v>
      </c>
      <c r="V3534" s="11">
        <f>tbl_EcommerceSales[[#This Row],[Gross_Sales]]*tbl_EcommerceSales[[#This Row],[Discount]]</f>
        <v>1499.3999999999999</v>
      </c>
      <c r="W3534" s="11">
        <f>tbl_EcommerceSales[[#This Row],[Gross_Sales]]-tbl_EcommerceSales[[#This Row],[Discount_Amount]]</f>
        <v>3498.6000000000004</v>
      </c>
      <c r="X3534" s="11">
        <f>tbl_EcommerceSales[[#This Row],[Quantity]] * _xlfn.XLOOKUP(tbl_EcommerceSales[[#This Row],[Product_ID]], Product_Master!A:A, Product_Master!F:F)</f>
        <v>3100</v>
      </c>
      <c r="Y3534" s="11">
        <f>tbl_EcommerceSales[[#This Row],[Net_Revenue]]-tbl_EcommerceSales[[#This Row],[Total_Cost]]</f>
        <v>398.60000000000036</v>
      </c>
      <c r="Z3534" s="9">
        <f>IFERROR(#REF!/tbl_EcommerceSales[[#This Row],[Total_Cost]], 0)</f>
        <v>0</v>
      </c>
      <c r="AA3534" t="str">
        <f>TEXT(tbl_EcommerceSales[[#This Row],[Order_Date]],"mmm")</f>
        <v>Jan</v>
      </c>
      <c r="AB3534">
        <f>YEAR(tbl_EcommerceSales[[#This Row],[Order_Date]])</f>
        <v>2026</v>
      </c>
      <c r="AC3534" t="str">
        <f>IF(tbl_EcommerceSales[[#This Row],[Age]]&lt;18,"Under 18",IF(tbl_EcommerceSales[[#This Row],[Age]]&lt;=25,"18-25",IF(tbl_EcommerceSales[[#This Row],[Age]]&lt;=35,"26-35",IF(tbl_EcommerceSales[[#This Row],[Age]]&lt;=45,"36-45",IF(tbl_EcommerceSales[[#This Row],[Age]]&lt;=55,"46-55","56+")))))</f>
        <v>36-45</v>
      </c>
    </row>
    <row r="3535" spans="1:29" x14ac:dyDescent="0.35">
      <c r="A3535" t="s">
        <v>5491</v>
      </c>
      <c r="B3535" s="7">
        <v>46043</v>
      </c>
      <c r="C3535" t="s">
        <v>2699</v>
      </c>
      <c r="D3535" t="s">
        <v>24</v>
      </c>
      <c r="E3535" t="s">
        <v>48</v>
      </c>
      <c r="F3535">
        <v>38</v>
      </c>
      <c r="G3535" t="s">
        <v>52</v>
      </c>
      <c r="H3535" t="s">
        <v>27</v>
      </c>
      <c r="I3535" t="s">
        <v>276</v>
      </c>
      <c r="J3535" t="s">
        <v>277</v>
      </c>
      <c r="K3535" t="s">
        <v>30</v>
      </c>
      <c r="L3535" t="s">
        <v>278</v>
      </c>
      <c r="M3535">
        <v>1</v>
      </c>
      <c r="N3535" s="2">
        <v>1599</v>
      </c>
      <c r="O3535" s="3">
        <v>0.05</v>
      </c>
      <c r="P3535" s="2">
        <v>850</v>
      </c>
      <c r="Q3535" t="s">
        <v>44</v>
      </c>
      <c r="R3535" t="s">
        <v>33</v>
      </c>
      <c r="S3535" t="s">
        <v>34</v>
      </c>
      <c r="T3535" s="4">
        <v>5</v>
      </c>
      <c r="U3535" s="11">
        <f t="shared" si="55"/>
        <v>1599</v>
      </c>
      <c r="V3535" s="11">
        <f>tbl_EcommerceSales[[#This Row],[Gross_Sales]]*tbl_EcommerceSales[[#This Row],[Discount]]</f>
        <v>79.95</v>
      </c>
      <c r="W3535" s="11">
        <f>tbl_EcommerceSales[[#This Row],[Gross_Sales]]-tbl_EcommerceSales[[#This Row],[Discount_Amount]]</f>
        <v>1519.05</v>
      </c>
      <c r="X3535" s="11">
        <f>tbl_EcommerceSales[[#This Row],[Quantity]] * _xlfn.XLOOKUP(tbl_EcommerceSales[[#This Row],[Product_ID]], Product_Master!A:A, Product_Master!F:F)</f>
        <v>850</v>
      </c>
      <c r="Y3535" s="11">
        <f>tbl_EcommerceSales[[#This Row],[Net_Revenue]]-tbl_EcommerceSales[[#This Row],[Total_Cost]]</f>
        <v>669.05</v>
      </c>
      <c r="Z3535" s="9">
        <f>IFERROR(#REF!/tbl_EcommerceSales[[#This Row],[Total_Cost]], 0)</f>
        <v>0</v>
      </c>
      <c r="AA3535" t="str">
        <f>TEXT(tbl_EcommerceSales[[#This Row],[Order_Date]],"mmm")</f>
        <v>Jan</v>
      </c>
      <c r="AB3535">
        <f>YEAR(tbl_EcommerceSales[[#This Row],[Order_Date]])</f>
        <v>2026</v>
      </c>
      <c r="AC3535" t="str">
        <f>IF(tbl_EcommerceSales[[#This Row],[Age]]&lt;18,"Under 18",IF(tbl_EcommerceSales[[#This Row],[Age]]&lt;=25,"18-25",IF(tbl_EcommerceSales[[#This Row],[Age]]&lt;=35,"26-35",IF(tbl_EcommerceSales[[#This Row],[Age]]&lt;=45,"36-45",IF(tbl_EcommerceSales[[#This Row],[Age]]&lt;=55,"46-55","56+")))))</f>
        <v>36-45</v>
      </c>
    </row>
    <row r="3536" spans="1:29" x14ac:dyDescent="0.35">
      <c r="A3536" t="s">
        <v>5492</v>
      </c>
      <c r="B3536" s="7">
        <v>46043</v>
      </c>
      <c r="C3536" t="s">
        <v>2760</v>
      </c>
      <c r="D3536" t="s">
        <v>195</v>
      </c>
      <c r="E3536" t="s">
        <v>48</v>
      </c>
      <c r="F3536">
        <v>23</v>
      </c>
      <c r="G3536" t="s">
        <v>289</v>
      </c>
      <c r="H3536" t="s">
        <v>88</v>
      </c>
      <c r="I3536" t="s">
        <v>517</v>
      </c>
      <c r="J3536" t="s">
        <v>518</v>
      </c>
      <c r="K3536" t="s">
        <v>30</v>
      </c>
      <c r="L3536" t="s">
        <v>278</v>
      </c>
      <c r="M3536">
        <v>2</v>
      </c>
      <c r="N3536" s="2">
        <v>1299</v>
      </c>
      <c r="O3536" s="3">
        <v>0.05</v>
      </c>
      <c r="P3536" s="2">
        <v>1380</v>
      </c>
      <c r="Q3536" t="s">
        <v>123</v>
      </c>
      <c r="R3536" t="s">
        <v>33</v>
      </c>
      <c r="S3536" t="s">
        <v>34</v>
      </c>
      <c r="T3536" s="4">
        <v>4</v>
      </c>
      <c r="U3536" s="11">
        <f t="shared" si="55"/>
        <v>2598</v>
      </c>
      <c r="V3536" s="11">
        <f>tbl_EcommerceSales[[#This Row],[Gross_Sales]]*tbl_EcommerceSales[[#This Row],[Discount]]</f>
        <v>129.9</v>
      </c>
      <c r="W3536" s="11">
        <f>tbl_EcommerceSales[[#This Row],[Gross_Sales]]-tbl_EcommerceSales[[#This Row],[Discount_Amount]]</f>
        <v>2468.1</v>
      </c>
      <c r="X3536" s="11">
        <f>tbl_EcommerceSales[[#This Row],[Quantity]] * _xlfn.XLOOKUP(tbl_EcommerceSales[[#This Row],[Product_ID]], Product_Master!A:A, Product_Master!F:F)</f>
        <v>1380</v>
      </c>
      <c r="Y3536" s="11">
        <f>tbl_EcommerceSales[[#This Row],[Net_Revenue]]-tbl_EcommerceSales[[#This Row],[Total_Cost]]</f>
        <v>1088.0999999999999</v>
      </c>
      <c r="Z3536" s="9">
        <f>IFERROR(#REF!/tbl_EcommerceSales[[#This Row],[Total_Cost]], 0)</f>
        <v>0</v>
      </c>
      <c r="AA3536" t="str">
        <f>TEXT(tbl_EcommerceSales[[#This Row],[Order_Date]],"mmm")</f>
        <v>Jan</v>
      </c>
      <c r="AB3536">
        <f>YEAR(tbl_EcommerceSales[[#This Row],[Order_Date]])</f>
        <v>2026</v>
      </c>
      <c r="AC3536" t="str">
        <f>IF(tbl_EcommerceSales[[#This Row],[Age]]&lt;18,"Under 18",IF(tbl_EcommerceSales[[#This Row],[Age]]&lt;=25,"18-25",IF(tbl_EcommerceSales[[#This Row],[Age]]&lt;=35,"26-35",IF(tbl_EcommerceSales[[#This Row],[Age]]&lt;=45,"36-45",IF(tbl_EcommerceSales[[#This Row],[Age]]&lt;=55,"46-55","56+")))))</f>
        <v>18-25</v>
      </c>
    </row>
    <row r="3537" spans="1:29" x14ac:dyDescent="0.35">
      <c r="A3537" t="s">
        <v>5493</v>
      </c>
      <c r="B3537" s="7">
        <v>46044</v>
      </c>
      <c r="C3537" t="s">
        <v>2737</v>
      </c>
      <c r="D3537" t="s">
        <v>305</v>
      </c>
      <c r="E3537" t="s">
        <v>25</v>
      </c>
      <c r="F3537">
        <v>21</v>
      </c>
      <c r="G3537" t="s">
        <v>142</v>
      </c>
      <c r="H3537" t="s">
        <v>88</v>
      </c>
      <c r="I3537" t="s">
        <v>294</v>
      </c>
      <c r="J3537" t="s">
        <v>295</v>
      </c>
      <c r="K3537" t="s">
        <v>91</v>
      </c>
      <c r="L3537" t="s">
        <v>296</v>
      </c>
      <c r="M3537">
        <v>2</v>
      </c>
      <c r="N3537" s="2">
        <v>699</v>
      </c>
      <c r="O3537" s="3">
        <v>0</v>
      </c>
      <c r="P3537" s="2">
        <v>600</v>
      </c>
      <c r="Q3537" t="s">
        <v>123</v>
      </c>
      <c r="R3537" t="s">
        <v>33</v>
      </c>
      <c r="S3537" t="s">
        <v>57</v>
      </c>
      <c r="T3537" s="4">
        <v>5</v>
      </c>
      <c r="U3537" s="11">
        <f t="shared" si="55"/>
        <v>1398</v>
      </c>
      <c r="V3537" s="11">
        <f>tbl_EcommerceSales[[#This Row],[Gross_Sales]]*tbl_EcommerceSales[[#This Row],[Discount]]</f>
        <v>0</v>
      </c>
      <c r="W3537" s="11">
        <f>tbl_EcommerceSales[[#This Row],[Gross_Sales]]-tbl_EcommerceSales[[#This Row],[Discount_Amount]]</f>
        <v>1398</v>
      </c>
      <c r="X3537" s="11">
        <f>tbl_EcommerceSales[[#This Row],[Quantity]] * _xlfn.XLOOKUP(tbl_EcommerceSales[[#This Row],[Product_ID]], Product_Master!A:A, Product_Master!F:F)</f>
        <v>600</v>
      </c>
      <c r="Y3537" s="11">
        <f>tbl_EcommerceSales[[#This Row],[Net_Revenue]]-tbl_EcommerceSales[[#This Row],[Total_Cost]]</f>
        <v>798</v>
      </c>
      <c r="Z3537" s="9">
        <f>IFERROR(#REF!/tbl_EcommerceSales[[#This Row],[Total_Cost]], 0)</f>
        <v>0</v>
      </c>
      <c r="AA3537" t="str">
        <f>TEXT(tbl_EcommerceSales[[#This Row],[Order_Date]],"mmm")</f>
        <v>Jan</v>
      </c>
      <c r="AB3537">
        <f>YEAR(tbl_EcommerceSales[[#This Row],[Order_Date]])</f>
        <v>2026</v>
      </c>
      <c r="AC3537" t="str">
        <f>IF(tbl_EcommerceSales[[#This Row],[Age]]&lt;18,"Under 18",IF(tbl_EcommerceSales[[#This Row],[Age]]&lt;=25,"18-25",IF(tbl_EcommerceSales[[#This Row],[Age]]&lt;=35,"26-35",IF(tbl_EcommerceSales[[#This Row],[Age]]&lt;=45,"36-45",IF(tbl_EcommerceSales[[#This Row],[Age]]&lt;=55,"46-55","56+")))))</f>
        <v>18-25</v>
      </c>
    </row>
    <row r="3538" spans="1:29" x14ac:dyDescent="0.35">
      <c r="A3538" t="s">
        <v>5494</v>
      </c>
      <c r="B3538" s="7">
        <v>46044</v>
      </c>
      <c r="C3538" t="s">
        <v>1921</v>
      </c>
      <c r="D3538" t="s">
        <v>86</v>
      </c>
      <c r="E3538" t="s">
        <v>25</v>
      </c>
      <c r="F3538">
        <v>18</v>
      </c>
      <c r="G3538" t="s">
        <v>289</v>
      </c>
      <c r="H3538" t="s">
        <v>88</v>
      </c>
      <c r="I3538" t="s">
        <v>175</v>
      </c>
      <c r="J3538" t="s">
        <v>176</v>
      </c>
      <c r="K3538" t="s">
        <v>177</v>
      </c>
      <c r="L3538" t="s">
        <v>178</v>
      </c>
      <c r="M3538">
        <v>2</v>
      </c>
      <c r="N3538" s="2">
        <v>699</v>
      </c>
      <c r="O3538" s="3">
        <v>0.15</v>
      </c>
      <c r="P3538" s="2">
        <v>640</v>
      </c>
      <c r="Q3538" t="s">
        <v>156</v>
      </c>
      <c r="R3538" t="s">
        <v>33</v>
      </c>
      <c r="S3538" t="s">
        <v>57</v>
      </c>
      <c r="T3538" s="4">
        <v>4</v>
      </c>
      <c r="U3538" s="11">
        <f t="shared" si="55"/>
        <v>1398</v>
      </c>
      <c r="V3538" s="11">
        <f>tbl_EcommerceSales[[#This Row],[Gross_Sales]]*tbl_EcommerceSales[[#This Row],[Discount]]</f>
        <v>209.7</v>
      </c>
      <c r="W3538" s="11">
        <f>tbl_EcommerceSales[[#This Row],[Gross_Sales]]-tbl_EcommerceSales[[#This Row],[Discount_Amount]]</f>
        <v>1188.3</v>
      </c>
      <c r="X3538" s="11">
        <f>tbl_EcommerceSales[[#This Row],[Quantity]] * _xlfn.XLOOKUP(tbl_EcommerceSales[[#This Row],[Product_ID]], Product_Master!A:A, Product_Master!F:F)</f>
        <v>640</v>
      </c>
      <c r="Y3538" s="11">
        <f>tbl_EcommerceSales[[#This Row],[Net_Revenue]]-tbl_EcommerceSales[[#This Row],[Total_Cost]]</f>
        <v>548.29999999999995</v>
      </c>
      <c r="Z3538" s="9">
        <f>IFERROR(#REF!/tbl_EcommerceSales[[#This Row],[Total_Cost]], 0)</f>
        <v>0</v>
      </c>
      <c r="AA3538" t="str">
        <f>TEXT(tbl_EcommerceSales[[#This Row],[Order_Date]],"mmm")</f>
        <v>Jan</v>
      </c>
      <c r="AB3538">
        <f>YEAR(tbl_EcommerceSales[[#This Row],[Order_Date]])</f>
        <v>2026</v>
      </c>
      <c r="AC3538" t="str">
        <f>IF(tbl_EcommerceSales[[#This Row],[Age]]&lt;18,"Under 18",IF(tbl_EcommerceSales[[#This Row],[Age]]&lt;=25,"18-25",IF(tbl_EcommerceSales[[#This Row],[Age]]&lt;=35,"26-35",IF(tbl_EcommerceSales[[#This Row],[Age]]&lt;=45,"36-45",IF(tbl_EcommerceSales[[#This Row],[Age]]&lt;=55,"46-55","56+")))))</f>
        <v>18-25</v>
      </c>
    </row>
    <row r="3539" spans="1:29" x14ac:dyDescent="0.35">
      <c r="A3539" t="s">
        <v>5495</v>
      </c>
      <c r="B3539" s="7">
        <v>46044</v>
      </c>
      <c r="C3539" t="s">
        <v>5496</v>
      </c>
      <c r="D3539" t="s">
        <v>251</v>
      </c>
      <c r="E3539" t="s">
        <v>48</v>
      </c>
      <c r="F3539">
        <v>24</v>
      </c>
      <c r="G3539" t="s">
        <v>142</v>
      </c>
      <c r="H3539" t="s">
        <v>88</v>
      </c>
      <c r="I3539" t="s">
        <v>62</v>
      </c>
      <c r="J3539" t="s">
        <v>63</v>
      </c>
      <c r="K3539" t="s">
        <v>42</v>
      </c>
      <c r="L3539" t="s">
        <v>43</v>
      </c>
      <c r="M3539">
        <v>2</v>
      </c>
      <c r="N3539" s="2">
        <v>499</v>
      </c>
      <c r="O3539" s="3">
        <v>0.05</v>
      </c>
      <c r="P3539" s="2">
        <v>440</v>
      </c>
      <c r="Q3539" t="s">
        <v>123</v>
      </c>
      <c r="R3539" t="s">
        <v>33</v>
      </c>
      <c r="S3539" t="s">
        <v>34</v>
      </c>
      <c r="T3539" s="4">
        <v>4</v>
      </c>
      <c r="U3539" s="11">
        <f t="shared" si="55"/>
        <v>998</v>
      </c>
      <c r="V3539" s="11">
        <f>tbl_EcommerceSales[[#This Row],[Gross_Sales]]*tbl_EcommerceSales[[#This Row],[Discount]]</f>
        <v>49.900000000000006</v>
      </c>
      <c r="W3539" s="11">
        <f>tbl_EcommerceSales[[#This Row],[Gross_Sales]]-tbl_EcommerceSales[[#This Row],[Discount_Amount]]</f>
        <v>948.1</v>
      </c>
      <c r="X3539" s="11">
        <f>tbl_EcommerceSales[[#This Row],[Quantity]] * _xlfn.XLOOKUP(tbl_EcommerceSales[[#This Row],[Product_ID]], Product_Master!A:A, Product_Master!F:F)</f>
        <v>440</v>
      </c>
      <c r="Y3539" s="11">
        <f>tbl_EcommerceSales[[#This Row],[Net_Revenue]]-tbl_EcommerceSales[[#This Row],[Total_Cost]]</f>
        <v>508.1</v>
      </c>
      <c r="Z3539" s="9">
        <f>IFERROR(#REF!/tbl_EcommerceSales[[#This Row],[Total_Cost]], 0)</f>
        <v>0</v>
      </c>
      <c r="AA3539" t="str">
        <f>TEXT(tbl_EcommerceSales[[#This Row],[Order_Date]],"mmm")</f>
        <v>Jan</v>
      </c>
      <c r="AB3539">
        <f>YEAR(tbl_EcommerceSales[[#This Row],[Order_Date]])</f>
        <v>2026</v>
      </c>
      <c r="AC3539" t="str">
        <f>IF(tbl_EcommerceSales[[#This Row],[Age]]&lt;18,"Under 18",IF(tbl_EcommerceSales[[#This Row],[Age]]&lt;=25,"18-25",IF(tbl_EcommerceSales[[#This Row],[Age]]&lt;=35,"26-35",IF(tbl_EcommerceSales[[#This Row],[Age]]&lt;=45,"36-45",IF(tbl_EcommerceSales[[#This Row],[Age]]&lt;=55,"46-55","56+")))))</f>
        <v>18-25</v>
      </c>
    </row>
    <row r="3540" spans="1:29" x14ac:dyDescent="0.35">
      <c r="A3540" t="s">
        <v>5497</v>
      </c>
      <c r="B3540" s="7">
        <v>46044</v>
      </c>
      <c r="C3540" t="s">
        <v>65</v>
      </c>
      <c r="D3540" t="s">
        <v>66</v>
      </c>
      <c r="E3540" t="s">
        <v>48</v>
      </c>
      <c r="F3540">
        <v>36</v>
      </c>
      <c r="G3540" t="s">
        <v>107</v>
      </c>
      <c r="H3540" t="s">
        <v>39</v>
      </c>
      <c r="I3540" t="s">
        <v>80</v>
      </c>
      <c r="J3540" t="s">
        <v>81</v>
      </c>
      <c r="K3540" t="s">
        <v>82</v>
      </c>
      <c r="L3540" t="s">
        <v>83</v>
      </c>
      <c r="M3540">
        <v>2</v>
      </c>
      <c r="N3540" s="2">
        <v>2499</v>
      </c>
      <c r="O3540" s="3">
        <v>0.1</v>
      </c>
      <c r="P3540" s="2">
        <v>3100</v>
      </c>
      <c r="Q3540" t="s">
        <v>32</v>
      </c>
      <c r="R3540" t="s">
        <v>33</v>
      </c>
      <c r="S3540" t="s">
        <v>57</v>
      </c>
      <c r="T3540" s="4">
        <v>4</v>
      </c>
      <c r="U3540" s="11">
        <f t="shared" si="55"/>
        <v>4998</v>
      </c>
      <c r="V3540" s="11">
        <f>tbl_EcommerceSales[[#This Row],[Gross_Sales]]*tbl_EcommerceSales[[#This Row],[Discount]]</f>
        <v>499.8</v>
      </c>
      <c r="W3540" s="11">
        <f>tbl_EcommerceSales[[#This Row],[Gross_Sales]]-tbl_EcommerceSales[[#This Row],[Discount_Amount]]</f>
        <v>4498.2</v>
      </c>
      <c r="X3540" s="11">
        <f>tbl_EcommerceSales[[#This Row],[Quantity]] * _xlfn.XLOOKUP(tbl_EcommerceSales[[#This Row],[Product_ID]], Product_Master!A:A, Product_Master!F:F)</f>
        <v>3100</v>
      </c>
      <c r="Y3540" s="11">
        <f>tbl_EcommerceSales[[#This Row],[Net_Revenue]]-tbl_EcommerceSales[[#This Row],[Total_Cost]]</f>
        <v>1398.1999999999998</v>
      </c>
      <c r="Z3540" s="9">
        <f>IFERROR(#REF!/tbl_EcommerceSales[[#This Row],[Total_Cost]], 0)</f>
        <v>0</v>
      </c>
      <c r="AA3540" t="str">
        <f>TEXT(tbl_EcommerceSales[[#This Row],[Order_Date]],"mmm")</f>
        <v>Jan</v>
      </c>
      <c r="AB3540">
        <f>YEAR(tbl_EcommerceSales[[#This Row],[Order_Date]])</f>
        <v>2026</v>
      </c>
      <c r="AC3540" t="str">
        <f>IF(tbl_EcommerceSales[[#This Row],[Age]]&lt;18,"Under 18",IF(tbl_EcommerceSales[[#This Row],[Age]]&lt;=25,"18-25",IF(tbl_EcommerceSales[[#This Row],[Age]]&lt;=35,"26-35",IF(tbl_EcommerceSales[[#This Row],[Age]]&lt;=45,"36-45",IF(tbl_EcommerceSales[[#This Row],[Age]]&lt;=55,"46-55","56+")))))</f>
        <v>36-45</v>
      </c>
    </row>
    <row r="3541" spans="1:29" x14ac:dyDescent="0.35">
      <c r="A3541" t="s">
        <v>5498</v>
      </c>
      <c r="B3541" s="7">
        <v>46044</v>
      </c>
      <c r="C3541" t="s">
        <v>5417</v>
      </c>
      <c r="D3541" t="s">
        <v>47</v>
      </c>
      <c r="E3541" t="s">
        <v>25</v>
      </c>
      <c r="F3541">
        <v>28</v>
      </c>
      <c r="G3541" t="s">
        <v>107</v>
      </c>
      <c r="H3541" t="s">
        <v>39</v>
      </c>
      <c r="I3541" t="s">
        <v>80</v>
      </c>
      <c r="J3541" t="s">
        <v>81</v>
      </c>
      <c r="K3541" t="s">
        <v>82</v>
      </c>
      <c r="L3541" t="s">
        <v>83</v>
      </c>
      <c r="M3541">
        <v>1</v>
      </c>
      <c r="N3541" s="2">
        <v>2499</v>
      </c>
      <c r="O3541" s="3">
        <v>0.15</v>
      </c>
      <c r="P3541" s="2">
        <v>1550</v>
      </c>
      <c r="Q3541" t="s">
        <v>123</v>
      </c>
      <c r="R3541" t="s">
        <v>33</v>
      </c>
      <c r="S3541" t="s">
        <v>57</v>
      </c>
      <c r="T3541" s="4">
        <v>5</v>
      </c>
      <c r="U3541" s="11">
        <f t="shared" si="55"/>
        <v>2499</v>
      </c>
      <c r="V3541" s="11">
        <f>tbl_EcommerceSales[[#This Row],[Gross_Sales]]*tbl_EcommerceSales[[#This Row],[Discount]]</f>
        <v>374.84999999999997</v>
      </c>
      <c r="W3541" s="11">
        <f>tbl_EcommerceSales[[#This Row],[Gross_Sales]]-tbl_EcommerceSales[[#This Row],[Discount_Amount]]</f>
        <v>2124.15</v>
      </c>
      <c r="X3541" s="11">
        <f>tbl_EcommerceSales[[#This Row],[Quantity]] * _xlfn.XLOOKUP(tbl_EcommerceSales[[#This Row],[Product_ID]], Product_Master!A:A, Product_Master!F:F)</f>
        <v>1550</v>
      </c>
      <c r="Y3541" s="11">
        <f>tbl_EcommerceSales[[#This Row],[Net_Revenue]]-tbl_EcommerceSales[[#This Row],[Total_Cost]]</f>
        <v>574.15000000000009</v>
      </c>
      <c r="Z3541" s="9">
        <f>IFERROR(#REF!/tbl_EcommerceSales[[#This Row],[Total_Cost]], 0)</f>
        <v>0</v>
      </c>
      <c r="AA3541" t="str">
        <f>TEXT(tbl_EcommerceSales[[#This Row],[Order_Date]],"mmm")</f>
        <v>Jan</v>
      </c>
      <c r="AB3541">
        <f>YEAR(tbl_EcommerceSales[[#This Row],[Order_Date]])</f>
        <v>2026</v>
      </c>
      <c r="AC3541" t="str">
        <f>IF(tbl_EcommerceSales[[#This Row],[Age]]&lt;18,"Under 18",IF(tbl_EcommerceSales[[#This Row],[Age]]&lt;=25,"18-25",IF(tbl_EcommerceSales[[#This Row],[Age]]&lt;=35,"26-35",IF(tbl_EcommerceSales[[#This Row],[Age]]&lt;=45,"36-45",IF(tbl_EcommerceSales[[#This Row],[Age]]&lt;=55,"46-55","56+")))))</f>
        <v>26-35</v>
      </c>
    </row>
    <row r="3542" spans="1:29" x14ac:dyDescent="0.35">
      <c r="A3542" t="s">
        <v>5499</v>
      </c>
      <c r="B3542" s="7">
        <v>46044</v>
      </c>
      <c r="C3542" t="s">
        <v>5500</v>
      </c>
      <c r="D3542" t="s">
        <v>181</v>
      </c>
      <c r="E3542" t="s">
        <v>25</v>
      </c>
      <c r="F3542">
        <v>28</v>
      </c>
      <c r="G3542" t="s">
        <v>186</v>
      </c>
      <c r="H3542" t="s">
        <v>72</v>
      </c>
      <c r="I3542" t="s">
        <v>73</v>
      </c>
      <c r="J3542" t="s">
        <v>74</v>
      </c>
      <c r="K3542" t="s">
        <v>55</v>
      </c>
      <c r="L3542" t="s">
        <v>75</v>
      </c>
      <c r="M3542">
        <v>2</v>
      </c>
      <c r="N3542" s="2">
        <v>2899</v>
      </c>
      <c r="O3542" s="3">
        <v>0.2</v>
      </c>
      <c r="P3542" s="2">
        <v>3400</v>
      </c>
      <c r="Q3542" t="s">
        <v>32</v>
      </c>
      <c r="R3542" t="s">
        <v>33</v>
      </c>
      <c r="S3542" t="s">
        <v>34</v>
      </c>
      <c r="T3542" s="4">
        <v>4</v>
      </c>
      <c r="U3542" s="11">
        <f t="shared" si="55"/>
        <v>5798</v>
      </c>
      <c r="V3542" s="11">
        <f>tbl_EcommerceSales[[#This Row],[Gross_Sales]]*tbl_EcommerceSales[[#This Row],[Discount]]</f>
        <v>1159.6000000000001</v>
      </c>
      <c r="W3542" s="11">
        <f>tbl_EcommerceSales[[#This Row],[Gross_Sales]]-tbl_EcommerceSales[[#This Row],[Discount_Amount]]</f>
        <v>4638.3999999999996</v>
      </c>
      <c r="X3542" s="11">
        <f>tbl_EcommerceSales[[#This Row],[Quantity]] * _xlfn.XLOOKUP(tbl_EcommerceSales[[#This Row],[Product_ID]], Product_Master!A:A, Product_Master!F:F)</f>
        <v>3400</v>
      </c>
      <c r="Y3542" s="11">
        <f>tbl_EcommerceSales[[#This Row],[Net_Revenue]]-tbl_EcommerceSales[[#This Row],[Total_Cost]]</f>
        <v>1238.3999999999996</v>
      </c>
      <c r="Z3542" s="9">
        <f>IFERROR(#REF!/tbl_EcommerceSales[[#This Row],[Total_Cost]], 0)</f>
        <v>0</v>
      </c>
      <c r="AA3542" t="str">
        <f>TEXT(tbl_EcommerceSales[[#This Row],[Order_Date]],"mmm")</f>
        <v>Jan</v>
      </c>
      <c r="AB3542">
        <f>YEAR(tbl_EcommerceSales[[#This Row],[Order_Date]])</f>
        <v>2026</v>
      </c>
      <c r="AC3542" t="str">
        <f>IF(tbl_EcommerceSales[[#This Row],[Age]]&lt;18,"Under 18",IF(tbl_EcommerceSales[[#This Row],[Age]]&lt;=25,"18-25",IF(tbl_EcommerceSales[[#This Row],[Age]]&lt;=35,"26-35",IF(tbl_EcommerceSales[[#This Row],[Age]]&lt;=45,"36-45",IF(tbl_EcommerceSales[[#This Row],[Age]]&lt;=55,"46-55","56+")))))</f>
        <v>26-35</v>
      </c>
    </row>
    <row r="3543" spans="1:29" x14ac:dyDescent="0.35">
      <c r="A3543" t="s">
        <v>5501</v>
      </c>
      <c r="B3543" s="7">
        <v>46044</v>
      </c>
      <c r="C3543" t="s">
        <v>5502</v>
      </c>
      <c r="D3543" t="s">
        <v>305</v>
      </c>
      <c r="E3543" t="s">
        <v>25</v>
      </c>
      <c r="F3543">
        <v>29</v>
      </c>
      <c r="G3543" t="s">
        <v>171</v>
      </c>
      <c r="H3543" t="s">
        <v>39</v>
      </c>
      <c r="I3543" t="s">
        <v>80</v>
      </c>
      <c r="J3543" t="s">
        <v>81</v>
      </c>
      <c r="K3543" t="s">
        <v>82</v>
      </c>
      <c r="L3543" t="s">
        <v>83</v>
      </c>
      <c r="M3543">
        <v>1</v>
      </c>
      <c r="N3543" s="2">
        <v>2499</v>
      </c>
      <c r="O3543" s="3">
        <v>0.15</v>
      </c>
      <c r="P3543" s="2">
        <v>1550</v>
      </c>
      <c r="Q3543" t="s">
        <v>123</v>
      </c>
      <c r="R3543" t="s">
        <v>33</v>
      </c>
      <c r="S3543" t="s">
        <v>34</v>
      </c>
      <c r="T3543" s="4">
        <v>5</v>
      </c>
      <c r="U3543" s="11">
        <f t="shared" si="55"/>
        <v>2499</v>
      </c>
      <c r="V3543" s="11">
        <f>tbl_EcommerceSales[[#This Row],[Gross_Sales]]*tbl_EcommerceSales[[#This Row],[Discount]]</f>
        <v>374.84999999999997</v>
      </c>
      <c r="W3543" s="11">
        <f>tbl_EcommerceSales[[#This Row],[Gross_Sales]]-tbl_EcommerceSales[[#This Row],[Discount_Amount]]</f>
        <v>2124.15</v>
      </c>
      <c r="X3543" s="11">
        <f>tbl_EcommerceSales[[#This Row],[Quantity]] * _xlfn.XLOOKUP(tbl_EcommerceSales[[#This Row],[Product_ID]], Product_Master!A:A, Product_Master!F:F)</f>
        <v>1550</v>
      </c>
      <c r="Y3543" s="11">
        <f>tbl_EcommerceSales[[#This Row],[Net_Revenue]]-tbl_EcommerceSales[[#This Row],[Total_Cost]]</f>
        <v>574.15000000000009</v>
      </c>
      <c r="Z3543" s="9">
        <f>IFERROR(#REF!/tbl_EcommerceSales[[#This Row],[Total_Cost]], 0)</f>
        <v>0</v>
      </c>
      <c r="AA3543" t="str">
        <f>TEXT(tbl_EcommerceSales[[#This Row],[Order_Date]],"mmm")</f>
        <v>Jan</v>
      </c>
      <c r="AB3543">
        <f>YEAR(tbl_EcommerceSales[[#This Row],[Order_Date]])</f>
        <v>2026</v>
      </c>
      <c r="AC3543" t="str">
        <f>IF(tbl_EcommerceSales[[#This Row],[Age]]&lt;18,"Under 18",IF(tbl_EcommerceSales[[#This Row],[Age]]&lt;=25,"18-25",IF(tbl_EcommerceSales[[#This Row],[Age]]&lt;=35,"26-35",IF(tbl_EcommerceSales[[#This Row],[Age]]&lt;=45,"36-45",IF(tbl_EcommerceSales[[#This Row],[Age]]&lt;=55,"46-55","56+")))))</f>
        <v>26-35</v>
      </c>
    </row>
    <row r="3544" spans="1:29" x14ac:dyDescent="0.35">
      <c r="A3544" t="s">
        <v>5503</v>
      </c>
      <c r="B3544" s="7">
        <v>46044</v>
      </c>
      <c r="C3544" t="s">
        <v>5504</v>
      </c>
      <c r="D3544" t="s">
        <v>189</v>
      </c>
      <c r="E3544" t="s">
        <v>48</v>
      </c>
      <c r="F3544">
        <v>34</v>
      </c>
      <c r="G3544" t="s">
        <v>87</v>
      </c>
      <c r="H3544" t="s">
        <v>88</v>
      </c>
      <c r="I3544" t="s">
        <v>126</v>
      </c>
      <c r="J3544" t="s">
        <v>127</v>
      </c>
      <c r="K3544" t="s">
        <v>82</v>
      </c>
      <c r="L3544" t="s">
        <v>83</v>
      </c>
      <c r="M3544">
        <v>1</v>
      </c>
      <c r="N3544" s="2">
        <v>1899</v>
      </c>
      <c r="O3544" s="3">
        <v>0.05</v>
      </c>
      <c r="P3544" s="2">
        <v>1120</v>
      </c>
      <c r="Q3544" t="s">
        <v>319</v>
      </c>
      <c r="R3544" t="s">
        <v>33</v>
      </c>
      <c r="S3544" t="s">
        <v>57</v>
      </c>
      <c r="T3544" s="4">
        <v>5</v>
      </c>
      <c r="U3544" s="11">
        <f t="shared" si="55"/>
        <v>1899</v>
      </c>
      <c r="V3544" s="11">
        <f>tbl_EcommerceSales[[#This Row],[Gross_Sales]]*tbl_EcommerceSales[[#This Row],[Discount]]</f>
        <v>94.95</v>
      </c>
      <c r="W3544" s="11">
        <f>tbl_EcommerceSales[[#This Row],[Gross_Sales]]-tbl_EcommerceSales[[#This Row],[Discount_Amount]]</f>
        <v>1804.05</v>
      </c>
      <c r="X3544" s="11">
        <f>tbl_EcommerceSales[[#This Row],[Quantity]] * _xlfn.XLOOKUP(tbl_EcommerceSales[[#This Row],[Product_ID]], Product_Master!A:A, Product_Master!F:F)</f>
        <v>1120</v>
      </c>
      <c r="Y3544" s="11">
        <f>tbl_EcommerceSales[[#This Row],[Net_Revenue]]-tbl_EcommerceSales[[#This Row],[Total_Cost]]</f>
        <v>684.05</v>
      </c>
      <c r="Z3544" s="9">
        <f>IFERROR(#REF!/tbl_EcommerceSales[[#This Row],[Total_Cost]], 0)</f>
        <v>0</v>
      </c>
      <c r="AA3544" t="str">
        <f>TEXT(tbl_EcommerceSales[[#This Row],[Order_Date]],"mmm")</f>
        <v>Jan</v>
      </c>
      <c r="AB3544">
        <f>YEAR(tbl_EcommerceSales[[#This Row],[Order_Date]])</f>
        <v>2026</v>
      </c>
      <c r="AC3544" t="str">
        <f>IF(tbl_EcommerceSales[[#This Row],[Age]]&lt;18,"Under 18",IF(tbl_EcommerceSales[[#This Row],[Age]]&lt;=25,"18-25",IF(tbl_EcommerceSales[[#This Row],[Age]]&lt;=35,"26-35",IF(tbl_EcommerceSales[[#This Row],[Age]]&lt;=45,"36-45",IF(tbl_EcommerceSales[[#This Row],[Age]]&lt;=55,"46-55","56+")))))</f>
        <v>26-35</v>
      </c>
    </row>
    <row r="3545" spans="1:29" x14ac:dyDescent="0.35">
      <c r="A3545" t="s">
        <v>5505</v>
      </c>
      <c r="B3545" s="7">
        <v>46044</v>
      </c>
      <c r="C3545" t="s">
        <v>5506</v>
      </c>
      <c r="D3545" t="s">
        <v>159</v>
      </c>
      <c r="E3545" t="s">
        <v>48</v>
      </c>
      <c r="F3545">
        <v>38</v>
      </c>
      <c r="G3545" t="s">
        <v>142</v>
      </c>
      <c r="H3545" t="s">
        <v>88</v>
      </c>
      <c r="I3545" t="s">
        <v>28</v>
      </c>
      <c r="J3545" t="s">
        <v>29</v>
      </c>
      <c r="K3545" t="s">
        <v>30</v>
      </c>
      <c r="L3545" t="s">
        <v>31</v>
      </c>
      <c r="M3545">
        <v>1</v>
      </c>
      <c r="N3545" s="2">
        <v>5999</v>
      </c>
      <c r="O3545" s="3">
        <v>0.2</v>
      </c>
      <c r="P3545" s="2">
        <v>3900</v>
      </c>
      <c r="Q3545" t="s">
        <v>32</v>
      </c>
      <c r="R3545" t="s">
        <v>33</v>
      </c>
      <c r="S3545" t="s">
        <v>34</v>
      </c>
      <c r="T3545" s="4">
        <v>2</v>
      </c>
      <c r="U3545" s="11">
        <f t="shared" si="55"/>
        <v>5999</v>
      </c>
      <c r="V3545" s="11">
        <f>tbl_EcommerceSales[[#This Row],[Gross_Sales]]*tbl_EcommerceSales[[#This Row],[Discount]]</f>
        <v>1199.8</v>
      </c>
      <c r="W3545" s="11">
        <f>tbl_EcommerceSales[[#This Row],[Gross_Sales]]-tbl_EcommerceSales[[#This Row],[Discount_Amount]]</f>
        <v>4799.2</v>
      </c>
      <c r="X3545" s="11">
        <f>tbl_EcommerceSales[[#This Row],[Quantity]] * _xlfn.XLOOKUP(tbl_EcommerceSales[[#This Row],[Product_ID]], Product_Master!A:A, Product_Master!F:F)</f>
        <v>3900</v>
      </c>
      <c r="Y3545" s="11">
        <f>tbl_EcommerceSales[[#This Row],[Net_Revenue]]-tbl_EcommerceSales[[#This Row],[Total_Cost]]</f>
        <v>899.19999999999982</v>
      </c>
      <c r="Z3545" s="9">
        <f>IFERROR(#REF!/tbl_EcommerceSales[[#This Row],[Total_Cost]], 0)</f>
        <v>0</v>
      </c>
      <c r="AA3545" t="str">
        <f>TEXT(tbl_EcommerceSales[[#This Row],[Order_Date]],"mmm")</f>
        <v>Jan</v>
      </c>
      <c r="AB3545">
        <f>YEAR(tbl_EcommerceSales[[#This Row],[Order_Date]])</f>
        <v>2026</v>
      </c>
      <c r="AC3545" t="str">
        <f>IF(tbl_EcommerceSales[[#This Row],[Age]]&lt;18,"Under 18",IF(tbl_EcommerceSales[[#This Row],[Age]]&lt;=25,"18-25",IF(tbl_EcommerceSales[[#This Row],[Age]]&lt;=35,"26-35",IF(tbl_EcommerceSales[[#This Row],[Age]]&lt;=45,"36-45",IF(tbl_EcommerceSales[[#This Row],[Age]]&lt;=55,"46-55","56+")))))</f>
        <v>36-45</v>
      </c>
    </row>
    <row r="3546" spans="1:29" x14ac:dyDescent="0.35">
      <c r="A3546" t="s">
        <v>5507</v>
      </c>
      <c r="B3546" s="7">
        <v>46044</v>
      </c>
      <c r="C3546" t="s">
        <v>5508</v>
      </c>
      <c r="D3546" t="s">
        <v>170</v>
      </c>
      <c r="E3546" t="s">
        <v>48</v>
      </c>
      <c r="F3546">
        <v>26</v>
      </c>
      <c r="G3546" t="s">
        <v>71</v>
      </c>
      <c r="H3546" t="s">
        <v>72</v>
      </c>
      <c r="I3546" t="s">
        <v>89</v>
      </c>
      <c r="J3546" t="s">
        <v>90</v>
      </c>
      <c r="K3546" t="s">
        <v>91</v>
      </c>
      <c r="L3546" t="s">
        <v>92</v>
      </c>
      <c r="M3546">
        <v>1</v>
      </c>
      <c r="N3546" s="2">
        <v>599</v>
      </c>
      <c r="O3546" s="3">
        <v>0.3</v>
      </c>
      <c r="P3546" s="2">
        <v>260</v>
      </c>
      <c r="Q3546" t="s">
        <v>44</v>
      </c>
      <c r="R3546" t="s">
        <v>33</v>
      </c>
      <c r="S3546" t="s">
        <v>34</v>
      </c>
      <c r="T3546" s="4">
        <v>4</v>
      </c>
      <c r="U3546" s="11">
        <f t="shared" si="55"/>
        <v>599</v>
      </c>
      <c r="V3546" s="11">
        <f>tbl_EcommerceSales[[#This Row],[Gross_Sales]]*tbl_EcommerceSales[[#This Row],[Discount]]</f>
        <v>179.7</v>
      </c>
      <c r="W3546" s="11">
        <f>tbl_EcommerceSales[[#This Row],[Gross_Sales]]-tbl_EcommerceSales[[#This Row],[Discount_Amount]]</f>
        <v>419.3</v>
      </c>
      <c r="X3546" s="11">
        <f>tbl_EcommerceSales[[#This Row],[Quantity]] * _xlfn.XLOOKUP(tbl_EcommerceSales[[#This Row],[Product_ID]], Product_Master!A:A, Product_Master!F:F)</f>
        <v>260</v>
      </c>
      <c r="Y3546" s="11">
        <f>tbl_EcommerceSales[[#This Row],[Net_Revenue]]-tbl_EcommerceSales[[#This Row],[Total_Cost]]</f>
        <v>159.30000000000001</v>
      </c>
      <c r="Z3546" s="9">
        <f>IFERROR(#REF!/tbl_EcommerceSales[[#This Row],[Total_Cost]], 0)</f>
        <v>0</v>
      </c>
      <c r="AA3546" t="str">
        <f>TEXT(tbl_EcommerceSales[[#This Row],[Order_Date]],"mmm")</f>
        <v>Jan</v>
      </c>
      <c r="AB3546">
        <f>YEAR(tbl_EcommerceSales[[#This Row],[Order_Date]])</f>
        <v>2026</v>
      </c>
      <c r="AC3546" t="str">
        <f>IF(tbl_EcommerceSales[[#This Row],[Age]]&lt;18,"Under 18",IF(tbl_EcommerceSales[[#This Row],[Age]]&lt;=25,"18-25",IF(tbl_EcommerceSales[[#This Row],[Age]]&lt;=35,"26-35",IF(tbl_EcommerceSales[[#This Row],[Age]]&lt;=45,"36-45",IF(tbl_EcommerceSales[[#This Row],[Age]]&lt;=55,"46-55","56+")))))</f>
        <v>26-35</v>
      </c>
    </row>
    <row r="3547" spans="1:29" x14ac:dyDescent="0.35">
      <c r="A3547" t="s">
        <v>5509</v>
      </c>
      <c r="B3547" s="7">
        <v>46044</v>
      </c>
      <c r="C3547" t="s">
        <v>5358</v>
      </c>
      <c r="D3547" t="s">
        <v>130</v>
      </c>
      <c r="E3547" t="s">
        <v>25</v>
      </c>
      <c r="F3547">
        <v>20</v>
      </c>
      <c r="G3547" t="s">
        <v>103</v>
      </c>
      <c r="H3547" t="s">
        <v>27</v>
      </c>
      <c r="I3547" t="s">
        <v>271</v>
      </c>
      <c r="J3547" t="s">
        <v>272</v>
      </c>
      <c r="K3547" t="s">
        <v>30</v>
      </c>
      <c r="L3547" t="s">
        <v>273</v>
      </c>
      <c r="M3547">
        <v>1</v>
      </c>
      <c r="N3547" s="2">
        <v>4299</v>
      </c>
      <c r="O3547" s="3">
        <v>0.1</v>
      </c>
      <c r="P3547" s="2">
        <v>2700</v>
      </c>
      <c r="Q3547" t="s">
        <v>123</v>
      </c>
      <c r="R3547" t="s">
        <v>93</v>
      </c>
      <c r="S3547" t="s">
        <v>57</v>
      </c>
      <c r="T3547" s="4">
        <v>4</v>
      </c>
      <c r="U3547" s="11">
        <f t="shared" si="55"/>
        <v>4299</v>
      </c>
      <c r="V3547" s="11">
        <f>tbl_EcommerceSales[[#This Row],[Gross_Sales]]*tbl_EcommerceSales[[#This Row],[Discount]]</f>
        <v>429.90000000000003</v>
      </c>
      <c r="W3547" s="11">
        <f>tbl_EcommerceSales[[#This Row],[Gross_Sales]]-tbl_EcommerceSales[[#This Row],[Discount_Amount]]</f>
        <v>3869.1</v>
      </c>
      <c r="X3547" s="11">
        <f>tbl_EcommerceSales[[#This Row],[Quantity]] * _xlfn.XLOOKUP(tbl_EcommerceSales[[#This Row],[Product_ID]], Product_Master!A:A, Product_Master!F:F)</f>
        <v>2700</v>
      </c>
      <c r="Y3547" s="11">
        <f>tbl_EcommerceSales[[#This Row],[Net_Revenue]]-tbl_EcommerceSales[[#This Row],[Total_Cost]]</f>
        <v>1169.0999999999999</v>
      </c>
      <c r="Z3547" s="9">
        <f>IFERROR(#REF!/tbl_EcommerceSales[[#This Row],[Total_Cost]], 0)</f>
        <v>0</v>
      </c>
      <c r="AA3547" t="str">
        <f>TEXT(tbl_EcommerceSales[[#This Row],[Order_Date]],"mmm")</f>
        <v>Jan</v>
      </c>
      <c r="AB3547">
        <f>YEAR(tbl_EcommerceSales[[#This Row],[Order_Date]])</f>
        <v>2026</v>
      </c>
      <c r="AC3547" t="str">
        <f>IF(tbl_EcommerceSales[[#This Row],[Age]]&lt;18,"Under 18",IF(tbl_EcommerceSales[[#This Row],[Age]]&lt;=25,"18-25",IF(tbl_EcommerceSales[[#This Row],[Age]]&lt;=35,"26-35",IF(tbl_EcommerceSales[[#This Row],[Age]]&lt;=45,"36-45",IF(tbl_EcommerceSales[[#This Row],[Age]]&lt;=55,"46-55","56+")))))</f>
        <v>18-25</v>
      </c>
    </row>
    <row r="3548" spans="1:29" x14ac:dyDescent="0.35">
      <c r="A3548" t="s">
        <v>5510</v>
      </c>
      <c r="B3548" s="7">
        <v>46044</v>
      </c>
      <c r="C3548" t="s">
        <v>1145</v>
      </c>
      <c r="D3548" t="s">
        <v>170</v>
      </c>
      <c r="E3548" t="s">
        <v>48</v>
      </c>
      <c r="F3548">
        <v>29</v>
      </c>
      <c r="G3548" t="s">
        <v>186</v>
      </c>
      <c r="H3548" t="s">
        <v>72</v>
      </c>
      <c r="I3548" t="s">
        <v>117</v>
      </c>
      <c r="J3548" t="s">
        <v>118</v>
      </c>
      <c r="K3548" t="s">
        <v>82</v>
      </c>
      <c r="L3548" t="s">
        <v>119</v>
      </c>
      <c r="M3548">
        <v>1</v>
      </c>
      <c r="N3548" s="2">
        <v>3299</v>
      </c>
      <c r="O3548" s="3">
        <v>0.05</v>
      </c>
      <c r="P3548" s="2">
        <v>2100</v>
      </c>
      <c r="Q3548" t="s">
        <v>32</v>
      </c>
      <c r="R3548" t="s">
        <v>33</v>
      </c>
      <c r="S3548" t="s">
        <v>57</v>
      </c>
      <c r="T3548" s="4">
        <v>5</v>
      </c>
      <c r="U3548" s="11">
        <f t="shared" si="55"/>
        <v>3299</v>
      </c>
      <c r="V3548" s="11">
        <f>tbl_EcommerceSales[[#This Row],[Gross_Sales]]*tbl_EcommerceSales[[#This Row],[Discount]]</f>
        <v>164.95000000000002</v>
      </c>
      <c r="W3548" s="11">
        <f>tbl_EcommerceSales[[#This Row],[Gross_Sales]]-tbl_EcommerceSales[[#This Row],[Discount_Amount]]</f>
        <v>3134.05</v>
      </c>
      <c r="X3548" s="11">
        <f>tbl_EcommerceSales[[#This Row],[Quantity]] * _xlfn.XLOOKUP(tbl_EcommerceSales[[#This Row],[Product_ID]], Product_Master!A:A, Product_Master!F:F)</f>
        <v>2100</v>
      </c>
      <c r="Y3548" s="11">
        <f>tbl_EcommerceSales[[#This Row],[Net_Revenue]]-tbl_EcommerceSales[[#This Row],[Total_Cost]]</f>
        <v>1034.0500000000002</v>
      </c>
      <c r="Z3548" s="9">
        <f>IFERROR(#REF!/tbl_EcommerceSales[[#This Row],[Total_Cost]], 0)</f>
        <v>0</v>
      </c>
      <c r="AA3548" t="str">
        <f>TEXT(tbl_EcommerceSales[[#This Row],[Order_Date]],"mmm")</f>
        <v>Jan</v>
      </c>
      <c r="AB3548">
        <f>YEAR(tbl_EcommerceSales[[#This Row],[Order_Date]])</f>
        <v>2026</v>
      </c>
      <c r="AC3548" t="str">
        <f>IF(tbl_EcommerceSales[[#This Row],[Age]]&lt;18,"Under 18",IF(tbl_EcommerceSales[[#This Row],[Age]]&lt;=25,"18-25",IF(tbl_EcommerceSales[[#This Row],[Age]]&lt;=35,"26-35",IF(tbl_EcommerceSales[[#This Row],[Age]]&lt;=45,"36-45",IF(tbl_EcommerceSales[[#This Row],[Age]]&lt;=55,"46-55","56+")))))</f>
        <v>26-35</v>
      </c>
    </row>
    <row r="3549" spans="1:29" x14ac:dyDescent="0.35">
      <c r="A3549" t="s">
        <v>5511</v>
      </c>
      <c r="B3549" s="7">
        <v>46044</v>
      </c>
      <c r="C3549" t="s">
        <v>1996</v>
      </c>
      <c r="D3549" t="s">
        <v>60</v>
      </c>
      <c r="E3549" t="s">
        <v>48</v>
      </c>
      <c r="F3549">
        <v>31</v>
      </c>
      <c r="G3549" t="s">
        <v>211</v>
      </c>
      <c r="H3549" t="s">
        <v>72</v>
      </c>
      <c r="I3549" t="s">
        <v>349</v>
      </c>
      <c r="J3549" t="s">
        <v>350</v>
      </c>
      <c r="K3549" t="s">
        <v>82</v>
      </c>
      <c r="L3549" t="s">
        <v>238</v>
      </c>
      <c r="M3549">
        <v>1</v>
      </c>
      <c r="N3549" s="2">
        <v>1599</v>
      </c>
      <c r="O3549" s="3">
        <v>0.05</v>
      </c>
      <c r="P3549" s="2">
        <v>920</v>
      </c>
      <c r="Q3549" t="s">
        <v>44</v>
      </c>
      <c r="R3549" t="s">
        <v>162</v>
      </c>
      <c r="S3549" t="s">
        <v>34</v>
      </c>
      <c r="T3549" s="4"/>
      <c r="U3549" s="11">
        <f t="shared" si="55"/>
        <v>1599</v>
      </c>
      <c r="V3549" s="11">
        <f>tbl_EcommerceSales[[#This Row],[Gross_Sales]]*tbl_EcommerceSales[[#This Row],[Discount]]</f>
        <v>79.95</v>
      </c>
      <c r="W3549" s="11">
        <f>tbl_EcommerceSales[[#This Row],[Gross_Sales]]-tbl_EcommerceSales[[#This Row],[Discount_Amount]]</f>
        <v>1519.05</v>
      </c>
      <c r="X3549" s="11">
        <f>tbl_EcommerceSales[[#This Row],[Quantity]] * _xlfn.XLOOKUP(tbl_EcommerceSales[[#This Row],[Product_ID]], Product_Master!A:A, Product_Master!F:F)</f>
        <v>920</v>
      </c>
      <c r="Y3549" s="11">
        <f>tbl_EcommerceSales[[#This Row],[Net_Revenue]]-tbl_EcommerceSales[[#This Row],[Total_Cost]]</f>
        <v>599.04999999999995</v>
      </c>
      <c r="Z3549" s="9">
        <f>IFERROR(#REF!/tbl_EcommerceSales[[#This Row],[Total_Cost]], 0)</f>
        <v>0</v>
      </c>
      <c r="AA3549" t="str">
        <f>TEXT(tbl_EcommerceSales[[#This Row],[Order_Date]],"mmm")</f>
        <v>Jan</v>
      </c>
      <c r="AB3549">
        <f>YEAR(tbl_EcommerceSales[[#This Row],[Order_Date]])</f>
        <v>2026</v>
      </c>
      <c r="AC3549" t="str">
        <f>IF(tbl_EcommerceSales[[#This Row],[Age]]&lt;18,"Under 18",IF(tbl_EcommerceSales[[#This Row],[Age]]&lt;=25,"18-25",IF(tbl_EcommerceSales[[#This Row],[Age]]&lt;=35,"26-35",IF(tbl_EcommerceSales[[#This Row],[Age]]&lt;=45,"36-45",IF(tbl_EcommerceSales[[#This Row],[Age]]&lt;=55,"46-55","56+")))))</f>
        <v>26-35</v>
      </c>
    </row>
    <row r="3550" spans="1:29" x14ac:dyDescent="0.35">
      <c r="A3550" t="s">
        <v>5512</v>
      </c>
      <c r="B3550" s="7">
        <v>46044</v>
      </c>
      <c r="C3550" t="s">
        <v>3635</v>
      </c>
      <c r="D3550" t="s">
        <v>79</v>
      </c>
      <c r="E3550" t="s">
        <v>25</v>
      </c>
      <c r="F3550">
        <v>28</v>
      </c>
      <c r="G3550" t="s">
        <v>152</v>
      </c>
      <c r="H3550" t="s">
        <v>72</v>
      </c>
      <c r="I3550" t="s">
        <v>294</v>
      </c>
      <c r="J3550" t="s">
        <v>295</v>
      </c>
      <c r="K3550" t="s">
        <v>91</v>
      </c>
      <c r="L3550" t="s">
        <v>296</v>
      </c>
      <c r="M3550">
        <v>2</v>
      </c>
      <c r="N3550" s="2">
        <v>699</v>
      </c>
      <c r="O3550" s="3">
        <v>0.05</v>
      </c>
      <c r="P3550" s="2">
        <v>600</v>
      </c>
      <c r="Q3550" t="s">
        <v>123</v>
      </c>
      <c r="R3550" t="s">
        <v>33</v>
      </c>
      <c r="S3550" t="s">
        <v>34</v>
      </c>
      <c r="T3550" s="4">
        <v>4</v>
      </c>
      <c r="U3550" s="11">
        <f t="shared" si="55"/>
        <v>1398</v>
      </c>
      <c r="V3550" s="11">
        <f>tbl_EcommerceSales[[#This Row],[Gross_Sales]]*tbl_EcommerceSales[[#This Row],[Discount]]</f>
        <v>69.900000000000006</v>
      </c>
      <c r="W3550" s="11">
        <f>tbl_EcommerceSales[[#This Row],[Gross_Sales]]-tbl_EcommerceSales[[#This Row],[Discount_Amount]]</f>
        <v>1328.1</v>
      </c>
      <c r="X3550" s="11">
        <f>tbl_EcommerceSales[[#This Row],[Quantity]] * _xlfn.XLOOKUP(tbl_EcommerceSales[[#This Row],[Product_ID]], Product_Master!A:A, Product_Master!F:F)</f>
        <v>600</v>
      </c>
      <c r="Y3550" s="11">
        <f>tbl_EcommerceSales[[#This Row],[Net_Revenue]]-tbl_EcommerceSales[[#This Row],[Total_Cost]]</f>
        <v>728.09999999999991</v>
      </c>
      <c r="Z3550" s="9">
        <f>IFERROR(#REF!/tbl_EcommerceSales[[#This Row],[Total_Cost]], 0)</f>
        <v>0</v>
      </c>
      <c r="AA3550" t="str">
        <f>TEXT(tbl_EcommerceSales[[#This Row],[Order_Date]],"mmm")</f>
        <v>Jan</v>
      </c>
      <c r="AB3550">
        <f>YEAR(tbl_EcommerceSales[[#This Row],[Order_Date]])</f>
        <v>2026</v>
      </c>
      <c r="AC3550" t="str">
        <f>IF(tbl_EcommerceSales[[#This Row],[Age]]&lt;18,"Under 18",IF(tbl_EcommerceSales[[#This Row],[Age]]&lt;=25,"18-25",IF(tbl_EcommerceSales[[#This Row],[Age]]&lt;=35,"26-35",IF(tbl_EcommerceSales[[#This Row],[Age]]&lt;=45,"36-45",IF(tbl_EcommerceSales[[#This Row],[Age]]&lt;=55,"46-55","56+")))))</f>
        <v>26-35</v>
      </c>
    </row>
    <row r="3551" spans="1:29" x14ac:dyDescent="0.35">
      <c r="A3551" t="s">
        <v>5513</v>
      </c>
      <c r="B3551" s="7">
        <v>46045</v>
      </c>
      <c r="C3551" t="s">
        <v>4046</v>
      </c>
      <c r="D3551" t="s">
        <v>227</v>
      </c>
      <c r="E3551" t="s">
        <v>48</v>
      </c>
      <c r="F3551">
        <v>19</v>
      </c>
      <c r="G3551" t="s">
        <v>52</v>
      </c>
      <c r="H3551" t="s">
        <v>27</v>
      </c>
      <c r="I3551" t="s">
        <v>89</v>
      </c>
      <c r="J3551" t="s">
        <v>90</v>
      </c>
      <c r="K3551" t="s">
        <v>91</v>
      </c>
      <c r="L3551" t="s">
        <v>92</v>
      </c>
      <c r="M3551">
        <v>1</v>
      </c>
      <c r="N3551" s="2">
        <v>599</v>
      </c>
      <c r="O3551" s="3">
        <v>0.1</v>
      </c>
      <c r="P3551" s="2">
        <v>260</v>
      </c>
      <c r="Q3551" t="s">
        <v>44</v>
      </c>
      <c r="R3551" t="s">
        <v>33</v>
      </c>
      <c r="S3551" t="s">
        <v>34</v>
      </c>
      <c r="T3551" s="4">
        <v>5</v>
      </c>
      <c r="U3551" s="11">
        <f t="shared" si="55"/>
        <v>599</v>
      </c>
      <c r="V3551" s="11">
        <f>tbl_EcommerceSales[[#This Row],[Gross_Sales]]*tbl_EcommerceSales[[#This Row],[Discount]]</f>
        <v>59.900000000000006</v>
      </c>
      <c r="W3551" s="11">
        <f>tbl_EcommerceSales[[#This Row],[Gross_Sales]]-tbl_EcommerceSales[[#This Row],[Discount_Amount]]</f>
        <v>539.1</v>
      </c>
      <c r="X3551" s="11">
        <f>tbl_EcommerceSales[[#This Row],[Quantity]] * _xlfn.XLOOKUP(tbl_EcommerceSales[[#This Row],[Product_ID]], Product_Master!A:A, Product_Master!F:F)</f>
        <v>260</v>
      </c>
      <c r="Y3551" s="11">
        <f>tbl_EcommerceSales[[#This Row],[Net_Revenue]]-tbl_EcommerceSales[[#This Row],[Total_Cost]]</f>
        <v>279.10000000000002</v>
      </c>
      <c r="Z3551" s="9">
        <f>IFERROR(#REF!/tbl_EcommerceSales[[#This Row],[Total_Cost]], 0)</f>
        <v>0</v>
      </c>
      <c r="AA3551" t="str">
        <f>TEXT(tbl_EcommerceSales[[#This Row],[Order_Date]],"mmm")</f>
        <v>Jan</v>
      </c>
      <c r="AB3551">
        <f>YEAR(tbl_EcommerceSales[[#This Row],[Order_Date]])</f>
        <v>2026</v>
      </c>
      <c r="AC3551" t="str">
        <f>IF(tbl_EcommerceSales[[#This Row],[Age]]&lt;18,"Under 18",IF(tbl_EcommerceSales[[#This Row],[Age]]&lt;=25,"18-25",IF(tbl_EcommerceSales[[#This Row],[Age]]&lt;=35,"26-35",IF(tbl_EcommerceSales[[#This Row],[Age]]&lt;=45,"36-45",IF(tbl_EcommerceSales[[#This Row],[Age]]&lt;=55,"46-55","56+")))))</f>
        <v>18-25</v>
      </c>
    </row>
    <row r="3552" spans="1:29" x14ac:dyDescent="0.35">
      <c r="A3552" t="s">
        <v>5514</v>
      </c>
      <c r="B3552" s="7">
        <v>46045</v>
      </c>
      <c r="C3552" t="s">
        <v>4763</v>
      </c>
      <c r="D3552" t="s">
        <v>216</v>
      </c>
      <c r="E3552" t="s">
        <v>25</v>
      </c>
      <c r="F3552">
        <v>42</v>
      </c>
      <c r="G3552" t="s">
        <v>61</v>
      </c>
      <c r="H3552" t="s">
        <v>27</v>
      </c>
      <c r="I3552" t="s">
        <v>62</v>
      </c>
      <c r="J3552" t="s">
        <v>63</v>
      </c>
      <c r="K3552" t="s">
        <v>42</v>
      </c>
      <c r="L3552" t="s">
        <v>43</v>
      </c>
      <c r="M3552">
        <v>1</v>
      </c>
      <c r="N3552" s="2">
        <v>499</v>
      </c>
      <c r="O3552" s="3">
        <v>0.25</v>
      </c>
      <c r="P3552" s="2">
        <v>220</v>
      </c>
      <c r="Q3552" t="s">
        <v>123</v>
      </c>
      <c r="R3552" t="s">
        <v>33</v>
      </c>
      <c r="S3552" t="s">
        <v>57</v>
      </c>
      <c r="T3552" s="4">
        <v>3</v>
      </c>
      <c r="U3552" s="11">
        <f t="shared" si="55"/>
        <v>499</v>
      </c>
      <c r="V3552" s="11">
        <f>tbl_EcommerceSales[[#This Row],[Gross_Sales]]*tbl_EcommerceSales[[#This Row],[Discount]]</f>
        <v>124.75</v>
      </c>
      <c r="W3552" s="11">
        <f>tbl_EcommerceSales[[#This Row],[Gross_Sales]]-tbl_EcommerceSales[[#This Row],[Discount_Amount]]</f>
        <v>374.25</v>
      </c>
      <c r="X3552" s="11">
        <f>tbl_EcommerceSales[[#This Row],[Quantity]] * _xlfn.XLOOKUP(tbl_EcommerceSales[[#This Row],[Product_ID]], Product_Master!A:A, Product_Master!F:F)</f>
        <v>220</v>
      </c>
      <c r="Y3552" s="11">
        <f>tbl_EcommerceSales[[#This Row],[Net_Revenue]]-tbl_EcommerceSales[[#This Row],[Total_Cost]]</f>
        <v>154.25</v>
      </c>
      <c r="Z3552" s="9">
        <f>IFERROR(#REF!/tbl_EcommerceSales[[#This Row],[Total_Cost]], 0)</f>
        <v>0</v>
      </c>
      <c r="AA3552" t="str">
        <f>TEXT(tbl_EcommerceSales[[#This Row],[Order_Date]],"mmm")</f>
        <v>Jan</v>
      </c>
      <c r="AB3552">
        <f>YEAR(tbl_EcommerceSales[[#This Row],[Order_Date]])</f>
        <v>2026</v>
      </c>
      <c r="AC3552" t="str">
        <f>IF(tbl_EcommerceSales[[#This Row],[Age]]&lt;18,"Under 18",IF(tbl_EcommerceSales[[#This Row],[Age]]&lt;=25,"18-25",IF(tbl_EcommerceSales[[#This Row],[Age]]&lt;=35,"26-35",IF(tbl_EcommerceSales[[#This Row],[Age]]&lt;=45,"36-45",IF(tbl_EcommerceSales[[#This Row],[Age]]&lt;=55,"46-55","56+")))))</f>
        <v>36-45</v>
      </c>
    </row>
    <row r="3553" spans="1:29" x14ac:dyDescent="0.35">
      <c r="A3553" t="s">
        <v>5515</v>
      </c>
      <c r="B3553" s="7">
        <v>46045</v>
      </c>
      <c r="C3553" t="s">
        <v>856</v>
      </c>
      <c r="D3553" t="s">
        <v>47</v>
      </c>
      <c r="E3553" t="s">
        <v>25</v>
      </c>
      <c r="F3553">
        <v>32</v>
      </c>
      <c r="G3553" t="s">
        <v>136</v>
      </c>
      <c r="H3553" t="s">
        <v>88</v>
      </c>
      <c r="I3553" t="s">
        <v>160</v>
      </c>
      <c r="J3553" t="s">
        <v>161</v>
      </c>
      <c r="K3553" t="s">
        <v>91</v>
      </c>
      <c r="L3553" t="s">
        <v>133</v>
      </c>
      <c r="M3553">
        <v>3</v>
      </c>
      <c r="N3553" s="2">
        <v>1099</v>
      </c>
      <c r="O3553" s="3">
        <v>0.25</v>
      </c>
      <c r="P3553" s="2">
        <v>1560</v>
      </c>
      <c r="Q3553" t="s">
        <v>123</v>
      </c>
      <c r="R3553" t="s">
        <v>93</v>
      </c>
      <c r="S3553" t="s">
        <v>34</v>
      </c>
      <c r="T3553" s="4">
        <v>3</v>
      </c>
      <c r="U3553" s="11">
        <f t="shared" si="55"/>
        <v>3297</v>
      </c>
      <c r="V3553" s="11">
        <f>tbl_EcommerceSales[[#This Row],[Gross_Sales]]*tbl_EcommerceSales[[#This Row],[Discount]]</f>
        <v>824.25</v>
      </c>
      <c r="W3553" s="11">
        <f>tbl_EcommerceSales[[#This Row],[Gross_Sales]]-tbl_EcommerceSales[[#This Row],[Discount_Amount]]</f>
        <v>2472.75</v>
      </c>
      <c r="X3553" s="11">
        <f>tbl_EcommerceSales[[#This Row],[Quantity]] * _xlfn.XLOOKUP(tbl_EcommerceSales[[#This Row],[Product_ID]], Product_Master!A:A, Product_Master!F:F)</f>
        <v>1560</v>
      </c>
      <c r="Y3553" s="11">
        <f>tbl_EcommerceSales[[#This Row],[Net_Revenue]]-tbl_EcommerceSales[[#This Row],[Total_Cost]]</f>
        <v>912.75</v>
      </c>
      <c r="Z3553" s="9">
        <f>IFERROR(#REF!/tbl_EcommerceSales[[#This Row],[Total_Cost]], 0)</f>
        <v>0</v>
      </c>
      <c r="AA3553" t="str">
        <f>TEXT(tbl_EcommerceSales[[#This Row],[Order_Date]],"mmm")</f>
        <v>Jan</v>
      </c>
      <c r="AB3553">
        <f>YEAR(tbl_EcommerceSales[[#This Row],[Order_Date]])</f>
        <v>2026</v>
      </c>
      <c r="AC3553" t="str">
        <f>IF(tbl_EcommerceSales[[#This Row],[Age]]&lt;18,"Under 18",IF(tbl_EcommerceSales[[#This Row],[Age]]&lt;=25,"18-25",IF(tbl_EcommerceSales[[#This Row],[Age]]&lt;=35,"26-35",IF(tbl_EcommerceSales[[#This Row],[Age]]&lt;=45,"36-45",IF(tbl_EcommerceSales[[#This Row],[Age]]&lt;=55,"46-55","56+")))))</f>
        <v>26-35</v>
      </c>
    </row>
    <row r="3554" spans="1:29" x14ac:dyDescent="0.35">
      <c r="A3554" t="s">
        <v>5516</v>
      </c>
      <c r="B3554" s="7">
        <v>46045</v>
      </c>
      <c r="C3554" t="s">
        <v>977</v>
      </c>
      <c r="D3554" t="s">
        <v>189</v>
      </c>
      <c r="E3554" t="s">
        <v>48</v>
      </c>
      <c r="F3554">
        <v>39</v>
      </c>
      <c r="G3554" t="s">
        <v>152</v>
      </c>
      <c r="H3554" t="s">
        <v>72</v>
      </c>
      <c r="I3554" t="s">
        <v>221</v>
      </c>
      <c r="J3554" t="s">
        <v>222</v>
      </c>
      <c r="K3554" t="s">
        <v>177</v>
      </c>
      <c r="L3554" t="s">
        <v>208</v>
      </c>
      <c r="M3554">
        <v>1</v>
      </c>
      <c r="N3554" s="2">
        <v>1499</v>
      </c>
      <c r="O3554" s="3">
        <v>0.05</v>
      </c>
      <c r="P3554" s="2">
        <v>800</v>
      </c>
      <c r="Q3554" t="s">
        <v>32</v>
      </c>
      <c r="R3554" t="s">
        <v>33</v>
      </c>
      <c r="S3554" t="s">
        <v>34</v>
      </c>
      <c r="T3554" s="4">
        <v>3</v>
      </c>
      <c r="U3554" s="11">
        <f t="shared" si="55"/>
        <v>1499</v>
      </c>
      <c r="V3554" s="11">
        <f>tbl_EcommerceSales[[#This Row],[Gross_Sales]]*tbl_EcommerceSales[[#This Row],[Discount]]</f>
        <v>74.95</v>
      </c>
      <c r="W3554" s="11">
        <f>tbl_EcommerceSales[[#This Row],[Gross_Sales]]-tbl_EcommerceSales[[#This Row],[Discount_Amount]]</f>
        <v>1424.05</v>
      </c>
      <c r="X3554" s="11">
        <f>tbl_EcommerceSales[[#This Row],[Quantity]] * _xlfn.XLOOKUP(tbl_EcommerceSales[[#This Row],[Product_ID]], Product_Master!A:A, Product_Master!F:F)</f>
        <v>800</v>
      </c>
      <c r="Y3554" s="11">
        <f>tbl_EcommerceSales[[#This Row],[Net_Revenue]]-tbl_EcommerceSales[[#This Row],[Total_Cost]]</f>
        <v>624.04999999999995</v>
      </c>
      <c r="Z3554" s="9">
        <f>IFERROR(#REF!/tbl_EcommerceSales[[#This Row],[Total_Cost]], 0)</f>
        <v>0</v>
      </c>
      <c r="AA3554" t="str">
        <f>TEXT(tbl_EcommerceSales[[#This Row],[Order_Date]],"mmm")</f>
        <v>Jan</v>
      </c>
      <c r="AB3554">
        <f>YEAR(tbl_EcommerceSales[[#This Row],[Order_Date]])</f>
        <v>2026</v>
      </c>
      <c r="AC3554" t="str">
        <f>IF(tbl_EcommerceSales[[#This Row],[Age]]&lt;18,"Under 18",IF(tbl_EcommerceSales[[#This Row],[Age]]&lt;=25,"18-25",IF(tbl_EcommerceSales[[#This Row],[Age]]&lt;=35,"26-35",IF(tbl_EcommerceSales[[#This Row],[Age]]&lt;=45,"36-45",IF(tbl_EcommerceSales[[#This Row],[Age]]&lt;=55,"46-55","56+")))))</f>
        <v>36-45</v>
      </c>
    </row>
    <row r="3555" spans="1:29" x14ac:dyDescent="0.35">
      <c r="A3555" t="s">
        <v>5517</v>
      </c>
      <c r="B3555" s="7">
        <v>46045</v>
      </c>
      <c r="C3555" t="s">
        <v>5518</v>
      </c>
      <c r="D3555" t="s">
        <v>189</v>
      </c>
      <c r="E3555" t="s">
        <v>25</v>
      </c>
      <c r="F3555">
        <v>35</v>
      </c>
      <c r="G3555" t="s">
        <v>71</v>
      </c>
      <c r="H3555" t="s">
        <v>72</v>
      </c>
      <c r="I3555" t="s">
        <v>111</v>
      </c>
      <c r="J3555" t="s">
        <v>112</v>
      </c>
      <c r="K3555" t="s">
        <v>55</v>
      </c>
      <c r="L3555" t="s">
        <v>113</v>
      </c>
      <c r="M3555">
        <v>1</v>
      </c>
      <c r="N3555" s="2">
        <v>1799</v>
      </c>
      <c r="O3555" s="3">
        <v>0.05</v>
      </c>
      <c r="P3555" s="2">
        <v>950</v>
      </c>
      <c r="Q3555" t="s">
        <v>32</v>
      </c>
      <c r="R3555" t="s">
        <v>33</v>
      </c>
      <c r="S3555" t="s">
        <v>34</v>
      </c>
      <c r="T3555" s="4">
        <v>5</v>
      </c>
      <c r="U3555" s="11">
        <f t="shared" si="55"/>
        <v>1799</v>
      </c>
      <c r="V3555" s="11">
        <f>tbl_EcommerceSales[[#This Row],[Gross_Sales]]*tbl_EcommerceSales[[#This Row],[Discount]]</f>
        <v>89.95</v>
      </c>
      <c r="W3555" s="11">
        <f>tbl_EcommerceSales[[#This Row],[Gross_Sales]]-tbl_EcommerceSales[[#This Row],[Discount_Amount]]</f>
        <v>1709.05</v>
      </c>
      <c r="X3555" s="11">
        <f>tbl_EcommerceSales[[#This Row],[Quantity]] * _xlfn.XLOOKUP(tbl_EcommerceSales[[#This Row],[Product_ID]], Product_Master!A:A, Product_Master!F:F)</f>
        <v>950</v>
      </c>
      <c r="Y3555" s="11">
        <f>tbl_EcommerceSales[[#This Row],[Net_Revenue]]-tbl_EcommerceSales[[#This Row],[Total_Cost]]</f>
        <v>759.05</v>
      </c>
      <c r="Z3555" s="9">
        <f>IFERROR(#REF!/tbl_EcommerceSales[[#This Row],[Total_Cost]], 0)</f>
        <v>0</v>
      </c>
      <c r="AA3555" t="str">
        <f>TEXT(tbl_EcommerceSales[[#This Row],[Order_Date]],"mmm")</f>
        <v>Jan</v>
      </c>
      <c r="AB3555">
        <f>YEAR(tbl_EcommerceSales[[#This Row],[Order_Date]])</f>
        <v>2026</v>
      </c>
      <c r="AC3555" t="str">
        <f>IF(tbl_EcommerceSales[[#This Row],[Age]]&lt;18,"Under 18",IF(tbl_EcommerceSales[[#This Row],[Age]]&lt;=25,"18-25",IF(tbl_EcommerceSales[[#This Row],[Age]]&lt;=35,"26-35",IF(tbl_EcommerceSales[[#This Row],[Age]]&lt;=45,"36-45",IF(tbl_EcommerceSales[[#This Row],[Age]]&lt;=55,"46-55","56+")))))</f>
        <v>26-35</v>
      </c>
    </row>
    <row r="3556" spans="1:29" x14ac:dyDescent="0.35">
      <c r="A3556" t="s">
        <v>5519</v>
      </c>
      <c r="B3556" s="7">
        <v>46045</v>
      </c>
      <c r="C3556" t="s">
        <v>5520</v>
      </c>
      <c r="D3556" t="s">
        <v>232</v>
      </c>
      <c r="E3556" t="s">
        <v>25</v>
      </c>
      <c r="F3556">
        <v>31</v>
      </c>
      <c r="G3556" t="s">
        <v>145</v>
      </c>
      <c r="H3556" t="s">
        <v>39</v>
      </c>
      <c r="I3556" t="s">
        <v>67</v>
      </c>
      <c r="J3556" t="s">
        <v>68</v>
      </c>
      <c r="K3556" t="s">
        <v>42</v>
      </c>
      <c r="L3556" t="s">
        <v>43</v>
      </c>
      <c r="M3556">
        <v>1</v>
      </c>
      <c r="N3556" s="2">
        <v>799</v>
      </c>
      <c r="O3556" s="3">
        <v>0.15</v>
      </c>
      <c r="P3556" s="2">
        <v>360</v>
      </c>
      <c r="Q3556" t="s">
        <v>32</v>
      </c>
      <c r="R3556" t="s">
        <v>33</v>
      </c>
      <c r="S3556" t="s">
        <v>57</v>
      </c>
      <c r="T3556" s="4">
        <v>2</v>
      </c>
      <c r="U3556" s="11">
        <f t="shared" si="55"/>
        <v>799</v>
      </c>
      <c r="V3556" s="11">
        <f>tbl_EcommerceSales[[#This Row],[Gross_Sales]]*tbl_EcommerceSales[[#This Row],[Discount]]</f>
        <v>119.85</v>
      </c>
      <c r="W3556" s="11">
        <f>tbl_EcommerceSales[[#This Row],[Gross_Sales]]-tbl_EcommerceSales[[#This Row],[Discount_Amount]]</f>
        <v>679.15</v>
      </c>
      <c r="X3556" s="11">
        <f>tbl_EcommerceSales[[#This Row],[Quantity]] * _xlfn.XLOOKUP(tbl_EcommerceSales[[#This Row],[Product_ID]], Product_Master!A:A, Product_Master!F:F)</f>
        <v>360</v>
      </c>
      <c r="Y3556" s="11">
        <f>tbl_EcommerceSales[[#This Row],[Net_Revenue]]-tbl_EcommerceSales[[#This Row],[Total_Cost]]</f>
        <v>319.14999999999998</v>
      </c>
      <c r="Z3556" s="9">
        <f>IFERROR(#REF!/tbl_EcommerceSales[[#This Row],[Total_Cost]], 0)</f>
        <v>0</v>
      </c>
      <c r="AA3556" t="str">
        <f>TEXT(tbl_EcommerceSales[[#This Row],[Order_Date]],"mmm")</f>
        <v>Jan</v>
      </c>
      <c r="AB3556">
        <f>YEAR(tbl_EcommerceSales[[#This Row],[Order_Date]])</f>
        <v>2026</v>
      </c>
      <c r="AC3556" t="str">
        <f>IF(tbl_EcommerceSales[[#This Row],[Age]]&lt;18,"Under 18",IF(tbl_EcommerceSales[[#This Row],[Age]]&lt;=25,"18-25",IF(tbl_EcommerceSales[[#This Row],[Age]]&lt;=35,"26-35",IF(tbl_EcommerceSales[[#This Row],[Age]]&lt;=45,"36-45",IF(tbl_EcommerceSales[[#This Row],[Age]]&lt;=55,"46-55","56+")))))</f>
        <v>26-35</v>
      </c>
    </row>
    <row r="3557" spans="1:29" x14ac:dyDescent="0.35">
      <c r="A3557" t="s">
        <v>5521</v>
      </c>
      <c r="B3557" s="7">
        <v>46045</v>
      </c>
      <c r="C3557" t="s">
        <v>5522</v>
      </c>
      <c r="D3557" t="s">
        <v>148</v>
      </c>
      <c r="E3557" t="s">
        <v>25</v>
      </c>
      <c r="F3557">
        <v>27</v>
      </c>
      <c r="G3557" t="s">
        <v>192</v>
      </c>
      <c r="H3557" t="s">
        <v>27</v>
      </c>
      <c r="I3557" t="s">
        <v>165</v>
      </c>
      <c r="J3557" t="s">
        <v>166</v>
      </c>
      <c r="K3557" t="s">
        <v>42</v>
      </c>
      <c r="L3557" t="s">
        <v>167</v>
      </c>
      <c r="M3557">
        <v>1</v>
      </c>
      <c r="N3557" s="2">
        <v>1799</v>
      </c>
      <c r="O3557" s="3">
        <v>0.15</v>
      </c>
      <c r="P3557" s="2">
        <v>900</v>
      </c>
      <c r="Q3557" t="s">
        <v>123</v>
      </c>
      <c r="R3557" t="s">
        <v>33</v>
      </c>
      <c r="S3557" t="s">
        <v>57</v>
      </c>
      <c r="T3557" s="4">
        <v>4</v>
      </c>
      <c r="U3557" s="11">
        <f t="shared" si="55"/>
        <v>1799</v>
      </c>
      <c r="V3557" s="11">
        <f>tbl_EcommerceSales[[#This Row],[Gross_Sales]]*tbl_EcommerceSales[[#This Row],[Discount]]</f>
        <v>269.84999999999997</v>
      </c>
      <c r="W3557" s="11">
        <f>tbl_EcommerceSales[[#This Row],[Gross_Sales]]-tbl_EcommerceSales[[#This Row],[Discount_Amount]]</f>
        <v>1529.15</v>
      </c>
      <c r="X3557" s="11">
        <f>tbl_EcommerceSales[[#This Row],[Quantity]] * _xlfn.XLOOKUP(tbl_EcommerceSales[[#This Row],[Product_ID]], Product_Master!A:A, Product_Master!F:F)</f>
        <v>900</v>
      </c>
      <c r="Y3557" s="11">
        <f>tbl_EcommerceSales[[#This Row],[Net_Revenue]]-tbl_EcommerceSales[[#This Row],[Total_Cost]]</f>
        <v>629.15000000000009</v>
      </c>
      <c r="Z3557" s="9">
        <f>IFERROR(#REF!/tbl_EcommerceSales[[#This Row],[Total_Cost]], 0)</f>
        <v>0</v>
      </c>
      <c r="AA3557" t="str">
        <f>TEXT(tbl_EcommerceSales[[#This Row],[Order_Date]],"mmm")</f>
        <v>Jan</v>
      </c>
      <c r="AB3557">
        <f>YEAR(tbl_EcommerceSales[[#This Row],[Order_Date]])</f>
        <v>2026</v>
      </c>
      <c r="AC3557" t="str">
        <f>IF(tbl_EcommerceSales[[#This Row],[Age]]&lt;18,"Under 18",IF(tbl_EcommerceSales[[#This Row],[Age]]&lt;=25,"18-25",IF(tbl_EcommerceSales[[#This Row],[Age]]&lt;=35,"26-35",IF(tbl_EcommerceSales[[#This Row],[Age]]&lt;=45,"36-45",IF(tbl_EcommerceSales[[#This Row],[Age]]&lt;=55,"46-55","56+")))))</f>
        <v>26-35</v>
      </c>
    </row>
    <row r="3558" spans="1:29" x14ac:dyDescent="0.35">
      <c r="A3558" t="s">
        <v>5523</v>
      </c>
      <c r="B3558" s="7">
        <v>46045</v>
      </c>
      <c r="C3558" t="s">
        <v>876</v>
      </c>
      <c r="D3558" t="s">
        <v>116</v>
      </c>
      <c r="E3558" t="s">
        <v>48</v>
      </c>
      <c r="F3558">
        <v>40</v>
      </c>
      <c r="G3558" t="s">
        <v>87</v>
      </c>
      <c r="H3558" t="s">
        <v>88</v>
      </c>
      <c r="I3558" t="s">
        <v>257</v>
      </c>
      <c r="J3558" t="s">
        <v>258</v>
      </c>
      <c r="K3558" t="s">
        <v>55</v>
      </c>
      <c r="L3558" t="s">
        <v>56</v>
      </c>
      <c r="M3558">
        <v>1</v>
      </c>
      <c r="N3558" s="2">
        <v>1999</v>
      </c>
      <c r="O3558" s="3">
        <v>0.05</v>
      </c>
      <c r="P3558" s="2">
        <v>1050</v>
      </c>
      <c r="Q3558" t="s">
        <v>32</v>
      </c>
      <c r="R3558" t="s">
        <v>33</v>
      </c>
      <c r="S3558" t="s">
        <v>34</v>
      </c>
      <c r="T3558" s="4">
        <v>3</v>
      </c>
      <c r="U3558" s="11">
        <f t="shared" si="55"/>
        <v>1999</v>
      </c>
      <c r="V3558" s="11">
        <f>tbl_EcommerceSales[[#This Row],[Gross_Sales]]*tbl_EcommerceSales[[#This Row],[Discount]]</f>
        <v>99.95</v>
      </c>
      <c r="W3558" s="11">
        <f>tbl_EcommerceSales[[#This Row],[Gross_Sales]]-tbl_EcommerceSales[[#This Row],[Discount_Amount]]</f>
        <v>1899.05</v>
      </c>
      <c r="X3558" s="11">
        <f>tbl_EcommerceSales[[#This Row],[Quantity]] * _xlfn.XLOOKUP(tbl_EcommerceSales[[#This Row],[Product_ID]], Product_Master!A:A, Product_Master!F:F)</f>
        <v>1050</v>
      </c>
      <c r="Y3558" s="11">
        <f>tbl_EcommerceSales[[#This Row],[Net_Revenue]]-tbl_EcommerceSales[[#This Row],[Total_Cost]]</f>
        <v>849.05</v>
      </c>
      <c r="Z3558" s="9">
        <f>IFERROR(#REF!/tbl_EcommerceSales[[#This Row],[Total_Cost]], 0)</f>
        <v>0</v>
      </c>
      <c r="AA3558" t="str">
        <f>TEXT(tbl_EcommerceSales[[#This Row],[Order_Date]],"mmm")</f>
        <v>Jan</v>
      </c>
      <c r="AB3558">
        <f>YEAR(tbl_EcommerceSales[[#This Row],[Order_Date]])</f>
        <v>2026</v>
      </c>
      <c r="AC3558" t="str">
        <f>IF(tbl_EcommerceSales[[#This Row],[Age]]&lt;18,"Under 18",IF(tbl_EcommerceSales[[#This Row],[Age]]&lt;=25,"18-25",IF(tbl_EcommerceSales[[#This Row],[Age]]&lt;=35,"26-35",IF(tbl_EcommerceSales[[#This Row],[Age]]&lt;=45,"36-45",IF(tbl_EcommerceSales[[#This Row],[Age]]&lt;=55,"46-55","56+")))))</f>
        <v>36-45</v>
      </c>
    </row>
    <row r="3559" spans="1:29" x14ac:dyDescent="0.35">
      <c r="A3559" t="s">
        <v>5524</v>
      </c>
      <c r="B3559" s="7">
        <v>46045</v>
      </c>
      <c r="C3559" t="s">
        <v>5525</v>
      </c>
      <c r="D3559" t="s">
        <v>151</v>
      </c>
      <c r="E3559" t="s">
        <v>25</v>
      </c>
      <c r="F3559">
        <v>31</v>
      </c>
      <c r="G3559" t="s">
        <v>142</v>
      </c>
      <c r="H3559" t="s">
        <v>88</v>
      </c>
      <c r="I3559" t="s">
        <v>349</v>
      </c>
      <c r="J3559" t="s">
        <v>350</v>
      </c>
      <c r="K3559" t="s">
        <v>82</v>
      </c>
      <c r="L3559" t="s">
        <v>238</v>
      </c>
      <c r="M3559">
        <v>2</v>
      </c>
      <c r="N3559" s="2">
        <v>1599</v>
      </c>
      <c r="O3559" s="3">
        <v>0.25</v>
      </c>
      <c r="P3559" s="2">
        <v>1840</v>
      </c>
      <c r="Q3559" t="s">
        <v>32</v>
      </c>
      <c r="R3559" t="s">
        <v>33</v>
      </c>
      <c r="S3559" t="s">
        <v>34</v>
      </c>
      <c r="T3559" s="4">
        <v>4</v>
      </c>
      <c r="U3559" s="11">
        <f t="shared" si="55"/>
        <v>3198</v>
      </c>
      <c r="V3559" s="11">
        <f>tbl_EcommerceSales[[#This Row],[Gross_Sales]]*tbl_EcommerceSales[[#This Row],[Discount]]</f>
        <v>799.5</v>
      </c>
      <c r="W3559" s="11">
        <f>tbl_EcommerceSales[[#This Row],[Gross_Sales]]-tbl_EcommerceSales[[#This Row],[Discount_Amount]]</f>
        <v>2398.5</v>
      </c>
      <c r="X3559" s="11">
        <f>tbl_EcommerceSales[[#This Row],[Quantity]] * _xlfn.XLOOKUP(tbl_EcommerceSales[[#This Row],[Product_ID]], Product_Master!A:A, Product_Master!F:F)</f>
        <v>1840</v>
      </c>
      <c r="Y3559" s="11">
        <f>tbl_EcommerceSales[[#This Row],[Net_Revenue]]-tbl_EcommerceSales[[#This Row],[Total_Cost]]</f>
        <v>558.5</v>
      </c>
      <c r="Z3559" s="9">
        <f>IFERROR(#REF!/tbl_EcommerceSales[[#This Row],[Total_Cost]], 0)</f>
        <v>0</v>
      </c>
      <c r="AA3559" t="str">
        <f>TEXT(tbl_EcommerceSales[[#This Row],[Order_Date]],"mmm")</f>
        <v>Jan</v>
      </c>
      <c r="AB3559">
        <f>YEAR(tbl_EcommerceSales[[#This Row],[Order_Date]])</f>
        <v>2026</v>
      </c>
      <c r="AC3559" t="str">
        <f>IF(tbl_EcommerceSales[[#This Row],[Age]]&lt;18,"Under 18",IF(tbl_EcommerceSales[[#This Row],[Age]]&lt;=25,"18-25",IF(tbl_EcommerceSales[[#This Row],[Age]]&lt;=35,"26-35",IF(tbl_EcommerceSales[[#This Row],[Age]]&lt;=45,"36-45",IF(tbl_EcommerceSales[[#This Row],[Age]]&lt;=55,"46-55","56+")))))</f>
        <v>26-35</v>
      </c>
    </row>
    <row r="3560" spans="1:29" x14ac:dyDescent="0.35">
      <c r="A3560" t="s">
        <v>5526</v>
      </c>
      <c r="B3560" s="7">
        <v>46045</v>
      </c>
      <c r="C3560" t="s">
        <v>5527</v>
      </c>
      <c r="D3560" t="s">
        <v>51</v>
      </c>
      <c r="E3560" t="s">
        <v>25</v>
      </c>
      <c r="F3560">
        <v>29</v>
      </c>
      <c r="G3560" t="s">
        <v>186</v>
      </c>
      <c r="H3560" t="s">
        <v>72</v>
      </c>
      <c r="I3560" t="s">
        <v>276</v>
      </c>
      <c r="J3560" t="s">
        <v>277</v>
      </c>
      <c r="K3560" t="s">
        <v>30</v>
      </c>
      <c r="L3560" t="s">
        <v>278</v>
      </c>
      <c r="M3560">
        <v>3</v>
      </c>
      <c r="N3560" s="2">
        <v>1599</v>
      </c>
      <c r="O3560" s="3">
        <v>0.2</v>
      </c>
      <c r="P3560" s="2">
        <v>2550</v>
      </c>
      <c r="Q3560" t="s">
        <v>123</v>
      </c>
      <c r="R3560" t="s">
        <v>33</v>
      </c>
      <c r="S3560" t="s">
        <v>34</v>
      </c>
      <c r="T3560" s="4">
        <v>4</v>
      </c>
      <c r="U3560" s="11">
        <f t="shared" si="55"/>
        <v>4797</v>
      </c>
      <c r="V3560" s="11">
        <f>tbl_EcommerceSales[[#This Row],[Gross_Sales]]*tbl_EcommerceSales[[#This Row],[Discount]]</f>
        <v>959.40000000000009</v>
      </c>
      <c r="W3560" s="11">
        <f>tbl_EcommerceSales[[#This Row],[Gross_Sales]]-tbl_EcommerceSales[[#This Row],[Discount_Amount]]</f>
        <v>3837.6</v>
      </c>
      <c r="X3560" s="11">
        <f>tbl_EcommerceSales[[#This Row],[Quantity]] * _xlfn.XLOOKUP(tbl_EcommerceSales[[#This Row],[Product_ID]], Product_Master!A:A, Product_Master!F:F)</f>
        <v>2550</v>
      </c>
      <c r="Y3560" s="11">
        <f>tbl_EcommerceSales[[#This Row],[Net_Revenue]]-tbl_EcommerceSales[[#This Row],[Total_Cost]]</f>
        <v>1287.5999999999999</v>
      </c>
      <c r="Z3560" s="9">
        <f>IFERROR(#REF!/tbl_EcommerceSales[[#This Row],[Total_Cost]], 0)</f>
        <v>0</v>
      </c>
      <c r="AA3560" t="str">
        <f>TEXT(tbl_EcommerceSales[[#This Row],[Order_Date]],"mmm")</f>
        <v>Jan</v>
      </c>
      <c r="AB3560">
        <f>YEAR(tbl_EcommerceSales[[#This Row],[Order_Date]])</f>
        <v>2026</v>
      </c>
      <c r="AC3560" t="str">
        <f>IF(tbl_EcommerceSales[[#This Row],[Age]]&lt;18,"Under 18",IF(tbl_EcommerceSales[[#This Row],[Age]]&lt;=25,"18-25",IF(tbl_EcommerceSales[[#This Row],[Age]]&lt;=35,"26-35",IF(tbl_EcommerceSales[[#This Row],[Age]]&lt;=45,"36-45",IF(tbl_EcommerceSales[[#This Row],[Age]]&lt;=55,"46-55","56+")))))</f>
        <v>26-35</v>
      </c>
    </row>
    <row r="3561" spans="1:29" x14ac:dyDescent="0.35">
      <c r="A3561" t="s">
        <v>5528</v>
      </c>
      <c r="B3561" s="7">
        <v>46046</v>
      </c>
      <c r="C3561" t="s">
        <v>5529</v>
      </c>
      <c r="D3561" t="s">
        <v>342</v>
      </c>
      <c r="E3561" t="s">
        <v>48</v>
      </c>
      <c r="F3561">
        <v>29</v>
      </c>
      <c r="G3561" t="s">
        <v>136</v>
      </c>
      <c r="H3561" t="s">
        <v>88</v>
      </c>
      <c r="I3561" t="s">
        <v>338</v>
      </c>
      <c r="J3561" t="s">
        <v>339</v>
      </c>
      <c r="K3561" t="s">
        <v>55</v>
      </c>
      <c r="L3561" t="s">
        <v>56</v>
      </c>
      <c r="M3561">
        <v>2</v>
      </c>
      <c r="N3561" s="2">
        <v>1499</v>
      </c>
      <c r="O3561" s="3">
        <v>0.2</v>
      </c>
      <c r="P3561" s="2">
        <v>1560</v>
      </c>
      <c r="Q3561" t="s">
        <v>156</v>
      </c>
      <c r="R3561" t="s">
        <v>33</v>
      </c>
      <c r="S3561" t="s">
        <v>57</v>
      </c>
      <c r="T3561" s="4">
        <v>4</v>
      </c>
      <c r="U3561" s="11">
        <f t="shared" si="55"/>
        <v>2998</v>
      </c>
      <c r="V3561" s="11">
        <f>tbl_EcommerceSales[[#This Row],[Gross_Sales]]*tbl_EcommerceSales[[#This Row],[Discount]]</f>
        <v>599.6</v>
      </c>
      <c r="W3561" s="11">
        <f>tbl_EcommerceSales[[#This Row],[Gross_Sales]]-tbl_EcommerceSales[[#This Row],[Discount_Amount]]</f>
        <v>2398.4</v>
      </c>
      <c r="X3561" s="11">
        <f>tbl_EcommerceSales[[#This Row],[Quantity]] * _xlfn.XLOOKUP(tbl_EcommerceSales[[#This Row],[Product_ID]], Product_Master!A:A, Product_Master!F:F)</f>
        <v>1560</v>
      </c>
      <c r="Y3561" s="11">
        <f>tbl_EcommerceSales[[#This Row],[Net_Revenue]]-tbl_EcommerceSales[[#This Row],[Total_Cost]]</f>
        <v>838.40000000000009</v>
      </c>
      <c r="Z3561" s="9">
        <f>IFERROR(#REF!/tbl_EcommerceSales[[#This Row],[Total_Cost]], 0)</f>
        <v>0</v>
      </c>
      <c r="AA3561" t="str">
        <f>TEXT(tbl_EcommerceSales[[#This Row],[Order_Date]],"mmm")</f>
        <v>Jan</v>
      </c>
      <c r="AB3561">
        <f>YEAR(tbl_EcommerceSales[[#This Row],[Order_Date]])</f>
        <v>2026</v>
      </c>
      <c r="AC3561" t="str">
        <f>IF(tbl_EcommerceSales[[#This Row],[Age]]&lt;18,"Under 18",IF(tbl_EcommerceSales[[#This Row],[Age]]&lt;=25,"18-25",IF(tbl_EcommerceSales[[#This Row],[Age]]&lt;=35,"26-35",IF(tbl_EcommerceSales[[#This Row],[Age]]&lt;=45,"36-45",IF(tbl_EcommerceSales[[#This Row],[Age]]&lt;=55,"46-55","56+")))))</f>
        <v>26-35</v>
      </c>
    </row>
    <row r="3562" spans="1:29" x14ac:dyDescent="0.35">
      <c r="A3562" t="s">
        <v>5530</v>
      </c>
      <c r="B3562" s="7">
        <v>46046</v>
      </c>
      <c r="C3562" t="s">
        <v>512</v>
      </c>
      <c r="D3562" t="s">
        <v>47</v>
      </c>
      <c r="E3562" t="s">
        <v>25</v>
      </c>
      <c r="F3562">
        <v>26</v>
      </c>
      <c r="G3562" t="s">
        <v>145</v>
      </c>
      <c r="H3562" t="s">
        <v>39</v>
      </c>
      <c r="I3562" t="s">
        <v>294</v>
      </c>
      <c r="J3562" t="s">
        <v>295</v>
      </c>
      <c r="K3562" t="s">
        <v>91</v>
      </c>
      <c r="L3562" t="s">
        <v>296</v>
      </c>
      <c r="M3562">
        <v>1</v>
      </c>
      <c r="N3562" s="2">
        <v>699</v>
      </c>
      <c r="O3562" s="3">
        <v>0.1</v>
      </c>
      <c r="P3562" s="2">
        <v>300</v>
      </c>
      <c r="Q3562" t="s">
        <v>32</v>
      </c>
      <c r="R3562" t="s">
        <v>33</v>
      </c>
      <c r="S3562" t="s">
        <v>57</v>
      </c>
      <c r="T3562" s="4">
        <v>5</v>
      </c>
      <c r="U3562" s="11">
        <f t="shared" si="55"/>
        <v>699</v>
      </c>
      <c r="V3562" s="11">
        <f>tbl_EcommerceSales[[#This Row],[Gross_Sales]]*tbl_EcommerceSales[[#This Row],[Discount]]</f>
        <v>69.900000000000006</v>
      </c>
      <c r="W3562" s="11">
        <f>tbl_EcommerceSales[[#This Row],[Gross_Sales]]-tbl_EcommerceSales[[#This Row],[Discount_Amount]]</f>
        <v>629.1</v>
      </c>
      <c r="X3562" s="11">
        <f>tbl_EcommerceSales[[#This Row],[Quantity]] * _xlfn.XLOOKUP(tbl_EcommerceSales[[#This Row],[Product_ID]], Product_Master!A:A, Product_Master!F:F)</f>
        <v>300</v>
      </c>
      <c r="Y3562" s="11">
        <f>tbl_EcommerceSales[[#This Row],[Net_Revenue]]-tbl_EcommerceSales[[#This Row],[Total_Cost]]</f>
        <v>329.1</v>
      </c>
      <c r="Z3562" s="9">
        <f>IFERROR(#REF!/tbl_EcommerceSales[[#This Row],[Total_Cost]], 0)</f>
        <v>0</v>
      </c>
      <c r="AA3562" t="str">
        <f>TEXT(tbl_EcommerceSales[[#This Row],[Order_Date]],"mmm")</f>
        <v>Jan</v>
      </c>
      <c r="AB3562">
        <f>YEAR(tbl_EcommerceSales[[#This Row],[Order_Date]])</f>
        <v>2026</v>
      </c>
      <c r="AC3562" t="str">
        <f>IF(tbl_EcommerceSales[[#This Row],[Age]]&lt;18,"Under 18",IF(tbl_EcommerceSales[[#This Row],[Age]]&lt;=25,"18-25",IF(tbl_EcommerceSales[[#This Row],[Age]]&lt;=35,"26-35",IF(tbl_EcommerceSales[[#This Row],[Age]]&lt;=45,"36-45",IF(tbl_EcommerceSales[[#This Row],[Age]]&lt;=55,"46-55","56+")))))</f>
        <v>26-35</v>
      </c>
    </row>
    <row r="3563" spans="1:29" x14ac:dyDescent="0.35">
      <c r="A3563" t="s">
        <v>5531</v>
      </c>
      <c r="B3563" s="7">
        <v>46046</v>
      </c>
      <c r="C3563" t="s">
        <v>3347</v>
      </c>
      <c r="D3563" t="s">
        <v>342</v>
      </c>
      <c r="E3563" t="s">
        <v>25</v>
      </c>
      <c r="F3563">
        <v>33</v>
      </c>
      <c r="G3563" t="s">
        <v>99</v>
      </c>
      <c r="H3563" t="s">
        <v>88</v>
      </c>
      <c r="I3563" t="s">
        <v>517</v>
      </c>
      <c r="J3563" t="s">
        <v>518</v>
      </c>
      <c r="K3563" t="s">
        <v>30</v>
      </c>
      <c r="L3563" t="s">
        <v>278</v>
      </c>
      <c r="M3563">
        <v>1</v>
      </c>
      <c r="N3563" s="2">
        <v>1299</v>
      </c>
      <c r="O3563" s="3">
        <v>0.1</v>
      </c>
      <c r="P3563" s="2">
        <v>690</v>
      </c>
      <c r="Q3563" t="s">
        <v>44</v>
      </c>
      <c r="R3563" t="s">
        <v>33</v>
      </c>
      <c r="S3563" t="s">
        <v>34</v>
      </c>
      <c r="T3563" s="4">
        <v>4</v>
      </c>
      <c r="U3563" s="11">
        <f t="shared" si="55"/>
        <v>1299</v>
      </c>
      <c r="V3563" s="11">
        <f>tbl_EcommerceSales[[#This Row],[Gross_Sales]]*tbl_EcommerceSales[[#This Row],[Discount]]</f>
        <v>129.9</v>
      </c>
      <c r="W3563" s="11">
        <f>tbl_EcommerceSales[[#This Row],[Gross_Sales]]-tbl_EcommerceSales[[#This Row],[Discount_Amount]]</f>
        <v>1169.0999999999999</v>
      </c>
      <c r="X3563" s="11">
        <f>tbl_EcommerceSales[[#This Row],[Quantity]] * _xlfn.XLOOKUP(tbl_EcommerceSales[[#This Row],[Product_ID]], Product_Master!A:A, Product_Master!F:F)</f>
        <v>690</v>
      </c>
      <c r="Y3563" s="11">
        <f>tbl_EcommerceSales[[#This Row],[Net_Revenue]]-tbl_EcommerceSales[[#This Row],[Total_Cost]]</f>
        <v>479.09999999999991</v>
      </c>
      <c r="Z3563" s="9">
        <f>IFERROR(#REF!/tbl_EcommerceSales[[#This Row],[Total_Cost]], 0)</f>
        <v>0</v>
      </c>
      <c r="AA3563" t="str">
        <f>TEXT(tbl_EcommerceSales[[#This Row],[Order_Date]],"mmm")</f>
        <v>Jan</v>
      </c>
      <c r="AB3563">
        <f>YEAR(tbl_EcommerceSales[[#This Row],[Order_Date]])</f>
        <v>2026</v>
      </c>
      <c r="AC3563" t="str">
        <f>IF(tbl_EcommerceSales[[#This Row],[Age]]&lt;18,"Under 18",IF(tbl_EcommerceSales[[#This Row],[Age]]&lt;=25,"18-25",IF(tbl_EcommerceSales[[#This Row],[Age]]&lt;=35,"26-35",IF(tbl_EcommerceSales[[#This Row],[Age]]&lt;=45,"36-45",IF(tbl_EcommerceSales[[#This Row],[Age]]&lt;=55,"46-55","56+")))))</f>
        <v>26-35</v>
      </c>
    </row>
    <row r="3564" spans="1:29" x14ac:dyDescent="0.35">
      <c r="A3564" t="s">
        <v>5532</v>
      </c>
      <c r="B3564" s="7">
        <v>46046</v>
      </c>
      <c r="C3564" t="s">
        <v>5533</v>
      </c>
      <c r="D3564" t="s">
        <v>269</v>
      </c>
      <c r="E3564" t="s">
        <v>25</v>
      </c>
      <c r="F3564">
        <v>21</v>
      </c>
      <c r="G3564" t="s">
        <v>171</v>
      </c>
      <c r="H3564" t="s">
        <v>39</v>
      </c>
      <c r="I3564" t="s">
        <v>271</v>
      </c>
      <c r="J3564" t="s">
        <v>272</v>
      </c>
      <c r="K3564" t="s">
        <v>30</v>
      </c>
      <c r="L3564" t="s">
        <v>273</v>
      </c>
      <c r="M3564">
        <v>1</v>
      </c>
      <c r="N3564" s="2">
        <v>4299</v>
      </c>
      <c r="O3564" s="3">
        <v>0.1</v>
      </c>
      <c r="P3564" s="2">
        <v>2700</v>
      </c>
      <c r="Q3564" t="s">
        <v>32</v>
      </c>
      <c r="R3564" t="s">
        <v>33</v>
      </c>
      <c r="S3564" t="s">
        <v>34</v>
      </c>
      <c r="T3564" s="4">
        <v>4</v>
      </c>
      <c r="U3564" s="11">
        <f t="shared" si="55"/>
        <v>4299</v>
      </c>
      <c r="V3564" s="11">
        <f>tbl_EcommerceSales[[#This Row],[Gross_Sales]]*tbl_EcommerceSales[[#This Row],[Discount]]</f>
        <v>429.90000000000003</v>
      </c>
      <c r="W3564" s="11">
        <f>tbl_EcommerceSales[[#This Row],[Gross_Sales]]-tbl_EcommerceSales[[#This Row],[Discount_Amount]]</f>
        <v>3869.1</v>
      </c>
      <c r="X3564" s="11">
        <f>tbl_EcommerceSales[[#This Row],[Quantity]] * _xlfn.XLOOKUP(tbl_EcommerceSales[[#This Row],[Product_ID]], Product_Master!A:A, Product_Master!F:F)</f>
        <v>2700</v>
      </c>
      <c r="Y3564" s="11">
        <f>tbl_EcommerceSales[[#This Row],[Net_Revenue]]-tbl_EcommerceSales[[#This Row],[Total_Cost]]</f>
        <v>1169.0999999999999</v>
      </c>
      <c r="Z3564" s="9">
        <f>IFERROR(#REF!/tbl_EcommerceSales[[#This Row],[Total_Cost]], 0)</f>
        <v>0</v>
      </c>
      <c r="AA3564" t="str">
        <f>TEXT(tbl_EcommerceSales[[#This Row],[Order_Date]],"mmm")</f>
        <v>Jan</v>
      </c>
      <c r="AB3564">
        <f>YEAR(tbl_EcommerceSales[[#This Row],[Order_Date]])</f>
        <v>2026</v>
      </c>
      <c r="AC3564" t="str">
        <f>IF(tbl_EcommerceSales[[#This Row],[Age]]&lt;18,"Under 18",IF(tbl_EcommerceSales[[#This Row],[Age]]&lt;=25,"18-25",IF(tbl_EcommerceSales[[#This Row],[Age]]&lt;=35,"26-35",IF(tbl_EcommerceSales[[#This Row],[Age]]&lt;=45,"36-45",IF(tbl_EcommerceSales[[#This Row],[Age]]&lt;=55,"46-55","56+")))))</f>
        <v>18-25</v>
      </c>
    </row>
    <row r="3565" spans="1:29" x14ac:dyDescent="0.35">
      <c r="A3565" t="s">
        <v>5534</v>
      </c>
      <c r="B3565" s="7">
        <v>46047</v>
      </c>
      <c r="C3565" t="s">
        <v>3227</v>
      </c>
      <c r="D3565" t="s">
        <v>60</v>
      </c>
      <c r="E3565" t="s">
        <v>48</v>
      </c>
      <c r="F3565">
        <v>22</v>
      </c>
      <c r="G3565" t="s">
        <v>103</v>
      </c>
      <c r="H3565" t="s">
        <v>27</v>
      </c>
      <c r="I3565" t="s">
        <v>241</v>
      </c>
      <c r="J3565" t="s">
        <v>242</v>
      </c>
      <c r="K3565" t="s">
        <v>42</v>
      </c>
      <c r="L3565" t="s">
        <v>243</v>
      </c>
      <c r="M3565">
        <v>2</v>
      </c>
      <c r="N3565" s="2">
        <v>649</v>
      </c>
      <c r="O3565" s="3">
        <v>0.1</v>
      </c>
      <c r="P3565" s="2">
        <v>580</v>
      </c>
      <c r="Q3565" t="s">
        <v>123</v>
      </c>
      <c r="R3565" t="s">
        <v>33</v>
      </c>
      <c r="S3565" t="s">
        <v>57</v>
      </c>
      <c r="T3565" s="4">
        <v>5</v>
      </c>
      <c r="U3565" s="11">
        <f t="shared" si="55"/>
        <v>1298</v>
      </c>
      <c r="V3565" s="11">
        <f>tbl_EcommerceSales[[#This Row],[Gross_Sales]]*tbl_EcommerceSales[[#This Row],[Discount]]</f>
        <v>129.80000000000001</v>
      </c>
      <c r="W3565" s="11">
        <f>tbl_EcommerceSales[[#This Row],[Gross_Sales]]-tbl_EcommerceSales[[#This Row],[Discount_Amount]]</f>
        <v>1168.2</v>
      </c>
      <c r="X3565" s="11">
        <f>tbl_EcommerceSales[[#This Row],[Quantity]] * _xlfn.XLOOKUP(tbl_EcommerceSales[[#This Row],[Product_ID]], Product_Master!A:A, Product_Master!F:F)</f>
        <v>580</v>
      </c>
      <c r="Y3565" s="11">
        <f>tbl_EcommerceSales[[#This Row],[Net_Revenue]]-tbl_EcommerceSales[[#This Row],[Total_Cost]]</f>
        <v>588.20000000000005</v>
      </c>
      <c r="Z3565" s="9">
        <f>IFERROR(#REF!/tbl_EcommerceSales[[#This Row],[Total_Cost]], 0)</f>
        <v>0</v>
      </c>
      <c r="AA3565" t="str">
        <f>TEXT(tbl_EcommerceSales[[#This Row],[Order_Date]],"mmm")</f>
        <v>Jan</v>
      </c>
      <c r="AB3565">
        <f>YEAR(tbl_EcommerceSales[[#This Row],[Order_Date]])</f>
        <v>2026</v>
      </c>
      <c r="AC3565" t="str">
        <f>IF(tbl_EcommerceSales[[#This Row],[Age]]&lt;18,"Under 18",IF(tbl_EcommerceSales[[#This Row],[Age]]&lt;=25,"18-25",IF(tbl_EcommerceSales[[#This Row],[Age]]&lt;=35,"26-35",IF(tbl_EcommerceSales[[#This Row],[Age]]&lt;=45,"36-45",IF(tbl_EcommerceSales[[#This Row],[Age]]&lt;=55,"46-55","56+")))))</f>
        <v>18-25</v>
      </c>
    </row>
    <row r="3566" spans="1:29" x14ac:dyDescent="0.35">
      <c r="A3566" t="s">
        <v>5535</v>
      </c>
      <c r="B3566" s="7">
        <v>46047</v>
      </c>
      <c r="C3566" t="s">
        <v>1309</v>
      </c>
      <c r="D3566" t="s">
        <v>251</v>
      </c>
      <c r="E3566" t="s">
        <v>48</v>
      </c>
      <c r="F3566">
        <v>20</v>
      </c>
      <c r="G3566" t="s">
        <v>96</v>
      </c>
      <c r="H3566" t="s">
        <v>39</v>
      </c>
      <c r="I3566" t="s">
        <v>276</v>
      </c>
      <c r="J3566" t="s">
        <v>277</v>
      </c>
      <c r="K3566" t="s">
        <v>30</v>
      </c>
      <c r="L3566" t="s">
        <v>278</v>
      </c>
      <c r="M3566">
        <v>2</v>
      </c>
      <c r="N3566" s="2">
        <v>1599</v>
      </c>
      <c r="O3566" s="3">
        <v>0</v>
      </c>
      <c r="P3566" s="2">
        <v>1700</v>
      </c>
      <c r="Q3566" t="s">
        <v>32</v>
      </c>
      <c r="R3566" t="s">
        <v>33</v>
      </c>
      <c r="S3566" t="s">
        <v>34</v>
      </c>
      <c r="T3566" s="4">
        <v>5</v>
      </c>
      <c r="U3566" s="11">
        <f t="shared" si="55"/>
        <v>3198</v>
      </c>
      <c r="V3566" s="11">
        <f>tbl_EcommerceSales[[#This Row],[Gross_Sales]]*tbl_EcommerceSales[[#This Row],[Discount]]</f>
        <v>0</v>
      </c>
      <c r="W3566" s="11">
        <f>tbl_EcommerceSales[[#This Row],[Gross_Sales]]-tbl_EcommerceSales[[#This Row],[Discount_Amount]]</f>
        <v>3198</v>
      </c>
      <c r="X3566" s="11">
        <f>tbl_EcommerceSales[[#This Row],[Quantity]] * _xlfn.XLOOKUP(tbl_EcommerceSales[[#This Row],[Product_ID]], Product_Master!A:A, Product_Master!F:F)</f>
        <v>1700</v>
      </c>
      <c r="Y3566" s="11">
        <f>tbl_EcommerceSales[[#This Row],[Net_Revenue]]-tbl_EcommerceSales[[#This Row],[Total_Cost]]</f>
        <v>1498</v>
      </c>
      <c r="Z3566" s="9">
        <f>IFERROR(#REF!/tbl_EcommerceSales[[#This Row],[Total_Cost]], 0)</f>
        <v>0</v>
      </c>
      <c r="AA3566" t="str">
        <f>TEXT(tbl_EcommerceSales[[#This Row],[Order_Date]],"mmm")</f>
        <v>Jan</v>
      </c>
      <c r="AB3566">
        <f>YEAR(tbl_EcommerceSales[[#This Row],[Order_Date]])</f>
        <v>2026</v>
      </c>
      <c r="AC3566" t="str">
        <f>IF(tbl_EcommerceSales[[#This Row],[Age]]&lt;18,"Under 18",IF(tbl_EcommerceSales[[#This Row],[Age]]&lt;=25,"18-25",IF(tbl_EcommerceSales[[#This Row],[Age]]&lt;=35,"26-35",IF(tbl_EcommerceSales[[#This Row],[Age]]&lt;=45,"36-45",IF(tbl_EcommerceSales[[#This Row],[Age]]&lt;=55,"46-55","56+")))))</f>
        <v>18-25</v>
      </c>
    </row>
    <row r="3567" spans="1:29" x14ac:dyDescent="0.35">
      <c r="A3567" t="s">
        <v>5536</v>
      </c>
      <c r="B3567" s="7">
        <v>46047</v>
      </c>
      <c r="C3567" t="s">
        <v>1198</v>
      </c>
      <c r="D3567" t="s">
        <v>130</v>
      </c>
      <c r="E3567" t="s">
        <v>25</v>
      </c>
      <c r="F3567">
        <v>32</v>
      </c>
      <c r="G3567" t="s">
        <v>26</v>
      </c>
      <c r="H3567" t="s">
        <v>27</v>
      </c>
      <c r="I3567" t="s">
        <v>200</v>
      </c>
      <c r="J3567" t="s">
        <v>201</v>
      </c>
      <c r="K3567" t="s">
        <v>91</v>
      </c>
      <c r="L3567" t="s">
        <v>202</v>
      </c>
      <c r="M3567">
        <v>4</v>
      </c>
      <c r="N3567" s="2">
        <v>899</v>
      </c>
      <c r="O3567" s="3">
        <v>0.2</v>
      </c>
      <c r="P3567" s="2">
        <v>1680</v>
      </c>
      <c r="Q3567" t="s">
        <v>319</v>
      </c>
      <c r="R3567" t="s">
        <v>33</v>
      </c>
      <c r="S3567" t="s">
        <v>34</v>
      </c>
      <c r="T3567" s="4">
        <v>5</v>
      </c>
      <c r="U3567" s="11">
        <f t="shared" si="55"/>
        <v>3596</v>
      </c>
      <c r="V3567" s="11">
        <f>tbl_EcommerceSales[[#This Row],[Gross_Sales]]*tbl_EcommerceSales[[#This Row],[Discount]]</f>
        <v>719.2</v>
      </c>
      <c r="W3567" s="11">
        <f>tbl_EcommerceSales[[#This Row],[Gross_Sales]]-tbl_EcommerceSales[[#This Row],[Discount_Amount]]</f>
        <v>2876.8</v>
      </c>
      <c r="X3567" s="11">
        <f>tbl_EcommerceSales[[#This Row],[Quantity]] * _xlfn.XLOOKUP(tbl_EcommerceSales[[#This Row],[Product_ID]], Product_Master!A:A, Product_Master!F:F)</f>
        <v>1680</v>
      </c>
      <c r="Y3567" s="11">
        <f>tbl_EcommerceSales[[#This Row],[Net_Revenue]]-tbl_EcommerceSales[[#This Row],[Total_Cost]]</f>
        <v>1196.8000000000002</v>
      </c>
      <c r="Z3567" s="9">
        <f>IFERROR(#REF!/tbl_EcommerceSales[[#This Row],[Total_Cost]], 0)</f>
        <v>0</v>
      </c>
      <c r="AA3567" t="str">
        <f>TEXT(tbl_EcommerceSales[[#This Row],[Order_Date]],"mmm")</f>
        <v>Jan</v>
      </c>
      <c r="AB3567">
        <f>YEAR(tbl_EcommerceSales[[#This Row],[Order_Date]])</f>
        <v>2026</v>
      </c>
      <c r="AC3567" t="str">
        <f>IF(tbl_EcommerceSales[[#This Row],[Age]]&lt;18,"Under 18",IF(tbl_EcommerceSales[[#This Row],[Age]]&lt;=25,"18-25",IF(tbl_EcommerceSales[[#This Row],[Age]]&lt;=35,"26-35",IF(tbl_EcommerceSales[[#This Row],[Age]]&lt;=45,"36-45",IF(tbl_EcommerceSales[[#This Row],[Age]]&lt;=55,"46-55","56+")))))</f>
        <v>26-35</v>
      </c>
    </row>
    <row r="3568" spans="1:29" x14ac:dyDescent="0.35">
      <c r="A3568" t="s">
        <v>5537</v>
      </c>
      <c r="B3568" s="7">
        <v>46047</v>
      </c>
      <c r="C3568" t="s">
        <v>961</v>
      </c>
      <c r="D3568" t="s">
        <v>227</v>
      </c>
      <c r="E3568" t="s">
        <v>48</v>
      </c>
      <c r="F3568">
        <v>46</v>
      </c>
      <c r="G3568" t="s">
        <v>211</v>
      </c>
      <c r="H3568" t="s">
        <v>72</v>
      </c>
      <c r="I3568" t="s">
        <v>117</v>
      </c>
      <c r="J3568" t="s">
        <v>118</v>
      </c>
      <c r="K3568" t="s">
        <v>82</v>
      </c>
      <c r="L3568" t="s">
        <v>119</v>
      </c>
      <c r="M3568">
        <v>2</v>
      </c>
      <c r="N3568" s="2">
        <v>3299</v>
      </c>
      <c r="O3568" s="3">
        <v>0.05</v>
      </c>
      <c r="P3568" s="2">
        <v>4200</v>
      </c>
      <c r="Q3568" t="s">
        <v>32</v>
      </c>
      <c r="R3568" t="s">
        <v>33</v>
      </c>
      <c r="S3568" t="s">
        <v>57</v>
      </c>
      <c r="T3568" s="4">
        <v>5</v>
      </c>
      <c r="U3568" s="11">
        <f t="shared" si="55"/>
        <v>6598</v>
      </c>
      <c r="V3568" s="11">
        <f>tbl_EcommerceSales[[#This Row],[Gross_Sales]]*tbl_EcommerceSales[[#This Row],[Discount]]</f>
        <v>329.90000000000003</v>
      </c>
      <c r="W3568" s="11">
        <f>tbl_EcommerceSales[[#This Row],[Gross_Sales]]-tbl_EcommerceSales[[#This Row],[Discount_Amount]]</f>
        <v>6268.1</v>
      </c>
      <c r="X3568" s="11">
        <f>tbl_EcommerceSales[[#This Row],[Quantity]] * _xlfn.XLOOKUP(tbl_EcommerceSales[[#This Row],[Product_ID]], Product_Master!A:A, Product_Master!F:F)</f>
        <v>4200</v>
      </c>
      <c r="Y3568" s="11">
        <f>tbl_EcommerceSales[[#This Row],[Net_Revenue]]-tbl_EcommerceSales[[#This Row],[Total_Cost]]</f>
        <v>2068.1000000000004</v>
      </c>
      <c r="Z3568" s="9">
        <f>IFERROR(#REF!/tbl_EcommerceSales[[#This Row],[Total_Cost]], 0)</f>
        <v>0</v>
      </c>
      <c r="AA3568" t="str">
        <f>TEXT(tbl_EcommerceSales[[#This Row],[Order_Date]],"mmm")</f>
        <v>Jan</v>
      </c>
      <c r="AB3568">
        <f>YEAR(tbl_EcommerceSales[[#This Row],[Order_Date]])</f>
        <v>2026</v>
      </c>
      <c r="AC3568" t="str">
        <f>IF(tbl_EcommerceSales[[#This Row],[Age]]&lt;18,"Under 18",IF(tbl_EcommerceSales[[#This Row],[Age]]&lt;=25,"18-25",IF(tbl_EcommerceSales[[#This Row],[Age]]&lt;=35,"26-35",IF(tbl_EcommerceSales[[#This Row],[Age]]&lt;=45,"36-45",IF(tbl_EcommerceSales[[#This Row],[Age]]&lt;=55,"46-55","56+")))))</f>
        <v>46-55</v>
      </c>
    </row>
    <row r="3569" spans="1:29" x14ac:dyDescent="0.35">
      <c r="A3569" t="s">
        <v>5538</v>
      </c>
      <c r="B3569" s="7">
        <v>46047</v>
      </c>
      <c r="C3569" t="s">
        <v>3340</v>
      </c>
      <c r="D3569" t="s">
        <v>181</v>
      </c>
      <c r="E3569" t="s">
        <v>25</v>
      </c>
      <c r="F3569">
        <v>33</v>
      </c>
      <c r="G3569" t="s">
        <v>246</v>
      </c>
      <c r="H3569" t="s">
        <v>27</v>
      </c>
      <c r="I3569" t="s">
        <v>160</v>
      </c>
      <c r="J3569" t="s">
        <v>161</v>
      </c>
      <c r="K3569" t="s">
        <v>91</v>
      </c>
      <c r="L3569" t="s">
        <v>133</v>
      </c>
      <c r="M3569">
        <v>1</v>
      </c>
      <c r="N3569" s="2">
        <v>1099</v>
      </c>
      <c r="O3569" s="3">
        <v>0.1</v>
      </c>
      <c r="P3569" s="2">
        <v>520</v>
      </c>
      <c r="Q3569" t="s">
        <v>319</v>
      </c>
      <c r="R3569" t="s">
        <v>33</v>
      </c>
      <c r="S3569" t="s">
        <v>34</v>
      </c>
      <c r="T3569" s="4">
        <v>4</v>
      </c>
      <c r="U3569" s="11">
        <f t="shared" si="55"/>
        <v>1099</v>
      </c>
      <c r="V3569" s="11">
        <f>tbl_EcommerceSales[[#This Row],[Gross_Sales]]*tbl_EcommerceSales[[#This Row],[Discount]]</f>
        <v>109.9</v>
      </c>
      <c r="W3569" s="11">
        <f>tbl_EcommerceSales[[#This Row],[Gross_Sales]]-tbl_EcommerceSales[[#This Row],[Discount_Amount]]</f>
        <v>989.1</v>
      </c>
      <c r="X3569" s="11">
        <f>tbl_EcommerceSales[[#This Row],[Quantity]] * _xlfn.XLOOKUP(tbl_EcommerceSales[[#This Row],[Product_ID]], Product_Master!A:A, Product_Master!F:F)</f>
        <v>520</v>
      </c>
      <c r="Y3569" s="11">
        <f>tbl_EcommerceSales[[#This Row],[Net_Revenue]]-tbl_EcommerceSales[[#This Row],[Total_Cost]]</f>
        <v>469.1</v>
      </c>
      <c r="Z3569" s="9">
        <f>IFERROR(#REF!/tbl_EcommerceSales[[#This Row],[Total_Cost]], 0)</f>
        <v>0</v>
      </c>
      <c r="AA3569" t="str">
        <f>TEXT(tbl_EcommerceSales[[#This Row],[Order_Date]],"mmm")</f>
        <v>Jan</v>
      </c>
      <c r="AB3569">
        <f>YEAR(tbl_EcommerceSales[[#This Row],[Order_Date]])</f>
        <v>2026</v>
      </c>
      <c r="AC3569" t="str">
        <f>IF(tbl_EcommerceSales[[#This Row],[Age]]&lt;18,"Under 18",IF(tbl_EcommerceSales[[#This Row],[Age]]&lt;=25,"18-25",IF(tbl_EcommerceSales[[#This Row],[Age]]&lt;=35,"26-35",IF(tbl_EcommerceSales[[#This Row],[Age]]&lt;=45,"36-45",IF(tbl_EcommerceSales[[#This Row],[Age]]&lt;=55,"46-55","56+")))))</f>
        <v>26-35</v>
      </c>
    </row>
    <row r="3570" spans="1:29" x14ac:dyDescent="0.35">
      <c r="A3570" t="s">
        <v>5539</v>
      </c>
      <c r="B3570" s="7">
        <v>46047</v>
      </c>
      <c r="C3570" t="s">
        <v>1541</v>
      </c>
      <c r="D3570" t="s">
        <v>254</v>
      </c>
      <c r="E3570" t="s">
        <v>48</v>
      </c>
      <c r="F3570">
        <v>29</v>
      </c>
      <c r="G3570" t="s">
        <v>107</v>
      </c>
      <c r="H3570" t="s">
        <v>39</v>
      </c>
      <c r="I3570" t="s">
        <v>67</v>
      </c>
      <c r="J3570" t="s">
        <v>68</v>
      </c>
      <c r="K3570" t="s">
        <v>42</v>
      </c>
      <c r="L3570" t="s">
        <v>43</v>
      </c>
      <c r="M3570">
        <v>1</v>
      </c>
      <c r="N3570" s="2">
        <v>799</v>
      </c>
      <c r="O3570" s="3">
        <v>0.2</v>
      </c>
      <c r="P3570" s="2">
        <v>360</v>
      </c>
      <c r="Q3570" t="s">
        <v>44</v>
      </c>
      <c r="R3570" t="s">
        <v>33</v>
      </c>
      <c r="S3570" t="s">
        <v>57</v>
      </c>
      <c r="T3570" s="4">
        <v>5</v>
      </c>
      <c r="U3570" s="11">
        <f t="shared" si="55"/>
        <v>799</v>
      </c>
      <c r="V3570" s="11">
        <f>tbl_EcommerceSales[[#This Row],[Gross_Sales]]*tbl_EcommerceSales[[#This Row],[Discount]]</f>
        <v>159.80000000000001</v>
      </c>
      <c r="W3570" s="11">
        <f>tbl_EcommerceSales[[#This Row],[Gross_Sales]]-tbl_EcommerceSales[[#This Row],[Discount_Amount]]</f>
        <v>639.20000000000005</v>
      </c>
      <c r="X3570" s="11">
        <f>tbl_EcommerceSales[[#This Row],[Quantity]] * _xlfn.XLOOKUP(tbl_EcommerceSales[[#This Row],[Product_ID]], Product_Master!A:A, Product_Master!F:F)</f>
        <v>360</v>
      </c>
      <c r="Y3570" s="11">
        <f>tbl_EcommerceSales[[#This Row],[Net_Revenue]]-tbl_EcommerceSales[[#This Row],[Total_Cost]]</f>
        <v>279.20000000000005</v>
      </c>
      <c r="Z3570" s="9">
        <f>IFERROR(#REF!/tbl_EcommerceSales[[#This Row],[Total_Cost]], 0)</f>
        <v>0</v>
      </c>
      <c r="AA3570" t="str">
        <f>TEXT(tbl_EcommerceSales[[#This Row],[Order_Date]],"mmm")</f>
        <v>Jan</v>
      </c>
      <c r="AB3570">
        <f>YEAR(tbl_EcommerceSales[[#This Row],[Order_Date]])</f>
        <v>2026</v>
      </c>
      <c r="AC3570" t="str">
        <f>IF(tbl_EcommerceSales[[#This Row],[Age]]&lt;18,"Under 18",IF(tbl_EcommerceSales[[#This Row],[Age]]&lt;=25,"18-25",IF(tbl_EcommerceSales[[#This Row],[Age]]&lt;=35,"26-35",IF(tbl_EcommerceSales[[#This Row],[Age]]&lt;=45,"36-45",IF(tbl_EcommerceSales[[#This Row],[Age]]&lt;=55,"46-55","56+")))))</f>
        <v>26-35</v>
      </c>
    </row>
    <row r="3571" spans="1:29" x14ac:dyDescent="0.35">
      <c r="A3571" t="s">
        <v>5540</v>
      </c>
      <c r="B3571" s="7">
        <v>46047</v>
      </c>
      <c r="C3571" t="s">
        <v>2354</v>
      </c>
      <c r="D3571" t="s">
        <v>148</v>
      </c>
      <c r="E3571" t="s">
        <v>48</v>
      </c>
      <c r="F3571">
        <v>23</v>
      </c>
      <c r="G3571" t="s">
        <v>142</v>
      </c>
      <c r="H3571" t="s">
        <v>88</v>
      </c>
      <c r="I3571" t="s">
        <v>62</v>
      </c>
      <c r="J3571" t="s">
        <v>63</v>
      </c>
      <c r="K3571" t="s">
        <v>42</v>
      </c>
      <c r="L3571" t="s">
        <v>43</v>
      </c>
      <c r="M3571">
        <v>2</v>
      </c>
      <c r="N3571" s="2">
        <v>499</v>
      </c>
      <c r="O3571" s="3">
        <v>0.1</v>
      </c>
      <c r="P3571" s="2">
        <v>440</v>
      </c>
      <c r="Q3571" t="s">
        <v>123</v>
      </c>
      <c r="R3571" t="s">
        <v>33</v>
      </c>
      <c r="S3571" t="s">
        <v>34</v>
      </c>
      <c r="T3571" s="4">
        <v>5</v>
      </c>
      <c r="U3571" s="11">
        <f t="shared" si="55"/>
        <v>998</v>
      </c>
      <c r="V3571" s="11">
        <f>tbl_EcommerceSales[[#This Row],[Gross_Sales]]*tbl_EcommerceSales[[#This Row],[Discount]]</f>
        <v>99.800000000000011</v>
      </c>
      <c r="W3571" s="11">
        <f>tbl_EcommerceSales[[#This Row],[Gross_Sales]]-tbl_EcommerceSales[[#This Row],[Discount_Amount]]</f>
        <v>898.2</v>
      </c>
      <c r="X3571" s="11">
        <f>tbl_EcommerceSales[[#This Row],[Quantity]] * _xlfn.XLOOKUP(tbl_EcommerceSales[[#This Row],[Product_ID]], Product_Master!A:A, Product_Master!F:F)</f>
        <v>440</v>
      </c>
      <c r="Y3571" s="11">
        <f>tbl_EcommerceSales[[#This Row],[Net_Revenue]]-tbl_EcommerceSales[[#This Row],[Total_Cost]]</f>
        <v>458.20000000000005</v>
      </c>
      <c r="Z3571" s="9">
        <f>IFERROR(#REF!/tbl_EcommerceSales[[#This Row],[Total_Cost]], 0)</f>
        <v>0</v>
      </c>
      <c r="AA3571" t="str">
        <f>TEXT(tbl_EcommerceSales[[#This Row],[Order_Date]],"mmm")</f>
        <v>Jan</v>
      </c>
      <c r="AB3571">
        <f>YEAR(tbl_EcommerceSales[[#This Row],[Order_Date]])</f>
        <v>2026</v>
      </c>
      <c r="AC3571" t="str">
        <f>IF(tbl_EcommerceSales[[#This Row],[Age]]&lt;18,"Under 18",IF(tbl_EcommerceSales[[#This Row],[Age]]&lt;=25,"18-25",IF(tbl_EcommerceSales[[#This Row],[Age]]&lt;=35,"26-35",IF(tbl_EcommerceSales[[#This Row],[Age]]&lt;=45,"36-45",IF(tbl_EcommerceSales[[#This Row],[Age]]&lt;=55,"46-55","56+")))))</f>
        <v>18-25</v>
      </c>
    </row>
    <row r="3572" spans="1:29" x14ac:dyDescent="0.35">
      <c r="A3572" t="s">
        <v>5541</v>
      </c>
      <c r="B3572" s="7">
        <v>46047</v>
      </c>
      <c r="C3572" t="s">
        <v>5542</v>
      </c>
      <c r="D3572" t="s">
        <v>269</v>
      </c>
      <c r="E3572" t="s">
        <v>48</v>
      </c>
      <c r="F3572">
        <v>31</v>
      </c>
      <c r="G3572" t="s">
        <v>174</v>
      </c>
      <c r="H3572" t="s">
        <v>39</v>
      </c>
      <c r="I3572" t="s">
        <v>89</v>
      </c>
      <c r="J3572" t="s">
        <v>90</v>
      </c>
      <c r="K3572" t="s">
        <v>91</v>
      </c>
      <c r="L3572" t="s">
        <v>92</v>
      </c>
      <c r="M3572">
        <v>1</v>
      </c>
      <c r="N3572" s="2">
        <v>599</v>
      </c>
      <c r="O3572" s="3">
        <v>0.1</v>
      </c>
      <c r="P3572" s="2">
        <v>260</v>
      </c>
      <c r="Q3572" t="s">
        <v>123</v>
      </c>
      <c r="R3572" t="s">
        <v>33</v>
      </c>
      <c r="S3572" t="s">
        <v>34</v>
      </c>
      <c r="T3572" s="4">
        <v>5</v>
      </c>
      <c r="U3572" s="11">
        <f t="shared" si="55"/>
        <v>599</v>
      </c>
      <c r="V3572" s="11">
        <f>tbl_EcommerceSales[[#This Row],[Gross_Sales]]*tbl_EcommerceSales[[#This Row],[Discount]]</f>
        <v>59.900000000000006</v>
      </c>
      <c r="W3572" s="11">
        <f>tbl_EcommerceSales[[#This Row],[Gross_Sales]]-tbl_EcommerceSales[[#This Row],[Discount_Amount]]</f>
        <v>539.1</v>
      </c>
      <c r="X3572" s="11">
        <f>tbl_EcommerceSales[[#This Row],[Quantity]] * _xlfn.XLOOKUP(tbl_EcommerceSales[[#This Row],[Product_ID]], Product_Master!A:A, Product_Master!F:F)</f>
        <v>260</v>
      </c>
      <c r="Y3572" s="11">
        <f>tbl_EcommerceSales[[#This Row],[Net_Revenue]]-tbl_EcommerceSales[[#This Row],[Total_Cost]]</f>
        <v>279.10000000000002</v>
      </c>
      <c r="Z3572" s="9">
        <f>IFERROR(#REF!/tbl_EcommerceSales[[#This Row],[Total_Cost]], 0)</f>
        <v>0</v>
      </c>
      <c r="AA3572" t="str">
        <f>TEXT(tbl_EcommerceSales[[#This Row],[Order_Date]],"mmm")</f>
        <v>Jan</v>
      </c>
      <c r="AB3572">
        <f>YEAR(tbl_EcommerceSales[[#This Row],[Order_Date]])</f>
        <v>2026</v>
      </c>
      <c r="AC3572" t="str">
        <f>IF(tbl_EcommerceSales[[#This Row],[Age]]&lt;18,"Under 18",IF(tbl_EcommerceSales[[#This Row],[Age]]&lt;=25,"18-25",IF(tbl_EcommerceSales[[#This Row],[Age]]&lt;=35,"26-35",IF(tbl_EcommerceSales[[#This Row],[Age]]&lt;=45,"36-45",IF(tbl_EcommerceSales[[#This Row],[Age]]&lt;=55,"46-55","56+")))))</f>
        <v>26-35</v>
      </c>
    </row>
    <row r="3573" spans="1:29" x14ac:dyDescent="0.35">
      <c r="A3573" t="s">
        <v>5543</v>
      </c>
      <c r="B3573" s="7">
        <v>46047</v>
      </c>
      <c r="C3573" t="s">
        <v>5544</v>
      </c>
      <c r="D3573" t="s">
        <v>148</v>
      </c>
      <c r="E3573" t="s">
        <v>25</v>
      </c>
      <c r="F3573">
        <v>27</v>
      </c>
      <c r="G3573" t="s">
        <v>142</v>
      </c>
      <c r="H3573" t="s">
        <v>88</v>
      </c>
      <c r="I3573" t="s">
        <v>165</v>
      </c>
      <c r="J3573" t="s">
        <v>166</v>
      </c>
      <c r="K3573" t="s">
        <v>42</v>
      </c>
      <c r="L3573" t="s">
        <v>167</v>
      </c>
      <c r="M3573">
        <v>2</v>
      </c>
      <c r="N3573" s="2">
        <v>1799</v>
      </c>
      <c r="O3573" s="3">
        <v>0.05</v>
      </c>
      <c r="P3573" s="2">
        <v>1800</v>
      </c>
      <c r="Q3573" t="s">
        <v>76</v>
      </c>
      <c r="R3573" t="s">
        <v>33</v>
      </c>
      <c r="S3573" t="s">
        <v>34</v>
      </c>
      <c r="T3573" s="4">
        <v>4</v>
      </c>
      <c r="U3573" s="11">
        <f t="shared" si="55"/>
        <v>3598</v>
      </c>
      <c r="V3573" s="11">
        <f>tbl_EcommerceSales[[#This Row],[Gross_Sales]]*tbl_EcommerceSales[[#This Row],[Discount]]</f>
        <v>179.9</v>
      </c>
      <c r="W3573" s="11">
        <f>tbl_EcommerceSales[[#This Row],[Gross_Sales]]-tbl_EcommerceSales[[#This Row],[Discount_Amount]]</f>
        <v>3418.1</v>
      </c>
      <c r="X3573" s="11">
        <f>tbl_EcommerceSales[[#This Row],[Quantity]] * _xlfn.XLOOKUP(tbl_EcommerceSales[[#This Row],[Product_ID]], Product_Master!A:A, Product_Master!F:F)</f>
        <v>1800</v>
      </c>
      <c r="Y3573" s="11">
        <f>tbl_EcommerceSales[[#This Row],[Net_Revenue]]-tbl_EcommerceSales[[#This Row],[Total_Cost]]</f>
        <v>1618.1</v>
      </c>
      <c r="Z3573" s="9">
        <f>IFERROR(#REF!/tbl_EcommerceSales[[#This Row],[Total_Cost]], 0)</f>
        <v>0</v>
      </c>
      <c r="AA3573" t="str">
        <f>TEXT(tbl_EcommerceSales[[#This Row],[Order_Date]],"mmm")</f>
        <v>Jan</v>
      </c>
      <c r="AB3573">
        <f>YEAR(tbl_EcommerceSales[[#This Row],[Order_Date]])</f>
        <v>2026</v>
      </c>
      <c r="AC3573" t="str">
        <f>IF(tbl_EcommerceSales[[#This Row],[Age]]&lt;18,"Under 18",IF(tbl_EcommerceSales[[#This Row],[Age]]&lt;=25,"18-25",IF(tbl_EcommerceSales[[#This Row],[Age]]&lt;=35,"26-35",IF(tbl_EcommerceSales[[#This Row],[Age]]&lt;=45,"36-45",IF(tbl_EcommerceSales[[#This Row],[Age]]&lt;=55,"46-55","56+")))))</f>
        <v>26-35</v>
      </c>
    </row>
    <row r="3574" spans="1:29" x14ac:dyDescent="0.35">
      <c r="A3574" t="s">
        <v>5545</v>
      </c>
      <c r="B3574" s="7">
        <v>46047</v>
      </c>
      <c r="C3574" t="s">
        <v>5546</v>
      </c>
      <c r="D3574" t="s">
        <v>170</v>
      </c>
      <c r="E3574" t="s">
        <v>25</v>
      </c>
      <c r="F3574">
        <v>18</v>
      </c>
      <c r="G3574" t="s">
        <v>155</v>
      </c>
      <c r="H3574" t="s">
        <v>88</v>
      </c>
      <c r="I3574" t="s">
        <v>290</v>
      </c>
      <c r="J3574" t="s">
        <v>291</v>
      </c>
      <c r="K3574" t="s">
        <v>30</v>
      </c>
      <c r="L3574" t="s">
        <v>31</v>
      </c>
      <c r="M3574">
        <v>1</v>
      </c>
      <c r="N3574" s="2">
        <v>3499</v>
      </c>
      <c r="O3574" s="3">
        <v>0</v>
      </c>
      <c r="P3574" s="2">
        <v>2250</v>
      </c>
      <c r="Q3574" t="s">
        <v>76</v>
      </c>
      <c r="R3574" t="s">
        <v>33</v>
      </c>
      <c r="S3574" t="s">
        <v>57</v>
      </c>
      <c r="T3574" s="4">
        <v>4</v>
      </c>
      <c r="U3574" s="11">
        <f t="shared" si="55"/>
        <v>3499</v>
      </c>
      <c r="V3574" s="11">
        <f>tbl_EcommerceSales[[#This Row],[Gross_Sales]]*tbl_EcommerceSales[[#This Row],[Discount]]</f>
        <v>0</v>
      </c>
      <c r="W3574" s="11">
        <f>tbl_EcommerceSales[[#This Row],[Gross_Sales]]-tbl_EcommerceSales[[#This Row],[Discount_Amount]]</f>
        <v>3499</v>
      </c>
      <c r="X3574" s="11">
        <f>tbl_EcommerceSales[[#This Row],[Quantity]] * _xlfn.XLOOKUP(tbl_EcommerceSales[[#This Row],[Product_ID]], Product_Master!A:A, Product_Master!F:F)</f>
        <v>2250</v>
      </c>
      <c r="Y3574" s="11">
        <f>tbl_EcommerceSales[[#This Row],[Net_Revenue]]-tbl_EcommerceSales[[#This Row],[Total_Cost]]</f>
        <v>1249</v>
      </c>
      <c r="Z3574" s="9">
        <f>IFERROR(#REF!/tbl_EcommerceSales[[#This Row],[Total_Cost]], 0)</f>
        <v>0</v>
      </c>
      <c r="AA3574" t="str">
        <f>TEXT(tbl_EcommerceSales[[#This Row],[Order_Date]],"mmm")</f>
        <v>Jan</v>
      </c>
      <c r="AB3574">
        <f>YEAR(tbl_EcommerceSales[[#This Row],[Order_Date]])</f>
        <v>2026</v>
      </c>
      <c r="AC3574" t="str">
        <f>IF(tbl_EcommerceSales[[#This Row],[Age]]&lt;18,"Under 18",IF(tbl_EcommerceSales[[#This Row],[Age]]&lt;=25,"18-25",IF(tbl_EcommerceSales[[#This Row],[Age]]&lt;=35,"26-35",IF(tbl_EcommerceSales[[#This Row],[Age]]&lt;=45,"36-45",IF(tbl_EcommerceSales[[#This Row],[Age]]&lt;=55,"46-55","56+")))))</f>
        <v>18-25</v>
      </c>
    </row>
    <row r="3575" spans="1:29" x14ac:dyDescent="0.35">
      <c r="A3575" t="s">
        <v>5547</v>
      </c>
      <c r="B3575" s="7">
        <v>46047</v>
      </c>
      <c r="C3575" t="s">
        <v>3998</v>
      </c>
      <c r="D3575" t="s">
        <v>312</v>
      </c>
      <c r="E3575" t="s">
        <v>25</v>
      </c>
      <c r="F3575">
        <v>31</v>
      </c>
      <c r="G3575" t="s">
        <v>171</v>
      </c>
      <c r="H3575" t="s">
        <v>39</v>
      </c>
      <c r="I3575" t="s">
        <v>200</v>
      </c>
      <c r="J3575" t="s">
        <v>201</v>
      </c>
      <c r="K3575" t="s">
        <v>91</v>
      </c>
      <c r="L3575" t="s">
        <v>202</v>
      </c>
      <c r="M3575">
        <v>1</v>
      </c>
      <c r="N3575" s="2">
        <v>899</v>
      </c>
      <c r="O3575" s="3">
        <v>0.15</v>
      </c>
      <c r="P3575" s="2">
        <v>420</v>
      </c>
      <c r="Q3575" t="s">
        <v>123</v>
      </c>
      <c r="R3575" t="s">
        <v>33</v>
      </c>
      <c r="S3575" t="s">
        <v>34</v>
      </c>
      <c r="T3575" s="4">
        <v>5</v>
      </c>
      <c r="U3575" s="11">
        <f t="shared" si="55"/>
        <v>899</v>
      </c>
      <c r="V3575" s="11">
        <f>tbl_EcommerceSales[[#This Row],[Gross_Sales]]*tbl_EcommerceSales[[#This Row],[Discount]]</f>
        <v>134.85</v>
      </c>
      <c r="W3575" s="11">
        <f>tbl_EcommerceSales[[#This Row],[Gross_Sales]]-tbl_EcommerceSales[[#This Row],[Discount_Amount]]</f>
        <v>764.15</v>
      </c>
      <c r="X3575" s="11">
        <f>tbl_EcommerceSales[[#This Row],[Quantity]] * _xlfn.XLOOKUP(tbl_EcommerceSales[[#This Row],[Product_ID]], Product_Master!A:A, Product_Master!F:F)</f>
        <v>420</v>
      </c>
      <c r="Y3575" s="11">
        <f>tbl_EcommerceSales[[#This Row],[Net_Revenue]]-tbl_EcommerceSales[[#This Row],[Total_Cost]]</f>
        <v>344.15</v>
      </c>
      <c r="Z3575" s="9">
        <f>IFERROR(#REF!/tbl_EcommerceSales[[#This Row],[Total_Cost]], 0)</f>
        <v>0</v>
      </c>
      <c r="AA3575" t="str">
        <f>TEXT(tbl_EcommerceSales[[#This Row],[Order_Date]],"mmm")</f>
        <v>Jan</v>
      </c>
      <c r="AB3575">
        <f>YEAR(tbl_EcommerceSales[[#This Row],[Order_Date]])</f>
        <v>2026</v>
      </c>
      <c r="AC3575" t="str">
        <f>IF(tbl_EcommerceSales[[#This Row],[Age]]&lt;18,"Under 18",IF(tbl_EcommerceSales[[#This Row],[Age]]&lt;=25,"18-25",IF(tbl_EcommerceSales[[#This Row],[Age]]&lt;=35,"26-35",IF(tbl_EcommerceSales[[#This Row],[Age]]&lt;=45,"36-45",IF(tbl_EcommerceSales[[#This Row],[Age]]&lt;=55,"46-55","56+")))))</f>
        <v>26-35</v>
      </c>
    </row>
    <row r="3576" spans="1:29" x14ac:dyDescent="0.35">
      <c r="A3576" t="s">
        <v>5548</v>
      </c>
      <c r="B3576" s="7">
        <v>46047</v>
      </c>
      <c r="C3576" t="s">
        <v>2022</v>
      </c>
      <c r="D3576" t="s">
        <v>254</v>
      </c>
      <c r="E3576" t="s">
        <v>48</v>
      </c>
      <c r="F3576">
        <v>26</v>
      </c>
      <c r="G3576" t="s">
        <v>122</v>
      </c>
      <c r="H3576" t="s">
        <v>72</v>
      </c>
      <c r="I3576" t="s">
        <v>221</v>
      </c>
      <c r="J3576" t="s">
        <v>222</v>
      </c>
      <c r="K3576" t="s">
        <v>177</v>
      </c>
      <c r="L3576" t="s">
        <v>208</v>
      </c>
      <c r="M3576">
        <v>2</v>
      </c>
      <c r="N3576" s="2">
        <v>1499</v>
      </c>
      <c r="O3576" s="3">
        <v>0.1</v>
      </c>
      <c r="P3576" s="2">
        <v>1600</v>
      </c>
      <c r="Q3576" t="s">
        <v>32</v>
      </c>
      <c r="R3576" t="s">
        <v>33</v>
      </c>
      <c r="S3576" t="s">
        <v>34</v>
      </c>
      <c r="T3576" s="4">
        <v>4</v>
      </c>
      <c r="U3576" s="11">
        <f t="shared" si="55"/>
        <v>2998</v>
      </c>
      <c r="V3576" s="11">
        <f>tbl_EcommerceSales[[#This Row],[Gross_Sales]]*tbl_EcommerceSales[[#This Row],[Discount]]</f>
        <v>299.8</v>
      </c>
      <c r="W3576" s="11">
        <f>tbl_EcommerceSales[[#This Row],[Gross_Sales]]-tbl_EcommerceSales[[#This Row],[Discount_Amount]]</f>
        <v>2698.2</v>
      </c>
      <c r="X3576" s="11">
        <f>tbl_EcommerceSales[[#This Row],[Quantity]] * _xlfn.XLOOKUP(tbl_EcommerceSales[[#This Row],[Product_ID]], Product_Master!A:A, Product_Master!F:F)</f>
        <v>1600</v>
      </c>
      <c r="Y3576" s="11">
        <f>tbl_EcommerceSales[[#This Row],[Net_Revenue]]-tbl_EcommerceSales[[#This Row],[Total_Cost]]</f>
        <v>1098.1999999999998</v>
      </c>
      <c r="Z3576" s="9">
        <f>IFERROR(#REF!/tbl_EcommerceSales[[#This Row],[Total_Cost]], 0)</f>
        <v>0</v>
      </c>
      <c r="AA3576" t="str">
        <f>TEXT(tbl_EcommerceSales[[#This Row],[Order_Date]],"mmm")</f>
        <v>Jan</v>
      </c>
      <c r="AB3576">
        <f>YEAR(tbl_EcommerceSales[[#This Row],[Order_Date]])</f>
        <v>2026</v>
      </c>
      <c r="AC3576" t="str">
        <f>IF(tbl_EcommerceSales[[#This Row],[Age]]&lt;18,"Under 18",IF(tbl_EcommerceSales[[#This Row],[Age]]&lt;=25,"18-25",IF(tbl_EcommerceSales[[#This Row],[Age]]&lt;=35,"26-35",IF(tbl_EcommerceSales[[#This Row],[Age]]&lt;=45,"36-45",IF(tbl_EcommerceSales[[#This Row],[Age]]&lt;=55,"46-55","56+")))))</f>
        <v>26-35</v>
      </c>
    </row>
    <row r="3577" spans="1:29" x14ac:dyDescent="0.35">
      <c r="A3577" t="s">
        <v>5549</v>
      </c>
      <c r="B3577" s="7">
        <v>46047</v>
      </c>
      <c r="C3577" t="s">
        <v>1870</v>
      </c>
      <c r="D3577" t="s">
        <v>47</v>
      </c>
      <c r="E3577" t="s">
        <v>48</v>
      </c>
      <c r="F3577">
        <v>33</v>
      </c>
      <c r="G3577" t="s">
        <v>107</v>
      </c>
      <c r="H3577" t="s">
        <v>39</v>
      </c>
      <c r="I3577" t="s">
        <v>221</v>
      </c>
      <c r="J3577" t="s">
        <v>222</v>
      </c>
      <c r="K3577" t="s">
        <v>177</v>
      </c>
      <c r="L3577" t="s">
        <v>208</v>
      </c>
      <c r="M3577">
        <v>3</v>
      </c>
      <c r="N3577" s="2">
        <v>1499</v>
      </c>
      <c r="O3577" s="3">
        <v>0.05</v>
      </c>
      <c r="P3577" s="2">
        <v>2400</v>
      </c>
      <c r="Q3577" t="s">
        <v>123</v>
      </c>
      <c r="R3577" t="s">
        <v>33</v>
      </c>
      <c r="S3577" t="s">
        <v>57</v>
      </c>
      <c r="T3577" s="4">
        <v>4</v>
      </c>
      <c r="U3577" s="11">
        <f t="shared" si="55"/>
        <v>4497</v>
      </c>
      <c r="V3577" s="11">
        <f>tbl_EcommerceSales[[#This Row],[Gross_Sales]]*tbl_EcommerceSales[[#This Row],[Discount]]</f>
        <v>224.85000000000002</v>
      </c>
      <c r="W3577" s="11">
        <f>tbl_EcommerceSales[[#This Row],[Gross_Sales]]-tbl_EcommerceSales[[#This Row],[Discount_Amount]]</f>
        <v>4272.1499999999996</v>
      </c>
      <c r="X3577" s="11">
        <f>tbl_EcommerceSales[[#This Row],[Quantity]] * _xlfn.XLOOKUP(tbl_EcommerceSales[[#This Row],[Product_ID]], Product_Master!A:A, Product_Master!F:F)</f>
        <v>2400</v>
      </c>
      <c r="Y3577" s="11">
        <f>tbl_EcommerceSales[[#This Row],[Net_Revenue]]-tbl_EcommerceSales[[#This Row],[Total_Cost]]</f>
        <v>1872.1499999999996</v>
      </c>
      <c r="Z3577" s="9">
        <f>IFERROR(#REF!/tbl_EcommerceSales[[#This Row],[Total_Cost]], 0)</f>
        <v>0</v>
      </c>
      <c r="AA3577" t="str">
        <f>TEXT(tbl_EcommerceSales[[#This Row],[Order_Date]],"mmm")</f>
        <v>Jan</v>
      </c>
      <c r="AB3577">
        <f>YEAR(tbl_EcommerceSales[[#This Row],[Order_Date]])</f>
        <v>2026</v>
      </c>
      <c r="AC3577" t="str">
        <f>IF(tbl_EcommerceSales[[#This Row],[Age]]&lt;18,"Under 18",IF(tbl_EcommerceSales[[#This Row],[Age]]&lt;=25,"18-25",IF(tbl_EcommerceSales[[#This Row],[Age]]&lt;=35,"26-35",IF(tbl_EcommerceSales[[#This Row],[Age]]&lt;=45,"36-45",IF(tbl_EcommerceSales[[#This Row],[Age]]&lt;=55,"46-55","56+")))))</f>
        <v>26-35</v>
      </c>
    </row>
    <row r="3578" spans="1:29" x14ac:dyDescent="0.35">
      <c r="A3578" t="s">
        <v>5550</v>
      </c>
      <c r="B3578" s="7">
        <v>46047</v>
      </c>
      <c r="C3578" t="s">
        <v>5187</v>
      </c>
      <c r="D3578" t="s">
        <v>232</v>
      </c>
      <c r="E3578" t="s">
        <v>48</v>
      </c>
      <c r="F3578">
        <v>24</v>
      </c>
      <c r="G3578" t="s">
        <v>122</v>
      </c>
      <c r="H3578" t="s">
        <v>72</v>
      </c>
      <c r="I3578" t="s">
        <v>206</v>
      </c>
      <c r="J3578" t="s">
        <v>207</v>
      </c>
      <c r="K3578" t="s">
        <v>177</v>
      </c>
      <c r="L3578" t="s">
        <v>208</v>
      </c>
      <c r="M3578">
        <v>1</v>
      </c>
      <c r="N3578" s="2">
        <v>2199</v>
      </c>
      <c r="O3578" s="3">
        <v>0.1</v>
      </c>
      <c r="P3578" s="2">
        <v>1250</v>
      </c>
      <c r="Q3578" t="s">
        <v>32</v>
      </c>
      <c r="R3578" t="s">
        <v>33</v>
      </c>
      <c r="S3578" t="s">
        <v>34</v>
      </c>
      <c r="T3578" s="4">
        <v>3</v>
      </c>
      <c r="U3578" s="11">
        <f t="shared" si="55"/>
        <v>2199</v>
      </c>
      <c r="V3578" s="11">
        <f>tbl_EcommerceSales[[#This Row],[Gross_Sales]]*tbl_EcommerceSales[[#This Row],[Discount]]</f>
        <v>219.9</v>
      </c>
      <c r="W3578" s="11">
        <f>tbl_EcommerceSales[[#This Row],[Gross_Sales]]-tbl_EcommerceSales[[#This Row],[Discount_Amount]]</f>
        <v>1979.1</v>
      </c>
      <c r="X3578" s="11">
        <f>tbl_EcommerceSales[[#This Row],[Quantity]] * _xlfn.XLOOKUP(tbl_EcommerceSales[[#This Row],[Product_ID]], Product_Master!A:A, Product_Master!F:F)</f>
        <v>1250</v>
      </c>
      <c r="Y3578" s="11">
        <f>tbl_EcommerceSales[[#This Row],[Net_Revenue]]-tbl_EcommerceSales[[#This Row],[Total_Cost]]</f>
        <v>729.09999999999991</v>
      </c>
      <c r="Z3578" s="9">
        <f>IFERROR(#REF!/tbl_EcommerceSales[[#This Row],[Total_Cost]], 0)</f>
        <v>0</v>
      </c>
      <c r="AA3578" t="str">
        <f>TEXT(tbl_EcommerceSales[[#This Row],[Order_Date]],"mmm")</f>
        <v>Jan</v>
      </c>
      <c r="AB3578">
        <f>YEAR(tbl_EcommerceSales[[#This Row],[Order_Date]])</f>
        <v>2026</v>
      </c>
      <c r="AC3578" t="str">
        <f>IF(tbl_EcommerceSales[[#This Row],[Age]]&lt;18,"Under 18",IF(tbl_EcommerceSales[[#This Row],[Age]]&lt;=25,"18-25",IF(tbl_EcommerceSales[[#This Row],[Age]]&lt;=35,"26-35",IF(tbl_EcommerceSales[[#This Row],[Age]]&lt;=45,"36-45",IF(tbl_EcommerceSales[[#This Row],[Age]]&lt;=55,"46-55","56+")))))</f>
        <v>18-25</v>
      </c>
    </row>
    <row r="3579" spans="1:29" x14ac:dyDescent="0.35">
      <c r="A3579" t="s">
        <v>5551</v>
      </c>
      <c r="B3579" s="7">
        <v>46048</v>
      </c>
      <c r="C3579" t="s">
        <v>3110</v>
      </c>
      <c r="D3579" t="s">
        <v>312</v>
      </c>
      <c r="E3579" t="s">
        <v>48</v>
      </c>
      <c r="F3579">
        <v>35</v>
      </c>
      <c r="G3579" t="s">
        <v>61</v>
      </c>
      <c r="H3579" t="s">
        <v>27</v>
      </c>
      <c r="I3579" t="s">
        <v>257</v>
      </c>
      <c r="J3579" t="s">
        <v>258</v>
      </c>
      <c r="K3579" t="s">
        <v>55</v>
      </c>
      <c r="L3579" t="s">
        <v>56</v>
      </c>
      <c r="M3579">
        <v>4</v>
      </c>
      <c r="N3579" s="2">
        <v>1999</v>
      </c>
      <c r="O3579" s="3">
        <v>0</v>
      </c>
      <c r="P3579" s="2">
        <v>4200</v>
      </c>
      <c r="Q3579" t="s">
        <v>156</v>
      </c>
      <c r="R3579" t="s">
        <v>33</v>
      </c>
      <c r="S3579" t="s">
        <v>57</v>
      </c>
      <c r="T3579" s="4">
        <v>5</v>
      </c>
      <c r="U3579" s="11">
        <f t="shared" si="55"/>
        <v>7996</v>
      </c>
      <c r="V3579" s="11">
        <f>tbl_EcommerceSales[[#This Row],[Gross_Sales]]*tbl_EcommerceSales[[#This Row],[Discount]]</f>
        <v>0</v>
      </c>
      <c r="W3579" s="11">
        <f>tbl_EcommerceSales[[#This Row],[Gross_Sales]]-tbl_EcommerceSales[[#This Row],[Discount_Amount]]</f>
        <v>7996</v>
      </c>
      <c r="X3579" s="11">
        <f>tbl_EcommerceSales[[#This Row],[Quantity]] * _xlfn.XLOOKUP(tbl_EcommerceSales[[#This Row],[Product_ID]], Product_Master!A:A, Product_Master!F:F)</f>
        <v>4200</v>
      </c>
      <c r="Y3579" s="11">
        <f>tbl_EcommerceSales[[#This Row],[Net_Revenue]]-tbl_EcommerceSales[[#This Row],[Total_Cost]]</f>
        <v>3796</v>
      </c>
      <c r="Z3579" s="9">
        <f>IFERROR(#REF!/tbl_EcommerceSales[[#This Row],[Total_Cost]], 0)</f>
        <v>0</v>
      </c>
      <c r="AA3579" t="str">
        <f>TEXT(tbl_EcommerceSales[[#This Row],[Order_Date]],"mmm")</f>
        <v>Jan</v>
      </c>
      <c r="AB3579">
        <f>YEAR(tbl_EcommerceSales[[#This Row],[Order_Date]])</f>
        <v>2026</v>
      </c>
      <c r="AC3579" t="str">
        <f>IF(tbl_EcommerceSales[[#This Row],[Age]]&lt;18,"Under 18",IF(tbl_EcommerceSales[[#This Row],[Age]]&lt;=25,"18-25",IF(tbl_EcommerceSales[[#This Row],[Age]]&lt;=35,"26-35",IF(tbl_EcommerceSales[[#This Row],[Age]]&lt;=45,"36-45",IF(tbl_EcommerceSales[[#This Row],[Age]]&lt;=55,"46-55","56+")))))</f>
        <v>26-35</v>
      </c>
    </row>
    <row r="3580" spans="1:29" x14ac:dyDescent="0.35">
      <c r="A3580" t="s">
        <v>5552</v>
      </c>
      <c r="B3580" s="7">
        <v>46048</v>
      </c>
      <c r="C3580" t="s">
        <v>1223</v>
      </c>
      <c r="D3580" t="s">
        <v>189</v>
      </c>
      <c r="E3580" t="s">
        <v>48</v>
      </c>
      <c r="F3580">
        <v>28</v>
      </c>
      <c r="G3580" t="s">
        <v>103</v>
      </c>
      <c r="H3580" t="s">
        <v>27</v>
      </c>
      <c r="I3580" t="s">
        <v>73</v>
      </c>
      <c r="J3580" t="s">
        <v>74</v>
      </c>
      <c r="K3580" t="s">
        <v>55</v>
      </c>
      <c r="L3580" t="s">
        <v>75</v>
      </c>
      <c r="M3580">
        <v>1</v>
      </c>
      <c r="N3580" s="2">
        <v>2899</v>
      </c>
      <c r="O3580" s="3">
        <v>0.15</v>
      </c>
      <c r="P3580" s="2">
        <v>1700</v>
      </c>
      <c r="Q3580" t="s">
        <v>76</v>
      </c>
      <c r="R3580" t="s">
        <v>33</v>
      </c>
      <c r="S3580" t="s">
        <v>34</v>
      </c>
      <c r="T3580" s="4">
        <v>4</v>
      </c>
      <c r="U3580" s="11">
        <f t="shared" si="55"/>
        <v>2899</v>
      </c>
      <c r="V3580" s="11">
        <f>tbl_EcommerceSales[[#This Row],[Gross_Sales]]*tbl_EcommerceSales[[#This Row],[Discount]]</f>
        <v>434.84999999999997</v>
      </c>
      <c r="W3580" s="11">
        <f>tbl_EcommerceSales[[#This Row],[Gross_Sales]]-tbl_EcommerceSales[[#This Row],[Discount_Amount]]</f>
        <v>2464.15</v>
      </c>
      <c r="X3580" s="11">
        <f>tbl_EcommerceSales[[#This Row],[Quantity]] * _xlfn.XLOOKUP(tbl_EcommerceSales[[#This Row],[Product_ID]], Product_Master!A:A, Product_Master!F:F)</f>
        <v>1700</v>
      </c>
      <c r="Y3580" s="11">
        <f>tbl_EcommerceSales[[#This Row],[Net_Revenue]]-tbl_EcommerceSales[[#This Row],[Total_Cost]]</f>
        <v>764.15000000000009</v>
      </c>
      <c r="Z3580" s="9">
        <f>IFERROR(#REF!/tbl_EcommerceSales[[#This Row],[Total_Cost]], 0)</f>
        <v>0</v>
      </c>
      <c r="AA3580" t="str">
        <f>TEXT(tbl_EcommerceSales[[#This Row],[Order_Date]],"mmm")</f>
        <v>Jan</v>
      </c>
      <c r="AB3580">
        <f>YEAR(tbl_EcommerceSales[[#This Row],[Order_Date]])</f>
        <v>2026</v>
      </c>
      <c r="AC3580" t="str">
        <f>IF(tbl_EcommerceSales[[#This Row],[Age]]&lt;18,"Under 18",IF(tbl_EcommerceSales[[#This Row],[Age]]&lt;=25,"18-25",IF(tbl_EcommerceSales[[#This Row],[Age]]&lt;=35,"26-35",IF(tbl_EcommerceSales[[#This Row],[Age]]&lt;=45,"36-45",IF(tbl_EcommerceSales[[#This Row],[Age]]&lt;=55,"46-55","56+")))))</f>
        <v>26-35</v>
      </c>
    </row>
    <row r="3581" spans="1:29" x14ac:dyDescent="0.35">
      <c r="A3581" t="s">
        <v>5553</v>
      </c>
      <c r="B3581" s="7">
        <v>46048</v>
      </c>
      <c r="C3581" t="s">
        <v>3422</v>
      </c>
      <c r="D3581" t="s">
        <v>254</v>
      </c>
      <c r="E3581" t="s">
        <v>25</v>
      </c>
      <c r="F3581">
        <v>35</v>
      </c>
      <c r="G3581" t="s">
        <v>192</v>
      </c>
      <c r="H3581" t="s">
        <v>27</v>
      </c>
      <c r="I3581" t="s">
        <v>131</v>
      </c>
      <c r="J3581" t="s">
        <v>132</v>
      </c>
      <c r="K3581" t="s">
        <v>91</v>
      </c>
      <c r="L3581" t="s">
        <v>133</v>
      </c>
      <c r="M3581">
        <v>2</v>
      </c>
      <c r="N3581" s="2">
        <v>1299</v>
      </c>
      <c r="O3581" s="3">
        <v>0.2</v>
      </c>
      <c r="P3581" s="2">
        <v>1220</v>
      </c>
      <c r="Q3581" t="s">
        <v>32</v>
      </c>
      <c r="R3581" t="s">
        <v>93</v>
      </c>
      <c r="S3581" t="s">
        <v>34</v>
      </c>
      <c r="T3581" s="4">
        <v>5</v>
      </c>
      <c r="U3581" s="11">
        <f t="shared" si="55"/>
        <v>2598</v>
      </c>
      <c r="V3581" s="11">
        <f>tbl_EcommerceSales[[#This Row],[Gross_Sales]]*tbl_EcommerceSales[[#This Row],[Discount]]</f>
        <v>519.6</v>
      </c>
      <c r="W3581" s="11">
        <f>tbl_EcommerceSales[[#This Row],[Gross_Sales]]-tbl_EcommerceSales[[#This Row],[Discount_Amount]]</f>
        <v>2078.4</v>
      </c>
      <c r="X3581" s="11">
        <f>tbl_EcommerceSales[[#This Row],[Quantity]] * _xlfn.XLOOKUP(tbl_EcommerceSales[[#This Row],[Product_ID]], Product_Master!A:A, Product_Master!F:F)</f>
        <v>1220</v>
      </c>
      <c r="Y3581" s="11">
        <f>tbl_EcommerceSales[[#This Row],[Net_Revenue]]-tbl_EcommerceSales[[#This Row],[Total_Cost]]</f>
        <v>858.40000000000009</v>
      </c>
      <c r="Z3581" s="9">
        <f>IFERROR(#REF!/tbl_EcommerceSales[[#This Row],[Total_Cost]], 0)</f>
        <v>0</v>
      </c>
      <c r="AA3581" t="str">
        <f>TEXT(tbl_EcommerceSales[[#This Row],[Order_Date]],"mmm")</f>
        <v>Jan</v>
      </c>
      <c r="AB3581">
        <f>YEAR(tbl_EcommerceSales[[#This Row],[Order_Date]])</f>
        <v>2026</v>
      </c>
      <c r="AC3581" t="str">
        <f>IF(tbl_EcommerceSales[[#This Row],[Age]]&lt;18,"Under 18",IF(tbl_EcommerceSales[[#This Row],[Age]]&lt;=25,"18-25",IF(tbl_EcommerceSales[[#This Row],[Age]]&lt;=35,"26-35",IF(tbl_EcommerceSales[[#This Row],[Age]]&lt;=45,"36-45",IF(tbl_EcommerceSales[[#This Row],[Age]]&lt;=55,"46-55","56+")))))</f>
        <v>26-35</v>
      </c>
    </row>
    <row r="3582" spans="1:29" x14ac:dyDescent="0.35">
      <c r="A3582" t="s">
        <v>5554</v>
      </c>
      <c r="B3582" s="7">
        <v>46048</v>
      </c>
      <c r="C3582" t="s">
        <v>4170</v>
      </c>
      <c r="D3582" t="s">
        <v>139</v>
      </c>
      <c r="E3582" t="s">
        <v>48</v>
      </c>
      <c r="F3582">
        <v>46</v>
      </c>
      <c r="G3582" t="s">
        <v>71</v>
      </c>
      <c r="H3582" t="s">
        <v>72</v>
      </c>
      <c r="I3582" t="s">
        <v>160</v>
      </c>
      <c r="J3582" t="s">
        <v>161</v>
      </c>
      <c r="K3582" t="s">
        <v>91</v>
      </c>
      <c r="L3582" t="s">
        <v>133</v>
      </c>
      <c r="M3582">
        <v>3</v>
      </c>
      <c r="N3582" s="2">
        <v>1099</v>
      </c>
      <c r="O3582" s="3">
        <v>0.15</v>
      </c>
      <c r="P3582" s="2">
        <v>1560</v>
      </c>
      <c r="Q3582" t="s">
        <v>44</v>
      </c>
      <c r="R3582" t="s">
        <v>33</v>
      </c>
      <c r="S3582" t="s">
        <v>34</v>
      </c>
      <c r="T3582" s="4">
        <v>4</v>
      </c>
      <c r="U3582" s="11">
        <f t="shared" si="55"/>
        <v>3297</v>
      </c>
      <c r="V3582" s="11">
        <f>tbl_EcommerceSales[[#This Row],[Gross_Sales]]*tbl_EcommerceSales[[#This Row],[Discount]]</f>
        <v>494.54999999999995</v>
      </c>
      <c r="W3582" s="11">
        <f>tbl_EcommerceSales[[#This Row],[Gross_Sales]]-tbl_EcommerceSales[[#This Row],[Discount_Amount]]</f>
        <v>2802.45</v>
      </c>
      <c r="X3582" s="11">
        <f>tbl_EcommerceSales[[#This Row],[Quantity]] * _xlfn.XLOOKUP(tbl_EcommerceSales[[#This Row],[Product_ID]], Product_Master!A:A, Product_Master!F:F)</f>
        <v>1560</v>
      </c>
      <c r="Y3582" s="11">
        <f>tbl_EcommerceSales[[#This Row],[Net_Revenue]]-tbl_EcommerceSales[[#This Row],[Total_Cost]]</f>
        <v>1242.4499999999998</v>
      </c>
      <c r="Z3582" s="9">
        <f>IFERROR(#REF!/tbl_EcommerceSales[[#This Row],[Total_Cost]], 0)</f>
        <v>0</v>
      </c>
      <c r="AA3582" t="str">
        <f>TEXT(tbl_EcommerceSales[[#This Row],[Order_Date]],"mmm")</f>
        <v>Jan</v>
      </c>
      <c r="AB3582">
        <f>YEAR(tbl_EcommerceSales[[#This Row],[Order_Date]])</f>
        <v>2026</v>
      </c>
      <c r="AC3582" t="str">
        <f>IF(tbl_EcommerceSales[[#This Row],[Age]]&lt;18,"Under 18",IF(tbl_EcommerceSales[[#This Row],[Age]]&lt;=25,"18-25",IF(tbl_EcommerceSales[[#This Row],[Age]]&lt;=35,"26-35",IF(tbl_EcommerceSales[[#This Row],[Age]]&lt;=45,"36-45",IF(tbl_EcommerceSales[[#This Row],[Age]]&lt;=55,"46-55","56+")))))</f>
        <v>46-55</v>
      </c>
    </row>
    <row r="3583" spans="1:29" x14ac:dyDescent="0.35">
      <c r="A3583" t="s">
        <v>5555</v>
      </c>
      <c r="B3583" s="7">
        <v>46048</v>
      </c>
      <c r="C3583" t="s">
        <v>4069</v>
      </c>
      <c r="D3583" t="s">
        <v>86</v>
      </c>
      <c r="E3583" t="s">
        <v>48</v>
      </c>
      <c r="F3583">
        <v>53</v>
      </c>
      <c r="G3583" t="s">
        <v>103</v>
      </c>
      <c r="H3583" t="s">
        <v>27</v>
      </c>
      <c r="I3583" t="s">
        <v>517</v>
      </c>
      <c r="J3583" t="s">
        <v>518</v>
      </c>
      <c r="K3583" t="s">
        <v>30</v>
      </c>
      <c r="L3583" t="s">
        <v>278</v>
      </c>
      <c r="M3583">
        <v>3</v>
      </c>
      <c r="N3583" s="2">
        <v>1299</v>
      </c>
      <c r="O3583" s="3">
        <v>0.15</v>
      </c>
      <c r="P3583" s="2">
        <v>2070</v>
      </c>
      <c r="Q3583" t="s">
        <v>32</v>
      </c>
      <c r="R3583" t="s">
        <v>33</v>
      </c>
      <c r="S3583" t="s">
        <v>57</v>
      </c>
      <c r="T3583" s="4">
        <v>5</v>
      </c>
      <c r="U3583" s="11">
        <f t="shared" si="55"/>
        <v>3897</v>
      </c>
      <c r="V3583" s="11">
        <f>tbl_EcommerceSales[[#This Row],[Gross_Sales]]*tbl_EcommerceSales[[#This Row],[Discount]]</f>
        <v>584.54999999999995</v>
      </c>
      <c r="W3583" s="11">
        <f>tbl_EcommerceSales[[#This Row],[Gross_Sales]]-tbl_EcommerceSales[[#This Row],[Discount_Amount]]</f>
        <v>3312.45</v>
      </c>
      <c r="X3583" s="11">
        <f>tbl_EcommerceSales[[#This Row],[Quantity]] * _xlfn.XLOOKUP(tbl_EcommerceSales[[#This Row],[Product_ID]], Product_Master!A:A, Product_Master!F:F)</f>
        <v>2070</v>
      </c>
      <c r="Y3583" s="11">
        <f>tbl_EcommerceSales[[#This Row],[Net_Revenue]]-tbl_EcommerceSales[[#This Row],[Total_Cost]]</f>
        <v>1242.4499999999998</v>
      </c>
      <c r="Z3583" s="9">
        <f>IFERROR(#REF!/tbl_EcommerceSales[[#This Row],[Total_Cost]], 0)</f>
        <v>0</v>
      </c>
      <c r="AA3583" t="str">
        <f>TEXT(tbl_EcommerceSales[[#This Row],[Order_Date]],"mmm")</f>
        <v>Jan</v>
      </c>
      <c r="AB3583">
        <f>YEAR(tbl_EcommerceSales[[#This Row],[Order_Date]])</f>
        <v>2026</v>
      </c>
      <c r="AC3583" t="str">
        <f>IF(tbl_EcommerceSales[[#This Row],[Age]]&lt;18,"Under 18",IF(tbl_EcommerceSales[[#This Row],[Age]]&lt;=25,"18-25",IF(tbl_EcommerceSales[[#This Row],[Age]]&lt;=35,"26-35",IF(tbl_EcommerceSales[[#This Row],[Age]]&lt;=45,"36-45",IF(tbl_EcommerceSales[[#This Row],[Age]]&lt;=55,"46-55","56+")))))</f>
        <v>46-55</v>
      </c>
    </row>
    <row r="3584" spans="1:29" x14ac:dyDescent="0.35">
      <c r="A3584" t="s">
        <v>5556</v>
      </c>
      <c r="B3584" s="7">
        <v>46048</v>
      </c>
      <c r="C3584" t="s">
        <v>4053</v>
      </c>
      <c r="D3584" t="s">
        <v>86</v>
      </c>
      <c r="E3584" t="s">
        <v>25</v>
      </c>
      <c r="F3584">
        <v>36</v>
      </c>
      <c r="G3584" t="s">
        <v>38</v>
      </c>
      <c r="H3584" t="s">
        <v>39</v>
      </c>
      <c r="I3584" t="s">
        <v>40</v>
      </c>
      <c r="J3584" t="s">
        <v>41</v>
      </c>
      <c r="K3584" t="s">
        <v>42</v>
      </c>
      <c r="L3584" t="s">
        <v>43</v>
      </c>
      <c r="M3584">
        <v>1</v>
      </c>
      <c r="N3584" s="2">
        <v>699</v>
      </c>
      <c r="O3584" s="3">
        <v>0.15</v>
      </c>
      <c r="P3584" s="2">
        <v>310</v>
      </c>
      <c r="Q3584" t="s">
        <v>44</v>
      </c>
      <c r="R3584" t="s">
        <v>33</v>
      </c>
      <c r="S3584" t="s">
        <v>34</v>
      </c>
      <c r="T3584" s="4">
        <v>3</v>
      </c>
      <c r="U3584" s="11">
        <f t="shared" si="55"/>
        <v>699</v>
      </c>
      <c r="V3584" s="11">
        <f>tbl_EcommerceSales[[#This Row],[Gross_Sales]]*tbl_EcommerceSales[[#This Row],[Discount]]</f>
        <v>104.85</v>
      </c>
      <c r="W3584" s="11">
        <f>tbl_EcommerceSales[[#This Row],[Gross_Sales]]-tbl_EcommerceSales[[#This Row],[Discount_Amount]]</f>
        <v>594.15</v>
      </c>
      <c r="X3584" s="11">
        <f>tbl_EcommerceSales[[#This Row],[Quantity]] * _xlfn.XLOOKUP(tbl_EcommerceSales[[#This Row],[Product_ID]], Product_Master!A:A, Product_Master!F:F)</f>
        <v>310</v>
      </c>
      <c r="Y3584" s="11">
        <f>tbl_EcommerceSales[[#This Row],[Net_Revenue]]-tbl_EcommerceSales[[#This Row],[Total_Cost]]</f>
        <v>284.14999999999998</v>
      </c>
      <c r="Z3584" s="9">
        <f>IFERROR(#REF!/tbl_EcommerceSales[[#This Row],[Total_Cost]], 0)</f>
        <v>0</v>
      </c>
      <c r="AA3584" t="str">
        <f>TEXT(tbl_EcommerceSales[[#This Row],[Order_Date]],"mmm")</f>
        <v>Jan</v>
      </c>
      <c r="AB3584">
        <f>YEAR(tbl_EcommerceSales[[#This Row],[Order_Date]])</f>
        <v>2026</v>
      </c>
      <c r="AC3584" t="str">
        <f>IF(tbl_EcommerceSales[[#This Row],[Age]]&lt;18,"Under 18",IF(tbl_EcommerceSales[[#This Row],[Age]]&lt;=25,"18-25",IF(tbl_EcommerceSales[[#This Row],[Age]]&lt;=35,"26-35",IF(tbl_EcommerceSales[[#This Row],[Age]]&lt;=45,"36-45",IF(tbl_EcommerceSales[[#This Row],[Age]]&lt;=55,"46-55","56+")))))</f>
        <v>36-45</v>
      </c>
    </row>
    <row r="3585" spans="1:29" x14ac:dyDescent="0.35">
      <c r="A3585" t="s">
        <v>5557</v>
      </c>
      <c r="B3585" s="7">
        <v>46048</v>
      </c>
      <c r="C3585" t="s">
        <v>3614</v>
      </c>
      <c r="D3585" t="s">
        <v>79</v>
      </c>
      <c r="E3585" t="s">
        <v>25</v>
      </c>
      <c r="F3585">
        <v>52</v>
      </c>
      <c r="G3585" t="s">
        <v>26</v>
      </c>
      <c r="H3585" t="s">
        <v>27</v>
      </c>
      <c r="I3585" t="s">
        <v>40</v>
      </c>
      <c r="J3585" t="s">
        <v>41</v>
      </c>
      <c r="K3585" t="s">
        <v>42</v>
      </c>
      <c r="L3585" t="s">
        <v>43</v>
      </c>
      <c r="M3585">
        <v>2</v>
      </c>
      <c r="N3585" s="2">
        <v>699</v>
      </c>
      <c r="O3585" s="3">
        <v>0.05</v>
      </c>
      <c r="P3585" s="2">
        <v>620</v>
      </c>
      <c r="Q3585" t="s">
        <v>32</v>
      </c>
      <c r="R3585" t="s">
        <v>33</v>
      </c>
      <c r="S3585" t="s">
        <v>57</v>
      </c>
      <c r="T3585" s="4">
        <v>3</v>
      </c>
      <c r="U3585" s="11">
        <f t="shared" si="55"/>
        <v>1398</v>
      </c>
      <c r="V3585" s="11">
        <f>tbl_EcommerceSales[[#This Row],[Gross_Sales]]*tbl_EcommerceSales[[#This Row],[Discount]]</f>
        <v>69.900000000000006</v>
      </c>
      <c r="W3585" s="11">
        <f>tbl_EcommerceSales[[#This Row],[Gross_Sales]]-tbl_EcommerceSales[[#This Row],[Discount_Amount]]</f>
        <v>1328.1</v>
      </c>
      <c r="X3585" s="11">
        <f>tbl_EcommerceSales[[#This Row],[Quantity]] * _xlfn.XLOOKUP(tbl_EcommerceSales[[#This Row],[Product_ID]], Product_Master!A:A, Product_Master!F:F)</f>
        <v>620</v>
      </c>
      <c r="Y3585" s="11">
        <f>tbl_EcommerceSales[[#This Row],[Net_Revenue]]-tbl_EcommerceSales[[#This Row],[Total_Cost]]</f>
        <v>708.09999999999991</v>
      </c>
      <c r="Z3585" s="9">
        <f>IFERROR(#REF!/tbl_EcommerceSales[[#This Row],[Total_Cost]], 0)</f>
        <v>0</v>
      </c>
      <c r="AA3585" t="str">
        <f>TEXT(tbl_EcommerceSales[[#This Row],[Order_Date]],"mmm")</f>
        <v>Jan</v>
      </c>
      <c r="AB3585">
        <f>YEAR(tbl_EcommerceSales[[#This Row],[Order_Date]])</f>
        <v>2026</v>
      </c>
      <c r="AC3585" t="str">
        <f>IF(tbl_EcommerceSales[[#This Row],[Age]]&lt;18,"Under 18",IF(tbl_EcommerceSales[[#This Row],[Age]]&lt;=25,"18-25",IF(tbl_EcommerceSales[[#This Row],[Age]]&lt;=35,"26-35",IF(tbl_EcommerceSales[[#This Row],[Age]]&lt;=45,"36-45",IF(tbl_EcommerceSales[[#This Row],[Age]]&lt;=55,"46-55","56+")))))</f>
        <v>46-55</v>
      </c>
    </row>
    <row r="3586" spans="1:29" x14ac:dyDescent="0.35">
      <c r="A3586" t="s">
        <v>5558</v>
      </c>
      <c r="B3586" s="7">
        <v>46048</v>
      </c>
      <c r="C3586" t="s">
        <v>461</v>
      </c>
      <c r="D3586" t="s">
        <v>170</v>
      </c>
      <c r="E3586" t="s">
        <v>25</v>
      </c>
      <c r="F3586">
        <v>32</v>
      </c>
      <c r="G3586" t="s">
        <v>38</v>
      </c>
      <c r="H3586" t="s">
        <v>39</v>
      </c>
      <c r="I3586" t="s">
        <v>62</v>
      </c>
      <c r="J3586" t="s">
        <v>63</v>
      </c>
      <c r="K3586" t="s">
        <v>42</v>
      </c>
      <c r="L3586" t="s">
        <v>43</v>
      </c>
      <c r="M3586">
        <v>1</v>
      </c>
      <c r="N3586" s="2">
        <v>499</v>
      </c>
      <c r="O3586" s="3">
        <v>0.2</v>
      </c>
      <c r="P3586" s="2">
        <v>220</v>
      </c>
      <c r="Q3586" t="s">
        <v>76</v>
      </c>
      <c r="R3586" t="s">
        <v>33</v>
      </c>
      <c r="S3586" t="s">
        <v>57</v>
      </c>
      <c r="T3586" s="4">
        <v>5</v>
      </c>
      <c r="U3586" s="11">
        <f t="shared" ref="U3586:U3649" si="56">M3586*N3586</f>
        <v>499</v>
      </c>
      <c r="V3586" s="11">
        <f>tbl_EcommerceSales[[#This Row],[Gross_Sales]]*tbl_EcommerceSales[[#This Row],[Discount]]</f>
        <v>99.800000000000011</v>
      </c>
      <c r="W3586" s="11">
        <f>tbl_EcommerceSales[[#This Row],[Gross_Sales]]-tbl_EcommerceSales[[#This Row],[Discount_Amount]]</f>
        <v>399.2</v>
      </c>
      <c r="X3586" s="11">
        <f>tbl_EcommerceSales[[#This Row],[Quantity]] * _xlfn.XLOOKUP(tbl_EcommerceSales[[#This Row],[Product_ID]], Product_Master!A:A, Product_Master!F:F)</f>
        <v>220</v>
      </c>
      <c r="Y3586" s="11">
        <f>tbl_EcommerceSales[[#This Row],[Net_Revenue]]-tbl_EcommerceSales[[#This Row],[Total_Cost]]</f>
        <v>179.2</v>
      </c>
      <c r="Z3586" s="9">
        <f>IFERROR(#REF!/tbl_EcommerceSales[[#This Row],[Total_Cost]], 0)</f>
        <v>0</v>
      </c>
      <c r="AA3586" t="str">
        <f>TEXT(tbl_EcommerceSales[[#This Row],[Order_Date]],"mmm")</f>
        <v>Jan</v>
      </c>
      <c r="AB3586">
        <f>YEAR(tbl_EcommerceSales[[#This Row],[Order_Date]])</f>
        <v>2026</v>
      </c>
      <c r="AC3586" t="str">
        <f>IF(tbl_EcommerceSales[[#This Row],[Age]]&lt;18,"Under 18",IF(tbl_EcommerceSales[[#This Row],[Age]]&lt;=25,"18-25",IF(tbl_EcommerceSales[[#This Row],[Age]]&lt;=35,"26-35",IF(tbl_EcommerceSales[[#This Row],[Age]]&lt;=45,"36-45",IF(tbl_EcommerceSales[[#This Row],[Age]]&lt;=55,"46-55","56+")))))</f>
        <v>26-35</v>
      </c>
    </row>
    <row r="3587" spans="1:29" x14ac:dyDescent="0.35">
      <c r="A3587" t="s">
        <v>5559</v>
      </c>
      <c r="B3587" s="7">
        <v>46048</v>
      </c>
      <c r="C3587" t="s">
        <v>897</v>
      </c>
      <c r="D3587" t="s">
        <v>254</v>
      </c>
      <c r="E3587" t="s">
        <v>48</v>
      </c>
      <c r="F3587">
        <v>25</v>
      </c>
      <c r="G3587" t="s">
        <v>61</v>
      </c>
      <c r="H3587" t="s">
        <v>27</v>
      </c>
      <c r="I3587" t="s">
        <v>62</v>
      </c>
      <c r="J3587" t="s">
        <v>63</v>
      </c>
      <c r="K3587" t="s">
        <v>42</v>
      </c>
      <c r="L3587" t="s">
        <v>43</v>
      </c>
      <c r="M3587">
        <v>1</v>
      </c>
      <c r="N3587" s="2">
        <v>499</v>
      </c>
      <c r="O3587" s="3">
        <v>0.15</v>
      </c>
      <c r="P3587" s="2">
        <v>220</v>
      </c>
      <c r="Q3587" t="s">
        <v>32</v>
      </c>
      <c r="R3587" t="s">
        <v>33</v>
      </c>
      <c r="S3587" t="s">
        <v>57</v>
      </c>
      <c r="T3587" s="4">
        <v>4</v>
      </c>
      <c r="U3587" s="11">
        <f t="shared" si="56"/>
        <v>499</v>
      </c>
      <c r="V3587" s="11">
        <f>tbl_EcommerceSales[[#This Row],[Gross_Sales]]*tbl_EcommerceSales[[#This Row],[Discount]]</f>
        <v>74.849999999999994</v>
      </c>
      <c r="W3587" s="11">
        <f>tbl_EcommerceSales[[#This Row],[Gross_Sales]]-tbl_EcommerceSales[[#This Row],[Discount_Amount]]</f>
        <v>424.15</v>
      </c>
      <c r="X3587" s="11">
        <f>tbl_EcommerceSales[[#This Row],[Quantity]] * _xlfn.XLOOKUP(tbl_EcommerceSales[[#This Row],[Product_ID]], Product_Master!A:A, Product_Master!F:F)</f>
        <v>220</v>
      </c>
      <c r="Y3587" s="11">
        <f>tbl_EcommerceSales[[#This Row],[Net_Revenue]]-tbl_EcommerceSales[[#This Row],[Total_Cost]]</f>
        <v>204.14999999999998</v>
      </c>
      <c r="Z3587" s="9">
        <f>IFERROR(#REF!/tbl_EcommerceSales[[#This Row],[Total_Cost]], 0)</f>
        <v>0</v>
      </c>
      <c r="AA3587" t="str">
        <f>TEXT(tbl_EcommerceSales[[#This Row],[Order_Date]],"mmm")</f>
        <v>Jan</v>
      </c>
      <c r="AB3587">
        <f>YEAR(tbl_EcommerceSales[[#This Row],[Order_Date]])</f>
        <v>2026</v>
      </c>
      <c r="AC3587" t="str">
        <f>IF(tbl_EcommerceSales[[#This Row],[Age]]&lt;18,"Under 18",IF(tbl_EcommerceSales[[#This Row],[Age]]&lt;=25,"18-25",IF(tbl_EcommerceSales[[#This Row],[Age]]&lt;=35,"26-35",IF(tbl_EcommerceSales[[#This Row],[Age]]&lt;=45,"36-45",IF(tbl_EcommerceSales[[#This Row],[Age]]&lt;=55,"46-55","56+")))))</f>
        <v>18-25</v>
      </c>
    </row>
    <row r="3588" spans="1:29" x14ac:dyDescent="0.35">
      <c r="A3588" t="s">
        <v>5560</v>
      </c>
      <c r="B3588" s="7">
        <v>46049</v>
      </c>
      <c r="C3588" t="s">
        <v>4196</v>
      </c>
      <c r="D3588" t="s">
        <v>195</v>
      </c>
      <c r="E3588" t="s">
        <v>48</v>
      </c>
      <c r="F3588">
        <v>26</v>
      </c>
      <c r="G3588" t="s">
        <v>246</v>
      </c>
      <c r="H3588" t="s">
        <v>27</v>
      </c>
      <c r="I3588" t="s">
        <v>160</v>
      </c>
      <c r="J3588" t="s">
        <v>161</v>
      </c>
      <c r="K3588" t="s">
        <v>91</v>
      </c>
      <c r="L3588" t="s">
        <v>133</v>
      </c>
      <c r="M3588">
        <v>2</v>
      </c>
      <c r="N3588" s="2">
        <v>1099</v>
      </c>
      <c r="O3588" s="3">
        <v>0.05</v>
      </c>
      <c r="P3588" s="2">
        <v>1040</v>
      </c>
      <c r="Q3588" t="s">
        <v>123</v>
      </c>
      <c r="R3588" t="s">
        <v>33</v>
      </c>
      <c r="S3588" t="s">
        <v>57</v>
      </c>
      <c r="T3588" s="4">
        <v>2</v>
      </c>
      <c r="U3588" s="11">
        <f t="shared" si="56"/>
        <v>2198</v>
      </c>
      <c r="V3588" s="11">
        <f>tbl_EcommerceSales[[#This Row],[Gross_Sales]]*tbl_EcommerceSales[[#This Row],[Discount]]</f>
        <v>109.9</v>
      </c>
      <c r="W3588" s="11">
        <f>tbl_EcommerceSales[[#This Row],[Gross_Sales]]-tbl_EcommerceSales[[#This Row],[Discount_Amount]]</f>
        <v>2088.1</v>
      </c>
      <c r="X3588" s="11">
        <f>tbl_EcommerceSales[[#This Row],[Quantity]] * _xlfn.XLOOKUP(tbl_EcommerceSales[[#This Row],[Product_ID]], Product_Master!A:A, Product_Master!F:F)</f>
        <v>1040</v>
      </c>
      <c r="Y3588" s="11">
        <f>tbl_EcommerceSales[[#This Row],[Net_Revenue]]-tbl_EcommerceSales[[#This Row],[Total_Cost]]</f>
        <v>1048.0999999999999</v>
      </c>
      <c r="Z3588" s="9">
        <f>IFERROR(#REF!/tbl_EcommerceSales[[#This Row],[Total_Cost]], 0)</f>
        <v>0</v>
      </c>
      <c r="AA3588" t="str">
        <f>TEXT(tbl_EcommerceSales[[#This Row],[Order_Date]],"mmm")</f>
        <v>Jan</v>
      </c>
      <c r="AB3588">
        <f>YEAR(tbl_EcommerceSales[[#This Row],[Order_Date]])</f>
        <v>2026</v>
      </c>
      <c r="AC3588" t="str">
        <f>IF(tbl_EcommerceSales[[#This Row],[Age]]&lt;18,"Under 18",IF(tbl_EcommerceSales[[#This Row],[Age]]&lt;=25,"18-25",IF(tbl_EcommerceSales[[#This Row],[Age]]&lt;=35,"26-35",IF(tbl_EcommerceSales[[#This Row],[Age]]&lt;=45,"36-45",IF(tbl_EcommerceSales[[#This Row],[Age]]&lt;=55,"46-55","56+")))))</f>
        <v>26-35</v>
      </c>
    </row>
    <row r="3589" spans="1:29" x14ac:dyDescent="0.35">
      <c r="A3589" t="s">
        <v>5561</v>
      </c>
      <c r="B3589" s="7">
        <v>46049</v>
      </c>
      <c r="C3589" t="s">
        <v>3340</v>
      </c>
      <c r="D3589" t="s">
        <v>181</v>
      </c>
      <c r="E3589" t="s">
        <v>25</v>
      </c>
      <c r="F3589">
        <v>24</v>
      </c>
      <c r="G3589" t="s">
        <v>152</v>
      </c>
      <c r="H3589" t="s">
        <v>72</v>
      </c>
      <c r="I3589" t="s">
        <v>126</v>
      </c>
      <c r="J3589" t="s">
        <v>127</v>
      </c>
      <c r="K3589" t="s">
        <v>82</v>
      </c>
      <c r="L3589" t="s">
        <v>83</v>
      </c>
      <c r="M3589">
        <v>2</v>
      </c>
      <c r="N3589" s="2">
        <v>1899</v>
      </c>
      <c r="O3589" s="3">
        <v>0</v>
      </c>
      <c r="P3589" s="2">
        <v>2240</v>
      </c>
      <c r="Q3589" t="s">
        <v>123</v>
      </c>
      <c r="R3589" t="s">
        <v>33</v>
      </c>
      <c r="S3589" t="s">
        <v>34</v>
      </c>
      <c r="T3589" s="4">
        <v>4</v>
      </c>
      <c r="U3589" s="11">
        <f t="shared" si="56"/>
        <v>3798</v>
      </c>
      <c r="V3589" s="11">
        <f>tbl_EcommerceSales[[#This Row],[Gross_Sales]]*tbl_EcommerceSales[[#This Row],[Discount]]</f>
        <v>0</v>
      </c>
      <c r="W3589" s="11">
        <f>tbl_EcommerceSales[[#This Row],[Gross_Sales]]-tbl_EcommerceSales[[#This Row],[Discount_Amount]]</f>
        <v>3798</v>
      </c>
      <c r="X3589" s="11">
        <f>tbl_EcommerceSales[[#This Row],[Quantity]] * _xlfn.XLOOKUP(tbl_EcommerceSales[[#This Row],[Product_ID]], Product_Master!A:A, Product_Master!F:F)</f>
        <v>2240</v>
      </c>
      <c r="Y3589" s="11">
        <f>tbl_EcommerceSales[[#This Row],[Net_Revenue]]-tbl_EcommerceSales[[#This Row],[Total_Cost]]</f>
        <v>1558</v>
      </c>
      <c r="Z3589" s="9">
        <f>IFERROR(#REF!/tbl_EcommerceSales[[#This Row],[Total_Cost]], 0)</f>
        <v>0</v>
      </c>
      <c r="AA3589" t="str">
        <f>TEXT(tbl_EcommerceSales[[#This Row],[Order_Date]],"mmm")</f>
        <v>Jan</v>
      </c>
      <c r="AB3589">
        <f>YEAR(tbl_EcommerceSales[[#This Row],[Order_Date]])</f>
        <v>2026</v>
      </c>
      <c r="AC3589" t="str">
        <f>IF(tbl_EcommerceSales[[#This Row],[Age]]&lt;18,"Under 18",IF(tbl_EcommerceSales[[#This Row],[Age]]&lt;=25,"18-25",IF(tbl_EcommerceSales[[#This Row],[Age]]&lt;=35,"26-35",IF(tbl_EcommerceSales[[#This Row],[Age]]&lt;=45,"36-45",IF(tbl_EcommerceSales[[#This Row],[Age]]&lt;=55,"46-55","56+")))))</f>
        <v>18-25</v>
      </c>
    </row>
    <row r="3590" spans="1:29" x14ac:dyDescent="0.35">
      <c r="A3590" t="s">
        <v>5562</v>
      </c>
      <c r="B3590" s="7">
        <v>46049</v>
      </c>
      <c r="C3590" t="s">
        <v>2109</v>
      </c>
      <c r="D3590" t="s">
        <v>216</v>
      </c>
      <c r="E3590" t="s">
        <v>25</v>
      </c>
      <c r="F3590">
        <v>19</v>
      </c>
      <c r="G3590" t="s">
        <v>99</v>
      </c>
      <c r="H3590" t="s">
        <v>88</v>
      </c>
      <c r="I3590" t="s">
        <v>73</v>
      </c>
      <c r="J3590" t="s">
        <v>74</v>
      </c>
      <c r="K3590" t="s">
        <v>55</v>
      </c>
      <c r="L3590" t="s">
        <v>75</v>
      </c>
      <c r="M3590">
        <v>1</v>
      </c>
      <c r="N3590" s="2">
        <v>2899</v>
      </c>
      <c r="O3590" s="3">
        <v>0.1</v>
      </c>
      <c r="P3590" s="2">
        <v>1700</v>
      </c>
      <c r="Q3590" t="s">
        <v>32</v>
      </c>
      <c r="R3590" t="s">
        <v>33</v>
      </c>
      <c r="S3590" t="s">
        <v>34</v>
      </c>
      <c r="T3590" s="4">
        <v>2</v>
      </c>
      <c r="U3590" s="11">
        <f t="shared" si="56"/>
        <v>2899</v>
      </c>
      <c r="V3590" s="11">
        <f>tbl_EcommerceSales[[#This Row],[Gross_Sales]]*tbl_EcommerceSales[[#This Row],[Discount]]</f>
        <v>289.90000000000003</v>
      </c>
      <c r="W3590" s="11">
        <f>tbl_EcommerceSales[[#This Row],[Gross_Sales]]-tbl_EcommerceSales[[#This Row],[Discount_Amount]]</f>
        <v>2609.1</v>
      </c>
      <c r="X3590" s="11">
        <f>tbl_EcommerceSales[[#This Row],[Quantity]] * _xlfn.XLOOKUP(tbl_EcommerceSales[[#This Row],[Product_ID]], Product_Master!A:A, Product_Master!F:F)</f>
        <v>1700</v>
      </c>
      <c r="Y3590" s="11">
        <f>tbl_EcommerceSales[[#This Row],[Net_Revenue]]-tbl_EcommerceSales[[#This Row],[Total_Cost]]</f>
        <v>909.09999999999991</v>
      </c>
      <c r="Z3590" s="9">
        <f>IFERROR(#REF!/tbl_EcommerceSales[[#This Row],[Total_Cost]], 0)</f>
        <v>0</v>
      </c>
      <c r="AA3590" t="str">
        <f>TEXT(tbl_EcommerceSales[[#This Row],[Order_Date]],"mmm")</f>
        <v>Jan</v>
      </c>
      <c r="AB3590">
        <f>YEAR(tbl_EcommerceSales[[#This Row],[Order_Date]])</f>
        <v>2026</v>
      </c>
      <c r="AC3590" t="str">
        <f>IF(tbl_EcommerceSales[[#This Row],[Age]]&lt;18,"Under 18",IF(tbl_EcommerceSales[[#This Row],[Age]]&lt;=25,"18-25",IF(tbl_EcommerceSales[[#This Row],[Age]]&lt;=35,"26-35",IF(tbl_EcommerceSales[[#This Row],[Age]]&lt;=45,"36-45",IF(tbl_EcommerceSales[[#This Row],[Age]]&lt;=55,"46-55","56+")))))</f>
        <v>18-25</v>
      </c>
    </row>
    <row r="3591" spans="1:29" x14ac:dyDescent="0.35">
      <c r="A3591" t="s">
        <v>5563</v>
      </c>
      <c r="B3591" s="7">
        <v>46049</v>
      </c>
      <c r="C3591" t="s">
        <v>3256</v>
      </c>
      <c r="D3591" t="s">
        <v>227</v>
      </c>
      <c r="E3591" t="s">
        <v>48</v>
      </c>
      <c r="F3591">
        <v>42</v>
      </c>
      <c r="G3591" t="s">
        <v>155</v>
      </c>
      <c r="H3591" t="s">
        <v>88</v>
      </c>
      <c r="I3591" t="s">
        <v>80</v>
      </c>
      <c r="J3591" t="s">
        <v>81</v>
      </c>
      <c r="K3591" t="s">
        <v>82</v>
      </c>
      <c r="L3591" t="s">
        <v>83</v>
      </c>
      <c r="M3591">
        <v>1</v>
      </c>
      <c r="N3591" s="2">
        <v>2499</v>
      </c>
      <c r="O3591" s="3">
        <v>0.05</v>
      </c>
      <c r="P3591" s="2">
        <v>1550</v>
      </c>
      <c r="Q3591" t="s">
        <v>76</v>
      </c>
      <c r="R3591" t="s">
        <v>162</v>
      </c>
      <c r="S3591" t="s">
        <v>57</v>
      </c>
      <c r="T3591" s="4"/>
      <c r="U3591" s="11">
        <f t="shared" si="56"/>
        <v>2499</v>
      </c>
      <c r="V3591" s="11">
        <f>tbl_EcommerceSales[[#This Row],[Gross_Sales]]*tbl_EcommerceSales[[#This Row],[Discount]]</f>
        <v>124.95</v>
      </c>
      <c r="W3591" s="11">
        <f>tbl_EcommerceSales[[#This Row],[Gross_Sales]]-tbl_EcommerceSales[[#This Row],[Discount_Amount]]</f>
        <v>2374.0500000000002</v>
      </c>
      <c r="X3591" s="11">
        <f>tbl_EcommerceSales[[#This Row],[Quantity]] * _xlfn.XLOOKUP(tbl_EcommerceSales[[#This Row],[Product_ID]], Product_Master!A:A, Product_Master!F:F)</f>
        <v>1550</v>
      </c>
      <c r="Y3591" s="11">
        <f>tbl_EcommerceSales[[#This Row],[Net_Revenue]]-tbl_EcommerceSales[[#This Row],[Total_Cost]]</f>
        <v>824.05000000000018</v>
      </c>
      <c r="Z3591" s="9">
        <f>IFERROR(#REF!/tbl_EcommerceSales[[#This Row],[Total_Cost]], 0)</f>
        <v>0</v>
      </c>
      <c r="AA3591" t="str">
        <f>TEXT(tbl_EcommerceSales[[#This Row],[Order_Date]],"mmm")</f>
        <v>Jan</v>
      </c>
      <c r="AB3591">
        <f>YEAR(tbl_EcommerceSales[[#This Row],[Order_Date]])</f>
        <v>2026</v>
      </c>
      <c r="AC3591" t="str">
        <f>IF(tbl_EcommerceSales[[#This Row],[Age]]&lt;18,"Under 18",IF(tbl_EcommerceSales[[#This Row],[Age]]&lt;=25,"18-25",IF(tbl_EcommerceSales[[#This Row],[Age]]&lt;=35,"26-35",IF(tbl_EcommerceSales[[#This Row],[Age]]&lt;=45,"36-45",IF(tbl_EcommerceSales[[#This Row],[Age]]&lt;=55,"46-55","56+")))))</f>
        <v>36-45</v>
      </c>
    </row>
    <row r="3592" spans="1:29" x14ac:dyDescent="0.35">
      <c r="A3592" t="s">
        <v>5564</v>
      </c>
      <c r="B3592" s="7">
        <v>46049</v>
      </c>
      <c r="C3592" t="s">
        <v>2241</v>
      </c>
      <c r="D3592" t="s">
        <v>181</v>
      </c>
      <c r="E3592" t="s">
        <v>48</v>
      </c>
      <c r="F3592">
        <v>18</v>
      </c>
      <c r="G3592" t="s">
        <v>171</v>
      </c>
      <c r="H3592" t="s">
        <v>39</v>
      </c>
      <c r="I3592" t="s">
        <v>40</v>
      </c>
      <c r="J3592" t="s">
        <v>41</v>
      </c>
      <c r="K3592" t="s">
        <v>42</v>
      </c>
      <c r="L3592" t="s">
        <v>43</v>
      </c>
      <c r="M3592">
        <v>1</v>
      </c>
      <c r="N3592" s="2">
        <v>699</v>
      </c>
      <c r="O3592" s="3">
        <v>0.05</v>
      </c>
      <c r="P3592" s="2">
        <v>310</v>
      </c>
      <c r="Q3592" t="s">
        <v>123</v>
      </c>
      <c r="R3592" t="s">
        <v>33</v>
      </c>
      <c r="S3592" t="s">
        <v>34</v>
      </c>
      <c r="T3592" s="4">
        <v>4</v>
      </c>
      <c r="U3592" s="11">
        <f t="shared" si="56"/>
        <v>699</v>
      </c>
      <c r="V3592" s="11">
        <f>tbl_EcommerceSales[[#This Row],[Gross_Sales]]*tbl_EcommerceSales[[#This Row],[Discount]]</f>
        <v>34.950000000000003</v>
      </c>
      <c r="W3592" s="11">
        <f>tbl_EcommerceSales[[#This Row],[Gross_Sales]]-tbl_EcommerceSales[[#This Row],[Discount_Amount]]</f>
        <v>664.05</v>
      </c>
      <c r="X3592" s="11">
        <f>tbl_EcommerceSales[[#This Row],[Quantity]] * _xlfn.XLOOKUP(tbl_EcommerceSales[[#This Row],[Product_ID]], Product_Master!A:A, Product_Master!F:F)</f>
        <v>310</v>
      </c>
      <c r="Y3592" s="11">
        <f>tbl_EcommerceSales[[#This Row],[Net_Revenue]]-tbl_EcommerceSales[[#This Row],[Total_Cost]]</f>
        <v>354.04999999999995</v>
      </c>
      <c r="Z3592" s="9">
        <f>IFERROR(#REF!/tbl_EcommerceSales[[#This Row],[Total_Cost]], 0)</f>
        <v>0</v>
      </c>
      <c r="AA3592" t="str">
        <f>TEXT(tbl_EcommerceSales[[#This Row],[Order_Date]],"mmm")</f>
        <v>Jan</v>
      </c>
      <c r="AB3592">
        <f>YEAR(tbl_EcommerceSales[[#This Row],[Order_Date]])</f>
        <v>2026</v>
      </c>
      <c r="AC3592" t="str">
        <f>IF(tbl_EcommerceSales[[#This Row],[Age]]&lt;18,"Under 18",IF(tbl_EcommerceSales[[#This Row],[Age]]&lt;=25,"18-25",IF(tbl_EcommerceSales[[#This Row],[Age]]&lt;=35,"26-35",IF(tbl_EcommerceSales[[#This Row],[Age]]&lt;=45,"36-45",IF(tbl_EcommerceSales[[#This Row],[Age]]&lt;=55,"46-55","56+")))))</f>
        <v>18-25</v>
      </c>
    </row>
    <row r="3593" spans="1:29" x14ac:dyDescent="0.35">
      <c r="A3593" t="s">
        <v>5565</v>
      </c>
      <c r="B3593" s="7">
        <v>46049</v>
      </c>
      <c r="C3593" t="s">
        <v>3620</v>
      </c>
      <c r="D3593" t="s">
        <v>205</v>
      </c>
      <c r="E3593" t="s">
        <v>48</v>
      </c>
      <c r="F3593">
        <v>26</v>
      </c>
      <c r="G3593" t="s">
        <v>192</v>
      </c>
      <c r="H3593" t="s">
        <v>27</v>
      </c>
      <c r="I3593" t="s">
        <v>236</v>
      </c>
      <c r="J3593" t="s">
        <v>237</v>
      </c>
      <c r="K3593" t="s">
        <v>82</v>
      </c>
      <c r="L3593" t="s">
        <v>238</v>
      </c>
      <c r="M3593">
        <v>3</v>
      </c>
      <c r="N3593" s="2">
        <v>899</v>
      </c>
      <c r="O3593" s="3">
        <v>0.2</v>
      </c>
      <c r="P3593" s="2">
        <v>1440</v>
      </c>
      <c r="Q3593" t="s">
        <v>32</v>
      </c>
      <c r="R3593" t="s">
        <v>33</v>
      </c>
      <c r="S3593" t="s">
        <v>34</v>
      </c>
      <c r="T3593" s="4">
        <v>5</v>
      </c>
      <c r="U3593" s="11">
        <f t="shared" si="56"/>
        <v>2697</v>
      </c>
      <c r="V3593" s="11">
        <f>tbl_EcommerceSales[[#This Row],[Gross_Sales]]*tbl_EcommerceSales[[#This Row],[Discount]]</f>
        <v>539.4</v>
      </c>
      <c r="W3593" s="11">
        <f>tbl_EcommerceSales[[#This Row],[Gross_Sales]]-tbl_EcommerceSales[[#This Row],[Discount_Amount]]</f>
        <v>2157.6</v>
      </c>
      <c r="X3593" s="11">
        <f>tbl_EcommerceSales[[#This Row],[Quantity]] * _xlfn.XLOOKUP(tbl_EcommerceSales[[#This Row],[Product_ID]], Product_Master!A:A, Product_Master!F:F)</f>
        <v>1440</v>
      </c>
      <c r="Y3593" s="11">
        <f>tbl_EcommerceSales[[#This Row],[Net_Revenue]]-tbl_EcommerceSales[[#This Row],[Total_Cost]]</f>
        <v>717.59999999999991</v>
      </c>
      <c r="Z3593" s="9">
        <f>IFERROR(#REF!/tbl_EcommerceSales[[#This Row],[Total_Cost]], 0)</f>
        <v>0</v>
      </c>
      <c r="AA3593" t="str">
        <f>TEXT(tbl_EcommerceSales[[#This Row],[Order_Date]],"mmm")</f>
        <v>Jan</v>
      </c>
      <c r="AB3593">
        <f>YEAR(tbl_EcommerceSales[[#This Row],[Order_Date]])</f>
        <v>2026</v>
      </c>
      <c r="AC3593" t="str">
        <f>IF(tbl_EcommerceSales[[#This Row],[Age]]&lt;18,"Under 18",IF(tbl_EcommerceSales[[#This Row],[Age]]&lt;=25,"18-25",IF(tbl_EcommerceSales[[#This Row],[Age]]&lt;=35,"26-35",IF(tbl_EcommerceSales[[#This Row],[Age]]&lt;=45,"36-45",IF(tbl_EcommerceSales[[#This Row],[Age]]&lt;=55,"46-55","56+")))))</f>
        <v>26-35</v>
      </c>
    </row>
    <row r="3594" spans="1:29" x14ac:dyDescent="0.35">
      <c r="A3594" t="s">
        <v>5566</v>
      </c>
      <c r="B3594" s="7">
        <v>46049</v>
      </c>
      <c r="C3594" t="s">
        <v>5567</v>
      </c>
      <c r="D3594" t="s">
        <v>60</v>
      </c>
      <c r="E3594" t="s">
        <v>25</v>
      </c>
      <c r="F3594">
        <v>44</v>
      </c>
      <c r="G3594" t="s">
        <v>192</v>
      </c>
      <c r="H3594" t="s">
        <v>27</v>
      </c>
      <c r="I3594" t="s">
        <v>62</v>
      </c>
      <c r="J3594" t="s">
        <v>63</v>
      </c>
      <c r="K3594" t="s">
        <v>42</v>
      </c>
      <c r="L3594" t="s">
        <v>43</v>
      </c>
      <c r="M3594">
        <v>3</v>
      </c>
      <c r="N3594" s="2">
        <v>499</v>
      </c>
      <c r="O3594" s="3">
        <v>0.2</v>
      </c>
      <c r="P3594" s="2">
        <v>660</v>
      </c>
      <c r="Q3594" t="s">
        <v>319</v>
      </c>
      <c r="R3594" t="s">
        <v>33</v>
      </c>
      <c r="S3594" t="s">
        <v>34</v>
      </c>
      <c r="T3594" s="4">
        <v>5</v>
      </c>
      <c r="U3594" s="11">
        <f t="shared" si="56"/>
        <v>1497</v>
      </c>
      <c r="V3594" s="11">
        <f>tbl_EcommerceSales[[#This Row],[Gross_Sales]]*tbl_EcommerceSales[[#This Row],[Discount]]</f>
        <v>299.40000000000003</v>
      </c>
      <c r="W3594" s="11">
        <f>tbl_EcommerceSales[[#This Row],[Gross_Sales]]-tbl_EcommerceSales[[#This Row],[Discount_Amount]]</f>
        <v>1197.5999999999999</v>
      </c>
      <c r="X3594" s="11">
        <f>tbl_EcommerceSales[[#This Row],[Quantity]] * _xlfn.XLOOKUP(tbl_EcommerceSales[[#This Row],[Product_ID]], Product_Master!A:A, Product_Master!F:F)</f>
        <v>660</v>
      </c>
      <c r="Y3594" s="11">
        <f>tbl_EcommerceSales[[#This Row],[Net_Revenue]]-tbl_EcommerceSales[[#This Row],[Total_Cost]]</f>
        <v>537.59999999999991</v>
      </c>
      <c r="Z3594" s="9">
        <f>IFERROR(#REF!/tbl_EcommerceSales[[#This Row],[Total_Cost]], 0)</f>
        <v>0</v>
      </c>
      <c r="AA3594" t="str">
        <f>TEXT(tbl_EcommerceSales[[#This Row],[Order_Date]],"mmm")</f>
        <v>Jan</v>
      </c>
      <c r="AB3594">
        <f>YEAR(tbl_EcommerceSales[[#This Row],[Order_Date]])</f>
        <v>2026</v>
      </c>
      <c r="AC3594" t="str">
        <f>IF(tbl_EcommerceSales[[#This Row],[Age]]&lt;18,"Under 18",IF(tbl_EcommerceSales[[#This Row],[Age]]&lt;=25,"18-25",IF(tbl_EcommerceSales[[#This Row],[Age]]&lt;=35,"26-35",IF(tbl_EcommerceSales[[#This Row],[Age]]&lt;=45,"36-45",IF(tbl_EcommerceSales[[#This Row],[Age]]&lt;=55,"46-55","56+")))))</f>
        <v>36-45</v>
      </c>
    </row>
    <row r="3595" spans="1:29" x14ac:dyDescent="0.35">
      <c r="A3595" t="s">
        <v>5568</v>
      </c>
      <c r="B3595" s="7">
        <v>46049</v>
      </c>
      <c r="C3595" t="s">
        <v>2591</v>
      </c>
      <c r="D3595" t="s">
        <v>254</v>
      </c>
      <c r="E3595" t="s">
        <v>25</v>
      </c>
      <c r="F3595">
        <v>47</v>
      </c>
      <c r="G3595" t="s">
        <v>136</v>
      </c>
      <c r="H3595" t="s">
        <v>88</v>
      </c>
      <c r="I3595" t="s">
        <v>67</v>
      </c>
      <c r="J3595" t="s">
        <v>68</v>
      </c>
      <c r="K3595" t="s">
        <v>42</v>
      </c>
      <c r="L3595" t="s">
        <v>43</v>
      </c>
      <c r="M3595">
        <v>4</v>
      </c>
      <c r="N3595" s="2">
        <v>799</v>
      </c>
      <c r="O3595" s="3">
        <v>0.2</v>
      </c>
      <c r="P3595" s="2">
        <v>1440</v>
      </c>
      <c r="Q3595" t="s">
        <v>32</v>
      </c>
      <c r="R3595" t="s">
        <v>162</v>
      </c>
      <c r="S3595" t="s">
        <v>57</v>
      </c>
      <c r="T3595" s="4"/>
      <c r="U3595" s="11">
        <f t="shared" si="56"/>
        <v>3196</v>
      </c>
      <c r="V3595" s="11">
        <f>tbl_EcommerceSales[[#This Row],[Gross_Sales]]*tbl_EcommerceSales[[#This Row],[Discount]]</f>
        <v>639.20000000000005</v>
      </c>
      <c r="W3595" s="11">
        <f>tbl_EcommerceSales[[#This Row],[Gross_Sales]]-tbl_EcommerceSales[[#This Row],[Discount_Amount]]</f>
        <v>2556.8000000000002</v>
      </c>
      <c r="X3595" s="11">
        <f>tbl_EcommerceSales[[#This Row],[Quantity]] * _xlfn.XLOOKUP(tbl_EcommerceSales[[#This Row],[Product_ID]], Product_Master!A:A, Product_Master!F:F)</f>
        <v>1440</v>
      </c>
      <c r="Y3595" s="11">
        <f>tbl_EcommerceSales[[#This Row],[Net_Revenue]]-tbl_EcommerceSales[[#This Row],[Total_Cost]]</f>
        <v>1116.8000000000002</v>
      </c>
      <c r="Z3595" s="9">
        <f>IFERROR(#REF!/tbl_EcommerceSales[[#This Row],[Total_Cost]], 0)</f>
        <v>0</v>
      </c>
      <c r="AA3595" t="str">
        <f>TEXT(tbl_EcommerceSales[[#This Row],[Order_Date]],"mmm")</f>
        <v>Jan</v>
      </c>
      <c r="AB3595">
        <f>YEAR(tbl_EcommerceSales[[#This Row],[Order_Date]])</f>
        <v>2026</v>
      </c>
      <c r="AC3595" t="str">
        <f>IF(tbl_EcommerceSales[[#This Row],[Age]]&lt;18,"Under 18",IF(tbl_EcommerceSales[[#This Row],[Age]]&lt;=25,"18-25",IF(tbl_EcommerceSales[[#This Row],[Age]]&lt;=35,"26-35",IF(tbl_EcommerceSales[[#This Row],[Age]]&lt;=45,"36-45",IF(tbl_EcommerceSales[[#This Row],[Age]]&lt;=55,"46-55","56+")))))</f>
        <v>46-55</v>
      </c>
    </row>
    <row r="3596" spans="1:29" x14ac:dyDescent="0.35">
      <c r="A3596" t="s">
        <v>5569</v>
      </c>
      <c r="B3596" s="7">
        <v>46049</v>
      </c>
      <c r="C3596" t="s">
        <v>1919</v>
      </c>
      <c r="D3596" t="s">
        <v>195</v>
      </c>
      <c r="E3596" t="s">
        <v>48</v>
      </c>
      <c r="F3596">
        <v>21</v>
      </c>
      <c r="G3596" t="s">
        <v>192</v>
      </c>
      <c r="H3596" t="s">
        <v>27</v>
      </c>
      <c r="I3596" t="s">
        <v>221</v>
      </c>
      <c r="J3596" t="s">
        <v>222</v>
      </c>
      <c r="K3596" t="s">
        <v>177</v>
      </c>
      <c r="L3596" t="s">
        <v>208</v>
      </c>
      <c r="M3596">
        <v>1</v>
      </c>
      <c r="N3596" s="2">
        <v>1499</v>
      </c>
      <c r="O3596" s="3">
        <v>0.1</v>
      </c>
      <c r="P3596" s="2">
        <v>800</v>
      </c>
      <c r="Q3596" t="s">
        <v>76</v>
      </c>
      <c r="R3596" t="s">
        <v>33</v>
      </c>
      <c r="S3596" t="s">
        <v>34</v>
      </c>
      <c r="T3596" s="4">
        <v>4</v>
      </c>
      <c r="U3596" s="11">
        <f t="shared" si="56"/>
        <v>1499</v>
      </c>
      <c r="V3596" s="11">
        <f>tbl_EcommerceSales[[#This Row],[Gross_Sales]]*tbl_EcommerceSales[[#This Row],[Discount]]</f>
        <v>149.9</v>
      </c>
      <c r="W3596" s="11">
        <f>tbl_EcommerceSales[[#This Row],[Gross_Sales]]-tbl_EcommerceSales[[#This Row],[Discount_Amount]]</f>
        <v>1349.1</v>
      </c>
      <c r="X3596" s="11">
        <f>tbl_EcommerceSales[[#This Row],[Quantity]] * _xlfn.XLOOKUP(tbl_EcommerceSales[[#This Row],[Product_ID]], Product_Master!A:A, Product_Master!F:F)</f>
        <v>800</v>
      </c>
      <c r="Y3596" s="11">
        <f>tbl_EcommerceSales[[#This Row],[Net_Revenue]]-tbl_EcommerceSales[[#This Row],[Total_Cost]]</f>
        <v>549.09999999999991</v>
      </c>
      <c r="Z3596" s="9">
        <f>IFERROR(#REF!/tbl_EcommerceSales[[#This Row],[Total_Cost]], 0)</f>
        <v>0</v>
      </c>
      <c r="AA3596" t="str">
        <f>TEXT(tbl_EcommerceSales[[#This Row],[Order_Date]],"mmm")</f>
        <v>Jan</v>
      </c>
      <c r="AB3596">
        <f>YEAR(tbl_EcommerceSales[[#This Row],[Order_Date]])</f>
        <v>2026</v>
      </c>
      <c r="AC3596" t="str">
        <f>IF(tbl_EcommerceSales[[#This Row],[Age]]&lt;18,"Under 18",IF(tbl_EcommerceSales[[#This Row],[Age]]&lt;=25,"18-25",IF(tbl_EcommerceSales[[#This Row],[Age]]&lt;=35,"26-35",IF(tbl_EcommerceSales[[#This Row],[Age]]&lt;=45,"36-45",IF(tbl_EcommerceSales[[#This Row],[Age]]&lt;=55,"46-55","56+")))))</f>
        <v>18-25</v>
      </c>
    </row>
    <row r="3597" spans="1:29" x14ac:dyDescent="0.35">
      <c r="A3597" t="s">
        <v>5570</v>
      </c>
      <c r="B3597" s="7">
        <v>46050</v>
      </c>
      <c r="C3597" t="s">
        <v>125</v>
      </c>
      <c r="D3597" t="s">
        <v>102</v>
      </c>
      <c r="E3597" t="s">
        <v>25</v>
      </c>
      <c r="F3597">
        <v>32</v>
      </c>
      <c r="G3597" t="s">
        <v>96</v>
      </c>
      <c r="H3597" t="s">
        <v>39</v>
      </c>
      <c r="I3597" t="s">
        <v>200</v>
      </c>
      <c r="J3597" t="s">
        <v>201</v>
      </c>
      <c r="K3597" t="s">
        <v>91</v>
      </c>
      <c r="L3597" t="s">
        <v>202</v>
      </c>
      <c r="M3597">
        <v>2</v>
      </c>
      <c r="N3597" s="2">
        <v>899</v>
      </c>
      <c r="O3597" s="3">
        <v>0</v>
      </c>
      <c r="P3597" s="2">
        <v>840</v>
      </c>
      <c r="Q3597" t="s">
        <v>123</v>
      </c>
      <c r="R3597" t="s">
        <v>33</v>
      </c>
      <c r="S3597" t="s">
        <v>57</v>
      </c>
      <c r="T3597" s="4">
        <v>4</v>
      </c>
      <c r="U3597" s="11">
        <f t="shared" si="56"/>
        <v>1798</v>
      </c>
      <c r="V3597" s="11">
        <f>tbl_EcommerceSales[[#This Row],[Gross_Sales]]*tbl_EcommerceSales[[#This Row],[Discount]]</f>
        <v>0</v>
      </c>
      <c r="W3597" s="11">
        <f>tbl_EcommerceSales[[#This Row],[Gross_Sales]]-tbl_EcommerceSales[[#This Row],[Discount_Amount]]</f>
        <v>1798</v>
      </c>
      <c r="X3597" s="11">
        <f>tbl_EcommerceSales[[#This Row],[Quantity]] * _xlfn.XLOOKUP(tbl_EcommerceSales[[#This Row],[Product_ID]], Product_Master!A:A, Product_Master!F:F)</f>
        <v>840</v>
      </c>
      <c r="Y3597" s="11">
        <f>tbl_EcommerceSales[[#This Row],[Net_Revenue]]-tbl_EcommerceSales[[#This Row],[Total_Cost]]</f>
        <v>958</v>
      </c>
      <c r="Z3597" s="9">
        <f>IFERROR(#REF!/tbl_EcommerceSales[[#This Row],[Total_Cost]], 0)</f>
        <v>0</v>
      </c>
      <c r="AA3597" t="str">
        <f>TEXT(tbl_EcommerceSales[[#This Row],[Order_Date]],"mmm")</f>
        <v>Jan</v>
      </c>
      <c r="AB3597">
        <f>YEAR(tbl_EcommerceSales[[#This Row],[Order_Date]])</f>
        <v>2026</v>
      </c>
      <c r="AC3597" t="str">
        <f>IF(tbl_EcommerceSales[[#This Row],[Age]]&lt;18,"Under 18",IF(tbl_EcommerceSales[[#This Row],[Age]]&lt;=25,"18-25",IF(tbl_EcommerceSales[[#This Row],[Age]]&lt;=35,"26-35",IF(tbl_EcommerceSales[[#This Row],[Age]]&lt;=45,"36-45",IF(tbl_EcommerceSales[[#This Row],[Age]]&lt;=55,"46-55","56+")))))</f>
        <v>26-35</v>
      </c>
    </row>
    <row r="3598" spans="1:29" x14ac:dyDescent="0.35">
      <c r="A3598" t="s">
        <v>5571</v>
      </c>
      <c r="B3598" s="7">
        <v>46050</v>
      </c>
      <c r="C3598" t="s">
        <v>5572</v>
      </c>
      <c r="D3598" t="s">
        <v>251</v>
      </c>
      <c r="E3598" t="s">
        <v>25</v>
      </c>
      <c r="F3598">
        <v>31</v>
      </c>
      <c r="G3598" t="s">
        <v>152</v>
      </c>
      <c r="H3598" t="s">
        <v>72</v>
      </c>
      <c r="I3598" t="s">
        <v>80</v>
      </c>
      <c r="J3598" t="s">
        <v>81</v>
      </c>
      <c r="K3598" t="s">
        <v>82</v>
      </c>
      <c r="L3598" t="s">
        <v>83</v>
      </c>
      <c r="M3598">
        <v>3</v>
      </c>
      <c r="N3598" s="2">
        <v>2499</v>
      </c>
      <c r="O3598" s="3">
        <v>0</v>
      </c>
      <c r="P3598" s="2">
        <v>4650</v>
      </c>
      <c r="Q3598" t="s">
        <v>123</v>
      </c>
      <c r="R3598" t="s">
        <v>33</v>
      </c>
      <c r="S3598" t="s">
        <v>34</v>
      </c>
      <c r="T3598" s="4">
        <v>4</v>
      </c>
      <c r="U3598" s="11">
        <f t="shared" si="56"/>
        <v>7497</v>
      </c>
      <c r="V3598" s="11">
        <f>tbl_EcommerceSales[[#This Row],[Gross_Sales]]*tbl_EcommerceSales[[#This Row],[Discount]]</f>
        <v>0</v>
      </c>
      <c r="W3598" s="11">
        <f>tbl_EcommerceSales[[#This Row],[Gross_Sales]]-tbl_EcommerceSales[[#This Row],[Discount_Amount]]</f>
        <v>7497</v>
      </c>
      <c r="X3598" s="11">
        <f>tbl_EcommerceSales[[#This Row],[Quantity]] * _xlfn.XLOOKUP(tbl_EcommerceSales[[#This Row],[Product_ID]], Product_Master!A:A, Product_Master!F:F)</f>
        <v>4650</v>
      </c>
      <c r="Y3598" s="11">
        <f>tbl_EcommerceSales[[#This Row],[Net_Revenue]]-tbl_EcommerceSales[[#This Row],[Total_Cost]]</f>
        <v>2847</v>
      </c>
      <c r="Z3598" s="9">
        <f>IFERROR(#REF!/tbl_EcommerceSales[[#This Row],[Total_Cost]], 0)</f>
        <v>0</v>
      </c>
      <c r="AA3598" t="str">
        <f>TEXT(tbl_EcommerceSales[[#This Row],[Order_Date]],"mmm")</f>
        <v>Jan</v>
      </c>
      <c r="AB3598">
        <f>YEAR(tbl_EcommerceSales[[#This Row],[Order_Date]])</f>
        <v>2026</v>
      </c>
      <c r="AC3598" t="str">
        <f>IF(tbl_EcommerceSales[[#This Row],[Age]]&lt;18,"Under 18",IF(tbl_EcommerceSales[[#This Row],[Age]]&lt;=25,"18-25",IF(tbl_EcommerceSales[[#This Row],[Age]]&lt;=35,"26-35",IF(tbl_EcommerceSales[[#This Row],[Age]]&lt;=45,"36-45",IF(tbl_EcommerceSales[[#This Row],[Age]]&lt;=55,"46-55","56+")))))</f>
        <v>26-35</v>
      </c>
    </row>
    <row r="3599" spans="1:29" x14ac:dyDescent="0.35">
      <c r="A3599" t="s">
        <v>5573</v>
      </c>
      <c r="B3599" s="7">
        <v>46050</v>
      </c>
      <c r="C3599" t="s">
        <v>2806</v>
      </c>
      <c r="D3599" t="s">
        <v>159</v>
      </c>
      <c r="E3599" t="s">
        <v>25</v>
      </c>
      <c r="F3599">
        <v>39</v>
      </c>
      <c r="G3599" t="s">
        <v>71</v>
      </c>
      <c r="H3599" t="s">
        <v>72</v>
      </c>
      <c r="I3599" t="s">
        <v>40</v>
      </c>
      <c r="J3599" t="s">
        <v>41</v>
      </c>
      <c r="K3599" t="s">
        <v>42</v>
      </c>
      <c r="L3599" t="s">
        <v>43</v>
      </c>
      <c r="M3599">
        <v>5</v>
      </c>
      <c r="N3599" s="2">
        <v>699</v>
      </c>
      <c r="O3599" s="3">
        <v>0.05</v>
      </c>
      <c r="P3599" s="2">
        <v>1550</v>
      </c>
      <c r="Q3599" t="s">
        <v>123</v>
      </c>
      <c r="R3599" t="s">
        <v>33</v>
      </c>
      <c r="S3599" t="s">
        <v>57</v>
      </c>
      <c r="T3599" s="4">
        <v>5</v>
      </c>
      <c r="U3599" s="11">
        <f t="shared" si="56"/>
        <v>3495</v>
      </c>
      <c r="V3599" s="11">
        <f>tbl_EcommerceSales[[#This Row],[Gross_Sales]]*tbl_EcommerceSales[[#This Row],[Discount]]</f>
        <v>174.75</v>
      </c>
      <c r="W3599" s="11">
        <f>tbl_EcommerceSales[[#This Row],[Gross_Sales]]-tbl_EcommerceSales[[#This Row],[Discount_Amount]]</f>
        <v>3320.25</v>
      </c>
      <c r="X3599" s="11">
        <f>tbl_EcommerceSales[[#This Row],[Quantity]] * _xlfn.XLOOKUP(tbl_EcommerceSales[[#This Row],[Product_ID]], Product_Master!A:A, Product_Master!F:F)</f>
        <v>1550</v>
      </c>
      <c r="Y3599" s="11">
        <f>tbl_EcommerceSales[[#This Row],[Net_Revenue]]-tbl_EcommerceSales[[#This Row],[Total_Cost]]</f>
        <v>1770.25</v>
      </c>
      <c r="Z3599" s="9">
        <f>IFERROR(#REF!/tbl_EcommerceSales[[#This Row],[Total_Cost]], 0)</f>
        <v>0</v>
      </c>
      <c r="AA3599" t="str">
        <f>TEXT(tbl_EcommerceSales[[#This Row],[Order_Date]],"mmm")</f>
        <v>Jan</v>
      </c>
      <c r="AB3599">
        <f>YEAR(tbl_EcommerceSales[[#This Row],[Order_Date]])</f>
        <v>2026</v>
      </c>
      <c r="AC3599" t="str">
        <f>IF(tbl_EcommerceSales[[#This Row],[Age]]&lt;18,"Under 18",IF(tbl_EcommerceSales[[#This Row],[Age]]&lt;=25,"18-25",IF(tbl_EcommerceSales[[#This Row],[Age]]&lt;=35,"26-35",IF(tbl_EcommerceSales[[#This Row],[Age]]&lt;=45,"36-45",IF(tbl_EcommerceSales[[#This Row],[Age]]&lt;=55,"46-55","56+")))))</f>
        <v>36-45</v>
      </c>
    </row>
    <row r="3600" spans="1:29" x14ac:dyDescent="0.35">
      <c r="A3600" t="s">
        <v>5574</v>
      </c>
      <c r="B3600" s="7">
        <v>46050</v>
      </c>
      <c r="C3600" t="s">
        <v>836</v>
      </c>
      <c r="D3600" t="s">
        <v>86</v>
      </c>
      <c r="E3600" t="s">
        <v>48</v>
      </c>
      <c r="F3600">
        <v>36</v>
      </c>
      <c r="G3600" t="s">
        <v>145</v>
      </c>
      <c r="H3600" t="s">
        <v>39</v>
      </c>
      <c r="I3600" t="s">
        <v>271</v>
      </c>
      <c r="J3600" t="s">
        <v>272</v>
      </c>
      <c r="K3600" t="s">
        <v>30</v>
      </c>
      <c r="L3600" t="s">
        <v>273</v>
      </c>
      <c r="M3600">
        <v>1</v>
      </c>
      <c r="N3600" s="2">
        <v>4299</v>
      </c>
      <c r="O3600" s="3">
        <v>0.2</v>
      </c>
      <c r="P3600" s="2">
        <v>2700</v>
      </c>
      <c r="Q3600" t="s">
        <v>32</v>
      </c>
      <c r="R3600" t="s">
        <v>33</v>
      </c>
      <c r="S3600" t="s">
        <v>34</v>
      </c>
      <c r="T3600" s="4">
        <v>5</v>
      </c>
      <c r="U3600" s="11">
        <f t="shared" si="56"/>
        <v>4299</v>
      </c>
      <c r="V3600" s="11">
        <f>tbl_EcommerceSales[[#This Row],[Gross_Sales]]*tbl_EcommerceSales[[#This Row],[Discount]]</f>
        <v>859.80000000000007</v>
      </c>
      <c r="W3600" s="11">
        <f>tbl_EcommerceSales[[#This Row],[Gross_Sales]]-tbl_EcommerceSales[[#This Row],[Discount_Amount]]</f>
        <v>3439.2</v>
      </c>
      <c r="X3600" s="11">
        <f>tbl_EcommerceSales[[#This Row],[Quantity]] * _xlfn.XLOOKUP(tbl_EcommerceSales[[#This Row],[Product_ID]], Product_Master!A:A, Product_Master!F:F)</f>
        <v>2700</v>
      </c>
      <c r="Y3600" s="11">
        <f>tbl_EcommerceSales[[#This Row],[Net_Revenue]]-tbl_EcommerceSales[[#This Row],[Total_Cost]]</f>
        <v>739.19999999999982</v>
      </c>
      <c r="Z3600" s="9">
        <f>IFERROR(#REF!/tbl_EcommerceSales[[#This Row],[Total_Cost]], 0)</f>
        <v>0</v>
      </c>
      <c r="AA3600" t="str">
        <f>TEXT(tbl_EcommerceSales[[#This Row],[Order_Date]],"mmm")</f>
        <v>Jan</v>
      </c>
      <c r="AB3600">
        <f>YEAR(tbl_EcommerceSales[[#This Row],[Order_Date]])</f>
        <v>2026</v>
      </c>
      <c r="AC3600" t="str">
        <f>IF(tbl_EcommerceSales[[#This Row],[Age]]&lt;18,"Under 18",IF(tbl_EcommerceSales[[#This Row],[Age]]&lt;=25,"18-25",IF(tbl_EcommerceSales[[#This Row],[Age]]&lt;=35,"26-35",IF(tbl_EcommerceSales[[#This Row],[Age]]&lt;=45,"36-45",IF(tbl_EcommerceSales[[#This Row],[Age]]&lt;=55,"46-55","56+")))))</f>
        <v>36-45</v>
      </c>
    </row>
    <row r="3601" spans="1:29" x14ac:dyDescent="0.35">
      <c r="A3601" t="s">
        <v>5575</v>
      </c>
      <c r="B3601" s="7">
        <v>46050</v>
      </c>
      <c r="C3601" t="s">
        <v>5576</v>
      </c>
      <c r="D3601" t="s">
        <v>66</v>
      </c>
      <c r="E3601" t="s">
        <v>48</v>
      </c>
      <c r="F3601">
        <v>29</v>
      </c>
      <c r="G3601" t="s">
        <v>192</v>
      </c>
      <c r="H3601" t="s">
        <v>27</v>
      </c>
      <c r="I3601" t="s">
        <v>290</v>
      </c>
      <c r="J3601" t="s">
        <v>291</v>
      </c>
      <c r="K3601" t="s">
        <v>30</v>
      </c>
      <c r="L3601" t="s">
        <v>31</v>
      </c>
      <c r="M3601">
        <v>1</v>
      </c>
      <c r="N3601" s="2">
        <v>3499</v>
      </c>
      <c r="O3601" s="3">
        <v>0.05</v>
      </c>
      <c r="P3601" s="2">
        <v>2250</v>
      </c>
      <c r="Q3601" t="s">
        <v>123</v>
      </c>
      <c r="R3601" t="s">
        <v>33</v>
      </c>
      <c r="S3601" t="s">
        <v>34</v>
      </c>
      <c r="T3601" s="4">
        <v>4</v>
      </c>
      <c r="U3601" s="11">
        <f t="shared" si="56"/>
        <v>3499</v>
      </c>
      <c r="V3601" s="11">
        <f>tbl_EcommerceSales[[#This Row],[Gross_Sales]]*tbl_EcommerceSales[[#This Row],[Discount]]</f>
        <v>174.95000000000002</v>
      </c>
      <c r="W3601" s="11">
        <f>tbl_EcommerceSales[[#This Row],[Gross_Sales]]-tbl_EcommerceSales[[#This Row],[Discount_Amount]]</f>
        <v>3324.05</v>
      </c>
      <c r="X3601" s="11">
        <f>tbl_EcommerceSales[[#This Row],[Quantity]] * _xlfn.XLOOKUP(tbl_EcommerceSales[[#This Row],[Product_ID]], Product_Master!A:A, Product_Master!F:F)</f>
        <v>2250</v>
      </c>
      <c r="Y3601" s="11">
        <f>tbl_EcommerceSales[[#This Row],[Net_Revenue]]-tbl_EcommerceSales[[#This Row],[Total_Cost]]</f>
        <v>1074.0500000000002</v>
      </c>
      <c r="Z3601" s="9">
        <f>IFERROR(#REF!/tbl_EcommerceSales[[#This Row],[Total_Cost]], 0)</f>
        <v>0</v>
      </c>
      <c r="AA3601" t="str">
        <f>TEXT(tbl_EcommerceSales[[#This Row],[Order_Date]],"mmm")</f>
        <v>Jan</v>
      </c>
      <c r="AB3601">
        <f>YEAR(tbl_EcommerceSales[[#This Row],[Order_Date]])</f>
        <v>2026</v>
      </c>
      <c r="AC3601" t="str">
        <f>IF(tbl_EcommerceSales[[#This Row],[Age]]&lt;18,"Under 18",IF(tbl_EcommerceSales[[#This Row],[Age]]&lt;=25,"18-25",IF(tbl_EcommerceSales[[#This Row],[Age]]&lt;=35,"26-35",IF(tbl_EcommerceSales[[#This Row],[Age]]&lt;=45,"36-45",IF(tbl_EcommerceSales[[#This Row],[Age]]&lt;=55,"46-55","56+")))))</f>
        <v>26-35</v>
      </c>
    </row>
    <row r="3602" spans="1:29" x14ac:dyDescent="0.35">
      <c r="A3602" t="s">
        <v>5577</v>
      </c>
      <c r="B3602" s="7">
        <v>46050</v>
      </c>
      <c r="C3602" t="s">
        <v>5578</v>
      </c>
      <c r="D3602" t="s">
        <v>102</v>
      </c>
      <c r="E3602" t="s">
        <v>48</v>
      </c>
      <c r="F3602">
        <v>27</v>
      </c>
      <c r="G3602" t="s">
        <v>145</v>
      </c>
      <c r="H3602" t="s">
        <v>39</v>
      </c>
      <c r="I3602" t="s">
        <v>62</v>
      </c>
      <c r="J3602" t="s">
        <v>63</v>
      </c>
      <c r="K3602" t="s">
        <v>42</v>
      </c>
      <c r="L3602" t="s">
        <v>43</v>
      </c>
      <c r="M3602">
        <v>2</v>
      </c>
      <c r="N3602" s="2">
        <v>499</v>
      </c>
      <c r="O3602" s="3">
        <v>0.05</v>
      </c>
      <c r="P3602" s="2">
        <v>440</v>
      </c>
      <c r="Q3602" t="s">
        <v>123</v>
      </c>
      <c r="R3602" t="s">
        <v>33</v>
      </c>
      <c r="S3602" t="s">
        <v>34</v>
      </c>
      <c r="T3602" s="4">
        <v>3</v>
      </c>
      <c r="U3602" s="11">
        <f t="shared" si="56"/>
        <v>998</v>
      </c>
      <c r="V3602" s="11">
        <f>tbl_EcommerceSales[[#This Row],[Gross_Sales]]*tbl_EcommerceSales[[#This Row],[Discount]]</f>
        <v>49.900000000000006</v>
      </c>
      <c r="W3602" s="11">
        <f>tbl_EcommerceSales[[#This Row],[Gross_Sales]]-tbl_EcommerceSales[[#This Row],[Discount_Amount]]</f>
        <v>948.1</v>
      </c>
      <c r="X3602" s="11">
        <f>tbl_EcommerceSales[[#This Row],[Quantity]] * _xlfn.XLOOKUP(tbl_EcommerceSales[[#This Row],[Product_ID]], Product_Master!A:A, Product_Master!F:F)</f>
        <v>440</v>
      </c>
      <c r="Y3602" s="11">
        <f>tbl_EcommerceSales[[#This Row],[Net_Revenue]]-tbl_EcommerceSales[[#This Row],[Total_Cost]]</f>
        <v>508.1</v>
      </c>
      <c r="Z3602" s="9">
        <f>IFERROR(#REF!/tbl_EcommerceSales[[#This Row],[Total_Cost]], 0)</f>
        <v>0</v>
      </c>
      <c r="AA3602" t="str">
        <f>TEXT(tbl_EcommerceSales[[#This Row],[Order_Date]],"mmm")</f>
        <v>Jan</v>
      </c>
      <c r="AB3602">
        <f>YEAR(tbl_EcommerceSales[[#This Row],[Order_Date]])</f>
        <v>2026</v>
      </c>
      <c r="AC3602" t="str">
        <f>IF(tbl_EcommerceSales[[#This Row],[Age]]&lt;18,"Under 18",IF(tbl_EcommerceSales[[#This Row],[Age]]&lt;=25,"18-25",IF(tbl_EcommerceSales[[#This Row],[Age]]&lt;=35,"26-35",IF(tbl_EcommerceSales[[#This Row],[Age]]&lt;=45,"36-45",IF(tbl_EcommerceSales[[#This Row],[Age]]&lt;=55,"46-55","56+")))))</f>
        <v>26-35</v>
      </c>
    </row>
    <row r="3603" spans="1:29" x14ac:dyDescent="0.35">
      <c r="A3603" t="s">
        <v>5579</v>
      </c>
      <c r="B3603" s="7">
        <v>46050</v>
      </c>
      <c r="C3603" t="s">
        <v>4505</v>
      </c>
      <c r="D3603" t="s">
        <v>51</v>
      </c>
      <c r="E3603" t="s">
        <v>48</v>
      </c>
      <c r="F3603">
        <v>36</v>
      </c>
      <c r="G3603" t="s">
        <v>171</v>
      </c>
      <c r="H3603" t="s">
        <v>39</v>
      </c>
      <c r="I3603" t="s">
        <v>160</v>
      </c>
      <c r="J3603" t="s">
        <v>161</v>
      </c>
      <c r="K3603" t="s">
        <v>91</v>
      </c>
      <c r="L3603" t="s">
        <v>133</v>
      </c>
      <c r="M3603">
        <v>1</v>
      </c>
      <c r="N3603" s="2">
        <v>1099</v>
      </c>
      <c r="O3603" s="3">
        <v>0.05</v>
      </c>
      <c r="P3603" s="2">
        <v>520</v>
      </c>
      <c r="Q3603" t="s">
        <v>44</v>
      </c>
      <c r="R3603" t="s">
        <v>33</v>
      </c>
      <c r="S3603" t="s">
        <v>34</v>
      </c>
      <c r="T3603" s="4">
        <v>4</v>
      </c>
      <c r="U3603" s="11">
        <f t="shared" si="56"/>
        <v>1099</v>
      </c>
      <c r="V3603" s="11">
        <f>tbl_EcommerceSales[[#This Row],[Gross_Sales]]*tbl_EcommerceSales[[#This Row],[Discount]]</f>
        <v>54.95</v>
      </c>
      <c r="W3603" s="11">
        <f>tbl_EcommerceSales[[#This Row],[Gross_Sales]]-tbl_EcommerceSales[[#This Row],[Discount_Amount]]</f>
        <v>1044.05</v>
      </c>
      <c r="X3603" s="11">
        <f>tbl_EcommerceSales[[#This Row],[Quantity]] * _xlfn.XLOOKUP(tbl_EcommerceSales[[#This Row],[Product_ID]], Product_Master!A:A, Product_Master!F:F)</f>
        <v>520</v>
      </c>
      <c r="Y3603" s="11">
        <f>tbl_EcommerceSales[[#This Row],[Net_Revenue]]-tbl_EcommerceSales[[#This Row],[Total_Cost]]</f>
        <v>524.04999999999995</v>
      </c>
      <c r="Z3603" s="9">
        <f>IFERROR(#REF!/tbl_EcommerceSales[[#This Row],[Total_Cost]], 0)</f>
        <v>0</v>
      </c>
      <c r="AA3603" t="str">
        <f>TEXT(tbl_EcommerceSales[[#This Row],[Order_Date]],"mmm")</f>
        <v>Jan</v>
      </c>
      <c r="AB3603">
        <f>YEAR(tbl_EcommerceSales[[#This Row],[Order_Date]])</f>
        <v>2026</v>
      </c>
      <c r="AC3603" t="str">
        <f>IF(tbl_EcommerceSales[[#This Row],[Age]]&lt;18,"Under 18",IF(tbl_EcommerceSales[[#This Row],[Age]]&lt;=25,"18-25",IF(tbl_EcommerceSales[[#This Row],[Age]]&lt;=35,"26-35",IF(tbl_EcommerceSales[[#This Row],[Age]]&lt;=45,"36-45",IF(tbl_EcommerceSales[[#This Row],[Age]]&lt;=55,"46-55","56+")))))</f>
        <v>36-45</v>
      </c>
    </row>
    <row r="3604" spans="1:29" x14ac:dyDescent="0.35">
      <c r="A3604" t="s">
        <v>5580</v>
      </c>
      <c r="B3604" s="7">
        <v>46050</v>
      </c>
      <c r="C3604" t="s">
        <v>1079</v>
      </c>
      <c r="D3604" t="s">
        <v>181</v>
      </c>
      <c r="E3604" t="s">
        <v>48</v>
      </c>
      <c r="F3604">
        <v>24</v>
      </c>
      <c r="G3604" t="s">
        <v>107</v>
      </c>
      <c r="H3604" t="s">
        <v>39</v>
      </c>
      <c r="I3604" t="s">
        <v>276</v>
      </c>
      <c r="J3604" t="s">
        <v>277</v>
      </c>
      <c r="K3604" t="s">
        <v>30</v>
      </c>
      <c r="L3604" t="s">
        <v>278</v>
      </c>
      <c r="M3604">
        <v>1</v>
      </c>
      <c r="N3604" s="2">
        <v>1599</v>
      </c>
      <c r="O3604" s="3">
        <v>0.2</v>
      </c>
      <c r="P3604" s="2">
        <v>850</v>
      </c>
      <c r="Q3604" t="s">
        <v>32</v>
      </c>
      <c r="R3604" t="s">
        <v>33</v>
      </c>
      <c r="S3604" t="s">
        <v>57</v>
      </c>
      <c r="T3604" s="4">
        <v>3</v>
      </c>
      <c r="U3604" s="11">
        <f t="shared" si="56"/>
        <v>1599</v>
      </c>
      <c r="V3604" s="11">
        <f>tbl_EcommerceSales[[#This Row],[Gross_Sales]]*tbl_EcommerceSales[[#This Row],[Discount]]</f>
        <v>319.8</v>
      </c>
      <c r="W3604" s="11">
        <f>tbl_EcommerceSales[[#This Row],[Gross_Sales]]-tbl_EcommerceSales[[#This Row],[Discount_Amount]]</f>
        <v>1279.2</v>
      </c>
      <c r="X3604" s="11">
        <f>tbl_EcommerceSales[[#This Row],[Quantity]] * _xlfn.XLOOKUP(tbl_EcommerceSales[[#This Row],[Product_ID]], Product_Master!A:A, Product_Master!F:F)</f>
        <v>850</v>
      </c>
      <c r="Y3604" s="11">
        <f>tbl_EcommerceSales[[#This Row],[Net_Revenue]]-tbl_EcommerceSales[[#This Row],[Total_Cost]]</f>
        <v>429.20000000000005</v>
      </c>
      <c r="Z3604" s="9">
        <f>IFERROR(#REF!/tbl_EcommerceSales[[#This Row],[Total_Cost]], 0)</f>
        <v>0</v>
      </c>
      <c r="AA3604" t="str">
        <f>TEXT(tbl_EcommerceSales[[#This Row],[Order_Date]],"mmm")</f>
        <v>Jan</v>
      </c>
      <c r="AB3604">
        <f>YEAR(tbl_EcommerceSales[[#This Row],[Order_Date]])</f>
        <v>2026</v>
      </c>
      <c r="AC3604" t="str">
        <f>IF(tbl_EcommerceSales[[#This Row],[Age]]&lt;18,"Under 18",IF(tbl_EcommerceSales[[#This Row],[Age]]&lt;=25,"18-25",IF(tbl_EcommerceSales[[#This Row],[Age]]&lt;=35,"26-35",IF(tbl_EcommerceSales[[#This Row],[Age]]&lt;=45,"36-45",IF(tbl_EcommerceSales[[#This Row],[Age]]&lt;=55,"46-55","56+")))))</f>
        <v>18-25</v>
      </c>
    </row>
    <row r="3605" spans="1:29" x14ac:dyDescent="0.35">
      <c r="A3605" t="s">
        <v>5581</v>
      </c>
      <c r="B3605" s="7">
        <v>46050</v>
      </c>
      <c r="C3605" t="s">
        <v>105</v>
      </c>
      <c r="D3605" t="s">
        <v>106</v>
      </c>
      <c r="E3605" t="s">
        <v>25</v>
      </c>
      <c r="F3605">
        <v>33</v>
      </c>
      <c r="G3605" t="s">
        <v>171</v>
      </c>
      <c r="H3605" t="s">
        <v>39</v>
      </c>
      <c r="I3605" t="s">
        <v>349</v>
      </c>
      <c r="J3605" t="s">
        <v>350</v>
      </c>
      <c r="K3605" t="s">
        <v>82</v>
      </c>
      <c r="L3605" t="s">
        <v>238</v>
      </c>
      <c r="M3605">
        <v>1</v>
      </c>
      <c r="N3605" s="2">
        <v>1599</v>
      </c>
      <c r="O3605" s="3">
        <v>0.15</v>
      </c>
      <c r="P3605" s="2">
        <v>920</v>
      </c>
      <c r="Q3605" t="s">
        <v>32</v>
      </c>
      <c r="R3605" t="s">
        <v>33</v>
      </c>
      <c r="S3605" t="s">
        <v>57</v>
      </c>
      <c r="T3605" s="4">
        <v>5</v>
      </c>
      <c r="U3605" s="11">
        <f t="shared" si="56"/>
        <v>1599</v>
      </c>
      <c r="V3605" s="11">
        <f>tbl_EcommerceSales[[#This Row],[Gross_Sales]]*tbl_EcommerceSales[[#This Row],[Discount]]</f>
        <v>239.85</v>
      </c>
      <c r="W3605" s="11">
        <f>tbl_EcommerceSales[[#This Row],[Gross_Sales]]-tbl_EcommerceSales[[#This Row],[Discount_Amount]]</f>
        <v>1359.15</v>
      </c>
      <c r="X3605" s="11">
        <f>tbl_EcommerceSales[[#This Row],[Quantity]] * _xlfn.XLOOKUP(tbl_EcommerceSales[[#This Row],[Product_ID]], Product_Master!A:A, Product_Master!F:F)</f>
        <v>920</v>
      </c>
      <c r="Y3605" s="11">
        <f>tbl_EcommerceSales[[#This Row],[Net_Revenue]]-tbl_EcommerceSales[[#This Row],[Total_Cost]]</f>
        <v>439.15000000000009</v>
      </c>
      <c r="Z3605" s="9">
        <f>IFERROR(#REF!/tbl_EcommerceSales[[#This Row],[Total_Cost]], 0)</f>
        <v>0</v>
      </c>
      <c r="AA3605" t="str">
        <f>TEXT(tbl_EcommerceSales[[#This Row],[Order_Date]],"mmm")</f>
        <v>Jan</v>
      </c>
      <c r="AB3605">
        <f>YEAR(tbl_EcommerceSales[[#This Row],[Order_Date]])</f>
        <v>2026</v>
      </c>
      <c r="AC3605" t="str">
        <f>IF(tbl_EcommerceSales[[#This Row],[Age]]&lt;18,"Under 18",IF(tbl_EcommerceSales[[#This Row],[Age]]&lt;=25,"18-25",IF(tbl_EcommerceSales[[#This Row],[Age]]&lt;=35,"26-35",IF(tbl_EcommerceSales[[#This Row],[Age]]&lt;=45,"36-45",IF(tbl_EcommerceSales[[#This Row],[Age]]&lt;=55,"46-55","56+")))))</f>
        <v>26-35</v>
      </c>
    </row>
    <row r="3606" spans="1:29" x14ac:dyDescent="0.35">
      <c r="A3606" t="s">
        <v>5582</v>
      </c>
      <c r="B3606" s="7">
        <v>46050</v>
      </c>
      <c r="C3606" t="s">
        <v>2455</v>
      </c>
      <c r="D3606" t="s">
        <v>312</v>
      </c>
      <c r="E3606" t="s">
        <v>25</v>
      </c>
      <c r="F3606">
        <v>37</v>
      </c>
      <c r="G3606" t="s">
        <v>122</v>
      </c>
      <c r="H3606" t="s">
        <v>72</v>
      </c>
      <c r="I3606" t="s">
        <v>89</v>
      </c>
      <c r="J3606" t="s">
        <v>90</v>
      </c>
      <c r="K3606" t="s">
        <v>91</v>
      </c>
      <c r="L3606" t="s">
        <v>92</v>
      </c>
      <c r="M3606">
        <v>1</v>
      </c>
      <c r="N3606" s="2">
        <v>599</v>
      </c>
      <c r="O3606" s="3">
        <v>0.1</v>
      </c>
      <c r="P3606" s="2">
        <v>260</v>
      </c>
      <c r="Q3606" t="s">
        <v>32</v>
      </c>
      <c r="R3606" t="s">
        <v>33</v>
      </c>
      <c r="S3606" t="s">
        <v>57</v>
      </c>
      <c r="T3606" s="4">
        <v>5</v>
      </c>
      <c r="U3606" s="11">
        <f t="shared" si="56"/>
        <v>599</v>
      </c>
      <c r="V3606" s="11">
        <f>tbl_EcommerceSales[[#This Row],[Gross_Sales]]*tbl_EcommerceSales[[#This Row],[Discount]]</f>
        <v>59.900000000000006</v>
      </c>
      <c r="W3606" s="11">
        <f>tbl_EcommerceSales[[#This Row],[Gross_Sales]]-tbl_EcommerceSales[[#This Row],[Discount_Amount]]</f>
        <v>539.1</v>
      </c>
      <c r="X3606" s="11">
        <f>tbl_EcommerceSales[[#This Row],[Quantity]] * _xlfn.XLOOKUP(tbl_EcommerceSales[[#This Row],[Product_ID]], Product_Master!A:A, Product_Master!F:F)</f>
        <v>260</v>
      </c>
      <c r="Y3606" s="11">
        <f>tbl_EcommerceSales[[#This Row],[Net_Revenue]]-tbl_EcommerceSales[[#This Row],[Total_Cost]]</f>
        <v>279.10000000000002</v>
      </c>
      <c r="Z3606" s="9">
        <f>IFERROR(#REF!/tbl_EcommerceSales[[#This Row],[Total_Cost]], 0)</f>
        <v>0</v>
      </c>
      <c r="AA3606" t="str">
        <f>TEXT(tbl_EcommerceSales[[#This Row],[Order_Date]],"mmm")</f>
        <v>Jan</v>
      </c>
      <c r="AB3606">
        <f>YEAR(tbl_EcommerceSales[[#This Row],[Order_Date]])</f>
        <v>2026</v>
      </c>
      <c r="AC3606" t="str">
        <f>IF(tbl_EcommerceSales[[#This Row],[Age]]&lt;18,"Under 18",IF(tbl_EcommerceSales[[#This Row],[Age]]&lt;=25,"18-25",IF(tbl_EcommerceSales[[#This Row],[Age]]&lt;=35,"26-35",IF(tbl_EcommerceSales[[#This Row],[Age]]&lt;=45,"36-45",IF(tbl_EcommerceSales[[#This Row],[Age]]&lt;=55,"46-55","56+")))))</f>
        <v>36-45</v>
      </c>
    </row>
    <row r="3607" spans="1:29" x14ac:dyDescent="0.35">
      <c r="A3607" t="s">
        <v>5583</v>
      </c>
      <c r="B3607" s="7">
        <v>46051</v>
      </c>
      <c r="C3607" t="s">
        <v>1211</v>
      </c>
      <c r="D3607" t="s">
        <v>148</v>
      </c>
      <c r="E3607" t="s">
        <v>48</v>
      </c>
      <c r="F3607">
        <v>28</v>
      </c>
      <c r="G3607" t="s">
        <v>155</v>
      </c>
      <c r="H3607" t="s">
        <v>88</v>
      </c>
      <c r="I3607" t="s">
        <v>241</v>
      </c>
      <c r="J3607" t="s">
        <v>242</v>
      </c>
      <c r="K3607" t="s">
        <v>42</v>
      </c>
      <c r="L3607" t="s">
        <v>243</v>
      </c>
      <c r="M3607">
        <v>1</v>
      </c>
      <c r="N3607" s="2">
        <v>649</v>
      </c>
      <c r="O3607" s="3">
        <v>0</v>
      </c>
      <c r="P3607" s="2">
        <v>290</v>
      </c>
      <c r="Q3607" t="s">
        <v>32</v>
      </c>
      <c r="R3607" t="s">
        <v>162</v>
      </c>
      <c r="S3607" t="s">
        <v>34</v>
      </c>
      <c r="T3607" s="4"/>
      <c r="U3607" s="11">
        <f t="shared" si="56"/>
        <v>649</v>
      </c>
      <c r="V3607" s="11">
        <f>tbl_EcommerceSales[[#This Row],[Gross_Sales]]*tbl_EcommerceSales[[#This Row],[Discount]]</f>
        <v>0</v>
      </c>
      <c r="W3607" s="11">
        <f>tbl_EcommerceSales[[#This Row],[Gross_Sales]]-tbl_EcommerceSales[[#This Row],[Discount_Amount]]</f>
        <v>649</v>
      </c>
      <c r="X3607" s="11">
        <f>tbl_EcommerceSales[[#This Row],[Quantity]] * _xlfn.XLOOKUP(tbl_EcommerceSales[[#This Row],[Product_ID]], Product_Master!A:A, Product_Master!F:F)</f>
        <v>290</v>
      </c>
      <c r="Y3607" s="11">
        <f>tbl_EcommerceSales[[#This Row],[Net_Revenue]]-tbl_EcommerceSales[[#This Row],[Total_Cost]]</f>
        <v>359</v>
      </c>
      <c r="Z3607" s="9">
        <f>IFERROR(#REF!/tbl_EcommerceSales[[#This Row],[Total_Cost]], 0)</f>
        <v>0</v>
      </c>
      <c r="AA3607" t="str">
        <f>TEXT(tbl_EcommerceSales[[#This Row],[Order_Date]],"mmm")</f>
        <v>Jan</v>
      </c>
      <c r="AB3607">
        <f>YEAR(tbl_EcommerceSales[[#This Row],[Order_Date]])</f>
        <v>2026</v>
      </c>
      <c r="AC3607" t="str">
        <f>IF(tbl_EcommerceSales[[#This Row],[Age]]&lt;18,"Under 18",IF(tbl_EcommerceSales[[#This Row],[Age]]&lt;=25,"18-25",IF(tbl_EcommerceSales[[#This Row],[Age]]&lt;=35,"26-35",IF(tbl_EcommerceSales[[#This Row],[Age]]&lt;=45,"36-45",IF(tbl_EcommerceSales[[#This Row],[Age]]&lt;=55,"46-55","56+")))))</f>
        <v>26-35</v>
      </c>
    </row>
    <row r="3608" spans="1:29" x14ac:dyDescent="0.35">
      <c r="A3608" t="s">
        <v>5584</v>
      </c>
      <c r="B3608" s="7">
        <v>46051</v>
      </c>
      <c r="C3608" t="s">
        <v>3259</v>
      </c>
      <c r="D3608" t="s">
        <v>254</v>
      </c>
      <c r="E3608" t="s">
        <v>25</v>
      </c>
      <c r="F3608">
        <v>27</v>
      </c>
      <c r="G3608" t="s">
        <v>289</v>
      </c>
      <c r="H3608" t="s">
        <v>88</v>
      </c>
      <c r="I3608" t="s">
        <v>357</v>
      </c>
      <c r="J3608" t="s">
        <v>358</v>
      </c>
      <c r="K3608" t="s">
        <v>177</v>
      </c>
      <c r="L3608" t="s">
        <v>178</v>
      </c>
      <c r="M3608">
        <v>1</v>
      </c>
      <c r="N3608" s="2">
        <v>999</v>
      </c>
      <c r="O3608" s="3">
        <v>0.05</v>
      </c>
      <c r="P3608" s="2">
        <v>520</v>
      </c>
      <c r="Q3608" t="s">
        <v>123</v>
      </c>
      <c r="R3608" t="s">
        <v>33</v>
      </c>
      <c r="S3608" t="s">
        <v>34</v>
      </c>
      <c r="T3608" s="4">
        <v>4</v>
      </c>
      <c r="U3608" s="11">
        <f t="shared" si="56"/>
        <v>999</v>
      </c>
      <c r="V3608" s="11">
        <f>tbl_EcommerceSales[[#This Row],[Gross_Sales]]*tbl_EcommerceSales[[#This Row],[Discount]]</f>
        <v>49.95</v>
      </c>
      <c r="W3608" s="11">
        <f>tbl_EcommerceSales[[#This Row],[Gross_Sales]]-tbl_EcommerceSales[[#This Row],[Discount_Amount]]</f>
        <v>949.05</v>
      </c>
      <c r="X3608" s="11">
        <f>tbl_EcommerceSales[[#This Row],[Quantity]] * _xlfn.XLOOKUP(tbl_EcommerceSales[[#This Row],[Product_ID]], Product_Master!A:A, Product_Master!F:F)</f>
        <v>520</v>
      </c>
      <c r="Y3608" s="11">
        <f>tbl_EcommerceSales[[#This Row],[Net_Revenue]]-tbl_EcommerceSales[[#This Row],[Total_Cost]]</f>
        <v>429.04999999999995</v>
      </c>
      <c r="Z3608" s="9">
        <f>IFERROR(#REF!/tbl_EcommerceSales[[#This Row],[Total_Cost]], 0)</f>
        <v>0</v>
      </c>
      <c r="AA3608" t="str">
        <f>TEXT(tbl_EcommerceSales[[#This Row],[Order_Date]],"mmm")</f>
        <v>Jan</v>
      </c>
      <c r="AB3608">
        <f>YEAR(tbl_EcommerceSales[[#This Row],[Order_Date]])</f>
        <v>2026</v>
      </c>
      <c r="AC3608" t="str">
        <f>IF(tbl_EcommerceSales[[#This Row],[Age]]&lt;18,"Under 18",IF(tbl_EcommerceSales[[#This Row],[Age]]&lt;=25,"18-25",IF(tbl_EcommerceSales[[#This Row],[Age]]&lt;=35,"26-35",IF(tbl_EcommerceSales[[#This Row],[Age]]&lt;=45,"36-45",IF(tbl_EcommerceSales[[#This Row],[Age]]&lt;=55,"46-55","56+")))))</f>
        <v>26-35</v>
      </c>
    </row>
    <row r="3609" spans="1:29" x14ac:dyDescent="0.35">
      <c r="A3609" t="s">
        <v>5585</v>
      </c>
      <c r="B3609" s="7">
        <v>46051</v>
      </c>
      <c r="C3609" t="s">
        <v>1048</v>
      </c>
      <c r="D3609" t="s">
        <v>106</v>
      </c>
      <c r="E3609" t="s">
        <v>48</v>
      </c>
      <c r="F3609">
        <v>29</v>
      </c>
      <c r="G3609" t="s">
        <v>103</v>
      </c>
      <c r="H3609" t="s">
        <v>27</v>
      </c>
      <c r="I3609" t="s">
        <v>257</v>
      </c>
      <c r="J3609" t="s">
        <v>258</v>
      </c>
      <c r="K3609" t="s">
        <v>55</v>
      </c>
      <c r="L3609" t="s">
        <v>56</v>
      </c>
      <c r="M3609">
        <v>1</v>
      </c>
      <c r="N3609" s="2">
        <v>1999</v>
      </c>
      <c r="O3609" s="3">
        <v>0</v>
      </c>
      <c r="P3609" s="2">
        <v>1050</v>
      </c>
      <c r="Q3609" t="s">
        <v>123</v>
      </c>
      <c r="R3609" t="s">
        <v>33</v>
      </c>
      <c r="S3609" t="s">
        <v>57</v>
      </c>
      <c r="T3609" s="4">
        <v>5</v>
      </c>
      <c r="U3609" s="11">
        <f t="shared" si="56"/>
        <v>1999</v>
      </c>
      <c r="V3609" s="11">
        <f>tbl_EcommerceSales[[#This Row],[Gross_Sales]]*tbl_EcommerceSales[[#This Row],[Discount]]</f>
        <v>0</v>
      </c>
      <c r="W3609" s="11">
        <f>tbl_EcommerceSales[[#This Row],[Gross_Sales]]-tbl_EcommerceSales[[#This Row],[Discount_Amount]]</f>
        <v>1999</v>
      </c>
      <c r="X3609" s="11">
        <f>tbl_EcommerceSales[[#This Row],[Quantity]] * _xlfn.XLOOKUP(tbl_EcommerceSales[[#This Row],[Product_ID]], Product_Master!A:A, Product_Master!F:F)</f>
        <v>1050</v>
      </c>
      <c r="Y3609" s="11">
        <f>tbl_EcommerceSales[[#This Row],[Net_Revenue]]-tbl_EcommerceSales[[#This Row],[Total_Cost]]</f>
        <v>949</v>
      </c>
      <c r="Z3609" s="9">
        <f>IFERROR(#REF!/tbl_EcommerceSales[[#This Row],[Total_Cost]], 0)</f>
        <v>0</v>
      </c>
      <c r="AA3609" t="str">
        <f>TEXT(tbl_EcommerceSales[[#This Row],[Order_Date]],"mmm")</f>
        <v>Jan</v>
      </c>
      <c r="AB3609">
        <f>YEAR(tbl_EcommerceSales[[#This Row],[Order_Date]])</f>
        <v>2026</v>
      </c>
      <c r="AC3609" t="str">
        <f>IF(tbl_EcommerceSales[[#This Row],[Age]]&lt;18,"Under 18",IF(tbl_EcommerceSales[[#This Row],[Age]]&lt;=25,"18-25",IF(tbl_EcommerceSales[[#This Row],[Age]]&lt;=35,"26-35",IF(tbl_EcommerceSales[[#This Row],[Age]]&lt;=45,"36-45",IF(tbl_EcommerceSales[[#This Row],[Age]]&lt;=55,"46-55","56+")))))</f>
        <v>26-35</v>
      </c>
    </row>
    <row r="3610" spans="1:29" x14ac:dyDescent="0.35">
      <c r="A3610" t="s">
        <v>5586</v>
      </c>
      <c r="B3610" s="7">
        <v>46051</v>
      </c>
      <c r="C3610" t="s">
        <v>5587</v>
      </c>
      <c r="D3610" t="s">
        <v>227</v>
      </c>
      <c r="E3610" t="s">
        <v>25</v>
      </c>
      <c r="F3610">
        <v>28</v>
      </c>
      <c r="G3610" t="s">
        <v>171</v>
      </c>
      <c r="H3610" t="s">
        <v>39</v>
      </c>
      <c r="I3610" t="s">
        <v>62</v>
      </c>
      <c r="J3610" t="s">
        <v>63</v>
      </c>
      <c r="K3610" t="s">
        <v>42</v>
      </c>
      <c r="L3610" t="s">
        <v>43</v>
      </c>
      <c r="M3610">
        <v>1</v>
      </c>
      <c r="N3610" s="2">
        <v>499</v>
      </c>
      <c r="O3610" s="3">
        <v>0.2</v>
      </c>
      <c r="P3610" s="2">
        <v>220</v>
      </c>
      <c r="Q3610" t="s">
        <v>123</v>
      </c>
      <c r="R3610" t="s">
        <v>33</v>
      </c>
      <c r="S3610" t="s">
        <v>34</v>
      </c>
      <c r="T3610" s="4">
        <v>4</v>
      </c>
      <c r="U3610" s="11">
        <f t="shared" si="56"/>
        <v>499</v>
      </c>
      <c r="V3610" s="11">
        <f>tbl_EcommerceSales[[#This Row],[Gross_Sales]]*tbl_EcommerceSales[[#This Row],[Discount]]</f>
        <v>99.800000000000011</v>
      </c>
      <c r="W3610" s="11">
        <f>tbl_EcommerceSales[[#This Row],[Gross_Sales]]-tbl_EcommerceSales[[#This Row],[Discount_Amount]]</f>
        <v>399.2</v>
      </c>
      <c r="X3610" s="11">
        <f>tbl_EcommerceSales[[#This Row],[Quantity]] * _xlfn.XLOOKUP(tbl_EcommerceSales[[#This Row],[Product_ID]], Product_Master!A:A, Product_Master!F:F)</f>
        <v>220</v>
      </c>
      <c r="Y3610" s="11">
        <f>tbl_EcommerceSales[[#This Row],[Net_Revenue]]-tbl_EcommerceSales[[#This Row],[Total_Cost]]</f>
        <v>179.2</v>
      </c>
      <c r="Z3610" s="9">
        <f>IFERROR(#REF!/tbl_EcommerceSales[[#This Row],[Total_Cost]], 0)</f>
        <v>0</v>
      </c>
      <c r="AA3610" t="str">
        <f>TEXT(tbl_EcommerceSales[[#This Row],[Order_Date]],"mmm")</f>
        <v>Jan</v>
      </c>
      <c r="AB3610">
        <f>YEAR(tbl_EcommerceSales[[#This Row],[Order_Date]])</f>
        <v>2026</v>
      </c>
      <c r="AC3610" t="str">
        <f>IF(tbl_EcommerceSales[[#This Row],[Age]]&lt;18,"Under 18",IF(tbl_EcommerceSales[[#This Row],[Age]]&lt;=25,"18-25",IF(tbl_EcommerceSales[[#This Row],[Age]]&lt;=35,"26-35",IF(tbl_EcommerceSales[[#This Row],[Age]]&lt;=45,"36-45",IF(tbl_EcommerceSales[[#This Row],[Age]]&lt;=55,"46-55","56+")))))</f>
        <v>26-35</v>
      </c>
    </row>
    <row r="3611" spans="1:29" x14ac:dyDescent="0.35">
      <c r="A3611" t="s">
        <v>5588</v>
      </c>
      <c r="B3611" s="7">
        <v>46052</v>
      </c>
      <c r="C3611" t="s">
        <v>4745</v>
      </c>
      <c r="D3611" t="s">
        <v>189</v>
      </c>
      <c r="E3611" t="s">
        <v>48</v>
      </c>
      <c r="F3611">
        <v>24</v>
      </c>
      <c r="G3611" t="s">
        <v>103</v>
      </c>
      <c r="H3611" t="s">
        <v>27</v>
      </c>
      <c r="I3611" t="s">
        <v>349</v>
      </c>
      <c r="J3611" t="s">
        <v>350</v>
      </c>
      <c r="K3611" t="s">
        <v>82</v>
      </c>
      <c r="L3611" t="s">
        <v>238</v>
      </c>
      <c r="M3611">
        <v>2</v>
      </c>
      <c r="N3611" s="2">
        <v>1599</v>
      </c>
      <c r="O3611" s="3">
        <v>0.25</v>
      </c>
      <c r="P3611" s="2">
        <v>1840</v>
      </c>
      <c r="Q3611" t="s">
        <v>123</v>
      </c>
      <c r="R3611" t="s">
        <v>33</v>
      </c>
      <c r="S3611" t="s">
        <v>57</v>
      </c>
      <c r="T3611" s="4">
        <v>4</v>
      </c>
      <c r="U3611" s="11">
        <f t="shared" si="56"/>
        <v>3198</v>
      </c>
      <c r="V3611" s="11">
        <f>tbl_EcommerceSales[[#This Row],[Gross_Sales]]*tbl_EcommerceSales[[#This Row],[Discount]]</f>
        <v>799.5</v>
      </c>
      <c r="W3611" s="11">
        <f>tbl_EcommerceSales[[#This Row],[Gross_Sales]]-tbl_EcommerceSales[[#This Row],[Discount_Amount]]</f>
        <v>2398.5</v>
      </c>
      <c r="X3611" s="11">
        <f>tbl_EcommerceSales[[#This Row],[Quantity]] * _xlfn.XLOOKUP(tbl_EcommerceSales[[#This Row],[Product_ID]], Product_Master!A:A, Product_Master!F:F)</f>
        <v>1840</v>
      </c>
      <c r="Y3611" s="11">
        <f>tbl_EcommerceSales[[#This Row],[Net_Revenue]]-tbl_EcommerceSales[[#This Row],[Total_Cost]]</f>
        <v>558.5</v>
      </c>
      <c r="Z3611" s="9">
        <f>IFERROR(#REF!/tbl_EcommerceSales[[#This Row],[Total_Cost]], 0)</f>
        <v>0</v>
      </c>
      <c r="AA3611" t="str">
        <f>TEXT(tbl_EcommerceSales[[#This Row],[Order_Date]],"mmm")</f>
        <v>Jan</v>
      </c>
      <c r="AB3611">
        <f>YEAR(tbl_EcommerceSales[[#This Row],[Order_Date]])</f>
        <v>2026</v>
      </c>
      <c r="AC3611" t="str">
        <f>IF(tbl_EcommerceSales[[#This Row],[Age]]&lt;18,"Under 18",IF(tbl_EcommerceSales[[#This Row],[Age]]&lt;=25,"18-25",IF(tbl_EcommerceSales[[#This Row],[Age]]&lt;=35,"26-35",IF(tbl_EcommerceSales[[#This Row],[Age]]&lt;=45,"36-45",IF(tbl_EcommerceSales[[#This Row],[Age]]&lt;=55,"46-55","56+")))))</f>
        <v>18-25</v>
      </c>
    </row>
    <row r="3612" spans="1:29" x14ac:dyDescent="0.35">
      <c r="A3612" t="s">
        <v>5589</v>
      </c>
      <c r="B3612" s="7">
        <v>46052</v>
      </c>
      <c r="C3612" t="s">
        <v>141</v>
      </c>
      <c r="D3612" t="s">
        <v>139</v>
      </c>
      <c r="E3612" t="s">
        <v>25</v>
      </c>
      <c r="F3612">
        <v>41</v>
      </c>
      <c r="G3612" t="s">
        <v>270</v>
      </c>
      <c r="H3612" t="s">
        <v>72</v>
      </c>
      <c r="I3612" t="s">
        <v>349</v>
      </c>
      <c r="J3612" t="s">
        <v>350</v>
      </c>
      <c r="K3612" t="s">
        <v>82</v>
      </c>
      <c r="L3612" t="s">
        <v>238</v>
      </c>
      <c r="M3612">
        <v>1</v>
      </c>
      <c r="N3612" s="2">
        <v>1599</v>
      </c>
      <c r="O3612" s="3">
        <v>0.15</v>
      </c>
      <c r="P3612" s="2">
        <v>920</v>
      </c>
      <c r="Q3612" t="s">
        <v>32</v>
      </c>
      <c r="R3612" t="s">
        <v>33</v>
      </c>
      <c r="S3612" t="s">
        <v>57</v>
      </c>
      <c r="T3612" s="4">
        <v>4</v>
      </c>
      <c r="U3612" s="11">
        <f t="shared" si="56"/>
        <v>1599</v>
      </c>
      <c r="V3612" s="11">
        <f>tbl_EcommerceSales[[#This Row],[Gross_Sales]]*tbl_EcommerceSales[[#This Row],[Discount]]</f>
        <v>239.85</v>
      </c>
      <c r="W3612" s="11">
        <f>tbl_EcommerceSales[[#This Row],[Gross_Sales]]-tbl_EcommerceSales[[#This Row],[Discount_Amount]]</f>
        <v>1359.15</v>
      </c>
      <c r="X3612" s="11">
        <f>tbl_EcommerceSales[[#This Row],[Quantity]] * _xlfn.XLOOKUP(tbl_EcommerceSales[[#This Row],[Product_ID]], Product_Master!A:A, Product_Master!F:F)</f>
        <v>920</v>
      </c>
      <c r="Y3612" s="11">
        <f>tbl_EcommerceSales[[#This Row],[Net_Revenue]]-tbl_EcommerceSales[[#This Row],[Total_Cost]]</f>
        <v>439.15000000000009</v>
      </c>
      <c r="Z3612" s="9">
        <f>IFERROR(#REF!/tbl_EcommerceSales[[#This Row],[Total_Cost]], 0)</f>
        <v>0</v>
      </c>
      <c r="AA3612" t="str">
        <f>TEXT(tbl_EcommerceSales[[#This Row],[Order_Date]],"mmm")</f>
        <v>Jan</v>
      </c>
      <c r="AB3612">
        <f>YEAR(tbl_EcommerceSales[[#This Row],[Order_Date]])</f>
        <v>2026</v>
      </c>
      <c r="AC3612" t="str">
        <f>IF(tbl_EcommerceSales[[#This Row],[Age]]&lt;18,"Under 18",IF(tbl_EcommerceSales[[#This Row],[Age]]&lt;=25,"18-25",IF(tbl_EcommerceSales[[#This Row],[Age]]&lt;=35,"26-35",IF(tbl_EcommerceSales[[#This Row],[Age]]&lt;=45,"36-45",IF(tbl_EcommerceSales[[#This Row],[Age]]&lt;=55,"46-55","56+")))))</f>
        <v>36-45</v>
      </c>
    </row>
    <row r="3613" spans="1:29" x14ac:dyDescent="0.35">
      <c r="A3613" t="s">
        <v>5590</v>
      </c>
      <c r="B3613" s="7">
        <v>46052</v>
      </c>
      <c r="C3613" t="s">
        <v>3803</v>
      </c>
      <c r="D3613" t="s">
        <v>342</v>
      </c>
      <c r="E3613" t="s">
        <v>25</v>
      </c>
      <c r="F3613">
        <v>33</v>
      </c>
      <c r="G3613" t="s">
        <v>142</v>
      </c>
      <c r="H3613" t="s">
        <v>88</v>
      </c>
      <c r="I3613" t="s">
        <v>257</v>
      </c>
      <c r="J3613" t="s">
        <v>258</v>
      </c>
      <c r="K3613" t="s">
        <v>55</v>
      </c>
      <c r="L3613" t="s">
        <v>56</v>
      </c>
      <c r="M3613">
        <v>1</v>
      </c>
      <c r="N3613" s="2">
        <v>1999</v>
      </c>
      <c r="O3613" s="3">
        <v>0.1</v>
      </c>
      <c r="P3613" s="2">
        <v>1050</v>
      </c>
      <c r="Q3613" t="s">
        <v>44</v>
      </c>
      <c r="R3613" t="s">
        <v>33</v>
      </c>
      <c r="S3613" t="s">
        <v>34</v>
      </c>
      <c r="T3613" s="4">
        <v>4</v>
      </c>
      <c r="U3613" s="11">
        <f t="shared" si="56"/>
        <v>1999</v>
      </c>
      <c r="V3613" s="11">
        <f>tbl_EcommerceSales[[#This Row],[Gross_Sales]]*tbl_EcommerceSales[[#This Row],[Discount]]</f>
        <v>199.9</v>
      </c>
      <c r="W3613" s="11">
        <f>tbl_EcommerceSales[[#This Row],[Gross_Sales]]-tbl_EcommerceSales[[#This Row],[Discount_Amount]]</f>
        <v>1799.1</v>
      </c>
      <c r="X3613" s="11">
        <f>tbl_EcommerceSales[[#This Row],[Quantity]] * _xlfn.XLOOKUP(tbl_EcommerceSales[[#This Row],[Product_ID]], Product_Master!A:A, Product_Master!F:F)</f>
        <v>1050</v>
      </c>
      <c r="Y3613" s="11">
        <f>tbl_EcommerceSales[[#This Row],[Net_Revenue]]-tbl_EcommerceSales[[#This Row],[Total_Cost]]</f>
        <v>749.09999999999991</v>
      </c>
      <c r="Z3613" s="9">
        <f>IFERROR(#REF!/tbl_EcommerceSales[[#This Row],[Total_Cost]], 0)</f>
        <v>0</v>
      </c>
      <c r="AA3613" t="str">
        <f>TEXT(tbl_EcommerceSales[[#This Row],[Order_Date]],"mmm")</f>
        <v>Jan</v>
      </c>
      <c r="AB3613">
        <f>YEAR(tbl_EcommerceSales[[#This Row],[Order_Date]])</f>
        <v>2026</v>
      </c>
      <c r="AC3613" t="str">
        <f>IF(tbl_EcommerceSales[[#This Row],[Age]]&lt;18,"Under 18",IF(tbl_EcommerceSales[[#This Row],[Age]]&lt;=25,"18-25",IF(tbl_EcommerceSales[[#This Row],[Age]]&lt;=35,"26-35",IF(tbl_EcommerceSales[[#This Row],[Age]]&lt;=45,"36-45",IF(tbl_EcommerceSales[[#This Row],[Age]]&lt;=55,"46-55","56+")))))</f>
        <v>26-35</v>
      </c>
    </row>
    <row r="3614" spans="1:29" x14ac:dyDescent="0.35">
      <c r="A3614" t="s">
        <v>5591</v>
      </c>
      <c r="B3614" s="7">
        <v>46052</v>
      </c>
      <c r="C3614" t="s">
        <v>1217</v>
      </c>
      <c r="D3614" t="s">
        <v>170</v>
      </c>
      <c r="E3614" t="s">
        <v>25</v>
      </c>
      <c r="F3614">
        <v>23</v>
      </c>
      <c r="G3614" t="s">
        <v>186</v>
      </c>
      <c r="H3614" t="s">
        <v>72</v>
      </c>
      <c r="I3614" t="s">
        <v>73</v>
      </c>
      <c r="J3614" t="s">
        <v>74</v>
      </c>
      <c r="K3614" t="s">
        <v>55</v>
      </c>
      <c r="L3614" t="s">
        <v>75</v>
      </c>
      <c r="M3614">
        <v>1</v>
      </c>
      <c r="N3614" s="2">
        <v>2899</v>
      </c>
      <c r="O3614" s="3">
        <v>0.15</v>
      </c>
      <c r="P3614" s="2">
        <v>1700</v>
      </c>
      <c r="Q3614" t="s">
        <v>123</v>
      </c>
      <c r="R3614" t="s">
        <v>33</v>
      </c>
      <c r="S3614" t="s">
        <v>57</v>
      </c>
      <c r="T3614" s="4">
        <v>4</v>
      </c>
      <c r="U3614" s="11">
        <f t="shared" si="56"/>
        <v>2899</v>
      </c>
      <c r="V3614" s="11">
        <f>tbl_EcommerceSales[[#This Row],[Gross_Sales]]*tbl_EcommerceSales[[#This Row],[Discount]]</f>
        <v>434.84999999999997</v>
      </c>
      <c r="W3614" s="11">
        <f>tbl_EcommerceSales[[#This Row],[Gross_Sales]]-tbl_EcommerceSales[[#This Row],[Discount_Amount]]</f>
        <v>2464.15</v>
      </c>
      <c r="X3614" s="11">
        <f>tbl_EcommerceSales[[#This Row],[Quantity]] * _xlfn.XLOOKUP(tbl_EcommerceSales[[#This Row],[Product_ID]], Product_Master!A:A, Product_Master!F:F)</f>
        <v>1700</v>
      </c>
      <c r="Y3614" s="11">
        <f>tbl_EcommerceSales[[#This Row],[Net_Revenue]]-tbl_EcommerceSales[[#This Row],[Total_Cost]]</f>
        <v>764.15000000000009</v>
      </c>
      <c r="Z3614" s="9">
        <f>IFERROR(#REF!/tbl_EcommerceSales[[#This Row],[Total_Cost]], 0)</f>
        <v>0</v>
      </c>
      <c r="AA3614" t="str">
        <f>TEXT(tbl_EcommerceSales[[#This Row],[Order_Date]],"mmm")</f>
        <v>Jan</v>
      </c>
      <c r="AB3614">
        <f>YEAR(tbl_EcommerceSales[[#This Row],[Order_Date]])</f>
        <v>2026</v>
      </c>
      <c r="AC3614" t="str">
        <f>IF(tbl_EcommerceSales[[#This Row],[Age]]&lt;18,"Under 18",IF(tbl_EcommerceSales[[#This Row],[Age]]&lt;=25,"18-25",IF(tbl_EcommerceSales[[#This Row],[Age]]&lt;=35,"26-35",IF(tbl_EcommerceSales[[#This Row],[Age]]&lt;=45,"36-45",IF(tbl_EcommerceSales[[#This Row],[Age]]&lt;=55,"46-55","56+")))))</f>
        <v>18-25</v>
      </c>
    </row>
    <row r="3615" spans="1:29" x14ac:dyDescent="0.35">
      <c r="A3615" t="s">
        <v>5592</v>
      </c>
      <c r="B3615" s="7">
        <v>46052</v>
      </c>
      <c r="C3615" t="s">
        <v>2379</v>
      </c>
      <c r="D3615" t="s">
        <v>151</v>
      </c>
      <c r="E3615" t="s">
        <v>48</v>
      </c>
      <c r="F3615">
        <v>18</v>
      </c>
      <c r="G3615" t="s">
        <v>174</v>
      </c>
      <c r="H3615" t="s">
        <v>39</v>
      </c>
      <c r="I3615" t="s">
        <v>221</v>
      </c>
      <c r="J3615" t="s">
        <v>222</v>
      </c>
      <c r="K3615" t="s">
        <v>177</v>
      </c>
      <c r="L3615" t="s">
        <v>208</v>
      </c>
      <c r="M3615">
        <v>2</v>
      </c>
      <c r="N3615" s="2">
        <v>1499</v>
      </c>
      <c r="O3615" s="3">
        <v>0.1</v>
      </c>
      <c r="P3615" s="2">
        <v>1600</v>
      </c>
      <c r="Q3615" t="s">
        <v>76</v>
      </c>
      <c r="R3615" t="s">
        <v>33</v>
      </c>
      <c r="S3615" t="s">
        <v>57</v>
      </c>
      <c r="T3615" s="4">
        <v>4</v>
      </c>
      <c r="U3615" s="11">
        <f t="shared" si="56"/>
        <v>2998</v>
      </c>
      <c r="V3615" s="11">
        <f>tbl_EcommerceSales[[#This Row],[Gross_Sales]]*tbl_EcommerceSales[[#This Row],[Discount]]</f>
        <v>299.8</v>
      </c>
      <c r="W3615" s="11">
        <f>tbl_EcommerceSales[[#This Row],[Gross_Sales]]-tbl_EcommerceSales[[#This Row],[Discount_Amount]]</f>
        <v>2698.2</v>
      </c>
      <c r="X3615" s="11">
        <f>tbl_EcommerceSales[[#This Row],[Quantity]] * _xlfn.XLOOKUP(tbl_EcommerceSales[[#This Row],[Product_ID]], Product_Master!A:A, Product_Master!F:F)</f>
        <v>1600</v>
      </c>
      <c r="Y3615" s="11">
        <f>tbl_EcommerceSales[[#This Row],[Net_Revenue]]-tbl_EcommerceSales[[#This Row],[Total_Cost]]</f>
        <v>1098.1999999999998</v>
      </c>
      <c r="Z3615" s="9">
        <f>IFERROR(#REF!/tbl_EcommerceSales[[#This Row],[Total_Cost]], 0)</f>
        <v>0</v>
      </c>
      <c r="AA3615" t="str">
        <f>TEXT(tbl_EcommerceSales[[#This Row],[Order_Date]],"mmm")</f>
        <v>Jan</v>
      </c>
      <c r="AB3615">
        <f>YEAR(tbl_EcommerceSales[[#This Row],[Order_Date]])</f>
        <v>2026</v>
      </c>
      <c r="AC3615" t="str">
        <f>IF(tbl_EcommerceSales[[#This Row],[Age]]&lt;18,"Under 18",IF(tbl_EcommerceSales[[#This Row],[Age]]&lt;=25,"18-25",IF(tbl_EcommerceSales[[#This Row],[Age]]&lt;=35,"26-35",IF(tbl_EcommerceSales[[#This Row],[Age]]&lt;=45,"36-45",IF(tbl_EcommerceSales[[#This Row],[Age]]&lt;=55,"46-55","56+")))))</f>
        <v>18-25</v>
      </c>
    </row>
    <row r="3616" spans="1:29" x14ac:dyDescent="0.35">
      <c r="A3616" t="s">
        <v>5593</v>
      </c>
      <c r="B3616" s="7">
        <v>46052</v>
      </c>
      <c r="C3616" t="s">
        <v>742</v>
      </c>
      <c r="D3616" t="s">
        <v>148</v>
      </c>
      <c r="E3616" t="s">
        <v>25</v>
      </c>
      <c r="F3616">
        <v>34</v>
      </c>
      <c r="G3616" t="s">
        <v>61</v>
      </c>
      <c r="H3616" t="s">
        <v>27</v>
      </c>
      <c r="I3616" t="s">
        <v>241</v>
      </c>
      <c r="J3616" t="s">
        <v>242</v>
      </c>
      <c r="K3616" t="s">
        <v>42</v>
      </c>
      <c r="L3616" t="s">
        <v>243</v>
      </c>
      <c r="M3616">
        <v>1</v>
      </c>
      <c r="N3616" s="2">
        <v>649</v>
      </c>
      <c r="O3616" s="3">
        <v>0</v>
      </c>
      <c r="P3616" s="2">
        <v>290</v>
      </c>
      <c r="Q3616" t="s">
        <v>156</v>
      </c>
      <c r="R3616" t="s">
        <v>33</v>
      </c>
      <c r="S3616" t="s">
        <v>57</v>
      </c>
      <c r="T3616" s="4">
        <v>3</v>
      </c>
      <c r="U3616" s="11">
        <f t="shared" si="56"/>
        <v>649</v>
      </c>
      <c r="V3616" s="11">
        <f>tbl_EcommerceSales[[#This Row],[Gross_Sales]]*tbl_EcommerceSales[[#This Row],[Discount]]</f>
        <v>0</v>
      </c>
      <c r="W3616" s="11">
        <f>tbl_EcommerceSales[[#This Row],[Gross_Sales]]-tbl_EcommerceSales[[#This Row],[Discount_Amount]]</f>
        <v>649</v>
      </c>
      <c r="X3616" s="11">
        <f>tbl_EcommerceSales[[#This Row],[Quantity]] * _xlfn.XLOOKUP(tbl_EcommerceSales[[#This Row],[Product_ID]], Product_Master!A:A, Product_Master!F:F)</f>
        <v>290</v>
      </c>
      <c r="Y3616" s="11">
        <f>tbl_EcommerceSales[[#This Row],[Net_Revenue]]-tbl_EcommerceSales[[#This Row],[Total_Cost]]</f>
        <v>359</v>
      </c>
      <c r="Z3616" s="9">
        <f>IFERROR(#REF!/tbl_EcommerceSales[[#This Row],[Total_Cost]], 0)</f>
        <v>0</v>
      </c>
      <c r="AA3616" t="str">
        <f>TEXT(tbl_EcommerceSales[[#This Row],[Order_Date]],"mmm")</f>
        <v>Jan</v>
      </c>
      <c r="AB3616">
        <f>YEAR(tbl_EcommerceSales[[#This Row],[Order_Date]])</f>
        <v>2026</v>
      </c>
      <c r="AC3616" t="str">
        <f>IF(tbl_EcommerceSales[[#This Row],[Age]]&lt;18,"Under 18",IF(tbl_EcommerceSales[[#This Row],[Age]]&lt;=25,"18-25",IF(tbl_EcommerceSales[[#This Row],[Age]]&lt;=35,"26-35",IF(tbl_EcommerceSales[[#This Row],[Age]]&lt;=45,"36-45",IF(tbl_EcommerceSales[[#This Row],[Age]]&lt;=55,"46-55","56+")))))</f>
        <v>26-35</v>
      </c>
    </row>
    <row r="3617" spans="1:29" x14ac:dyDescent="0.35">
      <c r="A3617" t="s">
        <v>5594</v>
      </c>
      <c r="B3617" s="7">
        <v>46052</v>
      </c>
      <c r="C3617" t="s">
        <v>5361</v>
      </c>
      <c r="D3617" t="s">
        <v>116</v>
      </c>
      <c r="E3617" t="s">
        <v>48</v>
      </c>
      <c r="F3617">
        <v>27</v>
      </c>
      <c r="G3617" t="s">
        <v>192</v>
      </c>
      <c r="H3617" t="s">
        <v>27</v>
      </c>
      <c r="I3617" t="s">
        <v>357</v>
      </c>
      <c r="J3617" t="s">
        <v>358</v>
      </c>
      <c r="K3617" t="s">
        <v>177</v>
      </c>
      <c r="L3617" t="s">
        <v>178</v>
      </c>
      <c r="M3617">
        <v>2</v>
      </c>
      <c r="N3617" s="2">
        <v>999</v>
      </c>
      <c r="O3617" s="3">
        <v>0.15</v>
      </c>
      <c r="P3617" s="2">
        <v>1040</v>
      </c>
      <c r="Q3617" t="s">
        <v>156</v>
      </c>
      <c r="R3617" t="s">
        <v>33</v>
      </c>
      <c r="S3617" t="s">
        <v>34</v>
      </c>
      <c r="T3617" s="4">
        <v>5</v>
      </c>
      <c r="U3617" s="11">
        <f t="shared" si="56"/>
        <v>1998</v>
      </c>
      <c r="V3617" s="11">
        <f>tbl_EcommerceSales[[#This Row],[Gross_Sales]]*tbl_EcommerceSales[[#This Row],[Discount]]</f>
        <v>299.7</v>
      </c>
      <c r="W3617" s="11">
        <f>tbl_EcommerceSales[[#This Row],[Gross_Sales]]-tbl_EcommerceSales[[#This Row],[Discount_Amount]]</f>
        <v>1698.3</v>
      </c>
      <c r="X3617" s="11">
        <f>tbl_EcommerceSales[[#This Row],[Quantity]] * _xlfn.XLOOKUP(tbl_EcommerceSales[[#This Row],[Product_ID]], Product_Master!A:A, Product_Master!F:F)</f>
        <v>1040</v>
      </c>
      <c r="Y3617" s="11">
        <f>tbl_EcommerceSales[[#This Row],[Net_Revenue]]-tbl_EcommerceSales[[#This Row],[Total_Cost]]</f>
        <v>658.3</v>
      </c>
      <c r="Z3617" s="9">
        <f>IFERROR(#REF!/tbl_EcommerceSales[[#This Row],[Total_Cost]], 0)</f>
        <v>0</v>
      </c>
      <c r="AA3617" t="str">
        <f>TEXT(tbl_EcommerceSales[[#This Row],[Order_Date]],"mmm")</f>
        <v>Jan</v>
      </c>
      <c r="AB3617">
        <f>YEAR(tbl_EcommerceSales[[#This Row],[Order_Date]])</f>
        <v>2026</v>
      </c>
      <c r="AC3617" t="str">
        <f>IF(tbl_EcommerceSales[[#This Row],[Age]]&lt;18,"Under 18",IF(tbl_EcommerceSales[[#This Row],[Age]]&lt;=25,"18-25",IF(tbl_EcommerceSales[[#This Row],[Age]]&lt;=35,"26-35",IF(tbl_EcommerceSales[[#This Row],[Age]]&lt;=45,"36-45",IF(tbl_EcommerceSales[[#This Row],[Age]]&lt;=55,"46-55","56+")))))</f>
        <v>26-35</v>
      </c>
    </row>
    <row r="3618" spans="1:29" x14ac:dyDescent="0.35">
      <c r="A3618" t="s">
        <v>5595</v>
      </c>
      <c r="B3618" s="7">
        <v>46052</v>
      </c>
      <c r="C3618" t="s">
        <v>552</v>
      </c>
      <c r="D3618" t="s">
        <v>151</v>
      </c>
      <c r="E3618" t="s">
        <v>48</v>
      </c>
      <c r="F3618">
        <v>31</v>
      </c>
      <c r="G3618" t="s">
        <v>211</v>
      </c>
      <c r="H3618" t="s">
        <v>72</v>
      </c>
      <c r="I3618" t="s">
        <v>338</v>
      </c>
      <c r="J3618" t="s">
        <v>339</v>
      </c>
      <c r="K3618" t="s">
        <v>55</v>
      </c>
      <c r="L3618" t="s">
        <v>56</v>
      </c>
      <c r="M3618">
        <v>3</v>
      </c>
      <c r="N3618" s="2">
        <v>1499</v>
      </c>
      <c r="O3618" s="3">
        <v>0.25</v>
      </c>
      <c r="P3618" s="2">
        <v>2340</v>
      </c>
      <c r="Q3618" t="s">
        <v>32</v>
      </c>
      <c r="R3618" t="s">
        <v>33</v>
      </c>
      <c r="S3618" t="s">
        <v>57</v>
      </c>
      <c r="T3618" s="4">
        <v>3</v>
      </c>
      <c r="U3618" s="11">
        <f t="shared" si="56"/>
        <v>4497</v>
      </c>
      <c r="V3618" s="11">
        <f>tbl_EcommerceSales[[#This Row],[Gross_Sales]]*tbl_EcommerceSales[[#This Row],[Discount]]</f>
        <v>1124.25</v>
      </c>
      <c r="W3618" s="11">
        <f>tbl_EcommerceSales[[#This Row],[Gross_Sales]]-tbl_EcommerceSales[[#This Row],[Discount_Amount]]</f>
        <v>3372.75</v>
      </c>
      <c r="X3618" s="11">
        <f>tbl_EcommerceSales[[#This Row],[Quantity]] * _xlfn.XLOOKUP(tbl_EcommerceSales[[#This Row],[Product_ID]], Product_Master!A:A, Product_Master!F:F)</f>
        <v>2340</v>
      </c>
      <c r="Y3618" s="11">
        <f>tbl_EcommerceSales[[#This Row],[Net_Revenue]]-tbl_EcommerceSales[[#This Row],[Total_Cost]]</f>
        <v>1032.75</v>
      </c>
      <c r="Z3618" s="9">
        <f>IFERROR(#REF!/tbl_EcommerceSales[[#This Row],[Total_Cost]], 0)</f>
        <v>0</v>
      </c>
      <c r="AA3618" t="str">
        <f>TEXT(tbl_EcommerceSales[[#This Row],[Order_Date]],"mmm")</f>
        <v>Jan</v>
      </c>
      <c r="AB3618">
        <f>YEAR(tbl_EcommerceSales[[#This Row],[Order_Date]])</f>
        <v>2026</v>
      </c>
      <c r="AC3618" t="str">
        <f>IF(tbl_EcommerceSales[[#This Row],[Age]]&lt;18,"Under 18",IF(tbl_EcommerceSales[[#This Row],[Age]]&lt;=25,"18-25",IF(tbl_EcommerceSales[[#This Row],[Age]]&lt;=35,"26-35",IF(tbl_EcommerceSales[[#This Row],[Age]]&lt;=45,"36-45",IF(tbl_EcommerceSales[[#This Row],[Age]]&lt;=55,"46-55","56+")))))</f>
        <v>26-35</v>
      </c>
    </row>
    <row r="3619" spans="1:29" x14ac:dyDescent="0.35">
      <c r="A3619" t="s">
        <v>5596</v>
      </c>
      <c r="B3619" s="7">
        <v>46053</v>
      </c>
      <c r="C3619" t="s">
        <v>3573</v>
      </c>
      <c r="D3619" t="s">
        <v>106</v>
      </c>
      <c r="E3619" t="s">
        <v>48</v>
      </c>
      <c r="F3619">
        <v>33</v>
      </c>
      <c r="G3619" t="s">
        <v>107</v>
      </c>
      <c r="H3619" t="s">
        <v>39</v>
      </c>
      <c r="I3619" t="s">
        <v>67</v>
      </c>
      <c r="J3619" t="s">
        <v>68</v>
      </c>
      <c r="K3619" t="s">
        <v>42</v>
      </c>
      <c r="L3619" t="s">
        <v>43</v>
      </c>
      <c r="M3619">
        <v>1</v>
      </c>
      <c r="N3619" s="2">
        <v>799</v>
      </c>
      <c r="O3619" s="3">
        <v>0.05</v>
      </c>
      <c r="P3619" s="2">
        <v>360</v>
      </c>
      <c r="Q3619" t="s">
        <v>76</v>
      </c>
      <c r="R3619" t="s">
        <v>33</v>
      </c>
      <c r="S3619" t="s">
        <v>34</v>
      </c>
      <c r="T3619" s="4">
        <v>3</v>
      </c>
      <c r="U3619" s="11">
        <f t="shared" si="56"/>
        <v>799</v>
      </c>
      <c r="V3619" s="11">
        <f>tbl_EcommerceSales[[#This Row],[Gross_Sales]]*tbl_EcommerceSales[[#This Row],[Discount]]</f>
        <v>39.950000000000003</v>
      </c>
      <c r="W3619" s="11">
        <f>tbl_EcommerceSales[[#This Row],[Gross_Sales]]-tbl_EcommerceSales[[#This Row],[Discount_Amount]]</f>
        <v>759.05</v>
      </c>
      <c r="X3619" s="11">
        <f>tbl_EcommerceSales[[#This Row],[Quantity]] * _xlfn.XLOOKUP(tbl_EcommerceSales[[#This Row],[Product_ID]], Product_Master!A:A, Product_Master!F:F)</f>
        <v>360</v>
      </c>
      <c r="Y3619" s="11">
        <f>tbl_EcommerceSales[[#This Row],[Net_Revenue]]-tbl_EcommerceSales[[#This Row],[Total_Cost]]</f>
        <v>399.04999999999995</v>
      </c>
      <c r="Z3619" s="9">
        <f>IFERROR(#REF!/tbl_EcommerceSales[[#This Row],[Total_Cost]], 0)</f>
        <v>0</v>
      </c>
      <c r="AA3619" t="str">
        <f>TEXT(tbl_EcommerceSales[[#This Row],[Order_Date]],"mmm")</f>
        <v>Jan</v>
      </c>
      <c r="AB3619">
        <f>YEAR(tbl_EcommerceSales[[#This Row],[Order_Date]])</f>
        <v>2026</v>
      </c>
      <c r="AC3619" t="str">
        <f>IF(tbl_EcommerceSales[[#This Row],[Age]]&lt;18,"Under 18",IF(tbl_EcommerceSales[[#This Row],[Age]]&lt;=25,"18-25",IF(tbl_EcommerceSales[[#This Row],[Age]]&lt;=35,"26-35",IF(tbl_EcommerceSales[[#This Row],[Age]]&lt;=45,"36-45",IF(tbl_EcommerceSales[[#This Row],[Age]]&lt;=55,"46-55","56+")))))</f>
        <v>26-35</v>
      </c>
    </row>
    <row r="3620" spans="1:29" x14ac:dyDescent="0.35">
      <c r="A3620" t="s">
        <v>5597</v>
      </c>
      <c r="B3620" s="7">
        <v>46053</v>
      </c>
      <c r="C3620" t="s">
        <v>3583</v>
      </c>
      <c r="D3620" t="s">
        <v>189</v>
      </c>
      <c r="E3620" t="s">
        <v>48</v>
      </c>
      <c r="F3620">
        <v>37</v>
      </c>
      <c r="G3620" t="s">
        <v>174</v>
      </c>
      <c r="H3620" t="s">
        <v>39</v>
      </c>
      <c r="I3620" t="s">
        <v>40</v>
      </c>
      <c r="J3620" t="s">
        <v>41</v>
      </c>
      <c r="K3620" t="s">
        <v>42</v>
      </c>
      <c r="L3620" t="s">
        <v>43</v>
      </c>
      <c r="M3620">
        <v>1</v>
      </c>
      <c r="N3620" s="2">
        <v>699</v>
      </c>
      <c r="O3620" s="3">
        <v>0.15</v>
      </c>
      <c r="P3620" s="2">
        <v>310</v>
      </c>
      <c r="Q3620" t="s">
        <v>32</v>
      </c>
      <c r="R3620" t="s">
        <v>93</v>
      </c>
      <c r="S3620" t="s">
        <v>34</v>
      </c>
      <c r="T3620" s="4">
        <v>5</v>
      </c>
      <c r="U3620" s="11">
        <f t="shared" si="56"/>
        <v>699</v>
      </c>
      <c r="V3620" s="11">
        <f>tbl_EcommerceSales[[#This Row],[Gross_Sales]]*tbl_EcommerceSales[[#This Row],[Discount]]</f>
        <v>104.85</v>
      </c>
      <c r="W3620" s="11">
        <f>tbl_EcommerceSales[[#This Row],[Gross_Sales]]-tbl_EcommerceSales[[#This Row],[Discount_Amount]]</f>
        <v>594.15</v>
      </c>
      <c r="X3620" s="11">
        <f>tbl_EcommerceSales[[#This Row],[Quantity]] * _xlfn.XLOOKUP(tbl_EcommerceSales[[#This Row],[Product_ID]], Product_Master!A:A, Product_Master!F:F)</f>
        <v>310</v>
      </c>
      <c r="Y3620" s="11">
        <f>tbl_EcommerceSales[[#This Row],[Net_Revenue]]-tbl_EcommerceSales[[#This Row],[Total_Cost]]</f>
        <v>284.14999999999998</v>
      </c>
      <c r="Z3620" s="9">
        <f>IFERROR(#REF!/tbl_EcommerceSales[[#This Row],[Total_Cost]], 0)</f>
        <v>0</v>
      </c>
      <c r="AA3620" t="str">
        <f>TEXT(tbl_EcommerceSales[[#This Row],[Order_Date]],"mmm")</f>
        <v>Jan</v>
      </c>
      <c r="AB3620">
        <f>YEAR(tbl_EcommerceSales[[#This Row],[Order_Date]])</f>
        <v>2026</v>
      </c>
      <c r="AC3620" t="str">
        <f>IF(tbl_EcommerceSales[[#This Row],[Age]]&lt;18,"Under 18",IF(tbl_EcommerceSales[[#This Row],[Age]]&lt;=25,"18-25",IF(tbl_EcommerceSales[[#This Row],[Age]]&lt;=35,"26-35",IF(tbl_EcommerceSales[[#This Row],[Age]]&lt;=45,"36-45",IF(tbl_EcommerceSales[[#This Row],[Age]]&lt;=55,"46-55","56+")))))</f>
        <v>36-45</v>
      </c>
    </row>
    <row r="3621" spans="1:29" x14ac:dyDescent="0.35">
      <c r="A3621" t="s">
        <v>5598</v>
      </c>
      <c r="B3621" s="7">
        <v>46053</v>
      </c>
      <c r="C3621" t="s">
        <v>5599</v>
      </c>
      <c r="D3621" t="s">
        <v>102</v>
      </c>
      <c r="E3621" t="s">
        <v>25</v>
      </c>
      <c r="F3621">
        <v>22</v>
      </c>
      <c r="G3621" t="s">
        <v>122</v>
      </c>
      <c r="H3621" t="s">
        <v>72</v>
      </c>
      <c r="I3621" t="s">
        <v>80</v>
      </c>
      <c r="J3621" t="s">
        <v>81</v>
      </c>
      <c r="K3621" t="s">
        <v>82</v>
      </c>
      <c r="L3621" t="s">
        <v>83</v>
      </c>
      <c r="M3621">
        <v>2</v>
      </c>
      <c r="N3621" s="2">
        <v>2499</v>
      </c>
      <c r="O3621" s="3">
        <v>0.1</v>
      </c>
      <c r="P3621" s="2">
        <v>3100</v>
      </c>
      <c r="Q3621" t="s">
        <v>44</v>
      </c>
      <c r="R3621" t="s">
        <v>33</v>
      </c>
      <c r="S3621" t="s">
        <v>57</v>
      </c>
      <c r="T3621" s="4">
        <v>5</v>
      </c>
      <c r="U3621" s="11">
        <f t="shared" si="56"/>
        <v>4998</v>
      </c>
      <c r="V3621" s="11">
        <f>tbl_EcommerceSales[[#This Row],[Gross_Sales]]*tbl_EcommerceSales[[#This Row],[Discount]]</f>
        <v>499.8</v>
      </c>
      <c r="W3621" s="11">
        <f>tbl_EcommerceSales[[#This Row],[Gross_Sales]]-tbl_EcommerceSales[[#This Row],[Discount_Amount]]</f>
        <v>4498.2</v>
      </c>
      <c r="X3621" s="11">
        <f>tbl_EcommerceSales[[#This Row],[Quantity]] * _xlfn.XLOOKUP(tbl_EcommerceSales[[#This Row],[Product_ID]], Product_Master!A:A, Product_Master!F:F)</f>
        <v>3100</v>
      </c>
      <c r="Y3621" s="11">
        <f>tbl_EcommerceSales[[#This Row],[Net_Revenue]]-tbl_EcommerceSales[[#This Row],[Total_Cost]]</f>
        <v>1398.1999999999998</v>
      </c>
      <c r="Z3621" s="9">
        <f>IFERROR(#REF!/tbl_EcommerceSales[[#This Row],[Total_Cost]], 0)</f>
        <v>0</v>
      </c>
      <c r="AA3621" t="str">
        <f>TEXT(tbl_EcommerceSales[[#This Row],[Order_Date]],"mmm")</f>
        <v>Jan</v>
      </c>
      <c r="AB3621">
        <f>YEAR(tbl_EcommerceSales[[#This Row],[Order_Date]])</f>
        <v>2026</v>
      </c>
      <c r="AC3621" t="str">
        <f>IF(tbl_EcommerceSales[[#This Row],[Age]]&lt;18,"Under 18",IF(tbl_EcommerceSales[[#This Row],[Age]]&lt;=25,"18-25",IF(tbl_EcommerceSales[[#This Row],[Age]]&lt;=35,"26-35",IF(tbl_EcommerceSales[[#This Row],[Age]]&lt;=45,"36-45",IF(tbl_EcommerceSales[[#This Row],[Age]]&lt;=55,"46-55","56+")))))</f>
        <v>18-25</v>
      </c>
    </row>
    <row r="3622" spans="1:29" x14ac:dyDescent="0.35">
      <c r="A3622" t="s">
        <v>5600</v>
      </c>
      <c r="B3622" s="7">
        <v>46053</v>
      </c>
      <c r="C3622" t="s">
        <v>1487</v>
      </c>
      <c r="D3622" t="s">
        <v>170</v>
      </c>
      <c r="E3622" t="s">
        <v>48</v>
      </c>
      <c r="F3622">
        <v>23</v>
      </c>
      <c r="G3622" t="s">
        <v>103</v>
      </c>
      <c r="H3622" t="s">
        <v>27</v>
      </c>
      <c r="I3622" t="s">
        <v>276</v>
      </c>
      <c r="J3622" t="s">
        <v>277</v>
      </c>
      <c r="K3622" t="s">
        <v>30</v>
      </c>
      <c r="L3622" t="s">
        <v>278</v>
      </c>
      <c r="M3622">
        <v>1</v>
      </c>
      <c r="N3622" s="2">
        <v>1599</v>
      </c>
      <c r="O3622" s="3">
        <v>0.05</v>
      </c>
      <c r="P3622" s="2">
        <v>850</v>
      </c>
      <c r="Q3622" t="s">
        <v>123</v>
      </c>
      <c r="R3622" t="s">
        <v>93</v>
      </c>
      <c r="S3622" t="s">
        <v>34</v>
      </c>
      <c r="T3622" s="4">
        <v>5</v>
      </c>
      <c r="U3622" s="11">
        <f t="shared" si="56"/>
        <v>1599</v>
      </c>
      <c r="V3622" s="11">
        <f>tbl_EcommerceSales[[#This Row],[Gross_Sales]]*tbl_EcommerceSales[[#This Row],[Discount]]</f>
        <v>79.95</v>
      </c>
      <c r="W3622" s="11">
        <f>tbl_EcommerceSales[[#This Row],[Gross_Sales]]-tbl_EcommerceSales[[#This Row],[Discount_Amount]]</f>
        <v>1519.05</v>
      </c>
      <c r="X3622" s="11">
        <f>tbl_EcommerceSales[[#This Row],[Quantity]] * _xlfn.XLOOKUP(tbl_EcommerceSales[[#This Row],[Product_ID]], Product_Master!A:A, Product_Master!F:F)</f>
        <v>850</v>
      </c>
      <c r="Y3622" s="11">
        <f>tbl_EcommerceSales[[#This Row],[Net_Revenue]]-tbl_EcommerceSales[[#This Row],[Total_Cost]]</f>
        <v>669.05</v>
      </c>
      <c r="Z3622" s="9">
        <f>IFERROR(#REF!/tbl_EcommerceSales[[#This Row],[Total_Cost]], 0)</f>
        <v>0</v>
      </c>
      <c r="AA3622" t="str">
        <f>TEXT(tbl_EcommerceSales[[#This Row],[Order_Date]],"mmm")</f>
        <v>Jan</v>
      </c>
      <c r="AB3622">
        <f>YEAR(tbl_EcommerceSales[[#This Row],[Order_Date]])</f>
        <v>2026</v>
      </c>
      <c r="AC3622" t="str">
        <f>IF(tbl_EcommerceSales[[#This Row],[Age]]&lt;18,"Under 18",IF(tbl_EcommerceSales[[#This Row],[Age]]&lt;=25,"18-25",IF(tbl_EcommerceSales[[#This Row],[Age]]&lt;=35,"26-35",IF(tbl_EcommerceSales[[#This Row],[Age]]&lt;=45,"36-45",IF(tbl_EcommerceSales[[#This Row],[Age]]&lt;=55,"46-55","56+")))))</f>
        <v>18-25</v>
      </c>
    </row>
    <row r="3623" spans="1:29" x14ac:dyDescent="0.35">
      <c r="A3623" t="s">
        <v>5601</v>
      </c>
      <c r="B3623" s="7">
        <v>46053</v>
      </c>
      <c r="C3623" t="s">
        <v>2071</v>
      </c>
      <c r="D3623" t="s">
        <v>102</v>
      </c>
      <c r="E3623" t="s">
        <v>25</v>
      </c>
      <c r="F3623">
        <v>37</v>
      </c>
      <c r="G3623" t="s">
        <v>155</v>
      </c>
      <c r="H3623" t="s">
        <v>88</v>
      </c>
      <c r="I3623" t="s">
        <v>236</v>
      </c>
      <c r="J3623" t="s">
        <v>237</v>
      </c>
      <c r="K3623" t="s">
        <v>82</v>
      </c>
      <c r="L3623" t="s">
        <v>238</v>
      </c>
      <c r="M3623">
        <v>1</v>
      </c>
      <c r="N3623" s="2">
        <v>899</v>
      </c>
      <c r="O3623" s="3">
        <v>0</v>
      </c>
      <c r="P3623" s="2">
        <v>480</v>
      </c>
      <c r="Q3623" t="s">
        <v>32</v>
      </c>
      <c r="R3623" t="s">
        <v>33</v>
      </c>
      <c r="S3623" t="s">
        <v>34</v>
      </c>
      <c r="T3623" s="4">
        <v>5</v>
      </c>
      <c r="U3623" s="11">
        <f t="shared" si="56"/>
        <v>899</v>
      </c>
      <c r="V3623" s="11">
        <f>tbl_EcommerceSales[[#This Row],[Gross_Sales]]*tbl_EcommerceSales[[#This Row],[Discount]]</f>
        <v>0</v>
      </c>
      <c r="W3623" s="11">
        <f>tbl_EcommerceSales[[#This Row],[Gross_Sales]]-tbl_EcommerceSales[[#This Row],[Discount_Amount]]</f>
        <v>899</v>
      </c>
      <c r="X3623" s="11">
        <f>tbl_EcommerceSales[[#This Row],[Quantity]] * _xlfn.XLOOKUP(tbl_EcommerceSales[[#This Row],[Product_ID]], Product_Master!A:A, Product_Master!F:F)</f>
        <v>480</v>
      </c>
      <c r="Y3623" s="11">
        <f>tbl_EcommerceSales[[#This Row],[Net_Revenue]]-tbl_EcommerceSales[[#This Row],[Total_Cost]]</f>
        <v>419</v>
      </c>
      <c r="Z3623" s="9">
        <f>IFERROR(#REF!/tbl_EcommerceSales[[#This Row],[Total_Cost]], 0)</f>
        <v>0</v>
      </c>
      <c r="AA3623" t="str">
        <f>TEXT(tbl_EcommerceSales[[#This Row],[Order_Date]],"mmm")</f>
        <v>Jan</v>
      </c>
      <c r="AB3623">
        <f>YEAR(tbl_EcommerceSales[[#This Row],[Order_Date]])</f>
        <v>2026</v>
      </c>
      <c r="AC3623" t="str">
        <f>IF(tbl_EcommerceSales[[#This Row],[Age]]&lt;18,"Under 18",IF(tbl_EcommerceSales[[#This Row],[Age]]&lt;=25,"18-25",IF(tbl_EcommerceSales[[#This Row],[Age]]&lt;=35,"26-35",IF(tbl_EcommerceSales[[#This Row],[Age]]&lt;=45,"36-45",IF(tbl_EcommerceSales[[#This Row],[Age]]&lt;=55,"46-55","56+")))))</f>
        <v>36-45</v>
      </c>
    </row>
    <row r="3624" spans="1:29" x14ac:dyDescent="0.35">
      <c r="A3624" t="s">
        <v>5602</v>
      </c>
      <c r="B3624" s="7">
        <v>46053</v>
      </c>
      <c r="C3624" t="s">
        <v>1269</v>
      </c>
      <c r="D3624" t="s">
        <v>102</v>
      </c>
      <c r="E3624" t="s">
        <v>48</v>
      </c>
      <c r="F3624">
        <v>39</v>
      </c>
      <c r="G3624" t="s">
        <v>96</v>
      </c>
      <c r="H3624" t="s">
        <v>39</v>
      </c>
      <c r="I3624" t="s">
        <v>111</v>
      </c>
      <c r="J3624" t="s">
        <v>112</v>
      </c>
      <c r="K3624" t="s">
        <v>55</v>
      </c>
      <c r="L3624" t="s">
        <v>113</v>
      </c>
      <c r="M3624">
        <v>1</v>
      </c>
      <c r="N3624" s="2">
        <v>1799</v>
      </c>
      <c r="O3624" s="3">
        <v>0.15</v>
      </c>
      <c r="P3624" s="2">
        <v>950</v>
      </c>
      <c r="Q3624" t="s">
        <v>32</v>
      </c>
      <c r="R3624" t="s">
        <v>33</v>
      </c>
      <c r="S3624" t="s">
        <v>57</v>
      </c>
      <c r="T3624" s="4">
        <v>3</v>
      </c>
      <c r="U3624" s="11">
        <f t="shared" si="56"/>
        <v>1799</v>
      </c>
      <c r="V3624" s="11">
        <f>tbl_EcommerceSales[[#This Row],[Gross_Sales]]*tbl_EcommerceSales[[#This Row],[Discount]]</f>
        <v>269.84999999999997</v>
      </c>
      <c r="W3624" s="11">
        <f>tbl_EcommerceSales[[#This Row],[Gross_Sales]]-tbl_EcommerceSales[[#This Row],[Discount_Amount]]</f>
        <v>1529.15</v>
      </c>
      <c r="X3624" s="11">
        <f>tbl_EcommerceSales[[#This Row],[Quantity]] * _xlfn.XLOOKUP(tbl_EcommerceSales[[#This Row],[Product_ID]], Product_Master!A:A, Product_Master!F:F)</f>
        <v>950</v>
      </c>
      <c r="Y3624" s="11">
        <f>tbl_EcommerceSales[[#This Row],[Net_Revenue]]-tbl_EcommerceSales[[#This Row],[Total_Cost]]</f>
        <v>579.15000000000009</v>
      </c>
      <c r="Z3624" s="9">
        <f>IFERROR(#REF!/tbl_EcommerceSales[[#This Row],[Total_Cost]], 0)</f>
        <v>0</v>
      </c>
      <c r="AA3624" t="str">
        <f>TEXT(tbl_EcommerceSales[[#This Row],[Order_Date]],"mmm")</f>
        <v>Jan</v>
      </c>
      <c r="AB3624">
        <f>YEAR(tbl_EcommerceSales[[#This Row],[Order_Date]])</f>
        <v>2026</v>
      </c>
      <c r="AC3624" t="str">
        <f>IF(tbl_EcommerceSales[[#This Row],[Age]]&lt;18,"Under 18",IF(tbl_EcommerceSales[[#This Row],[Age]]&lt;=25,"18-25",IF(tbl_EcommerceSales[[#This Row],[Age]]&lt;=35,"26-35",IF(tbl_EcommerceSales[[#This Row],[Age]]&lt;=45,"36-45",IF(tbl_EcommerceSales[[#This Row],[Age]]&lt;=55,"46-55","56+")))))</f>
        <v>36-45</v>
      </c>
    </row>
    <row r="3625" spans="1:29" x14ac:dyDescent="0.35">
      <c r="A3625" t="s">
        <v>5603</v>
      </c>
      <c r="B3625" s="7">
        <v>46053</v>
      </c>
      <c r="C3625" t="s">
        <v>779</v>
      </c>
      <c r="D3625" t="s">
        <v>130</v>
      </c>
      <c r="E3625" t="s">
        <v>48</v>
      </c>
      <c r="F3625">
        <v>24</v>
      </c>
      <c r="G3625" t="s">
        <v>211</v>
      </c>
      <c r="H3625" t="s">
        <v>72</v>
      </c>
      <c r="I3625" t="s">
        <v>212</v>
      </c>
      <c r="J3625" t="s">
        <v>213</v>
      </c>
      <c r="K3625" t="s">
        <v>177</v>
      </c>
      <c r="L3625" t="s">
        <v>178</v>
      </c>
      <c r="M3625">
        <v>1</v>
      </c>
      <c r="N3625" s="2">
        <v>2499</v>
      </c>
      <c r="O3625" s="3">
        <v>0.05</v>
      </c>
      <c r="P3625" s="2">
        <v>1450</v>
      </c>
      <c r="Q3625" t="s">
        <v>44</v>
      </c>
      <c r="R3625" t="s">
        <v>33</v>
      </c>
      <c r="S3625" t="s">
        <v>34</v>
      </c>
      <c r="T3625" s="4">
        <v>5</v>
      </c>
      <c r="U3625" s="11">
        <f t="shared" si="56"/>
        <v>2499</v>
      </c>
      <c r="V3625" s="11">
        <f>tbl_EcommerceSales[[#This Row],[Gross_Sales]]*tbl_EcommerceSales[[#This Row],[Discount]]</f>
        <v>124.95</v>
      </c>
      <c r="W3625" s="11">
        <f>tbl_EcommerceSales[[#This Row],[Gross_Sales]]-tbl_EcommerceSales[[#This Row],[Discount_Amount]]</f>
        <v>2374.0500000000002</v>
      </c>
      <c r="X3625" s="11">
        <f>tbl_EcommerceSales[[#This Row],[Quantity]] * _xlfn.XLOOKUP(tbl_EcommerceSales[[#This Row],[Product_ID]], Product_Master!A:A, Product_Master!F:F)</f>
        <v>1450</v>
      </c>
      <c r="Y3625" s="11">
        <f>tbl_EcommerceSales[[#This Row],[Net_Revenue]]-tbl_EcommerceSales[[#This Row],[Total_Cost]]</f>
        <v>924.05000000000018</v>
      </c>
      <c r="Z3625" s="9">
        <f>IFERROR(#REF!/tbl_EcommerceSales[[#This Row],[Total_Cost]], 0)</f>
        <v>0</v>
      </c>
      <c r="AA3625" t="str">
        <f>TEXT(tbl_EcommerceSales[[#This Row],[Order_Date]],"mmm")</f>
        <v>Jan</v>
      </c>
      <c r="AB3625">
        <f>YEAR(tbl_EcommerceSales[[#This Row],[Order_Date]])</f>
        <v>2026</v>
      </c>
      <c r="AC3625" t="str">
        <f>IF(tbl_EcommerceSales[[#This Row],[Age]]&lt;18,"Under 18",IF(tbl_EcommerceSales[[#This Row],[Age]]&lt;=25,"18-25",IF(tbl_EcommerceSales[[#This Row],[Age]]&lt;=35,"26-35",IF(tbl_EcommerceSales[[#This Row],[Age]]&lt;=45,"36-45",IF(tbl_EcommerceSales[[#This Row],[Age]]&lt;=55,"46-55","56+")))))</f>
        <v>18-25</v>
      </c>
    </row>
    <row r="3626" spans="1:29" x14ac:dyDescent="0.35">
      <c r="A3626" t="s">
        <v>5604</v>
      </c>
      <c r="B3626" s="7">
        <v>46054</v>
      </c>
      <c r="C3626" t="s">
        <v>2299</v>
      </c>
      <c r="D3626" t="s">
        <v>116</v>
      </c>
      <c r="E3626" t="s">
        <v>48</v>
      </c>
      <c r="F3626">
        <v>33</v>
      </c>
      <c r="G3626" t="s">
        <v>38</v>
      </c>
      <c r="H3626" t="s">
        <v>39</v>
      </c>
      <c r="I3626" t="s">
        <v>357</v>
      </c>
      <c r="J3626" t="s">
        <v>358</v>
      </c>
      <c r="K3626" t="s">
        <v>177</v>
      </c>
      <c r="L3626" t="s">
        <v>178</v>
      </c>
      <c r="M3626">
        <v>2</v>
      </c>
      <c r="N3626" s="2">
        <v>999</v>
      </c>
      <c r="O3626" s="3">
        <v>0.1</v>
      </c>
      <c r="P3626" s="2">
        <v>1040</v>
      </c>
      <c r="Q3626" t="s">
        <v>123</v>
      </c>
      <c r="R3626" t="s">
        <v>33</v>
      </c>
      <c r="S3626" t="s">
        <v>34</v>
      </c>
      <c r="T3626" s="4">
        <v>3</v>
      </c>
      <c r="U3626" s="11">
        <f t="shared" si="56"/>
        <v>1998</v>
      </c>
      <c r="V3626" s="11">
        <f>tbl_EcommerceSales[[#This Row],[Gross_Sales]]*tbl_EcommerceSales[[#This Row],[Discount]]</f>
        <v>199.8</v>
      </c>
      <c r="W3626" s="11">
        <f>tbl_EcommerceSales[[#This Row],[Gross_Sales]]-tbl_EcommerceSales[[#This Row],[Discount_Amount]]</f>
        <v>1798.2</v>
      </c>
      <c r="X3626" s="11">
        <f>tbl_EcommerceSales[[#This Row],[Quantity]] * _xlfn.XLOOKUP(tbl_EcommerceSales[[#This Row],[Product_ID]], Product_Master!A:A, Product_Master!F:F)</f>
        <v>1040</v>
      </c>
      <c r="Y3626" s="11">
        <f>tbl_EcommerceSales[[#This Row],[Net_Revenue]]-tbl_EcommerceSales[[#This Row],[Total_Cost]]</f>
        <v>758.2</v>
      </c>
      <c r="Z3626" s="9">
        <f>IFERROR(#REF!/tbl_EcommerceSales[[#This Row],[Total_Cost]], 0)</f>
        <v>0</v>
      </c>
      <c r="AA3626" t="str">
        <f>TEXT(tbl_EcommerceSales[[#This Row],[Order_Date]],"mmm")</f>
        <v>Feb</v>
      </c>
      <c r="AB3626">
        <f>YEAR(tbl_EcommerceSales[[#This Row],[Order_Date]])</f>
        <v>2026</v>
      </c>
      <c r="AC3626" t="str">
        <f>IF(tbl_EcommerceSales[[#This Row],[Age]]&lt;18,"Under 18",IF(tbl_EcommerceSales[[#This Row],[Age]]&lt;=25,"18-25",IF(tbl_EcommerceSales[[#This Row],[Age]]&lt;=35,"26-35",IF(tbl_EcommerceSales[[#This Row],[Age]]&lt;=45,"36-45",IF(tbl_EcommerceSales[[#This Row],[Age]]&lt;=55,"46-55","56+")))))</f>
        <v>26-35</v>
      </c>
    </row>
    <row r="3627" spans="1:29" x14ac:dyDescent="0.35">
      <c r="A3627" t="s">
        <v>5605</v>
      </c>
      <c r="B3627" s="7">
        <v>46054</v>
      </c>
      <c r="C3627" t="s">
        <v>1863</v>
      </c>
      <c r="D3627" t="s">
        <v>79</v>
      </c>
      <c r="E3627" t="s">
        <v>25</v>
      </c>
      <c r="F3627">
        <v>34</v>
      </c>
      <c r="G3627" t="s">
        <v>87</v>
      </c>
      <c r="H3627" t="s">
        <v>88</v>
      </c>
      <c r="I3627" t="s">
        <v>67</v>
      </c>
      <c r="J3627" t="s">
        <v>68</v>
      </c>
      <c r="K3627" t="s">
        <v>42</v>
      </c>
      <c r="L3627" t="s">
        <v>43</v>
      </c>
      <c r="M3627">
        <v>1</v>
      </c>
      <c r="N3627" s="2">
        <v>799</v>
      </c>
      <c r="O3627" s="3">
        <v>0.05</v>
      </c>
      <c r="P3627" s="2">
        <v>360</v>
      </c>
      <c r="Q3627" t="s">
        <v>123</v>
      </c>
      <c r="R3627" t="s">
        <v>162</v>
      </c>
      <c r="S3627" t="s">
        <v>57</v>
      </c>
      <c r="T3627" s="4"/>
      <c r="U3627" s="11">
        <f t="shared" si="56"/>
        <v>799</v>
      </c>
      <c r="V3627" s="11">
        <f>tbl_EcommerceSales[[#This Row],[Gross_Sales]]*tbl_EcommerceSales[[#This Row],[Discount]]</f>
        <v>39.950000000000003</v>
      </c>
      <c r="W3627" s="11">
        <f>tbl_EcommerceSales[[#This Row],[Gross_Sales]]-tbl_EcommerceSales[[#This Row],[Discount_Amount]]</f>
        <v>759.05</v>
      </c>
      <c r="X3627" s="11">
        <f>tbl_EcommerceSales[[#This Row],[Quantity]] * _xlfn.XLOOKUP(tbl_EcommerceSales[[#This Row],[Product_ID]], Product_Master!A:A, Product_Master!F:F)</f>
        <v>360</v>
      </c>
      <c r="Y3627" s="11">
        <f>tbl_EcommerceSales[[#This Row],[Net_Revenue]]-tbl_EcommerceSales[[#This Row],[Total_Cost]]</f>
        <v>399.04999999999995</v>
      </c>
      <c r="Z3627" s="9">
        <f>IFERROR(#REF!/tbl_EcommerceSales[[#This Row],[Total_Cost]], 0)</f>
        <v>0</v>
      </c>
      <c r="AA3627" t="str">
        <f>TEXT(tbl_EcommerceSales[[#This Row],[Order_Date]],"mmm")</f>
        <v>Feb</v>
      </c>
      <c r="AB3627">
        <f>YEAR(tbl_EcommerceSales[[#This Row],[Order_Date]])</f>
        <v>2026</v>
      </c>
      <c r="AC3627" t="str">
        <f>IF(tbl_EcommerceSales[[#This Row],[Age]]&lt;18,"Under 18",IF(tbl_EcommerceSales[[#This Row],[Age]]&lt;=25,"18-25",IF(tbl_EcommerceSales[[#This Row],[Age]]&lt;=35,"26-35",IF(tbl_EcommerceSales[[#This Row],[Age]]&lt;=45,"36-45",IF(tbl_EcommerceSales[[#This Row],[Age]]&lt;=55,"46-55","56+")))))</f>
        <v>26-35</v>
      </c>
    </row>
    <row r="3628" spans="1:29" x14ac:dyDescent="0.35">
      <c r="A3628" t="s">
        <v>5606</v>
      </c>
      <c r="B3628" s="7">
        <v>46054</v>
      </c>
      <c r="C3628" t="s">
        <v>3767</v>
      </c>
      <c r="D3628" t="s">
        <v>60</v>
      </c>
      <c r="E3628" t="s">
        <v>48</v>
      </c>
      <c r="F3628">
        <v>28</v>
      </c>
      <c r="G3628" t="s">
        <v>61</v>
      </c>
      <c r="H3628" t="s">
        <v>27</v>
      </c>
      <c r="I3628" t="s">
        <v>160</v>
      </c>
      <c r="J3628" t="s">
        <v>161</v>
      </c>
      <c r="K3628" t="s">
        <v>91</v>
      </c>
      <c r="L3628" t="s">
        <v>133</v>
      </c>
      <c r="M3628">
        <v>1</v>
      </c>
      <c r="N3628" s="2">
        <v>1099</v>
      </c>
      <c r="O3628" s="3">
        <v>0.15</v>
      </c>
      <c r="P3628" s="2">
        <v>520</v>
      </c>
      <c r="Q3628" t="s">
        <v>32</v>
      </c>
      <c r="R3628" t="s">
        <v>33</v>
      </c>
      <c r="S3628" t="s">
        <v>57</v>
      </c>
      <c r="T3628" s="4">
        <v>3</v>
      </c>
      <c r="U3628" s="11">
        <f t="shared" si="56"/>
        <v>1099</v>
      </c>
      <c r="V3628" s="11">
        <f>tbl_EcommerceSales[[#This Row],[Gross_Sales]]*tbl_EcommerceSales[[#This Row],[Discount]]</f>
        <v>164.85</v>
      </c>
      <c r="W3628" s="11">
        <f>tbl_EcommerceSales[[#This Row],[Gross_Sales]]-tbl_EcommerceSales[[#This Row],[Discount_Amount]]</f>
        <v>934.15</v>
      </c>
      <c r="X3628" s="11">
        <f>tbl_EcommerceSales[[#This Row],[Quantity]] * _xlfn.XLOOKUP(tbl_EcommerceSales[[#This Row],[Product_ID]], Product_Master!A:A, Product_Master!F:F)</f>
        <v>520</v>
      </c>
      <c r="Y3628" s="11">
        <f>tbl_EcommerceSales[[#This Row],[Net_Revenue]]-tbl_EcommerceSales[[#This Row],[Total_Cost]]</f>
        <v>414.15</v>
      </c>
      <c r="Z3628" s="9">
        <f>IFERROR(#REF!/tbl_EcommerceSales[[#This Row],[Total_Cost]], 0)</f>
        <v>0</v>
      </c>
      <c r="AA3628" t="str">
        <f>TEXT(tbl_EcommerceSales[[#This Row],[Order_Date]],"mmm")</f>
        <v>Feb</v>
      </c>
      <c r="AB3628">
        <f>YEAR(tbl_EcommerceSales[[#This Row],[Order_Date]])</f>
        <v>2026</v>
      </c>
      <c r="AC3628" t="str">
        <f>IF(tbl_EcommerceSales[[#This Row],[Age]]&lt;18,"Under 18",IF(tbl_EcommerceSales[[#This Row],[Age]]&lt;=25,"18-25",IF(tbl_EcommerceSales[[#This Row],[Age]]&lt;=35,"26-35",IF(tbl_EcommerceSales[[#This Row],[Age]]&lt;=45,"36-45",IF(tbl_EcommerceSales[[#This Row],[Age]]&lt;=55,"46-55","56+")))))</f>
        <v>26-35</v>
      </c>
    </row>
    <row r="3629" spans="1:29" x14ac:dyDescent="0.35">
      <c r="A3629" t="s">
        <v>5607</v>
      </c>
      <c r="B3629" s="7">
        <v>46054</v>
      </c>
      <c r="C3629" t="s">
        <v>1487</v>
      </c>
      <c r="D3629" t="s">
        <v>170</v>
      </c>
      <c r="E3629" t="s">
        <v>25</v>
      </c>
      <c r="F3629">
        <v>30</v>
      </c>
      <c r="G3629" t="s">
        <v>96</v>
      </c>
      <c r="H3629" t="s">
        <v>39</v>
      </c>
      <c r="I3629" t="s">
        <v>62</v>
      </c>
      <c r="J3629" t="s">
        <v>63</v>
      </c>
      <c r="K3629" t="s">
        <v>42</v>
      </c>
      <c r="L3629" t="s">
        <v>43</v>
      </c>
      <c r="M3629">
        <v>1</v>
      </c>
      <c r="N3629" s="2">
        <v>499</v>
      </c>
      <c r="O3629" s="3">
        <v>0.15</v>
      </c>
      <c r="P3629" s="2">
        <v>220</v>
      </c>
      <c r="Q3629" t="s">
        <v>44</v>
      </c>
      <c r="R3629" t="s">
        <v>33</v>
      </c>
      <c r="S3629" t="s">
        <v>57</v>
      </c>
      <c r="T3629" s="4">
        <v>4</v>
      </c>
      <c r="U3629" s="11">
        <f t="shared" si="56"/>
        <v>499</v>
      </c>
      <c r="V3629" s="11">
        <f>tbl_EcommerceSales[[#This Row],[Gross_Sales]]*tbl_EcommerceSales[[#This Row],[Discount]]</f>
        <v>74.849999999999994</v>
      </c>
      <c r="W3629" s="11">
        <f>tbl_EcommerceSales[[#This Row],[Gross_Sales]]-tbl_EcommerceSales[[#This Row],[Discount_Amount]]</f>
        <v>424.15</v>
      </c>
      <c r="X3629" s="11">
        <f>tbl_EcommerceSales[[#This Row],[Quantity]] * _xlfn.XLOOKUP(tbl_EcommerceSales[[#This Row],[Product_ID]], Product_Master!A:A, Product_Master!F:F)</f>
        <v>220</v>
      </c>
      <c r="Y3629" s="11">
        <f>tbl_EcommerceSales[[#This Row],[Net_Revenue]]-tbl_EcommerceSales[[#This Row],[Total_Cost]]</f>
        <v>204.14999999999998</v>
      </c>
      <c r="Z3629" s="9">
        <f>IFERROR(#REF!/tbl_EcommerceSales[[#This Row],[Total_Cost]], 0)</f>
        <v>0</v>
      </c>
      <c r="AA3629" t="str">
        <f>TEXT(tbl_EcommerceSales[[#This Row],[Order_Date]],"mmm")</f>
        <v>Feb</v>
      </c>
      <c r="AB3629">
        <f>YEAR(tbl_EcommerceSales[[#This Row],[Order_Date]])</f>
        <v>2026</v>
      </c>
      <c r="AC3629" t="str">
        <f>IF(tbl_EcommerceSales[[#This Row],[Age]]&lt;18,"Under 18",IF(tbl_EcommerceSales[[#This Row],[Age]]&lt;=25,"18-25",IF(tbl_EcommerceSales[[#This Row],[Age]]&lt;=35,"26-35",IF(tbl_EcommerceSales[[#This Row],[Age]]&lt;=45,"36-45",IF(tbl_EcommerceSales[[#This Row],[Age]]&lt;=55,"46-55","56+")))))</f>
        <v>26-35</v>
      </c>
    </row>
    <row r="3630" spans="1:29" x14ac:dyDescent="0.35">
      <c r="A3630" t="s">
        <v>5608</v>
      </c>
      <c r="B3630" s="7">
        <v>46054</v>
      </c>
      <c r="C3630" t="s">
        <v>5609</v>
      </c>
      <c r="D3630" t="s">
        <v>312</v>
      </c>
      <c r="E3630" t="s">
        <v>25</v>
      </c>
      <c r="F3630">
        <v>32</v>
      </c>
      <c r="G3630" t="s">
        <v>38</v>
      </c>
      <c r="H3630" t="s">
        <v>39</v>
      </c>
      <c r="I3630" t="s">
        <v>357</v>
      </c>
      <c r="J3630" t="s">
        <v>358</v>
      </c>
      <c r="K3630" t="s">
        <v>177</v>
      </c>
      <c r="L3630" t="s">
        <v>178</v>
      </c>
      <c r="M3630">
        <v>2</v>
      </c>
      <c r="N3630" s="2">
        <v>999</v>
      </c>
      <c r="O3630" s="3">
        <v>0.05</v>
      </c>
      <c r="P3630" s="2">
        <v>1040</v>
      </c>
      <c r="Q3630" t="s">
        <v>123</v>
      </c>
      <c r="R3630" t="s">
        <v>33</v>
      </c>
      <c r="S3630" t="s">
        <v>57</v>
      </c>
      <c r="T3630" s="4">
        <v>5</v>
      </c>
      <c r="U3630" s="11">
        <f t="shared" si="56"/>
        <v>1998</v>
      </c>
      <c r="V3630" s="11">
        <f>tbl_EcommerceSales[[#This Row],[Gross_Sales]]*tbl_EcommerceSales[[#This Row],[Discount]]</f>
        <v>99.9</v>
      </c>
      <c r="W3630" s="11">
        <f>tbl_EcommerceSales[[#This Row],[Gross_Sales]]-tbl_EcommerceSales[[#This Row],[Discount_Amount]]</f>
        <v>1898.1</v>
      </c>
      <c r="X3630" s="11">
        <f>tbl_EcommerceSales[[#This Row],[Quantity]] * _xlfn.XLOOKUP(tbl_EcommerceSales[[#This Row],[Product_ID]], Product_Master!A:A, Product_Master!F:F)</f>
        <v>1040</v>
      </c>
      <c r="Y3630" s="11">
        <f>tbl_EcommerceSales[[#This Row],[Net_Revenue]]-tbl_EcommerceSales[[#This Row],[Total_Cost]]</f>
        <v>858.09999999999991</v>
      </c>
      <c r="Z3630" s="9">
        <f>IFERROR(#REF!/tbl_EcommerceSales[[#This Row],[Total_Cost]], 0)</f>
        <v>0</v>
      </c>
      <c r="AA3630" t="str">
        <f>TEXT(tbl_EcommerceSales[[#This Row],[Order_Date]],"mmm")</f>
        <v>Feb</v>
      </c>
      <c r="AB3630">
        <f>YEAR(tbl_EcommerceSales[[#This Row],[Order_Date]])</f>
        <v>2026</v>
      </c>
      <c r="AC3630" t="str">
        <f>IF(tbl_EcommerceSales[[#This Row],[Age]]&lt;18,"Under 18",IF(tbl_EcommerceSales[[#This Row],[Age]]&lt;=25,"18-25",IF(tbl_EcommerceSales[[#This Row],[Age]]&lt;=35,"26-35",IF(tbl_EcommerceSales[[#This Row],[Age]]&lt;=45,"36-45",IF(tbl_EcommerceSales[[#This Row],[Age]]&lt;=55,"46-55","56+")))))</f>
        <v>26-35</v>
      </c>
    </row>
    <row r="3631" spans="1:29" x14ac:dyDescent="0.35">
      <c r="A3631" t="s">
        <v>5610</v>
      </c>
      <c r="B3631" s="7">
        <v>46054</v>
      </c>
      <c r="C3631" t="s">
        <v>5370</v>
      </c>
      <c r="D3631" t="s">
        <v>116</v>
      </c>
      <c r="E3631" t="s">
        <v>25</v>
      </c>
      <c r="F3631">
        <v>34</v>
      </c>
      <c r="G3631" t="s">
        <v>192</v>
      </c>
      <c r="H3631" t="s">
        <v>27</v>
      </c>
      <c r="I3631" t="s">
        <v>67</v>
      </c>
      <c r="J3631" t="s">
        <v>68</v>
      </c>
      <c r="K3631" t="s">
        <v>42</v>
      </c>
      <c r="L3631" t="s">
        <v>43</v>
      </c>
      <c r="M3631">
        <v>3</v>
      </c>
      <c r="N3631" s="2">
        <v>799</v>
      </c>
      <c r="O3631" s="3">
        <v>0.15</v>
      </c>
      <c r="P3631" s="2">
        <v>1080</v>
      </c>
      <c r="Q3631" t="s">
        <v>44</v>
      </c>
      <c r="R3631" t="s">
        <v>93</v>
      </c>
      <c r="S3631" t="s">
        <v>34</v>
      </c>
      <c r="T3631" s="4">
        <v>4</v>
      </c>
      <c r="U3631" s="11">
        <f t="shared" si="56"/>
        <v>2397</v>
      </c>
      <c r="V3631" s="11">
        <f>tbl_EcommerceSales[[#This Row],[Gross_Sales]]*tbl_EcommerceSales[[#This Row],[Discount]]</f>
        <v>359.55</v>
      </c>
      <c r="W3631" s="11">
        <f>tbl_EcommerceSales[[#This Row],[Gross_Sales]]-tbl_EcommerceSales[[#This Row],[Discount_Amount]]</f>
        <v>2037.45</v>
      </c>
      <c r="X3631" s="11">
        <f>tbl_EcommerceSales[[#This Row],[Quantity]] * _xlfn.XLOOKUP(tbl_EcommerceSales[[#This Row],[Product_ID]], Product_Master!A:A, Product_Master!F:F)</f>
        <v>1080</v>
      </c>
      <c r="Y3631" s="11">
        <f>tbl_EcommerceSales[[#This Row],[Net_Revenue]]-tbl_EcommerceSales[[#This Row],[Total_Cost]]</f>
        <v>957.45</v>
      </c>
      <c r="Z3631" s="9">
        <f>IFERROR(#REF!/tbl_EcommerceSales[[#This Row],[Total_Cost]], 0)</f>
        <v>0</v>
      </c>
      <c r="AA3631" t="str">
        <f>TEXT(tbl_EcommerceSales[[#This Row],[Order_Date]],"mmm")</f>
        <v>Feb</v>
      </c>
      <c r="AB3631">
        <f>YEAR(tbl_EcommerceSales[[#This Row],[Order_Date]])</f>
        <v>2026</v>
      </c>
      <c r="AC3631" t="str">
        <f>IF(tbl_EcommerceSales[[#This Row],[Age]]&lt;18,"Under 18",IF(tbl_EcommerceSales[[#This Row],[Age]]&lt;=25,"18-25",IF(tbl_EcommerceSales[[#This Row],[Age]]&lt;=35,"26-35",IF(tbl_EcommerceSales[[#This Row],[Age]]&lt;=45,"36-45",IF(tbl_EcommerceSales[[#This Row],[Age]]&lt;=55,"46-55","56+")))))</f>
        <v>26-35</v>
      </c>
    </row>
    <row r="3632" spans="1:29" x14ac:dyDescent="0.35">
      <c r="A3632" t="s">
        <v>5611</v>
      </c>
      <c r="B3632" s="7">
        <v>46054</v>
      </c>
      <c r="C3632" t="s">
        <v>226</v>
      </c>
      <c r="D3632" t="s">
        <v>227</v>
      </c>
      <c r="E3632" t="s">
        <v>48</v>
      </c>
      <c r="F3632">
        <v>24</v>
      </c>
      <c r="G3632" t="s">
        <v>211</v>
      </c>
      <c r="H3632" t="s">
        <v>72</v>
      </c>
      <c r="I3632" t="s">
        <v>338</v>
      </c>
      <c r="J3632" t="s">
        <v>339</v>
      </c>
      <c r="K3632" t="s">
        <v>55</v>
      </c>
      <c r="L3632" t="s">
        <v>56</v>
      </c>
      <c r="M3632">
        <v>2</v>
      </c>
      <c r="N3632" s="2">
        <v>1499</v>
      </c>
      <c r="O3632" s="3">
        <v>0.3</v>
      </c>
      <c r="P3632" s="2">
        <v>1560</v>
      </c>
      <c r="Q3632" t="s">
        <v>32</v>
      </c>
      <c r="R3632" t="s">
        <v>33</v>
      </c>
      <c r="S3632" t="s">
        <v>34</v>
      </c>
      <c r="T3632" s="4">
        <v>3</v>
      </c>
      <c r="U3632" s="11">
        <f t="shared" si="56"/>
        <v>2998</v>
      </c>
      <c r="V3632" s="11">
        <f>tbl_EcommerceSales[[#This Row],[Gross_Sales]]*tbl_EcommerceSales[[#This Row],[Discount]]</f>
        <v>899.4</v>
      </c>
      <c r="W3632" s="11">
        <f>tbl_EcommerceSales[[#This Row],[Gross_Sales]]-tbl_EcommerceSales[[#This Row],[Discount_Amount]]</f>
        <v>2098.6</v>
      </c>
      <c r="X3632" s="11">
        <f>tbl_EcommerceSales[[#This Row],[Quantity]] * _xlfn.XLOOKUP(tbl_EcommerceSales[[#This Row],[Product_ID]], Product_Master!A:A, Product_Master!F:F)</f>
        <v>1560</v>
      </c>
      <c r="Y3632" s="11">
        <f>tbl_EcommerceSales[[#This Row],[Net_Revenue]]-tbl_EcommerceSales[[#This Row],[Total_Cost]]</f>
        <v>538.59999999999991</v>
      </c>
      <c r="Z3632" s="9">
        <f>IFERROR(#REF!/tbl_EcommerceSales[[#This Row],[Total_Cost]], 0)</f>
        <v>0</v>
      </c>
      <c r="AA3632" t="str">
        <f>TEXT(tbl_EcommerceSales[[#This Row],[Order_Date]],"mmm")</f>
        <v>Feb</v>
      </c>
      <c r="AB3632">
        <f>YEAR(tbl_EcommerceSales[[#This Row],[Order_Date]])</f>
        <v>2026</v>
      </c>
      <c r="AC3632" t="str">
        <f>IF(tbl_EcommerceSales[[#This Row],[Age]]&lt;18,"Under 18",IF(tbl_EcommerceSales[[#This Row],[Age]]&lt;=25,"18-25",IF(tbl_EcommerceSales[[#This Row],[Age]]&lt;=35,"26-35",IF(tbl_EcommerceSales[[#This Row],[Age]]&lt;=45,"36-45",IF(tbl_EcommerceSales[[#This Row],[Age]]&lt;=55,"46-55","56+")))))</f>
        <v>18-25</v>
      </c>
    </row>
    <row r="3633" spans="1:29" x14ac:dyDescent="0.35">
      <c r="A3633" t="s">
        <v>5612</v>
      </c>
      <c r="B3633" s="7">
        <v>46054</v>
      </c>
      <c r="C3633" t="s">
        <v>78</v>
      </c>
      <c r="D3633" t="s">
        <v>79</v>
      </c>
      <c r="E3633" t="s">
        <v>25</v>
      </c>
      <c r="F3633">
        <v>21</v>
      </c>
      <c r="G3633" t="s">
        <v>289</v>
      </c>
      <c r="H3633" t="s">
        <v>88</v>
      </c>
      <c r="I3633" t="s">
        <v>73</v>
      </c>
      <c r="J3633" t="s">
        <v>74</v>
      </c>
      <c r="K3633" t="s">
        <v>55</v>
      </c>
      <c r="L3633" t="s">
        <v>75</v>
      </c>
      <c r="M3633">
        <v>2</v>
      </c>
      <c r="N3633" s="2">
        <v>2899</v>
      </c>
      <c r="O3633" s="3">
        <v>0.05</v>
      </c>
      <c r="P3633" s="2">
        <v>3400</v>
      </c>
      <c r="Q3633" t="s">
        <v>156</v>
      </c>
      <c r="R3633" t="s">
        <v>33</v>
      </c>
      <c r="S3633" t="s">
        <v>34</v>
      </c>
      <c r="T3633" s="4">
        <v>5</v>
      </c>
      <c r="U3633" s="11">
        <f t="shared" si="56"/>
        <v>5798</v>
      </c>
      <c r="V3633" s="11">
        <f>tbl_EcommerceSales[[#This Row],[Gross_Sales]]*tbl_EcommerceSales[[#This Row],[Discount]]</f>
        <v>289.90000000000003</v>
      </c>
      <c r="W3633" s="11">
        <f>tbl_EcommerceSales[[#This Row],[Gross_Sales]]-tbl_EcommerceSales[[#This Row],[Discount_Amount]]</f>
        <v>5508.1</v>
      </c>
      <c r="X3633" s="11">
        <f>tbl_EcommerceSales[[#This Row],[Quantity]] * _xlfn.XLOOKUP(tbl_EcommerceSales[[#This Row],[Product_ID]], Product_Master!A:A, Product_Master!F:F)</f>
        <v>3400</v>
      </c>
      <c r="Y3633" s="11">
        <f>tbl_EcommerceSales[[#This Row],[Net_Revenue]]-tbl_EcommerceSales[[#This Row],[Total_Cost]]</f>
        <v>2108.1000000000004</v>
      </c>
      <c r="Z3633" s="9">
        <f>IFERROR(#REF!/tbl_EcommerceSales[[#This Row],[Total_Cost]], 0)</f>
        <v>0</v>
      </c>
      <c r="AA3633" t="str">
        <f>TEXT(tbl_EcommerceSales[[#This Row],[Order_Date]],"mmm")</f>
        <v>Feb</v>
      </c>
      <c r="AB3633">
        <f>YEAR(tbl_EcommerceSales[[#This Row],[Order_Date]])</f>
        <v>2026</v>
      </c>
      <c r="AC3633" t="str">
        <f>IF(tbl_EcommerceSales[[#This Row],[Age]]&lt;18,"Under 18",IF(tbl_EcommerceSales[[#This Row],[Age]]&lt;=25,"18-25",IF(tbl_EcommerceSales[[#This Row],[Age]]&lt;=35,"26-35",IF(tbl_EcommerceSales[[#This Row],[Age]]&lt;=45,"36-45",IF(tbl_EcommerceSales[[#This Row],[Age]]&lt;=55,"46-55","56+")))))</f>
        <v>18-25</v>
      </c>
    </row>
    <row r="3634" spans="1:29" x14ac:dyDescent="0.35">
      <c r="A3634" t="s">
        <v>5613</v>
      </c>
      <c r="B3634" s="7">
        <v>46054</v>
      </c>
      <c r="C3634" t="s">
        <v>3441</v>
      </c>
      <c r="D3634" t="s">
        <v>254</v>
      </c>
      <c r="E3634" t="s">
        <v>48</v>
      </c>
      <c r="F3634">
        <v>18</v>
      </c>
      <c r="G3634" t="s">
        <v>186</v>
      </c>
      <c r="H3634" t="s">
        <v>72</v>
      </c>
      <c r="I3634" t="s">
        <v>236</v>
      </c>
      <c r="J3634" t="s">
        <v>237</v>
      </c>
      <c r="K3634" t="s">
        <v>82</v>
      </c>
      <c r="L3634" t="s">
        <v>238</v>
      </c>
      <c r="M3634">
        <v>1</v>
      </c>
      <c r="N3634" s="2">
        <v>899</v>
      </c>
      <c r="O3634" s="3">
        <v>0.05</v>
      </c>
      <c r="P3634" s="2">
        <v>480</v>
      </c>
      <c r="Q3634" t="s">
        <v>44</v>
      </c>
      <c r="R3634" t="s">
        <v>33</v>
      </c>
      <c r="S3634" t="s">
        <v>34</v>
      </c>
      <c r="T3634" s="4">
        <v>5</v>
      </c>
      <c r="U3634" s="11">
        <f t="shared" si="56"/>
        <v>899</v>
      </c>
      <c r="V3634" s="11">
        <f>tbl_EcommerceSales[[#This Row],[Gross_Sales]]*tbl_EcommerceSales[[#This Row],[Discount]]</f>
        <v>44.95</v>
      </c>
      <c r="W3634" s="11">
        <f>tbl_EcommerceSales[[#This Row],[Gross_Sales]]-tbl_EcommerceSales[[#This Row],[Discount_Amount]]</f>
        <v>854.05</v>
      </c>
      <c r="X3634" s="11">
        <f>tbl_EcommerceSales[[#This Row],[Quantity]] * _xlfn.XLOOKUP(tbl_EcommerceSales[[#This Row],[Product_ID]], Product_Master!A:A, Product_Master!F:F)</f>
        <v>480</v>
      </c>
      <c r="Y3634" s="11">
        <f>tbl_EcommerceSales[[#This Row],[Net_Revenue]]-tbl_EcommerceSales[[#This Row],[Total_Cost]]</f>
        <v>374.04999999999995</v>
      </c>
      <c r="Z3634" s="9">
        <f>IFERROR(#REF!/tbl_EcommerceSales[[#This Row],[Total_Cost]], 0)</f>
        <v>0</v>
      </c>
      <c r="AA3634" t="str">
        <f>TEXT(tbl_EcommerceSales[[#This Row],[Order_Date]],"mmm")</f>
        <v>Feb</v>
      </c>
      <c r="AB3634">
        <f>YEAR(tbl_EcommerceSales[[#This Row],[Order_Date]])</f>
        <v>2026</v>
      </c>
      <c r="AC3634" t="str">
        <f>IF(tbl_EcommerceSales[[#This Row],[Age]]&lt;18,"Under 18",IF(tbl_EcommerceSales[[#This Row],[Age]]&lt;=25,"18-25",IF(tbl_EcommerceSales[[#This Row],[Age]]&lt;=35,"26-35",IF(tbl_EcommerceSales[[#This Row],[Age]]&lt;=45,"36-45",IF(tbl_EcommerceSales[[#This Row],[Age]]&lt;=55,"46-55","56+")))))</f>
        <v>18-25</v>
      </c>
    </row>
    <row r="3635" spans="1:29" x14ac:dyDescent="0.35">
      <c r="A3635" t="s">
        <v>5614</v>
      </c>
      <c r="B3635" s="7">
        <v>46055</v>
      </c>
      <c r="C3635" t="s">
        <v>5615</v>
      </c>
      <c r="D3635" t="s">
        <v>312</v>
      </c>
      <c r="E3635" t="s">
        <v>48</v>
      </c>
      <c r="F3635">
        <v>29</v>
      </c>
      <c r="G3635" t="s">
        <v>155</v>
      </c>
      <c r="H3635" t="s">
        <v>88</v>
      </c>
      <c r="I3635" t="s">
        <v>117</v>
      </c>
      <c r="J3635" t="s">
        <v>118</v>
      </c>
      <c r="K3635" t="s">
        <v>82</v>
      </c>
      <c r="L3635" t="s">
        <v>119</v>
      </c>
      <c r="M3635">
        <v>1</v>
      </c>
      <c r="N3635" s="2">
        <v>3299</v>
      </c>
      <c r="O3635" s="3">
        <v>0</v>
      </c>
      <c r="P3635" s="2">
        <v>2100</v>
      </c>
      <c r="Q3635" t="s">
        <v>44</v>
      </c>
      <c r="R3635" t="s">
        <v>33</v>
      </c>
      <c r="S3635" t="s">
        <v>34</v>
      </c>
      <c r="T3635" s="4">
        <v>4</v>
      </c>
      <c r="U3635" s="11">
        <f t="shared" si="56"/>
        <v>3299</v>
      </c>
      <c r="V3635" s="11">
        <f>tbl_EcommerceSales[[#This Row],[Gross_Sales]]*tbl_EcommerceSales[[#This Row],[Discount]]</f>
        <v>0</v>
      </c>
      <c r="W3635" s="11">
        <f>tbl_EcommerceSales[[#This Row],[Gross_Sales]]-tbl_EcommerceSales[[#This Row],[Discount_Amount]]</f>
        <v>3299</v>
      </c>
      <c r="X3635" s="11">
        <f>tbl_EcommerceSales[[#This Row],[Quantity]] * _xlfn.XLOOKUP(tbl_EcommerceSales[[#This Row],[Product_ID]], Product_Master!A:A, Product_Master!F:F)</f>
        <v>2100</v>
      </c>
      <c r="Y3635" s="11">
        <f>tbl_EcommerceSales[[#This Row],[Net_Revenue]]-tbl_EcommerceSales[[#This Row],[Total_Cost]]</f>
        <v>1199</v>
      </c>
      <c r="Z3635" s="9">
        <f>IFERROR(#REF!/tbl_EcommerceSales[[#This Row],[Total_Cost]], 0)</f>
        <v>0</v>
      </c>
      <c r="AA3635" t="str">
        <f>TEXT(tbl_EcommerceSales[[#This Row],[Order_Date]],"mmm")</f>
        <v>Feb</v>
      </c>
      <c r="AB3635">
        <f>YEAR(tbl_EcommerceSales[[#This Row],[Order_Date]])</f>
        <v>2026</v>
      </c>
      <c r="AC3635" t="str">
        <f>IF(tbl_EcommerceSales[[#This Row],[Age]]&lt;18,"Under 18",IF(tbl_EcommerceSales[[#This Row],[Age]]&lt;=25,"18-25",IF(tbl_EcommerceSales[[#This Row],[Age]]&lt;=35,"26-35",IF(tbl_EcommerceSales[[#This Row],[Age]]&lt;=45,"36-45",IF(tbl_EcommerceSales[[#This Row],[Age]]&lt;=55,"46-55","56+")))))</f>
        <v>26-35</v>
      </c>
    </row>
    <row r="3636" spans="1:29" x14ac:dyDescent="0.35">
      <c r="A3636" t="s">
        <v>5616</v>
      </c>
      <c r="B3636" s="7">
        <v>46055</v>
      </c>
      <c r="C3636" t="s">
        <v>1349</v>
      </c>
      <c r="D3636" t="s">
        <v>47</v>
      </c>
      <c r="E3636" t="s">
        <v>48</v>
      </c>
      <c r="F3636">
        <v>26</v>
      </c>
      <c r="G3636" t="s">
        <v>270</v>
      </c>
      <c r="H3636" t="s">
        <v>72</v>
      </c>
      <c r="I3636" t="s">
        <v>257</v>
      </c>
      <c r="J3636" t="s">
        <v>258</v>
      </c>
      <c r="K3636" t="s">
        <v>55</v>
      </c>
      <c r="L3636" t="s">
        <v>56</v>
      </c>
      <c r="M3636">
        <v>3</v>
      </c>
      <c r="N3636" s="2">
        <v>1999</v>
      </c>
      <c r="O3636" s="3">
        <v>0.1</v>
      </c>
      <c r="P3636" s="2">
        <v>3150</v>
      </c>
      <c r="Q3636" t="s">
        <v>32</v>
      </c>
      <c r="R3636" t="s">
        <v>33</v>
      </c>
      <c r="S3636" t="s">
        <v>57</v>
      </c>
      <c r="T3636" s="4">
        <v>4</v>
      </c>
      <c r="U3636" s="11">
        <f t="shared" si="56"/>
        <v>5997</v>
      </c>
      <c r="V3636" s="11">
        <f>tbl_EcommerceSales[[#This Row],[Gross_Sales]]*tbl_EcommerceSales[[#This Row],[Discount]]</f>
        <v>599.70000000000005</v>
      </c>
      <c r="W3636" s="11">
        <f>tbl_EcommerceSales[[#This Row],[Gross_Sales]]-tbl_EcommerceSales[[#This Row],[Discount_Amount]]</f>
        <v>5397.3</v>
      </c>
      <c r="X3636" s="11">
        <f>tbl_EcommerceSales[[#This Row],[Quantity]] * _xlfn.XLOOKUP(tbl_EcommerceSales[[#This Row],[Product_ID]], Product_Master!A:A, Product_Master!F:F)</f>
        <v>3150</v>
      </c>
      <c r="Y3636" s="11">
        <f>tbl_EcommerceSales[[#This Row],[Net_Revenue]]-tbl_EcommerceSales[[#This Row],[Total_Cost]]</f>
        <v>2247.3000000000002</v>
      </c>
      <c r="Z3636" s="9">
        <f>IFERROR(#REF!/tbl_EcommerceSales[[#This Row],[Total_Cost]], 0)</f>
        <v>0</v>
      </c>
      <c r="AA3636" t="str">
        <f>TEXT(tbl_EcommerceSales[[#This Row],[Order_Date]],"mmm")</f>
        <v>Feb</v>
      </c>
      <c r="AB3636">
        <f>YEAR(tbl_EcommerceSales[[#This Row],[Order_Date]])</f>
        <v>2026</v>
      </c>
      <c r="AC3636" t="str">
        <f>IF(tbl_EcommerceSales[[#This Row],[Age]]&lt;18,"Under 18",IF(tbl_EcommerceSales[[#This Row],[Age]]&lt;=25,"18-25",IF(tbl_EcommerceSales[[#This Row],[Age]]&lt;=35,"26-35",IF(tbl_EcommerceSales[[#This Row],[Age]]&lt;=45,"36-45",IF(tbl_EcommerceSales[[#This Row],[Age]]&lt;=55,"46-55","56+")))))</f>
        <v>26-35</v>
      </c>
    </row>
    <row r="3637" spans="1:29" x14ac:dyDescent="0.35">
      <c r="A3637" t="s">
        <v>5617</v>
      </c>
      <c r="B3637" s="7">
        <v>46055</v>
      </c>
      <c r="C3637" t="s">
        <v>2660</v>
      </c>
      <c r="D3637" t="s">
        <v>110</v>
      </c>
      <c r="E3637" t="s">
        <v>25</v>
      </c>
      <c r="F3637">
        <v>27</v>
      </c>
      <c r="G3637" t="s">
        <v>145</v>
      </c>
      <c r="H3637" t="s">
        <v>39</v>
      </c>
      <c r="I3637" t="s">
        <v>276</v>
      </c>
      <c r="J3637" t="s">
        <v>277</v>
      </c>
      <c r="K3637" t="s">
        <v>30</v>
      </c>
      <c r="L3637" t="s">
        <v>278</v>
      </c>
      <c r="M3637">
        <v>1</v>
      </c>
      <c r="N3637" s="2">
        <v>1599</v>
      </c>
      <c r="O3637" s="3">
        <v>0.2</v>
      </c>
      <c r="P3637" s="2">
        <v>850</v>
      </c>
      <c r="Q3637" t="s">
        <v>32</v>
      </c>
      <c r="R3637" t="s">
        <v>33</v>
      </c>
      <c r="S3637" t="s">
        <v>34</v>
      </c>
      <c r="T3637" s="4">
        <v>5</v>
      </c>
      <c r="U3637" s="11">
        <f t="shared" si="56"/>
        <v>1599</v>
      </c>
      <c r="V3637" s="11">
        <f>tbl_EcommerceSales[[#This Row],[Gross_Sales]]*tbl_EcommerceSales[[#This Row],[Discount]]</f>
        <v>319.8</v>
      </c>
      <c r="W3637" s="11">
        <f>tbl_EcommerceSales[[#This Row],[Gross_Sales]]-tbl_EcommerceSales[[#This Row],[Discount_Amount]]</f>
        <v>1279.2</v>
      </c>
      <c r="X3637" s="11">
        <f>tbl_EcommerceSales[[#This Row],[Quantity]] * _xlfn.XLOOKUP(tbl_EcommerceSales[[#This Row],[Product_ID]], Product_Master!A:A, Product_Master!F:F)</f>
        <v>850</v>
      </c>
      <c r="Y3637" s="11">
        <f>tbl_EcommerceSales[[#This Row],[Net_Revenue]]-tbl_EcommerceSales[[#This Row],[Total_Cost]]</f>
        <v>429.20000000000005</v>
      </c>
      <c r="Z3637" s="9">
        <f>IFERROR(#REF!/tbl_EcommerceSales[[#This Row],[Total_Cost]], 0)</f>
        <v>0</v>
      </c>
      <c r="AA3637" t="str">
        <f>TEXT(tbl_EcommerceSales[[#This Row],[Order_Date]],"mmm")</f>
        <v>Feb</v>
      </c>
      <c r="AB3637">
        <f>YEAR(tbl_EcommerceSales[[#This Row],[Order_Date]])</f>
        <v>2026</v>
      </c>
      <c r="AC3637" t="str">
        <f>IF(tbl_EcommerceSales[[#This Row],[Age]]&lt;18,"Under 18",IF(tbl_EcommerceSales[[#This Row],[Age]]&lt;=25,"18-25",IF(tbl_EcommerceSales[[#This Row],[Age]]&lt;=35,"26-35",IF(tbl_EcommerceSales[[#This Row],[Age]]&lt;=45,"36-45",IF(tbl_EcommerceSales[[#This Row],[Age]]&lt;=55,"46-55","56+")))))</f>
        <v>26-35</v>
      </c>
    </row>
    <row r="3638" spans="1:29" x14ac:dyDescent="0.35">
      <c r="A3638" t="s">
        <v>5618</v>
      </c>
      <c r="B3638" s="7">
        <v>46055</v>
      </c>
      <c r="C3638" t="s">
        <v>1907</v>
      </c>
      <c r="D3638" t="s">
        <v>189</v>
      </c>
      <c r="E3638" t="s">
        <v>48</v>
      </c>
      <c r="F3638">
        <v>26</v>
      </c>
      <c r="G3638" t="s">
        <v>103</v>
      </c>
      <c r="H3638" t="s">
        <v>27</v>
      </c>
      <c r="I3638" t="s">
        <v>40</v>
      </c>
      <c r="J3638" t="s">
        <v>41</v>
      </c>
      <c r="K3638" t="s">
        <v>42</v>
      </c>
      <c r="L3638" t="s">
        <v>43</v>
      </c>
      <c r="M3638">
        <v>1</v>
      </c>
      <c r="N3638" s="2">
        <v>699</v>
      </c>
      <c r="O3638" s="3">
        <v>0.2</v>
      </c>
      <c r="P3638" s="2">
        <v>310</v>
      </c>
      <c r="Q3638" t="s">
        <v>32</v>
      </c>
      <c r="R3638" t="s">
        <v>33</v>
      </c>
      <c r="S3638" t="s">
        <v>34</v>
      </c>
      <c r="T3638" s="4">
        <v>4</v>
      </c>
      <c r="U3638" s="11">
        <f t="shared" si="56"/>
        <v>699</v>
      </c>
      <c r="V3638" s="11">
        <f>tbl_EcommerceSales[[#This Row],[Gross_Sales]]*tbl_EcommerceSales[[#This Row],[Discount]]</f>
        <v>139.80000000000001</v>
      </c>
      <c r="W3638" s="11">
        <f>tbl_EcommerceSales[[#This Row],[Gross_Sales]]-tbl_EcommerceSales[[#This Row],[Discount_Amount]]</f>
        <v>559.20000000000005</v>
      </c>
      <c r="X3638" s="11">
        <f>tbl_EcommerceSales[[#This Row],[Quantity]] * _xlfn.XLOOKUP(tbl_EcommerceSales[[#This Row],[Product_ID]], Product_Master!A:A, Product_Master!F:F)</f>
        <v>310</v>
      </c>
      <c r="Y3638" s="11">
        <f>tbl_EcommerceSales[[#This Row],[Net_Revenue]]-tbl_EcommerceSales[[#This Row],[Total_Cost]]</f>
        <v>249.20000000000005</v>
      </c>
      <c r="Z3638" s="9">
        <f>IFERROR(#REF!/tbl_EcommerceSales[[#This Row],[Total_Cost]], 0)</f>
        <v>0</v>
      </c>
      <c r="AA3638" t="str">
        <f>TEXT(tbl_EcommerceSales[[#This Row],[Order_Date]],"mmm")</f>
        <v>Feb</v>
      </c>
      <c r="AB3638">
        <f>YEAR(tbl_EcommerceSales[[#This Row],[Order_Date]])</f>
        <v>2026</v>
      </c>
      <c r="AC3638" t="str">
        <f>IF(tbl_EcommerceSales[[#This Row],[Age]]&lt;18,"Under 18",IF(tbl_EcommerceSales[[#This Row],[Age]]&lt;=25,"18-25",IF(tbl_EcommerceSales[[#This Row],[Age]]&lt;=35,"26-35",IF(tbl_EcommerceSales[[#This Row],[Age]]&lt;=45,"36-45",IF(tbl_EcommerceSales[[#This Row],[Age]]&lt;=55,"46-55","56+")))))</f>
        <v>26-35</v>
      </c>
    </row>
    <row r="3639" spans="1:29" x14ac:dyDescent="0.35">
      <c r="A3639" t="s">
        <v>5619</v>
      </c>
      <c r="B3639" s="7">
        <v>46055</v>
      </c>
      <c r="C3639" t="s">
        <v>986</v>
      </c>
      <c r="D3639" t="s">
        <v>66</v>
      </c>
      <c r="E3639" t="s">
        <v>25</v>
      </c>
      <c r="F3639">
        <v>37</v>
      </c>
      <c r="G3639" t="s">
        <v>52</v>
      </c>
      <c r="H3639" t="s">
        <v>27</v>
      </c>
      <c r="I3639" t="s">
        <v>165</v>
      </c>
      <c r="J3639" t="s">
        <v>166</v>
      </c>
      <c r="K3639" t="s">
        <v>42</v>
      </c>
      <c r="L3639" t="s">
        <v>167</v>
      </c>
      <c r="M3639">
        <v>1</v>
      </c>
      <c r="N3639" s="2">
        <v>1799</v>
      </c>
      <c r="O3639" s="3">
        <v>0.2</v>
      </c>
      <c r="P3639" s="2">
        <v>900</v>
      </c>
      <c r="Q3639" t="s">
        <v>76</v>
      </c>
      <c r="R3639" t="s">
        <v>33</v>
      </c>
      <c r="S3639" t="s">
        <v>34</v>
      </c>
      <c r="T3639" s="4">
        <v>2</v>
      </c>
      <c r="U3639" s="11">
        <f t="shared" si="56"/>
        <v>1799</v>
      </c>
      <c r="V3639" s="11">
        <f>tbl_EcommerceSales[[#This Row],[Gross_Sales]]*tbl_EcommerceSales[[#This Row],[Discount]]</f>
        <v>359.8</v>
      </c>
      <c r="W3639" s="11">
        <f>tbl_EcommerceSales[[#This Row],[Gross_Sales]]-tbl_EcommerceSales[[#This Row],[Discount_Amount]]</f>
        <v>1439.2</v>
      </c>
      <c r="X3639" s="11">
        <f>tbl_EcommerceSales[[#This Row],[Quantity]] * _xlfn.XLOOKUP(tbl_EcommerceSales[[#This Row],[Product_ID]], Product_Master!A:A, Product_Master!F:F)</f>
        <v>900</v>
      </c>
      <c r="Y3639" s="11">
        <f>tbl_EcommerceSales[[#This Row],[Net_Revenue]]-tbl_EcommerceSales[[#This Row],[Total_Cost]]</f>
        <v>539.20000000000005</v>
      </c>
      <c r="Z3639" s="9">
        <f>IFERROR(#REF!/tbl_EcommerceSales[[#This Row],[Total_Cost]], 0)</f>
        <v>0</v>
      </c>
      <c r="AA3639" t="str">
        <f>TEXT(tbl_EcommerceSales[[#This Row],[Order_Date]],"mmm")</f>
        <v>Feb</v>
      </c>
      <c r="AB3639">
        <f>YEAR(tbl_EcommerceSales[[#This Row],[Order_Date]])</f>
        <v>2026</v>
      </c>
      <c r="AC3639" t="str">
        <f>IF(tbl_EcommerceSales[[#This Row],[Age]]&lt;18,"Under 18",IF(tbl_EcommerceSales[[#This Row],[Age]]&lt;=25,"18-25",IF(tbl_EcommerceSales[[#This Row],[Age]]&lt;=35,"26-35",IF(tbl_EcommerceSales[[#This Row],[Age]]&lt;=45,"36-45",IF(tbl_EcommerceSales[[#This Row],[Age]]&lt;=55,"46-55","56+")))))</f>
        <v>36-45</v>
      </c>
    </row>
    <row r="3640" spans="1:29" x14ac:dyDescent="0.35">
      <c r="A3640" t="s">
        <v>5620</v>
      </c>
      <c r="B3640" s="7">
        <v>46055</v>
      </c>
      <c r="C3640" t="s">
        <v>1909</v>
      </c>
      <c r="D3640" t="s">
        <v>86</v>
      </c>
      <c r="E3640" t="s">
        <v>48</v>
      </c>
      <c r="F3640">
        <v>31</v>
      </c>
      <c r="G3640" t="s">
        <v>107</v>
      </c>
      <c r="H3640" t="s">
        <v>39</v>
      </c>
      <c r="I3640" t="s">
        <v>62</v>
      </c>
      <c r="J3640" t="s">
        <v>63</v>
      </c>
      <c r="K3640" t="s">
        <v>42</v>
      </c>
      <c r="L3640" t="s">
        <v>43</v>
      </c>
      <c r="M3640">
        <v>2</v>
      </c>
      <c r="N3640" s="2">
        <v>499</v>
      </c>
      <c r="O3640" s="3">
        <v>0.15</v>
      </c>
      <c r="P3640" s="2">
        <v>440</v>
      </c>
      <c r="Q3640" t="s">
        <v>156</v>
      </c>
      <c r="R3640" t="s">
        <v>33</v>
      </c>
      <c r="S3640" t="s">
        <v>34</v>
      </c>
      <c r="T3640" s="4">
        <v>4</v>
      </c>
      <c r="U3640" s="11">
        <f t="shared" si="56"/>
        <v>998</v>
      </c>
      <c r="V3640" s="11">
        <f>tbl_EcommerceSales[[#This Row],[Gross_Sales]]*tbl_EcommerceSales[[#This Row],[Discount]]</f>
        <v>149.69999999999999</v>
      </c>
      <c r="W3640" s="11">
        <f>tbl_EcommerceSales[[#This Row],[Gross_Sales]]-tbl_EcommerceSales[[#This Row],[Discount_Amount]]</f>
        <v>848.3</v>
      </c>
      <c r="X3640" s="11">
        <f>tbl_EcommerceSales[[#This Row],[Quantity]] * _xlfn.XLOOKUP(tbl_EcommerceSales[[#This Row],[Product_ID]], Product_Master!A:A, Product_Master!F:F)</f>
        <v>440</v>
      </c>
      <c r="Y3640" s="11">
        <f>tbl_EcommerceSales[[#This Row],[Net_Revenue]]-tbl_EcommerceSales[[#This Row],[Total_Cost]]</f>
        <v>408.29999999999995</v>
      </c>
      <c r="Z3640" s="9">
        <f>IFERROR(#REF!/tbl_EcommerceSales[[#This Row],[Total_Cost]], 0)</f>
        <v>0</v>
      </c>
      <c r="AA3640" t="str">
        <f>TEXT(tbl_EcommerceSales[[#This Row],[Order_Date]],"mmm")</f>
        <v>Feb</v>
      </c>
      <c r="AB3640">
        <f>YEAR(tbl_EcommerceSales[[#This Row],[Order_Date]])</f>
        <v>2026</v>
      </c>
      <c r="AC3640" t="str">
        <f>IF(tbl_EcommerceSales[[#This Row],[Age]]&lt;18,"Under 18",IF(tbl_EcommerceSales[[#This Row],[Age]]&lt;=25,"18-25",IF(tbl_EcommerceSales[[#This Row],[Age]]&lt;=35,"26-35",IF(tbl_EcommerceSales[[#This Row],[Age]]&lt;=45,"36-45",IF(tbl_EcommerceSales[[#This Row],[Age]]&lt;=55,"46-55","56+")))))</f>
        <v>26-35</v>
      </c>
    </row>
    <row r="3641" spans="1:29" x14ac:dyDescent="0.35">
      <c r="A3641" t="s">
        <v>5621</v>
      </c>
      <c r="B3641" s="7">
        <v>46056</v>
      </c>
      <c r="C3641" t="s">
        <v>5622</v>
      </c>
      <c r="D3641" t="s">
        <v>106</v>
      </c>
      <c r="E3641" t="s">
        <v>48</v>
      </c>
      <c r="F3641">
        <v>32</v>
      </c>
      <c r="G3641" t="s">
        <v>155</v>
      </c>
      <c r="H3641" t="s">
        <v>88</v>
      </c>
      <c r="I3641" t="s">
        <v>89</v>
      </c>
      <c r="J3641" t="s">
        <v>90</v>
      </c>
      <c r="K3641" t="s">
        <v>91</v>
      </c>
      <c r="L3641" t="s">
        <v>92</v>
      </c>
      <c r="M3641">
        <v>1</v>
      </c>
      <c r="N3641" s="2">
        <v>599</v>
      </c>
      <c r="O3641" s="3">
        <v>0.25</v>
      </c>
      <c r="P3641" s="2">
        <v>260</v>
      </c>
      <c r="Q3641" t="s">
        <v>319</v>
      </c>
      <c r="R3641" t="s">
        <v>33</v>
      </c>
      <c r="S3641" t="s">
        <v>34</v>
      </c>
      <c r="T3641" s="4">
        <v>5</v>
      </c>
      <c r="U3641" s="11">
        <f t="shared" si="56"/>
        <v>599</v>
      </c>
      <c r="V3641" s="11">
        <f>tbl_EcommerceSales[[#This Row],[Gross_Sales]]*tbl_EcommerceSales[[#This Row],[Discount]]</f>
        <v>149.75</v>
      </c>
      <c r="W3641" s="11">
        <f>tbl_EcommerceSales[[#This Row],[Gross_Sales]]-tbl_EcommerceSales[[#This Row],[Discount_Amount]]</f>
        <v>449.25</v>
      </c>
      <c r="X3641" s="11">
        <f>tbl_EcommerceSales[[#This Row],[Quantity]] * _xlfn.XLOOKUP(tbl_EcommerceSales[[#This Row],[Product_ID]], Product_Master!A:A, Product_Master!F:F)</f>
        <v>260</v>
      </c>
      <c r="Y3641" s="11">
        <f>tbl_EcommerceSales[[#This Row],[Net_Revenue]]-tbl_EcommerceSales[[#This Row],[Total_Cost]]</f>
        <v>189.25</v>
      </c>
      <c r="Z3641" s="9">
        <f>IFERROR(#REF!/tbl_EcommerceSales[[#This Row],[Total_Cost]], 0)</f>
        <v>0</v>
      </c>
      <c r="AA3641" t="str">
        <f>TEXT(tbl_EcommerceSales[[#This Row],[Order_Date]],"mmm")</f>
        <v>Feb</v>
      </c>
      <c r="AB3641">
        <f>YEAR(tbl_EcommerceSales[[#This Row],[Order_Date]])</f>
        <v>2026</v>
      </c>
      <c r="AC3641" t="str">
        <f>IF(tbl_EcommerceSales[[#This Row],[Age]]&lt;18,"Under 18",IF(tbl_EcommerceSales[[#This Row],[Age]]&lt;=25,"18-25",IF(tbl_EcommerceSales[[#This Row],[Age]]&lt;=35,"26-35",IF(tbl_EcommerceSales[[#This Row],[Age]]&lt;=45,"36-45",IF(tbl_EcommerceSales[[#This Row],[Age]]&lt;=55,"46-55","56+")))))</f>
        <v>26-35</v>
      </c>
    </row>
    <row r="3642" spans="1:29" x14ac:dyDescent="0.35">
      <c r="A3642" t="s">
        <v>5623</v>
      </c>
      <c r="B3642" s="7">
        <v>46056</v>
      </c>
      <c r="C3642" t="s">
        <v>5624</v>
      </c>
      <c r="D3642" t="s">
        <v>254</v>
      </c>
      <c r="E3642" t="s">
        <v>48</v>
      </c>
      <c r="F3642">
        <v>50</v>
      </c>
      <c r="G3642" t="s">
        <v>192</v>
      </c>
      <c r="H3642" t="s">
        <v>27</v>
      </c>
      <c r="I3642" t="s">
        <v>160</v>
      </c>
      <c r="J3642" t="s">
        <v>161</v>
      </c>
      <c r="K3642" t="s">
        <v>91</v>
      </c>
      <c r="L3642" t="s">
        <v>133</v>
      </c>
      <c r="M3642">
        <v>1</v>
      </c>
      <c r="N3642" s="2">
        <v>1099</v>
      </c>
      <c r="O3642" s="3">
        <v>0.1</v>
      </c>
      <c r="P3642" s="2">
        <v>520</v>
      </c>
      <c r="Q3642" t="s">
        <v>319</v>
      </c>
      <c r="R3642" t="s">
        <v>33</v>
      </c>
      <c r="S3642" t="s">
        <v>57</v>
      </c>
      <c r="T3642" s="4">
        <v>5</v>
      </c>
      <c r="U3642" s="11">
        <f t="shared" si="56"/>
        <v>1099</v>
      </c>
      <c r="V3642" s="11">
        <f>tbl_EcommerceSales[[#This Row],[Gross_Sales]]*tbl_EcommerceSales[[#This Row],[Discount]]</f>
        <v>109.9</v>
      </c>
      <c r="W3642" s="11">
        <f>tbl_EcommerceSales[[#This Row],[Gross_Sales]]-tbl_EcommerceSales[[#This Row],[Discount_Amount]]</f>
        <v>989.1</v>
      </c>
      <c r="X3642" s="11">
        <f>tbl_EcommerceSales[[#This Row],[Quantity]] * _xlfn.XLOOKUP(tbl_EcommerceSales[[#This Row],[Product_ID]], Product_Master!A:A, Product_Master!F:F)</f>
        <v>520</v>
      </c>
      <c r="Y3642" s="11">
        <f>tbl_EcommerceSales[[#This Row],[Net_Revenue]]-tbl_EcommerceSales[[#This Row],[Total_Cost]]</f>
        <v>469.1</v>
      </c>
      <c r="Z3642" s="9">
        <f>IFERROR(#REF!/tbl_EcommerceSales[[#This Row],[Total_Cost]], 0)</f>
        <v>0</v>
      </c>
      <c r="AA3642" t="str">
        <f>TEXT(tbl_EcommerceSales[[#This Row],[Order_Date]],"mmm")</f>
        <v>Feb</v>
      </c>
      <c r="AB3642">
        <f>YEAR(tbl_EcommerceSales[[#This Row],[Order_Date]])</f>
        <v>2026</v>
      </c>
      <c r="AC3642" t="str">
        <f>IF(tbl_EcommerceSales[[#This Row],[Age]]&lt;18,"Under 18",IF(tbl_EcommerceSales[[#This Row],[Age]]&lt;=25,"18-25",IF(tbl_EcommerceSales[[#This Row],[Age]]&lt;=35,"26-35",IF(tbl_EcommerceSales[[#This Row],[Age]]&lt;=45,"36-45",IF(tbl_EcommerceSales[[#This Row],[Age]]&lt;=55,"46-55","56+")))))</f>
        <v>46-55</v>
      </c>
    </row>
    <row r="3643" spans="1:29" x14ac:dyDescent="0.35">
      <c r="A3643" t="s">
        <v>5625</v>
      </c>
      <c r="B3643" s="7">
        <v>46056</v>
      </c>
      <c r="C3643" t="s">
        <v>3545</v>
      </c>
      <c r="D3643" t="s">
        <v>181</v>
      </c>
      <c r="E3643" t="s">
        <v>48</v>
      </c>
      <c r="F3643">
        <v>42</v>
      </c>
      <c r="G3643" t="s">
        <v>270</v>
      </c>
      <c r="H3643" t="s">
        <v>72</v>
      </c>
      <c r="I3643" t="s">
        <v>212</v>
      </c>
      <c r="J3643" t="s">
        <v>213</v>
      </c>
      <c r="K3643" t="s">
        <v>177</v>
      </c>
      <c r="L3643" t="s">
        <v>178</v>
      </c>
      <c r="M3643">
        <v>1</v>
      </c>
      <c r="N3643" s="2">
        <v>2499</v>
      </c>
      <c r="O3643" s="3">
        <v>0.1</v>
      </c>
      <c r="P3643" s="2">
        <v>1450</v>
      </c>
      <c r="Q3643" t="s">
        <v>76</v>
      </c>
      <c r="R3643" t="s">
        <v>33</v>
      </c>
      <c r="S3643" t="s">
        <v>57</v>
      </c>
      <c r="T3643" s="4">
        <v>5</v>
      </c>
      <c r="U3643" s="11">
        <f t="shared" si="56"/>
        <v>2499</v>
      </c>
      <c r="V3643" s="11">
        <f>tbl_EcommerceSales[[#This Row],[Gross_Sales]]*tbl_EcommerceSales[[#This Row],[Discount]]</f>
        <v>249.9</v>
      </c>
      <c r="W3643" s="11">
        <f>tbl_EcommerceSales[[#This Row],[Gross_Sales]]-tbl_EcommerceSales[[#This Row],[Discount_Amount]]</f>
        <v>2249.1</v>
      </c>
      <c r="X3643" s="11">
        <f>tbl_EcommerceSales[[#This Row],[Quantity]] * _xlfn.XLOOKUP(tbl_EcommerceSales[[#This Row],[Product_ID]], Product_Master!A:A, Product_Master!F:F)</f>
        <v>1450</v>
      </c>
      <c r="Y3643" s="11">
        <f>tbl_EcommerceSales[[#This Row],[Net_Revenue]]-tbl_EcommerceSales[[#This Row],[Total_Cost]]</f>
        <v>799.09999999999991</v>
      </c>
      <c r="Z3643" s="9">
        <f>IFERROR(#REF!/tbl_EcommerceSales[[#This Row],[Total_Cost]], 0)</f>
        <v>0</v>
      </c>
      <c r="AA3643" t="str">
        <f>TEXT(tbl_EcommerceSales[[#This Row],[Order_Date]],"mmm")</f>
        <v>Feb</v>
      </c>
      <c r="AB3643">
        <f>YEAR(tbl_EcommerceSales[[#This Row],[Order_Date]])</f>
        <v>2026</v>
      </c>
      <c r="AC3643" t="str">
        <f>IF(tbl_EcommerceSales[[#This Row],[Age]]&lt;18,"Under 18",IF(tbl_EcommerceSales[[#This Row],[Age]]&lt;=25,"18-25",IF(tbl_EcommerceSales[[#This Row],[Age]]&lt;=35,"26-35",IF(tbl_EcommerceSales[[#This Row],[Age]]&lt;=45,"36-45",IF(tbl_EcommerceSales[[#This Row],[Age]]&lt;=55,"46-55","56+")))))</f>
        <v>36-45</v>
      </c>
    </row>
    <row r="3644" spans="1:29" x14ac:dyDescent="0.35">
      <c r="A3644" t="s">
        <v>5626</v>
      </c>
      <c r="B3644" s="7">
        <v>46056</v>
      </c>
      <c r="C3644" t="s">
        <v>5627</v>
      </c>
      <c r="D3644" t="s">
        <v>195</v>
      </c>
      <c r="E3644" t="s">
        <v>48</v>
      </c>
      <c r="F3644">
        <v>34</v>
      </c>
      <c r="G3644" t="s">
        <v>171</v>
      </c>
      <c r="H3644" t="s">
        <v>39</v>
      </c>
      <c r="I3644" t="s">
        <v>212</v>
      </c>
      <c r="J3644" t="s">
        <v>213</v>
      </c>
      <c r="K3644" t="s">
        <v>177</v>
      </c>
      <c r="L3644" t="s">
        <v>178</v>
      </c>
      <c r="M3644">
        <v>1</v>
      </c>
      <c r="N3644" s="2">
        <v>2499</v>
      </c>
      <c r="O3644" s="3">
        <v>0.1</v>
      </c>
      <c r="P3644" s="2">
        <v>1450</v>
      </c>
      <c r="Q3644" t="s">
        <v>32</v>
      </c>
      <c r="R3644" t="s">
        <v>33</v>
      </c>
      <c r="S3644" t="s">
        <v>57</v>
      </c>
      <c r="T3644" s="4">
        <v>5</v>
      </c>
      <c r="U3644" s="11">
        <f t="shared" si="56"/>
        <v>2499</v>
      </c>
      <c r="V3644" s="11">
        <f>tbl_EcommerceSales[[#This Row],[Gross_Sales]]*tbl_EcommerceSales[[#This Row],[Discount]]</f>
        <v>249.9</v>
      </c>
      <c r="W3644" s="11">
        <f>tbl_EcommerceSales[[#This Row],[Gross_Sales]]-tbl_EcommerceSales[[#This Row],[Discount_Amount]]</f>
        <v>2249.1</v>
      </c>
      <c r="X3644" s="11">
        <f>tbl_EcommerceSales[[#This Row],[Quantity]] * _xlfn.XLOOKUP(tbl_EcommerceSales[[#This Row],[Product_ID]], Product_Master!A:A, Product_Master!F:F)</f>
        <v>1450</v>
      </c>
      <c r="Y3644" s="11">
        <f>tbl_EcommerceSales[[#This Row],[Net_Revenue]]-tbl_EcommerceSales[[#This Row],[Total_Cost]]</f>
        <v>799.09999999999991</v>
      </c>
      <c r="Z3644" s="9">
        <f>IFERROR(#REF!/tbl_EcommerceSales[[#This Row],[Total_Cost]], 0)</f>
        <v>0</v>
      </c>
      <c r="AA3644" t="str">
        <f>TEXT(tbl_EcommerceSales[[#This Row],[Order_Date]],"mmm")</f>
        <v>Feb</v>
      </c>
      <c r="AB3644">
        <f>YEAR(tbl_EcommerceSales[[#This Row],[Order_Date]])</f>
        <v>2026</v>
      </c>
      <c r="AC3644" t="str">
        <f>IF(tbl_EcommerceSales[[#This Row],[Age]]&lt;18,"Under 18",IF(tbl_EcommerceSales[[#This Row],[Age]]&lt;=25,"18-25",IF(tbl_EcommerceSales[[#This Row],[Age]]&lt;=35,"26-35",IF(tbl_EcommerceSales[[#This Row],[Age]]&lt;=45,"36-45",IF(tbl_EcommerceSales[[#This Row],[Age]]&lt;=55,"46-55","56+")))))</f>
        <v>26-35</v>
      </c>
    </row>
    <row r="3645" spans="1:29" x14ac:dyDescent="0.35">
      <c r="A3645" t="s">
        <v>5628</v>
      </c>
      <c r="B3645" s="7">
        <v>46056</v>
      </c>
      <c r="C3645" t="s">
        <v>556</v>
      </c>
      <c r="D3645" t="s">
        <v>342</v>
      </c>
      <c r="E3645" t="s">
        <v>48</v>
      </c>
      <c r="F3645">
        <v>35</v>
      </c>
      <c r="G3645" t="s">
        <v>26</v>
      </c>
      <c r="H3645" t="s">
        <v>27</v>
      </c>
      <c r="I3645" t="s">
        <v>294</v>
      </c>
      <c r="J3645" t="s">
        <v>295</v>
      </c>
      <c r="K3645" t="s">
        <v>91</v>
      </c>
      <c r="L3645" t="s">
        <v>296</v>
      </c>
      <c r="M3645">
        <v>2</v>
      </c>
      <c r="N3645" s="2">
        <v>699</v>
      </c>
      <c r="O3645" s="3">
        <v>0.2</v>
      </c>
      <c r="P3645" s="2">
        <v>600</v>
      </c>
      <c r="Q3645" t="s">
        <v>156</v>
      </c>
      <c r="R3645" t="s">
        <v>33</v>
      </c>
      <c r="S3645" t="s">
        <v>34</v>
      </c>
      <c r="T3645" s="4">
        <v>4</v>
      </c>
      <c r="U3645" s="11">
        <f t="shared" si="56"/>
        <v>1398</v>
      </c>
      <c r="V3645" s="11">
        <f>tbl_EcommerceSales[[#This Row],[Gross_Sales]]*tbl_EcommerceSales[[#This Row],[Discount]]</f>
        <v>279.60000000000002</v>
      </c>
      <c r="W3645" s="11">
        <f>tbl_EcommerceSales[[#This Row],[Gross_Sales]]-tbl_EcommerceSales[[#This Row],[Discount_Amount]]</f>
        <v>1118.4000000000001</v>
      </c>
      <c r="X3645" s="11">
        <f>tbl_EcommerceSales[[#This Row],[Quantity]] * _xlfn.XLOOKUP(tbl_EcommerceSales[[#This Row],[Product_ID]], Product_Master!A:A, Product_Master!F:F)</f>
        <v>600</v>
      </c>
      <c r="Y3645" s="11">
        <f>tbl_EcommerceSales[[#This Row],[Net_Revenue]]-tbl_EcommerceSales[[#This Row],[Total_Cost]]</f>
        <v>518.40000000000009</v>
      </c>
      <c r="Z3645" s="9">
        <f>IFERROR(#REF!/tbl_EcommerceSales[[#This Row],[Total_Cost]], 0)</f>
        <v>0</v>
      </c>
      <c r="AA3645" t="str">
        <f>TEXT(tbl_EcommerceSales[[#This Row],[Order_Date]],"mmm")</f>
        <v>Feb</v>
      </c>
      <c r="AB3645">
        <f>YEAR(tbl_EcommerceSales[[#This Row],[Order_Date]])</f>
        <v>2026</v>
      </c>
      <c r="AC3645" t="str">
        <f>IF(tbl_EcommerceSales[[#This Row],[Age]]&lt;18,"Under 18",IF(tbl_EcommerceSales[[#This Row],[Age]]&lt;=25,"18-25",IF(tbl_EcommerceSales[[#This Row],[Age]]&lt;=35,"26-35",IF(tbl_EcommerceSales[[#This Row],[Age]]&lt;=45,"36-45",IF(tbl_EcommerceSales[[#This Row],[Age]]&lt;=55,"46-55","56+")))))</f>
        <v>26-35</v>
      </c>
    </row>
    <row r="3646" spans="1:29" x14ac:dyDescent="0.35">
      <c r="A3646" t="s">
        <v>5629</v>
      </c>
      <c r="B3646" s="7">
        <v>46056</v>
      </c>
      <c r="C3646" t="s">
        <v>4706</v>
      </c>
      <c r="D3646" t="s">
        <v>110</v>
      </c>
      <c r="E3646" t="s">
        <v>25</v>
      </c>
      <c r="F3646">
        <v>23</v>
      </c>
      <c r="G3646" t="s">
        <v>103</v>
      </c>
      <c r="H3646" t="s">
        <v>27</v>
      </c>
      <c r="I3646" t="s">
        <v>290</v>
      </c>
      <c r="J3646" t="s">
        <v>291</v>
      </c>
      <c r="K3646" t="s">
        <v>30</v>
      </c>
      <c r="L3646" t="s">
        <v>31</v>
      </c>
      <c r="M3646">
        <v>1</v>
      </c>
      <c r="N3646" s="2">
        <v>3499</v>
      </c>
      <c r="O3646" s="3">
        <v>0</v>
      </c>
      <c r="P3646" s="2">
        <v>2250</v>
      </c>
      <c r="Q3646" t="s">
        <v>123</v>
      </c>
      <c r="R3646" t="s">
        <v>33</v>
      </c>
      <c r="S3646" t="s">
        <v>57</v>
      </c>
      <c r="T3646" s="4">
        <v>5</v>
      </c>
      <c r="U3646" s="11">
        <f t="shared" si="56"/>
        <v>3499</v>
      </c>
      <c r="V3646" s="11">
        <f>tbl_EcommerceSales[[#This Row],[Gross_Sales]]*tbl_EcommerceSales[[#This Row],[Discount]]</f>
        <v>0</v>
      </c>
      <c r="W3646" s="11">
        <f>tbl_EcommerceSales[[#This Row],[Gross_Sales]]-tbl_EcommerceSales[[#This Row],[Discount_Amount]]</f>
        <v>3499</v>
      </c>
      <c r="X3646" s="11">
        <f>tbl_EcommerceSales[[#This Row],[Quantity]] * _xlfn.XLOOKUP(tbl_EcommerceSales[[#This Row],[Product_ID]], Product_Master!A:A, Product_Master!F:F)</f>
        <v>2250</v>
      </c>
      <c r="Y3646" s="11">
        <f>tbl_EcommerceSales[[#This Row],[Net_Revenue]]-tbl_EcommerceSales[[#This Row],[Total_Cost]]</f>
        <v>1249</v>
      </c>
      <c r="Z3646" s="9">
        <f>IFERROR(#REF!/tbl_EcommerceSales[[#This Row],[Total_Cost]], 0)</f>
        <v>0</v>
      </c>
      <c r="AA3646" t="str">
        <f>TEXT(tbl_EcommerceSales[[#This Row],[Order_Date]],"mmm")</f>
        <v>Feb</v>
      </c>
      <c r="AB3646">
        <f>YEAR(tbl_EcommerceSales[[#This Row],[Order_Date]])</f>
        <v>2026</v>
      </c>
      <c r="AC3646" t="str">
        <f>IF(tbl_EcommerceSales[[#This Row],[Age]]&lt;18,"Under 18",IF(tbl_EcommerceSales[[#This Row],[Age]]&lt;=25,"18-25",IF(tbl_EcommerceSales[[#This Row],[Age]]&lt;=35,"26-35",IF(tbl_EcommerceSales[[#This Row],[Age]]&lt;=45,"36-45",IF(tbl_EcommerceSales[[#This Row],[Age]]&lt;=55,"46-55","56+")))))</f>
        <v>18-25</v>
      </c>
    </row>
    <row r="3647" spans="1:29" x14ac:dyDescent="0.35">
      <c r="A3647" t="s">
        <v>5630</v>
      </c>
      <c r="B3647" s="7">
        <v>46056</v>
      </c>
      <c r="C3647" t="s">
        <v>3373</v>
      </c>
      <c r="D3647" t="s">
        <v>170</v>
      </c>
      <c r="E3647" t="s">
        <v>48</v>
      </c>
      <c r="F3647">
        <v>43</v>
      </c>
      <c r="G3647" t="s">
        <v>192</v>
      </c>
      <c r="H3647" t="s">
        <v>27</v>
      </c>
      <c r="I3647" t="s">
        <v>206</v>
      </c>
      <c r="J3647" t="s">
        <v>207</v>
      </c>
      <c r="K3647" t="s">
        <v>177</v>
      </c>
      <c r="L3647" t="s">
        <v>208</v>
      </c>
      <c r="M3647">
        <v>1</v>
      </c>
      <c r="N3647" s="2">
        <v>2199</v>
      </c>
      <c r="O3647" s="3">
        <v>0.15</v>
      </c>
      <c r="P3647" s="2">
        <v>1250</v>
      </c>
      <c r="Q3647" t="s">
        <v>123</v>
      </c>
      <c r="R3647" t="s">
        <v>33</v>
      </c>
      <c r="S3647" t="s">
        <v>57</v>
      </c>
      <c r="T3647" s="4">
        <v>1</v>
      </c>
      <c r="U3647" s="11">
        <f t="shared" si="56"/>
        <v>2199</v>
      </c>
      <c r="V3647" s="11">
        <f>tbl_EcommerceSales[[#This Row],[Gross_Sales]]*tbl_EcommerceSales[[#This Row],[Discount]]</f>
        <v>329.84999999999997</v>
      </c>
      <c r="W3647" s="11">
        <f>tbl_EcommerceSales[[#This Row],[Gross_Sales]]-tbl_EcommerceSales[[#This Row],[Discount_Amount]]</f>
        <v>1869.15</v>
      </c>
      <c r="X3647" s="11">
        <f>tbl_EcommerceSales[[#This Row],[Quantity]] * _xlfn.XLOOKUP(tbl_EcommerceSales[[#This Row],[Product_ID]], Product_Master!A:A, Product_Master!F:F)</f>
        <v>1250</v>
      </c>
      <c r="Y3647" s="11">
        <f>tbl_EcommerceSales[[#This Row],[Net_Revenue]]-tbl_EcommerceSales[[#This Row],[Total_Cost]]</f>
        <v>619.15000000000009</v>
      </c>
      <c r="Z3647" s="9">
        <f>IFERROR(#REF!/tbl_EcommerceSales[[#This Row],[Total_Cost]], 0)</f>
        <v>0</v>
      </c>
      <c r="AA3647" t="str">
        <f>TEXT(tbl_EcommerceSales[[#This Row],[Order_Date]],"mmm")</f>
        <v>Feb</v>
      </c>
      <c r="AB3647">
        <f>YEAR(tbl_EcommerceSales[[#This Row],[Order_Date]])</f>
        <v>2026</v>
      </c>
      <c r="AC3647" t="str">
        <f>IF(tbl_EcommerceSales[[#This Row],[Age]]&lt;18,"Under 18",IF(tbl_EcommerceSales[[#This Row],[Age]]&lt;=25,"18-25",IF(tbl_EcommerceSales[[#This Row],[Age]]&lt;=35,"26-35",IF(tbl_EcommerceSales[[#This Row],[Age]]&lt;=45,"36-45",IF(tbl_EcommerceSales[[#This Row],[Age]]&lt;=55,"46-55","56+")))))</f>
        <v>36-45</v>
      </c>
    </row>
    <row r="3648" spans="1:29" x14ac:dyDescent="0.35">
      <c r="A3648" t="s">
        <v>5631</v>
      </c>
      <c r="B3648" s="7">
        <v>46056</v>
      </c>
      <c r="C3648" t="s">
        <v>3808</v>
      </c>
      <c r="D3648" t="s">
        <v>312</v>
      </c>
      <c r="E3648" t="s">
        <v>48</v>
      </c>
      <c r="F3648">
        <v>26</v>
      </c>
      <c r="G3648" t="s">
        <v>38</v>
      </c>
      <c r="H3648" t="s">
        <v>39</v>
      </c>
      <c r="I3648" t="s">
        <v>53</v>
      </c>
      <c r="J3648" t="s">
        <v>54</v>
      </c>
      <c r="K3648" t="s">
        <v>55</v>
      </c>
      <c r="L3648" t="s">
        <v>56</v>
      </c>
      <c r="M3648">
        <v>2</v>
      </c>
      <c r="N3648" s="2">
        <v>799</v>
      </c>
      <c r="O3648" s="3">
        <v>0.15</v>
      </c>
      <c r="P3648" s="2">
        <v>780</v>
      </c>
      <c r="Q3648" t="s">
        <v>319</v>
      </c>
      <c r="R3648" t="s">
        <v>33</v>
      </c>
      <c r="S3648" t="s">
        <v>34</v>
      </c>
      <c r="T3648" s="4">
        <v>5</v>
      </c>
      <c r="U3648" s="11">
        <f t="shared" si="56"/>
        <v>1598</v>
      </c>
      <c r="V3648" s="11">
        <f>tbl_EcommerceSales[[#This Row],[Gross_Sales]]*tbl_EcommerceSales[[#This Row],[Discount]]</f>
        <v>239.7</v>
      </c>
      <c r="W3648" s="11">
        <f>tbl_EcommerceSales[[#This Row],[Gross_Sales]]-tbl_EcommerceSales[[#This Row],[Discount_Amount]]</f>
        <v>1358.3</v>
      </c>
      <c r="X3648" s="11">
        <f>tbl_EcommerceSales[[#This Row],[Quantity]] * _xlfn.XLOOKUP(tbl_EcommerceSales[[#This Row],[Product_ID]], Product_Master!A:A, Product_Master!F:F)</f>
        <v>780</v>
      </c>
      <c r="Y3648" s="11">
        <f>tbl_EcommerceSales[[#This Row],[Net_Revenue]]-tbl_EcommerceSales[[#This Row],[Total_Cost]]</f>
        <v>578.29999999999995</v>
      </c>
      <c r="Z3648" s="9">
        <f>IFERROR(#REF!/tbl_EcommerceSales[[#This Row],[Total_Cost]], 0)</f>
        <v>0</v>
      </c>
      <c r="AA3648" t="str">
        <f>TEXT(tbl_EcommerceSales[[#This Row],[Order_Date]],"mmm")</f>
        <v>Feb</v>
      </c>
      <c r="AB3648">
        <f>YEAR(tbl_EcommerceSales[[#This Row],[Order_Date]])</f>
        <v>2026</v>
      </c>
      <c r="AC3648" t="str">
        <f>IF(tbl_EcommerceSales[[#This Row],[Age]]&lt;18,"Under 18",IF(tbl_EcommerceSales[[#This Row],[Age]]&lt;=25,"18-25",IF(tbl_EcommerceSales[[#This Row],[Age]]&lt;=35,"26-35",IF(tbl_EcommerceSales[[#This Row],[Age]]&lt;=45,"36-45",IF(tbl_EcommerceSales[[#This Row],[Age]]&lt;=55,"46-55","56+")))))</f>
        <v>26-35</v>
      </c>
    </row>
    <row r="3649" spans="1:29" x14ac:dyDescent="0.35">
      <c r="A3649" t="s">
        <v>5632</v>
      </c>
      <c r="B3649" s="7">
        <v>46056</v>
      </c>
      <c r="C3649" t="s">
        <v>2508</v>
      </c>
      <c r="D3649" t="s">
        <v>170</v>
      </c>
      <c r="E3649" t="s">
        <v>48</v>
      </c>
      <c r="F3649">
        <v>42</v>
      </c>
      <c r="G3649" t="s">
        <v>96</v>
      </c>
      <c r="H3649" t="s">
        <v>39</v>
      </c>
      <c r="I3649" t="s">
        <v>271</v>
      </c>
      <c r="J3649" t="s">
        <v>272</v>
      </c>
      <c r="K3649" t="s">
        <v>30</v>
      </c>
      <c r="L3649" t="s">
        <v>273</v>
      </c>
      <c r="M3649">
        <v>1</v>
      </c>
      <c r="N3649" s="2">
        <v>4299</v>
      </c>
      <c r="O3649" s="3">
        <v>0</v>
      </c>
      <c r="P3649" s="2">
        <v>2700</v>
      </c>
      <c r="Q3649" t="s">
        <v>32</v>
      </c>
      <c r="R3649" t="s">
        <v>33</v>
      </c>
      <c r="S3649" t="s">
        <v>34</v>
      </c>
      <c r="T3649" s="4">
        <v>5</v>
      </c>
      <c r="U3649" s="11">
        <f t="shared" si="56"/>
        <v>4299</v>
      </c>
      <c r="V3649" s="11">
        <f>tbl_EcommerceSales[[#This Row],[Gross_Sales]]*tbl_EcommerceSales[[#This Row],[Discount]]</f>
        <v>0</v>
      </c>
      <c r="W3649" s="11">
        <f>tbl_EcommerceSales[[#This Row],[Gross_Sales]]-tbl_EcommerceSales[[#This Row],[Discount_Amount]]</f>
        <v>4299</v>
      </c>
      <c r="X3649" s="11">
        <f>tbl_EcommerceSales[[#This Row],[Quantity]] * _xlfn.XLOOKUP(tbl_EcommerceSales[[#This Row],[Product_ID]], Product_Master!A:A, Product_Master!F:F)</f>
        <v>2700</v>
      </c>
      <c r="Y3649" s="11">
        <f>tbl_EcommerceSales[[#This Row],[Net_Revenue]]-tbl_EcommerceSales[[#This Row],[Total_Cost]]</f>
        <v>1599</v>
      </c>
      <c r="Z3649" s="9">
        <f>IFERROR(#REF!/tbl_EcommerceSales[[#This Row],[Total_Cost]], 0)</f>
        <v>0</v>
      </c>
      <c r="AA3649" t="str">
        <f>TEXT(tbl_EcommerceSales[[#This Row],[Order_Date]],"mmm")</f>
        <v>Feb</v>
      </c>
      <c r="AB3649">
        <f>YEAR(tbl_EcommerceSales[[#This Row],[Order_Date]])</f>
        <v>2026</v>
      </c>
      <c r="AC3649" t="str">
        <f>IF(tbl_EcommerceSales[[#This Row],[Age]]&lt;18,"Under 18",IF(tbl_EcommerceSales[[#This Row],[Age]]&lt;=25,"18-25",IF(tbl_EcommerceSales[[#This Row],[Age]]&lt;=35,"26-35",IF(tbl_EcommerceSales[[#This Row],[Age]]&lt;=45,"36-45",IF(tbl_EcommerceSales[[#This Row],[Age]]&lt;=55,"46-55","56+")))))</f>
        <v>36-45</v>
      </c>
    </row>
    <row r="3650" spans="1:29" x14ac:dyDescent="0.35">
      <c r="A3650" t="s">
        <v>5633</v>
      </c>
      <c r="B3650" s="7">
        <v>46056</v>
      </c>
      <c r="C3650" t="s">
        <v>4961</v>
      </c>
      <c r="D3650" t="s">
        <v>235</v>
      </c>
      <c r="E3650" t="s">
        <v>48</v>
      </c>
      <c r="F3650">
        <v>28</v>
      </c>
      <c r="G3650" t="s">
        <v>142</v>
      </c>
      <c r="H3650" t="s">
        <v>88</v>
      </c>
      <c r="I3650" t="s">
        <v>62</v>
      </c>
      <c r="J3650" t="s">
        <v>63</v>
      </c>
      <c r="K3650" t="s">
        <v>42</v>
      </c>
      <c r="L3650" t="s">
        <v>43</v>
      </c>
      <c r="M3650">
        <v>1</v>
      </c>
      <c r="N3650" s="2">
        <v>499</v>
      </c>
      <c r="O3650" s="3">
        <v>0.05</v>
      </c>
      <c r="P3650" s="2">
        <v>220</v>
      </c>
      <c r="Q3650" t="s">
        <v>123</v>
      </c>
      <c r="R3650" t="s">
        <v>33</v>
      </c>
      <c r="S3650" t="s">
        <v>34</v>
      </c>
      <c r="T3650" s="4">
        <v>4</v>
      </c>
      <c r="U3650" s="11">
        <f t="shared" ref="U3650:U3713" si="57">M3650*N3650</f>
        <v>499</v>
      </c>
      <c r="V3650" s="11">
        <f>tbl_EcommerceSales[[#This Row],[Gross_Sales]]*tbl_EcommerceSales[[#This Row],[Discount]]</f>
        <v>24.950000000000003</v>
      </c>
      <c r="W3650" s="11">
        <f>tbl_EcommerceSales[[#This Row],[Gross_Sales]]-tbl_EcommerceSales[[#This Row],[Discount_Amount]]</f>
        <v>474.05</v>
      </c>
      <c r="X3650" s="11">
        <f>tbl_EcommerceSales[[#This Row],[Quantity]] * _xlfn.XLOOKUP(tbl_EcommerceSales[[#This Row],[Product_ID]], Product_Master!A:A, Product_Master!F:F)</f>
        <v>220</v>
      </c>
      <c r="Y3650" s="11">
        <f>tbl_EcommerceSales[[#This Row],[Net_Revenue]]-tbl_EcommerceSales[[#This Row],[Total_Cost]]</f>
        <v>254.05</v>
      </c>
      <c r="Z3650" s="9">
        <f>IFERROR(#REF!/tbl_EcommerceSales[[#This Row],[Total_Cost]], 0)</f>
        <v>0</v>
      </c>
      <c r="AA3650" t="str">
        <f>TEXT(tbl_EcommerceSales[[#This Row],[Order_Date]],"mmm")</f>
        <v>Feb</v>
      </c>
      <c r="AB3650">
        <f>YEAR(tbl_EcommerceSales[[#This Row],[Order_Date]])</f>
        <v>2026</v>
      </c>
      <c r="AC3650" t="str">
        <f>IF(tbl_EcommerceSales[[#This Row],[Age]]&lt;18,"Under 18",IF(tbl_EcommerceSales[[#This Row],[Age]]&lt;=25,"18-25",IF(tbl_EcommerceSales[[#This Row],[Age]]&lt;=35,"26-35",IF(tbl_EcommerceSales[[#This Row],[Age]]&lt;=45,"36-45",IF(tbl_EcommerceSales[[#This Row],[Age]]&lt;=55,"46-55","56+")))))</f>
        <v>26-35</v>
      </c>
    </row>
    <row r="3651" spans="1:29" x14ac:dyDescent="0.35">
      <c r="A3651" t="s">
        <v>5634</v>
      </c>
      <c r="B3651" s="7">
        <v>46057</v>
      </c>
      <c r="C3651" t="s">
        <v>5121</v>
      </c>
      <c r="D3651" t="s">
        <v>195</v>
      </c>
      <c r="E3651" t="s">
        <v>25</v>
      </c>
      <c r="F3651">
        <v>26</v>
      </c>
      <c r="G3651" t="s">
        <v>246</v>
      </c>
      <c r="H3651" t="s">
        <v>27</v>
      </c>
      <c r="I3651" t="s">
        <v>160</v>
      </c>
      <c r="J3651" t="s">
        <v>161</v>
      </c>
      <c r="K3651" t="s">
        <v>91</v>
      </c>
      <c r="L3651" t="s">
        <v>133</v>
      </c>
      <c r="M3651">
        <v>2</v>
      </c>
      <c r="N3651" s="2">
        <v>1099</v>
      </c>
      <c r="O3651" s="3">
        <v>0.2</v>
      </c>
      <c r="P3651" s="2">
        <v>1040</v>
      </c>
      <c r="Q3651" t="s">
        <v>123</v>
      </c>
      <c r="R3651" t="s">
        <v>33</v>
      </c>
      <c r="S3651" t="s">
        <v>57</v>
      </c>
      <c r="T3651" s="4">
        <v>1</v>
      </c>
      <c r="U3651" s="11">
        <f t="shared" si="57"/>
        <v>2198</v>
      </c>
      <c r="V3651" s="11">
        <f>tbl_EcommerceSales[[#This Row],[Gross_Sales]]*tbl_EcommerceSales[[#This Row],[Discount]]</f>
        <v>439.6</v>
      </c>
      <c r="W3651" s="11">
        <f>tbl_EcommerceSales[[#This Row],[Gross_Sales]]-tbl_EcommerceSales[[#This Row],[Discount_Amount]]</f>
        <v>1758.4</v>
      </c>
      <c r="X3651" s="11">
        <f>tbl_EcommerceSales[[#This Row],[Quantity]] * _xlfn.XLOOKUP(tbl_EcommerceSales[[#This Row],[Product_ID]], Product_Master!A:A, Product_Master!F:F)</f>
        <v>1040</v>
      </c>
      <c r="Y3651" s="11">
        <f>tbl_EcommerceSales[[#This Row],[Net_Revenue]]-tbl_EcommerceSales[[#This Row],[Total_Cost]]</f>
        <v>718.40000000000009</v>
      </c>
      <c r="Z3651" s="9">
        <f>IFERROR(#REF!/tbl_EcommerceSales[[#This Row],[Total_Cost]], 0)</f>
        <v>0</v>
      </c>
      <c r="AA3651" t="str">
        <f>TEXT(tbl_EcommerceSales[[#This Row],[Order_Date]],"mmm")</f>
        <v>Feb</v>
      </c>
      <c r="AB3651">
        <f>YEAR(tbl_EcommerceSales[[#This Row],[Order_Date]])</f>
        <v>2026</v>
      </c>
      <c r="AC3651" t="str">
        <f>IF(tbl_EcommerceSales[[#This Row],[Age]]&lt;18,"Under 18",IF(tbl_EcommerceSales[[#This Row],[Age]]&lt;=25,"18-25",IF(tbl_EcommerceSales[[#This Row],[Age]]&lt;=35,"26-35",IF(tbl_EcommerceSales[[#This Row],[Age]]&lt;=45,"36-45",IF(tbl_EcommerceSales[[#This Row],[Age]]&lt;=55,"46-55","56+")))))</f>
        <v>26-35</v>
      </c>
    </row>
    <row r="3652" spans="1:29" x14ac:dyDescent="0.35">
      <c r="A3652" t="s">
        <v>5635</v>
      </c>
      <c r="B3652" s="7">
        <v>46057</v>
      </c>
      <c r="C3652" t="s">
        <v>2119</v>
      </c>
      <c r="D3652" t="s">
        <v>86</v>
      </c>
      <c r="E3652" t="s">
        <v>48</v>
      </c>
      <c r="F3652">
        <v>19</v>
      </c>
      <c r="G3652" t="s">
        <v>155</v>
      </c>
      <c r="H3652" t="s">
        <v>88</v>
      </c>
      <c r="I3652" t="s">
        <v>357</v>
      </c>
      <c r="J3652" t="s">
        <v>358</v>
      </c>
      <c r="K3652" t="s">
        <v>177</v>
      </c>
      <c r="L3652" t="s">
        <v>178</v>
      </c>
      <c r="M3652">
        <v>1</v>
      </c>
      <c r="N3652" s="2">
        <v>999</v>
      </c>
      <c r="O3652" s="3">
        <v>0.2</v>
      </c>
      <c r="P3652" s="2">
        <v>520</v>
      </c>
      <c r="Q3652" t="s">
        <v>156</v>
      </c>
      <c r="R3652" t="s">
        <v>162</v>
      </c>
      <c r="S3652" t="s">
        <v>57</v>
      </c>
      <c r="T3652" s="4"/>
      <c r="U3652" s="11">
        <f t="shared" si="57"/>
        <v>999</v>
      </c>
      <c r="V3652" s="11">
        <f>tbl_EcommerceSales[[#This Row],[Gross_Sales]]*tbl_EcommerceSales[[#This Row],[Discount]]</f>
        <v>199.8</v>
      </c>
      <c r="W3652" s="11">
        <f>tbl_EcommerceSales[[#This Row],[Gross_Sales]]-tbl_EcommerceSales[[#This Row],[Discount_Amount]]</f>
        <v>799.2</v>
      </c>
      <c r="X3652" s="11">
        <f>tbl_EcommerceSales[[#This Row],[Quantity]] * _xlfn.XLOOKUP(tbl_EcommerceSales[[#This Row],[Product_ID]], Product_Master!A:A, Product_Master!F:F)</f>
        <v>520</v>
      </c>
      <c r="Y3652" s="11">
        <f>tbl_EcommerceSales[[#This Row],[Net_Revenue]]-tbl_EcommerceSales[[#This Row],[Total_Cost]]</f>
        <v>279.20000000000005</v>
      </c>
      <c r="Z3652" s="9">
        <f>IFERROR(#REF!/tbl_EcommerceSales[[#This Row],[Total_Cost]], 0)</f>
        <v>0</v>
      </c>
      <c r="AA3652" t="str">
        <f>TEXT(tbl_EcommerceSales[[#This Row],[Order_Date]],"mmm")</f>
        <v>Feb</v>
      </c>
      <c r="AB3652">
        <f>YEAR(tbl_EcommerceSales[[#This Row],[Order_Date]])</f>
        <v>2026</v>
      </c>
      <c r="AC3652" t="str">
        <f>IF(tbl_EcommerceSales[[#This Row],[Age]]&lt;18,"Under 18",IF(tbl_EcommerceSales[[#This Row],[Age]]&lt;=25,"18-25",IF(tbl_EcommerceSales[[#This Row],[Age]]&lt;=35,"26-35",IF(tbl_EcommerceSales[[#This Row],[Age]]&lt;=45,"36-45",IF(tbl_EcommerceSales[[#This Row],[Age]]&lt;=55,"46-55","56+")))))</f>
        <v>18-25</v>
      </c>
    </row>
    <row r="3653" spans="1:29" x14ac:dyDescent="0.35">
      <c r="A3653" t="s">
        <v>5636</v>
      </c>
      <c r="B3653" s="7">
        <v>46057</v>
      </c>
      <c r="C3653" t="s">
        <v>5637</v>
      </c>
      <c r="D3653" t="s">
        <v>254</v>
      </c>
      <c r="E3653" t="s">
        <v>48</v>
      </c>
      <c r="F3653">
        <v>35</v>
      </c>
      <c r="G3653" t="s">
        <v>61</v>
      </c>
      <c r="H3653" t="s">
        <v>27</v>
      </c>
      <c r="I3653" t="s">
        <v>117</v>
      </c>
      <c r="J3653" t="s">
        <v>118</v>
      </c>
      <c r="K3653" t="s">
        <v>82</v>
      </c>
      <c r="L3653" t="s">
        <v>119</v>
      </c>
      <c r="M3653">
        <v>2</v>
      </c>
      <c r="N3653" s="2">
        <v>3299</v>
      </c>
      <c r="O3653" s="3">
        <v>0.05</v>
      </c>
      <c r="P3653" s="2">
        <v>4200</v>
      </c>
      <c r="Q3653" t="s">
        <v>44</v>
      </c>
      <c r="R3653" t="s">
        <v>33</v>
      </c>
      <c r="S3653" t="s">
        <v>34</v>
      </c>
      <c r="T3653" s="4">
        <v>4</v>
      </c>
      <c r="U3653" s="11">
        <f t="shared" si="57"/>
        <v>6598</v>
      </c>
      <c r="V3653" s="11">
        <f>tbl_EcommerceSales[[#This Row],[Gross_Sales]]*tbl_EcommerceSales[[#This Row],[Discount]]</f>
        <v>329.90000000000003</v>
      </c>
      <c r="W3653" s="11">
        <f>tbl_EcommerceSales[[#This Row],[Gross_Sales]]-tbl_EcommerceSales[[#This Row],[Discount_Amount]]</f>
        <v>6268.1</v>
      </c>
      <c r="X3653" s="11">
        <f>tbl_EcommerceSales[[#This Row],[Quantity]] * _xlfn.XLOOKUP(tbl_EcommerceSales[[#This Row],[Product_ID]], Product_Master!A:A, Product_Master!F:F)</f>
        <v>4200</v>
      </c>
      <c r="Y3653" s="11">
        <f>tbl_EcommerceSales[[#This Row],[Net_Revenue]]-tbl_EcommerceSales[[#This Row],[Total_Cost]]</f>
        <v>2068.1000000000004</v>
      </c>
      <c r="Z3653" s="9">
        <f>IFERROR(#REF!/tbl_EcommerceSales[[#This Row],[Total_Cost]], 0)</f>
        <v>0</v>
      </c>
      <c r="AA3653" t="str">
        <f>TEXT(tbl_EcommerceSales[[#This Row],[Order_Date]],"mmm")</f>
        <v>Feb</v>
      </c>
      <c r="AB3653">
        <f>YEAR(tbl_EcommerceSales[[#This Row],[Order_Date]])</f>
        <v>2026</v>
      </c>
      <c r="AC3653" t="str">
        <f>IF(tbl_EcommerceSales[[#This Row],[Age]]&lt;18,"Under 18",IF(tbl_EcommerceSales[[#This Row],[Age]]&lt;=25,"18-25",IF(tbl_EcommerceSales[[#This Row],[Age]]&lt;=35,"26-35",IF(tbl_EcommerceSales[[#This Row],[Age]]&lt;=45,"36-45",IF(tbl_EcommerceSales[[#This Row],[Age]]&lt;=55,"46-55","56+")))))</f>
        <v>26-35</v>
      </c>
    </row>
    <row r="3654" spans="1:29" x14ac:dyDescent="0.35">
      <c r="A3654" t="s">
        <v>5638</v>
      </c>
      <c r="B3654" s="7">
        <v>46057</v>
      </c>
      <c r="C3654" t="s">
        <v>2283</v>
      </c>
      <c r="D3654" t="s">
        <v>312</v>
      </c>
      <c r="E3654" t="s">
        <v>48</v>
      </c>
      <c r="F3654">
        <v>46</v>
      </c>
      <c r="G3654" t="s">
        <v>289</v>
      </c>
      <c r="H3654" t="s">
        <v>88</v>
      </c>
      <c r="I3654" t="s">
        <v>40</v>
      </c>
      <c r="J3654" t="s">
        <v>41</v>
      </c>
      <c r="K3654" t="s">
        <v>42</v>
      </c>
      <c r="L3654" t="s">
        <v>43</v>
      </c>
      <c r="M3654">
        <v>1</v>
      </c>
      <c r="N3654" s="2">
        <v>699</v>
      </c>
      <c r="O3654" s="3">
        <v>0.15</v>
      </c>
      <c r="P3654" s="2">
        <v>310</v>
      </c>
      <c r="Q3654" t="s">
        <v>44</v>
      </c>
      <c r="R3654" t="s">
        <v>33</v>
      </c>
      <c r="S3654" t="s">
        <v>34</v>
      </c>
      <c r="T3654" s="4">
        <v>4</v>
      </c>
      <c r="U3654" s="11">
        <f t="shared" si="57"/>
        <v>699</v>
      </c>
      <c r="V3654" s="11">
        <f>tbl_EcommerceSales[[#This Row],[Gross_Sales]]*tbl_EcommerceSales[[#This Row],[Discount]]</f>
        <v>104.85</v>
      </c>
      <c r="W3654" s="11">
        <f>tbl_EcommerceSales[[#This Row],[Gross_Sales]]-tbl_EcommerceSales[[#This Row],[Discount_Amount]]</f>
        <v>594.15</v>
      </c>
      <c r="X3654" s="11">
        <f>tbl_EcommerceSales[[#This Row],[Quantity]] * _xlfn.XLOOKUP(tbl_EcommerceSales[[#This Row],[Product_ID]], Product_Master!A:A, Product_Master!F:F)</f>
        <v>310</v>
      </c>
      <c r="Y3654" s="11">
        <f>tbl_EcommerceSales[[#This Row],[Net_Revenue]]-tbl_EcommerceSales[[#This Row],[Total_Cost]]</f>
        <v>284.14999999999998</v>
      </c>
      <c r="Z3654" s="9">
        <f>IFERROR(#REF!/tbl_EcommerceSales[[#This Row],[Total_Cost]], 0)</f>
        <v>0</v>
      </c>
      <c r="AA3654" t="str">
        <f>TEXT(tbl_EcommerceSales[[#This Row],[Order_Date]],"mmm")</f>
        <v>Feb</v>
      </c>
      <c r="AB3654">
        <f>YEAR(tbl_EcommerceSales[[#This Row],[Order_Date]])</f>
        <v>2026</v>
      </c>
      <c r="AC3654" t="str">
        <f>IF(tbl_EcommerceSales[[#This Row],[Age]]&lt;18,"Under 18",IF(tbl_EcommerceSales[[#This Row],[Age]]&lt;=25,"18-25",IF(tbl_EcommerceSales[[#This Row],[Age]]&lt;=35,"26-35",IF(tbl_EcommerceSales[[#This Row],[Age]]&lt;=45,"36-45",IF(tbl_EcommerceSales[[#This Row],[Age]]&lt;=55,"46-55","56+")))))</f>
        <v>46-55</v>
      </c>
    </row>
    <row r="3655" spans="1:29" x14ac:dyDescent="0.35">
      <c r="A3655" t="s">
        <v>5639</v>
      </c>
      <c r="B3655" s="7">
        <v>46057</v>
      </c>
      <c r="C3655" t="s">
        <v>316</v>
      </c>
      <c r="D3655" t="s">
        <v>305</v>
      </c>
      <c r="E3655" t="s">
        <v>48</v>
      </c>
      <c r="F3655">
        <v>27</v>
      </c>
      <c r="G3655" t="s">
        <v>38</v>
      </c>
      <c r="H3655" t="s">
        <v>39</v>
      </c>
      <c r="I3655" t="s">
        <v>126</v>
      </c>
      <c r="J3655" t="s">
        <v>127</v>
      </c>
      <c r="K3655" t="s">
        <v>82</v>
      </c>
      <c r="L3655" t="s">
        <v>83</v>
      </c>
      <c r="M3655">
        <v>3</v>
      </c>
      <c r="N3655" s="2">
        <v>1899</v>
      </c>
      <c r="O3655" s="3">
        <v>0.1</v>
      </c>
      <c r="P3655" s="2">
        <v>3360</v>
      </c>
      <c r="Q3655" t="s">
        <v>32</v>
      </c>
      <c r="R3655" t="s">
        <v>33</v>
      </c>
      <c r="S3655" t="s">
        <v>34</v>
      </c>
      <c r="T3655" s="4">
        <v>4</v>
      </c>
      <c r="U3655" s="11">
        <f t="shared" si="57"/>
        <v>5697</v>
      </c>
      <c r="V3655" s="11">
        <f>tbl_EcommerceSales[[#This Row],[Gross_Sales]]*tbl_EcommerceSales[[#This Row],[Discount]]</f>
        <v>569.70000000000005</v>
      </c>
      <c r="W3655" s="11">
        <f>tbl_EcommerceSales[[#This Row],[Gross_Sales]]-tbl_EcommerceSales[[#This Row],[Discount_Amount]]</f>
        <v>5127.3</v>
      </c>
      <c r="X3655" s="11">
        <f>tbl_EcommerceSales[[#This Row],[Quantity]] * _xlfn.XLOOKUP(tbl_EcommerceSales[[#This Row],[Product_ID]], Product_Master!A:A, Product_Master!F:F)</f>
        <v>3360</v>
      </c>
      <c r="Y3655" s="11">
        <f>tbl_EcommerceSales[[#This Row],[Net_Revenue]]-tbl_EcommerceSales[[#This Row],[Total_Cost]]</f>
        <v>1767.3000000000002</v>
      </c>
      <c r="Z3655" s="9">
        <f>IFERROR(#REF!/tbl_EcommerceSales[[#This Row],[Total_Cost]], 0)</f>
        <v>0</v>
      </c>
      <c r="AA3655" t="str">
        <f>TEXT(tbl_EcommerceSales[[#This Row],[Order_Date]],"mmm")</f>
        <v>Feb</v>
      </c>
      <c r="AB3655">
        <f>YEAR(tbl_EcommerceSales[[#This Row],[Order_Date]])</f>
        <v>2026</v>
      </c>
      <c r="AC3655" t="str">
        <f>IF(tbl_EcommerceSales[[#This Row],[Age]]&lt;18,"Under 18",IF(tbl_EcommerceSales[[#This Row],[Age]]&lt;=25,"18-25",IF(tbl_EcommerceSales[[#This Row],[Age]]&lt;=35,"26-35",IF(tbl_EcommerceSales[[#This Row],[Age]]&lt;=45,"36-45",IF(tbl_EcommerceSales[[#This Row],[Age]]&lt;=55,"46-55","56+")))))</f>
        <v>26-35</v>
      </c>
    </row>
    <row r="3656" spans="1:29" x14ac:dyDescent="0.35">
      <c r="A3656" t="s">
        <v>5640</v>
      </c>
      <c r="B3656" s="7">
        <v>46057</v>
      </c>
      <c r="C3656" t="s">
        <v>5399</v>
      </c>
      <c r="D3656" t="s">
        <v>312</v>
      </c>
      <c r="E3656" t="s">
        <v>25</v>
      </c>
      <c r="F3656">
        <v>30</v>
      </c>
      <c r="G3656" t="s">
        <v>174</v>
      </c>
      <c r="H3656" t="s">
        <v>39</v>
      </c>
      <c r="I3656" t="s">
        <v>89</v>
      </c>
      <c r="J3656" t="s">
        <v>90</v>
      </c>
      <c r="K3656" t="s">
        <v>91</v>
      </c>
      <c r="L3656" t="s">
        <v>92</v>
      </c>
      <c r="M3656">
        <v>1</v>
      </c>
      <c r="N3656" s="2">
        <v>599</v>
      </c>
      <c r="O3656" s="3">
        <v>0.15</v>
      </c>
      <c r="P3656" s="2">
        <v>260</v>
      </c>
      <c r="Q3656" t="s">
        <v>44</v>
      </c>
      <c r="R3656" t="s">
        <v>33</v>
      </c>
      <c r="S3656" t="s">
        <v>57</v>
      </c>
      <c r="T3656" s="4">
        <v>5</v>
      </c>
      <c r="U3656" s="11">
        <f t="shared" si="57"/>
        <v>599</v>
      </c>
      <c r="V3656" s="11">
        <f>tbl_EcommerceSales[[#This Row],[Gross_Sales]]*tbl_EcommerceSales[[#This Row],[Discount]]</f>
        <v>89.85</v>
      </c>
      <c r="W3656" s="11">
        <f>tbl_EcommerceSales[[#This Row],[Gross_Sales]]-tbl_EcommerceSales[[#This Row],[Discount_Amount]]</f>
        <v>509.15</v>
      </c>
      <c r="X3656" s="11">
        <f>tbl_EcommerceSales[[#This Row],[Quantity]] * _xlfn.XLOOKUP(tbl_EcommerceSales[[#This Row],[Product_ID]], Product_Master!A:A, Product_Master!F:F)</f>
        <v>260</v>
      </c>
      <c r="Y3656" s="11">
        <f>tbl_EcommerceSales[[#This Row],[Net_Revenue]]-tbl_EcommerceSales[[#This Row],[Total_Cost]]</f>
        <v>249.14999999999998</v>
      </c>
      <c r="Z3656" s="9">
        <f>IFERROR(#REF!/tbl_EcommerceSales[[#This Row],[Total_Cost]], 0)</f>
        <v>0</v>
      </c>
      <c r="AA3656" t="str">
        <f>TEXT(tbl_EcommerceSales[[#This Row],[Order_Date]],"mmm")</f>
        <v>Feb</v>
      </c>
      <c r="AB3656">
        <f>YEAR(tbl_EcommerceSales[[#This Row],[Order_Date]])</f>
        <v>2026</v>
      </c>
      <c r="AC3656" t="str">
        <f>IF(tbl_EcommerceSales[[#This Row],[Age]]&lt;18,"Under 18",IF(tbl_EcommerceSales[[#This Row],[Age]]&lt;=25,"18-25",IF(tbl_EcommerceSales[[#This Row],[Age]]&lt;=35,"26-35",IF(tbl_EcommerceSales[[#This Row],[Age]]&lt;=45,"36-45",IF(tbl_EcommerceSales[[#This Row],[Age]]&lt;=55,"46-55","56+")))))</f>
        <v>26-35</v>
      </c>
    </row>
    <row r="3657" spans="1:29" x14ac:dyDescent="0.35">
      <c r="A3657" t="s">
        <v>5641</v>
      </c>
      <c r="B3657" s="7">
        <v>46057</v>
      </c>
      <c r="C3657" t="s">
        <v>3448</v>
      </c>
      <c r="D3657" t="s">
        <v>235</v>
      </c>
      <c r="E3657" t="s">
        <v>25</v>
      </c>
      <c r="F3657">
        <v>35</v>
      </c>
      <c r="G3657" t="s">
        <v>107</v>
      </c>
      <c r="H3657" t="s">
        <v>39</v>
      </c>
      <c r="I3657" t="s">
        <v>80</v>
      </c>
      <c r="J3657" t="s">
        <v>81</v>
      </c>
      <c r="K3657" t="s">
        <v>82</v>
      </c>
      <c r="L3657" t="s">
        <v>83</v>
      </c>
      <c r="M3657">
        <v>2</v>
      </c>
      <c r="N3657" s="2">
        <v>2499</v>
      </c>
      <c r="O3657" s="3">
        <v>0.1</v>
      </c>
      <c r="P3657" s="2">
        <v>3100</v>
      </c>
      <c r="Q3657" t="s">
        <v>32</v>
      </c>
      <c r="R3657" t="s">
        <v>93</v>
      </c>
      <c r="S3657" t="s">
        <v>57</v>
      </c>
      <c r="T3657" s="4">
        <v>3</v>
      </c>
      <c r="U3657" s="11">
        <f t="shared" si="57"/>
        <v>4998</v>
      </c>
      <c r="V3657" s="11">
        <f>tbl_EcommerceSales[[#This Row],[Gross_Sales]]*tbl_EcommerceSales[[#This Row],[Discount]]</f>
        <v>499.8</v>
      </c>
      <c r="W3657" s="11">
        <f>tbl_EcommerceSales[[#This Row],[Gross_Sales]]-tbl_EcommerceSales[[#This Row],[Discount_Amount]]</f>
        <v>4498.2</v>
      </c>
      <c r="X3657" s="11">
        <f>tbl_EcommerceSales[[#This Row],[Quantity]] * _xlfn.XLOOKUP(tbl_EcommerceSales[[#This Row],[Product_ID]], Product_Master!A:A, Product_Master!F:F)</f>
        <v>3100</v>
      </c>
      <c r="Y3657" s="11">
        <f>tbl_EcommerceSales[[#This Row],[Net_Revenue]]-tbl_EcommerceSales[[#This Row],[Total_Cost]]</f>
        <v>1398.1999999999998</v>
      </c>
      <c r="Z3657" s="9">
        <f>IFERROR(#REF!/tbl_EcommerceSales[[#This Row],[Total_Cost]], 0)</f>
        <v>0</v>
      </c>
      <c r="AA3657" t="str">
        <f>TEXT(tbl_EcommerceSales[[#This Row],[Order_Date]],"mmm")</f>
        <v>Feb</v>
      </c>
      <c r="AB3657">
        <f>YEAR(tbl_EcommerceSales[[#This Row],[Order_Date]])</f>
        <v>2026</v>
      </c>
      <c r="AC3657" t="str">
        <f>IF(tbl_EcommerceSales[[#This Row],[Age]]&lt;18,"Under 18",IF(tbl_EcommerceSales[[#This Row],[Age]]&lt;=25,"18-25",IF(tbl_EcommerceSales[[#This Row],[Age]]&lt;=35,"26-35",IF(tbl_EcommerceSales[[#This Row],[Age]]&lt;=45,"36-45",IF(tbl_EcommerceSales[[#This Row],[Age]]&lt;=55,"46-55","56+")))))</f>
        <v>26-35</v>
      </c>
    </row>
    <row r="3658" spans="1:29" x14ac:dyDescent="0.35">
      <c r="A3658" t="s">
        <v>5642</v>
      </c>
      <c r="B3658" s="7">
        <v>46057</v>
      </c>
      <c r="C3658" t="s">
        <v>1723</v>
      </c>
      <c r="D3658" t="s">
        <v>51</v>
      </c>
      <c r="E3658" t="s">
        <v>48</v>
      </c>
      <c r="F3658">
        <v>21</v>
      </c>
      <c r="G3658" t="s">
        <v>52</v>
      </c>
      <c r="H3658" t="s">
        <v>27</v>
      </c>
      <c r="I3658" t="s">
        <v>221</v>
      </c>
      <c r="J3658" t="s">
        <v>222</v>
      </c>
      <c r="K3658" t="s">
        <v>177</v>
      </c>
      <c r="L3658" t="s">
        <v>208</v>
      </c>
      <c r="M3658">
        <v>1</v>
      </c>
      <c r="N3658" s="2">
        <v>1499</v>
      </c>
      <c r="O3658" s="3">
        <v>0.2</v>
      </c>
      <c r="P3658" s="2">
        <v>800</v>
      </c>
      <c r="Q3658" t="s">
        <v>32</v>
      </c>
      <c r="R3658" t="s">
        <v>33</v>
      </c>
      <c r="S3658" t="s">
        <v>34</v>
      </c>
      <c r="T3658" s="4">
        <v>4</v>
      </c>
      <c r="U3658" s="11">
        <f t="shared" si="57"/>
        <v>1499</v>
      </c>
      <c r="V3658" s="11">
        <f>tbl_EcommerceSales[[#This Row],[Gross_Sales]]*tbl_EcommerceSales[[#This Row],[Discount]]</f>
        <v>299.8</v>
      </c>
      <c r="W3658" s="11">
        <f>tbl_EcommerceSales[[#This Row],[Gross_Sales]]-tbl_EcommerceSales[[#This Row],[Discount_Amount]]</f>
        <v>1199.2</v>
      </c>
      <c r="X3658" s="11">
        <f>tbl_EcommerceSales[[#This Row],[Quantity]] * _xlfn.XLOOKUP(tbl_EcommerceSales[[#This Row],[Product_ID]], Product_Master!A:A, Product_Master!F:F)</f>
        <v>800</v>
      </c>
      <c r="Y3658" s="11">
        <f>tbl_EcommerceSales[[#This Row],[Net_Revenue]]-tbl_EcommerceSales[[#This Row],[Total_Cost]]</f>
        <v>399.20000000000005</v>
      </c>
      <c r="Z3658" s="9">
        <f>IFERROR(#REF!/tbl_EcommerceSales[[#This Row],[Total_Cost]], 0)</f>
        <v>0</v>
      </c>
      <c r="AA3658" t="str">
        <f>TEXT(tbl_EcommerceSales[[#This Row],[Order_Date]],"mmm")</f>
        <v>Feb</v>
      </c>
      <c r="AB3658">
        <f>YEAR(tbl_EcommerceSales[[#This Row],[Order_Date]])</f>
        <v>2026</v>
      </c>
      <c r="AC3658" t="str">
        <f>IF(tbl_EcommerceSales[[#This Row],[Age]]&lt;18,"Under 18",IF(tbl_EcommerceSales[[#This Row],[Age]]&lt;=25,"18-25",IF(tbl_EcommerceSales[[#This Row],[Age]]&lt;=35,"26-35",IF(tbl_EcommerceSales[[#This Row],[Age]]&lt;=45,"36-45",IF(tbl_EcommerceSales[[#This Row],[Age]]&lt;=55,"46-55","56+")))))</f>
        <v>18-25</v>
      </c>
    </row>
    <row r="3659" spans="1:29" x14ac:dyDescent="0.35">
      <c r="A3659" t="s">
        <v>5643</v>
      </c>
      <c r="B3659" s="7">
        <v>46057</v>
      </c>
      <c r="C3659" t="s">
        <v>5438</v>
      </c>
      <c r="D3659" t="s">
        <v>232</v>
      </c>
      <c r="E3659" t="s">
        <v>25</v>
      </c>
      <c r="F3659">
        <v>35</v>
      </c>
      <c r="G3659" t="s">
        <v>171</v>
      </c>
      <c r="H3659" t="s">
        <v>39</v>
      </c>
      <c r="I3659" t="s">
        <v>221</v>
      </c>
      <c r="J3659" t="s">
        <v>222</v>
      </c>
      <c r="K3659" t="s">
        <v>177</v>
      </c>
      <c r="L3659" t="s">
        <v>208</v>
      </c>
      <c r="M3659">
        <v>1</v>
      </c>
      <c r="N3659" s="2">
        <v>1499</v>
      </c>
      <c r="O3659" s="3">
        <v>0.2</v>
      </c>
      <c r="P3659" s="2">
        <v>800</v>
      </c>
      <c r="Q3659" t="s">
        <v>319</v>
      </c>
      <c r="R3659" t="s">
        <v>33</v>
      </c>
      <c r="S3659" t="s">
        <v>34</v>
      </c>
      <c r="T3659" s="4">
        <v>1</v>
      </c>
      <c r="U3659" s="11">
        <f t="shared" si="57"/>
        <v>1499</v>
      </c>
      <c r="V3659" s="11">
        <f>tbl_EcommerceSales[[#This Row],[Gross_Sales]]*tbl_EcommerceSales[[#This Row],[Discount]]</f>
        <v>299.8</v>
      </c>
      <c r="W3659" s="11">
        <f>tbl_EcommerceSales[[#This Row],[Gross_Sales]]-tbl_EcommerceSales[[#This Row],[Discount_Amount]]</f>
        <v>1199.2</v>
      </c>
      <c r="X3659" s="11">
        <f>tbl_EcommerceSales[[#This Row],[Quantity]] * _xlfn.XLOOKUP(tbl_EcommerceSales[[#This Row],[Product_ID]], Product_Master!A:A, Product_Master!F:F)</f>
        <v>800</v>
      </c>
      <c r="Y3659" s="11">
        <f>tbl_EcommerceSales[[#This Row],[Net_Revenue]]-tbl_EcommerceSales[[#This Row],[Total_Cost]]</f>
        <v>399.20000000000005</v>
      </c>
      <c r="Z3659" s="9">
        <f>IFERROR(#REF!/tbl_EcommerceSales[[#This Row],[Total_Cost]], 0)</f>
        <v>0</v>
      </c>
      <c r="AA3659" t="str">
        <f>TEXT(tbl_EcommerceSales[[#This Row],[Order_Date]],"mmm")</f>
        <v>Feb</v>
      </c>
      <c r="AB3659">
        <f>YEAR(tbl_EcommerceSales[[#This Row],[Order_Date]])</f>
        <v>2026</v>
      </c>
      <c r="AC3659" t="str">
        <f>IF(tbl_EcommerceSales[[#This Row],[Age]]&lt;18,"Under 18",IF(tbl_EcommerceSales[[#This Row],[Age]]&lt;=25,"18-25",IF(tbl_EcommerceSales[[#This Row],[Age]]&lt;=35,"26-35",IF(tbl_EcommerceSales[[#This Row],[Age]]&lt;=45,"36-45",IF(tbl_EcommerceSales[[#This Row],[Age]]&lt;=55,"46-55","56+")))))</f>
        <v>26-35</v>
      </c>
    </row>
    <row r="3660" spans="1:29" x14ac:dyDescent="0.35">
      <c r="A3660" t="s">
        <v>5644</v>
      </c>
      <c r="B3660" s="7">
        <v>46058</v>
      </c>
      <c r="C3660" t="s">
        <v>331</v>
      </c>
      <c r="D3660" t="s">
        <v>151</v>
      </c>
      <c r="E3660" t="s">
        <v>25</v>
      </c>
      <c r="F3660">
        <v>21</v>
      </c>
      <c r="G3660" t="s">
        <v>26</v>
      </c>
      <c r="H3660" t="s">
        <v>27</v>
      </c>
      <c r="I3660" t="s">
        <v>236</v>
      </c>
      <c r="J3660" t="s">
        <v>237</v>
      </c>
      <c r="K3660" t="s">
        <v>82</v>
      </c>
      <c r="L3660" t="s">
        <v>238</v>
      </c>
      <c r="M3660">
        <v>1</v>
      </c>
      <c r="N3660" s="2">
        <v>899</v>
      </c>
      <c r="O3660" s="3">
        <v>0.05</v>
      </c>
      <c r="P3660" s="2">
        <v>480</v>
      </c>
      <c r="Q3660" t="s">
        <v>123</v>
      </c>
      <c r="R3660" t="s">
        <v>33</v>
      </c>
      <c r="S3660" t="s">
        <v>34</v>
      </c>
      <c r="T3660" s="4">
        <v>5</v>
      </c>
      <c r="U3660" s="11">
        <f t="shared" si="57"/>
        <v>899</v>
      </c>
      <c r="V3660" s="11">
        <f>tbl_EcommerceSales[[#This Row],[Gross_Sales]]*tbl_EcommerceSales[[#This Row],[Discount]]</f>
        <v>44.95</v>
      </c>
      <c r="W3660" s="11">
        <f>tbl_EcommerceSales[[#This Row],[Gross_Sales]]-tbl_EcommerceSales[[#This Row],[Discount_Amount]]</f>
        <v>854.05</v>
      </c>
      <c r="X3660" s="11">
        <f>tbl_EcommerceSales[[#This Row],[Quantity]] * _xlfn.XLOOKUP(tbl_EcommerceSales[[#This Row],[Product_ID]], Product_Master!A:A, Product_Master!F:F)</f>
        <v>480</v>
      </c>
      <c r="Y3660" s="11">
        <f>tbl_EcommerceSales[[#This Row],[Net_Revenue]]-tbl_EcommerceSales[[#This Row],[Total_Cost]]</f>
        <v>374.04999999999995</v>
      </c>
      <c r="Z3660" s="9">
        <f>IFERROR(#REF!/tbl_EcommerceSales[[#This Row],[Total_Cost]], 0)</f>
        <v>0</v>
      </c>
      <c r="AA3660" t="str">
        <f>TEXT(tbl_EcommerceSales[[#This Row],[Order_Date]],"mmm")</f>
        <v>Feb</v>
      </c>
      <c r="AB3660">
        <f>YEAR(tbl_EcommerceSales[[#This Row],[Order_Date]])</f>
        <v>2026</v>
      </c>
      <c r="AC3660" t="str">
        <f>IF(tbl_EcommerceSales[[#This Row],[Age]]&lt;18,"Under 18",IF(tbl_EcommerceSales[[#This Row],[Age]]&lt;=25,"18-25",IF(tbl_EcommerceSales[[#This Row],[Age]]&lt;=35,"26-35",IF(tbl_EcommerceSales[[#This Row],[Age]]&lt;=45,"36-45",IF(tbl_EcommerceSales[[#This Row],[Age]]&lt;=55,"46-55","56+")))))</f>
        <v>18-25</v>
      </c>
    </row>
    <row r="3661" spans="1:29" x14ac:dyDescent="0.35">
      <c r="A3661" t="s">
        <v>5645</v>
      </c>
      <c r="B3661" s="7">
        <v>46058</v>
      </c>
      <c r="C3661" t="s">
        <v>3986</v>
      </c>
      <c r="D3661" t="s">
        <v>60</v>
      </c>
      <c r="E3661" t="s">
        <v>25</v>
      </c>
      <c r="F3661">
        <v>22</v>
      </c>
      <c r="G3661" t="s">
        <v>99</v>
      </c>
      <c r="H3661" t="s">
        <v>88</v>
      </c>
      <c r="I3661" t="s">
        <v>131</v>
      </c>
      <c r="J3661" t="s">
        <v>132</v>
      </c>
      <c r="K3661" t="s">
        <v>91</v>
      </c>
      <c r="L3661" t="s">
        <v>133</v>
      </c>
      <c r="M3661">
        <v>4</v>
      </c>
      <c r="N3661" s="2">
        <v>1299</v>
      </c>
      <c r="O3661" s="3">
        <v>0.05</v>
      </c>
      <c r="P3661" s="2">
        <v>2440</v>
      </c>
      <c r="Q3661" t="s">
        <v>156</v>
      </c>
      <c r="R3661" t="s">
        <v>33</v>
      </c>
      <c r="S3661" t="s">
        <v>34</v>
      </c>
      <c r="T3661" s="4">
        <v>4</v>
      </c>
      <c r="U3661" s="11">
        <f t="shared" si="57"/>
        <v>5196</v>
      </c>
      <c r="V3661" s="11">
        <f>tbl_EcommerceSales[[#This Row],[Gross_Sales]]*tbl_EcommerceSales[[#This Row],[Discount]]</f>
        <v>259.8</v>
      </c>
      <c r="W3661" s="11">
        <f>tbl_EcommerceSales[[#This Row],[Gross_Sales]]-tbl_EcommerceSales[[#This Row],[Discount_Amount]]</f>
        <v>4936.2</v>
      </c>
      <c r="X3661" s="11">
        <f>tbl_EcommerceSales[[#This Row],[Quantity]] * _xlfn.XLOOKUP(tbl_EcommerceSales[[#This Row],[Product_ID]], Product_Master!A:A, Product_Master!F:F)</f>
        <v>2440</v>
      </c>
      <c r="Y3661" s="11">
        <f>tbl_EcommerceSales[[#This Row],[Net_Revenue]]-tbl_EcommerceSales[[#This Row],[Total_Cost]]</f>
        <v>2496.1999999999998</v>
      </c>
      <c r="Z3661" s="9">
        <f>IFERROR(#REF!/tbl_EcommerceSales[[#This Row],[Total_Cost]], 0)</f>
        <v>0</v>
      </c>
      <c r="AA3661" t="str">
        <f>TEXT(tbl_EcommerceSales[[#This Row],[Order_Date]],"mmm")</f>
        <v>Feb</v>
      </c>
      <c r="AB3661">
        <f>YEAR(tbl_EcommerceSales[[#This Row],[Order_Date]])</f>
        <v>2026</v>
      </c>
      <c r="AC3661" t="str">
        <f>IF(tbl_EcommerceSales[[#This Row],[Age]]&lt;18,"Under 18",IF(tbl_EcommerceSales[[#This Row],[Age]]&lt;=25,"18-25",IF(tbl_EcommerceSales[[#This Row],[Age]]&lt;=35,"26-35",IF(tbl_EcommerceSales[[#This Row],[Age]]&lt;=45,"36-45",IF(tbl_EcommerceSales[[#This Row],[Age]]&lt;=55,"46-55","56+")))))</f>
        <v>18-25</v>
      </c>
    </row>
    <row r="3662" spans="1:29" x14ac:dyDescent="0.35">
      <c r="A3662" t="s">
        <v>5646</v>
      </c>
      <c r="B3662" s="7">
        <v>46058</v>
      </c>
      <c r="C3662" t="s">
        <v>5647</v>
      </c>
      <c r="D3662" t="s">
        <v>148</v>
      </c>
      <c r="E3662" t="s">
        <v>48</v>
      </c>
      <c r="F3662">
        <v>22</v>
      </c>
      <c r="G3662" t="s">
        <v>246</v>
      </c>
      <c r="H3662" t="s">
        <v>27</v>
      </c>
      <c r="I3662" t="s">
        <v>131</v>
      </c>
      <c r="J3662" t="s">
        <v>132</v>
      </c>
      <c r="K3662" t="s">
        <v>91</v>
      </c>
      <c r="L3662" t="s">
        <v>133</v>
      </c>
      <c r="M3662">
        <v>1</v>
      </c>
      <c r="N3662" s="2">
        <v>1299</v>
      </c>
      <c r="O3662" s="3">
        <v>0.15</v>
      </c>
      <c r="P3662" s="2">
        <v>610</v>
      </c>
      <c r="Q3662" t="s">
        <v>123</v>
      </c>
      <c r="R3662" t="s">
        <v>33</v>
      </c>
      <c r="S3662" t="s">
        <v>57</v>
      </c>
      <c r="T3662" s="4">
        <v>5</v>
      </c>
      <c r="U3662" s="11">
        <f t="shared" si="57"/>
        <v>1299</v>
      </c>
      <c r="V3662" s="11">
        <f>tbl_EcommerceSales[[#This Row],[Gross_Sales]]*tbl_EcommerceSales[[#This Row],[Discount]]</f>
        <v>194.85</v>
      </c>
      <c r="W3662" s="11">
        <f>tbl_EcommerceSales[[#This Row],[Gross_Sales]]-tbl_EcommerceSales[[#This Row],[Discount_Amount]]</f>
        <v>1104.1500000000001</v>
      </c>
      <c r="X3662" s="11">
        <f>tbl_EcommerceSales[[#This Row],[Quantity]] * _xlfn.XLOOKUP(tbl_EcommerceSales[[#This Row],[Product_ID]], Product_Master!A:A, Product_Master!F:F)</f>
        <v>610</v>
      </c>
      <c r="Y3662" s="11">
        <f>tbl_EcommerceSales[[#This Row],[Net_Revenue]]-tbl_EcommerceSales[[#This Row],[Total_Cost]]</f>
        <v>494.15000000000009</v>
      </c>
      <c r="Z3662" s="9">
        <f>IFERROR(#REF!/tbl_EcommerceSales[[#This Row],[Total_Cost]], 0)</f>
        <v>0</v>
      </c>
      <c r="AA3662" t="str">
        <f>TEXT(tbl_EcommerceSales[[#This Row],[Order_Date]],"mmm")</f>
        <v>Feb</v>
      </c>
      <c r="AB3662">
        <f>YEAR(tbl_EcommerceSales[[#This Row],[Order_Date]])</f>
        <v>2026</v>
      </c>
      <c r="AC3662" t="str">
        <f>IF(tbl_EcommerceSales[[#This Row],[Age]]&lt;18,"Under 18",IF(tbl_EcommerceSales[[#This Row],[Age]]&lt;=25,"18-25",IF(tbl_EcommerceSales[[#This Row],[Age]]&lt;=35,"26-35",IF(tbl_EcommerceSales[[#This Row],[Age]]&lt;=45,"36-45",IF(tbl_EcommerceSales[[#This Row],[Age]]&lt;=55,"46-55","56+")))))</f>
        <v>18-25</v>
      </c>
    </row>
    <row r="3663" spans="1:29" x14ac:dyDescent="0.35">
      <c r="A3663" t="s">
        <v>5648</v>
      </c>
      <c r="B3663" s="7">
        <v>46058</v>
      </c>
      <c r="C3663" t="s">
        <v>5174</v>
      </c>
      <c r="D3663" t="s">
        <v>181</v>
      </c>
      <c r="E3663" t="s">
        <v>25</v>
      </c>
      <c r="F3663">
        <v>40</v>
      </c>
      <c r="G3663" t="s">
        <v>145</v>
      </c>
      <c r="H3663" t="s">
        <v>39</v>
      </c>
      <c r="I3663" t="s">
        <v>80</v>
      </c>
      <c r="J3663" t="s">
        <v>81</v>
      </c>
      <c r="K3663" t="s">
        <v>82</v>
      </c>
      <c r="L3663" t="s">
        <v>83</v>
      </c>
      <c r="M3663">
        <v>1</v>
      </c>
      <c r="N3663" s="2">
        <v>2499</v>
      </c>
      <c r="O3663" s="3">
        <v>0.1</v>
      </c>
      <c r="P3663" s="2">
        <v>1550</v>
      </c>
      <c r="Q3663" t="s">
        <v>32</v>
      </c>
      <c r="R3663" t="s">
        <v>33</v>
      </c>
      <c r="S3663" t="s">
        <v>34</v>
      </c>
      <c r="T3663" s="4">
        <v>5</v>
      </c>
      <c r="U3663" s="11">
        <f t="shared" si="57"/>
        <v>2499</v>
      </c>
      <c r="V3663" s="11">
        <f>tbl_EcommerceSales[[#This Row],[Gross_Sales]]*tbl_EcommerceSales[[#This Row],[Discount]]</f>
        <v>249.9</v>
      </c>
      <c r="W3663" s="11">
        <f>tbl_EcommerceSales[[#This Row],[Gross_Sales]]-tbl_EcommerceSales[[#This Row],[Discount_Amount]]</f>
        <v>2249.1</v>
      </c>
      <c r="X3663" s="11">
        <f>tbl_EcommerceSales[[#This Row],[Quantity]] * _xlfn.XLOOKUP(tbl_EcommerceSales[[#This Row],[Product_ID]], Product_Master!A:A, Product_Master!F:F)</f>
        <v>1550</v>
      </c>
      <c r="Y3663" s="11">
        <f>tbl_EcommerceSales[[#This Row],[Net_Revenue]]-tbl_EcommerceSales[[#This Row],[Total_Cost]]</f>
        <v>699.09999999999991</v>
      </c>
      <c r="Z3663" s="9">
        <f>IFERROR(#REF!/tbl_EcommerceSales[[#This Row],[Total_Cost]], 0)</f>
        <v>0</v>
      </c>
      <c r="AA3663" t="str">
        <f>TEXT(tbl_EcommerceSales[[#This Row],[Order_Date]],"mmm")</f>
        <v>Feb</v>
      </c>
      <c r="AB3663">
        <f>YEAR(tbl_EcommerceSales[[#This Row],[Order_Date]])</f>
        <v>2026</v>
      </c>
      <c r="AC3663" t="str">
        <f>IF(tbl_EcommerceSales[[#This Row],[Age]]&lt;18,"Under 18",IF(tbl_EcommerceSales[[#This Row],[Age]]&lt;=25,"18-25",IF(tbl_EcommerceSales[[#This Row],[Age]]&lt;=35,"26-35",IF(tbl_EcommerceSales[[#This Row],[Age]]&lt;=45,"36-45",IF(tbl_EcommerceSales[[#This Row],[Age]]&lt;=55,"46-55","56+")))))</f>
        <v>36-45</v>
      </c>
    </row>
    <row r="3664" spans="1:29" x14ac:dyDescent="0.35">
      <c r="A3664" t="s">
        <v>5649</v>
      </c>
      <c r="B3664" s="7">
        <v>46058</v>
      </c>
      <c r="C3664" t="s">
        <v>2381</v>
      </c>
      <c r="D3664" t="s">
        <v>235</v>
      </c>
      <c r="E3664" t="s">
        <v>48</v>
      </c>
      <c r="F3664">
        <v>32</v>
      </c>
      <c r="G3664" t="s">
        <v>103</v>
      </c>
      <c r="H3664" t="s">
        <v>27</v>
      </c>
      <c r="I3664" t="s">
        <v>257</v>
      </c>
      <c r="J3664" t="s">
        <v>258</v>
      </c>
      <c r="K3664" t="s">
        <v>55</v>
      </c>
      <c r="L3664" t="s">
        <v>56</v>
      </c>
      <c r="M3664">
        <v>1</v>
      </c>
      <c r="N3664" s="2">
        <v>1999</v>
      </c>
      <c r="O3664" s="3">
        <v>0.1</v>
      </c>
      <c r="P3664" s="2">
        <v>1050</v>
      </c>
      <c r="Q3664" t="s">
        <v>32</v>
      </c>
      <c r="R3664" t="s">
        <v>33</v>
      </c>
      <c r="S3664" t="s">
        <v>34</v>
      </c>
      <c r="T3664" s="4">
        <v>5</v>
      </c>
      <c r="U3664" s="11">
        <f t="shared" si="57"/>
        <v>1999</v>
      </c>
      <c r="V3664" s="11">
        <f>tbl_EcommerceSales[[#This Row],[Gross_Sales]]*tbl_EcommerceSales[[#This Row],[Discount]]</f>
        <v>199.9</v>
      </c>
      <c r="W3664" s="11">
        <f>tbl_EcommerceSales[[#This Row],[Gross_Sales]]-tbl_EcommerceSales[[#This Row],[Discount_Amount]]</f>
        <v>1799.1</v>
      </c>
      <c r="X3664" s="11">
        <f>tbl_EcommerceSales[[#This Row],[Quantity]] * _xlfn.XLOOKUP(tbl_EcommerceSales[[#This Row],[Product_ID]], Product_Master!A:A, Product_Master!F:F)</f>
        <v>1050</v>
      </c>
      <c r="Y3664" s="11">
        <f>tbl_EcommerceSales[[#This Row],[Net_Revenue]]-tbl_EcommerceSales[[#This Row],[Total_Cost]]</f>
        <v>749.09999999999991</v>
      </c>
      <c r="Z3664" s="9">
        <f>IFERROR(#REF!/tbl_EcommerceSales[[#This Row],[Total_Cost]], 0)</f>
        <v>0</v>
      </c>
      <c r="AA3664" t="str">
        <f>TEXT(tbl_EcommerceSales[[#This Row],[Order_Date]],"mmm")</f>
        <v>Feb</v>
      </c>
      <c r="AB3664">
        <f>YEAR(tbl_EcommerceSales[[#This Row],[Order_Date]])</f>
        <v>2026</v>
      </c>
      <c r="AC3664" t="str">
        <f>IF(tbl_EcommerceSales[[#This Row],[Age]]&lt;18,"Under 18",IF(tbl_EcommerceSales[[#This Row],[Age]]&lt;=25,"18-25",IF(tbl_EcommerceSales[[#This Row],[Age]]&lt;=35,"26-35",IF(tbl_EcommerceSales[[#This Row],[Age]]&lt;=45,"36-45",IF(tbl_EcommerceSales[[#This Row],[Age]]&lt;=55,"46-55","56+")))))</f>
        <v>26-35</v>
      </c>
    </row>
    <row r="3665" spans="1:29" x14ac:dyDescent="0.35">
      <c r="A3665" t="s">
        <v>5650</v>
      </c>
      <c r="B3665" s="7">
        <v>46058</v>
      </c>
      <c r="C3665" t="s">
        <v>824</v>
      </c>
      <c r="D3665" t="s">
        <v>148</v>
      </c>
      <c r="E3665" t="s">
        <v>25</v>
      </c>
      <c r="F3665">
        <v>22</v>
      </c>
      <c r="G3665" t="s">
        <v>152</v>
      </c>
      <c r="H3665" t="s">
        <v>72</v>
      </c>
      <c r="I3665" t="s">
        <v>126</v>
      </c>
      <c r="J3665" t="s">
        <v>127</v>
      </c>
      <c r="K3665" t="s">
        <v>82</v>
      </c>
      <c r="L3665" t="s">
        <v>83</v>
      </c>
      <c r="M3665">
        <v>1</v>
      </c>
      <c r="N3665" s="2">
        <v>1899</v>
      </c>
      <c r="O3665" s="3">
        <v>0.1</v>
      </c>
      <c r="P3665" s="2">
        <v>1120</v>
      </c>
      <c r="Q3665" t="s">
        <v>76</v>
      </c>
      <c r="R3665" t="s">
        <v>33</v>
      </c>
      <c r="S3665" t="s">
        <v>34</v>
      </c>
      <c r="T3665" s="4">
        <v>5</v>
      </c>
      <c r="U3665" s="11">
        <f t="shared" si="57"/>
        <v>1899</v>
      </c>
      <c r="V3665" s="11">
        <f>tbl_EcommerceSales[[#This Row],[Gross_Sales]]*tbl_EcommerceSales[[#This Row],[Discount]]</f>
        <v>189.9</v>
      </c>
      <c r="W3665" s="11">
        <f>tbl_EcommerceSales[[#This Row],[Gross_Sales]]-tbl_EcommerceSales[[#This Row],[Discount_Amount]]</f>
        <v>1709.1</v>
      </c>
      <c r="X3665" s="11">
        <f>tbl_EcommerceSales[[#This Row],[Quantity]] * _xlfn.XLOOKUP(tbl_EcommerceSales[[#This Row],[Product_ID]], Product_Master!A:A, Product_Master!F:F)</f>
        <v>1120</v>
      </c>
      <c r="Y3665" s="11">
        <f>tbl_EcommerceSales[[#This Row],[Net_Revenue]]-tbl_EcommerceSales[[#This Row],[Total_Cost]]</f>
        <v>589.09999999999991</v>
      </c>
      <c r="Z3665" s="9">
        <f>IFERROR(#REF!/tbl_EcommerceSales[[#This Row],[Total_Cost]], 0)</f>
        <v>0</v>
      </c>
      <c r="AA3665" t="str">
        <f>TEXT(tbl_EcommerceSales[[#This Row],[Order_Date]],"mmm")</f>
        <v>Feb</v>
      </c>
      <c r="AB3665">
        <f>YEAR(tbl_EcommerceSales[[#This Row],[Order_Date]])</f>
        <v>2026</v>
      </c>
      <c r="AC3665" t="str">
        <f>IF(tbl_EcommerceSales[[#This Row],[Age]]&lt;18,"Under 18",IF(tbl_EcommerceSales[[#This Row],[Age]]&lt;=25,"18-25",IF(tbl_EcommerceSales[[#This Row],[Age]]&lt;=35,"26-35",IF(tbl_EcommerceSales[[#This Row],[Age]]&lt;=45,"36-45",IF(tbl_EcommerceSales[[#This Row],[Age]]&lt;=55,"46-55","56+")))))</f>
        <v>18-25</v>
      </c>
    </row>
    <row r="3666" spans="1:29" x14ac:dyDescent="0.35">
      <c r="A3666" t="s">
        <v>5651</v>
      </c>
      <c r="B3666" s="7">
        <v>46058</v>
      </c>
      <c r="C3666" t="s">
        <v>3964</v>
      </c>
      <c r="D3666" t="s">
        <v>86</v>
      </c>
      <c r="E3666" t="s">
        <v>25</v>
      </c>
      <c r="F3666">
        <v>44</v>
      </c>
      <c r="G3666" t="s">
        <v>145</v>
      </c>
      <c r="H3666" t="s">
        <v>39</v>
      </c>
      <c r="I3666" t="s">
        <v>200</v>
      </c>
      <c r="J3666" t="s">
        <v>201</v>
      </c>
      <c r="K3666" t="s">
        <v>91</v>
      </c>
      <c r="L3666" t="s">
        <v>202</v>
      </c>
      <c r="M3666">
        <v>2</v>
      </c>
      <c r="N3666" s="2">
        <v>899</v>
      </c>
      <c r="O3666" s="3">
        <v>0.2</v>
      </c>
      <c r="P3666" s="2">
        <v>840</v>
      </c>
      <c r="Q3666" t="s">
        <v>123</v>
      </c>
      <c r="R3666" t="s">
        <v>33</v>
      </c>
      <c r="S3666" t="s">
        <v>34</v>
      </c>
      <c r="T3666" s="4">
        <v>1</v>
      </c>
      <c r="U3666" s="11">
        <f t="shared" si="57"/>
        <v>1798</v>
      </c>
      <c r="V3666" s="11">
        <f>tbl_EcommerceSales[[#This Row],[Gross_Sales]]*tbl_EcommerceSales[[#This Row],[Discount]]</f>
        <v>359.6</v>
      </c>
      <c r="W3666" s="11">
        <f>tbl_EcommerceSales[[#This Row],[Gross_Sales]]-tbl_EcommerceSales[[#This Row],[Discount_Amount]]</f>
        <v>1438.4</v>
      </c>
      <c r="X3666" s="11">
        <f>tbl_EcommerceSales[[#This Row],[Quantity]] * _xlfn.XLOOKUP(tbl_EcommerceSales[[#This Row],[Product_ID]], Product_Master!A:A, Product_Master!F:F)</f>
        <v>840</v>
      </c>
      <c r="Y3666" s="11">
        <f>tbl_EcommerceSales[[#This Row],[Net_Revenue]]-tbl_EcommerceSales[[#This Row],[Total_Cost]]</f>
        <v>598.40000000000009</v>
      </c>
      <c r="Z3666" s="9">
        <f>IFERROR(#REF!/tbl_EcommerceSales[[#This Row],[Total_Cost]], 0)</f>
        <v>0</v>
      </c>
      <c r="AA3666" t="str">
        <f>TEXT(tbl_EcommerceSales[[#This Row],[Order_Date]],"mmm")</f>
        <v>Feb</v>
      </c>
      <c r="AB3666">
        <f>YEAR(tbl_EcommerceSales[[#This Row],[Order_Date]])</f>
        <v>2026</v>
      </c>
      <c r="AC3666" t="str">
        <f>IF(tbl_EcommerceSales[[#This Row],[Age]]&lt;18,"Under 18",IF(tbl_EcommerceSales[[#This Row],[Age]]&lt;=25,"18-25",IF(tbl_EcommerceSales[[#This Row],[Age]]&lt;=35,"26-35",IF(tbl_EcommerceSales[[#This Row],[Age]]&lt;=45,"36-45",IF(tbl_EcommerceSales[[#This Row],[Age]]&lt;=55,"46-55","56+")))))</f>
        <v>36-45</v>
      </c>
    </row>
    <row r="3667" spans="1:29" x14ac:dyDescent="0.35">
      <c r="A3667" t="s">
        <v>5652</v>
      </c>
      <c r="B3667" s="7">
        <v>46058</v>
      </c>
      <c r="C3667" t="s">
        <v>1042</v>
      </c>
      <c r="D3667" t="s">
        <v>254</v>
      </c>
      <c r="E3667" t="s">
        <v>48</v>
      </c>
      <c r="F3667">
        <v>32</v>
      </c>
      <c r="G3667" t="s">
        <v>96</v>
      </c>
      <c r="H3667" t="s">
        <v>39</v>
      </c>
      <c r="I3667" t="s">
        <v>28</v>
      </c>
      <c r="J3667" t="s">
        <v>29</v>
      </c>
      <c r="K3667" t="s">
        <v>30</v>
      </c>
      <c r="L3667" t="s">
        <v>31</v>
      </c>
      <c r="M3667">
        <v>5</v>
      </c>
      <c r="N3667" s="2">
        <v>5999</v>
      </c>
      <c r="O3667" s="3">
        <v>0.2</v>
      </c>
      <c r="P3667" s="2">
        <v>19500</v>
      </c>
      <c r="Q3667" t="s">
        <v>32</v>
      </c>
      <c r="R3667" t="s">
        <v>93</v>
      </c>
      <c r="S3667" t="s">
        <v>34</v>
      </c>
      <c r="T3667" s="4">
        <v>4</v>
      </c>
      <c r="U3667" s="11">
        <f t="shared" si="57"/>
        <v>29995</v>
      </c>
      <c r="V3667" s="11">
        <f>tbl_EcommerceSales[[#This Row],[Gross_Sales]]*tbl_EcommerceSales[[#This Row],[Discount]]</f>
        <v>5999</v>
      </c>
      <c r="W3667" s="11">
        <f>tbl_EcommerceSales[[#This Row],[Gross_Sales]]-tbl_EcommerceSales[[#This Row],[Discount_Amount]]</f>
        <v>23996</v>
      </c>
      <c r="X3667" s="11">
        <f>tbl_EcommerceSales[[#This Row],[Quantity]] * _xlfn.XLOOKUP(tbl_EcommerceSales[[#This Row],[Product_ID]], Product_Master!A:A, Product_Master!F:F)</f>
        <v>19500</v>
      </c>
      <c r="Y3667" s="11">
        <f>tbl_EcommerceSales[[#This Row],[Net_Revenue]]-tbl_EcommerceSales[[#This Row],[Total_Cost]]</f>
        <v>4496</v>
      </c>
      <c r="Z3667" s="9">
        <f>IFERROR(#REF!/tbl_EcommerceSales[[#This Row],[Total_Cost]], 0)</f>
        <v>0</v>
      </c>
      <c r="AA3667" t="str">
        <f>TEXT(tbl_EcommerceSales[[#This Row],[Order_Date]],"mmm")</f>
        <v>Feb</v>
      </c>
      <c r="AB3667">
        <f>YEAR(tbl_EcommerceSales[[#This Row],[Order_Date]])</f>
        <v>2026</v>
      </c>
      <c r="AC3667" t="str">
        <f>IF(tbl_EcommerceSales[[#This Row],[Age]]&lt;18,"Under 18",IF(tbl_EcommerceSales[[#This Row],[Age]]&lt;=25,"18-25",IF(tbl_EcommerceSales[[#This Row],[Age]]&lt;=35,"26-35",IF(tbl_EcommerceSales[[#This Row],[Age]]&lt;=45,"36-45",IF(tbl_EcommerceSales[[#This Row],[Age]]&lt;=55,"46-55","56+")))))</f>
        <v>26-35</v>
      </c>
    </row>
    <row r="3668" spans="1:29" x14ac:dyDescent="0.35">
      <c r="A3668" t="s">
        <v>5653</v>
      </c>
      <c r="B3668" s="7">
        <v>46058</v>
      </c>
      <c r="C3668" t="s">
        <v>5654</v>
      </c>
      <c r="D3668" t="s">
        <v>37</v>
      </c>
      <c r="E3668" t="s">
        <v>48</v>
      </c>
      <c r="F3668">
        <v>39</v>
      </c>
      <c r="G3668" t="s">
        <v>61</v>
      </c>
      <c r="H3668" t="s">
        <v>27</v>
      </c>
      <c r="I3668" t="s">
        <v>290</v>
      </c>
      <c r="J3668" t="s">
        <v>291</v>
      </c>
      <c r="K3668" t="s">
        <v>30</v>
      </c>
      <c r="L3668" t="s">
        <v>31</v>
      </c>
      <c r="M3668">
        <v>2</v>
      </c>
      <c r="N3668" s="2">
        <v>3499</v>
      </c>
      <c r="O3668" s="3">
        <v>0</v>
      </c>
      <c r="P3668" s="2">
        <v>4500</v>
      </c>
      <c r="Q3668" t="s">
        <v>32</v>
      </c>
      <c r="R3668" t="s">
        <v>33</v>
      </c>
      <c r="S3668" t="s">
        <v>34</v>
      </c>
      <c r="T3668" s="4">
        <v>5</v>
      </c>
      <c r="U3668" s="11">
        <f t="shared" si="57"/>
        <v>6998</v>
      </c>
      <c r="V3668" s="11">
        <f>tbl_EcommerceSales[[#This Row],[Gross_Sales]]*tbl_EcommerceSales[[#This Row],[Discount]]</f>
        <v>0</v>
      </c>
      <c r="W3668" s="11">
        <f>tbl_EcommerceSales[[#This Row],[Gross_Sales]]-tbl_EcommerceSales[[#This Row],[Discount_Amount]]</f>
        <v>6998</v>
      </c>
      <c r="X3668" s="11">
        <f>tbl_EcommerceSales[[#This Row],[Quantity]] * _xlfn.XLOOKUP(tbl_EcommerceSales[[#This Row],[Product_ID]], Product_Master!A:A, Product_Master!F:F)</f>
        <v>4500</v>
      </c>
      <c r="Y3668" s="11">
        <f>tbl_EcommerceSales[[#This Row],[Net_Revenue]]-tbl_EcommerceSales[[#This Row],[Total_Cost]]</f>
        <v>2498</v>
      </c>
      <c r="Z3668" s="9">
        <f>IFERROR(#REF!/tbl_EcommerceSales[[#This Row],[Total_Cost]], 0)</f>
        <v>0</v>
      </c>
      <c r="AA3668" t="str">
        <f>TEXT(tbl_EcommerceSales[[#This Row],[Order_Date]],"mmm")</f>
        <v>Feb</v>
      </c>
      <c r="AB3668">
        <f>YEAR(tbl_EcommerceSales[[#This Row],[Order_Date]])</f>
        <v>2026</v>
      </c>
      <c r="AC3668" t="str">
        <f>IF(tbl_EcommerceSales[[#This Row],[Age]]&lt;18,"Under 18",IF(tbl_EcommerceSales[[#This Row],[Age]]&lt;=25,"18-25",IF(tbl_EcommerceSales[[#This Row],[Age]]&lt;=35,"26-35",IF(tbl_EcommerceSales[[#This Row],[Age]]&lt;=45,"36-45",IF(tbl_EcommerceSales[[#This Row],[Age]]&lt;=55,"46-55","56+")))))</f>
        <v>36-45</v>
      </c>
    </row>
    <row r="3669" spans="1:29" x14ac:dyDescent="0.35">
      <c r="A3669" t="s">
        <v>5655</v>
      </c>
      <c r="B3669" s="7">
        <v>46058</v>
      </c>
      <c r="C3669" t="s">
        <v>525</v>
      </c>
      <c r="D3669" t="s">
        <v>181</v>
      </c>
      <c r="E3669" t="s">
        <v>48</v>
      </c>
      <c r="F3669">
        <v>21</v>
      </c>
      <c r="G3669" t="s">
        <v>26</v>
      </c>
      <c r="H3669" t="s">
        <v>27</v>
      </c>
      <c r="I3669" t="s">
        <v>40</v>
      </c>
      <c r="J3669" t="s">
        <v>41</v>
      </c>
      <c r="K3669" t="s">
        <v>42</v>
      </c>
      <c r="L3669" t="s">
        <v>43</v>
      </c>
      <c r="M3669">
        <v>2</v>
      </c>
      <c r="N3669" s="2">
        <v>699</v>
      </c>
      <c r="O3669" s="3">
        <v>0.05</v>
      </c>
      <c r="P3669" s="2">
        <v>620</v>
      </c>
      <c r="Q3669" t="s">
        <v>319</v>
      </c>
      <c r="R3669" t="s">
        <v>33</v>
      </c>
      <c r="S3669" t="s">
        <v>34</v>
      </c>
      <c r="T3669" s="4">
        <v>5</v>
      </c>
      <c r="U3669" s="11">
        <f t="shared" si="57"/>
        <v>1398</v>
      </c>
      <c r="V3669" s="11">
        <f>tbl_EcommerceSales[[#This Row],[Gross_Sales]]*tbl_EcommerceSales[[#This Row],[Discount]]</f>
        <v>69.900000000000006</v>
      </c>
      <c r="W3669" s="11">
        <f>tbl_EcommerceSales[[#This Row],[Gross_Sales]]-tbl_EcommerceSales[[#This Row],[Discount_Amount]]</f>
        <v>1328.1</v>
      </c>
      <c r="X3669" s="11">
        <f>tbl_EcommerceSales[[#This Row],[Quantity]] * _xlfn.XLOOKUP(tbl_EcommerceSales[[#This Row],[Product_ID]], Product_Master!A:A, Product_Master!F:F)</f>
        <v>620</v>
      </c>
      <c r="Y3669" s="11">
        <f>tbl_EcommerceSales[[#This Row],[Net_Revenue]]-tbl_EcommerceSales[[#This Row],[Total_Cost]]</f>
        <v>708.09999999999991</v>
      </c>
      <c r="Z3669" s="9">
        <f>IFERROR(#REF!/tbl_EcommerceSales[[#This Row],[Total_Cost]], 0)</f>
        <v>0</v>
      </c>
      <c r="AA3669" t="str">
        <f>TEXT(tbl_EcommerceSales[[#This Row],[Order_Date]],"mmm")</f>
        <v>Feb</v>
      </c>
      <c r="AB3669">
        <f>YEAR(tbl_EcommerceSales[[#This Row],[Order_Date]])</f>
        <v>2026</v>
      </c>
      <c r="AC3669" t="str">
        <f>IF(tbl_EcommerceSales[[#This Row],[Age]]&lt;18,"Under 18",IF(tbl_EcommerceSales[[#This Row],[Age]]&lt;=25,"18-25",IF(tbl_EcommerceSales[[#This Row],[Age]]&lt;=35,"26-35",IF(tbl_EcommerceSales[[#This Row],[Age]]&lt;=45,"36-45",IF(tbl_EcommerceSales[[#This Row],[Age]]&lt;=55,"46-55","56+")))))</f>
        <v>18-25</v>
      </c>
    </row>
    <row r="3670" spans="1:29" x14ac:dyDescent="0.35">
      <c r="A3670" t="s">
        <v>5656</v>
      </c>
      <c r="B3670" s="7">
        <v>46058</v>
      </c>
      <c r="C3670" t="s">
        <v>2109</v>
      </c>
      <c r="D3670" t="s">
        <v>216</v>
      </c>
      <c r="E3670" t="s">
        <v>25</v>
      </c>
      <c r="F3670">
        <v>35</v>
      </c>
      <c r="G3670" t="s">
        <v>171</v>
      </c>
      <c r="H3670" t="s">
        <v>39</v>
      </c>
      <c r="I3670" t="s">
        <v>40</v>
      </c>
      <c r="J3670" t="s">
        <v>41</v>
      </c>
      <c r="K3670" t="s">
        <v>42</v>
      </c>
      <c r="L3670" t="s">
        <v>43</v>
      </c>
      <c r="M3670">
        <v>2</v>
      </c>
      <c r="N3670" s="2">
        <v>699</v>
      </c>
      <c r="O3670" s="3">
        <v>0.1</v>
      </c>
      <c r="P3670" s="2">
        <v>620</v>
      </c>
      <c r="Q3670" t="s">
        <v>123</v>
      </c>
      <c r="R3670" t="s">
        <v>33</v>
      </c>
      <c r="S3670" t="s">
        <v>57</v>
      </c>
      <c r="T3670" s="4">
        <v>4</v>
      </c>
      <c r="U3670" s="11">
        <f t="shared" si="57"/>
        <v>1398</v>
      </c>
      <c r="V3670" s="11">
        <f>tbl_EcommerceSales[[#This Row],[Gross_Sales]]*tbl_EcommerceSales[[#This Row],[Discount]]</f>
        <v>139.80000000000001</v>
      </c>
      <c r="W3670" s="11">
        <f>tbl_EcommerceSales[[#This Row],[Gross_Sales]]-tbl_EcommerceSales[[#This Row],[Discount_Amount]]</f>
        <v>1258.2</v>
      </c>
      <c r="X3670" s="11">
        <f>tbl_EcommerceSales[[#This Row],[Quantity]] * _xlfn.XLOOKUP(tbl_EcommerceSales[[#This Row],[Product_ID]], Product_Master!A:A, Product_Master!F:F)</f>
        <v>620</v>
      </c>
      <c r="Y3670" s="11">
        <f>tbl_EcommerceSales[[#This Row],[Net_Revenue]]-tbl_EcommerceSales[[#This Row],[Total_Cost]]</f>
        <v>638.20000000000005</v>
      </c>
      <c r="Z3670" s="9">
        <f>IFERROR(#REF!/tbl_EcommerceSales[[#This Row],[Total_Cost]], 0)</f>
        <v>0</v>
      </c>
      <c r="AA3670" t="str">
        <f>TEXT(tbl_EcommerceSales[[#This Row],[Order_Date]],"mmm")</f>
        <v>Feb</v>
      </c>
      <c r="AB3670">
        <f>YEAR(tbl_EcommerceSales[[#This Row],[Order_Date]])</f>
        <v>2026</v>
      </c>
      <c r="AC3670" t="str">
        <f>IF(tbl_EcommerceSales[[#This Row],[Age]]&lt;18,"Under 18",IF(tbl_EcommerceSales[[#This Row],[Age]]&lt;=25,"18-25",IF(tbl_EcommerceSales[[#This Row],[Age]]&lt;=35,"26-35",IF(tbl_EcommerceSales[[#This Row],[Age]]&lt;=45,"36-45",IF(tbl_EcommerceSales[[#This Row],[Age]]&lt;=55,"46-55","56+")))))</f>
        <v>26-35</v>
      </c>
    </row>
    <row r="3671" spans="1:29" x14ac:dyDescent="0.35">
      <c r="A3671" t="s">
        <v>5657</v>
      </c>
      <c r="B3671" s="7">
        <v>46058</v>
      </c>
      <c r="C3671" t="s">
        <v>3076</v>
      </c>
      <c r="D3671" t="s">
        <v>102</v>
      </c>
      <c r="E3671" t="s">
        <v>25</v>
      </c>
      <c r="F3671">
        <v>29</v>
      </c>
      <c r="G3671" t="s">
        <v>186</v>
      </c>
      <c r="H3671" t="s">
        <v>72</v>
      </c>
      <c r="I3671" t="s">
        <v>67</v>
      </c>
      <c r="J3671" t="s">
        <v>68</v>
      </c>
      <c r="K3671" t="s">
        <v>42</v>
      </c>
      <c r="L3671" t="s">
        <v>43</v>
      </c>
      <c r="M3671">
        <v>1</v>
      </c>
      <c r="N3671" s="2">
        <v>799</v>
      </c>
      <c r="O3671" s="3">
        <v>0.15</v>
      </c>
      <c r="P3671" s="2">
        <v>360</v>
      </c>
      <c r="Q3671" t="s">
        <v>319</v>
      </c>
      <c r="R3671" t="s">
        <v>33</v>
      </c>
      <c r="S3671" t="s">
        <v>34</v>
      </c>
      <c r="T3671" s="4">
        <v>4</v>
      </c>
      <c r="U3671" s="11">
        <f t="shared" si="57"/>
        <v>799</v>
      </c>
      <c r="V3671" s="11">
        <f>tbl_EcommerceSales[[#This Row],[Gross_Sales]]*tbl_EcommerceSales[[#This Row],[Discount]]</f>
        <v>119.85</v>
      </c>
      <c r="W3671" s="11">
        <f>tbl_EcommerceSales[[#This Row],[Gross_Sales]]-tbl_EcommerceSales[[#This Row],[Discount_Amount]]</f>
        <v>679.15</v>
      </c>
      <c r="X3671" s="11">
        <f>tbl_EcommerceSales[[#This Row],[Quantity]] * _xlfn.XLOOKUP(tbl_EcommerceSales[[#This Row],[Product_ID]], Product_Master!A:A, Product_Master!F:F)</f>
        <v>360</v>
      </c>
      <c r="Y3671" s="11">
        <f>tbl_EcommerceSales[[#This Row],[Net_Revenue]]-tbl_EcommerceSales[[#This Row],[Total_Cost]]</f>
        <v>319.14999999999998</v>
      </c>
      <c r="Z3671" s="9">
        <f>IFERROR(#REF!/tbl_EcommerceSales[[#This Row],[Total_Cost]], 0)</f>
        <v>0</v>
      </c>
      <c r="AA3671" t="str">
        <f>TEXT(tbl_EcommerceSales[[#This Row],[Order_Date]],"mmm")</f>
        <v>Feb</v>
      </c>
      <c r="AB3671">
        <f>YEAR(tbl_EcommerceSales[[#This Row],[Order_Date]])</f>
        <v>2026</v>
      </c>
      <c r="AC3671" t="str">
        <f>IF(tbl_EcommerceSales[[#This Row],[Age]]&lt;18,"Under 18",IF(tbl_EcommerceSales[[#This Row],[Age]]&lt;=25,"18-25",IF(tbl_EcommerceSales[[#This Row],[Age]]&lt;=35,"26-35",IF(tbl_EcommerceSales[[#This Row],[Age]]&lt;=45,"36-45",IF(tbl_EcommerceSales[[#This Row],[Age]]&lt;=55,"46-55","56+")))))</f>
        <v>26-35</v>
      </c>
    </row>
    <row r="3672" spans="1:29" x14ac:dyDescent="0.35">
      <c r="A3672" t="s">
        <v>5658</v>
      </c>
      <c r="B3672" s="7">
        <v>46058</v>
      </c>
      <c r="C3672" t="s">
        <v>1367</v>
      </c>
      <c r="D3672" t="s">
        <v>139</v>
      </c>
      <c r="E3672" t="s">
        <v>48</v>
      </c>
      <c r="F3672">
        <v>30</v>
      </c>
      <c r="G3672" t="s">
        <v>211</v>
      </c>
      <c r="H3672" t="s">
        <v>72</v>
      </c>
      <c r="I3672" t="s">
        <v>221</v>
      </c>
      <c r="J3672" t="s">
        <v>222</v>
      </c>
      <c r="K3672" t="s">
        <v>177</v>
      </c>
      <c r="L3672" t="s">
        <v>208</v>
      </c>
      <c r="M3672">
        <v>2</v>
      </c>
      <c r="N3672" s="2">
        <v>1499</v>
      </c>
      <c r="O3672" s="3">
        <v>0.05</v>
      </c>
      <c r="P3672" s="2">
        <v>1600</v>
      </c>
      <c r="Q3672" t="s">
        <v>76</v>
      </c>
      <c r="R3672" t="s">
        <v>33</v>
      </c>
      <c r="S3672" t="s">
        <v>34</v>
      </c>
      <c r="T3672" s="4">
        <v>1</v>
      </c>
      <c r="U3672" s="11">
        <f t="shared" si="57"/>
        <v>2998</v>
      </c>
      <c r="V3672" s="11">
        <f>tbl_EcommerceSales[[#This Row],[Gross_Sales]]*tbl_EcommerceSales[[#This Row],[Discount]]</f>
        <v>149.9</v>
      </c>
      <c r="W3672" s="11">
        <f>tbl_EcommerceSales[[#This Row],[Gross_Sales]]-tbl_EcommerceSales[[#This Row],[Discount_Amount]]</f>
        <v>2848.1</v>
      </c>
      <c r="X3672" s="11">
        <f>tbl_EcommerceSales[[#This Row],[Quantity]] * _xlfn.XLOOKUP(tbl_EcommerceSales[[#This Row],[Product_ID]], Product_Master!A:A, Product_Master!F:F)</f>
        <v>1600</v>
      </c>
      <c r="Y3672" s="11">
        <f>tbl_EcommerceSales[[#This Row],[Net_Revenue]]-tbl_EcommerceSales[[#This Row],[Total_Cost]]</f>
        <v>1248.0999999999999</v>
      </c>
      <c r="Z3672" s="9">
        <f>IFERROR(#REF!/tbl_EcommerceSales[[#This Row],[Total_Cost]], 0)</f>
        <v>0</v>
      </c>
      <c r="AA3672" t="str">
        <f>TEXT(tbl_EcommerceSales[[#This Row],[Order_Date]],"mmm")</f>
        <v>Feb</v>
      </c>
      <c r="AB3672">
        <f>YEAR(tbl_EcommerceSales[[#This Row],[Order_Date]])</f>
        <v>2026</v>
      </c>
      <c r="AC3672" t="str">
        <f>IF(tbl_EcommerceSales[[#This Row],[Age]]&lt;18,"Under 18",IF(tbl_EcommerceSales[[#This Row],[Age]]&lt;=25,"18-25",IF(tbl_EcommerceSales[[#This Row],[Age]]&lt;=35,"26-35",IF(tbl_EcommerceSales[[#This Row],[Age]]&lt;=45,"36-45",IF(tbl_EcommerceSales[[#This Row],[Age]]&lt;=55,"46-55","56+")))))</f>
        <v>26-35</v>
      </c>
    </row>
    <row r="3673" spans="1:29" x14ac:dyDescent="0.35">
      <c r="A3673" t="s">
        <v>5659</v>
      </c>
      <c r="B3673" s="7">
        <v>46058</v>
      </c>
      <c r="C3673" t="s">
        <v>2541</v>
      </c>
      <c r="D3673" t="s">
        <v>86</v>
      </c>
      <c r="E3673" t="s">
        <v>48</v>
      </c>
      <c r="F3673">
        <v>25</v>
      </c>
      <c r="G3673" t="s">
        <v>38</v>
      </c>
      <c r="H3673" t="s">
        <v>39</v>
      </c>
      <c r="I3673" t="s">
        <v>294</v>
      </c>
      <c r="J3673" t="s">
        <v>295</v>
      </c>
      <c r="K3673" t="s">
        <v>91</v>
      </c>
      <c r="L3673" t="s">
        <v>296</v>
      </c>
      <c r="M3673">
        <v>1</v>
      </c>
      <c r="N3673" s="2">
        <v>699</v>
      </c>
      <c r="O3673" s="3">
        <v>0.1</v>
      </c>
      <c r="P3673" s="2">
        <v>300</v>
      </c>
      <c r="Q3673" t="s">
        <v>32</v>
      </c>
      <c r="R3673" t="s">
        <v>33</v>
      </c>
      <c r="S3673" t="s">
        <v>57</v>
      </c>
      <c r="T3673" s="4">
        <v>5</v>
      </c>
      <c r="U3673" s="11">
        <f t="shared" si="57"/>
        <v>699</v>
      </c>
      <c r="V3673" s="11">
        <f>tbl_EcommerceSales[[#This Row],[Gross_Sales]]*tbl_EcommerceSales[[#This Row],[Discount]]</f>
        <v>69.900000000000006</v>
      </c>
      <c r="W3673" s="11">
        <f>tbl_EcommerceSales[[#This Row],[Gross_Sales]]-tbl_EcommerceSales[[#This Row],[Discount_Amount]]</f>
        <v>629.1</v>
      </c>
      <c r="X3673" s="11">
        <f>tbl_EcommerceSales[[#This Row],[Quantity]] * _xlfn.XLOOKUP(tbl_EcommerceSales[[#This Row],[Product_ID]], Product_Master!A:A, Product_Master!F:F)</f>
        <v>300</v>
      </c>
      <c r="Y3673" s="11">
        <f>tbl_EcommerceSales[[#This Row],[Net_Revenue]]-tbl_EcommerceSales[[#This Row],[Total_Cost]]</f>
        <v>329.1</v>
      </c>
      <c r="Z3673" s="9">
        <f>IFERROR(#REF!/tbl_EcommerceSales[[#This Row],[Total_Cost]], 0)</f>
        <v>0</v>
      </c>
      <c r="AA3673" t="str">
        <f>TEXT(tbl_EcommerceSales[[#This Row],[Order_Date]],"mmm")</f>
        <v>Feb</v>
      </c>
      <c r="AB3673">
        <f>YEAR(tbl_EcommerceSales[[#This Row],[Order_Date]])</f>
        <v>2026</v>
      </c>
      <c r="AC3673" t="str">
        <f>IF(tbl_EcommerceSales[[#This Row],[Age]]&lt;18,"Under 18",IF(tbl_EcommerceSales[[#This Row],[Age]]&lt;=25,"18-25",IF(tbl_EcommerceSales[[#This Row],[Age]]&lt;=35,"26-35",IF(tbl_EcommerceSales[[#This Row],[Age]]&lt;=45,"36-45",IF(tbl_EcommerceSales[[#This Row],[Age]]&lt;=55,"46-55","56+")))))</f>
        <v>18-25</v>
      </c>
    </row>
    <row r="3674" spans="1:29" x14ac:dyDescent="0.35">
      <c r="A3674" t="s">
        <v>5660</v>
      </c>
      <c r="B3674" s="7">
        <v>46058</v>
      </c>
      <c r="C3674" t="s">
        <v>3161</v>
      </c>
      <c r="D3674" t="s">
        <v>130</v>
      </c>
      <c r="E3674" t="s">
        <v>25</v>
      </c>
      <c r="F3674">
        <v>35</v>
      </c>
      <c r="G3674" t="s">
        <v>71</v>
      </c>
      <c r="H3674" t="s">
        <v>72</v>
      </c>
      <c r="I3674" t="s">
        <v>271</v>
      </c>
      <c r="J3674" t="s">
        <v>272</v>
      </c>
      <c r="K3674" t="s">
        <v>30</v>
      </c>
      <c r="L3674" t="s">
        <v>273</v>
      </c>
      <c r="M3674">
        <v>2</v>
      </c>
      <c r="N3674" s="2">
        <v>4299</v>
      </c>
      <c r="O3674" s="3">
        <v>0.15</v>
      </c>
      <c r="P3674" s="2">
        <v>5400</v>
      </c>
      <c r="Q3674" t="s">
        <v>44</v>
      </c>
      <c r="R3674" t="s">
        <v>33</v>
      </c>
      <c r="S3674" t="s">
        <v>57</v>
      </c>
      <c r="T3674" s="4">
        <v>4</v>
      </c>
      <c r="U3674" s="11">
        <f t="shared" si="57"/>
        <v>8598</v>
      </c>
      <c r="V3674" s="11">
        <f>tbl_EcommerceSales[[#This Row],[Gross_Sales]]*tbl_EcommerceSales[[#This Row],[Discount]]</f>
        <v>1289.7</v>
      </c>
      <c r="W3674" s="11">
        <f>tbl_EcommerceSales[[#This Row],[Gross_Sales]]-tbl_EcommerceSales[[#This Row],[Discount_Amount]]</f>
        <v>7308.3</v>
      </c>
      <c r="X3674" s="11">
        <f>tbl_EcommerceSales[[#This Row],[Quantity]] * _xlfn.XLOOKUP(tbl_EcommerceSales[[#This Row],[Product_ID]], Product_Master!A:A, Product_Master!F:F)</f>
        <v>5400</v>
      </c>
      <c r="Y3674" s="11">
        <f>tbl_EcommerceSales[[#This Row],[Net_Revenue]]-tbl_EcommerceSales[[#This Row],[Total_Cost]]</f>
        <v>1908.3000000000002</v>
      </c>
      <c r="Z3674" s="9">
        <f>IFERROR(#REF!/tbl_EcommerceSales[[#This Row],[Total_Cost]], 0)</f>
        <v>0</v>
      </c>
      <c r="AA3674" t="str">
        <f>TEXT(tbl_EcommerceSales[[#This Row],[Order_Date]],"mmm")</f>
        <v>Feb</v>
      </c>
      <c r="AB3674">
        <f>YEAR(tbl_EcommerceSales[[#This Row],[Order_Date]])</f>
        <v>2026</v>
      </c>
      <c r="AC3674" t="str">
        <f>IF(tbl_EcommerceSales[[#This Row],[Age]]&lt;18,"Under 18",IF(tbl_EcommerceSales[[#This Row],[Age]]&lt;=25,"18-25",IF(tbl_EcommerceSales[[#This Row],[Age]]&lt;=35,"26-35",IF(tbl_EcommerceSales[[#This Row],[Age]]&lt;=45,"36-45",IF(tbl_EcommerceSales[[#This Row],[Age]]&lt;=55,"46-55","56+")))))</f>
        <v>26-35</v>
      </c>
    </row>
    <row r="3675" spans="1:29" x14ac:dyDescent="0.35">
      <c r="A3675" t="s">
        <v>5661</v>
      </c>
      <c r="B3675" s="7">
        <v>46058</v>
      </c>
      <c r="C3675" t="s">
        <v>2566</v>
      </c>
      <c r="D3675" t="s">
        <v>251</v>
      </c>
      <c r="E3675" t="s">
        <v>48</v>
      </c>
      <c r="F3675">
        <v>18</v>
      </c>
      <c r="G3675" t="s">
        <v>136</v>
      </c>
      <c r="H3675" t="s">
        <v>88</v>
      </c>
      <c r="I3675" t="s">
        <v>212</v>
      </c>
      <c r="J3675" t="s">
        <v>213</v>
      </c>
      <c r="K3675" t="s">
        <v>177</v>
      </c>
      <c r="L3675" t="s">
        <v>178</v>
      </c>
      <c r="M3675">
        <v>3</v>
      </c>
      <c r="N3675" s="2">
        <v>2499</v>
      </c>
      <c r="O3675" s="3">
        <v>0.05</v>
      </c>
      <c r="P3675" s="2">
        <v>4350</v>
      </c>
      <c r="Q3675" t="s">
        <v>319</v>
      </c>
      <c r="R3675" t="s">
        <v>162</v>
      </c>
      <c r="S3675" t="s">
        <v>34</v>
      </c>
      <c r="T3675" s="4"/>
      <c r="U3675" s="11">
        <f t="shared" si="57"/>
        <v>7497</v>
      </c>
      <c r="V3675" s="11">
        <f>tbl_EcommerceSales[[#This Row],[Gross_Sales]]*tbl_EcommerceSales[[#This Row],[Discount]]</f>
        <v>374.85</v>
      </c>
      <c r="W3675" s="11">
        <f>tbl_EcommerceSales[[#This Row],[Gross_Sales]]-tbl_EcommerceSales[[#This Row],[Discount_Amount]]</f>
        <v>7122.15</v>
      </c>
      <c r="X3675" s="11">
        <f>tbl_EcommerceSales[[#This Row],[Quantity]] * _xlfn.XLOOKUP(tbl_EcommerceSales[[#This Row],[Product_ID]], Product_Master!A:A, Product_Master!F:F)</f>
        <v>4350</v>
      </c>
      <c r="Y3675" s="11">
        <f>tbl_EcommerceSales[[#This Row],[Net_Revenue]]-tbl_EcommerceSales[[#This Row],[Total_Cost]]</f>
        <v>2772.1499999999996</v>
      </c>
      <c r="Z3675" s="9">
        <f>IFERROR(#REF!/tbl_EcommerceSales[[#This Row],[Total_Cost]], 0)</f>
        <v>0</v>
      </c>
      <c r="AA3675" t="str">
        <f>TEXT(tbl_EcommerceSales[[#This Row],[Order_Date]],"mmm")</f>
        <v>Feb</v>
      </c>
      <c r="AB3675">
        <f>YEAR(tbl_EcommerceSales[[#This Row],[Order_Date]])</f>
        <v>2026</v>
      </c>
      <c r="AC3675" t="str">
        <f>IF(tbl_EcommerceSales[[#This Row],[Age]]&lt;18,"Under 18",IF(tbl_EcommerceSales[[#This Row],[Age]]&lt;=25,"18-25",IF(tbl_EcommerceSales[[#This Row],[Age]]&lt;=35,"26-35",IF(tbl_EcommerceSales[[#This Row],[Age]]&lt;=45,"36-45",IF(tbl_EcommerceSales[[#This Row],[Age]]&lt;=55,"46-55","56+")))))</f>
        <v>18-25</v>
      </c>
    </row>
    <row r="3676" spans="1:29" x14ac:dyDescent="0.35">
      <c r="A3676" t="s">
        <v>5662</v>
      </c>
      <c r="B3676" s="7">
        <v>46058</v>
      </c>
      <c r="C3676" t="s">
        <v>3335</v>
      </c>
      <c r="D3676" t="s">
        <v>312</v>
      </c>
      <c r="E3676" t="s">
        <v>48</v>
      </c>
      <c r="F3676">
        <v>18</v>
      </c>
      <c r="G3676" t="s">
        <v>136</v>
      </c>
      <c r="H3676" t="s">
        <v>88</v>
      </c>
      <c r="I3676" t="s">
        <v>175</v>
      </c>
      <c r="J3676" t="s">
        <v>176</v>
      </c>
      <c r="K3676" t="s">
        <v>177</v>
      </c>
      <c r="L3676" t="s">
        <v>178</v>
      </c>
      <c r="M3676">
        <v>1</v>
      </c>
      <c r="N3676" s="2">
        <v>699</v>
      </c>
      <c r="O3676" s="3">
        <v>0.1</v>
      </c>
      <c r="P3676" s="2">
        <v>320</v>
      </c>
      <c r="Q3676" t="s">
        <v>123</v>
      </c>
      <c r="R3676" t="s">
        <v>33</v>
      </c>
      <c r="S3676" t="s">
        <v>57</v>
      </c>
      <c r="T3676" s="4">
        <v>3</v>
      </c>
      <c r="U3676" s="11">
        <f t="shared" si="57"/>
        <v>699</v>
      </c>
      <c r="V3676" s="11">
        <f>tbl_EcommerceSales[[#This Row],[Gross_Sales]]*tbl_EcommerceSales[[#This Row],[Discount]]</f>
        <v>69.900000000000006</v>
      </c>
      <c r="W3676" s="11">
        <f>tbl_EcommerceSales[[#This Row],[Gross_Sales]]-tbl_EcommerceSales[[#This Row],[Discount_Amount]]</f>
        <v>629.1</v>
      </c>
      <c r="X3676" s="11">
        <f>tbl_EcommerceSales[[#This Row],[Quantity]] * _xlfn.XLOOKUP(tbl_EcommerceSales[[#This Row],[Product_ID]], Product_Master!A:A, Product_Master!F:F)</f>
        <v>320</v>
      </c>
      <c r="Y3676" s="11">
        <f>tbl_EcommerceSales[[#This Row],[Net_Revenue]]-tbl_EcommerceSales[[#This Row],[Total_Cost]]</f>
        <v>309.10000000000002</v>
      </c>
      <c r="Z3676" s="9">
        <f>IFERROR(#REF!/tbl_EcommerceSales[[#This Row],[Total_Cost]], 0)</f>
        <v>0</v>
      </c>
      <c r="AA3676" t="str">
        <f>TEXT(tbl_EcommerceSales[[#This Row],[Order_Date]],"mmm")</f>
        <v>Feb</v>
      </c>
      <c r="AB3676">
        <f>YEAR(tbl_EcommerceSales[[#This Row],[Order_Date]])</f>
        <v>2026</v>
      </c>
      <c r="AC3676" t="str">
        <f>IF(tbl_EcommerceSales[[#This Row],[Age]]&lt;18,"Under 18",IF(tbl_EcommerceSales[[#This Row],[Age]]&lt;=25,"18-25",IF(tbl_EcommerceSales[[#This Row],[Age]]&lt;=35,"26-35",IF(tbl_EcommerceSales[[#This Row],[Age]]&lt;=45,"36-45",IF(tbl_EcommerceSales[[#This Row],[Age]]&lt;=55,"46-55","56+")))))</f>
        <v>18-25</v>
      </c>
    </row>
    <row r="3677" spans="1:29" x14ac:dyDescent="0.35">
      <c r="A3677" t="s">
        <v>5663</v>
      </c>
      <c r="B3677" s="7">
        <v>46058</v>
      </c>
      <c r="C3677" t="s">
        <v>5664</v>
      </c>
      <c r="D3677" t="s">
        <v>305</v>
      </c>
      <c r="E3677" t="s">
        <v>25</v>
      </c>
      <c r="F3677">
        <v>26</v>
      </c>
      <c r="G3677" t="s">
        <v>246</v>
      </c>
      <c r="H3677" t="s">
        <v>27</v>
      </c>
      <c r="I3677" t="s">
        <v>67</v>
      </c>
      <c r="J3677" t="s">
        <v>68</v>
      </c>
      <c r="K3677" t="s">
        <v>42</v>
      </c>
      <c r="L3677" t="s">
        <v>43</v>
      </c>
      <c r="M3677">
        <v>2</v>
      </c>
      <c r="N3677" s="2">
        <v>799</v>
      </c>
      <c r="O3677" s="3">
        <v>0.1</v>
      </c>
      <c r="P3677" s="2">
        <v>720</v>
      </c>
      <c r="Q3677" t="s">
        <v>32</v>
      </c>
      <c r="R3677" t="s">
        <v>33</v>
      </c>
      <c r="S3677" t="s">
        <v>34</v>
      </c>
      <c r="T3677" s="4">
        <v>5</v>
      </c>
      <c r="U3677" s="11">
        <f t="shared" si="57"/>
        <v>1598</v>
      </c>
      <c r="V3677" s="11">
        <f>tbl_EcommerceSales[[#This Row],[Gross_Sales]]*tbl_EcommerceSales[[#This Row],[Discount]]</f>
        <v>159.80000000000001</v>
      </c>
      <c r="W3677" s="11">
        <f>tbl_EcommerceSales[[#This Row],[Gross_Sales]]-tbl_EcommerceSales[[#This Row],[Discount_Amount]]</f>
        <v>1438.2</v>
      </c>
      <c r="X3677" s="11">
        <f>tbl_EcommerceSales[[#This Row],[Quantity]] * _xlfn.XLOOKUP(tbl_EcommerceSales[[#This Row],[Product_ID]], Product_Master!A:A, Product_Master!F:F)</f>
        <v>720</v>
      </c>
      <c r="Y3677" s="11">
        <f>tbl_EcommerceSales[[#This Row],[Net_Revenue]]-tbl_EcommerceSales[[#This Row],[Total_Cost]]</f>
        <v>718.2</v>
      </c>
      <c r="Z3677" s="9">
        <f>IFERROR(#REF!/tbl_EcommerceSales[[#This Row],[Total_Cost]], 0)</f>
        <v>0</v>
      </c>
      <c r="AA3677" t="str">
        <f>TEXT(tbl_EcommerceSales[[#This Row],[Order_Date]],"mmm")</f>
        <v>Feb</v>
      </c>
      <c r="AB3677">
        <f>YEAR(tbl_EcommerceSales[[#This Row],[Order_Date]])</f>
        <v>2026</v>
      </c>
      <c r="AC3677" t="str">
        <f>IF(tbl_EcommerceSales[[#This Row],[Age]]&lt;18,"Under 18",IF(tbl_EcommerceSales[[#This Row],[Age]]&lt;=25,"18-25",IF(tbl_EcommerceSales[[#This Row],[Age]]&lt;=35,"26-35",IF(tbl_EcommerceSales[[#This Row],[Age]]&lt;=45,"36-45",IF(tbl_EcommerceSales[[#This Row],[Age]]&lt;=55,"46-55","56+")))))</f>
        <v>26-35</v>
      </c>
    </row>
    <row r="3678" spans="1:29" x14ac:dyDescent="0.35">
      <c r="A3678" t="s">
        <v>5665</v>
      </c>
      <c r="B3678" s="7">
        <v>46059</v>
      </c>
      <c r="C3678" t="s">
        <v>1071</v>
      </c>
      <c r="D3678" t="s">
        <v>116</v>
      </c>
      <c r="E3678" t="s">
        <v>48</v>
      </c>
      <c r="F3678">
        <v>33</v>
      </c>
      <c r="G3678" t="s">
        <v>192</v>
      </c>
      <c r="H3678" t="s">
        <v>27</v>
      </c>
      <c r="I3678" t="s">
        <v>73</v>
      </c>
      <c r="J3678" t="s">
        <v>74</v>
      </c>
      <c r="K3678" t="s">
        <v>55</v>
      </c>
      <c r="L3678" t="s">
        <v>75</v>
      </c>
      <c r="M3678">
        <v>1</v>
      </c>
      <c r="N3678" s="2">
        <v>2899</v>
      </c>
      <c r="O3678" s="3">
        <v>0.15</v>
      </c>
      <c r="P3678" s="2">
        <v>1700</v>
      </c>
      <c r="Q3678" t="s">
        <v>319</v>
      </c>
      <c r="R3678" t="s">
        <v>33</v>
      </c>
      <c r="S3678" t="s">
        <v>57</v>
      </c>
      <c r="T3678" s="4">
        <v>5</v>
      </c>
      <c r="U3678" s="11">
        <f t="shared" si="57"/>
        <v>2899</v>
      </c>
      <c r="V3678" s="11">
        <f>tbl_EcommerceSales[[#This Row],[Gross_Sales]]*tbl_EcommerceSales[[#This Row],[Discount]]</f>
        <v>434.84999999999997</v>
      </c>
      <c r="W3678" s="11">
        <f>tbl_EcommerceSales[[#This Row],[Gross_Sales]]-tbl_EcommerceSales[[#This Row],[Discount_Amount]]</f>
        <v>2464.15</v>
      </c>
      <c r="X3678" s="11">
        <f>tbl_EcommerceSales[[#This Row],[Quantity]] * _xlfn.XLOOKUP(tbl_EcommerceSales[[#This Row],[Product_ID]], Product_Master!A:A, Product_Master!F:F)</f>
        <v>1700</v>
      </c>
      <c r="Y3678" s="11">
        <f>tbl_EcommerceSales[[#This Row],[Net_Revenue]]-tbl_EcommerceSales[[#This Row],[Total_Cost]]</f>
        <v>764.15000000000009</v>
      </c>
      <c r="Z3678" s="9">
        <f>IFERROR(#REF!/tbl_EcommerceSales[[#This Row],[Total_Cost]], 0)</f>
        <v>0</v>
      </c>
      <c r="AA3678" t="str">
        <f>TEXT(tbl_EcommerceSales[[#This Row],[Order_Date]],"mmm")</f>
        <v>Feb</v>
      </c>
      <c r="AB3678">
        <f>YEAR(tbl_EcommerceSales[[#This Row],[Order_Date]])</f>
        <v>2026</v>
      </c>
      <c r="AC3678" t="str">
        <f>IF(tbl_EcommerceSales[[#This Row],[Age]]&lt;18,"Under 18",IF(tbl_EcommerceSales[[#This Row],[Age]]&lt;=25,"18-25",IF(tbl_EcommerceSales[[#This Row],[Age]]&lt;=35,"26-35",IF(tbl_EcommerceSales[[#This Row],[Age]]&lt;=45,"36-45",IF(tbl_EcommerceSales[[#This Row],[Age]]&lt;=55,"46-55","56+")))))</f>
        <v>26-35</v>
      </c>
    </row>
    <row r="3679" spans="1:29" x14ac:dyDescent="0.35">
      <c r="A3679" t="s">
        <v>5666</v>
      </c>
      <c r="B3679" s="7">
        <v>46059</v>
      </c>
      <c r="C3679" t="s">
        <v>2987</v>
      </c>
      <c r="D3679" t="s">
        <v>79</v>
      </c>
      <c r="E3679" t="s">
        <v>25</v>
      </c>
      <c r="F3679">
        <v>30</v>
      </c>
      <c r="G3679" t="s">
        <v>186</v>
      </c>
      <c r="H3679" t="s">
        <v>72</v>
      </c>
      <c r="I3679" t="s">
        <v>241</v>
      </c>
      <c r="J3679" t="s">
        <v>242</v>
      </c>
      <c r="K3679" t="s">
        <v>42</v>
      </c>
      <c r="L3679" t="s">
        <v>243</v>
      </c>
      <c r="M3679">
        <v>1</v>
      </c>
      <c r="N3679" s="2">
        <v>649</v>
      </c>
      <c r="O3679" s="3">
        <v>0.05</v>
      </c>
      <c r="P3679" s="2">
        <v>290</v>
      </c>
      <c r="Q3679" t="s">
        <v>123</v>
      </c>
      <c r="R3679" t="s">
        <v>33</v>
      </c>
      <c r="S3679" t="s">
        <v>34</v>
      </c>
      <c r="T3679" s="4">
        <v>5</v>
      </c>
      <c r="U3679" s="11">
        <f t="shared" si="57"/>
        <v>649</v>
      </c>
      <c r="V3679" s="11">
        <f>tbl_EcommerceSales[[#This Row],[Gross_Sales]]*tbl_EcommerceSales[[#This Row],[Discount]]</f>
        <v>32.450000000000003</v>
      </c>
      <c r="W3679" s="11">
        <f>tbl_EcommerceSales[[#This Row],[Gross_Sales]]-tbl_EcommerceSales[[#This Row],[Discount_Amount]]</f>
        <v>616.54999999999995</v>
      </c>
      <c r="X3679" s="11">
        <f>tbl_EcommerceSales[[#This Row],[Quantity]] * _xlfn.XLOOKUP(tbl_EcommerceSales[[#This Row],[Product_ID]], Product_Master!A:A, Product_Master!F:F)</f>
        <v>290</v>
      </c>
      <c r="Y3679" s="11">
        <f>tbl_EcommerceSales[[#This Row],[Net_Revenue]]-tbl_EcommerceSales[[#This Row],[Total_Cost]]</f>
        <v>326.54999999999995</v>
      </c>
      <c r="Z3679" s="9">
        <f>IFERROR(#REF!/tbl_EcommerceSales[[#This Row],[Total_Cost]], 0)</f>
        <v>0</v>
      </c>
      <c r="AA3679" t="str">
        <f>TEXT(tbl_EcommerceSales[[#This Row],[Order_Date]],"mmm")</f>
        <v>Feb</v>
      </c>
      <c r="AB3679">
        <f>YEAR(tbl_EcommerceSales[[#This Row],[Order_Date]])</f>
        <v>2026</v>
      </c>
      <c r="AC3679" t="str">
        <f>IF(tbl_EcommerceSales[[#This Row],[Age]]&lt;18,"Under 18",IF(tbl_EcommerceSales[[#This Row],[Age]]&lt;=25,"18-25",IF(tbl_EcommerceSales[[#This Row],[Age]]&lt;=35,"26-35",IF(tbl_EcommerceSales[[#This Row],[Age]]&lt;=45,"36-45",IF(tbl_EcommerceSales[[#This Row],[Age]]&lt;=55,"46-55","56+")))))</f>
        <v>26-35</v>
      </c>
    </row>
    <row r="3680" spans="1:29" x14ac:dyDescent="0.35">
      <c r="A3680" t="s">
        <v>5667</v>
      </c>
      <c r="B3680" s="7">
        <v>46059</v>
      </c>
      <c r="C3680" t="s">
        <v>5668</v>
      </c>
      <c r="D3680" t="s">
        <v>148</v>
      </c>
      <c r="E3680" t="s">
        <v>48</v>
      </c>
      <c r="F3680">
        <v>18</v>
      </c>
      <c r="G3680" t="s">
        <v>87</v>
      </c>
      <c r="H3680" t="s">
        <v>88</v>
      </c>
      <c r="I3680" t="s">
        <v>73</v>
      </c>
      <c r="J3680" t="s">
        <v>74</v>
      </c>
      <c r="K3680" t="s">
        <v>55</v>
      </c>
      <c r="L3680" t="s">
        <v>75</v>
      </c>
      <c r="M3680">
        <v>3</v>
      </c>
      <c r="N3680" s="2">
        <v>2899</v>
      </c>
      <c r="O3680" s="3">
        <v>0</v>
      </c>
      <c r="P3680" s="2">
        <v>5100</v>
      </c>
      <c r="Q3680" t="s">
        <v>156</v>
      </c>
      <c r="R3680" t="s">
        <v>33</v>
      </c>
      <c r="S3680" t="s">
        <v>57</v>
      </c>
      <c r="T3680" s="4">
        <v>3</v>
      </c>
      <c r="U3680" s="11">
        <f t="shared" si="57"/>
        <v>8697</v>
      </c>
      <c r="V3680" s="11">
        <f>tbl_EcommerceSales[[#This Row],[Gross_Sales]]*tbl_EcommerceSales[[#This Row],[Discount]]</f>
        <v>0</v>
      </c>
      <c r="W3680" s="11">
        <f>tbl_EcommerceSales[[#This Row],[Gross_Sales]]-tbl_EcommerceSales[[#This Row],[Discount_Amount]]</f>
        <v>8697</v>
      </c>
      <c r="X3680" s="11">
        <f>tbl_EcommerceSales[[#This Row],[Quantity]] * _xlfn.XLOOKUP(tbl_EcommerceSales[[#This Row],[Product_ID]], Product_Master!A:A, Product_Master!F:F)</f>
        <v>5100</v>
      </c>
      <c r="Y3680" s="11">
        <f>tbl_EcommerceSales[[#This Row],[Net_Revenue]]-tbl_EcommerceSales[[#This Row],[Total_Cost]]</f>
        <v>3597</v>
      </c>
      <c r="Z3680" s="9">
        <f>IFERROR(#REF!/tbl_EcommerceSales[[#This Row],[Total_Cost]], 0)</f>
        <v>0</v>
      </c>
      <c r="AA3680" t="str">
        <f>TEXT(tbl_EcommerceSales[[#This Row],[Order_Date]],"mmm")</f>
        <v>Feb</v>
      </c>
      <c r="AB3680">
        <f>YEAR(tbl_EcommerceSales[[#This Row],[Order_Date]])</f>
        <v>2026</v>
      </c>
      <c r="AC3680" t="str">
        <f>IF(tbl_EcommerceSales[[#This Row],[Age]]&lt;18,"Under 18",IF(tbl_EcommerceSales[[#This Row],[Age]]&lt;=25,"18-25",IF(tbl_EcommerceSales[[#This Row],[Age]]&lt;=35,"26-35",IF(tbl_EcommerceSales[[#This Row],[Age]]&lt;=45,"36-45",IF(tbl_EcommerceSales[[#This Row],[Age]]&lt;=55,"46-55","56+")))))</f>
        <v>18-25</v>
      </c>
    </row>
    <row r="3681" spans="1:29" x14ac:dyDescent="0.35">
      <c r="A3681" t="s">
        <v>5669</v>
      </c>
      <c r="B3681" s="7">
        <v>46059</v>
      </c>
      <c r="C3681" t="s">
        <v>5670</v>
      </c>
      <c r="D3681" t="s">
        <v>37</v>
      </c>
      <c r="E3681" t="s">
        <v>48</v>
      </c>
      <c r="F3681">
        <v>21</v>
      </c>
      <c r="G3681" t="s">
        <v>211</v>
      </c>
      <c r="H3681" t="s">
        <v>72</v>
      </c>
      <c r="I3681" t="s">
        <v>40</v>
      </c>
      <c r="J3681" t="s">
        <v>41</v>
      </c>
      <c r="K3681" t="s">
        <v>42</v>
      </c>
      <c r="L3681" t="s">
        <v>43</v>
      </c>
      <c r="M3681">
        <v>1</v>
      </c>
      <c r="N3681" s="2">
        <v>699</v>
      </c>
      <c r="O3681" s="3">
        <v>0</v>
      </c>
      <c r="P3681" s="2">
        <v>310</v>
      </c>
      <c r="Q3681" t="s">
        <v>156</v>
      </c>
      <c r="R3681" t="s">
        <v>33</v>
      </c>
      <c r="S3681" t="s">
        <v>34</v>
      </c>
      <c r="T3681" s="4">
        <v>4</v>
      </c>
      <c r="U3681" s="11">
        <f t="shared" si="57"/>
        <v>699</v>
      </c>
      <c r="V3681" s="11">
        <f>tbl_EcommerceSales[[#This Row],[Gross_Sales]]*tbl_EcommerceSales[[#This Row],[Discount]]</f>
        <v>0</v>
      </c>
      <c r="W3681" s="11">
        <f>tbl_EcommerceSales[[#This Row],[Gross_Sales]]-tbl_EcommerceSales[[#This Row],[Discount_Amount]]</f>
        <v>699</v>
      </c>
      <c r="X3681" s="11">
        <f>tbl_EcommerceSales[[#This Row],[Quantity]] * _xlfn.XLOOKUP(tbl_EcommerceSales[[#This Row],[Product_ID]], Product_Master!A:A, Product_Master!F:F)</f>
        <v>310</v>
      </c>
      <c r="Y3681" s="11">
        <f>tbl_EcommerceSales[[#This Row],[Net_Revenue]]-tbl_EcommerceSales[[#This Row],[Total_Cost]]</f>
        <v>389</v>
      </c>
      <c r="Z3681" s="9">
        <f>IFERROR(#REF!/tbl_EcommerceSales[[#This Row],[Total_Cost]], 0)</f>
        <v>0</v>
      </c>
      <c r="AA3681" t="str">
        <f>TEXT(tbl_EcommerceSales[[#This Row],[Order_Date]],"mmm")</f>
        <v>Feb</v>
      </c>
      <c r="AB3681">
        <f>YEAR(tbl_EcommerceSales[[#This Row],[Order_Date]])</f>
        <v>2026</v>
      </c>
      <c r="AC3681" t="str">
        <f>IF(tbl_EcommerceSales[[#This Row],[Age]]&lt;18,"Under 18",IF(tbl_EcommerceSales[[#This Row],[Age]]&lt;=25,"18-25",IF(tbl_EcommerceSales[[#This Row],[Age]]&lt;=35,"26-35",IF(tbl_EcommerceSales[[#This Row],[Age]]&lt;=45,"36-45",IF(tbl_EcommerceSales[[#This Row],[Age]]&lt;=55,"46-55","56+")))))</f>
        <v>18-25</v>
      </c>
    </row>
    <row r="3682" spans="1:29" x14ac:dyDescent="0.35">
      <c r="A3682" t="s">
        <v>5671</v>
      </c>
      <c r="B3682" s="7">
        <v>46059</v>
      </c>
      <c r="C3682" t="s">
        <v>3084</v>
      </c>
      <c r="D3682" t="s">
        <v>159</v>
      </c>
      <c r="E3682" t="s">
        <v>48</v>
      </c>
      <c r="F3682">
        <v>50</v>
      </c>
      <c r="G3682" t="s">
        <v>26</v>
      </c>
      <c r="H3682" t="s">
        <v>27</v>
      </c>
      <c r="I3682" t="s">
        <v>73</v>
      </c>
      <c r="J3682" t="s">
        <v>74</v>
      </c>
      <c r="K3682" t="s">
        <v>55</v>
      </c>
      <c r="L3682" t="s">
        <v>75</v>
      </c>
      <c r="M3682">
        <v>2</v>
      </c>
      <c r="N3682" s="2">
        <v>2899</v>
      </c>
      <c r="O3682" s="3">
        <v>0.05</v>
      </c>
      <c r="P3682" s="2">
        <v>3400</v>
      </c>
      <c r="Q3682" t="s">
        <v>32</v>
      </c>
      <c r="R3682" t="s">
        <v>33</v>
      </c>
      <c r="S3682" t="s">
        <v>57</v>
      </c>
      <c r="T3682" s="4">
        <v>4</v>
      </c>
      <c r="U3682" s="11">
        <f t="shared" si="57"/>
        <v>5798</v>
      </c>
      <c r="V3682" s="11">
        <f>tbl_EcommerceSales[[#This Row],[Gross_Sales]]*tbl_EcommerceSales[[#This Row],[Discount]]</f>
        <v>289.90000000000003</v>
      </c>
      <c r="W3682" s="11">
        <f>tbl_EcommerceSales[[#This Row],[Gross_Sales]]-tbl_EcommerceSales[[#This Row],[Discount_Amount]]</f>
        <v>5508.1</v>
      </c>
      <c r="X3682" s="11">
        <f>tbl_EcommerceSales[[#This Row],[Quantity]] * _xlfn.XLOOKUP(tbl_EcommerceSales[[#This Row],[Product_ID]], Product_Master!A:A, Product_Master!F:F)</f>
        <v>3400</v>
      </c>
      <c r="Y3682" s="11">
        <f>tbl_EcommerceSales[[#This Row],[Net_Revenue]]-tbl_EcommerceSales[[#This Row],[Total_Cost]]</f>
        <v>2108.1000000000004</v>
      </c>
      <c r="Z3682" s="9">
        <f>IFERROR(#REF!/tbl_EcommerceSales[[#This Row],[Total_Cost]], 0)</f>
        <v>0</v>
      </c>
      <c r="AA3682" t="str">
        <f>TEXT(tbl_EcommerceSales[[#This Row],[Order_Date]],"mmm")</f>
        <v>Feb</v>
      </c>
      <c r="AB3682">
        <f>YEAR(tbl_EcommerceSales[[#This Row],[Order_Date]])</f>
        <v>2026</v>
      </c>
      <c r="AC3682" t="str">
        <f>IF(tbl_EcommerceSales[[#This Row],[Age]]&lt;18,"Under 18",IF(tbl_EcommerceSales[[#This Row],[Age]]&lt;=25,"18-25",IF(tbl_EcommerceSales[[#This Row],[Age]]&lt;=35,"26-35",IF(tbl_EcommerceSales[[#This Row],[Age]]&lt;=45,"36-45",IF(tbl_EcommerceSales[[#This Row],[Age]]&lt;=55,"46-55","56+")))))</f>
        <v>46-55</v>
      </c>
    </row>
    <row r="3683" spans="1:29" x14ac:dyDescent="0.35">
      <c r="A3683" t="s">
        <v>5672</v>
      </c>
      <c r="B3683" s="7">
        <v>46059</v>
      </c>
      <c r="C3683" t="s">
        <v>4518</v>
      </c>
      <c r="D3683" t="s">
        <v>189</v>
      </c>
      <c r="E3683" t="s">
        <v>25</v>
      </c>
      <c r="F3683">
        <v>43</v>
      </c>
      <c r="G3683" t="s">
        <v>71</v>
      </c>
      <c r="H3683" t="s">
        <v>72</v>
      </c>
      <c r="I3683" t="s">
        <v>73</v>
      </c>
      <c r="J3683" t="s">
        <v>74</v>
      </c>
      <c r="K3683" t="s">
        <v>55</v>
      </c>
      <c r="L3683" t="s">
        <v>75</v>
      </c>
      <c r="M3683">
        <v>2</v>
      </c>
      <c r="N3683" s="2">
        <v>2899</v>
      </c>
      <c r="O3683" s="3">
        <v>0.05</v>
      </c>
      <c r="P3683" s="2">
        <v>3400</v>
      </c>
      <c r="Q3683" t="s">
        <v>32</v>
      </c>
      <c r="R3683" t="s">
        <v>33</v>
      </c>
      <c r="S3683" t="s">
        <v>34</v>
      </c>
      <c r="T3683" s="4">
        <v>5</v>
      </c>
      <c r="U3683" s="11">
        <f t="shared" si="57"/>
        <v>5798</v>
      </c>
      <c r="V3683" s="11">
        <f>tbl_EcommerceSales[[#This Row],[Gross_Sales]]*tbl_EcommerceSales[[#This Row],[Discount]]</f>
        <v>289.90000000000003</v>
      </c>
      <c r="W3683" s="11">
        <f>tbl_EcommerceSales[[#This Row],[Gross_Sales]]-tbl_EcommerceSales[[#This Row],[Discount_Amount]]</f>
        <v>5508.1</v>
      </c>
      <c r="X3683" s="11">
        <f>tbl_EcommerceSales[[#This Row],[Quantity]] * _xlfn.XLOOKUP(tbl_EcommerceSales[[#This Row],[Product_ID]], Product_Master!A:A, Product_Master!F:F)</f>
        <v>3400</v>
      </c>
      <c r="Y3683" s="11">
        <f>tbl_EcommerceSales[[#This Row],[Net_Revenue]]-tbl_EcommerceSales[[#This Row],[Total_Cost]]</f>
        <v>2108.1000000000004</v>
      </c>
      <c r="Z3683" s="9">
        <f>IFERROR(#REF!/tbl_EcommerceSales[[#This Row],[Total_Cost]], 0)</f>
        <v>0</v>
      </c>
      <c r="AA3683" t="str">
        <f>TEXT(tbl_EcommerceSales[[#This Row],[Order_Date]],"mmm")</f>
        <v>Feb</v>
      </c>
      <c r="AB3683">
        <f>YEAR(tbl_EcommerceSales[[#This Row],[Order_Date]])</f>
        <v>2026</v>
      </c>
      <c r="AC3683" t="str">
        <f>IF(tbl_EcommerceSales[[#This Row],[Age]]&lt;18,"Under 18",IF(tbl_EcommerceSales[[#This Row],[Age]]&lt;=25,"18-25",IF(tbl_EcommerceSales[[#This Row],[Age]]&lt;=35,"26-35",IF(tbl_EcommerceSales[[#This Row],[Age]]&lt;=45,"36-45",IF(tbl_EcommerceSales[[#This Row],[Age]]&lt;=55,"46-55","56+")))))</f>
        <v>36-45</v>
      </c>
    </row>
    <row r="3684" spans="1:29" x14ac:dyDescent="0.35">
      <c r="A3684" t="s">
        <v>5673</v>
      </c>
      <c r="B3684" s="7">
        <v>46060</v>
      </c>
      <c r="C3684" t="s">
        <v>5674</v>
      </c>
      <c r="D3684" t="s">
        <v>159</v>
      </c>
      <c r="E3684" t="s">
        <v>48</v>
      </c>
      <c r="F3684">
        <v>33</v>
      </c>
      <c r="G3684" t="s">
        <v>142</v>
      </c>
      <c r="H3684" t="s">
        <v>88</v>
      </c>
      <c r="I3684" t="s">
        <v>271</v>
      </c>
      <c r="J3684" t="s">
        <v>272</v>
      </c>
      <c r="K3684" t="s">
        <v>30</v>
      </c>
      <c r="L3684" t="s">
        <v>273</v>
      </c>
      <c r="M3684">
        <v>2</v>
      </c>
      <c r="N3684" s="2">
        <v>4299</v>
      </c>
      <c r="O3684" s="3">
        <v>0.15</v>
      </c>
      <c r="P3684" s="2">
        <v>5400</v>
      </c>
      <c r="Q3684" t="s">
        <v>156</v>
      </c>
      <c r="R3684" t="s">
        <v>33</v>
      </c>
      <c r="S3684" t="s">
        <v>34</v>
      </c>
      <c r="T3684" s="4">
        <v>4</v>
      </c>
      <c r="U3684" s="11">
        <f t="shared" si="57"/>
        <v>8598</v>
      </c>
      <c r="V3684" s="11">
        <f>tbl_EcommerceSales[[#This Row],[Gross_Sales]]*tbl_EcommerceSales[[#This Row],[Discount]]</f>
        <v>1289.7</v>
      </c>
      <c r="W3684" s="11">
        <f>tbl_EcommerceSales[[#This Row],[Gross_Sales]]-tbl_EcommerceSales[[#This Row],[Discount_Amount]]</f>
        <v>7308.3</v>
      </c>
      <c r="X3684" s="11">
        <f>tbl_EcommerceSales[[#This Row],[Quantity]] * _xlfn.XLOOKUP(tbl_EcommerceSales[[#This Row],[Product_ID]], Product_Master!A:A, Product_Master!F:F)</f>
        <v>5400</v>
      </c>
      <c r="Y3684" s="11">
        <f>tbl_EcommerceSales[[#This Row],[Net_Revenue]]-tbl_EcommerceSales[[#This Row],[Total_Cost]]</f>
        <v>1908.3000000000002</v>
      </c>
      <c r="Z3684" s="9">
        <f>IFERROR(#REF!/tbl_EcommerceSales[[#This Row],[Total_Cost]], 0)</f>
        <v>0</v>
      </c>
      <c r="AA3684" t="str">
        <f>TEXT(tbl_EcommerceSales[[#This Row],[Order_Date]],"mmm")</f>
        <v>Feb</v>
      </c>
      <c r="AB3684">
        <f>YEAR(tbl_EcommerceSales[[#This Row],[Order_Date]])</f>
        <v>2026</v>
      </c>
      <c r="AC3684" t="str">
        <f>IF(tbl_EcommerceSales[[#This Row],[Age]]&lt;18,"Under 18",IF(tbl_EcommerceSales[[#This Row],[Age]]&lt;=25,"18-25",IF(tbl_EcommerceSales[[#This Row],[Age]]&lt;=35,"26-35",IF(tbl_EcommerceSales[[#This Row],[Age]]&lt;=45,"36-45",IF(tbl_EcommerceSales[[#This Row],[Age]]&lt;=55,"46-55","56+")))))</f>
        <v>26-35</v>
      </c>
    </row>
    <row r="3685" spans="1:29" x14ac:dyDescent="0.35">
      <c r="A3685" t="s">
        <v>5675</v>
      </c>
      <c r="B3685" s="7">
        <v>46060</v>
      </c>
      <c r="C3685" t="s">
        <v>300</v>
      </c>
      <c r="D3685" t="s">
        <v>205</v>
      </c>
      <c r="E3685" t="s">
        <v>48</v>
      </c>
      <c r="F3685">
        <v>24</v>
      </c>
      <c r="G3685" t="s">
        <v>270</v>
      </c>
      <c r="H3685" t="s">
        <v>72</v>
      </c>
      <c r="I3685" t="s">
        <v>111</v>
      </c>
      <c r="J3685" t="s">
        <v>112</v>
      </c>
      <c r="K3685" t="s">
        <v>55</v>
      </c>
      <c r="L3685" t="s">
        <v>113</v>
      </c>
      <c r="M3685">
        <v>2</v>
      </c>
      <c r="N3685" s="2">
        <v>1799</v>
      </c>
      <c r="O3685" s="3">
        <v>0.15</v>
      </c>
      <c r="P3685" s="2">
        <v>1900</v>
      </c>
      <c r="Q3685" t="s">
        <v>32</v>
      </c>
      <c r="R3685" t="s">
        <v>33</v>
      </c>
      <c r="S3685" t="s">
        <v>34</v>
      </c>
      <c r="T3685" s="4">
        <v>2</v>
      </c>
      <c r="U3685" s="11">
        <f t="shared" si="57"/>
        <v>3598</v>
      </c>
      <c r="V3685" s="11">
        <f>tbl_EcommerceSales[[#This Row],[Gross_Sales]]*tbl_EcommerceSales[[#This Row],[Discount]]</f>
        <v>539.69999999999993</v>
      </c>
      <c r="W3685" s="11">
        <f>tbl_EcommerceSales[[#This Row],[Gross_Sales]]-tbl_EcommerceSales[[#This Row],[Discount_Amount]]</f>
        <v>3058.3</v>
      </c>
      <c r="X3685" s="11">
        <f>tbl_EcommerceSales[[#This Row],[Quantity]] * _xlfn.XLOOKUP(tbl_EcommerceSales[[#This Row],[Product_ID]], Product_Master!A:A, Product_Master!F:F)</f>
        <v>1900</v>
      </c>
      <c r="Y3685" s="11">
        <f>tbl_EcommerceSales[[#This Row],[Net_Revenue]]-tbl_EcommerceSales[[#This Row],[Total_Cost]]</f>
        <v>1158.3000000000002</v>
      </c>
      <c r="Z3685" s="9">
        <f>IFERROR(#REF!/tbl_EcommerceSales[[#This Row],[Total_Cost]], 0)</f>
        <v>0</v>
      </c>
      <c r="AA3685" t="str">
        <f>TEXT(tbl_EcommerceSales[[#This Row],[Order_Date]],"mmm")</f>
        <v>Feb</v>
      </c>
      <c r="AB3685">
        <f>YEAR(tbl_EcommerceSales[[#This Row],[Order_Date]])</f>
        <v>2026</v>
      </c>
      <c r="AC3685" t="str">
        <f>IF(tbl_EcommerceSales[[#This Row],[Age]]&lt;18,"Under 18",IF(tbl_EcommerceSales[[#This Row],[Age]]&lt;=25,"18-25",IF(tbl_EcommerceSales[[#This Row],[Age]]&lt;=35,"26-35",IF(tbl_EcommerceSales[[#This Row],[Age]]&lt;=45,"36-45",IF(tbl_EcommerceSales[[#This Row],[Age]]&lt;=55,"46-55","56+")))))</f>
        <v>18-25</v>
      </c>
    </row>
    <row r="3686" spans="1:29" x14ac:dyDescent="0.35">
      <c r="A3686" t="s">
        <v>5676</v>
      </c>
      <c r="B3686" s="7">
        <v>46060</v>
      </c>
      <c r="C3686" t="s">
        <v>3169</v>
      </c>
      <c r="D3686" t="s">
        <v>189</v>
      </c>
      <c r="E3686" t="s">
        <v>48</v>
      </c>
      <c r="F3686">
        <v>37</v>
      </c>
      <c r="G3686" t="s">
        <v>142</v>
      </c>
      <c r="H3686" t="s">
        <v>88</v>
      </c>
      <c r="I3686" t="s">
        <v>200</v>
      </c>
      <c r="J3686" t="s">
        <v>201</v>
      </c>
      <c r="K3686" t="s">
        <v>91</v>
      </c>
      <c r="L3686" t="s">
        <v>202</v>
      </c>
      <c r="M3686">
        <v>1</v>
      </c>
      <c r="N3686" s="2">
        <v>899</v>
      </c>
      <c r="O3686" s="3">
        <v>0.05</v>
      </c>
      <c r="P3686" s="2">
        <v>420</v>
      </c>
      <c r="Q3686" t="s">
        <v>44</v>
      </c>
      <c r="R3686" t="s">
        <v>33</v>
      </c>
      <c r="S3686" t="s">
        <v>57</v>
      </c>
      <c r="T3686" s="4">
        <v>4</v>
      </c>
      <c r="U3686" s="11">
        <f t="shared" si="57"/>
        <v>899</v>
      </c>
      <c r="V3686" s="11">
        <f>tbl_EcommerceSales[[#This Row],[Gross_Sales]]*tbl_EcommerceSales[[#This Row],[Discount]]</f>
        <v>44.95</v>
      </c>
      <c r="W3686" s="11">
        <f>tbl_EcommerceSales[[#This Row],[Gross_Sales]]-tbl_EcommerceSales[[#This Row],[Discount_Amount]]</f>
        <v>854.05</v>
      </c>
      <c r="X3686" s="11">
        <f>tbl_EcommerceSales[[#This Row],[Quantity]] * _xlfn.XLOOKUP(tbl_EcommerceSales[[#This Row],[Product_ID]], Product_Master!A:A, Product_Master!F:F)</f>
        <v>420</v>
      </c>
      <c r="Y3686" s="11">
        <f>tbl_EcommerceSales[[#This Row],[Net_Revenue]]-tbl_EcommerceSales[[#This Row],[Total_Cost]]</f>
        <v>434.04999999999995</v>
      </c>
      <c r="Z3686" s="9">
        <f>IFERROR(#REF!/tbl_EcommerceSales[[#This Row],[Total_Cost]], 0)</f>
        <v>0</v>
      </c>
      <c r="AA3686" t="str">
        <f>TEXT(tbl_EcommerceSales[[#This Row],[Order_Date]],"mmm")</f>
        <v>Feb</v>
      </c>
      <c r="AB3686">
        <f>YEAR(tbl_EcommerceSales[[#This Row],[Order_Date]])</f>
        <v>2026</v>
      </c>
      <c r="AC3686" t="str">
        <f>IF(tbl_EcommerceSales[[#This Row],[Age]]&lt;18,"Under 18",IF(tbl_EcommerceSales[[#This Row],[Age]]&lt;=25,"18-25",IF(tbl_EcommerceSales[[#This Row],[Age]]&lt;=35,"26-35",IF(tbl_EcommerceSales[[#This Row],[Age]]&lt;=45,"36-45",IF(tbl_EcommerceSales[[#This Row],[Age]]&lt;=55,"46-55","56+")))))</f>
        <v>36-45</v>
      </c>
    </row>
    <row r="3687" spans="1:29" x14ac:dyDescent="0.35">
      <c r="A3687" t="s">
        <v>5677</v>
      </c>
      <c r="B3687" s="7">
        <v>46060</v>
      </c>
      <c r="C3687" t="s">
        <v>5678</v>
      </c>
      <c r="D3687" t="s">
        <v>254</v>
      </c>
      <c r="E3687" t="s">
        <v>25</v>
      </c>
      <c r="F3687">
        <v>40</v>
      </c>
      <c r="G3687" t="s">
        <v>289</v>
      </c>
      <c r="H3687" t="s">
        <v>88</v>
      </c>
      <c r="I3687" t="s">
        <v>236</v>
      </c>
      <c r="J3687" t="s">
        <v>237</v>
      </c>
      <c r="K3687" t="s">
        <v>82</v>
      </c>
      <c r="L3687" t="s">
        <v>238</v>
      </c>
      <c r="M3687">
        <v>1</v>
      </c>
      <c r="N3687" s="2">
        <v>899</v>
      </c>
      <c r="O3687" s="3">
        <v>0.15</v>
      </c>
      <c r="P3687" s="2">
        <v>480</v>
      </c>
      <c r="Q3687" t="s">
        <v>156</v>
      </c>
      <c r="R3687" t="s">
        <v>33</v>
      </c>
      <c r="S3687" t="s">
        <v>34</v>
      </c>
      <c r="T3687" s="4">
        <v>5</v>
      </c>
      <c r="U3687" s="11">
        <f t="shared" si="57"/>
        <v>899</v>
      </c>
      <c r="V3687" s="11">
        <f>tbl_EcommerceSales[[#This Row],[Gross_Sales]]*tbl_EcommerceSales[[#This Row],[Discount]]</f>
        <v>134.85</v>
      </c>
      <c r="W3687" s="11">
        <f>tbl_EcommerceSales[[#This Row],[Gross_Sales]]-tbl_EcommerceSales[[#This Row],[Discount_Amount]]</f>
        <v>764.15</v>
      </c>
      <c r="X3687" s="11">
        <f>tbl_EcommerceSales[[#This Row],[Quantity]] * _xlfn.XLOOKUP(tbl_EcommerceSales[[#This Row],[Product_ID]], Product_Master!A:A, Product_Master!F:F)</f>
        <v>480</v>
      </c>
      <c r="Y3687" s="11">
        <f>tbl_EcommerceSales[[#This Row],[Net_Revenue]]-tbl_EcommerceSales[[#This Row],[Total_Cost]]</f>
        <v>284.14999999999998</v>
      </c>
      <c r="Z3687" s="9">
        <f>IFERROR(#REF!/tbl_EcommerceSales[[#This Row],[Total_Cost]], 0)</f>
        <v>0</v>
      </c>
      <c r="AA3687" t="str">
        <f>TEXT(tbl_EcommerceSales[[#This Row],[Order_Date]],"mmm")</f>
        <v>Feb</v>
      </c>
      <c r="AB3687">
        <f>YEAR(tbl_EcommerceSales[[#This Row],[Order_Date]])</f>
        <v>2026</v>
      </c>
      <c r="AC3687" t="str">
        <f>IF(tbl_EcommerceSales[[#This Row],[Age]]&lt;18,"Under 18",IF(tbl_EcommerceSales[[#This Row],[Age]]&lt;=25,"18-25",IF(tbl_EcommerceSales[[#This Row],[Age]]&lt;=35,"26-35",IF(tbl_EcommerceSales[[#This Row],[Age]]&lt;=45,"36-45",IF(tbl_EcommerceSales[[#This Row],[Age]]&lt;=55,"46-55","56+")))))</f>
        <v>36-45</v>
      </c>
    </row>
    <row r="3688" spans="1:29" x14ac:dyDescent="0.35">
      <c r="A3688" t="s">
        <v>5679</v>
      </c>
      <c r="B3688" s="7">
        <v>46060</v>
      </c>
      <c r="C3688" t="s">
        <v>5680</v>
      </c>
      <c r="D3688" t="s">
        <v>195</v>
      </c>
      <c r="E3688" t="s">
        <v>25</v>
      </c>
      <c r="F3688">
        <v>22</v>
      </c>
      <c r="G3688" t="s">
        <v>61</v>
      </c>
      <c r="H3688" t="s">
        <v>27</v>
      </c>
      <c r="I3688" t="s">
        <v>165</v>
      </c>
      <c r="J3688" t="s">
        <v>166</v>
      </c>
      <c r="K3688" t="s">
        <v>42</v>
      </c>
      <c r="L3688" t="s">
        <v>167</v>
      </c>
      <c r="M3688">
        <v>1</v>
      </c>
      <c r="N3688" s="2">
        <v>1799</v>
      </c>
      <c r="O3688" s="3">
        <v>0.05</v>
      </c>
      <c r="P3688" s="2">
        <v>900</v>
      </c>
      <c r="Q3688" t="s">
        <v>44</v>
      </c>
      <c r="R3688" t="s">
        <v>33</v>
      </c>
      <c r="S3688" t="s">
        <v>57</v>
      </c>
      <c r="T3688" s="4">
        <v>4</v>
      </c>
      <c r="U3688" s="11">
        <f t="shared" si="57"/>
        <v>1799</v>
      </c>
      <c r="V3688" s="11">
        <f>tbl_EcommerceSales[[#This Row],[Gross_Sales]]*tbl_EcommerceSales[[#This Row],[Discount]]</f>
        <v>89.95</v>
      </c>
      <c r="W3688" s="11">
        <f>tbl_EcommerceSales[[#This Row],[Gross_Sales]]-tbl_EcommerceSales[[#This Row],[Discount_Amount]]</f>
        <v>1709.05</v>
      </c>
      <c r="X3688" s="11">
        <f>tbl_EcommerceSales[[#This Row],[Quantity]] * _xlfn.XLOOKUP(tbl_EcommerceSales[[#This Row],[Product_ID]], Product_Master!A:A, Product_Master!F:F)</f>
        <v>900</v>
      </c>
      <c r="Y3688" s="11">
        <f>tbl_EcommerceSales[[#This Row],[Net_Revenue]]-tbl_EcommerceSales[[#This Row],[Total_Cost]]</f>
        <v>809.05</v>
      </c>
      <c r="Z3688" s="9">
        <f>IFERROR(#REF!/tbl_EcommerceSales[[#This Row],[Total_Cost]], 0)</f>
        <v>0</v>
      </c>
      <c r="AA3688" t="str">
        <f>TEXT(tbl_EcommerceSales[[#This Row],[Order_Date]],"mmm")</f>
        <v>Feb</v>
      </c>
      <c r="AB3688">
        <f>YEAR(tbl_EcommerceSales[[#This Row],[Order_Date]])</f>
        <v>2026</v>
      </c>
      <c r="AC3688" t="str">
        <f>IF(tbl_EcommerceSales[[#This Row],[Age]]&lt;18,"Under 18",IF(tbl_EcommerceSales[[#This Row],[Age]]&lt;=25,"18-25",IF(tbl_EcommerceSales[[#This Row],[Age]]&lt;=35,"26-35",IF(tbl_EcommerceSales[[#This Row],[Age]]&lt;=45,"36-45",IF(tbl_EcommerceSales[[#This Row],[Age]]&lt;=55,"46-55","56+")))))</f>
        <v>18-25</v>
      </c>
    </row>
    <row r="3689" spans="1:29" x14ac:dyDescent="0.35">
      <c r="A3689" t="s">
        <v>5681</v>
      </c>
      <c r="B3689" s="7">
        <v>46060</v>
      </c>
      <c r="C3689" t="s">
        <v>2620</v>
      </c>
      <c r="D3689" t="s">
        <v>86</v>
      </c>
      <c r="E3689" t="s">
        <v>25</v>
      </c>
      <c r="F3689">
        <v>51</v>
      </c>
      <c r="G3689" t="s">
        <v>211</v>
      </c>
      <c r="H3689" t="s">
        <v>72</v>
      </c>
      <c r="I3689" t="s">
        <v>28</v>
      </c>
      <c r="J3689" t="s">
        <v>29</v>
      </c>
      <c r="K3689" t="s">
        <v>30</v>
      </c>
      <c r="L3689" t="s">
        <v>31</v>
      </c>
      <c r="M3689">
        <v>2</v>
      </c>
      <c r="N3689" s="2">
        <v>5999</v>
      </c>
      <c r="O3689" s="3">
        <v>0.15</v>
      </c>
      <c r="P3689" s="2">
        <v>7800</v>
      </c>
      <c r="Q3689" t="s">
        <v>32</v>
      </c>
      <c r="R3689" t="s">
        <v>33</v>
      </c>
      <c r="S3689" t="s">
        <v>34</v>
      </c>
      <c r="T3689" s="4">
        <v>5</v>
      </c>
      <c r="U3689" s="11">
        <f t="shared" si="57"/>
        <v>11998</v>
      </c>
      <c r="V3689" s="11">
        <f>tbl_EcommerceSales[[#This Row],[Gross_Sales]]*tbl_EcommerceSales[[#This Row],[Discount]]</f>
        <v>1799.7</v>
      </c>
      <c r="W3689" s="11">
        <f>tbl_EcommerceSales[[#This Row],[Gross_Sales]]-tbl_EcommerceSales[[#This Row],[Discount_Amount]]</f>
        <v>10198.299999999999</v>
      </c>
      <c r="X3689" s="11">
        <f>tbl_EcommerceSales[[#This Row],[Quantity]] * _xlfn.XLOOKUP(tbl_EcommerceSales[[#This Row],[Product_ID]], Product_Master!A:A, Product_Master!F:F)</f>
        <v>7800</v>
      </c>
      <c r="Y3689" s="11">
        <f>tbl_EcommerceSales[[#This Row],[Net_Revenue]]-tbl_EcommerceSales[[#This Row],[Total_Cost]]</f>
        <v>2398.2999999999993</v>
      </c>
      <c r="Z3689" s="9">
        <f>IFERROR(#REF!/tbl_EcommerceSales[[#This Row],[Total_Cost]], 0)</f>
        <v>0</v>
      </c>
      <c r="AA3689" t="str">
        <f>TEXT(tbl_EcommerceSales[[#This Row],[Order_Date]],"mmm")</f>
        <v>Feb</v>
      </c>
      <c r="AB3689">
        <f>YEAR(tbl_EcommerceSales[[#This Row],[Order_Date]])</f>
        <v>2026</v>
      </c>
      <c r="AC3689" t="str">
        <f>IF(tbl_EcommerceSales[[#This Row],[Age]]&lt;18,"Under 18",IF(tbl_EcommerceSales[[#This Row],[Age]]&lt;=25,"18-25",IF(tbl_EcommerceSales[[#This Row],[Age]]&lt;=35,"26-35",IF(tbl_EcommerceSales[[#This Row],[Age]]&lt;=45,"36-45",IF(tbl_EcommerceSales[[#This Row],[Age]]&lt;=55,"46-55","56+")))))</f>
        <v>46-55</v>
      </c>
    </row>
    <row r="3690" spans="1:29" x14ac:dyDescent="0.35">
      <c r="A3690" t="s">
        <v>5682</v>
      </c>
      <c r="B3690" s="7">
        <v>46060</v>
      </c>
      <c r="C3690" t="s">
        <v>3335</v>
      </c>
      <c r="D3690" t="s">
        <v>312</v>
      </c>
      <c r="E3690" t="s">
        <v>25</v>
      </c>
      <c r="F3690">
        <v>24</v>
      </c>
      <c r="G3690" t="s">
        <v>142</v>
      </c>
      <c r="H3690" t="s">
        <v>88</v>
      </c>
      <c r="I3690" t="s">
        <v>517</v>
      </c>
      <c r="J3690" t="s">
        <v>518</v>
      </c>
      <c r="K3690" t="s">
        <v>30</v>
      </c>
      <c r="L3690" t="s">
        <v>278</v>
      </c>
      <c r="M3690">
        <v>2</v>
      </c>
      <c r="N3690" s="2">
        <v>1299</v>
      </c>
      <c r="O3690" s="3">
        <v>0.15</v>
      </c>
      <c r="P3690" s="2">
        <v>1380</v>
      </c>
      <c r="Q3690" t="s">
        <v>32</v>
      </c>
      <c r="R3690" t="s">
        <v>93</v>
      </c>
      <c r="S3690" t="s">
        <v>57</v>
      </c>
      <c r="T3690" s="4">
        <v>2</v>
      </c>
      <c r="U3690" s="11">
        <f t="shared" si="57"/>
        <v>2598</v>
      </c>
      <c r="V3690" s="11">
        <f>tbl_EcommerceSales[[#This Row],[Gross_Sales]]*tbl_EcommerceSales[[#This Row],[Discount]]</f>
        <v>389.7</v>
      </c>
      <c r="W3690" s="11">
        <f>tbl_EcommerceSales[[#This Row],[Gross_Sales]]-tbl_EcommerceSales[[#This Row],[Discount_Amount]]</f>
        <v>2208.3000000000002</v>
      </c>
      <c r="X3690" s="11">
        <f>tbl_EcommerceSales[[#This Row],[Quantity]] * _xlfn.XLOOKUP(tbl_EcommerceSales[[#This Row],[Product_ID]], Product_Master!A:A, Product_Master!F:F)</f>
        <v>1380</v>
      </c>
      <c r="Y3690" s="11">
        <f>tbl_EcommerceSales[[#This Row],[Net_Revenue]]-tbl_EcommerceSales[[#This Row],[Total_Cost]]</f>
        <v>828.30000000000018</v>
      </c>
      <c r="Z3690" s="9">
        <f>IFERROR(#REF!/tbl_EcommerceSales[[#This Row],[Total_Cost]], 0)</f>
        <v>0</v>
      </c>
      <c r="AA3690" t="str">
        <f>TEXT(tbl_EcommerceSales[[#This Row],[Order_Date]],"mmm")</f>
        <v>Feb</v>
      </c>
      <c r="AB3690">
        <f>YEAR(tbl_EcommerceSales[[#This Row],[Order_Date]])</f>
        <v>2026</v>
      </c>
      <c r="AC3690" t="str">
        <f>IF(tbl_EcommerceSales[[#This Row],[Age]]&lt;18,"Under 18",IF(tbl_EcommerceSales[[#This Row],[Age]]&lt;=25,"18-25",IF(tbl_EcommerceSales[[#This Row],[Age]]&lt;=35,"26-35",IF(tbl_EcommerceSales[[#This Row],[Age]]&lt;=45,"36-45",IF(tbl_EcommerceSales[[#This Row],[Age]]&lt;=55,"46-55","56+")))))</f>
        <v>18-25</v>
      </c>
    </row>
    <row r="3691" spans="1:29" x14ac:dyDescent="0.35">
      <c r="A3691" t="s">
        <v>5683</v>
      </c>
      <c r="B3691" s="7">
        <v>46061</v>
      </c>
      <c r="C3691" t="s">
        <v>4374</v>
      </c>
      <c r="D3691" t="s">
        <v>86</v>
      </c>
      <c r="E3691" t="s">
        <v>25</v>
      </c>
      <c r="F3691">
        <v>48</v>
      </c>
      <c r="G3691" t="s">
        <v>122</v>
      </c>
      <c r="H3691" t="s">
        <v>72</v>
      </c>
      <c r="I3691" t="s">
        <v>126</v>
      </c>
      <c r="J3691" t="s">
        <v>127</v>
      </c>
      <c r="K3691" t="s">
        <v>82</v>
      </c>
      <c r="L3691" t="s">
        <v>83</v>
      </c>
      <c r="M3691">
        <v>3</v>
      </c>
      <c r="N3691" s="2">
        <v>1899</v>
      </c>
      <c r="O3691" s="3">
        <v>0.25</v>
      </c>
      <c r="P3691" s="2">
        <v>3360</v>
      </c>
      <c r="Q3691" t="s">
        <v>44</v>
      </c>
      <c r="R3691" t="s">
        <v>33</v>
      </c>
      <c r="S3691" t="s">
        <v>57</v>
      </c>
      <c r="T3691" s="4">
        <v>4</v>
      </c>
      <c r="U3691" s="11">
        <f t="shared" si="57"/>
        <v>5697</v>
      </c>
      <c r="V3691" s="11">
        <f>tbl_EcommerceSales[[#This Row],[Gross_Sales]]*tbl_EcommerceSales[[#This Row],[Discount]]</f>
        <v>1424.25</v>
      </c>
      <c r="W3691" s="11">
        <f>tbl_EcommerceSales[[#This Row],[Gross_Sales]]-tbl_EcommerceSales[[#This Row],[Discount_Amount]]</f>
        <v>4272.75</v>
      </c>
      <c r="X3691" s="11">
        <f>tbl_EcommerceSales[[#This Row],[Quantity]] * _xlfn.XLOOKUP(tbl_EcommerceSales[[#This Row],[Product_ID]], Product_Master!A:A, Product_Master!F:F)</f>
        <v>3360</v>
      </c>
      <c r="Y3691" s="11">
        <f>tbl_EcommerceSales[[#This Row],[Net_Revenue]]-tbl_EcommerceSales[[#This Row],[Total_Cost]]</f>
        <v>912.75</v>
      </c>
      <c r="Z3691" s="9">
        <f>IFERROR(#REF!/tbl_EcommerceSales[[#This Row],[Total_Cost]], 0)</f>
        <v>0</v>
      </c>
      <c r="AA3691" t="str">
        <f>TEXT(tbl_EcommerceSales[[#This Row],[Order_Date]],"mmm")</f>
        <v>Feb</v>
      </c>
      <c r="AB3691">
        <f>YEAR(tbl_EcommerceSales[[#This Row],[Order_Date]])</f>
        <v>2026</v>
      </c>
      <c r="AC3691" t="str">
        <f>IF(tbl_EcommerceSales[[#This Row],[Age]]&lt;18,"Under 18",IF(tbl_EcommerceSales[[#This Row],[Age]]&lt;=25,"18-25",IF(tbl_EcommerceSales[[#This Row],[Age]]&lt;=35,"26-35",IF(tbl_EcommerceSales[[#This Row],[Age]]&lt;=45,"36-45",IF(tbl_EcommerceSales[[#This Row],[Age]]&lt;=55,"46-55","56+")))))</f>
        <v>46-55</v>
      </c>
    </row>
    <row r="3692" spans="1:29" x14ac:dyDescent="0.35">
      <c r="A3692" t="s">
        <v>5684</v>
      </c>
      <c r="B3692" s="7">
        <v>46061</v>
      </c>
      <c r="C3692" t="s">
        <v>2109</v>
      </c>
      <c r="D3692" t="s">
        <v>216</v>
      </c>
      <c r="E3692" t="s">
        <v>48</v>
      </c>
      <c r="F3692">
        <v>35</v>
      </c>
      <c r="G3692" t="s">
        <v>211</v>
      </c>
      <c r="H3692" t="s">
        <v>72</v>
      </c>
      <c r="I3692" t="s">
        <v>257</v>
      </c>
      <c r="J3692" t="s">
        <v>258</v>
      </c>
      <c r="K3692" t="s">
        <v>55</v>
      </c>
      <c r="L3692" t="s">
        <v>56</v>
      </c>
      <c r="M3692">
        <v>3</v>
      </c>
      <c r="N3692" s="2">
        <v>1999</v>
      </c>
      <c r="O3692" s="3">
        <v>0.05</v>
      </c>
      <c r="P3692" s="2">
        <v>3150</v>
      </c>
      <c r="Q3692" t="s">
        <v>32</v>
      </c>
      <c r="R3692" t="s">
        <v>33</v>
      </c>
      <c r="S3692" t="s">
        <v>57</v>
      </c>
      <c r="T3692" s="4">
        <v>1</v>
      </c>
      <c r="U3692" s="11">
        <f t="shared" si="57"/>
        <v>5997</v>
      </c>
      <c r="V3692" s="11">
        <f>tbl_EcommerceSales[[#This Row],[Gross_Sales]]*tbl_EcommerceSales[[#This Row],[Discount]]</f>
        <v>299.85000000000002</v>
      </c>
      <c r="W3692" s="11">
        <f>tbl_EcommerceSales[[#This Row],[Gross_Sales]]-tbl_EcommerceSales[[#This Row],[Discount_Amount]]</f>
        <v>5697.15</v>
      </c>
      <c r="X3692" s="11">
        <f>tbl_EcommerceSales[[#This Row],[Quantity]] * _xlfn.XLOOKUP(tbl_EcommerceSales[[#This Row],[Product_ID]], Product_Master!A:A, Product_Master!F:F)</f>
        <v>3150</v>
      </c>
      <c r="Y3692" s="11">
        <f>tbl_EcommerceSales[[#This Row],[Net_Revenue]]-tbl_EcommerceSales[[#This Row],[Total_Cost]]</f>
        <v>2547.1499999999996</v>
      </c>
      <c r="Z3692" s="9">
        <f>IFERROR(#REF!/tbl_EcommerceSales[[#This Row],[Total_Cost]], 0)</f>
        <v>0</v>
      </c>
      <c r="AA3692" t="str">
        <f>TEXT(tbl_EcommerceSales[[#This Row],[Order_Date]],"mmm")</f>
        <v>Feb</v>
      </c>
      <c r="AB3692">
        <f>YEAR(tbl_EcommerceSales[[#This Row],[Order_Date]])</f>
        <v>2026</v>
      </c>
      <c r="AC3692" t="str">
        <f>IF(tbl_EcommerceSales[[#This Row],[Age]]&lt;18,"Under 18",IF(tbl_EcommerceSales[[#This Row],[Age]]&lt;=25,"18-25",IF(tbl_EcommerceSales[[#This Row],[Age]]&lt;=35,"26-35",IF(tbl_EcommerceSales[[#This Row],[Age]]&lt;=45,"36-45",IF(tbl_EcommerceSales[[#This Row],[Age]]&lt;=55,"46-55","56+")))))</f>
        <v>26-35</v>
      </c>
    </row>
    <row r="3693" spans="1:29" x14ac:dyDescent="0.35">
      <c r="A3693" t="s">
        <v>5685</v>
      </c>
      <c r="B3693" s="7">
        <v>46061</v>
      </c>
      <c r="C3693" t="s">
        <v>2360</v>
      </c>
      <c r="D3693" t="s">
        <v>130</v>
      </c>
      <c r="E3693" t="s">
        <v>25</v>
      </c>
      <c r="F3693">
        <v>25</v>
      </c>
      <c r="G3693" t="s">
        <v>142</v>
      </c>
      <c r="H3693" t="s">
        <v>88</v>
      </c>
      <c r="I3693" t="s">
        <v>517</v>
      </c>
      <c r="J3693" t="s">
        <v>518</v>
      </c>
      <c r="K3693" t="s">
        <v>30</v>
      </c>
      <c r="L3693" t="s">
        <v>278</v>
      </c>
      <c r="M3693">
        <v>2</v>
      </c>
      <c r="N3693" s="2">
        <v>1299</v>
      </c>
      <c r="O3693" s="3">
        <v>0.15</v>
      </c>
      <c r="P3693" s="2">
        <v>1380</v>
      </c>
      <c r="Q3693" t="s">
        <v>76</v>
      </c>
      <c r="R3693" t="s">
        <v>33</v>
      </c>
      <c r="S3693" t="s">
        <v>34</v>
      </c>
      <c r="T3693" s="4">
        <v>4</v>
      </c>
      <c r="U3693" s="11">
        <f t="shared" si="57"/>
        <v>2598</v>
      </c>
      <c r="V3693" s="11">
        <f>tbl_EcommerceSales[[#This Row],[Gross_Sales]]*tbl_EcommerceSales[[#This Row],[Discount]]</f>
        <v>389.7</v>
      </c>
      <c r="W3693" s="11">
        <f>tbl_EcommerceSales[[#This Row],[Gross_Sales]]-tbl_EcommerceSales[[#This Row],[Discount_Amount]]</f>
        <v>2208.3000000000002</v>
      </c>
      <c r="X3693" s="11">
        <f>tbl_EcommerceSales[[#This Row],[Quantity]] * _xlfn.XLOOKUP(tbl_EcommerceSales[[#This Row],[Product_ID]], Product_Master!A:A, Product_Master!F:F)</f>
        <v>1380</v>
      </c>
      <c r="Y3693" s="11">
        <f>tbl_EcommerceSales[[#This Row],[Net_Revenue]]-tbl_EcommerceSales[[#This Row],[Total_Cost]]</f>
        <v>828.30000000000018</v>
      </c>
      <c r="Z3693" s="9">
        <f>IFERROR(#REF!/tbl_EcommerceSales[[#This Row],[Total_Cost]], 0)</f>
        <v>0</v>
      </c>
      <c r="AA3693" t="str">
        <f>TEXT(tbl_EcommerceSales[[#This Row],[Order_Date]],"mmm")</f>
        <v>Feb</v>
      </c>
      <c r="AB3693">
        <f>YEAR(tbl_EcommerceSales[[#This Row],[Order_Date]])</f>
        <v>2026</v>
      </c>
      <c r="AC3693" t="str">
        <f>IF(tbl_EcommerceSales[[#This Row],[Age]]&lt;18,"Under 18",IF(tbl_EcommerceSales[[#This Row],[Age]]&lt;=25,"18-25",IF(tbl_EcommerceSales[[#This Row],[Age]]&lt;=35,"26-35",IF(tbl_EcommerceSales[[#This Row],[Age]]&lt;=45,"36-45",IF(tbl_EcommerceSales[[#This Row],[Age]]&lt;=55,"46-55","56+")))))</f>
        <v>18-25</v>
      </c>
    </row>
    <row r="3694" spans="1:29" x14ac:dyDescent="0.35">
      <c r="A3694" t="s">
        <v>5686</v>
      </c>
      <c r="B3694" s="7">
        <v>46061</v>
      </c>
      <c r="C3694" t="s">
        <v>4524</v>
      </c>
      <c r="D3694" t="s">
        <v>130</v>
      </c>
      <c r="E3694" t="s">
        <v>48</v>
      </c>
      <c r="F3694">
        <v>33</v>
      </c>
      <c r="G3694" t="s">
        <v>61</v>
      </c>
      <c r="H3694" t="s">
        <v>27</v>
      </c>
      <c r="I3694" t="s">
        <v>257</v>
      </c>
      <c r="J3694" t="s">
        <v>258</v>
      </c>
      <c r="K3694" t="s">
        <v>55</v>
      </c>
      <c r="L3694" t="s">
        <v>56</v>
      </c>
      <c r="M3694">
        <v>1</v>
      </c>
      <c r="N3694" s="2">
        <v>1999</v>
      </c>
      <c r="O3694" s="3">
        <v>0.1</v>
      </c>
      <c r="P3694" s="2">
        <v>1050</v>
      </c>
      <c r="Q3694" t="s">
        <v>123</v>
      </c>
      <c r="R3694" t="s">
        <v>33</v>
      </c>
      <c r="S3694" t="s">
        <v>57</v>
      </c>
      <c r="T3694" s="4">
        <v>5</v>
      </c>
      <c r="U3694" s="11">
        <f t="shared" si="57"/>
        <v>1999</v>
      </c>
      <c r="V3694" s="11">
        <f>tbl_EcommerceSales[[#This Row],[Gross_Sales]]*tbl_EcommerceSales[[#This Row],[Discount]]</f>
        <v>199.9</v>
      </c>
      <c r="W3694" s="11">
        <f>tbl_EcommerceSales[[#This Row],[Gross_Sales]]-tbl_EcommerceSales[[#This Row],[Discount_Amount]]</f>
        <v>1799.1</v>
      </c>
      <c r="X3694" s="11">
        <f>tbl_EcommerceSales[[#This Row],[Quantity]] * _xlfn.XLOOKUP(tbl_EcommerceSales[[#This Row],[Product_ID]], Product_Master!A:A, Product_Master!F:F)</f>
        <v>1050</v>
      </c>
      <c r="Y3694" s="11">
        <f>tbl_EcommerceSales[[#This Row],[Net_Revenue]]-tbl_EcommerceSales[[#This Row],[Total_Cost]]</f>
        <v>749.09999999999991</v>
      </c>
      <c r="Z3694" s="9">
        <f>IFERROR(#REF!/tbl_EcommerceSales[[#This Row],[Total_Cost]], 0)</f>
        <v>0</v>
      </c>
      <c r="AA3694" t="str">
        <f>TEXT(tbl_EcommerceSales[[#This Row],[Order_Date]],"mmm")</f>
        <v>Feb</v>
      </c>
      <c r="AB3694">
        <f>YEAR(tbl_EcommerceSales[[#This Row],[Order_Date]])</f>
        <v>2026</v>
      </c>
      <c r="AC3694" t="str">
        <f>IF(tbl_EcommerceSales[[#This Row],[Age]]&lt;18,"Under 18",IF(tbl_EcommerceSales[[#This Row],[Age]]&lt;=25,"18-25",IF(tbl_EcommerceSales[[#This Row],[Age]]&lt;=35,"26-35",IF(tbl_EcommerceSales[[#This Row],[Age]]&lt;=45,"36-45",IF(tbl_EcommerceSales[[#This Row],[Age]]&lt;=55,"46-55","56+")))))</f>
        <v>26-35</v>
      </c>
    </row>
    <row r="3695" spans="1:29" x14ac:dyDescent="0.35">
      <c r="A3695" t="s">
        <v>5687</v>
      </c>
      <c r="B3695" s="7">
        <v>46061</v>
      </c>
      <c r="C3695" t="s">
        <v>757</v>
      </c>
      <c r="D3695" t="s">
        <v>235</v>
      </c>
      <c r="E3695" t="s">
        <v>48</v>
      </c>
      <c r="F3695">
        <v>38</v>
      </c>
      <c r="G3695" t="s">
        <v>96</v>
      </c>
      <c r="H3695" t="s">
        <v>39</v>
      </c>
      <c r="I3695" t="s">
        <v>40</v>
      </c>
      <c r="J3695" t="s">
        <v>41</v>
      </c>
      <c r="K3695" t="s">
        <v>42</v>
      </c>
      <c r="L3695" t="s">
        <v>43</v>
      </c>
      <c r="M3695">
        <v>2</v>
      </c>
      <c r="N3695" s="2">
        <v>699</v>
      </c>
      <c r="O3695" s="3">
        <v>0.15</v>
      </c>
      <c r="P3695" s="2">
        <v>620</v>
      </c>
      <c r="Q3695" t="s">
        <v>44</v>
      </c>
      <c r="R3695" t="s">
        <v>33</v>
      </c>
      <c r="S3695" t="s">
        <v>34</v>
      </c>
      <c r="T3695" s="4">
        <v>5</v>
      </c>
      <c r="U3695" s="11">
        <f t="shared" si="57"/>
        <v>1398</v>
      </c>
      <c r="V3695" s="11">
        <f>tbl_EcommerceSales[[#This Row],[Gross_Sales]]*tbl_EcommerceSales[[#This Row],[Discount]]</f>
        <v>209.7</v>
      </c>
      <c r="W3695" s="11">
        <f>tbl_EcommerceSales[[#This Row],[Gross_Sales]]-tbl_EcommerceSales[[#This Row],[Discount_Amount]]</f>
        <v>1188.3</v>
      </c>
      <c r="X3695" s="11">
        <f>tbl_EcommerceSales[[#This Row],[Quantity]] * _xlfn.XLOOKUP(tbl_EcommerceSales[[#This Row],[Product_ID]], Product_Master!A:A, Product_Master!F:F)</f>
        <v>620</v>
      </c>
      <c r="Y3695" s="11">
        <f>tbl_EcommerceSales[[#This Row],[Net_Revenue]]-tbl_EcommerceSales[[#This Row],[Total_Cost]]</f>
        <v>568.29999999999995</v>
      </c>
      <c r="Z3695" s="9">
        <f>IFERROR(#REF!/tbl_EcommerceSales[[#This Row],[Total_Cost]], 0)</f>
        <v>0</v>
      </c>
      <c r="AA3695" t="str">
        <f>TEXT(tbl_EcommerceSales[[#This Row],[Order_Date]],"mmm")</f>
        <v>Feb</v>
      </c>
      <c r="AB3695">
        <f>YEAR(tbl_EcommerceSales[[#This Row],[Order_Date]])</f>
        <v>2026</v>
      </c>
      <c r="AC3695" t="str">
        <f>IF(tbl_EcommerceSales[[#This Row],[Age]]&lt;18,"Under 18",IF(tbl_EcommerceSales[[#This Row],[Age]]&lt;=25,"18-25",IF(tbl_EcommerceSales[[#This Row],[Age]]&lt;=35,"26-35",IF(tbl_EcommerceSales[[#This Row],[Age]]&lt;=45,"36-45",IF(tbl_EcommerceSales[[#This Row],[Age]]&lt;=55,"46-55","56+")))))</f>
        <v>36-45</v>
      </c>
    </row>
    <row r="3696" spans="1:29" x14ac:dyDescent="0.35">
      <c r="A3696" t="s">
        <v>5688</v>
      </c>
      <c r="B3696" s="7">
        <v>46061</v>
      </c>
      <c r="C3696" t="s">
        <v>2704</v>
      </c>
      <c r="D3696" t="s">
        <v>37</v>
      </c>
      <c r="E3696" t="s">
        <v>48</v>
      </c>
      <c r="F3696">
        <v>44</v>
      </c>
      <c r="G3696" t="s">
        <v>61</v>
      </c>
      <c r="H3696" t="s">
        <v>27</v>
      </c>
      <c r="I3696" t="s">
        <v>111</v>
      </c>
      <c r="J3696" t="s">
        <v>112</v>
      </c>
      <c r="K3696" t="s">
        <v>55</v>
      </c>
      <c r="L3696" t="s">
        <v>113</v>
      </c>
      <c r="M3696">
        <v>3</v>
      </c>
      <c r="N3696" s="2">
        <v>1799</v>
      </c>
      <c r="O3696" s="3">
        <v>0.15</v>
      </c>
      <c r="P3696" s="2">
        <v>2850</v>
      </c>
      <c r="Q3696" t="s">
        <v>123</v>
      </c>
      <c r="R3696" t="s">
        <v>33</v>
      </c>
      <c r="S3696" t="s">
        <v>57</v>
      </c>
      <c r="T3696" s="4">
        <v>5</v>
      </c>
      <c r="U3696" s="11">
        <f t="shared" si="57"/>
        <v>5397</v>
      </c>
      <c r="V3696" s="11">
        <f>tbl_EcommerceSales[[#This Row],[Gross_Sales]]*tbl_EcommerceSales[[#This Row],[Discount]]</f>
        <v>809.55</v>
      </c>
      <c r="W3696" s="11">
        <f>tbl_EcommerceSales[[#This Row],[Gross_Sales]]-tbl_EcommerceSales[[#This Row],[Discount_Amount]]</f>
        <v>4587.45</v>
      </c>
      <c r="X3696" s="11">
        <f>tbl_EcommerceSales[[#This Row],[Quantity]] * _xlfn.XLOOKUP(tbl_EcommerceSales[[#This Row],[Product_ID]], Product_Master!A:A, Product_Master!F:F)</f>
        <v>2850</v>
      </c>
      <c r="Y3696" s="11">
        <f>tbl_EcommerceSales[[#This Row],[Net_Revenue]]-tbl_EcommerceSales[[#This Row],[Total_Cost]]</f>
        <v>1737.4499999999998</v>
      </c>
      <c r="Z3696" s="9">
        <f>IFERROR(#REF!/tbl_EcommerceSales[[#This Row],[Total_Cost]], 0)</f>
        <v>0</v>
      </c>
      <c r="AA3696" t="str">
        <f>TEXT(tbl_EcommerceSales[[#This Row],[Order_Date]],"mmm")</f>
        <v>Feb</v>
      </c>
      <c r="AB3696">
        <f>YEAR(tbl_EcommerceSales[[#This Row],[Order_Date]])</f>
        <v>2026</v>
      </c>
      <c r="AC3696" t="str">
        <f>IF(tbl_EcommerceSales[[#This Row],[Age]]&lt;18,"Under 18",IF(tbl_EcommerceSales[[#This Row],[Age]]&lt;=25,"18-25",IF(tbl_EcommerceSales[[#This Row],[Age]]&lt;=35,"26-35",IF(tbl_EcommerceSales[[#This Row],[Age]]&lt;=45,"36-45",IF(tbl_EcommerceSales[[#This Row],[Age]]&lt;=55,"46-55","56+")))))</f>
        <v>36-45</v>
      </c>
    </row>
    <row r="3697" spans="1:29" x14ac:dyDescent="0.35">
      <c r="A3697" t="s">
        <v>5689</v>
      </c>
      <c r="B3697" s="7">
        <v>46061</v>
      </c>
      <c r="C3697" t="s">
        <v>514</v>
      </c>
      <c r="D3697" t="s">
        <v>86</v>
      </c>
      <c r="E3697" t="s">
        <v>48</v>
      </c>
      <c r="F3697">
        <v>34</v>
      </c>
      <c r="G3697" t="s">
        <v>26</v>
      </c>
      <c r="H3697" t="s">
        <v>27</v>
      </c>
      <c r="I3697" t="s">
        <v>117</v>
      </c>
      <c r="J3697" t="s">
        <v>118</v>
      </c>
      <c r="K3697" t="s">
        <v>82</v>
      </c>
      <c r="L3697" t="s">
        <v>119</v>
      </c>
      <c r="M3697">
        <v>2</v>
      </c>
      <c r="N3697" s="2">
        <v>3299</v>
      </c>
      <c r="O3697" s="3">
        <v>0.1</v>
      </c>
      <c r="P3697" s="2">
        <v>4200</v>
      </c>
      <c r="Q3697" t="s">
        <v>123</v>
      </c>
      <c r="R3697" t="s">
        <v>33</v>
      </c>
      <c r="S3697" t="s">
        <v>57</v>
      </c>
      <c r="T3697" s="4">
        <v>4</v>
      </c>
      <c r="U3697" s="11">
        <f t="shared" si="57"/>
        <v>6598</v>
      </c>
      <c r="V3697" s="11">
        <f>tbl_EcommerceSales[[#This Row],[Gross_Sales]]*tbl_EcommerceSales[[#This Row],[Discount]]</f>
        <v>659.80000000000007</v>
      </c>
      <c r="W3697" s="11">
        <f>tbl_EcommerceSales[[#This Row],[Gross_Sales]]-tbl_EcommerceSales[[#This Row],[Discount_Amount]]</f>
        <v>5938.2</v>
      </c>
      <c r="X3697" s="11">
        <f>tbl_EcommerceSales[[#This Row],[Quantity]] * _xlfn.XLOOKUP(tbl_EcommerceSales[[#This Row],[Product_ID]], Product_Master!A:A, Product_Master!F:F)</f>
        <v>4200</v>
      </c>
      <c r="Y3697" s="11">
        <f>tbl_EcommerceSales[[#This Row],[Net_Revenue]]-tbl_EcommerceSales[[#This Row],[Total_Cost]]</f>
        <v>1738.1999999999998</v>
      </c>
      <c r="Z3697" s="9">
        <f>IFERROR(#REF!/tbl_EcommerceSales[[#This Row],[Total_Cost]], 0)</f>
        <v>0</v>
      </c>
      <c r="AA3697" t="str">
        <f>TEXT(tbl_EcommerceSales[[#This Row],[Order_Date]],"mmm")</f>
        <v>Feb</v>
      </c>
      <c r="AB3697">
        <f>YEAR(tbl_EcommerceSales[[#This Row],[Order_Date]])</f>
        <v>2026</v>
      </c>
      <c r="AC3697" t="str">
        <f>IF(tbl_EcommerceSales[[#This Row],[Age]]&lt;18,"Under 18",IF(tbl_EcommerceSales[[#This Row],[Age]]&lt;=25,"18-25",IF(tbl_EcommerceSales[[#This Row],[Age]]&lt;=35,"26-35",IF(tbl_EcommerceSales[[#This Row],[Age]]&lt;=45,"36-45",IF(tbl_EcommerceSales[[#This Row],[Age]]&lt;=55,"46-55","56+")))))</f>
        <v>26-35</v>
      </c>
    </row>
    <row r="3698" spans="1:29" x14ac:dyDescent="0.35">
      <c r="A3698" t="s">
        <v>5690</v>
      </c>
      <c r="B3698" s="7">
        <v>46062</v>
      </c>
      <c r="C3698" t="s">
        <v>1073</v>
      </c>
      <c r="D3698" t="s">
        <v>251</v>
      </c>
      <c r="E3698" t="s">
        <v>48</v>
      </c>
      <c r="F3698">
        <v>42</v>
      </c>
      <c r="G3698" t="s">
        <v>192</v>
      </c>
      <c r="H3698" t="s">
        <v>27</v>
      </c>
      <c r="I3698" t="s">
        <v>126</v>
      </c>
      <c r="J3698" t="s">
        <v>127</v>
      </c>
      <c r="K3698" t="s">
        <v>82</v>
      </c>
      <c r="L3698" t="s">
        <v>83</v>
      </c>
      <c r="M3698">
        <v>4</v>
      </c>
      <c r="N3698" s="2">
        <v>1899</v>
      </c>
      <c r="O3698" s="3">
        <v>0.1</v>
      </c>
      <c r="P3698" s="2">
        <v>4480</v>
      </c>
      <c r="Q3698" t="s">
        <v>123</v>
      </c>
      <c r="R3698" t="s">
        <v>33</v>
      </c>
      <c r="S3698" t="s">
        <v>34</v>
      </c>
      <c r="T3698" s="4">
        <v>1</v>
      </c>
      <c r="U3698" s="11">
        <f t="shared" si="57"/>
        <v>7596</v>
      </c>
      <c r="V3698" s="11">
        <f>tbl_EcommerceSales[[#This Row],[Gross_Sales]]*tbl_EcommerceSales[[#This Row],[Discount]]</f>
        <v>759.6</v>
      </c>
      <c r="W3698" s="11">
        <f>tbl_EcommerceSales[[#This Row],[Gross_Sales]]-tbl_EcommerceSales[[#This Row],[Discount_Amount]]</f>
        <v>6836.4</v>
      </c>
      <c r="X3698" s="11">
        <f>tbl_EcommerceSales[[#This Row],[Quantity]] * _xlfn.XLOOKUP(tbl_EcommerceSales[[#This Row],[Product_ID]], Product_Master!A:A, Product_Master!F:F)</f>
        <v>4480</v>
      </c>
      <c r="Y3698" s="11">
        <f>tbl_EcommerceSales[[#This Row],[Net_Revenue]]-tbl_EcommerceSales[[#This Row],[Total_Cost]]</f>
        <v>2356.3999999999996</v>
      </c>
      <c r="Z3698" s="9">
        <f>IFERROR(#REF!/tbl_EcommerceSales[[#This Row],[Total_Cost]], 0)</f>
        <v>0</v>
      </c>
      <c r="AA3698" t="str">
        <f>TEXT(tbl_EcommerceSales[[#This Row],[Order_Date]],"mmm")</f>
        <v>Feb</v>
      </c>
      <c r="AB3698">
        <f>YEAR(tbl_EcommerceSales[[#This Row],[Order_Date]])</f>
        <v>2026</v>
      </c>
      <c r="AC3698" t="str">
        <f>IF(tbl_EcommerceSales[[#This Row],[Age]]&lt;18,"Under 18",IF(tbl_EcommerceSales[[#This Row],[Age]]&lt;=25,"18-25",IF(tbl_EcommerceSales[[#This Row],[Age]]&lt;=35,"26-35",IF(tbl_EcommerceSales[[#This Row],[Age]]&lt;=45,"36-45",IF(tbl_EcommerceSales[[#This Row],[Age]]&lt;=55,"46-55","56+")))))</f>
        <v>36-45</v>
      </c>
    </row>
    <row r="3699" spans="1:29" x14ac:dyDescent="0.35">
      <c r="A3699" t="s">
        <v>5691</v>
      </c>
      <c r="B3699" s="7">
        <v>46062</v>
      </c>
      <c r="C3699" t="s">
        <v>3550</v>
      </c>
      <c r="D3699" t="s">
        <v>139</v>
      </c>
      <c r="E3699" t="s">
        <v>25</v>
      </c>
      <c r="F3699">
        <v>19</v>
      </c>
      <c r="G3699" t="s">
        <v>192</v>
      </c>
      <c r="H3699" t="s">
        <v>27</v>
      </c>
      <c r="I3699" t="s">
        <v>165</v>
      </c>
      <c r="J3699" t="s">
        <v>166</v>
      </c>
      <c r="K3699" t="s">
        <v>42</v>
      </c>
      <c r="L3699" t="s">
        <v>167</v>
      </c>
      <c r="M3699">
        <v>1</v>
      </c>
      <c r="N3699" s="2">
        <v>1799</v>
      </c>
      <c r="O3699" s="3">
        <v>0.05</v>
      </c>
      <c r="P3699" s="2">
        <v>900</v>
      </c>
      <c r="Q3699" t="s">
        <v>44</v>
      </c>
      <c r="R3699" t="s">
        <v>33</v>
      </c>
      <c r="S3699" t="s">
        <v>34</v>
      </c>
      <c r="T3699" s="4">
        <v>4</v>
      </c>
      <c r="U3699" s="11">
        <f t="shared" si="57"/>
        <v>1799</v>
      </c>
      <c r="V3699" s="11">
        <f>tbl_EcommerceSales[[#This Row],[Gross_Sales]]*tbl_EcommerceSales[[#This Row],[Discount]]</f>
        <v>89.95</v>
      </c>
      <c r="W3699" s="11">
        <f>tbl_EcommerceSales[[#This Row],[Gross_Sales]]-tbl_EcommerceSales[[#This Row],[Discount_Amount]]</f>
        <v>1709.05</v>
      </c>
      <c r="X3699" s="11">
        <f>tbl_EcommerceSales[[#This Row],[Quantity]] * _xlfn.XLOOKUP(tbl_EcommerceSales[[#This Row],[Product_ID]], Product_Master!A:A, Product_Master!F:F)</f>
        <v>900</v>
      </c>
      <c r="Y3699" s="11">
        <f>tbl_EcommerceSales[[#This Row],[Net_Revenue]]-tbl_EcommerceSales[[#This Row],[Total_Cost]]</f>
        <v>809.05</v>
      </c>
      <c r="Z3699" s="9">
        <f>IFERROR(#REF!/tbl_EcommerceSales[[#This Row],[Total_Cost]], 0)</f>
        <v>0</v>
      </c>
      <c r="AA3699" t="str">
        <f>TEXT(tbl_EcommerceSales[[#This Row],[Order_Date]],"mmm")</f>
        <v>Feb</v>
      </c>
      <c r="AB3699">
        <f>YEAR(tbl_EcommerceSales[[#This Row],[Order_Date]])</f>
        <v>2026</v>
      </c>
      <c r="AC3699" t="str">
        <f>IF(tbl_EcommerceSales[[#This Row],[Age]]&lt;18,"Under 18",IF(tbl_EcommerceSales[[#This Row],[Age]]&lt;=25,"18-25",IF(tbl_EcommerceSales[[#This Row],[Age]]&lt;=35,"26-35",IF(tbl_EcommerceSales[[#This Row],[Age]]&lt;=45,"36-45",IF(tbl_EcommerceSales[[#This Row],[Age]]&lt;=55,"46-55","56+")))))</f>
        <v>18-25</v>
      </c>
    </row>
    <row r="3700" spans="1:29" x14ac:dyDescent="0.35">
      <c r="A3700" t="s">
        <v>5692</v>
      </c>
      <c r="B3700" s="7">
        <v>46062</v>
      </c>
      <c r="C3700" t="s">
        <v>5693</v>
      </c>
      <c r="D3700" t="s">
        <v>170</v>
      </c>
      <c r="E3700" t="s">
        <v>25</v>
      </c>
      <c r="F3700">
        <v>33</v>
      </c>
      <c r="G3700" t="s">
        <v>174</v>
      </c>
      <c r="H3700" t="s">
        <v>39</v>
      </c>
      <c r="I3700" t="s">
        <v>357</v>
      </c>
      <c r="J3700" t="s">
        <v>358</v>
      </c>
      <c r="K3700" t="s">
        <v>177</v>
      </c>
      <c r="L3700" t="s">
        <v>178</v>
      </c>
      <c r="M3700">
        <v>1</v>
      </c>
      <c r="N3700" s="2">
        <v>999</v>
      </c>
      <c r="O3700" s="3">
        <v>0.15</v>
      </c>
      <c r="P3700" s="2">
        <v>520</v>
      </c>
      <c r="Q3700" t="s">
        <v>156</v>
      </c>
      <c r="R3700" t="s">
        <v>162</v>
      </c>
      <c r="S3700" t="s">
        <v>57</v>
      </c>
      <c r="T3700" s="4"/>
      <c r="U3700" s="11">
        <f t="shared" si="57"/>
        <v>999</v>
      </c>
      <c r="V3700" s="11">
        <f>tbl_EcommerceSales[[#This Row],[Gross_Sales]]*tbl_EcommerceSales[[#This Row],[Discount]]</f>
        <v>149.85</v>
      </c>
      <c r="W3700" s="11">
        <f>tbl_EcommerceSales[[#This Row],[Gross_Sales]]-tbl_EcommerceSales[[#This Row],[Discount_Amount]]</f>
        <v>849.15</v>
      </c>
      <c r="X3700" s="11">
        <f>tbl_EcommerceSales[[#This Row],[Quantity]] * _xlfn.XLOOKUP(tbl_EcommerceSales[[#This Row],[Product_ID]], Product_Master!A:A, Product_Master!F:F)</f>
        <v>520</v>
      </c>
      <c r="Y3700" s="11">
        <f>tbl_EcommerceSales[[#This Row],[Net_Revenue]]-tbl_EcommerceSales[[#This Row],[Total_Cost]]</f>
        <v>329.15</v>
      </c>
      <c r="Z3700" s="9">
        <f>IFERROR(#REF!/tbl_EcommerceSales[[#This Row],[Total_Cost]], 0)</f>
        <v>0</v>
      </c>
      <c r="AA3700" t="str">
        <f>TEXT(tbl_EcommerceSales[[#This Row],[Order_Date]],"mmm")</f>
        <v>Feb</v>
      </c>
      <c r="AB3700">
        <f>YEAR(tbl_EcommerceSales[[#This Row],[Order_Date]])</f>
        <v>2026</v>
      </c>
      <c r="AC3700" t="str">
        <f>IF(tbl_EcommerceSales[[#This Row],[Age]]&lt;18,"Under 18",IF(tbl_EcommerceSales[[#This Row],[Age]]&lt;=25,"18-25",IF(tbl_EcommerceSales[[#This Row],[Age]]&lt;=35,"26-35",IF(tbl_EcommerceSales[[#This Row],[Age]]&lt;=45,"36-45",IF(tbl_EcommerceSales[[#This Row],[Age]]&lt;=55,"46-55","56+")))))</f>
        <v>26-35</v>
      </c>
    </row>
    <row r="3701" spans="1:29" x14ac:dyDescent="0.35">
      <c r="A3701" t="s">
        <v>5694</v>
      </c>
      <c r="B3701" s="7">
        <v>46062</v>
      </c>
      <c r="C3701" t="s">
        <v>5695</v>
      </c>
      <c r="D3701" t="s">
        <v>106</v>
      </c>
      <c r="E3701" t="s">
        <v>48</v>
      </c>
      <c r="F3701">
        <v>38</v>
      </c>
      <c r="G3701" t="s">
        <v>192</v>
      </c>
      <c r="H3701" t="s">
        <v>27</v>
      </c>
      <c r="I3701" t="s">
        <v>338</v>
      </c>
      <c r="J3701" t="s">
        <v>339</v>
      </c>
      <c r="K3701" t="s">
        <v>55</v>
      </c>
      <c r="L3701" t="s">
        <v>56</v>
      </c>
      <c r="M3701">
        <v>2</v>
      </c>
      <c r="N3701" s="2">
        <v>1499</v>
      </c>
      <c r="O3701" s="3">
        <v>0.25</v>
      </c>
      <c r="P3701" s="2">
        <v>1560</v>
      </c>
      <c r="Q3701" t="s">
        <v>44</v>
      </c>
      <c r="R3701" t="s">
        <v>33</v>
      </c>
      <c r="S3701" t="s">
        <v>57</v>
      </c>
      <c r="T3701" s="4">
        <v>5</v>
      </c>
      <c r="U3701" s="11">
        <f t="shared" si="57"/>
        <v>2998</v>
      </c>
      <c r="V3701" s="11">
        <f>tbl_EcommerceSales[[#This Row],[Gross_Sales]]*tbl_EcommerceSales[[#This Row],[Discount]]</f>
        <v>749.5</v>
      </c>
      <c r="W3701" s="11">
        <f>tbl_EcommerceSales[[#This Row],[Gross_Sales]]-tbl_EcommerceSales[[#This Row],[Discount_Amount]]</f>
        <v>2248.5</v>
      </c>
      <c r="X3701" s="11">
        <f>tbl_EcommerceSales[[#This Row],[Quantity]] * _xlfn.XLOOKUP(tbl_EcommerceSales[[#This Row],[Product_ID]], Product_Master!A:A, Product_Master!F:F)</f>
        <v>1560</v>
      </c>
      <c r="Y3701" s="11">
        <f>tbl_EcommerceSales[[#This Row],[Net_Revenue]]-tbl_EcommerceSales[[#This Row],[Total_Cost]]</f>
        <v>688.5</v>
      </c>
      <c r="Z3701" s="9">
        <f>IFERROR(#REF!/tbl_EcommerceSales[[#This Row],[Total_Cost]], 0)</f>
        <v>0</v>
      </c>
      <c r="AA3701" t="str">
        <f>TEXT(tbl_EcommerceSales[[#This Row],[Order_Date]],"mmm")</f>
        <v>Feb</v>
      </c>
      <c r="AB3701">
        <f>YEAR(tbl_EcommerceSales[[#This Row],[Order_Date]])</f>
        <v>2026</v>
      </c>
      <c r="AC3701" t="str">
        <f>IF(tbl_EcommerceSales[[#This Row],[Age]]&lt;18,"Under 18",IF(tbl_EcommerceSales[[#This Row],[Age]]&lt;=25,"18-25",IF(tbl_EcommerceSales[[#This Row],[Age]]&lt;=35,"26-35",IF(tbl_EcommerceSales[[#This Row],[Age]]&lt;=45,"36-45",IF(tbl_EcommerceSales[[#This Row],[Age]]&lt;=55,"46-55","56+")))))</f>
        <v>36-45</v>
      </c>
    </row>
    <row r="3702" spans="1:29" x14ac:dyDescent="0.35">
      <c r="A3702" t="s">
        <v>5696</v>
      </c>
      <c r="B3702" s="7">
        <v>46062</v>
      </c>
      <c r="C3702" t="s">
        <v>5697</v>
      </c>
      <c r="D3702" t="s">
        <v>37</v>
      </c>
      <c r="E3702" t="s">
        <v>48</v>
      </c>
      <c r="F3702">
        <v>26</v>
      </c>
      <c r="G3702" t="s">
        <v>136</v>
      </c>
      <c r="H3702" t="s">
        <v>88</v>
      </c>
      <c r="I3702" t="s">
        <v>53</v>
      </c>
      <c r="J3702" t="s">
        <v>54</v>
      </c>
      <c r="K3702" t="s">
        <v>55</v>
      </c>
      <c r="L3702" t="s">
        <v>56</v>
      </c>
      <c r="M3702">
        <v>2</v>
      </c>
      <c r="N3702" s="2">
        <v>799</v>
      </c>
      <c r="O3702" s="3">
        <v>0.15</v>
      </c>
      <c r="P3702" s="2">
        <v>780</v>
      </c>
      <c r="Q3702" t="s">
        <v>123</v>
      </c>
      <c r="R3702" t="s">
        <v>33</v>
      </c>
      <c r="S3702" t="s">
        <v>57</v>
      </c>
      <c r="T3702" s="4">
        <v>5</v>
      </c>
      <c r="U3702" s="11">
        <f t="shared" si="57"/>
        <v>1598</v>
      </c>
      <c r="V3702" s="11">
        <f>tbl_EcommerceSales[[#This Row],[Gross_Sales]]*tbl_EcommerceSales[[#This Row],[Discount]]</f>
        <v>239.7</v>
      </c>
      <c r="W3702" s="11">
        <f>tbl_EcommerceSales[[#This Row],[Gross_Sales]]-tbl_EcommerceSales[[#This Row],[Discount_Amount]]</f>
        <v>1358.3</v>
      </c>
      <c r="X3702" s="11">
        <f>tbl_EcommerceSales[[#This Row],[Quantity]] * _xlfn.XLOOKUP(tbl_EcommerceSales[[#This Row],[Product_ID]], Product_Master!A:A, Product_Master!F:F)</f>
        <v>780</v>
      </c>
      <c r="Y3702" s="11">
        <f>tbl_EcommerceSales[[#This Row],[Net_Revenue]]-tbl_EcommerceSales[[#This Row],[Total_Cost]]</f>
        <v>578.29999999999995</v>
      </c>
      <c r="Z3702" s="9">
        <f>IFERROR(#REF!/tbl_EcommerceSales[[#This Row],[Total_Cost]], 0)</f>
        <v>0</v>
      </c>
      <c r="AA3702" t="str">
        <f>TEXT(tbl_EcommerceSales[[#This Row],[Order_Date]],"mmm")</f>
        <v>Feb</v>
      </c>
      <c r="AB3702">
        <f>YEAR(tbl_EcommerceSales[[#This Row],[Order_Date]])</f>
        <v>2026</v>
      </c>
      <c r="AC3702" t="str">
        <f>IF(tbl_EcommerceSales[[#This Row],[Age]]&lt;18,"Under 18",IF(tbl_EcommerceSales[[#This Row],[Age]]&lt;=25,"18-25",IF(tbl_EcommerceSales[[#This Row],[Age]]&lt;=35,"26-35",IF(tbl_EcommerceSales[[#This Row],[Age]]&lt;=45,"36-45",IF(tbl_EcommerceSales[[#This Row],[Age]]&lt;=55,"46-55","56+")))))</f>
        <v>26-35</v>
      </c>
    </row>
    <row r="3703" spans="1:29" x14ac:dyDescent="0.35">
      <c r="A3703" t="s">
        <v>5698</v>
      </c>
      <c r="B3703" s="7">
        <v>46062</v>
      </c>
      <c r="C3703" t="s">
        <v>5699</v>
      </c>
      <c r="D3703" t="s">
        <v>139</v>
      </c>
      <c r="E3703" t="s">
        <v>48</v>
      </c>
      <c r="F3703">
        <v>36</v>
      </c>
      <c r="G3703" t="s">
        <v>174</v>
      </c>
      <c r="H3703" t="s">
        <v>39</v>
      </c>
      <c r="I3703" t="s">
        <v>338</v>
      </c>
      <c r="J3703" t="s">
        <v>339</v>
      </c>
      <c r="K3703" t="s">
        <v>55</v>
      </c>
      <c r="L3703" t="s">
        <v>56</v>
      </c>
      <c r="M3703">
        <v>3</v>
      </c>
      <c r="N3703" s="2">
        <v>1499</v>
      </c>
      <c r="O3703" s="3">
        <v>0.05</v>
      </c>
      <c r="P3703" s="2">
        <v>2340</v>
      </c>
      <c r="Q3703" t="s">
        <v>32</v>
      </c>
      <c r="R3703" t="s">
        <v>33</v>
      </c>
      <c r="S3703" t="s">
        <v>34</v>
      </c>
      <c r="T3703" s="4">
        <v>5</v>
      </c>
      <c r="U3703" s="11">
        <f t="shared" si="57"/>
        <v>4497</v>
      </c>
      <c r="V3703" s="11">
        <f>tbl_EcommerceSales[[#This Row],[Gross_Sales]]*tbl_EcommerceSales[[#This Row],[Discount]]</f>
        <v>224.85000000000002</v>
      </c>
      <c r="W3703" s="11">
        <f>tbl_EcommerceSales[[#This Row],[Gross_Sales]]-tbl_EcommerceSales[[#This Row],[Discount_Amount]]</f>
        <v>4272.1499999999996</v>
      </c>
      <c r="X3703" s="11">
        <f>tbl_EcommerceSales[[#This Row],[Quantity]] * _xlfn.XLOOKUP(tbl_EcommerceSales[[#This Row],[Product_ID]], Product_Master!A:A, Product_Master!F:F)</f>
        <v>2340</v>
      </c>
      <c r="Y3703" s="11">
        <f>tbl_EcommerceSales[[#This Row],[Net_Revenue]]-tbl_EcommerceSales[[#This Row],[Total_Cost]]</f>
        <v>1932.1499999999996</v>
      </c>
      <c r="Z3703" s="9">
        <f>IFERROR(#REF!/tbl_EcommerceSales[[#This Row],[Total_Cost]], 0)</f>
        <v>0</v>
      </c>
      <c r="AA3703" t="str">
        <f>TEXT(tbl_EcommerceSales[[#This Row],[Order_Date]],"mmm")</f>
        <v>Feb</v>
      </c>
      <c r="AB3703">
        <f>YEAR(tbl_EcommerceSales[[#This Row],[Order_Date]])</f>
        <v>2026</v>
      </c>
      <c r="AC3703" t="str">
        <f>IF(tbl_EcommerceSales[[#This Row],[Age]]&lt;18,"Under 18",IF(tbl_EcommerceSales[[#This Row],[Age]]&lt;=25,"18-25",IF(tbl_EcommerceSales[[#This Row],[Age]]&lt;=35,"26-35",IF(tbl_EcommerceSales[[#This Row],[Age]]&lt;=45,"36-45",IF(tbl_EcommerceSales[[#This Row],[Age]]&lt;=55,"46-55","56+")))))</f>
        <v>36-45</v>
      </c>
    </row>
    <row r="3704" spans="1:29" x14ac:dyDescent="0.35">
      <c r="A3704" t="s">
        <v>5700</v>
      </c>
      <c r="B3704" s="7">
        <v>46062</v>
      </c>
      <c r="C3704" t="s">
        <v>4205</v>
      </c>
      <c r="D3704" t="s">
        <v>269</v>
      </c>
      <c r="E3704" t="s">
        <v>48</v>
      </c>
      <c r="F3704">
        <v>18</v>
      </c>
      <c r="G3704" t="s">
        <v>289</v>
      </c>
      <c r="H3704" t="s">
        <v>88</v>
      </c>
      <c r="I3704" t="s">
        <v>212</v>
      </c>
      <c r="J3704" t="s">
        <v>213</v>
      </c>
      <c r="K3704" t="s">
        <v>177</v>
      </c>
      <c r="L3704" t="s">
        <v>178</v>
      </c>
      <c r="M3704">
        <v>1</v>
      </c>
      <c r="N3704" s="2">
        <v>2499</v>
      </c>
      <c r="O3704" s="3">
        <v>0.15</v>
      </c>
      <c r="P3704" s="2">
        <v>1450</v>
      </c>
      <c r="Q3704" t="s">
        <v>123</v>
      </c>
      <c r="R3704" t="s">
        <v>33</v>
      </c>
      <c r="S3704" t="s">
        <v>57</v>
      </c>
      <c r="T3704" s="4">
        <v>1</v>
      </c>
      <c r="U3704" s="11">
        <f t="shared" si="57"/>
        <v>2499</v>
      </c>
      <c r="V3704" s="11">
        <f>tbl_EcommerceSales[[#This Row],[Gross_Sales]]*tbl_EcommerceSales[[#This Row],[Discount]]</f>
        <v>374.84999999999997</v>
      </c>
      <c r="W3704" s="11">
        <f>tbl_EcommerceSales[[#This Row],[Gross_Sales]]-tbl_EcommerceSales[[#This Row],[Discount_Amount]]</f>
        <v>2124.15</v>
      </c>
      <c r="X3704" s="11">
        <f>tbl_EcommerceSales[[#This Row],[Quantity]] * _xlfn.XLOOKUP(tbl_EcommerceSales[[#This Row],[Product_ID]], Product_Master!A:A, Product_Master!F:F)</f>
        <v>1450</v>
      </c>
      <c r="Y3704" s="11">
        <f>tbl_EcommerceSales[[#This Row],[Net_Revenue]]-tbl_EcommerceSales[[#This Row],[Total_Cost]]</f>
        <v>674.15000000000009</v>
      </c>
      <c r="Z3704" s="9">
        <f>IFERROR(#REF!/tbl_EcommerceSales[[#This Row],[Total_Cost]], 0)</f>
        <v>0</v>
      </c>
      <c r="AA3704" t="str">
        <f>TEXT(tbl_EcommerceSales[[#This Row],[Order_Date]],"mmm")</f>
        <v>Feb</v>
      </c>
      <c r="AB3704">
        <f>YEAR(tbl_EcommerceSales[[#This Row],[Order_Date]])</f>
        <v>2026</v>
      </c>
      <c r="AC3704" t="str">
        <f>IF(tbl_EcommerceSales[[#This Row],[Age]]&lt;18,"Under 18",IF(tbl_EcommerceSales[[#This Row],[Age]]&lt;=25,"18-25",IF(tbl_EcommerceSales[[#This Row],[Age]]&lt;=35,"26-35",IF(tbl_EcommerceSales[[#This Row],[Age]]&lt;=45,"36-45",IF(tbl_EcommerceSales[[#This Row],[Age]]&lt;=55,"46-55","56+")))))</f>
        <v>18-25</v>
      </c>
    </row>
    <row r="3705" spans="1:29" x14ac:dyDescent="0.35">
      <c r="A3705" t="s">
        <v>5701</v>
      </c>
      <c r="B3705" s="7">
        <v>46062</v>
      </c>
      <c r="C3705" t="s">
        <v>3045</v>
      </c>
      <c r="D3705" t="s">
        <v>102</v>
      </c>
      <c r="E3705" t="s">
        <v>48</v>
      </c>
      <c r="F3705">
        <v>20</v>
      </c>
      <c r="G3705" t="s">
        <v>26</v>
      </c>
      <c r="H3705" t="s">
        <v>27</v>
      </c>
      <c r="I3705" t="s">
        <v>241</v>
      </c>
      <c r="J3705" t="s">
        <v>242</v>
      </c>
      <c r="K3705" t="s">
        <v>42</v>
      </c>
      <c r="L3705" t="s">
        <v>243</v>
      </c>
      <c r="M3705">
        <v>2</v>
      </c>
      <c r="N3705" s="2">
        <v>649</v>
      </c>
      <c r="O3705" s="3">
        <v>0.15</v>
      </c>
      <c r="P3705" s="2">
        <v>580</v>
      </c>
      <c r="Q3705" t="s">
        <v>123</v>
      </c>
      <c r="R3705" t="s">
        <v>33</v>
      </c>
      <c r="S3705" t="s">
        <v>34</v>
      </c>
      <c r="T3705" s="4">
        <v>5</v>
      </c>
      <c r="U3705" s="11">
        <f t="shared" si="57"/>
        <v>1298</v>
      </c>
      <c r="V3705" s="11">
        <f>tbl_EcommerceSales[[#This Row],[Gross_Sales]]*tbl_EcommerceSales[[#This Row],[Discount]]</f>
        <v>194.7</v>
      </c>
      <c r="W3705" s="11">
        <f>tbl_EcommerceSales[[#This Row],[Gross_Sales]]-tbl_EcommerceSales[[#This Row],[Discount_Amount]]</f>
        <v>1103.3</v>
      </c>
      <c r="X3705" s="11">
        <f>tbl_EcommerceSales[[#This Row],[Quantity]] * _xlfn.XLOOKUP(tbl_EcommerceSales[[#This Row],[Product_ID]], Product_Master!A:A, Product_Master!F:F)</f>
        <v>580</v>
      </c>
      <c r="Y3705" s="11">
        <f>tbl_EcommerceSales[[#This Row],[Net_Revenue]]-tbl_EcommerceSales[[#This Row],[Total_Cost]]</f>
        <v>523.29999999999995</v>
      </c>
      <c r="Z3705" s="9">
        <f>IFERROR(#REF!/tbl_EcommerceSales[[#This Row],[Total_Cost]], 0)</f>
        <v>0</v>
      </c>
      <c r="AA3705" t="str">
        <f>TEXT(tbl_EcommerceSales[[#This Row],[Order_Date]],"mmm")</f>
        <v>Feb</v>
      </c>
      <c r="AB3705">
        <f>YEAR(tbl_EcommerceSales[[#This Row],[Order_Date]])</f>
        <v>2026</v>
      </c>
      <c r="AC3705" t="str">
        <f>IF(tbl_EcommerceSales[[#This Row],[Age]]&lt;18,"Under 18",IF(tbl_EcommerceSales[[#This Row],[Age]]&lt;=25,"18-25",IF(tbl_EcommerceSales[[#This Row],[Age]]&lt;=35,"26-35",IF(tbl_EcommerceSales[[#This Row],[Age]]&lt;=45,"36-45",IF(tbl_EcommerceSales[[#This Row],[Age]]&lt;=55,"46-55","56+")))))</f>
        <v>18-25</v>
      </c>
    </row>
    <row r="3706" spans="1:29" x14ac:dyDescent="0.35">
      <c r="A3706" t="s">
        <v>5702</v>
      </c>
      <c r="B3706" s="7">
        <v>46062</v>
      </c>
      <c r="C3706" t="s">
        <v>1911</v>
      </c>
      <c r="D3706" t="s">
        <v>269</v>
      </c>
      <c r="E3706" t="s">
        <v>48</v>
      </c>
      <c r="F3706">
        <v>46</v>
      </c>
      <c r="G3706" t="s">
        <v>289</v>
      </c>
      <c r="H3706" t="s">
        <v>88</v>
      </c>
      <c r="I3706" t="s">
        <v>62</v>
      </c>
      <c r="J3706" t="s">
        <v>63</v>
      </c>
      <c r="K3706" t="s">
        <v>42</v>
      </c>
      <c r="L3706" t="s">
        <v>43</v>
      </c>
      <c r="M3706">
        <v>1</v>
      </c>
      <c r="N3706" s="2">
        <v>499</v>
      </c>
      <c r="O3706" s="3">
        <v>0.25</v>
      </c>
      <c r="P3706" s="2">
        <v>220</v>
      </c>
      <c r="Q3706" t="s">
        <v>44</v>
      </c>
      <c r="R3706" t="s">
        <v>33</v>
      </c>
      <c r="S3706" t="s">
        <v>34</v>
      </c>
      <c r="T3706" s="4">
        <v>3</v>
      </c>
      <c r="U3706" s="11">
        <f t="shared" si="57"/>
        <v>499</v>
      </c>
      <c r="V3706" s="11">
        <f>tbl_EcommerceSales[[#This Row],[Gross_Sales]]*tbl_EcommerceSales[[#This Row],[Discount]]</f>
        <v>124.75</v>
      </c>
      <c r="W3706" s="11">
        <f>tbl_EcommerceSales[[#This Row],[Gross_Sales]]-tbl_EcommerceSales[[#This Row],[Discount_Amount]]</f>
        <v>374.25</v>
      </c>
      <c r="X3706" s="11">
        <f>tbl_EcommerceSales[[#This Row],[Quantity]] * _xlfn.XLOOKUP(tbl_EcommerceSales[[#This Row],[Product_ID]], Product_Master!A:A, Product_Master!F:F)</f>
        <v>220</v>
      </c>
      <c r="Y3706" s="11">
        <f>tbl_EcommerceSales[[#This Row],[Net_Revenue]]-tbl_EcommerceSales[[#This Row],[Total_Cost]]</f>
        <v>154.25</v>
      </c>
      <c r="Z3706" s="9">
        <f>IFERROR(#REF!/tbl_EcommerceSales[[#This Row],[Total_Cost]], 0)</f>
        <v>0</v>
      </c>
      <c r="AA3706" t="str">
        <f>TEXT(tbl_EcommerceSales[[#This Row],[Order_Date]],"mmm")</f>
        <v>Feb</v>
      </c>
      <c r="AB3706">
        <f>YEAR(tbl_EcommerceSales[[#This Row],[Order_Date]])</f>
        <v>2026</v>
      </c>
      <c r="AC3706" t="str">
        <f>IF(tbl_EcommerceSales[[#This Row],[Age]]&lt;18,"Under 18",IF(tbl_EcommerceSales[[#This Row],[Age]]&lt;=25,"18-25",IF(tbl_EcommerceSales[[#This Row],[Age]]&lt;=35,"26-35",IF(tbl_EcommerceSales[[#This Row],[Age]]&lt;=45,"36-45",IF(tbl_EcommerceSales[[#This Row],[Age]]&lt;=55,"46-55","56+")))))</f>
        <v>46-55</v>
      </c>
    </row>
    <row r="3707" spans="1:29" x14ac:dyDescent="0.35">
      <c r="A3707" t="s">
        <v>5703</v>
      </c>
      <c r="B3707" s="7">
        <v>46062</v>
      </c>
      <c r="C3707" t="s">
        <v>886</v>
      </c>
      <c r="D3707" t="s">
        <v>139</v>
      </c>
      <c r="E3707" t="s">
        <v>25</v>
      </c>
      <c r="F3707">
        <v>30</v>
      </c>
      <c r="G3707" t="s">
        <v>103</v>
      </c>
      <c r="H3707" t="s">
        <v>27</v>
      </c>
      <c r="I3707" t="s">
        <v>67</v>
      </c>
      <c r="J3707" t="s">
        <v>68</v>
      </c>
      <c r="K3707" t="s">
        <v>42</v>
      </c>
      <c r="L3707" t="s">
        <v>43</v>
      </c>
      <c r="M3707">
        <v>5</v>
      </c>
      <c r="N3707" s="2">
        <v>799</v>
      </c>
      <c r="O3707" s="3">
        <v>0.25</v>
      </c>
      <c r="P3707" s="2">
        <v>1800</v>
      </c>
      <c r="Q3707" t="s">
        <v>32</v>
      </c>
      <c r="R3707" t="s">
        <v>33</v>
      </c>
      <c r="S3707" t="s">
        <v>34</v>
      </c>
      <c r="T3707" s="4">
        <v>4</v>
      </c>
      <c r="U3707" s="11">
        <f t="shared" si="57"/>
        <v>3995</v>
      </c>
      <c r="V3707" s="11">
        <f>tbl_EcommerceSales[[#This Row],[Gross_Sales]]*tbl_EcommerceSales[[#This Row],[Discount]]</f>
        <v>998.75</v>
      </c>
      <c r="W3707" s="11">
        <f>tbl_EcommerceSales[[#This Row],[Gross_Sales]]-tbl_EcommerceSales[[#This Row],[Discount_Amount]]</f>
        <v>2996.25</v>
      </c>
      <c r="X3707" s="11">
        <f>tbl_EcommerceSales[[#This Row],[Quantity]] * _xlfn.XLOOKUP(tbl_EcommerceSales[[#This Row],[Product_ID]], Product_Master!A:A, Product_Master!F:F)</f>
        <v>1800</v>
      </c>
      <c r="Y3707" s="11">
        <f>tbl_EcommerceSales[[#This Row],[Net_Revenue]]-tbl_EcommerceSales[[#This Row],[Total_Cost]]</f>
        <v>1196.25</v>
      </c>
      <c r="Z3707" s="9">
        <f>IFERROR(#REF!/tbl_EcommerceSales[[#This Row],[Total_Cost]], 0)</f>
        <v>0</v>
      </c>
      <c r="AA3707" t="str">
        <f>TEXT(tbl_EcommerceSales[[#This Row],[Order_Date]],"mmm")</f>
        <v>Feb</v>
      </c>
      <c r="AB3707">
        <f>YEAR(tbl_EcommerceSales[[#This Row],[Order_Date]])</f>
        <v>2026</v>
      </c>
      <c r="AC3707" t="str">
        <f>IF(tbl_EcommerceSales[[#This Row],[Age]]&lt;18,"Under 18",IF(tbl_EcommerceSales[[#This Row],[Age]]&lt;=25,"18-25",IF(tbl_EcommerceSales[[#This Row],[Age]]&lt;=35,"26-35",IF(tbl_EcommerceSales[[#This Row],[Age]]&lt;=45,"36-45",IF(tbl_EcommerceSales[[#This Row],[Age]]&lt;=55,"46-55","56+")))))</f>
        <v>26-35</v>
      </c>
    </row>
    <row r="3708" spans="1:29" x14ac:dyDescent="0.35">
      <c r="A3708" t="s">
        <v>5704</v>
      </c>
      <c r="B3708" s="7">
        <v>46062</v>
      </c>
      <c r="C3708" t="s">
        <v>2666</v>
      </c>
      <c r="D3708" t="s">
        <v>102</v>
      </c>
      <c r="E3708" t="s">
        <v>25</v>
      </c>
      <c r="F3708">
        <v>33</v>
      </c>
      <c r="G3708" t="s">
        <v>103</v>
      </c>
      <c r="H3708" t="s">
        <v>27</v>
      </c>
      <c r="I3708" t="s">
        <v>28</v>
      </c>
      <c r="J3708" t="s">
        <v>29</v>
      </c>
      <c r="K3708" t="s">
        <v>30</v>
      </c>
      <c r="L3708" t="s">
        <v>31</v>
      </c>
      <c r="M3708">
        <v>3</v>
      </c>
      <c r="N3708" s="2">
        <v>5999</v>
      </c>
      <c r="O3708" s="3">
        <v>0</v>
      </c>
      <c r="P3708" s="2">
        <v>11700</v>
      </c>
      <c r="Q3708" t="s">
        <v>319</v>
      </c>
      <c r="R3708" t="s">
        <v>33</v>
      </c>
      <c r="S3708" t="s">
        <v>34</v>
      </c>
      <c r="T3708" s="4">
        <v>4</v>
      </c>
      <c r="U3708" s="11">
        <f t="shared" si="57"/>
        <v>17997</v>
      </c>
      <c r="V3708" s="11">
        <f>tbl_EcommerceSales[[#This Row],[Gross_Sales]]*tbl_EcommerceSales[[#This Row],[Discount]]</f>
        <v>0</v>
      </c>
      <c r="W3708" s="11">
        <f>tbl_EcommerceSales[[#This Row],[Gross_Sales]]-tbl_EcommerceSales[[#This Row],[Discount_Amount]]</f>
        <v>17997</v>
      </c>
      <c r="X3708" s="11">
        <f>tbl_EcommerceSales[[#This Row],[Quantity]] * _xlfn.XLOOKUP(tbl_EcommerceSales[[#This Row],[Product_ID]], Product_Master!A:A, Product_Master!F:F)</f>
        <v>11700</v>
      </c>
      <c r="Y3708" s="11">
        <f>tbl_EcommerceSales[[#This Row],[Net_Revenue]]-tbl_EcommerceSales[[#This Row],[Total_Cost]]</f>
        <v>6297</v>
      </c>
      <c r="Z3708" s="9">
        <f>IFERROR(#REF!/tbl_EcommerceSales[[#This Row],[Total_Cost]], 0)</f>
        <v>0</v>
      </c>
      <c r="AA3708" t="str">
        <f>TEXT(tbl_EcommerceSales[[#This Row],[Order_Date]],"mmm")</f>
        <v>Feb</v>
      </c>
      <c r="AB3708">
        <f>YEAR(tbl_EcommerceSales[[#This Row],[Order_Date]])</f>
        <v>2026</v>
      </c>
      <c r="AC3708" t="str">
        <f>IF(tbl_EcommerceSales[[#This Row],[Age]]&lt;18,"Under 18",IF(tbl_EcommerceSales[[#This Row],[Age]]&lt;=25,"18-25",IF(tbl_EcommerceSales[[#This Row],[Age]]&lt;=35,"26-35",IF(tbl_EcommerceSales[[#This Row],[Age]]&lt;=45,"36-45",IF(tbl_EcommerceSales[[#This Row],[Age]]&lt;=55,"46-55","56+")))))</f>
        <v>26-35</v>
      </c>
    </row>
    <row r="3709" spans="1:29" x14ac:dyDescent="0.35">
      <c r="A3709" t="s">
        <v>5705</v>
      </c>
      <c r="B3709" s="7">
        <v>46062</v>
      </c>
      <c r="C3709" t="s">
        <v>5706</v>
      </c>
      <c r="D3709" t="s">
        <v>66</v>
      </c>
      <c r="E3709" t="s">
        <v>25</v>
      </c>
      <c r="F3709">
        <v>38</v>
      </c>
      <c r="G3709" t="s">
        <v>38</v>
      </c>
      <c r="H3709" t="s">
        <v>39</v>
      </c>
      <c r="I3709" t="s">
        <v>276</v>
      </c>
      <c r="J3709" t="s">
        <v>277</v>
      </c>
      <c r="K3709" t="s">
        <v>30</v>
      </c>
      <c r="L3709" t="s">
        <v>278</v>
      </c>
      <c r="M3709">
        <v>1</v>
      </c>
      <c r="N3709" s="2">
        <v>1599</v>
      </c>
      <c r="O3709" s="3">
        <v>0.15</v>
      </c>
      <c r="P3709" s="2">
        <v>850</v>
      </c>
      <c r="Q3709" t="s">
        <v>32</v>
      </c>
      <c r="R3709" t="s">
        <v>33</v>
      </c>
      <c r="S3709" t="s">
        <v>57</v>
      </c>
      <c r="T3709" s="4">
        <v>4</v>
      </c>
      <c r="U3709" s="11">
        <f t="shared" si="57"/>
        <v>1599</v>
      </c>
      <c r="V3709" s="11">
        <f>tbl_EcommerceSales[[#This Row],[Gross_Sales]]*tbl_EcommerceSales[[#This Row],[Discount]]</f>
        <v>239.85</v>
      </c>
      <c r="W3709" s="11">
        <f>tbl_EcommerceSales[[#This Row],[Gross_Sales]]-tbl_EcommerceSales[[#This Row],[Discount_Amount]]</f>
        <v>1359.15</v>
      </c>
      <c r="X3709" s="11">
        <f>tbl_EcommerceSales[[#This Row],[Quantity]] * _xlfn.XLOOKUP(tbl_EcommerceSales[[#This Row],[Product_ID]], Product_Master!A:A, Product_Master!F:F)</f>
        <v>850</v>
      </c>
      <c r="Y3709" s="11">
        <f>tbl_EcommerceSales[[#This Row],[Net_Revenue]]-tbl_EcommerceSales[[#This Row],[Total_Cost]]</f>
        <v>509.15000000000009</v>
      </c>
      <c r="Z3709" s="9">
        <f>IFERROR(#REF!/tbl_EcommerceSales[[#This Row],[Total_Cost]], 0)</f>
        <v>0</v>
      </c>
      <c r="AA3709" t="str">
        <f>TEXT(tbl_EcommerceSales[[#This Row],[Order_Date]],"mmm")</f>
        <v>Feb</v>
      </c>
      <c r="AB3709">
        <f>YEAR(tbl_EcommerceSales[[#This Row],[Order_Date]])</f>
        <v>2026</v>
      </c>
      <c r="AC3709" t="str">
        <f>IF(tbl_EcommerceSales[[#This Row],[Age]]&lt;18,"Under 18",IF(tbl_EcommerceSales[[#This Row],[Age]]&lt;=25,"18-25",IF(tbl_EcommerceSales[[#This Row],[Age]]&lt;=35,"26-35",IF(tbl_EcommerceSales[[#This Row],[Age]]&lt;=45,"36-45",IF(tbl_EcommerceSales[[#This Row],[Age]]&lt;=55,"46-55","56+")))))</f>
        <v>36-45</v>
      </c>
    </row>
    <row r="3710" spans="1:29" x14ac:dyDescent="0.35">
      <c r="A3710" t="s">
        <v>5707</v>
      </c>
      <c r="B3710" s="7">
        <v>46063</v>
      </c>
      <c r="C3710" t="s">
        <v>5708</v>
      </c>
      <c r="D3710" t="s">
        <v>139</v>
      </c>
      <c r="E3710" t="s">
        <v>25</v>
      </c>
      <c r="F3710">
        <v>39</v>
      </c>
      <c r="G3710" t="s">
        <v>87</v>
      </c>
      <c r="H3710" t="s">
        <v>88</v>
      </c>
      <c r="I3710" t="s">
        <v>338</v>
      </c>
      <c r="J3710" t="s">
        <v>339</v>
      </c>
      <c r="K3710" t="s">
        <v>55</v>
      </c>
      <c r="L3710" t="s">
        <v>56</v>
      </c>
      <c r="M3710">
        <v>1</v>
      </c>
      <c r="N3710" s="2">
        <v>1499</v>
      </c>
      <c r="O3710" s="3">
        <v>0.15</v>
      </c>
      <c r="P3710" s="2">
        <v>780</v>
      </c>
      <c r="Q3710" t="s">
        <v>44</v>
      </c>
      <c r="R3710" t="s">
        <v>33</v>
      </c>
      <c r="S3710" t="s">
        <v>34</v>
      </c>
      <c r="T3710" s="4">
        <v>5</v>
      </c>
      <c r="U3710" s="11">
        <f t="shared" si="57"/>
        <v>1499</v>
      </c>
      <c r="V3710" s="11">
        <f>tbl_EcommerceSales[[#This Row],[Gross_Sales]]*tbl_EcommerceSales[[#This Row],[Discount]]</f>
        <v>224.85</v>
      </c>
      <c r="W3710" s="11">
        <f>tbl_EcommerceSales[[#This Row],[Gross_Sales]]-tbl_EcommerceSales[[#This Row],[Discount_Amount]]</f>
        <v>1274.1500000000001</v>
      </c>
      <c r="X3710" s="11">
        <f>tbl_EcommerceSales[[#This Row],[Quantity]] * _xlfn.XLOOKUP(tbl_EcommerceSales[[#This Row],[Product_ID]], Product_Master!A:A, Product_Master!F:F)</f>
        <v>780</v>
      </c>
      <c r="Y3710" s="11">
        <f>tbl_EcommerceSales[[#This Row],[Net_Revenue]]-tbl_EcommerceSales[[#This Row],[Total_Cost]]</f>
        <v>494.15000000000009</v>
      </c>
      <c r="Z3710" s="9">
        <f>IFERROR(#REF!/tbl_EcommerceSales[[#This Row],[Total_Cost]], 0)</f>
        <v>0</v>
      </c>
      <c r="AA3710" t="str">
        <f>TEXT(tbl_EcommerceSales[[#This Row],[Order_Date]],"mmm")</f>
        <v>Feb</v>
      </c>
      <c r="AB3710">
        <f>YEAR(tbl_EcommerceSales[[#This Row],[Order_Date]])</f>
        <v>2026</v>
      </c>
      <c r="AC3710" t="str">
        <f>IF(tbl_EcommerceSales[[#This Row],[Age]]&lt;18,"Under 18",IF(tbl_EcommerceSales[[#This Row],[Age]]&lt;=25,"18-25",IF(tbl_EcommerceSales[[#This Row],[Age]]&lt;=35,"26-35",IF(tbl_EcommerceSales[[#This Row],[Age]]&lt;=45,"36-45",IF(tbl_EcommerceSales[[#This Row],[Age]]&lt;=55,"46-55","56+")))))</f>
        <v>36-45</v>
      </c>
    </row>
    <row r="3711" spans="1:29" x14ac:dyDescent="0.35">
      <c r="A3711" t="s">
        <v>5709</v>
      </c>
      <c r="B3711" s="7">
        <v>46063</v>
      </c>
      <c r="C3711" t="s">
        <v>5710</v>
      </c>
      <c r="D3711" t="s">
        <v>151</v>
      </c>
      <c r="E3711" t="s">
        <v>25</v>
      </c>
      <c r="F3711">
        <v>31</v>
      </c>
      <c r="G3711" t="s">
        <v>103</v>
      </c>
      <c r="H3711" t="s">
        <v>27</v>
      </c>
      <c r="I3711" t="s">
        <v>80</v>
      </c>
      <c r="J3711" t="s">
        <v>81</v>
      </c>
      <c r="K3711" t="s">
        <v>82</v>
      </c>
      <c r="L3711" t="s">
        <v>83</v>
      </c>
      <c r="M3711">
        <v>2</v>
      </c>
      <c r="N3711" s="2">
        <v>2499</v>
      </c>
      <c r="O3711" s="3">
        <v>0</v>
      </c>
      <c r="P3711" s="2">
        <v>3100</v>
      </c>
      <c r="Q3711" t="s">
        <v>123</v>
      </c>
      <c r="R3711" t="s">
        <v>33</v>
      </c>
      <c r="S3711" t="s">
        <v>57</v>
      </c>
      <c r="T3711" s="4">
        <v>5</v>
      </c>
      <c r="U3711" s="11">
        <f t="shared" si="57"/>
        <v>4998</v>
      </c>
      <c r="V3711" s="11">
        <f>tbl_EcommerceSales[[#This Row],[Gross_Sales]]*tbl_EcommerceSales[[#This Row],[Discount]]</f>
        <v>0</v>
      </c>
      <c r="W3711" s="11">
        <f>tbl_EcommerceSales[[#This Row],[Gross_Sales]]-tbl_EcommerceSales[[#This Row],[Discount_Amount]]</f>
        <v>4998</v>
      </c>
      <c r="X3711" s="11">
        <f>tbl_EcommerceSales[[#This Row],[Quantity]] * _xlfn.XLOOKUP(tbl_EcommerceSales[[#This Row],[Product_ID]], Product_Master!A:A, Product_Master!F:F)</f>
        <v>3100</v>
      </c>
      <c r="Y3711" s="11">
        <f>tbl_EcommerceSales[[#This Row],[Net_Revenue]]-tbl_EcommerceSales[[#This Row],[Total_Cost]]</f>
        <v>1898</v>
      </c>
      <c r="Z3711" s="9">
        <f>IFERROR(#REF!/tbl_EcommerceSales[[#This Row],[Total_Cost]], 0)</f>
        <v>0</v>
      </c>
      <c r="AA3711" t="str">
        <f>TEXT(tbl_EcommerceSales[[#This Row],[Order_Date]],"mmm")</f>
        <v>Feb</v>
      </c>
      <c r="AB3711">
        <f>YEAR(tbl_EcommerceSales[[#This Row],[Order_Date]])</f>
        <v>2026</v>
      </c>
      <c r="AC3711" t="str">
        <f>IF(tbl_EcommerceSales[[#This Row],[Age]]&lt;18,"Under 18",IF(tbl_EcommerceSales[[#This Row],[Age]]&lt;=25,"18-25",IF(tbl_EcommerceSales[[#This Row],[Age]]&lt;=35,"26-35",IF(tbl_EcommerceSales[[#This Row],[Age]]&lt;=45,"36-45",IF(tbl_EcommerceSales[[#This Row],[Age]]&lt;=55,"46-55","56+")))))</f>
        <v>26-35</v>
      </c>
    </row>
    <row r="3712" spans="1:29" x14ac:dyDescent="0.35">
      <c r="A3712" t="s">
        <v>5711</v>
      </c>
      <c r="B3712" s="7">
        <v>46063</v>
      </c>
      <c r="C3712" t="s">
        <v>5712</v>
      </c>
      <c r="D3712" t="s">
        <v>232</v>
      </c>
      <c r="E3712" t="s">
        <v>25</v>
      </c>
      <c r="F3712">
        <v>43</v>
      </c>
      <c r="G3712" t="s">
        <v>152</v>
      </c>
      <c r="H3712" t="s">
        <v>72</v>
      </c>
      <c r="I3712" t="s">
        <v>111</v>
      </c>
      <c r="J3712" t="s">
        <v>112</v>
      </c>
      <c r="K3712" t="s">
        <v>55</v>
      </c>
      <c r="L3712" t="s">
        <v>113</v>
      </c>
      <c r="M3712">
        <v>1</v>
      </c>
      <c r="N3712" s="2">
        <v>1799</v>
      </c>
      <c r="O3712" s="3">
        <v>0.05</v>
      </c>
      <c r="P3712" s="2">
        <v>950</v>
      </c>
      <c r="Q3712" t="s">
        <v>156</v>
      </c>
      <c r="R3712" t="s">
        <v>33</v>
      </c>
      <c r="S3712" t="s">
        <v>57</v>
      </c>
      <c r="T3712" s="4">
        <v>5</v>
      </c>
      <c r="U3712" s="11">
        <f t="shared" si="57"/>
        <v>1799</v>
      </c>
      <c r="V3712" s="11">
        <f>tbl_EcommerceSales[[#This Row],[Gross_Sales]]*tbl_EcommerceSales[[#This Row],[Discount]]</f>
        <v>89.95</v>
      </c>
      <c r="W3712" s="11">
        <f>tbl_EcommerceSales[[#This Row],[Gross_Sales]]-tbl_EcommerceSales[[#This Row],[Discount_Amount]]</f>
        <v>1709.05</v>
      </c>
      <c r="X3712" s="11">
        <f>tbl_EcommerceSales[[#This Row],[Quantity]] * _xlfn.XLOOKUP(tbl_EcommerceSales[[#This Row],[Product_ID]], Product_Master!A:A, Product_Master!F:F)</f>
        <v>950</v>
      </c>
      <c r="Y3712" s="11">
        <f>tbl_EcommerceSales[[#This Row],[Net_Revenue]]-tbl_EcommerceSales[[#This Row],[Total_Cost]]</f>
        <v>759.05</v>
      </c>
      <c r="Z3712" s="9">
        <f>IFERROR(#REF!/tbl_EcommerceSales[[#This Row],[Total_Cost]], 0)</f>
        <v>0</v>
      </c>
      <c r="AA3712" t="str">
        <f>TEXT(tbl_EcommerceSales[[#This Row],[Order_Date]],"mmm")</f>
        <v>Feb</v>
      </c>
      <c r="AB3712">
        <f>YEAR(tbl_EcommerceSales[[#This Row],[Order_Date]])</f>
        <v>2026</v>
      </c>
      <c r="AC3712" t="str">
        <f>IF(tbl_EcommerceSales[[#This Row],[Age]]&lt;18,"Under 18",IF(tbl_EcommerceSales[[#This Row],[Age]]&lt;=25,"18-25",IF(tbl_EcommerceSales[[#This Row],[Age]]&lt;=35,"26-35",IF(tbl_EcommerceSales[[#This Row],[Age]]&lt;=45,"36-45",IF(tbl_EcommerceSales[[#This Row],[Age]]&lt;=55,"46-55","56+")))))</f>
        <v>36-45</v>
      </c>
    </row>
    <row r="3713" spans="1:29" x14ac:dyDescent="0.35">
      <c r="A3713" t="s">
        <v>5713</v>
      </c>
      <c r="B3713" s="7">
        <v>46063</v>
      </c>
      <c r="C3713" t="s">
        <v>1926</v>
      </c>
      <c r="D3713" t="s">
        <v>86</v>
      </c>
      <c r="E3713" t="s">
        <v>48</v>
      </c>
      <c r="F3713">
        <v>40</v>
      </c>
      <c r="G3713" t="s">
        <v>136</v>
      </c>
      <c r="H3713" t="s">
        <v>88</v>
      </c>
      <c r="I3713" t="s">
        <v>236</v>
      </c>
      <c r="J3713" t="s">
        <v>237</v>
      </c>
      <c r="K3713" t="s">
        <v>82</v>
      </c>
      <c r="L3713" t="s">
        <v>238</v>
      </c>
      <c r="M3713">
        <v>1</v>
      </c>
      <c r="N3713" s="2">
        <v>899</v>
      </c>
      <c r="O3713" s="3">
        <v>0.1</v>
      </c>
      <c r="P3713" s="2">
        <v>480</v>
      </c>
      <c r="Q3713" t="s">
        <v>44</v>
      </c>
      <c r="R3713" t="s">
        <v>33</v>
      </c>
      <c r="S3713" t="s">
        <v>34</v>
      </c>
      <c r="T3713" s="4">
        <v>5</v>
      </c>
      <c r="U3713" s="11">
        <f t="shared" si="57"/>
        <v>899</v>
      </c>
      <c r="V3713" s="11">
        <f>tbl_EcommerceSales[[#This Row],[Gross_Sales]]*tbl_EcommerceSales[[#This Row],[Discount]]</f>
        <v>89.9</v>
      </c>
      <c r="W3713" s="11">
        <f>tbl_EcommerceSales[[#This Row],[Gross_Sales]]-tbl_EcommerceSales[[#This Row],[Discount_Amount]]</f>
        <v>809.1</v>
      </c>
      <c r="X3713" s="11">
        <f>tbl_EcommerceSales[[#This Row],[Quantity]] * _xlfn.XLOOKUP(tbl_EcommerceSales[[#This Row],[Product_ID]], Product_Master!A:A, Product_Master!F:F)</f>
        <v>480</v>
      </c>
      <c r="Y3713" s="11">
        <f>tbl_EcommerceSales[[#This Row],[Net_Revenue]]-tbl_EcommerceSales[[#This Row],[Total_Cost]]</f>
        <v>329.1</v>
      </c>
      <c r="Z3713" s="9">
        <f>IFERROR(#REF!/tbl_EcommerceSales[[#This Row],[Total_Cost]], 0)</f>
        <v>0</v>
      </c>
      <c r="AA3713" t="str">
        <f>TEXT(tbl_EcommerceSales[[#This Row],[Order_Date]],"mmm")</f>
        <v>Feb</v>
      </c>
      <c r="AB3713">
        <f>YEAR(tbl_EcommerceSales[[#This Row],[Order_Date]])</f>
        <v>2026</v>
      </c>
      <c r="AC3713" t="str">
        <f>IF(tbl_EcommerceSales[[#This Row],[Age]]&lt;18,"Under 18",IF(tbl_EcommerceSales[[#This Row],[Age]]&lt;=25,"18-25",IF(tbl_EcommerceSales[[#This Row],[Age]]&lt;=35,"26-35",IF(tbl_EcommerceSales[[#This Row],[Age]]&lt;=45,"36-45",IF(tbl_EcommerceSales[[#This Row],[Age]]&lt;=55,"46-55","56+")))))</f>
        <v>36-45</v>
      </c>
    </row>
    <row r="3714" spans="1:29" x14ac:dyDescent="0.35">
      <c r="A3714" t="s">
        <v>5714</v>
      </c>
      <c r="B3714" s="7">
        <v>46063</v>
      </c>
      <c r="C3714" t="s">
        <v>608</v>
      </c>
      <c r="D3714" t="s">
        <v>205</v>
      </c>
      <c r="E3714" t="s">
        <v>48</v>
      </c>
      <c r="F3714">
        <v>30</v>
      </c>
      <c r="G3714" t="s">
        <v>96</v>
      </c>
      <c r="H3714" t="s">
        <v>39</v>
      </c>
      <c r="I3714" t="s">
        <v>290</v>
      </c>
      <c r="J3714" t="s">
        <v>291</v>
      </c>
      <c r="K3714" t="s">
        <v>30</v>
      </c>
      <c r="L3714" t="s">
        <v>31</v>
      </c>
      <c r="M3714">
        <v>1</v>
      </c>
      <c r="N3714" s="2">
        <v>3499</v>
      </c>
      <c r="O3714" s="3">
        <v>0.25</v>
      </c>
      <c r="P3714" s="2">
        <v>2250</v>
      </c>
      <c r="Q3714" t="s">
        <v>44</v>
      </c>
      <c r="R3714" t="s">
        <v>33</v>
      </c>
      <c r="S3714" t="s">
        <v>34</v>
      </c>
      <c r="T3714" s="4">
        <v>3</v>
      </c>
      <c r="U3714" s="11">
        <f t="shared" ref="U3714:U3777" si="58">M3714*N3714</f>
        <v>3499</v>
      </c>
      <c r="V3714" s="11">
        <f>tbl_EcommerceSales[[#This Row],[Gross_Sales]]*tbl_EcommerceSales[[#This Row],[Discount]]</f>
        <v>874.75</v>
      </c>
      <c r="W3714" s="11">
        <f>tbl_EcommerceSales[[#This Row],[Gross_Sales]]-tbl_EcommerceSales[[#This Row],[Discount_Amount]]</f>
        <v>2624.25</v>
      </c>
      <c r="X3714" s="11">
        <f>tbl_EcommerceSales[[#This Row],[Quantity]] * _xlfn.XLOOKUP(tbl_EcommerceSales[[#This Row],[Product_ID]], Product_Master!A:A, Product_Master!F:F)</f>
        <v>2250</v>
      </c>
      <c r="Y3714" s="11">
        <f>tbl_EcommerceSales[[#This Row],[Net_Revenue]]-tbl_EcommerceSales[[#This Row],[Total_Cost]]</f>
        <v>374.25</v>
      </c>
      <c r="Z3714" s="9">
        <f>IFERROR(#REF!/tbl_EcommerceSales[[#This Row],[Total_Cost]], 0)</f>
        <v>0</v>
      </c>
      <c r="AA3714" t="str">
        <f>TEXT(tbl_EcommerceSales[[#This Row],[Order_Date]],"mmm")</f>
        <v>Feb</v>
      </c>
      <c r="AB3714">
        <f>YEAR(tbl_EcommerceSales[[#This Row],[Order_Date]])</f>
        <v>2026</v>
      </c>
      <c r="AC3714" t="str">
        <f>IF(tbl_EcommerceSales[[#This Row],[Age]]&lt;18,"Under 18",IF(tbl_EcommerceSales[[#This Row],[Age]]&lt;=25,"18-25",IF(tbl_EcommerceSales[[#This Row],[Age]]&lt;=35,"26-35",IF(tbl_EcommerceSales[[#This Row],[Age]]&lt;=45,"36-45",IF(tbl_EcommerceSales[[#This Row],[Age]]&lt;=55,"46-55","56+")))))</f>
        <v>26-35</v>
      </c>
    </row>
    <row r="3715" spans="1:29" x14ac:dyDescent="0.35">
      <c r="A3715" t="s">
        <v>5715</v>
      </c>
      <c r="B3715" s="7">
        <v>46063</v>
      </c>
      <c r="C3715" t="s">
        <v>5716</v>
      </c>
      <c r="D3715" t="s">
        <v>170</v>
      </c>
      <c r="E3715" t="s">
        <v>48</v>
      </c>
      <c r="F3715">
        <v>29</v>
      </c>
      <c r="G3715" t="s">
        <v>211</v>
      </c>
      <c r="H3715" t="s">
        <v>72</v>
      </c>
      <c r="I3715" t="s">
        <v>276</v>
      </c>
      <c r="J3715" t="s">
        <v>277</v>
      </c>
      <c r="K3715" t="s">
        <v>30</v>
      </c>
      <c r="L3715" t="s">
        <v>278</v>
      </c>
      <c r="M3715">
        <v>5</v>
      </c>
      <c r="N3715" s="2">
        <v>1599</v>
      </c>
      <c r="O3715" s="3">
        <v>0.05</v>
      </c>
      <c r="P3715" s="2">
        <v>4250</v>
      </c>
      <c r="Q3715" t="s">
        <v>123</v>
      </c>
      <c r="R3715" t="s">
        <v>33</v>
      </c>
      <c r="S3715" t="s">
        <v>34</v>
      </c>
      <c r="T3715" s="4">
        <v>5</v>
      </c>
      <c r="U3715" s="11">
        <f t="shared" si="58"/>
        <v>7995</v>
      </c>
      <c r="V3715" s="11">
        <f>tbl_EcommerceSales[[#This Row],[Gross_Sales]]*tbl_EcommerceSales[[#This Row],[Discount]]</f>
        <v>399.75</v>
      </c>
      <c r="W3715" s="11">
        <f>tbl_EcommerceSales[[#This Row],[Gross_Sales]]-tbl_EcommerceSales[[#This Row],[Discount_Amount]]</f>
        <v>7595.25</v>
      </c>
      <c r="X3715" s="11">
        <f>tbl_EcommerceSales[[#This Row],[Quantity]] * _xlfn.XLOOKUP(tbl_EcommerceSales[[#This Row],[Product_ID]], Product_Master!A:A, Product_Master!F:F)</f>
        <v>4250</v>
      </c>
      <c r="Y3715" s="11">
        <f>tbl_EcommerceSales[[#This Row],[Net_Revenue]]-tbl_EcommerceSales[[#This Row],[Total_Cost]]</f>
        <v>3345.25</v>
      </c>
      <c r="Z3715" s="9">
        <f>IFERROR(#REF!/tbl_EcommerceSales[[#This Row],[Total_Cost]], 0)</f>
        <v>0</v>
      </c>
      <c r="AA3715" t="str">
        <f>TEXT(tbl_EcommerceSales[[#This Row],[Order_Date]],"mmm")</f>
        <v>Feb</v>
      </c>
      <c r="AB3715">
        <f>YEAR(tbl_EcommerceSales[[#This Row],[Order_Date]])</f>
        <v>2026</v>
      </c>
      <c r="AC3715" t="str">
        <f>IF(tbl_EcommerceSales[[#This Row],[Age]]&lt;18,"Under 18",IF(tbl_EcommerceSales[[#This Row],[Age]]&lt;=25,"18-25",IF(tbl_EcommerceSales[[#This Row],[Age]]&lt;=35,"26-35",IF(tbl_EcommerceSales[[#This Row],[Age]]&lt;=45,"36-45",IF(tbl_EcommerceSales[[#This Row],[Age]]&lt;=55,"46-55","56+")))))</f>
        <v>26-35</v>
      </c>
    </row>
    <row r="3716" spans="1:29" x14ac:dyDescent="0.35">
      <c r="A3716" t="s">
        <v>5717</v>
      </c>
      <c r="B3716" s="7">
        <v>46063</v>
      </c>
      <c r="C3716" t="s">
        <v>1494</v>
      </c>
      <c r="D3716" t="s">
        <v>37</v>
      </c>
      <c r="E3716" t="s">
        <v>25</v>
      </c>
      <c r="F3716">
        <v>28</v>
      </c>
      <c r="G3716" t="s">
        <v>246</v>
      </c>
      <c r="H3716" t="s">
        <v>27</v>
      </c>
      <c r="I3716" t="s">
        <v>290</v>
      </c>
      <c r="J3716" t="s">
        <v>291</v>
      </c>
      <c r="K3716" t="s">
        <v>30</v>
      </c>
      <c r="L3716" t="s">
        <v>31</v>
      </c>
      <c r="M3716">
        <v>3</v>
      </c>
      <c r="N3716" s="2">
        <v>3499</v>
      </c>
      <c r="O3716" s="3">
        <v>0.2</v>
      </c>
      <c r="P3716" s="2">
        <v>6750</v>
      </c>
      <c r="Q3716" t="s">
        <v>44</v>
      </c>
      <c r="R3716" t="s">
        <v>33</v>
      </c>
      <c r="S3716" t="s">
        <v>34</v>
      </c>
      <c r="T3716" s="4">
        <v>4</v>
      </c>
      <c r="U3716" s="11">
        <f t="shared" si="58"/>
        <v>10497</v>
      </c>
      <c r="V3716" s="11">
        <f>tbl_EcommerceSales[[#This Row],[Gross_Sales]]*tbl_EcommerceSales[[#This Row],[Discount]]</f>
        <v>2099.4</v>
      </c>
      <c r="W3716" s="11">
        <f>tbl_EcommerceSales[[#This Row],[Gross_Sales]]-tbl_EcommerceSales[[#This Row],[Discount_Amount]]</f>
        <v>8397.6</v>
      </c>
      <c r="X3716" s="11">
        <f>tbl_EcommerceSales[[#This Row],[Quantity]] * _xlfn.XLOOKUP(tbl_EcommerceSales[[#This Row],[Product_ID]], Product_Master!A:A, Product_Master!F:F)</f>
        <v>6750</v>
      </c>
      <c r="Y3716" s="11">
        <f>tbl_EcommerceSales[[#This Row],[Net_Revenue]]-tbl_EcommerceSales[[#This Row],[Total_Cost]]</f>
        <v>1647.6000000000004</v>
      </c>
      <c r="Z3716" s="9">
        <f>IFERROR(#REF!/tbl_EcommerceSales[[#This Row],[Total_Cost]], 0)</f>
        <v>0</v>
      </c>
      <c r="AA3716" t="str">
        <f>TEXT(tbl_EcommerceSales[[#This Row],[Order_Date]],"mmm")</f>
        <v>Feb</v>
      </c>
      <c r="AB3716">
        <f>YEAR(tbl_EcommerceSales[[#This Row],[Order_Date]])</f>
        <v>2026</v>
      </c>
      <c r="AC3716" t="str">
        <f>IF(tbl_EcommerceSales[[#This Row],[Age]]&lt;18,"Under 18",IF(tbl_EcommerceSales[[#This Row],[Age]]&lt;=25,"18-25",IF(tbl_EcommerceSales[[#This Row],[Age]]&lt;=35,"26-35",IF(tbl_EcommerceSales[[#This Row],[Age]]&lt;=45,"36-45",IF(tbl_EcommerceSales[[#This Row],[Age]]&lt;=55,"46-55","56+")))))</f>
        <v>26-35</v>
      </c>
    </row>
    <row r="3717" spans="1:29" x14ac:dyDescent="0.35">
      <c r="A3717" t="s">
        <v>5718</v>
      </c>
      <c r="B3717" s="7">
        <v>46063</v>
      </c>
      <c r="C3717" t="s">
        <v>5719</v>
      </c>
      <c r="D3717" t="s">
        <v>195</v>
      </c>
      <c r="E3717" t="s">
        <v>48</v>
      </c>
      <c r="F3717">
        <v>31</v>
      </c>
      <c r="G3717" t="s">
        <v>152</v>
      </c>
      <c r="H3717" t="s">
        <v>72</v>
      </c>
      <c r="I3717" t="s">
        <v>276</v>
      </c>
      <c r="J3717" t="s">
        <v>277</v>
      </c>
      <c r="K3717" t="s">
        <v>30</v>
      </c>
      <c r="L3717" t="s">
        <v>278</v>
      </c>
      <c r="M3717">
        <v>1</v>
      </c>
      <c r="N3717" s="2">
        <v>1599</v>
      </c>
      <c r="O3717" s="3">
        <v>0</v>
      </c>
      <c r="P3717" s="2">
        <v>850</v>
      </c>
      <c r="Q3717" t="s">
        <v>319</v>
      </c>
      <c r="R3717" t="s">
        <v>33</v>
      </c>
      <c r="S3717" t="s">
        <v>34</v>
      </c>
      <c r="T3717" s="4">
        <v>4</v>
      </c>
      <c r="U3717" s="11">
        <f t="shared" si="58"/>
        <v>1599</v>
      </c>
      <c r="V3717" s="11">
        <f>tbl_EcommerceSales[[#This Row],[Gross_Sales]]*tbl_EcommerceSales[[#This Row],[Discount]]</f>
        <v>0</v>
      </c>
      <c r="W3717" s="11">
        <f>tbl_EcommerceSales[[#This Row],[Gross_Sales]]-tbl_EcommerceSales[[#This Row],[Discount_Amount]]</f>
        <v>1599</v>
      </c>
      <c r="X3717" s="11">
        <f>tbl_EcommerceSales[[#This Row],[Quantity]] * _xlfn.XLOOKUP(tbl_EcommerceSales[[#This Row],[Product_ID]], Product_Master!A:A, Product_Master!F:F)</f>
        <v>850</v>
      </c>
      <c r="Y3717" s="11">
        <f>tbl_EcommerceSales[[#This Row],[Net_Revenue]]-tbl_EcommerceSales[[#This Row],[Total_Cost]]</f>
        <v>749</v>
      </c>
      <c r="Z3717" s="9">
        <f>IFERROR(#REF!/tbl_EcommerceSales[[#This Row],[Total_Cost]], 0)</f>
        <v>0</v>
      </c>
      <c r="AA3717" t="str">
        <f>TEXT(tbl_EcommerceSales[[#This Row],[Order_Date]],"mmm")</f>
        <v>Feb</v>
      </c>
      <c r="AB3717">
        <f>YEAR(tbl_EcommerceSales[[#This Row],[Order_Date]])</f>
        <v>2026</v>
      </c>
      <c r="AC3717" t="str">
        <f>IF(tbl_EcommerceSales[[#This Row],[Age]]&lt;18,"Under 18",IF(tbl_EcommerceSales[[#This Row],[Age]]&lt;=25,"18-25",IF(tbl_EcommerceSales[[#This Row],[Age]]&lt;=35,"26-35",IF(tbl_EcommerceSales[[#This Row],[Age]]&lt;=45,"36-45",IF(tbl_EcommerceSales[[#This Row],[Age]]&lt;=55,"46-55","56+")))))</f>
        <v>26-35</v>
      </c>
    </row>
    <row r="3718" spans="1:29" x14ac:dyDescent="0.35">
      <c r="A3718" t="s">
        <v>5720</v>
      </c>
      <c r="B3718" s="7">
        <v>46063</v>
      </c>
      <c r="C3718" t="s">
        <v>4295</v>
      </c>
      <c r="D3718" t="s">
        <v>37</v>
      </c>
      <c r="E3718" t="s">
        <v>25</v>
      </c>
      <c r="F3718">
        <v>24</v>
      </c>
      <c r="G3718" t="s">
        <v>152</v>
      </c>
      <c r="H3718" t="s">
        <v>72</v>
      </c>
      <c r="I3718" t="s">
        <v>73</v>
      </c>
      <c r="J3718" t="s">
        <v>74</v>
      </c>
      <c r="K3718" t="s">
        <v>55</v>
      </c>
      <c r="L3718" t="s">
        <v>75</v>
      </c>
      <c r="M3718">
        <v>1</v>
      </c>
      <c r="N3718" s="2">
        <v>2899</v>
      </c>
      <c r="O3718" s="3">
        <v>0.1</v>
      </c>
      <c r="P3718" s="2">
        <v>1700</v>
      </c>
      <c r="Q3718" t="s">
        <v>32</v>
      </c>
      <c r="R3718" t="s">
        <v>33</v>
      </c>
      <c r="S3718" t="s">
        <v>34</v>
      </c>
      <c r="T3718" s="4">
        <v>5</v>
      </c>
      <c r="U3718" s="11">
        <f t="shared" si="58"/>
        <v>2899</v>
      </c>
      <c r="V3718" s="11">
        <f>tbl_EcommerceSales[[#This Row],[Gross_Sales]]*tbl_EcommerceSales[[#This Row],[Discount]]</f>
        <v>289.90000000000003</v>
      </c>
      <c r="W3718" s="11">
        <f>tbl_EcommerceSales[[#This Row],[Gross_Sales]]-tbl_EcommerceSales[[#This Row],[Discount_Amount]]</f>
        <v>2609.1</v>
      </c>
      <c r="X3718" s="11">
        <f>tbl_EcommerceSales[[#This Row],[Quantity]] * _xlfn.XLOOKUP(tbl_EcommerceSales[[#This Row],[Product_ID]], Product_Master!A:A, Product_Master!F:F)</f>
        <v>1700</v>
      </c>
      <c r="Y3718" s="11">
        <f>tbl_EcommerceSales[[#This Row],[Net_Revenue]]-tbl_EcommerceSales[[#This Row],[Total_Cost]]</f>
        <v>909.09999999999991</v>
      </c>
      <c r="Z3718" s="9">
        <f>IFERROR(#REF!/tbl_EcommerceSales[[#This Row],[Total_Cost]], 0)</f>
        <v>0</v>
      </c>
      <c r="AA3718" t="str">
        <f>TEXT(tbl_EcommerceSales[[#This Row],[Order_Date]],"mmm")</f>
        <v>Feb</v>
      </c>
      <c r="AB3718">
        <f>YEAR(tbl_EcommerceSales[[#This Row],[Order_Date]])</f>
        <v>2026</v>
      </c>
      <c r="AC3718" t="str">
        <f>IF(tbl_EcommerceSales[[#This Row],[Age]]&lt;18,"Under 18",IF(tbl_EcommerceSales[[#This Row],[Age]]&lt;=25,"18-25",IF(tbl_EcommerceSales[[#This Row],[Age]]&lt;=35,"26-35",IF(tbl_EcommerceSales[[#This Row],[Age]]&lt;=45,"36-45",IF(tbl_EcommerceSales[[#This Row],[Age]]&lt;=55,"46-55","56+")))))</f>
        <v>18-25</v>
      </c>
    </row>
    <row r="3719" spans="1:29" x14ac:dyDescent="0.35">
      <c r="A3719" t="s">
        <v>5721</v>
      </c>
      <c r="B3719" s="7">
        <v>46064</v>
      </c>
      <c r="C3719" t="s">
        <v>673</v>
      </c>
      <c r="D3719" t="s">
        <v>189</v>
      </c>
      <c r="E3719" t="s">
        <v>48</v>
      </c>
      <c r="F3719">
        <v>40</v>
      </c>
      <c r="G3719" t="s">
        <v>99</v>
      </c>
      <c r="H3719" t="s">
        <v>88</v>
      </c>
      <c r="I3719" t="s">
        <v>53</v>
      </c>
      <c r="J3719" t="s">
        <v>54</v>
      </c>
      <c r="K3719" t="s">
        <v>55</v>
      </c>
      <c r="L3719" t="s">
        <v>56</v>
      </c>
      <c r="M3719">
        <v>1</v>
      </c>
      <c r="N3719" s="2">
        <v>799</v>
      </c>
      <c r="O3719" s="3">
        <v>0.1</v>
      </c>
      <c r="P3719" s="2">
        <v>390</v>
      </c>
      <c r="Q3719" t="s">
        <v>32</v>
      </c>
      <c r="R3719" t="s">
        <v>33</v>
      </c>
      <c r="S3719" t="s">
        <v>57</v>
      </c>
      <c r="T3719" s="4">
        <v>5</v>
      </c>
      <c r="U3719" s="11">
        <f t="shared" si="58"/>
        <v>799</v>
      </c>
      <c r="V3719" s="11">
        <f>tbl_EcommerceSales[[#This Row],[Gross_Sales]]*tbl_EcommerceSales[[#This Row],[Discount]]</f>
        <v>79.900000000000006</v>
      </c>
      <c r="W3719" s="11">
        <f>tbl_EcommerceSales[[#This Row],[Gross_Sales]]-tbl_EcommerceSales[[#This Row],[Discount_Amount]]</f>
        <v>719.1</v>
      </c>
      <c r="X3719" s="11">
        <f>tbl_EcommerceSales[[#This Row],[Quantity]] * _xlfn.XLOOKUP(tbl_EcommerceSales[[#This Row],[Product_ID]], Product_Master!A:A, Product_Master!F:F)</f>
        <v>390</v>
      </c>
      <c r="Y3719" s="11">
        <f>tbl_EcommerceSales[[#This Row],[Net_Revenue]]-tbl_EcommerceSales[[#This Row],[Total_Cost]]</f>
        <v>329.1</v>
      </c>
      <c r="Z3719" s="9">
        <f>IFERROR(#REF!/tbl_EcommerceSales[[#This Row],[Total_Cost]], 0)</f>
        <v>0</v>
      </c>
      <c r="AA3719" t="str">
        <f>TEXT(tbl_EcommerceSales[[#This Row],[Order_Date]],"mmm")</f>
        <v>Feb</v>
      </c>
      <c r="AB3719">
        <f>YEAR(tbl_EcommerceSales[[#This Row],[Order_Date]])</f>
        <v>2026</v>
      </c>
      <c r="AC3719" t="str">
        <f>IF(tbl_EcommerceSales[[#This Row],[Age]]&lt;18,"Under 18",IF(tbl_EcommerceSales[[#This Row],[Age]]&lt;=25,"18-25",IF(tbl_EcommerceSales[[#This Row],[Age]]&lt;=35,"26-35",IF(tbl_EcommerceSales[[#This Row],[Age]]&lt;=45,"36-45",IF(tbl_EcommerceSales[[#This Row],[Age]]&lt;=55,"46-55","56+")))))</f>
        <v>36-45</v>
      </c>
    </row>
    <row r="3720" spans="1:29" x14ac:dyDescent="0.35">
      <c r="A3720" t="s">
        <v>5722</v>
      </c>
      <c r="B3720" s="7">
        <v>46064</v>
      </c>
      <c r="C3720" t="s">
        <v>957</v>
      </c>
      <c r="D3720" t="s">
        <v>79</v>
      </c>
      <c r="E3720" t="s">
        <v>48</v>
      </c>
      <c r="F3720">
        <v>29</v>
      </c>
      <c r="G3720" t="s">
        <v>171</v>
      </c>
      <c r="H3720" t="s">
        <v>39</v>
      </c>
      <c r="I3720" t="s">
        <v>111</v>
      </c>
      <c r="J3720" t="s">
        <v>112</v>
      </c>
      <c r="K3720" t="s">
        <v>55</v>
      </c>
      <c r="L3720" t="s">
        <v>113</v>
      </c>
      <c r="M3720">
        <v>2</v>
      </c>
      <c r="N3720" s="2">
        <v>1799</v>
      </c>
      <c r="O3720" s="3">
        <v>0.25</v>
      </c>
      <c r="P3720" s="2">
        <v>1900</v>
      </c>
      <c r="Q3720" t="s">
        <v>44</v>
      </c>
      <c r="R3720" t="s">
        <v>33</v>
      </c>
      <c r="S3720" t="s">
        <v>34</v>
      </c>
      <c r="T3720" s="4">
        <v>5</v>
      </c>
      <c r="U3720" s="11">
        <f t="shared" si="58"/>
        <v>3598</v>
      </c>
      <c r="V3720" s="11">
        <f>tbl_EcommerceSales[[#This Row],[Gross_Sales]]*tbl_EcommerceSales[[#This Row],[Discount]]</f>
        <v>899.5</v>
      </c>
      <c r="W3720" s="11">
        <f>tbl_EcommerceSales[[#This Row],[Gross_Sales]]-tbl_EcommerceSales[[#This Row],[Discount_Amount]]</f>
        <v>2698.5</v>
      </c>
      <c r="X3720" s="11">
        <f>tbl_EcommerceSales[[#This Row],[Quantity]] * _xlfn.XLOOKUP(tbl_EcommerceSales[[#This Row],[Product_ID]], Product_Master!A:A, Product_Master!F:F)</f>
        <v>1900</v>
      </c>
      <c r="Y3720" s="11">
        <f>tbl_EcommerceSales[[#This Row],[Net_Revenue]]-tbl_EcommerceSales[[#This Row],[Total_Cost]]</f>
        <v>798.5</v>
      </c>
      <c r="Z3720" s="9">
        <f>IFERROR(#REF!/tbl_EcommerceSales[[#This Row],[Total_Cost]], 0)</f>
        <v>0</v>
      </c>
      <c r="AA3720" t="str">
        <f>TEXT(tbl_EcommerceSales[[#This Row],[Order_Date]],"mmm")</f>
        <v>Feb</v>
      </c>
      <c r="AB3720">
        <f>YEAR(tbl_EcommerceSales[[#This Row],[Order_Date]])</f>
        <v>2026</v>
      </c>
      <c r="AC3720" t="str">
        <f>IF(tbl_EcommerceSales[[#This Row],[Age]]&lt;18,"Under 18",IF(tbl_EcommerceSales[[#This Row],[Age]]&lt;=25,"18-25",IF(tbl_EcommerceSales[[#This Row],[Age]]&lt;=35,"26-35",IF(tbl_EcommerceSales[[#This Row],[Age]]&lt;=45,"36-45",IF(tbl_EcommerceSales[[#This Row],[Age]]&lt;=55,"46-55","56+")))))</f>
        <v>26-35</v>
      </c>
    </row>
    <row r="3721" spans="1:29" x14ac:dyDescent="0.35">
      <c r="A3721" t="s">
        <v>5723</v>
      </c>
      <c r="B3721" s="7">
        <v>46064</v>
      </c>
      <c r="C3721" t="s">
        <v>448</v>
      </c>
      <c r="D3721" t="s">
        <v>269</v>
      </c>
      <c r="E3721" t="s">
        <v>25</v>
      </c>
      <c r="F3721">
        <v>28</v>
      </c>
      <c r="G3721" t="s">
        <v>96</v>
      </c>
      <c r="H3721" t="s">
        <v>39</v>
      </c>
      <c r="I3721" t="s">
        <v>212</v>
      </c>
      <c r="J3721" t="s">
        <v>213</v>
      </c>
      <c r="K3721" t="s">
        <v>177</v>
      </c>
      <c r="L3721" t="s">
        <v>178</v>
      </c>
      <c r="M3721">
        <v>1</v>
      </c>
      <c r="N3721" s="2">
        <v>2499</v>
      </c>
      <c r="O3721" s="3">
        <v>0.1</v>
      </c>
      <c r="P3721" s="2">
        <v>1450</v>
      </c>
      <c r="Q3721" t="s">
        <v>44</v>
      </c>
      <c r="R3721" t="s">
        <v>33</v>
      </c>
      <c r="S3721" t="s">
        <v>34</v>
      </c>
      <c r="T3721" s="4">
        <v>3</v>
      </c>
      <c r="U3721" s="11">
        <f t="shared" si="58"/>
        <v>2499</v>
      </c>
      <c r="V3721" s="11">
        <f>tbl_EcommerceSales[[#This Row],[Gross_Sales]]*tbl_EcommerceSales[[#This Row],[Discount]]</f>
        <v>249.9</v>
      </c>
      <c r="W3721" s="11">
        <f>tbl_EcommerceSales[[#This Row],[Gross_Sales]]-tbl_EcommerceSales[[#This Row],[Discount_Amount]]</f>
        <v>2249.1</v>
      </c>
      <c r="X3721" s="11">
        <f>tbl_EcommerceSales[[#This Row],[Quantity]] * _xlfn.XLOOKUP(tbl_EcommerceSales[[#This Row],[Product_ID]], Product_Master!A:A, Product_Master!F:F)</f>
        <v>1450</v>
      </c>
      <c r="Y3721" s="11">
        <f>tbl_EcommerceSales[[#This Row],[Net_Revenue]]-tbl_EcommerceSales[[#This Row],[Total_Cost]]</f>
        <v>799.09999999999991</v>
      </c>
      <c r="Z3721" s="9">
        <f>IFERROR(#REF!/tbl_EcommerceSales[[#This Row],[Total_Cost]], 0)</f>
        <v>0</v>
      </c>
      <c r="AA3721" t="str">
        <f>TEXT(tbl_EcommerceSales[[#This Row],[Order_Date]],"mmm")</f>
        <v>Feb</v>
      </c>
      <c r="AB3721">
        <f>YEAR(tbl_EcommerceSales[[#This Row],[Order_Date]])</f>
        <v>2026</v>
      </c>
      <c r="AC3721" t="str">
        <f>IF(tbl_EcommerceSales[[#This Row],[Age]]&lt;18,"Under 18",IF(tbl_EcommerceSales[[#This Row],[Age]]&lt;=25,"18-25",IF(tbl_EcommerceSales[[#This Row],[Age]]&lt;=35,"26-35",IF(tbl_EcommerceSales[[#This Row],[Age]]&lt;=45,"36-45",IF(tbl_EcommerceSales[[#This Row],[Age]]&lt;=55,"46-55","56+")))))</f>
        <v>26-35</v>
      </c>
    </row>
    <row r="3722" spans="1:29" x14ac:dyDescent="0.35">
      <c r="A3722" t="s">
        <v>5724</v>
      </c>
      <c r="B3722" s="7">
        <v>46064</v>
      </c>
      <c r="C3722" t="s">
        <v>5637</v>
      </c>
      <c r="D3722" t="s">
        <v>254</v>
      </c>
      <c r="E3722" t="s">
        <v>25</v>
      </c>
      <c r="F3722">
        <v>36</v>
      </c>
      <c r="G3722" t="s">
        <v>171</v>
      </c>
      <c r="H3722" t="s">
        <v>39</v>
      </c>
      <c r="I3722" t="s">
        <v>338</v>
      </c>
      <c r="J3722" t="s">
        <v>339</v>
      </c>
      <c r="K3722" t="s">
        <v>55</v>
      </c>
      <c r="L3722" t="s">
        <v>56</v>
      </c>
      <c r="M3722">
        <v>1</v>
      </c>
      <c r="N3722" s="2">
        <v>1499</v>
      </c>
      <c r="O3722" s="3">
        <v>0.3</v>
      </c>
      <c r="P3722" s="2">
        <v>780</v>
      </c>
      <c r="Q3722" t="s">
        <v>32</v>
      </c>
      <c r="R3722" t="s">
        <v>33</v>
      </c>
      <c r="S3722" t="s">
        <v>34</v>
      </c>
      <c r="T3722" s="4">
        <v>5</v>
      </c>
      <c r="U3722" s="11">
        <f t="shared" si="58"/>
        <v>1499</v>
      </c>
      <c r="V3722" s="11">
        <f>tbl_EcommerceSales[[#This Row],[Gross_Sales]]*tbl_EcommerceSales[[#This Row],[Discount]]</f>
        <v>449.7</v>
      </c>
      <c r="W3722" s="11">
        <f>tbl_EcommerceSales[[#This Row],[Gross_Sales]]-tbl_EcommerceSales[[#This Row],[Discount_Amount]]</f>
        <v>1049.3</v>
      </c>
      <c r="X3722" s="11">
        <f>tbl_EcommerceSales[[#This Row],[Quantity]] * _xlfn.XLOOKUP(tbl_EcommerceSales[[#This Row],[Product_ID]], Product_Master!A:A, Product_Master!F:F)</f>
        <v>780</v>
      </c>
      <c r="Y3722" s="11">
        <f>tbl_EcommerceSales[[#This Row],[Net_Revenue]]-tbl_EcommerceSales[[#This Row],[Total_Cost]]</f>
        <v>269.29999999999995</v>
      </c>
      <c r="Z3722" s="9">
        <f>IFERROR(#REF!/tbl_EcommerceSales[[#This Row],[Total_Cost]], 0)</f>
        <v>0</v>
      </c>
      <c r="AA3722" t="str">
        <f>TEXT(tbl_EcommerceSales[[#This Row],[Order_Date]],"mmm")</f>
        <v>Feb</v>
      </c>
      <c r="AB3722">
        <f>YEAR(tbl_EcommerceSales[[#This Row],[Order_Date]])</f>
        <v>2026</v>
      </c>
      <c r="AC3722" t="str">
        <f>IF(tbl_EcommerceSales[[#This Row],[Age]]&lt;18,"Under 18",IF(tbl_EcommerceSales[[#This Row],[Age]]&lt;=25,"18-25",IF(tbl_EcommerceSales[[#This Row],[Age]]&lt;=35,"26-35",IF(tbl_EcommerceSales[[#This Row],[Age]]&lt;=45,"36-45",IF(tbl_EcommerceSales[[#This Row],[Age]]&lt;=55,"46-55","56+")))))</f>
        <v>36-45</v>
      </c>
    </row>
    <row r="3723" spans="1:29" x14ac:dyDescent="0.35">
      <c r="A3723" t="s">
        <v>5725</v>
      </c>
      <c r="B3723" s="7">
        <v>46064</v>
      </c>
      <c r="C3723" t="s">
        <v>5726</v>
      </c>
      <c r="D3723" t="s">
        <v>159</v>
      </c>
      <c r="E3723" t="s">
        <v>48</v>
      </c>
      <c r="F3723">
        <v>39</v>
      </c>
      <c r="G3723" t="s">
        <v>174</v>
      </c>
      <c r="H3723" t="s">
        <v>39</v>
      </c>
      <c r="I3723" t="s">
        <v>221</v>
      </c>
      <c r="J3723" t="s">
        <v>222</v>
      </c>
      <c r="K3723" t="s">
        <v>177</v>
      </c>
      <c r="L3723" t="s">
        <v>208</v>
      </c>
      <c r="M3723">
        <v>1</v>
      </c>
      <c r="N3723" s="2">
        <v>1499</v>
      </c>
      <c r="O3723" s="3">
        <v>0.1</v>
      </c>
      <c r="P3723" s="2">
        <v>800</v>
      </c>
      <c r="Q3723" t="s">
        <v>32</v>
      </c>
      <c r="R3723" t="s">
        <v>33</v>
      </c>
      <c r="S3723" t="s">
        <v>34</v>
      </c>
      <c r="T3723" s="4">
        <v>4</v>
      </c>
      <c r="U3723" s="11">
        <f t="shared" si="58"/>
        <v>1499</v>
      </c>
      <c r="V3723" s="11">
        <f>tbl_EcommerceSales[[#This Row],[Gross_Sales]]*tbl_EcommerceSales[[#This Row],[Discount]]</f>
        <v>149.9</v>
      </c>
      <c r="W3723" s="11">
        <f>tbl_EcommerceSales[[#This Row],[Gross_Sales]]-tbl_EcommerceSales[[#This Row],[Discount_Amount]]</f>
        <v>1349.1</v>
      </c>
      <c r="X3723" s="11">
        <f>tbl_EcommerceSales[[#This Row],[Quantity]] * _xlfn.XLOOKUP(tbl_EcommerceSales[[#This Row],[Product_ID]], Product_Master!A:A, Product_Master!F:F)</f>
        <v>800</v>
      </c>
      <c r="Y3723" s="11">
        <f>tbl_EcommerceSales[[#This Row],[Net_Revenue]]-tbl_EcommerceSales[[#This Row],[Total_Cost]]</f>
        <v>549.09999999999991</v>
      </c>
      <c r="Z3723" s="9">
        <f>IFERROR(#REF!/tbl_EcommerceSales[[#This Row],[Total_Cost]], 0)</f>
        <v>0</v>
      </c>
      <c r="AA3723" t="str">
        <f>TEXT(tbl_EcommerceSales[[#This Row],[Order_Date]],"mmm")</f>
        <v>Feb</v>
      </c>
      <c r="AB3723">
        <f>YEAR(tbl_EcommerceSales[[#This Row],[Order_Date]])</f>
        <v>2026</v>
      </c>
      <c r="AC3723" t="str">
        <f>IF(tbl_EcommerceSales[[#This Row],[Age]]&lt;18,"Under 18",IF(tbl_EcommerceSales[[#This Row],[Age]]&lt;=25,"18-25",IF(tbl_EcommerceSales[[#This Row],[Age]]&lt;=35,"26-35",IF(tbl_EcommerceSales[[#This Row],[Age]]&lt;=45,"36-45",IF(tbl_EcommerceSales[[#This Row],[Age]]&lt;=55,"46-55","56+")))))</f>
        <v>36-45</v>
      </c>
    </row>
    <row r="3724" spans="1:29" x14ac:dyDescent="0.35">
      <c r="A3724" t="s">
        <v>5727</v>
      </c>
      <c r="B3724" s="7">
        <v>46064</v>
      </c>
      <c r="C3724" t="s">
        <v>4604</v>
      </c>
      <c r="D3724" t="s">
        <v>66</v>
      </c>
      <c r="E3724" t="s">
        <v>48</v>
      </c>
      <c r="F3724">
        <v>46</v>
      </c>
      <c r="G3724" t="s">
        <v>192</v>
      </c>
      <c r="H3724" t="s">
        <v>27</v>
      </c>
      <c r="I3724" t="s">
        <v>80</v>
      </c>
      <c r="J3724" t="s">
        <v>81</v>
      </c>
      <c r="K3724" t="s">
        <v>82</v>
      </c>
      <c r="L3724" t="s">
        <v>83</v>
      </c>
      <c r="M3724">
        <v>2</v>
      </c>
      <c r="N3724" s="2">
        <v>2499</v>
      </c>
      <c r="O3724" s="3">
        <v>0.1</v>
      </c>
      <c r="P3724" s="2">
        <v>3100</v>
      </c>
      <c r="Q3724" t="s">
        <v>32</v>
      </c>
      <c r="R3724" t="s">
        <v>33</v>
      </c>
      <c r="S3724" t="s">
        <v>34</v>
      </c>
      <c r="T3724" s="4">
        <v>4</v>
      </c>
      <c r="U3724" s="11">
        <f t="shared" si="58"/>
        <v>4998</v>
      </c>
      <c r="V3724" s="11">
        <f>tbl_EcommerceSales[[#This Row],[Gross_Sales]]*tbl_EcommerceSales[[#This Row],[Discount]]</f>
        <v>499.8</v>
      </c>
      <c r="W3724" s="11">
        <f>tbl_EcommerceSales[[#This Row],[Gross_Sales]]-tbl_EcommerceSales[[#This Row],[Discount_Amount]]</f>
        <v>4498.2</v>
      </c>
      <c r="X3724" s="11">
        <f>tbl_EcommerceSales[[#This Row],[Quantity]] * _xlfn.XLOOKUP(tbl_EcommerceSales[[#This Row],[Product_ID]], Product_Master!A:A, Product_Master!F:F)</f>
        <v>3100</v>
      </c>
      <c r="Y3724" s="11">
        <f>tbl_EcommerceSales[[#This Row],[Net_Revenue]]-tbl_EcommerceSales[[#This Row],[Total_Cost]]</f>
        <v>1398.1999999999998</v>
      </c>
      <c r="Z3724" s="9">
        <f>IFERROR(#REF!/tbl_EcommerceSales[[#This Row],[Total_Cost]], 0)</f>
        <v>0</v>
      </c>
      <c r="AA3724" t="str">
        <f>TEXT(tbl_EcommerceSales[[#This Row],[Order_Date]],"mmm")</f>
        <v>Feb</v>
      </c>
      <c r="AB3724">
        <f>YEAR(tbl_EcommerceSales[[#This Row],[Order_Date]])</f>
        <v>2026</v>
      </c>
      <c r="AC3724" t="str">
        <f>IF(tbl_EcommerceSales[[#This Row],[Age]]&lt;18,"Under 18",IF(tbl_EcommerceSales[[#This Row],[Age]]&lt;=25,"18-25",IF(tbl_EcommerceSales[[#This Row],[Age]]&lt;=35,"26-35",IF(tbl_EcommerceSales[[#This Row],[Age]]&lt;=45,"36-45",IF(tbl_EcommerceSales[[#This Row],[Age]]&lt;=55,"46-55","56+")))))</f>
        <v>46-55</v>
      </c>
    </row>
    <row r="3725" spans="1:29" x14ac:dyDescent="0.35">
      <c r="A3725" t="s">
        <v>5728</v>
      </c>
      <c r="B3725" s="7">
        <v>46064</v>
      </c>
      <c r="C3725" t="s">
        <v>5346</v>
      </c>
      <c r="D3725" t="s">
        <v>216</v>
      </c>
      <c r="E3725" t="s">
        <v>48</v>
      </c>
      <c r="F3725">
        <v>37</v>
      </c>
      <c r="G3725" t="s">
        <v>122</v>
      </c>
      <c r="H3725" t="s">
        <v>72</v>
      </c>
      <c r="I3725" t="s">
        <v>200</v>
      </c>
      <c r="J3725" t="s">
        <v>201</v>
      </c>
      <c r="K3725" t="s">
        <v>91</v>
      </c>
      <c r="L3725" t="s">
        <v>202</v>
      </c>
      <c r="M3725">
        <v>1</v>
      </c>
      <c r="N3725" s="2">
        <v>899</v>
      </c>
      <c r="O3725" s="3">
        <v>0.1</v>
      </c>
      <c r="P3725" s="2">
        <v>420</v>
      </c>
      <c r="Q3725" t="s">
        <v>123</v>
      </c>
      <c r="R3725" t="s">
        <v>33</v>
      </c>
      <c r="S3725" t="s">
        <v>34</v>
      </c>
      <c r="T3725" s="4">
        <v>2</v>
      </c>
      <c r="U3725" s="11">
        <f t="shared" si="58"/>
        <v>899</v>
      </c>
      <c r="V3725" s="11">
        <f>tbl_EcommerceSales[[#This Row],[Gross_Sales]]*tbl_EcommerceSales[[#This Row],[Discount]]</f>
        <v>89.9</v>
      </c>
      <c r="W3725" s="11">
        <f>tbl_EcommerceSales[[#This Row],[Gross_Sales]]-tbl_EcommerceSales[[#This Row],[Discount_Amount]]</f>
        <v>809.1</v>
      </c>
      <c r="X3725" s="11">
        <f>tbl_EcommerceSales[[#This Row],[Quantity]] * _xlfn.XLOOKUP(tbl_EcommerceSales[[#This Row],[Product_ID]], Product_Master!A:A, Product_Master!F:F)</f>
        <v>420</v>
      </c>
      <c r="Y3725" s="11">
        <f>tbl_EcommerceSales[[#This Row],[Net_Revenue]]-tbl_EcommerceSales[[#This Row],[Total_Cost]]</f>
        <v>389.1</v>
      </c>
      <c r="Z3725" s="9">
        <f>IFERROR(#REF!/tbl_EcommerceSales[[#This Row],[Total_Cost]], 0)</f>
        <v>0</v>
      </c>
      <c r="AA3725" t="str">
        <f>TEXT(tbl_EcommerceSales[[#This Row],[Order_Date]],"mmm")</f>
        <v>Feb</v>
      </c>
      <c r="AB3725">
        <f>YEAR(tbl_EcommerceSales[[#This Row],[Order_Date]])</f>
        <v>2026</v>
      </c>
      <c r="AC3725" t="str">
        <f>IF(tbl_EcommerceSales[[#This Row],[Age]]&lt;18,"Under 18",IF(tbl_EcommerceSales[[#This Row],[Age]]&lt;=25,"18-25",IF(tbl_EcommerceSales[[#This Row],[Age]]&lt;=35,"26-35",IF(tbl_EcommerceSales[[#This Row],[Age]]&lt;=45,"36-45",IF(tbl_EcommerceSales[[#This Row],[Age]]&lt;=55,"46-55","56+")))))</f>
        <v>36-45</v>
      </c>
    </row>
    <row r="3726" spans="1:29" x14ac:dyDescent="0.35">
      <c r="A3726" t="s">
        <v>5729</v>
      </c>
      <c r="B3726" s="7">
        <v>46064</v>
      </c>
      <c r="C3726" t="s">
        <v>5730</v>
      </c>
      <c r="D3726" t="s">
        <v>37</v>
      </c>
      <c r="E3726" t="s">
        <v>48</v>
      </c>
      <c r="F3726">
        <v>34</v>
      </c>
      <c r="G3726" t="s">
        <v>186</v>
      </c>
      <c r="H3726" t="s">
        <v>72</v>
      </c>
      <c r="I3726" t="s">
        <v>206</v>
      </c>
      <c r="J3726" t="s">
        <v>207</v>
      </c>
      <c r="K3726" t="s">
        <v>177</v>
      </c>
      <c r="L3726" t="s">
        <v>208</v>
      </c>
      <c r="M3726">
        <v>1</v>
      </c>
      <c r="N3726" s="2">
        <v>2199</v>
      </c>
      <c r="O3726" s="3">
        <v>0.2</v>
      </c>
      <c r="P3726" s="2">
        <v>1250</v>
      </c>
      <c r="Q3726" t="s">
        <v>32</v>
      </c>
      <c r="R3726" t="s">
        <v>33</v>
      </c>
      <c r="S3726" t="s">
        <v>57</v>
      </c>
      <c r="T3726" s="4">
        <v>3</v>
      </c>
      <c r="U3726" s="11">
        <f t="shared" si="58"/>
        <v>2199</v>
      </c>
      <c r="V3726" s="11">
        <f>tbl_EcommerceSales[[#This Row],[Gross_Sales]]*tbl_EcommerceSales[[#This Row],[Discount]]</f>
        <v>439.8</v>
      </c>
      <c r="W3726" s="11">
        <f>tbl_EcommerceSales[[#This Row],[Gross_Sales]]-tbl_EcommerceSales[[#This Row],[Discount_Amount]]</f>
        <v>1759.2</v>
      </c>
      <c r="X3726" s="11">
        <f>tbl_EcommerceSales[[#This Row],[Quantity]] * _xlfn.XLOOKUP(tbl_EcommerceSales[[#This Row],[Product_ID]], Product_Master!A:A, Product_Master!F:F)</f>
        <v>1250</v>
      </c>
      <c r="Y3726" s="11">
        <f>tbl_EcommerceSales[[#This Row],[Net_Revenue]]-tbl_EcommerceSales[[#This Row],[Total_Cost]]</f>
        <v>509.20000000000005</v>
      </c>
      <c r="Z3726" s="9">
        <f>IFERROR(#REF!/tbl_EcommerceSales[[#This Row],[Total_Cost]], 0)</f>
        <v>0</v>
      </c>
      <c r="AA3726" t="str">
        <f>TEXT(tbl_EcommerceSales[[#This Row],[Order_Date]],"mmm")</f>
        <v>Feb</v>
      </c>
      <c r="AB3726">
        <f>YEAR(tbl_EcommerceSales[[#This Row],[Order_Date]])</f>
        <v>2026</v>
      </c>
      <c r="AC3726" t="str">
        <f>IF(tbl_EcommerceSales[[#This Row],[Age]]&lt;18,"Under 18",IF(tbl_EcommerceSales[[#This Row],[Age]]&lt;=25,"18-25",IF(tbl_EcommerceSales[[#This Row],[Age]]&lt;=35,"26-35",IF(tbl_EcommerceSales[[#This Row],[Age]]&lt;=45,"36-45",IF(tbl_EcommerceSales[[#This Row],[Age]]&lt;=55,"46-55","56+")))))</f>
        <v>26-35</v>
      </c>
    </row>
    <row r="3727" spans="1:29" x14ac:dyDescent="0.35">
      <c r="A3727" t="s">
        <v>5731</v>
      </c>
      <c r="B3727" s="7">
        <v>46064</v>
      </c>
      <c r="C3727" t="s">
        <v>1670</v>
      </c>
      <c r="D3727" t="s">
        <v>232</v>
      </c>
      <c r="E3727" t="s">
        <v>48</v>
      </c>
      <c r="F3727">
        <v>36</v>
      </c>
      <c r="G3727" t="s">
        <v>122</v>
      </c>
      <c r="H3727" t="s">
        <v>72</v>
      </c>
      <c r="I3727" t="s">
        <v>73</v>
      </c>
      <c r="J3727" t="s">
        <v>74</v>
      </c>
      <c r="K3727" t="s">
        <v>55</v>
      </c>
      <c r="L3727" t="s">
        <v>75</v>
      </c>
      <c r="M3727">
        <v>3</v>
      </c>
      <c r="N3727" s="2">
        <v>2899</v>
      </c>
      <c r="O3727" s="3">
        <v>0.2</v>
      </c>
      <c r="P3727" s="2">
        <v>5100</v>
      </c>
      <c r="Q3727" t="s">
        <v>156</v>
      </c>
      <c r="R3727" t="s">
        <v>33</v>
      </c>
      <c r="S3727" t="s">
        <v>34</v>
      </c>
      <c r="T3727" s="4">
        <v>4</v>
      </c>
      <c r="U3727" s="11">
        <f t="shared" si="58"/>
        <v>8697</v>
      </c>
      <c r="V3727" s="11">
        <f>tbl_EcommerceSales[[#This Row],[Gross_Sales]]*tbl_EcommerceSales[[#This Row],[Discount]]</f>
        <v>1739.4</v>
      </c>
      <c r="W3727" s="11">
        <f>tbl_EcommerceSales[[#This Row],[Gross_Sales]]-tbl_EcommerceSales[[#This Row],[Discount_Amount]]</f>
        <v>6957.6</v>
      </c>
      <c r="X3727" s="11">
        <f>tbl_EcommerceSales[[#This Row],[Quantity]] * _xlfn.XLOOKUP(tbl_EcommerceSales[[#This Row],[Product_ID]], Product_Master!A:A, Product_Master!F:F)</f>
        <v>5100</v>
      </c>
      <c r="Y3727" s="11">
        <f>tbl_EcommerceSales[[#This Row],[Net_Revenue]]-tbl_EcommerceSales[[#This Row],[Total_Cost]]</f>
        <v>1857.6000000000004</v>
      </c>
      <c r="Z3727" s="9">
        <f>IFERROR(#REF!/tbl_EcommerceSales[[#This Row],[Total_Cost]], 0)</f>
        <v>0</v>
      </c>
      <c r="AA3727" t="str">
        <f>TEXT(tbl_EcommerceSales[[#This Row],[Order_Date]],"mmm")</f>
        <v>Feb</v>
      </c>
      <c r="AB3727">
        <f>YEAR(tbl_EcommerceSales[[#This Row],[Order_Date]])</f>
        <v>2026</v>
      </c>
      <c r="AC3727" t="str">
        <f>IF(tbl_EcommerceSales[[#This Row],[Age]]&lt;18,"Under 18",IF(tbl_EcommerceSales[[#This Row],[Age]]&lt;=25,"18-25",IF(tbl_EcommerceSales[[#This Row],[Age]]&lt;=35,"26-35",IF(tbl_EcommerceSales[[#This Row],[Age]]&lt;=45,"36-45",IF(tbl_EcommerceSales[[#This Row],[Age]]&lt;=55,"46-55","56+")))))</f>
        <v>36-45</v>
      </c>
    </row>
    <row r="3728" spans="1:29" x14ac:dyDescent="0.35">
      <c r="A3728" t="s">
        <v>5732</v>
      </c>
      <c r="B3728" s="7">
        <v>46064</v>
      </c>
      <c r="C3728" t="s">
        <v>2851</v>
      </c>
      <c r="D3728" t="s">
        <v>37</v>
      </c>
      <c r="E3728" t="s">
        <v>25</v>
      </c>
      <c r="F3728">
        <v>38</v>
      </c>
      <c r="G3728" t="s">
        <v>142</v>
      </c>
      <c r="H3728" t="s">
        <v>88</v>
      </c>
      <c r="I3728" t="s">
        <v>241</v>
      </c>
      <c r="J3728" t="s">
        <v>242</v>
      </c>
      <c r="K3728" t="s">
        <v>42</v>
      </c>
      <c r="L3728" t="s">
        <v>243</v>
      </c>
      <c r="M3728">
        <v>2</v>
      </c>
      <c r="N3728" s="2">
        <v>649</v>
      </c>
      <c r="O3728" s="3">
        <v>0.3</v>
      </c>
      <c r="P3728" s="2">
        <v>580</v>
      </c>
      <c r="Q3728" t="s">
        <v>76</v>
      </c>
      <c r="R3728" t="s">
        <v>33</v>
      </c>
      <c r="S3728" t="s">
        <v>57</v>
      </c>
      <c r="T3728" s="4">
        <v>5</v>
      </c>
      <c r="U3728" s="11">
        <f t="shared" si="58"/>
        <v>1298</v>
      </c>
      <c r="V3728" s="11">
        <f>tbl_EcommerceSales[[#This Row],[Gross_Sales]]*tbl_EcommerceSales[[#This Row],[Discount]]</f>
        <v>389.4</v>
      </c>
      <c r="W3728" s="11">
        <f>tbl_EcommerceSales[[#This Row],[Gross_Sales]]-tbl_EcommerceSales[[#This Row],[Discount_Amount]]</f>
        <v>908.6</v>
      </c>
      <c r="X3728" s="11">
        <f>tbl_EcommerceSales[[#This Row],[Quantity]] * _xlfn.XLOOKUP(tbl_EcommerceSales[[#This Row],[Product_ID]], Product_Master!A:A, Product_Master!F:F)</f>
        <v>580</v>
      </c>
      <c r="Y3728" s="11">
        <f>tbl_EcommerceSales[[#This Row],[Net_Revenue]]-tbl_EcommerceSales[[#This Row],[Total_Cost]]</f>
        <v>328.6</v>
      </c>
      <c r="Z3728" s="9">
        <f>IFERROR(#REF!/tbl_EcommerceSales[[#This Row],[Total_Cost]], 0)</f>
        <v>0</v>
      </c>
      <c r="AA3728" t="str">
        <f>TEXT(tbl_EcommerceSales[[#This Row],[Order_Date]],"mmm")</f>
        <v>Feb</v>
      </c>
      <c r="AB3728">
        <f>YEAR(tbl_EcommerceSales[[#This Row],[Order_Date]])</f>
        <v>2026</v>
      </c>
      <c r="AC3728" t="str">
        <f>IF(tbl_EcommerceSales[[#This Row],[Age]]&lt;18,"Under 18",IF(tbl_EcommerceSales[[#This Row],[Age]]&lt;=25,"18-25",IF(tbl_EcommerceSales[[#This Row],[Age]]&lt;=35,"26-35",IF(tbl_EcommerceSales[[#This Row],[Age]]&lt;=45,"36-45",IF(tbl_EcommerceSales[[#This Row],[Age]]&lt;=55,"46-55","56+")))))</f>
        <v>36-45</v>
      </c>
    </row>
    <row r="3729" spans="1:29" x14ac:dyDescent="0.35">
      <c r="A3729" t="s">
        <v>5733</v>
      </c>
      <c r="B3729" s="7">
        <v>46064</v>
      </c>
      <c r="C3729" t="s">
        <v>4569</v>
      </c>
      <c r="D3729" t="s">
        <v>79</v>
      </c>
      <c r="E3729" t="s">
        <v>48</v>
      </c>
      <c r="F3729">
        <v>32</v>
      </c>
      <c r="G3729" t="s">
        <v>107</v>
      </c>
      <c r="H3729" t="s">
        <v>39</v>
      </c>
      <c r="I3729" t="s">
        <v>236</v>
      </c>
      <c r="J3729" t="s">
        <v>237</v>
      </c>
      <c r="K3729" t="s">
        <v>82</v>
      </c>
      <c r="L3729" t="s">
        <v>238</v>
      </c>
      <c r="M3729">
        <v>1</v>
      </c>
      <c r="N3729" s="2">
        <v>899</v>
      </c>
      <c r="O3729" s="3">
        <v>0.1</v>
      </c>
      <c r="P3729" s="2">
        <v>480</v>
      </c>
      <c r="Q3729" t="s">
        <v>123</v>
      </c>
      <c r="R3729" t="s">
        <v>33</v>
      </c>
      <c r="S3729" t="s">
        <v>34</v>
      </c>
      <c r="T3729" s="4">
        <v>2</v>
      </c>
      <c r="U3729" s="11">
        <f t="shared" si="58"/>
        <v>899</v>
      </c>
      <c r="V3729" s="11">
        <f>tbl_EcommerceSales[[#This Row],[Gross_Sales]]*tbl_EcommerceSales[[#This Row],[Discount]]</f>
        <v>89.9</v>
      </c>
      <c r="W3729" s="11">
        <f>tbl_EcommerceSales[[#This Row],[Gross_Sales]]-tbl_EcommerceSales[[#This Row],[Discount_Amount]]</f>
        <v>809.1</v>
      </c>
      <c r="X3729" s="11">
        <f>tbl_EcommerceSales[[#This Row],[Quantity]] * _xlfn.XLOOKUP(tbl_EcommerceSales[[#This Row],[Product_ID]], Product_Master!A:A, Product_Master!F:F)</f>
        <v>480</v>
      </c>
      <c r="Y3729" s="11">
        <f>tbl_EcommerceSales[[#This Row],[Net_Revenue]]-tbl_EcommerceSales[[#This Row],[Total_Cost]]</f>
        <v>329.1</v>
      </c>
      <c r="Z3729" s="9">
        <f>IFERROR(#REF!/tbl_EcommerceSales[[#This Row],[Total_Cost]], 0)</f>
        <v>0</v>
      </c>
      <c r="AA3729" t="str">
        <f>TEXT(tbl_EcommerceSales[[#This Row],[Order_Date]],"mmm")</f>
        <v>Feb</v>
      </c>
      <c r="AB3729">
        <f>YEAR(tbl_EcommerceSales[[#This Row],[Order_Date]])</f>
        <v>2026</v>
      </c>
      <c r="AC3729" t="str">
        <f>IF(tbl_EcommerceSales[[#This Row],[Age]]&lt;18,"Under 18",IF(tbl_EcommerceSales[[#This Row],[Age]]&lt;=25,"18-25",IF(tbl_EcommerceSales[[#This Row],[Age]]&lt;=35,"26-35",IF(tbl_EcommerceSales[[#This Row],[Age]]&lt;=45,"36-45",IF(tbl_EcommerceSales[[#This Row],[Age]]&lt;=55,"46-55","56+")))))</f>
        <v>26-35</v>
      </c>
    </row>
    <row r="3730" spans="1:29" x14ac:dyDescent="0.35">
      <c r="A3730" t="s">
        <v>5734</v>
      </c>
      <c r="B3730" s="7">
        <v>46065</v>
      </c>
      <c r="C3730" t="s">
        <v>1236</v>
      </c>
      <c r="D3730" t="s">
        <v>110</v>
      </c>
      <c r="E3730" t="s">
        <v>25</v>
      </c>
      <c r="F3730">
        <v>29</v>
      </c>
      <c r="G3730" t="s">
        <v>145</v>
      </c>
      <c r="H3730" t="s">
        <v>39</v>
      </c>
      <c r="I3730" t="s">
        <v>80</v>
      </c>
      <c r="J3730" t="s">
        <v>81</v>
      </c>
      <c r="K3730" t="s">
        <v>82</v>
      </c>
      <c r="L3730" t="s">
        <v>83</v>
      </c>
      <c r="M3730">
        <v>1</v>
      </c>
      <c r="N3730" s="2">
        <v>2499</v>
      </c>
      <c r="O3730" s="3">
        <v>0.15</v>
      </c>
      <c r="P3730" s="2">
        <v>1550</v>
      </c>
      <c r="Q3730" t="s">
        <v>32</v>
      </c>
      <c r="R3730" t="s">
        <v>33</v>
      </c>
      <c r="S3730" t="s">
        <v>57</v>
      </c>
      <c r="T3730" s="4">
        <v>5</v>
      </c>
      <c r="U3730" s="11">
        <f t="shared" si="58"/>
        <v>2499</v>
      </c>
      <c r="V3730" s="11">
        <f>tbl_EcommerceSales[[#This Row],[Gross_Sales]]*tbl_EcommerceSales[[#This Row],[Discount]]</f>
        <v>374.84999999999997</v>
      </c>
      <c r="W3730" s="11">
        <f>tbl_EcommerceSales[[#This Row],[Gross_Sales]]-tbl_EcommerceSales[[#This Row],[Discount_Amount]]</f>
        <v>2124.15</v>
      </c>
      <c r="X3730" s="11">
        <f>tbl_EcommerceSales[[#This Row],[Quantity]] * _xlfn.XLOOKUP(tbl_EcommerceSales[[#This Row],[Product_ID]], Product_Master!A:A, Product_Master!F:F)</f>
        <v>1550</v>
      </c>
      <c r="Y3730" s="11">
        <f>tbl_EcommerceSales[[#This Row],[Net_Revenue]]-tbl_EcommerceSales[[#This Row],[Total_Cost]]</f>
        <v>574.15000000000009</v>
      </c>
      <c r="Z3730" s="9">
        <f>IFERROR(#REF!/tbl_EcommerceSales[[#This Row],[Total_Cost]], 0)</f>
        <v>0</v>
      </c>
      <c r="AA3730" t="str">
        <f>TEXT(tbl_EcommerceSales[[#This Row],[Order_Date]],"mmm")</f>
        <v>Feb</v>
      </c>
      <c r="AB3730">
        <f>YEAR(tbl_EcommerceSales[[#This Row],[Order_Date]])</f>
        <v>2026</v>
      </c>
      <c r="AC3730" t="str">
        <f>IF(tbl_EcommerceSales[[#This Row],[Age]]&lt;18,"Under 18",IF(tbl_EcommerceSales[[#This Row],[Age]]&lt;=25,"18-25",IF(tbl_EcommerceSales[[#This Row],[Age]]&lt;=35,"26-35",IF(tbl_EcommerceSales[[#This Row],[Age]]&lt;=45,"36-45",IF(tbl_EcommerceSales[[#This Row],[Age]]&lt;=55,"46-55","56+")))))</f>
        <v>26-35</v>
      </c>
    </row>
    <row r="3731" spans="1:29" x14ac:dyDescent="0.35">
      <c r="A3731" t="s">
        <v>5735</v>
      </c>
      <c r="B3731" s="7">
        <v>46065</v>
      </c>
      <c r="C3731" t="s">
        <v>5736</v>
      </c>
      <c r="D3731" t="s">
        <v>235</v>
      </c>
      <c r="E3731" t="s">
        <v>48</v>
      </c>
      <c r="F3731">
        <v>33</v>
      </c>
      <c r="G3731" t="s">
        <v>289</v>
      </c>
      <c r="H3731" t="s">
        <v>88</v>
      </c>
      <c r="I3731" t="s">
        <v>126</v>
      </c>
      <c r="J3731" t="s">
        <v>127</v>
      </c>
      <c r="K3731" t="s">
        <v>82</v>
      </c>
      <c r="L3731" t="s">
        <v>83</v>
      </c>
      <c r="M3731">
        <v>1</v>
      </c>
      <c r="N3731" s="2">
        <v>1899</v>
      </c>
      <c r="O3731" s="3">
        <v>0.15</v>
      </c>
      <c r="P3731" s="2">
        <v>1120</v>
      </c>
      <c r="Q3731" t="s">
        <v>44</v>
      </c>
      <c r="R3731" t="s">
        <v>33</v>
      </c>
      <c r="S3731" t="s">
        <v>34</v>
      </c>
      <c r="T3731" s="4">
        <v>3</v>
      </c>
      <c r="U3731" s="11">
        <f t="shared" si="58"/>
        <v>1899</v>
      </c>
      <c r="V3731" s="11">
        <f>tbl_EcommerceSales[[#This Row],[Gross_Sales]]*tbl_EcommerceSales[[#This Row],[Discount]]</f>
        <v>284.84999999999997</v>
      </c>
      <c r="W3731" s="11">
        <f>tbl_EcommerceSales[[#This Row],[Gross_Sales]]-tbl_EcommerceSales[[#This Row],[Discount_Amount]]</f>
        <v>1614.15</v>
      </c>
      <c r="X3731" s="11">
        <f>tbl_EcommerceSales[[#This Row],[Quantity]] * _xlfn.XLOOKUP(tbl_EcommerceSales[[#This Row],[Product_ID]], Product_Master!A:A, Product_Master!F:F)</f>
        <v>1120</v>
      </c>
      <c r="Y3731" s="11">
        <f>tbl_EcommerceSales[[#This Row],[Net_Revenue]]-tbl_EcommerceSales[[#This Row],[Total_Cost]]</f>
        <v>494.15000000000009</v>
      </c>
      <c r="Z3731" s="9">
        <f>IFERROR(#REF!/tbl_EcommerceSales[[#This Row],[Total_Cost]], 0)</f>
        <v>0</v>
      </c>
      <c r="AA3731" t="str">
        <f>TEXT(tbl_EcommerceSales[[#This Row],[Order_Date]],"mmm")</f>
        <v>Feb</v>
      </c>
      <c r="AB3731">
        <f>YEAR(tbl_EcommerceSales[[#This Row],[Order_Date]])</f>
        <v>2026</v>
      </c>
      <c r="AC3731" t="str">
        <f>IF(tbl_EcommerceSales[[#This Row],[Age]]&lt;18,"Under 18",IF(tbl_EcommerceSales[[#This Row],[Age]]&lt;=25,"18-25",IF(tbl_EcommerceSales[[#This Row],[Age]]&lt;=35,"26-35",IF(tbl_EcommerceSales[[#This Row],[Age]]&lt;=45,"36-45",IF(tbl_EcommerceSales[[#This Row],[Age]]&lt;=55,"46-55","56+")))))</f>
        <v>26-35</v>
      </c>
    </row>
    <row r="3732" spans="1:29" x14ac:dyDescent="0.35">
      <c r="A3732" t="s">
        <v>5737</v>
      </c>
      <c r="B3732" s="7">
        <v>46065</v>
      </c>
      <c r="C3732" t="s">
        <v>644</v>
      </c>
      <c r="D3732" t="s">
        <v>159</v>
      </c>
      <c r="E3732" t="s">
        <v>48</v>
      </c>
      <c r="F3732">
        <v>42</v>
      </c>
      <c r="G3732" t="s">
        <v>26</v>
      </c>
      <c r="H3732" t="s">
        <v>27</v>
      </c>
      <c r="I3732" t="s">
        <v>40</v>
      </c>
      <c r="J3732" t="s">
        <v>41</v>
      </c>
      <c r="K3732" t="s">
        <v>42</v>
      </c>
      <c r="L3732" t="s">
        <v>43</v>
      </c>
      <c r="M3732">
        <v>3</v>
      </c>
      <c r="N3732" s="2">
        <v>699</v>
      </c>
      <c r="O3732" s="3">
        <v>0.05</v>
      </c>
      <c r="P3732" s="2">
        <v>930</v>
      </c>
      <c r="Q3732" t="s">
        <v>76</v>
      </c>
      <c r="R3732" t="s">
        <v>33</v>
      </c>
      <c r="S3732" t="s">
        <v>57</v>
      </c>
      <c r="T3732" s="4">
        <v>4</v>
      </c>
      <c r="U3732" s="11">
        <f t="shared" si="58"/>
        <v>2097</v>
      </c>
      <c r="V3732" s="11">
        <f>tbl_EcommerceSales[[#This Row],[Gross_Sales]]*tbl_EcommerceSales[[#This Row],[Discount]]</f>
        <v>104.85000000000001</v>
      </c>
      <c r="W3732" s="11">
        <f>tbl_EcommerceSales[[#This Row],[Gross_Sales]]-tbl_EcommerceSales[[#This Row],[Discount_Amount]]</f>
        <v>1992.15</v>
      </c>
      <c r="X3732" s="11">
        <f>tbl_EcommerceSales[[#This Row],[Quantity]] * _xlfn.XLOOKUP(tbl_EcommerceSales[[#This Row],[Product_ID]], Product_Master!A:A, Product_Master!F:F)</f>
        <v>930</v>
      </c>
      <c r="Y3732" s="11">
        <f>tbl_EcommerceSales[[#This Row],[Net_Revenue]]-tbl_EcommerceSales[[#This Row],[Total_Cost]]</f>
        <v>1062.1500000000001</v>
      </c>
      <c r="Z3732" s="9">
        <f>IFERROR(#REF!/tbl_EcommerceSales[[#This Row],[Total_Cost]], 0)</f>
        <v>0</v>
      </c>
      <c r="AA3732" t="str">
        <f>TEXT(tbl_EcommerceSales[[#This Row],[Order_Date]],"mmm")</f>
        <v>Feb</v>
      </c>
      <c r="AB3732">
        <f>YEAR(tbl_EcommerceSales[[#This Row],[Order_Date]])</f>
        <v>2026</v>
      </c>
      <c r="AC3732" t="str">
        <f>IF(tbl_EcommerceSales[[#This Row],[Age]]&lt;18,"Under 18",IF(tbl_EcommerceSales[[#This Row],[Age]]&lt;=25,"18-25",IF(tbl_EcommerceSales[[#This Row],[Age]]&lt;=35,"26-35",IF(tbl_EcommerceSales[[#This Row],[Age]]&lt;=45,"36-45",IF(tbl_EcommerceSales[[#This Row],[Age]]&lt;=55,"46-55","56+")))))</f>
        <v>36-45</v>
      </c>
    </row>
    <row r="3733" spans="1:29" x14ac:dyDescent="0.35">
      <c r="A3733" t="s">
        <v>5738</v>
      </c>
      <c r="B3733" s="7">
        <v>46065</v>
      </c>
      <c r="C3733" t="s">
        <v>5739</v>
      </c>
      <c r="D3733" t="s">
        <v>116</v>
      </c>
      <c r="E3733" t="s">
        <v>25</v>
      </c>
      <c r="F3733">
        <v>36</v>
      </c>
      <c r="G3733" t="s">
        <v>71</v>
      </c>
      <c r="H3733" t="s">
        <v>72</v>
      </c>
      <c r="I3733" t="s">
        <v>221</v>
      </c>
      <c r="J3733" t="s">
        <v>222</v>
      </c>
      <c r="K3733" t="s">
        <v>177</v>
      </c>
      <c r="L3733" t="s">
        <v>208</v>
      </c>
      <c r="M3733">
        <v>1</v>
      </c>
      <c r="N3733" s="2">
        <v>1499</v>
      </c>
      <c r="O3733" s="3">
        <v>0.1</v>
      </c>
      <c r="P3733" s="2">
        <v>800</v>
      </c>
      <c r="Q3733" t="s">
        <v>32</v>
      </c>
      <c r="R3733" t="s">
        <v>33</v>
      </c>
      <c r="S3733" t="s">
        <v>57</v>
      </c>
      <c r="T3733" s="4">
        <v>5</v>
      </c>
      <c r="U3733" s="11">
        <f t="shared" si="58"/>
        <v>1499</v>
      </c>
      <c r="V3733" s="11">
        <f>tbl_EcommerceSales[[#This Row],[Gross_Sales]]*tbl_EcommerceSales[[#This Row],[Discount]]</f>
        <v>149.9</v>
      </c>
      <c r="W3733" s="11">
        <f>tbl_EcommerceSales[[#This Row],[Gross_Sales]]-tbl_EcommerceSales[[#This Row],[Discount_Amount]]</f>
        <v>1349.1</v>
      </c>
      <c r="X3733" s="11">
        <f>tbl_EcommerceSales[[#This Row],[Quantity]] * _xlfn.XLOOKUP(tbl_EcommerceSales[[#This Row],[Product_ID]], Product_Master!A:A, Product_Master!F:F)</f>
        <v>800</v>
      </c>
      <c r="Y3733" s="11">
        <f>tbl_EcommerceSales[[#This Row],[Net_Revenue]]-tbl_EcommerceSales[[#This Row],[Total_Cost]]</f>
        <v>549.09999999999991</v>
      </c>
      <c r="Z3733" s="9">
        <f>IFERROR(#REF!/tbl_EcommerceSales[[#This Row],[Total_Cost]], 0)</f>
        <v>0</v>
      </c>
      <c r="AA3733" t="str">
        <f>TEXT(tbl_EcommerceSales[[#This Row],[Order_Date]],"mmm")</f>
        <v>Feb</v>
      </c>
      <c r="AB3733">
        <f>YEAR(tbl_EcommerceSales[[#This Row],[Order_Date]])</f>
        <v>2026</v>
      </c>
      <c r="AC3733" t="str">
        <f>IF(tbl_EcommerceSales[[#This Row],[Age]]&lt;18,"Under 18",IF(tbl_EcommerceSales[[#This Row],[Age]]&lt;=25,"18-25",IF(tbl_EcommerceSales[[#This Row],[Age]]&lt;=35,"26-35",IF(tbl_EcommerceSales[[#This Row],[Age]]&lt;=45,"36-45",IF(tbl_EcommerceSales[[#This Row],[Age]]&lt;=55,"46-55","56+")))))</f>
        <v>36-45</v>
      </c>
    </row>
    <row r="3734" spans="1:29" x14ac:dyDescent="0.35">
      <c r="A3734" t="s">
        <v>5740</v>
      </c>
      <c r="B3734" s="7">
        <v>46065</v>
      </c>
      <c r="C3734" t="s">
        <v>5693</v>
      </c>
      <c r="D3734" t="s">
        <v>170</v>
      </c>
      <c r="E3734" t="s">
        <v>48</v>
      </c>
      <c r="F3734">
        <v>31</v>
      </c>
      <c r="G3734" t="s">
        <v>38</v>
      </c>
      <c r="H3734" t="s">
        <v>39</v>
      </c>
      <c r="I3734" t="s">
        <v>349</v>
      </c>
      <c r="J3734" t="s">
        <v>350</v>
      </c>
      <c r="K3734" t="s">
        <v>82</v>
      </c>
      <c r="L3734" t="s">
        <v>238</v>
      </c>
      <c r="M3734">
        <v>1</v>
      </c>
      <c r="N3734" s="2">
        <v>1599</v>
      </c>
      <c r="O3734" s="3">
        <v>0</v>
      </c>
      <c r="P3734" s="2">
        <v>920</v>
      </c>
      <c r="Q3734" t="s">
        <v>319</v>
      </c>
      <c r="R3734" t="s">
        <v>33</v>
      </c>
      <c r="S3734" t="s">
        <v>34</v>
      </c>
      <c r="T3734" s="4">
        <v>5</v>
      </c>
      <c r="U3734" s="11">
        <f t="shared" si="58"/>
        <v>1599</v>
      </c>
      <c r="V3734" s="11">
        <f>tbl_EcommerceSales[[#This Row],[Gross_Sales]]*tbl_EcommerceSales[[#This Row],[Discount]]</f>
        <v>0</v>
      </c>
      <c r="W3734" s="11">
        <f>tbl_EcommerceSales[[#This Row],[Gross_Sales]]-tbl_EcommerceSales[[#This Row],[Discount_Amount]]</f>
        <v>1599</v>
      </c>
      <c r="X3734" s="11">
        <f>tbl_EcommerceSales[[#This Row],[Quantity]] * _xlfn.XLOOKUP(tbl_EcommerceSales[[#This Row],[Product_ID]], Product_Master!A:A, Product_Master!F:F)</f>
        <v>920</v>
      </c>
      <c r="Y3734" s="11">
        <f>tbl_EcommerceSales[[#This Row],[Net_Revenue]]-tbl_EcommerceSales[[#This Row],[Total_Cost]]</f>
        <v>679</v>
      </c>
      <c r="Z3734" s="9">
        <f>IFERROR(#REF!/tbl_EcommerceSales[[#This Row],[Total_Cost]], 0)</f>
        <v>0</v>
      </c>
      <c r="AA3734" t="str">
        <f>TEXT(tbl_EcommerceSales[[#This Row],[Order_Date]],"mmm")</f>
        <v>Feb</v>
      </c>
      <c r="AB3734">
        <f>YEAR(tbl_EcommerceSales[[#This Row],[Order_Date]])</f>
        <v>2026</v>
      </c>
      <c r="AC3734" t="str">
        <f>IF(tbl_EcommerceSales[[#This Row],[Age]]&lt;18,"Under 18",IF(tbl_EcommerceSales[[#This Row],[Age]]&lt;=25,"18-25",IF(tbl_EcommerceSales[[#This Row],[Age]]&lt;=35,"26-35",IF(tbl_EcommerceSales[[#This Row],[Age]]&lt;=45,"36-45",IF(tbl_EcommerceSales[[#This Row],[Age]]&lt;=55,"46-55","56+")))))</f>
        <v>26-35</v>
      </c>
    </row>
    <row r="3735" spans="1:29" x14ac:dyDescent="0.35">
      <c r="A3735" t="s">
        <v>5741</v>
      </c>
      <c r="B3735" s="7">
        <v>46065</v>
      </c>
      <c r="C3735" t="s">
        <v>3717</v>
      </c>
      <c r="D3735" t="s">
        <v>159</v>
      </c>
      <c r="E3735" t="s">
        <v>48</v>
      </c>
      <c r="F3735">
        <v>37</v>
      </c>
      <c r="G3735" t="s">
        <v>270</v>
      </c>
      <c r="H3735" t="s">
        <v>72</v>
      </c>
      <c r="I3735" t="s">
        <v>271</v>
      </c>
      <c r="J3735" t="s">
        <v>272</v>
      </c>
      <c r="K3735" t="s">
        <v>30</v>
      </c>
      <c r="L3735" t="s">
        <v>273</v>
      </c>
      <c r="M3735">
        <v>1</v>
      </c>
      <c r="N3735" s="2">
        <v>4299</v>
      </c>
      <c r="O3735" s="3">
        <v>0.05</v>
      </c>
      <c r="P3735" s="2">
        <v>2700</v>
      </c>
      <c r="Q3735" t="s">
        <v>123</v>
      </c>
      <c r="R3735" t="s">
        <v>33</v>
      </c>
      <c r="S3735" t="s">
        <v>57</v>
      </c>
      <c r="T3735" s="4">
        <v>2</v>
      </c>
      <c r="U3735" s="11">
        <f t="shared" si="58"/>
        <v>4299</v>
      </c>
      <c r="V3735" s="11">
        <f>tbl_EcommerceSales[[#This Row],[Gross_Sales]]*tbl_EcommerceSales[[#This Row],[Discount]]</f>
        <v>214.95000000000002</v>
      </c>
      <c r="W3735" s="11">
        <f>tbl_EcommerceSales[[#This Row],[Gross_Sales]]-tbl_EcommerceSales[[#This Row],[Discount_Amount]]</f>
        <v>4084.05</v>
      </c>
      <c r="X3735" s="11">
        <f>tbl_EcommerceSales[[#This Row],[Quantity]] * _xlfn.XLOOKUP(tbl_EcommerceSales[[#This Row],[Product_ID]], Product_Master!A:A, Product_Master!F:F)</f>
        <v>2700</v>
      </c>
      <c r="Y3735" s="11">
        <f>tbl_EcommerceSales[[#This Row],[Net_Revenue]]-tbl_EcommerceSales[[#This Row],[Total_Cost]]</f>
        <v>1384.0500000000002</v>
      </c>
      <c r="Z3735" s="9">
        <f>IFERROR(#REF!/tbl_EcommerceSales[[#This Row],[Total_Cost]], 0)</f>
        <v>0</v>
      </c>
      <c r="AA3735" t="str">
        <f>TEXT(tbl_EcommerceSales[[#This Row],[Order_Date]],"mmm")</f>
        <v>Feb</v>
      </c>
      <c r="AB3735">
        <f>YEAR(tbl_EcommerceSales[[#This Row],[Order_Date]])</f>
        <v>2026</v>
      </c>
      <c r="AC3735" t="str">
        <f>IF(tbl_EcommerceSales[[#This Row],[Age]]&lt;18,"Under 18",IF(tbl_EcommerceSales[[#This Row],[Age]]&lt;=25,"18-25",IF(tbl_EcommerceSales[[#This Row],[Age]]&lt;=35,"26-35",IF(tbl_EcommerceSales[[#This Row],[Age]]&lt;=45,"36-45",IF(tbl_EcommerceSales[[#This Row],[Age]]&lt;=55,"46-55","56+")))))</f>
        <v>36-45</v>
      </c>
    </row>
    <row r="3736" spans="1:29" x14ac:dyDescent="0.35">
      <c r="A3736" t="s">
        <v>5742</v>
      </c>
      <c r="B3736" s="7">
        <v>46065</v>
      </c>
      <c r="C3736" t="s">
        <v>5743</v>
      </c>
      <c r="D3736" t="s">
        <v>269</v>
      </c>
      <c r="E3736" t="s">
        <v>25</v>
      </c>
      <c r="F3736">
        <v>27</v>
      </c>
      <c r="G3736" t="s">
        <v>171</v>
      </c>
      <c r="H3736" t="s">
        <v>39</v>
      </c>
      <c r="I3736" t="s">
        <v>357</v>
      </c>
      <c r="J3736" t="s">
        <v>358</v>
      </c>
      <c r="K3736" t="s">
        <v>177</v>
      </c>
      <c r="L3736" t="s">
        <v>178</v>
      </c>
      <c r="M3736">
        <v>2</v>
      </c>
      <c r="N3736" s="2">
        <v>999</v>
      </c>
      <c r="O3736" s="3">
        <v>0.15</v>
      </c>
      <c r="P3736" s="2">
        <v>1040</v>
      </c>
      <c r="Q3736" t="s">
        <v>123</v>
      </c>
      <c r="R3736" t="s">
        <v>33</v>
      </c>
      <c r="S3736" t="s">
        <v>34</v>
      </c>
      <c r="T3736" s="4">
        <v>5</v>
      </c>
      <c r="U3736" s="11">
        <f t="shared" si="58"/>
        <v>1998</v>
      </c>
      <c r="V3736" s="11">
        <f>tbl_EcommerceSales[[#This Row],[Gross_Sales]]*tbl_EcommerceSales[[#This Row],[Discount]]</f>
        <v>299.7</v>
      </c>
      <c r="W3736" s="11">
        <f>tbl_EcommerceSales[[#This Row],[Gross_Sales]]-tbl_EcommerceSales[[#This Row],[Discount_Amount]]</f>
        <v>1698.3</v>
      </c>
      <c r="X3736" s="11">
        <f>tbl_EcommerceSales[[#This Row],[Quantity]] * _xlfn.XLOOKUP(tbl_EcommerceSales[[#This Row],[Product_ID]], Product_Master!A:A, Product_Master!F:F)</f>
        <v>1040</v>
      </c>
      <c r="Y3736" s="11">
        <f>tbl_EcommerceSales[[#This Row],[Net_Revenue]]-tbl_EcommerceSales[[#This Row],[Total_Cost]]</f>
        <v>658.3</v>
      </c>
      <c r="Z3736" s="9">
        <f>IFERROR(#REF!/tbl_EcommerceSales[[#This Row],[Total_Cost]], 0)</f>
        <v>0</v>
      </c>
      <c r="AA3736" t="str">
        <f>TEXT(tbl_EcommerceSales[[#This Row],[Order_Date]],"mmm")</f>
        <v>Feb</v>
      </c>
      <c r="AB3736">
        <f>YEAR(tbl_EcommerceSales[[#This Row],[Order_Date]])</f>
        <v>2026</v>
      </c>
      <c r="AC3736" t="str">
        <f>IF(tbl_EcommerceSales[[#This Row],[Age]]&lt;18,"Under 18",IF(tbl_EcommerceSales[[#This Row],[Age]]&lt;=25,"18-25",IF(tbl_EcommerceSales[[#This Row],[Age]]&lt;=35,"26-35",IF(tbl_EcommerceSales[[#This Row],[Age]]&lt;=45,"36-45",IF(tbl_EcommerceSales[[#This Row],[Age]]&lt;=55,"46-55","56+")))))</f>
        <v>26-35</v>
      </c>
    </row>
    <row r="3737" spans="1:29" x14ac:dyDescent="0.35">
      <c r="A3737" t="s">
        <v>5744</v>
      </c>
      <c r="B3737" s="7">
        <v>46065</v>
      </c>
      <c r="C3737" t="s">
        <v>321</v>
      </c>
      <c r="D3737" t="s">
        <v>235</v>
      </c>
      <c r="E3737" t="s">
        <v>48</v>
      </c>
      <c r="F3737">
        <v>19</v>
      </c>
      <c r="G3737" t="s">
        <v>122</v>
      </c>
      <c r="H3737" t="s">
        <v>72</v>
      </c>
      <c r="I3737" t="s">
        <v>53</v>
      </c>
      <c r="J3737" t="s">
        <v>54</v>
      </c>
      <c r="K3737" t="s">
        <v>55</v>
      </c>
      <c r="L3737" t="s">
        <v>56</v>
      </c>
      <c r="M3737">
        <v>1</v>
      </c>
      <c r="N3737" s="2">
        <v>799</v>
      </c>
      <c r="O3737" s="3">
        <v>0</v>
      </c>
      <c r="P3737" s="2">
        <v>390</v>
      </c>
      <c r="Q3737" t="s">
        <v>156</v>
      </c>
      <c r="R3737" t="s">
        <v>162</v>
      </c>
      <c r="S3737" t="s">
        <v>34</v>
      </c>
      <c r="T3737" s="4"/>
      <c r="U3737" s="11">
        <f t="shared" si="58"/>
        <v>799</v>
      </c>
      <c r="V3737" s="11">
        <f>tbl_EcommerceSales[[#This Row],[Gross_Sales]]*tbl_EcommerceSales[[#This Row],[Discount]]</f>
        <v>0</v>
      </c>
      <c r="W3737" s="11">
        <f>tbl_EcommerceSales[[#This Row],[Gross_Sales]]-tbl_EcommerceSales[[#This Row],[Discount_Amount]]</f>
        <v>799</v>
      </c>
      <c r="X3737" s="11">
        <f>tbl_EcommerceSales[[#This Row],[Quantity]] * _xlfn.XLOOKUP(tbl_EcommerceSales[[#This Row],[Product_ID]], Product_Master!A:A, Product_Master!F:F)</f>
        <v>390</v>
      </c>
      <c r="Y3737" s="11">
        <f>tbl_EcommerceSales[[#This Row],[Net_Revenue]]-tbl_EcommerceSales[[#This Row],[Total_Cost]]</f>
        <v>409</v>
      </c>
      <c r="Z3737" s="9">
        <f>IFERROR(#REF!/tbl_EcommerceSales[[#This Row],[Total_Cost]], 0)</f>
        <v>0</v>
      </c>
      <c r="AA3737" t="str">
        <f>TEXT(tbl_EcommerceSales[[#This Row],[Order_Date]],"mmm")</f>
        <v>Feb</v>
      </c>
      <c r="AB3737">
        <f>YEAR(tbl_EcommerceSales[[#This Row],[Order_Date]])</f>
        <v>2026</v>
      </c>
      <c r="AC3737" t="str">
        <f>IF(tbl_EcommerceSales[[#This Row],[Age]]&lt;18,"Under 18",IF(tbl_EcommerceSales[[#This Row],[Age]]&lt;=25,"18-25",IF(tbl_EcommerceSales[[#This Row],[Age]]&lt;=35,"26-35",IF(tbl_EcommerceSales[[#This Row],[Age]]&lt;=45,"36-45",IF(tbl_EcommerceSales[[#This Row],[Age]]&lt;=55,"46-55","56+")))))</f>
        <v>18-25</v>
      </c>
    </row>
    <row r="3738" spans="1:29" x14ac:dyDescent="0.35">
      <c r="A3738" t="s">
        <v>5745</v>
      </c>
      <c r="B3738" s="7">
        <v>46066</v>
      </c>
      <c r="C3738" t="s">
        <v>2782</v>
      </c>
      <c r="D3738" t="s">
        <v>106</v>
      </c>
      <c r="E3738" t="s">
        <v>25</v>
      </c>
      <c r="F3738">
        <v>38</v>
      </c>
      <c r="G3738" t="s">
        <v>61</v>
      </c>
      <c r="H3738" t="s">
        <v>27</v>
      </c>
      <c r="I3738" t="s">
        <v>67</v>
      </c>
      <c r="J3738" t="s">
        <v>68</v>
      </c>
      <c r="K3738" t="s">
        <v>42</v>
      </c>
      <c r="L3738" t="s">
        <v>43</v>
      </c>
      <c r="M3738">
        <v>1</v>
      </c>
      <c r="N3738" s="2">
        <v>799</v>
      </c>
      <c r="O3738" s="3">
        <v>0.2</v>
      </c>
      <c r="P3738" s="2">
        <v>360</v>
      </c>
      <c r="Q3738" t="s">
        <v>123</v>
      </c>
      <c r="R3738" t="s">
        <v>162</v>
      </c>
      <c r="S3738" t="s">
        <v>34</v>
      </c>
      <c r="T3738" s="4"/>
      <c r="U3738" s="11">
        <f t="shared" si="58"/>
        <v>799</v>
      </c>
      <c r="V3738" s="11">
        <f>tbl_EcommerceSales[[#This Row],[Gross_Sales]]*tbl_EcommerceSales[[#This Row],[Discount]]</f>
        <v>159.80000000000001</v>
      </c>
      <c r="W3738" s="11">
        <f>tbl_EcommerceSales[[#This Row],[Gross_Sales]]-tbl_EcommerceSales[[#This Row],[Discount_Amount]]</f>
        <v>639.20000000000005</v>
      </c>
      <c r="X3738" s="11">
        <f>tbl_EcommerceSales[[#This Row],[Quantity]] * _xlfn.XLOOKUP(tbl_EcommerceSales[[#This Row],[Product_ID]], Product_Master!A:A, Product_Master!F:F)</f>
        <v>360</v>
      </c>
      <c r="Y3738" s="11">
        <f>tbl_EcommerceSales[[#This Row],[Net_Revenue]]-tbl_EcommerceSales[[#This Row],[Total_Cost]]</f>
        <v>279.20000000000005</v>
      </c>
      <c r="Z3738" s="9">
        <f>IFERROR(#REF!/tbl_EcommerceSales[[#This Row],[Total_Cost]], 0)</f>
        <v>0</v>
      </c>
      <c r="AA3738" t="str">
        <f>TEXT(tbl_EcommerceSales[[#This Row],[Order_Date]],"mmm")</f>
        <v>Feb</v>
      </c>
      <c r="AB3738">
        <f>YEAR(tbl_EcommerceSales[[#This Row],[Order_Date]])</f>
        <v>2026</v>
      </c>
      <c r="AC3738" t="str">
        <f>IF(tbl_EcommerceSales[[#This Row],[Age]]&lt;18,"Under 18",IF(tbl_EcommerceSales[[#This Row],[Age]]&lt;=25,"18-25",IF(tbl_EcommerceSales[[#This Row],[Age]]&lt;=35,"26-35",IF(tbl_EcommerceSales[[#This Row],[Age]]&lt;=45,"36-45",IF(tbl_EcommerceSales[[#This Row],[Age]]&lt;=55,"46-55","56+")))))</f>
        <v>36-45</v>
      </c>
    </row>
    <row r="3739" spans="1:29" x14ac:dyDescent="0.35">
      <c r="A3739" t="s">
        <v>5746</v>
      </c>
      <c r="B3739" s="7">
        <v>46066</v>
      </c>
      <c r="C3739" t="s">
        <v>5747</v>
      </c>
      <c r="D3739" t="s">
        <v>130</v>
      </c>
      <c r="E3739" t="s">
        <v>48</v>
      </c>
      <c r="F3739">
        <v>28</v>
      </c>
      <c r="G3739" t="s">
        <v>142</v>
      </c>
      <c r="H3739" t="s">
        <v>88</v>
      </c>
      <c r="I3739" t="s">
        <v>131</v>
      </c>
      <c r="J3739" t="s">
        <v>132</v>
      </c>
      <c r="K3739" t="s">
        <v>91</v>
      </c>
      <c r="L3739" t="s">
        <v>133</v>
      </c>
      <c r="M3739">
        <v>4</v>
      </c>
      <c r="N3739" s="2">
        <v>1299</v>
      </c>
      <c r="O3739" s="3">
        <v>0.2</v>
      </c>
      <c r="P3739" s="2">
        <v>2440</v>
      </c>
      <c r="Q3739" t="s">
        <v>123</v>
      </c>
      <c r="R3739" t="s">
        <v>33</v>
      </c>
      <c r="S3739" t="s">
        <v>34</v>
      </c>
      <c r="T3739" s="4">
        <v>5</v>
      </c>
      <c r="U3739" s="11">
        <f t="shared" si="58"/>
        <v>5196</v>
      </c>
      <c r="V3739" s="11">
        <f>tbl_EcommerceSales[[#This Row],[Gross_Sales]]*tbl_EcommerceSales[[#This Row],[Discount]]</f>
        <v>1039.2</v>
      </c>
      <c r="W3739" s="11">
        <f>tbl_EcommerceSales[[#This Row],[Gross_Sales]]-tbl_EcommerceSales[[#This Row],[Discount_Amount]]</f>
        <v>4156.8</v>
      </c>
      <c r="X3739" s="11">
        <f>tbl_EcommerceSales[[#This Row],[Quantity]] * _xlfn.XLOOKUP(tbl_EcommerceSales[[#This Row],[Product_ID]], Product_Master!A:A, Product_Master!F:F)</f>
        <v>2440</v>
      </c>
      <c r="Y3739" s="11">
        <f>tbl_EcommerceSales[[#This Row],[Net_Revenue]]-tbl_EcommerceSales[[#This Row],[Total_Cost]]</f>
        <v>1716.8000000000002</v>
      </c>
      <c r="Z3739" s="9">
        <f>IFERROR(#REF!/tbl_EcommerceSales[[#This Row],[Total_Cost]], 0)</f>
        <v>0</v>
      </c>
      <c r="AA3739" t="str">
        <f>TEXT(tbl_EcommerceSales[[#This Row],[Order_Date]],"mmm")</f>
        <v>Feb</v>
      </c>
      <c r="AB3739">
        <f>YEAR(tbl_EcommerceSales[[#This Row],[Order_Date]])</f>
        <v>2026</v>
      </c>
      <c r="AC3739" t="str">
        <f>IF(tbl_EcommerceSales[[#This Row],[Age]]&lt;18,"Under 18",IF(tbl_EcommerceSales[[#This Row],[Age]]&lt;=25,"18-25",IF(tbl_EcommerceSales[[#This Row],[Age]]&lt;=35,"26-35",IF(tbl_EcommerceSales[[#This Row],[Age]]&lt;=45,"36-45",IF(tbl_EcommerceSales[[#This Row],[Age]]&lt;=55,"46-55","56+")))))</f>
        <v>26-35</v>
      </c>
    </row>
    <row r="3740" spans="1:29" x14ac:dyDescent="0.35">
      <c r="A3740" t="s">
        <v>5748</v>
      </c>
      <c r="B3740" s="7">
        <v>46066</v>
      </c>
      <c r="C3740" t="s">
        <v>3541</v>
      </c>
      <c r="D3740" t="s">
        <v>66</v>
      </c>
      <c r="E3740" t="s">
        <v>48</v>
      </c>
      <c r="F3740">
        <v>26</v>
      </c>
      <c r="G3740" t="s">
        <v>152</v>
      </c>
      <c r="H3740" t="s">
        <v>72</v>
      </c>
      <c r="I3740" t="s">
        <v>221</v>
      </c>
      <c r="J3740" t="s">
        <v>222</v>
      </c>
      <c r="K3740" t="s">
        <v>177</v>
      </c>
      <c r="L3740" t="s">
        <v>208</v>
      </c>
      <c r="M3740">
        <v>1</v>
      </c>
      <c r="N3740" s="2">
        <v>1499</v>
      </c>
      <c r="O3740" s="3">
        <v>0.25</v>
      </c>
      <c r="P3740" s="2">
        <v>800</v>
      </c>
      <c r="Q3740" t="s">
        <v>32</v>
      </c>
      <c r="R3740" t="s">
        <v>33</v>
      </c>
      <c r="S3740" t="s">
        <v>57</v>
      </c>
      <c r="T3740" s="4">
        <v>5</v>
      </c>
      <c r="U3740" s="11">
        <f t="shared" si="58"/>
        <v>1499</v>
      </c>
      <c r="V3740" s="11">
        <f>tbl_EcommerceSales[[#This Row],[Gross_Sales]]*tbl_EcommerceSales[[#This Row],[Discount]]</f>
        <v>374.75</v>
      </c>
      <c r="W3740" s="11">
        <f>tbl_EcommerceSales[[#This Row],[Gross_Sales]]-tbl_EcommerceSales[[#This Row],[Discount_Amount]]</f>
        <v>1124.25</v>
      </c>
      <c r="X3740" s="11">
        <f>tbl_EcommerceSales[[#This Row],[Quantity]] * _xlfn.XLOOKUP(tbl_EcommerceSales[[#This Row],[Product_ID]], Product_Master!A:A, Product_Master!F:F)</f>
        <v>800</v>
      </c>
      <c r="Y3740" s="11">
        <f>tbl_EcommerceSales[[#This Row],[Net_Revenue]]-tbl_EcommerceSales[[#This Row],[Total_Cost]]</f>
        <v>324.25</v>
      </c>
      <c r="Z3740" s="9">
        <f>IFERROR(#REF!/tbl_EcommerceSales[[#This Row],[Total_Cost]], 0)</f>
        <v>0</v>
      </c>
      <c r="AA3740" t="str">
        <f>TEXT(tbl_EcommerceSales[[#This Row],[Order_Date]],"mmm")</f>
        <v>Feb</v>
      </c>
      <c r="AB3740">
        <f>YEAR(tbl_EcommerceSales[[#This Row],[Order_Date]])</f>
        <v>2026</v>
      </c>
      <c r="AC3740" t="str">
        <f>IF(tbl_EcommerceSales[[#This Row],[Age]]&lt;18,"Under 18",IF(tbl_EcommerceSales[[#This Row],[Age]]&lt;=25,"18-25",IF(tbl_EcommerceSales[[#This Row],[Age]]&lt;=35,"26-35",IF(tbl_EcommerceSales[[#This Row],[Age]]&lt;=45,"36-45",IF(tbl_EcommerceSales[[#This Row],[Age]]&lt;=55,"46-55","56+")))))</f>
        <v>26-35</v>
      </c>
    </row>
    <row r="3741" spans="1:29" x14ac:dyDescent="0.35">
      <c r="A3741" t="s">
        <v>5749</v>
      </c>
      <c r="B3741" s="7">
        <v>46066</v>
      </c>
      <c r="C3741" t="s">
        <v>612</v>
      </c>
      <c r="D3741" t="s">
        <v>251</v>
      </c>
      <c r="E3741" t="s">
        <v>25</v>
      </c>
      <c r="F3741">
        <v>31</v>
      </c>
      <c r="G3741" t="s">
        <v>136</v>
      </c>
      <c r="H3741" t="s">
        <v>88</v>
      </c>
      <c r="I3741" t="s">
        <v>40</v>
      </c>
      <c r="J3741" t="s">
        <v>41</v>
      </c>
      <c r="K3741" t="s">
        <v>42</v>
      </c>
      <c r="L3741" t="s">
        <v>43</v>
      </c>
      <c r="M3741">
        <v>1</v>
      </c>
      <c r="N3741" s="2">
        <v>699</v>
      </c>
      <c r="O3741" s="3">
        <v>0.15</v>
      </c>
      <c r="P3741" s="2">
        <v>310</v>
      </c>
      <c r="Q3741" t="s">
        <v>32</v>
      </c>
      <c r="R3741" t="s">
        <v>33</v>
      </c>
      <c r="S3741" t="s">
        <v>34</v>
      </c>
      <c r="T3741" s="4">
        <v>4</v>
      </c>
      <c r="U3741" s="11">
        <f t="shared" si="58"/>
        <v>699</v>
      </c>
      <c r="V3741" s="11">
        <f>tbl_EcommerceSales[[#This Row],[Gross_Sales]]*tbl_EcommerceSales[[#This Row],[Discount]]</f>
        <v>104.85</v>
      </c>
      <c r="W3741" s="11">
        <f>tbl_EcommerceSales[[#This Row],[Gross_Sales]]-tbl_EcommerceSales[[#This Row],[Discount_Amount]]</f>
        <v>594.15</v>
      </c>
      <c r="X3741" s="11">
        <f>tbl_EcommerceSales[[#This Row],[Quantity]] * _xlfn.XLOOKUP(tbl_EcommerceSales[[#This Row],[Product_ID]], Product_Master!A:A, Product_Master!F:F)</f>
        <v>310</v>
      </c>
      <c r="Y3741" s="11">
        <f>tbl_EcommerceSales[[#This Row],[Net_Revenue]]-tbl_EcommerceSales[[#This Row],[Total_Cost]]</f>
        <v>284.14999999999998</v>
      </c>
      <c r="Z3741" s="9">
        <f>IFERROR(#REF!/tbl_EcommerceSales[[#This Row],[Total_Cost]], 0)</f>
        <v>0</v>
      </c>
      <c r="AA3741" t="str">
        <f>TEXT(tbl_EcommerceSales[[#This Row],[Order_Date]],"mmm")</f>
        <v>Feb</v>
      </c>
      <c r="AB3741">
        <f>YEAR(tbl_EcommerceSales[[#This Row],[Order_Date]])</f>
        <v>2026</v>
      </c>
      <c r="AC3741" t="str">
        <f>IF(tbl_EcommerceSales[[#This Row],[Age]]&lt;18,"Under 18",IF(tbl_EcommerceSales[[#This Row],[Age]]&lt;=25,"18-25",IF(tbl_EcommerceSales[[#This Row],[Age]]&lt;=35,"26-35",IF(tbl_EcommerceSales[[#This Row],[Age]]&lt;=45,"36-45",IF(tbl_EcommerceSales[[#This Row],[Age]]&lt;=55,"46-55","56+")))))</f>
        <v>26-35</v>
      </c>
    </row>
    <row r="3742" spans="1:29" x14ac:dyDescent="0.35">
      <c r="A3742" t="s">
        <v>5750</v>
      </c>
      <c r="B3742" s="7">
        <v>46066</v>
      </c>
      <c r="C3742" t="s">
        <v>882</v>
      </c>
      <c r="D3742" t="s">
        <v>159</v>
      </c>
      <c r="E3742" t="s">
        <v>25</v>
      </c>
      <c r="F3742">
        <v>25</v>
      </c>
      <c r="G3742" t="s">
        <v>26</v>
      </c>
      <c r="H3742" t="s">
        <v>27</v>
      </c>
      <c r="I3742" t="s">
        <v>111</v>
      </c>
      <c r="J3742" t="s">
        <v>112</v>
      </c>
      <c r="K3742" t="s">
        <v>55</v>
      </c>
      <c r="L3742" t="s">
        <v>113</v>
      </c>
      <c r="M3742">
        <v>3</v>
      </c>
      <c r="N3742" s="2">
        <v>1799</v>
      </c>
      <c r="O3742" s="3">
        <v>0.2</v>
      </c>
      <c r="P3742" s="2">
        <v>2850</v>
      </c>
      <c r="Q3742" t="s">
        <v>76</v>
      </c>
      <c r="R3742" t="s">
        <v>33</v>
      </c>
      <c r="S3742" t="s">
        <v>34</v>
      </c>
      <c r="T3742" s="4">
        <v>3</v>
      </c>
      <c r="U3742" s="11">
        <f t="shared" si="58"/>
        <v>5397</v>
      </c>
      <c r="V3742" s="11">
        <f>tbl_EcommerceSales[[#This Row],[Gross_Sales]]*tbl_EcommerceSales[[#This Row],[Discount]]</f>
        <v>1079.4000000000001</v>
      </c>
      <c r="W3742" s="11">
        <f>tbl_EcommerceSales[[#This Row],[Gross_Sales]]-tbl_EcommerceSales[[#This Row],[Discount_Amount]]</f>
        <v>4317.6000000000004</v>
      </c>
      <c r="X3742" s="11">
        <f>tbl_EcommerceSales[[#This Row],[Quantity]] * _xlfn.XLOOKUP(tbl_EcommerceSales[[#This Row],[Product_ID]], Product_Master!A:A, Product_Master!F:F)</f>
        <v>2850</v>
      </c>
      <c r="Y3742" s="11">
        <f>tbl_EcommerceSales[[#This Row],[Net_Revenue]]-tbl_EcommerceSales[[#This Row],[Total_Cost]]</f>
        <v>1467.6000000000004</v>
      </c>
      <c r="Z3742" s="9">
        <f>IFERROR(#REF!/tbl_EcommerceSales[[#This Row],[Total_Cost]], 0)</f>
        <v>0</v>
      </c>
      <c r="AA3742" t="str">
        <f>TEXT(tbl_EcommerceSales[[#This Row],[Order_Date]],"mmm")</f>
        <v>Feb</v>
      </c>
      <c r="AB3742">
        <f>YEAR(tbl_EcommerceSales[[#This Row],[Order_Date]])</f>
        <v>2026</v>
      </c>
      <c r="AC3742" t="str">
        <f>IF(tbl_EcommerceSales[[#This Row],[Age]]&lt;18,"Under 18",IF(tbl_EcommerceSales[[#This Row],[Age]]&lt;=25,"18-25",IF(tbl_EcommerceSales[[#This Row],[Age]]&lt;=35,"26-35",IF(tbl_EcommerceSales[[#This Row],[Age]]&lt;=45,"36-45",IF(tbl_EcommerceSales[[#This Row],[Age]]&lt;=55,"46-55","56+")))))</f>
        <v>18-25</v>
      </c>
    </row>
    <row r="3743" spans="1:29" x14ac:dyDescent="0.35">
      <c r="A3743" t="s">
        <v>5751</v>
      </c>
      <c r="B3743" s="7">
        <v>46067</v>
      </c>
      <c r="C3743" t="s">
        <v>325</v>
      </c>
      <c r="D3743" t="s">
        <v>181</v>
      </c>
      <c r="E3743" t="s">
        <v>25</v>
      </c>
      <c r="F3743">
        <v>52</v>
      </c>
      <c r="G3743" t="s">
        <v>122</v>
      </c>
      <c r="H3743" t="s">
        <v>72</v>
      </c>
      <c r="I3743" t="s">
        <v>236</v>
      </c>
      <c r="J3743" t="s">
        <v>237</v>
      </c>
      <c r="K3743" t="s">
        <v>82</v>
      </c>
      <c r="L3743" t="s">
        <v>238</v>
      </c>
      <c r="M3743">
        <v>2</v>
      </c>
      <c r="N3743" s="2">
        <v>899</v>
      </c>
      <c r="O3743" s="3">
        <v>0.05</v>
      </c>
      <c r="P3743" s="2">
        <v>960</v>
      </c>
      <c r="Q3743" t="s">
        <v>32</v>
      </c>
      <c r="R3743" t="s">
        <v>33</v>
      </c>
      <c r="S3743" t="s">
        <v>57</v>
      </c>
      <c r="T3743" s="4">
        <v>5</v>
      </c>
      <c r="U3743" s="11">
        <f t="shared" si="58"/>
        <v>1798</v>
      </c>
      <c r="V3743" s="11">
        <f>tbl_EcommerceSales[[#This Row],[Gross_Sales]]*tbl_EcommerceSales[[#This Row],[Discount]]</f>
        <v>89.9</v>
      </c>
      <c r="W3743" s="11">
        <f>tbl_EcommerceSales[[#This Row],[Gross_Sales]]-tbl_EcommerceSales[[#This Row],[Discount_Amount]]</f>
        <v>1708.1</v>
      </c>
      <c r="X3743" s="11">
        <f>tbl_EcommerceSales[[#This Row],[Quantity]] * _xlfn.XLOOKUP(tbl_EcommerceSales[[#This Row],[Product_ID]], Product_Master!A:A, Product_Master!F:F)</f>
        <v>960</v>
      </c>
      <c r="Y3743" s="11">
        <f>tbl_EcommerceSales[[#This Row],[Net_Revenue]]-tbl_EcommerceSales[[#This Row],[Total_Cost]]</f>
        <v>748.09999999999991</v>
      </c>
      <c r="Z3743" s="9">
        <f>IFERROR(#REF!/tbl_EcommerceSales[[#This Row],[Total_Cost]], 0)</f>
        <v>0</v>
      </c>
      <c r="AA3743" t="str">
        <f>TEXT(tbl_EcommerceSales[[#This Row],[Order_Date]],"mmm")</f>
        <v>Feb</v>
      </c>
      <c r="AB3743">
        <f>YEAR(tbl_EcommerceSales[[#This Row],[Order_Date]])</f>
        <v>2026</v>
      </c>
      <c r="AC3743" t="str">
        <f>IF(tbl_EcommerceSales[[#This Row],[Age]]&lt;18,"Under 18",IF(tbl_EcommerceSales[[#This Row],[Age]]&lt;=25,"18-25",IF(tbl_EcommerceSales[[#This Row],[Age]]&lt;=35,"26-35",IF(tbl_EcommerceSales[[#This Row],[Age]]&lt;=45,"36-45",IF(tbl_EcommerceSales[[#This Row],[Age]]&lt;=55,"46-55","56+")))))</f>
        <v>46-55</v>
      </c>
    </row>
    <row r="3744" spans="1:29" x14ac:dyDescent="0.35">
      <c r="A3744" t="s">
        <v>5752</v>
      </c>
      <c r="B3744" s="7">
        <v>46067</v>
      </c>
      <c r="C3744" t="s">
        <v>3317</v>
      </c>
      <c r="D3744" t="s">
        <v>235</v>
      </c>
      <c r="E3744" t="s">
        <v>48</v>
      </c>
      <c r="F3744">
        <v>36</v>
      </c>
      <c r="G3744" t="s">
        <v>171</v>
      </c>
      <c r="H3744" t="s">
        <v>39</v>
      </c>
      <c r="I3744" t="s">
        <v>349</v>
      </c>
      <c r="J3744" t="s">
        <v>350</v>
      </c>
      <c r="K3744" t="s">
        <v>82</v>
      </c>
      <c r="L3744" t="s">
        <v>238</v>
      </c>
      <c r="M3744">
        <v>4</v>
      </c>
      <c r="N3744" s="2">
        <v>1599</v>
      </c>
      <c r="O3744" s="3">
        <v>0.2</v>
      </c>
      <c r="P3744" s="2">
        <v>3680</v>
      </c>
      <c r="Q3744" t="s">
        <v>32</v>
      </c>
      <c r="R3744" t="s">
        <v>33</v>
      </c>
      <c r="S3744" t="s">
        <v>34</v>
      </c>
      <c r="T3744" s="4">
        <v>4</v>
      </c>
      <c r="U3744" s="11">
        <f t="shared" si="58"/>
        <v>6396</v>
      </c>
      <c r="V3744" s="11">
        <f>tbl_EcommerceSales[[#This Row],[Gross_Sales]]*tbl_EcommerceSales[[#This Row],[Discount]]</f>
        <v>1279.2</v>
      </c>
      <c r="W3744" s="11">
        <f>tbl_EcommerceSales[[#This Row],[Gross_Sales]]-tbl_EcommerceSales[[#This Row],[Discount_Amount]]</f>
        <v>5116.8</v>
      </c>
      <c r="X3744" s="11">
        <f>tbl_EcommerceSales[[#This Row],[Quantity]] * _xlfn.XLOOKUP(tbl_EcommerceSales[[#This Row],[Product_ID]], Product_Master!A:A, Product_Master!F:F)</f>
        <v>3680</v>
      </c>
      <c r="Y3744" s="11">
        <f>tbl_EcommerceSales[[#This Row],[Net_Revenue]]-tbl_EcommerceSales[[#This Row],[Total_Cost]]</f>
        <v>1436.8000000000002</v>
      </c>
      <c r="Z3744" s="9">
        <f>IFERROR(#REF!/tbl_EcommerceSales[[#This Row],[Total_Cost]], 0)</f>
        <v>0</v>
      </c>
      <c r="AA3744" t="str">
        <f>TEXT(tbl_EcommerceSales[[#This Row],[Order_Date]],"mmm")</f>
        <v>Feb</v>
      </c>
      <c r="AB3744">
        <f>YEAR(tbl_EcommerceSales[[#This Row],[Order_Date]])</f>
        <v>2026</v>
      </c>
      <c r="AC3744" t="str">
        <f>IF(tbl_EcommerceSales[[#This Row],[Age]]&lt;18,"Under 18",IF(tbl_EcommerceSales[[#This Row],[Age]]&lt;=25,"18-25",IF(tbl_EcommerceSales[[#This Row],[Age]]&lt;=35,"26-35",IF(tbl_EcommerceSales[[#This Row],[Age]]&lt;=45,"36-45",IF(tbl_EcommerceSales[[#This Row],[Age]]&lt;=55,"46-55","56+")))))</f>
        <v>36-45</v>
      </c>
    </row>
    <row r="3745" spans="1:29" x14ac:dyDescent="0.35">
      <c r="A3745" t="s">
        <v>5753</v>
      </c>
      <c r="B3745" s="7">
        <v>46067</v>
      </c>
      <c r="C3745" t="s">
        <v>4202</v>
      </c>
      <c r="D3745" t="s">
        <v>148</v>
      </c>
      <c r="E3745" t="s">
        <v>48</v>
      </c>
      <c r="F3745">
        <v>36</v>
      </c>
      <c r="G3745" t="s">
        <v>155</v>
      </c>
      <c r="H3745" t="s">
        <v>88</v>
      </c>
      <c r="I3745" t="s">
        <v>338</v>
      </c>
      <c r="J3745" t="s">
        <v>339</v>
      </c>
      <c r="K3745" t="s">
        <v>55</v>
      </c>
      <c r="L3745" t="s">
        <v>56</v>
      </c>
      <c r="M3745">
        <v>2</v>
      </c>
      <c r="N3745" s="2">
        <v>1499</v>
      </c>
      <c r="O3745" s="3">
        <v>0.05</v>
      </c>
      <c r="P3745" s="2">
        <v>1560</v>
      </c>
      <c r="Q3745" t="s">
        <v>123</v>
      </c>
      <c r="R3745" t="s">
        <v>33</v>
      </c>
      <c r="S3745" t="s">
        <v>57</v>
      </c>
      <c r="T3745" s="4">
        <v>5</v>
      </c>
      <c r="U3745" s="11">
        <f t="shared" si="58"/>
        <v>2998</v>
      </c>
      <c r="V3745" s="11">
        <f>tbl_EcommerceSales[[#This Row],[Gross_Sales]]*tbl_EcommerceSales[[#This Row],[Discount]]</f>
        <v>149.9</v>
      </c>
      <c r="W3745" s="11">
        <f>tbl_EcommerceSales[[#This Row],[Gross_Sales]]-tbl_EcommerceSales[[#This Row],[Discount_Amount]]</f>
        <v>2848.1</v>
      </c>
      <c r="X3745" s="11">
        <f>tbl_EcommerceSales[[#This Row],[Quantity]] * _xlfn.XLOOKUP(tbl_EcommerceSales[[#This Row],[Product_ID]], Product_Master!A:A, Product_Master!F:F)</f>
        <v>1560</v>
      </c>
      <c r="Y3745" s="11">
        <f>tbl_EcommerceSales[[#This Row],[Net_Revenue]]-tbl_EcommerceSales[[#This Row],[Total_Cost]]</f>
        <v>1288.0999999999999</v>
      </c>
      <c r="Z3745" s="9">
        <f>IFERROR(#REF!/tbl_EcommerceSales[[#This Row],[Total_Cost]], 0)</f>
        <v>0</v>
      </c>
      <c r="AA3745" t="str">
        <f>TEXT(tbl_EcommerceSales[[#This Row],[Order_Date]],"mmm")</f>
        <v>Feb</v>
      </c>
      <c r="AB3745">
        <f>YEAR(tbl_EcommerceSales[[#This Row],[Order_Date]])</f>
        <v>2026</v>
      </c>
      <c r="AC3745" t="str">
        <f>IF(tbl_EcommerceSales[[#This Row],[Age]]&lt;18,"Under 18",IF(tbl_EcommerceSales[[#This Row],[Age]]&lt;=25,"18-25",IF(tbl_EcommerceSales[[#This Row],[Age]]&lt;=35,"26-35",IF(tbl_EcommerceSales[[#This Row],[Age]]&lt;=45,"36-45",IF(tbl_EcommerceSales[[#This Row],[Age]]&lt;=55,"46-55","56+")))))</f>
        <v>36-45</v>
      </c>
    </row>
    <row r="3746" spans="1:29" x14ac:dyDescent="0.35">
      <c r="A3746" t="s">
        <v>5754</v>
      </c>
      <c r="B3746" s="7">
        <v>46067</v>
      </c>
      <c r="C3746" t="s">
        <v>5755</v>
      </c>
      <c r="D3746" t="s">
        <v>251</v>
      </c>
      <c r="E3746" t="s">
        <v>25</v>
      </c>
      <c r="F3746">
        <v>26</v>
      </c>
      <c r="G3746" t="s">
        <v>142</v>
      </c>
      <c r="H3746" t="s">
        <v>88</v>
      </c>
      <c r="I3746" t="s">
        <v>517</v>
      </c>
      <c r="J3746" t="s">
        <v>518</v>
      </c>
      <c r="K3746" t="s">
        <v>30</v>
      </c>
      <c r="L3746" t="s">
        <v>278</v>
      </c>
      <c r="M3746">
        <v>1</v>
      </c>
      <c r="N3746" s="2">
        <v>1299</v>
      </c>
      <c r="O3746" s="3">
        <v>0</v>
      </c>
      <c r="P3746" s="2">
        <v>690</v>
      </c>
      <c r="Q3746" t="s">
        <v>44</v>
      </c>
      <c r="R3746" t="s">
        <v>162</v>
      </c>
      <c r="S3746" t="s">
        <v>34</v>
      </c>
      <c r="T3746" s="4"/>
      <c r="U3746" s="11">
        <f t="shared" si="58"/>
        <v>1299</v>
      </c>
      <c r="V3746" s="11">
        <f>tbl_EcommerceSales[[#This Row],[Gross_Sales]]*tbl_EcommerceSales[[#This Row],[Discount]]</f>
        <v>0</v>
      </c>
      <c r="W3746" s="11">
        <f>tbl_EcommerceSales[[#This Row],[Gross_Sales]]-tbl_EcommerceSales[[#This Row],[Discount_Amount]]</f>
        <v>1299</v>
      </c>
      <c r="X3746" s="11">
        <f>tbl_EcommerceSales[[#This Row],[Quantity]] * _xlfn.XLOOKUP(tbl_EcommerceSales[[#This Row],[Product_ID]], Product_Master!A:A, Product_Master!F:F)</f>
        <v>690</v>
      </c>
      <c r="Y3746" s="11">
        <f>tbl_EcommerceSales[[#This Row],[Net_Revenue]]-tbl_EcommerceSales[[#This Row],[Total_Cost]]</f>
        <v>609</v>
      </c>
      <c r="Z3746" s="9">
        <f>IFERROR(#REF!/tbl_EcommerceSales[[#This Row],[Total_Cost]], 0)</f>
        <v>0</v>
      </c>
      <c r="AA3746" t="str">
        <f>TEXT(tbl_EcommerceSales[[#This Row],[Order_Date]],"mmm")</f>
        <v>Feb</v>
      </c>
      <c r="AB3746">
        <f>YEAR(tbl_EcommerceSales[[#This Row],[Order_Date]])</f>
        <v>2026</v>
      </c>
      <c r="AC3746" t="str">
        <f>IF(tbl_EcommerceSales[[#This Row],[Age]]&lt;18,"Under 18",IF(tbl_EcommerceSales[[#This Row],[Age]]&lt;=25,"18-25",IF(tbl_EcommerceSales[[#This Row],[Age]]&lt;=35,"26-35",IF(tbl_EcommerceSales[[#This Row],[Age]]&lt;=45,"36-45",IF(tbl_EcommerceSales[[#This Row],[Age]]&lt;=55,"46-55","56+")))))</f>
        <v>26-35</v>
      </c>
    </row>
    <row r="3747" spans="1:29" x14ac:dyDescent="0.35">
      <c r="A3747" t="s">
        <v>5756</v>
      </c>
      <c r="B3747" s="7">
        <v>46067</v>
      </c>
      <c r="C3747" t="s">
        <v>5757</v>
      </c>
      <c r="D3747" t="s">
        <v>269</v>
      </c>
      <c r="E3747" t="s">
        <v>48</v>
      </c>
      <c r="F3747">
        <v>29</v>
      </c>
      <c r="G3747" t="s">
        <v>192</v>
      </c>
      <c r="H3747" t="s">
        <v>27</v>
      </c>
      <c r="I3747" t="s">
        <v>257</v>
      </c>
      <c r="J3747" t="s">
        <v>258</v>
      </c>
      <c r="K3747" t="s">
        <v>55</v>
      </c>
      <c r="L3747" t="s">
        <v>56</v>
      </c>
      <c r="M3747">
        <v>3</v>
      </c>
      <c r="N3747" s="2">
        <v>1999</v>
      </c>
      <c r="O3747" s="3">
        <v>0.1</v>
      </c>
      <c r="P3747" s="2">
        <v>3150</v>
      </c>
      <c r="Q3747" t="s">
        <v>123</v>
      </c>
      <c r="R3747" t="s">
        <v>33</v>
      </c>
      <c r="S3747" t="s">
        <v>57</v>
      </c>
      <c r="T3747" s="4">
        <v>4</v>
      </c>
      <c r="U3747" s="11">
        <f t="shared" si="58"/>
        <v>5997</v>
      </c>
      <c r="V3747" s="11">
        <f>tbl_EcommerceSales[[#This Row],[Gross_Sales]]*tbl_EcommerceSales[[#This Row],[Discount]]</f>
        <v>599.70000000000005</v>
      </c>
      <c r="W3747" s="11">
        <f>tbl_EcommerceSales[[#This Row],[Gross_Sales]]-tbl_EcommerceSales[[#This Row],[Discount_Amount]]</f>
        <v>5397.3</v>
      </c>
      <c r="X3747" s="11">
        <f>tbl_EcommerceSales[[#This Row],[Quantity]] * _xlfn.XLOOKUP(tbl_EcommerceSales[[#This Row],[Product_ID]], Product_Master!A:A, Product_Master!F:F)</f>
        <v>3150</v>
      </c>
      <c r="Y3747" s="11">
        <f>tbl_EcommerceSales[[#This Row],[Net_Revenue]]-tbl_EcommerceSales[[#This Row],[Total_Cost]]</f>
        <v>2247.3000000000002</v>
      </c>
      <c r="Z3747" s="9">
        <f>IFERROR(#REF!/tbl_EcommerceSales[[#This Row],[Total_Cost]], 0)</f>
        <v>0</v>
      </c>
      <c r="AA3747" t="str">
        <f>TEXT(tbl_EcommerceSales[[#This Row],[Order_Date]],"mmm")</f>
        <v>Feb</v>
      </c>
      <c r="AB3747">
        <f>YEAR(tbl_EcommerceSales[[#This Row],[Order_Date]])</f>
        <v>2026</v>
      </c>
      <c r="AC3747" t="str">
        <f>IF(tbl_EcommerceSales[[#This Row],[Age]]&lt;18,"Under 18",IF(tbl_EcommerceSales[[#This Row],[Age]]&lt;=25,"18-25",IF(tbl_EcommerceSales[[#This Row],[Age]]&lt;=35,"26-35",IF(tbl_EcommerceSales[[#This Row],[Age]]&lt;=45,"36-45",IF(tbl_EcommerceSales[[#This Row],[Age]]&lt;=55,"46-55","56+")))))</f>
        <v>26-35</v>
      </c>
    </row>
    <row r="3748" spans="1:29" x14ac:dyDescent="0.35">
      <c r="A3748" t="s">
        <v>5758</v>
      </c>
      <c r="B3748" s="7">
        <v>46067</v>
      </c>
      <c r="C3748" t="s">
        <v>811</v>
      </c>
      <c r="D3748" t="s">
        <v>205</v>
      </c>
      <c r="E3748" t="s">
        <v>25</v>
      </c>
      <c r="F3748">
        <v>18</v>
      </c>
      <c r="G3748" t="s">
        <v>289</v>
      </c>
      <c r="H3748" t="s">
        <v>88</v>
      </c>
      <c r="I3748" t="s">
        <v>349</v>
      </c>
      <c r="J3748" t="s">
        <v>350</v>
      </c>
      <c r="K3748" t="s">
        <v>82</v>
      </c>
      <c r="L3748" t="s">
        <v>238</v>
      </c>
      <c r="M3748">
        <v>2</v>
      </c>
      <c r="N3748" s="2">
        <v>1599</v>
      </c>
      <c r="O3748" s="3">
        <v>0.05</v>
      </c>
      <c r="P3748" s="2">
        <v>1840</v>
      </c>
      <c r="Q3748" t="s">
        <v>44</v>
      </c>
      <c r="R3748" t="s">
        <v>33</v>
      </c>
      <c r="S3748" t="s">
        <v>34</v>
      </c>
      <c r="T3748" s="4">
        <v>5</v>
      </c>
      <c r="U3748" s="11">
        <f t="shared" si="58"/>
        <v>3198</v>
      </c>
      <c r="V3748" s="11">
        <f>tbl_EcommerceSales[[#This Row],[Gross_Sales]]*tbl_EcommerceSales[[#This Row],[Discount]]</f>
        <v>159.9</v>
      </c>
      <c r="W3748" s="11">
        <f>tbl_EcommerceSales[[#This Row],[Gross_Sales]]-tbl_EcommerceSales[[#This Row],[Discount_Amount]]</f>
        <v>3038.1</v>
      </c>
      <c r="X3748" s="11">
        <f>tbl_EcommerceSales[[#This Row],[Quantity]] * _xlfn.XLOOKUP(tbl_EcommerceSales[[#This Row],[Product_ID]], Product_Master!A:A, Product_Master!F:F)</f>
        <v>1840</v>
      </c>
      <c r="Y3748" s="11">
        <f>tbl_EcommerceSales[[#This Row],[Net_Revenue]]-tbl_EcommerceSales[[#This Row],[Total_Cost]]</f>
        <v>1198.0999999999999</v>
      </c>
      <c r="Z3748" s="9">
        <f>IFERROR(#REF!/tbl_EcommerceSales[[#This Row],[Total_Cost]], 0)</f>
        <v>0</v>
      </c>
      <c r="AA3748" t="str">
        <f>TEXT(tbl_EcommerceSales[[#This Row],[Order_Date]],"mmm")</f>
        <v>Feb</v>
      </c>
      <c r="AB3748">
        <f>YEAR(tbl_EcommerceSales[[#This Row],[Order_Date]])</f>
        <v>2026</v>
      </c>
      <c r="AC3748" t="str">
        <f>IF(tbl_EcommerceSales[[#This Row],[Age]]&lt;18,"Under 18",IF(tbl_EcommerceSales[[#This Row],[Age]]&lt;=25,"18-25",IF(tbl_EcommerceSales[[#This Row],[Age]]&lt;=35,"26-35",IF(tbl_EcommerceSales[[#This Row],[Age]]&lt;=45,"36-45",IF(tbl_EcommerceSales[[#This Row],[Age]]&lt;=55,"46-55","56+")))))</f>
        <v>18-25</v>
      </c>
    </row>
    <row r="3749" spans="1:29" x14ac:dyDescent="0.35">
      <c r="A3749" t="s">
        <v>5759</v>
      </c>
      <c r="B3749" s="7">
        <v>46068</v>
      </c>
      <c r="C3749" t="s">
        <v>2281</v>
      </c>
      <c r="D3749" t="s">
        <v>189</v>
      </c>
      <c r="E3749" t="s">
        <v>25</v>
      </c>
      <c r="F3749">
        <v>37</v>
      </c>
      <c r="G3749" t="s">
        <v>155</v>
      </c>
      <c r="H3749" t="s">
        <v>88</v>
      </c>
      <c r="I3749" t="s">
        <v>241</v>
      </c>
      <c r="J3749" t="s">
        <v>242</v>
      </c>
      <c r="K3749" t="s">
        <v>42</v>
      </c>
      <c r="L3749" t="s">
        <v>243</v>
      </c>
      <c r="M3749">
        <v>2</v>
      </c>
      <c r="N3749" s="2">
        <v>649</v>
      </c>
      <c r="O3749" s="3">
        <v>0.1</v>
      </c>
      <c r="P3749" s="2">
        <v>580</v>
      </c>
      <c r="Q3749" t="s">
        <v>76</v>
      </c>
      <c r="R3749" t="s">
        <v>33</v>
      </c>
      <c r="S3749" t="s">
        <v>34</v>
      </c>
      <c r="T3749" s="4">
        <v>3</v>
      </c>
      <c r="U3749" s="11">
        <f t="shared" si="58"/>
        <v>1298</v>
      </c>
      <c r="V3749" s="11">
        <f>tbl_EcommerceSales[[#This Row],[Gross_Sales]]*tbl_EcommerceSales[[#This Row],[Discount]]</f>
        <v>129.80000000000001</v>
      </c>
      <c r="W3749" s="11">
        <f>tbl_EcommerceSales[[#This Row],[Gross_Sales]]-tbl_EcommerceSales[[#This Row],[Discount_Amount]]</f>
        <v>1168.2</v>
      </c>
      <c r="X3749" s="11">
        <f>tbl_EcommerceSales[[#This Row],[Quantity]] * _xlfn.XLOOKUP(tbl_EcommerceSales[[#This Row],[Product_ID]], Product_Master!A:A, Product_Master!F:F)</f>
        <v>580</v>
      </c>
      <c r="Y3749" s="11">
        <f>tbl_EcommerceSales[[#This Row],[Net_Revenue]]-tbl_EcommerceSales[[#This Row],[Total_Cost]]</f>
        <v>588.20000000000005</v>
      </c>
      <c r="Z3749" s="9">
        <f>IFERROR(#REF!/tbl_EcommerceSales[[#This Row],[Total_Cost]], 0)</f>
        <v>0</v>
      </c>
      <c r="AA3749" t="str">
        <f>TEXT(tbl_EcommerceSales[[#This Row],[Order_Date]],"mmm")</f>
        <v>Feb</v>
      </c>
      <c r="AB3749">
        <f>YEAR(tbl_EcommerceSales[[#This Row],[Order_Date]])</f>
        <v>2026</v>
      </c>
      <c r="AC3749" t="str">
        <f>IF(tbl_EcommerceSales[[#This Row],[Age]]&lt;18,"Under 18",IF(tbl_EcommerceSales[[#This Row],[Age]]&lt;=25,"18-25",IF(tbl_EcommerceSales[[#This Row],[Age]]&lt;=35,"26-35",IF(tbl_EcommerceSales[[#This Row],[Age]]&lt;=45,"36-45",IF(tbl_EcommerceSales[[#This Row],[Age]]&lt;=55,"46-55","56+")))))</f>
        <v>36-45</v>
      </c>
    </row>
    <row r="3750" spans="1:29" x14ac:dyDescent="0.35">
      <c r="A3750" t="s">
        <v>5760</v>
      </c>
      <c r="B3750" s="7">
        <v>46068</v>
      </c>
      <c r="C3750" t="s">
        <v>5761</v>
      </c>
      <c r="D3750" t="s">
        <v>181</v>
      </c>
      <c r="E3750" t="s">
        <v>25</v>
      </c>
      <c r="F3750">
        <v>28</v>
      </c>
      <c r="G3750" t="s">
        <v>174</v>
      </c>
      <c r="H3750" t="s">
        <v>39</v>
      </c>
      <c r="I3750" t="s">
        <v>28</v>
      </c>
      <c r="J3750" t="s">
        <v>29</v>
      </c>
      <c r="K3750" t="s">
        <v>30</v>
      </c>
      <c r="L3750" t="s">
        <v>31</v>
      </c>
      <c r="M3750">
        <v>5</v>
      </c>
      <c r="N3750" s="2">
        <v>5999</v>
      </c>
      <c r="O3750" s="3">
        <v>0.05</v>
      </c>
      <c r="P3750" s="2">
        <v>19500</v>
      </c>
      <c r="Q3750" t="s">
        <v>32</v>
      </c>
      <c r="R3750" t="s">
        <v>33</v>
      </c>
      <c r="S3750" t="s">
        <v>34</v>
      </c>
      <c r="T3750" s="4">
        <v>5</v>
      </c>
      <c r="U3750" s="11">
        <f t="shared" si="58"/>
        <v>29995</v>
      </c>
      <c r="V3750" s="11">
        <f>tbl_EcommerceSales[[#This Row],[Gross_Sales]]*tbl_EcommerceSales[[#This Row],[Discount]]</f>
        <v>1499.75</v>
      </c>
      <c r="W3750" s="11">
        <f>tbl_EcommerceSales[[#This Row],[Gross_Sales]]-tbl_EcommerceSales[[#This Row],[Discount_Amount]]</f>
        <v>28495.25</v>
      </c>
      <c r="X3750" s="11">
        <f>tbl_EcommerceSales[[#This Row],[Quantity]] * _xlfn.XLOOKUP(tbl_EcommerceSales[[#This Row],[Product_ID]], Product_Master!A:A, Product_Master!F:F)</f>
        <v>19500</v>
      </c>
      <c r="Y3750" s="11">
        <f>tbl_EcommerceSales[[#This Row],[Net_Revenue]]-tbl_EcommerceSales[[#This Row],[Total_Cost]]</f>
        <v>8995.25</v>
      </c>
      <c r="Z3750" s="9">
        <f>IFERROR(#REF!/tbl_EcommerceSales[[#This Row],[Total_Cost]], 0)</f>
        <v>0</v>
      </c>
      <c r="AA3750" t="str">
        <f>TEXT(tbl_EcommerceSales[[#This Row],[Order_Date]],"mmm")</f>
        <v>Feb</v>
      </c>
      <c r="AB3750">
        <f>YEAR(tbl_EcommerceSales[[#This Row],[Order_Date]])</f>
        <v>2026</v>
      </c>
      <c r="AC3750" t="str">
        <f>IF(tbl_EcommerceSales[[#This Row],[Age]]&lt;18,"Under 18",IF(tbl_EcommerceSales[[#This Row],[Age]]&lt;=25,"18-25",IF(tbl_EcommerceSales[[#This Row],[Age]]&lt;=35,"26-35",IF(tbl_EcommerceSales[[#This Row],[Age]]&lt;=45,"36-45",IF(tbl_EcommerceSales[[#This Row],[Age]]&lt;=55,"46-55","56+")))))</f>
        <v>26-35</v>
      </c>
    </row>
    <row r="3751" spans="1:29" x14ac:dyDescent="0.35">
      <c r="A3751" t="s">
        <v>5762</v>
      </c>
      <c r="B3751" s="7">
        <v>46068</v>
      </c>
      <c r="C3751" t="s">
        <v>5615</v>
      </c>
      <c r="D3751" t="s">
        <v>312</v>
      </c>
      <c r="E3751" t="s">
        <v>25</v>
      </c>
      <c r="F3751">
        <v>24</v>
      </c>
      <c r="G3751" t="s">
        <v>174</v>
      </c>
      <c r="H3751" t="s">
        <v>39</v>
      </c>
      <c r="I3751" t="s">
        <v>80</v>
      </c>
      <c r="J3751" t="s">
        <v>81</v>
      </c>
      <c r="K3751" t="s">
        <v>82</v>
      </c>
      <c r="L3751" t="s">
        <v>83</v>
      </c>
      <c r="M3751">
        <v>2</v>
      </c>
      <c r="N3751" s="2">
        <v>2499</v>
      </c>
      <c r="O3751" s="3">
        <v>0.15</v>
      </c>
      <c r="P3751" s="2">
        <v>3100</v>
      </c>
      <c r="Q3751" t="s">
        <v>76</v>
      </c>
      <c r="R3751" t="s">
        <v>33</v>
      </c>
      <c r="S3751" t="s">
        <v>57</v>
      </c>
      <c r="T3751" s="4">
        <v>5</v>
      </c>
      <c r="U3751" s="11">
        <f t="shared" si="58"/>
        <v>4998</v>
      </c>
      <c r="V3751" s="11">
        <f>tbl_EcommerceSales[[#This Row],[Gross_Sales]]*tbl_EcommerceSales[[#This Row],[Discount]]</f>
        <v>749.69999999999993</v>
      </c>
      <c r="W3751" s="11">
        <f>tbl_EcommerceSales[[#This Row],[Gross_Sales]]-tbl_EcommerceSales[[#This Row],[Discount_Amount]]</f>
        <v>4248.3</v>
      </c>
      <c r="X3751" s="11">
        <f>tbl_EcommerceSales[[#This Row],[Quantity]] * _xlfn.XLOOKUP(tbl_EcommerceSales[[#This Row],[Product_ID]], Product_Master!A:A, Product_Master!F:F)</f>
        <v>3100</v>
      </c>
      <c r="Y3751" s="11">
        <f>tbl_EcommerceSales[[#This Row],[Net_Revenue]]-tbl_EcommerceSales[[#This Row],[Total_Cost]]</f>
        <v>1148.3000000000002</v>
      </c>
      <c r="Z3751" s="9">
        <f>IFERROR(#REF!/tbl_EcommerceSales[[#This Row],[Total_Cost]], 0)</f>
        <v>0</v>
      </c>
      <c r="AA3751" t="str">
        <f>TEXT(tbl_EcommerceSales[[#This Row],[Order_Date]],"mmm")</f>
        <v>Feb</v>
      </c>
      <c r="AB3751">
        <f>YEAR(tbl_EcommerceSales[[#This Row],[Order_Date]])</f>
        <v>2026</v>
      </c>
      <c r="AC3751" t="str">
        <f>IF(tbl_EcommerceSales[[#This Row],[Age]]&lt;18,"Under 18",IF(tbl_EcommerceSales[[#This Row],[Age]]&lt;=25,"18-25",IF(tbl_EcommerceSales[[#This Row],[Age]]&lt;=35,"26-35",IF(tbl_EcommerceSales[[#This Row],[Age]]&lt;=45,"36-45",IF(tbl_EcommerceSales[[#This Row],[Age]]&lt;=55,"46-55","56+")))))</f>
        <v>18-25</v>
      </c>
    </row>
    <row r="3752" spans="1:29" x14ac:dyDescent="0.35">
      <c r="A3752" t="s">
        <v>5763</v>
      </c>
      <c r="B3752" s="7">
        <v>46068</v>
      </c>
      <c r="C3752" t="s">
        <v>1267</v>
      </c>
      <c r="D3752" t="s">
        <v>37</v>
      </c>
      <c r="E3752" t="s">
        <v>48</v>
      </c>
      <c r="F3752">
        <v>29</v>
      </c>
      <c r="G3752" t="s">
        <v>152</v>
      </c>
      <c r="H3752" t="s">
        <v>72</v>
      </c>
      <c r="I3752" t="s">
        <v>236</v>
      </c>
      <c r="J3752" t="s">
        <v>237</v>
      </c>
      <c r="K3752" t="s">
        <v>82</v>
      </c>
      <c r="L3752" t="s">
        <v>238</v>
      </c>
      <c r="M3752">
        <v>1</v>
      </c>
      <c r="N3752" s="2">
        <v>899</v>
      </c>
      <c r="O3752" s="3">
        <v>0.1</v>
      </c>
      <c r="P3752" s="2">
        <v>480</v>
      </c>
      <c r="Q3752" t="s">
        <v>156</v>
      </c>
      <c r="R3752" t="s">
        <v>33</v>
      </c>
      <c r="S3752" t="s">
        <v>34</v>
      </c>
      <c r="T3752" s="4">
        <v>5</v>
      </c>
      <c r="U3752" s="11">
        <f t="shared" si="58"/>
        <v>899</v>
      </c>
      <c r="V3752" s="11">
        <f>tbl_EcommerceSales[[#This Row],[Gross_Sales]]*tbl_EcommerceSales[[#This Row],[Discount]]</f>
        <v>89.9</v>
      </c>
      <c r="W3752" s="11">
        <f>tbl_EcommerceSales[[#This Row],[Gross_Sales]]-tbl_EcommerceSales[[#This Row],[Discount_Amount]]</f>
        <v>809.1</v>
      </c>
      <c r="X3752" s="11">
        <f>tbl_EcommerceSales[[#This Row],[Quantity]] * _xlfn.XLOOKUP(tbl_EcommerceSales[[#This Row],[Product_ID]], Product_Master!A:A, Product_Master!F:F)</f>
        <v>480</v>
      </c>
      <c r="Y3752" s="11">
        <f>tbl_EcommerceSales[[#This Row],[Net_Revenue]]-tbl_EcommerceSales[[#This Row],[Total_Cost]]</f>
        <v>329.1</v>
      </c>
      <c r="Z3752" s="9">
        <f>IFERROR(#REF!/tbl_EcommerceSales[[#This Row],[Total_Cost]], 0)</f>
        <v>0</v>
      </c>
      <c r="AA3752" t="str">
        <f>TEXT(tbl_EcommerceSales[[#This Row],[Order_Date]],"mmm")</f>
        <v>Feb</v>
      </c>
      <c r="AB3752">
        <f>YEAR(tbl_EcommerceSales[[#This Row],[Order_Date]])</f>
        <v>2026</v>
      </c>
      <c r="AC3752" t="str">
        <f>IF(tbl_EcommerceSales[[#This Row],[Age]]&lt;18,"Under 18",IF(tbl_EcommerceSales[[#This Row],[Age]]&lt;=25,"18-25",IF(tbl_EcommerceSales[[#This Row],[Age]]&lt;=35,"26-35",IF(tbl_EcommerceSales[[#This Row],[Age]]&lt;=45,"36-45",IF(tbl_EcommerceSales[[#This Row],[Age]]&lt;=55,"46-55","56+")))))</f>
        <v>26-35</v>
      </c>
    </row>
    <row r="3753" spans="1:29" x14ac:dyDescent="0.35">
      <c r="A3753" t="s">
        <v>5764</v>
      </c>
      <c r="B3753" s="7">
        <v>46068</v>
      </c>
      <c r="C3753" t="s">
        <v>3185</v>
      </c>
      <c r="D3753" t="s">
        <v>305</v>
      </c>
      <c r="E3753" t="s">
        <v>48</v>
      </c>
      <c r="F3753">
        <v>29</v>
      </c>
      <c r="G3753" t="s">
        <v>142</v>
      </c>
      <c r="H3753" t="s">
        <v>88</v>
      </c>
      <c r="I3753" t="s">
        <v>221</v>
      </c>
      <c r="J3753" t="s">
        <v>222</v>
      </c>
      <c r="K3753" t="s">
        <v>177</v>
      </c>
      <c r="L3753" t="s">
        <v>208</v>
      </c>
      <c r="M3753">
        <v>4</v>
      </c>
      <c r="N3753" s="2">
        <v>1499</v>
      </c>
      <c r="O3753" s="3">
        <v>0.2</v>
      </c>
      <c r="P3753" s="2">
        <v>3200</v>
      </c>
      <c r="Q3753" t="s">
        <v>32</v>
      </c>
      <c r="R3753" t="s">
        <v>33</v>
      </c>
      <c r="S3753" t="s">
        <v>57</v>
      </c>
      <c r="T3753" s="4">
        <v>4</v>
      </c>
      <c r="U3753" s="11">
        <f t="shared" si="58"/>
        <v>5996</v>
      </c>
      <c r="V3753" s="11">
        <f>tbl_EcommerceSales[[#This Row],[Gross_Sales]]*tbl_EcommerceSales[[#This Row],[Discount]]</f>
        <v>1199.2</v>
      </c>
      <c r="W3753" s="11">
        <f>tbl_EcommerceSales[[#This Row],[Gross_Sales]]-tbl_EcommerceSales[[#This Row],[Discount_Amount]]</f>
        <v>4796.8</v>
      </c>
      <c r="X3753" s="11">
        <f>tbl_EcommerceSales[[#This Row],[Quantity]] * _xlfn.XLOOKUP(tbl_EcommerceSales[[#This Row],[Product_ID]], Product_Master!A:A, Product_Master!F:F)</f>
        <v>3200</v>
      </c>
      <c r="Y3753" s="11">
        <f>tbl_EcommerceSales[[#This Row],[Net_Revenue]]-tbl_EcommerceSales[[#This Row],[Total_Cost]]</f>
        <v>1596.8000000000002</v>
      </c>
      <c r="Z3753" s="9">
        <f>IFERROR(#REF!/tbl_EcommerceSales[[#This Row],[Total_Cost]], 0)</f>
        <v>0</v>
      </c>
      <c r="AA3753" t="str">
        <f>TEXT(tbl_EcommerceSales[[#This Row],[Order_Date]],"mmm")</f>
        <v>Feb</v>
      </c>
      <c r="AB3753">
        <f>YEAR(tbl_EcommerceSales[[#This Row],[Order_Date]])</f>
        <v>2026</v>
      </c>
      <c r="AC3753" t="str">
        <f>IF(tbl_EcommerceSales[[#This Row],[Age]]&lt;18,"Under 18",IF(tbl_EcommerceSales[[#This Row],[Age]]&lt;=25,"18-25",IF(tbl_EcommerceSales[[#This Row],[Age]]&lt;=35,"26-35",IF(tbl_EcommerceSales[[#This Row],[Age]]&lt;=45,"36-45",IF(tbl_EcommerceSales[[#This Row],[Age]]&lt;=55,"46-55","56+")))))</f>
        <v>26-35</v>
      </c>
    </row>
    <row r="3754" spans="1:29" x14ac:dyDescent="0.35">
      <c r="A3754" t="s">
        <v>5765</v>
      </c>
      <c r="B3754" s="7">
        <v>46069</v>
      </c>
      <c r="C3754" t="s">
        <v>487</v>
      </c>
      <c r="D3754" t="s">
        <v>305</v>
      </c>
      <c r="E3754" t="s">
        <v>48</v>
      </c>
      <c r="F3754">
        <v>25</v>
      </c>
      <c r="G3754" t="s">
        <v>103</v>
      </c>
      <c r="H3754" t="s">
        <v>27</v>
      </c>
      <c r="I3754" t="s">
        <v>290</v>
      </c>
      <c r="J3754" t="s">
        <v>291</v>
      </c>
      <c r="K3754" t="s">
        <v>30</v>
      </c>
      <c r="L3754" t="s">
        <v>31</v>
      </c>
      <c r="M3754">
        <v>2</v>
      </c>
      <c r="N3754" s="2">
        <v>3499</v>
      </c>
      <c r="O3754" s="3">
        <v>0</v>
      </c>
      <c r="P3754" s="2">
        <v>4500</v>
      </c>
      <c r="Q3754" t="s">
        <v>123</v>
      </c>
      <c r="R3754" t="s">
        <v>33</v>
      </c>
      <c r="S3754" t="s">
        <v>34</v>
      </c>
      <c r="T3754" s="4">
        <v>4</v>
      </c>
      <c r="U3754" s="11">
        <f t="shared" si="58"/>
        <v>6998</v>
      </c>
      <c r="V3754" s="11">
        <f>tbl_EcommerceSales[[#This Row],[Gross_Sales]]*tbl_EcommerceSales[[#This Row],[Discount]]</f>
        <v>0</v>
      </c>
      <c r="W3754" s="11">
        <f>tbl_EcommerceSales[[#This Row],[Gross_Sales]]-tbl_EcommerceSales[[#This Row],[Discount_Amount]]</f>
        <v>6998</v>
      </c>
      <c r="X3754" s="11">
        <f>tbl_EcommerceSales[[#This Row],[Quantity]] * _xlfn.XLOOKUP(tbl_EcommerceSales[[#This Row],[Product_ID]], Product_Master!A:A, Product_Master!F:F)</f>
        <v>4500</v>
      </c>
      <c r="Y3754" s="11">
        <f>tbl_EcommerceSales[[#This Row],[Net_Revenue]]-tbl_EcommerceSales[[#This Row],[Total_Cost]]</f>
        <v>2498</v>
      </c>
      <c r="Z3754" s="9">
        <f>IFERROR(#REF!/tbl_EcommerceSales[[#This Row],[Total_Cost]], 0)</f>
        <v>0</v>
      </c>
      <c r="AA3754" t="str">
        <f>TEXT(tbl_EcommerceSales[[#This Row],[Order_Date]],"mmm")</f>
        <v>Feb</v>
      </c>
      <c r="AB3754">
        <f>YEAR(tbl_EcommerceSales[[#This Row],[Order_Date]])</f>
        <v>2026</v>
      </c>
      <c r="AC3754" t="str">
        <f>IF(tbl_EcommerceSales[[#This Row],[Age]]&lt;18,"Under 18",IF(tbl_EcommerceSales[[#This Row],[Age]]&lt;=25,"18-25",IF(tbl_EcommerceSales[[#This Row],[Age]]&lt;=35,"26-35",IF(tbl_EcommerceSales[[#This Row],[Age]]&lt;=45,"36-45",IF(tbl_EcommerceSales[[#This Row],[Age]]&lt;=55,"46-55","56+")))))</f>
        <v>18-25</v>
      </c>
    </row>
    <row r="3755" spans="1:29" x14ac:dyDescent="0.35">
      <c r="A3755" t="s">
        <v>5766</v>
      </c>
      <c r="B3755" s="7">
        <v>46069</v>
      </c>
      <c r="C3755" t="s">
        <v>5767</v>
      </c>
      <c r="D3755" t="s">
        <v>235</v>
      </c>
      <c r="E3755" t="s">
        <v>25</v>
      </c>
      <c r="F3755">
        <v>22</v>
      </c>
      <c r="G3755" t="s">
        <v>103</v>
      </c>
      <c r="H3755" t="s">
        <v>27</v>
      </c>
      <c r="I3755" t="s">
        <v>160</v>
      </c>
      <c r="J3755" t="s">
        <v>161</v>
      </c>
      <c r="K3755" t="s">
        <v>91</v>
      </c>
      <c r="L3755" t="s">
        <v>133</v>
      </c>
      <c r="M3755">
        <v>1</v>
      </c>
      <c r="N3755" s="2">
        <v>1099</v>
      </c>
      <c r="O3755" s="3">
        <v>0.05</v>
      </c>
      <c r="P3755" s="2">
        <v>520</v>
      </c>
      <c r="Q3755" t="s">
        <v>319</v>
      </c>
      <c r="R3755" t="s">
        <v>33</v>
      </c>
      <c r="S3755" t="s">
        <v>34</v>
      </c>
      <c r="T3755" s="4">
        <v>5</v>
      </c>
      <c r="U3755" s="11">
        <f t="shared" si="58"/>
        <v>1099</v>
      </c>
      <c r="V3755" s="11">
        <f>tbl_EcommerceSales[[#This Row],[Gross_Sales]]*tbl_EcommerceSales[[#This Row],[Discount]]</f>
        <v>54.95</v>
      </c>
      <c r="W3755" s="11">
        <f>tbl_EcommerceSales[[#This Row],[Gross_Sales]]-tbl_EcommerceSales[[#This Row],[Discount_Amount]]</f>
        <v>1044.05</v>
      </c>
      <c r="X3755" s="11">
        <f>tbl_EcommerceSales[[#This Row],[Quantity]] * _xlfn.XLOOKUP(tbl_EcommerceSales[[#This Row],[Product_ID]], Product_Master!A:A, Product_Master!F:F)</f>
        <v>520</v>
      </c>
      <c r="Y3755" s="11">
        <f>tbl_EcommerceSales[[#This Row],[Net_Revenue]]-tbl_EcommerceSales[[#This Row],[Total_Cost]]</f>
        <v>524.04999999999995</v>
      </c>
      <c r="Z3755" s="9">
        <f>IFERROR(#REF!/tbl_EcommerceSales[[#This Row],[Total_Cost]], 0)</f>
        <v>0</v>
      </c>
      <c r="AA3755" t="str">
        <f>TEXT(tbl_EcommerceSales[[#This Row],[Order_Date]],"mmm")</f>
        <v>Feb</v>
      </c>
      <c r="AB3755">
        <f>YEAR(tbl_EcommerceSales[[#This Row],[Order_Date]])</f>
        <v>2026</v>
      </c>
      <c r="AC3755" t="str">
        <f>IF(tbl_EcommerceSales[[#This Row],[Age]]&lt;18,"Under 18",IF(tbl_EcommerceSales[[#This Row],[Age]]&lt;=25,"18-25",IF(tbl_EcommerceSales[[#This Row],[Age]]&lt;=35,"26-35",IF(tbl_EcommerceSales[[#This Row],[Age]]&lt;=45,"36-45",IF(tbl_EcommerceSales[[#This Row],[Age]]&lt;=55,"46-55","56+")))))</f>
        <v>18-25</v>
      </c>
    </row>
    <row r="3756" spans="1:29" x14ac:dyDescent="0.35">
      <c r="A3756" t="s">
        <v>5768</v>
      </c>
      <c r="B3756" s="7">
        <v>46069</v>
      </c>
      <c r="C3756" t="s">
        <v>2836</v>
      </c>
      <c r="D3756" t="s">
        <v>51</v>
      </c>
      <c r="E3756" t="s">
        <v>48</v>
      </c>
      <c r="F3756">
        <v>30</v>
      </c>
      <c r="G3756" t="s">
        <v>61</v>
      </c>
      <c r="H3756" t="s">
        <v>27</v>
      </c>
      <c r="I3756" t="s">
        <v>257</v>
      </c>
      <c r="J3756" t="s">
        <v>258</v>
      </c>
      <c r="K3756" t="s">
        <v>55</v>
      </c>
      <c r="L3756" t="s">
        <v>56</v>
      </c>
      <c r="M3756">
        <v>3</v>
      </c>
      <c r="N3756" s="2">
        <v>1999</v>
      </c>
      <c r="O3756" s="3">
        <v>0.1</v>
      </c>
      <c r="P3756" s="2">
        <v>3150</v>
      </c>
      <c r="Q3756" t="s">
        <v>319</v>
      </c>
      <c r="R3756" t="s">
        <v>33</v>
      </c>
      <c r="S3756" t="s">
        <v>57</v>
      </c>
      <c r="T3756" s="4">
        <v>4</v>
      </c>
      <c r="U3756" s="11">
        <f t="shared" si="58"/>
        <v>5997</v>
      </c>
      <c r="V3756" s="11">
        <f>tbl_EcommerceSales[[#This Row],[Gross_Sales]]*tbl_EcommerceSales[[#This Row],[Discount]]</f>
        <v>599.70000000000005</v>
      </c>
      <c r="W3756" s="11">
        <f>tbl_EcommerceSales[[#This Row],[Gross_Sales]]-tbl_EcommerceSales[[#This Row],[Discount_Amount]]</f>
        <v>5397.3</v>
      </c>
      <c r="X3756" s="11">
        <f>tbl_EcommerceSales[[#This Row],[Quantity]] * _xlfn.XLOOKUP(tbl_EcommerceSales[[#This Row],[Product_ID]], Product_Master!A:A, Product_Master!F:F)</f>
        <v>3150</v>
      </c>
      <c r="Y3756" s="11">
        <f>tbl_EcommerceSales[[#This Row],[Net_Revenue]]-tbl_EcommerceSales[[#This Row],[Total_Cost]]</f>
        <v>2247.3000000000002</v>
      </c>
      <c r="Z3756" s="9">
        <f>IFERROR(#REF!/tbl_EcommerceSales[[#This Row],[Total_Cost]], 0)</f>
        <v>0</v>
      </c>
      <c r="AA3756" t="str">
        <f>TEXT(tbl_EcommerceSales[[#This Row],[Order_Date]],"mmm")</f>
        <v>Feb</v>
      </c>
      <c r="AB3756">
        <f>YEAR(tbl_EcommerceSales[[#This Row],[Order_Date]])</f>
        <v>2026</v>
      </c>
      <c r="AC3756" t="str">
        <f>IF(tbl_EcommerceSales[[#This Row],[Age]]&lt;18,"Under 18",IF(tbl_EcommerceSales[[#This Row],[Age]]&lt;=25,"18-25",IF(tbl_EcommerceSales[[#This Row],[Age]]&lt;=35,"26-35",IF(tbl_EcommerceSales[[#This Row],[Age]]&lt;=45,"36-45",IF(tbl_EcommerceSales[[#This Row],[Age]]&lt;=55,"46-55","56+")))))</f>
        <v>26-35</v>
      </c>
    </row>
    <row r="3757" spans="1:29" x14ac:dyDescent="0.35">
      <c r="A3757" t="s">
        <v>5769</v>
      </c>
      <c r="B3757" s="7">
        <v>46069</v>
      </c>
      <c r="C3757" t="s">
        <v>5770</v>
      </c>
      <c r="D3757" t="s">
        <v>195</v>
      </c>
      <c r="E3757" t="s">
        <v>48</v>
      </c>
      <c r="F3757">
        <v>18</v>
      </c>
      <c r="G3757" t="s">
        <v>26</v>
      </c>
      <c r="H3757" t="s">
        <v>27</v>
      </c>
      <c r="I3757" t="s">
        <v>257</v>
      </c>
      <c r="J3757" t="s">
        <v>258</v>
      </c>
      <c r="K3757" t="s">
        <v>55</v>
      </c>
      <c r="L3757" t="s">
        <v>56</v>
      </c>
      <c r="M3757">
        <v>2</v>
      </c>
      <c r="N3757" s="2">
        <v>1999</v>
      </c>
      <c r="O3757" s="3">
        <v>0.25</v>
      </c>
      <c r="P3757" s="2">
        <v>2100</v>
      </c>
      <c r="Q3757" t="s">
        <v>44</v>
      </c>
      <c r="R3757" t="s">
        <v>33</v>
      </c>
      <c r="S3757" t="s">
        <v>57</v>
      </c>
      <c r="T3757" s="4">
        <v>4</v>
      </c>
      <c r="U3757" s="11">
        <f t="shared" si="58"/>
        <v>3998</v>
      </c>
      <c r="V3757" s="11">
        <f>tbl_EcommerceSales[[#This Row],[Gross_Sales]]*tbl_EcommerceSales[[#This Row],[Discount]]</f>
        <v>999.5</v>
      </c>
      <c r="W3757" s="11">
        <f>tbl_EcommerceSales[[#This Row],[Gross_Sales]]-tbl_EcommerceSales[[#This Row],[Discount_Amount]]</f>
        <v>2998.5</v>
      </c>
      <c r="X3757" s="11">
        <f>tbl_EcommerceSales[[#This Row],[Quantity]] * _xlfn.XLOOKUP(tbl_EcommerceSales[[#This Row],[Product_ID]], Product_Master!A:A, Product_Master!F:F)</f>
        <v>2100</v>
      </c>
      <c r="Y3757" s="11">
        <f>tbl_EcommerceSales[[#This Row],[Net_Revenue]]-tbl_EcommerceSales[[#This Row],[Total_Cost]]</f>
        <v>898.5</v>
      </c>
      <c r="Z3757" s="9">
        <f>IFERROR(#REF!/tbl_EcommerceSales[[#This Row],[Total_Cost]], 0)</f>
        <v>0</v>
      </c>
      <c r="AA3757" t="str">
        <f>TEXT(tbl_EcommerceSales[[#This Row],[Order_Date]],"mmm")</f>
        <v>Feb</v>
      </c>
      <c r="AB3757">
        <f>YEAR(tbl_EcommerceSales[[#This Row],[Order_Date]])</f>
        <v>2026</v>
      </c>
      <c r="AC3757" t="str">
        <f>IF(tbl_EcommerceSales[[#This Row],[Age]]&lt;18,"Under 18",IF(tbl_EcommerceSales[[#This Row],[Age]]&lt;=25,"18-25",IF(tbl_EcommerceSales[[#This Row],[Age]]&lt;=35,"26-35",IF(tbl_EcommerceSales[[#This Row],[Age]]&lt;=45,"36-45",IF(tbl_EcommerceSales[[#This Row],[Age]]&lt;=55,"46-55","56+")))))</f>
        <v>18-25</v>
      </c>
    </row>
    <row r="3758" spans="1:29" x14ac:dyDescent="0.35">
      <c r="A3758" t="s">
        <v>5771</v>
      </c>
      <c r="B3758" s="7">
        <v>46069</v>
      </c>
      <c r="C3758" t="s">
        <v>5772</v>
      </c>
      <c r="D3758" t="s">
        <v>235</v>
      </c>
      <c r="E3758" t="s">
        <v>48</v>
      </c>
      <c r="F3758">
        <v>33</v>
      </c>
      <c r="G3758" t="s">
        <v>99</v>
      </c>
      <c r="H3758" t="s">
        <v>88</v>
      </c>
      <c r="I3758" t="s">
        <v>117</v>
      </c>
      <c r="J3758" t="s">
        <v>118</v>
      </c>
      <c r="K3758" t="s">
        <v>82</v>
      </c>
      <c r="L3758" t="s">
        <v>119</v>
      </c>
      <c r="M3758">
        <v>1</v>
      </c>
      <c r="N3758" s="2">
        <v>3299</v>
      </c>
      <c r="O3758" s="3">
        <v>0.1</v>
      </c>
      <c r="P3758" s="2">
        <v>2100</v>
      </c>
      <c r="Q3758" t="s">
        <v>123</v>
      </c>
      <c r="R3758" t="s">
        <v>162</v>
      </c>
      <c r="S3758" t="s">
        <v>34</v>
      </c>
      <c r="T3758" s="4"/>
      <c r="U3758" s="11">
        <f t="shared" si="58"/>
        <v>3299</v>
      </c>
      <c r="V3758" s="11">
        <f>tbl_EcommerceSales[[#This Row],[Gross_Sales]]*tbl_EcommerceSales[[#This Row],[Discount]]</f>
        <v>329.90000000000003</v>
      </c>
      <c r="W3758" s="11">
        <f>tbl_EcommerceSales[[#This Row],[Gross_Sales]]-tbl_EcommerceSales[[#This Row],[Discount_Amount]]</f>
        <v>2969.1</v>
      </c>
      <c r="X3758" s="11">
        <f>tbl_EcommerceSales[[#This Row],[Quantity]] * _xlfn.XLOOKUP(tbl_EcommerceSales[[#This Row],[Product_ID]], Product_Master!A:A, Product_Master!F:F)</f>
        <v>2100</v>
      </c>
      <c r="Y3758" s="11">
        <f>tbl_EcommerceSales[[#This Row],[Net_Revenue]]-tbl_EcommerceSales[[#This Row],[Total_Cost]]</f>
        <v>869.09999999999991</v>
      </c>
      <c r="Z3758" s="9">
        <f>IFERROR(#REF!/tbl_EcommerceSales[[#This Row],[Total_Cost]], 0)</f>
        <v>0</v>
      </c>
      <c r="AA3758" t="str">
        <f>TEXT(tbl_EcommerceSales[[#This Row],[Order_Date]],"mmm")</f>
        <v>Feb</v>
      </c>
      <c r="AB3758">
        <f>YEAR(tbl_EcommerceSales[[#This Row],[Order_Date]])</f>
        <v>2026</v>
      </c>
      <c r="AC3758" t="str">
        <f>IF(tbl_EcommerceSales[[#This Row],[Age]]&lt;18,"Under 18",IF(tbl_EcommerceSales[[#This Row],[Age]]&lt;=25,"18-25",IF(tbl_EcommerceSales[[#This Row],[Age]]&lt;=35,"26-35",IF(tbl_EcommerceSales[[#This Row],[Age]]&lt;=45,"36-45",IF(tbl_EcommerceSales[[#This Row],[Age]]&lt;=55,"46-55","56+")))))</f>
        <v>26-35</v>
      </c>
    </row>
    <row r="3759" spans="1:29" x14ac:dyDescent="0.35">
      <c r="A3759" t="s">
        <v>5773</v>
      </c>
      <c r="B3759" s="7">
        <v>46069</v>
      </c>
      <c r="C3759" t="s">
        <v>1198</v>
      </c>
      <c r="D3759" t="s">
        <v>130</v>
      </c>
      <c r="E3759" t="s">
        <v>25</v>
      </c>
      <c r="F3759">
        <v>18</v>
      </c>
      <c r="G3759" t="s">
        <v>174</v>
      </c>
      <c r="H3759" t="s">
        <v>39</v>
      </c>
      <c r="I3759" t="s">
        <v>517</v>
      </c>
      <c r="J3759" t="s">
        <v>518</v>
      </c>
      <c r="K3759" t="s">
        <v>30</v>
      </c>
      <c r="L3759" t="s">
        <v>278</v>
      </c>
      <c r="M3759">
        <v>1</v>
      </c>
      <c r="N3759" s="2">
        <v>1299</v>
      </c>
      <c r="O3759" s="3">
        <v>0.2</v>
      </c>
      <c r="P3759" s="2">
        <v>690</v>
      </c>
      <c r="Q3759" t="s">
        <v>32</v>
      </c>
      <c r="R3759" t="s">
        <v>33</v>
      </c>
      <c r="S3759" t="s">
        <v>57</v>
      </c>
      <c r="T3759" s="4">
        <v>4</v>
      </c>
      <c r="U3759" s="11">
        <f t="shared" si="58"/>
        <v>1299</v>
      </c>
      <c r="V3759" s="11">
        <f>tbl_EcommerceSales[[#This Row],[Gross_Sales]]*tbl_EcommerceSales[[#This Row],[Discount]]</f>
        <v>259.8</v>
      </c>
      <c r="W3759" s="11">
        <f>tbl_EcommerceSales[[#This Row],[Gross_Sales]]-tbl_EcommerceSales[[#This Row],[Discount_Amount]]</f>
        <v>1039.2</v>
      </c>
      <c r="X3759" s="11">
        <f>tbl_EcommerceSales[[#This Row],[Quantity]] * _xlfn.XLOOKUP(tbl_EcommerceSales[[#This Row],[Product_ID]], Product_Master!A:A, Product_Master!F:F)</f>
        <v>690</v>
      </c>
      <c r="Y3759" s="11">
        <f>tbl_EcommerceSales[[#This Row],[Net_Revenue]]-tbl_EcommerceSales[[#This Row],[Total_Cost]]</f>
        <v>349.20000000000005</v>
      </c>
      <c r="Z3759" s="9">
        <f>IFERROR(#REF!/tbl_EcommerceSales[[#This Row],[Total_Cost]], 0)</f>
        <v>0</v>
      </c>
      <c r="AA3759" t="str">
        <f>TEXT(tbl_EcommerceSales[[#This Row],[Order_Date]],"mmm")</f>
        <v>Feb</v>
      </c>
      <c r="AB3759">
        <f>YEAR(tbl_EcommerceSales[[#This Row],[Order_Date]])</f>
        <v>2026</v>
      </c>
      <c r="AC3759" t="str">
        <f>IF(tbl_EcommerceSales[[#This Row],[Age]]&lt;18,"Under 18",IF(tbl_EcommerceSales[[#This Row],[Age]]&lt;=25,"18-25",IF(tbl_EcommerceSales[[#This Row],[Age]]&lt;=35,"26-35",IF(tbl_EcommerceSales[[#This Row],[Age]]&lt;=45,"36-45",IF(tbl_EcommerceSales[[#This Row],[Age]]&lt;=55,"46-55","56+")))))</f>
        <v>18-25</v>
      </c>
    </row>
    <row r="3760" spans="1:29" x14ac:dyDescent="0.35">
      <c r="A3760" t="s">
        <v>5774</v>
      </c>
      <c r="B3760" s="7">
        <v>46069</v>
      </c>
      <c r="C3760" t="s">
        <v>4053</v>
      </c>
      <c r="D3760" t="s">
        <v>86</v>
      </c>
      <c r="E3760" t="s">
        <v>25</v>
      </c>
      <c r="F3760">
        <v>35</v>
      </c>
      <c r="G3760" t="s">
        <v>96</v>
      </c>
      <c r="H3760" t="s">
        <v>39</v>
      </c>
      <c r="I3760" t="s">
        <v>67</v>
      </c>
      <c r="J3760" t="s">
        <v>68</v>
      </c>
      <c r="K3760" t="s">
        <v>42</v>
      </c>
      <c r="L3760" t="s">
        <v>43</v>
      </c>
      <c r="M3760">
        <v>2</v>
      </c>
      <c r="N3760" s="2">
        <v>799</v>
      </c>
      <c r="O3760" s="3">
        <v>0.1</v>
      </c>
      <c r="P3760" s="2">
        <v>720</v>
      </c>
      <c r="Q3760" t="s">
        <v>32</v>
      </c>
      <c r="R3760" t="s">
        <v>33</v>
      </c>
      <c r="S3760" t="s">
        <v>34</v>
      </c>
      <c r="T3760" s="4">
        <v>5</v>
      </c>
      <c r="U3760" s="11">
        <f t="shared" si="58"/>
        <v>1598</v>
      </c>
      <c r="V3760" s="11">
        <f>tbl_EcommerceSales[[#This Row],[Gross_Sales]]*tbl_EcommerceSales[[#This Row],[Discount]]</f>
        <v>159.80000000000001</v>
      </c>
      <c r="W3760" s="11">
        <f>tbl_EcommerceSales[[#This Row],[Gross_Sales]]-tbl_EcommerceSales[[#This Row],[Discount_Amount]]</f>
        <v>1438.2</v>
      </c>
      <c r="X3760" s="11">
        <f>tbl_EcommerceSales[[#This Row],[Quantity]] * _xlfn.XLOOKUP(tbl_EcommerceSales[[#This Row],[Product_ID]], Product_Master!A:A, Product_Master!F:F)</f>
        <v>720</v>
      </c>
      <c r="Y3760" s="11">
        <f>tbl_EcommerceSales[[#This Row],[Net_Revenue]]-tbl_EcommerceSales[[#This Row],[Total_Cost]]</f>
        <v>718.2</v>
      </c>
      <c r="Z3760" s="9">
        <f>IFERROR(#REF!/tbl_EcommerceSales[[#This Row],[Total_Cost]], 0)</f>
        <v>0</v>
      </c>
      <c r="AA3760" t="str">
        <f>TEXT(tbl_EcommerceSales[[#This Row],[Order_Date]],"mmm")</f>
        <v>Feb</v>
      </c>
      <c r="AB3760">
        <f>YEAR(tbl_EcommerceSales[[#This Row],[Order_Date]])</f>
        <v>2026</v>
      </c>
      <c r="AC3760" t="str">
        <f>IF(tbl_EcommerceSales[[#This Row],[Age]]&lt;18,"Under 18",IF(tbl_EcommerceSales[[#This Row],[Age]]&lt;=25,"18-25",IF(tbl_EcommerceSales[[#This Row],[Age]]&lt;=35,"26-35",IF(tbl_EcommerceSales[[#This Row],[Age]]&lt;=45,"36-45",IF(tbl_EcommerceSales[[#This Row],[Age]]&lt;=55,"46-55","56+")))))</f>
        <v>26-35</v>
      </c>
    </row>
    <row r="3761" spans="1:29" x14ac:dyDescent="0.35">
      <c r="A3761" t="s">
        <v>5775</v>
      </c>
      <c r="B3761" s="7">
        <v>46069</v>
      </c>
      <c r="C3761" t="s">
        <v>3623</v>
      </c>
      <c r="D3761" t="s">
        <v>216</v>
      </c>
      <c r="E3761" t="s">
        <v>48</v>
      </c>
      <c r="F3761">
        <v>27</v>
      </c>
      <c r="G3761" t="s">
        <v>96</v>
      </c>
      <c r="H3761" t="s">
        <v>39</v>
      </c>
      <c r="I3761" t="s">
        <v>349</v>
      </c>
      <c r="J3761" t="s">
        <v>350</v>
      </c>
      <c r="K3761" t="s">
        <v>82</v>
      </c>
      <c r="L3761" t="s">
        <v>238</v>
      </c>
      <c r="M3761">
        <v>1</v>
      </c>
      <c r="N3761" s="2">
        <v>1599</v>
      </c>
      <c r="O3761" s="3">
        <v>0.1</v>
      </c>
      <c r="P3761" s="2">
        <v>920</v>
      </c>
      <c r="Q3761" t="s">
        <v>32</v>
      </c>
      <c r="R3761" t="s">
        <v>33</v>
      </c>
      <c r="S3761" t="s">
        <v>57</v>
      </c>
      <c r="T3761" s="4">
        <v>4</v>
      </c>
      <c r="U3761" s="11">
        <f t="shared" si="58"/>
        <v>1599</v>
      </c>
      <c r="V3761" s="11">
        <f>tbl_EcommerceSales[[#This Row],[Gross_Sales]]*tbl_EcommerceSales[[#This Row],[Discount]]</f>
        <v>159.9</v>
      </c>
      <c r="W3761" s="11">
        <f>tbl_EcommerceSales[[#This Row],[Gross_Sales]]-tbl_EcommerceSales[[#This Row],[Discount_Amount]]</f>
        <v>1439.1</v>
      </c>
      <c r="X3761" s="11">
        <f>tbl_EcommerceSales[[#This Row],[Quantity]] * _xlfn.XLOOKUP(tbl_EcommerceSales[[#This Row],[Product_ID]], Product_Master!A:A, Product_Master!F:F)</f>
        <v>920</v>
      </c>
      <c r="Y3761" s="11">
        <f>tbl_EcommerceSales[[#This Row],[Net_Revenue]]-tbl_EcommerceSales[[#This Row],[Total_Cost]]</f>
        <v>519.09999999999991</v>
      </c>
      <c r="Z3761" s="9">
        <f>IFERROR(#REF!/tbl_EcommerceSales[[#This Row],[Total_Cost]], 0)</f>
        <v>0</v>
      </c>
      <c r="AA3761" t="str">
        <f>TEXT(tbl_EcommerceSales[[#This Row],[Order_Date]],"mmm")</f>
        <v>Feb</v>
      </c>
      <c r="AB3761">
        <f>YEAR(tbl_EcommerceSales[[#This Row],[Order_Date]])</f>
        <v>2026</v>
      </c>
      <c r="AC3761" t="str">
        <f>IF(tbl_EcommerceSales[[#This Row],[Age]]&lt;18,"Under 18",IF(tbl_EcommerceSales[[#This Row],[Age]]&lt;=25,"18-25",IF(tbl_EcommerceSales[[#This Row],[Age]]&lt;=35,"26-35",IF(tbl_EcommerceSales[[#This Row],[Age]]&lt;=45,"36-45",IF(tbl_EcommerceSales[[#This Row],[Age]]&lt;=55,"46-55","56+")))))</f>
        <v>26-35</v>
      </c>
    </row>
    <row r="3762" spans="1:29" x14ac:dyDescent="0.35">
      <c r="A3762" t="s">
        <v>5776</v>
      </c>
      <c r="B3762" s="7">
        <v>46069</v>
      </c>
      <c r="C3762" t="s">
        <v>3006</v>
      </c>
      <c r="D3762" t="s">
        <v>148</v>
      </c>
      <c r="E3762" t="s">
        <v>48</v>
      </c>
      <c r="F3762">
        <v>39</v>
      </c>
      <c r="G3762" t="s">
        <v>289</v>
      </c>
      <c r="H3762" t="s">
        <v>88</v>
      </c>
      <c r="I3762" t="s">
        <v>165</v>
      </c>
      <c r="J3762" t="s">
        <v>166</v>
      </c>
      <c r="K3762" t="s">
        <v>42</v>
      </c>
      <c r="L3762" t="s">
        <v>167</v>
      </c>
      <c r="M3762">
        <v>3</v>
      </c>
      <c r="N3762" s="2">
        <v>1799</v>
      </c>
      <c r="O3762" s="3">
        <v>0.05</v>
      </c>
      <c r="P3762" s="2">
        <v>2700</v>
      </c>
      <c r="Q3762" t="s">
        <v>156</v>
      </c>
      <c r="R3762" t="s">
        <v>33</v>
      </c>
      <c r="S3762" t="s">
        <v>34</v>
      </c>
      <c r="T3762" s="4">
        <v>4</v>
      </c>
      <c r="U3762" s="11">
        <f t="shared" si="58"/>
        <v>5397</v>
      </c>
      <c r="V3762" s="11">
        <f>tbl_EcommerceSales[[#This Row],[Gross_Sales]]*tbl_EcommerceSales[[#This Row],[Discount]]</f>
        <v>269.85000000000002</v>
      </c>
      <c r="W3762" s="11">
        <f>tbl_EcommerceSales[[#This Row],[Gross_Sales]]-tbl_EcommerceSales[[#This Row],[Discount_Amount]]</f>
        <v>5127.1499999999996</v>
      </c>
      <c r="X3762" s="11">
        <f>tbl_EcommerceSales[[#This Row],[Quantity]] * _xlfn.XLOOKUP(tbl_EcommerceSales[[#This Row],[Product_ID]], Product_Master!A:A, Product_Master!F:F)</f>
        <v>2700</v>
      </c>
      <c r="Y3762" s="11">
        <f>tbl_EcommerceSales[[#This Row],[Net_Revenue]]-tbl_EcommerceSales[[#This Row],[Total_Cost]]</f>
        <v>2427.1499999999996</v>
      </c>
      <c r="Z3762" s="9">
        <f>IFERROR(#REF!/tbl_EcommerceSales[[#This Row],[Total_Cost]], 0)</f>
        <v>0</v>
      </c>
      <c r="AA3762" t="str">
        <f>TEXT(tbl_EcommerceSales[[#This Row],[Order_Date]],"mmm")</f>
        <v>Feb</v>
      </c>
      <c r="AB3762">
        <f>YEAR(tbl_EcommerceSales[[#This Row],[Order_Date]])</f>
        <v>2026</v>
      </c>
      <c r="AC3762" t="str">
        <f>IF(tbl_EcommerceSales[[#This Row],[Age]]&lt;18,"Under 18",IF(tbl_EcommerceSales[[#This Row],[Age]]&lt;=25,"18-25",IF(tbl_EcommerceSales[[#This Row],[Age]]&lt;=35,"26-35",IF(tbl_EcommerceSales[[#This Row],[Age]]&lt;=45,"36-45",IF(tbl_EcommerceSales[[#This Row],[Age]]&lt;=55,"46-55","56+")))))</f>
        <v>36-45</v>
      </c>
    </row>
    <row r="3763" spans="1:29" x14ac:dyDescent="0.35">
      <c r="A3763" t="s">
        <v>5777</v>
      </c>
      <c r="B3763" s="7">
        <v>46070</v>
      </c>
      <c r="C3763" t="s">
        <v>135</v>
      </c>
      <c r="D3763" t="s">
        <v>79</v>
      </c>
      <c r="E3763" t="s">
        <v>48</v>
      </c>
      <c r="F3763">
        <v>38</v>
      </c>
      <c r="G3763" t="s">
        <v>52</v>
      </c>
      <c r="H3763" t="s">
        <v>27</v>
      </c>
      <c r="I3763" t="s">
        <v>517</v>
      </c>
      <c r="J3763" t="s">
        <v>518</v>
      </c>
      <c r="K3763" t="s">
        <v>30</v>
      </c>
      <c r="L3763" t="s">
        <v>278</v>
      </c>
      <c r="M3763">
        <v>2</v>
      </c>
      <c r="N3763" s="2">
        <v>1299</v>
      </c>
      <c r="O3763" s="3">
        <v>0.1</v>
      </c>
      <c r="P3763" s="2">
        <v>1380</v>
      </c>
      <c r="Q3763" t="s">
        <v>76</v>
      </c>
      <c r="R3763" t="s">
        <v>33</v>
      </c>
      <c r="S3763" t="s">
        <v>57</v>
      </c>
      <c r="T3763" s="4">
        <v>5</v>
      </c>
      <c r="U3763" s="11">
        <f t="shared" si="58"/>
        <v>2598</v>
      </c>
      <c r="V3763" s="11">
        <f>tbl_EcommerceSales[[#This Row],[Gross_Sales]]*tbl_EcommerceSales[[#This Row],[Discount]]</f>
        <v>259.8</v>
      </c>
      <c r="W3763" s="11">
        <f>tbl_EcommerceSales[[#This Row],[Gross_Sales]]-tbl_EcommerceSales[[#This Row],[Discount_Amount]]</f>
        <v>2338.1999999999998</v>
      </c>
      <c r="X3763" s="11">
        <f>tbl_EcommerceSales[[#This Row],[Quantity]] * _xlfn.XLOOKUP(tbl_EcommerceSales[[#This Row],[Product_ID]], Product_Master!A:A, Product_Master!F:F)</f>
        <v>1380</v>
      </c>
      <c r="Y3763" s="11">
        <f>tbl_EcommerceSales[[#This Row],[Net_Revenue]]-tbl_EcommerceSales[[#This Row],[Total_Cost]]</f>
        <v>958.19999999999982</v>
      </c>
      <c r="Z3763" s="9">
        <f>IFERROR(#REF!/tbl_EcommerceSales[[#This Row],[Total_Cost]], 0)</f>
        <v>0</v>
      </c>
      <c r="AA3763" t="str">
        <f>TEXT(tbl_EcommerceSales[[#This Row],[Order_Date]],"mmm")</f>
        <v>Feb</v>
      </c>
      <c r="AB3763">
        <f>YEAR(tbl_EcommerceSales[[#This Row],[Order_Date]])</f>
        <v>2026</v>
      </c>
      <c r="AC3763" t="str">
        <f>IF(tbl_EcommerceSales[[#This Row],[Age]]&lt;18,"Under 18",IF(tbl_EcommerceSales[[#This Row],[Age]]&lt;=25,"18-25",IF(tbl_EcommerceSales[[#This Row],[Age]]&lt;=35,"26-35",IF(tbl_EcommerceSales[[#This Row],[Age]]&lt;=45,"36-45",IF(tbl_EcommerceSales[[#This Row],[Age]]&lt;=55,"46-55","56+")))))</f>
        <v>36-45</v>
      </c>
    </row>
    <row r="3764" spans="1:29" x14ac:dyDescent="0.35">
      <c r="A3764" t="s">
        <v>5778</v>
      </c>
      <c r="B3764" s="7">
        <v>46070</v>
      </c>
      <c r="C3764" t="s">
        <v>5134</v>
      </c>
      <c r="D3764" t="s">
        <v>227</v>
      </c>
      <c r="E3764" t="s">
        <v>25</v>
      </c>
      <c r="F3764">
        <v>29</v>
      </c>
      <c r="G3764" t="s">
        <v>71</v>
      </c>
      <c r="H3764" t="s">
        <v>72</v>
      </c>
      <c r="I3764" t="s">
        <v>131</v>
      </c>
      <c r="J3764" t="s">
        <v>132</v>
      </c>
      <c r="K3764" t="s">
        <v>91</v>
      </c>
      <c r="L3764" t="s">
        <v>133</v>
      </c>
      <c r="M3764">
        <v>2</v>
      </c>
      <c r="N3764" s="2">
        <v>1299</v>
      </c>
      <c r="O3764" s="3">
        <v>0.05</v>
      </c>
      <c r="P3764" s="2">
        <v>1220</v>
      </c>
      <c r="Q3764" t="s">
        <v>44</v>
      </c>
      <c r="R3764" t="s">
        <v>33</v>
      </c>
      <c r="S3764" t="s">
        <v>57</v>
      </c>
      <c r="T3764" s="4">
        <v>2</v>
      </c>
      <c r="U3764" s="11">
        <f t="shared" si="58"/>
        <v>2598</v>
      </c>
      <c r="V3764" s="11">
        <f>tbl_EcommerceSales[[#This Row],[Gross_Sales]]*tbl_EcommerceSales[[#This Row],[Discount]]</f>
        <v>129.9</v>
      </c>
      <c r="W3764" s="11">
        <f>tbl_EcommerceSales[[#This Row],[Gross_Sales]]-tbl_EcommerceSales[[#This Row],[Discount_Amount]]</f>
        <v>2468.1</v>
      </c>
      <c r="X3764" s="11">
        <f>tbl_EcommerceSales[[#This Row],[Quantity]] * _xlfn.XLOOKUP(tbl_EcommerceSales[[#This Row],[Product_ID]], Product_Master!A:A, Product_Master!F:F)</f>
        <v>1220</v>
      </c>
      <c r="Y3764" s="11">
        <f>tbl_EcommerceSales[[#This Row],[Net_Revenue]]-tbl_EcommerceSales[[#This Row],[Total_Cost]]</f>
        <v>1248.0999999999999</v>
      </c>
      <c r="Z3764" s="9">
        <f>IFERROR(#REF!/tbl_EcommerceSales[[#This Row],[Total_Cost]], 0)</f>
        <v>0</v>
      </c>
      <c r="AA3764" t="str">
        <f>TEXT(tbl_EcommerceSales[[#This Row],[Order_Date]],"mmm")</f>
        <v>Feb</v>
      </c>
      <c r="AB3764">
        <f>YEAR(tbl_EcommerceSales[[#This Row],[Order_Date]])</f>
        <v>2026</v>
      </c>
      <c r="AC3764" t="str">
        <f>IF(tbl_EcommerceSales[[#This Row],[Age]]&lt;18,"Under 18",IF(tbl_EcommerceSales[[#This Row],[Age]]&lt;=25,"18-25",IF(tbl_EcommerceSales[[#This Row],[Age]]&lt;=35,"26-35",IF(tbl_EcommerceSales[[#This Row],[Age]]&lt;=45,"36-45",IF(tbl_EcommerceSales[[#This Row],[Age]]&lt;=55,"46-55","56+")))))</f>
        <v>26-35</v>
      </c>
    </row>
    <row r="3765" spans="1:29" x14ac:dyDescent="0.35">
      <c r="A3765" t="s">
        <v>5779</v>
      </c>
      <c r="B3765" s="7">
        <v>46070</v>
      </c>
      <c r="C3765" t="s">
        <v>1545</v>
      </c>
      <c r="D3765" t="s">
        <v>86</v>
      </c>
      <c r="E3765" t="s">
        <v>48</v>
      </c>
      <c r="F3765">
        <v>20</v>
      </c>
      <c r="G3765" t="s">
        <v>142</v>
      </c>
      <c r="H3765" t="s">
        <v>88</v>
      </c>
      <c r="I3765" t="s">
        <v>160</v>
      </c>
      <c r="J3765" t="s">
        <v>161</v>
      </c>
      <c r="K3765" t="s">
        <v>91</v>
      </c>
      <c r="L3765" t="s">
        <v>133</v>
      </c>
      <c r="M3765">
        <v>3</v>
      </c>
      <c r="N3765" s="2">
        <v>1099</v>
      </c>
      <c r="O3765" s="3">
        <v>0.25</v>
      </c>
      <c r="P3765" s="2">
        <v>1560</v>
      </c>
      <c r="Q3765" t="s">
        <v>76</v>
      </c>
      <c r="R3765" t="s">
        <v>33</v>
      </c>
      <c r="S3765" t="s">
        <v>57</v>
      </c>
      <c r="T3765" s="4">
        <v>4</v>
      </c>
      <c r="U3765" s="11">
        <f t="shared" si="58"/>
        <v>3297</v>
      </c>
      <c r="V3765" s="11">
        <f>tbl_EcommerceSales[[#This Row],[Gross_Sales]]*tbl_EcommerceSales[[#This Row],[Discount]]</f>
        <v>824.25</v>
      </c>
      <c r="W3765" s="11">
        <f>tbl_EcommerceSales[[#This Row],[Gross_Sales]]-tbl_EcommerceSales[[#This Row],[Discount_Amount]]</f>
        <v>2472.75</v>
      </c>
      <c r="X3765" s="11">
        <f>tbl_EcommerceSales[[#This Row],[Quantity]] * _xlfn.XLOOKUP(tbl_EcommerceSales[[#This Row],[Product_ID]], Product_Master!A:A, Product_Master!F:F)</f>
        <v>1560</v>
      </c>
      <c r="Y3765" s="11">
        <f>tbl_EcommerceSales[[#This Row],[Net_Revenue]]-tbl_EcommerceSales[[#This Row],[Total_Cost]]</f>
        <v>912.75</v>
      </c>
      <c r="Z3765" s="9">
        <f>IFERROR(#REF!/tbl_EcommerceSales[[#This Row],[Total_Cost]], 0)</f>
        <v>0</v>
      </c>
      <c r="AA3765" t="str">
        <f>TEXT(tbl_EcommerceSales[[#This Row],[Order_Date]],"mmm")</f>
        <v>Feb</v>
      </c>
      <c r="AB3765">
        <f>YEAR(tbl_EcommerceSales[[#This Row],[Order_Date]])</f>
        <v>2026</v>
      </c>
      <c r="AC3765" t="str">
        <f>IF(tbl_EcommerceSales[[#This Row],[Age]]&lt;18,"Under 18",IF(tbl_EcommerceSales[[#This Row],[Age]]&lt;=25,"18-25",IF(tbl_EcommerceSales[[#This Row],[Age]]&lt;=35,"26-35",IF(tbl_EcommerceSales[[#This Row],[Age]]&lt;=45,"36-45",IF(tbl_EcommerceSales[[#This Row],[Age]]&lt;=55,"46-55","56+")))))</f>
        <v>18-25</v>
      </c>
    </row>
    <row r="3766" spans="1:29" x14ac:dyDescent="0.35">
      <c r="A3766" t="s">
        <v>5780</v>
      </c>
      <c r="B3766" s="7">
        <v>46070</v>
      </c>
      <c r="C3766" t="s">
        <v>540</v>
      </c>
      <c r="D3766" t="s">
        <v>216</v>
      </c>
      <c r="E3766" t="s">
        <v>25</v>
      </c>
      <c r="F3766">
        <v>50</v>
      </c>
      <c r="G3766" t="s">
        <v>145</v>
      </c>
      <c r="H3766" t="s">
        <v>39</v>
      </c>
      <c r="I3766" t="s">
        <v>62</v>
      </c>
      <c r="J3766" t="s">
        <v>63</v>
      </c>
      <c r="K3766" t="s">
        <v>42</v>
      </c>
      <c r="L3766" t="s">
        <v>43</v>
      </c>
      <c r="M3766">
        <v>1</v>
      </c>
      <c r="N3766" s="2">
        <v>499</v>
      </c>
      <c r="O3766" s="3">
        <v>0.1</v>
      </c>
      <c r="P3766" s="2">
        <v>220</v>
      </c>
      <c r="Q3766" t="s">
        <v>123</v>
      </c>
      <c r="R3766" t="s">
        <v>33</v>
      </c>
      <c r="S3766" t="s">
        <v>34</v>
      </c>
      <c r="T3766" s="4">
        <v>5</v>
      </c>
      <c r="U3766" s="11">
        <f t="shared" si="58"/>
        <v>499</v>
      </c>
      <c r="V3766" s="11">
        <f>tbl_EcommerceSales[[#This Row],[Gross_Sales]]*tbl_EcommerceSales[[#This Row],[Discount]]</f>
        <v>49.900000000000006</v>
      </c>
      <c r="W3766" s="11">
        <f>tbl_EcommerceSales[[#This Row],[Gross_Sales]]-tbl_EcommerceSales[[#This Row],[Discount_Amount]]</f>
        <v>449.1</v>
      </c>
      <c r="X3766" s="11">
        <f>tbl_EcommerceSales[[#This Row],[Quantity]] * _xlfn.XLOOKUP(tbl_EcommerceSales[[#This Row],[Product_ID]], Product_Master!A:A, Product_Master!F:F)</f>
        <v>220</v>
      </c>
      <c r="Y3766" s="11">
        <f>tbl_EcommerceSales[[#This Row],[Net_Revenue]]-tbl_EcommerceSales[[#This Row],[Total_Cost]]</f>
        <v>229.10000000000002</v>
      </c>
      <c r="Z3766" s="9">
        <f>IFERROR(#REF!/tbl_EcommerceSales[[#This Row],[Total_Cost]], 0)</f>
        <v>0</v>
      </c>
      <c r="AA3766" t="str">
        <f>TEXT(tbl_EcommerceSales[[#This Row],[Order_Date]],"mmm")</f>
        <v>Feb</v>
      </c>
      <c r="AB3766">
        <f>YEAR(tbl_EcommerceSales[[#This Row],[Order_Date]])</f>
        <v>2026</v>
      </c>
      <c r="AC3766" t="str">
        <f>IF(tbl_EcommerceSales[[#This Row],[Age]]&lt;18,"Under 18",IF(tbl_EcommerceSales[[#This Row],[Age]]&lt;=25,"18-25",IF(tbl_EcommerceSales[[#This Row],[Age]]&lt;=35,"26-35",IF(tbl_EcommerceSales[[#This Row],[Age]]&lt;=45,"36-45",IF(tbl_EcommerceSales[[#This Row],[Age]]&lt;=55,"46-55","56+")))))</f>
        <v>46-55</v>
      </c>
    </row>
    <row r="3767" spans="1:29" x14ac:dyDescent="0.35">
      <c r="A3767" t="s">
        <v>5781</v>
      </c>
      <c r="B3767" s="7">
        <v>46070</v>
      </c>
      <c r="C3767" t="s">
        <v>5782</v>
      </c>
      <c r="D3767" t="s">
        <v>216</v>
      </c>
      <c r="E3767" t="s">
        <v>48</v>
      </c>
      <c r="F3767">
        <v>52</v>
      </c>
      <c r="G3767" t="s">
        <v>52</v>
      </c>
      <c r="H3767" t="s">
        <v>27</v>
      </c>
      <c r="I3767" t="s">
        <v>67</v>
      </c>
      <c r="J3767" t="s">
        <v>68</v>
      </c>
      <c r="K3767" t="s">
        <v>42</v>
      </c>
      <c r="L3767" t="s">
        <v>43</v>
      </c>
      <c r="M3767">
        <v>1</v>
      </c>
      <c r="N3767" s="2">
        <v>799</v>
      </c>
      <c r="O3767" s="3">
        <v>0.15</v>
      </c>
      <c r="P3767" s="2">
        <v>360</v>
      </c>
      <c r="Q3767" t="s">
        <v>123</v>
      </c>
      <c r="R3767" t="s">
        <v>33</v>
      </c>
      <c r="S3767" t="s">
        <v>34</v>
      </c>
      <c r="T3767" s="4">
        <v>4</v>
      </c>
      <c r="U3767" s="11">
        <f t="shared" si="58"/>
        <v>799</v>
      </c>
      <c r="V3767" s="11">
        <f>tbl_EcommerceSales[[#This Row],[Gross_Sales]]*tbl_EcommerceSales[[#This Row],[Discount]]</f>
        <v>119.85</v>
      </c>
      <c r="W3767" s="11">
        <f>tbl_EcommerceSales[[#This Row],[Gross_Sales]]-tbl_EcommerceSales[[#This Row],[Discount_Amount]]</f>
        <v>679.15</v>
      </c>
      <c r="X3767" s="11">
        <f>tbl_EcommerceSales[[#This Row],[Quantity]] * _xlfn.XLOOKUP(tbl_EcommerceSales[[#This Row],[Product_ID]], Product_Master!A:A, Product_Master!F:F)</f>
        <v>360</v>
      </c>
      <c r="Y3767" s="11">
        <f>tbl_EcommerceSales[[#This Row],[Net_Revenue]]-tbl_EcommerceSales[[#This Row],[Total_Cost]]</f>
        <v>319.14999999999998</v>
      </c>
      <c r="Z3767" s="9">
        <f>IFERROR(#REF!/tbl_EcommerceSales[[#This Row],[Total_Cost]], 0)</f>
        <v>0</v>
      </c>
      <c r="AA3767" t="str">
        <f>TEXT(tbl_EcommerceSales[[#This Row],[Order_Date]],"mmm")</f>
        <v>Feb</v>
      </c>
      <c r="AB3767">
        <f>YEAR(tbl_EcommerceSales[[#This Row],[Order_Date]])</f>
        <v>2026</v>
      </c>
      <c r="AC3767" t="str">
        <f>IF(tbl_EcommerceSales[[#This Row],[Age]]&lt;18,"Under 18",IF(tbl_EcommerceSales[[#This Row],[Age]]&lt;=25,"18-25",IF(tbl_EcommerceSales[[#This Row],[Age]]&lt;=35,"26-35",IF(tbl_EcommerceSales[[#This Row],[Age]]&lt;=45,"36-45",IF(tbl_EcommerceSales[[#This Row],[Age]]&lt;=55,"46-55","56+")))))</f>
        <v>46-55</v>
      </c>
    </row>
    <row r="3768" spans="1:29" x14ac:dyDescent="0.35">
      <c r="A3768" t="s">
        <v>5783</v>
      </c>
      <c r="B3768" s="7">
        <v>46071</v>
      </c>
      <c r="C3768" t="s">
        <v>5784</v>
      </c>
      <c r="D3768" t="s">
        <v>342</v>
      </c>
      <c r="E3768" t="s">
        <v>25</v>
      </c>
      <c r="F3768">
        <v>37</v>
      </c>
      <c r="G3768" t="s">
        <v>87</v>
      </c>
      <c r="H3768" t="s">
        <v>88</v>
      </c>
      <c r="I3768" t="s">
        <v>290</v>
      </c>
      <c r="J3768" t="s">
        <v>291</v>
      </c>
      <c r="K3768" t="s">
        <v>30</v>
      </c>
      <c r="L3768" t="s">
        <v>31</v>
      </c>
      <c r="M3768">
        <v>2</v>
      </c>
      <c r="N3768" s="2">
        <v>3499</v>
      </c>
      <c r="O3768" s="3">
        <v>0.2</v>
      </c>
      <c r="P3768" s="2">
        <v>4500</v>
      </c>
      <c r="Q3768" t="s">
        <v>44</v>
      </c>
      <c r="R3768" t="s">
        <v>33</v>
      </c>
      <c r="S3768" t="s">
        <v>34</v>
      </c>
      <c r="T3768" s="4">
        <v>5</v>
      </c>
      <c r="U3768" s="11">
        <f t="shared" si="58"/>
        <v>6998</v>
      </c>
      <c r="V3768" s="11">
        <f>tbl_EcommerceSales[[#This Row],[Gross_Sales]]*tbl_EcommerceSales[[#This Row],[Discount]]</f>
        <v>1399.6000000000001</v>
      </c>
      <c r="W3768" s="11">
        <f>tbl_EcommerceSales[[#This Row],[Gross_Sales]]-tbl_EcommerceSales[[#This Row],[Discount_Amount]]</f>
        <v>5598.4</v>
      </c>
      <c r="X3768" s="11">
        <f>tbl_EcommerceSales[[#This Row],[Quantity]] * _xlfn.XLOOKUP(tbl_EcommerceSales[[#This Row],[Product_ID]], Product_Master!A:A, Product_Master!F:F)</f>
        <v>4500</v>
      </c>
      <c r="Y3768" s="11">
        <f>tbl_EcommerceSales[[#This Row],[Net_Revenue]]-tbl_EcommerceSales[[#This Row],[Total_Cost]]</f>
        <v>1098.3999999999996</v>
      </c>
      <c r="Z3768" s="9">
        <f>IFERROR(#REF!/tbl_EcommerceSales[[#This Row],[Total_Cost]], 0)</f>
        <v>0</v>
      </c>
      <c r="AA3768" t="str">
        <f>TEXT(tbl_EcommerceSales[[#This Row],[Order_Date]],"mmm")</f>
        <v>Feb</v>
      </c>
      <c r="AB3768">
        <f>YEAR(tbl_EcommerceSales[[#This Row],[Order_Date]])</f>
        <v>2026</v>
      </c>
      <c r="AC3768" t="str">
        <f>IF(tbl_EcommerceSales[[#This Row],[Age]]&lt;18,"Under 18",IF(tbl_EcommerceSales[[#This Row],[Age]]&lt;=25,"18-25",IF(tbl_EcommerceSales[[#This Row],[Age]]&lt;=35,"26-35",IF(tbl_EcommerceSales[[#This Row],[Age]]&lt;=45,"36-45",IF(tbl_EcommerceSales[[#This Row],[Age]]&lt;=55,"46-55","56+")))))</f>
        <v>36-45</v>
      </c>
    </row>
    <row r="3769" spans="1:29" x14ac:dyDescent="0.35">
      <c r="A3769" t="s">
        <v>5785</v>
      </c>
      <c r="B3769" s="7">
        <v>46071</v>
      </c>
      <c r="C3769" t="s">
        <v>286</v>
      </c>
      <c r="D3769" t="s">
        <v>37</v>
      </c>
      <c r="E3769" t="s">
        <v>25</v>
      </c>
      <c r="F3769">
        <v>32</v>
      </c>
      <c r="G3769" t="s">
        <v>142</v>
      </c>
      <c r="H3769" t="s">
        <v>88</v>
      </c>
      <c r="I3769" t="s">
        <v>67</v>
      </c>
      <c r="J3769" t="s">
        <v>68</v>
      </c>
      <c r="K3769" t="s">
        <v>42</v>
      </c>
      <c r="L3769" t="s">
        <v>43</v>
      </c>
      <c r="M3769">
        <v>1</v>
      </c>
      <c r="N3769" s="2">
        <v>799</v>
      </c>
      <c r="O3769" s="3">
        <v>0.05</v>
      </c>
      <c r="P3769" s="2">
        <v>360</v>
      </c>
      <c r="Q3769" t="s">
        <v>123</v>
      </c>
      <c r="R3769" t="s">
        <v>33</v>
      </c>
      <c r="S3769" t="s">
        <v>57</v>
      </c>
      <c r="T3769" s="4">
        <v>4</v>
      </c>
      <c r="U3769" s="11">
        <f t="shared" si="58"/>
        <v>799</v>
      </c>
      <c r="V3769" s="11">
        <f>tbl_EcommerceSales[[#This Row],[Gross_Sales]]*tbl_EcommerceSales[[#This Row],[Discount]]</f>
        <v>39.950000000000003</v>
      </c>
      <c r="W3769" s="11">
        <f>tbl_EcommerceSales[[#This Row],[Gross_Sales]]-tbl_EcommerceSales[[#This Row],[Discount_Amount]]</f>
        <v>759.05</v>
      </c>
      <c r="X3769" s="11">
        <f>tbl_EcommerceSales[[#This Row],[Quantity]] * _xlfn.XLOOKUP(tbl_EcommerceSales[[#This Row],[Product_ID]], Product_Master!A:A, Product_Master!F:F)</f>
        <v>360</v>
      </c>
      <c r="Y3769" s="11">
        <f>tbl_EcommerceSales[[#This Row],[Net_Revenue]]-tbl_EcommerceSales[[#This Row],[Total_Cost]]</f>
        <v>399.04999999999995</v>
      </c>
      <c r="Z3769" s="9">
        <f>IFERROR(#REF!/tbl_EcommerceSales[[#This Row],[Total_Cost]], 0)</f>
        <v>0</v>
      </c>
      <c r="AA3769" t="str">
        <f>TEXT(tbl_EcommerceSales[[#This Row],[Order_Date]],"mmm")</f>
        <v>Feb</v>
      </c>
      <c r="AB3769">
        <f>YEAR(tbl_EcommerceSales[[#This Row],[Order_Date]])</f>
        <v>2026</v>
      </c>
      <c r="AC3769" t="str">
        <f>IF(tbl_EcommerceSales[[#This Row],[Age]]&lt;18,"Under 18",IF(tbl_EcommerceSales[[#This Row],[Age]]&lt;=25,"18-25",IF(tbl_EcommerceSales[[#This Row],[Age]]&lt;=35,"26-35",IF(tbl_EcommerceSales[[#This Row],[Age]]&lt;=45,"36-45",IF(tbl_EcommerceSales[[#This Row],[Age]]&lt;=55,"46-55","56+")))))</f>
        <v>26-35</v>
      </c>
    </row>
    <row r="3770" spans="1:29" x14ac:dyDescent="0.35">
      <c r="A3770" t="s">
        <v>5786</v>
      </c>
      <c r="B3770" s="7">
        <v>46071</v>
      </c>
      <c r="C3770" t="s">
        <v>2189</v>
      </c>
      <c r="D3770" t="s">
        <v>116</v>
      </c>
      <c r="E3770" t="s">
        <v>48</v>
      </c>
      <c r="F3770">
        <v>18</v>
      </c>
      <c r="G3770" t="s">
        <v>211</v>
      </c>
      <c r="H3770" t="s">
        <v>72</v>
      </c>
      <c r="I3770" t="s">
        <v>126</v>
      </c>
      <c r="J3770" t="s">
        <v>127</v>
      </c>
      <c r="K3770" t="s">
        <v>82</v>
      </c>
      <c r="L3770" t="s">
        <v>83</v>
      </c>
      <c r="M3770">
        <v>2</v>
      </c>
      <c r="N3770" s="2">
        <v>1899</v>
      </c>
      <c r="O3770" s="3">
        <v>0.1</v>
      </c>
      <c r="P3770" s="2">
        <v>2240</v>
      </c>
      <c r="Q3770" t="s">
        <v>156</v>
      </c>
      <c r="R3770" t="s">
        <v>162</v>
      </c>
      <c r="S3770" t="s">
        <v>34</v>
      </c>
      <c r="T3770" s="4"/>
      <c r="U3770" s="11">
        <f t="shared" si="58"/>
        <v>3798</v>
      </c>
      <c r="V3770" s="11">
        <f>tbl_EcommerceSales[[#This Row],[Gross_Sales]]*tbl_EcommerceSales[[#This Row],[Discount]]</f>
        <v>379.8</v>
      </c>
      <c r="W3770" s="11">
        <f>tbl_EcommerceSales[[#This Row],[Gross_Sales]]-tbl_EcommerceSales[[#This Row],[Discount_Amount]]</f>
        <v>3418.2</v>
      </c>
      <c r="X3770" s="11">
        <f>tbl_EcommerceSales[[#This Row],[Quantity]] * _xlfn.XLOOKUP(tbl_EcommerceSales[[#This Row],[Product_ID]], Product_Master!A:A, Product_Master!F:F)</f>
        <v>2240</v>
      </c>
      <c r="Y3770" s="11">
        <f>tbl_EcommerceSales[[#This Row],[Net_Revenue]]-tbl_EcommerceSales[[#This Row],[Total_Cost]]</f>
        <v>1178.1999999999998</v>
      </c>
      <c r="Z3770" s="9">
        <f>IFERROR(#REF!/tbl_EcommerceSales[[#This Row],[Total_Cost]], 0)</f>
        <v>0</v>
      </c>
      <c r="AA3770" t="str">
        <f>TEXT(tbl_EcommerceSales[[#This Row],[Order_Date]],"mmm")</f>
        <v>Feb</v>
      </c>
      <c r="AB3770">
        <f>YEAR(tbl_EcommerceSales[[#This Row],[Order_Date]])</f>
        <v>2026</v>
      </c>
      <c r="AC3770" t="str">
        <f>IF(tbl_EcommerceSales[[#This Row],[Age]]&lt;18,"Under 18",IF(tbl_EcommerceSales[[#This Row],[Age]]&lt;=25,"18-25",IF(tbl_EcommerceSales[[#This Row],[Age]]&lt;=35,"26-35",IF(tbl_EcommerceSales[[#This Row],[Age]]&lt;=45,"36-45",IF(tbl_EcommerceSales[[#This Row],[Age]]&lt;=55,"46-55","56+")))))</f>
        <v>18-25</v>
      </c>
    </row>
    <row r="3771" spans="1:29" x14ac:dyDescent="0.35">
      <c r="A3771" t="s">
        <v>5787</v>
      </c>
      <c r="B3771" s="7">
        <v>46071</v>
      </c>
      <c r="C3771" t="s">
        <v>1143</v>
      </c>
      <c r="D3771" t="s">
        <v>216</v>
      </c>
      <c r="E3771" t="s">
        <v>48</v>
      </c>
      <c r="F3771">
        <v>27</v>
      </c>
      <c r="G3771" t="s">
        <v>71</v>
      </c>
      <c r="H3771" t="s">
        <v>72</v>
      </c>
      <c r="I3771" t="s">
        <v>349</v>
      </c>
      <c r="J3771" t="s">
        <v>350</v>
      </c>
      <c r="K3771" t="s">
        <v>82</v>
      </c>
      <c r="L3771" t="s">
        <v>238</v>
      </c>
      <c r="M3771">
        <v>3</v>
      </c>
      <c r="N3771" s="2">
        <v>1599</v>
      </c>
      <c r="O3771" s="3">
        <v>0.15</v>
      </c>
      <c r="P3771" s="2">
        <v>2760</v>
      </c>
      <c r="Q3771" t="s">
        <v>32</v>
      </c>
      <c r="R3771" t="s">
        <v>33</v>
      </c>
      <c r="S3771" t="s">
        <v>34</v>
      </c>
      <c r="T3771" s="4">
        <v>4</v>
      </c>
      <c r="U3771" s="11">
        <f t="shared" si="58"/>
        <v>4797</v>
      </c>
      <c r="V3771" s="11">
        <f>tbl_EcommerceSales[[#This Row],[Gross_Sales]]*tbl_EcommerceSales[[#This Row],[Discount]]</f>
        <v>719.55</v>
      </c>
      <c r="W3771" s="11">
        <f>tbl_EcommerceSales[[#This Row],[Gross_Sales]]-tbl_EcommerceSales[[#This Row],[Discount_Amount]]</f>
        <v>4077.45</v>
      </c>
      <c r="X3771" s="11">
        <f>tbl_EcommerceSales[[#This Row],[Quantity]] * _xlfn.XLOOKUP(tbl_EcommerceSales[[#This Row],[Product_ID]], Product_Master!A:A, Product_Master!F:F)</f>
        <v>2760</v>
      </c>
      <c r="Y3771" s="11">
        <f>tbl_EcommerceSales[[#This Row],[Net_Revenue]]-tbl_EcommerceSales[[#This Row],[Total_Cost]]</f>
        <v>1317.4499999999998</v>
      </c>
      <c r="Z3771" s="9">
        <f>IFERROR(#REF!/tbl_EcommerceSales[[#This Row],[Total_Cost]], 0)</f>
        <v>0</v>
      </c>
      <c r="AA3771" t="str">
        <f>TEXT(tbl_EcommerceSales[[#This Row],[Order_Date]],"mmm")</f>
        <v>Feb</v>
      </c>
      <c r="AB3771">
        <f>YEAR(tbl_EcommerceSales[[#This Row],[Order_Date]])</f>
        <v>2026</v>
      </c>
      <c r="AC3771" t="str">
        <f>IF(tbl_EcommerceSales[[#This Row],[Age]]&lt;18,"Under 18",IF(tbl_EcommerceSales[[#This Row],[Age]]&lt;=25,"18-25",IF(tbl_EcommerceSales[[#This Row],[Age]]&lt;=35,"26-35",IF(tbl_EcommerceSales[[#This Row],[Age]]&lt;=45,"36-45",IF(tbl_EcommerceSales[[#This Row],[Age]]&lt;=55,"46-55","56+")))))</f>
        <v>26-35</v>
      </c>
    </row>
    <row r="3772" spans="1:29" x14ac:dyDescent="0.35">
      <c r="A3772" t="s">
        <v>5788</v>
      </c>
      <c r="B3772" s="7">
        <v>46071</v>
      </c>
      <c r="C3772" t="s">
        <v>5789</v>
      </c>
      <c r="D3772" t="s">
        <v>79</v>
      </c>
      <c r="E3772" t="s">
        <v>25</v>
      </c>
      <c r="F3772">
        <v>35</v>
      </c>
      <c r="G3772" t="s">
        <v>171</v>
      </c>
      <c r="H3772" t="s">
        <v>39</v>
      </c>
      <c r="I3772" t="s">
        <v>221</v>
      </c>
      <c r="J3772" t="s">
        <v>222</v>
      </c>
      <c r="K3772" t="s">
        <v>177</v>
      </c>
      <c r="L3772" t="s">
        <v>208</v>
      </c>
      <c r="M3772">
        <v>2</v>
      </c>
      <c r="N3772" s="2">
        <v>1499</v>
      </c>
      <c r="O3772" s="3">
        <v>0.15</v>
      </c>
      <c r="P3772" s="2">
        <v>1600</v>
      </c>
      <c r="Q3772" t="s">
        <v>32</v>
      </c>
      <c r="R3772" t="s">
        <v>33</v>
      </c>
      <c r="S3772" t="s">
        <v>34</v>
      </c>
      <c r="T3772" s="4">
        <v>4</v>
      </c>
      <c r="U3772" s="11">
        <f t="shared" si="58"/>
        <v>2998</v>
      </c>
      <c r="V3772" s="11">
        <f>tbl_EcommerceSales[[#This Row],[Gross_Sales]]*tbl_EcommerceSales[[#This Row],[Discount]]</f>
        <v>449.7</v>
      </c>
      <c r="W3772" s="11">
        <f>tbl_EcommerceSales[[#This Row],[Gross_Sales]]-tbl_EcommerceSales[[#This Row],[Discount_Amount]]</f>
        <v>2548.3000000000002</v>
      </c>
      <c r="X3772" s="11">
        <f>tbl_EcommerceSales[[#This Row],[Quantity]] * _xlfn.XLOOKUP(tbl_EcommerceSales[[#This Row],[Product_ID]], Product_Master!A:A, Product_Master!F:F)</f>
        <v>1600</v>
      </c>
      <c r="Y3772" s="11">
        <f>tbl_EcommerceSales[[#This Row],[Net_Revenue]]-tbl_EcommerceSales[[#This Row],[Total_Cost]]</f>
        <v>948.30000000000018</v>
      </c>
      <c r="Z3772" s="9">
        <f>IFERROR(#REF!/tbl_EcommerceSales[[#This Row],[Total_Cost]], 0)</f>
        <v>0</v>
      </c>
      <c r="AA3772" t="str">
        <f>TEXT(tbl_EcommerceSales[[#This Row],[Order_Date]],"mmm")</f>
        <v>Feb</v>
      </c>
      <c r="AB3772">
        <f>YEAR(tbl_EcommerceSales[[#This Row],[Order_Date]])</f>
        <v>2026</v>
      </c>
      <c r="AC3772" t="str">
        <f>IF(tbl_EcommerceSales[[#This Row],[Age]]&lt;18,"Under 18",IF(tbl_EcommerceSales[[#This Row],[Age]]&lt;=25,"18-25",IF(tbl_EcommerceSales[[#This Row],[Age]]&lt;=35,"26-35",IF(tbl_EcommerceSales[[#This Row],[Age]]&lt;=45,"36-45",IF(tbl_EcommerceSales[[#This Row],[Age]]&lt;=55,"46-55","56+")))))</f>
        <v>26-35</v>
      </c>
    </row>
    <row r="3773" spans="1:29" x14ac:dyDescent="0.35">
      <c r="A3773" t="s">
        <v>5790</v>
      </c>
      <c r="B3773" s="7">
        <v>46071</v>
      </c>
      <c r="C3773" t="s">
        <v>4993</v>
      </c>
      <c r="D3773" t="s">
        <v>159</v>
      </c>
      <c r="E3773" t="s">
        <v>25</v>
      </c>
      <c r="F3773">
        <v>48</v>
      </c>
      <c r="G3773" t="s">
        <v>107</v>
      </c>
      <c r="H3773" t="s">
        <v>39</v>
      </c>
      <c r="I3773" t="s">
        <v>53</v>
      </c>
      <c r="J3773" t="s">
        <v>54</v>
      </c>
      <c r="K3773" t="s">
        <v>55</v>
      </c>
      <c r="L3773" t="s">
        <v>56</v>
      </c>
      <c r="M3773">
        <v>1</v>
      </c>
      <c r="N3773" s="2">
        <v>799</v>
      </c>
      <c r="O3773" s="3">
        <v>0.05</v>
      </c>
      <c r="P3773" s="2">
        <v>390</v>
      </c>
      <c r="Q3773" t="s">
        <v>32</v>
      </c>
      <c r="R3773" t="s">
        <v>33</v>
      </c>
      <c r="S3773" t="s">
        <v>57</v>
      </c>
      <c r="T3773" s="4">
        <v>4</v>
      </c>
      <c r="U3773" s="11">
        <f t="shared" si="58"/>
        <v>799</v>
      </c>
      <c r="V3773" s="11">
        <f>tbl_EcommerceSales[[#This Row],[Gross_Sales]]*tbl_EcommerceSales[[#This Row],[Discount]]</f>
        <v>39.950000000000003</v>
      </c>
      <c r="W3773" s="11">
        <f>tbl_EcommerceSales[[#This Row],[Gross_Sales]]-tbl_EcommerceSales[[#This Row],[Discount_Amount]]</f>
        <v>759.05</v>
      </c>
      <c r="X3773" s="11">
        <f>tbl_EcommerceSales[[#This Row],[Quantity]] * _xlfn.XLOOKUP(tbl_EcommerceSales[[#This Row],[Product_ID]], Product_Master!A:A, Product_Master!F:F)</f>
        <v>390</v>
      </c>
      <c r="Y3773" s="11">
        <f>tbl_EcommerceSales[[#This Row],[Net_Revenue]]-tbl_EcommerceSales[[#This Row],[Total_Cost]]</f>
        <v>369.04999999999995</v>
      </c>
      <c r="Z3773" s="9">
        <f>IFERROR(#REF!/tbl_EcommerceSales[[#This Row],[Total_Cost]], 0)</f>
        <v>0</v>
      </c>
      <c r="AA3773" t="str">
        <f>TEXT(tbl_EcommerceSales[[#This Row],[Order_Date]],"mmm")</f>
        <v>Feb</v>
      </c>
      <c r="AB3773">
        <f>YEAR(tbl_EcommerceSales[[#This Row],[Order_Date]])</f>
        <v>2026</v>
      </c>
      <c r="AC3773" t="str">
        <f>IF(tbl_EcommerceSales[[#This Row],[Age]]&lt;18,"Under 18",IF(tbl_EcommerceSales[[#This Row],[Age]]&lt;=25,"18-25",IF(tbl_EcommerceSales[[#This Row],[Age]]&lt;=35,"26-35",IF(tbl_EcommerceSales[[#This Row],[Age]]&lt;=45,"36-45",IF(tbl_EcommerceSales[[#This Row],[Age]]&lt;=55,"46-55","56+")))))</f>
        <v>46-55</v>
      </c>
    </row>
    <row r="3774" spans="1:29" x14ac:dyDescent="0.35">
      <c r="A3774" t="s">
        <v>5791</v>
      </c>
      <c r="B3774" s="7">
        <v>46071</v>
      </c>
      <c r="C3774" t="s">
        <v>2262</v>
      </c>
      <c r="D3774" t="s">
        <v>47</v>
      </c>
      <c r="E3774" t="s">
        <v>25</v>
      </c>
      <c r="F3774">
        <v>27</v>
      </c>
      <c r="G3774" t="s">
        <v>87</v>
      </c>
      <c r="H3774" t="s">
        <v>88</v>
      </c>
      <c r="I3774" t="s">
        <v>357</v>
      </c>
      <c r="J3774" t="s">
        <v>358</v>
      </c>
      <c r="K3774" t="s">
        <v>177</v>
      </c>
      <c r="L3774" t="s">
        <v>178</v>
      </c>
      <c r="M3774">
        <v>2</v>
      </c>
      <c r="N3774" s="2">
        <v>999</v>
      </c>
      <c r="O3774" s="3">
        <v>0.15</v>
      </c>
      <c r="P3774" s="2">
        <v>1040</v>
      </c>
      <c r="Q3774" t="s">
        <v>44</v>
      </c>
      <c r="R3774" t="s">
        <v>33</v>
      </c>
      <c r="S3774" t="s">
        <v>57</v>
      </c>
      <c r="T3774" s="4">
        <v>5</v>
      </c>
      <c r="U3774" s="11">
        <f t="shared" si="58"/>
        <v>1998</v>
      </c>
      <c r="V3774" s="11">
        <f>tbl_EcommerceSales[[#This Row],[Gross_Sales]]*tbl_EcommerceSales[[#This Row],[Discount]]</f>
        <v>299.7</v>
      </c>
      <c r="W3774" s="11">
        <f>tbl_EcommerceSales[[#This Row],[Gross_Sales]]-tbl_EcommerceSales[[#This Row],[Discount_Amount]]</f>
        <v>1698.3</v>
      </c>
      <c r="X3774" s="11">
        <f>tbl_EcommerceSales[[#This Row],[Quantity]] * _xlfn.XLOOKUP(tbl_EcommerceSales[[#This Row],[Product_ID]], Product_Master!A:A, Product_Master!F:F)</f>
        <v>1040</v>
      </c>
      <c r="Y3774" s="11">
        <f>tbl_EcommerceSales[[#This Row],[Net_Revenue]]-tbl_EcommerceSales[[#This Row],[Total_Cost]]</f>
        <v>658.3</v>
      </c>
      <c r="Z3774" s="9">
        <f>IFERROR(#REF!/tbl_EcommerceSales[[#This Row],[Total_Cost]], 0)</f>
        <v>0</v>
      </c>
      <c r="AA3774" t="str">
        <f>TEXT(tbl_EcommerceSales[[#This Row],[Order_Date]],"mmm")</f>
        <v>Feb</v>
      </c>
      <c r="AB3774">
        <f>YEAR(tbl_EcommerceSales[[#This Row],[Order_Date]])</f>
        <v>2026</v>
      </c>
      <c r="AC3774" t="str">
        <f>IF(tbl_EcommerceSales[[#This Row],[Age]]&lt;18,"Under 18",IF(tbl_EcommerceSales[[#This Row],[Age]]&lt;=25,"18-25",IF(tbl_EcommerceSales[[#This Row],[Age]]&lt;=35,"26-35",IF(tbl_EcommerceSales[[#This Row],[Age]]&lt;=45,"36-45",IF(tbl_EcommerceSales[[#This Row],[Age]]&lt;=55,"46-55","56+")))))</f>
        <v>26-35</v>
      </c>
    </row>
    <row r="3775" spans="1:29" x14ac:dyDescent="0.35">
      <c r="A3775" t="s">
        <v>5792</v>
      </c>
      <c r="B3775" s="7">
        <v>46071</v>
      </c>
      <c r="C3775" t="s">
        <v>996</v>
      </c>
      <c r="D3775" t="s">
        <v>227</v>
      </c>
      <c r="E3775" t="s">
        <v>25</v>
      </c>
      <c r="F3775">
        <v>29</v>
      </c>
      <c r="G3775" t="s">
        <v>155</v>
      </c>
      <c r="H3775" t="s">
        <v>88</v>
      </c>
      <c r="I3775" t="s">
        <v>212</v>
      </c>
      <c r="J3775" t="s">
        <v>213</v>
      </c>
      <c r="K3775" t="s">
        <v>177</v>
      </c>
      <c r="L3775" t="s">
        <v>178</v>
      </c>
      <c r="M3775">
        <v>4</v>
      </c>
      <c r="N3775" s="2">
        <v>2499</v>
      </c>
      <c r="O3775" s="3">
        <v>0</v>
      </c>
      <c r="P3775" s="2">
        <v>5800</v>
      </c>
      <c r="Q3775" t="s">
        <v>32</v>
      </c>
      <c r="R3775" t="s">
        <v>33</v>
      </c>
      <c r="S3775" t="s">
        <v>34</v>
      </c>
      <c r="T3775" s="4">
        <v>4</v>
      </c>
      <c r="U3775" s="11">
        <f t="shared" si="58"/>
        <v>9996</v>
      </c>
      <c r="V3775" s="11">
        <f>tbl_EcommerceSales[[#This Row],[Gross_Sales]]*tbl_EcommerceSales[[#This Row],[Discount]]</f>
        <v>0</v>
      </c>
      <c r="W3775" s="11">
        <f>tbl_EcommerceSales[[#This Row],[Gross_Sales]]-tbl_EcommerceSales[[#This Row],[Discount_Amount]]</f>
        <v>9996</v>
      </c>
      <c r="X3775" s="11">
        <f>tbl_EcommerceSales[[#This Row],[Quantity]] * _xlfn.XLOOKUP(tbl_EcommerceSales[[#This Row],[Product_ID]], Product_Master!A:A, Product_Master!F:F)</f>
        <v>5800</v>
      </c>
      <c r="Y3775" s="11">
        <f>tbl_EcommerceSales[[#This Row],[Net_Revenue]]-tbl_EcommerceSales[[#This Row],[Total_Cost]]</f>
        <v>4196</v>
      </c>
      <c r="Z3775" s="9">
        <f>IFERROR(#REF!/tbl_EcommerceSales[[#This Row],[Total_Cost]], 0)</f>
        <v>0</v>
      </c>
      <c r="AA3775" t="str">
        <f>TEXT(tbl_EcommerceSales[[#This Row],[Order_Date]],"mmm")</f>
        <v>Feb</v>
      </c>
      <c r="AB3775">
        <f>YEAR(tbl_EcommerceSales[[#This Row],[Order_Date]])</f>
        <v>2026</v>
      </c>
      <c r="AC3775" t="str">
        <f>IF(tbl_EcommerceSales[[#This Row],[Age]]&lt;18,"Under 18",IF(tbl_EcommerceSales[[#This Row],[Age]]&lt;=25,"18-25",IF(tbl_EcommerceSales[[#This Row],[Age]]&lt;=35,"26-35",IF(tbl_EcommerceSales[[#This Row],[Age]]&lt;=45,"36-45",IF(tbl_EcommerceSales[[#This Row],[Age]]&lt;=55,"46-55","56+")))))</f>
        <v>26-35</v>
      </c>
    </row>
    <row r="3776" spans="1:29" x14ac:dyDescent="0.35">
      <c r="A3776" t="s">
        <v>5793</v>
      </c>
      <c r="B3776" s="7">
        <v>46071</v>
      </c>
      <c r="C3776" t="s">
        <v>1602</v>
      </c>
      <c r="D3776" t="s">
        <v>254</v>
      </c>
      <c r="E3776" t="s">
        <v>25</v>
      </c>
      <c r="F3776">
        <v>26</v>
      </c>
      <c r="G3776" t="s">
        <v>136</v>
      </c>
      <c r="H3776" t="s">
        <v>88</v>
      </c>
      <c r="I3776" t="s">
        <v>221</v>
      </c>
      <c r="J3776" t="s">
        <v>222</v>
      </c>
      <c r="K3776" t="s">
        <v>177</v>
      </c>
      <c r="L3776" t="s">
        <v>208</v>
      </c>
      <c r="M3776">
        <v>1</v>
      </c>
      <c r="N3776" s="2">
        <v>1499</v>
      </c>
      <c r="O3776" s="3">
        <v>0.1</v>
      </c>
      <c r="P3776" s="2">
        <v>800</v>
      </c>
      <c r="Q3776" t="s">
        <v>319</v>
      </c>
      <c r="R3776" t="s">
        <v>33</v>
      </c>
      <c r="S3776" t="s">
        <v>57</v>
      </c>
      <c r="T3776" s="4">
        <v>4</v>
      </c>
      <c r="U3776" s="11">
        <f t="shared" si="58"/>
        <v>1499</v>
      </c>
      <c r="V3776" s="11">
        <f>tbl_EcommerceSales[[#This Row],[Gross_Sales]]*tbl_EcommerceSales[[#This Row],[Discount]]</f>
        <v>149.9</v>
      </c>
      <c r="W3776" s="11">
        <f>tbl_EcommerceSales[[#This Row],[Gross_Sales]]-tbl_EcommerceSales[[#This Row],[Discount_Amount]]</f>
        <v>1349.1</v>
      </c>
      <c r="X3776" s="11">
        <f>tbl_EcommerceSales[[#This Row],[Quantity]] * _xlfn.XLOOKUP(tbl_EcommerceSales[[#This Row],[Product_ID]], Product_Master!A:A, Product_Master!F:F)</f>
        <v>800</v>
      </c>
      <c r="Y3776" s="11">
        <f>tbl_EcommerceSales[[#This Row],[Net_Revenue]]-tbl_EcommerceSales[[#This Row],[Total_Cost]]</f>
        <v>549.09999999999991</v>
      </c>
      <c r="Z3776" s="9">
        <f>IFERROR(#REF!/tbl_EcommerceSales[[#This Row],[Total_Cost]], 0)</f>
        <v>0</v>
      </c>
      <c r="AA3776" t="str">
        <f>TEXT(tbl_EcommerceSales[[#This Row],[Order_Date]],"mmm")</f>
        <v>Feb</v>
      </c>
      <c r="AB3776">
        <f>YEAR(tbl_EcommerceSales[[#This Row],[Order_Date]])</f>
        <v>2026</v>
      </c>
      <c r="AC3776" t="str">
        <f>IF(tbl_EcommerceSales[[#This Row],[Age]]&lt;18,"Under 18",IF(tbl_EcommerceSales[[#This Row],[Age]]&lt;=25,"18-25",IF(tbl_EcommerceSales[[#This Row],[Age]]&lt;=35,"26-35",IF(tbl_EcommerceSales[[#This Row],[Age]]&lt;=45,"36-45",IF(tbl_EcommerceSales[[#This Row],[Age]]&lt;=55,"46-55","56+")))))</f>
        <v>26-35</v>
      </c>
    </row>
    <row r="3777" spans="1:29" x14ac:dyDescent="0.35">
      <c r="A3777" t="s">
        <v>5794</v>
      </c>
      <c r="B3777" s="7">
        <v>46071</v>
      </c>
      <c r="C3777" t="s">
        <v>2477</v>
      </c>
      <c r="D3777" t="s">
        <v>170</v>
      </c>
      <c r="E3777" t="s">
        <v>25</v>
      </c>
      <c r="F3777">
        <v>27</v>
      </c>
      <c r="G3777" t="s">
        <v>71</v>
      </c>
      <c r="H3777" t="s">
        <v>72</v>
      </c>
      <c r="I3777" t="s">
        <v>53</v>
      </c>
      <c r="J3777" t="s">
        <v>54</v>
      </c>
      <c r="K3777" t="s">
        <v>55</v>
      </c>
      <c r="L3777" t="s">
        <v>56</v>
      </c>
      <c r="M3777">
        <v>1</v>
      </c>
      <c r="N3777" s="2">
        <v>799</v>
      </c>
      <c r="O3777" s="3">
        <v>0.15</v>
      </c>
      <c r="P3777" s="2">
        <v>390</v>
      </c>
      <c r="Q3777" t="s">
        <v>44</v>
      </c>
      <c r="R3777" t="s">
        <v>33</v>
      </c>
      <c r="S3777" t="s">
        <v>57</v>
      </c>
      <c r="T3777" s="4">
        <v>3</v>
      </c>
      <c r="U3777" s="11">
        <f t="shared" si="58"/>
        <v>799</v>
      </c>
      <c r="V3777" s="11">
        <f>tbl_EcommerceSales[[#This Row],[Gross_Sales]]*tbl_EcommerceSales[[#This Row],[Discount]]</f>
        <v>119.85</v>
      </c>
      <c r="W3777" s="11">
        <f>tbl_EcommerceSales[[#This Row],[Gross_Sales]]-tbl_EcommerceSales[[#This Row],[Discount_Amount]]</f>
        <v>679.15</v>
      </c>
      <c r="X3777" s="11">
        <f>tbl_EcommerceSales[[#This Row],[Quantity]] * _xlfn.XLOOKUP(tbl_EcommerceSales[[#This Row],[Product_ID]], Product_Master!A:A, Product_Master!F:F)</f>
        <v>390</v>
      </c>
      <c r="Y3777" s="11">
        <f>tbl_EcommerceSales[[#This Row],[Net_Revenue]]-tbl_EcommerceSales[[#This Row],[Total_Cost]]</f>
        <v>289.14999999999998</v>
      </c>
      <c r="Z3777" s="9">
        <f>IFERROR(#REF!/tbl_EcommerceSales[[#This Row],[Total_Cost]], 0)</f>
        <v>0</v>
      </c>
      <c r="AA3777" t="str">
        <f>TEXT(tbl_EcommerceSales[[#This Row],[Order_Date]],"mmm")</f>
        <v>Feb</v>
      </c>
      <c r="AB3777">
        <f>YEAR(tbl_EcommerceSales[[#This Row],[Order_Date]])</f>
        <v>2026</v>
      </c>
      <c r="AC3777" t="str">
        <f>IF(tbl_EcommerceSales[[#This Row],[Age]]&lt;18,"Under 18",IF(tbl_EcommerceSales[[#This Row],[Age]]&lt;=25,"18-25",IF(tbl_EcommerceSales[[#This Row],[Age]]&lt;=35,"26-35",IF(tbl_EcommerceSales[[#This Row],[Age]]&lt;=45,"36-45",IF(tbl_EcommerceSales[[#This Row],[Age]]&lt;=55,"46-55","56+")))))</f>
        <v>26-35</v>
      </c>
    </row>
    <row r="3778" spans="1:29" x14ac:dyDescent="0.35">
      <c r="A3778" t="s">
        <v>5795</v>
      </c>
      <c r="B3778" s="7">
        <v>46071</v>
      </c>
      <c r="C3778" t="s">
        <v>953</v>
      </c>
      <c r="D3778" t="s">
        <v>60</v>
      </c>
      <c r="E3778" t="s">
        <v>48</v>
      </c>
      <c r="F3778">
        <v>35</v>
      </c>
      <c r="G3778" t="s">
        <v>103</v>
      </c>
      <c r="H3778" t="s">
        <v>27</v>
      </c>
      <c r="I3778" t="s">
        <v>206</v>
      </c>
      <c r="J3778" t="s">
        <v>207</v>
      </c>
      <c r="K3778" t="s">
        <v>177</v>
      </c>
      <c r="L3778" t="s">
        <v>208</v>
      </c>
      <c r="M3778">
        <v>4</v>
      </c>
      <c r="N3778" s="2">
        <v>2199</v>
      </c>
      <c r="O3778" s="3">
        <v>0</v>
      </c>
      <c r="P3778" s="2">
        <v>5000</v>
      </c>
      <c r="Q3778" t="s">
        <v>123</v>
      </c>
      <c r="R3778" t="s">
        <v>33</v>
      </c>
      <c r="S3778" t="s">
        <v>57</v>
      </c>
      <c r="T3778" s="4">
        <v>5</v>
      </c>
      <c r="U3778" s="11">
        <f t="shared" ref="U3778:U3841" si="59">M3778*N3778</f>
        <v>8796</v>
      </c>
      <c r="V3778" s="11">
        <f>tbl_EcommerceSales[[#This Row],[Gross_Sales]]*tbl_EcommerceSales[[#This Row],[Discount]]</f>
        <v>0</v>
      </c>
      <c r="W3778" s="11">
        <f>tbl_EcommerceSales[[#This Row],[Gross_Sales]]-tbl_EcommerceSales[[#This Row],[Discount_Amount]]</f>
        <v>8796</v>
      </c>
      <c r="X3778" s="11">
        <f>tbl_EcommerceSales[[#This Row],[Quantity]] * _xlfn.XLOOKUP(tbl_EcommerceSales[[#This Row],[Product_ID]], Product_Master!A:A, Product_Master!F:F)</f>
        <v>5000</v>
      </c>
      <c r="Y3778" s="11">
        <f>tbl_EcommerceSales[[#This Row],[Net_Revenue]]-tbl_EcommerceSales[[#This Row],[Total_Cost]]</f>
        <v>3796</v>
      </c>
      <c r="Z3778" s="9">
        <f>IFERROR(#REF!/tbl_EcommerceSales[[#This Row],[Total_Cost]], 0)</f>
        <v>0</v>
      </c>
      <c r="AA3778" t="str">
        <f>TEXT(tbl_EcommerceSales[[#This Row],[Order_Date]],"mmm")</f>
        <v>Feb</v>
      </c>
      <c r="AB3778">
        <f>YEAR(tbl_EcommerceSales[[#This Row],[Order_Date]])</f>
        <v>2026</v>
      </c>
      <c r="AC3778" t="str">
        <f>IF(tbl_EcommerceSales[[#This Row],[Age]]&lt;18,"Under 18",IF(tbl_EcommerceSales[[#This Row],[Age]]&lt;=25,"18-25",IF(tbl_EcommerceSales[[#This Row],[Age]]&lt;=35,"26-35",IF(tbl_EcommerceSales[[#This Row],[Age]]&lt;=45,"36-45",IF(tbl_EcommerceSales[[#This Row],[Age]]&lt;=55,"46-55","56+")))))</f>
        <v>26-35</v>
      </c>
    </row>
    <row r="3779" spans="1:29" x14ac:dyDescent="0.35">
      <c r="A3779" t="s">
        <v>5796</v>
      </c>
      <c r="B3779" s="7">
        <v>46071</v>
      </c>
      <c r="C3779" t="s">
        <v>5797</v>
      </c>
      <c r="D3779" t="s">
        <v>216</v>
      </c>
      <c r="E3779" t="s">
        <v>48</v>
      </c>
      <c r="F3779">
        <v>33</v>
      </c>
      <c r="G3779" t="s">
        <v>122</v>
      </c>
      <c r="H3779" t="s">
        <v>72</v>
      </c>
      <c r="I3779" t="s">
        <v>241</v>
      </c>
      <c r="J3779" t="s">
        <v>242</v>
      </c>
      <c r="K3779" t="s">
        <v>42</v>
      </c>
      <c r="L3779" t="s">
        <v>243</v>
      </c>
      <c r="M3779">
        <v>3</v>
      </c>
      <c r="N3779" s="2">
        <v>649</v>
      </c>
      <c r="O3779" s="3">
        <v>0.2</v>
      </c>
      <c r="P3779" s="2">
        <v>870</v>
      </c>
      <c r="Q3779" t="s">
        <v>156</v>
      </c>
      <c r="R3779" t="s">
        <v>33</v>
      </c>
      <c r="S3779" t="s">
        <v>34</v>
      </c>
      <c r="T3779" s="4">
        <v>5</v>
      </c>
      <c r="U3779" s="11">
        <f t="shared" si="59"/>
        <v>1947</v>
      </c>
      <c r="V3779" s="11">
        <f>tbl_EcommerceSales[[#This Row],[Gross_Sales]]*tbl_EcommerceSales[[#This Row],[Discount]]</f>
        <v>389.40000000000003</v>
      </c>
      <c r="W3779" s="11">
        <f>tbl_EcommerceSales[[#This Row],[Gross_Sales]]-tbl_EcommerceSales[[#This Row],[Discount_Amount]]</f>
        <v>1557.6</v>
      </c>
      <c r="X3779" s="11">
        <f>tbl_EcommerceSales[[#This Row],[Quantity]] * _xlfn.XLOOKUP(tbl_EcommerceSales[[#This Row],[Product_ID]], Product_Master!A:A, Product_Master!F:F)</f>
        <v>870</v>
      </c>
      <c r="Y3779" s="11">
        <f>tbl_EcommerceSales[[#This Row],[Net_Revenue]]-tbl_EcommerceSales[[#This Row],[Total_Cost]]</f>
        <v>687.59999999999991</v>
      </c>
      <c r="Z3779" s="9">
        <f>IFERROR(#REF!/tbl_EcommerceSales[[#This Row],[Total_Cost]], 0)</f>
        <v>0</v>
      </c>
      <c r="AA3779" t="str">
        <f>TEXT(tbl_EcommerceSales[[#This Row],[Order_Date]],"mmm")</f>
        <v>Feb</v>
      </c>
      <c r="AB3779">
        <f>YEAR(tbl_EcommerceSales[[#This Row],[Order_Date]])</f>
        <v>2026</v>
      </c>
      <c r="AC3779" t="str">
        <f>IF(tbl_EcommerceSales[[#This Row],[Age]]&lt;18,"Under 18",IF(tbl_EcommerceSales[[#This Row],[Age]]&lt;=25,"18-25",IF(tbl_EcommerceSales[[#This Row],[Age]]&lt;=35,"26-35",IF(tbl_EcommerceSales[[#This Row],[Age]]&lt;=45,"36-45",IF(tbl_EcommerceSales[[#This Row],[Age]]&lt;=55,"46-55","56+")))))</f>
        <v>26-35</v>
      </c>
    </row>
    <row r="3780" spans="1:29" x14ac:dyDescent="0.35">
      <c r="A3780" t="s">
        <v>5798</v>
      </c>
      <c r="B3780" s="7">
        <v>46071</v>
      </c>
      <c r="C3780" t="s">
        <v>5103</v>
      </c>
      <c r="D3780" t="s">
        <v>130</v>
      </c>
      <c r="E3780" t="s">
        <v>48</v>
      </c>
      <c r="F3780">
        <v>20</v>
      </c>
      <c r="G3780" t="s">
        <v>192</v>
      </c>
      <c r="H3780" t="s">
        <v>27</v>
      </c>
      <c r="I3780" t="s">
        <v>117</v>
      </c>
      <c r="J3780" t="s">
        <v>118</v>
      </c>
      <c r="K3780" t="s">
        <v>82</v>
      </c>
      <c r="L3780" t="s">
        <v>119</v>
      </c>
      <c r="M3780">
        <v>1</v>
      </c>
      <c r="N3780" s="2">
        <v>3299</v>
      </c>
      <c r="O3780" s="3">
        <v>0.05</v>
      </c>
      <c r="P3780" s="2">
        <v>2100</v>
      </c>
      <c r="Q3780" t="s">
        <v>44</v>
      </c>
      <c r="R3780" t="s">
        <v>33</v>
      </c>
      <c r="S3780" t="s">
        <v>57</v>
      </c>
      <c r="T3780" s="4">
        <v>3</v>
      </c>
      <c r="U3780" s="11">
        <f t="shared" si="59"/>
        <v>3299</v>
      </c>
      <c r="V3780" s="11">
        <f>tbl_EcommerceSales[[#This Row],[Gross_Sales]]*tbl_EcommerceSales[[#This Row],[Discount]]</f>
        <v>164.95000000000002</v>
      </c>
      <c r="W3780" s="11">
        <f>tbl_EcommerceSales[[#This Row],[Gross_Sales]]-tbl_EcommerceSales[[#This Row],[Discount_Amount]]</f>
        <v>3134.05</v>
      </c>
      <c r="X3780" s="11">
        <f>tbl_EcommerceSales[[#This Row],[Quantity]] * _xlfn.XLOOKUP(tbl_EcommerceSales[[#This Row],[Product_ID]], Product_Master!A:A, Product_Master!F:F)</f>
        <v>2100</v>
      </c>
      <c r="Y3780" s="11">
        <f>tbl_EcommerceSales[[#This Row],[Net_Revenue]]-tbl_EcommerceSales[[#This Row],[Total_Cost]]</f>
        <v>1034.0500000000002</v>
      </c>
      <c r="Z3780" s="9">
        <f>IFERROR(#REF!/tbl_EcommerceSales[[#This Row],[Total_Cost]], 0)</f>
        <v>0</v>
      </c>
      <c r="AA3780" t="str">
        <f>TEXT(tbl_EcommerceSales[[#This Row],[Order_Date]],"mmm")</f>
        <v>Feb</v>
      </c>
      <c r="AB3780">
        <f>YEAR(tbl_EcommerceSales[[#This Row],[Order_Date]])</f>
        <v>2026</v>
      </c>
      <c r="AC3780" t="str">
        <f>IF(tbl_EcommerceSales[[#This Row],[Age]]&lt;18,"Under 18",IF(tbl_EcommerceSales[[#This Row],[Age]]&lt;=25,"18-25",IF(tbl_EcommerceSales[[#This Row],[Age]]&lt;=35,"26-35",IF(tbl_EcommerceSales[[#This Row],[Age]]&lt;=45,"36-45",IF(tbl_EcommerceSales[[#This Row],[Age]]&lt;=55,"46-55","56+")))))</f>
        <v>18-25</v>
      </c>
    </row>
    <row r="3781" spans="1:29" x14ac:dyDescent="0.35">
      <c r="A3781" t="s">
        <v>5799</v>
      </c>
      <c r="B3781" s="7">
        <v>46072</v>
      </c>
      <c r="C3781" t="s">
        <v>2647</v>
      </c>
      <c r="D3781" t="s">
        <v>251</v>
      </c>
      <c r="E3781" t="s">
        <v>48</v>
      </c>
      <c r="F3781">
        <v>30</v>
      </c>
      <c r="G3781" t="s">
        <v>155</v>
      </c>
      <c r="H3781" t="s">
        <v>88</v>
      </c>
      <c r="I3781" t="s">
        <v>175</v>
      </c>
      <c r="J3781" t="s">
        <v>176</v>
      </c>
      <c r="K3781" t="s">
        <v>177</v>
      </c>
      <c r="L3781" t="s">
        <v>178</v>
      </c>
      <c r="M3781">
        <v>1</v>
      </c>
      <c r="N3781" s="2">
        <v>699</v>
      </c>
      <c r="O3781" s="3">
        <v>0.15</v>
      </c>
      <c r="P3781" s="2">
        <v>320</v>
      </c>
      <c r="Q3781" t="s">
        <v>32</v>
      </c>
      <c r="R3781" t="s">
        <v>33</v>
      </c>
      <c r="S3781" t="s">
        <v>57</v>
      </c>
      <c r="T3781" s="4">
        <v>4</v>
      </c>
      <c r="U3781" s="11">
        <f t="shared" si="59"/>
        <v>699</v>
      </c>
      <c r="V3781" s="11">
        <f>tbl_EcommerceSales[[#This Row],[Gross_Sales]]*tbl_EcommerceSales[[#This Row],[Discount]]</f>
        <v>104.85</v>
      </c>
      <c r="W3781" s="11">
        <f>tbl_EcommerceSales[[#This Row],[Gross_Sales]]-tbl_EcommerceSales[[#This Row],[Discount_Amount]]</f>
        <v>594.15</v>
      </c>
      <c r="X3781" s="11">
        <f>tbl_EcommerceSales[[#This Row],[Quantity]] * _xlfn.XLOOKUP(tbl_EcommerceSales[[#This Row],[Product_ID]], Product_Master!A:A, Product_Master!F:F)</f>
        <v>320</v>
      </c>
      <c r="Y3781" s="11">
        <f>tbl_EcommerceSales[[#This Row],[Net_Revenue]]-tbl_EcommerceSales[[#This Row],[Total_Cost]]</f>
        <v>274.14999999999998</v>
      </c>
      <c r="Z3781" s="9">
        <f>IFERROR(#REF!/tbl_EcommerceSales[[#This Row],[Total_Cost]], 0)</f>
        <v>0</v>
      </c>
      <c r="AA3781" t="str">
        <f>TEXT(tbl_EcommerceSales[[#This Row],[Order_Date]],"mmm")</f>
        <v>Feb</v>
      </c>
      <c r="AB3781">
        <f>YEAR(tbl_EcommerceSales[[#This Row],[Order_Date]])</f>
        <v>2026</v>
      </c>
      <c r="AC3781" t="str">
        <f>IF(tbl_EcommerceSales[[#This Row],[Age]]&lt;18,"Under 18",IF(tbl_EcommerceSales[[#This Row],[Age]]&lt;=25,"18-25",IF(tbl_EcommerceSales[[#This Row],[Age]]&lt;=35,"26-35",IF(tbl_EcommerceSales[[#This Row],[Age]]&lt;=45,"36-45",IF(tbl_EcommerceSales[[#This Row],[Age]]&lt;=55,"46-55","56+")))))</f>
        <v>26-35</v>
      </c>
    </row>
    <row r="3782" spans="1:29" x14ac:dyDescent="0.35">
      <c r="A3782" t="s">
        <v>5800</v>
      </c>
      <c r="B3782" s="7">
        <v>46072</v>
      </c>
      <c r="C3782" t="s">
        <v>5801</v>
      </c>
      <c r="D3782" t="s">
        <v>312</v>
      </c>
      <c r="E3782" t="s">
        <v>48</v>
      </c>
      <c r="F3782">
        <v>27</v>
      </c>
      <c r="G3782" t="s">
        <v>99</v>
      </c>
      <c r="H3782" t="s">
        <v>88</v>
      </c>
      <c r="I3782" t="s">
        <v>126</v>
      </c>
      <c r="J3782" t="s">
        <v>127</v>
      </c>
      <c r="K3782" t="s">
        <v>82</v>
      </c>
      <c r="L3782" t="s">
        <v>83</v>
      </c>
      <c r="M3782">
        <v>1</v>
      </c>
      <c r="N3782" s="2">
        <v>1899</v>
      </c>
      <c r="O3782" s="3">
        <v>0</v>
      </c>
      <c r="P3782" s="2">
        <v>1120</v>
      </c>
      <c r="Q3782" t="s">
        <v>76</v>
      </c>
      <c r="R3782" t="s">
        <v>33</v>
      </c>
      <c r="S3782" t="s">
        <v>57</v>
      </c>
      <c r="T3782" s="4">
        <v>3</v>
      </c>
      <c r="U3782" s="11">
        <f t="shared" si="59"/>
        <v>1899</v>
      </c>
      <c r="V3782" s="11">
        <f>tbl_EcommerceSales[[#This Row],[Gross_Sales]]*tbl_EcommerceSales[[#This Row],[Discount]]</f>
        <v>0</v>
      </c>
      <c r="W3782" s="11">
        <f>tbl_EcommerceSales[[#This Row],[Gross_Sales]]-tbl_EcommerceSales[[#This Row],[Discount_Amount]]</f>
        <v>1899</v>
      </c>
      <c r="X3782" s="11">
        <f>tbl_EcommerceSales[[#This Row],[Quantity]] * _xlfn.XLOOKUP(tbl_EcommerceSales[[#This Row],[Product_ID]], Product_Master!A:A, Product_Master!F:F)</f>
        <v>1120</v>
      </c>
      <c r="Y3782" s="11">
        <f>tbl_EcommerceSales[[#This Row],[Net_Revenue]]-tbl_EcommerceSales[[#This Row],[Total_Cost]]</f>
        <v>779</v>
      </c>
      <c r="Z3782" s="9">
        <f>IFERROR(#REF!/tbl_EcommerceSales[[#This Row],[Total_Cost]], 0)</f>
        <v>0</v>
      </c>
      <c r="AA3782" t="str">
        <f>TEXT(tbl_EcommerceSales[[#This Row],[Order_Date]],"mmm")</f>
        <v>Feb</v>
      </c>
      <c r="AB3782">
        <f>YEAR(tbl_EcommerceSales[[#This Row],[Order_Date]])</f>
        <v>2026</v>
      </c>
      <c r="AC3782" t="str">
        <f>IF(tbl_EcommerceSales[[#This Row],[Age]]&lt;18,"Under 18",IF(tbl_EcommerceSales[[#This Row],[Age]]&lt;=25,"18-25",IF(tbl_EcommerceSales[[#This Row],[Age]]&lt;=35,"26-35",IF(tbl_EcommerceSales[[#This Row],[Age]]&lt;=45,"36-45",IF(tbl_EcommerceSales[[#This Row],[Age]]&lt;=55,"46-55","56+")))))</f>
        <v>26-35</v>
      </c>
    </row>
    <row r="3783" spans="1:29" x14ac:dyDescent="0.35">
      <c r="A3783" t="s">
        <v>5802</v>
      </c>
      <c r="B3783" s="7">
        <v>46072</v>
      </c>
      <c r="C3783" t="s">
        <v>1963</v>
      </c>
      <c r="D3783" t="s">
        <v>86</v>
      </c>
      <c r="E3783" t="s">
        <v>25</v>
      </c>
      <c r="F3783">
        <v>36</v>
      </c>
      <c r="G3783" t="s">
        <v>145</v>
      </c>
      <c r="H3783" t="s">
        <v>39</v>
      </c>
      <c r="I3783" t="s">
        <v>349</v>
      </c>
      <c r="J3783" t="s">
        <v>350</v>
      </c>
      <c r="K3783" t="s">
        <v>82</v>
      </c>
      <c r="L3783" t="s">
        <v>238</v>
      </c>
      <c r="M3783">
        <v>1</v>
      </c>
      <c r="N3783" s="2">
        <v>1599</v>
      </c>
      <c r="O3783" s="3">
        <v>0.1</v>
      </c>
      <c r="P3783" s="2">
        <v>920</v>
      </c>
      <c r="Q3783" t="s">
        <v>44</v>
      </c>
      <c r="R3783" t="s">
        <v>33</v>
      </c>
      <c r="S3783" t="s">
        <v>34</v>
      </c>
      <c r="T3783" s="4">
        <v>4</v>
      </c>
      <c r="U3783" s="11">
        <f t="shared" si="59"/>
        <v>1599</v>
      </c>
      <c r="V3783" s="11">
        <f>tbl_EcommerceSales[[#This Row],[Gross_Sales]]*tbl_EcommerceSales[[#This Row],[Discount]]</f>
        <v>159.9</v>
      </c>
      <c r="W3783" s="11">
        <f>tbl_EcommerceSales[[#This Row],[Gross_Sales]]-tbl_EcommerceSales[[#This Row],[Discount_Amount]]</f>
        <v>1439.1</v>
      </c>
      <c r="X3783" s="11">
        <f>tbl_EcommerceSales[[#This Row],[Quantity]] * _xlfn.XLOOKUP(tbl_EcommerceSales[[#This Row],[Product_ID]], Product_Master!A:A, Product_Master!F:F)</f>
        <v>920</v>
      </c>
      <c r="Y3783" s="11">
        <f>tbl_EcommerceSales[[#This Row],[Net_Revenue]]-tbl_EcommerceSales[[#This Row],[Total_Cost]]</f>
        <v>519.09999999999991</v>
      </c>
      <c r="Z3783" s="9">
        <f>IFERROR(#REF!/tbl_EcommerceSales[[#This Row],[Total_Cost]], 0)</f>
        <v>0</v>
      </c>
      <c r="AA3783" t="str">
        <f>TEXT(tbl_EcommerceSales[[#This Row],[Order_Date]],"mmm")</f>
        <v>Feb</v>
      </c>
      <c r="AB3783">
        <f>YEAR(tbl_EcommerceSales[[#This Row],[Order_Date]])</f>
        <v>2026</v>
      </c>
      <c r="AC3783" t="str">
        <f>IF(tbl_EcommerceSales[[#This Row],[Age]]&lt;18,"Under 18",IF(tbl_EcommerceSales[[#This Row],[Age]]&lt;=25,"18-25",IF(tbl_EcommerceSales[[#This Row],[Age]]&lt;=35,"26-35",IF(tbl_EcommerceSales[[#This Row],[Age]]&lt;=45,"36-45",IF(tbl_EcommerceSales[[#This Row],[Age]]&lt;=55,"46-55","56+")))))</f>
        <v>36-45</v>
      </c>
    </row>
    <row r="3784" spans="1:29" x14ac:dyDescent="0.35">
      <c r="A3784" t="s">
        <v>5803</v>
      </c>
      <c r="B3784" s="7">
        <v>46072</v>
      </c>
      <c r="C3784" t="s">
        <v>3642</v>
      </c>
      <c r="D3784" t="s">
        <v>37</v>
      </c>
      <c r="E3784" t="s">
        <v>48</v>
      </c>
      <c r="F3784">
        <v>42</v>
      </c>
      <c r="G3784" t="s">
        <v>155</v>
      </c>
      <c r="H3784" t="s">
        <v>88</v>
      </c>
      <c r="I3784" t="s">
        <v>62</v>
      </c>
      <c r="J3784" t="s">
        <v>63</v>
      </c>
      <c r="K3784" t="s">
        <v>42</v>
      </c>
      <c r="L3784" t="s">
        <v>43</v>
      </c>
      <c r="M3784">
        <v>4</v>
      </c>
      <c r="N3784" s="2">
        <v>499</v>
      </c>
      <c r="O3784" s="3">
        <v>0.1</v>
      </c>
      <c r="P3784" s="2">
        <v>880</v>
      </c>
      <c r="Q3784" t="s">
        <v>123</v>
      </c>
      <c r="R3784" t="s">
        <v>33</v>
      </c>
      <c r="S3784" t="s">
        <v>34</v>
      </c>
      <c r="T3784" s="4">
        <v>5</v>
      </c>
      <c r="U3784" s="11">
        <f t="shared" si="59"/>
        <v>1996</v>
      </c>
      <c r="V3784" s="11">
        <f>tbl_EcommerceSales[[#This Row],[Gross_Sales]]*tbl_EcommerceSales[[#This Row],[Discount]]</f>
        <v>199.60000000000002</v>
      </c>
      <c r="W3784" s="11">
        <f>tbl_EcommerceSales[[#This Row],[Gross_Sales]]-tbl_EcommerceSales[[#This Row],[Discount_Amount]]</f>
        <v>1796.4</v>
      </c>
      <c r="X3784" s="11">
        <f>tbl_EcommerceSales[[#This Row],[Quantity]] * _xlfn.XLOOKUP(tbl_EcommerceSales[[#This Row],[Product_ID]], Product_Master!A:A, Product_Master!F:F)</f>
        <v>880</v>
      </c>
      <c r="Y3784" s="11">
        <f>tbl_EcommerceSales[[#This Row],[Net_Revenue]]-tbl_EcommerceSales[[#This Row],[Total_Cost]]</f>
        <v>916.40000000000009</v>
      </c>
      <c r="Z3784" s="9">
        <f>IFERROR(#REF!/tbl_EcommerceSales[[#This Row],[Total_Cost]], 0)</f>
        <v>0</v>
      </c>
      <c r="AA3784" t="str">
        <f>TEXT(tbl_EcommerceSales[[#This Row],[Order_Date]],"mmm")</f>
        <v>Feb</v>
      </c>
      <c r="AB3784">
        <f>YEAR(tbl_EcommerceSales[[#This Row],[Order_Date]])</f>
        <v>2026</v>
      </c>
      <c r="AC3784" t="str">
        <f>IF(tbl_EcommerceSales[[#This Row],[Age]]&lt;18,"Under 18",IF(tbl_EcommerceSales[[#This Row],[Age]]&lt;=25,"18-25",IF(tbl_EcommerceSales[[#This Row],[Age]]&lt;=35,"26-35",IF(tbl_EcommerceSales[[#This Row],[Age]]&lt;=45,"36-45",IF(tbl_EcommerceSales[[#This Row],[Age]]&lt;=55,"46-55","56+")))))</f>
        <v>36-45</v>
      </c>
    </row>
    <row r="3785" spans="1:29" x14ac:dyDescent="0.35">
      <c r="A3785" t="s">
        <v>5804</v>
      </c>
      <c r="B3785" s="7">
        <v>46072</v>
      </c>
      <c r="C3785" t="s">
        <v>5805</v>
      </c>
      <c r="D3785" t="s">
        <v>79</v>
      </c>
      <c r="E3785" t="s">
        <v>48</v>
      </c>
      <c r="F3785">
        <v>28</v>
      </c>
      <c r="G3785" t="s">
        <v>192</v>
      </c>
      <c r="H3785" t="s">
        <v>27</v>
      </c>
      <c r="I3785" t="s">
        <v>53</v>
      </c>
      <c r="J3785" t="s">
        <v>54</v>
      </c>
      <c r="K3785" t="s">
        <v>55</v>
      </c>
      <c r="L3785" t="s">
        <v>56</v>
      </c>
      <c r="M3785">
        <v>1</v>
      </c>
      <c r="N3785" s="2">
        <v>799</v>
      </c>
      <c r="O3785" s="3">
        <v>0.1</v>
      </c>
      <c r="P3785" s="2">
        <v>390</v>
      </c>
      <c r="Q3785" t="s">
        <v>156</v>
      </c>
      <c r="R3785" t="s">
        <v>162</v>
      </c>
      <c r="S3785" t="s">
        <v>34</v>
      </c>
      <c r="T3785" s="4"/>
      <c r="U3785" s="11">
        <f t="shared" si="59"/>
        <v>799</v>
      </c>
      <c r="V3785" s="11">
        <f>tbl_EcommerceSales[[#This Row],[Gross_Sales]]*tbl_EcommerceSales[[#This Row],[Discount]]</f>
        <v>79.900000000000006</v>
      </c>
      <c r="W3785" s="11">
        <f>tbl_EcommerceSales[[#This Row],[Gross_Sales]]-tbl_EcommerceSales[[#This Row],[Discount_Amount]]</f>
        <v>719.1</v>
      </c>
      <c r="X3785" s="11">
        <f>tbl_EcommerceSales[[#This Row],[Quantity]] * _xlfn.XLOOKUP(tbl_EcommerceSales[[#This Row],[Product_ID]], Product_Master!A:A, Product_Master!F:F)</f>
        <v>390</v>
      </c>
      <c r="Y3785" s="11">
        <f>tbl_EcommerceSales[[#This Row],[Net_Revenue]]-tbl_EcommerceSales[[#This Row],[Total_Cost]]</f>
        <v>329.1</v>
      </c>
      <c r="Z3785" s="9">
        <f>IFERROR(#REF!/tbl_EcommerceSales[[#This Row],[Total_Cost]], 0)</f>
        <v>0</v>
      </c>
      <c r="AA3785" t="str">
        <f>TEXT(tbl_EcommerceSales[[#This Row],[Order_Date]],"mmm")</f>
        <v>Feb</v>
      </c>
      <c r="AB3785">
        <f>YEAR(tbl_EcommerceSales[[#This Row],[Order_Date]])</f>
        <v>2026</v>
      </c>
      <c r="AC3785" t="str">
        <f>IF(tbl_EcommerceSales[[#This Row],[Age]]&lt;18,"Under 18",IF(tbl_EcommerceSales[[#This Row],[Age]]&lt;=25,"18-25",IF(tbl_EcommerceSales[[#This Row],[Age]]&lt;=35,"26-35",IF(tbl_EcommerceSales[[#This Row],[Age]]&lt;=45,"36-45",IF(tbl_EcommerceSales[[#This Row],[Age]]&lt;=55,"46-55","56+")))))</f>
        <v>26-35</v>
      </c>
    </row>
    <row r="3786" spans="1:29" x14ac:dyDescent="0.35">
      <c r="A3786" t="s">
        <v>5806</v>
      </c>
      <c r="B3786" s="7">
        <v>46072</v>
      </c>
      <c r="C3786" t="s">
        <v>4730</v>
      </c>
      <c r="D3786" t="s">
        <v>342</v>
      </c>
      <c r="E3786" t="s">
        <v>48</v>
      </c>
      <c r="F3786">
        <v>43</v>
      </c>
      <c r="G3786" t="s">
        <v>52</v>
      </c>
      <c r="H3786" t="s">
        <v>27</v>
      </c>
      <c r="I3786" t="s">
        <v>236</v>
      </c>
      <c r="J3786" t="s">
        <v>237</v>
      </c>
      <c r="K3786" t="s">
        <v>82</v>
      </c>
      <c r="L3786" t="s">
        <v>238</v>
      </c>
      <c r="M3786">
        <v>1</v>
      </c>
      <c r="N3786" s="2">
        <v>899</v>
      </c>
      <c r="O3786" s="3">
        <v>0.3</v>
      </c>
      <c r="P3786" s="2">
        <v>480</v>
      </c>
      <c r="Q3786" t="s">
        <v>123</v>
      </c>
      <c r="R3786" t="s">
        <v>33</v>
      </c>
      <c r="S3786" t="s">
        <v>34</v>
      </c>
      <c r="T3786" s="4">
        <v>4</v>
      </c>
      <c r="U3786" s="11">
        <f t="shared" si="59"/>
        <v>899</v>
      </c>
      <c r="V3786" s="11">
        <f>tbl_EcommerceSales[[#This Row],[Gross_Sales]]*tbl_EcommerceSales[[#This Row],[Discount]]</f>
        <v>269.7</v>
      </c>
      <c r="W3786" s="11">
        <f>tbl_EcommerceSales[[#This Row],[Gross_Sales]]-tbl_EcommerceSales[[#This Row],[Discount_Amount]]</f>
        <v>629.29999999999995</v>
      </c>
      <c r="X3786" s="11">
        <f>tbl_EcommerceSales[[#This Row],[Quantity]] * _xlfn.XLOOKUP(tbl_EcommerceSales[[#This Row],[Product_ID]], Product_Master!A:A, Product_Master!F:F)</f>
        <v>480</v>
      </c>
      <c r="Y3786" s="11">
        <f>tbl_EcommerceSales[[#This Row],[Net_Revenue]]-tbl_EcommerceSales[[#This Row],[Total_Cost]]</f>
        <v>149.29999999999995</v>
      </c>
      <c r="Z3786" s="9">
        <f>IFERROR(#REF!/tbl_EcommerceSales[[#This Row],[Total_Cost]], 0)</f>
        <v>0</v>
      </c>
      <c r="AA3786" t="str">
        <f>TEXT(tbl_EcommerceSales[[#This Row],[Order_Date]],"mmm")</f>
        <v>Feb</v>
      </c>
      <c r="AB3786">
        <f>YEAR(tbl_EcommerceSales[[#This Row],[Order_Date]])</f>
        <v>2026</v>
      </c>
      <c r="AC3786" t="str">
        <f>IF(tbl_EcommerceSales[[#This Row],[Age]]&lt;18,"Under 18",IF(tbl_EcommerceSales[[#This Row],[Age]]&lt;=25,"18-25",IF(tbl_EcommerceSales[[#This Row],[Age]]&lt;=35,"26-35",IF(tbl_EcommerceSales[[#This Row],[Age]]&lt;=45,"36-45",IF(tbl_EcommerceSales[[#This Row],[Age]]&lt;=55,"46-55","56+")))))</f>
        <v>36-45</v>
      </c>
    </row>
    <row r="3787" spans="1:29" x14ac:dyDescent="0.35">
      <c r="A3787" t="s">
        <v>5807</v>
      </c>
      <c r="B3787" s="7">
        <v>46072</v>
      </c>
      <c r="C3787" t="s">
        <v>2040</v>
      </c>
      <c r="D3787" t="s">
        <v>102</v>
      </c>
      <c r="E3787" t="s">
        <v>25</v>
      </c>
      <c r="F3787">
        <v>37</v>
      </c>
      <c r="G3787" t="s">
        <v>211</v>
      </c>
      <c r="H3787" t="s">
        <v>72</v>
      </c>
      <c r="I3787" t="s">
        <v>40</v>
      </c>
      <c r="J3787" t="s">
        <v>41</v>
      </c>
      <c r="K3787" t="s">
        <v>42</v>
      </c>
      <c r="L3787" t="s">
        <v>43</v>
      </c>
      <c r="M3787">
        <v>3</v>
      </c>
      <c r="N3787" s="2">
        <v>699</v>
      </c>
      <c r="O3787" s="3">
        <v>0</v>
      </c>
      <c r="P3787" s="2">
        <v>930</v>
      </c>
      <c r="Q3787" t="s">
        <v>32</v>
      </c>
      <c r="R3787" t="s">
        <v>33</v>
      </c>
      <c r="S3787" t="s">
        <v>34</v>
      </c>
      <c r="T3787" s="4">
        <v>4</v>
      </c>
      <c r="U3787" s="11">
        <f t="shared" si="59"/>
        <v>2097</v>
      </c>
      <c r="V3787" s="11">
        <f>tbl_EcommerceSales[[#This Row],[Gross_Sales]]*tbl_EcommerceSales[[#This Row],[Discount]]</f>
        <v>0</v>
      </c>
      <c r="W3787" s="11">
        <f>tbl_EcommerceSales[[#This Row],[Gross_Sales]]-tbl_EcommerceSales[[#This Row],[Discount_Amount]]</f>
        <v>2097</v>
      </c>
      <c r="X3787" s="11">
        <f>tbl_EcommerceSales[[#This Row],[Quantity]] * _xlfn.XLOOKUP(tbl_EcommerceSales[[#This Row],[Product_ID]], Product_Master!A:A, Product_Master!F:F)</f>
        <v>930</v>
      </c>
      <c r="Y3787" s="11">
        <f>tbl_EcommerceSales[[#This Row],[Net_Revenue]]-tbl_EcommerceSales[[#This Row],[Total_Cost]]</f>
        <v>1167</v>
      </c>
      <c r="Z3787" s="9">
        <f>IFERROR(#REF!/tbl_EcommerceSales[[#This Row],[Total_Cost]], 0)</f>
        <v>0</v>
      </c>
      <c r="AA3787" t="str">
        <f>TEXT(tbl_EcommerceSales[[#This Row],[Order_Date]],"mmm")</f>
        <v>Feb</v>
      </c>
      <c r="AB3787">
        <f>YEAR(tbl_EcommerceSales[[#This Row],[Order_Date]])</f>
        <v>2026</v>
      </c>
      <c r="AC3787" t="str">
        <f>IF(tbl_EcommerceSales[[#This Row],[Age]]&lt;18,"Under 18",IF(tbl_EcommerceSales[[#This Row],[Age]]&lt;=25,"18-25",IF(tbl_EcommerceSales[[#This Row],[Age]]&lt;=35,"26-35",IF(tbl_EcommerceSales[[#This Row],[Age]]&lt;=45,"36-45",IF(tbl_EcommerceSales[[#This Row],[Age]]&lt;=55,"46-55","56+")))))</f>
        <v>36-45</v>
      </c>
    </row>
    <row r="3788" spans="1:29" x14ac:dyDescent="0.35">
      <c r="A3788" t="s">
        <v>5808</v>
      </c>
      <c r="B3788" s="7">
        <v>46073</v>
      </c>
      <c r="C3788" t="s">
        <v>2006</v>
      </c>
      <c r="D3788" t="s">
        <v>227</v>
      </c>
      <c r="E3788" t="s">
        <v>48</v>
      </c>
      <c r="F3788">
        <v>34</v>
      </c>
      <c r="G3788" t="s">
        <v>174</v>
      </c>
      <c r="H3788" t="s">
        <v>39</v>
      </c>
      <c r="I3788" t="s">
        <v>257</v>
      </c>
      <c r="J3788" t="s">
        <v>258</v>
      </c>
      <c r="K3788" t="s">
        <v>55</v>
      </c>
      <c r="L3788" t="s">
        <v>56</v>
      </c>
      <c r="M3788">
        <v>3</v>
      </c>
      <c r="N3788" s="2">
        <v>1999</v>
      </c>
      <c r="O3788" s="3">
        <v>0.05</v>
      </c>
      <c r="P3788" s="2">
        <v>3150</v>
      </c>
      <c r="Q3788" t="s">
        <v>123</v>
      </c>
      <c r="R3788" t="s">
        <v>33</v>
      </c>
      <c r="S3788" t="s">
        <v>34</v>
      </c>
      <c r="T3788" s="4">
        <v>5</v>
      </c>
      <c r="U3788" s="11">
        <f t="shared" si="59"/>
        <v>5997</v>
      </c>
      <c r="V3788" s="11">
        <f>tbl_EcommerceSales[[#This Row],[Gross_Sales]]*tbl_EcommerceSales[[#This Row],[Discount]]</f>
        <v>299.85000000000002</v>
      </c>
      <c r="W3788" s="11">
        <f>tbl_EcommerceSales[[#This Row],[Gross_Sales]]-tbl_EcommerceSales[[#This Row],[Discount_Amount]]</f>
        <v>5697.15</v>
      </c>
      <c r="X3788" s="11">
        <f>tbl_EcommerceSales[[#This Row],[Quantity]] * _xlfn.XLOOKUP(tbl_EcommerceSales[[#This Row],[Product_ID]], Product_Master!A:A, Product_Master!F:F)</f>
        <v>3150</v>
      </c>
      <c r="Y3788" s="11">
        <f>tbl_EcommerceSales[[#This Row],[Net_Revenue]]-tbl_EcommerceSales[[#This Row],[Total_Cost]]</f>
        <v>2547.1499999999996</v>
      </c>
      <c r="Z3788" s="9">
        <f>IFERROR(#REF!/tbl_EcommerceSales[[#This Row],[Total_Cost]], 0)</f>
        <v>0</v>
      </c>
      <c r="AA3788" t="str">
        <f>TEXT(tbl_EcommerceSales[[#This Row],[Order_Date]],"mmm")</f>
        <v>Feb</v>
      </c>
      <c r="AB3788">
        <f>YEAR(tbl_EcommerceSales[[#This Row],[Order_Date]])</f>
        <v>2026</v>
      </c>
      <c r="AC3788" t="str">
        <f>IF(tbl_EcommerceSales[[#This Row],[Age]]&lt;18,"Under 18",IF(tbl_EcommerceSales[[#This Row],[Age]]&lt;=25,"18-25",IF(tbl_EcommerceSales[[#This Row],[Age]]&lt;=35,"26-35",IF(tbl_EcommerceSales[[#This Row],[Age]]&lt;=45,"36-45",IF(tbl_EcommerceSales[[#This Row],[Age]]&lt;=55,"46-55","56+")))))</f>
        <v>26-35</v>
      </c>
    </row>
    <row r="3789" spans="1:29" x14ac:dyDescent="0.35">
      <c r="A3789" t="s">
        <v>5809</v>
      </c>
      <c r="B3789" s="7">
        <v>46073</v>
      </c>
      <c r="C3789" t="s">
        <v>3403</v>
      </c>
      <c r="D3789" t="s">
        <v>51</v>
      </c>
      <c r="E3789" t="s">
        <v>48</v>
      </c>
      <c r="F3789">
        <v>23</v>
      </c>
      <c r="G3789" t="s">
        <v>186</v>
      </c>
      <c r="H3789" t="s">
        <v>72</v>
      </c>
      <c r="I3789" t="s">
        <v>175</v>
      </c>
      <c r="J3789" t="s">
        <v>176</v>
      </c>
      <c r="K3789" t="s">
        <v>177</v>
      </c>
      <c r="L3789" t="s">
        <v>178</v>
      </c>
      <c r="M3789">
        <v>1</v>
      </c>
      <c r="N3789" s="2">
        <v>699</v>
      </c>
      <c r="O3789" s="3">
        <v>0.15</v>
      </c>
      <c r="P3789" s="2">
        <v>320</v>
      </c>
      <c r="Q3789" t="s">
        <v>32</v>
      </c>
      <c r="R3789" t="s">
        <v>33</v>
      </c>
      <c r="S3789" t="s">
        <v>34</v>
      </c>
      <c r="T3789" s="4">
        <v>4</v>
      </c>
      <c r="U3789" s="11">
        <f t="shared" si="59"/>
        <v>699</v>
      </c>
      <c r="V3789" s="11">
        <f>tbl_EcommerceSales[[#This Row],[Gross_Sales]]*tbl_EcommerceSales[[#This Row],[Discount]]</f>
        <v>104.85</v>
      </c>
      <c r="W3789" s="11">
        <f>tbl_EcommerceSales[[#This Row],[Gross_Sales]]-tbl_EcommerceSales[[#This Row],[Discount_Amount]]</f>
        <v>594.15</v>
      </c>
      <c r="X3789" s="11">
        <f>tbl_EcommerceSales[[#This Row],[Quantity]] * _xlfn.XLOOKUP(tbl_EcommerceSales[[#This Row],[Product_ID]], Product_Master!A:A, Product_Master!F:F)</f>
        <v>320</v>
      </c>
      <c r="Y3789" s="11">
        <f>tbl_EcommerceSales[[#This Row],[Net_Revenue]]-tbl_EcommerceSales[[#This Row],[Total_Cost]]</f>
        <v>274.14999999999998</v>
      </c>
      <c r="Z3789" s="9">
        <f>IFERROR(#REF!/tbl_EcommerceSales[[#This Row],[Total_Cost]], 0)</f>
        <v>0</v>
      </c>
      <c r="AA3789" t="str">
        <f>TEXT(tbl_EcommerceSales[[#This Row],[Order_Date]],"mmm")</f>
        <v>Feb</v>
      </c>
      <c r="AB3789">
        <f>YEAR(tbl_EcommerceSales[[#This Row],[Order_Date]])</f>
        <v>2026</v>
      </c>
      <c r="AC3789" t="str">
        <f>IF(tbl_EcommerceSales[[#This Row],[Age]]&lt;18,"Under 18",IF(tbl_EcommerceSales[[#This Row],[Age]]&lt;=25,"18-25",IF(tbl_EcommerceSales[[#This Row],[Age]]&lt;=35,"26-35",IF(tbl_EcommerceSales[[#This Row],[Age]]&lt;=45,"36-45",IF(tbl_EcommerceSales[[#This Row],[Age]]&lt;=55,"46-55","56+")))))</f>
        <v>18-25</v>
      </c>
    </row>
    <row r="3790" spans="1:29" x14ac:dyDescent="0.35">
      <c r="A3790" t="s">
        <v>5810</v>
      </c>
      <c r="B3790" s="7">
        <v>46073</v>
      </c>
      <c r="C3790" t="s">
        <v>525</v>
      </c>
      <c r="D3790" t="s">
        <v>181</v>
      </c>
      <c r="E3790" t="s">
        <v>25</v>
      </c>
      <c r="F3790">
        <v>38</v>
      </c>
      <c r="G3790" t="s">
        <v>103</v>
      </c>
      <c r="H3790" t="s">
        <v>27</v>
      </c>
      <c r="I3790" t="s">
        <v>53</v>
      </c>
      <c r="J3790" t="s">
        <v>54</v>
      </c>
      <c r="K3790" t="s">
        <v>55</v>
      </c>
      <c r="L3790" t="s">
        <v>56</v>
      </c>
      <c r="M3790">
        <v>4</v>
      </c>
      <c r="N3790" s="2">
        <v>799</v>
      </c>
      <c r="O3790" s="3">
        <v>0.15</v>
      </c>
      <c r="P3790" s="2">
        <v>1560</v>
      </c>
      <c r="Q3790" t="s">
        <v>76</v>
      </c>
      <c r="R3790" t="s">
        <v>33</v>
      </c>
      <c r="S3790" t="s">
        <v>34</v>
      </c>
      <c r="T3790" s="4">
        <v>5</v>
      </c>
      <c r="U3790" s="11">
        <f t="shared" si="59"/>
        <v>3196</v>
      </c>
      <c r="V3790" s="11">
        <f>tbl_EcommerceSales[[#This Row],[Gross_Sales]]*tbl_EcommerceSales[[#This Row],[Discount]]</f>
        <v>479.4</v>
      </c>
      <c r="W3790" s="11">
        <f>tbl_EcommerceSales[[#This Row],[Gross_Sales]]-tbl_EcommerceSales[[#This Row],[Discount_Amount]]</f>
        <v>2716.6</v>
      </c>
      <c r="X3790" s="11">
        <f>tbl_EcommerceSales[[#This Row],[Quantity]] * _xlfn.XLOOKUP(tbl_EcommerceSales[[#This Row],[Product_ID]], Product_Master!A:A, Product_Master!F:F)</f>
        <v>1560</v>
      </c>
      <c r="Y3790" s="11">
        <f>tbl_EcommerceSales[[#This Row],[Net_Revenue]]-tbl_EcommerceSales[[#This Row],[Total_Cost]]</f>
        <v>1156.5999999999999</v>
      </c>
      <c r="Z3790" s="9">
        <f>IFERROR(#REF!/tbl_EcommerceSales[[#This Row],[Total_Cost]], 0)</f>
        <v>0</v>
      </c>
      <c r="AA3790" t="str">
        <f>TEXT(tbl_EcommerceSales[[#This Row],[Order_Date]],"mmm")</f>
        <v>Feb</v>
      </c>
      <c r="AB3790">
        <f>YEAR(tbl_EcommerceSales[[#This Row],[Order_Date]])</f>
        <v>2026</v>
      </c>
      <c r="AC3790" t="str">
        <f>IF(tbl_EcommerceSales[[#This Row],[Age]]&lt;18,"Under 18",IF(tbl_EcommerceSales[[#This Row],[Age]]&lt;=25,"18-25",IF(tbl_EcommerceSales[[#This Row],[Age]]&lt;=35,"26-35",IF(tbl_EcommerceSales[[#This Row],[Age]]&lt;=45,"36-45",IF(tbl_EcommerceSales[[#This Row],[Age]]&lt;=55,"46-55","56+")))))</f>
        <v>36-45</v>
      </c>
    </row>
    <row r="3791" spans="1:29" x14ac:dyDescent="0.35">
      <c r="A3791" t="s">
        <v>5811</v>
      </c>
      <c r="B3791" s="7">
        <v>46073</v>
      </c>
      <c r="C3791" t="s">
        <v>3581</v>
      </c>
      <c r="D3791" t="s">
        <v>106</v>
      </c>
      <c r="E3791" t="s">
        <v>48</v>
      </c>
      <c r="F3791">
        <v>32</v>
      </c>
      <c r="G3791" t="s">
        <v>96</v>
      </c>
      <c r="H3791" t="s">
        <v>39</v>
      </c>
      <c r="I3791" t="s">
        <v>294</v>
      </c>
      <c r="J3791" t="s">
        <v>295</v>
      </c>
      <c r="K3791" t="s">
        <v>91</v>
      </c>
      <c r="L3791" t="s">
        <v>296</v>
      </c>
      <c r="M3791">
        <v>4</v>
      </c>
      <c r="N3791" s="2">
        <v>699</v>
      </c>
      <c r="O3791" s="3">
        <v>0.15</v>
      </c>
      <c r="P3791" s="2">
        <v>1200</v>
      </c>
      <c r="Q3791" t="s">
        <v>319</v>
      </c>
      <c r="R3791" t="s">
        <v>33</v>
      </c>
      <c r="S3791" t="s">
        <v>57</v>
      </c>
      <c r="T3791" s="4">
        <v>4</v>
      </c>
      <c r="U3791" s="11">
        <f t="shared" si="59"/>
        <v>2796</v>
      </c>
      <c r="V3791" s="11">
        <f>tbl_EcommerceSales[[#This Row],[Gross_Sales]]*tbl_EcommerceSales[[#This Row],[Discount]]</f>
        <v>419.4</v>
      </c>
      <c r="W3791" s="11">
        <f>tbl_EcommerceSales[[#This Row],[Gross_Sales]]-tbl_EcommerceSales[[#This Row],[Discount_Amount]]</f>
        <v>2376.6</v>
      </c>
      <c r="X3791" s="11">
        <f>tbl_EcommerceSales[[#This Row],[Quantity]] * _xlfn.XLOOKUP(tbl_EcommerceSales[[#This Row],[Product_ID]], Product_Master!A:A, Product_Master!F:F)</f>
        <v>1200</v>
      </c>
      <c r="Y3791" s="11">
        <f>tbl_EcommerceSales[[#This Row],[Net_Revenue]]-tbl_EcommerceSales[[#This Row],[Total_Cost]]</f>
        <v>1176.5999999999999</v>
      </c>
      <c r="Z3791" s="9">
        <f>IFERROR(#REF!/tbl_EcommerceSales[[#This Row],[Total_Cost]], 0)</f>
        <v>0</v>
      </c>
      <c r="AA3791" t="str">
        <f>TEXT(tbl_EcommerceSales[[#This Row],[Order_Date]],"mmm")</f>
        <v>Feb</v>
      </c>
      <c r="AB3791">
        <f>YEAR(tbl_EcommerceSales[[#This Row],[Order_Date]])</f>
        <v>2026</v>
      </c>
      <c r="AC3791" t="str">
        <f>IF(tbl_EcommerceSales[[#This Row],[Age]]&lt;18,"Under 18",IF(tbl_EcommerceSales[[#This Row],[Age]]&lt;=25,"18-25",IF(tbl_EcommerceSales[[#This Row],[Age]]&lt;=35,"26-35",IF(tbl_EcommerceSales[[#This Row],[Age]]&lt;=45,"36-45",IF(tbl_EcommerceSales[[#This Row],[Age]]&lt;=55,"46-55","56+")))))</f>
        <v>26-35</v>
      </c>
    </row>
    <row r="3792" spans="1:29" x14ac:dyDescent="0.35">
      <c r="A3792" t="s">
        <v>5812</v>
      </c>
      <c r="B3792" s="7">
        <v>46073</v>
      </c>
      <c r="C3792" t="s">
        <v>3529</v>
      </c>
      <c r="D3792" t="s">
        <v>312</v>
      </c>
      <c r="E3792" t="s">
        <v>25</v>
      </c>
      <c r="F3792">
        <v>23</v>
      </c>
      <c r="G3792" t="s">
        <v>61</v>
      </c>
      <c r="H3792" t="s">
        <v>27</v>
      </c>
      <c r="I3792" t="s">
        <v>73</v>
      </c>
      <c r="J3792" t="s">
        <v>74</v>
      </c>
      <c r="K3792" t="s">
        <v>55</v>
      </c>
      <c r="L3792" t="s">
        <v>75</v>
      </c>
      <c r="M3792">
        <v>2</v>
      </c>
      <c r="N3792" s="2">
        <v>2899</v>
      </c>
      <c r="O3792" s="3">
        <v>0.1</v>
      </c>
      <c r="P3792" s="2">
        <v>3400</v>
      </c>
      <c r="Q3792" t="s">
        <v>123</v>
      </c>
      <c r="R3792" t="s">
        <v>33</v>
      </c>
      <c r="S3792" t="s">
        <v>34</v>
      </c>
      <c r="T3792" s="4">
        <v>2</v>
      </c>
      <c r="U3792" s="11">
        <f t="shared" si="59"/>
        <v>5798</v>
      </c>
      <c r="V3792" s="11">
        <f>tbl_EcommerceSales[[#This Row],[Gross_Sales]]*tbl_EcommerceSales[[#This Row],[Discount]]</f>
        <v>579.80000000000007</v>
      </c>
      <c r="W3792" s="11">
        <f>tbl_EcommerceSales[[#This Row],[Gross_Sales]]-tbl_EcommerceSales[[#This Row],[Discount_Amount]]</f>
        <v>5218.2</v>
      </c>
      <c r="X3792" s="11">
        <f>tbl_EcommerceSales[[#This Row],[Quantity]] * _xlfn.XLOOKUP(tbl_EcommerceSales[[#This Row],[Product_ID]], Product_Master!A:A, Product_Master!F:F)</f>
        <v>3400</v>
      </c>
      <c r="Y3792" s="11">
        <f>tbl_EcommerceSales[[#This Row],[Net_Revenue]]-tbl_EcommerceSales[[#This Row],[Total_Cost]]</f>
        <v>1818.1999999999998</v>
      </c>
      <c r="Z3792" s="9">
        <f>IFERROR(#REF!/tbl_EcommerceSales[[#This Row],[Total_Cost]], 0)</f>
        <v>0</v>
      </c>
      <c r="AA3792" t="str">
        <f>TEXT(tbl_EcommerceSales[[#This Row],[Order_Date]],"mmm")</f>
        <v>Feb</v>
      </c>
      <c r="AB3792">
        <f>YEAR(tbl_EcommerceSales[[#This Row],[Order_Date]])</f>
        <v>2026</v>
      </c>
      <c r="AC3792" t="str">
        <f>IF(tbl_EcommerceSales[[#This Row],[Age]]&lt;18,"Under 18",IF(tbl_EcommerceSales[[#This Row],[Age]]&lt;=25,"18-25",IF(tbl_EcommerceSales[[#This Row],[Age]]&lt;=35,"26-35",IF(tbl_EcommerceSales[[#This Row],[Age]]&lt;=45,"36-45",IF(tbl_EcommerceSales[[#This Row],[Age]]&lt;=55,"46-55","56+")))))</f>
        <v>18-25</v>
      </c>
    </row>
    <row r="3793" spans="1:29" x14ac:dyDescent="0.35">
      <c r="A3793" t="s">
        <v>5813</v>
      </c>
      <c r="B3793" s="7">
        <v>46073</v>
      </c>
      <c r="C3793" t="s">
        <v>5743</v>
      </c>
      <c r="D3793" t="s">
        <v>269</v>
      </c>
      <c r="E3793" t="s">
        <v>48</v>
      </c>
      <c r="F3793">
        <v>37</v>
      </c>
      <c r="G3793" t="s">
        <v>38</v>
      </c>
      <c r="H3793" t="s">
        <v>39</v>
      </c>
      <c r="I3793" t="s">
        <v>126</v>
      </c>
      <c r="J3793" t="s">
        <v>127</v>
      </c>
      <c r="K3793" t="s">
        <v>82</v>
      </c>
      <c r="L3793" t="s">
        <v>83</v>
      </c>
      <c r="M3793">
        <v>2</v>
      </c>
      <c r="N3793" s="2">
        <v>1899</v>
      </c>
      <c r="O3793" s="3">
        <v>0</v>
      </c>
      <c r="P3793" s="2">
        <v>2240</v>
      </c>
      <c r="Q3793" t="s">
        <v>32</v>
      </c>
      <c r="R3793" t="s">
        <v>33</v>
      </c>
      <c r="S3793" t="s">
        <v>57</v>
      </c>
      <c r="T3793" s="4">
        <v>5</v>
      </c>
      <c r="U3793" s="11">
        <f t="shared" si="59"/>
        <v>3798</v>
      </c>
      <c r="V3793" s="11">
        <f>tbl_EcommerceSales[[#This Row],[Gross_Sales]]*tbl_EcommerceSales[[#This Row],[Discount]]</f>
        <v>0</v>
      </c>
      <c r="W3793" s="11">
        <f>tbl_EcommerceSales[[#This Row],[Gross_Sales]]-tbl_EcommerceSales[[#This Row],[Discount_Amount]]</f>
        <v>3798</v>
      </c>
      <c r="X3793" s="11">
        <f>tbl_EcommerceSales[[#This Row],[Quantity]] * _xlfn.XLOOKUP(tbl_EcommerceSales[[#This Row],[Product_ID]], Product_Master!A:A, Product_Master!F:F)</f>
        <v>2240</v>
      </c>
      <c r="Y3793" s="11">
        <f>tbl_EcommerceSales[[#This Row],[Net_Revenue]]-tbl_EcommerceSales[[#This Row],[Total_Cost]]</f>
        <v>1558</v>
      </c>
      <c r="Z3793" s="9">
        <f>IFERROR(#REF!/tbl_EcommerceSales[[#This Row],[Total_Cost]], 0)</f>
        <v>0</v>
      </c>
      <c r="AA3793" t="str">
        <f>TEXT(tbl_EcommerceSales[[#This Row],[Order_Date]],"mmm")</f>
        <v>Feb</v>
      </c>
      <c r="AB3793">
        <f>YEAR(tbl_EcommerceSales[[#This Row],[Order_Date]])</f>
        <v>2026</v>
      </c>
      <c r="AC3793" t="str">
        <f>IF(tbl_EcommerceSales[[#This Row],[Age]]&lt;18,"Under 18",IF(tbl_EcommerceSales[[#This Row],[Age]]&lt;=25,"18-25",IF(tbl_EcommerceSales[[#This Row],[Age]]&lt;=35,"26-35",IF(tbl_EcommerceSales[[#This Row],[Age]]&lt;=45,"36-45",IF(tbl_EcommerceSales[[#This Row],[Age]]&lt;=55,"46-55","56+")))))</f>
        <v>36-45</v>
      </c>
    </row>
    <row r="3794" spans="1:29" x14ac:dyDescent="0.35">
      <c r="A3794" t="s">
        <v>5814</v>
      </c>
      <c r="B3794" s="7">
        <v>46073</v>
      </c>
      <c r="C3794" t="s">
        <v>341</v>
      </c>
      <c r="D3794" t="s">
        <v>342</v>
      </c>
      <c r="E3794" t="s">
        <v>25</v>
      </c>
      <c r="F3794">
        <v>18</v>
      </c>
      <c r="G3794" t="s">
        <v>38</v>
      </c>
      <c r="H3794" t="s">
        <v>39</v>
      </c>
      <c r="I3794" t="s">
        <v>165</v>
      </c>
      <c r="J3794" t="s">
        <v>166</v>
      </c>
      <c r="K3794" t="s">
        <v>42</v>
      </c>
      <c r="L3794" t="s">
        <v>167</v>
      </c>
      <c r="M3794">
        <v>2</v>
      </c>
      <c r="N3794" s="2">
        <v>1799</v>
      </c>
      <c r="O3794" s="3">
        <v>0.15</v>
      </c>
      <c r="P3794" s="2">
        <v>1800</v>
      </c>
      <c r="Q3794" t="s">
        <v>156</v>
      </c>
      <c r="R3794" t="s">
        <v>33</v>
      </c>
      <c r="S3794" t="s">
        <v>34</v>
      </c>
      <c r="T3794" s="4">
        <v>4</v>
      </c>
      <c r="U3794" s="11">
        <f t="shared" si="59"/>
        <v>3598</v>
      </c>
      <c r="V3794" s="11">
        <f>tbl_EcommerceSales[[#This Row],[Gross_Sales]]*tbl_EcommerceSales[[#This Row],[Discount]]</f>
        <v>539.69999999999993</v>
      </c>
      <c r="W3794" s="11">
        <f>tbl_EcommerceSales[[#This Row],[Gross_Sales]]-tbl_EcommerceSales[[#This Row],[Discount_Amount]]</f>
        <v>3058.3</v>
      </c>
      <c r="X3794" s="11">
        <f>tbl_EcommerceSales[[#This Row],[Quantity]] * _xlfn.XLOOKUP(tbl_EcommerceSales[[#This Row],[Product_ID]], Product_Master!A:A, Product_Master!F:F)</f>
        <v>1800</v>
      </c>
      <c r="Y3794" s="11">
        <f>tbl_EcommerceSales[[#This Row],[Net_Revenue]]-tbl_EcommerceSales[[#This Row],[Total_Cost]]</f>
        <v>1258.3000000000002</v>
      </c>
      <c r="Z3794" s="9">
        <f>IFERROR(#REF!/tbl_EcommerceSales[[#This Row],[Total_Cost]], 0)</f>
        <v>0</v>
      </c>
      <c r="AA3794" t="str">
        <f>TEXT(tbl_EcommerceSales[[#This Row],[Order_Date]],"mmm")</f>
        <v>Feb</v>
      </c>
      <c r="AB3794">
        <f>YEAR(tbl_EcommerceSales[[#This Row],[Order_Date]])</f>
        <v>2026</v>
      </c>
      <c r="AC3794" t="str">
        <f>IF(tbl_EcommerceSales[[#This Row],[Age]]&lt;18,"Under 18",IF(tbl_EcommerceSales[[#This Row],[Age]]&lt;=25,"18-25",IF(tbl_EcommerceSales[[#This Row],[Age]]&lt;=35,"26-35",IF(tbl_EcommerceSales[[#This Row],[Age]]&lt;=45,"36-45",IF(tbl_EcommerceSales[[#This Row],[Age]]&lt;=55,"46-55","56+")))))</f>
        <v>18-25</v>
      </c>
    </row>
    <row r="3795" spans="1:29" x14ac:dyDescent="0.35">
      <c r="A3795" t="s">
        <v>5815</v>
      </c>
      <c r="B3795" s="7">
        <v>46073</v>
      </c>
      <c r="C3795" t="s">
        <v>3689</v>
      </c>
      <c r="D3795" t="s">
        <v>232</v>
      </c>
      <c r="E3795" t="s">
        <v>48</v>
      </c>
      <c r="F3795">
        <v>26</v>
      </c>
      <c r="G3795" t="s">
        <v>103</v>
      </c>
      <c r="H3795" t="s">
        <v>27</v>
      </c>
      <c r="I3795" t="s">
        <v>160</v>
      </c>
      <c r="J3795" t="s">
        <v>161</v>
      </c>
      <c r="K3795" t="s">
        <v>91</v>
      </c>
      <c r="L3795" t="s">
        <v>133</v>
      </c>
      <c r="M3795">
        <v>2</v>
      </c>
      <c r="N3795" s="2">
        <v>1099</v>
      </c>
      <c r="O3795" s="3">
        <v>0.15</v>
      </c>
      <c r="P3795" s="2">
        <v>1040</v>
      </c>
      <c r="Q3795" t="s">
        <v>123</v>
      </c>
      <c r="R3795" t="s">
        <v>33</v>
      </c>
      <c r="S3795" t="s">
        <v>34</v>
      </c>
      <c r="T3795" s="4">
        <v>3</v>
      </c>
      <c r="U3795" s="11">
        <f t="shared" si="59"/>
        <v>2198</v>
      </c>
      <c r="V3795" s="11">
        <f>tbl_EcommerceSales[[#This Row],[Gross_Sales]]*tbl_EcommerceSales[[#This Row],[Discount]]</f>
        <v>329.7</v>
      </c>
      <c r="W3795" s="11">
        <f>tbl_EcommerceSales[[#This Row],[Gross_Sales]]-tbl_EcommerceSales[[#This Row],[Discount_Amount]]</f>
        <v>1868.3</v>
      </c>
      <c r="X3795" s="11">
        <f>tbl_EcommerceSales[[#This Row],[Quantity]] * _xlfn.XLOOKUP(tbl_EcommerceSales[[#This Row],[Product_ID]], Product_Master!A:A, Product_Master!F:F)</f>
        <v>1040</v>
      </c>
      <c r="Y3795" s="11">
        <f>tbl_EcommerceSales[[#This Row],[Net_Revenue]]-tbl_EcommerceSales[[#This Row],[Total_Cost]]</f>
        <v>828.3</v>
      </c>
      <c r="Z3795" s="9">
        <f>IFERROR(#REF!/tbl_EcommerceSales[[#This Row],[Total_Cost]], 0)</f>
        <v>0</v>
      </c>
      <c r="AA3795" t="str">
        <f>TEXT(tbl_EcommerceSales[[#This Row],[Order_Date]],"mmm")</f>
        <v>Feb</v>
      </c>
      <c r="AB3795">
        <f>YEAR(tbl_EcommerceSales[[#This Row],[Order_Date]])</f>
        <v>2026</v>
      </c>
      <c r="AC3795" t="str">
        <f>IF(tbl_EcommerceSales[[#This Row],[Age]]&lt;18,"Under 18",IF(tbl_EcommerceSales[[#This Row],[Age]]&lt;=25,"18-25",IF(tbl_EcommerceSales[[#This Row],[Age]]&lt;=35,"26-35",IF(tbl_EcommerceSales[[#This Row],[Age]]&lt;=45,"36-45",IF(tbl_EcommerceSales[[#This Row],[Age]]&lt;=55,"46-55","56+")))))</f>
        <v>26-35</v>
      </c>
    </row>
    <row r="3796" spans="1:29" x14ac:dyDescent="0.35">
      <c r="A3796" t="s">
        <v>5816</v>
      </c>
      <c r="B3796" s="7">
        <v>46073</v>
      </c>
      <c r="C3796" t="s">
        <v>5654</v>
      </c>
      <c r="D3796" t="s">
        <v>37</v>
      </c>
      <c r="E3796" t="s">
        <v>48</v>
      </c>
      <c r="F3796">
        <v>31</v>
      </c>
      <c r="G3796" t="s">
        <v>142</v>
      </c>
      <c r="H3796" t="s">
        <v>88</v>
      </c>
      <c r="I3796" t="s">
        <v>89</v>
      </c>
      <c r="J3796" t="s">
        <v>90</v>
      </c>
      <c r="K3796" t="s">
        <v>91</v>
      </c>
      <c r="L3796" t="s">
        <v>92</v>
      </c>
      <c r="M3796">
        <v>2</v>
      </c>
      <c r="N3796" s="2">
        <v>599</v>
      </c>
      <c r="O3796" s="3">
        <v>0.05</v>
      </c>
      <c r="P3796" s="2">
        <v>520</v>
      </c>
      <c r="Q3796" t="s">
        <v>44</v>
      </c>
      <c r="R3796" t="s">
        <v>33</v>
      </c>
      <c r="S3796" t="s">
        <v>57</v>
      </c>
      <c r="T3796" s="4">
        <v>3</v>
      </c>
      <c r="U3796" s="11">
        <f t="shared" si="59"/>
        <v>1198</v>
      </c>
      <c r="V3796" s="11">
        <f>tbl_EcommerceSales[[#This Row],[Gross_Sales]]*tbl_EcommerceSales[[#This Row],[Discount]]</f>
        <v>59.900000000000006</v>
      </c>
      <c r="W3796" s="11">
        <f>tbl_EcommerceSales[[#This Row],[Gross_Sales]]-tbl_EcommerceSales[[#This Row],[Discount_Amount]]</f>
        <v>1138.0999999999999</v>
      </c>
      <c r="X3796" s="11">
        <f>tbl_EcommerceSales[[#This Row],[Quantity]] * _xlfn.XLOOKUP(tbl_EcommerceSales[[#This Row],[Product_ID]], Product_Master!A:A, Product_Master!F:F)</f>
        <v>520</v>
      </c>
      <c r="Y3796" s="11">
        <f>tbl_EcommerceSales[[#This Row],[Net_Revenue]]-tbl_EcommerceSales[[#This Row],[Total_Cost]]</f>
        <v>618.09999999999991</v>
      </c>
      <c r="Z3796" s="9">
        <f>IFERROR(#REF!/tbl_EcommerceSales[[#This Row],[Total_Cost]], 0)</f>
        <v>0</v>
      </c>
      <c r="AA3796" t="str">
        <f>TEXT(tbl_EcommerceSales[[#This Row],[Order_Date]],"mmm")</f>
        <v>Feb</v>
      </c>
      <c r="AB3796">
        <f>YEAR(tbl_EcommerceSales[[#This Row],[Order_Date]])</f>
        <v>2026</v>
      </c>
      <c r="AC3796" t="str">
        <f>IF(tbl_EcommerceSales[[#This Row],[Age]]&lt;18,"Under 18",IF(tbl_EcommerceSales[[#This Row],[Age]]&lt;=25,"18-25",IF(tbl_EcommerceSales[[#This Row],[Age]]&lt;=35,"26-35",IF(tbl_EcommerceSales[[#This Row],[Age]]&lt;=45,"36-45",IF(tbl_EcommerceSales[[#This Row],[Age]]&lt;=55,"46-55","56+")))))</f>
        <v>26-35</v>
      </c>
    </row>
    <row r="3797" spans="1:29" x14ac:dyDescent="0.35">
      <c r="A3797" t="s">
        <v>5817</v>
      </c>
      <c r="B3797" s="7">
        <v>46073</v>
      </c>
      <c r="C3797" t="s">
        <v>2752</v>
      </c>
      <c r="D3797" t="s">
        <v>227</v>
      </c>
      <c r="E3797" t="s">
        <v>25</v>
      </c>
      <c r="F3797">
        <v>30</v>
      </c>
      <c r="G3797" t="s">
        <v>192</v>
      </c>
      <c r="H3797" t="s">
        <v>27</v>
      </c>
      <c r="I3797" t="s">
        <v>117</v>
      </c>
      <c r="J3797" t="s">
        <v>118</v>
      </c>
      <c r="K3797" t="s">
        <v>82</v>
      </c>
      <c r="L3797" t="s">
        <v>119</v>
      </c>
      <c r="M3797">
        <v>3</v>
      </c>
      <c r="N3797" s="2">
        <v>3299</v>
      </c>
      <c r="O3797" s="3">
        <v>0.1</v>
      </c>
      <c r="P3797" s="2">
        <v>6300</v>
      </c>
      <c r="Q3797" t="s">
        <v>123</v>
      </c>
      <c r="R3797" t="s">
        <v>33</v>
      </c>
      <c r="S3797" t="s">
        <v>34</v>
      </c>
      <c r="T3797" s="4">
        <v>3</v>
      </c>
      <c r="U3797" s="11">
        <f t="shared" si="59"/>
        <v>9897</v>
      </c>
      <c r="V3797" s="11">
        <f>tbl_EcommerceSales[[#This Row],[Gross_Sales]]*tbl_EcommerceSales[[#This Row],[Discount]]</f>
        <v>989.7</v>
      </c>
      <c r="W3797" s="11">
        <f>tbl_EcommerceSales[[#This Row],[Gross_Sales]]-tbl_EcommerceSales[[#This Row],[Discount_Amount]]</f>
        <v>8907.2999999999993</v>
      </c>
      <c r="X3797" s="11">
        <f>tbl_EcommerceSales[[#This Row],[Quantity]] * _xlfn.XLOOKUP(tbl_EcommerceSales[[#This Row],[Product_ID]], Product_Master!A:A, Product_Master!F:F)</f>
        <v>6300</v>
      </c>
      <c r="Y3797" s="11">
        <f>tbl_EcommerceSales[[#This Row],[Net_Revenue]]-tbl_EcommerceSales[[#This Row],[Total_Cost]]</f>
        <v>2607.2999999999993</v>
      </c>
      <c r="Z3797" s="9">
        <f>IFERROR(#REF!/tbl_EcommerceSales[[#This Row],[Total_Cost]], 0)</f>
        <v>0</v>
      </c>
      <c r="AA3797" t="str">
        <f>TEXT(tbl_EcommerceSales[[#This Row],[Order_Date]],"mmm")</f>
        <v>Feb</v>
      </c>
      <c r="AB3797">
        <f>YEAR(tbl_EcommerceSales[[#This Row],[Order_Date]])</f>
        <v>2026</v>
      </c>
      <c r="AC3797" t="str">
        <f>IF(tbl_EcommerceSales[[#This Row],[Age]]&lt;18,"Under 18",IF(tbl_EcommerceSales[[#This Row],[Age]]&lt;=25,"18-25",IF(tbl_EcommerceSales[[#This Row],[Age]]&lt;=35,"26-35",IF(tbl_EcommerceSales[[#This Row],[Age]]&lt;=45,"36-45",IF(tbl_EcommerceSales[[#This Row],[Age]]&lt;=55,"46-55","56+")))))</f>
        <v>26-35</v>
      </c>
    </row>
    <row r="3798" spans="1:29" x14ac:dyDescent="0.35">
      <c r="A3798" t="s">
        <v>5818</v>
      </c>
      <c r="B3798" s="7">
        <v>46074</v>
      </c>
      <c r="C3798" t="s">
        <v>1830</v>
      </c>
      <c r="D3798" t="s">
        <v>106</v>
      </c>
      <c r="E3798" t="s">
        <v>48</v>
      </c>
      <c r="F3798">
        <v>23</v>
      </c>
      <c r="G3798" t="s">
        <v>174</v>
      </c>
      <c r="H3798" t="s">
        <v>39</v>
      </c>
      <c r="I3798" t="s">
        <v>290</v>
      </c>
      <c r="J3798" t="s">
        <v>291</v>
      </c>
      <c r="K3798" t="s">
        <v>30</v>
      </c>
      <c r="L3798" t="s">
        <v>31</v>
      </c>
      <c r="M3798">
        <v>4</v>
      </c>
      <c r="N3798" s="2">
        <v>3499</v>
      </c>
      <c r="O3798" s="3">
        <v>0.1</v>
      </c>
      <c r="P3798" s="2">
        <v>9000</v>
      </c>
      <c r="Q3798" t="s">
        <v>123</v>
      </c>
      <c r="R3798" t="s">
        <v>33</v>
      </c>
      <c r="S3798" t="s">
        <v>57</v>
      </c>
      <c r="T3798" s="4">
        <v>5</v>
      </c>
      <c r="U3798" s="11">
        <f t="shared" si="59"/>
        <v>13996</v>
      </c>
      <c r="V3798" s="11">
        <f>tbl_EcommerceSales[[#This Row],[Gross_Sales]]*tbl_EcommerceSales[[#This Row],[Discount]]</f>
        <v>1399.6000000000001</v>
      </c>
      <c r="W3798" s="11">
        <f>tbl_EcommerceSales[[#This Row],[Gross_Sales]]-tbl_EcommerceSales[[#This Row],[Discount_Amount]]</f>
        <v>12596.4</v>
      </c>
      <c r="X3798" s="11">
        <f>tbl_EcommerceSales[[#This Row],[Quantity]] * _xlfn.XLOOKUP(tbl_EcommerceSales[[#This Row],[Product_ID]], Product_Master!A:A, Product_Master!F:F)</f>
        <v>9000</v>
      </c>
      <c r="Y3798" s="11">
        <f>tbl_EcommerceSales[[#This Row],[Net_Revenue]]-tbl_EcommerceSales[[#This Row],[Total_Cost]]</f>
        <v>3596.3999999999996</v>
      </c>
      <c r="Z3798" s="9">
        <f>IFERROR(#REF!/tbl_EcommerceSales[[#This Row],[Total_Cost]], 0)</f>
        <v>0</v>
      </c>
      <c r="AA3798" t="str">
        <f>TEXT(tbl_EcommerceSales[[#This Row],[Order_Date]],"mmm")</f>
        <v>Feb</v>
      </c>
      <c r="AB3798">
        <f>YEAR(tbl_EcommerceSales[[#This Row],[Order_Date]])</f>
        <v>2026</v>
      </c>
      <c r="AC3798" t="str">
        <f>IF(tbl_EcommerceSales[[#This Row],[Age]]&lt;18,"Under 18",IF(tbl_EcommerceSales[[#This Row],[Age]]&lt;=25,"18-25",IF(tbl_EcommerceSales[[#This Row],[Age]]&lt;=35,"26-35",IF(tbl_EcommerceSales[[#This Row],[Age]]&lt;=45,"36-45",IF(tbl_EcommerceSales[[#This Row],[Age]]&lt;=55,"46-55","56+")))))</f>
        <v>18-25</v>
      </c>
    </row>
    <row r="3799" spans="1:29" x14ac:dyDescent="0.35">
      <c r="A3799" t="s">
        <v>5819</v>
      </c>
      <c r="B3799" s="7">
        <v>46074</v>
      </c>
      <c r="C3799" t="s">
        <v>442</v>
      </c>
      <c r="D3799" t="s">
        <v>102</v>
      </c>
      <c r="E3799" t="s">
        <v>48</v>
      </c>
      <c r="F3799">
        <v>25</v>
      </c>
      <c r="G3799" t="s">
        <v>71</v>
      </c>
      <c r="H3799" t="s">
        <v>72</v>
      </c>
      <c r="I3799" t="s">
        <v>200</v>
      </c>
      <c r="J3799" t="s">
        <v>201</v>
      </c>
      <c r="K3799" t="s">
        <v>91</v>
      </c>
      <c r="L3799" t="s">
        <v>202</v>
      </c>
      <c r="M3799">
        <v>4</v>
      </c>
      <c r="N3799" s="2">
        <v>899</v>
      </c>
      <c r="O3799" s="3">
        <v>0.15</v>
      </c>
      <c r="P3799" s="2">
        <v>1680</v>
      </c>
      <c r="Q3799" t="s">
        <v>123</v>
      </c>
      <c r="R3799" t="s">
        <v>33</v>
      </c>
      <c r="S3799" t="s">
        <v>34</v>
      </c>
      <c r="T3799" s="4">
        <v>4</v>
      </c>
      <c r="U3799" s="11">
        <f t="shared" si="59"/>
        <v>3596</v>
      </c>
      <c r="V3799" s="11">
        <f>tbl_EcommerceSales[[#This Row],[Gross_Sales]]*tbl_EcommerceSales[[#This Row],[Discount]]</f>
        <v>539.4</v>
      </c>
      <c r="W3799" s="11">
        <f>tbl_EcommerceSales[[#This Row],[Gross_Sales]]-tbl_EcommerceSales[[#This Row],[Discount_Amount]]</f>
        <v>3056.6</v>
      </c>
      <c r="X3799" s="11">
        <f>tbl_EcommerceSales[[#This Row],[Quantity]] * _xlfn.XLOOKUP(tbl_EcommerceSales[[#This Row],[Product_ID]], Product_Master!A:A, Product_Master!F:F)</f>
        <v>1680</v>
      </c>
      <c r="Y3799" s="11">
        <f>tbl_EcommerceSales[[#This Row],[Net_Revenue]]-tbl_EcommerceSales[[#This Row],[Total_Cost]]</f>
        <v>1376.6</v>
      </c>
      <c r="Z3799" s="9">
        <f>IFERROR(#REF!/tbl_EcommerceSales[[#This Row],[Total_Cost]], 0)</f>
        <v>0</v>
      </c>
      <c r="AA3799" t="str">
        <f>TEXT(tbl_EcommerceSales[[#This Row],[Order_Date]],"mmm")</f>
        <v>Feb</v>
      </c>
      <c r="AB3799">
        <f>YEAR(tbl_EcommerceSales[[#This Row],[Order_Date]])</f>
        <v>2026</v>
      </c>
      <c r="AC3799" t="str">
        <f>IF(tbl_EcommerceSales[[#This Row],[Age]]&lt;18,"Under 18",IF(tbl_EcommerceSales[[#This Row],[Age]]&lt;=25,"18-25",IF(tbl_EcommerceSales[[#This Row],[Age]]&lt;=35,"26-35",IF(tbl_EcommerceSales[[#This Row],[Age]]&lt;=45,"36-45",IF(tbl_EcommerceSales[[#This Row],[Age]]&lt;=55,"46-55","56+")))))</f>
        <v>18-25</v>
      </c>
    </row>
    <row r="3800" spans="1:29" x14ac:dyDescent="0.35">
      <c r="A3800" t="s">
        <v>5820</v>
      </c>
      <c r="B3800" s="7">
        <v>46074</v>
      </c>
      <c r="C3800" t="s">
        <v>3603</v>
      </c>
      <c r="D3800" t="s">
        <v>110</v>
      </c>
      <c r="E3800" t="s">
        <v>25</v>
      </c>
      <c r="F3800">
        <v>29</v>
      </c>
      <c r="G3800" t="s">
        <v>136</v>
      </c>
      <c r="H3800" t="s">
        <v>88</v>
      </c>
      <c r="I3800" t="s">
        <v>67</v>
      </c>
      <c r="J3800" t="s">
        <v>68</v>
      </c>
      <c r="K3800" t="s">
        <v>42</v>
      </c>
      <c r="L3800" t="s">
        <v>43</v>
      </c>
      <c r="M3800">
        <v>1</v>
      </c>
      <c r="N3800" s="2">
        <v>799</v>
      </c>
      <c r="O3800" s="3">
        <v>0.15</v>
      </c>
      <c r="P3800" s="2">
        <v>360</v>
      </c>
      <c r="Q3800" t="s">
        <v>44</v>
      </c>
      <c r="R3800" t="s">
        <v>33</v>
      </c>
      <c r="S3800" t="s">
        <v>34</v>
      </c>
      <c r="T3800" s="4">
        <v>4</v>
      </c>
      <c r="U3800" s="11">
        <f t="shared" si="59"/>
        <v>799</v>
      </c>
      <c r="V3800" s="11">
        <f>tbl_EcommerceSales[[#This Row],[Gross_Sales]]*tbl_EcommerceSales[[#This Row],[Discount]]</f>
        <v>119.85</v>
      </c>
      <c r="W3800" s="11">
        <f>tbl_EcommerceSales[[#This Row],[Gross_Sales]]-tbl_EcommerceSales[[#This Row],[Discount_Amount]]</f>
        <v>679.15</v>
      </c>
      <c r="X3800" s="11">
        <f>tbl_EcommerceSales[[#This Row],[Quantity]] * _xlfn.XLOOKUP(tbl_EcommerceSales[[#This Row],[Product_ID]], Product_Master!A:A, Product_Master!F:F)</f>
        <v>360</v>
      </c>
      <c r="Y3800" s="11">
        <f>tbl_EcommerceSales[[#This Row],[Net_Revenue]]-tbl_EcommerceSales[[#This Row],[Total_Cost]]</f>
        <v>319.14999999999998</v>
      </c>
      <c r="Z3800" s="9">
        <f>IFERROR(#REF!/tbl_EcommerceSales[[#This Row],[Total_Cost]], 0)</f>
        <v>0</v>
      </c>
      <c r="AA3800" t="str">
        <f>TEXT(tbl_EcommerceSales[[#This Row],[Order_Date]],"mmm")</f>
        <v>Feb</v>
      </c>
      <c r="AB3800">
        <f>YEAR(tbl_EcommerceSales[[#This Row],[Order_Date]])</f>
        <v>2026</v>
      </c>
      <c r="AC3800" t="str">
        <f>IF(tbl_EcommerceSales[[#This Row],[Age]]&lt;18,"Under 18",IF(tbl_EcommerceSales[[#This Row],[Age]]&lt;=25,"18-25",IF(tbl_EcommerceSales[[#This Row],[Age]]&lt;=35,"26-35",IF(tbl_EcommerceSales[[#This Row],[Age]]&lt;=45,"36-45",IF(tbl_EcommerceSales[[#This Row],[Age]]&lt;=55,"46-55","56+")))))</f>
        <v>26-35</v>
      </c>
    </row>
    <row r="3801" spans="1:29" x14ac:dyDescent="0.35">
      <c r="A3801" t="s">
        <v>5821</v>
      </c>
      <c r="B3801" s="7">
        <v>46074</v>
      </c>
      <c r="C3801" t="s">
        <v>1415</v>
      </c>
      <c r="D3801" t="s">
        <v>232</v>
      </c>
      <c r="E3801" t="s">
        <v>25</v>
      </c>
      <c r="F3801">
        <v>44</v>
      </c>
      <c r="G3801" t="s">
        <v>152</v>
      </c>
      <c r="H3801" t="s">
        <v>72</v>
      </c>
      <c r="I3801" t="s">
        <v>73</v>
      </c>
      <c r="J3801" t="s">
        <v>74</v>
      </c>
      <c r="K3801" t="s">
        <v>55</v>
      </c>
      <c r="L3801" t="s">
        <v>75</v>
      </c>
      <c r="M3801">
        <v>1</v>
      </c>
      <c r="N3801" s="2">
        <v>2899</v>
      </c>
      <c r="O3801" s="3">
        <v>0.2</v>
      </c>
      <c r="P3801" s="2">
        <v>1700</v>
      </c>
      <c r="Q3801" t="s">
        <v>32</v>
      </c>
      <c r="R3801" t="s">
        <v>33</v>
      </c>
      <c r="S3801" t="s">
        <v>34</v>
      </c>
      <c r="T3801" s="4">
        <v>2</v>
      </c>
      <c r="U3801" s="11">
        <f t="shared" si="59"/>
        <v>2899</v>
      </c>
      <c r="V3801" s="11">
        <f>tbl_EcommerceSales[[#This Row],[Gross_Sales]]*tbl_EcommerceSales[[#This Row],[Discount]]</f>
        <v>579.80000000000007</v>
      </c>
      <c r="W3801" s="11">
        <f>tbl_EcommerceSales[[#This Row],[Gross_Sales]]-tbl_EcommerceSales[[#This Row],[Discount_Amount]]</f>
        <v>2319.1999999999998</v>
      </c>
      <c r="X3801" s="11">
        <f>tbl_EcommerceSales[[#This Row],[Quantity]] * _xlfn.XLOOKUP(tbl_EcommerceSales[[#This Row],[Product_ID]], Product_Master!A:A, Product_Master!F:F)</f>
        <v>1700</v>
      </c>
      <c r="Y3801" s="11">
        <f>tbl_EcommerceSales[[#This Row],[Net_Revenue]]-tbl_EcommerceSales[[#This Row],[Total_Cost]]</f>
        <v>619.19999999999982</v>
      </c>
      <c r="Z3801" s="9">
        <f>IFERROR(#REF!/tbl_EcommerceSales[[#This Row],[Total_Cost]], 0)</f>
        <v>0</v>
      </c>
      <c r="AA3801" t="str">
        <f>TEXT(tbl_EcommerceSales[[#This Row],[Order_Date]],"mmm")</f>
        <v>Feb</v>
      </c>
      <c r="AB3801">
        <f>YEAR(tbl_EcommerceSales[[#This Row],[Order_Date]])</f>
        <v>2026</v>
      </c>
      <c r="AC3801" t="str">
        <f>IF(tbl_EcommerceSales[[#This Row],[Age]]&lt;18,"Under 18",IF(tbl_EcommerceSales[[#This Row],[Age]]&lt;=25,"18-25",IF(tbl_EcommerceSales[[#This Row],[Age]]&lt;=35,"26-35",IF(tbl_EcommerceSales[[#This Row],[Age]]&lt;=45,"36-45",IF(tbl_EcommerceSales[[#This Row],[Age]]&lt;=55,"46-55","56+")))))</f>
        <v>36-45</v>
      </c>
    </row>
    <row r="3802" spans="1:29" x14ac:dyDescent="0.35">
      <c r="A3802" t="s">
        <v>5822</v>
      </c>
      <c r="B3802" s="7">
        <v>46074</v>
      </c>
      <c r="C3802" t="s">
        <v>2522</v>
      </c>
      <c r="D3802" t="s">
        <v>342</v>
      </c>
      <c r="E3802" t="s">
        <v>48</v>
      </c>
      <c r="F3802">
        <v>29</v>
      </c>
      <c r="G3802" t="s">
        <v>96</v>
      </c>
      <c r="H3802" t="s">
        <v>39</v>
      </c>
      <c r="I3802" t="s">
        <v>28</v>
      </c>
      <c r="J3802" t="s">
        <v>29</v>
      </c>
      <c r="K3802" t="s">
        <v>30</v>
      </c>
      <c r="L3802" t="s">
        <v>31</v>
      </c>
      <c r="M3802">
        <v>2</v>
      </c>
      <c r="N3802" s="2">
        <v>5999</v>
      </c>
      <c r="O3802" s="3">
        <v>0</v>
      </c>
      <c r="P3802" s="2">
        <v>7800</v>
      </c>
      <c r="Q3802" t="s">
        <v>123</v>
      </c>
      <c r="R3802" t="s">
        <v>33</v>
      </c>
      <c r="S3802" t="s">
        <v>57</v>
      </c>
      <c r="T3802" s="4">
        <v>5</v>
      </c>
      <c r="U3802" s="11">
        <f t="shared" si="59"/>
        <v>11998</v>
      </c>
      <c r="V3802" s="11">
        <f>tbl_EcommerceSales[[#This Row],[Gross_Sales]]*tbl_EcommerceSales[[#This Row],[Discount]]</f>
        <v>0</v>
      </c>
      <c r="W3802" s="11">
        <f>tbl_EcommerceSales[[#This Row],[Gross_Sales]]-tbl_EcommerceSales[[#This Row],[Discount_Amount]]</f>
        <v>11998</v>
      </c>
      <c r="X3802" s="11">
        <f>tbl_EcommerceSales[[#This Row],[Quantity]] * _xlfn.XLOOKUP(tbl_EcommerceSales[[#This Row],[Product_ID]], Product_Master!A:A, Product_Master!F:F)</f>
        <v>7800</v>
      </c>
      <c r="Y3802" s="11">
        <f>tbl_EcommerceSales[[#This Row],[Net_Revenue]]-tbl_EcommerceSales[[#This Row],[Total_Cost]]</f>
        <v>4198</v>
      </c>
      <c r="Z3802" s="9">
        <f>IFERROR(#REF!/tbl_EcommerceSales[[#This Row],[Total_Cost]], 0)</f>
        <v>0</v>
      </c>
      <c r="AA3802" t="str">
        <f>TEXT(tbl_EcommerceSales[[#This Row],[Order_Date]],"mmm")</f>
        <v>Feb</v>
      </c>
      <c r="AB3802">
        <f>YEAR(tbl_EcommerceSales[[#This Row],[Order_Date]])</f>
        <v>2026</v>
      </c>
      <c r="AC3802" t="str">
        <f>IF(tbl_EcommerceSales[[#This Row],[Age]]&lt;18,"Under 18",IF(tbl_EcommerceSales[[#This Row],[Age]]&lt;=25,"18-25",IF(tbl_EcommerceSales[[#This Row],[Age]]&lt;=35,"26-35",IF(tbl_EcommerceSales[[#This Row],[Age]]&lt;=45,"36-45",IF(tbl_EcommerceSales[[#This Row],[Age]]&lt;=55,"46-55","56+")))))</f>
        <v>26-35</v>
      </c>
    </row>
    <row r="3803" spans="1:29" x14ac:dyDescent="0.35">
      <c r="A3803" t="s">
        <v>5823</v>
      </c>
      <c r="B3803" s="7">
        <v>46075</v>
      </c>
      <c r="C3803" t="s">
        <v>3795</v>
      </c>
      <c r="D3803" t="s">
        <v>342</v>
      </c>
      <c r="E3803" t="s">
        <v>48</v>
      </c>
      <c r="F3803">
        <v>35</v>
      </c>
      <c r="G3803" t="s">
        <v>142</v>
      </c>
      <c r="H3803" t="s">
        <v>88</v>
      </c>
      <c r="I3803" t="s">
        <v>80</v>
      </c>
      <c r="J3803" t="s">
        <v>81</v>
      </c>
      <c r="K3803" t="s">
        <v>82</v>
      </c>
      <c r="L3803" t="s">
        <v>83</v>
      </c>
      <c r="M3803">
        <v>2</v>
      </c>
      <c r="N3803" s="2">
        <v>2499</v>
      </c>
      <c r="O3803" s="3">
        <v>0</v>
      </c>
      <c r="P3803" s="2">
        <v>3100</v>
      </c>
      <c r="Q3803" t="s">
        <v>156</v>
      </c>
      <c r="R3803" t="s">
        <v>93</v>
      </c>
      <c r="S3803" t="s">
        <v>57</v>
      </c>
      <c r="T3803" s="4">
        <v>4</v>
      </c>
      <c r="U3803" s="11">
        <f t="shared" si="59"/>
        <v>4998</v>
      </c>
      <c r="V3803" s="11">
        <f>tbl_EcommerceSales[[#This Row],[Gross_Sales]]*tbl_EcommerceSales[[#This Row],[Discount]]</f>
        <v>0</v>
      </c>
      <c r="W3803" s="11">
        <f>tbl_EcommerceSales[[#This Row],[Gross_Sales]]-tbl_EcommerceSales[[#This Row],[Discount_Amount]]</f>
        <v>4998</v>
      </c>
      <c r="X3803" s="11">
        <f>tbl_EcommerceSales[[#This Row],[Quantity]] * _xlfn.XLOOKUP(tbl_EcommerceSales[[#This Row],[Product_ID]], Product_Master!A:A, Product_Master!F:F)</f>
        <v>3100</v>
      </c>
      <c r="Y3803" s="11">
        <f>tbl_EcommerceSales[[#This Row],[Net_Revenue]]-tbl_EcommerceSales[[#This Row],[Total_Cost]]</f>
        <v>1898</v>
      </c>
      <c r="Z3803" s="9">
        <f>IFERROR(#REF!/tbl_EcommerceSales[[#This Row],[Total_Cost]], 0)</f>
        <v>0</v>
      </c>
      <c r="AA3803" t="str">
        <f>TEXT(tbl_EcommerceSales[[#This Row],[Order_Date]],"mmm")</f>
        <v>Feb</v>
      </c>
      <c r="AB3803">
        <f>YEAR(tbl_EcommerceSales[[#This Row],[Order_Date]])</f>
        <v>2026</v>
      </c>
      <c r="AC3803" t="str">
        <f>IF(tbl_EcommerceSales[[#This Row],[Age]]&lt;18,"Under 18",IF(tbl_EcommerceSales[[#This Row],[Age]]&lt;=25,"18-25",IF(tbl_EcommerceSales[[#This Row],[Age]]&lt;=35,"26-35",IF(tbl_EcommerceSales[[#This Row],[Age]]&lt;=45,"36-45",IF(tbl_EcommerceSales[[#This Row],[Age]]&lt;=55,"46-55","56+")))))</f>
        <v>26-35</v>
      </c>
    </row>
    <row r="3804" spans="1:29" x14ac:dyDescent="0.35">
      <c r="A3804" t="s">
        <v>5824</v>
      </c>
      <c r="B3804" s="7">
        <v>46075</v>
      </c>
      <c r="C3804" t="s">
        <v>5825</v>
      </c>
      <c r="D3804" t="s">
        <v>24</v>
      </c>
      <c r="E3804" t="s">
        <v>25</v>
      </c>
      <c r="F3804">
        <v>23</v>
      </c>
      <c r="G3804" t="s">
        <v>38</v>
      </c>
      <c r="H3804" t="s">
        <v>39</v>
      </c>
      <c r="I3804" t="s">
        <v>517</v>
      </c>
      <c r="J3804" t="s">
        <v>518</v>
      </c>
      <c r="K3804" t="s">
        <v>30</v>
      </c>
      <c r="L3804" t="s">
        <v>278</v>
      </c>
      <c r="M3804">
        <v>3</v>
      </c>
      <c r="N3804" s="2">
        <v>1299</v>
      </c>
      <c r="O3804" s="3">
        <v>0.1</v>
      </c>
      <c r="P3804" s="2">
        <v>2070</v>
      </c>
      <c r="Q3804" t="s">
        <v>123</v>
      </c>
      <c r="R3804" t="s">
        <v>33</v>
      </c>
      <c r="S3804" t="s">
        <v>34</v>
      </c>
      <c r="T3804" s="4">
        <v>4</v>
      </c>
      <c r="U3804" s="11">
        <f t="shared" si="59"/>
        <v>3897</v>
      </c>
      <c r="V3804" s="11">
        <f>tbl_EcommerceSales[[#This Row],[Gross_Sales]]*tbl_EcommerceSales[[#This Row],[Discount]]</f>
        <v>389.70000000000005</v>
      </c>
      <c r="W3804" s="11">
        <f>tbl_EcommerceSales[[#This Row],[Gross_Sales]]-tbl_EcommerceSales[[#This Row],[Discount_Amount]]</f>
        <v>3507.3</v>
      </c>
      <c r="X3804" s="11">
        <f>tbl_EcommerceSales[[#This Row],[Quantity]] * _xlfn.XLOOKUP(tbl_EcommerceSales[[#This Row],[Product_ID]], Product_Master!A:A, Product_Master!F:F)</f>
        <v>2070</v>
      </c>
      <c r="Y3804" s="11">
        <f>tbl_EcommerceSales[[#This Row],[Net_Revenue]]-tbl_EcommerceSales[[#This Row],[Total_Cost]]</f>
        <v>1437.3000000000002</v>
      </c>
      <c r="Z3804" s="9">
        <f>IFERROR(#REF!/tbl_EcommerceSales[[#This Row],[Total_Cost]], 0)</f>
        <v>0</v>
      </c>
      <c r="AA3804" t="str">
        <f>TEXT(tbl_EcommerceSales[[#This Row],[Order_Date]],"mmm")</f>
        <v>Feb</v>
      </c>
      <c r="AB3804">
        <f>YEAR(tbl_EcommerceSales[[#This Row],[Order_Date]])</f>
        <v>2026</v>
      </c>
      <c r="AC3804" t="str">
        <f>IF(tbl_EcommerceSales[[#This Row],[Age]]&lt;18,"Under 18",IF(tbl_EcommerceSales[[#This Row],[Age]]&lt;=25,"18-25",IF(tbl_EcommerceSales[[#This Row],[Age]]&lt;=35,"26-35",IF(tbl_EcommerceSales[[#This Row],[Age]]&lt;=45,"36-45",IF(tbl_EcommerceSales[[#This Row],[Age]]&lt;=55,"46-55","56+")))))</f>
        <v>18-25</v>
      </c>
    </row>
    <row r="3805" spans="1:29" x14ac:dyDescent="0.35">
      <c r="A3805" t="s">
        <v>5826</v>
      </c>
      <c r="B3805" s="7">
        <v>46075</v>
      </c>
      <c r="C3805" t="s">
        <v>5827</v>
      </c>
      <c r="D3805" t="s">
        <v>232</v>
      </c>
      <c r="E3805" t="s">
        <v>25</v>
      </c>
      <c r="F3805">
        <v>40</v>
      </c>
      <c r="G3805" t="s">
        <v>289</v>
      </c>
      <c r="H3805" t="s">
        <v>88</v>
      </c>
      <c r="I3805" t="s">
        <v>257</v>
      </c>
      <c r="J3805" t="s">
        <v>258</v>
      </c>
      <c r="K3805" t="s">
        <v>55</v>
      </c>
      <c r="L3805" t="s">
        <v>56</v>
      </c>
      <c r="M3805">
        <v>1</v>
      </c>
      <c r="N3805" s="2">
        <v>1999</v>
      </c>
      <c r="O3805" s="3">
        <v>0.15</v>
      </c>
      <c r="P3805" s="2">
        <v>1050</v>
      </c>
      <c r="Q3805" t="s">
        <v>44</v>
      </c>
      <c r="R3805" t="s">
        <v>33</v>
      </c>
      <c r="S3805" t="s">
        <v>34</v>
      </c>
      <c r="T3805" s="4">
        <v>4</v>
      </c>
      <c r="U3805" s="11">
        <f t="shared" si="59"/>
        <v>1999</v>
      </c>
      <c r="V3805" s="11">
        <f>tbl_EcommerceSales[[#This Row],[Gross_Sales]]*tbl_EcommerceSales[[#This Row],[Discount]]</f>
        <v>299.84999999999997</v>
      </c>
      <c r="W3805" s="11">
        <f>tbl_EcommerceSales[[#This Row],[Gross_Sales]]-tbl_EcommerceSales[[#This Row],[Discount_Amount]]</f>
        <v>1699.15</v>
      </c>
      <c r="X3805" s="11">
        <f>tbl_EcommerceSales[[#This Row],[Quantity]] * _xlfn.XLOOKUP(tbl_EcommerceSales[[#This Row],[Product_ID]], Product_Master!A:A, Product_Master!F:F)</f>
        <v>1050</v>
      </c>
      <c r="Y3805" s="11">
        <f>tbl_EcommerceSales[[#This Row],[Net_Revenue]]-tbl_EcommerceSales[[#This Row],[Total_Cost]]</f>
        <v>649.15000000000009</v>
      </c>
      <c r="Z3805" s="9">
        <f>IFERROR(#REF!/tbl_EcommerceSales[[#This Row],[Total_Cost]], 0)</f>
        <v>0</v>
      </c>
      <c r="AA3805" t="str">
        <f>TEXT(tbl_EcommerceSales[[#This Row],[Order_Date]],"mmm")</f>
        <v>Feb</v>
      </c>
      <c r="AB3805">
        <f>YEAR(tbl_EcommerceSales[[#This Row],[Order_Date]])</f>
        <v>2026</v>
      </c>
      <c r="AC3805" t="str">
        <f>IF(tbl_EcommerceSales[[#This Row],[Age]]&lt;18,"Under 18",IF(tbl_EcommerceSales[[#This Row],[Age]]&lt;=25,"18-25",IF(tbl_EcommerceSales[[#This Row],[Age]]&lt;=35,"26-35",IF(tbl_EcommerceSales[[#This Row],[Age]]&lt;=45,"36-45",IF(tbl_EcommerceSales[[#This Row],[Age]]&lt;=55,"46-55","56+")))))</f>
        <v>36-45</v>
      </c>
    </row>
    <row r="3806" spans="1:29" x14ac:dyDescent="0.35">
      <c r="A3806" t="s">
        <v>5828</v>
      </c>
      <c r="B3806" s="7">
        <v>46075</v>
      </c>
      <c r="C3806" t="s">
        <v>3227</v>
      </c>
      <c r="D3806" t="s">
        <v>60</v>
      </c>
      <c r="E3806" t="s">
        <v>25</v>
      </c>
      <c r="F3806">
        <v>18</v>
      </c>
      <c r="G3806" t="s">
        <v>155</v>
      </c>
      <c r="H3806" t="s">
        <v>88</v>
      </c>
      <c r="I3806" t="s">
        <v>126</v>
      </c>
      <c r="J3806" t="s">
        <v>127</v>
      </c>
      <c r="K3806" t="s">
        <v>82</v>
      </c>
      <c r="L3806" t="s">
        <v>83</v>
      </c>
      <c r="M3806">
        <v>1</v>
      </c>
      <c r="N3806" s="2">
        <v>1899</v>
      </c>
      <c r="O3806" s="3">
        <v>0.1</v>
      </c>
      <c r="P3806" s="2">
        <v>1120</v>
      </c>
      <c r="Q3806" t="s">
        <v>32</v>
      </c>
      <c r="R3806" t="s">
        <v>33</v>
      </c>
      <c r="S3806" t="s">
        <v>34</v>
      </c>
      <c r="T3806" s="4">
        <v>3</v>
      </c>
      <c r="U3806" s="11">
        <f t="shared" si="59"/>
        <v>1899</v>
      </c>
      <c r="V3806" s="11">
        <f>tbl_EcommerceSales[[#This Row],[Gross_Sales]]*tbl_EcommerceSales[[#This Row],[Discount]]</f>
        <v>189.9</v>
      </c>
      <c r="W3806" s="11">
        <f>tbl_EcommerceSales[[#This Row],[Gross_Sales]]-tbl_EcommerceSales[[#This Row],[Discount_Amount]]</f>
        <v>1709.1</v>
      </c>
      <c r="X3806" s="11">
        <f>tbl_EcommerceSales[[#This Row],[Quantity]] * _xlfn.XLOOKUP(tbl_EcommerceSales[[#This Row],[Product_ID]], Product_Master!A:A, Product_Master!F:F)</f>
        <v>1120</v>
      </c>
      <c r="Y3806" s="11">
        <f>tbl_EcommerceSales[[#This Row],[Net_Revenue]]-tbl_EcommerceSales[[#This Row],[Total_Cost]]</f>
        <v>589.09999999999991</v>
      </c>
      <c r="Z3806" s="9">
        <f>IFERROR(#REF!/tbl_EcommerceSales[[#This Row],[Total_Cost]], 0)</f>
        <v>0</v>
      </c>
      <c r="AA3806" t="str">
        <f>TEXT(tbl_EcommerceSales[[#This Row],[Order_Date]],"mmm")</f>
        <v>Feb</v>
      </c>
      <c r="AB3806">
        <f>YEAR(tbl_EcommerceSales[[#This Row],[Order_Date]])</f>
        <v>2026</v>
      </c>
      <c r="AC3806" t="str">
        <f>IF(tbl_EcommerceSales[[#This Row],[Age]]&lt;18,"Under 18",IF(tbl_EcommerceSales[[#This Row],[Age]]&lt;=25,"18-25",IF(tbl_EcommerceSales[[#This Row],[Age]]&lt;=35,"26-35",IF(tbl_EcommerceSales[[#This Row],[Age]]&lt;=45,"36-45",IF(tbl_EcommerceSales[[#This Row],[Age]]&lt;=55,"46-55","56+")))))</f>
        <v>18-25</v>
      </c>
    </row>
    <row r="3807" spans="1:29" x14ac:dyDescent="0.35">
      <c r="A3807" t="s">
        <v>5829</v>
      </c>
      <c r="B3807" s="7">
        <v>46075</v>
      </c>
      <c r="C3807" t="s">
        <v>5457</v>
      </c>
      <c r="D3807" t="s">
        <v>254</v>
      </c>
      <c r="E3807" t="s">
        <v>48</v>
      </c>
      <c r="F3807">
        <v>22</v>
      </c>
      <c r="G3807" t="s">
        <v>38</v>
      </c>
      <c r="H3807" t="s">
        <v>39</v>
      </c>
      <c r="I3807" t="s">
        <v>165</v>
      </c>
      <c r="J3807" t="s">
        <v>166</v>
      </c>
      <c r="K3807" t="s">
        <v>42</v>
      </c>
      <c r="L3807" t="s">
        <v>167</v>
      </c>
      <c r="M3807">
        <v>1</v>
      </c>
      <c r="N3807" s="2">
        <v>1799</v>
      </c>
      <c r="O3807" s="3">
        <v>0</v>
      </c>
      <c r="P3807" s="2">
        <v>900</v>
      </c>
      <c r="Q3807" t="s">
        <v>32</v>
      </c>
      <c r="R3807" t="s">
        <v>33</v>
      </c>
      <c r="S3807" t="s">
        <v>57</v>
      </c>
      <c r="T3807" s="4">
        <v>4</v>
      </c>
      <c r="U3807" s="11">
        <f t="shared" si="59"/>
        <v>1799</v>
      </c>
      <c r="V3807" s="11">
        <f>tbl_EcommerceSales[[#This Row],[Gross_Sales]]*tbl_EcommerceSales[[#This Row],[Discount]]</f>
        <v>0</v>
      </c>
      <c r="W3807" s="11">
        <f>tbl_EcommerceSales[[#This Row],[Gross_Sales]]-tbl_EcommerceSales[[#This Row],[Discount_Amount]]</f>
        <v>1799</v>
      </c>
      <c r="X3807" s="11">
        <f>tbl_EcommerceSales[[#This Row],[Quantity]] * _xlfn.XLOOKUP(tbl_EcommerceSales[[#This Row],[Product_ID]], Product_Master!A:A, Product_Master!F:F)</f>
        <v>900</v>
      </c>
      <c r="Y3807" s="11">
        <f>tbl_EcommerceSales[[#This Row],[Net_Revenue]]-tbl_EcommerceSales[[#This Row],[Total_Cost]]</f>
        <v>899</v>
      </c>
      <c r="Z3807" s="9">
        <f>IFERROR(#REF!/tbl_EcommerceSales[[#This Row],[Total_Cost]], 0)</f>
        <v>0</v>
      </c>
      <c r="AA3807" t="str">
        <f>TEXT(tbl_EcommerceSales[[#This Row],[Order_Date]],"mmm")</f>
        <v>Feb</v>
      </c>
      <c r="AB3807">
        <f>YEAR(tbl_EcommerceSales[[#This Row],[Order_Date]])</f>
        <v>2026</v>
      </c>
      <c r="AC3807" t="str">
        <f>IF(tbl_EcommerceSales[[#This Row],[Age]]&lt;18,"Under 18",IF(tbl_EcommerceSales[[#This Row],[Age]]&lt;=25,"18-25",IF(tbl_EcommerceSales[[#This Row],[Age]]&lt;=35,"26-35",IF(tbl_EcommerceSales[[#This Row],[Age]]&lt;=45,"36-45",IF(tbl_EcommerceSales[[#This Row],[Age]]&lt;=55,"46-55","56+")))))</f>
        <v>18-25</v>
      </c>
    </row>
    <row r="3808" spans="1:29" x14ac:dyDescent="0.35">
      <c r="A3808" t="s">
        <v>5830</v>
      </c>
      <c r="B3808" s="7">
        <v>46075</v>
      </c>
      <c r="C3808" t="s">
        <v>2090</v>
      </c>
      <c r="D3808" t="s">
        <v>66</v>
      </c>
      <c r="E3808" t="s">
        <v>25</v>
      </c>
      <c r="F3808">
        <v>28</v>
      </c>
      <c r="G3808" t="s">
        <v>155</v>
      </c>
      <c r="H3808" t="s">
        <v>88</v>
      </c>
      <c r="I3808" t="s">
        <v>73</v>
      </c>
      <c r="J3808" t="s">
        <v>74</v>
      </c>
      <c r="K3808" t="s">
        <v>55</v>
      </c>
      <c r="L3808" t="s">
        <v>75</v>
      </c>
      <c r="M3808">
        <v>2</v>
      </c>
      <c r="N3808" s="2">
        <v>2899</v>
      </c>
      <c r="O3808" s="3">
        <v>0.2</v>
      </c>
      <c r="P3808" s="2">
        <v>3400</v>
      </c>
      <c r="Q3808" t="s">
        <v>123</v>
      </c>
      <c r="R3808" t="s">
        <v>33</v>
      </c>
      <c r="S3808" t="s">
        <v>57</v>
      </c>
      <c r="T3808" s="4">
        <v>5</v>
      </c>
      <c r="U3808" s="11">
        <f t="shared" si="59"/>
        <v>5798</v>
      </c>
      <c r="V3808" s="11">
        <f>tbl_EcommerceSales[[#This Row],[Gross_Sales]]*tbl_EcommerceSales[[#This Row],[Discount]]</f>
        <v>1159.6000000000001</v>
      </c>
      <c r="W3808" s="11">
        <f>tbl_EcommerceSales[[#This Row],[Gross_Sales]]-tbl_EcommerceSales[[#This Row],[Discount_Amount]]</f>
        <v>4638.3999999999996</v>
      </c>
      <c r="X3808" s="11">
        <f>tbl_EcommerceSales[[#This Row],[Quantity]] * _xlfn.XLOOKUP(tbl_EcommerceSales[[#This Row],[Product_ID]], Product_Master!A:A, Product_Master!F:F)</f>
        <v>3400</v>
      </c>
      <c r="Y3808" s="11">
        <f>tbl_EcommerceSales[[#This Row],[Net_Revenue]]-tbl_EcommerceSales[[#This Row],[Total_Cost]]</f>
        <v>1238.3999999999996</v>
      </c>
      <c r="Z3808" s="9">
        <f>IFERROR(#REF!/tbl_EcommerceSales[[#This Row],[Total_Cost]], 0)</f>
        <v>0</v>
      </c>
      <c r="AA3808" t="str">
        <f>TEXT(tbl_EcommerceSales[[#This Row],[Order_Date]],"mmm")</f>
        <v>Feb</v>
      </c>
      <c r="AB3808">
        <f>YEAR(tbl_EcommerceSales[[#This Row],[Order_Date]])</f>
        <v>2026</v>
      </c>
      <c r="AC3808" t="str">
        <f>IF(tbl_EcommerceSales[[#This Row],[Age]]&lt;18,"Under 18",IF(tbl_EcommerceSales[[#This Row],[Age]]&lt;=25,"18-25",IF(tbl_EcommerceSales[[#This Row],[Age]]&lt;=35,"26-35",IF(tbl_EcommerceSales[[#This Row],[Age]]&lt;=45,"36-45",IF(tbl_EcommerceSales[[#This Row],[Age]]&lt;=55,"46-55","56+")))))</f>
        <v>26-35</v>
      </c>
    </row>
    <row r="3809" spans="1:29" x14ac:dyDescent="0.35">
      <c r="A3809" t="s">
        <v>5831</v>
      </c>
      <c r="B3809" s="7">
        <v>46076</v>
      </c>
      <c r="C3809" t="s">
        <v>1115</v>
      </c>
      <c r="D3809" t="s">
        <v>305</v>
      </c>
      <c r="E3809" t="s">
        <v>48</v>
      </c>
      <c r="F3809">
        <v>43</v>
      </c>
      <c r="G3809" t="s">
        <v>246</v>
      </c>
      <c r="H3809" t="s">
        <v>27</v>
      </c>
      <c r="I3809" t="s">
        <v>62</v>
      </c>
      <c r="J3809" t="s">
        <v>63</v>
      </c>
      <c r="K3809" t="s">
        <v>42</v>
      </c>
      <c r="L3809" t="s">
        <v>43</v>
      </c>
      <c r="M3809">
        <v>2</v>
      </c>
      <c r="N3809" s="2">
        <v>499</v>
      </c>
      <c r="O3809" s="3">
        <v>0</v>
      </c>
      <c r="P3809" s="2">
        <v>440</v>
      </c>
      <c r="Q3809" t="s">
        <v>156</v>
      </c>
      <c r="R3809" t="s">
        <v>33</v>
      </c>
      <c r="S3809" t="s">
        <v>34</v>
      </c>
      <c r="T3809" s="4">
        <v>4</v>
      </c>
      <c r="U3809" s="11">
        <f t="shared" si="59"/>
        <v>998</v>
      </c>
      <c r="V3809" s="11">
        <f>tbl_EcommerceSales[[#This Row],[Gross_Sales]]*tbl_EcommerceSales[[#This Row],[Discount]]</f>
        <v>0</v>
      </c>
      <c r="W3809" s="11">
        <f>tbl_EcommerceSales[[#This Row],[Gross_Sales]]-tbl_EcommerceSales[[#This Row],[Discount_Amount]]</f>
        <v>998</v>
      </c>
      <c r="X3809" s="11">
        <f>tbl_EcommerceSales[[#This Row],[Quantity]] * _xlfn.XLOOKUP(tbl_EcommerceSales[[#This Row],[Product_ID]], Product_Master!A:A, Product_Master!F:F)</f>
        <v>440</v>
      </c>
      <c r="Y3809" s="11">
        <f>tbl_EcommerceSales[[#This Row],[Net_Revenue]]-tbl_EcommerceSales[[#This Row],[Total_Cost]]</f>
        <v>558</v>
      </c>
      <c r="Z3809" s="9">
        <f>IFERROR(#REF!/tbl_EcommerceSales[[#This Row],[Total_Cost]], 0)</f>
        <v>0</v>
      </c>
      <c r="AA3809" t="str">
        <f>TEXT(tbl_EcommerceSales[[#This Row],[Order_Date]],"mmm")</f>
        <v>Feb</v>
      </c>
      <c r="AB3809">
        <f>YEAR(tbl_EcommerceSales[[#This Row],[Order_Date]])</f>
        <v>2026</v>
      </c>
      <c r="AC3809" t="str">
        <f>IF(tbl_EcommerceSales[[#This Row],[Age]]&lt;18,"Under 18",IF(tbl_EcommerceSales[[#This Row],[Age]]&lt;=25,"18-25",IF(tbl_EcommerceSales[[#This Row],[Age]]&lt;=35,"26-35",IF(tbl_EcommerceSales[[#This Row],[Age]]&lt;=45,"36-45",IF(tbl_EcommerceSales[[#This Row],[Age]]&lt;=55,"46-55","56+")))))</f>
        <v>36-45</v>
      </c>
    </row>
    <row r="3810" spans="1:29" x14ac:dyDescent="0.35">
      <c r="A3810" t="s">
        <v>5832</v>
      </c>
      <c r="B3810" s="7">
        <v>46076</v>
      </c>
      <c r="C3810" t="s">
        <v>4703</v>
      </c>
      <c r="D3810" t="s">
        <v>106</v>
      </c>
      <c r="E3810" t="s">
        <v>25</v>
      </c>
      <c r="F3810">
        <v>40</v>
      </c>
      <c r="G3810" t="s">
        <v>145</v>
      </c>
      <c r="H3810" t="s">
        <v>39</v>
      </c>
      <c r="I3810" t="s">
        <v>276</v>
      </c>
      <c r="J3810" t="s">
        <v>277</v>
      </c>
      <c r="K3810" t="s">
        <v>30</v>
      </c>
      <c r="L3810" t="s">
        <v>278</v>
      </c>
      <c r="M3810">
        <v>1</v>
      </c>
      <c r="N3810" s="2">
        <v>1599</v>
      </c>
      <c r="O3810" s="3">
        <v>0.05</v>
      </c>
      <c r="P3810" s="2">
        <v>850</v>
      </c>
      <c r="Q3810" t="s">
        <v>32</v>
      </c>
      <c r="R3810" t="s">
        <v>33</v>
      </c>
      <c r="S3810" t="s">
        <v>34</v>
      </c>
      <c r="T3810" s="4">
        <v>4</v>
      </c>
      <c r="U3810" s="11">
        <f t="shared" si="59"/>
        <v>1599</v>
      </c>
      <c r="V3810" s="11">
        <f>tbl_EcommerceSales[[#This Row],[Gross_Sales]]*tbl_EcommerceSales[[#This Row],[Discount]]</f>
        <v>79.95</v>
      </c>
      <c r="W3810" s="11">
        <f>tbl_EcommerceSales[[#This Row],[Gross_Sales]]-tbl_EcommerceSales[[#This Row],[Discount_Amount]]</f>
        <v>1519.05</v>
      </c>
      <c r="X3810" s="11">
        <f>tbl_EcommerceSales[[#This Row],[Quantity]] * _xlfn.XLOOKUP(tbl_EcommerceSales[[#This Row],[Product_ID]], Product_Master!A:A, Product_Master!F:F)</f>
        <v>850</v>
      </c>
      <c r="Y3810" s="11">
        <f>tbl_EcommerceSales[[#This Row],[Net_Revenue]]-tbl_EcommerceSales[[#This Row],[Total_Cost]]</f>
        <v>669.05</v>
      </c>
      <c r="Z3810" s="9">
        <f>IFERROR(#REF!/tbl_EcommerceSales[[#This Row],[Total_Cost]], 0)</f>
        <v>0</v>
      </c>
      <c r="AA3810" t="str">
        <f>TEXT(tbl_EcommerceSales[[#This Row],[Order_Date]],"mmm")</f>
        <v>Feb</v>
      </c>
      <c r="AB3810">
        <f>YEAR(tbl_EcommerceSales[[#This Row],[Order_Date]])</f>
        <v>2026</v>
      </c>
      <c r="AC3810" t="str">
        <f>IF(tbl_EcommerceSales[[#This Row],[Age]]&lt;18,"Under 18",IF(tbl_EcommerceSales[[#This Row],[Age]]&lt;=25,"18-25",IF(tbl_EcommerceSales[[#This Row],[Age]]&lt;=35,"26-35",IF(tbl_EcommerceSales[[#This Row],[Age]]&lt;=45,"36-45",IF(tbl_EcommerceSales[[#This Row],[Age]]&lt;=55,"46-55","56+")))))</f>
        <v>36-45</v>
      </c>
    </row>
    <row r="3811" spans="1:29" x14ac:dyDescent="0.35">
      <c r="A3811" t="s">
        <v>5833</v>
      </c>
      <c r="B3811" s="7">
        <v>46076</v>
      </c>
      <c r="C3811" t="s">
        <v>4176</v>
      </c>
      <c r="D3811" t="s">
        <v>189</v>
      </c>
      <c r="E3811" t="s">
        <v>25</v>
      </c>
      <c r="F3811">
        <v>32</v>
      </c>
      <c r="G3811" t="s">
        <v>142</v>
      </c>
      <c r="H3811" t="s">
        <v>88</v>
      </c>
      <c r="I3811" t="s">
        <v>40</v>
      </c>
      <c r="J3811" t="s">
        <v>41</v>
      </c>
      <c r="K3811" t="s">
        <v>42</v>
      </c>
      <c r="L3811" t="s">
        <v>43</v>
      </c>
      <c r="M3811">
        <v>1</v>
      </c>
      <c r="N3811" s="2">
        <v>699</v>
      </c>
      <c r="O3811" s="3">
        <v>0.2</v>
      </c>
      <c r="P3811" s="2">
        <v>310</v>
      </c>
      <c r="Q3811" t="s">
        <v>123</v>
      </c>
      <c r="R3811" t="s">
        <v>33</v>
      </c>
      <c r="S3811" t="s">
        <v>34</v>
      </c>
      <c r="T3811" s="4">
        <v>4</v>
      </c>
      <c r="U3811" s="11">
        <f t="shared" si="59"/>
        <v>699</v>
      </c>
      <c r="V3811" s="11">
        <f>tbl_EcommerceSales[[#This Row],[Gross_Sales]]*tbl_EcommerceSales[[#This Row],[Discount]]</f>
        <v>139.80000000000001</v>
      </c>
      <c r="W3811" s="11">
        <f>tbl_EcommerceSales[[#This Row],[Gross_Sales]]-tbl_EcommerceSales[[#This Row],[Discount_Amount]]</f>
        <v>559.20000000000005</v>
      </c>
      <c r="X3811" s="11">
        <f>tbl_EcommerceSales[[#This Row],[Quantity]] * _xlfn.XLOOKUP(tbl_EcommerceSales[[#This Row],[Product_ID]], Product_Master!A:A, Product_Master!F:F)</f>
        <v>310</v>
      </c>
      <c r="Y3811" s="11">
        <f>tbl_EcommerceSales[[#This Row],[Net_Revenue]]-tbl_EcommerceSales[[#This Row],[Total_Cost]]</f>
        <v>249.20000000000005</v>
      </c>
      <c r="Z3811" s="9">
        <f>IFERROR(#REF!/tbl_EcommerceSales[[#This Row],[Total_Cost]], 0)</f>
        <v>0</v>
      </c>
      <c r="AA3811" t="str">
        <f>TEXT(tbl_EcommerceSales[[#This Row],[Order_Date]],"mmm")</f>
        <v>Feb</v>
      </c>
      <c r="AB3811">
        <f>YEAR(tbl_EcommerceSales[[#This Row],[Order_Date]])</f>
        <v>2026</v>
      </c>
      <c r="AC3811" t="str">
        <f>IF(tbl_EcommerceSales[[#This Row],[Age]]&lt;18,"Under 18",IF(tbl_EcommerceSales[[#This Row],[Age]]&lt;=25,"18-25",IF(tbl_EcommerceSales[[#This Row],[Age]]&lt;=35,"26-35",IF(tbl_EcommerceSales[[#This Row],[Age]]&lt;=45,"36-45",IF(tbl_EcommerceSales[[#This Row],[Age]]&lt;=55,"46-55","56+")))))</f>
        <v>26-35</v>
      </c>
    </row>
    <row r="3812" spans="1:29" x14ac:dyDescent="0.35">
      <c r="A3812" t="s">
        <v>5834</v>
      </c>
      <c r="B3812" s="7">
        <v>46076</v>
      </c>
      <c r="C3812" t="s">
        <v>2029</v>
      </c>
      <c r="D3812" t="s">
        <v>227</v>
      </c>
      <c r="E3812" t="s">
        <v>25</v>
      </c>
      <c r="F3812">
        <v>37</v>
      </c>
      <c r="G3812" t="s">
        <v>71</v>
      </c>
      <c r="H3812" t="s">
        <v>72</v>
      </c>
      <c r="I3812" t="s">
        <v>73</v>
      </c>
      <c r="J3812" t="s">
        <v>74</v>
      </c>
      <c r="K3812" t="s">
        <v>55</v>
      </c>
      <c r="L3812" t="s">
        <v>75</v>
      </c>
      <c r="M3812">
        <v>1</v>
      </c>
      <c r="N3812" s="2">
        <v>2899</v>
      </c>
      <c r="O3812" s="3">
        <v>0.15</v>
      </c>
      <c r="P3812" s="2">
        <v>1700</v>
      </c>
      <c r="Q3812" t="s">
        <v>32</v>
      </c>
      <c r="R3812" t="s">
        <v>33</v>
      </c>
      <c r="S3812" t="s">
        <v>57</v>
      </c>
      <c r="T3812" s="4">
        <v>5</v>
      </c>
      <c r="U3812" s="11">
        <f t="shared" si="59"/>
        <v>2899</v>
      </c>
      <c r="V3812" s="11">
        <f>tbl_EcommerceSales[[#This Row],[Gross_Sales]]*tbl_EcommerceSales[[#This Row],[Discount]]</f>
        <v>434.84999999999997</v>
      </c>
      <c r="W3812" s="11">
        <f>tbl_EcommerceSales[[#This Row],[Gross_Sales]]-tbl_EcommerceSales[[#This Row],[Discount_Amount]]</f>
        <v>2464.15</v>
      </c>
      <c r="X3812" s="11">
        <f>tbl_EcommerceSales[[#This Row],[Quantity]] * _xlfn.XLOOKUP(tbl_EcommerceSales[[#This Row],[Product_ID]], Product_Master!A:A, Product_Master!F:F)</f>
        <v>1700</v>
      </c>
      <c r="Y3812" s="11">
        <f>tbl_EcommerceSales[[#This Row],[Net_Revenue]]-tbl_EcommerceSales[[#This Row],[Total_Cost]]</f>
        <v>764.15000000000009</v>
      </c>
      <c r="Z3812" s="9">
        <f>IFERROR(#REF!/tbl_EcommerceSales[[#This Row],[Total_Cost]], 0)</f>
        <v>0</v>
      </c>
      <c r="AA3812" t="str">
        <f>TEXT(tbl_EcommerceSales[[#This Row],[Order_Date]],"mmm")</f>
        <v>Feb</v>
      </c>
      <c r="AB3812">
        <f>YEAR(tbl_EcommerceSales[[#This Row],[Order_Date]])</f>
        <v>2026</v>
      </c>
      <c r="AC3812" t="str">
        <f>IF(tbl_EcommerceSales[[#This Row],[Age]]&lt;18,"Under 18",IF(tbl_EcommerceSales[[#This Row],[Age]]&lt;=25,"18-25",IF(tbl_EcommerceSales[[#This Row],[Age]]&lt;=35,"26-35",IF(tbl_EcommerceSales[[#This Row],[Age]]&lt;=45,"36-45",IF(tbl_EcommerceSales[[#This Row],[Age]]&lt;=55,"46-55","56+")))))</f>
        <v>36-45</v>
      </c>
    </row>
    <row r="3813" spans="1:29" x14ac:dyDescent="0.35">
      <c r="A3813" t="s">
        <v>5835</v>
      </c>
      <c r="B3813" s="7">
        <v>46076</v>
      </c>
      <c r="C3813" t="s">
        <v>4170</v>
      </c>
      <c r="D3813" t="s">
        <v>139</v>
      </c>
      <c r="E3813" t="s">
        <v>48</v>
      </c>
      <c r="F3813">
        <v>21</v>
      </c>
      <c r="G3813" t="s">
        <v>71</v>
      </c>
      <c r="H3813" t="s">
        <v>72</v>
      </c>
      <c r="I3813" t="s">
        <v>111</v>
      </c>
      <c r="J3813" t="s">
        <v>112</v>
      </c>
      <c r="K3813" t="s">
        <v>55</v>
      </c>
      <c r="L3813" t="s">
        <v>113</v>
      </c>
      <c r="M3813">
        <v>2</v>
      </c>
      <c r="N3813" s="2">
        <v>1799</v>
      </c>
      <c r="O3813" s="3">
        <v>0.25</v>
      </c>
      <c r="P3813" s="2">
        <v>1900</v>
      </c>
      <c r="Q3813" t="s">
        <v>76</v>
      </c>
      <c r="R3813" t="s">
        <v>33</v>
      </c>
      <c r="S3813" t="s">
        <v>34</v>
      </c>
      <c r="T3813" s="4">
        <v>5</v>
      </c>
      <c r="U3813" s="11">
        <f t="shared" si="59"/>
        <v>3598</v>
      </c>
      <c r="V3813" s="11">
        <f>tbl_EcommerceSales[[#This Row],[Gross_Sales]]*tbl_EcommerceSales[[#This Row],[Discount]]</f>
        <v>899.5</v>
      </c>
      <c r="W3813" s="11">
        <f>tbl_EcommerceSales[[#This Row],[Gross_Sales]]-tbl_EcommerceSales[[#This Row],[Discount_Amount]]</f>
        <v>2698.5</v>
      </c>
      <c r="X3813" s="11">
        <f>tbl_EcommerceSales[[#This Row],[Quantity]] * _xlfn.XLOOKUP(tbl_EcommerceSales[[#This Row],[Product_ID]], Product_Master!A:A, Product_Master!F:F)</f>
        <v>1900</v>
      </c>
      <c r="Y3813" s="11">
        <f>tbl_EcommerceSales[[#This Row],[Net_Revenue]]-tbl_EcommerceSales[[#This Row],[Total_Cost]]</f>
        <v>798.5</v>
      </c>
      <c r="Z3813" s="9">
        <f>IFERROR(#REF!/tbl_EcommerceSales[[#This Row],[Total_Cost]], 0)</f>
        <v>0</v>
      </c>
      <c r="AA3813" t="str">
        <f>TEXT(tbl_EcommerceSales[[#This Row],[Order_Date]],"mmm")</f>
        <v>Feb</v>
      </c>
      <c r="AB3813">
        <f>YEAR(tbl_EcommerceSales[[#This Row],[Order_Date]])</f>
        <v>2026</v>
      </c>
      <c r="AC3813" t="str">
        <f>IF(tbl_EcommerceSales[[#This Row],[Age]]&lt;18,"Under 18",IF(tbl_EcommerceSales[[#This Row],[Age]]&lt;=25,"18-25",IF(tbl_EcommerceSales[[#This Row],[Age]]&lt;=35,"26-35",IF(tbl_EcommerceSales[[#This Row],[Age]]&lt;=45,"36-45",IF(tbl_EcommerceSales[[#This Row],[Age]]&lt;=55,"46-55","56+")))))</f>
        <v>18-25</v>
      </c>
    </row>
    <row r="3814" spans="1:29" x14ac:dyDescent="0.35">
      <c r="A3814" t="s">
        <v>5836</v>
      </c>
      <c r="B3814" s="7">
        <v>46076</v>
      </c>
      <c r="C3814" t="s">
        <v>5837</v>
      </c>
      <c r="D3814" t="s">
        <v>205</v>
      </c>
      <c r="E3814" t="s">
        <v>48</v>
      </c>
      <c r="F3814">
        <v>20</v>
      </c>
      <c r="G3814" t="s">
        <v>38</v>
      </c>
      <c r="H3814" t="s">
        <v>39</v>
      </c>
      <c r="I3814" t="s">
        <v>257</v>
      </c>
      <c r="J3814" t="s">
        <v>258</v>
      </c>
      <c r="K3814" t="s">
        <v>55</v>
      </c>
      <c r="L3814" t="s">
        <v>56</v>
      </c>
      <c r="M3814">
        <v>2</v>
      </c>
      <c r="N3814" s="2">
        <v>1999</v>
      </c>
      <c r="O3814" s="3">
        <v>0.05</v>
      </c>
      <c r="P3814" s="2">
        <v>2100</v>
      </c>
      <c r="Q3814" t="s">
        <v>76</v>
      </c>
      <c r="R3814" t="s">
        <v>33</v>
      </c>
      <c r="S3814" t="s">
        <v>57</v>
      </c>
      <c r="T3814" s="4">
        <v>5</v>
      </c>
      <c r="U3814" s="11">
        <f t="shared" si="59"/>
        <v>3998</v>
      </c>
      <c r="V3814" s="11">
        <f>tbl_EcommerceSales[[#This Row],[Gross_Sales]]*tbl_EcommerceSales[[#This Row],[Discount]]</f>
        <v>199.9</v>
      </c>
      <c r="W3814" s="11">
        <f>tbl_EcommerceSales[[#This Row],[Gross_Sales]]-tbl_EcommerceSales[[#This Row],[Discount_Amount]]</f>
        <v>3798.1</v>
      </c>
      <c r="X3814" s="11">
        <f>tbl_EcommerceSales[[#This Row],[Quantity]] * _xlfn.XLOOKUP(tbl_EcommerceSales[[#This Row],[Product_ID]], Product_Master!A:A, Product_Master!F:F)</f>
        <v>2100</v>
      </c>
      <c r="Y3814" s="11">
        <f>tbl_EcommerceSales[[#This Row],[Net_Revenue]]-tbl_EcommerceSales[[#This Row],[Total_Cost]]</f>
        <v>1698.1</v>
      </c>
      <c r="Z3814" s="9">
        <f>IFERROR(#REF!/tbl_EcommerceSales[[#This Row],[Total_Cost]], 0)</f>
        <v>0</v>
      </c>
      <c r="AA3814" t="str">
        <f>TEXT(tbl_EcommerceSales[[#This Row],[Order_Date]],"mmm")</f>
        <v>Feb</v>
      </c>
      <c r="AB3814">
        <f>YEAR(tbl_EcommerceSales[[#This Row],[Order_Date]])</f>
        <v>2026</v>
      </c>
      <c r="AC3814" t="str">
        <f>IF(tbl_EcommerceSales[[#This Row],[Age]]&lt;18,"Under 18",IF(tbl_EcommerceSales[[#This Row],[Age]]&lt;=25,"18-25",IF(tbl_EcommerceSales[[#This Row],[Age]]&lt;=35,"26-35",IF(tbl_EcommerceSales[[#This Row],[Age]]&lt;=45,"36-45",IF(tbl_EcommerceSales[[#This Row],[Age]]&lt;=55,"46-55","56+")))))</f>
        <v>18-25</v>
      </c>
    </row>
    <row r="3815" spans="1:29" x14ac:dyDescent="0.35">
      <c r="A3815" t="s">
        <v>5838</v>
      </c>
      <c r="B3815" s="7">
        <v>46076</v>
      </c>
      <c r="C3815" t="s">
        <v>4466</v>
      </c>
      <c r="D3815" t="s">
        <v>139</v>
      </c>
      <c r="E3815" t="s">
        <v>48</v>
      </c>
      <c r="F3815">
        <v>42</v>
      </c>
      <c r="G3815" t="s">
        <v>136</v>
      </c>
      <c r="H3815" t="s">
        <v>88</v>
      </c>
      <c r="I3815" t="s">
        <v>271</v>
      </c>
      <c r="J3815" t="s">
        <v>272</v>
      </c>
      <c r="K3815" t="s">
        <v>30</v>
      </c>
      <c r="L3815" t="s">
        <v>273</v>
      </c>
      <c r="M3815">
        <v>2</v>
      </c>
      <c r="N3815" s="2">
        <v>4299</v>
      </c>
      <c r="O3815" s="3">
        <v>0.05</v>
      </c>
      <c r="P3815" s="2">
        <v>5400</v>
      </c>
      <c r="Q3815" t="s">
        <v>32</v>
      </c>
      <c r="R3815" t="s">
        <v>33</v>
      </c>
      <c r="S3815" t="s">
        <v>34</v>
      </c>
      <c r="T3815" s="4">
        <v>4</v>
      </c>
      <c r="U3815" s="11">
        <f t="shared" si="59"/>
        <v>8598</v>
      </c>
      <c r="V3815" s="11">
        <f>tbl_EcommerceSales[[#This Row],[Gross_Sales]]*tbl_EcommerceSales[[#This Row],[Discount]]</f>
        <v>429.90000000000003</v>
      </c>
      <c r="W3815" s="11">
        <f>tbl_EcommerceSales[[#This Row],[Gross_Sales]]-tbl_EcommerceSales[[#This Row],[Discount_Amount]]</f>
        <v>8168.1</v>
      </c>
      <c r="X3815" s="11">
        <f>tbl_EcommerceSales[[#This Row],[Quantity]] * _xlfn.XLOOKUP(tbl_EcommerceSales[[#This Row],[Product_ID]], Product_Master!A:A, Product_Master!F:F)</f>
        <v>5400</v>
      </c>
      <c r="Y3815" s="11">
        <f>tbl_EcommerceSales[[#This Row],[Net_Revenue]]-tbl_EcommerceSales[[#This Row],[Total_Cost]]</f>
        <v>2768.1000000000004</v>
      </c>
      <c r="Z3815" s="9">
        <f>IFERROR(#REF!/tbl_EcommerceSales[[#This Row],[Total_Cost]], 0)</f>
        <v>0</v>
      </c>
      <c r="AA3815" t="str">
        <f>TEXT(tbl_EcommerceSales[[#This Row],[Order_Date]],"mmm")</f>
        <v>Feb</v>
      </c>
      <c r="AB3815">
        <f>YEAR(tbl_EcommerceSales[[#This Row],[Order_Date]])</f>
        <v>2026</v>
      </c>
      <c r="AC3815" t="str">
        <f>IF(tbl_EcommerceSales[[#This Row],[Age]]&lt;18,"Under 18",IF(tbl_EcommerceSales[[#This Row],[Age]]&lt;=25,"18-25",IF(tbl_EcommerceSales[[#This Row],[Age]]&lt;=35,"26-35",IF(tbl_EcommerceSales[[#This Row],[Age]]&lt;=45,"36-45",IF(tbl_EcommerceSales[[#This Row],[Age]]&lt;=55,"46-55","56+")))))</f>
        <v>36-45</v>
      </c>
    </row>
    <row r="3816" spans="1:29" x14ac:dyDescent="0.35">
      <c r="A3816" t="s">
        <v>5839</v>
      </c>
      <c r="B3816" s="7">
        <v>46076</v>
      </c>
      <c r="C3816" t="s">
        <v>78</v>
      </c>
      <c r="D3816" t="s">
        <v>79</v>
      </c>
      <c r="E3816" t="s">
        <v>25</v>
      </c>
      <c r="F3816">
        <v>38</v>
      </c>
      <c r="G3816" t="s">
        <v>289</v>
      </c>
      <c r="H3816" t="s">
        <v>88</v>
      </c>
      <c r="I3816" t="s">
        <v>40</v>
      </c>
      <c r="J3816" t="s">
        <v>41</v>
      </c>
      <c r="K3816" t="s">
        <v>42</v>
      </c>
      <c r="L3816" t="s">
        <v>43</v>
      </c>
      <c r="M3816">
        <v>3</v>
      </c>
      <c r="N3816" s="2">
        <v>699</v>
      </c>
      <c r="O3816" s="3">
        <v>0.1</v>
      </c>
      <c r="P3816" s="2">
        <v>930</v>
      </c>
      <c r="Q3816" t="s">
        <v>32</v>
      </c>
      <c r="R3816" t="s">
        <v>33</v>
      </c>
      <c r="S3816" t="s">
        <v>34</v>
      </c>
      <c r="T3816" s="4">
        <v>5</v>
      </c>
      <c r="U3816" s="11">
        <f t="shared" si="59"/>
        <v>2097</v>
      </c>
      <c r="V3816" s="11">
        <f>tbl_EcommerceSales[[#This Row],[Gross_Sales]]*tbl_EcommerceSales[[#This Row],[Discount]]</f>
        <v>209.70000000000002</v>
      </c>
      <c r="W3816" s="11">
        <f>tbl_EcommerceSales[[#This Row],[Gross_Sales]]-tbl_EcommerceSales[[#This Row],[Discount_Amount]]</f>
        <v>1887.3</v>
      </c>
      <c r="X3816" s="11">
        <f>tbl_EcommerceSales[[#This Row],[Quantity]] * _xlfn.XLOOKUP(tbl_EcommerceSales[[#This Row],[Product_ID]], Product_Master!A:A, Product_Master!F:F)</f>
        <v>930</v>
      </c>
      <c r="Y3816" s="11">
        <f>tbl_EcommerceSales[[#This Row],[Net_Revenue]]-tbl_EcommerceSales[[#This Row],[Total_Cost]]</f>
        <v>957.3</v>
      </c>
      <c r="Z3816" s="9">
        <f>IFERROR(#REF!/tbl_EcommerceSales[[#This Row],[Total_Cost]], 0)</f>
        <v>0</v>
      </c>
      <c r="AA3816" t="str">
        <f>TEXT(tbl_EcommerceSales[[#This Row],[Order_Date]],"mmm")</f>
        <v>Feb</v>
      </c>
      <c r="AB3816">
        <f>YEAR(tbl_EcommerceSales[[#This Row],[Order_Date]])</f>
        <v>2026</v>
      </c>
      <c r="AC3816" t="str">
        <f>IF(tbl_EcommerceSales[[#This Row],[Age]]&lt;18,"Under 18",IF(tbl_EcommerceSales[[#This Row],[Age]]&lt;=25,"18-25",IF(tbl_EcommerceSales[[#This Row],[Age]]&lt;=35,"26-35",IF(tbl_EcommerceSales[[#This Row],[Age]]&lt;=45,"36-45",IF(tbl_EcommerceSales[[#This Row],[Age]]&lt;=55,"46-55","56+")))))</f>
        <v>36-45</v>
      </c>
    </row>
    <row r="3817" spans="1:29" x14ac:dyDescent="0.35">
      <c r="A3817" t="s">
        <v>5840</v>
      </c>
      <c r="B3817" s="7">
        <v>46076</v>
      </c>
      <c r="C3817" t="s">
        <v>5841</v>
      </c>
      <c r="D3817" t="s">
        <v>205</v>
      </c>
      <c r="E3817" t="s">
        <v>25</v>
      </c>
      <c r="F3817">
        <v>35</v>
      </c>
      <c r="G3817" t="s">
        <v>192</v>
      </c>
      <c r="H3817" t="s">
        <v>27</v>
      </c>
      <c r="I3817" t="s">
        <v>67</v>
      </c>
      <c r="J3817" t="s">
        <v>68</v>
      </c>
      <c r="K3817" t="s">
        <v>42</v>
      </c>
      <c r="L3817" t="s">
        <v>43</v>
      </c>
      <c r="M3817">
        <v>1</v>
      </c>
      <c r="N3817" s="2">
        <v>799</v>
      </c>
      <c r="O3817" s="3">
        <v>0.15</v>
      </c>
      <c r="P3817" s="2">
        <v>360</v>
      </c>
      <c r="Q3817" t="s">
        <v>123</v>
      </c>
      <c r="R3817" t="s">
        <v>33</v>
      </c>
      <c r="S3817" t="s">
        <v>57</v>
      </c>
      <c r="T3817" s="4">
        <v>4</v>
      </c>
      <c r="U3817" s="11">
        <f t="shared" si="59"/>
        <v>799</v>
      </c>
      <c r="V3817" s="11">
        <f>tbl_EcommerceSales[[#This Row],[Gross_Sales]]*tbl_EcommerceSales[[#This Row],[Discount]]</f>
        <v>119.85</v>
      </c>
      <c r="W3817" s="11">
        <f>tbl_EcommerceSales[[#This Row],[Gross_Sales]]-tbl_EcommerceSales[[#This Row],[Discount_Amount]]</f>
        <v>679.15</v>
      </c>
      <c r="X3817" s="11">
        <f>tbl_EcommerceSales[[#This Row],[Quantity]] * _xlfn.XLOOKUP(tbl_EcommerceSales[[#This Row],[Product_ID]], Product_Master!A:A, Product_Master!F:F)</f>
        <v>360</v>
      </c>
      <c r="Y3817" s="11">
        <f>tbl_EcommerceSales[[#This Row],[Net_Revenue]]-tbl_EcommerceSales[[#This Row],[Total_Cost]]</f>
        <v>319.14999999999998</v>
      </c>
      <c r="Z3817" s="9">
        <f>IFERROR(#REF!/tbl_EcommerceSales[[#This Row],[Total_Cost]], 0)</f>
        <v>0</v>
      </c>
      <c r="AA3817" t="str">
        <f>TEXT(tbl_EcommerceSales[[#This Row],[Order_Date]],"mmm")</f>
        <v>Feb</v>
      </c>
      <c r="AB3817">
        <f>YEAR(tbl_EcommerceSales[[#This Row],[Order_Date]])</f>
        <v>2026</v>
      </c>
      <c r="AC3817" t="str">
        <f>IF(tbl_EcommerceSales[[#This Row],[Age]]&lt;18,"Under 18",IF(tbl_EcommerceSales[[#This Row],[Age]]&lt;=25,"18-25",IF(tbl_EcommerceSales[[#This Row],[Age]]&lt;=35,"26-35",IF(tbl_EcommerceSales[[#This Row],[Age]]&lt;=45,"36-45",IF(tbl_EcommerceSales[[#This Row],[Age]]&lt;=55,"46-55","56+")))))</f>
        <v>26-35</v>
      </c>
    </row>
    <row r="3818" spans="1:29" x14ac:dyDescent="0.35">
      <c r="A3818" t="s">
        <v>5842</v>
      </c>
      <c r="B3818" s="7">
        <v>46076</v>
      </c>
      <c r="C3818" t="s">
        <v>5843</v>
      </c>
      <c r="D3818" t="s">
        <v>47</v>
      </c>
      <c r="E3818" t="s">
        <v>25</v>
      </c>
      <c r="F3818">
        <v>46</v>
      </c>
      <c r="G3818" t="s">
        <v>145</v>
      </c>
      <c r="H3818" t="s">
        <v>39</v>
      </c>
      <c r="I3818" t="s">
        <v>236</v>
      </c>
      <c r="J3818" t="s">
        <v>237</v>
      </c>
      <c r="K3818" t="s">
        <v>82</v>
      </c>
      <c r="L3818" t="s">
        <v>238</v>
      </c>
      <c r="M3818">
        <v>2</v>
      </c>
      <c r="N3818" s="2">
        <v>899</v>
      </c>
      <c r="O3818" s="3">
        <v>0.25</v>
      </c>
      <c r="P3818" s="2">
        <v>960</v>
      </c>
      <c r="Q3818" t="s">
        <v>32</v>
      </c>
      <c r="R3818" t="s">
        <v>93</v>
      </c>
      <c r="S3818" t="s">
        <v>57</v>
      </c>
      <c r="T3818" s="4">
        <v>5</v>
      </c>
      <c r="U3818" s="11">
        <f t="shared" si="59"/>
        <v>1798</v>
      </c>
      <c r="V3818" s="11">
        <f>tbl_EcommerceSales[[#This Row],[Gross_Sales]]*tbl_EcommerceSales[[#This Row],[Discount]]</f>
        <v>449.5</v>
      </c>
      <c r="W3818" s="11">
        <f>tbl_EcommerceSales[[#This Row],[Gross_Sales]]-tbl_EcommerceSales[[#This Row],[Discount_Amount]]</f>
        <v>1348.5</v>
      </c>
      <c r="X3818" s="11">
        <f>tbl_EcommerceSales[[#This Row],[Quantity]] * _xlfn.XLOOKUP(tbl_EcommerceSales[[#This Row],[Product_ID]], Product_Master!A:A, Product_Master!F:F)</f>
        <v>960</v>
      </c>
      <c r="Y3818" s="11">
        <f>tbl_EcommerceSales[[#This Row],[Net_Revenue]]-tbl_EcommerceSales[[#This Row],[Total_Cost]]</f>
        <v>388.5</v>
      </c>
      <c r="Z3818" s="9">
        <f>IFERROR(#REF!/tbl_EcommerceSales[[#This Row],[Total_Cost]], 0)</f>
        <v>0</v>
      </c>
      <c r="AA3818" t="str">
        <f>TEXT(tbl_EcommerceSales[[#This Row],[Order_Date]],"mmm")</f>
        <v>Feb</v>
      </c>
      <c r="AB3818">
        <f>YEAR(tbl_EcommerceSales[[#This Row],[Order_Date]])</f>
        <v>2026</v>
      </c>
      <c r="AC3818" t="str">
        <f>IF(tbl_EcommerceSales[[#This Row],[Age]]&lt;18,"Under 18",IF(tbl_EcommerceSales[[#This Row],[Age]]&lt;=25,"18-25",IF(tbl_EcommerceSales[[#This Row],[Age]]&lt;=35,"26-35",IF(tbl_EcommerceSales[[#This Row],[Age]]&lt;=45,"36-45",IF(tbl_EcommerceSales[[#This Row],[Age]]&lt;=55,"46-55","56+")))))</f>
        <v>46-55</v>
      </c>
    </row>
    <row r="3819" spans="1:29" x14ac:dyDescent="0.35">
      <c r="A3819" t="s">
        <v>5844</v>
      </c>
      <c r="B3819" s="7">
        <v>46076</v>
      </c>
      <c r="C3819" t="s">
        <v>1323</v>
      </c>
      <c r="D3819" t="s">
        <v>106</v>
      </c>
      <c r="E3819" t="s">
        <v>48</v>
      </c>
      <c r="F3819">
        <v>38</v>
      </c>
      <c r="G3819" t="s">
        <v>26</v>
      </c>
      <c r="H3819" t="s">
        <v>27</v>
      </c>
      <c r="I3819" t="s">
        <v>257</v>
      </c>
      <c r="J3819" t="s">
        <v>258</v>
      </c>
      <c r="K3819" t="s">
        <v>55</v>
      </c>
      <c r="L3819" t="s">
        <v>56</v>
      </c>
      <c r="M3819">
        <v>2</v>
      </c>
      <c r="N3819" s="2">
        <v>1999</v>
      </c>
      <c r="O3819" s="3">
        <v>0.2</v>
      </c>
      <c r="P3819" s="2">
        <v>2100</v>
      </c>
      <c r="Q3819" t="s">
        <v>319</v>
      </c>
      <c r="R3819" t="s">
        <v>33</v>
      </c>
      <c r="S3819" t="s">
        <v>57</v>
      </c>
      <c r="T3819" s="4">
        <v>3</v>
      </c>
      <c r="U3819" s="11">
        <f t="shared" si="59"/>
        <v>3998</v>
      </c>
      <c r="V3819" s="11">
        <f>tbl_EcommerceSales[[#This Row],[Gross_Sales]]*tbl_EcommerceSales[[#This Row],[Discount]]</f>
        <v>799.6</v>
      </c>
      <c r="W3819" s="11">
        <f>tbl_EcommerceSales[[#This Row],[Gross_Sales]]-tbl_EcommerceSales[[#This Row],[Discount_Amount]]</f>
        <v>3198.4</v>
      </c>
      <c r="X3819" s="11">
        <f>tbl_EcommerceSales[[#This Row],[Quantity]] * _xlfn.XLOOKUP(tbl_EcommerceSales[[#This Row],[Product_ID]], Product_Master!A:A, Product_Master!F:F)</f>
        <v>2100</v>
      </c>
      <c r="Y3819" s="11">
        <f>tbl_EcommerceSales[[#This Row],[Net_Revenue]]-tbl_EcommerceSales[[#This Row],[Total_Cost]]</f>
        <v>1098.4000000000001</v>
      </c>
      <c r="Z3819" s="9">
        <f>IFERROR(#REF!/tbl_EcommerceSales[[#This Row],[Total_Cost]], 0)</f>
        <v>0</v>
      </c>
      <c r="AA3819" t="str">
        <f>TEXT(tbl_EcommerceSales[[#This Row],[Order_Date]],"mmm")</f>
        <v>Feb</v>
      </c>
      <c r="AB3819">
        <f>YEAR(tbl_EcommerceSales[[#This Row],[Order_Date]])</f>
        <v>2026</v>
      </c>
      <c r="AC3819" t="str">
        <f>IF(tbl_EcommerceSales[[#This Row],[Age]]&lt;18,"Under 18",IF(tbl_EcommerceSales[[#This Row],[Age]]&lt;=25,"18-25",IF(tbl_EcommerceSales[[#This Row],[Age]]&lt;=35,"26-35",IF(tbl_EcommerceSales[[#This Row],[Age]]&lt;=45,"36-45",IF(tbl_EcommerceSales[[#This Row],[Age]]&lt;=55,"46-55","56+")))))</f>
        <v>36-45</v>
      </c>
    </row>
    <row r="3820" spans="1:29" x14ac:dyDescent="0.35">
      <c r="A3820" t="s">
        <v>5845</v>
      </c>
      <c r="B3820" s="7">
        <v>46076</v>
      </c>
      <c r="C3820" t="s">
        <v>1705</v>
      </c>
      <c r="D3820" t="s">
        <v>254</v>
      </c>
      <c r="E3820" t="s">
        <v>25</v>
      </c>
      <c r="F3820">
        <v>21</v>
      </c>
      <c r="G3820" t="s">
        <v>38</v>
      </c>
      <c r="H3820" t="s">
        <v>39</v>
      </c>
      <c r="I3820" t="s">
        <v>271</v>
      </c>
      <c r="J3820" t="s">
        <v>272</v>
      </c>
      <c r="K3820" t="s">
        <v>30</v>
      </c>
      <c r="L3820" t="s">
        <v>273</v>
      </c>
      <c r="M3820">
        <v>2</v>
      </c>
      <c r="N3820" s="2">
        <v>4299</v>
      </c>
      <c r="O3820" s="3">
        <v>0.15</v>
      </c>
      <c r="P3820" s="2">
        <v>5400</v>
      </c>
      <c r="Q3820" t="s">
        <v>123</v>
      </c>
      <c r="R3820" t="s">
        <v>33</v>
      </c>
      <c r="S3820" t="s">
        <v>57</v>
      </c>
      <c r="T3820" s="4">
        <v>3</v>
      </c>
      <c r="U3820" s="11">
        <f t="shared" si="59"/>
        <v>8598</v>
      </c>
      <c r="V3820" s="11">
        <f>tbl_EcommerceSales[[#This Row],[Gross_Sales]]*tbl_EcommerceSales[[#This Row],[Discount]]</f>
        <v>1289.7</v>
      </c>
      <c r="W3820" s="11">
        <f>tbl_EcommerceSales[[#This Row],[Gross_Sales]]-tbl_EcommerceSales[[#This Row],[Discount_Amount]]</f>
        <v>7308.3</v>
      </c>
      <c r="X3820" s="11">
        <f>tbl_EcommerceSales[[#This Row],[Quantity]] * _xlfn.XLOOKUP(tbl_EcommerceSales[[#This Row],[Product_ID]], Product_Master!A:A, Product_Master!F:F)</f>
        <v>5400</v>
      </c>
      <c r="Y3820" s="11">
        <f>tbl_EcommerceSales[[#This Row],[Net_Revenue]]-tbl_EcommerceSales[[#This Row],[Total_Cost]]</f>
        <v>1908.3000000000002</v>
      </c>
      <c r="Z3820" s="9">
        <f>IFERROR(#REF!/tbl_EcommerceSales[[#This Row],[Total_Cost]], 0)</f>
        <v>0</v>
      </c>
      <c r="AA3820" t="str">
        <f>TEXT(tbl_EcommerceSales[[#This Row],[Order_Date]],"mmm")</f>
        <v>Feb</v>
      </c>
      <c r="AB3820">
        <f>YEAR(tbl_EcommerceSales[[#This Row],[Order_Date]])</f>
        <v>2026</v>
      </c>
      <c r="AC3820" t="str">
        <f>IF(tbl_EcommerceSales[[#This Row],[Age]]&lt;18,"Under 18",IF(tbl_EcommerceSales[[#This Row],[Age]]&lt;=25,"18-25",IF(tbl_EcommerceSales[[#This Row],[Age]]&lt;=35,"26-35",IF(tbl_EcommerceSales[[#This Row],[Age]]&lt;=45,"36-45",IF(tbl_EcommerceSales[[#This Row],[Age]]&lt;=55,"46-55","56+")))))</f>
        <v>18-25</v>
      </c>
    </row>
    <row r="3821" spans="1:29" x14ac:dyDescent="0.35">
      <c r="A3821" t="s">
        <v>5846</v>
      </c>
      <c r="B3821" s="7">
        <v>46077</v>
      </c>
      <c r="C3821" t="s">
        <v>2360</v>
      </c>
      <c r="D3821" t="s">
        <v>130</v>
      </c>
      <c r="E3821" t="s">
        <v>48</v>
      </c>
      <c r="F3821">
        <v>28</v>
      </c>
      <c r="G3821" t="s">
        <v>87</v>
      </c>
      <c r="H3821" t="s">
        <v>88</v>
      </c>
      <c r="I3821" t="s">
        <v>241</v>
      </c>
      <c r="J3821" t="s">
        <v>242</v>
      </c>
      <c r="K3821" t="s">
        <v>42</v>
      </c>
      <c r="L3821" t="s">
        <v>243</v>
      </c>
      <c r="M3821">
        <v>1</v>
      </c>
      <c r="N3821" s="2">
        <v>649</v>
      </c>
      <c r="O3821" s="3">
        <v>0.15</v>
      </c>
      <c r="P3821" s="2">
        <v>290</v>
      </c>
      <c r="Q3821" t="s">
        <v>156</v>
      </c>
      <c r="R3821" t="s">
        <v>33</v>
      </c>
      <c r="S3821" t="s">
        <v>34</v>
      </c>
      <c r="T3821" s="4">
        <v>4</v>
      </c>
      <c r="U3821" s="11">
        <f t="shared" si="59"/>
        <v>649</v>
      </c>
      <c r="V3821" s="11">
        <f>tbl_EcommerceSales[[#This Row],[Gross_Sales]]*tbl_EcommerceSales[[#This Row],[Discount]]</f>
        <v>97.35</v>
      </c>
      <c r="W3821" s="11">
        <f>tbl_EcommerceSales[[#This Row],[Gross_Sales]]-tbl_EcommerceSales[[#This Row],[Discount_Amount]]</f>
        <v>551.65</v>
      </c>
      <c r="X3821" s="11">
        <f>tbl_EcommerceSales[[#This Row],[Quantity]] * _xlfn.XLOOKUP(tbl_EcommerceSales[[#This Row],[Product_ID]], Product_Master!A:A, Product_Master!F:F)</f>
        <v>290</v>
      </c>
      <c r="Y3821" s="11">
        <f>tbl_EcommerceSales[[#This Row],[Net_Revenue]]-tbl_EcommerceSales[[#This Row],[Total_Cost]]</f>
        <v>261.64999999999998</v>
      </c>
      <c r="Z3821" s="9">
        <f>IFERROR(#REF!/tbl_EcommerceSales[[#This Row],[Total_Cost]], 0)</f>
        <v>0</v>
      </c>
      <c r="AA3821" t="str">
        <f>TEXT(tbl_EcommerceSales[[#This Row],[Order_Date]],"mmm")</f>
        <v>Feb</v>
      </c>
      <c r="AB3821">
        <f>YEAR(tbl_EcommerceSales[[#This Row],[Order_Date]])</f>
        <v>2026</v>
      </c>
      <c r="AC3821" t="str">
        <f>IF(tbl_EcommerceSales[[#This Row],[Age]]&lt;18,"Under 18",IF(tbl_EcommerceSales[[#This Row],[Age]]&lt;=25,"18-25",IF(tbl_EcommerceSales[[#This Row],[Age]]&lt;=35,"26-35",IF(tbl_EcommerceSales[[#This Row],[Age]]&lt;=45,"36-45",IF(tbl_EcommerceSales[[#This Row],[Age]]&lt;=55,"46-55","56+")))))</f>
        <v>26-35</v>
      </c>
    </row>
    <row r="3822" spans="1:29" x14ac:dyDescent="0.35">
      <c r="A3822" t="s">
        <v>5847</v>
      </c>
      <c r="B3822" s="7">
        <v>46077</v>
      </c>
      <c r="C3822" t="s">
        <v>5848</v>
      </c>
      <c r="D3822" t="s">
        <v>216</v>
      </c>
      <c r="E3822" t="s">
        <v>25</v>
      </c>
      <c r="F3822">
        <v>37</v>
      </c>
      <c r="G3822" t="s">
        <v>96</v>
      </c>
      <c r="H3822" t="s">
        <v>39</v>
      </c>
      <c r="I3822" t="s">
        <v>62</v>
      </c>
      <c r="J3822" t="s">
        <v>63</v>
      </c>
      <c r="K3822" t="s">
        <v>42</v>
      </c>
      <c r="L3822" t="s">
        <v>43</v>
      </c>
      <c r="M3822">
        <v>1</v>
      </c>
      <c r="N3822" s="2">
        <v>499</v>
      </c>
      <c r="O3822" s="3">
        <v>0.25</v>
      </c>
      <c r="P3822" s="2">
        <v>220</v>
      </c>
      <c r="Q3822" t="s">
        <v>32</v>
      </c>
      <c r="R3822" t="s">
        <v>93</v>
      </c>
      <c r="S3822" t="s">
        <v>34</v>
      </c>
      <c r="T3822" s="4">
        <v>5</v>
      </c>
      <c r="U3822" s="11">
        <f t="shared" si="59"/>
        <v>499</v>
      </c>
      <c r="V3822" s="11">
        <f>tbl_EcommerceSales[[#This Row],[Gross_Sales]]*tbl_EcommerceSales[[#This Row],[Discount]]</f>
        <v>124.75</v>
      </c>
      <c r="W3822" s="11">
        <f>tbl_EcommerceSales[[#This Row],[Gross_Sales]]-tbl_EcommerceSales[[#This Row],[Discount_Amount]]</f>
        <v>374.25</v>
      </c>
      <c r="X3822" s="11">
        <f>tbl_EcommerceSales[[#This Row],[Quantity]] * _xlfn.XLOOKUP(tbl_EcommerceSales[[#This Row],[Product_ID]], Product_Master!A:A, Product_Master!F:F)</f>
        <v>220</v>
      </c>
      <c r="Y3822" s="11">
        <f>tbl_EcommerceSales[[#This Row],[Net_Revenue]]-tbl_EcommerceSales[[#This Row],[Total_Cost]]</f>
        <v>154.25</v>
      </c>
      <c r="Z3822" s="9">
        <f>IFERROR(#REF!/tbl_EcommerceSales[[#This Row],[Total_Cost]], 0)</f>
        <v>0</v>
      </c>
      <c r="AA3822" t="str">
        <f>TEXT(tbl_EcommerceSales[[#This Row],[Order_Date]],"mmm")</f>
        <v>Feb</v>
      </c>
      <c r="AB3822">
        <f>YEAR(tbl_EcommerceSales[[#This Row],[Order_Date]])</f>
        <v>2026</v>
      </c>
      <c r="AC3822" t="str">
        <f>IF(tbl_EcommerceSales[[#This Row],[Age]]&lt;18,"Under 18",IF(tbl_EcommerceSales[[#This Row],[Age]]&lt;=25,"18-25",IF(tbl_EcommerceSales[[#This Row],[Age]]&lt;=35,"26-35",IF(tbl_EcommerceSales[[#This Row],[Age]]&lt;=45,"36-45",IF(tbl_EcommerceSales[[#This Row],[Age]]&lt;=55,"46-55","56+")))))</f>
        <v>36-45</v>
      </c>
    </row>
    <row r="3823" spans="1:29" x14ac:dyDescent="0.35">
      <c r="A3823" t="s">
        <v>5849</v>
      </c>
      <c r="B3823" s="7">
        <v>46077</v>
      </c>
      <c r="C3823" t="s">
        <v>532</v>
      </c>
      <c r="D3823" t="s">
        <v>170</v>
      </c>
      <c r="E3823" t="s">
        <v>25</v>
      </c>
      <c r="F3823">
        <v>24</v>
      </c>
      <c r="G3823" t="s">
        <v>136</v>
      </c>
      <c r="H3823" t="s">
        <v>88</v>
      </c>
      <c r="I3823" t="s">
        <v>111</v>
      </c>
      <c r="J3823" t="s">
        <v>112</v>
      </c>
      <c r="K3823" t="s">
        <v>55</v>
      </c>
      <c r="L3823" t="s">
        <v>113</v>
      </c>
      <c r="M3823">
        <v>1</v>
      </c>
      <c r="N3823" s="2">
        <v>1799</v>
      </c>
      <c r="O3823" s="3">
        <v>0.25</v>
      </c>
      <c r="P3823" s="2">
        <v>950</v>
      </c>
      <c r="Q3823" t="s">
        <v>76</v>
      </c>
      <c r="R3823" t="s">
        <v>33</v>
      </c>
      <c r="S3823" t="s">
        <v>34</v>
      </c>
      <c r="T3823" s="4">
        <v>5</v>
      </c>
      <c r="U3823" s="11">
        <f t="shared" si="59"/>
        <v>1799</v>
      </c>
      <c r="V3823" s="11">
        <f>tbl_EcommerceSales[[#This Row],[Gross_Sales]]*tbl_EcommerceSales[[#This Row],[Discount]]</f>
        <v>449.75</v>
      </c>
      <c r="W3823" s="11">
        <f>tbl_EcommerceSales[[#This Row],[Gross_Sales]]-tbl_EcommerceSales[[#This Row],[Discount_Amount]]</f>
        <v>1349.25</v>
      </c>
      <c r="X3823" s="11">
        <f>tbl_EcommerceSales[[#This Row],[Quantity]] * _xlfn.XLOOKUP(tbl_EcommerceSales[[#This Row],[Product_ID]], Product_Master!A:A, Product_Master!F:F)</f>
        <v>950</v>
      </c>
      <c r="Y3823" s="11">
        <f>tbl_EcommerceSales[[#This Row],[Net_Revenue]]-tbl_EcommerceSales[[#This Row],[Total_Cost]]</f>
        <v>399.25</v>
      </c>
      <c r="Z3823" s="9">
        <f>IFERROR(#REF!/tbl_EcommerceSales[[#This Row],[Total_Cost]], 0)</f>
        <v>0</v>
      </c>
      <c r="AA3823" t="str">
        <f>TEXT(tbl_EcommerceSales[[#This Row],[Order_Date]],"mmm")</f>
        <v>Feb</v>
      </c>
      <c r="AB3823">
        <f>YEAR(tbl_EcommerceSales[[#This Row],[Order_Date]])</f>
        <v>2026</v>
      </c>
      <c r="AC3823" t="str">
        <f>IF(tbl_EcommerceSales[[#This Row],[Age]]&lt;18,"Under 18",IF(tbl_EcommerceSales[[#This Row],[Age]]&lt;=25,"18-25",IF(tbl_EcommerceSales[[#This Row],[Age]]&lt;=35,"26-35",IF(tbl_EcommerceSales[[#This Row],[Age]]&lt;=45,"36-45",IF(tbl_EcommerceSales[[#This Row],[Age]]&lt;=55,"46-55","56+")))))</f>
        <v>18-25</v>
      </c>
    </row>
    <row r="3824" spans="1:29" x14ac:dyDescent="0.35">
      <c r="A3824" t="s">
        <v>5850</v>
      </c>
      <c r="B3824" s="7">
        <v>46077</v>
      </c>
      <c r="C3824" t="s">
        <v>5851</v>
      </c>
      <c r="D3824" t="s">
        <v>110</v>
      </c>
      <c r="E3824" t="s">
        <v>25</v>
      </c>
      <c r="F3824">
        <v>28</v>
      </c>
      <c r="G3824" t="s">
        <v>155</v>
      </c>
      <c r="H3824" t="s">
        <v>88</v>
      </c>
      <c r="I3824" t="s">
        <v>62</v>
      </c>
      <c r="J3824" t="s">
        <v>63</v>
      </c>
      <c r="K3824" t="s">
        <v>42</v>
      </c>
      <c r="L3824" t="s">
        <v>43</v>
      </c>
      <c r="M3824">
        <v>1</v>
      </c>
      <c r="N3824" s="2">
        <v>499</v>
      </c>
      <c r="O3824" s="3">
        <v>0.15</v>
      </c>
      <c r="P3824" s="2">
        <v>220</v>
      </c>
      <c r="Q3824" t="s">
        <v>32</v>
      </c>
      <c r="R3824" t="s">
        <v>93</v>
      </c>
      <c r="S3824" t="s">
        <v>34</v>
      </c>
      <c r="T3824" s="4">
        <v>4</v>
      </c>
      <c r="U3824" s="11">
        <f t="shared" si="59"/>
        <v>499</v>
      </c>
      <c r="V3824" s="11">
        <f>tbl_EcommerceSales[[#This Row],[Gross_Sales]]*tbl_EcommerceSales[[#This Row],[Discount]]</f>
        <v>74.849999999999994</v>
      </c>
      <c r="W3824" s="11">
        <f>tbl_EcommerceSales[[#This Row],[Gross_Sales]]-tbl_EcommerceSales[[#This Row],[Discount_Amount]]</f>
        <v>424.15</v>
      </c>
      <c r="X3824" s="11">
        <f>tbl_EcommerceSales[[#This Row],[Quantity]] * _xlfn.XLOOKUP(tbl_EcommerceSales[[#This Row],[Product_ID]], Product_Master!A:A, Product_Master!F:F)</f>
        <v>220</v>
      </c>
      <c r="Y3824" s="11">
        <f>tbl_EcommerceSales[[#This Row],[Net_Revenue]]-tbl_EcommerceSales[[#This Row],[Total_Cost]]</f>
        <v>204.14999999999998</v>
      </c>
      <c r="Z3824" s="9">
        <f>IFERROR(#REF!/tbl_EcommerceSales[[#This Row],[Total_Cost]], 0)</f>
        <v>0</v>
      </c>
      <c r="AA3824" t="str">
        <f>TEXT(tbl_EcommerceSales[[#This Row],[Order_Date]],"mmm")</f>
        <v>Feb</v>
      </c>
      <c r="AB3824">
        <f>YEAR(tbl_EcommerceSales[[#This Row],[Order_Date]])</f>
        <v>2026</v>
      </c>
      <c r="AC3824" t="str">
        <f>IF(tbl_EcommerceSales[[#This Row],[Age]]&lt;18,"Under 18",IF(tbl_EcommerceSales[[#This Row],[Age]]&lt;=25,"18-25",IF(tbl_EcommerceSales[[#This Row],[Age]]&lt;=35,"26-35",IF(tbl_EcommerceSales[[#This Row],[Age]]&lt;=45,"36-45",IF(tbl_EcommerceSales[[#This Row],[Age]]&lt;=55,"46-55","56+")))))</f>
        <v>26-35</v>
      </c>
    </row>
    <row r="3825" spans="1:29" x14ac:dyDescent="0.35">
      <c r="A3825" t="s">
        <v>5852</v>
      </c>
      <c r="B3825" s="7">
        <v>46077</v>
      </c>
      <c r="C3825" t="s">
        <v>5350</v>
      </c>
      <c r="D3825" t="s">
        <v>51</v>
      </c>
      <c r="E3825" t="s">
        <v>48</v>
      </c>
      <c r="F3825">
        <v>27</v>
      </c>
      <c r="G3825" t="s">
        <v>152</v>
      </c>
      <c r="H3825" t="s">
        <v>72</v>
      </c>
      <c r="I3825" t="s">
        <v>160</v>
      </c>
      <c r="J3825" t="s">
        <v>161</v>
      </c>
      <c r="K3825" t="s">
        <v>91</v>
      </c>
      <c r="L3825" t="s">
        <v>133</v>
      </c>
      <c r="M3825">
        <v>2</v>
      </c>
      <c r="N3825" s="2">
        <v>1099</v>
      </c>
      <c r="O3825" s="3">
        <v>0</v>
      </c>
      <c r="P3825" s="2">
        <v>1040</v>
      </c>
      <c r="Q3825" t="s">
        <v>32</v>
      </c>
      <c r="R3825" t="s">
        <v>162</v>
      </c>
      <c r="S3825" t="s">
        <v>57</v>
      </c>
      <c r="T3825" s="4"/>
      <c r="U3825" s="11">
        <f t="shared" si="59"/>
        <v>2198</v>
      </c>
      <c r="V3825" s="11">
        <f>tbl_EcommerceSales[[#This Row],[Gross_Sales]]*tbl_EcommerceSales[[#This Row],[Discount]]</f>
        <v>0</v>
      </c>
      <c r="W3825" s="11">
        <f>tbl_EcommerceSales[[#This Row],[Gross_Sales]]-tbl_EcommerceSales[[#This Row],[Discount_Amount]]</f>
        <v>2198</v>
      </c>
      <c r="X3825" s="11">
        <f>tbl_EcommerceSales[[#This Row],[Quantity]] * _xlfn.XLOOKUP(tbl_EcommerceSales[[#This Row],[Product_ID]], Product_Master!A:A, Product_Master!F:F)</f>
        <v>1040</v>
      </c>
      <c r="Y3825" s="11">
        <f>tbl_EcommerceSales[[#This Row],[Net_Revenue]]-tbl_EcommerceSales[[#This Row],[Total_Cost]]</f>
        <v>1158</v>
      </c>
      <c r="Z3825" s="9">
        <f>IFERROR(#REF!/tbl_EcommerceSales[[#This Row],[Total_Cost]], 0)</f>
        <v>0</v>
      </c>
      <c r="AA3825" t="str">
        <f>TEXT(tbl_EcommerceSales[[#This Row],[Order_Date]],"mmm")</f>
        <v>Feb</v>
      </c>
      <c r="AB3825">
        <f>YEAR(tbl_EcommerceSales[[#This Row],[Order_Date]])</f>
        <v>2026</v>
      </c>
      <c r="AC3825" t="str">
        <f>IF(tbl_EcommerceSales[[#This Row],[Age]]&lt;18,"Under 18",IF(tbl_EcommerceSales[[#This Row],[Age]]&lt;=25,"18-25",IF(tbl_EcommerceSales[[#This Row],[Age]]&lt;=35,"26-35",IF(tbl_EcommerceSales[[#This Row],[Age]]&lt;=45,"36-45",IF(tbl_EcommerceSales[[#This Row],[Age]]&lt;=55,"46-55","56+")))))</f>
        <v>26-35</v>
      </c>
    </row>
    <row r="3826" spans="1:29" x14ac:dyDescent="0.35">
      <c r="A3826" t="s">
        <v>5853</v>
      </c>
      <c r="B3826" s="7">
        <v>46077</v>
      </c>
      <c r="C3826" t="s">
        <v>5854</v>
      </c>
      <c r="D3826" t="s">
        <v>251</v>
      </c>
      <c r="E3826" t="s">
        <v>25</v>
      </c>
      <c r="F3826">
        <v>37</v>
      </c>
      <c r="G3826" t="s">
        <v>107</v>
      </c>
      <c r="H3826" t="s">
        <v>39</v>
      </c>
      <c r="I3826" t="s">
        <v>111</v>
      </c>
      <c r="J3826" t="s">
        <v>112</v>
      </c>
      <c r="K3826" t="s">
        <v>55</v>
      </c>
      <c r="L3826" t="s">
        <v>113</v>
      </c>
      <c r="M3826">
        <v>2</v>
      </c>
      <c r="N3826" s="2">
        <v>1799</v>
      </c>
      <c r="O3826" s="3">
        <v>0.05</v>
      </c>
      <c r="P3826" s="2">
        <v>1900</v>
      </c>
      <c r="Q3826" t="s">
        <v>76</v>
      </c>
      <c r="R3826" t="s">
        <v>33</v>
      </c>
      <c r="S3826" t="s">
        <v>34</v>
      </c>
      <c r="T3826" s="4">
        <v>5</v>
      </c>
      <c r="U3826" s="11">
        <f t="shared" si="59"/>
        <v>3598</v>
      </c>
      <c r="V3826" s="11">
        <f>tbl_EcommerceSales[[#This Row],[Gross_Sales]]*tbl_EcommerceSales[[#This Row],[Discount]]</f>
        <v>179.9</v>
      </c>
      <c r="W3826" s="11">
        <f>tbl_EcommerceSales[[#This Row],[Gross_Sales]]-tbl_EcommerceSales[[#This Row],[Discount_Amount]]</f>
        <v>3418.1</v>
      </c>
      <c r="X3826" s="11">
        <f>tbl_EcommerceSales[[#This Row],[Quantity]] * _xlfn.XLOOKUP(tbl_EcommerceSales[[#This Row],[Product_ID]], Product_Master!A:A, Product_Master!F:F)</f>
        <v>1900</v>
      </c>
      <c r="Y3826" s="11">
        <f>tbl_EcommerceSales[[#This Row],[Net_Revenue]]-tbl_EcommerceSales[[#This Row],[Total_Cost]]</f>
        <v>1518.1</v>
      </c>
      <c r="Z3826" s="9">
        <f>IFERROR(#REF!/tbl_EcommerceSales[[#This Row],[Total_Cost]], 0)</f>
        <v>0</v>
      </c>
      <c r="AA3826" t="str">
        <f>TEXT(tbl_EcommerceSales[[#This Row],[Order_Date]],"mmm")</f>
        <v>Feb</v>
      </c>
      <c r="AB3826">
        <f>YEAR(tbl_EcommerceSales[[#This Row],[Order_Date]])</f>
        <v>2026</v>
      </c>
      <c r="AC3826" t="str">
        <f>IF(tbl_EcommerceSales[[#This Row],[Age]]&lt;18,"Under 18",IF(tbl_EcommerceSales[[#This Row],[Age]]&lt;=25,"18-25",IF(tbl_EcommerceSales[[#This Row],[Age]]&lt;=35,"26-35",IF(tbl_EcommerceSales[[#This Row],[Age]]&lt;=45,"36-45",IF(tbl_EcommerceSales[[#This Row],[Age]]&lt;=55,"46-55","56+")))))</f>
        <v>36-45</v>
      </c>
    </row>
    <row r="3827" spans="1:29" x14ac:dyDescent="0.35">
      <c r="A3827" t="s">
        <v>5855</v>
      </c>
      <c r="B3827" s="7">
        <v>46077</v>
      </c>
      <c r="C3827" t="s">
        <v>708</v>
      </c>
      <c r="D3827" t="s">
        <v>159</v>
      </c>
      <c r="E3827" t="s">
        <v>48</v>
      </c>
      <c r="F3827">
        <v>37</v>
      </c>
      <c r="G3827" t="s">
        <v>155</v>
      </c>
      <c r="H3827" t="s">
        <v>88</v>
      </c>
      <c r="I3827" t="s">
        <v>40</v>
      </c>
      <c r="J3827" t="s">
        <v>41</v>
      </c>
      <c r="K3827" t="s">
        <v>42</v>
      </c>
      <c r="L3827" t="s">
        <v>43</v>
      </c>
      <c r="M3827">
        <v>1</v>
      </c>
      <c r="N3827" s="2">
        <v>699</v>
      </c>
      <c r="O3827" s="3">
        <v>0.25</v>
      </c>
      <c r="P3827" s="2">
        <v>310</v>
      </c>
      <c r="Q3827" t="s">
        <v>76</v>
      </c>
      <c r="R3827" t="s">
        <v>33</v>
      </c>
      <c r="S3827" t="s">
        <v>34</v>
      </c>
      <c r="T3827" s="4">
        <v>5</v>
      </c>
      <c r="U3827" s="11">
        <f t="shared" si="59"/>
        <v>699</v>
      </c>
      <c r="V3827" s="11">
        <f>tbl_EcommerceSales[[#This Row],[Gross_Sales]]*tbl_EcommerceSales[[#This Row],[Discount]]</f>
        <v>174.75</v>
      </c>
      <c r="W3827" s="11">
        <f>tbl_EcommerceSales[[#This Row],[Gross_Sales]]-tbl_EcommerceSales[[#This Row],[Discount_Amount]]</f>
        <v>524.25</v>
      </c>
      <c r="X3827" s="11">
        <f>tbl_EcommerceSales[[#This Row],[Quantity]] * _xlfn.XLOOKUP(tbl_EcommerceSales[[#This Row],[Product_ID]], Product_Master!A:A, Product_Master!F:F)</f>
        <v>310</v>
      </c>
      <c r="Y3827" s="11">
        <f>tbl_EcommerceSales[[#This Row],[Net_Revenue]]-tbl_EcommerceSales[[#This Row],[Total_Cost]]</f>
        <v>214.25</v>
      </c>
      <c r="Z3827" s="9">
        <f>IFERROR(#REF!/tbl_EcommerceSales[[#This Row],[Total_Cost]], 0)</f>
        <v>0</v>
      </c>
      <c r="AA3827" t="str">
        <f>TEXT(tbl_EcommerceSales[[#This Row],[Order_Date]],"mmm")</f>
        <v>Feb</v>
      </c>
      <c r="AB3827">
        <f>YEAR(tbl_EcommerceSales[[#This Row],[Order_Date]])</f>
        <v>2026</v>
      </c>
      <c r="AC3827" t="str">
        <f>IF(tbl_EcommerceSales[[#This Row],[Age]]&lt;18,"Under 18",IF(tbl_EcommerceSales[[#This Row],[Age]]&lt;=25,"18-25",IF(tbl_EcommerceSales[[#This Row],[Age]]&lt;=35,"26-35",IF(tbl_EcommerceSales[[#This Row],[Age]]&lt;=45,"36-45",IF(tbl_EcommerceSales[[#This Row],[Age]]&lt;=55,"46-55","56+")))))</f>
        <v>36-45</v>
      </c>
    </row>
    <row r="3828" spans="1:29" x14ac:dyDescent="0.35">
      <c r="A3828" t="s">
        <v>5856</v>
      </c>
      <c r="B3828" s="7">
        <v>46077</v>
      </c>
      <c r="C3828" t="s">
        <v>5857</v>
      </c>
      <c r="D3828" t="s">
        <v>130</v>
      </c>
      <c r="E3828" t="s">
        <v>48</v>
      </c>
      <c r="F3828">
        <v>21</v>
      </c>
      <c r="G3828" t="s">
        <v>61</v>
      </c>
      <c r="H3828" t="s">
        <v>27</v>
      </c>
      <c r="I3828" t="s">
        <v>271</v>
      </c>
      <c r="J3828" t="s">
        <v>272</v>
      </c>
      <c r="K3828" t="s">
        <v>30</v>
      </c>
      <c r="L3828" t="s">
        <v>273</v>
      </c>
      <c r="M3828">
        <v>2</v>
      </c>
      <c r="N3828" s="2">
        <v>4299</v>
      </c>
      <c r="O3828" s="3">
        <v>0.1</v>
      </c>
      <c r="P3828" s="2">
        <v>5400</v>
      </c>
      <c r="Q3828" t="s">
        <v>44</v>
      </c>
      <c r="R3828" t="s">
        <v>33</v>
      </c>
      <c r="S3828" t="s">
        <v>57</v>
      </c>
      <c r="T3828" s="4">
        <v>4</v>
      </c>
      <c r="U3828" s="11">
        <f t="shared" si="59"/>
        <v>8598</v>
      </c>
      <c r="V3828" s="11">
        <f>tbl_EcommerceSales[[#This Row],[Gross_Sales]]*tbl_EcommerceSales[[#This Row],[Discount]]</f>
        <v>859.80000000000007</v>
      </c>
      <c r="W3828" s="11">
        <f>tbl_EcommerceSales[[#This Row],[Gross_Sales]]-tbl_EcommerceSales[[#This Row],[Discount_Amount]]</f>
        <v>7738.2</v>
      </c>
      <c r="X3828" s="11">
        <f>tbl_EcommerceSales[[#This Row],[Quantity]] * _xlfn.XLOOKUP(tbl_EcommerceSales[[#This Row],[Product_ID]], Product_Master!A:A, Product_Master!F:F)</f>
        <v>5400</v>
      </c>
      <c r="Y3828" s="11">
        <f>tbl_EcommerceSales[[#This Row],[Net_Revenue]]-tbl_EcommerceSales[[#This Row],[Total_Cost]]</f>
        <v>2338.1999999999998</v>
      </c>
      <c r="Z3828" s="9">
        <f>IFERROR(#REF!/tbl_EcommerceSales[[#This Row],[Total_Cost]], 0)</f>
        <v>0</v>
      </c>
      <c r="AA3828" t="str">
        <f>TEXT(tbl_EcommerceSales[[#This Row],[Order_Date]],"mmm")</f>
        <v>Feb</v>
      </c>
      <c r="AB3828">
        <f>YEAR(tbl_EcommerceSales[[#This Row],[Order_Date]])</f>
        <v>2026</v>
      </c>
      <c r="AC3828" t="str">
        <f>IF(tbl_EcommerceSales[[#This Row],[Age]]&lt;18,"Under 18",IF(tbl_EcommerceSales[[#This Row],[Age]]&lt;=25,"18-25",IF(tbl_EcommerceSales[[#This Row],[Age]]&lt;=35,"26-35",IF(tbl_EcommerceSales[[#This Row],[Age]]&lt;=45,"36-45",IF(tbl_EcommerceSales[[#This Row],[Age]]&lt;=55,"46-55","56+")))))</f>
        <v>18-25</v>
      </c>
    </row>
    <row r="3829" spans="1:29" x14ac:dyDescent="0.35">
      <c r="A3829" t="s">
        <v>5858</v>
      </c>
      <c r="B3829" s="7">
        <v>46077</v>
      </c>
      <c r="C3829" t="s">
        <v>1242</v>
      </c>
      <c r="D3829" t="s">
        <v>235</v>
      </c>
      <c r="E3829" t="s">
        <v>25</v>
      </c>
      <c r="F3829">
        <v>29</v>
      </c>
      <c r="G3829" t="s">
        <v>26</v>
      </c>
      <c r="H3829" t="s">
        <v>27</v>
      </c>
      <c r="I3829" t="s">
        <v>73</v>
      </c>
      <c r="J3829" t="s">
        <v>74</v>
      </c>
      <c r="K3829" t="s">
        <v>55</v>
      </c>
      <c r="L3829" t="s">
        <v>75</v>
      </c>
      <c r="M3829">
        <v>1</v>
      </c>
      <c r="N3829" s="2">
        <v>2899</v>
      </c>
      <c r="O3829" s="3">
        <v>0.05</v>
      </c>
      <c r="P3829" s="2">
        <v>1700</v>
      </c>
      <c r="Q3829" t="s">
        <v>32</v>
      </c>
      <c r="R3829" t="s">
        <v>33</v>
      </c>
      <c r="S3829" t="s">
        <v>57</v>
      </c>
      <c r="T3829" s="4">
        <v>4</v>
      </c>
      <c r="U3829" s="11">
        <f t="shared" si="59"/>
        <v>2899</v>
      </c>
      <c r="V3829" s="11">
        <f>tbl_EcommerceSales[[#This Row],[Gross_Sales]]*tbl_EcommerceSales[[#This Row],[Discount]]</f>
        <v>144.95000000000002</v>
      </c>
      <c r="W3829" s="11">
        <f>tbl_EcommerceSales[[#This Row],[Gross_Sales]]-tbl_EcommerceSales[[#This Row],[Discount_Amount]]</f>
        <v>2754.05</v>
      </c>
      <c r="X3829" s="11">
        <f>tbl_EcommerceSales[[#This Row],[Quantity]] * _xlfn.XLOOKUP(tbl_EcommerceSales[[#This Row],[Product_ID]], Product_Master!A:A, Product_Master!F:F)</f>
        <v>1700</v>
      </c>
      <c r="Y3829" s="11">
        <f>tbl_EcommerceSales[[#This Row],[Net_Revenue]]-tbl_EcommerceSales[[#This Row],[Total_Cost]]</f>
        <v>1054.0500000000002</v>
      </c>
      <c r="Z3829" s="9">
        <f>IFERROR(#REF!/tbl_EcommerceSales[[#This Row],[Total_Cost]], 0)</f>
        <v>0</v>
      </c>
      <c r="AA3829" t="str">
        <f>TEXT(tbl_EcommerceSales[[#This Row],[Order_Date]],"mmm")</f>
        <v>Feb</v>
      </c>
      <c r="AB3829">
        <f>YEAR(tbl_EcommerceSales[[#This Row],[Order_Date]])</f>
        <v>2026</v>
      </c>
      <c r="AC3829" t="str">
        <f>IF(tbl_EcommerceSales[[#This Row],[Age]]&lt;18,"Under 18",IF(tbl_EcommerceSales[[#This Row],[Age]]&lt;=25,"18-25",IF(tbl_EcommerceSales[[#This Row],[Age]]&lt;=35,"26-35",IF(tbl_EcommerceSales[[#This Row],[Age]]&lt;=45,"36-45",IF(tbl_EcommerceSales[[#This Row],[Age]]&lt;=55,"46-55","56+")))))</f>
        <v>26-35</v>
      </c>
    </row>
    <row r="3830" spans="1:29" x14ac:dyDescent="0.35">
      <c r="A3830" t="s">
        <v>5859</v>
      </c>
      <c r="B3830" s="7">
        <v>46077</v>
      </c>
      <c r="C3830" t="s">
        <v>5805</v>
      </c>
      <c r="D3830" t="s">
        <v>79</v>
      </c>
      <c r="E3830" t="s">
        <v>25</v>
      </c>
      <c r="F3830">
        <v>32</v>
      </c>
      <c r="G3830" t="s">
        <v>142</v>
      </c>
      <c r="H3830" t="s">
        <v>88</v>
      </c>
      <c r="I3830" t="s">
        <v>126</v>
      </c>
      <c r="J3830" t="s">
        <v>127</v>
      </c>
      <c r="K3830" t="s">
        <v>82</v>
      </c>
      <c r="L3830" t="s">
        <v>83</v>
      </c>
      <c r="M3830">
        <v>1</v>
      </c>
      <c r="N3830" s="2">
        <v>1899</v>
      </c>
      <c r="O3830" s="3">
        <v>0.1</v>
      </c>
      <c r="P3830" s="2">
        <v>1120</v>
      </c>
      <c r="Q3830" t="s">
        <v>44</v>
      </c>
      <c r="R3830" t="s">
        <v>33</v>
      </c>
      <c r="S3830" t="s">
        <v>34</v>
      </c>
      <c r="T3830" s="4">
        <v>5</v>
      </c>
      <c r="U3830" s="11">
        <f t="shared" si="59"/>
        <v>1899</v>
      </c>
      <c r="V3830" s="11">
        <f>tbl_EcommerceSales[[#This Row],[Gross_Sales]]*tbl_EcommerceSales[[#This Row],[Discount]]</f>
        <v>189.9</v>
      </c>
      <c r="W3830" s="11">
        <f>tbl_EcommerceSales[[#This Row],[Gross_Sales]]-tbl_EcommerceSales[[#This Row],[Discount_Amount]]</f>
        <v>1709.1</v>
      </c>
      <c r="X3830" s="11">
        <f>tbl_EcommerceSales[[#This Row],[Quantity]] * _xlfn.XLOOKUP(tbl_EcommerceSales[[#This Row],[Product_ID]], Product_Master!A:A, Product_Master!F:F)</f>
        <v>1120</v>
      </c>
      <c r="Y3830" s="11">
        <f>tbl_EcommerceSales[[#This Row],[Net_Revenue]]-tbl_EcommerceSales[[#This Row],[Total_Cost]]</f>
        <v>589.09999999999991</v>
      </c>
      <c r="Z3830" s="9">
        <f>IFERROR(#REF!/tbl_EcommerceSales[[#This Row],[Total_Cost]], 0)</f>
        <v>0</v>
      </c>
      <c r="AA3830" t="str">
        <f>TEXT(tbl_EcommerceSales[[#This Row],[Order_Date]],"mmm")</f>
        <v>Feb</v>
      </c>
      <c r="AB3830">
        <f>YEAR(tbl_EcommerceSales[[#This Row],[Order_Date]])</f>
        <v>2026</v>
      </c>
      <c r="AC3830" t="str">
        <f>IF(tbl_EcommerceSales[[#This Row],[Age]]&lt;18,"Under 18",IF(tbl_EcommerceSales[[#This Row],[Age]]&lt;=25,"18-25",IF(tbl_EcommerceSales[[#This Row],[Age]]&lt;=35,"26-35",IF(tbl_EcommerceSales[[#This Row],[Age]]&lt;=45,"36-45",IF(tbl_EcommerceSales[[#This Row],[Age]]&lt;=55,"46-55","56+")))))</f>
        <v>26-35</v>
      </c>
    </row>
    <row r="3831" spans="1:29" x14ac:dyDescent="0.35">
      <c r="A3831" t="s">
        <v>5860</v>
      </c>
      <c r="B3831" s="7">
        <v>46077</v>
      </c>
      <c r="C3831" t="s">
        <v>2576</v>
      </c>
      <c r="D3831" t="s">
        <v>102</v>
      </c>
      <c r="E3831" t="s">
        <v>25</v>
      </c>
      <c r="F3831">
        <v>32</v>
      </c>
      <c r="G3831" t="s">
        <v>142</v>
      </c>
      <c r="H3831" t="s">
        <v>88</v>
      </c>
      <c r="I3831" t="s">
        <v>357</v>
      </c>
      <c r="J3831" t="s">
        <v>358</v>
      </c>
      <c r="K3831" t="s">
        <v>177</v>
      </c>
      <c r="L3831" t="s">
        <v>178</v>
      </c>
      <c r="M3831">
        <v>2</v>
      </c>
      <c r="N3831" s="2">
        <v>999</v>
      </c>
      <c r="O3831" s="3">
        <v>0.1</v>
      </c>
      <c r="P3831" s="2">
        <v>1040</v>
      </c>
      <c r="Q3831" t="s">
        <v>156</v>
      </c>
      <c r="R3831" t="s">
        <v>33</v>
      </c>
      <c r="S3831" t="s">
        <v>34</v>
      </c>
      <c r="T3831" s="4">
        <v>3</v>
      </c>
      <c r="U3831" s="11">
        <f t="shared" si="59"/>
        <v>1998</v>
      </c>
      <c r="V3831" s="11">
        <f>tbl_EcommerceSales[[#This Row],[Gross_Sales]]*tbl_EcommerceSales[[#This Row],[Discount]]</f>
        <v>199.8</v>
      </c>
      <c r="W3831" s="11">
        <f>tbl_EcommerceSales[[#This Row],[Gross_Sales]]-tbl_EcommerceSales[[#This Row],[Discount_Amount]]</f>
        <v>1798.2</v>
      </c>
      <c r="X3831" s="11">
        <f>tbl_EcommerceSales[[#This Row],[Quantity]] * _xlfn.XLOOKUP(tbl_EcommerceSales[[#This Row],[Product_ID]], Product_Master!A:A, Product_Master!F:F)</f>
        <v>1040</v>
      </c>
      <c r="Y3831" s="11">
        <f>tbl_EcommerceSales[[#This Row],[Net_Revenue]]-tbl_EcommerceSales[[#This Row],[Total_Cost]]</f>
        <v>758.2</v>
      </c>
      <c r="Z3831" s="9">
        <f>IFERROR(#REF!/tbl_EcommerceSales[[#This Row],[Total_Cost]], 0)</f>
        <v>0</v>
      </c>
      <c r="AA3831" t="str">
        <f>TEXT(tbl_EcommerceSales[[#This Row],[Order_Date]],"mmm")</f>
        <v>Feb</v>
      </c>
      <c r="AB3831">
        <f>YEAR(tbl_EcommerceSales[[#This Row],[Order_Date]])</f>
        <v>2026</v>
      </c>
      <c r="AC3831" t="str">
        <f>IF(tbl_EcommerceSales[[#This Row],[Age]]&lt;18,"Under 18",IF(tbl_EcommerceSales[[#This Row],[Age]]&lt;=25,"18-25",IF(tbl_EcommerceSales[[#This Row],[Age]]&lt;=35,"26-35",IF(tbl_EcommerceSales[[#This Row],[Age]]&lt;=45,"36-45",IF(tbl_EcommerceSales[[#This Row],[Age]]&lt;=55,"46-55","56+")))))</f>
        <v>26-35</v>
      </c>
    </row>
    <row r="3832" spans="1:29" x14ac:dyDescent="0.35">
      <c r="A3832" t="s">
        <v>5861</v>
      </c>
      <c r="B3832" s="7">
        <v>46077</v>
      </c>
      <c r="C3832" t="s">
        <v>2060</v>
      </c>
      <c r="D3832" t="s">
        <v>79</v>
      </c>
      <c r="E3832" t="s">
        <v>25</v>
      </c>
      <c r="F3832">
        <v>42</v>
      </c>
      <c r="G3832" t="s">
        <v>99</v>
      </c>
      <c r="H3832" t="s">
        <v>88</v>
      </c>
      <c r="I3832" t="s">
        <v>290</v>
      </c>
      <c r="J3832" t="s">
        <v>291</v>
      </c>
      <c r="K3832" t="s">
        <v>30</v>
      </c>
      <c r="L3832" t="s">
        <v>31</v>
      </c>
      <c r="M3832">
        <v>2</v>
      </c>
      <c r="N3832" s="2">
        <v>3499</v>
      </c>
      <c r="O3832" s="3">
        <v>0</v>
      </c>
      <c r="P3832" s="2">
        <v>4500</v>
      </c>
      <c r="Q3832" t="s">
        <v>44</v>
      </c>
      <c r="R3832" t="s">
        <v>162</v>
      </c>
      <c r="S3832" t="s">
        <v>34</v>
      </c>
      <c r="T3832" s="4"/>
      <c r="U3832" s="11">
        <f t="shared" si="59"/>
        <v>6998</v>
      </c>
      <c r="V3832" s="11">
        <f>tbl_EcommerceSales[[#This Row],[Gross_Sales]]*tbl_EcommerceSales[[#This Row],[Discount]]</f>
        <v>0</v>
      </c>
      <c r="W3832" s="11">
        <f>tbl_EcommerceSales[[#This Row],[Gross_Sales]]-tbl_EcommerceSales[[#This Row],[Discount_Amount]]</f>
        <v>6998</v>
      </c>
      <c r="X3832" s="11">
        <f>tbl_EcommerceSales[[#This Row],[Quantity]] * _xlfn.XLOOKUP(tbl_EcommerceSales[[#This Row],[Product_ID]], Product_Master!A:A, Product_Master!F:F)</f>
        <v>4500</v>
      </c>
      <c r="Y3832" s="11">
        <f>tbl_EcommerceSales[[#This Row],[Net_Revenue]]-tbl_EcommerceSales[[#This Row],[Total_Cost]]</f>
        <v>2498</v>
      </c>
      <c r="Z3832" s="9">
        <f>IFERROR(#REF!/tbl_EcommerceSales[[#This Row],[Total_Cost]], 0)</f>
        <v>0</v>
      </c>
      <c r="AA3832" t="str">
        <f>TEXT(tbl_EcommerceSales[[#This Row],[Order_Date]],"mmm")</f>
        <v>Feb</v>
      </c>
      <c r="AB3832">
        <f>YEAR(tbl_EcommerceSales[[#This Row],[Order_Date]])</f>
        <v>2026</v>
      </c>
      <c r="AC3832" t="str">
        <f>IF(tbl_EcommerceSales[[#This Row],[Age]]&lt;18,"Under 18",IF(tbl_EcommerceSales[[#This Row],[Age]]&lt;=25,"18-25",IF(tbl_EcommerceSales[[#This Row],[Age]]&lt;=35,"26-35",IF(tbl_EcommerceSales[[#This Row],[Age]]&lt;=45,"36-45",IF(tbl_EcommerceSales[[#This Row],[Age]]&lt;=55,"46-55","56+")))))</f>
        <v>36-45</v>
      </c>
    </row>
    <row r="3833" spans="1:29" x14ac:dyDescent="0.35">
      <c r="A3833" t="s">
        <v>5862</v>
      </c>
      <c r="B3833" s="7">
        <v>46077</v>
      </c>
      <c r="C3833" t="s">
        <v>2004</v>
      </c>
      <c r="D3833" t="s">
        <v>24</v>
      </c>
      <c r="E3833" t="s">
        <v>25</v>
      </c>
      <c r="F3833">
        <v>21</v>
      </c>
      <c r="G3833" t="s">
        <v>61</v>
      </c>
      <c r="H3833" t="s">
        <v>27</v>
      </c>
      <c r="I3833" t="s">
        <v>73</v>
      </c>
      <c r="J3833" t="s">
        <v>74</v>
      </c>
      <c r="K3833" t="s">
        <v>55</v>
      </c>
      <c r="L3833" t="s">
        <v>75</v>
      </c>
      <c r="M3833">
        <v>1</v>
      </c>
      <c r="N3833" s="2">
        <v>2899</v>
      </c>
      <c r="O3833" s="3">
        <v>0.05</v>
      </c>
      <c r="P3833" s="2">
        <v>1700</v>
      </c>
      <c r="Q3833" t="s">
        <v>156</v>
      </c>
      <c r="R3833" t="s">
        <v>33</v>
      </c>
      <c r="S3833" t="s">
        <v>34</v>
      </c>
      <c r="T3833" s="4">
        <v>4</v>
      </c>
      <c r="U3833" s="11">
        <f t="shared" si="59"/>
        <v>2899</v>
      </c>
      <c r="V3833" s="11">
        <f>tbl_EcommerceSales[[#This Row],[Gross_Sales]]*tbl_EcommerceSales[[#This Row],[Discount]]</f>
        <v>144.95000000000002</v>
      </c>
      <c r="W3833" s="11">
        <f>tbl_EcommerceSales[[#This Row],[Gross_Sales]]-tbl_EcommerceSales[[#This Row],[Discount_Amount]]</f>
        <v>2754.05</v>
      </c>
      <c r="X3833" s="11">
        <f>tbl_EcommerceSales[[#This Row],[Quantity]] * _xlfn.XLOOKUP(tbl_EcommerceSales[[#This Row],[Product_ID]], Product_Master!A:A, Product_Master!F:F)</f>
        <v>1700</v>
      </c>
      <c r="Y3833" s="11">
        <f>tbl_EcommerceSales[[#This Row],[Net_Revenue]]-tbl_EcommerceSales[[#This Row],[Total_Cost]]</f>
        <v>1054.0500000000002</v>
      </c>
      <c r="Z3833" s="9">
        <f>IFERROR(#REF!/tbl_EcommerceSales[[#This Row],[Total_Cost]], 0)</f>
        <v>0</v>
      </c>
      <c r="AA3833" t="str">
        <f>TEXT(tbl_EcommerceSales[[#This Row],[Order_Date]],"mmm")</f>
        <v>Feb</v>
      </c>
      <c r="AB3833">
        <f>YEAR(tbl_EcommerceSales[[#This Row],[Order_Date]])</f>
        <v>2026</v>
      </c>
      <c r="AC3833" t="str">
        <f>IF(tbl_EcommerceSales[[#This Row],[Age]]&lt;18,"Under 18",IF(tbl_EcommerceSales[[#This Row],[Age]]&lt;=25,"18-25",IF(tbl_EcommerceSales[[#This Row],[Age]]&lt;=35,"26-35",IF(tbl_EcommerceSales[[#This Row],[Age]]&lt;=45,"36-45",IF(tbl_EcommerceSales[[#This Row],[Age]]&lt;=55,"46-55","56+")))))</f>
        <v>18-25</v>
      </c>
    </row>
    <row r="3834" spans="1:29" x14ac:dyDescent="0.35">
      <c r="A3834" t="s">
        <v>5863</v>
      </c>
      <c r="B3834" s="7">
        <v>46077</v>
      </c>
      <c r="C3834" t="s">
        <v>2088</v>
      </c>
      <c r="D3834" t="s">
        <v>235</v>
      </c>
      <c r="E3834" t="s">
        <v>48</v>
      </c>
      <c r="F3834">
        <v>24</v>
      </c>
      <c r="G3834" t="s">
        <v>192</v>
      </c>
      <c r="H3834" t="s">
        <v>27</v>
      </c>
      <c r="I3834" t="s">
        <v>236</v>
      </c>
      <c r="J3834" t="s">
        <v>237</v>
      </c>
      <c r="K3834" t="s">
        <v>82</v>
      </c>
      <c r="L3834" t="s">
        <v>238</v>
      </c>
      <c r="M3834">
        <v>3</v>
      </c>
      <c r="N3834" s="2">
        <v>899</v>
      </c>
      <c r="O3834" s="3">
        <v>0.05</v>
      </c>
      <c r="P3834" s="2">
        <v>1440</v>
      </c>
      <c r="Q3834" t="s">
        <v>44</v>
      </c>
      <c r="R3834" t="s">
        <v>33</v>
      </c>
      <c r="S3834" t="s">
        <v>34</v>
      </c>
      <c r="T3834" s="4">
        <v>3</v>
      </c>
      <c r="U3834" s="11">
        <f t="shared" si="59"/>
        <v>2697</v>
      </c>
      <c r="V3834" s="11">
        <f>tbl_EcommerceSales[[#This Row],[Gross_Sales]]*tbl_EcommerceSales[[#This Row],[Discount]]</f>
        <v>134.85</v>
      </c>
      <c r="W3834" s="11">
        <f>tbl_EcommerceSales[[#This Row],[Gross_Sales]]-tbl_EcommerceSales[[#This Row],[Discount_Amount]]</f>
        <v>2562.15</v>
      </c>
      <c r="X3834" s="11">
        <f>tbl_EcommerceSales[[#This Row],[Quantity]] * _xlfn.XLOOKUP(tbl_EcommerceSales[[#This Row],[Product_ID]], Product_Master!A:A, Product_Master!F:F)</f>
        <v>1440</v>
      </c>
      <c r="Y3834" s="11">
        <f>tbl_EcommerceSales[[#This Row],[Net_Revenue]]-tbl_EcommerceSales[[#This Row],[Total_Cost]]</f>
        <v>1122.1500000000001</v>
      </c>
      <c r="Z3834" s="9">
        <f>IFERROR(#REF!/tbl_EcommerceSales[[#This Row],[Total_Cost]], 0)</f>
        <v>0</v>
      </c>
      <c r="AA3834" t="str">
        <f>TEXT(tbl_EcommerceSales[[#This Row],[Order_Date]],"mmm")</f>
        <v>Feb</v>
      </c>
      <c r="AB3834">
        <f>YEAR(tbl_EcommerceSales[[#This Row],[Order_Date]])</f>
        <v>2026</v>
      </c>
      <c r="AC3834" t="str">
        <f>IF(tbl_EcommerceSales[[#This Row],[Age]]&lt;18,"Under 18",IF(tbl_EcommerceSales[[#This Row],[Age]]&lt;=25,"18-25",IF(tbl_EcommerceSales[[#This Row],[Age]]&lt;=35,"26-35",IF(tbl_EcommerceSales[[#This Row],[Age]]&lt;=45,"36-45",IF(tbl_EcommerceSales[[#This Row],[Age]]&lt;=55,"46-55","56+")))))</f>
        <v>18-25</v>
      </c>
    </row>
    <row r="3835" spans="1:29" x14ac:dyDescent="0.35">
      <c r="A3835" t="s">
        <v>5864</v>
      </c>
      <c r="B3835" s="7">
        <v>46077</v>
      </c>
      <c r="C3835" t="s">
        <v>1797</v>
      </c>
      <c r="D3835" t="s">
        <v>102</v>
      </c>
      <c r="E3835" t="s">
        <v>48</v>
      </c>
      <c r="F3835">
        <v>40</v>
      </c>
      <c r="G3835" t="s">
        <v>155</v>
      </c>
      <c r="H3835" t="s">
        <v>88</v>
      </c>
      <c r="I3835" t="s">
        <v>349</v>
      </c>
      <c r="J3835" t="s">
        <v>350</v>
      </c>
      <c r="K3835" t="s">
        <v>82</v>
      </c>
      <c r="L3835" t="s">
        <v>238</v>
      </c>
      <c r="M3835">
        <v>2</v>
      </c>
      <c r="N3835" s="2">
        <v>1599</v>
      </c>
      <c r="O3835" s="3">
        <v>0.2</v>
      </c>
      <c r="P3835" s="2">
        <v>1840</v>
      </c>
      <c r="Q3835" t="s">
        <v>319</v>
      </c>
      <c r="R3835" t="s">
        <v>33</v>
      </c>
      <c r="S3835" t="s">
        <v>57</v>
      </c>
      <c r="T3835" s="4">
        <v>4</v>
      </c>
      <c r="U3835" s="11">
        <f t="shared" si="59"/>
        <v>3198</v>
      </c>
      <c r="V3835" s="11">
        <f>tbl_EcommerceSales[[#This Row],[Gross_Sales]]*tbl_EcommerceSales[[#This Row],[Discount]]</f>
        <v>639.6</v>
      </c>
      <c r="W3835" s="11">
        <f>tbl_EcommerceSales[[#This Row],[Gross_Sales]]-tbl_EcommerceSales[[#This Row],[Discount_Amount]]</f>
        <v>2558.4</v>
      </c>
      <c r="X3835" s="11">
        <f>tbl_EcommerceSales[[#This Row],[Quantity]] * _xlfn.XLOOKUP(tbl_EcommerceSales[[#This Row],[Product_ID]], Product_Master!A:A, Product_Master!F:F)</f>
        <v>1840</v>
      </c>
      <c r="Y3835" s="11">
        <f>tbl_EcommerceSales[[#This Row],[Net_Revenue]]-tbl_EcommerceSales[[#This Row],[Total_Cost]]</f>
        <v>718.40000000000009</v>
      </c>
      <c r="Z3835" s="9">
        <f>IFERROR(#REF!/tbl_EcommerceSales[[#This Row],[Total_Cost]], 0)</f>
        <v>0</v>
      </c>
      <c r="AA3835" t="str">
        <f>TEXT(tbl_EcommerceSales[[#This Row],[Order_Date]],"mmm")</f>
        <v>Feb</v>
      </c>
      <c r="AB3835">
        <f>YEAR(tbl_EcommerceSales[[#This Row],[Order_Date]])</f>
        <v>2026</v>
      </c>
      <c r="AC3835" t="str">
        <f>IF(tbl_EcommerceSales[[#This Row],[Age]]&lt;18,"Under 18",IF(tbl_EcommerceSales[[#This Row],[Age]]&lt;=25,"18-25",IF(tbl_EcommerceSales[[#This Row],[Age]]&lt;=35,"26-35",IF(tbl_EcommerceSales[[#This Row],[Age]]&lt;=45,"36-45",IF(tbl_EcommerceSales[[#This Row],[Age]]&lt;=55,"46-55","56+")))))</f>
        <v>36-45</v>
      </c>
    </row>
    <row r="3836" spans="1:29" x14ac:dyDescent="0.35">
      <c r="A3836" t="s">
        <v>5865</v>
      </c>
      <c r="B3836" s="7">
        <v>46078</v>
      </c>
      <c r="C3836" t="s">
        <v>5866</v>
      </c>
      <c r="D3836" t="s">
        <v>110</v>
      </c>
      <c r="E3836" t="s">
        <v>48</v>
      </c>
      <c r="F3836">
        <v>28</v>
      </c>
      <c r="G3836" t="s">
        <v>174</v>
      </c>
      <c r="H3836" t="s">
        <v>39</v>
      </c>
      <c r="I3836" t="s">
        <v>212</v>
      </c>
      <c r="J3836" t="s">
        <v>213</v>
      </c>
      <c r="K3836" t="s">
        <v>177</v>
      </c>
      <c r="L3836" t="s">
        <v>178</v>
      </c>
      <c r="M3836">
        <v>3</v>
      </c>
      <c r="N3836" s="2">
        <v>2499</v>
      </c>
      <c r="O3836" s="3">
        <v>0.15</v>
      </c>
      <c r="P3836" s="2">
        <v>4350</v>
      </c>
      <c r="Q3836" t="s">
        <v>123</v>
      </c>
      <c r="R3836" t="s">
        <v>33</v>
      </c>
      <c r="S3836" t="s">
        <v>34</v>
      </c>
      <c r="T3836" s="4">
        <v>4</v>
      </c>
      <c r="U3836" s="11">
        <f t="shared" si="59"/>
        <v>7497</v>
      </c>
      <c r="V3836" s="11">
        <f>tbl_EcommerceSales[[#This Row],[Gross_Sales]]*tbl_EcommerceSales[[#This Row],[Discount]]</f>
        <v>1124.55</v>
      </c>
      <c r="W3836" s="11">
        <f>tbl_EcommerceSales[[#This Row],[Gross_Sales]]-tbl_EcommerceSales[[#This Row],[Discount_Amount]]</f>
        <v>6372.45</v>
      </c>
      <c r="X3836" s="11">
        <f>tbl_EcommerceSales[[#This Row],[Quantity]] * _xlfn.XLOOKUP(tbl_EcommerceSales[[#This Row],[Product_ID]], Product_Master!A:A, Product_Master!F:F)</f>
        <v>4350</v>
      </c>
      <c r="Y3836" s="11">
        <f>tbl_EcommerceSales[[#This Row],[Net_Revenue]]-tbl_EcommerceSales[[#This Row],[Total_Cost]]</f>
        <v>2022.4499999999998</v>
      </c>
      <c r="Z3836" s="9">
        <f>IFERROR(#REF!/tbl_EcommerceSales[[#This Row],[Total_Cost]], 0)</f>
        <v>0</v>
      </c>
      <c r="AA3836" t="str">
        <f>TEXT(tbl_EcommerceSales[[#This Row],[Order_Date]],"mmm")</f>
        <v>Feb</v>
      </c>
      <c r="AB3836">
        <f>YEAR(tbl_EcommerceSales[[#This Row],[Order_Date]])</f>
        <v>2026</v>
      </c>
      <c r="AC3836" t="str">
        <f>IF(tbl_EcommerceSales[[#This Row],[Age]]&lt;18,"Under 18",IF(tbl_EcommerceSales[[#This Row],[Age]]&lt;=25,"18-25",IF(tbl_EcommerceSales[[#This Row],[Age]]&lt;=35,"26-35",IF(tbl_EcommerceSales[[#This Row],[Age]]&lt;=45,"36-45",IF(tbl_EcommerceSales[[#This Row],[Age]]&lt;=55,"46-55","56+")))))</f>
        <v>26-35</v>
      </c>
    </row>
    <row r="3837" spans="1:29" x14ac:dyDescent="0.35">
      <c r="A3837" t="s">
        <v>5867</v>
      </c>
      <c r="B3837" s="7">
        <v>46078</v>
      </c>
      <c r="C3837" t="s">
        <v>3422</v>
      </c>
      <c r="D3837" t="s">
        <v>254</v>
      </c>
      <c r="E3837" t="s">
        <v>25</v>
      </c>
      <c r="F3837">
        <v>40</v>
      </c>
      <c r="G3837" t="s">
        <v>270</v>
      </c>
      <c r="H3837" t="s">
        <v>72</v>
      </c>
      <c r="I3837" t="s">
        <v>111</v>
      </c>
      <c r="J3837" t="s">
        <v>112</v>
      </c>
      <c r="K3837" t="s">
        <v>55</v>
      </c>
      <c r="L3837" t="s">
        <v>113</v>
      </c>
      <c r="M3837">
        <v>3</v>
      </c>
      <c r="N3837" s="2">
        <v>1799</v>
      </c>
      <c r="O3837" s="3">
        <v>0.05</v>
      </c>
      <c r="P3837" s="2">
        <v>2850</v>
      </c>
      <c r="Q3837" t="s">
        <v>76</v>
      </c>
      <c r="R3837" t="s">
        <v>33</v>
      </c>
      <c r="S3837" t="s">
        <v>57</v>
      </c>
      <c r="T3837" s="4">
        <v>5</v>
      </c>
      <c r="U3837" s="11">
        <f t="shared" si="59"/>
        <v>5397</v>
      </c>
      <c r="V3837" s="11">
        <f>tbl_EcommerceSales[[#This Row],[Gross_Sales]]*tbl_EcommerceSales[[#This Row],[Discount]]</f>
        <v>269.85000000000002</v>
      </c>
      <c r="W3837" s="11">
        <f>tbl_EcommerceSales[[#This Row],[Gross_Sales]]-tbl_EcommerceSales[[#This Row],[Discount_Amount]]</f>
        <v>5127.1499999999996</v>
      </c>
      <c r="X3837" s="11">
        <f>tbl_EcommerceSales[[#This Row],[Quantity]] * _xlfn.XLOOKUP(tbl_EcommerceSales[[#This Row],[Product_ID]], Product_Master!A:A, Product_Master!F:F)</f>
        <v>2850</v>
      </c>
      <c r="Y3837" s="11">
        <f>tbl_EcommerceSales[[#This Row],[Net_Revenue]]-tbl_EcommerceSales[[#This Row],[Total_Cost]]</f>
        <v>2277.1499999999996</v>
      </c>
      <c r="Z3837" s="9">
        <f>IFERROR(#REF!/tbl_EcommerceSales[[#This Row],[Total_Cost]], 0)</f>
        <v>0</v>
      </c>
      <c r="AA3837" t="str">
        <f>TEXT(tbl_EcommerceSales[[#This Row],[Order_Date]],"mmm")</f>
        <v>Feb</v>
      </c>
      <c r="AB3837">
        <f>YEAR(tbl_EcommerceSales[[#This Row],[Order_Date]])</f>
        <v>2026</v>
      </c>
      <c r="AC3837" t="str">
        <f>IF(tbl_EcommerceSales[[#This Row],[Age]]&lt;18,"Under 18",IF(tbl_EcommerceSales[[#This Row],[Age]]&lt;=25,"18-25",IF(tbl_EcommerceSales[[#This Row],[Age]]&lt;=35,"26-35",IF(tbl_EcommerceSales[[#This Row],[Age]]&lt;=45,"36-45",IF(tbl_EcommerceSales[[#This Row],[Age]]&lt;=55,"46-55","56+")))))</f>
        <v>36-45</v>
      </c>
    </row>
    <row r="3838" spans="1:29" x14ac:dyDescent="0.35">
      <c r="A3838" t="s">
        <v>5868</v>
      </c>
      <c r="B3838" s="7">
        <v>46078</v>
      </c>
      <c r="C3838" t="s">
        <v>2281</v>
      </c>
      <c r="D3838" t="s">
        <v>189</v>
      </c>
      <c r="E3838" t="s">
        <v>48</v>
      </c>
      <c r="F3838">
        <v>40</v>
      </c>
      <c r="G3838" t="s">
        <v>289</v>
      </c>
      <c r="H3838" t="s">
        <v>88</v>
      </c>
      <c r="I3838" t="s">
        <v>126</v>
      </c>
      <c r="J3838" t="s">
        <v>127</v>
      </c>
      <c r="K3838" t="s">
        <v>82</v>
      </c>
      <c r="L3838" t="s">
        <v>83</v>
      </c>
      <c r="M3838">
        <v>1</v>
      </c>
      <c r="N3838" s="2">
        <v>1899</v>
      </c>
      <c r="O3838" s="3">
        <v>0.05</v>
      </c>
      <c r="P3838" s="2">
        <v>1120</v>
      </c>
      <c r="Q3838" t="s">
        <v>44</v>
      </c>
      <c r="R3838" t="s">
        <v>33</v>
      </c>
      <c r="S3838" t="s">
        <v>34</v>
      </c>
      <c r="T3838" s="4">
        <v>5</v>
      </c>
      <c r="U3838" s="11">
        <f t="shared" si="59"/>
        <v>1899</v>
      </c>
      <c r="V3838" s="11">
        <f>tbl_EcommerceSales[[#This Row],[Gross_Sales]]*tbl_EcommerceSales[[#This Row],[Discount]]</f>
        <v>94.95</v>
      </c>
      <c r="W3838" s="11">
        <f>tbl_EcommerceSales[[#This Row],[Gross_Sales]]-tbl_EcommerceSales[[#This Row],[Discount_Amount]]</f>
        <v>1804.05</v>
      </c>
      <c r="X3838" s="11">
        <f>tbl_EcommerceSales[[#This Row],[Quantity]] * _xlfn.XLOOKUP(tbl_EcommerceSales[[#This Row],[Product_ID]], Product_Master!A:A, Product_Master!F:F)</f>
        <v>1120</v>
      </c>
      <c r="Y3838" s="11">
        <f>tbl_EcommerceSales[[#This Row],[Net_Revenue]]-tbl_EcommerceSales[[#This Row],[Total_Cost]]</f>
        <v>684.05</v>
      </c>
      <c r="Z3838" s="9">
        <f>IFERROR(#REF!/tbl_EcommerceSales[[#This Row],[Total_Cost]], 0)</f>
        <v>0</v>
      </c>
      <c r="AA3838" t="str">
        <f>TEXT(tbl_EcommerceSales[[#This Row],[Order_Date]],"mmm")</f>
        <v>Feb</v>
      </c>
      <c r="AB3838">
        <f>YEAR(tbl_EcommerceSales[[#This Row],[Order_Date]])</f>
        <v>2026</v>
      </c>
      <c r="AC3838" t="str">
        <f>IF(tbl_EcommerceSales[[#This Row],[Age]]&lt;18,"Under 18",IF(tbl_EcommerceSales[[#This Row],[Age]]&lt;=25,"18-25",IF(tbl_EcommerceSales[[#This Row],[Age]]&lt;=35,"26-35",IF(tbl_EcommerceSales[[#This Row],[Age]]&lt;=45,"36-45",IF(tbl_EcommerceSales[[#This Row],[Age]]&lt;=55,"46-55","56+")))))</f>
        <v>36-45</v>
      </c>
    </row>
    <row r="3839" spans="1:29" x14ac:dyDescent="0.35">
      <c r="A3839" t="s">
        <v>5869</v>
      </c>
      <c r="B3839" s="7">
        <v>46078</v>
      </c>
      <c r="C3839" t="s">
        <v>4295</v>
      </c>
      <c r="D3839" t="s">
        <v>37</v>
      </c>
      <c r="E3839" t="s">
        <v>48</v>
      </c>
      <c r="F3839">
        <v>33</v>
      </c>
      <c r="G3839" t="s">
        <v>103</v>
      </c>
      <c r="H3839" t="s">
        <v>27</v>
      </c>
      <c r="I3839" t="s">
        <v>221</v>
      </c>
      <c r="J3839" t="s">
        <v>222</v>
      </c>
      <c r="K3839" t="s">
        <v>177</v>
      </c>
      <c r="L3839" t="s">
        <v>208</v>
      </c>
      <c r="M3839">
        <v>2</v>
      </c>
      <c r="N3839" s="2">
        <v>1499</v>
      </c>
      <c r="O3839" s="3">
        <v>0.2</v>
      </c>
      <c r="P3839" s="2">
        <v>1600</v>
      </c>
      <c r="Q3839" t="s">
        <v>44</v>
      </c>
      <c r="R3839" t="s">
        <v>33</v>
      </c>
      <c r="S3839" t="s">
        <v>57</v>
      </c>
      <c r="T3839" s="4">
        <v>4</v>
      </c>
      <c r="U3839" s="11">
        <f t="shared" si="59"/>
        <v>2998</v>
      </c>
      <c r="V3839" s="11">
        <f>tbl_EcommerceSales[[#This Row],[Gross_Sales]]*tbl_EcommerceSales[[#This Row],[Discount]]</f>
        <v>599.6</v>
      </c>
      <c r="W3839" s="11">
        <f>tbl_EcommerceSales[[#This Row],[Gross_Sales]]-tbl_EcommerceSales[[#This Row],[Discount_Amount]]</f>
        <v>2398.4</v>
      </c>
      <c r="X3839" s="11">
        <f>tbl_EcommerceSales[[#This Row],[Quantity]] * _xlfn.XLOOKUP(tbl_EcommerceSales[[#This Row],[Product_ID]], Product_Master!A:A, Product_Master!F:F)</f>
        <v>1600</v>
      </c>
      <c r="Y3839" s="11">
        <f>tbl_EcommerceSales[[#This Row],[Net_Revenue]]-tbl_EcommerceSales[[#This Row],[Total_Cost]]</f>
        <v>798.40000000000009</v>
      </c>
      <c r="Z3839" s="9">
        <f>IFERROR(#REF!/tbl_EcommerceSales[[#This Row],[Total_Cost]], 0)</f>
        <v>0</v>
      </c>
      <c r="AA3839" t="str">
        <f>TEXT(tbl_EcommerceSales[[#This Row],[Order_Date]],"mmm")</f>
        <v>Feb</v>
      </c>
      <c r="AB3839">
        <f>YEAR(tbl_EcommerceSales[[#This Row],[Order_Date]])</f>
        <v>2026</v>
      </c>
      <c r="AC3839" t="str">
        <f>IF(tbl_EcommerceSales[[#This Row],[Age]]&lt;18,"Under 18",IF(tbl_EcommerceSales[[#This Row],[Age]]&lt;=25,"18-25",IF(tbl_EcommerceSales[[#This Row],[Age]]&lt;=35,"26-35",IF(tbl_EcommerceSales[[#This Row],[Age]]&lt;=45,"36-45",IF(tbl_EcommerceSales[[#This Row],[Age]]&lt;=55,"46-55","56+")))))</f>
        <v>26-35</v>
      </c>
    </row>
    <row r="3840" spans="1:29" x14ac:dyDescent="0.35">
      <c r="A3840" t="s">
        <v>5870</v>
      </c>
      <c r="B3840" s="7">
        <v>46078</v>
      </c>
      <c r="C3840" t="s">
        <v>4542</v>
      </c>
      <c r="D3840" t="s">
        <v>181</v>
      </c>
      <c r="E3840" t="s">
        <v>48</v>
      </c>
      <c r="F3840">
        <v>30</v>
      </c>
      <c r="G3840" t="s">
        <v>246</v>
      </c>
      <c r="H3840" t="s">
        <v>27</v>
      </c>
      <c r="I3840" t="s">
        <v>241</v>
      </c>
      <c r="J3840" t="s">
        <v>242</v>
      </c>
      <c r="K3840" t="s">
        <v>42</v>
      </c>
      <c r="L3840" t="s">
        <v>243</v>
      </c>
      <c r="M3840">
        <v>1</v>
      </c>
      <c r="N3840" s="2">
        <v>649</v>
      </c>
      <c r="O3840" s="3">
        <v>0.25</v>
      </c>
      <c r="P3840" s="2">
        <v>290</v>
      </c>
      <c r="Q3840" t="s">
        <v>76</v>
      </c>
      <c r="R3840" t="s">
        <v>33</v>
      </c>
      <c r="S3840" t="s">
        <v>34</v>
      </c>
      <c r="T3840" s="4">
        <v>4</v>
      </c>
      <c r="U3840" s="11">
        <f t="shared" si="59"/>
        <v>649</v>
      </c>
      <c r="V3840" s="11">
        <f>tbl_EcommerceSales[[#This Row],[Gross_Sales]]*tbl_EcommerceSales[[#This Row],[Discount]]</f>
        <v>162.25</v>
      </c>
      <c r="W3840" s="11">
        <f>tbl_EcommerceSales[[#This Row],[Gross_Sales]]-tbl_EcommerceSales[[#This Row],[Discount_Amount]]</f>
        <v>486.75</v>
      </c>
      <c r="X3840" s="11">
        <f>tbl_EcommerceSales[[#This Row],[Quantity]] * _xlfn.XLOOKUP(tbl_EcommerceSales[[#This Row],[Product_ID]], Product_Master!A:A, Product_Master!F:F)</f>
        <v>290</v>
      </c>
      <c r="Y3840" s="11">
        <f>tbl_EcommerceSales[[#This Row],[Net_Revenue]]-tbl_EcommerceSales[[#This Row],[Total_Cost]]</f>
        <v>196.75</v>
      </c>
      <c r="Z3840" s="9">
        <f>IFERROR(#REF!/tbl_EcommerceSales[[#This Row],[Total_Cost]], 0)</f>
        <v>0</v>
      </c>
      <c r="AA3840" t="str">
        <f>TEXT(tbl_EcommerceSales[[#This Row],[Order_Date]],"mmm")</f>
        <v>Feb</v>
      </c>
      <c r="AB3840">
        <f>YEAR(tbl_EcommerceSales[[#This Row],[Order_Date]])</f>
        <v>2026</v>
      </c>
      <c r="AC3840" t="str">
        <f>IF(tbl_EcommerceSales[[#This Row],[Age]]&lt;18,"Under 18",IF(tbl_EcommerceSales[[#This Row],[Age]]&lt;=25,"18-25",IF(tbl_EcommerceSales[[#This Row],[Age]]&lt;=35,"26-35",IF(tbl_EcommerceSales[[#This Row],[Age]]&lt;=45,"36-45",IF(tbl_EcommerceSales[[#This Row],[Age]]&lt;=55,"46-55","56+")))))</f>
        <v>26-35</v>
      </c>
    </row>
    <row r="3841" spans="1:29" x14ac:dyDescent="0.35">
      <c r="A3841" t="s">
        <v>5871</v>
      </c>
      <c r="B3841" s="7">
        <v>46078</v>
      </c>
      <c r="C3841" t="s">
        <v>1819</v>
      </c>
      <c r="D3841" t="s">
        <v>86</v>
      </c>
      <c r="E3841" t="s">
        <v>25</v>
      </c>
      <c r="F3841">
        <v>28</v>
      </c>
      <c r="G3841" t="s">
        <v>192</v>
      </c>
      <c r="H3841" t="s">
        <v>27</v>
      </c>
      <c r="I3841" t="s">
        <v>212</v>
      </c>
      <c r="J3841" t="s">
        <v>213</v>
      </c>
      <c r="K3841" t="s">
        <v>177</v>
      </c>
      <c r="L3841" t="s">
        <v>178</v>
      </c>
      <c r="M3841">
        <v>3</v>
      </c>
      <c r="N3841" s="2">
        <v>2499</v>
      </c>
      <c r="O3841" s="3">
        <v>0.05</v>
      </c>
      <c r="P3841" s="2">
        <v>4350</v>
      </c>
      <c r="Q3841" t="s">
        <v>123</v>
      </c>
      <c r="R3841" t="s">
        <v>33</v>
      </c>
      <c r="S3841" t="s">
        <v>57</v>
      </c>
      <c r="T3841" s="4">
        <v>4</v>
      </c>
      <c r="U3841" s="11">
        <f t="shared" si="59"/>
        <v>7497</v>
      </c>
      <c r="V3841" s="11">
        <f>tbl_EcommerceSales[[#This Row],[Gross_Sales]]*tbl_EcommerceSales[[#This Row],[Discount]]</f>
        <v>374.85</v>
      </c>
      <c r="W3841" s="11">
        <f>tbl_EcommerceSales[[#This Row],[Gross_Sales]]-tbl_EcommerceSales[[#This Row],[Discount_Amount]]</f>
        <v>7122.15</v>
      </c>
      <c r="X3841" s="11">
        <f>tbl_EcommerceSales[[#This Row],[Quantity]] * _xlfn.XLOOKUP(tbl_EcommerceSales[[#This Row],[Product_ID]], Product_Master!A:A, Product_Master!F:F)</f>
        <v>4350</v>
      </c>
      <c r="Y3841" s="11">
        <f>tbl_EcommerceSales[[#This Row],[Net_Revenue]]-tbl_EcommerceSales[[#This Row],[Total_Cost]]</f>
        <v>2772.1499999999996</v>
      </c>
      <c r="Z3841" s="9">
        <f>IFERROR(#REF!/tbl_EcommerceSales[[#This Row],[Total_Cost]], 0)</f>
        <v>0</v>
      </c>
      <c r="AA3841" t="str">
        <f>TEXT(tbl_EcommerceSales[[#This Row],[Order_Date]],"mmm")</f>
        <v>Feb</v>
      </c>
      <c r="AB3841">
        <f>YEAR(tbl_EcommerceSales[[#This Row],[Order_Date]])</f>
        <v>2026</v>
      </c>
      <c r="AC3841" t="str">
        <f>IF(tbl_EcommerceSales[[#This Row],[Age]]&lt;18,"Under 18",IF(tbl_EcommerceSales[[#This Row],[Age]]&lt;=25,"18-25",IF(tbl_EcommerceSales[[#This Row],[Age]]&lt;=35,"26-35",IF(tbl_EcommerceSales[[#This Row],[Age]]&lt;=45,"36-45",IF(tbl_EcommerceSales[[#This Row],[Age]]&lt;=55,"46-55","56+")))))</f>
        <v>26-35</v>
      </c>
    </row>
    <row r="3842" spans="1:29" x14ac:dyDescent="0.35">
      <c r="A3842" t="s">
        <v>5872</v>
      </c>
      <c r="B3842" s="7">
        <v>46078</v>
      </c>
      <c r="C3842" t="s">
        <v>169</v>
      </c>
      <c r="D3842" t="s">
        <v>170</v>
      </c>
      <c r="E3842" t="s">
        <v>48</v>
      </c>
      <c r="F3842">
        <v>27</v>
      </c>
      <c r="G3842" t="s">
        <v>270</v>
      </c>
      <c r="H3842" t="s">
        <v>72</v>
      </c>
      <c r="I3842" t="s">
        <v>294</v>
      </c>
      <c r="J3842" t="s">
        <v>295</v>
      </c>
      <c r="K3842" t="s">
        <v>91</v>
      </c>
      <c r="L3842" t="s">
        <v>296</v>
      </c>
      <c r="M3842">
        <v>1</v>
      </c>
      <c r="N3842" s="2">
        <v>699</v>
      </c>
      <c r="O3842" s="3">
        <v>0.15</v>
      </c>
      <c r="P3842" s="2">
        <v>300</v>
      </c>
      <c r="Q3842" t="s">
        <v>32</v>
      </c>
      <c r="R3842" t="s">
        <v>33</v>
      </c>
      <c r="S3842" t="s">
        <v>34</v>
      </c>
      <c r="T3842" s="4">
        <v>5</v>
      </c>
      <c r="U3842" s="11">
        <f t="shared" ref="U3842:U3905" si="60">M3842*N3842</f>
        <v>699</v>
      </c>
      <c r="V3842" s="11">
        <f>tbl_EcommerceSales[[#This Row],[Gross_Sales]]*tbl_EcommerceSales[[#This Row],[Discount]]</f>
        <v>104.85</v>
      </c>
      <c r="W3842" s="11">
        <f>tbl_EcommerceSales[[#This Row],[Gross_Sales]]-tbl_EcommerceSales[[#This Row],[Discount_Amount]]</f>
        <v>594.15</v>
      </c>
      <c r="X3842" s="11">
        <f>tbl_EcommerceSales[[#This Row],[Quantity]] * _xlfn.XLOOKUP(tbl_EcommerceSales[[#This Row],[Product_ID]], Product_Master!A:A, Product_Master!F:F)</f>
        <v>300</v>
      </c>
      <c r="Y3842" s="11">
        <f>tbl_EcommerceSales[[#This Row],[Net_Revenue]]-tbl_EcommerceSales[[#This Row],[Total_Cost]]</f>
        <v>294.14999999999998</v>
      </c>
      <c r="Z3842" s="9">
        <f>IFERROR(#REF!/tbl_EcommerceSales[[#This Row],[Total_Cost]], 0)</f>
        <v>0</v>
      </c>
      <c r="AA3842" t="str">
        <f>TEXT(tbl_EcommerceSales[[#This Row],[Order_Date]],"mmm")</f>
        <v>Feb</v>
      </c>
      <c r="AB3842">
        <f>YEAR(tbl_EcommerceSales[[#This Row],[Order_Date]])</f>
        <v>2026</v>
      </c>
      <c r="AC3842" t="str">
        <f>IF(tbl_EcommerceSales[[#This Row],[Age]]&lt;18,"Under 18",IF(tbl_EcommerceSales[[#This Row],[Age]]&lt;=25,"18-25",IF(tbl_EcommerceSales[[#This Row],[Age]]&lt;=35,"26-35",IF(tbl_EcommerceSales[[#This Row],[Age]]&lt;=45,"36-45",IF(tbl_EcommerceSales[[#This Row],[Age]]&lt;=55,"46-55","56+")))))</f>
        <v>26-35</v>
      </c>
    </row>
    <row r="3843" spans="1:29" x14ac:dyDescent="0.35">
      <c r="A3843" t="s">
        <v>5873</v>
      </c>
      <c r="B3843" s="7">
        <v>46078</v>
      </c>
      <c r="C3843" t="s">
        <v>5874</v>
      </c>
      <c r="D3843" t="s">
        <v>305</v>
      </c>
      <c r="E3843" t="s">
        <v>48</v>
      </c>
      <c r="F3843">
        <v>33</v>
      </c>
      <c r="G3843" t="s">
        <v>186</v>
      </c>
      <c r="H3843" t="s">
        <v>72</v>
      </c>
      <c r="I3843" t="s">
        <v>349</v>
      </c>
      <c r="J3843" t="s">
        <v>350</v>
      </c>
      <c r="K3843" t="s">
        <v>82</v>
      </c>
      <c r="L3843" t="s">
        <v>238</v>
      </c>
      <c r="M3843">
        <v>3</v>
      </c>
      <c r="N3843" s="2">
        <v>1599</v>
      </c>
      <c r="O3843" s="3">
        <v>0.15</v>
      </c>
      <c r="P3843" s="2">
        <v>2760</v>
      </c>
      <c r="Q3843" t="s">
        <v>76</v>
      </c>
      <c r="R3843" t="s">
        <v>33</v>
      </c>
      <c r="S3843" t="s">
        <v>57</v>
      </c>
      <c r="T3843" s="4">
        <v>4</v>
      </c>
      <c r="U3843" s="11">
        <f t="shared" si="60"/>
        <v>4797</v>
      </c>
      <c r="V3843" s="11">
        <f>tbl_EcommerceSales[[#This Row],[Gross_Sales]]*tbl_EcommerceSales[[#This Row],[Discount]]</f>
        <v>719.55</v>
      </c>
      <c r="W3843" s="11">
        <f>tbl_EcommerceSales[[#This Row],[Gross_Sales]]-tbl_EcommerceSales[[#This Row],[Discount_Amount]]</f>
        <v>4077.45</v>
      </c>
      <c r="X3843" s="11">
        <f>tbl_EcommerceSales[[#This Row],[Quantity]] * _xlfn.XLOOKUP(tbl_EcommerceSales[[#This Row],[Product_ID]], Product_Master!A:A, Product_Master!F:F)</f>
        <v>2760</v>
      </c>
      <c r="Y3843" s="11">
        <f>tbl_EcommerceSales[[#This Row],[Net_Revenue]]-tbl_EcommerceSales[[#This Row],[Total_Cost]]</f>
        <v>1317.4499999999998</v>
      </c>
      <c r="Z3843" s="9">
        <f>IFERROR(#REF!/tbl_EcommerceSales[[#This Row],[Total_Cost]], 0)</f>
        <v>0</v>
      </c>
      <c r="AA3843" t="str">
        <f>TEXT(tbl_EcommerceSales[[#This Row],[Order_Date]],"mmm")</f>
        <v>Feb</v>
      </c>
      <c r="AB3843">
        <f>YEAR(tbl_EcommerceSales[[#This Row],[Order_Date]])</f>
        <v>2026</v>
      </c>
      <c r="AC3843" t="str">
        <f>IF(tbl_EcommerceSales[[#This Row],[Age]]&lt;18,"Under 18",IF(tbl_EcommerceSales[[#This Row],[Age]]&lt;=25,"18-25",IF(tbl_EcommerceSales[[#This Row],[Age]]&lt;=35,"26-35",IF(tbl_EcommerceSales[[#This Row],[Age]]&lt;=45,"36-45",IF(tbl_EcommerceSales[[#This Row],[Age]]&lt;=55,"46-55","56+")))))</f>
        <v>26-35</v>
      </c>
    </row>
    <row r="3844" spans="1:29" x14ac:dyDescent="0.35">
      <c r="A3844" t="s">
        <v>5875</v>
      </c>
      <c r="B3844" s="7">
        <v>46078</v>
      </c>
      <c r="C3844" t="s">
        <v>1924</v>
      </c>
      <c r="D3844" t="s">
        <v>251</v>
      </c>
      <c r="E3844" t="s">
        <v>48</v>
      </c>
      <c r="F3844">
        <v>35</v>
      </c>
      <c r="G3844" t="s">
        <v>186</v>
      </c>
      <c r="H3844" t="s">
        <v>72</v>
      </c>
      <c r="I3844" t="s">
        <v>236</v>
      </c>
      <c r="J3844" t="s">
        <v>237</v>
      </c>
      <c r="K3844" t="s">
        <v>82</v>
      </c>
      <c r="L3844" t="s">
        <v>238</v>
      </c>
      <c r="M3844">
        <v>1</v>
      </c>
      <c r="N3844" s="2">
        <v>899</v>
      </c>
      <c r="O3844" s="3">
        <v>0.05</v>
      </c>
      <c r="P3844" s="2">
        <v>480</v>
      </c>
      <c r="Q3844" t="s">
        <v>32</v>
      </c>
      <c r="R3844" t="s">
        <v>33</v>
      </c>
      <c r="S3844" t="s">
        <v>57</v>
      </c>
      <c r="T3844" s="4">
        <v>5</v>
      </c>
      <c r="U3844" s="11">
        <f t="shared" si="60"/>
        <v>899</v>
      </c>
      <c r="V3844" s="11">
        <f>tbl_EcommerceSales[[#This Row],[Gross_Sales]]*tbl_EcommerceSales[[#This Row],[Discount]]</f>
        <v>44.95</v>
      </c>
      <c r="W3844" s="11">
        <f>tbl_EcommerceSales[[#This Row],[Gross_Sales]]-tbl_EcommerceSales[[#This Row],[Discount_Amount]]</f>
        <v>854.05</v>
      </c>
      <c r="X3844" s="11">
        <f>tbl_EcommerceSales[[#This Row],[Quantity]] * _xlfn.XLOOKUP(tbl_EcommerceSales[[#This Row],[Product_ID]], Product_Master!A:A, Product_Master!F:F)</f>
        <v>480</v>
      </c>
      <c r="Y3844" s="11">
        <f>tbl_EcommerceSales[[#This Row],[Net_Revenue]]-tbl_EcommerceSales[[#This Row],[Total_Cost]]</f>
        <v>374.04999999999995</v>
      </c>
      <c r="Z3844" s="9">
        <f>IFERROR(#REF!/tbl_EcommerceSales[[#This Row],[Total_Cost]], 0)</f>
        <v>0</v>
      </c>
      <c r="AA3844" t="str">
        <f>TEXT(tbl_EcommerceSales[[#This Row],[Order_Date]],"mmm")</f>
        <v>Feb</v>
      </c>
      <c r="AB3844">
        <f>YEAR(tbl_EcommerceSales[[#This Row],[Order_Date]])</f>
        <v>2026</v>
      </c>
      <c r="AC3844" t="str">
        <f>IF(tbl_EcommerceSales[[#This Row],[Age]]&lt;18,"Under 18",IF(tbl_EcommerceSales[[#This Row],[Age]]&lt;=25,"18-25",IF(tbl_EcommerceSales[[#This Row],[Age]]&lt;=35,"26-35",IF(tbl_EcommerceSales[[#This Row],[Age]]&lt;=45,"36-45",IF(tbl_EcommerceSales[[#This Row],[Age]]&lt;=55,"46-55","56+")))))</f>
        <v>26-35</v>
      </c>
    </row>
    <row r="3845" spans="1:29" x14ac:dyDescent="0.35">
      <c r="A3845" t="s">
        <v>5876</v>
      </c>
      <c r="B3845" s="7">
        <v>46078</v>
      </c>
      <c r="C3845" t="s">
        <v>1565</v>
      </c>
      <c r="D3845" t="s">
        <v>139</v>
      </c>
      <c r="E3845" t="s">
        <v>48</v>
      </c>
      <c r="F3845">
        <v>33</v>
      </c>
      <c r="G3845" t="s">
        <v>246</v>
      </c>
      <c r="H3845" t="s">
        <v>27</v>
      </c>
      <c r="I3845" t="s">
        <v>241</v>
      </c>
      <c r="J3845" t="s">
        <v>242</v>
      </c>
      <c r="K3845" t="s">
        <v>42</v>
      </c>
      <c r="L3845" t="s">
        <v>243</v>
      </c>
      <c r="M3845">
        <v>1</v>
      </c>
      <c r="N3845" s="2">
        <v>649</v>
      </c>
      <c r="O3845" s="3">
        <v>0.15</v>
      </c>
      <c r="P3845" s="2">
        <v>290</v>
      </c>
      <c r="Q3845" t="s">
        <v>44</v>
      </c>
      <c r="R3845" t="s">
        <v>33</v>
      </c>
      <c r="S3845" t="s">
        <v>57</v>
      </c>
      <c r="T3845" s="4">
        <v>5</v>
      </c>
      <c r="U3845" s="11">
        <f t="shared" si="60"/>
        <v>649</v>
      </c>
      <c r="V3845" s="11">
        <f>tbl_EcommerceSales[[#This Row],[Gross_Sales]]*tbl_EcommerceSales[[#This Row],[Discount]]</f>
        <v>97.35</v>
      </c>
      <c r="W3845" s="11">
        <f>tbl_EcommerceSales[[#This Row],[Gross_Sales]]-tbl_EcommerceSales[[#This Row],[Discount_Amount]]</f>
        <v>551.65</v>
      </c>
      <c r="X3845" s="11">
        <f>tbl_EcommerceSales[[#This Row],[Quantity]] * _xlfn.XLOOKUP(tbl_EcommerceSales[[#This Row],[Product_ID]], Product_Master!A:A, Product_Master!F:F)</f>
        <v>290</v>
      </c>
      <c r="Y3845" s="11">
        <f>tbl_EcommerceSales[[#This Row],[Net_Revenue]]-tbl_EcommerceSales[[#This Row],[Total_Cost]]</f>
        <v>261.64999999999998</v>
      </c>
      <c r="Z3845" s="9">
        <f>IFERROR(#REF!/tbl_EcommerceSales[[#This Row],[Total_Cost]], 0)</f>
        <v>0</v>
      </c>
      <c r="AA3845" t="str">
        <f>TEXT(tbl_EcommerceSales[[#This Row],[Order_Date]],"mmm")</f>
        <v>Feb</v>
      </c>
      <c r="AB3845">
        <f>YEAR(tbl_EcommerceSales[[#This Row],[Order_Date]])</f>
        <v>2026</v>
      </c>
      <c r="AC3845" t="str">
        <f>IF(tbl_EcommerceSales[[#This Row],[Age]]&lt;18,"Under 18",IF(tbl_EcommerceSales[[#This Row],[Age]]&lt;=25,"18-25",IF(tbl_EcommerceSales[[#This Row],[Age]]&lt;=35,"26-35",IF(tbl_EcommerceSales[[#This Row],[Age]]&lt;=45,"36-45",IF(tbl_EcommerceSales[[#This Row],[Age]]&lt;=55,"46-55","56+")))))</f>
        <v>26-35</v>
      </c>
    </row>
    <row r="3846" spans="1:29" x14ac:dyDescent="0.35">
      <c r="A3846" t="s">
        <v>5877</v>
      </c>
      <c r="B3846" s="7">
        <v>46079</v>
      </c>
      <c r="C3846" t="s">
        <v>1631</v>
      </c>
      <c r="D3846" t="s">
        <v>66</v>
      </c>
      <c r="E3846" t="s">
        <v>25</v>
      </c>
      <c r="F3846">
        <v>37</v>
      </c>
      <c r="G3846" t="s">
        <v>211</v>
      </c>
      <c r="H3846" t="s">
        <v>72</v>
      </c>
      <c r="I3846" t="s">
        <v>338</v>
      </c>
      <c r="J3846" t="s">
        <v>339</v>
      </c>
      <c r="K3846" t="s">
        <v>55</v>
      </c>
      <c r="L3846" t="s">
        <v>56</v>
      </c>
      <c r="M3846">
        <v>2</v>
      </c>
      <c r="N3846" s="2">
        <v>1499</v>
      </c>
      <c r="O3846" s="3">
        <v>0.15</v>
      </c>
      <c r="P3846" s="2">
        <v>1560</v>
      </c>
      <c r="Q3846" t="s">
        <v>123</v>
      </c>
      <c r="R3846" t="s">
        <v>33</v>
      </c>
      <c r="S3846" t="s">
        <v>57</v>
      </c>
      <c r="T3846" s="4">
        <v>5</v>
      </c>
      <c r="U3846" s="11">
        <f t="shared" si="60"/>
        <v>2998</v>
      </c>
      <c r="V3846" s="11">
        <f>tbl_EcommerceSales[[#This Row],[Gross_Sales]]*tbl_EcommerceSales[[#This Row],[Discount]]</f>
        <v>449.7</v>
      </c>
      <c r="W3846" s="11">
        <f>tbl_EcommerceSales[[#This Row],[Gross_Sales]]-tbl_EcommerceSales[[#This Row],[Discount_Amount]]</f>
        <v>2548.3000000000002</v>
      </c>
      <c r="X3846" s="11">
        <f>tbl_EcommerceSales[[#This Row],[Quantity]] * _xlfn.XLOOKUP(tbl_EcommerceSales[[#This Row],[Product_ID]], Product_Master!A:A, Product_Master!F:F)</f>
        <v>1560</v>
      </c>
      <c r="Y3846" s="11">
        <f>tbl_EcommerceSales[[#This Row],[Net_Revenue]]-tbl_EcommerceSales[[#This Row],[Total_Cost]]</f>
        <v>988.30000000000018</v>
      </c>
      <c r="Z3846" s="9">
        <f>IFERROR(#REF!/tbl_EcommerceSales[[#This Row],[Total_Cost]], 0)</f>
        <v>0</v>
      </c>
      <c r="AA3846" t="str">
        <f>TEXT(tbl_EcommerceSales[[#This Row],[Order_Date]],"mmm")</f>
        <v>Feb</v>
      </c>
      <c r="AB3846">
        <f>YEAR(tbl_EcommerceSales[[#This Row],[Order_Date]])</f>
        <v>2026</v>
      </c>
      <c r="AC3846" t="str">
        <f>IF(tbl_EcommerceSales[[#This Row],[Age]]&lt;18,"Under 18",IF(tbl_EcommerceSales[[#This Row],[Age]]&lt;=25,"18-25",IF(tbl_EcommerceSales[[#This Row],[Age]]&lt;=35,"26-35",IF(tbl_EcommerceSales[[#This Row],[Age]]&lt;=45,"36-45",IF(tbl_EcommerceSales[[#This Row],[Age]]&lt;=55,"46-55","56+")))))</f>
        <v>36-45</v>
      </c>
    </row>
    <row r="3847" spans="1:29" x14ac:dyDescent="0.35">
      <c r="A3847" t="s">
        <v>5878</v>
      </c>
      <c r="B3847" s="7">
        <v>46079</v>
      </c>
      <c r="C3847" t="s">
        <v>5344</v>
      </c>
      <c r="D3847" t="s">
        <v>66</v>
      </c>
      <c r="E3847" t="s">
        <v>25</v>
      </c>
      <c r="F3847">
        <v>25</v>
      </c>
      <c r="G3847" t="s">
        <v>38</v>
      </c>
      <c r="H3847" t="s">
        <v>39</v>
      </c>
      <c r="I3847" t="s">
        <v>67</v>
      </c>
      <c r="J3847" t="s">
        <v>68</v>
      </c>
      <c r="K3847" t="s">
        <v>42</v>
      </c>
      <c r="L3847" t="s">
        <v>43</v>
      </c>
      <c r="M3847">
        <v>3</v>
      </c>
      <c r="N3847" s="2">
        <v>799</v>
      </c>
      <c r="O3847" s="3">
        <v>0.2</v>
      </c>
      <c r="P3847" s="2">
        <v>1080</v>
      </c>
      <c r="Q3847" t="s">
        <v>123</v>
      </c>
      <c r="R3847" t="s">
        <v>33</v>
      </c>
      <c r="S3847" t="s">
        <v>34</v>
      </c>
      <c r="T3847" s="4">
        <v>4</v>
      </c>
      <c r="U3847" s="11">
        <f t="shared" si="60"/>
        <v>2397</v>
      </c>
      <c r="V3847" s="11">
        <f>tbl_EcommerceSales[[#This Row],[Gross_Sales]]*tbl_EcommerceSales[[#This Row],[Discount]]</f>
        <v>479.40000000000003</v>
      </c>
      <c r="W3847" s="11">
        <f>tbl_EcommerceSales[[#This Row],[Gross_Sales]]-tbl_EcommerceSales[[#This Row],[Discount_Amount]]</f>
        <v>1917.6</v>
      </c>
      <c r="X3847" s="11">
        <f>tbl_EcommerceSales[[#This Row],[Quantity]] * _xlfn.XLOOKUP(tbl_EcommerceSales[[#This Row],[Product_ID]], Product_Master!A:A, Product_Master!F:F)</f>
        <v>1080</v>
      </c>
      <c r="Y3847" s="11">
        <f>tbl_EcommerceSales[[#This Row],[Net_Revenue]]-tbl_EcommerceSales[[#This Row],[Total_Cost]]</f>
        <v>837.59999999999991</v>
      </c>
      <c r="Z3847" s="9">
        <f>IFERROR(#REF!/tbl_EcommerceSales[[#This Row],[Total_Cost]], 0)</f>
        <v>0</v>
      </c>
      <c r="AA3847" t="str">
        <f>TEXT(tbl_EcommerceSales[[#This Row],[Order_Date]],"mmm")</f>
        <v>Feb</v>
      </c>
      <c r="AB3847">
        <f>YEAR(tbl_EcommerceSales[[#This Row],[Order_Date]])</f>
        <v>2026</v>
      </c>
      <c r="AC3847" t="str">
        <f>IF(tbl_EcommerceSales[[#This Row],[Age]]&lt;18,"Under 18",IF(tbl_EcommerceSales[[#This Row],[Age]]&lt;=25,"18-25",IF(tbl_EcommerceSales[[#This Row],[Age]]&lt;=35,"26-35",IF(tbl_EcommerceSales[[#This Row],[Age]]&lt;=45,"36-45",IF(tbl_EcommerceSales[[#This Row],[Age]]&lt;=55,"46-55","56+")))))</f>
        <v>18-25</v>
      </c>
    </row>
    <row r="3848" spans="1:29" x14ac:dyDescent="0.35">
      <c r="A3848" t="s">
        <v>5879</v>
      </c>
      <c r="B3848" s="7">
        <v>46079</v>
      </c>
      <c r="C3848" t="s">
        <v>5880</v>
      </c>
      <c r="D3848" t="s">
        <v>37</v>
      </c>
      <c r="E3848" t="s">
        <v>25</v>
      </c>
      <c r="F3848">
        <v>39</v>
      </c>
      <c r="G3848" t="s">
        <v>192</v>
      </c>
      <c r="H3848" t="s">
        <v>27</v>
      </c>
      <c r="I3848" t="s">
        <v>357</v>
      </c>
      <c r="J3848" t="s">
        <v>358</v>
      </c>
      <c r="K3848" t="s">
        <v>177</v>
      </c>
      <c r="L3848" t="s">
        <v>178</v>
      </c>
      <c r="M3848">
        <v>2</v>
      </c>
      <c r="N3848" s="2">
        <v>999</v>
      </c>
      <c r="O3848" s="3">
        <v>0.1</v>
      </c>
      <c r="P3848" s="2">
        <v>1040</v>
      </c>
      <c r="Q3848" t="s">
        <v>123</v>
      </c>
      <c r="R3848" t="s">
        <v>33</v>
      </c>
      <c r="S3848" t="s">
        <v>34</v>
      </c>
      <c r="T3848" s="4">
        <v>4</v>
      </c>
      <c r="U3848" s="11">
        <f t="shared" si="60"/>
        <v>1998</v>
      </c>
      <c r="V3848" s="11">
        <f>tbl_EcommerceSales[[#This Row],[Gross_Sales]]*tbl_EcommerceSales[[#This Row],[Discount]]</f>
        <v>199.8</v>
      </c>
      <c r="W3848" s="11">
        <f>tbl_EcommerceSales[[#This Row],[Gross_Sales]]-tbl_EcommerceSales[[#This Row],[Discount_Amount]]</f>
        <v>1798.2</v>
      </c>
      <c r="X3848" s="11">
        <f>tbl_EcommerceSales[[#This Row],[Quantity]] * _xlfn.XLOOKUP(tbl_EcommerceSales[[#This Row],[Product_ID]], Product_Master!A:A, Product_Master!F:F)</f>
        <v>1040</v>
      </c>
      <c r="Y3848" s="11">
        <f>tbl_EcommerceSales[[#This Row],[Net_Revenue]]-tbl_EcommerceSales[[#This Row],[Total_Cost]]</f>
        <v>758.2</v>
      </c>
      <c r="Z3848" s="9">
        <f>IFERROR(#REF!/tbl_EcommerceSales[[#This Row],[Total_Cost]], 0)</f>
        <v>0</v>
      </c>
      <c r="AA3848" t="str">
        <f>TEXT(tbl_EcommerceSales[[#This Row],[Order_Date]],"mmm")</f>
        <v>Feb</v>
      </c>
      <c r="AB3848">
        <f>YEAR(tbl_EcommerceSales[[#This Row],[Order_Date]])</f>
        <v>2026</v>
      </c>
      <c r="AC3848" t="str">
        <f>IF(tbl_EcommerceSales[[#This Row],[Age]]&lt;18,"Under 18",IF(tbl_EcommerceSales[[#This Row],[Age]]&lt;=25,"18-25",IF(tbl_EcommerceSales[[#This Row],[Age]]&lt;=35,"26-35",IF(tbl_EcommerceSales[[#This Row],[Age]]&lt;=45,"36-45",IF(tbl_EcommerceSales[[#This Row],[Age]]&lt;=55,"46-55","56+")))))</f>
        <v>36-45</v>
      </c>
    </row>
    <row r="3849" spans="1:29" x14ac:dyDescent="0.35">
      <c r="A3849" t="s">
        <v>5881</v>
      </c>
      <c r="B3849" s="7">
        <v>46079</v>
      </c>
      <c r="C3849" t="s">
        <v>2606</v>
      </c>
      <c r="D3849" t="s">
        <v>305</v>
      </c>
      <c r="E3849" t="s">
        <v>48</v>
      </c>
      <c r="F3849">
        <v>26</v>
      </c>
      <c r="G3849" t="s">
        <v>289</v>
      </c>
      <c r="H3849" t="s">
        <v>88</v>
      </c>
      <c r="I3849" t="s">
        <v>160</v>
      </c>
      <c r="J3849" t="s">
        <v>161</v>
      </c>
      <c r="K3849" t="s">
        <v>91</v>
      </c>
      <c r="L3849" t="s">
        <v>133</v>
      </c>
      <c r="M3849">
        <v>1</v>
      </c>
      <c r="N3849" s="2">
        <v>1099</v>
      </c>
      <c r="O3849" s="3">
        <v>0</v>
      </c>
      <c r="P3849" s="2">
        <v>520</v>
      </c>
      <c r="Q3849" t="s">
        <v>44</v>
      </c>
      <c r="R3849" t="s">
        <v>93</v>
      </c>
      <c r="S3849" t="s">
        <v>34</v>
      </c>
      <c r="T3849" s="4">
        <v>5</v>
      </c>
      <c r="U3849" s="11">
        <f t="shared" si="60"/>
        <v>1099</v>
      </c>
      <c r="V3849" s="11">
        <f>tbl_EcommerceSales[[#This Row],[Gross_Sales]]*tbl_EcommerceSales[[#This Row],[Discount]]</f>
        <v>0</v>
      </c>
      <c r="W3849" s="11">
        <f>tbl_EcommerceSales[[#This Row],[Gross_Sales]]-tbl_EcommerceSales[[#This Row],[Discount_Amount]]</f>
        <v>1099</v>
      </c>
      <c r="X3849" s="11">
        <f>tbl_EcommerceSales[[#This Row],[Quantity]] * _xlfn.XLOOKUP(tbl_EcommerceSales[[#This Row],[Product_ID]], Product_Master!A:A, Product_Master!F:F)</f>
        <v>520</v>
      </c>
      <c r="Y3849" s="11">
        <f>tbl_EcommerceSales[[#This Row],[Net_Revenue]]-tbl_EcommerceSales[[#This Row],[Total_Cost]]</f>
        <v>579</v>
      </c>
      <c r="Z3849" s="9">
        <f>IFERROR(#REF!/tbl_EcommerceSales[[#This Row],[Total_Cost]], 0)</f>
        <v>0</v>
      </c>
      <c r="AA3849" t="str">
        <f>TEXT(tbl_EcommerceSales[[#This Row],[Order_Date]],"mmm")</f>
        <v>Feb</v>
      </c>
      <c r="AB3849">
        <f>YEAR(tbl_EcommerceSales[[#This Row],[Order_Date]])</f>
        <v>2026</v>
      </c>
      <c r="AC3849" t="str">
        <f>IF(tbl_EcommerceSales[[#This Row],[Age]]&lt;18,"Under 18",IF(tbl_EcommerceSales[[#This Row],[Age]]&lt;=25,"18-25",IF(tbl_EcommerceSales[[#This Row],[Age]]&lt;=35,"26-35",IF(tbl_EcommerceSales[[#This Row],[Age]]&lt;=45,"36-45",IF(tbl_EcommerceSales[[#This Row],[Age]]&lt;=55,"46-55","56+")))))</f>
        <v>26-35</v>
      </c>
    </row>
    <row r="3850" spans="1:29" x14ac:dyDescent="0.35">
      <c r="A3850" t="s">
        <v>5882</v>
      </c>
      <c r="B3850" s="7">
        <v>46079</v>
      </c>
      <c r="C3850" t="s">
        <v>4174</v>
      </c>
      <c r="D3850" t="s">
        <v>227</v>
      </c>
      <c r="E3850" t="s">
        <v>48</v>
      </c>
      <c r="F3850">
        <v>30</v>
      </c>
      <c r="G3850" t="s">
        <v>26</v>
      </c>
      <c r="H3850" t="s">
        <v>27</v>
      </c>
      <c r="I3850" t="s">
        <v>221</v>
      </c>
      <c r="J3850" t="s">
        <v>222</v>
      </c>
      <c r="K3850" t="s">
        <v>177</v>
      </c>
      <c r="L3850" t="s">
        <v>208</v>
      </c>
      <c r="M3850">
        <v>1</v>
      </c>
      <c r="N3850" s="2">
        <v>1499</v>
      </c>
      <c r="O3850" s="3">
        <v>0.2</v>
      </c>
      <c r="P3850" s="2">
        <v>800</v>
      </c>
      <c r="Q3850" t="s">
        <v>123</v>
      </c>
      <c r="R3850" t="s">
        <v>33</v>
      </c>
      <c r="S3850" t="s">
        <v>34</v>
      </c>
      <c r="T3850" s="4">
        <v>5</v>
      </c>
      <c r="U3850" s="11">
        <f t="shared" si="60"/>
        <v>1499</v>
      </c>
      <c r="V3850" s="11">
        <f>tbl_EcommerceSales[[#This Row],[Gross_Sales]]*tbl_EcommerceSales[[#This Row],[Discount]]</f>
        <v>299.8</v>
      </c>
      <c r="W3850" s="11">
        <f>tbl_EcommerceSales[[#This Row],[Gross_Sales]]-tbl_EcommerceSales[[#This Row],[Discount_Amount]]</f>
        <v>1199.2</v>
      </c>
      <c r="X3850" s="11">
        <f>tbl_EcommerceSales[[#This Row],[Quantity]] * _xlfn.XLOOKUP(tbl_EcommerceSales[[#This Row],[Product_ID]], Product_Master!A:A, Product_Master!F:F)</f>
        <v>800</v>
      </c>
      <c r="Y3850" s="11">
        <f>tbl_EcommerceSales[[#This Row],[Net_Revenue]]-tbl_EcommerceSales[[#This Row],[Total_Cost]]</f>
        <v>399.20000000000005</v>
      </c>
      <c r="Z3850" s="9">
        <f>IFERROR(#REF!/tbl_EcommerceSales[[#This Row],[Total_Cost]], 0)</f>
        <v>0</v>
      </c>
      <c r="AA3850" t="str">
        <f>TEXT(tbl_EcommerceSales[[#This Row],[Order_Date]],"mmm")</f>
        <v>Feb</v>
      </c>
      <c r="AB3850">
        <f>YEAR(tbl_EcommerceSales[[#This Row],[Order_Date]])</f>
        <v>2026</v>
      </c>
      <c r="AC3850" t="str">
        <f>IF(tbl_EcommerceSales[[#This Row],[Age]]&lt;18,"Under 18",IF(tbl_EcommerceSales[[#This Row],[Age]]&lt;=25,"18-25",IF(tbl_EcommerceSales[[#This Row],[Age]]&lt;=35,"26-35",IF(tbl_EcommerceSales[[#This Row],[Age]]&lt;=45,"36-45",IF(tbl_EcommerceSales[[#This Row],[Age]]&lt;=55,"46-55","56+")))))</f>
        <v>26-35</v>
      </c>
    </row>
    <row r="3851" spans="1:29" x14ac:dyDescent="0.35">
      <c r="A3851" t="s">
        <v>5883</v>
      </c>
      <c r="B3851" s="7">
        <v>46079</v>
      </c>
      <c r="C3851" t="s">
        <v>2107</v>
      </c>
      <c r="D3851" t="s">
        <v>148</v>
      </c>
      <c r="E3851" t="s">
        <v>48</v>
      </c>
      <c r="F3851">
        <v>33</v>
      </c>
      <c r="G3851" t="s">
        <v>211</v>
      </c>
      <c r="H3851" t="s">
        <v>72</v>
      </c>
      <c r="I3851" t="s">
        <v>53</v>
      </c>
      <c r="J3851" t="s">
        <v>54</v>
      </c>
      <c r="K3851" t="s">
        <v>55</v>
      </c>
      <c r="L3851" t="s">
        <v>56</v>
      </c>
      <c r="M3851">
        <v>2</v>
      </c>
      <c r="N3851" s="2">
        <v>799</v>
      </c>
      <c r="O3851" s="3">
        <v>0.15</v>
      </c>
      <c r="P3851" s="2">
        <v>780</v>
      </c>
      <c r="Q3851" t="s">
        <v>319</v>
      </c>
      <c r="R3851" t="s">
        <v>33</v>
      </c>
      <c r="S3851" t="s">
        <v>34</v>
      </c>
      <c r="T3851" s="4">
        <v>4</v>
      </c>
      <c r="U3851" s="11">
        <f t="shared" si="60"/>
        <v>1598</v>
      </c>
      <c r="V3851" s="11">
        <f>tbl_EcommerceSales[[#This Row],[Gross_Sales]]*tbl_EcommerceSales[[#This Row],[Discount]]</f>
        <v>239.7</v>
      </c>
      <c r="W3851" s="11">
        <f>tbl_EcommerceSales[[#This Row],[Gross_Sales]]-tbl_EcommerceSales[[#This Row],[Discount_Amount]]</f>
        <v>1358.3</v>
      </c>
      <c r="X3851" s="11">
        <f>tbl_EcommerceSales[[#This Row],[Quantity]] * _xlfn.XLOOKUP(tbl_EcommerceSales[[#This Row],[Product_ID]], Product_Master!A:A, Product_Master!F:F)</f>
        <v>780</v>
      </c>
      <c r="Y3851" s="11">
        <f>tbl_EcommerceSales[[#This Row],[Net_Revenue]]-tbl_EcommerceSales[[#This Row],[Total_Cost]]</f>
        <v>578.29999999999995</v>
      </c>
      <c r="Z3851" s="9">
        <f>IFERROR(#REF!/tbl_EcommerceSales[[#This Row],[Total_Cost]], 0)</f>
        <v>0</v>
      </c>
      <c r="AA3851" t="str">
        <f>TEXT(tbl_EcommerceSales[[#This Row],[Order_Date]],"mmm")</f>
        <v>Feb</v>
      </c>
      <c r="AB3851">
        <f>YEAR(tbl_EcommerceSales[[#This Row],[Order_Date]])</f>
        <v>2026</v>
      </c>
      <c r="AC3851" t="str">
        <f>IF(tbl_EcommerceSales[[#This Row],[Age]]&lt;18,"Under 18",IF(tbl_EcommerceSales[[#This Row],[Age]]&lt;=25,"18-25",IF(tbl_EcommerceSales[[#This Row],[Age]]&lt;=35,"26-35",IF(tbl_EcommerceSales[[#This Row],[Age]]&lt;=45,"36-45",IF(tbl_EcommerceSales[[#This Row],[Age]]&lt;=55,"46-55","56+")))))</f>
        <v>26-35</v>
      </c>
    </row>
    <row r="3852" spans="1:29" x14ac:dyDescent="0.35">
      <c r="A3852" t="s">
        <v>5884</v>
      </c>
      <c r="B3852" s="7">
        <v>46079</v>
      </c>
      <c r="C3852" t="s">
        <v>5885</v>
      </c>
      <c r="D3852" t="s">
        <v>51</v>
      </c>
      <c r="E3852" t="s">
        <v>48</v>
      </c>
      <c r="F3852">
        <v>24</v>
      </c>
      <c r="G3852" t="s">
        <v>38</v>
      </c>
      <c r="H3852" t="s">
        <v>39</v>
      </c>
      <c r="I3852" t="s">
        <v>357</v>
      </c>
      <c r="J3852" t="s">
        <v>358</v>
      </c>
      <c r="K3852" t="s">
        <v>177</v>
      </c>
      <c r="L3852" t="s">
        <v>178</v>
      </c>
      <c r="M3852">
        <v>1</v>
      </c>
      <c r="N3852" s="2">
        <v>999</v>
      </c>
      <c r="O3852" s="3">
        <v>0.1</v>
      </c>
      <c r="P3852" s="2">
        <v>520</v>
      </c>
      <c r="Q3852" t="s">
        <v>32</v>
      </c>
      <c r="R3852" t="s">
        <v>33</v>
      </c>
      <c r="S3852" t="s">
        <v>57</v>
      </c>
      <c r="T3852" s="4">
        <v>4</v>
      </c>
      <c r="U3852" s="11">
        <f t="shared" si="60"/>
        <v>999</v>
      </c>
      <c r="V3852" s="11">
        <f>tbl_EcommerceSales[[#This Row],[Gross_Sales]]*tbl_EcommerceSales[[#This Row],[Discount]]</f>
        <v>99.9</v>
      </c>
      <c r="W3852" s="11">
        <f>tbl_EcommerceSales[[#This Row],[Gross_Sales]]-tbl_EcommerceSales[[#This Row],[Discount_Amount]]</f>
        <v>899.1</v>
      </c>
      <c r="X3852" s="11">
        <f>tbl_EcommerceSales[[#This Row],[Quantity]] * _xlfn.XLOOKUP(tbl_EcommerceSales[[#This Row],[Product_ID]], Product_Master!A:A, Product_Master!F:F)</f>
        <v>520</v>
      </c>
      <c r="Y3852" s="11">
        <f>tbl_EcommerceSales[[#This Row],[Net_Revenue]]-tbl_EcommerceSales[[#This Row],[Total_Cost]]</f>
        <v>379.1</v>
      </c>
      <c r="Z3852" s="9">
        <f>IFERROR(#REF!/tbl_EcommerceSales[[#This Row],[Total_Cost]], 0)</f>
        <v>0</v>
      </c>
      <c r="AA3852" t="str">
        <f>TEXT(tbl_EcommerceSales[[#This Row],[Order_Date]],"mmm")</f>
        <v>Feb</v>
      </c>
      <c r="AB3852">
        <f>YEAR(tbl_EcommerceSales[[#This Row],[Order_Date]])</f>
        <v>2026</v>
      </c>
      <c r="AC3852" t="str">
        <f>IF(tbl_EcommerceSales[[#This Row],[Age]]&lt;18,"Under 18",IF(tbl_EcommerceSales[[#This Row],[Age]]&lt;=25,"18-25",IF(tbl_EcommerceSales[[#This Row],[Age]]&lt;=35,"26-35",IF(tbl_EcommerceSales[[#This Row],[Age]]&lt;=45,"36-45",IF(tbl_EcommerceSales[[#This Row],[Age]]&lt;=55,"46-55","56+")))))</f>
        <v>18-25</v>
      </c>
    </row>
    <row r="3853" spans="1:29" x14ac:dyDescent="0.35">
      <c r="A3853" t="s">
        <v>5886</v>
      </c>
      <c r="B3853" s="7">
        <v>46079</v>
      </c>
      <c r="C3853" t="s">
        <v>5887</v>
      </c>
      <c r="D3853" t="s">
        <v>79</v>
      </c>
      <c r="E3853" t="s">
        <v>25</v>
      </c>
      <c r="F3853">
        <v>40</v>
      </c>
      <c r="G3853" t="s">
        <v>38</v>
      </c>
      <c r="H3853" t="s">
        <v>39</v>
      </c>
      <c r="I3853" t="s">
        <v>290</v>
      </c>
      <c r="J3853" t="s">
        <v>291</v>
      </c>
      <c r="K3853" t="s">
        <v>30</v>
      </c>
      <c r="L3853" t="s">
        <v>31</v>
      </c>
      <c r="M3853">
        <v>2</v>
      </c>
      <c r="N3853" s="2">
        <v>3499</v>
      </c>
      <c r="O3853" s="3">
        <v>0.05</v>
      </c>
      <c r="P3853" s="2">
        <v>4500</v>
      </c>
      <c r="Q3853" t="s">
        <v>123</v>
      </c>
      <c r="R3853" t="s">
        <v>33</v>
      </c>
      <c r="S3853" t="s">
        <v>34</v>
      </c>
      <c r="T3853" s="4">
        <v>4</v>
      </c>
      <c r="U3853" s="11">
        <f t="shared" si="60"/>
        <v>6998</v>
      </c>
      <c r="V3853" s="11">
        <f>tbl_EcommerceSales[[#This Row],[Gross_Sales]]*tbl_EcommerceSales[[#This Row],[Discount]]</f>
        <v>349.90000000000003</v>
      </c>
      <c r="W3853" s="11">
        <f>tbl_EcommerceSales[[#This Row],[Gross_Sales]]-tbl_EcommerceSales[[#This Row],[Discount_Amount]]</f>
        <v>6648.1</v>
      </c>
      <c r="X3853" s="11">
        <f>tbl_EcommerceSales[[#This Row],[Quantity]] * _xlfn.XLOOKUP(tbl_EcommerceSales[[#This Row],[Product_ID]], Product_Master!A:A, Product_Master!F:F)</f>
        <v>4500</v>
      </c>
      <c r="Y3853" s="11">
        <f>tbl_EcommerceSales[[#This Row],[Net_Revenue]]-tbl_EcommerceSales[[#This Row],[Total_Cost]]</f>
        <v>2148.1000000000004</v>
      </c>
      <c r="Z3853" s="9">
        <f>IFERROR(#REF!/tbl_EcommerceSales[[#This Row],[Total_Cost]], 0)</f>
        <v>0</v>
      </c>
      <c r="AA3853" t="str">
        <f>TEXT(tbl_EcommerceSales[[#This Row],[Order_Date]],"mmm")</f>
        <v>Feb</v>
      </c>
      <c r="AB3853">
        <f>YEAR(tbl_EcommerceSales[[#This Row],[Order_Date]])</f>
        <v>2026</v>
      </c>
      <c r="AC3853" t="str">
        <f>IF(tbl_EcommerceSales[[#This Row],[Age]]&lt;18,"Under 18",IF(tbl_EcommerceSales[[#This Row],[Age]]&lt;=25,"18-25",IF(tbl_EcommerceSales[[#This Row],[Age]]&lt;=35,"26-35",IF(tbl_EcommerceSales[[#This Row],[Age]]&lt;=45,"36-45",IF(tbl_EcommerceSales[[#This Row],[Age]]&lt;=55,"46-55","56+")))))</f>
        <v>36-45</v>
      </c>
    </row>
    <row r="3854" spans="1:29" x14ac:dyDescent="0.35">
      <c r="A3854" t="s">
        <v>5888</v>
      </c>
      <c r="B3854" s="7">
        <v>46079</v>
      </c>
      <c r="C3854" t="s">
        <v>1307</v>
      </c>
      <c r="D3854" t="s">
        <v>37</v>
      </c>
      <c r="E3854" t="s">
        <v>25</v>
      </c>
      <c r="F3854">
        <v>36</v>
      </c>
      <c r="G3854" t="s">
        <v>211</v>
      </c>
      <c r="H3854" t="s">
        <v>72</v>
      </c>
      <c r="I3854" t="s">
        <v>28</v>
      </c>
      <c r="J3854" t="s">
        <v>29</v>
      </c>
      <c r="K3854" t="s">
        <v>30</v>
      </c>
      <c r="L3854" t="s">
        <v>31</v>
      </c>
      <c r="M3854">
        <v>2</v>
      </c>
      <c r="N3854" s="2">
        <v>5999</v>
      </c>
      <c r="O3854" s="3">
        <v>0.15</v>
      </c>
      <c r="P3854" s="2">
        <v>7800</v>
      </c>
      <c r="Q3854" t="s">
        <v>32</v>
      </c>
      <c r="R3854" t="s">
        <v>33</v>
      </c>
      <c r="S3854" t="s">
        <v>57</v>
      </c>
      <c r="T3854" s="4">
        <v>4</v>
      </c>
      <c r="U3854" s="11">
        <f t="shared" si="60"/>
        <v>11998</v>
      </c>
      <c r="V3854" s="11">
        <f>tbl_EcommerceSales[[#This Row],[Gross_Sales]]*tbl_EcommerceSales[[#This Row],[Discount]]</f>
        <v>1799.7</v>
      </c>
      <c r="W3854" s="11">
        <f>tbl_EcommerceSales[[#This Row],[Gross_Sales]]-tbl_EcommerceSales[[#This Row],[Discount_Amount]]</f>
        <v>10198.299999999999</v>
      </c>
      <c r="X3854" s="11">
        <f>tbl_EcommerceSales[[#This Row],[Quantity]] * _xlfn.XLOOKUP(tbl_EcommerceSales[[#This Row],[Product_ID]], Product_Master!A:A, Product_Master!F:F)</f>
        <v>7800</v>
      </c>
      <c r="Y3854" s="11">
        <f>tbl_EcommerceSales[[#This Row],[Net_Revenue]]-tbl_EcommerceSales[[#This Row],[Total_Cost]]</f>
        <v>2398.2999999999993</v>
      </c>
      <c r="Z3854" s="9">
        <f>IFERROR(#REF!/tbl_EcommerceSales[[#This Row],[Total_Cost]], 0)</f>
        <v>0</v>
      </c>
      <c r="AA3854" t="str">
        <f>TEXT(tbl_EcommerceSales[[#This Row],[Order_Date]],"mmm")</f>
        <v>Feb</v>
      </c>
      <c r="AB3854">
        <f>YEAR(tbl_EcommerceSales[[#This Row],[Order_Date]])</f>
        <v>2026</v>
      </c>
      <c r="AC3854" t="str">
        <f>IF(tbl_EcommerceSales[[#This Row],[Age]]&lt;18,"Under 18",IF(tbl_EcommerceSales[[#This Row],[Age]]&lt;=25,"18-25",IF(tbl_EcommerceSales[[#This Row],[Age]]&lt;=35,"26-35",IF(tbl_EcommerceSales[[#This Row],[Age]]&lt;=45,"36-45",IF(tbl_EcommerceSales[[#This Row],[Age]]&lt;=55,"46-55","56+")))))</f>
        <v>36-45</v>
      </c>
    </row>
    <row r="3855" spans="1:29" x14ac:dyDescent="0.35">
      <c r="A3855" t="s">
        <v>5889</v>
      </c>
      <c r="B3855" s="7">
        <v>46079</v>
      </c>
      <c r="C3855" t="s">
        <v>2138</v>
      </c>
      <c r="D3855" t="s">
        <v>227</v>
      </c>
      <c r="E3855" t="s">
        <v>25</v>
      </c>
      <c r="F3855">
        <v>20</v>
      </c>
      <c r="G3855" t="s">
        <v>246</v>
      </c>
      <c r="H3855" t="s">
        <v>27</v>
      </c>
      <c r="I3855" t="s">
        <v>40</v>
      </c>
      <c r="J3855" t="s">
        <v>41</v>
      </c>
      <c r="K3855" t="s">
        <v>42</v>
      </c>
      <c r="L3855" t="s">
        <v>43</v>
      </c>
      <c r="M3855">
        <v>3</v>
      </c>
      <c r="N3855" s="2">
        <v>699</v>
      </c>
      <c r="O3855" s="3">
        <v>0.2</v>
      </c>
      <c r="P3855" s="2">
        <v>930</v>
      </c>
      <c r="Q3855" t="s">
        <v>32</v>
      </c>
      <c r="R3855" t="s">
        <v>33</v>
      </c>
      <c r="S3855" t="s">
        <v>57</v>
      </c>
      <c r="T3855" s="4">
        <v>4</v>
      </c>
      <c r="U3855" s="11">
        <f t="shared" si="60"/>
        <v>2097</v>
      </c>
      <c r="V3855" s="11">
        <f>tbl_EcommerceSales[[#This Row],[Gross_Sales]]*tbl_EcommerceSales[[#This Row],[Discount]]</f>
        <v>419.40000000000003</v>
      </c>
      <c r="W3855" s="11">
        <f>tbl_EcommerceSales[[#This Row],[Gross_Sales]]-tbl_EcommerceSales[[#This Row],[Discount_Amount]]</f>
        <v>1677.6</v>
      </c>
      <c r="X3855" s="11">
        <f>tbl_EcommerceSales[[#This Row],[Quantity]] * _xlfn.XLOOKUP(tbl_EcommerceSales[[#This Row],[Product_ID]], Product_Master!A:A, Product_Master!F:F)</f>
        <v>930</v>
      </c>
      <c r="Y3855" s="11">
        <f>tbl_EcommerceSales[[#This Row],[Net_Revenue]]-tbl_EcommerceSales[[#This Row],[Total_Cost]]</f>
        <v>747.59999999999991</v>
      </c>
      <c r="Z3855" s="9">
        <f>IFERROR(#REF!/tbl_EcommerceSales[[#This Row],[Total_Cost]], 0)</f>
        <v>0</v>
      </c>
      <c r="AA3855" t="str">
        <f>TEXT(tbl_EcommerceSales[[#This Row],[Order_Date]],"mmm")</f>
        <v>Feb</v>
      </c>
      <c r="AB3855">
        <f>YEAR(tbl_EcommerceSales[[#This Row],[Order_Date]])</f>
        <v>2026</v>
      </c>
      <c r="AC3855" t="str">
        <f>IF(tbl_EcommerceSales[[#This Row],[Age]]&lt;18,"Under 18",IF(tbl_EcommerceSales[[#This Row],[Age]]&lt;=25,"18-25",IF(tbl_EcommerceSales[[#This Row],[Age]]&lt;=35,"26-35",IF(tbl_EcommerceSales[[#This Row],[Age]]&lt;=45,"36-45",IF(tbl_EcommerceSales[[#This Row],[Age]]&lt;=55,"46-55","56+")))))</f>
        <v>18-25</v>
      </c>
    </row>
    <row r="3856" spans="1:29" x14ac:dyDescent="0.35">
      <c r="A3856" t="s">
        <v>5890</v>
      </c>
      <c r="B3856" s="7">
        <v>46079</v>
      </c>
      <c r="C3856" t="s">
        <v>3922</v>
      </c>
      <c r="D3856" t="s">
        <v>66</v>
      </c>
      <c r="E3856" t="s">
        <v>48</v>
      </c>
      <c r="F3856">
        <v>38</v>
      </c>
      <c r="G3856" t="s">
        <v>155</v>
      </c>
      <c r="H3856" t="s">
        <v>88</v>
      </c>
      <c r="I3856" t="s">
        <v>73</v>
      </c>
      <c r="J3856" t="s">
        <v>74</v>
      </c>
      <c r="K3856" t="s">
        <v>55</v>
      </c>
      <c r="L3856" t="s">
        <v>75</v>
      </c>
      <c r="M3856">
        <v>2</v>
      </c>
      <c r="N3856" s="2">
        <v>2899</v>
      </c>
      <c r="O3856" s="3">
        <v>0.1</v>
      </c>
      <c r="P3856" s="2">
        <v>3400</v>
      </c>
      <c r="Q3856" t="s">
        <v>32</v>
      </c>
      <c r="R3856" t="s">
        <v>33</v>
      </c>
      <c r="S3856" t="s">
        <v>34</v>
      </c>
      <c r="T3856" s="4">
        <v>4</v>
      </c>
      <c r="U3856" s="11">
        <f t="shared" si="60"/>
        <v>5798</v>
      </c>
      <c r="V3856" s="11">
        <f>tbl_EcommerceSales[[#This Row],[Gross_Sales]]*tbl_EcommerceSales[[#This Row],[Discount]]</f>
        <v>579.80000000000007</v>
      </c>
      <c r="W3856" s="11">
        <f>tbl_EcommerceSales[[#This Row],[Gross_Sales]]-tbl_EcommerceSales[[#This Row],[Discount_Amount]]</f>
        <v>5218.2</v>
      </c>
      <c r="X3856" s="11">
        <f>tbl_EcommerceSales[[#This Row],[Quantity]] * _xlfn.XLOOKUP(tbl_EcommerceSales[[#This Row],[Product_ID]], Product_Master!A:A, Product_Master!F:F)</f>
        <v>3400</v>
      </c>
      <c r="Y3856" s="11">
        <f>tbl_EcommerceSales[[#This Row],[Net_Revenue]]-tbl_EcommerceSales[[#This Row],[Total_Cost]]</f>
        <v>1818.1999999999998</v>
      </c>
      <c r="Z3856" s="9">
        <f>IFERROR(#REF!/tbl_EcommerceSales[[#This Row],[Total_Cost]], 0)</f>
        <v>0</v>
      </c>
      <c r="AA3856" t="str">
        <f>TEXT(tbl_EcommerceSales[[#This Row],[Order_Date]],"mmm")</f>
        <v>Feb</v>
      </c>
      <c r="AB3856">
        <f>YEAR(tbl_EcommerceSales[[#This Row],[Order_Date]])</f>
        <v>2026</v>
      </c>
      <c r="AC3856" t="str">
        <f>IF(tbl_EcommerceSales[[#This Row],[Age]]&lt;18,"Under 18",IF(tbl_EcommerceSales[[#This Row],[Age]]&lt;=25,"18-25",IF(tbl_EcommerceSales[[#This Row],[Age]]&lt;=35,"26-35",IF(tbl_EcommerceSales[[#This Row],[Age]]&lt;=45,"36-45",IF(tbl_EcommerceSales[[#This Row],[Age]]&lt;=55,"46-55","56+")))))</f>
        <v>36-45</v>
      </c>
    </row>
    <row r="3857" spans="1:29" x14ac:dyDescent="0.35">
      <c r="A3857" t="s">
        <v>5891</v>
      </c>
      <c r="B3857" s="7">
        <v>46079</v>
      </c>
      <c r="C3857" t="s">
        <v>5892</v>
      </c>
      <c r="D3857" t="s">
        <v>254</v>
      </c>
      <c r="E3857" t="s">
        <v>25</v>
      </c>
      <c r="F3857">
        <v>39</v>
      </c>
      <c r="G3857" t="s">
        <v>174</v>
      </c>
      <c r="H3857" t="s">
        <v>39</v>
      </c>
      <c r="I3857" t="s">
        <v>175</v>
      </c>
      <c r="J3857" t="s">
        <v>176</v>
      </c>
      <c r="K3857" t="s">
        <v>177</v>
      </c>
      <c r="L3857" t="s">
        <v>178</v>
      </c>
      <c r="M3857">
        <v>1</v>
      </c>
      <c r="N3857" s="2">
        <v>699</v>
      </c>
      <c r="O3857" s="3">
        <v>0</v>
      </c>
      <c r="P3857" s="2">
        <v>320</v>
      </c>
      <c r="Q3857" t="s">
        <v>76</v>
      </c>
      <c r="R3857" t="s">
        <v>33</v>
      </c>
      <c r="S3857" t="s">
        <v>34</v>
      </c>
      <c r="T3857" s="4">
        <v>1</v>
      </c>
      <c r="U3857" s="11">
        <f t="shared" si="60"/>
        <v>699</v>
      </c>
      <c r="V3857" s="11">
        <f>tbl_EcommerceSales[[#This Row],[Gross_Sales]]*tbl_EcommerceSales[[#This Row],[Discount]]</f>
        <v>0</v>
      </c>
      <c r="W3857" s="11">
        <f>tbl_EcommerceSales[[#This Row],[Gross_Sales]]-tbl_EcommerceSales[[#This Row],[Discount_Amount]]</f>
        <v>699</v>
      </c>
      <c r="X3857" s="11">
        <f>tbl_EcommerceSales[[#This Row],[Quantity]] * _xlfn.XLOOKUP(tbl_EcommerceSales[[#This Row],[Product_ID]], Product_Master!A:A, Product_Master!F:F)</f>
        <v>320</v>
      </c>
      <c r="Y3857" s="11">
        <f>tbl_EcommerceSales[[#This Row],[Net_Revenue]]-tbl_EcommerceSales[[#This Row],[Total_Cost]]</f>
        <v>379</v>
      </c>
      <c r="Z3857" s="9">
        <f>IFERROR(#REF!/tbl_EcommerceSales[[#This Row],[Total_Cost]], 0)</f>
        <v>0</v>
      </c>
      <c r="AA3857" t="str">
        <f>TEXT(tbl_EcommerceSales[[#This Row],[Order_Date]],"mmm")</f>
        <v>Feb</v>
      </c>
      <c r="AB3857">
        <f>YEAR(tbl_EcommerceSales[[#This Row],[Order_Date]])</f>
        <v>2026</v>
      </c>
      <c r="AC3857" t="str">
        <f>IF(tbl_EcommerceSales[[#This Row],[Age]]&lt;18,"Under 18",IF(tbl_EcommerceSales[[#This Row],[Age]]&lt;=25,"18-25",IF(tbl_EcommerceSales[[#This Row],[Age]]&lt;=35,"26-35",IF(tbl_EcommerceSales[[#This Row],[Age]]&lt;=45,"36-45",IF(tbl_EcommerceSales[[#This Row],[Age]]&lt;=55,"46-55","56+")))))</f>
        <v>36-45</v>
      </c>
    </row>
    <row r="3858" spans="1:29" x14ac:dyDescent="0.35">
      <c r="A3858" t="s">
        <v>5893</v>
      </c>
      <c r="B3858" s="7">
        <v>46079</v>
      </c>
      <c r="C3858" t="s">
        <v>1355</v>
      </c>
      <c r="D3858" t="s">
        <v>60</v>
      </c>
      <c r="E3858" t="s">
        <v>25</v>
      </c>
      <c r="F3858">
        <v>34</v>
      </c>
      <c r="G3858" t="s">
        <v>211</v>
      </c>
      <c r="H3858" t="s">
        <v>72</v>
      </c>
      <c r="I3858" t="s">
        <v>111</v>
      </c>
      <c r="J3858" t="s">
        <v>112</v>
      </c>
      <c r="K3858" t="s">
        <v>55</v>
      </c>
      <c r="L3858" t="s">
        <v>113</v>
      </c>
      <c r="M3858">
        <v>1</v>
      </c>
      <c r="N3858" s="2">
        <v>1799</v>
      </c>
      <c r="O3858" s="3">
        <v>0.1</v>
      </c>
      <c r="P3858" s="2">
        <v>950</v>
      </c>
      <c r="Q3858" t="s">
        <v>123</v>
      </c>
      <c r="R3858" t="s">
        <v>33</v>
      </c>
      <c r="S3858" t="s">
        <v>34</v>
      </c>
      <c r="T3858" s="4">
        <v>4</v>
      </c>
      <c r="U3858" s="11">
        <f t="shared" si="60"/>
        <v>1799</v>
      </c>
      <c r="V3858" s="11">
        <f>tbl_EcommerceSales[[#This Row],[Gross_Sales]]*tbl_EcommerceSales[[#This Row],[Discount]]</f>
        <v>179.9</v>
      </c>
      <c r="W3858" s="11">
        <f>tbl_EcommerceSales[[#This Row],[Gross_Sales]]-tbl_EcommerceSales[[#This Row],[Discount_Amount]]</f>
        <v>1619.1</v>
      </c>
      <c r="X3858" s="11">
        <f>tbl_EcommerceSales[[#This Row],[Quantity]] * _xlfn.XLOOKUP(tbl_EcommerceSales[[#This Row],[Product_ID]], Product_Master!A:A, Product_Master!F:F)</f>
        <v>950</v>
      </c>
      <c r="Y3858" s="11">
        <f>tbl_EcommerceSales[[#This Row],[Net_Revenue]]-tbl_EcommerceSales[[#This Row],[Total_Cost]]</f>
        <v>669.09999999999991</v>
      </c>
      <c r="Z3858" s="9">
        <f>IFERROR(#REF!/tbl_EcommerceSales[[#This Row],[Total_Cost]], 0)</f>
        <v>0</v>
      </c>
      <c r="AA3858" t="str">
        <f>TEXT(tbl_EcommerceSales[[#This Row],[Order_Date]],"mmm")</f>
        <v>Feb</v>
      </c>
      <c r="AB3858">
        <f>YEAR(tbl_EcommerceSales[[#This Row],[Order_Date]])</f>
        <v>2026</v>
      </c>
      <c r="AC3858" t="str">
        <f>IF(tbl_EcommerceSales[[#This Row],[Age]]&lt;18,"Under 18",IF(tbl_EcommerceSales[[#This Row],[Age]]&lt;=25,"18-25",IF(tbl_EcommerceSales[[#This Row],[Age]]&lt;=35,"26-35",IF(tbl_EcommerceSales[[#This Row],[Age]]&lt;=45,"36-45",IF(tbl_EcommerceSales[[#This Row],[Age]]&lt;=55,"46-55","56+")))))</f>
        <v>26-35</v>
      </c>
    </row>
    <row r="3859" spans="1:29" x14ac:dyDescent="0.35">
      <c r="A3859" t="s">
        <v>5894</v>
      </c>
      <c r="B3859" s="7">
        <v>46080</v>
      </c>
      <c r="C3859" t="s">
        <v>5895</v>
      </c>
      <c r="D3859" t="s">
        <v>195</v>
      </c>
      <c r="E3859" t="s">
        <v>25</v>
      </c>
      <c r="F3859">
        <v>26</v>
      </c>
      <c r="G3859" t="s">
        <v>192</v>
      </c>
      <c r="H3859" t="s">
        <v>27</v>
      </c>
      <c r="I3859" t="s">
        <v>160</v>
      </c>
      <c r="J3859" t="s">
        <v>161</v>
      </c>
      <c r="K3859" t="s">
        <v>91</v>
      </c>
      <c r="L3859" t="s">
        <v>133</v>
      </c>
      <c r="M3859">
        <v>3</v>
      </c>
      <c r="N3859" s="2">
        <v>1099</v>
      </c>
      <c r="O3859" s="3">
        <v>0.25</v>
      </c>
      <c r="P3859" s="2">
        <v>1560</v>
      </c>
      <c r="Q3859" t="s">
        <v>123</v>
      </c>
      <c r="R3859" t="s">
        <v>33</v>
      </c>
      <c r="S3859" t="s">
        <v>34</v>
      </c>
      <c r="T3859" s="4">
        <v>4</v>
      </c>
      <c r="U3859" s="11">
        <f t="shared" si="60"/>
        <v>3297</v>
      </c>
      <c r="V3859" s="11">
        <f>tbl_EcommerceSales[[#This Row],[Gross_Sales]]*tbl_EcommerceSales[[#This Row],[Discount]]</f>
        <v>824.25</v>
      </c>
      <c r="W3859" s="11">
        <f>tbl_EcommerceSales[[#This Row],[Gross_Sales]]-tbl_EcommerceSales[[#This Row],[Discount_Amount]]</f>
        <v>2472.75</v>
      </c>
      <c r="X3859" s="11">
        <f>tbl_EcommerceSales[[#This Row],[Quantity]] * _xlfn.XLOOKUP(tbl_EcommerceSales[[#This Row],[Product_ID]], Product_Master!A:A, Product_Master!F:F)</f>
        <v>1560</v>
      </c>
      <c r="Y3859" s="11">
        <f>tbl_EcommerceSales[[#This Row],[Net_Revenue]]-tbl_EcommerceSales[[#This Row],[Total_Cost]]</f>
        <v>912.75</v>
      </c>
      <c r="Z3859" s="9">
        <f>IFERROR(#REF!/tbl_EcommerceSales[[#This Row],[Total_Cost]], 0)</f>
        <v>0</v>
      </c>
      <c r="AA3859" t="str">
        <f>TEXT(tbl_EcommerceSales[[#This Row],[Order_Date]],"mmm")</f>
        <v>Feb</v>
      </c>
      <c r="AB3859">
        <f>YEAR(tbl_EcommerceSales[[#This Row],[Order_Date]])</f>
        <v>2026</v>
      </c>
      <c r="AC3859" t="str">
        <f>IF(tbl_EcommerceSales[[#This Row],[Age]]&lt;18,"Under 18",IF(tbl_EcommerceSales[[#This Row],[Age]]&lt;=25,"18-25",IF(tbl_EcommerceSales[[#This Row],[Age]]&lt;=35,"26-35",IF(tbl_EcommerceSales[[#This Row],[Age]]&lt;=45,"36-45",IF(tbl_EcommerceSales[[#This Row],[Age]]&lt;=55,"46-55","56+")))))</f>
        <v>26-35</v>
      </c>
    </row>
    <row r="3860" spans="1:29" x14ac:dyDescent="0.35">
      <c r="A3860" t="s">
        <v>5896</v>
      </c>
      <c r="B3860" s="7">
        <v>46080</v>
      </c>
      <c r="C3860" t="s">
        <v>3605</v>
      </c>
      <c r="D3860" t="s">
        <v>235</v>
      </c>
      <c r="E3860" t="s">
        <v>25</v>
      </c>
      <c r="F3860">
        <v>38</v>
      </c>
      <c r="G3860" t="s">
        <v>289</v>
      </c>
      <c r="H3860" t="s">
        <v>88</v>
      </c>
      <c r="I3860" t="s">
        <v>241</v>
      </c>
      <c r="J3860" t="s">
        <v>242</v>
      </c>
      <c r="K3860" t="s">
        <v>42</v>
      </c>
      <c r="L3860" t="s">
        <v>243</v>
      </c>
      <c r="M3860">
        <v>3</v>
      </c>
      <c r="N3860" s="2">
        <v>649</v>
      </c>
      <c r="O3860" s="3">
        <v>0.15</v>
      </c>
      <c r="P3860" s="2">
        <v>870</v>
      </c>
      <c r="Q3860" t="s">
        <v>44</v>
      </c>
      <c r="R3860" t="s">
        <v>33</v>
      </c>
      <c r="S3860" t="s">
        <v>57</v>
      </c>
      <c r="T3860" s="4">
        <v>4</v>
      </c>
      <c r="U3860" s="11">
        <f t="shared" si="60"/>
        <v>1947</v>
      </c>
      <c r="V3860" s="11">
        <f>tbl_EcommerceSales[[#This Row],[Gross_Sales]]*tbl_EcommerceSales[[#This Row],[Discount]]</f>
        <v>292.05</v>
      </c>
      <c r="W3860" s="11">
        <f>tbl_EcommerceSales[[#This Row],[Gross_Sales]]-tbl_EcommerceSales[[#This Row],[Discount_Amount]]</f>
        <v>1654.95</v>
      </c>
      <c r="X3860" s="11">
        <f>tbl_EcommerceSales[[#This Row],[Quantity]] * _xlfn.XLOOKUP(tbl_EcommerceSales[[#This Row],[Product_ID]], Product_Master!A:A, Product_Master!F:F)</f>
        <v>870</v>
      </c>
      <c r="Y3860" s="11">
        <f>tbl_EcommerceSales[[#This Row],[Net_Revenue]]-tbl_EcommerceSales[[#This Row],[Total_Cost]]</f>
        <v>784.95</v>
      </c>
      <c r="Z3860" s="9">
        <f>IFERROR(#REF!/tbl_EcommerceSales[[#This Row],[Total_Cost]], 0)</f>
        <v>0</v>
      </c>
      <c r="AA3860" t="str">
        <f>TEXT(tbl_EcommerceSales[[#This Row],[Order_Date]],"mmm")</f>
        <v>Feb</v>
      </c>
      <c r="AB3860">
        <f>YEAR(tbl_EcommerceSales[[#This Row],[Order_Date]])</f>
        <v>2026</v>
      </c>
      <c r="AC3860" t="str">
        <f>IF(tbl_EcommerceSales[[#This Row],[Age]]&lt;18,"Under 18",IF(tbl_EcommerceSales[[#This Row],[Age]]&lt;=25,"18-25",IF(tbl_EcommerceSales[[#This Row],[Age]]&lt;=35,"26-35",IF(tbl_EcommerceSales[[#This Row],[Age]]&lt;=45,"36-45",IF(tbl_EcommerceSales[[#This Row],[Age]]&lt;=55,"46-55","56+")))))</f>
        <v>36-45</v>
      </c>
    </row>
    <row r="3861" spans="1:29" x14ac:dyDescent="0.35">
      <c r="A3861" t="s">
        <v>5897</v>
      </c>
      <c r="B3861" s="7">
        <v>46080</v>
      </c>
      <c r="C3861" t="s">
        <v>3836</v>
      </c>
      <c r="D3861" t="s">
        <v>205</v>
      </c>
      <c r="E3861" t="s">
        <v>48</v>
      </c>
      <c r="F3861">
        <v>32</v>
      </c>
      <c r="G3861" t="s">
        <v>122</v>
      </c>
      <c r="H3861" t="s">
        <v>72</v>
      </c>
      <c r="I3861" t="s">
        <v>357</v>
      </c>
      <c r="J3861" t="s">
        <v>358</v>
      </c>
      <c r="K3861" t="s">
        <v>177</v>
      </c>
      <c r="L3861" t="s">
        <v>178</v>
      </c>
      <c r="M3861">
        <v>1</v>
      </c>
      <c r="N3861" s="2">
        <v>999</v>
      </c>
      <c r="O3861" s="3">
        <v>0.1</v>
      </c>
      <c r="P3861" s="2">
        <v>520</v>
      </c>
      <c r="Q3861" t="s">
        <v>32</v>
      </c>
      <c r="R3861" t="s">
        <v>33</v>
      </c>
      <c r="S3861" t="s">
        <v>57</v>
      </c>
      <c r="T3861" s="4">
        <v>5</v>
      </c>
      <c r="U3861" s="11">
        <f t="shared" si="60"/>
        <v>999</v>
      </c>
      <c r="V3861" s="11">
        <f>tbl_EcommerceSales[[#This Row],[Gross_Sales]]*tbl_EcommerceSales[[#This Row],[Discount]]</f>
        <v>99.9</v>
      </c>
      <c r="W3861" s="11">
        <f>tbl_EcommerceSales[[#This Row],[Gross_Sales]]-tbl_EcommerceSales[[#This Row],[Discount_Amount]]</f>
        <v>899.1</v>
      </c>
      <c r="X3861" s="11">
        <f>tbl_EcommerceSales[[#This Row],[Quantity]] * _xlfn.XLOOKUP(tbl_EcommerceSales[[#This Row],[Product_ID]], Product_Master!A:A, Product_Master!F:F)</f>
        <v>520</v>
      </c>
      <c r="Y3861" s="11">
        <f>tbl_EcommerceSales[[#This Row],[Net_Revenue]]-tbl_EcommerceSales[[#This Row],[Total_Cost]]</f>
        <v>379.1</v>
      </c>
      <c r="Z3861" s="9">
        <f>IFERROR(#REF!/tbl_EcommerceSales[[#This Row],[Total_Cost]], 0)</f>
        <v>0</v>
      </c>
      <c r="AA3861" t="str">
        <f>TEXT(tbl_EcommerceSales[[#This Row],[Order_Date]],"mmm")</f>
        <v>Feb</v>
      </c>
      <c r="AB3861">
        <f>YEAR(tbl_EcommerceSales[[#This Row],[Order_Date]])</f>
        <v>2026</v>
      </c>
      <c r="AC3861" t="str">
        <f>IF(tbl_EcommerceSales[[#This Row],[Age]]&lt;18,"Under 18",IF(tbl_EcommerceSales[[#This Row],[Age]]&lt;=25,"18-25",IF(tbl_EcommerceSales[[#This Row],[Age]]&lt;=35,"26-35",IF(tbl_EcommerceSales[[#This Row],[Age]]&lt;=45,"36-45",IF(tbl_EcommerceSales[[#This Row],[Age]]&lt;=55,"46-55","56+")))))</f>
        <v>26-35</v>
      </c>
    </row>
    <row r="3862" spans="1:29" x14ac:dyDescent="0.35">
      <c r="A3862" t="s">
        <v>5898</v>
      </c>
      <c r="B3862" s="7">
        <v>46080</v>
      </c>
      <c r="C3862" t="s">
        <v>3446</v>
      </c>
      <c r="D3862" t="s">
        <v>102</v>
      </c>
      <c r="E3862" t="s">
        <v>25</v>
      </c>
      <c r="F3862">
        <v>36</v>
      </c>
      <c r="G3862" t="s">
        <v>192</v>
      </c>
      <c r="H3862" t="s">
        <v>27</v>
      </c>
      <c r="I3862" t="s">
        <v>257</v>
      </c>
      <c r="J3862" t="s">
        <v>258</v>
      </c>
      <c r="K3862" t="s">
        <v>55</v>
      </c>
      <c r="L3862" t="s">
        <v>56</v>
      </c>
      <c r="M3862">
        <v>1</v>
      </c>
      <c r="N3862" s="2">
        <v>1999</v>
      </c>
      <c r="O3862" s="3">
        <v>0.05</v>
      </c>
      <c r="P3862" s="2">
        <v>1050</v>
      </c>
      <c r="Q3862" t="s">
        <v>123</v>
      </c>
      <c r="R3862" t="s">
        <v>162</v>
      </c>
      <c r="S3862" t="s">
        <v>34</v>
      </c>
      <c r="T3862" s="4"/>
      <c r="U3862" s="11">
        <f t="shared" si="60"/>
        <v>1999</v>
      </c>
      <c r="V3862" s="11">
        <f>tbl_EcommerceSales[[#This Row],[Gross_Sales]]*tbl_EcommerceSales[[#This Row],[Discount]]</f>
        <v>99.95</v>
      </c>
      <c r="W3862" s="11">
        <f>tbl_EcommerceSales[[#This Row],[Gross_Sales]]-tbl_EcommerceSales[[#This Row],[Discount_Amount]]</f>
        <v>1899.05</v>
      </c>
      <c r="X3862" s="11">
        <f>tbl_EcommerceSales[[#This Row],[Quantity]] * _xlfn.XLOOKUP(tbl_EcommerceSales[[#This Row],[Product_ID]], Product_Master!A:A, Product_Master!F:F)</f>
        <v>1050</v>
      </c>
      <c r="Y3862" s="11">
        <f>tbl_EcommerceSales[[#This Row],[Net_Revenue]]-tbl_EcommerceSales[[#This Row],[Total_Cost]]</f>
        <v>849.05</v>
      </c>
      <c r="Z3862" s="9">
        <f>IFERROR(#REF!/tbl_EcommerceSales[[#This Row],[Total_Cost]], 0)</f>
        <v>0</v>
      </c>
      <c r="AA3862" t="str">
        <f>TEXT(tbl_EcommerceSales[[#This Row],[Order_Date]],"mmm")</f>
        <v>Feb</v>
      </c>
      <c r="AB3862">
        <f>YEAR(tbl_EcommerceSales[[#This Row],[Order_Date]])</f>
        <v>2026</v>
      </c>
      <c r="AC3862" t="str">
        <f>IF(tbl_EcommerceSales[[#This Row],[Age]]&lt;18,"Under 18",IF(tbl_EcommerceSales[[#This Row],[Age]]&lt;=25,"18-25",IF(tbl_EcommerceSales[[#This Row],[Age]]&lt;=35,"26-35",IF(tbl_EcommerceSales[[#This Row],[Age]]&lt;=45,"36-45",IF(tbl_EcommerceSales[[#This Row],[Age]]&lt;=55,"46-55","56+")))))</f>
        <v>36-45</v>
      </c>
    </row>
    <row r="3863" spans="1:29" x14ac:dyDescent="0.35">
      <c r="A3863" t="s">
        <v>5899</v>
      </c>
      <c r="B3863" s="7">
        <v>46080</v>
      </c>
      <c r="C3863" t="s">
        <v>1458</v>
      </c>
      <c r="D3863" t="s">
        <v>37</v>
      </c>
      <c r="E3863" t="s">
        <v>25</v>
      </c>
      <c r="F3863">
        <v>35</v>
      </c>
      <c r="G3863" t="s">
        <v>61</v>
      </c>
      <c r="H3863" t="s">
        <v>27</v>
      </c>
      <c r="I3863" t="s">
        <v>271</v>
      </c>
      <c r="J3863" t="s">
        <v>272</v>
      </c>
      <c r="K3863" t="s">
        <v>30</v>
      </c>
      <c r="L3863" t="s">
        <v>273</v>
      </c>
      <c r="M3863">
        <v>3</v>
      </c>
      <c r="N3863" s="2">
        <v>4299</v>
      </c>
      <c r="O3863" s="3">
        <v>0.15</v>
      </c>
      <c r="P3863" s="2">
        <v>8100</v>
      </c>
      <c r="Q3863" t="s">
        <v>32</v>
      </c>
      <c r="R3863" t="s">
        <v>33</v>
      </c>
      <c r="S3863" t="s">
        <v>57</v>
      </c>
      <c r="T3863" s="4">
        <v>5</v>
      </c>
      <c r="U3863" s="11">
        <f t="shared" si="60"/>
        <v>12897</v>
      </c>
      <c r="V3863" s="11">
        <f>tbl_EcommerceSales[[#This Row],[Gross_Sales]]*tbl_EcommerceSales[[#This Row],[Discount]]</f>
        <v>1934.55</v>
      </c>
      <c r="W3863" s="11">
        <f>tbl_EcommerceSales[[#This Row],[Gross_Sales]]-tbl_EcommerceSales[[#This Row],[Discount_Amount]]</f>
        <v>10962.45</v>
      </c>
      <c r="X3863" s="11">
        <f>tbl_EcommerceSales[[#This Row],[Quantity]] * _xlfn.XLOOKUP(tbl_EcommerceSales[[#This Row],[Product_ID]], Product_Master!A:A, Product_Master!F:F)</f>
        <v>8100</v>
      </c>
      <c r="Y3863" s="11">
        <f>tbl_EcommerceSales[[#This Row],[Net_Revenue]]-tbl_EcommerceSales[[#This Row],[Total_Cost]]</f>
        <v>2862.4500000000007</v>
      </c>
      <c r="Z3863" s="9">
        <f>IFERROR(#REF!/tbl_EcommerceSales[[#This Row],[Total_Cost]], 0)</f>
        <v>0</v>
      </c>
      <c r="AA3863" t="str">
        <f>TEXT(tbl_EcommerceSales[[#This Row],[Order_Date]],"mmm")</f>
        <v>Feb</v>
      </c>
      <c r="AB3863">
        <f>YEAR(tbl_EcommerceSales[[#This Row],[Order_Date]])</f>
        <v>2026</v>
      </c>
      <c r="AC3863" t="str">
        <f>IF(tbl_EcommerceSales[[#This Row],[Age]]&lt;18,"Under 18",IF(tbl_EcommerceSales[[#This Row],[Age]]&lt;=25,"18-25",IF(tbl_EcommerceSales[[#This Row],[Age]]&lt;=35,"26-35",IF(tbl_EcommerceSales[[#This Row],[Age]]&lt;=45,"36-45",IF(tbl_EcommerceSales[[#This Row],[Age]]&lt;=55,"46-55","56+")))))</f>
        <v>26-35</v>
      </c>
    </row>
    <row r="3864" spans="1:29" x14ac:dyDescent="0.35">
      <c r="A3864" t="s">
        <v>5900</v>
      </c>
      <c r="B3864" s="7">
        <v>46080</v>
      </c>
      <c r="C3864" t="s">
        <v>2620</v>
      </c>
      <c r="D3864" t="s">
        <v>86</v>
      </c>
      <c r="E3864" t="s">
        <v>48</v>
      </c>
      <c r="F3864">
        <v>30</v>
      </c>
      <c r="G3864" t="s">
        <v>87</v>
      </c>
      <c r="H3864" t="s">
        <v>88</v>
      </c>
      <c r="I3864" t="s">
        <v>80</v>
      </c>
      <c r="J3864" t="s">
        <v>81</v>
      </c>
      <c r="K3864" t="s">
        <v>82</v>
      </c>
      <c r="L3864" t="s">
        <v>83</v>
      </c>
      <c r="M3864">
        <v>1</v>
      </c>
      <c r="N3864" s="2">
        <v>2499</v>
      </c>
      <c r="O3864" s="3">
        <v>0.05</v>
      </c>
      <c r="P3864" s="2">
        <v>1550</v>
      </c>
      <c r="Q3864" t="s">
        <v>32</v>
      </c>
      <c r="R3864" t="s">
        <v>33</v>
      </c>
      <c r="S3864" t="s">
        <v>34</v>
      </c>
      <c r="T3864" s="4">
        <v>5</v>
      </c>
      <c r="U3864" s="11">
        <f t="shared" si="60"/>
        <v>2499</v>
      </c>
      <c r="V3864" s="11">
        <f>tbl_EcommerceSales[[#This Row],[Gross_Sales]]*tbl_EcommerceSales[[#This Row],[Discount]]</f>
        <v>124.95</v>
      </c>
      <c r="W3864" s="11">
        <f>tbl_EcommerceSales[[#This Row],[Gross_Sales]]-tbl_EcommerceSales[[#This Row],[Discount_Amount]]</f>
        <v>2374.0500000000002</v>
      </c>
      <c r="X3864" s="11">
        <f>tbl_EcommerceSales[[#This Row],[Quantity]] * _xlfn.XLOOKUP(tbl_EcommerceSales[[#This Row],[Product_ID]], Product_Master!A:A, Product_Master!F:F)</f>
        <v>1550</v>
      </c>
      <c r="Y3864" s="11">
        <f>tbl_EcommerceSales[[#This Row],[Net_Revenue]]-tbl_EcommerceSales[[#This Row],[Total_Cost]]</f>
        <v>824.05000000000018</v>
      </c>
      <c r="Z3864" s="9">
        <f>IFERROR(#REF!/tbl_EcommerceSales[[#This Row],[Total_Cost]], 0)</f>
        <v>0</v>
      </c>
      <c r="AA3864" t="str">
        <f>TEXT(tbl_EcommerceSales[[#This Row],[Order_Date]],"mmm")</f>
        <v>Feb</v>
      </c>
      <c r="AB3864">
        <f>YEAR(tbl_EcommerceSales[[#This Row],[Order_Date]])</f>
        <v>2026</v>
      </c>
      <c r="AC3864" t="str">
        <f>IF(tbl_EcommerceSales[[#This Row],[Age]]&lt;18,"Under 18",IF(tbl_EcommerceSales[[#This Row],[Age]]&lt;=25,"18-25",IF(tbl_EcommerceSales[[#This Row],[Age]]&lt;=35,"26-35",IF(tbl_EcommerceSales[[#This Row],[Age]]&lt;=45,"36-45",IF(tbl_EcommerceSales[[#This Row],[Age]]&lt;=55,"46-55","56+")))))</f>
        <v>26-35</v>
      </c>
    </row>
    <row r="3865" spans="1:29" x14ac:dyDescent="0.35">
      <c r="A3865" t="s">
        <v>5901</v>
      </c>
      <c r="B3865" s="7">
        <v>46081</v>
      </c>
      <c r="C3865" t="s">
        <v>1952</v>
      </c>
      <c r="D3865" t="s">
        <v>116</v>
      </c>
      <c r="E3865" t="s">
        <v>25</v>
      </c>
      <c r="F3865">
        <v>39</v>
      </c>
      <c r="G3865" t="s">
        <v>38</v>
      </c>
      <c r="H3865" t="s">
        <v>39</v>
      </c>
      <c r="I3865" t="s">
        <v>257</v>
      </c>
      <c r="J3865" t="s">
        <v>258</v>
      </c>
      <c r="K3865" t="s">
        <v>55</v>
      </c>
      <c r="L3865" t="s">
        <v>56</v>
      </c>
      <c r="M3865">
        <v>1</v>
      </c>
      <c r="N3865" s="2">
        <v>1999</v>
      </c>
      <c r="O3865" s="3">
        <v>0.1</v>
      </c>
      <c r="P3865" s="2">
        <v>1050</v>
      </c>
      <c r="Q3865" t="s">
        <v>319</v>
      </c>
      <c r="R3865" t="s">
        <v>33</v>
      </c>
      <c r="S3865" t="s">
        <v>57</v>
      </c>
      <c r="T3865" s="4">
        <v>5</v>
      </c>
      <c r="U3865" s="11">
        <f t="shared" si="60"/>
        <v>1999</v>
      </c>
      <c r="V3865" s="11">
        <f>tbl_EcommerceSales[[#This Row],[Gross_Sales]]*tbl_EcommerceSales[[#This Row],[Discount]]</f>
        <v>199.9</v>
      </c>
      <c r="W3865" s="11">
        <f>tbl_EcommerceSales[[#This Row],[Gross_Sales]]-tbl_EcommerceSales[[#This Row],[Discount_Amount]]</f>
        <v>1799.1</v>
      </c>
      <c r="X3865" s="11">
        <f>tbl_EcommerceSales[[#This Row],[Quantity]] * _xlfn.XLOOKUP(tbl_EcommerceSales[[#This Row],[Product_ID]], Product_Master!A:A, Product_Master!F:F)</f>
        <v>1050</v>
      </c>
      <c r="Y3865" s="11">
        <f>tbl_EcommerceSales[[#This Row],[Net_Revenue]]-tbl_EcommerceSales[[#This Row],[Total_Cost]]</f>
        <v>749.09999999999991</v>
      </c>
      <c r="Z3865" s="9">
        <f>IFERROR(#REF!/tbl_EcommerceSales[[#This Row],[Total_Cost]], 0)</f>
        <v>0</v>
      </c>
      <c r="AA3865" t="str">
        <f>TEXT(tbl_EcommerceSales[[#This Row],[Order_Date]],"mmm")</f>
        <v>Feb</v>
      </c>
      <c r="AB3865">
        <f>YEAR(tbl_EcommerceSales[[#This Row],[Order_Date]])</f>
        <v>2026</v>
      </c>
      <c r="AC3865" t="str">
        <f>IF(tbl_EcommerceSales[[#This Row],[Age]]&lt;18,"Under 18",IF(tbl_EcommerceSales[[#This Row],[Age]]&lt;=25,"18-25",IF(tbl_EcommerceSales[[#This Row],[Age]]&lt;=35,"26-35",IF(tbl_EcommerceSales[[#This Row],[Age]]&lt;=45,"36-45",IF(tbl_EcommerceSales[[#This Row],[Age]]&lt;=55,"46-55","56+")))))</f>
        <v>36-45</v>
      </c>
    </row>
    <row r="3866" spans="1:29" x14ac:dyDescent="0.35">
      <c r="A3866" t="s">
        <v>5902</v>
      </c>
      <c r="B3866" s="7">
        <v>46081</v>
      </c>
      <c r="C3866" t="s">
        <v>5903</v>
      </c>
      <c r="D3866" t="s">
        <v>60</v>
      </c>
      <c r="E3866" t="s">
        <v>25</v>
      </c>
      <c r="F3866">
        <v>37</v>
      </c>
      <c r="G3866" t="s">
        <v>96</v>
      </c>
      <c r="H3866" t="s">
        <v>39</v>
      </c>
      <c r="I3866" t="s">
        <v>517</v>
      </c>
      <c r="J3866" t="s">
        <v>518</v>
      </c>
      <c r="K3866" t="s">
        <v>30</v>
      </c>
      <c r="L3866" t="s">
        <v>278</v>
      </c>
      <c r="M3866">
        <v>2</v>
      </c>
      <c r="N3866" s="2">
        <v>1299</v>
      </c>
      <c r="O3866" s="3">
        <v>0.3</v>
      </c>
      <c r="P3866" s="2">
        <v>1380</v>
      </c>
      <c r="Q3866" t="s">
        <v>32</v>
      </c>
      <c r="R3866" t="s">
        <v>33</v>
      </c>
      <c r="S3866" t="s">
        <v>57</v>
      </c>
      <c r="T3866" s="4">
        <v>4</v>
      </c>
      <c r="U3866" s="11">
        <f t="shared" si="60"/>
        <v>2598</v>
      </c>
      <c r="V3866" s="11">
        <f>tbl_EcommerceSales[[#This Row],[Gross_Sales]]*tbl_EcommerceSales[[#This Row],[Discount]]</f>
        <v>779.4</v>
      </c>
      <c r="W3866" s="11">
        <f>tbl_EcommerceSales[[#This Row],[Gross_Sales]]-tbl_EcommerceSales[[#This Row],[Discount_Amount]]</f>
        <v>1818.6</v>
      </c>
      <c r="X3866" s="11">
        <f>tbl_EcommerceSales[[#This Row],[Quantity]] * _xlfn.XLOOKUP(tbl_EcommerceSales[[#This Row],[Product_ID]], Product_Master!A:A, Product_Master!F:F)</f>
        <v>1380</v>
      </c>
      <c r="Y3866" s="11">
        <f>tbl_EcommerceSales[[#This Row],[Net_Revenue]]-tbl_EcommerceSales[[#This Row],[Total_Cost]]</f>
        <v>438.59999999999991</v>
      </c>
      <c r="Z3866" s="9">
        <f>IFERROR(#REF!/tbl_EcommerceSales[[#This Row],[Total_Cost]], 0)</f>
        <v>0</v>
      </c>
      <c r="AA3866" t="str">
        <f>TEXT(tbl_EcommerceSales[[#This Row],[Order_Date]],"mmm")</f>
        <v>Feb</v>
      </c>
      <c r="AB3866">
        <f>YEAR(tbl_EcommerceSales[[#This Row],[Order_Date]])</f>
        <v>2026</v>
      </c>
      <c r="AC3866" t="str">
        <f>IF(tbl_EcommerceSales[[#This Row],[Age]]&lt;18,"Under 18",IF(tbl_EcommerceSales[[#This Row],[Age]]&lt;=25,"18-25",IF(tbl_EcommerceSales[[#This Row],[Age]]&lt;=35,"26-35",IF(tbl_EcommerceSales[[#This Row],[Age]]&lt;=45,"36-45",IF(tbl_EcommerceSales[[#This Row],[Age]]&lt;=55,"46-55","56+")))))</f>
        <v>36-45</v>
      </c>
    </row>
    <row r="3867" spans="1:29" x14ac:dyDescent="0.35">
      <c r="A3867" t="s">
        <v>5904</v>
      </c>
      <c r="B3867" s="7">
        <v>46081</v>
      </c>
      <c r="C3867" t="s">
        <v>4597</v>
      </c>
      <c r="D3867" t="s">
        <v>51</v>
      </c>
      <c r="E3867" t="s">
        <v>48</v>
      </c>
      <c r="F3867">
        <v>35</v>
      </c>
      <c r="G3867" t="s">
        <v>71</v>
      </c>
      <c r="H3867" t="s">
        <v>72</v>
      </c>
      <c r="I3867" t="s">
        <v>117</v>
      </c>
      <c r="J3867" t="s">
        <v>118</v>
      </c>
      <c r="K3867" t="s">
        <v>82</v>
      </c>
      <c r="L3867" t="s">
        <v>119</v>
      </c>
      <c r="M3867">
        <v>1</v>
      </c>
      <c r="N3867" s="2">
        <v>3299</v>
      </c>
      <c r="O3867" s="3">
        <v>0</v>
      </c>
      <c r="P3867" s="2">
        <v>2100</v>
      </c>
      <c r="Q3867" t="s">
        <v>76</v>
      </c>
      <c r="R3867" t="s">
        <v>33</v>
      </c>
      <c r="S3867" t="s">
        <v>57</v>
      </c>
      <c r="T3867" s="4">
        <v>5</v>
      </c>
      <c r="U3867" s="11">
        <f t="shared" si="60"/>
        <v>3299</v>
      </c>
      <c r="V3867" s="11">
        <f>tbl_EcommerceSales[[#This Row],[Gross_Sales]]*tbl_EcommerceSales[[#This Row],[Discount]]</f>
        <v>0</v>
      </c>
      <c r="W3867" s="11">
        <f>tbl_EcommerceSales[[#This Row],[Gross_Sales]]-tbl_EcommerceSales[[#This Row],[Discount_Amount]]</f>
        <v>3299</v>
      </c>
      <c r="X3867" s="11">
        <f>tbl_EcommerceSales[[#This Row],[Quantity]] * _xlfn.XLOOKUP(tbl_EcommerceSales[[#This Row],[Product_ID]], Product_Master!A:A, Product_Master!F:F)</f>
        <v>2100</v>
      </c>
      <c r="Y3867" s="11">
        <f>tbl_EcommerceSales[[#This Row],[Net_Revenue]]-tbl_EcommerceSales[[#This Row],[Total_Cost]]</f>
        <v>1199</v>
      </c>
      <c r="Z3867" s="9">
        <f>IFERROR(#REF!/tbl_EcommerceSales[[#This Row],[Total_Cost]], 0)</f>
        <v>0</v>
      </c>
      <c r="AA3867" t="str">
        <f>TEXT(tbl_EcommerceSales[[#This Row],[Order_Date]],"mmm")</f>
        <v>Feb</v>
      </c>
      <c r="AB3867">
        <f>YEAR(tbl_EcommerceSales[[#This Row],[Order_Date]])</f>
        <v>2026</v>
      </c>
      <c r="AC3867" t="str">
        <f>IF(tbl_EcommerceSales[[#This Row],[Age]]&lt;18,"Under 18",IF(tbl_EcommerceSales[[#This Row],[Age]]&lt;=25,"18-25",IF(tbl_EcommerceSales[[#This Row],[Age]]&lt;=35,"26-35",IF(tbl_EcommerceSales[[#This Row],[Age]]&lt;=45,"36-45",IF(tbl_EcommerceSales[[#This Row],[Age]]&lt;=55,"46-55","56+")))))</f>
        <v>26-35</v>
      </c>
    </row>
    <row r="3868" spans="1:29" x14ac:dyDescent="0.35">
      <c r="A3868" t="s">
        <v>5905</v>
      </c>
      <c r="B3868" s="7">
        <v>46081</v>
      </c>
      <c r="C3868" t="s">
        <v>5223</v>
      </c>
      <c r="D3868" t="s">
        <v>106</v>
      </c>
      <c r="E3868" t="s">
        <v>25</v>
      </c>
      <c r="F3868">
        <v>52</v>
      </c>
      <c r="G3868" t="s">
        <v>246</v>
      </c>
      <c r="H3868" t="s">
        <v>27</v>
      </c>
      <c r="I3868" t="s">
        <v>276</v>
      </c>
      <c r="J3868" t="s">
        <v>277</v>
      </c>
      <c r="K3868" t="s">
        <v>30</v>
      </c>
      <c r="L3868" t="s">
        <v>278</v>
      </c>
      <c r="M3868">
        <v>2</v>
      </c>
      <c r="N3868" s="2">
        <v>1599</v>
      </c>
      <c r="O3868" s="3">
        <v>0.15</v>
      </c>
      <c r="P3868" s="2">
        <v>1700</v>
      </c>
      <c r="Q3868" t="s">
        <v>123</v>
      </c>
      <c r="R3868" t="s">
        <v>162</v>
      </c>
      <c r="S3868" t="s">
        <v>57</v>
      </c>
      <c r="T3868" s="4"/>
      <c r="U3868" s="11">
        <f t="shared" si="60"/>
        <v>3198</v>
      </c>
      <c r="V3868" s="11">
        <f>tbl_EcommerceSales[[#This Row],[Gross_Sales]]*tbl_EcommerceSales[[#This Row],[Discount]]</f>
        <v>479.7</v>
      </c>
      <c r="W3868" s="11">
        <f>tbl_EcommerceSales[[#This Row],[Gross_Sales]]-tbl_EcommerceSales[[#This Row],[Discount_Amount]]</f>
        <v>2718.3</v>
      </c>
      <c r="X3868" s="11">
        <f>tbl_EcommerceSales[[#This Row],[Quantity]] * _xlfn.XLOOKUP(tbl_EcommerceSales[[#This Row],[Product_ID]], Product_Master!A:A, Product_Master!F:F)</f>
        <v>1700</v>
      </c>
      <c r="Y3868" s="11">
        <f>tbl_EcommerceSales[[#This Row],[Net_Revenue]]-tbl_EcommerceSales[[#This Row],[Total_Cost]]</f>
        <v>1018.3000000000002</v>
      </c>
      <c r="Z3868" s="9">
        <f>IFERROR(#REF!/tbl_EcommerceSales[[#This Row],[Total_Cost]], 0)</f>
        <v>0</v>
      </c>
      <c r="AA3868" t="str">
        <f>TEXT(tbl_EcommerceSales[[#This Row],[Order_Date]],"mmm")</f>
        <v>Feb</v>
      </c>
      <c r="AB3868">
        <f>YEAR(tbl_EcommerceSales[[#This Row],[Order_Date]])</f>
        <v>2026</v>
      </c>
      <c r="AC3868" t="str">
        <f>IF(tbl_EcommerceSales[[#This Row],[Age]]&lt;18,"Under 18",IF(tbl_EcommerceSales[[#This Row],[Age]]&lt;=25,"18-25",IF(tbl_EcommerceSales[[#This Row],[Age]]&lt;=35,"26-35",IF(tbl_EcommerceSales[[#This Row],[Age]]&lt;=45,"36-45",IF(tbl_EcommerceSales[[#This Row],[Age]]&lt;=55,"46-55","56+")))))</f>
        <v>46-55</v>
      </c>
    </row>
    <row r="3869" spans="1:29" x14ac:dyDescent="0.35">
      <c r="A3869" t="s">
        <v>5906</v>
      </c>
      <c r="B3869" s="7">
        <v>46081</v>
      </c>
      <c r="C3869" t="s">
        <v>2847</v>
      </c>
      <c r="D3869" t="s">
        <v>216</v>
      </c>
      <c r="E3869" t="s">
        <v>25</v>
      </c>
      <c r="F3869">
        <v>18</v>
      </c>
      <c r="G3869" t="s">
        <v>152</v>
      </c>
      <c r="H3869" t="s">
        <v>72</v>
      </c>
      <c r="I3869" t="s">
        <v>349</v>
      </c>
      <c r="J3869" t="s">
        <v>350</v>
      </c>
      <c r="K3869" t="s">
        <v>82</v>
      </c>
      <c r="L3869" t="s">
        <v>238</v>
      </c>
      <c r="M3869">
        <v>3</v>
      </c>
      <c r="N3869" s="2">
        <v>1599</v>
      </c>
      <c r="O3869" s="3">
        <v>0.05</v>
      </c>
      <c r="P3869" s="2">
        <v>2760</v>
      </c>
      <c r="Q3869" t="s">
        <v>123</v>
      </c>
      <c r="R3869" t="s">
        <v>33</v>
      </c>
      <c r="S3869" t="s">
        <v>34</v>
      </c>
      <c r="T3869" s="4">
        <v>5</v>
      </c>
      <c r="U3869" s="11">
        <f t="shared" si="60"/>
        <v>4797</v>
      </c>
      <c r="V3869" s="11">
        <f>tbl_EcommerceSales[[#This Row],[Gross_Sales]]*tbl_EcommerceSales[[#This Row],[Discount]]</f>
        <v>239.85000000000002</v>
      </c>
      <c r="W3869" s="11">
        <f>tbl_EcommerceSales[[#This Row],[Gross_Sales]]-tbl_EcommerceSales[[#This Row],[Discount_Amount]]</f>
        <v>4557.1499999999996</v>
      </c>
      <c r="X3869" s="11">
        <f>tbl_EcommerceSales[[#This Row],[Quantity]] * _xlfn.XLOOKUP(tbl_EcommerceSales[[#This Row],[Product_ID]], Product_Master!A:A, Product_Master!F:F)</f>
        <v>2760</v>
      </c>
      <c r="Y3869" s="11">
        <f>tbl_EcommerceSales[[#This Row],[Net_Revenue]]-tbl_EcommerceSales[[#This Row],[Total_Cost]]</f>
        <v>1797.1499999999996</v>
      </c>
      <c r="Z3869" s="9">
        <f>IFERROR(#REF!/tbl_EcommerceSales[[#This Row],[Total_Cost]], 0)</f>
        <v>0</v>
      </c>
      <c r="AA3869" t="str">
        <f>TEXT(tbl_EcommerceSales[[#This Row],[Order_Date]],"mmm")</f>
        <v>Feb</v>
      </c>
      <c r="AB3869">
        <f>YEAR(tbl_EcommerceSales[[#This Row],[Order_Date]])</f>
        <v>2026</v>
      </c>
      <c r="AC3869" t="str">
        <f>IF(tbl_EcommerceSales[[#This Row],[Age]]&lt;18,"Under 18",IF(tbl_EcommerceSales[[#This Row],[Age]]&lt;=25,"18-25",IF(tbl_EcommerceSales[[#This Row],[Age]]&lt;=35,"26-35",IF(tbl_EcommerceSales[[#This Row],[Age]]&lt;=45,"36-45",IF(tbl_EcommerceSales[[#This Row],[Age]]&lt;=55,"46-55","56+")))))</f>
        <v>18-25</v>
      </c>
    </row>
    <row r="3870" spans="1:29" x14ac:dyDescent="0.35">
      <c r="A3870" t="s">
        <v>5907</v>
      </c>
      <c r="B3870" s="7">
        <v>46081</v>
      </c>
      <c r="C3870" t="s">
        <v>5908</v>
      </c>
      <c r="D3870" t="s">
        <v>251</v>
      </c>
      <c r="E3870" t="s">
        <v>48</v>
      </c>
      <c r="F3870">
        <v>39</v>
      </c>
      <c r="G3870" t="s">
        <v>71</v>
      </c>
      <c r="H3870" t="s">
        <v>72</v>
      </c>
      <c r="I3870" t="s">
        <v>212</v>
      </c>
      <c r="J3870" t="s">
        <v>213</v>
      </c>
      <c r="K3870" t="s">
        <v>177</v>
      </c>
      <c r="L3870" t="s">
        <v>178</v>
      </c>
      <c r="M3870">
        <v>5</v>
      </c>
      <c r="N3870" s="2">
        <v>2499</v>
      </c>
      <c r="O3870" s="3">
        <v>0.1</v>
      </c>
      <c r="P3870" s="2">
        <v>7250</v>
      </c>
      <c r="Q3870" t="s">
        <v>123</v>
      </c>
      <c r="R3870" t="s">
        <v>33</v>
      </c>
      <c r="S3870" t="s">
        <v>34</v>
      </c>
      <c r="T3870" s="4">
        <v>5</v>
      </c>
      <c r="U3870" s="11">
        <f t="shared" si="60"/>
        <v>12495</v>
      </c>
      <c r="V3870" s="11">
        <f>tbl_EcommerceSales[[#This Row],[Gross_Sales]]*tbl_EcommerceSales[[#This Row],[Discount]]</f>
        <v>1249.5</v>
      </c>
      <c r="W3870" s="11">
        <f>tbl_EcommerceSales[[#This Row],[Gross_Sales]]-tbl_EcommerceSales[[#This Row],[Discount_Amount]]</f>
        <v>11245.5</v>
      </c>
      <c r="X3870" s="11">
        <f>tbl_EcommerceSales[[#This Row],[Quantity]] * _xlfn.XLOOKUP(tbl_EcommerceSales[[#This Row],[Product_ID]], Product_Master!A:A, Product_Master!F:F)</f>
        <v>7250</v>
      </c>
      <c r="Y3870" s="11">
        <f>tbl_EcommerceSales[[#This Row],[Net_Revenue]]-tbl_EcommerceSales[[#This Row],[Total_Cost]]</f>
        <v>3995.5</v>
      </c>
      <c r="Z3870" s="9">
        <f>IFERROR(#REF!/tbl_EcommerceSales[[#This Row],[Total_Cost]], 0)</f>
        <v>0</v>
      </c>
      <c r="AA3870" t="str">
        <f>TEXT(tbl_EcommerceSales[[#This Row],[Order_Date]],"mmm")</f>
        <v>Feb</v>
      </c>
      <c r="AB3870">
        <f>YEAR(tbl_EcommerceSales[[#This Row],[Order_Date]])</f>
        <v>2026</v>
      </c>
      <c r="AC3870" t="str">
        <f>IF(tbl_EcommerceSales[[#This Row],[Age]]&lt;18,"Under 18",IF(tbl_EcommerceSales[[#This Row],[Age]]&lt;=25,"18-25",IF(tbl_EcommerceSales[[#This Row],[Age]]&lt;=35,"26-35",IF(tbl_EcommerceSales[[#This Row],[Age]]&lt;=45,"36-45",IF(tbl_EcommerceSales[[#This Row],[Age]]&lt;=55,"46-55","56+")))))</f>
        <v>36-45</v>
      </c>
    </row>
    <row r="3871" spans="1:29" x14ac:dyDescent="0.35">
      <c r="A3871" t="s">
        <v>5909</v>
      </c>
      <c r="B3871" s="7">
        <v>46081</v>
      </c>
      <c r="C3871" t="s">
        <v>4067</v>
      </c>
      <c r="D3871" t="s">
        <v>24</v>
      </c>
      <c r="E3871" t="s">
        <v>48</v>
      </c>
      <c r="F3871">
        <v>33</v>
      </c>
      <c r="G3871" t="s">
        <v>122</v>
      </c>
      <c r="H3871" t="s">
        <v>72</v>
      </c>
      <c r="I3871" t="s">
        <v>89</v>
      </c>
      <c r="J3871" t="s">
        <v>90</v>
      </c>
      <c r="K3871" t="s">
        <v>91</v>
      </c>
      <c r="L3871" t="s">
        <v>92</v>
      </c>
      <c r="M3871">
        <v>1</v>
      </c>
      <c r="N3871" s="2">
        <v>599</v>
      </c>
      <c r="O3871" s="3">
        <v>0.15</v>
      </c>
      <c r="P3871" s="2">
        <v>260</v>
      </c>
      <c r="Q3871" t="s">
        <v>32</v>
      </c>
      <c r="R3871" t="s">
        <v>33</v>
      </c>
      <c r="S3871" t="s">
        <v>34</v>
      </c>
      <c r="T3871" s="4">
        <v>4</v>
      </c>
      <c r="U3871" s="11">
        <f t="shared" si="60"/>
        <v>599</v>
      </c>
      <c r="V3871" s="11">
        <f>tbl_EcommerceSales[[#This Row],[Gross_Sales]]*tbl_EcommerceSales[[#This Row],[Discount]]</f>
        <v>89.85</v>
      </c>
      <c r="W3871" s="11">
        <f>tbl_EcommerceSales[[#This Row],[Gross_Sales]]-tbl_EcommerceSales[[#This Row],[Discount_Amount]]</f>
        <v>509.15</v>
      </c>
      <c r="X3871" s="11">
        <f>tbl_EcommerceSales[[#This Row],[Quantity]] * _xlfn.XLOOKUP(tbl_EcommerceSales[[#This Row],[Product_ID]], Product_Master!A:A, Product_Master!F:F)</f>
        <v>260</v>
      </c>
      <c r="Y3871" s="11">
        <f>tbl_EcommerceSales[[#This Row],[Net_Revenue]]-tbl_EcommerceSales[[#This Row],[Total_Cost]]</f>
        <v>249.14999999999998</v>
      </c>
      <c r="Z3871" s="9">
        <f>IFERROR(#REF!/tbl_EcommerceSales[[#This Row],[Total_Cost]], 0)</f>
        <v>0</v>
      </c>
      <c r="AA3871" t="str">
        <f>TEXT(tbl_EcommerceSales[[#This Row],[Order_Date]],"mmm")</f>
        <v>Feb</v>
      </c>
      <c r="AB3871">
        <f>YEAR(tbl_EcommerceSales[[#This Row],[Order_Date]])</f>
        <v>2026</v>
      </c>
      <c r="AC3871" t="str">
        <f>IF(tbl_EcommerceSales[[#This Row],[Age]]&lt;18,"Under 18",IF(tbl_EcommerceSales[[#This Row],[Age]]&lt;=25,"18-25",IF(tbl_EcommerceSales[[#This Row],[Age]]&lt;=35,"26-35",IF(tbl_EcommerceSales[[#This Row],[Age]]&lt;=45,"36-45",IF(tbl_EcommerceSales[[#This Row],[Age]]&lt;=55,"46-55","56+")))))</f>
        <v>26-35</v>
      </c>
    </row>
    <row r="3872" spans="1:29" x14ac:dyDescent="0.35">
      <c r="A3872" t="s">
        <v>5910</v>
      </c>
      <c r="B3872" s="7">
        <v>46081</v>
      </c>
      <c r="C3872" t="s">
        <v>1510</v>
      </c>
      <c r="D3872" t="s">
        <v>251</v>
      </c>
      <c r="E3872" t="s">
        <v>48</v>
      </c>
      <c r="F3872">
        <v>35</v>
      </c>
      <c r="G3872" t="s">
        <v>171</v>
      </c>
      <c r="H3872" t="s">
        <v>39</v>
      </c>
      <c r="I3872" t="s">
        <v>62</v>
      </c>
      <c r="J3872" t="s">
        <v>63</v>
      </c>
      <c r="K3872" t="s">
        <v>42</v>
      </c>
      <c r="L3872" t="s">
        <v>43</v>
      </c>
      <c r="M3872">
        <v>4</v>
      </c>
      <c r="N3872" s="2">
        <v>499</v>
      </c>
      <c r="O3872" s="3">
        <v>0.05</v>
      </c>
      <c r="P3872" s="2">
        <v>880</v>
      </c>
      <c r="Q3872" t="s">
        <v>156</v>
      </c>
      <c r="R3872" t="s">
        <v>33</v>
      </c>
      <c r="S3872" t="s">
        <v>34</v>
      </c>
      <c r="T3872" s="4">
        <v>3</v>
      </c>
      <c r="U3872" s="11">
        <f t="shared" si="60"/>
        <v>1996</v>
      </c>
      <c r="V3872" s="11">
        <f>tbl_EcommerceSales[[#This Row],[Gross_Sales]]*tbl_EcommerceSales[[#This Row],[Discount]]</f>
        <v>99.800000000000011</v>
      </c>
      <c r="W3872" s="11">
        <f>tbl_EcommerceSales[[#This Row],[Gross_Sales]]-tbl_EcommerceSales[[#This Row],[Discount_Amount]]</f>
        <v>1896.2</v>
      </c>
      <c r="X3872" s="11">
        <f>tbl_EcommerceSales[[#This Row],[Quantity]] * _xlfn.XLOOKUP(tbl_EcommerceSales[[#This Row],[Product_ID]], Product_Master!A:A, Product_Master!F:F)</f>
        <v>880</v>
      </c>
      <c r="Y3872" s="11">
        <f>tbl_EcommerceSales[[#This Row],[Net_Revenue]]-tbl_EcommerceSales[[#This Row],[Total_Cost]]</f>
        <v>1016.2</v>
      </c>
      <c r="Z3872" s="9">
        <f>IFERROR(#REF!/tbl_EcommerceSales[[#This Row],[Total_Cost]], 0)</f>
        <v>0</v>
      </c>
      <c r="AA3872" t="str">
        <f>TEXT(tbl_EcommerceSales[[#This Row],[Order_Date]],"mmm")</f>
        <v>Feb</v>
      </c>
      <c r="AB3872">
        <f>YEAR(tbl_EcommerceSales[[#This Row],[Order_Date]])</f>
        <v>2026</v>
      </c>
      <c r="AC3872" t="str">
        <f>IF(tbl_EcommerceSales[[#This Row],[Age]]&lt;18,"Under 18",IF(tbl_EcommerceSales[[#This Row],[Age]]&lt;=25,"18-25",IF(tbl_EcommerceSales[[#This Row],[Age]]&lt;=35,"26-35",IF(tbl_EcommerceSales[[#This Row],[Age]]&lt;=45,"36-45",IF(tbl_EcommerceSales[[#This Row],[Age]]&lt;=55,"46-55","56+")))))</f>
        <v>26-35</v>
      </c>
    </row>
    <row r="3873" spans="1:29" x14ac:dyDescent="0.35">
      <c r="A3873" t="s">
        <v>5911</v>
      </c>
      <c r="B3873" s="7">
        <v>46081</v>
      </c>
      <c r="C3873" t="s">
        <v>1775</v>
      </c>
      <c r="D3873" t="s">
        <v>102</v>
      </c>
      <c r="E3873" t="s">
        <v>25</v>
      </c>
      <c r="F3873">
        <v>27</v>
      </c>
      <c r="G3873" t="s">
        <v>136</v>
      </c>
      <c r="H3873" t="s">
        <v>88</v>
      </c>
      <c r="I3873" t="s">
        <v>111</v>
      </c>
      <c r="J3873" t="s">
        <v>112</v>
      </c>
      <c r="K3873" t="s">
        <v>55</v>
      </c>
      <c r="L3873" t="s">
        <v>113</v>
      </c>
      <c r="M3873">
        <v>2</v>
      </c>
      <c r="N3873" s="2">
        <v>1799</v>
      </c>
      <c r="O3873" s="3">
        <v>0.05</v>
      </c>
      <c r="P3873" s="2">
        <v>1900</v>
      </c>
      <c r="Q3873" t="s">
        <v>32</v>
      </c>
      <c r="R3873" t="s">
        <v>33</v>
      </c>
      <c r="S3873" t="s">
        <v>34</v>
      </c>
      <c r="T3873" s="4">
        <v>2</v>
      </c>
      <c r="U3873" s="11">
        <f t="shared" si="60"/>
        <v>3598</v>
      </c>
      <c r="V3873" s="11">
        <f>tbl_EcommerceSales[[#This Row],[Gross_Sales]]*tbl_EcommerceSales[[#This Row],[Discount]]</f>
        <v>179.9</v>
      </c>
      <c r="W3873" s="11">
        <f>tbl_EcommerceSales[[#This Row],[Gross_Sales]]-tbl_EcommerceSales[[#This Row],[Discount_Amount]]</f>
        <v>3418.1</v>
      </c>
      <c r="X3873" s="11">
        <f>tbl_EcommerceSales[[#This Row],[Quantity]] * _xlfn.XLOOKUP(tbl_EcommerceSales[[#This Row],[Product_ID]], Product_Master!A:A, Product_Master!F:F)</f>
        <v>1900</v>
      </c>
      <c r="Y3873" s="11">
        <f>tbl_EcommerceSales[[#This Row],[Net_Revenue]]-tbl_EcommerceSales[[#This Row],[Total_Cost]]</f>
        <v>1518.1</v>
      </c>
      <c r="Z3873" s="9">
        <f>IFERROR(#REF!/tbl_EcommerceSales[[#This Row],[Total_Cost]], 0)</f>
        <v>0</v>
      </c>
      <c r="AA3873" t="str">
        <f>TEXT(tbl_EcommerceSales[[#This Row],[Order_Date]],"mmm")</f>
        <v>Feb</v>
      </c>
      <c r="AB3873">
        <f>YEAR(tbl_EcommerceSales[[#This Row],[Order_Date]])</f>
        <v>2026</v>
      </c>
      <c r="AC3873" t="str">
        <f>IF(tbl_EcommerceSales[[#This Row],[Age]]&lt;18,"Under 18",IF(tbl_EcommerceSales[[#This Row],[Age]]&lt;=25,"18-25",IF(tbl_EcommerceSales[[#This Row],[Age]]&lt;=35,"26-35",IF(tbl_EcommerceSales[[#This Row],[Age]]&lt;=45,"36-45",IF(tbl_EcommerceSales[[#This Row],[Age]]&lt;=55,"46-55","56+")))))</f>
        <v>26-35</v>
      </c>
    </row>
    <row r="3874" spans="1:29" x14ac:dyDescent="0.35">
      <c r="A3874" t="s">
        <v>5912</v>
      </c>
      <c r="B3874" s="7">
        <v>46082</v>
      </c>
      <c r="C3874" t="s">
        <v>5761</v>
      </c>
      <c r="D3874" t="s">
        <v>181</v>
      </c>
      <c r="E3874" t="s">
        <v>48</v>
      </c>
      <c r="F3874">
        <v>46</v>
      </c>
      <c r="G3874" t="s">
        <v>211</v>
      </c>
      <c r="H3874" t="s">
        <v>72</v>
      </c>
      <c r="I3874" t="s">
        <v>62</v>
      </c>
      <c r="J3874" t="s">
        <v>63</v>
      </c>
      <c r="K3874" t="s">
        <v>42</v>
      </c>
      <c r="L3874" t="s">
        <v>43</v>
      </c>
      <c r="M3874">
        <v>1</v>
      </c>
      <c r="N3874" s="2">
        <v>499</v>
      </c>
      <c r="O3874" s="3">
        <v>0.25</v>
      </c>
      <c r="P3874" s="2">
        <v>220</v>
      </c>
      <c r="Q3874" t="s">
        <v>319</v>
      </c>
      <c r="R3874" t="s">
        <v>33</v>
      </c>
      <c r="S3874" t="s">
        <v>57</v>
      </c>
      <c r="T3874" s="4">
        <v>4</v>
      </c>
      <c r="U3874" s="11">
        <f t="shared" si="60"/>
        <v>499</v>
      </c>
      <c r="V3874" s="11">
        <f>tbl_EcommerceSales[[#This Row],[Gross_Sales]]*tbl_EcommerceSales[[#This Row],[Discount]]</f>
        <v>124.75</v>
      </c>
      <c r="W3874" s="11">
        <f>tbl_EcommerceSales[[#This Row],[Gross_Sales]]-tbl_EcommerceSales[[#This Row],[Discount_Amount]]</f>
        <v>374.25</v>
      </c>
      <c r="X3874" s="11">
        <f>tbl_EcommerceSales[[#This Row],[Quantity]] * _xlfn.XLOOKUP(tbl_EcommerceSales[[#This Row],[Product_ID]], Product_Master!A:A, Product_Master!F:F)</f>
        <v>220</v>
      </c>
      <c r="Y3874" s="11">
        <f>tbl_EcommerceSales[[#This Row],[Net_Revenue]]-tbl_EcommerceSales[[#This Row],[Total_Cost]]</f>
        <v>154.25</v>
      </c>
      <c r="Z3874" s="9">
        <f>IFERROR(#REF!/tbl_EcommerceSales[[#This Row],[Total_Cost]], 0)</f>
        <v>0</v>
      </c>
      <c r="AA3874" t="str">
        <f>TEXT(tbl_EcommerceSales[[#This Row],[Order_Date]],"mmm")</f>
        <v>Mar</v>
      </c>
      <c r="AB3874">
        <f>YEAR(tbl_EcommerceSales[[#This Row],[Order_Date]])</f>
        <v>2026</v>
      </c>
      <c r="AC3874" t="str">
        <f>IF(tbl_EcommerceSales[[#This Row],[Age]]&lt;18,"Under 18",IF(tbl_EcommerceSales[[#This Row],[Age]]&lt;=25,"18-25",IF(tbl_EcommerceSales[[#This Row],[Age]]&lt;=35,"26-35",IF(tbl_EcommerceSales[[#This Row],[Age]]&lt;=45,"36-45",IF(tbl_EcommerceSales[[#This Row],[Age]]&lt;=55,"46-55","56+")))))</f>
        <v>46-55</v>
      </c>
    </row>
    <row r="3875" spans="1:29" x14ac:dyDescent="0.35">
      <c r="A3875" t="s">
        <v>5913</v>
      </c>
      <c r="B3875" s="7">
        <v>46082</v>
      </c>
      <c r="C3875" t="s">
        <v>5914</v>
      </c>
      <c r="D3875" t="s">
        <v>47</v>
      </c>
      <c r="E3875" t="s">
        <v>48</v>
      </c>
      <c r="F3875">
        <v>31</v>
      </c>
      <c r="G3875" t="s">
        <v>211</v>
      </c>
      <c r="H3875" t="s">
        <v>72</v>
      </c>
      <c r="I3875" t="s">
        <v>73</v>
      </c>
      <c r="J3875" t="s">
        <v>74</v>
      </c>
      <c r="K3875" t="s">
        <v>55</v>
      </c>
      <c r="L3875" t="s">
        <v>75</v>
      </c>
      <c r="M3875">
        <v>1</v>
      </c>
      <c r="N3875" s="2">
        <v>2899</v>
      </c>
      <c r="O3875" s="3">
        <v>0.1</v>
      </c>
      <c r="P3875" s="2">
        <v>1700</v>
      </c>
      <c r="Q3875" t="s">
        <v>44</v>
      </c>
      <c r="R3875" t="s">
        <v>33</v>
      </c>
      <c r="S3875" t="s">
        <v>34</v>
      </c>
      <c r="T3875" s="4">
        <v>4</v>
      </c>
      <c r="U3875" s="11">
        <f t="shared" si="60"/>
        <v>2899</v>
      </c>
      <c r="V3875" s="11">
        <f>tbl_EcommerceSales[[#This Row],[Gross_Sales]]*tbl_EcommerceSales[[#This Row],[Discount]]</f>
        <v>289.90000000000003</v>
      </c>
      <c r="W3875" s="11">
        <f>tbl_EcommerceSales[[#This Row],[Gross_Sales]]-tbl_EcommerceSales[[#This Row],[Discount_Amount]]</f>
        <v>2609.1</v>
      </c>
      <c r="X3875" s="11">
        <f>tbl_EcommerceSales[[#This Row],[Quantity]] * _xlfn.XLOOKUP(tbl_EcommerceSales[[#This Row],[Product_ID]], Product_Master!A:A, Product_Master!F:F)</f>
        <v>1700</v>
      </c>
      <c r="Y3875" s="11">
        <f>tbl_EcommerceSales[[#This Row],[Net_Revenue]]-tbl_EcommerceSales[[#This Row],[Total_Cost]]</f>
        <v>909.09999999999991</v>
      </c>
      <c r="Z3875" s="9">
        <f>IFERROR(#REF!/tbl_EcommerceSales[[#This Row],[Total_Cost]], 0)</f>
        <v>0</v>
      </c>
      <c r="AA3875" t="str">
        <f>TEXT(tbl_EcommerceSales[[#This Row],[Order_Date]],"mmm")</f>
        <v>Mar</v>
      </c>
      <c r="AB3875">
        <f>YEAR(tbl_EcommerceSales[[#This Row],[Order_Date]])</f>
        <v>2026</v>
      </c>
      <c r="AC3875" t="str">
        <f>IF(tbl_EcommerceSales[[#This Row],[Age]]&lt;18,"Under 18",IF(tbl_EcommerceSales[[#This Row],[Age]]&lt;=25,"18-25",IF(tbl_EcommerceSales[[#This Row],[Age]]&lt;=35,"26-35",IF(tbl_EcommerceSales[[#This Row],[Age]]&lt;=45,"36-45",IF(tbl_EcommerceSales[[#This Row],[Age]]&lt;=55,"46-55","56+")))))</f>
        <v>26-35</v>
      </c>
    </row>
    <row r="3876" spans="1:29" x14ac:dyDescent="0.35">
      <c r="A3876" t="s">
        <v>5915</v>
      </c>
      <c r="B3876" s="7">
        <v>46082</v>
      </c>
      <c r="C3876" t="s">
        <v>5916</v>
      </c>
      <c r="D3876" t="s">
        <v>305</v>
      </c>
      <c r="E3876" t="s">
        <v>25</v>
      </c>
      <c r="F3876">
        <v>35</v>
      </c>
      <c r="G3876" t="s">
        <v>289</v>
      </c>
      <c r="H3876" t="s">
        <v>88</v>
      </c>
      <c r="I3876" t="s">
        <v>236</v>
      </c>
      <c r="J3876" t="s">
        <v>237</v>
      </c>
      <c r="K3876" t="s">
        <v>82</v>
      </c>
      <c r="L3876" t="s">
        <v>238</v>
      </c>
      <c r="M3876">
        <v>1</v>
      </c>
      <c r="N3876" s="2">
        <v>899</v>
      </c>
      <c r="O3876" s="3">
        <v>0</v>
      </c>
      <c r="P3876" s="2">
        <v>480</v>
      </c>
      <c r="Q3876" t="s">
        <v>76</v>
      </c>
      <c r="R3876" t="s">
        <v>33</v>
      </c>
      <c r="S3876" t="s">
        <v>57</v>
      </c>
      <c r="T3876" s="4">
        <v>5</v>
      </c>
      <c r="U3876" s="11">
        <f t="shared" si="60"/>
        <v>899</v>
      </c>
      <c r="V3876" s="11">
        <f>tbl_EcommerceSales[[#This Row],[Gross_Sales]]*tbl_EcommerceSales[[#This Row],[Discount]]</f>
        <v>0</v>
      </c>
      <c r="W3876" s="11">
        <f>tbl_EcommerceSales[[#This Row],[Gross_Sales]]-tbl_EcommerceSales[[#This Row],[Discount_Amount]]</f>
        <v>899</v>
      </c>
      <c r="X3876" s="11">
        <f>tbl_EcommerceSales[[#This Row],[Quantity]] * _xlfn.XLOOKUP(tbl_EcommerceSales[[#This Row],[Product_ID]], Product_Master!A:A, Product_Master!F:F)</f>
        <v>480</v>
      </c>
      <c r="Y3876" s="11">
        <f>tbl_EcommerceSales[[#This Row],[Net_Revenue]]-tbl_EcommerceSales[[#This Row],[Total_Cost]]</f>
        <v>419</v>
      </c>
      <c r="Z3876" s="9">
        <f>IFERROR(#REF!/tbl_EcommerceSales[[#This Row],[Total_Cost]], 0)</f>
        <v>0</v>
      </c>
      <c r="AA3876" t="str">
        <f>TEXT(tbl_EcommerceSales[[#This Row],[Order_Date]],"mmm")</f>
        <v>Mar</v>
      </c>
      <c r="AB3876">
        <f>YEAR(tbl_EcommerceSales[[#This Row],[Order_Date]])</f>
        <v>2026</v>
      </c>
      <c r="AC3876" t="str">
        <f>IF(tbl_EcommerceSales[[#This Row],[Age]]&lt;18,"Under 18",IF(tbl_EcommerceSales[[#This Row],[Age]]&lt;=25,"18-25",IF(tbl_EcommerceSales[[#This Row],[Age]]&lt;=35,"26-35",IF(tbl_EcommerceSales[[#This Row],[Age]]&lt;=45,"36-45",IF(tbl_EcommerceSales[[#This Row],[Age]]&lt;=55,"46-55","56+")))))</f>
        <v>26-35</v>
      </c>
    </row>
    <row r="3877" spans="1:29" x14ac:dyDescent="0.35">
      <c r="A3877" t="s">
        <v>5917</v>
      </c>
      <c r="B3877" s="7">
        <v>46082</v>
      </c>
      <c r="C3877" t="s">
        <v>3073</v>
      </c>
      <c r="D3877" t="s">
        <v>37</v>
      </c>
      <c r="E3877" t="s">
        <v>25</v>
      </c>
      <c r="F3877">
        <v>35</v>
      </c>
      <c r="G3877" t="s">
        <v>61</v>
      </c>
      <c r="H3877" t="s">
        <v>27</v>
      </c>
      <c r="I3877" t="s">
        <v>73</v>
      </c>
      <c r="J3877" t="s">
        <v>74</v>
      </c>
      <c r="K3877" t="s">
        <v>55</v>
      </c>
      <c r="L3877" t="s">
        <v>75</v>
      </c>
      <c r="M3877">
        <v>1</v>
      </c>
      <c r="N3877" s="2">
        <v>2899</v>
      </c>
      <c r="O3877" s="3">
        <v>0</v>
      </c>
      <c r="P3877" s="2">
        <v>1700</v>
      </c>
      <c r="Q3877" t="s">
        <v>156</v>
      </c>
      <c r="R3877" t="s">
        <v>162</v>
      </c>
      <c r="S3877" t="s">
        <v>57</v>
      </c>
      <c r="T3877" s="4"/>
      <c r="U3877" s="11">
        <f t="shared" si="60"/>
        <v>2899</v>
      </c>
      <c r="V3877" s="11">
        <f>tbl_EcommerceSales[[#This Row],[Gross_Sales]]*tbl_EcommerceSales[[#This Row],[Discount]]</f>
        <v>0</v>
      </c>
      <c r="W3877" s="11">
        <f>tbl_EcommerceSales[[#This Row],[Gross_Sales]]-tbl_EcommerceSales[[#This Row],[Discount_Amount]]</f>
        <v>2899</v>
      </c>
      <c r="X3877" s="11">
        <f>tbl_EcommerceSales[[#This Row],[Quantity]] * _xlfn.XLOOKUP(tbl_EcommerceSales[[#This Row],[Product_ID]], Product_Master!A:A, Product_Master!F:F)</f>
        <v>1700</v>
      </c>
      <c r="Y3877" s="11">
        <f>tbl_EcommerceSales[[#This Row],[Net_Revenue]]-tbl_EcommerceSales[[#This Row],[Total_Cost]]</f>
        <v>1199</v>
      </c>
      <c r="Z3877" s="9">
        <f>IFERROR(#REF!/tbl_EcommerceSales[[#This Row],[Total_Cost]], 0)</f>
        <v>0</v>
      </c>
      <c r="AA3877" t="str">
        <f>TEXT(tbl_EcommerceSales[[#This Row],[Order_Date]],"mmm")</f>
        <v>Mar</v>
      </c>
      <c r="AB3877">
        <f>YEAR(tbl_EcommerceSales[[#This Row],[Order_Date]])</f>
        <v>2026</v>
      </c>
      <c r="AC3877" t="str">
        <f>IF(tbl_EcommerceSales[[#This Row],[Age]]&lt;18,"Under 18",IF(tbl_EcommerceSales[[#This Row],[Age]]&lt;=25,"18-25",IF(tbl_EcommerceSales[[#This Row],[Age]]&lt;=35,"26-35",IF(tbl_EcommerceSales[[#This Row],[Age]]&lt;=45,"36-45",IF(tbl_EcommerceSales[[#This Row],[Age]]&lt;=55,"46-55","56+")))))</f>
        <v>26-35</v>
      </c>
    </row>
    <row r="3878" spans="1:29" x14ac:dyDescent="0.35">
      <c r="A3878" t="s">
        <v>5918</v>
      </c>
      <c r="B3878" s="7">
        <v>46082</v>
      </c>
      <c r="C3878" t="s">
        <v>5919</v>
      </c>
      <c r="D3878" t="s">
        <v>195</v>
      </c>
      <c r="E3878" t="s">
        <v>48</v>
      </c>
      <c r="F3878">
        <v>27</v>
      </c>
      <c r="G3878" t="s">
        <v>103</v>
      </c>
      <c r="H3878" t="s">
        <v>27</v>
      </c>
      <c r="I3878" t="s">
        <v>89</v>
      </c>
      <c r="J3878" t="s">
        <v>90</v>
      </c>
      <c r="K3878" t="s">
        <v>91</v>
      </c>
      <c r="L3878" t="s">
        <v>92</v>
      </c>
      <c r="M3878">
        <v>2</v>
      </c>
      <c r="N3878" s="2">
        <v>599</v>
      </c>
      <c r="O3878" s="3">
        <v>0.15</v>
      </c>
      <c r="P3878" s="2">
        <v>520</v>
      </c>
      <c r="Q3878" t="s">
        <v>44</v>
      </c>
      <c r="R3878" t="s">
        <v>33</v>
      </c>
      <c r="S3878" t="s">
        <v>34</v>
      </c>
      <c r="T3878" s="4">
        <v>5</v>
      </c>
      <c r="U3878" s="11">
        <f t="shared" si="60"/>
        <v>1198</v>
      </c>
      <c r="V3878" s="11">
        <f>tbl_EcommerceSales[[#This Row],[Gross_Sales]]*tbl_EcommerceSales[[#This Row],[Discount]]</f>
        <v>179.7</v>
      </c>
      <c r="W3878" s="11">
        <f>tbl_EcommerceSales[[#This Row],[Gross_Sales]]-tbl_EcommerceSales[[#This Row],[Discount_Amount]]</f>
        <v>1018.3</v>
      </c>
      <c r="X3878" s="11">
        <f>tbl_EcommerceSales[[#This Row],[Quantity]] * _xlfn.XLOOKUP(tbl_EcommerceSales[[#This Row],[Product_ID]], Product_Master!A:A, Product_Master!F:F)</f>
        <v>520</v>
      </c>
      <c r="Y3878" s="11">
        <f>tbl_EcommerceSales[[#This Row],[Net_Revenue]]-tbl_EcommerceSales[[#This Row],[Total_Cost]]</f>
        <v>498.29999999999995</v>
      </c>
      <c r="Z3878" s="9">
        <f>IFERROR(#REF!/tbl_EcommerceSales[[#This Row],[Total_Cost]], 0)</f>
        <v>0</v>
      </c>
      <c r="AA3878" t="str">
        <f>TEXT(tbl_EcommerceSales[[#This Row],[Order_Date]],"mmm")</f>
        <v>Mar</v>
      </c>
      <c r="AB3878">
        <f>YEAR(tbl_EcommerceSales[[#This Row],[Order_Date]])</f>
        <v>2026</v>
      </c>
      <c r="AC3878" t="str">
        <f>IF(tbl_EcommerceSales[[#This Row],[Age]]&lt;18,"Under 18",IF(tbl_EcommerceSales[[#This Row],[Age]]&lt;=25,"18-25",IF(tbl_EcommerceSales[[#This Row],[Age]]&lt;=35,"26-35",IF(tbl_EcommerceSales[[#This Row],[Age]]&lt;=45,"36-45",IF(tbl_EcommerceSales[[#This Row],[Age]]&lt;=55,"46-55","56+")))))</f>
        <v>26-35</v>
      </c>
    </row>
    <row r="3879" spans="1:29" x14ac:dyDescent="0.35">
      <c r="A3879" t="s">
        <v>5920</v>
      </c>
      <c r="B3879" s="7">
        <v>46082</v>
      </c>
      <c r="C3879" t="s">
        <v>3145</v>
      </c>
      <c r="D3879" t="s">
        <v>251</v>
      </c>
      <c r="E3879" t="s">
        <v>48</v>
      </c>
      <c r="F3879">
        <v>22</v>
      </c>
      <c r="G3879" t="s">
        <v>103</v>
      </c>
      <c r="H3879" t="s">
        <v>27</v>
      </c>
      <c r="I3879" t="s">
        <v>40</v>
      </c>
      <c r="J3879" t="s">
        <v>41</v>
      </c>
      <c r="K3879" t="s">
        <v>42</v>
      </c>
      <c r="L3879" t="s">
        <v>43</v>
      </c>
      <c r="M3879">
        <v>2</v>
      </c>
      <c r="N3879" s="2">
        <v>699</v>
      </c>
      <c r="O3879" s="3">
        <v>0.05</v>
      </c>
      <c r="P3879" s="2">
        <v>620</v>
      </c>
      <c r="Q3879" t="s">
        <v>76</v>
      </c>
      <c r="R3879" t="s">
        <v>33</v>
      </c>
      <c r="S3879" t="s">
        <v>34</v>
      </c>
      <c r="T3879" s="4">
        <v>5</v>
      </c>
      <c r="U3879" s="11">
        <f t="shared" si="60"/>
        <v>1398</v>
      </c>
      <c r="V3879" s="11">
        <f>tbl_EcommerceSales[[#This Row],[Gross_Sales]]*tbl_EcommerceSales[[#This Row],[Discount]]</f>
        <v>69.900000000000006</v>
      </c>
      <c r="W3879" s="11">
        <f>tbl_EcommerceSales[[#This Row],[Gross_Sales]]-tbl_EcommerceSales[[#This Row],[Discount_Amount]]</f>
        <v>1328.1</v>
      </c>
      <c r="X3879" s="11">
        <f>tbl_EcommerceSales[[#This Row],[Quantity]] * _xlfn.XLOOKUP(tbl_EcommerceSales[[#This Row],[Product_ID]], Product_Master!A:A, Product_Master!F:F)</f>
        <v>620</v>
      </c>
      <c r="Y3879" s="11">
        <f>tbl_EcommerceSales[[#This Row],[Net_Revenue]]-tbl_EcommerceSales[[#This Row],[Total_Cost]]</f>
        <v>708.09999999999991</v>
      </c>
      <c r="Z3879" s="9">
        <f>IFERROR(#REF!/tbl_EcommerceSales[[#This Row],[Total_Cost]], 0)</f>
        <v>0</v>
      </c>
      <c r="AA3879" t="str">
        <f>TEXT(tbl_EcommerceSales[[#This Row],[Order_Date]],"mmm")</f>
        <v>Mar</v>
      </c>
      <c r="AB3879">
        <f>YEAR(tbl_EcommerceSales[[#This Row],[Order_Date]])</f>
        <v>2026</v>
      </c>
      <c r="AC3879" t="str">
        <f>IF(tbl_EcommerceSales[[#This Row],[Age]]&lt;18,"Under 18",IF(tbl_EcommerceSales[[#This Row],[Age]]&lt;=25,"18-25",IF(tbl_EcommerceSales[[#This Row],[Age]]&lt;=35,"26-35",IF(tbl_EcommerceSales[[#This Row],[Age]]&lt;=45,"36-45",IF(tbl_EcommerceSales[[#This Row],[Age]]&lt;=55,"46-55","56+")))))</f>
        <v>18-25</v>
      </c>
    </row>
    <row r="3880" spans="1:29" x14ac:dyDescent="0.35">
      <c r="A3880" t="s">
        <v>5921</v>
      </c>
      <c r="B3880" s="7">
        <v>46082</v>
      </c>
      <c r="C3880" t="s">
        <v>5922</v>
      </c>
      <c r="D3880" t="s">
        <v>312</v>
      </c>
      <c r="E3880" t="s">
        <v>48</v>
      </c>
      <c r="F3880">
        <v>32</v>
      </c>
      <c r="G3880" t="s">
        <v>52</v>
      </c>
      <c r="H3880" t="s">
        <v>27</v>
      </c>
      <c r="I3880" t="s">
        <v>271</v>
      </c>
      <c r="J3880" t="s">
        <v>272</v>
      </c>
      <c r="K3880" t="s">
        <v>30</v>
      </c>
      <c r="L3880" t="s">
        <v>273</v>
      </c>
      <c r="M3880">
        <v>2</v>
      </c>
      <c r="N3880" s="2">
        <v>4299</v>
      </c>
      <c r="O3880" s="3">
        <v>0.1</v>
      </c>
      <c r="P3880" s="2">
        <v>5400</v>
      </c>
      <c r="Q3880" t="s">
        <v>123</v>
      </c>
      <c r="R3880" t="s">
        <v>33</v>
      </c>
      <c r="S3880" t="s">
        <v>57</v>
      </c>
      <c r="T3880" s="4">
        <v>2</v>
      </c>
      <c r="U3880" s="11">
        <f t="shared" si="60"/>
        <v>8598</v>
      </c>
      <c r="V3880" s="11">
        <f>tbl_EcommerceSales[[#This Row],[Gross_Sales]]*tbl_EcommerceSales[[#This Row],[Discount]]</f>
        <v>859.80000000000007</v>
      </c>
      <c r="W3880" s="11">
        <f>tbl_EcommerceSales[[#This Row],[Gross_Sales]]-tbl_EcommerceSales[[#This Row],[Discount_Amount]]</f>
        <v>7738.2</v>
      </c>
      <c r="X3880" s="11">
        <f>tbl_EcommerceSales[[#This Row],[Quantity]] * _xlfn.XLOOKUP(tbl_EcommerceSales[[#This Row],[Product_ID]], Product_Master!A:A, Product_Master!F:F)</f>
        <v>5400</v>
      </c>
      <c r="Y3880" s="11">
        <f>tbl_EcommerceSales[[#This Row],[Net_Revenue]]-tbl_EcommerceSales[[#This Row],[Total_Cost]]</f>
        <v>2338.1999999999998</v>
      </c>
      <c r="Z3880" s="9">
        <f>IFERROR(#REF!/tbl_EcommerceSales[[#This Row],[Total_Cost]], 0)</f>
        <v>0</v>
      </c>
      <c r="AA3880" t="str">
        <f>TEXT(tbl_EcommerceSales[[#This Row],[Order_Date]],"mmm")</f>
        <v>Mar</v>
      </c>
      <c r="AB3880">
        <f>YEAR(tbl_EcommerceSales[[#This Row],[Order_Date]])</f>
        <v>2026</v>
      </c>
      <c r="AC3880" t="str">
        <f>IF(tbl_EcommerceSales[[#This Row],[Age]]&lt;18,"Under 18",IF(tbl_EcommerceSales[[#This Row],[Age]]&lt;=25,"18-25",IF(tbl_EcommerceSales[[#This Row],[Age]]&lt;=35,"26-35",IF(tbl_EcommerceSales[[#This Row],[Age]]&lt;=45,"36-45",IF(tbl_EcommerceSales[[#This Row],[Age]]&lt;=55,"46-55","56+")))))</f>
        <v>26-35</v>
      </c>
    </row>
    <row r="3881" spans="1:29" x14ac:dyDescent="0.35">
      <c r="A3881" t="s">
        <v>5923</v>
      </c>
      <c r="B3881" s="7">
        <v>46082</v>
      </c>
      <c r="C3881" t="s">
        <v>3930</v>
      </c>
      <c r="D3881" t="s">
        <v>227</v>
      </c>
      <c r="E3881" t="s">
        <v>25</v>
      </c>
      <c r="F3881">
        <v>40</v>
      </c>
      <c r="G3881" t="s">
        <v>96</v>
      </c>
      <c r="H3881" t="s">
        <v>39</v>
      </c>
      <c r="I3881" t="s">
        <v>62</v>
      </c>
      <c r="J3881" t="s">
        <v>63</v>
      </c>
      <c r="K3881" t="s">
        <v>42</v>
      </c>
      <c r="L3881" t="s">
        <v>43</v>
      </c>
      <c r="M3881">
        <v>3</v>
      </c>
      <c r="N3881" s="2">
        <v>499</v>
      </c>
      <c r="O3881" s="3">
        <v>0.15</v>
      </c>
      <c r="P3881" s="2">
        <v>660</v>
      </c>
      <c r="Q3881" t="s">
        <v>123</v>
      </c>
      <c r="R3881" t="s">
        <v>33</v>
      </c>
      <c r="S3881" t="s">
        <v>34</v>
      </c>
      <c r="T3881" s="4">
        <v>5</v>
      </c>
      <c r="U3881" s="11">
        <f t="shared" si="60"/>
        <v>1497</v>
      </c>
      <c r="V3881" s="11">
        <f>tbl_EcommerceSales[[#This Row],[Gross_Sales]]*tbl_EcommerceSales[[#This Row],[Discount]]</f>
        <v>224.54999999999998</v>
      </c>
      <c r="W3881" s="11">
        <f>tbl_EcommerceSales[[#This Row],[Gross_Sales]]-tbl_EcommerceSales[[#This Row],[Discount_Amount]]</f>
        <v>1272.45</v>
      </c>
      <c r="X3881" s="11">
        <f>tbl_EcommerceSales[[#This Row],[Quantity]] * _xlfn.XLOOKUP(tbl_EcommerceSales[[#This Row],[Product_ID]], Product_Master!A:A, Product_Master!F:F)</f>
        <v>660</v>
      </c>
      <c r="Y3881" s="11">
        <f>tbl_EcommerceSales[[#This Row],[Net_Revenue]]-tbl_EcommerceSales[[#This Row],[Total_Cost]]</f>
        <v>612.45000000000005</v>
      </c>
      <c r="Z3881" s="9">
        <f>IFERROR(#REF!/tbl_EcommerceSales[[#This Row],[Total_Cost]], 0)</f>
        <v>0</v>
      </c>
      <c r="AA3881" t="str">
        <f>TEXT(tbl_EcommerceSales[[#This Row],[Order_Date]],"mmm")</f>
        <v>Mar</v>
      </c>
      <c r="AB3881">
        <f>YEAR(tbl_EcommerceSales[[#This Row],[Order_Date]])</f>
        <v>2026</v>
      </c>
      <c r="AC3881" t="str">
        <f>IF(tbl_EcommerceSales[[#This Row],[Age]]&lt;18,"Under 18",IF(tbl_EcommerceSales[[#This Row],[Age]]&lt;=25,"18-25",IF(tbl_EcommerceSales[[#This Row],[Age]]&lt;=35,"26-35",IF(tbl_EcommerceSales[[#This Row],[Age]]&lt;=45,"36-45",IF(tbl_EcommerceSales[[#This Row],[Age]]&lt;=55,"46-55","56+")))))</f>
        <v>36-45</v>
      </c>
    </row>
    <row r="3882" spans="1:29" x14ac:dyDescent="0.35">
      <c r="A3882" t="s">
        <v>5924</v>
      </c>
      <c r="B3882" s="7">
        <v>46082</v>
      </c>
      <c r="C3882" t="s">
        <v>2879</v>
      </c>
      <c r="D3882" t="s">
        <v>170</v>
      </c>
      <c r="E3882" t="s">
        <v>25</v>
      </c>
      <c r="F3882">
        <v>40</v>
      </c>
      <c r="G3882" t="s">
        <v>122</v>
      </c>
      <c r="H3882" t="s">
        <v>72</v>
      </c>
      <c r="I3882" t="s">
        <v>131</v>
      </c>
      <c r="J3882" t="s">
        <v>132</v>
      </c>
      <c r="K3882" t="s">
        <v>91</v>
      </c>
      <c r="L3882" t="s">
        <v>133</v>
      </c>
      <c r="M3882">
        <v>1</v>
      </c>
      <c r="N3882" s="2">
        <v>1299</v>
      </c>
      <c r="O3882" s="3">
        <v>0.15</v>
      </c>
      <c r="P3882" s="2">
        <v>610</v>
      </c>
      <c r="Q3882" t="s">
        <v>319</v>
      </c>
      <c r="R3882" t="s">
        <v>33</v>
      </c>
      <c r="S3882" t="s">
        <v>57</v>
      </c>
      <c r="T3882" s="4">
        <v>5</v>
      </c>
      <c r="U3882" s="11">
        <f t="shared" si="60"/>
        <v>1299</v>
      </c>
      <c r="V3882" s="11">
        <f>tbl_EcommerceSales[[#This Row],[Gross_Sales]]*tbl_EcommerceSales[[#This Row],[Discount]]</f>
        <v>194.85</v>
      </c>
      <c r="W3882" s="11">
        <f>tbl_EcommerceSales[[#This Row],[Gross_Sales]]-tbl_EcommerceSales[[#This Row],[Discount_Amount]]</f>
        <v>1104.1500000000001</v>
      </c>
      <c r="X3882" s="11">
        <f>tbl_EcommerceSales[[#This Row],[Quantity]] * _xlfn.XLOOKUP(tbl_EcommerceSales[[#This Row],[Product_ID]], Product_Master!A:A, Product_Master!F:F)</f>
        <v>610</v>
      </c>
      <c r="Y3882" s="11">
        <f>tbl_EcommerceSales[[#This Row],[Net_Revenue]]-tbl_EcommerceSales[[#This Row],[Total_Cost]]</f>
        <v>494.15000000000009</v>
      </c>
      <c r="Z3882" s="9">
        <f>IFERROR(#REF!/tbl_EcommerceSales[[#This Row],[Total_Cost]], 0)</f>
        <v>0</v>
      </c>
      <c r="AA3882" t="str">
        <f>TEXT(tbl_EcommerceSales[[#This Row],[Order_Date]],"mmm")</f>
        <v>Mar</v>
      </c>
      <c r="AB3882">
        <f>YEAR(tbl_EcommerceSales[[#This Row],[Order_Date]])</f>
        <v>2026</v>
      </c>
      <c r="AC3882" t="str">
        <f>IF(tbl_EcommerceSales[[#This Row],[Age]]&lt;18,"Under 18",IF(tbl_EcommerceSales[[#This Row],[Age]]&lt;=25,"18-25",IF(tbl_EcommerceSales[[#This Row],[Age]]&lt;=35,"26-35",IF(tbl_EcommerceSales[[#This Row],[Age]]&lt;=45,"36-45",IF(tbl_EcommerceSales[[#This Row],[Age]]&lt;=55,"46-55","56+")))))</f>
        <v>36-45</v>
      </c>
    </row>
    <row r="3883" spans="1:29" x14ac:dyDescent="0.35">
      <c r="A3883" t="s">
        <v>5925</v>
      </c>
      <c r="B3883" s="7">
        <v>46082</v>
      </c>
      <c r="C3883" t="s">
        <v>5384</v>
      </c>
      <c r="D3883" t="s">
        <v>216</v>
      </c>
      <c r="E3883" t="s">
        <v>48</v>
      </c>
      <c r="F3883">
        <v>37</v>
      </c>
      <c r="G3883" t="s">
        <v>122</v>
      </c>
      <c r="H3883" t="s">
        <v>72</v>
      </c>
      <c r="I3883" t="s">
        <v>131</v>
      </c>
      <c r="J3883" t="s">
        <v>132</v>
      </c>
      <c r="K3883" t="s">
        <v>91</v>
      </c>
      <c r="L3883" t="s">
        <v>133</v>
      </c>
      <c r="M3883">
        <v>1</v>
      </c>
      <c r="N3883" s="2">
        <v>1299</v>
      </c>
      <c r="O3883" s="3">
        <v>0.05</v>
      </c>
      <c r="P3883" s="2">
        <v>610</v>
      </c>
      <c r="Q3883" t="s">
        <v>32</v>
      </c>
      <c r="R3883" t="s">
        <v>33</v>
      </c>
      <c r="S3883" t="s">
        <v>34</v>
      </c>
      <c r="T3883" s="4">
        <v>4</v>
      </c>
      <c r="U3883" s="11">
        <f t="shared" si="60"/>
        <v>1299</v>
      </c>
      <c r="V3883" s="11">
        <f>tbl_EcommerceSales[[#This Row],[Gross_Sales]]*tbl_EcommerceSales[[#This Row],[Discount]]</f>
        <v>64.95</v>
      </c>
      <c r="W3883" s="11">
        <f>tbl_EcommerceSales[[#This Row],[Gross_Sales]]-tbl_EcommerceSales[[#This Row],[Discount_Amount]]</f>
        <v>1234.05</v>
      </c>
      <c r="X3883" s="11">
        <f>tbl_EcommerceSales[[#This Row],[Quantity]] * _xlfn.XLOOKUP(tbl_EcommerceSales[[#This Row],[Product_ID]], Product_Master!A:A, Product_Master!F:F)</f>
        <v>610</v>
      </c>
      <c r="Y3883" s="11">
        <f>tbl_EcommerceSales[[#This Row],[Net_Revenue]]-tbl_EcommerceSales[[#This Row],[Total_Cost]]</f>
        <v>624.04999999999995</v>
      </c>
      <c r="Z3883" s="9">
        <f>IFERROR(#REF!/tbl_EcommerceSales[[#This Row],[Total_Cost]], 0)</f>
        <v>0</v>
      </c>
      <c r="AA3883" t="str">
        <f>TEXT(tbl_EcommerceSales[[#This Row],[Order_Date]],"mmm")</f>
        <v>Mar</v>
      </c>
      <c r="AB3883">
        <f>YEAR(tbl_EcommerceSales[[#This Row],[Order_Date]])</f>
        <v>2026</v>
      </c>
      <c r="AC3883" t="str">
        <f>IF(tbl_EcommerceSales[[#This Row],[Age]]&lt;18,"Under 18",IF(tbl_EcommerceSales[[#This Row],[Age]]&lt;=25,"18-25",IF(tbl_EcommerceSales[[#This Row],[Age]]&lt;=35,"26-35",IF(tbl_EcommerceSales[[#This Row],[Age]]&lt;=45,"36-45",IF(tbl_EcommerceSales[[#This Row],[Age]]&lt;=55,"46-55","56+")))))</f>
        <v>36-45</v>
      </c>
    </row>
    <row r="3884" spans="1:29" x14ac:dyDescent="0.35">
      <c r="A3884" t="s">
        <v>5926</v>
      </c>
      <c r="B3884" s="7">
        <v>46083</v>
      </c>
      <c r="C3884" t="s">
        <v>4877</v>
      </c>
      <c r="D3884" t="s">
        <v>66</v>
      </c>
      <c r="E3884" t="s">
        <v>25</v>
      </c>
      <c r="F3884">
        <v>22</v>
      </c>
      <c r="G3884" t="s">
        <v>174</v>
      </c>
      <c r="H3884" t="s">
        <v>39</v>
      </c>
      <c r="I3884" t="s">
        <v>212</v>
      </c>
      <c r="J3884" t="s">
        <v>213</v>
      </c>
      <c r="K3884" t="s">
        <v>177</v>
      </c>
      <c r="L3884" t="s">
        <v>178</v>
      </c>
      <c r="M3884">
        <v>2</v>
      </c>
      <c r="N3884" s="2">
        <v>2499</v>
      </c>
      <c r="O3884" s="3">
        <v>0.15</v>
      </c>
      <c r="P3884" s="2">
        <v>2900</v>
      </c>
      <c r="Q3884" t="s">
        <v>32</v>
      </c>
      <c r="R3884" t="s">
        <v>33</v>
      </c>
      <c r="S3884" t="s">
        <v>34</v>
      </c>
      <c r="T3884" s="4">
        <v>4</v>
      </c>
      <c r="U3884" s="11">
        <f t="shared" si="60"/>
        <v>4998</v>
      </c>
      <c r="V3884" s="11">
        <f>tbl_EcommerceSales[[#This Row],[Gross_Sales]]*tbl_EcommerceSales[[#This Row],[Discount]]</f>
        <v>749.69999999999993</v>
      </c>
      <c r="W3884" s="11">
        <f>tbl_EcommerceSales[[#This Row],[Gross_Sales]]-tbl_EcommerceSales[[#This Row],[Discount_Amount]]</f>
        <v>4248.3</v>
      </c>
      <c r="X3884" s="11">
        <f>tbl_EcommerceSales[[#This Row],[Quantity]] * _xlfn.XLOOKUP(tbl_EcommerceSales[[#This Row],[Product_ID]], Product_Master!A:A, Product_Master!F:F)</f>
        <v>2900</v>
      </c>
      <c r="Y3884" s="11">
        <f>tbl_EcommerceSales[[#This Row],[Net_Revenue]]-tbl_EcommerceSales[[#This Row],[Total_Cost]]</f>
        <v>1348.3000000000002</v>
      </c>
      <c r="Z3884" s="9">
        <f>IFERROR(#REF!/tbl_EcommerceSales[[#This Row],[Total_Cost]], 0)</f>
        <v>0</v>
      </c>
      <c r="AA3884" t="str">
        <f>TEXT(tbl_EcommerceSales[[#This Row],[Order_Date]],"mmm")</f>
        <v>Mar</v>
      </c>
      <c r="AB3884">
        <f>YEAR(tbl_EcommerceSales[[#This Row],[Order_Date]])</f>
        <v>2026</v>
      </c>
      <c r="AC3884" t="str">
        <f>IF(tbl_EcommerceSales[[#This Row],[Age]]&lt;18,"Under 18",IF(tbl_EcommerceSales[[#This Row],[Age]]&lt;=25,"18-25",IF(tbl_EcommerceSales[[#This Row],[Age]]&lt;=35,"26-35",IF(tbl_EcommerceSales[[#This Row],[Age]]&lt;=45,"36-45",IF(tbl_EcommerceSales[[#This Row],[Age]]&lt;=55,"46-55","56+")))))</f>
        <v>18-25</v>
      </c>
    </row>
    <row r="3885" spans="1:29" x14ac:dyDescent="0.35">
      <c r="A3885" t="s">
        <v>5927</v>
      </c>
      <c r="B3885" s="7">
        <v>46083</v>
      </c>
      <c r="C3885" t="s">
        <v>5637</v>
      </c>
      <c r="D3885" t="s">
        <v>254</v>
      </c>
      <c r="E3885" t="s">
        <v>48</v>
      </c>
      <c r="F3885">
        <v>49</v>
      </c>
      <c r="G3885" t="s">
        <v>270</v>
      </c>
      <c r="H3885" t="s">
        <v>72</v>
      </c>
      <c r="I3885" t="s">
        <v>67</v>
      </c>
      <c r="J3885" t="s">
        <v>68</v>
      </c>
      <c r="K3885" t="s">
        <v>42</v>
      </c>
      <c r="L3885" t="s">
        <v>43</v>
      </c>
      <c r="M3885">
        <v>1</v>
      </c>
      <c r="N3885" s="2">
        <v>799</v>
      </c>
      <c r="O3885" s="3">
        <v>0.05</v>
      </c>
      <c r="P3885" s="2">
        <v>360</v>
      </c>
      <c r="Q3885" t="s">
        <v>32</v>
      </c>
      <c r="R3885" t="s">
        <v>33</v>
      </c>
      <c r="S3885" t="s">
        <v>34</v>
      </c>
      <c r="T3885" s="4">
        <v>5</v>
      </c>
      <c r="U3885" s="11">
        <f t="shared" si="60"/>
        <v>799</v>
      </c>
      <c r="V3885" s="11">
        <f>tbl_EcommerceSales[[#This Row],[Gross_Sales]]*tbl_EcommerceSales[[#This Row],[Discount]]</f>
        <v>39.950000000000003</v>
      </c>
      <c r="W3885" s="11">
        <f>tbl_EcommerceSales[[#This Row],[Gross_Sales]]-tbl_EcommerceSales[[#This Row],[Discount_Amount]]</f>
        <v>759.05</v>
      </c>
      <c r="X3885" s="11">
        <f>tbl_EcommerceSales[[#This Row],[Quantity]] * _xlfn.XLOOKUP(tbl_EcommerceSales[[#This Row],[Product_ID]], Product_Master!A:A, Product_Master!F:F)</f>
        <v>360</v>
      </c>
      <c r="Y3885" s="11">
        <f>tbl_EcommerceSales[[#This Row],[Net_Revenue]]-tbl_EcommerceSales[[#This Row],[Total_Cost]]</f>
        <v>399.04999999999995</v>
      </c>
      <c r="Z3885" s="9">
        <f>IFERROR(#REF!/tbl_EcommerceSales[[#This Row],[Total_Cost]], 0)</f>
        <v>0</v>
      </c>
      <c r="AA3885" t="str">
        <f>TEXT(tbl_EcommerceSales[[#This Row],[Order_Date]],"mmm")</f>
        <v>Mar</v>
      </c>
      <c r="AB3885">
        <f>YEAR(tbl_EcommerceSales[[#This Row],[Order_Date]])</f>
        <v>2026</v>
      </c>
      <c r="AC3885" t="str">
        <f>IF(tbl_EcommerceSales[[#This Row],[Age]]&lt;18,"Under 18",IF(tbl_EcommerceSales[[#This Row],[Age]]&lt;=25,"18-25",IF(tbl_EcommerceSales[[#This Row],[Age]]&lt;=35,"26-35",IF(tbl_EcommerceSales[[#This Row],[Age]]&lt;=45,"36-45",IF(tbl_EcommerceSales[[#This Row],[Age]]&lt;=55,"46-55","56+")))))</f>
        <v>46-55</v>
      </c>
    </row>
    <row r="3886" spans="1:29" x14ac:dyDescent="0.35">
      <c r="A3886" t="s">
        <v>5928</v>
      </c>
      <c r="B3886" s="7">
        <v>46083</v>
      </c>
      <c r="C3886" t="s">
        <v>5929</v>
      </c>
      <c r="D3886" t="s">
        <v>305</v>
      </c>
      <c r="E3886" t="s">
        <v>25</v>
      </c>
      <c r="F3886">
        <v>38</v>
      </c>
      <c r="G3886" t="s">
        <v>122</v>
      </c>
      <c r="H3886" t="s">
        <v>72</v>
      </c>
      <c r="I3886" t="s">
        <v>89</v>
      </c>
      <c r="J3886" t="s">
        <v>90</v>
      </c>
      <c r="K3886" t="s">
        <v>91</v>
      </c>
      <c r="L3886" t="s">
        <v>92</v>
      </c>
      <c r="M3886">
        <v>1</v>
      </c>
      <c r="N3886" s="2">
        <v>599</v>
      </c>
      <c r="O3886" s="3">
        <v>0.25</v>
      </c>
      <c r="P3886" s="2">
        <v>260</v>
      </c>
      <c r="Q3886" t="s">
        <v>44</v>
      </c>
      <c r="R3886" t="s">
        <v>33</v>
      </c>
      <c r="S3886" t="s">
        <v>34</v>
      </c>
      <c r="T3886" s="4">
        <v>4</v>
      </c>
      <c r="U3886" s="11">
        <f t="shared" si="60"/>
        <v>599</v>
      </c>
      <c r="V3886" s="11">
        <f>tbl_EcommerceSales[[#This Row],[Gross_Sales]]*tbl_EcommerceSales[[#This Row],[Discount]]</f>
        <v>149.75</v>
      </c>
      <c r="W3886" s="11">
        <f>tbl_EcommerceSales[[#This Row],[Gross_Sales]]-tbl_EcommerceSales[[#This Row],[Discount_Amount]]</f>
        <v>449.25</v>
      </c>
      <c r="X3886" s="11">
        <f>tbl_EcommerceSales[[#This Row],[Quantity]] * _xlfn.XLOOKUP(tbl_EcommerceSales[[#This Row],[Product_ID]], Product_Master!A:A, Product_Master!F:F)</f>
        <v>260</v>
      </c>
      <c r="Y3886" s="11">
        <f>tbl_EcommerceSales[[#This Row],[Net_Revenue]]-tbl_EcommerceSales[[#This Row],[Total_Cost]]</f>
        <v>189.25</v>
      </c>
      <c r="Z3886" s="9">
        <f>IFERROR(#REF!/tbl_EcommerceSales[[#This Row],[Total_Cost]], 0)</f>
        <v>0</v>
      </c>
      <c r="AA3886" t="str">
        <f>TEXT(tbl_EcommerceSales[[#This Row],[Order_Date]],"mmm")</f>
        <v>Mar</v>
      </c>
      <c r="AB3886">
        <f>YEAR(tbl_EcommerceSales[[#This Row],[Order_Date]])</f>
        <v>2026</v>
      </c>
      <c r="AC3886" t="str">
        <f>IF(tbl_EcommerceSales[[#This Row],[Age]]&lt;18,"Under 18",IF(tbl_EcommerceSales[[#This Row],[Age]]&lt;=25,"18-25",IF(tbl_EcommerceSales[[#This Row],[Age]]&lt;=35,"26-35",IF(tbl_EcommerceSales[[#This Row],[Age]]&lt;=45,"36-45",IF(tbl_EcommerceSales[[#This Row],[Age]]&lt;=55,"46-55","56+")))))</f>
        <v>36-45</v>
      </c>
    </row>
    <row r="3887" spans="1:29" x14ac:dyDescent="0.35">
      <c r="A3887" t="s">
        <v>5930</v>
      </c>
      <c r="B3887" s="7">
        <v>46083</v>
      </c>
      <c r="C3887" t="s">
        <v>4318</v>
      </c>
      <c r="D3887" t="s">
        <v>205</v>
      </c>
      <c r="E3887" t="s">
        <v>25</v>
      </c>
      <c r="F3887">
        <v>33</v>
      </c>
      <c r="G3887" t="s">
        <v>26</v>
      </c>
      <c r="H3887" t="s">
        <v>27</v>
      </c>
      <c r="I3887" t="s">
        <v>276</v>
      </c>
      <c r="J3887" t="s">
        <v>277</v>
      </c>
      <c r="K3887" t="s">
        <v>30</v>
      </c>
      <c r="L3887" t="s">
        <v>278</v>
      </c>
      <c r="M3887">
        <v>3</v>
      </c>
      <c r="N3887" s="2">
        <v>1599</v>
      </c>
      <c r="O3887" s="3">
        <v>0</v>
      </c>
      <c r="P3887" s="2">
        <v>2550</v>
      </c>
      <c r="Q3887" t="s">
        <v>76</v>
      </c>
      <c r="R3887" t="s">
        <v>33</v>
      </c>
      <c r="S3887" t="s">
        <v>34</v>
      </c>
      <c r="T3887" s="4">
        <v>5</v>
      </c>
      <c r="U3887" s="11">
        <f t="shared" si="60"/>
        <v>4797</v>
      </c>
      <c r="V3887" s="11">
        <f>tbl_EcommerceSales[[#This Row],[Gross_Sales]]*tbl_EcommerceSales[[#This Row],[Discount]]</f>
        <v>0</v>
      </c>
      <c r="W3887" s="11">
        <f>tbl_EcommerceSales[[#This Row],[Gross_Sales]]-tbl_EcommerceSales[[#This Row],[Discount_Amount]]</f>
        <v>4797</v>
      </c>
      <c r="X3887" s="11">
        <f>tbl_EcommerceSales[[#This Row],[Quantity]] * _xlfn.XLOOKUP(tbl_EcommerceSales[[#This Row],[Product_ID]], Product_Master!A:A, Product_Master!F:F)</f>
        <v>2550</v>
      </c>
      <c r="Y3887" s="11">
        <f>tbl_EcommerceSales[[#This Row],[Net_Revenue]]-tbl_EcommerceSales[[#This Row],[Total_Cost]]</f>
        <v>2247</v>
      </c>
      <c r="Z3887" s="9">
        <f>IFERROR(#REF!/tbl_EcommerceSales[[#This Row],[Total_Cost]], 0)</f>
        <v>0</v>
      </c>
      <c r="AA3887" t="str">
        <f>TEXT(tbl_EcommerceSales[[#This Row],[Order_Date]],"mmm")</f>
        <v>Mar</v>
      </c>
      <c r="AB3887">
        <f>YEAR(tbl_EcommerceSales[[#This Row],[Order_Date]])</f>
        <v>2026</v>
      </c>
      <c r="AC3887" t="str">
        <f>IF(tbl_EcommerceSales[[#This Row],[Age]]&lt;18,"Under 18",IF(tbl_EcommerceSales[[#This Row],[Age]]&lt;=25,"18-25",IF(tbl_EcommerceSales[[#This Row],[Age]]&lt;=35,"26-35",IF(tbl_EcommerceSales[[#This Row],[Age]]&lt;=45,"36-45",IF(tbl_EcommerceSales[[#This Row],[Age]]&lt;=55,"46-55","56+")))))</f>
        <v>26-35</v>
      </c>
    </row>
    <row r="3888" spans="1:29" x14ac:dyDescent="0.35">
      <c r="A3888" t="s">
        <v>5931</v>
      </c>
      <c r="B3888" s="7">
        <v>46083</v>
      </c>
      <c r="C3888" t="s">
        <v>3936</v>
      </c>
      <c r="D3888" t="s">
        <v>106</v>
      </c>
      <c r="E3888" t="s">
        <v>48</v>
      </c>
      <c r="F3888">
        <v>33</v>
      </c>
      <c r="G3888" t="s">
        <v>171</v>
      </c>
      <c r="H3888" t="s">
        <v>39</v>
      </c>
      <c r="I3888" t="s">
        <v>257</v>
      </c>
      <c r="J3888" t="s">
        <v>258</v>
      </c>
      <c r="K3888" t="s">
        <v>55</v>
      </c>
      <c r="L3888" t="s">
        <v>56</v>
      </c>
      <c r="M3888">
        <v>1</v>
      </c>
      <c r="N3888" s="2">
        <v>1999</v>
      </c>
      <c r="O3888" s="3">
        <v>0.2</v>
      </c>
      <c r="P3888" s="2">
        <v>1050</v>
      </c>
      <c r="Q3888" t="s">
        <v>44</v>
      </c>
      <c r="R3888" t="s">
        <v>162</v>
      </c>
      <c r="S3888" t="s">
        <v>57</v>
      </c>
      <c r="T3888" s="4"/>
      <c r="U3888" s="11">
        <f t="shared" si="60"/>
        <v>1999</v>
      </c>
      <c r="V3888" s="11">
        <f>tbl_EcommerceSales[[#This Row],[Gross_Sales]]*tbl_EcommerceSales[[#This Row],[Discount]]</f>
        <v>399.8</v>
      </c>
      <c r="W3888" s="11">
        <f>tbl_EcommerceSales[[#This Row],[Gross_Sales]]-tbl_EcommerceSales[[#This Row],[Discount_Amount]]</f>
        <v>1599.2</v>
      </c>
      <c r="X3888" s="11">
        <f>tbl_EcommerceSales[[#This Row],[Quantity]] * _xlfn.XLOOKUP(tbl_EcommerceSales[[#This Row],[Product_ID]], Product_Master!A:A, Product_Master!F:F)</f>
        <v>1050</v>
      </c>
      <c r="Y3888" s="11">
        <f>tbl_EcommerceSales[[#This Row],[Net_Revenue]]-tbl_EcommerceSales[[#This Row],[Total_Cost]]</f>
        <v>549.20000000000005</v>
      </c>
      <c r="Z3888" s="9">
        <f>IFERROR(#REF!/tbl_EcommerceSales[[#This Row],[Total_Cost]], 0)</f>
        <v>0</v>
      </c>
      <c r="AA3888" t="str">
        <f>TEXT(tbl_EcommerceSales[[#This Row],[Order_Date]],"mmm")</f>
        <v>Mar</v>
      </c>
      <c r="AB3888">
        <f>YEAR(tbl_EcommerceSales[[#This Row],[Order_Date]])</f>
        <v>2026</v>
      </c>
      <c r="AC3888" t="str">
        <f>IF(tbl_EcommerceSales[[#This Row],[Age]]&lt;18,"Under 18",IF(tbl_EcommerceSales[[#This Row],[Age]]&lt;=25,"18-25",IF(tbl_EcommerceSales[[#This Row],[Age]]&lt;=35,"26-35",IF(tbl_EcommerceSales[[#This Row],[Age]]&lt;=45,"36-45",IF(tbl_EcommerceSales[[#This Row],[Age]]&lt;=55,"46-55","56+")))))</f>
        <v>26-35</v>
      </c>
    </row>
    <row r="3889" spans="1:29" x14ac:dyDescent="0.35">
      <c r="A3889" t="s">
        <v>5932</v>
      </c>
      <c r="B3889" s="7">
        <v>46083</v>
      </c>
      <c r="C3889" t="s">
        <v>5933</v>
      </c>
      <c r="D3889" t="s">
        <v>86</v>
      </c>
      <c r="E3889" t="s">
        <v>25</v>
      </c>
      <c r="F3889">
        <v>32</v>
      </c>
      <c r="G3889" t="s">
        <v>61</v>
      </c>
      <c r="H3889" t="s">
        <v>27</v>
      </c>
      <c r="I3889" t="s">
        <v>338</v>
      </c>
      <c r="J3889" t="s">
        <v>339</v>
      </c>
      <c r="K3889" t="s">
        <v>55</v>
      </c>
      <c r="L3889" t="s">
        <v>56</v>
      </c>
      <c r="M3889">
        <v>1</v>
      </c>
      <c r="N3889" s="2">
        <v>1499</v>
      </c>
      <c r="O3889" s="3">
        <v>0.05</v>
      </c>
      <c r="P3889" s="2">
        <v>780</v>
      </c>
      <c r="Q3889" t="s">
        <v>32</v>
      </c>
      <c r="R3889" t="s">
        <v>33</v>
      </c>
      <c r="S3889" t="s">
        <v>34</v>
      </c>
      <c r="T3889" s="4">
        <v>4</v>
      </c>
      <c r="U3889" s="11">
        <f t="shared" si="60"/>
        <v>1499</v>
      </c>
      <c r="V3889" s="11">
        <f>tbl_EcommerceSales[[#This Row],[Gross_Sales]]*tbl_EcommerceSales[[#This Row],[Discount]]</f>
        <v>74.95</v>
      </c>
      <c r="W3889" s="11">
        <f>tbl_EcommerceSales[[#This Row],[Gross_Sales]]-tbl_EcommerceSales[[#This Row],[Discount_Amount]]</f>
        <v>1424.05</v>
      </c>
      <c r="X3889" s="11">
        <f>tbl_EcommerceSales[[#This Row],[Quantity]] * _xlfn.XLOOKUP(tbl_EcommerceSales[[#This Row],[Product_ID]], Product_Master!A:A, Product_Master!F:F)</f>
        <v>780</v>
      </c>
      <c r="Y3889" s="11">
        <f>tbl_EcommerceSales[[#This Row],[Net_Revenue]]-tbl_EcommerceSales[[#This Row],[Total_Cost]]</f>
        <v>644.04999999999995</v>
      </c>
      <c r="Z3889" s="9">
        <f>IFERROR(#REF!/tbl_EcommerceSales[[#This Row],[Total_Cost]], 0)</f>
        <v>0</v>
      </c>
      <c r="AA3889" t="str">
        <f>TEXT(tbl_EcommerceSales[[#This Row],[Order_Date]],"mmm")</f>
        <v>Mar</v>
      </c>
      <c r="AB3889">
        <f>YEAR(tbl_EcommerceSales[[#This Row],[Order_Date]])</f>
        <v>2026</v>
      </c>
      <c r="AC3889" t="str">
        <f>IF(tbl_EcommerceSales[[#This Row],[Age]]&lt;18,"Under 18",IF(tbl_EcommerceSales[[#This Row],[Age]]&lt;=25,"18-25",IF(tbl_EcommerceSales[[#This Row],[Age]]&lt;=35,"26-35",IF(tbl_EcommerceSales[[#This Row],[Age]]&lt;=45,"36-45",IF(tbl_EcommerceSales[[#This Row],[Age]]&lt;=55,"46-55","56+")))))</f>
        <v>26-35</v>
      </c>
    </row>
    <row r="3890" spans="1:29" x14ac:dyDescent="0.35">
      <c r="A3890" t="s">
        <v>5934</v>
      </c>
      <c r="B3890" s="7">
        <v>46083</v>
      </c>
      <c r="C3890" t="s">
        <v>4828</v>
      </c>
      <c r="D3890" t="s">
        <v>151</v>
      </c>
      <c r="E3890" t="s">
        <v>25</v>
      </c>
      <c r="F3890">
        <v>33</v>
      </c>
      <c r="G3890" t="s">
        <v>192</v>
      </c>
      <c r="H3890" t="s">
        <v>27</v>
      </c>
      <c r="I3890" t="s">
        <v>111</v>
      </c>
      <c r="J3890" t="s">
        <v>112</v>
      </c>
      <c r="K3890" t="s">
        <v>55</v>
      </c>
      <c r="L3890" t="s">
        <v>113</v>
      </c>
      <c r="M3890">
        <v>3</v>
      </c>
      <c r="N3890" s="2">
        <v>1799</v>
      </c>
      <c r="O3890" s="3">
        <v>0.05</v>
      </c>
      <c r="P3890" s="2">
        <v>2850</v>
      </c>
      <c r="Q3890" t="s">
        <v>32</v>
      </c>
      <c r="R3890" t="s">
        <v>33</v>
      </c>
      <c r="S3890" t="s">
        <v>57</v>
      </c>
      <c r="T3890" s="4">
        <v>3</v>
      </c>
      <c r="U3890" s="11">
        <f t="shared" si="60"/>
        <v>5397</v>
      </c>
      <c r="V3890" s="11">
        <f>tbl_EcommerceSales[[#This Row],[Gross_Sales]]*tbl_EcommerceSales[[#This Row],[Discount]]</f>
        <v>269.85000000000002</v>
      </c>
      <c r="W3890" s="11">
        <f>tbl_EcommerceSales[[#This Row],[Gross_Sales]]-tbl_EcommerceSales[[#This Row],[Discount_Amount]]</f>
        <v>5127.1499999999996</v>
      </c>
      <c r="X3890" s="11">
        <f>tbl_EcommerceSales[[#This Row],[Quantity]] * _xlfn.XLOOKUP(tbl_EcommerceSales[[#This Row],[Product_ID]], Product_Master!A:A, Product_Master!F:F)</f>
        <v>2850</v>
      </c>
      <c r="Y3890" s="11">
        <f>tbl_EcommerceSales[[#This Row],[Net_Revenue]]-tbl_EcommerceSales[[#This Row],[Total_Cost]]</f>
        <v>2277.1499999999996</v>
      </c>
      <c r="Z3890" s="9">
        <f>IFERROR(#REF!/tbl_EcommerceSales[[#This Row],[Total_Cost]], 0)</f>
        <v>0</v>
      </c>
      <c r="AA3890" t="str">
        <f>TEXT(tbl_EcommerceSales[[#This Row],[Order_Date]],"mmm")</f>
        <v>Mar</v>
      </c>
      <c r="AB3890">
        <f>YEAR(tbl_EcommerceSales[[#This Row],[Order_Date]])</f>
        <v>2026</v>
      </c>
      <c r="AC3890" t="str">
        <f>IF(tbl_EcommerceSales[[#This Row],[Age]]&lt;18,"Under 18",IF(tbl_EcommerceSales[[#This Row],[Age]]&lt;=25,"18-25",IF(tbl_EcommerceSales[[#This Row],[Age]]&lt;=35,"26-35",IF(tbl_EcommerceSales[[#This Row],[Age]]&lt;=45,"36-45",IF(tbl_EcommerceSales[[#This Row],[Age]]&lt;=55,"46-55","56+")))))</f>
        <v>26-35</v>
      </c>
    </row>
    <row r="3891" spans="1:29" x14ac:dyDescent="0.35">
      <c r="A3891" t="s">
        <v>5935</v>
      </c>
      <c r="B3891" s="7">
        <v>46083</v>
      </c>
      <c r="C3891" t="s">
        <v>1400</v>
      </c>
      <c r="D3891" t="s">
        <v>139</v>
      </c>
      <c r="E3891" t="s">
        <v>48</v>
      </c>
      <c r="F3891">
        <v>36</v>
      </c>
      <c r="G3891" t="s">
        <v>145</v>
      </c>
      <c r="H3891" t="s">
        <v>39</v>
      </c>
      <c r="I3891" t="s">
        <v>160</v>
      </c>
      <c r="J3891" t="s">
        <v>161</v>
      </c>
      <c r="K3891" t="s">
        <v>91</v>
      </c>
      <c r="L3891" t="s">
        <v>133</v>
      </c>
      <c r="M3891">
        <v>1</v>
      </c>
      <c r="N3891" s="2">
        <v>1099</v>
      </c>
      <c r="O3891" s="3">
        <v>0</v>
      </c>
      <c r="P3891" s="2">
        <v>520</v>
      </c>
      <c r="Q3891" t="s">
        <v>32</v>
      </c>
      <c r="R3891" t="s">
        <v>33</v>
      </c>
      <c r="S3891" t="s">
        <v>34</v>
      </c>
      <c r="T3891" s="4">
        <v>5</v>
      </c>
      <c r="U3891" s="11">
        <f t="shared" si="60"/>
        <v>1099</v>
      </c>
      <c r="V3891" s="11">
        <f>tbl_EcommerceSales[[#This Row],[Gross_Sales]]*tbl_EcommerceSales[[#This Row],[Discount]]</f>
        <v>0</v>
      </c>
      <c r="W3891" s="11">
        <f>tbl_EcommerceSales[[#This Row],[Gross_Sales]]-tbl_EcommerceSales[[#This Row],[Discount_Amount]]</f>
        <v>1099</v>
      </c>
      <c r="X3891" s="11">
        <f>tbl_EcommerceSales[[#This Row],[Quantity]] * _xlfn.XLOOKUP(tbl_EcommerceSales[[#This Row],[Product_ID]], Product_Master!A:A, Product_Master!F:F)</f>
        <v>520</v>
      </c>
      <c r="Y3891" s="11">
        <f>tbl_EcommerceSales[[#This Row],[Net_Revenue]]-tbl_EcommerceSales[[#This Row],[Total_Cost]]</f>
        <v>579</v>
      </c>
      <c r="Z3891" s="9">
        <f>IFERROR(#REF!/tbl_EcommerceSales[[#This Row],[Total_Cost]], 0)</f>
        <v>0</v>
      </c>
      <c r="AA3891" t="str">
        <f>TEXT(tbl_EcommerceSales[[#This Row],[Order_Date]],"mmm")</f>
        <v>Mar</v>
      </c>
      <c r="AB3891">
        <f>YEAR(tbl_EcommerceSales[[#This Row],[Order_Date]])</f>
        <v>2026</v>
      </c>
      <c r="AC3891" t="str">
        <f>IF(tbl_EcommerceSales[[#This Row],[Age]]&lt;18,"Under 18",IF(tbl_EcommerceSales[[#This Row],[Age]]&lt;=25,"18-25",IF(tbl_EcommerceSales[[#This Row],[Age]]&lt;=35,"26-35",IF(tbl_EcommerceSales[[#This Row],[Age]]&lt;=45,"36-45",IF(tbl_EcommerceSales[[#This Row],[Age]]&lt;=55,"46-55","56+")))))</f>
        <v>36-45</v>
      </c>
    </row>
    <row r="3892" spans="1:29" x14ac:dyDescent="0.35">
      <c r="A3892" t="s">
        <v>5936</v>
      </c>
      <c r="B3892" s="7">
        <v>46083</v>
      </c>
      <c r="C3892" t="s">
        <v>1579</v>
      </c>
      <c r="D3892" t="s">
        <v>254</v>
      </c>
      <c r="E3892" t="s">
        <v>48</v>
      </c>
      <c r="F3892">
        <v>27</v>
      </c>
      <c r="G3892" t="s">
        <v>145</v>
      </c>
      <c r="H3892" t="s">
        <v>39</v>
      </c>
      <c r="I3892" t="s">
        <v>53</v>
      </c>
      <c r="J3892" t="s">
        <v>54</v>
      </c>
      <c r="K3892" t="s">
        <v>55</v>
      </c>
      <c r="L3892" t="s">
        <v>56</v>
      </c>
      <c r="M3892">
        <v>1</v>
      </c>
      <c r="N3892" s="2">
        <v>799</v>
      </c>
      <c r="O3892" s="3">
        <v>0.25</v>
      </c>
      <c r="P3892" s="2">
        <v>390</v>
      </c>
      <c r="Q3892" t="s">
        <v>32</v>
      </c>
      <c r="R3892" t="s">
        <v>33</v>
      </c>
      <c r="S3892" t="s">
        <v>57</v>
      </c>
      <c r="T3892" s="4">
        <v>5</v>
      </c>
      <c r="U3892" s="11">
        <f t="shared" si="60"/>
        <v>799</v>
      </c>
      <c r="V3892" s="11">
        <f>tbl_EcommerceSales[[#This Row],[Gross_Sales]]*tbl_EcommerceSales[[#This Row],[Discount]]</f>
        <v>199.75</v>
      </c>
      <c r="W3892" s="11">
        <f>tbl_EcommerceSales[[#This Row],[Gross_Sales]]-tbl_EcommerceSales[[#This Row],[Discount_Amount]]</f>
        <v>599.25</v>
      </c>
      <c r="X3892" s="11">
        <f>tbl_EcommerceSales[[#This Row],[Quantity]] * _xlfn.XLOOKUP(tbl_EcommerceSales[[#This Row],[Product_ID]], Product_Master!A:A, Product_Master!F:F)</f>
        <v>390</v>
      </c>
      <c r="Y3892" s="11">
        <f>tbl_EcommerceSales[[#This Row],[Net_Revenue]]-tbl_EcommerceSales[[#This Row],[Total_Cost]]</f>
        <v>209.25</v>
      </c>
      <c r="Z3892" s="9">
        <f>IFERROR(#REF!/tbl_EcommerceSales[[#This Row],[Total_Cost]], 0)</f>
        <v>0</v>
      </c>
      <c r="AA3892" t="str">
        <f>TEXT(tbl_EcommerceSales[[#This Row],[Order_Date]],"mmm")</f>
        <v>Mar</v>
      </c>
      <c r="AB3892">
        <f>YEAR(tbl_EcommerceSales[[#This Row],[Order_Date]])</f>
        <v>2026</v>
      </c>
      <c r="AC3892" t="str">
        <f>IF(tbl_EcommerceSales[[#This Row],[Age]]&lt;18,"Under 18",IF(tbl_EcommerceSales[[#This Row],[Age]]&lt;=25,"18-25",IF(tbl_EcommerceSales[[#This Row],[Age]]&lt;=35,"26-35",IF(tbl_EcommerceSales[[#This Row],[Age]]&lt;=45,"36-45",IF(tbl_EcommerceSales[[#This Row],[Age]]&lt;=55,"46-55","56+")))))</f>
        <v>26-35</v>
      </c>
    </row>
    <row r="3893" spans="1:29" x14ac:dyDescent="0.35">
      <c r="A3893" t="s">
        <v>5937</v>
      </c>
      <c r="B3893" s="7">
        <v>46083</v>
      </c>
      <c r="C3893" t="s">
        <v>4661</v>
      </c>
      <c r="D3893" t="s">
        <v>232</v>
      </c>
      <c r="E3893" t="s">
        <v>48</v>
      </c>
      <c r="F3893">
        <v>41</v>
      </c>
      <c r="G3893" t="s">
        <v>26</v>
      </c>
      <c r="H3893" t="s">
        <v>27</v>
      </c>
      <c r="I3893" t="s">
        <v>236</v>
      </c>
      <c r="J3893" t="s">
        <v>237</v>
      </c>
      <c r="K3893" t="s">
        <v>82</v>
      </c>
      <c r="L3893" t="s">
        <v>238</v>
      </c>
      <c r="M3893">
        <v>2</v>
      </c>
      <c r="N3893" s="2">
        <v>899</v>
      </c>
      <c r="O3893" s="3">
        <v>0.15</v>
      </c>
      <c r="P3893" s="2">
        <v>960</v>
      </c>
      <c r="Q3893" t="s">
        <v>76</v>
      </c>
      <c r="R3893" t="s">
        <v>93</v>
      </c>
      <c r="S3893" t="s">
        <v>34</v>
      </c>
      <c r="T3893" s="4">
        <v>3</v>
      </c>
      <c r="U3893" s="11">
        <f t="shared" si="60"/>
        <v>1798</v>
      </c>
      <c r="V3893" s="11">
        <f>tbl_EcommerceSales[[#This Row],[Gross_Sales]]*tbl_EcommerceSales[[#This Row],[Discount]]</f>
        <v>269.7</v>
      </c>
      <c r="W3893" s="11">
        <f>tbl_EcommerceSales[[#This Row],[Gross_Sales]]-tbl_EcommerceSales[[#This Row],[Discount_Amount]]</f>
        <v>1528.3</v>
      </c>
      <c r="X3893" s="11">
        <f>tbl_EcommerceSales[[#This Row],[Quantity]] * _xlfn.XLOOKUP(tbl_EcommerceSales[[#This Row],[Product_ID]], Product_Master!A:A, Product_Master!F:F)</f>
        <v>960</v>
      </c>
      <c r="Y3893" s="11">
        <f>tbl_EcommerceSales[[#This Row],[Net_Revenue]]-tbl_EcommerceSales[[#This Row],[Total_Cost]]</f>
        <v>568.29999999999995</v>
      </c>
      <c r="Z3893" s="9">
        <f>IFERROR(#REF!/tbl_EcommerceSales[[#This Row],[Total_Cost]], 0)</f>
        <v>0</v>
      </c>
      <c r="AA3893" t="str">
        <f>TEXT(tbl_EcommerceSales[[#This Row],[Order_Date]],"mmm")</f>
        <v>Mar</v>
      </c>
      <c r="AB3893">
        <f>YEAR(tbl_EcommerceSales[[#This Row],[Order_Date]])</f>
        <v>2026</v>
      </c>
      <c r="AC3893" t="str">
        <f>IF(tbl_EcommerceSales[[#This Row],[Age]]&lt;18,"Under 18",IF(tbl_EcommerceSales[[#This Row],[Age]]&lt;=25,"18-25",IF(tbl_EcommerceSales[[#This Row],[Age]]&lt;=35,"26-35",IF(tbl_EcommerceSales[[#This Row],[Age]]&lt;=45,"36-45",IF(tbl_EcommerceSales[[#This Row],[Age]]&lt;=55,"46-55","56+")))))</f>
        <v>36-45</v>
      </c>
    </row>
    <row r="3894" spans="1:29" x14ac:dyDescent="0.35">
      <c r="A3894" t="s">
        <v>5938</v>
      </c>
      <c r="B3894" s="7">
        <v>46084</v>
      </c>
      <c r="C3894" t="s">
        <v>957</v>
      </c>
      <c r="D3894" t="s">
        <v>79</v>
      </c>
      <c r="E3894" t="s">
        <v>25</v>
      </c>
      <c r="F3894">
        <v>46</v>
      </c>
      <c r="G3894" t="s">
        <v>145</v>
      </c>
      <c r="H3894" t="s">
        <v>39</v>
      </c>
      <c r="I3894" t="s">
        <v>236</v>
      </c>
      <c r="J3894" t="s">
        <v>237</v>
      </c>
      <c r="K3894" t="s">
        <v>82</v>
      </c>
      <c r="L3894" t="s">
        <v>238</v>
      </c>
      <c r="M3894">
        <v>4</v>
      </c>
      <c r="N3894" s="2">
        <v>899</v>
      </c>
      <c r="O3894" s="3">
        <v>0.05</v>
      </c>
      <c r="P3894" s="2">
        <v>1920</v>
      </c>
      <c r="Q3894" t="s">
        <v>123</v>
      </c>
      <c r="R3894" t="s">
        <v>33</v>
      </c>
      <c r="S3894" t="s">
        <v>34</v>
      </c>
      <c r="T3894" s="4">
        <v>5</v>
      </c>
      <c r="U3894" s="11">
        <f t="shared" si="60"/>
        <v>3596</v>
      </c>
      <c r="V3894" s="11">
        <f>tbl_EcommerceSales[[#This Row],[Gross_Sales]]*tbl_EcommerceSales[[#This Row],[Discount]]</f>
        <v>179.8</v>
      </c>
      <c r="W3894" s="11">
        <f>tbl_EcommerceSales[[#This Row],[Gross_Sales]]-tbl_EcommerceSales[[#This Row],[Discount_Amount]]</f>
        <v>3416.2</v>
      </c>
      <c r="X3894" s="11">
        <f>tbl_EcommerceSales[[#This Row],[Quantity]] * _xlfn.XLOOKUP(tbl_EcommerceSales[[#This Row],[Product_ID]], Product_Master!A:A, Product_Master!F:F)</f>
        <v>1920</v>
      </c>
      <c r="Y3894" s="11">
        <f>tbl_EcommerceSales[[#This Row],[Net_Revenue]]-tbl_EcommerceSales[[#This Row],[Total_Cost]]</f>
        <v>1496.1999999999998</v>
      </c>
      <c r="Z3894" s="9">
        <f>IFERROR(#REF!/tbl_EcommerceSales[[#This Row],[Total_Cost]], 0)</f>
        <v>0</v>
      </c>
      <c r="AA3894" t="str">
        <f>TEXT(tbl_EcommerceSales[[#This Row],[Order_Date]],"mmm")</f>
        <v>Mar</v>
      </c>
      <c r="AB3894">
        <f>YEAR(tbl_EcommerceSales[[#This Row],[Order_Date]])</f>
        <v>2026</v>
      </c>
      <c r="AC3894" t="str">
        <f>IF(tbl_EcommerceSales[[#This Row],[Age]]&lt;18,"Under 18",IF(tbl_EcommerceSales[[#This Row],[Age]]&lt;=25,"18-25",IF(tbl_EcommerceSales[[#This Row],[Age]]&lt;=35,"26-35",IF(tbl_EcommerceSales[[#This Row],[Age]]&lt;=45,"36-45",IF(tbl_EcommerceSales[[#This Row],[Age]]&lt;=55,"46-55","56+")))))</f>
        <v>46-55</v>
      </c>
    </row>
    <row r="3895" spans="1:29" x14ac:dyDescent="0.35">
      <c r="A3895" t="s">
        <v>5939</v>
      </c>
      <c r="B3895" s="7">
        <v>46084</v>
      </c>
      <c r="C3895" t="s">
        <v>2269</v>
      </c>
      <c r="D3895" t="s">
        <v>181</v>
      </c>
      <c r="E3895" t="s">
        <v>48</v>
      </c>
      <c r="F3895">
        <v>36</v>
      </c>
      <c r="G3895" t="s">
        <v>270</v>
      </c>
      <c r="H3895" t="s">
        <v>72</v>
      </c>
      <c r="I3895" t="s">
        <v>160</v>
      </c>
      <c r="J3895" t="s">
        <v>161</v>
      </c>
      <c r="K3895" t="s">
        <v>91</v>
      </c>
      <c r="L3895" t="s">
        <v>133</v>
      </c>
      <c r="M3895">
        <v>1</v>
      </c>
      <c r="N3895" s="2">
        <v>1099</v>
      </c>
      <c r="O3895" s="3">
        <v>0</v>
      </c>
      <c r="P3895" s="2">
        <v>520</v>
      </c>
      <c r="Q3895" t="s">
        <v>32</v>
      </c>
      <c r="R3895" t="s">
        <v>33</v>
      </c>
      <c r="S3895" t="s">
        <v>57</v>
      </c>
      <c r="T3895" s="4">
        <v>5</v>
      </c>
      <c r="U3895" s="11">
        <f t="shared" si="60"/>
        <v>1099</v>
      </c>
      <c r="V3895" s="11">
        <f>tbl_EcommerceSales[[#This Row],[Gross_Sales]]*tbl_EcommerceSales[[#This Row],[Discount]]</f>
        <v>0</v>
      </c>
      <c r="W3895" s="11">
        <f>tbl_EcommerceSales[[#This Row],[Gross_Sales]]-tbl_EcommerceSales[[#This Row],[Discount_Amount]]</f>
        <v>1099</v>
      </c>
      <c r="X3895" s="11">
        <f>tbl_EcommerceSales[[#This Row],[Quantity]] * _xlfn.XLOOKUP(tbl_EcommerceSales[[#This Row],[Product_ID]], Product_Master!A:A, Product_Master!F:F)</f>
        <v>520</v>
      </c>
      <c r="Y3895" s="11">
        <f>tbl_EcommerceSales[[#This Row],[Net_Revenue]]-tbl_EcommerceSales[[#This Row],[Total_Cost]]</f>
        <v>579</v>
      </c>
      <c r="Z3895" s="9">
        <f>IFERROR(#REF!/tbl_EcommerceSales[[#This Row],[Total_Cost]], 0)</f>
        <v>0</v>
      </c>
      <c r="AA3895" t="str">
        <f>TEXT(tbl_EcommerceSales[[#This Row],[Order_Date]],"mmm")</f>
        <v>Mar</v>
      </c>
      <c r="AB3895">
        <f>YEAR(tbl_EcommerceSales[[#This Row],[Order_Date]])</f>
        <v>2026</v>
      </c>
      <c r="AC3895" t="str">
        <f>IF(tbl_EcommerceSales[[#This Row],[Age]]&lt;18,"Under 18",IF(tbl_EcommerceSales[[#This Row],[Age]]&lt;=25,"18-25",IF(tbl_EcommerceSales[[#This Row],[Age]]&lt;=35,"26-35",IF(tbl_EcommerceSales[[#This Row],[Age]]&lt;=45,"36-45",IF(tbl_EcommerceSales[[#This Row],[Age]]&lt;=55,"46-55","56+")))))</f>
        <v>36-45</v>
      </c>
    </row>
    <row r="3896" spans="1:29" x14ac:dyDescent="0.35">
      <c r="A3896" t="s">
        <v>5940</v>
      </c>
      <c r="B3896" s="7">
        <v>46084</v>
      </c>
      <c r="C3896" t="s">
        <v>2011</v>
      </c>
      <c r="D3896" t="s">
        <v>269</v>
      </c>
      <c r="E3896" t="s">
        <v>25</v>
      </c>
      <c r="F3896">
        <v>30</v>
      </c>
      <c r="G3896" t="s">
        <v>103</v>
      </c>
      <c r="H3896" t="s">
        <v>27</v>
      </c>
      <c r="I3896" t="s">
        <v>80</v>
      </c>
      <c r="J3896" t="s">
        <v>81</v>
      </c>
      <c r="K3896" t="s">
        <v>82</v>
      </c>
      <c r="L3896" t="s">
        <v>83</v>
      </c>
      <c r="M3896">
        <v>2</v>
      </c>
      <c r="N3896" s="2">
        <v>2499</v>
      </c>
      <c r="O3896" s="3">
        <v>0.1</v>
      </c>
      <c r="P3896" s="2">
        <v>3100</v>
      </c>
      <c r="Q3896" t="s">
        <v>123</v>
      </c>
      <c r="R3896" t="s">
        <v>33</v>
      </c>
      <c r="S3896" t="s">
        <v>34</v>
      </c>
      <c r="T3896" s="4">
        <v>5</v>
      </c>
      <c r="U3896" s="11">
        <f t="shared" si="60"/>
        <v>4998</v>
      </c>
      <c r="V3896" s="11">
        <f>tbl_EcommerceSales[[#This Row],[Gross_Sales]]*tbl_EcommerceSales[[#This Row],[Discount]]</f>
        <v>499.8</v>
      </c>
      <c r="W3896" s="11">
        <f>tbl_EcommerceSales[[#This Row],[Gross_Sales]]-tbl_EcommerceSales[[#This Row],[Discount_Amount]]</f>
        <v>4498.2</v>
      </c>
      <c r="X3896" s="11">
        <f>tbl_EcommerceSales[[#This Row],[Quantity]] * _xlfn.XLOOKUP(tbl_EcommerceSales[[#This Row],[Product_ID]], Product_Master!A:A, Product_Master!F:F)</f>
        <v>3100</v>
      </c>
      <c r="Y3896" s="11">
        <f>tbl_EcommerceSales[[#This Row],[Net_Revenue]]-tbl_EcommerceSales[[#This Row],[Total_Cost]]</f>
        <v>1398.1999999999998</v>
      </c>
      <c r="Z3896" s="9">
        <f>IFERROR(#REF!/tbl_EcommerceSales[[#This Row],[Total_Cost]], 0)</f>
        <v>0</v>
      </c>
      <c r="AA3896" t="str">
        <f>TEXT(tbl_EcommerceSales[[#This Row],[Order_Date]],"mmm")</f>
        <v>Mar</v>
      </c>
      <c r="AB3896">
        <f>YEAR(tbl_EcommerceSales[[#This Row],[Order_Date]])</f>
        <v>2026</v>
      </c>
      <c r="AC3896" t="str">
        <f>IF(tbl_EcommerceSales[[#This Row],[Age]]&lt;18,"Under 18",IF(tbl_EcommerceSales[[#This Row],[Age]]&lt;=25,"18-25",IF(tbl_EcommerceSales[[#This Row],[Age]]&lt;=35,"26-35",IF(tbl_EcommerceSales[[#This Row],[Age]]&lt;=45,"36-45",IF(tbl_EcommerceSales[[#This Row],[Age]]&lt;=55,"46-55","56+")))))</f>
        <v>26-35</v>
      </c>
    </row>
    <row r="3897" spans="1:29" x14ac:dyDescent="0.35">
      <c r="A3897" t="s">
        <v>5941</v>
      </c>
      <c r="B3897" s="7">
        <v>46084</v>
      </c>
      <c r="C3897" t="s">
        <v>1547</v>
      </c>
      <c r="D3897" t="s">
        <v>189</v>
      </c>
      <c r="E3897" t="s">
        <v>25</v>
      </c>
      <c r="F3897">
        <v>38</v>
      </c>
      <c r="G3897" t="s">
        <v>155</v>
      </c>
      <c r="H3897" t="s">
        <v>88</v>
      </c>
      <c r="I3897" t="s">
        <v>357</v>
      </c>
      <c r="J3897" t="s">
        <v>358</v>
      </c>
      <c r="K3897" t="s">
        <v>177</v>
      </c>
      <c r="L3897" t="s">
        <v>178</v>
      </c>
      <c r="M3897">
        <v>2</v>
      </c>
      <c r="N3897" s="2">
        <v>999</v>
      </c>
      <c r="O3897" s="3">
        <v>0</v>
      </c>
      <c r="P3897" s="2">
        <v>1040</v>
      </c>
      <c r="Q3897" t="s">
        <v>32</v>
      </c>
      <c r="R3897" t="s">
        <v>33</v>
      </c>
      <c r="S3897" t="s">
        <v>34</v>
      </c>
      <c r="T3897" s="4">
        <v>5</v>
      </c>
      <c r="U3897" s="11">
        <f t="shared" si="60"/>
        <v>1998</v>
      </c>
      <c r="V3897" s="11">
        <f>tbl_EcommerceSales[[#This Row],[Gross_Sales]]*tbl_EcommerceSales[[#This Row],[Discount]]</f>
        <v>0</v>
      </c>
      <c r="W3897" s="11">
        <f>tbl_EcommerceSales[[#This Row],[Gross_Sales]]-tbl_EcommerceSales[[#This Row],[Discount_Amount]]</f>
        <v>1998</v>
      </c>
      <c r="X3897" s="11">
        <f>tbl_EcommerceSales[[#This Row],[Quantity]] * _xlfn.XLOOKUP(tbl_EcommerceSales[[#This Row],[Product_ID]], Product_Master!A:A, Product_Master!F:F)</f>
        <v>1040</v>
      </c>
      <c r="Y3897" s="11">
        <f>tbl_EcommerceSales[[#This Row],[Net_Revenue]]-tbl_EcommerceSales[[#This Row],[Total_Cost]]</f>
        <v>958</v>
      </c>
      <c r="Z3897" s="9">
        <f>IFERROR(#REF!/tbl_EcommerceSales[[#This Row],[Total_Cost]], 0)</f>
        <v>0</v>
      </c>
      <c r="AA3897" t="str">
        <f>TEXT(tbl_EcommerceSales[[#This Row],[Order_Date]],"mmm")</f>
        <v>Mar</v>
      </c>
      <c r="AB3897">
        <f>YEAR(tbl_EcommerceSales[[#This Row],[Order_Date]])</f>
        <v>2026</v>
      </c>
      <c r="AC3897" t="str">
        <f>IF(tbl_EcommerceSales[[#This Row],[Age]]&lt;18,"Under 18",IF(tbl_EcommerceSales[[#This Row],[Age]]&lt;=25,"18-25",IF(tbl_EcommerceSales[[#This Row],[Age]]&lt;=35,"26-35",IF(tbl_EcommerceSales[[#This Row],[Age]]&lt;=45,"36-45",IF(tbl_EcommerceSales[[#This Row],[Age]]&lt;=55,"46-55","56+")))))</f>
        <v>36-45</v>
      </c>
    </row>
    <row r="3898" spans="1:29" x14ac:dyDescent="0.35">
      <c r="A3898" t="s">
        <v>5942</v>
      </c>
      <c r="B3898" s="7">
        <v>46084</v>
      </c>
      <c r="C3898" t="s">
        <v>5943</v>
      </c>
      <c r="D3898" t="s">
        <v>110</v>
      </c>
      <c r="E3898" t="s">
        <v>25</v>
      </c>
      <c r="F3898">
        <v>37</v>
      </c>
      <c r="G3898" t="s">
        <v>186</v>
      </c>
      <c r="H3898" t="s">
        <v>72</v>
      </c>
      <c r="I3898" t="s">
        <v>160</v>
      </c>
      <c r="J3898" t="s">
        <v>161</v>
      </c>
      <c r="K3898" t="s">
        <v>91</v>
      </c>
      <c r="L3898" t="s">
        <v>133</v>
      </c>
      <c r="M3898">
        <v>1</v>
      </c>
      <c r="N3898" s="2">
        <v>1099</v>
      </c>
      <c r="O3898" s="3">
        <v>0.25</v>
      </c>
      <c r="P3898" s="2">
        <v>520</v>
      </c>
      <c r="Q3898" t="s">
        <v>156</v>
      </c>
      <c r="R3898" t="s">
        <v>33</v>
      </c>
      <c r="S3898" t="s">
        <v>34</v>
      </c>
      <c r="T3898" s="4">
        <v>5</v>
      </c>
      <c r="U3898" s="11">
        <f t="shared" si="60"/>
        <v>1099</v>
      </c>
      <c r="V3898" s="11">
        <f>tbl_EcommerceSales[[#This Row],[Gross_Sales]]*tbl_EcommerceSales[[#This Row],[Discount]]</f>
        <v>274.75</v>
      </c>
      <c r="W3898" s="11">
        <f>tbl_EcommerceSales[[#This Row],[Gross_Sales]]-tbl_EcommerceSales[[#This Row],[Discount_Amount]]</f>
        <v>824.25</v>
      </c>
      <c r="X3898" s="11">
        <f>tbl_EcommerceSales[[#This Row],[Quantity]] * _xlfn.XLOOKUP(tbl_EcommerceSales[[#This Row],[Product_ID]], Product_Master!A:A, Product_Master!F:F)</f>
        <v>520</v>
      </c>
      <c r="Y3898" s="11">
        <f>tbl_EcommerceSales[[#This Row],[Net_Revenue]]-tbl_EcommerceSales[[#This Row],[Total_Cost]]</f>
        <v>304.25</v>
      </c>
      <c r="Z3898" s="9">
        <f>IFERROR(#REF!/tbl_EcommerceSales[[#This Row],[Total_Cost]], 0)</f>
        <v>0</v>
      </c>
      <c r="AA3898" t="str">
        <f>TEXT(tbl_EcommerceSales[[#This Row],[Order_Date]],"mmm")</f>
        <v>Mar</v>
      </c>
      <c r="AB3898">
        <f>YEAR(tbl_EcommerceSales[[#This Row],[Order_Date]])</f>
        <v>2026</v>
      </c>
      <c r="AC3898" t="str">
        <f>IF(tbl_EcommerceSales[[#This Row],[Age]]&lt;18,"Under 18",IF(tbl_EcommerceSales[[#This Row],[Age]]&lt;=25,"18-25",IF(tbl_EcommerceSales[[#This Row],[Age]]&lt;=35,"26-35",IF(tbl_EcommerceSales[[#This Row],[Age]]&lt;=45,"36-45",IF(tbl_EcommerceSales[[#This Row],[Age]]&lt;=55,"46-55","56+")))))</f>
        <v>36-45</v>
      </c>
    </row>
    <row r="3899" spans="1:29" x14ac:dyDescent="0.35">
      <c r="A3899" t="s">
        <v>5944</v>
      </c>
      <c r="B3899" s="7">
        <v>46084</v>
      </c>
      <c r="C3899" t="s">
        <v>204</v>
      </c>
      <c r="D3899" t="s">
        <v>205</v>
      </c>
      <c r="E3899" t="s">
        <v>25</v>
      </c>
      <c r="F3899">
        <v>39</v>
      </c>
      <c r="G3899" t="s">
        <v>289</v>
      </c>
      <c r="H3899" t="s">
        <v>88</v>
      </c>
      <c r="I3899" t="s">
        <v>257</v>
      </c>
      <c r="J3899" t="s">
        <v>258</v>
      </c>
      <c r="K3899" t="s">
        <v>55</v>
      </c>
      <c r="L3899" t="s">
        <v>56</v>
      </c>
      <c r="M3899">
        <v>1</v>
      </c>
      <c r="N3899" s="2">
        <v>1999</v>
      </c>
      <c r="O3899" s="3">
        <v>0.1</v>
      </c>
      <c r="P3899" s="2">
        <v>1050</v>
      </c>
      <c r="Q3899" t="s">
        <v>32</v>
      </c>
      <c r="R3899" t="s">
        <v>33</v>
      </c>
      <c r="S3899" t="s">
        <v>34</v>
      </c>
      <c r="T3899" s="4">
        <v>5</v>
      </c>
      <c r="U3899" s="11">
        <f t="shared" si="60"/>
        <v>1999</v>
      </c>
      <c r="V3899" s="11">
        <f>tbl_EcommerceSales[[#This Row],[Gross_Sales]]*tbl_EcommerceSales[[#This Row],[Discount]]</f>
        <v>199.9</v>
      </c>
      <c r="W3899" s="11">
        <f>tbl_EcommerceSales[[#This Row],[Gross_Sales]]-tbl_EcommerceSales[[#This Row],[Discount_Amount]]</f>
        <v>1799.1</v>
      </c>
      <c r="X3899" s="11">
        <f>tbl_EcommerceSales[[#This Row],[Quantity]] * _xlfn.XLOOKUP(tbl_EcommerceSales[[#This Row],[Product_ID]], Product_Master!A:A, Product_Master!F:F)</f>
        <v>1050</v>
      </c>
      <c r="Y3899" s="11">
        <f>tbl_EcommerceSales[[#This Row],[Net_Revenue]]-tbl_EcommerceSales[[#This Row],[Total_Cost]]</f>
        <v>749.09999999999991</v>
      </c>
      <c r="Z3899" s="9">
        <f>IFERROR(#REF!/tbl_EcommerceSales[[#This Row],[Total_Cost]], 0)</f>
        <v>0</v>
      </c>
      <c r="AA3899" t="str">
        <f>TEXT(tbl_EcommerceSales[[#This Row],[Order_Date]],"mmm")</f>
        <v>Mar</v>
      </c>
      <c r="AB3899">
        <f>YEAR(tbl_EcommerceSales[[#This Row],[Order_Date]])</f>
        <v>2026</v>
      </c>
      <c r="AC3899" t="str">
        <f>IF(tbl_EcommerceSales[[#This Row],[Age]]&lt;18,"Under 18",IF(tbl_EcommerceSales[[#This Row],[Age]]&lt;=25,"18-25",IF(tbl_EcommerceSales[[#This Row],[Age]]&lt;=35,"26-35",IF(tbl_EcommerceSales[[#This Row],[Age]]&lt;=45,"36-45",IF(tbl_EcommerceSales[[#This Row],[Age]]&lt;=55,"46-55","56+")))))</f>
        <v>36-45</v>
      </c>
    </row>
    <row r="3900" spans="1:29" x14ac:dyDescent="0.35">
      <c r="A3900" t="s">
        <v>5945</v>
      </c>
      <c r="B3900" s="7">
        <v>46084</v>
      </c>
      <c r="C3900" t="s">
        <v>1101</v>
      </c>
      <c r="D3900" t="s">
        <v>159</v>
      </c>
      <c r="E3900" t="s">
        <v>25</v>
      </c>
      <c r="F3900">
        <v>21</v>
      </c>
      <c r="G3900" t="s">
        <v>61</v>
      </c>
      <c r="H3900" t="s">
        <v>27</v>
      </c>
      <c r="I3900" t="s">
        <v>165</v>
      </c>
      <c r="J3900" t="s">
        <v>166</v>
      </c>
      <c r="K3900" t="s">
        <v>42</v>
      </c>
      <c r="L3900" t="s">
        <v>167</v>
      </c>
      <c r="M3900">
        <v>1</v>
      </c>
      <c r="N3900" s="2">
        <v>1799</v>
      </c>
      <c r="O3900" s="3">
        <v>0.3</v>
      </c>
      <c r="P3900" s="2">
        <v>900</v>
      </c>
      <c r="Q3900" t="s">
        <v>76</v>
      </c>
      <c r="R3900" t="s">
        <v>33</v>
      </c>
      <c r="S3900" t="s">
        <v>34</v>
      </c>
      <c r="T3900" s="4">
        <v>5</v>
      </c>
      <c r="U3900" s="11">
        <f t="shared" si="60"/>
        <v>1799</v>
      </c>
      <c r="V3900" s="11">
        <f>tbl_EcommerceSales[[#This Row],[Gross_Sales]]*tbl_EcommerceSales[[#This Row],[Discount]]</f>
        <v>539.69999999999993</v>
      </c>
      <c r="W3900" s="11">
        <f>tbl_EcommerceSales[[#This Row],[Gross_Sales]]-tbl_EcommerceSales[[#This Row],[Discount_Amount]]</f>
        <v>1259.3000000000002</v>
      </c>
      <c r="X3900" s="11">
        <f>tbl_EcommerceSales[[#This Row],[Quantity]] * _xlfn.XLOOKUP(tbl_EcommerceSales[[#This Row],[Product_ID]], Product_Master!A:A, Product_Master!F:F)</f>
        <v>900</v>
      </c>
      <c r="Y3900" s="11">
        <f>tbl_EcommerceSales[[#This Row],[Net_Revenue]]-tbl_EcommerceSales[[#This Row],[Total_Cost]]</f>
        <v>359.30000000000018</v>
      </c>
      <c r="Z3900" s="9">
        <f>IFERROR(#REF!/tbl_EcommerceSales[[#This Row],[Total_Cost]], 0)</f>
        <v>0</v>
      </c>
      <c r="AA3900" t="str">
        <f>TEXT(tbl_EcommerceSales[[#This Row],[Order_Date]],"mmm")</f>
        <v>Mar</v>
      </c>
      <c r="AB3900">
        <f>YEAR(tbl_EcommerceSales[[#This Row],[Order_Date]])</f>
        <v>2026</v>
      </c>
      <c r="AC3900" t="str">
        <f>IF(tbl_EcommerceSales[[#This Row],[Age]]&lt;18,"Under 18",IF(tbl_EcommerceSales[[#This Row],[Age]]&lt;=25,"18-25",IF(tbl_EcommerceSales[[#This Row],[Age]]&lt;=35,"26-35",IF(tbl_EcommerceSales[[#This Row],[Age]]&lt;=45,"36-45",IF(tbl_EcommerceSales[[#This Row],[Age]]&lt;=55,"46-55","56+")))))</f>
        <v>18-25</v>
      </c>
    </row>
    <row r="3901" spans="1:29" x14ac:dyDescent="0.35">
      <c r="A3901" t="s">
        <v>5946</v>
      </c>
      <c r="B3901" s="7">
        <v>46084</v>
      </c>
      <c r="C3901" t="s">
        <v>1865</v>
      </c>
      <c r="D3901" t="s">
        <v>37</v>
      </c>
      <c r="E3901" t="s">
        <v>25</v>
      </c>
      <c r="F3901">
        <v>35</v>
      </c>
      <c r="G3901" t="s">
        <v>96</v>
      </c>
      <c r="H3901" t="s">
        <v>39</v>
      </c>
      <c r="I3901" t="s">
        <v>257</v>
      </c>
      <c r="J3901" t="s">
        <v>258</v>
      </c>
      <c r="K3901" t="s">
        <v>55</v>
      </c>
      <c r="L3901" t="s">
        <v>56</v>
      </c>
      <c r="M3901">
        <v>2</v>
      </c>
      <c r="N3901" s="2">
        <v>1999</v>
      </c>
      <c r="O3901" s="3">
        <v>0.1</v>
      </c>
      <c r="P3901" s="2">
        <v>2100</v>
      </c>
      <c r="Q3901" t="s">
        <v>32</v>
      </c>
      <c r="R3901" t="s">
        <v>33</v>
      </c>
      <c r="S3901" t="s">
        <v>34</v>
      </c>
      <c r="T3901" s="4">
        <v>4</v>
      </c>
      <c r="U3901" s="11">
        <f t="shared" si="60"/>
        <v>3998</v>
      </c>
      <c r="V3901" s="11">
        <f>tbl_EcommerceSales[[#This Row],[Gross_Sales]]*tbl_EcommerceSales[[#This Row],[Discount]]</f>
        <v>399.8</v>
      </c>
      <c r="W3901" s="11">
        <f>tbl_EcommerceSales[[#This Row],[Gross_Sales]]-tbl_EcommerceSales[[#This Row],[Discount_Amount]]</f>
        <v>3598.2</v>
      </c>
      <c r="X3901" s="11">
        <f>tbl_EcommerceSales[[#This Row],[Quantity]] * _xlfn.XLOOKUP(tbl_EcommerceSales[[#This Row],[Product_ID]], Product_Master!A:A, Product_Master!F:F)</f>
        <v>2100</v>
      </c>
      <c r="Y3901" s="11">
        <f>tbl_EcommerceSales[[#This Row],[Net_Revenue]]-tbl_EcommerceSales[[#This Row],[Total_Cost]]</f>
        <v>1498.1999999999998</v>
      </c>
      <c r="Z3901" s="9">
        <f>IFERROR(#REF!/tbl_EcommerceSales[[#This Row],[Total_Cost]], 0)</f>
        <v>0</v>
      </c>
      <c r="AA3901" t="str">
        <f>TEXT(tbl_EcommerceSales[[#This Row],[Order_Date]],"mmm")</f>
        <v>Mar</v>
      </c>
      <c r="AB3901">
        <f>YEAR(tbl_EcommerceSales[[#This Row],[Order_Date]])</f>
        <v>2026</v>
      </c>
      <c r="AC3901" t="str">
        <f>IF(tbl_EcommerceSales[[#This Row],[Age]]&lt;18,"Under 18",IF(tbl_EcommerceSales[[#This Row],[Age]]&lt;=25,"18-25",IF(tbl_EcommerceSales[[#This Row],[Age]]&lt;=35,"26-35",IF(tbl_EcommerceSales[[#This Row],[Age]]&lt;=45,"36-45",IF(tbl_EcommerceSales[[#This Row],[Age]]&lt;=55,"46-55","56+")))))</f>
        <v>26-35</v>
      </c>
    </row>
    <row r="3902" spans="1:29" x14ac:dyDescent="0.35">
      <c r="A3902" t="s">
        <v>5947</v>
      </c>
      <c r="B3902" s="7">
        <v>46084</v>
      </c>
      <c r="C3902" t="s">
        <v>5572</v>
      </c>
      <c r="D3902" t="s">
        <v>251</v>
      </c>
      <c r="E3902" t="s">
        <v>48</v>
      </c>
      <c r="F3902">
        <v>46</v>
      </c>
      <c r="G3902" t="s">
        <v>61</v>
      </c>
      <c r="H3902" t="s">
        <v>27</v>
      </c>
      <c r="I3902" t="s">
        <v>221</v>
      </c>
      <c r="J3902" t="s">
        <v>222</v>
      </c>
      <c r="K3902" t="s">
        <v>177</v>
      </c>
      <c r="L3902" t="s">
        <v>208</v>
      </c>
      <c r="M3902">
        <v>4</v>
      </c>
      <c r="N3902" s="2">
        <v>1499</v>
      </c>
      <c r="O3902" s="3">
        <v>0.1</v>
      </c>
      <c r="P3902" s="2">
        <v>3200</v>
      </c>
      <c r="Q3902" t="s">
        <v>32</v>
      </c>
      <c r="R3902" t="s">
        <v>33</v>
      </c>
      <c r="S3902" t="s">
        <v>57</v>
      </c>
      <c r="T3902" s="4">
        <v>4</v>
      </c>
      <c r="U3902" s="11">
        <f t="shared" si="60"/>
        <v>5996</v>
      </c>
      <c r="V3902" s="11">
        <f>tbl_EcommerceSales[[#This Row],[Gross_Sales]]*tbl_EcommerceSales[[#This Row],[Discount]]</f>
        <v>599.6</v>
      </c>
      <c r="W3902" s="11">
        <f>tbl_EcommerceSales[[#This Row],[Gross_Sales]]-tbl_EcommerceSales[[#This Row],[Discount_Amount]]</f>
        <v>5396.4</v>
      </c>
      <c r="X3902" s="11">
        <f>tbl_EcommerceSales[[#This Row],[Quantity]] * _xlfn.XLOOKUP(tbl_EcommerceSales[[#This Row],[Product_ID]], Product_Master!A:A, Product_Master!F:F)</f>
        <v>3200</v>
      </c>
      <c r="Y3902" s="11">
        <f>tbl_EcommerceSales[[#This Row],[Net_Revenue]]-tbl_EcommerceSales[[#This Row],[Total_Cost]]</f>
        <v>2196.3999999999996</v>
      </c>
      <c r="Z3902" s="9">
        <f>IFERROR(#REF!/tbl_EcommerceSales[[#This Row],[Total_Cost]], 0)</f>
        <v>0</v>
      </c>
      <c r="AA3902" t="str">
        <f>TEXT(tbl_EcommerceSales[[#This Row],[Order_Date]],"mmm")</f>
        <v>Mar</v>
      </c>
      <c r="AB3902">
        <f>YEAR(tbl_EcommerceSales[[#This Row],[Order_Date]])</f>
        <v>2026</v>
      </c>
      <c r="AC3902" t="str">
        <f>IF(tbl_EcommerceSales[[#This Row],[Age]]&lt;18,"Under 18",IF(tbl_EcommerceSales[[#This Row],[Age]]&lt;=25,"18-25",IF(tbl_EcommerceSales[[#This Row],[Age]]&lt;=35,"26-35",IF(tbl_EcommerceSales[[#This Row],[Age]]&lt;=45,"36-45",IF(tbl_EcommerceSales[[#This Row],[Age]]&lt;=55,"46-55","56+")))))</f>
        <v>46-55</v>
      </c>
    </row>
    <row r="3903" spans="1:29" x14ac:dyDescent="0.35">
      <c r="A3903" t="s">
        <v>5948</v>
      </c>
      <c r="B3903" s="7">
        <v>46084</v>
      </c>
      <c r="C3903" t="s">
        <v>3213</v>
      </c>
      <c r="D3903" t="s">
        <v>216</v>
      </c>
      <c r="E3903" t="s">
        <v>25</v>
      </c>
      <c r="F3903">
        <v>27</v>
      </c>
      <c r="G3903" t="s">
        <v>289</v>
      </c>
      <c r="H3903" t="s">
        <v>88</v>
      </c>
      <c r="I3903" t="s">
        <v>80</v>
      </c>
      <c r="J3903" t="s">
        <v>81</v>
      </c>
      <c r="K3903" t="s">
        <v>82</v>
      </c>
      <c r="L3903" t="s">
        <v>83</v>
      </c>
      <c r="M3903">
        <v>3</v>
      </c>
      <c r="N3903" s="2">
        <v>2499</v>
      </c>
      <c r="O3903" s="3">
        <v>0.05</v>
      </c>
      <c r="P3903" s="2">
        <v>4650</v>
      </c>
      <c r="Q3903" t="s">
        <v>32</v>
      </c>
      <c r="R3903" t="s">
        <v>33</v>
      </c>
      <c r="S3903" t="s">
        <v>57</v>
      </c>
      <c r="T3903" s="4">
        <v>5</v>
      </c>
      <c r="U3903" s="11">
        <f t="shared" si="60"/>
        <v>7497</v>
      </c>
      <c r="V3903" s="11">
        <f>tbl_EcommerceSales[[#This Row],[Gross_Sales]]*tbl_EcommerceSales[[#This Row],[Discount]]</f>
        <v>374.85</v>
      </c>
      <c r="W3903" s="11">
        <f>tbl_EcommerceSales[[#This Row],[Gross_Sales]]-tbl_EcommerceSales[[#This Row],[Discount_Amount]]</f>
        <v>7122.15</v>
      </c>
      <c r="X3903" s="11">
        <f>tbl_EcommerceSales[[#This Row],[Quantity]] * _xlfn.XLOOKUP(tbl_EcommerceSales[[#This Row],[Product_ID]], Product_Master!A:A, Product_Master!F:F)</f>
        <v>4650</v>
      </c>
      <c r="Y3903" s="11">
        <f>tbl_EcommerceSales[[#This Row],[Net_Revenue]]-tbl_EcommerceSales[[#This Row],[Total_Cost]]</f>
        <v>2472.1499999999996</v>
      </c>
      <c r="Z3903" s="9">
        <f>IFERROR(#REF!/tbl_EcommerceSales[[#This Row],[Total_Cost]], 0)</f>
        <v>0</v>
      </c>
      <c r="AA3903" t="str">
        <f>TEXT(tbl_EcommerceSales[[#This Row],[Order_Date]],"mmm")</f>
        <v>Mar</v>
      </c>
      <c r="AB3903">
        <f>YEAR(tbl_EcommerceSales[[#This Row],[Order_Date]])</f>
        <v>2026</v>
      </c>
      <c r="AC3903" t="str">
        <f>IF(tbl_EcommerceSales[[#This Row],[Age]]&lt;18,"Under 18",IF(tbl_EcommerceSales[[#This Row],[Age]]&lt;=25,"18-25",IF(tbl_EcommerceSales[[#This Row],[Age]]&lt;=35,"26-35",IF(tbl_EcommerceSales[[#This Row],[Age]]&lt;=45,"36-45",IF(tbl_EcommerceSales[[#This Row],[Age]]&lt;=55,"46-55","56+")))))</f>
        <v>26-35</v>
      </c>
    </row>
    <row r="3904" spans="1:29" x14ac:dyDescent="0.35">
      <c r="A3904" t="s">
        <v>5949</v>
      </c>
      <c r="B3904" s="7">
        <v>46084</v>
      </c>
      <c r="C3904" t="s">
        <v>4146</v>
      </c>
      <c r="D3904" t="s">
        <v>148</v>
      </c>
      <c r="E3904" t="s">
        <v>48</v>
      </c>
      <c r="F3904">
        <v>54</v>
      </c>
      <c r="G3904" t="s">
        <v>174</v>
      </c>
      <c r="H3904" t="s">
        <v>39</v>
      </c>
      <c r="I3904" t="s">
        <v>111</v>
      </c>
      <c r="J3904" t="s">
        <v>112</v>
      </c>
      <c r="K3904" t="s">
        <v>55</v>
      </c>
      <c r="L3904" t="s">
        <v>113</v>
      </c>
      <c r="M3904">
        <v>1</v>
      </c>
      <c r="N3904" s="2">
        <v>1799</v>
      </c>
      <c r="O3904" s="3">
        <v>0.1</v>
      </c>
      <c r="P3904" s="2">
        <v>950</v>
      </c>
      <c r="Q3904" t="s">
        <v>156</v>
      </c>
      <c r="R3904" t="s">
        <v>33</v>
      </c>
      <c r="S3904" t="s">
        <v>57</v>
      </c>
      <c r="T3904" s="4">
        <v>3</v>
      </c>
      <c r="U3904" s="11">
        <f t="shared" si="60"/>
        <v>1799</v>
      </c>
      <c r="V3904" s="11">
        <f>tbl_EcommerceSales[[#This Row],[Gross_Sales]]*tbl_EcommerceSales[[#This Row],[Discount]]</f>
        <v>179.9</v>
      </c>
      <c r="W3904" s="11">
        <f>tbl_EcommerceSales[[#This Row],[Gross_Sales]]-tbl_EcommerceSales[[#This Row],[Discount_Amount]]</f>
        <v>1619.1</v>
      </c>
      <c r="X3904" s="11">
        <f>tbl_EcommerceSales[[#This Row],[Quantity]] * _xlfn.XLOOKUP(tbl_EcommerceSales[[#This Row],[Product_ID]], Product_Master!A:A, Product_Master!F:F)</f>
        <v>950</v>
      </c>
      <c r="Y3904" s="11">
        <f>tbl_EcommerceSales[[#This Row],[Net_Revenue]]-tbl_EcommerceSales[[#This Row],[Total_Cost]]</f>
        <v>669.09999999999991</v>
      </c>
      <c r="Z3904" s="9">
        <f>IFERROR(#REF!/tbl_EcommerceSales[[#This Row],[Total_Cost]], 0)</f>
        <v>0</v>
      </c>
      <c r="AA3904" t="str">
        <f>TEXT(tbl_EcommerceSales[[#This Row],[Order_Date]],"mmm")</f>
        <v>Mar</v>
      </c>
      <c r="AB3904">
        <f>YEAR(tbl_EcommerceSales[[#This Row],[Order_Date]])</f>
        <v>2026</v>
      </c>
      <c r="AC3904" t="str">
        <f>IF(tbl_EcommerceSales[[#This Row],[Age]]&lt;18,"Under 18",IF(tbl_EcommerceSales[[#This Row],[Age]]&lt;=25,"18-25",IF(tbl_EcommerceSales[[#This Row],[Age]]&lt;=35,"26-35",IF(tbl_EcommerceSales[[#This Row],[Age]]&lt;=45,"36-45",IF(tbl_EcommerceSales[[#This Row],[Age]]&lt;=55,"46-55","56+")))))</f>
        <v>46-55</v>
      </c>
    </row>
    <row r="3905" spans="1:29" x14ac:dyDescent="0.35">
      <c r="A3905" t="s">
        <v>5950</v>
      </c>
      <c r="B3905" s="7">
        <v>46085</v>
      </c>
      <c r="C3905" t="s">
        <v>5951</v>
      </c>
      <c r="D3905" t="s">
        <v>216</v>
      </c>
      <c r="E3905" t="s">
        <v>25</v>
      </c>
      <c r="F3905">
        <v>18</v>
      </c>
      <c r="G3905" t="s">
        <v>246</v>
      </c>
      <c r="H3905" t="s">
        <v>27</v>
      </c>
      <c r="I3905" t="s">
        <v>67</v>
      </c>
      <c r="J3905" t="s">
        <v>68</v>
      </c>
      <c r="K3905" t="s">
        <v>42</v>
      </c>
      <c r="L3905" t="s">
        <v>43</v>
      </c>
      <c r="M3905">
        <v>3</v>
      </c>
      <c r="N3905" s="2">
        <v>799</v>
      </c>
      <c r="O3905" s="3">
        <v>0.05</v>
      </c>
      <c r="P3905" s="2">
        <v>1080</v>
      </c>
      <c r="Q3905" t="s">
        <v>156</v>
      </c>
      <c r="R3905" t="s">
        <v>33</v>
      </c>
      <c r="S3905" t="s">
        <v>34</v>
      </c>
      <c r="T3905" s="4">
        <v>4</v>
      </c>
      <c r="U3905" s="11">
        <f t="shared" si="60"/>
        <v>2397</v>
      </c>
      <c r="V3905" s="11">
        <f>tbl_EcommerceSales[[#This Row],[Gross_Sales]]*tbl_EcommerceSales[[#This Row],[Discount]]</f>
        <v>119.85000000000001</v>
      </c>
      <c r="W3905" s="11">
        <f>tbl_EcommerceSales[[#This Row],[Gross_Sales]]-tbl_EcommerceSales[[#This Row],[Discount_Amount]]</f>
        <v>2277.15</v>
      </c>
      <c r="X3905" s="11">
        <f>tbl_EcommerceSales[[#This Row],[Quantity]] * _xlfn.XLOOKUP(tbl_EcommerceSales[[#This Row],[Product_ID]], Product_Master!A:A, Product_Master!F:F)</f>
        <v>1080</v>
      </c>
      <c r="Y3905" s="11">
        <f>tbl_EcommerceSales[[#This Row],[Net_Revenue]]-tbl_EcommerceSales[[#This Row],[Total_Cost]]</f>
        <v>1197.1500000000001</v>
      </c>
      <c r="Z3905" s="9">
        <f>IFERROR(#REF!/tbl_EcommerceSales[[#This Row],[Total_Cost]], 0)</f>
        <v>0</v>
      </c>
      <c r="AA3905" t="str">
        <f>TEXT(tbl_EcommerceSales[[#This Row],[Order_Date]],"mmm")</f>
        <v>Mar</v>
      </c>
      <c r="AB3905">
        <f>YEAR(tbl_EcommerceSales[[#This Row],[Order_Date]])</f>
        <v>2026</v>
      </c>
      <c r="AC3905" t="str">
        <f>IF(tbl_EcommerceSales[[#This Row],[Age]]&lt;18,"Under 18",IF(tbl_EcommerceSales[[#This Row],[Age]]&lt;=25,"18-25",IF(tbl_EcommerceSales[[#This Row],[Age]]&lt;=35,"26-35",IF(tbl_EcommerceSales[[#This Row],[Age]]&lt;=45,"36-45",IF(tbl_EcommerceSales[[#This Row],[Age]]&lt;=55,"46-55","56+")))))</f>
        <v>18-25</v>
      </c>
    </row>
    <row r="3906" spans="1:29" x14ac:dyDescent="0.35">
      <c r="A3906" t="s">
        <v>5952</v>
      </c>
      <c r="B3906" s="7">
        <v>46085</v>
      </c>
      <c r="C3906" t="s">
        <v>5953</v>
      </c>
      <c r="D3906" t="s">
        <v>216</v>
      </c>
      <c r="E3906" t="s">
        <v>48</v>
      </c>
      <c r="F3906">
        <v>33</v>
      </c>
      <c r="G3906" t="s">
        <v>52</v>
      </c>
      <c r="H3906" t="s">
        <v>27</v>
      </c>
      <c r="I3906" t="s">
        <v>67</v>
      </c>
      <c r="J3906" t="s">
        <v>68</v>
      </c>
      <c r="K3906" t="s">
        <v>42</v>
      </c>
      <c r="L3906" t="s">
        <v>43</v>
      </c>
      <c r="M3906">
        <v>1</v>
      </c>
      <c r="N3906" s="2">
        <v>799</v>
      </c>
      <c r="O3906" s="3">
        <v>0.15</v>
      </c>
      <c r="P3906" s="2">
        <v>360</v>
      </c>
      <c r="Q3906" t="s">
        <v>156</v>
      </c>
      <c r="R3906" t="s">
        <v>33</v>
      </c>
      <c r="S3906" t="s">
        <v>57</v>
      </c>
      <c r="T3906" s="4">
        <v>4</v>
      </c>
      <c r="U3906" s="11">
        <f t="shared" ref="U3906:U3969" si="61">M3906*N3906</f>
        <v>799</v>
      </c>
      <c r="V3906" s="11">
        <f>tbl_EcommerceSales[[#This Row],[Gross_Sales]]*tbl_EcommerceSales[[#This Row],[Discount]]</f>
        <v>119.85</v>
      </c>
      <c r="W3906" s="11">
        <f>tbl_EcommerceSales[[#This Row],[Gross_Sales]]-tbl_EcommerceSales[[#This Row],[Discount_Amount]]</f>
        <v>679.15</v>
      </c>
      <c r="X3906" s="11">
        <f>tbl_EcommerceSales[[#This Row],[Quantity]] * _xlfn.XLOOKUP(tbl_EcommerceSales[[#This Row],[Product_ID]], Product_Master!A:A, Product_Master!F:F)</f>
        <v>360</v>
      </c>
      <c r="Y3906" s="11">
        <f>tbl_EcommerceSales[[#This Row],[Net_Revenue]]-tbl_EcommerceSales[[#This Row],[Total_Cost]]</f>
        <v>319.14999999999998</v>
      </c>
      <c r="Z3906" s="9">
        <f>IFERROR(#REF!/tbl_EcommerceSales[[#This Row],[Total_Cost]], 0)</f>
        <v>0</v>
      </c>
      <c r="AA3906" t="str">
        <f>TEXT(tbl_EcommerceSales[[#This Row],[Order_Date]],"mmm")</f>
        <v>Mar</v>
      </c>
      <c r="AB3906">
        <f>YEAR(tbl_EcommerceSales[[#This Row],[Order_Date]])</f>
        <v>2026</v>
      </c>
      <c r="AC3906" t="str">
        <f>IF(tbl_EcommerceSales[[#This Row],[Age]]&lt;18,"Under 18",IF(tbl_EcommerceSales[[#This Row],[Age]]&lt;=25,"18-25",IF(tbl_EcommerceSales[[#This Row],[Age]]&lt;=35,"26-35",IF(tbl_EcommerceSales[[#This Row],[Age]]&lt;=45,"36-45",IF(tbl_EcommerceSales[[#This Row],[Age]]&lt;=55,"46-55","56+")))))</f>
        <v>26-35</v>
      </c>
    </row>
    <row r="3907" spans="1:29" x14ac:dyDescent="0.35">
      <c r="A3907" t="s">
        <v>5954</v>
      </c>
      <c r="B3907" s="7">
        <v>46085</v>
      </c>
      <c r="C3907" t="s">
        <v>3264</v>
      </c>
      <c r="D3907" t="s">
        <v>181</v>
      </c>
      <c r="E3907" t="s">
        <v>48</v>
      </c>
      <c r="F3907">
        <v>39</v>
      </c>
      <c r="G3907" t="s">
        <v>192</v>
      </c>
      <c r="H3907" t="s">
        <v>27</v>
      </c>
      <c r="I3907" t="s">
        <v>80</v>
      </c>
      <c r="J3907" t="s">
        <v>81</v>
      </c>
      <c r="K3907" t="s">
        <v>82</v>
      </c>
      <c r="L3907" t="s">
        <v>83</v>
      </c>
      <c r="M3907">
        <v>3</v>
      </c>
      <c r="N3907" s="2">
        <v>2499</v>
      </c>
      <c r="O3907" s="3">
        <v>0.05</v>
      </c>
      <c r="P3907" s="2">
        <v>4650</v>
      </c>
      <c r="Q3907" t="s">
        <v>44</v>
      </c>
      <c r="R3907" t="s">
        <v>33</v>
      </c>
      <c r="S3907" t="s">
        <v>57</v>
      </c>
      <c r="T3907" s="4">
        <v>4</v>
      </c>
      <c r="U3907" s="11">
        <f t="shared" si="61"/>
        <v>7497</v>
      </c>
      <c r="V3907" s="11">
        <f>tbl_EcommerceSales[[#This Row],[Gross_Sales]]*tbl_EcommerceSales[[#This Row],[Discount]]</f>
        <v>374.85</v>
      </c>
      <c r="W3907" s="11">
        <f>tbl_EcommerceSales[[#This Row],[Gross_Sales]]-tbl_EcommerceSales[[#This Row],[Discount_Amount]]</f>
        <v>7122.15</v>
      </c>
      <c r="X3907" s="11">
        <f>tbl_EcommerceSales[[#This Row],[Quantity]] * _xlfn.XLOOKUP(tbl_EcommerceSales[[#This Row],[Product_ID]], Product_Master!A:A, Product_Master!F:F)</f>
        <v>4650</v>
      </c>
      <c r="Y3907" s="11">
        <f>tbl_EcommerceSales[[#This Row],[Net_Revenue]]-tbl_EcommerceSales[[#This Row],[Total_Cost]]</f>
        <v>2472.1499999999996</v>
      </c>
      <c r="Z3907" s="9">
        <f>IFERROR(#REF!/tbl_EcommerceSales[[#This Row],[Total_Cost]], 0)</f>
        <v>0</v>
      </c>
      <c r="AA3907" t="str">
        <f>TEXT(tbl_EcommerceSales[[#This Row],[Order_Date]],"mmm")</f>
        <v>Mar</v>
      </c>
      <c r="AB3907">
        <f>YEAR(tbl_EcommerceSales[[#This Row],[Order_Date]])</f>
        <v>2026</v>
      </c>
      <c r="AC3907" t="str">
        <f>IF(tbl_EcommerceSales[[#This Row],[Age]]&lt;18,"Under 18",IF(tbl_EcommerceSales[[#This Row],[Age]]&lt;=25,"18-25",IF(tbl_EcommerceSales[[#This Row],[Age]]&lt;=35,"26-35",IF(tbl_EcommerceSales[[#This Row],[Age]]&lt;=45,"36-45",IF(tbl_EcommerceSales[[#This Row],[Age]]&lt;=55,"46-55","56+")))))</f>
        <v>36-45</v>
      </c>
    </row>
    <row r="3908" spans="1:29" x14ac:dyDescent="0.35">
      <c r="A3908" t="s">
        <v>5955</v>
      </c>
      <c r="B3908" s="7">
        <v>46085</v>
      </c>
      <c r="C3908" t="s">
        <v>5956</v>
      </c>
      <c r="D3908" t="s">
        <v>159</v>
      </c>
      <c r="E3908" t="s">
        <v>25</v>
      </c>
      <c r="F3908">
        <v>43</v>
      </c>
      <c r="G3908" t="s">
        <v>87</v>
      </c>
      <c r="H3908" t="s">
        <v>88</v>
      </c>
      <c r="I3908" t="s">
        <v>175</v>
      </c>
      <c r="J3908" t="s">
        <v>176</v>
      </c>
      <c r="K3908" t="s">
        <v>177</v>
      </c>
      <c r="L3908" t="s">
        <v>178</v>
      </c>
      <c r="M3908">
        <v>4</v>
      </c>
      <c r="N3908" s="2">
        <v>699</v>
      </c>
      <c r="O3908" s="3">
        <v>0.05</v>
      </c>
      <c r="P3908" s="2">
        <v>1280</v>
      </c>
      <c r="Q3908" t="s">
        <v>44</v>
      </c>
      <c r="R3908" t="s">
        <v>33</v>
      </c>
      <c r="S3908" t="s">
        <v>34</v>
      </c>
      <c r="T3908" s="4">
        <v>5</v>
      </c>
      <c r="U3908" s="11">
        <f t="shared" si="61"/>
        <v>2796</v>
      </c>
      <c r="V3908" s="11">
        <f>tbl_EcommerceSales[[#This Row],[Gross_Sales]]*tbl_EcommerceSales[[#This Row],[Discount]]</f>
        <v>139.80000000000001</v>
      </c>
      <c r="W3908" s="11">
        <f>tbl_EcommerceSales[[#This Row],[Gross_Sales]]-tbl_EcommerceSales[[#This Row],[Discount_Amount]]</f>
        <v>2656.2</v>
      </c>
      <c r="X3908" s="11">
        <f>tbl_EcommerceSales[[#This Row],[Quantity]] * _xlfn.XLOOKUP(tbl_EcommerceSales[[#This Row],[Product_ID]], Product_Master!A:A, Product_Master!F:F)</f>
        <v>1280</v>
      </c>
      <c r="Y3908" s="11">
        <f>tbl_EcommerceSales[[#This Row],[Net_Revenue]]-tbl_EcommerceSales[[#This Row],[Total_Cost]]</f>
        <v>1376.1999999999998</v>
      </c>
      <c r="Z3908" s="9">
        <f>IFERROR(#REF!/tbl_EcommerceSales[[#This Row],[Total_Cost]], 0)</f>
        <v>0</v>
      </c>
      <c r="AA3908" t="str">
        <f>TEXT(tbl_EcommerceSales[[#This Row],[Order_Date]],"mmm")</f>
        <v>Mar</v>
      </c>
      <c r="AB3908">
        <f>YEAR(tbl_EcommerceSales[[#This Row],[Order_Date]])</f>
        <v>2026</v>
      </c>
      <c r="AC3908" t="str">
        <f>IF(tbl_EcommerceSales[[#This Row],[Age]]&lt;18,"Under 18",IF(tbl_EcommerceSales[[#This Row],[Age]]&lt;=25,"18-25",IF(tbl_EcommerceSales[[#This Row],[Age]]&lt;=35,"26-35",IF(tbl_EcommerceSales[[#This Row],[Age]]&lt;=45,"36-45",IF(tbl_EcommerceSales[[#This Row],[Age]]&lt;=55,"46-55","56+")))))</f>
        <v>36-45</v>
      </c>
    </row>
    <row r="3909" spans="1:29" x14ac:dyDescent="0.35">
      <c r="A3909" t="s">
        <v>5957</v>
      </c>
      <c r="B3909" s="7">
        <v>46085</v>
      </c>
      <c r="C3909" t="s">
        <v>5958</v>
      </c>
      <c r="D3909" t="s">
        <v>269</v>
      </c>
      <c r="E3909" t="s">
        <v>48</v>
      </c>
      <c r="F3909">
        <v>34</v>
      </c>
      <c r="G3909" t="s">
        <v>270</v>
      </c>
      <c r="H3909" t="s">
        <v>72</v>
      </c>
      <c r="I3909" t="s">
        <v>290</v>
      </c>
      <c r="J3909" t="s">
        <v>291</v>
      </c>
      <c r="K3909" t="s">
        <v>30</v>
      </c>
      <c r="L3909" t="s">
        <v>31</v>
      </c>
      <c r="M3909">
        <v>1</v>
      </c>
      <c r="N3909" s="2">
        <v>3499</v>
      </c>
      <c r="O3909" s="3">
        <v>0.15</v>
      </c>
      <c r="P3909" s="2">
        <v>2250</v>
      </c>
      <c r="Q3909" t="s">
        <v>123</v>
      </c>
      <c r="R3909" t="s">
        <v>33</v>
      </c>
      <c r="S3909" t="s">
        <v>57</v>
      </c>
      <c r="T3909" s="4">
        <v>4</v>
      </c>
      <c r="U3909" s="11">
        <f t="shared" si="61"/>
        <v>3499</v>
      </c>
      <c r="V3909" s="11">
        <f>tbl_EcommerceSales[[#This Row],[Gross_Sales]]*tbl_EcommerceSales[[#This Row],[Discount]]</f>
        <v>524.85</v>
      </c>
      <c r="W3909" s="11">
        <f>tbl_EcommerceSales[[#This Row],[Gross_Sales]]-tbl_EcommerceSales[[#This Row],[Discount_Amount]]</f>
        <v>2974.15</v>
      </c>
      <c r="X3909" s="11">
        <f>tbl_EcommerceSales[[#This Row],[Quantity]] * _xlfn.XLOOKUP(tbl_EcommerceSales[[#This Row],[Product_ID]], Product_Master!A:A, Product_Master!F:F)</f>
        <v>2250</v>
      </c>
      <c r="Y3909" s="11">
        <f>tbl_EcommerceSales[[#This Row],[Net_Revenue]]-tbl_EcommerceSales[[#This Row],[Total_Cost]]</f>
        <v>724.15000000000009</v>
      </c>
      <c r="Z3909" s="9">
        <f>IFERROR(#REF!/tbl_EcommerceSales[[#This Row],[Total_Cost]], 0)</f>
        <v>0</v>
      </c>
      <c r="AA3909" t="str">
        <f>TEXT(tbl_EcommerceSales[[#This Row],[Order_Date]],"mmm")</f>
        <v>Mar</v>
      </c>
      <c r="AB3909">
        <f>YEAR(tbl_EcommerceSales[[#This Row],[Order_Date]])</f>
        <v>2026</v>
      </c>
      <c r="AC3909" t="str">
        <f>IF(tbl_EcommerceSales[[#This Row],[Age]]&lt;18,"Under 18",IF(tbl_EcommerceSales[[#This Row],[Age]]&lt;=25,"18-25",IF(tbl_EcommerceSales[[#This Row],[Age]]&lt;=35,"26-35",IF(tbl_EcommerceSales[[#This Row],[Age]]&lt;=45,"36-45",IF(tbl_EcommerceSales[[#This Row],[Age]]&lt;=55,"46-55","56+")))))</f>
        <v>26-35</v>
      </c>
    </row>
    <row r="3910" spans="1:29" x14ac:dyDescent="0.35">
      <c r="A3910" t="s">
        <v>5959</v>
      </c>
      <c r="B3910" s="7">
        <v>46085</v>
      </c>
      <c r="C3910" t="s">
        <v>681</v>
      </c>
      <c r="D3910" t="s">
        <v>269</v>
      </c>
      <c r="E3910" t="s">
        <v>25</v>
      </c>
      <c r="F3910">
        <v>19</v>
      </c>
      <c r="G3910" t="s">
        <v>171</v>
      </c>
      <c r="H3910" t="s">
        <v>39</v>
      </c>
      <c r="I3910" t="s">
        <v>165</v>
      </c>
      <c r="J3910" t="s">
        <v>166</v>
      </c>
      <c r="K3910" t="s">
        <v>42</v>
      </c>
      <c r="L3910" t="s">
        <v>167</v>
      </c>
      <c r="M3910">
        <v>1</v>
      </c>
      <c r="N3910" s="2">
        <v>1799</v>
      </c>
      <c r="O3910" s="3">
        <v>0.15</v>
      </c>
      <c r="P3910" s="2">
        <v>900</v>
      </c>
      <c r="Q3910" t="s">
        <v>32</v>
      </c>
      <c r="R3910" t="s">
        <v>33</v>
      </c>
      <c r="S3910" t="s">
        <v>34</v>
      </c>
      <c r="T3910" s="4">
        <v>4</v>
      </c>
      <c r="U3910" s="11">
        <f t="shared" si="61"/>
        <v>1799</v>
      </c>
      <c r="V3910" s="11">
        <f>tbl_EcommerceSales[[#This Row],[Gross_Sales]]*tbl_EcommerceSales[[#This Row],[Discount]]</f>
        <v>269.84999999999997</v>
      </c>
      <c r="W3910" s="11">
        <f>tbl_EcommerceSales[[#This Row],[Gross_Sales]]-tbl_EcommerceSales[[#This Row],[Discount_Amount]]</f>
        <v>1529.15</v>
      </c>
      <c r="X3910" s="11">
        <f>tbl_EcommerceSales[[#This Row],[Quantity]] * _xlfn.XLOOKUP(tbl_EcommerceSales[[#This Row],[Product_ID]], Product_Master!A:A, Product_Master!F:F)</f>
        <v>900</v>
      </c>
      <c r="Y3910" s="11">
        <f>tbl_EcommerceSales[[#This Row],[Net_Revenue]]-tbl_EcommerceSales[[#This Row],[Total_Cost]]</f>
        <v>629.15000000000009</v>
      </c>
      <c r="Z3910" s="9">
        <f>IFERROR(#REF!/tbl_EcommerceSales[[#This Row],[Total_Cost]], 0)</f>
        <v>0</v>
      </c>
      <c r="AA3910" t="str">
        <f>TEXT(tbl_EcommerceSales[[#This Row],[Order_Date]],"mmm")</f>
        <v>Mar</v>
      </c>
      <c r="AB3910">
        <f>YEAR(tbl_EcommerceSales[[#This Row],[Order_Date]])</f>
        <v>2026</v>
      </c>
      <c r="AC3910" t="str">
        <f>IF(tbl_EcommerceSales[[#This Row],[Age]]&lt;18,"Under 18",IF(tbl_EcommerceSales[[#This Row],[Age]]&lt;=25,"18-25",IF(tbl_EcommerceSales[[#This Row],[Age]]&lt;=35,"26-35",IF(tbl_EcommerceSales[[#This Row],[Age]]&lt;=45,"36-45",IF(tbl_EcommerceSales[[#This Row],[Age]]&lt;=55,"46-55","56+")))))</f>
        <v>18-25</v>
      </c>
    </row>
    <row r="3911" spans="1:29" x14ac:dyDescent="0.35">
      <c r="A3911" t="s">
        <v>5960</v>
      </c>
      <c r="B3911" s="7">
        <v>46085</v>
      </c>
      <c r="C3911" t="s">
        <v>1288</v>
      </c>
      <c r="D3911" t="s">
        <v>195</v>
      </c>
      <c r="E3911" t="s">
        <v>48</v>
      </c>
      <c r="F3911">
        <v>30</v>
      </c>
      <c r="G3911" t="s">
        <v>270</v>
      </c>
      <c r="H3911" t="s">
        <v>72</v>
      </c>
      <c r="I3911" t="s">
        <v>206</v>
      </c>
      <c r="J3911" t="s">
        <v>207</v>
      </c>
      <c r="K3911" t="s">
        <v>177</v>
      </c>
      <c r="L3911" t="s">
        <v>208</v>
      </c>
      <c r="M3911">
        <v>1</v>
      </c>
      <c r="N3911" s="2">
        <v>2199</v>
      </c>
      <c r="O3911" s="3">
        <v>0.05</v>
      </c>
      <c r="P3911" s="2">
        <v>1250</v>
      </c>
      <c r="Q3911" t="s">
        <v>123</v>
      </c>
      <c r="R3911" t="s">
        <v>33</v>
      </c>
      <c r="S3911" t="s">
        <v>57</v>
      </c>
      <c r="T3911" s="4">
        <v>5</v>
      </c>
      <c r="U3911" s="11">
        <f t="shared" si="61"/>
        <v>2199</v>
      </c>
      <c r="V3911" s="11">
        <f>tbl_EcommerceSales[[#This Row],[Gross_Sales]]*tbl_EcommerceSales[[#This Row],[Discount]]</f>
        <v>109.95</v>
      </c>
      <c r="W3911" s="11">
        <f>tbl_EcommerceSales[[#This Row],[Gross_Sales]]-tbl_EcommerceSales[[#This Row],[Discount_Amount]]</f>
        <v>2089.0500000000002</v>
      </c>
      <c r="X3911" s="11">
        <f>tbl_EcommerceSales[[#This Row],[Quantity]] * _xlfn.XLOOKUP(tbl_EcommerceSales[[#This Row],[Product_ID]], Product_Master!A:A, Product_Master!F:F)</f>
        <v>1250</v>
      </c>
      <c r="Y3911" s="11">
        <f>tbl_EcommerceSales[[#This Row],[Net_Revenue]]-tbl_EcommerceSales[[#This Row],[Total_Cost]]</f>
        <v>839.05000000000018</v>
      </c>
      <c r="Z3911" s="9">
        <f>IFERROR(#REF!/tbl_EcommerceSales[[#This Row],[Total_Cost]], 0)</f>
        <v>0</v>
      </c>
      <c r="AA3911" t="str">
        <f>TEXT(tbl_EcommerceSales[[#This Row],[Order_Date]],"mmm")</f>
        <v>Mar</v>
      </c>
      <c r="AB3911">
        <f>YEAR(tbl_EcommerceSales[[#This Row],[Order_Date]])</f>
        <v>2026</v>
      </c>
      <c r="AC3911" t="str">
        <f>IF(tbl_EcommerceSales[[#This Row],[Age]]&lt;18,"Under 18",IF(tbl_EcommerceSales[[#This Row],[Age]]&lt;=25,"18-25",IF(tbl_EcommerceSales[[#This Row],[Age]]&lt;=35,"26-35",IF(tbl_EcommerceSales[[#This Row],[Age]]&lt;=45,"36-45",IF(tbl_EcommerceSales[[#This Row],[Age]]&lt;=55,"46-55","56+")))))</f>
        <v>26-35</v>
      </c>
    </row>
    <row r="3912" spans="1:29" x14ac:dyDescent="0.35">
      <c r="A3912" t="s">
        <v>5961</v>
      </c>
      <c r="B3912" s="7">
        <v>46085</v>
      </c>
      <c r="C3912" t="s">
        <v>5962</v>
      </c>
      <c r="D3912" t="s">
        <v>130</v>
      </c>
      <c r="E3912" t="s">
        <v>48</v>
      </c>
      <c r="F3912">
        <v>28</v>
      </c>
      <c r="G3912" t="s">
        <v>26</v>
      </c>
      <c r="H3912" t="s">
        <v>27</v>
      </c>
      <c r="I3912" t="s">
        <v>111</v>
      </c>
      <c r="J3912" t="s">
        <v>112</v>
      </c>
      <c r="K3912" t="s">
        <v>55</v>
      </c>
      <c r="L3912" t="s">
        <v>113</v>
      </c>
      <c r="M3912">
        <v>1</v>
      </c>
      <c r="N3912" s="2">
        <v>1799</v>
      </c>
      <c r="O3912" s="3">
        <v>0.3</v>
      </c>
      <c r="P3912" s="2">
        <v>950</v>
      </c>
      <c r="Q3912" t="s">
        <v>123</v>
      </c>
      <c r="R3912" t="s">
        <v>33</v>
      </c>
      <c r="S3912" t="s">
        <v>34</v>
      </c>
      <c r="T3912" s="4">
        <v>5</v>
      </c>
      <c r="U3912" s="11">
        <f t="shared" si="61"/>
        <v>1799</v>
      </c>
      <c r="V3912" s="11">
        <f>tbl_EcommerceSales[[#This Row],[Gross_Sales]]*tbl_EcommerceSales[[#This Row],[Discount]]</f>
        <v>539.69999999999993</v>
      </c>
      <c r="W3912" s="11">
        <f>tbl_EcommerceSales[[#This Row],[Gross_Sales]]-tbl_EcommerceSales[[#This Row],[Discount_Amount]]</f>
        <v>1259.3000000000002</v>
      </c>
      <c r="X3912" s="11">
        <f>tbl_EcommerceSales[[#This Row],[Quantity]] * _xlfn.XLOOKUP(tbl_EcommerceSales[[#This Row],[Product_ID]], Product_Master!A:A, Product_Master!F:F)</f>
        <v>950</v>
      </c>
      <c r="Y3912" s="11">
        <f>tbl_EcommerceSales[[#This Row],[Net_Revenue]]-tbl_EcommerceSales[[#This Row],[Total_Cost]]</f>
        <v>309.30000000000018</v>
      </c>
      <c r="Z3912" s="9">
        <f>IFERROR(#REF!/tbl_EcommerceSales[[#This Row],[Total_Cost]], 0)</f>
        <v>0</v>
      </c>
      <c r="AA3912" t="str">
        <f>TEXT(tbl_EcommerceSales[[#This Row],[Order_Date]],"mmm")</f>
        <v>Mar</v>
      </c>
      <c r="AB3912">
        <f>YEAR(tbl_EcommerceSales[[#This Row],[Order_Date]])</f>
        <v>2026</v>
      </c>
      <c r="AC3912" t="str">
        <f>IF(tbl_EcommerceSales[[#This Row],[Age]]&lt;18,"Under 18",IF(tbl_EcommerceSales[[#This Row],[Age]]&lt;=25,"18-25",IF(tbl_EcommerceSales[[#This Row],[Age]]&lt;=35,"26-35",IF(tbl_EcommerceSales[[#This Row],[Age]]&lt;=45,"36-45",IF(tbl_EcommerceSales[[#This Row],[Age]]&lt;=55,"46-55","56+")))))</f>
        <v>26-35</v>
      </c>
    </row>
    <row r="3913" spans="1:29" x14ac:dyDescent="0.35">
      <c r="A3913" t="s">
        <v>5963</v>
      </c>
      <c r="B3913" s="7">
        <v>46085</v>
      </c>
      <c r="C3913" t="s">
        <v>1933</v>
      </c>
      <c r="D3913" t="s">
        <v>342</v>
      </c>
      <c r="E3913" t="s">
        <v>25</v>
      </c>
      <c r="F3913">
        <v>48</v>
      </c>
      <c r="G3913" t="s">
        <v>152</v>
      </c>
      <c r="H3913" t="s">
        <v>72</v>
      </c>
      <c r="I3913" t="s">
        <v>131</v>
      </c>
      <c r="J3913" t="s">
        <v>132</v>
      </c>
      <c r="K3913" t="s">
        <v>91</v>
      </c>
      <c r="L3913" t="s">
        <v>133</v>
      </c>
      <c r="M3913">
        <v>1</v>
      </c>
      <c r="N3913" s="2">
        <v>1299</v>
      </c>
      <c r="O3913" s="3">
        <v>0.25</v>
      </c>
      <c r="P3913" s="2">
        <v>610</v>
      </c>
      <c r="Q3913" t="s">
        <v>44</v>
      </c>
      <c r="R3913" t="s">
        <v>33</v>
      </c>
      <c r="S3913" t="s">
        <v>57</v>
      </c>
      <c r="T3913" s="4">
        <v>5</v>
      </c>
      <c r="U3913" s="11">
        <f t="shared" si="61"/>
        <v>1299</v>
      </c>
      <c r="V3913" s="11">
        <f>tbl_EcommerceSales[[#This Row],[Gross_Sales]]*tbl_EcommerceSales[[#This Row],[Discount]]</f>
        <v>324.75</v>
      </c>
      <c r="W3913" s="11">
        <f>tbl_EcommerceSales[[#This Row],[Gross_Sales]]-tbl_EcommerceSales[[#This Row],[Discount_Amount]]</f>
        <v>974.25</v>
      </c>
      <c r="X3913" s="11">
        <f>tbl_EcommerceSales[[#This Row],[Quantity]] * _xlfn.XLOOKUP(tbl_EcommerceSales[[#This Row],[Product_ID]], Product_Master!A:A, Product_Master!F:F)</f>
        <v>610</v>
      </c>
      <c r="Y3913" s="11">
        <f>tbl_EcommerceSales[[#This Row],[Net_Revenue]]-tbl_EcommerceSales[[#This Row],[Total_Cost]]</f>
        <v>364.25</v>
      </c>
      <c r="Z3913" s="9">
        <f>IFERROR(#REF!/tbl_EcommerceSales[[#This Row],[Total_Cost]], 0)</f>
        <v>0</v>
      </c>
      <c r="AA3913" t="str">
        <f>TEXT(tbl_EcommerceSales[[#This Row],[Order_Date]],"mmm")</f>
        <v>Mar</v>
      </c>
      <c r="AB3913">
        <f>YEAR(tbl_EcommerceSales[[#This Row],[Order_Date]])</f>
        <v>2026</v>
      </c>
      <c r="AC3913" t="str">
        <f>IF(tbl_EcommerceSales[[#This Row],[Age]]&lt;18,"Under 18",IF(tbl_EcommerceSales[[#This Row],[Age]]&lt;=25,"18-25",IF(tbl_EcommerceSales[[#This Row],[Age]]&lt;=35,"26-35",IF(tbl_EcommerceSales[[#This Row],[Age]]&lt;=45,"36-45",IF(tbl_EcommerceSales[[#This Row],[Age]]&lt;=55,"46-55","56+")))))</f>
        <v>46-55</v>
      </c>
    </row>
    <row r="3914" spans="1:29" x14ac:dyDescent="0.35">
      <c r="A3914" t="s">
        <v>5964</v>
      </c>
      <c r="B3914" s="7">
        <v>46085</v>
      </c>
      <c r="C3914" t="s">
        <v>2099</v>
      </c>
      <c r="D3914" t="s">
        <v>170</v>
      </c>
      <c r="E3914" t="s">
        <v>48</v>
      </c>
      <c r="F3914">
        <v>20</v>
      </c>
      <c r="G3914" t="s">
        <v>171</v>
      </c>
      <c r="H3914" t="s">
        <v>39</v>
      </c>
      <c r="I3914" t="s">
        <v>67</v>
      </c>
      <c r="J3914" t="s">
        <v>68</v>
      </c>
      <c r="K3914" t="s">
        <v>42</v>
      </c>
      <c r="L3914" t="s">
        <v>43</v>
      </c>
      <c r="M3914">
        <v>1</v>
      </c>
      <c r="N3914" s="2">
        <v>799</v>
      </c>
      <c r="O3914" s="3">
        <v>0.15</v>
      </c>
      <c r="P3914" s="2">
        <v>360</v>
      </c>
      <c r="Q3914" t="s">
        <v>32</v>
      </c>
      <c r="R3914" t="s">
        <v>33</v>
      </c>
      <c r="S3914" t="s">
        <v>34</v>
      </c>
      <c r="T3914" s="4">
        <v>5</v>
      </c>
      <c r="U3914" s="11">
        <f t="shared" si="61"/>
        <v>799</v>
      </c>
      <c r="V3914" s="11">
        <f>tbl_EcommerceSales[[#This Row],[Gross_Sales]]*tbl_EcommerceSales[[#This Row],[Discount]]</f>
        <v>119.85</v>
      </c>
      <c r="W3914" s="11">
        <f>tbl_EcommerceSales[[#This Row],[Gross_Sales]]-tbl_EcommerceSales[[#This Row],[Discount_Amount]]</f>
        <v>679.15</v>
      </c>
      <c r="X3914" s="11">
        <f>tbl_EcommerceSales[[#This Row],[Quantity]] * _xlfn.XLOOKUP(tbl_EcommerceSales[[#This Row],[Product_ID]], Product_Master!A:A, Product_Master!F:F)</f>
        <v>360</v>
      </c>
      <c r="Y3914" s="11">
        <f>tbl_EcommerceSales[[#This Row],[Net_Revenue]]-tbl_EcommerceSales[[#This Row],[Total_Cost]]</f>
        <v>319.14999999999998</v>
      </c>
      <c r="Z3914" s="9">
        <f>IFERROR(#REF!/tbl_EcommerceSales[[#This Row],[Total_Cost]], 0)</f>
        <v>0</v>
      </c>
      <c r="AA3914" t="str">
        <f>TEXT(tbl_EcommerceSales[[#This Row],[Order_Date]],"mmm")</f>
        <v>Mar</v>
      </c>
      <c r="AB3914">
        <f>YEAR(tbl_EcommerceSales[[#This Row],[Order_Date]])</f>
        <v>2026</v>
      </c>
      <c r="AC3914" t="str">
        <f>IF(tbl_EcommerceSales[[#This Row],[Age]]&lt;18,"Under 18",IF(tbl_EcommerceSales[[#This Row],[Age]]&lt;=25,"18-25",IF(tbl_EcommerceSales[[#This Row],[Age]]&lt;=35,"26-35",IF(tbl_EcommerceSales[[#This Row],[Age]]&lt;=45,"36-45",IF(tbl_EcommerceSales[[#This Row],[Age]]&lt;=55,"46-55","56+")))))</f>
        <v>18-25</v>
      </c>
    </row>
    <row r="3915" spans="1:29" x14ac:dyDescent="0.35">
      <c r="A3915" t="s">
        <v>5965</v>
      </c>
      <c r="B3915" s="7">
        <v>46086</v>
      </c>
      <c r="C3915" t="s">
        <v>415</v>
      </c>
      <c r="D3915" t="s">
        <v>251</v>
      </c>
      <c r="E3915" t="s">
        <v>25</v>
      </c>
      <c r="F3915">
        <v>33</v>
      </c>
      <c r="G3915" t="s">
        <v>61</v>
      </c>
      <c r="H3915" t="s">
        <v>27</v>
      </c>
      <c r="I3915" t="s">
        <v>62</v>
      </c>
      <c r="J3915" t="s">
        <v>63</v>
      </c>
      <c r="K3915" t="s">
        <v>42</v>
      </c>
      <c r="L3915" t="s">
        <v>43</v>
      </c>
      <c r="M3915">
        <v>1</v>
      </c>
      <c r="N3915" s="2">
        <v>499</v>
      </c>
      <c r="O3915" s="3">
        <v>0.1</v>
      </c>
      <c r="P3915" s="2">
        <v>220</v>
      </c>
      <c r="Q3915" t="s">
        <v>319</v>
      </c>
      <c r="R3915" t="s">
        <v>33</v>
      </c>
      <c r="S3915" t="s">
        <v>57</v>
      </c>
      <c r="T3915" s="4">
        <v>4</v>
      </c>
      <c r="U3915" s="11">
        <f t="shared" si="61"/>
        <v>499</v>
      </c>
      <c r="V3915" s="11">
        <f>tbl_EcommerceSales[[#This Row],[Gross_Sales]]*tbl_EcommerceSales[[#This Row],[Discount]]</f>
        <v>49.900000000000006</v>
      </c>
      <c r="W3915" s="11">
        <f>tbl_EcommerceSales[[#This Row],[Gross_Sales]]-tbl_EcommerceSales[[#This Row],[Discount_Amount]]</f>
        <v>449.1</v>
      </c>
      <c r="X3915" s="11">
        <f>tbl_EcommerceSales[[#This Row],[Quantity]] * _xlfn.XLOOKUP(tbl_EcommerceSales[[#This Row],[Product_ID]], Product_Master!A:A, Product_Master!F:F)</f>
        <v>220</v>
      </c>
      <c r="Y3915" s="11">
        <f>tbl_EcommerceSales[[#This Row],[Net_Revenue]]-tbl_EcommerceSales[[#This Row],[Total_Cost]]</f>
        <v>229.10000000000002</v>
      </c>
      <c r="Z3915" s="9">
        <f>IFERROR(#REF!/tbl_EcommerceSales[[#This Row],[Total_Cost]], 0)</f>
        <v>0</v>
      </c>
      <c r="AA3915" t="str">
        <f>TEXT(tbl_EcommerceSales[[#This Row],[Order_Date]],"mmm")</f>
        <v>Mar</v>
      </c>
      <c r="AB3915">
        <f>YEAR(tbl_EcommerceSales[[#This Row],[Order_Date]])</f>
        <v>2026</v>
      </c>
      <c r="AC3915" t="str">
        <f>IF(tbl_EcommerceSales[[#This Row],[Age]]&lt;18,"Under 18",IF(tbl_EcommerceSales[[#This Row],[Age]]&lt;=25,"18-25",IF(tbl_EcommerceSales[[#This Row],[Age]]&lt;=35,"26-35",IF(tbl_EcommerceSales[[#This Row],[Age]]&lt;=45,"36-45",IF(tbl_EcommerceSales[[#This Row],[Age]]&lt;=55,"46-55","56+")))))</f>
        <v>26-35</v>
      </c>
    </row>
    <row r="3916" spans="1:29" x14ac:dyDescent="0.35">
      <c r="A3916" t="s">
        <v>5966</v>
      </c>
      <c r="B3916" s="7">
        <v>46086</v>
      </c>
      <c r="C3916" t="s">
        <v>2379</v>
      </c>
      <c r="D3916" t="s">
        <v>151</v>
      </c>
      <c r="E3916" t="s">
        <v>48</v>
      </c>
      <c r="F3916">
        <v>47</v>
      </c>
      <c r="G3916" t="s">
        <v>122</v>
      </c>
      <c r="H3916" t="s">
        <v>72</v>
      </c>
      <c r="I3916" t="s">
        <v>117</v>
      </c>
      <c r="J3916" t="s">
        <v>118</v>
      </c>
      <c r="K3916" t="s">
        <v>82</v>
      </c>
      <c r="L3916" t="s">
        <v>119</v>
      </c>
      <c r="M3916">
        <v>1</v>
      </c>
      <c r="N3916" s="2">
        <v>3299</v>
      </c>
      <c r="O3916" s="3">
        <v>0.2</v>
      </c>
      <c r="P3916" s="2">
        <v>2100</v>
      </c>
      <c r="Q3916" t="s">
        <v>32</v>
      </c>
      <c r="R3916" t="s">
        <v>33</v>
      </c>
      <c r="S3916" t="s">
        <v>34</v>
      </c>
      <c r="T3916" s="4">
        <v>5</v>
      </c>
      <c r="U3916" s="11">
        <f t="shared" si="61"/>
        <v>3299</v>
      </c>
      <c r="V3916" s="11">
        <f>tbl_EcommerceSales[[#This Row],[Gross_Sales]]*tbl_EcommerceSales[[#This Row],[Discount]]</f>
        <v>659.80000000000007</v>
      </c>
      <c r="W3916" s="11">
        <f>tbl_EcommerceSales[[#This Row],[Gross_Sales]]-tbl_EcommerceSales[[#This Row],[Discount_Amount]]</f>
        <v>2639.2</v>
      </c>
      <c r="X3916" s="11">
        <f>tbl_EcommerceSales[[#This Row],[Quantity]] * _xlfn.XLOOKUP(tbl_EcommerceSales[[#This Row],[Product_ID]], Product_Master!A:A, Product_Master!F:F)</f>
        <v>2100</v>
      </c>
      <c r="Y3916" s="11">
        <f>tbl_EcommerceSales[[#This Row],[Net_Revenue]]-tbl_EcommerceSales[[#This Row],[Total_Cost]]</f>
        <v>539.19999999999982</v>
      </c>
      <c r="Z3916" s="9">
        <f>IFERROR(#REF!/tbl_EcommerceSales[[#This Row],[Total_Cost]], 0)</f>
        <v>0</v>
      </c>
      <c r="AA3916" t="str">
        <f>TEXT(tbl_EcommerceSales[[#This Row],[Order_Date]],"mmm")</f>
        <v>Mar</v>
      </c>
      <c r="AB3916">
        <f>YEAR(tbl_EcommerceSales[[#This Row],[Order_Date]])</f>
        <v>2026</v>
      </c>
      <c r="AC3916" t="str">
        <f>IF(tbl_EcommerceSales[[#This Row],[Age]]&lt;18,"Under 18",IF(tbl_EcommerceSales[[#This Row],[Age]]&lt;=25,"18-25",IF(tbl_EcommerceSales[[#This Row],[Age]]&lt;=35,"26-35",IF(tbl_EcommerceSales[[#This Row],[Age]]&lt;=45,"36-45",IF(tbl_EcommerceSales[[#This Row],[Age]]&lt;=55,"46-55","56+")))))</f>
        <v>46-55</v>
      </c>
    </row>
    <row r="3917" spans="1:29" x14ac:dyDescent="0.35">
      <c r="A3917" t="s">
        <v>5967</v>
      </c>
      <c r="B3917" s="7">
        <v>46086</v>
      </c>
      <c r="C3917" t="s">
        <v>1715</v>
      </c>
      <c r="D3917" t="s">
        <v>251</v>
      </c>
      <c r="E3917" t="s">
        <v>25</v>
      </c>
      <c r="F3917">
        <v>33</v>
      </c>
      <c r="G3917" t="s">
        <v>136</v>
      </c>
      <c r="H3917" t="s">
        <v>88</v>
      </c>
      <c r="I3917" t="s">
        <v>67</v>
      </c>
      <c r="J3917" t="s">
        <v>68</v>
      </c>
      <c r="K3917" t="s">
        <v>42</v>
      </c>
      <c r="L3917" t="s">
        <v>43</v>
      </c>
      <c r="M3917">
        <v>3</v>
      </c>
      <c r="N3917" s="2">
        <v>799</v>
      </c>
      <c r="O3917" s="3">
        <v>0.15</v>
      </c>
      <c r="P3917" s="2">
        <v>1080</v>
      </c>
      <c r="Q3917" t="s">
        <v>32</v>
      </c>
      <c r="R3917" t="s">
        <v>33</v>
      </c>
      <c r="S3917" t="s">
        <v>34</v>
      </c>
      <c r="T3917" s="4">
        <v>5</v>
      </c>
      <c r="U3917" s="11">
        <f t="shared" si="61"/>
        <v>2397</v>
      </c>
      <c r="V3917" s="11">
        <f>tbl_EcommerceSales[[#This Row],[Gross_Sales]]*tbl_EcommerceSales[[#This Row],[Discount]]</f>
        <v>359.55</v>
      </c>
      <c r="W3917" s="11">
        <f>tbl_EcommerceSales[[#This Row],[Gross_Sales]]-tbl_EcommerceSales[[#This Row],[Discount_Amount]]</f>
        <v>2037.45</v>
      </c>
      <c r="X3917" s="11">
        <f>tbl_EcommerceSales[[#This Row],[Quantity]] * _xlfn.XLOOKUP(tbl_EcommerceSales[[#This Row],[Product_ID]], Product_Master!A:A, Product_Master!F:F)</f>
        <v>1080</v>
      </c>
      <c r="Y3917" s="11">
        <f>tbl_EcommerceSales[[#This Row],[Net_Revenue]]-tbl_EcommerceSales[[#This Row],[Total_Cost]]</f>
        <v>957.45</v>
      </c>
      <c r="Z3917" s="9">
        <f>IFERROR(#REF!/tbl_EcommerceSales[[#This Row],[Total_Cost]], 0)</f>
        <v>0</v>
      </c>
      <c r="AA3917" t="str">
        <f>TEXT(tbl_EcommerceSales[[#This Row],[Order_Date]],"mmm")</f>
        <v>Mar</v>
      </c>
      <c r="AB3917">
        <f>YEAR(tbl_EcommerceSales[[#This Row],[Order_Date]])</f>
        <v>2026</v>
      </c>
      <c r="AC3917" t="str">
        <f>IF(tbl_EcommerceSales[[#This Row],[Age]]&lt;18,"Under 18",IF(tbl_EcommerceSales[[#This Row],[Age]]&lt;=25,"18-25",IF(tbl_EcommerceSales[[#This Row],[Age]]&lt;=35,"26-35",IF(tbl_EcommerceSales[[#This Row],[Age]]&lt;=45,"36-45",IF(tbl_EcommerceSales[[#This Row],[Age]]&lt;=55,"46-55","56+")))))</f>
        <v>26-35</v>
      </c>
    </row>
    <row r="3918" spans="1:29" x14ac:dyDescent="0.35">
      <c r="A3918" t="s">
        <v>5968</v>
      </c>
      <c r="B3918" s="7">
        <v>46086</v>
      </c>
      <c r="C3918" t="s">
        <v>2946</v>
      </c>
      <c r="D3918" t="s">
        <v>37</v>
      </c>
      <c r="E3918" t="s">
        <v>48</v>
      </c>
      <c r="F3918">
        <v>18</v>
      </c>
      <c r="G3918" t="s">
        <v>122</v>
      </c>
      <c r="H3918" t="s">
        <v>72</v>
      </c>
      <c r="I3918" t="s">
        <v>40</v>
      </c>
      <c r="J3918" t="s">
        <v>41</v>
      </c>
      <c r="K3918" t="s">
        <v>42</v>
      </c>
      <c r="L3918" t="s">
        <v>43</v>
      </c>
      <c r="M3918">
        <v>1</v>
      </c>
      <c r="N3918" s="2">
        <v>699</v>
      </c>
      <c r="O3918" s="3">
        <v>0.25</v>
      </c>
      <c r="P3918" s="2">
        <v>310</v>
      </c>
      <c r="Q3918" t="s">
        <v>123</v>
      </c>
      <c r="R3918" t="s">
        <v>33</v>
      </c>
      <c r="S3918" t="s">
        <v>57</v>
      </c>
      <c r="T3918" s="4">
        <v>4</v>
      </c>
      <c r="U3918" s="11">
        <f t="shared" si="61"/>
        <v>699</v>
      </c>
      <c r="V3918" s="11">
        <f>tbl_EcommerceSales[[#This Row],[Gross_Sales]]*tbl_EcommerceSales[[#This Row],[Discount]]</f>
        <v>174.75</v>
      </c>
      <c r="W3918" s="11">
        <f>tbl_EcommerceSales[[#This Row],[Gross_Sales]]-tbl_EcommerceSales[[#This Row],[Discount_Amount]]</f>
        <v>524.25</v>
      </c>
      <c r="X3918" s="11">
        <f>tbl_EcommerceSales[[#This Row],[Quantity]] * _xlfn.XLOOKUP(tbl_EcommerceSales[[#This Row],[Product_ID]], Product_Master!A:A, Product_Master!F:F)</f>
        <v>310</v>
      </c>
      <c r="Y3918" s="11">
        <f>tbl_EcommerceSales[[#This Row],[Net_Revenue]]-tbl_EcommerceSales[[#This Row],[Total_Cost]]</f>
        <v>214.25</v>
      </c>
      <c r="Z3918" s="9">
        <f>IFERROR(#REF!/tbl_EcommerceSales[[#This Row],[Total_Cost]], 0)</f>
        <v>0</v>
      </c>
      <c r="AA3918" t="str">
        <f>TEXT(tbl_EcommerceSales[[#This Row],[Order_Date]],"mmm")</f>
        <v>Mar</v>
      </c>
      <c r="AB3918">
        <f>YEAR(tbl_EcommerceSales[[#This Row],[Order_Date]])</f>
        <v>2026</v>
      </c>
      <c r="AC3918" t="str">
        <f>IF(tbl_EcommerceSales[[#This Row],[Age]]&lt;18,"Under 18",IF(tbl_EcommerceSales[[#This Row],[Age]]&lt;=25,"18-25",IF(tbl_EcommerceSales[[#This Row],[Age]]&lt;=35,"26-35",IF(tbl_EcommerceSales[[#This Row],[Age]]&lt;=45,"36-45",IF(tbl_EcommerceSales[[#This Row],[Age]]&lt;=55,"46-55","56+")))))</f>
        <v>18-25</v>
      </c>
    </row>
    <row r="3919" spans="1:29" x14ac:dyDescent="0.35">
      <c r="A3919" t="s">
        <v>5969</v>
      </c>
      <c r="B3919" s="7">
        <v>46086</v>
      </c>
      <c r="C3919" t="s">
        <v>644</v>
      </c>
      <c r="D3919" t="s">
        <v>159</v>
      </c>
      <c r="E3919" t="s">
        <v>25</v>
      </c>
      <c r="F3919">
        <v>47</v>
      </c>
      <c r="G3919" t="s">
        <v>192</v>
      </c>
      <c r="H3919" t="s">
        <v>27</v>
      </c>
      <c r="I3919" t="s">
        <v>357</v>
      </c>
      <c r="J3919" t="s">
        <v>358</v>
      </c>
      <c r="K3919" t="s">
        <v>177</v>
      </c>
      <c r="L3919" t="s">
        <v>178</v>
      </c>
      <c r="M3919">
        <v>1</v>
      </c>
      <c r="N3919" s="2">
        <v>999</v>
      </c>
      <c r="O3919" s="3">
        <v>0.2</v>
      </c>
      <c r="P3919" s="2">
        <v>520</v>
      </c>
      <c r="Q3919" t="s">
        <v>156</v>
      </c>
      <c r="R3919" t="s">
        <v>33</v>
      </c>
      <c r="S3919" t="s">
        <v>57</v>
      </c>
      <c r="T3919" s="4">
        <v>4</v>
      </c>
      <c r="U3919" s="11">
        <f t="shared" si="61"/>
        <v>999</v>
      </c>
      <c r="V3919" s="11">
        <f>tbl_EcommerceSales[[#This Row],[Gross_Sales]]*tbl_EcommerceSales[[#This Row],[Discount]]</f>
        <v>199.8</v>
      </c>
      <c r="W3919" s="11">
        <f>tbl_EcommerceSales[[#This Row],[Gross_Sales]]-tbl_EcommerceSales[[#This Row],[Discount_Amount]]</f>
        <v>799.2</v>
      </c>
      <c r="X3919" s="11">
        <f>tbl_EcommerceSales[[#This Row],[Quantity]] * _xlfn.XLOOKUP(tbl_EcommerceSales[[#This Row],[Product_ID]], Product_Master!A:A, Product_Master!F:F)</f>
        <v>520</v>
      </c>
      <c r="Y3919" s="11">
        <f>tbl_EcommerceSales[[#This Row],[Net_Revenue]]-tbl_EcommerceSales[[#This Row],[Total_Cost]]</f>
        <v>279.20000000000005</v>
      </c>
      <c r="Z3919" s="9">
        <f>IFERROR(#REF!/tbl_EcommerceSales[[#This Row],[Total_Cost]], 0)</f>
        <v>0</v>
      </c>
      <c r="AA3919" t="str">
        <f>TEXT(tbl_EcommerceSales[[#This Row],[Order_Date]],"mmm")</f>
        <v>Mar</v>
      </c>
      <c r="AB3919">
        <f>YEAR(tbl_EcommerceSales[[#This Row],[Order_Date]])</f>
        <v>2026</v>
      </c>
      <c r="AC3919" t="str">
        <f>IF(tbl_EcommerceSales[[#This Row],[Age]]&lt;18,"Under 18",IF(tbl_EcommerceSales[[#This Row],[Age]]&lt;=25,"18-25",IF(tbl_EcommerceSales[[#This Row],[Age]]&lt;=35,"26-35",IF(tbl_EcommerceSales[[#This Row],[Age]]&lt;=45,"36-45",IF(tbl_EcommerceSales[[#This Row],[Age]]&lt;=55,"46-55","56+")))))</f>
        <v>46-55</v>
      </c>
    </row>
    <row r="3920" spans="1:29" x14ac:dyDescent="0.35">
      <c r="A3920" t="s">
        <v>5970</v>
      </c>
      <c r="B3920" s="7">
        <v>46086</v>
      </c>
      <c r="C3920" t="s">
        <v>442</v>
      </c>
      <c r="D3920" t="s">
        <v>102</v>
      </c>
      <c r="E3920" t="s">
        <v>48</v>
      </c>
      <c r="F3920">
        <v>37</v>
      </c>
      <c r="G3920" t="s">
        <v>38</v>
      </c>
      <c r="H3920" t="s">
        <v>39</v>
      </c>
      <c r="I3920" t="s">
        <v>517</v>
      </c>
      <c r="J3920" t="s">
        <v>518</v>
      </c>
      <c r="K3920" t="s">
        <v>30</v>
      </c>
      <c r="L3920" t="s">
        <v>278</v>
      </c>
      <c r="M3920">
        <v>1</v>
      </c>
      <c r="N3920" s="2">
        <v>1299</v>
      </c>
      <c r="O3920" s="3">
        <v>0.1</v>
      </c>
      <c r="P3920" s="2">
        <v>690</v>
      </c>
      <c r="Q3920" t="s">
        <v>44</v>
      </c>
      <c r="R3920" t="s">
        <v>162</v>
      </c>
      <c r="S3920" t="s">
        <v>34</v>
      </c>
      <c r="T3920" s="4"/>
      <c r="U3920" s="11">
        <f t="shared" si="61"/>
        <v>1299</v>
      </c>
      <c r="V3920" s="11">
        <f>tbl_EcommerceSales[[#This Row],[Gross_Sales]]*tbl_EcommerceSales[[#This Row],[Discount]]</f>
        <v>129.9</v>
      </c>
      <c r="W3920" s="11">
        <f>tbl_EcommerceSales[[#This Row],[Gross_Sales]]-tbl_EcommerceSales[[#This Row],[Discount_Amount]]</f>
        <v>1169.0999999999999</v>
      </c>
      <c r="X3920" s="11">
        <f>tbl_EcommerceSales[[#This Row],[Quantity]] * _xlfn.XLOOKUP(tbl_EcommerceSales[[#This Row],[Product_ID]], Product_Master!A:A, Product_Master!F:F)</f>
        <v>690</v>
      </c>
      <c r="Y3920" s="11">
        <f>tbl_EcommerceSales[[#This Row],[Net_Revenue]]-tbl_EcommerceSales[[#This Row],[Total_Cost]]</f>
        <v>479.09999999999991</v>
      </c>
      <c r="Z3920" s="9">
        <f>IFERROR(#REF!/tbl_EcommerceSales[[#This Row],[Total_Cost]], 0)</f>
        <v>0</v>
      </c>
      <c r="AA3920" t="str">
        <f>TEXT(tbl_EcommerceSales[[#This Row],[Order_Date]],"mmm")</f>
        <v>Mar</v>
      </c>
      <c r="AB3920">
        <f>YEAR(tbl_EcommerceSales[[#This Row],[Order_Date]])</f>
        <v>2026</v>
      </c>
      <c r="AC3920" t="str">
        <f>IF(tbl_EcommerceSales[[#This Row],[Age]]&lt;18,"Under 18",IF(tbl_EcommerceSales[[#This Row],[Age]]&lt;=25,"18-25",IF(tbl_EcommerceSales[[#This Row],[Age]]&lt;=35,"26-35",IF(tbl_EcommerceSales[[#This Row],[Age]]&lt;=45,"36-45",IF(tbl_EcommerceSales[[#This Row],[Age]]&lt;=55,"46-55","56+")))))</f>
        <v>36-45</v>
      </c>
    </row>
    <row r="3921" spans="1:29" x14ac:dyDescent="0.35">
      <c r="A3921" t="s">
        <v>5971</v>
      </c>
      <c r="B3921" s="7">
        <v>46086</v>
      </c>
      <c r="C3921" t="s">
        <v>4053</v>
      </c>
      <c r="D3921" t="s">
        <v>86</v>
      </c>
      <c r="E3921" t="s">
        <v>48</v>
      </c>
      <c r="F3921">
        <v>27</v>
      </c>
      <c r="G3921" t="s">
        <v>38</v>
      </c>
      <c r="H3921" t="s">
        <v>39</v>
      </c>
      <c r="I3921" t="s">
        <v>349</v>
      </c>
      <c r="J3921" t="s">
        <v>350</v>
      </c>
      <c r="K3921" t="s">
        <v>82</v>
      </c>
      <c r="L3921" t="s">
        <v>238</v>
      </c>
      <c r="M3921">
        <v>1</v>
      </c>
      <c r="N3921" s="2">
        <v>1599</v>
      </c>
      <c r="O3921" s="3">
        <v>0.2</v>
      </c>
      <c r="P3921" s="2">
        <v>920</v>
      </c>
      <c r="Q3921" t="s">
        <v>156</v>
      </c>
      <c r="R3921" t="s">
        <v>93</v>
      </c>
      <c r="S3921" t="s">
        <v>57</v>
      </c>
      <c r="T3921" s="4">
        <v>4</v>
      </c>
      <c r="U3921" s="11">
        <f t="shared" si="61"/>
        <v>1599</v>
      </c>
      <c r="V3921" s="11">
        <f>tbl_EcommerceSales[[#This Row],[Gross_Sales]]*tbl_EcommerceSales[[#This Row],[Discount]]</f>
        <v>319.8</v>
      </c>
      <c r="W3921" s="11">
        <f>tbl_EcommerceSales[[#This Row],[Gross_Sales]]-tbl_EcommerceSales[[#This Row],[Discount_Amount]]</f>
        <v>1279.2</v>
      </c>
      <c r="X3921" s="11">
        <f>tbl_EcommerceSales[[#This Row],[Quantity]] * _xlfn.XLOOKUP(tbl_EcommerceSales[[#This Row],[Product_ID]], Product_Master!A:A, Product_Master!F:F)</f>
        <v>920</v>
      </c>
      <c r="Y3921" s="11">
        <f>tbl_EcommerceSales[[#This Row],[Net_Revenue]]-tbl_EcommerceSales[[#This Row],[Total_Cost]]</f>
        <v>359.20000000000005</v>
      </c>
      <c r="Z3921" s="9">
        <f>IFERROR(#REF!/tbl_EcommerceSales[[#This Row],[Total_Cost]], 0)</f>
        <v>0</v>
      </c>
      <c r="AA3921" t="str">
        <f>TEXT(tbl_EcommerceSales[[#This Row],[Order_Date]],"mmm")</f>
        <v>Mar</v>
      </c>
      <c r="AB3921">
        <f>YEAR(tbl_EcommerceSales[[#This Row],[Order_Date]])</f>
        <v>2026</v>
      </c>
      <c r="AC3921" t="str">
        <f>IF(tbl_EcommerceSales[[#This Row],[Age]]&lt;18,"Under 18",IF(tbl_EcommerceSales[[#This Row],[Age]]&lt;=25,"18-25",IF(tbl_EcommerceSales[[#This Row],[Age]]&lt;=35,"26-35",IF(tbl_EcommerceSales[[#This Row],[Age]]&lt;=45,"36-45",IF(tbl_EcommerceSales[[#This Row],[Age]]&lt;=55,"46-55","56+")))))</f>
        <v>26-35</v>
      </c>
    </row>
    <row r="3922" spans="1:29" x14ac:dyDescent="0.35">
      <c r="A3922" t="s">
        <v>5972</v>
      </c>
      <c r="B3922" s="7">
        <v>46086</v>
      </c>
      <c r="C3922" t="s">
        <v>5973</v>
      </c>
      <c r="D3922" t="s">
        <v>159</v>
      </c>
      <c r="E3922" t="s">
        <v>48</v>
      </c>
      <c r="F3922">
        <v>37</v>
      </c>
      <c r="G3922" t="s">
        <v>103</v>
      </c>
      <c r="H3922" t="s">
        <v>27</v>
      </c>
      <c r="I3922" t="s">
        <v>67</v>
      </c>
      <c r="J3922" t="s">
        <v>68</v>
      </c>
      <c r="K3922" t="s">
        <v>42</v>
      </c>
      <c r="L3922" t="s">
        <v>43</v>
      </c>
      <c r="M3922">
        <v>1</v>
      </c>
      <c r="N3922" s="2">
        <v>799</v>
      </c>
      <c r="O3922" s="3">
        <v>0.1</v>
      </c>
      <c r="P3922" s="2">
        <v>360</v>
      </c>
      <c r="Q3922" t="s">
        <v>156</v>
      </c>
      <c r="R3922" t="s">
        <v>33</v>
      </c>
      <c r="S3922" t="s">
        <v>34</v>
      </c>
      <c r="T3922" s="4">
        <v>4</v>
      </c>
      <c r="U3922" s="11">
        <f t="shared" si="61"/>
        <v>799</v>
      </c>
      <c r="V3922" s="11">
        <f>tbl_EcommerceSales[[#This Row],[Gross_Sales]]*tbl_EcommerceSales[[#This Row],[Discount]]</f>
        <v>79.900000000000006</v>
      </c>
      <c r="W3922" s="11">
        <f>tbl_EcommerceSales[[#This Row],[Gross_Sales]]-tbl_EcommerceSales[[#This Row],[Discount_Amount]]</f>
        <v>719.1</v>
      </c>
      <c r="X3922" s="11">
        <f>tbl_EcommerceSales[[#This Row],[Quantity]] * _xlfn.XLOOKUP(tbl_EcommerceSales[[#This Row],[Product_ID]], Product_Master!A:A, Product_Master!F:F)</f>
        <v>360</v>
      </c>
      <c r="Y3922" s="11">
        <f>tbl_EcommerceSales[[#This Row],[Net_Revenue]]-tbl_EcommerceSales[[#This Row],[Total_Cost]]</f>
        <v>359.1</v>
      </c>
      <c r="Z3922" s="9">
        <f>IFERROR(#REF!/tbl_EcommerceSales[[#This Row],[Total_Cost]], 0)</f>
        <v>0</v>
      </c>
      <c r="AA3922" t="str">
        <f>TEXT(tbl_EcommerceSales[[#This Row],[Order_Date]],"mmm")</f>
        <v>Mar</v>
      </c>
      <c r="AB3922">
        <f>YEAR(tbl_EcommerceSales[[#This Row],[Order_Date]])</f>
        <v>2026</v>
      </c>
      <c r="AC3922" t="str">
        <f>IF(tbl_EcommerceSales[[#This Row],[Age]]&lt;18,"Under 18",IF(tbl_EcommerceSales[[#This Row],[Age]]&lt;=25,"18-25",IF(tbl_EcommerceSales[[#This Row],[Age]]&lt;=35,"26-35",IF(tbl_EcommerceSales[[#This Row],[Age]]&lt;=45,"36-45",IF(tbl_EcommerceSales[[#This Row],[Age]]&lt;=55,"46-55","56+")))))</f>
        <v>36-45</v>
      </c>
    </row>
    <row r="3923" spans="1:29" x14ac:dyDescent="0.35">
      <c r="A3923" t="s">
        <v>5974</v>
      </c>
      <c r="B3923" s="7">
        <v>46086</v>
      </c>
      <c r="C3923" t="s">
        <v>5726</v>
      </c>
      <c r="D3923" t="s">
        <v>159</v>
      </c>
      <c r="E3923" t="s">
        <v>48</v>
      </c>
      <c r="F3923">
        <v>42</v>
      </c>
      <c r="G3923" t="s">
        <v>171</v>
      </c>
      <c r="H3923" t="s">
        <v>39</v>
      </c>
      <c r="I3923" t="s">
        <v>80</v>
      </c>
      <c r="J3923" t="s">
        <v>81</v>
      </c>
      <c r="K3923" t="s">
        <v>82</v>
      </c>
      <c r="L3923" t="s">
        <v>83</v>
      </c>
      <c r="M3923">
        <v>1</v>
      </c>
      <c r="N3923" s="2">
        <v>2499</v>
      </c>
      <c r="O3923" s="3">
        <v>0.1</v>
      </c>
      <c r="P3923" s="2">
        <v>1550</v>
      </c>
      <c r="Q3923" t="s">
        <v>32</v>
      </c>
      <c r="R3923" t="s">
        <v>33</v>
      </c>
      <c r="S3923" t="s">
        <v>34</v>
      </c>
      <c r="T3923" s="4">
        <v>5</v>
      </c>
      <c r="U3923" s="11">
        <f t="shared" si="61"/>
        <v>2499</v>
      </c>
      <c r="V3923" s="11">
        <f>tbl_EcommerceSales[[#This Row],[Gross_Sales]]*tbl_EcommerceSales[[#This Row],[Discount]]</f>
        <v>249.9</v>
      </c>
      <c r="W3923" s="11">
        <f>tbl_EcommerceSales[[#This Row],[Gross_Sales]]-tbl_EcommerceSales[[#This Row],[Discount_Amount]]</f>
        <v>2249.1</v>
      </c>
      <c r="X3923" s="11">
        <f>tbl_EcommerceSales[[#This Row],[Quantity]] * _xlfn.XLOOKUP(tbl_EcommerceSales[[#This Row],[Product_ID]], Product_Master!A:A, Product_Master!F:F)</f>
        <v>1550</v>
      </c>
      <c r="Y3923" s="11">
        <f>tbl_EcommerceSales[[#This Row],[Net_Revenue]]-tbl_EcommerceSales[[#This Row],[Total_Cost]]</f>
        <v>699.09999999999991</v>
      </c>
      <c r="Z3923" s="9">
        <f>IFERROR(#REF!/tbl_EcommerceSales[[#This Row],[Total_Cost]], 0)</f>
        <v>0</v>
      </c>
      <c r="AA3923" t="str">
        <f>TEXT(tbl_EcommerceSales[[#This Row],[Order_Date]],"mmm")</f>
        <v>Mar</v>
      </c>
      <c r="AB3923">
        <f>YEAR(tbl_EcommerceSales[[#This Row],[Order_Date]])</f>
        <v>2026</v>
      </c>
      <c r="AC3923" t="str">
        <f>IF(tbl_EcommerceSales[[#This Row],[Age]]&lt;18,"Under 18",IF(tbl_EcommerceSales[[#This Row],[Age]]&lt;=25,"18-25",IF(tbl_EcommerceSales[[#This Row],[Age]]&lt;=35,"26-35",IF(tbl_EcommerceSales[[#This Row],[Age]]&lt;=45,"36-45",IF(tbl_EcommerceSales[[#This Row],[Age]]&lt;=55,"46-55","56+")))))</f>
        <v>36-45</v>
      </c>
    </row>
    <row r="3924" spans="1:29" x14ac:dyDescent="0.35">
      <c r="A3924" t="s">
        <v>5975</v>
      </c>
      <c r="B3924" s="7">
        <v>46086</v>
      </c>
      <c r="C3924" t="s">
        <v>2890</v>
      </c>
      <c r="D3924" t="s">
        <v>24</v>
      </c>
      <c r="E3924" t="s">
        <v>48</v>
      </c>
      <c r="F3924">
        <v>18</v>
      </c>
      <c r="G3924" t="s">
        <v>26</v>
      </c>
      <c r="H3924" t="s">
        <v>27</v>
      </c>
      <c r="I3924" t="s">
        <v>271</v>
      </c>
      <c r="J3924" t="s">
        <v>272</v>
      </c>
      <c r="K3924" t="s">
        <v>30</v>
      </c>
      <c r="L3924" t="s">
        <v>273</v>
      </c>
      <c r="M3924">
        <v>3</v>
      </c>
      <c r="N3924" s="2">
        <v>4299</v>
      </c>
      <c r="O3924" s="3">
        <v>0.2</v>
      </c>
      <c r="P3924" s="2">
        <v>8100</v>
      </c>
      <c r="Q3924" t="s">
        <v>32</v>
      </c>
      <c r="R3924" t="s">
        <v>33</v>
      </c>
      <c r="S3924" t="s">
        <v>57</v>
      </c>
      <c r="T3924" s="4">
        <v>4</v>
      </c>
      <c r="U3924" s="11">
        <f t="shared" si="61"/>
        <v>12897</v>
      </c>
      <c r="V3924" s="11">
        <f>tbl_EcommerceSales[[#This Row],[Gross_Sales]]*tbl_EcommerceSales[[#This Row],[Discount]]</f>
        <v>2579.4</v>
      </c>
      <c r="W3924" s="11">
        <f>tbl_EcommerceSales[[#This Row],[Gross_Sales]]-tbl_EcommerceSales[[#This Row],[Discount_Amount]]</f>
        <v>10317.6</v>
      </c>
      <c r="X3924" s="11">
        <f>tbl_EcommerceSales[[#This Row],[Quantity]] * _xlfn.XLOOKUP(tbl_EcommerceSales[[#This Row],[Product_ID]], Product_Master!A:A, Product_Master!F:F)</f>
        <v>8100</v>
      </c>
      <c r="Y3924" s="11">
        <f>tbl_EcommerceSales[[#This Row],[Net_Revenue]]-tbl_EcommerceSales[[#This Row],[Total_Cost]]</f>
        <v>2217.6000000000004</v>
      </c>
      <c r="Z3924" s="9">
        <f>IFERROR(#REF!/tbl_EcommerceSales[[#This Row],[Total_Cost]], 0)</f>
        <v>0</v>
      </c>
      <c r="AA3924" t="str">
        <f>TEXT(tbl_EcommerceSales[[#This Row],[Order_Date]],"mmm")</f>
        <v>Mar</v>
      </c>
      <c r="AB3924">
        <f>YEAR(tbl_EcommerceSales[[#This Row],[Order_Date]])</f>
        <v>2026</v>
      </c>
      <c r="AC3924" t="str">
        <f>IF(tbl_EcommerceSales[[#This Row],[Age]]&lt;18,"Under 18",IF(tbl_EcommerceSales[[#This Row],[Age]]&lt;=25,"18-25",IF(tbl_EcommerceSales[[#This Row],[Age]]&lt;=35,"26-35",IF(tbl_EcommerceSales[[#This Row],[Age]]&lt;=45,"36-45",IF(tbl_EcommerceSales[[#This Row],[Age]]&lt;=55,"46-55","56+")))))</f>
        <v>18-25</v>
      </c>
    </row>
    <row r="3925" spans="1:29" x14ac:dyDescent="0.35">
      <c r="A3925" t="s">
        <v>5976</v>
      </c>
      <c r="B3925" s="7">
        <v>46086</v>
      </c>
      <c r="C3925" t="s">
        <v>1305</v>
      </c>
      <c r="D3925" t="s">
        <v>216</v>
      </c>
      <c r="E3925" t="s">
        <v>25</v>
      </c>
      <c r="F3925">
        <v>18</v>
      </c>
      <c r="G3925" t="s">
        <v>155</v>
      </c>
      <c r="H3925" t="s">
        <v>88</v>
      </c>
      <c r="I3925" t="s">
        <v>276</v>
      </c>
      <c r="J3925" t="s">
        <v>277</v>
      </c>
      <c r="K3925" t="s">
        <v>30</v>
      </c>
      <c r="L3925" t="s">
        <v>278</v>
      </c>
      <c r="M3925">
        <v>1</v>
      </c>
      <c r="N3925" s="2">
        <v>1599</v>
      </c>
      <c r="O3925" s="3">
        <v>0.1</v>
      </c>
      <c r="P3925" s="2">
        <v>850</v>
      </c>
      <c r="Q3925" t="s">
        <v>156</v>
      </c>
      <c r="R3925" t="s">
        <v>33</v>
      </c>
      <c r="S3925" t="s">
        <v>57</v>
      </c>
      <c r="T3925" s="4">
        <v>4</v>
      </c>
      <c r="U3925" s="11">
        <f t="shared" si="61"/>
        <v>1599</v>
      </c>
      <c r="V3925" s="11">
        <f>tbl_EcommerceSales[[#This Row],[Gross_Sales]]*tbl_EcommerceSales[[#This Row],[Discount]]</f>
        <v>159.9</v>
      </c>
      <c r="W3925" s="11">
        <f>tbl_EcommerceSales[[#This Row],[Gross_Sales]]-tbl_EcommerceSales[[#This Row],[Discount_Amount]]</f>
        <v>1439.1</v>
      </c>
      <c r="X3925" s="11">
        <f>tbl_EcommerceSales[[#This Row],[Quantity]] * _xlfn.XLOOKUP(tbl_EcommerceSales[[#This Row],[Product_ID]], Product_Master!A:A, Product_Master!F:F)</f>
        <v>850</v>
      </c>
      <c r="Y3925" s="11">
        <f>tbl_EcommerceSales[[#This Row],[Net_Revenue]]-tbl_EcommerceSales[[#This Row],[Total_Cost]]</f>
        <v>589.09999999999991</v>
      </c>
      <c r="Z3925" s="9">
        <f>IFERROR(#REF!/tbl_EcommerceSales[[#This Row],[Total_Cost]], 0)</f>
        <v>0</v>
      </c>
      <c r="AA3925" t="str">
        <f>TEXT(tbl_EcommerceSales[[#This Row],[Order_Date]],"mmm")</f>
        <v>Mar</v>
      </c>
      <c r="AB3925">
        <f>YEAR(tbl_EcommerceSales[[#This Row],[Order_Date]])</f>
        <v>2026</v>
      </c>
      <c r="AC3925" t="str">
        <f>IF(tbl_EcommerceSales[[#This Row],[Age]]&lt;18,"Under 18",IF(tbl_EcommerceSales[[#This Row],[Age]]&lt;=25,"18-25",IF(tbl_EcommerceSales[[#This Row],[Age]]&lt;=35,"26-35",IF(tbl_EcommerceSales[[#This Row],[Age]]&lt;=45,"36-45",IF(tbl_EcommerceSales[[#This Row],[Age]]&lt;=55,"46-55","56+")))))</f>
        <v>18-25</v>
      </c>
    </row>
    <row r="3926" spans="1:29" x14ac:dyDescent="0.35">
      <c r="A3926" t="s">
        <v>5977</v>
      </c>
      <c r="B3926" s="7">
        <v>46086</v>
      </c>
      <c r="C3926" t="s">
        <v>2340</v>
      </c>
      <c r="D3926" t="s">
        <v>251</v>
      </c>
      <c r="E3926" t="s">
        <v>25</v>
      </c>
      <c r="F3926">
        <v>34</v>
      </c>
      <c r="G3926" t="s">
        <v>87</v>
      </c>
      <c r="H3926" t="s">
        <v>88</v>
      </c>
      <c r="I3926" t="s">
        <v>67</v>
      </c>
      <c r="J3926" t="s">
        <v>68</v>
      </c>
      <c r="K3926" t="s">
        <v>42</v>
      </c>
      <c r="L3926" t="s">
        <v>43</v>
      </c>
      <c r="M3926">
        <v>2</v>
      </c>
      <c r="N3926" s="2">
        <v>799</v>
      </c>
      <c r="O3926" s="3">
        <v>0</v>
      </c>
      <c r="P3926" s="2">
        <v>720</v>
      </c>
      <c r="Q3926" t="s">
        <v>32</v>
      </c>
      <c r="R3926" t="s">
        <v>93</v>
      </c>
      <c r="S3926" t="s">
        <v>57</v>
      </c>
      <c r="T3926" s="4">
        <v>4</v>
      </c>
      <c r="U3926" s="11">
        <f t="shared" si="61"/>
        <v>1598</v>
      </c>
      <c r="V3926" s="11">
        <f>tbl_EcommerceSales[[#This Row],[Gross_Sales]]*tbl_EcommerceSales[[#This Row],[Discount]]</f>
        <v>0</v>
      </c>
      <c r="W3926" s="11">
        <f>tbl_EcommerceSales[[#This Row],[Gross_Sales]]-tbl_EcommerceSales[[#This Row],[Discount_Amount]]</f>
        <v>1598</v>
      </c>
      <c r="X3926" s="11">
        <f>tbl_EcommerceSales[[#This Row],[Quantity]] * _xlfn.XLOOKUP(tbl_EcommerceSales[[#This Row],[Product_ID]], Product_Master!A:A, Product_Master!F:F)</f>
        <v>720</v>
      </c>
      <c r="Y3926" s="11">
        <f>tbl_EcommerceSales[[#This Row],[Net_Revenue]]-tbl_EcommerceSales[[#This Row],[Total_Cost]]</f>
        <v>878</v>
      </c>
      <c r="Z3926" s="9">
        <f>IFERROR(#REF!/tbl_EcommerceSales[[#This Row],[Total_Cost]], 0)</f>
        <v>0</v>
      </c>
      <c r="AA3926" t="str">
        <f>TEXT(tbl_EcommerceSales[[#This Row],[Order_Date]],"mmm")</f>
        <v>Mar</v>
      </c>
      <c r="AB3926">
        <f>YEAR(tbl_EcommerceSales[[#This Row],[Order_Date]])</f>
        <v>2026</v>
      </c>
      <c r="AC3926" t="str">
        <f>IF(tbl_EcommerceSales[[#This Row],[Age]]&lt;18,"Under 18",IF(tbl_EcommerceSales[[#This Row],[Age]]&lt;=25,"18-25",IF(tbl_EcommerceSales[[#This Row],[Age]]&lt;=35,"26-35",IF(tbl_EcommerceSales[[#This Row],[Age]]&lt;=45,"36-45",IF(tbl_EcommerceSales[[#This Row],[Age]]&lt;=55,"46-55","56+")))))</f>
        <v>26-35</v>
      </c>
    </row>
    <row r="3927" spans="1:29" x14ac:dyDescent="0.35">
      <c r="A3927" t="s">
        <v>5978</v>
      </c>
      <c r="B3927" s="7">
        <v>46087</v>
      </c>
      <c r="C3927" t="s">
        <v>2020</v>
      </c>
      <c r="D3927" t="s">
        <v>60</v>
      </c>
      <c r="E3927" t="s">
        <v>25</v>
      </c>
      <c r="F3927">
        <v>18</v>
      </c>
      <c r="G3927" t="s">
        <v>103</v>
      </c>
      <c r="H3927" t="s">
        <v>27</v>
      </c>
      <c r="I3927" t="s">
        <v>40</v>
      </c>
      <c r="J3927" t="s">
        <v>41</v>
      </c>
      <c r="K3927" t="s">
        <v>42</v>
      </c>
      <c r="L3927" t="s">
        <v>43</v>
      </c>
      <c r="M3927">
        <v>1</v>
      </c>
      <c r="N3927" s="2">
        <v>699</v>
      </c>
      <c r="O3927" s="3">
        <v>0.15</v>
      </c>
      <c r="P3927" s="2">
        <v>310</v>
      </c>
      <c r="Q3927" t="s">
        <v>123</v>
      </c>
      <c r="R3927" t="s">
        <v>33</v>
      </c>
      <c r="S3927" t="s">
        <v>57</v>
      </c>
      <c r="T3927" s="4">
        <v>5</v>
      </c>
      <c r="U3927" s="11">
        <f t="shared" si="61"/>
        <v>699</v>
      </c>
      <c r="V3927" s="11">
        <f>tbl_EcommerceSales[[#This Row],[Gross_Sales]]*tbl_EcommerceSales[[#This Row],[Discount]]</f>
        <v>104.85</v>
      </c>
      <c r="W3927" s="11">
        <f>tbl_EcommerceSales[[#This Row],[Gross_Sales]]-tbl_EcommerceSales[[#This Row],[Discount_Amount]]</f>
        <v>594.15</v>
      </c>
      <c r="X3927" s="11">
        <f>tbl_EcommerceSales[[#This Row],[Quantity]] * _xlfn.XLOOKUP(tbl_EcommerceSales[[#This Row],[Product_ID]], Product_Master!A:A, Product_Master!F:F)</f>
        <v>310</v>
      </c>
      <c r="Y3927" s="11">
        <f>tbl_EcommerceSales[[#This Row],[Net_Revenue]]-tbl_EcommerceSales[[#This Row],[Total_Cost]]</f>
        <v>284.14999999999998</v>
      </c>
      <c r="Z3927" s="9">
        <f>IFERROR(#REF!/tbl_EcommerceSales[[#This Row],[Total_Cost]], 0)</f>
        <v>0</v>
      </c>
      <c r="AA3927" t="str">
        <f>TEXT(tbl_EcommerceSales[[#This Row],[Order_Date]],"mmm")</f>
        <v>Mar</v>
      </c>
      <c r="AB3927">
        <f>YEAR(tbl_EcommerceSales[[#This Row],[Order_Date]])</f>
        <v>2026</v>
      </c>
      <c r="AC3927" t="str">
        <f>IF(tbl_EcommerceSales[[#This Row],[Age]]&lt;18,"Under 18",IF(tbl_EcommerceSales[[#This Row],[Age]]&lt;=25,"18-25",IF(tbl_EcommerceSales[[#This Row],[Age]]&lt;=35,"26-35",IF(tbl_EcommerceSales[[#This Row],[Age]]&lt;=45,"36-45",IF(tbl_EcommerceSales[[#This Row],[Age]]&lt;=55,"46-55","56+")))))</f>
        <v>18-25</v>
      </c>
    </row>
    <row r="3928" spans="1:29" x14ac:dyDescent="0.35">
      <c r="A3928" t="s">
        <v>5979</v>
      </c>
      <c r="B3928" s="7">
        <v>46087</v>
      </c>
      <c r="C3928" t="s">
        <v>784</v>
      </c>
      <c r="D3928" t="s">
        <v>159</v>
      </c>
      <c r="E3928" t="s">
        <v>25</v>
      </c>
      <c r="F3928">
        <v>41</v>
      </c>
      <c r="G3928" t="s">
        <v>71</v>
      </c>
      <c r="H3928" t="s">
        <v>72</v>
      </c>
      <c r="I3928" t="s">
        <v>131</v>
      </c>
      <c r="J3928" t="s">
        <v>132</v>
      </c>
      <c r="K3928" t="s">
        <v>91</v>
      </c>
      <c r="L3928" t="s">
        <v>133</v>
      </c>
      <c r="M3928">
        <v>1</v>
      </c>
      <c r="N3928" s="2">
        <v>1299</v>
      </c>
      <c r="O3928" s="3">
        <v>0.1</v>
      </c>
      <c r="P3928" s="2">
        <v>610</v>
      </c>
      <c r="Q3928" t="s">
        <v>32</v>
      </c>
      <c r="R3928" t="s">
        <v>33</v>
      </c>
      <c r="S3928" t="s">
        <v>57</v>
      </c>
      <c r="T3928" s="4">
        <v>4</v>
      </c>
      <c r="U3928" s="11">
        <f t="shared" si="61"/>
        <v>1299</v>
      </c>
      <c r="V3928" s="11">
        <f>tbl_EcommerceSales[[#This Row],[Gross_Sales]]*tbl_EcommerceSales[[#This Row],[Discount]]</f>
        <v>129.9</v>
      </c>
      <c r="W3928" s="11">
        <f>tbl_EcommerceSales[[#This Row],[Gross_Sales]]-tbl_EcommerceSales[[#This Row],[Discount_Amount]]</f>
        <v>1169.0999999999999</v>
      </c>
      <c r="X3928" s="11">
        <f>tbl_EcommerceSales[[#This Row],[Quantity]] * _xlfn.XLOOKUP(tbl_EcommerceSales[[#This Row],[Product_ID]], Product_Master!A:A, Product_Master!F:F)</f>
        <v>610</v>
      </c>
      <c r="Y3928" s="11">
        <f>tbl_EcommerceSales[[#This Row],[Net_Revenue]]-tbl_EcommerceSales[[#This Row],[Total_Cost]]</f>
        <v>559.09999999999991</v>
      </c>
      <c r="Z3928" s="9">
        <f>IFERROR(#REF!/tbl_EcommerceSales[[#This Row],[Total_Cost]], 0)</f>
        <v>0</v>
      </c>
      <c r="AA3928" t="str">
        <f>TEXT(tbl_EcommerceSales[[#This Row],[Order_Date]],"mmm")</f>
        <v>Mar</v>
      </c>
      <c r="AB3928">
        <f>YEAR(tbl_EcommerceSales[[#This Row],[Order_Date]])</f>
        <v>2026</v>
      </c>
      <c r="AC3928" t="str">
        <f>IF(tbl_EcommerceSales[[#This Row],[Age]]&lt;18,"Under 18",IF(tbl_EcommerceSales[[#This Row],[Age]]&lt;=25,"18-25",IF(tbl_EcommerceSales[[#This Row],[Age]]&lt;=35,"26-35",IF(tbl_EcommerceSales[[#This Row],[Age]]&lt;=45,"36-45",IF(tbl_EcommerceSales[[#This Row],[Age]]&lt;=55,"46-55","56+")))))</f>
        <v>36-45</v>
      </c>
    </row>
    <row r="3929" spans="1:29" x14ac:dyDescent="0.35">
      <c r="A3929" t="s">
        <v>5980</v>
      </c>
      <c r="B3929" s="7">
        <v>46087</v>
      </c>
      <c r="C3929" t="s">
        <v>3795</v>
      </c>
      <c r="D3929" t="s">
        <v>342</v>
      </c>
      <c r="E3929" t="s">
        <v>48</v>
      </c>
      <c r="F3929">
        <v>28</v>
      </c>
      <c r="G3929" t="s">
        <v>38</v>
      </c>
      <c r="H3929" t="s">
        <v>39</v>
      </c>
      <c r="I3929" t="s">
        <v>73</v>
      </c>
      <c r="J3929" t="s">
        <v>74</v>
      </c>
      <c r="K3929" t="s">
        <v>55</v>
      </c>
      <c r="L3929" t="s">
        <v>75</v>
      </c>
      <c r="M3929">
        <v>4</v>
      </c>
      <c r="N3929" s="2">
        <v>2899</v>
      </c>
      <c r="O3929" s="3">
        <v>0.15</v>
      </c>
      <c r="P3929" s="2">
        <v>6800</v>
      </c>
      <c r="Q3929" t="s">
        <v>32</v>
      </c>
      <c r="R3929" t="s">
        <v>33</v>
      </c>
      <c r="S3929" t="s">
        <v>57</v>
      </c>
      <c r="T3929" s="4">
        <v>4</v>
      </c>
      <c r="U3929" s="11">
        <f t="shared" si="61"/>
        <v>11596</v>
      </c>
      <c r="V3929" s="11">
        <f>tbl_EcommerceSales[[#This Row],[Gross_Sales]]*tbl_EcommerceSales[[#This Row],[Discount]]</f>
        <v>1739.3999999999999</v>
      </c>
      <c r="W3929" s="11">
        <f>tbl_EcommerceSales[[#This Row],[Gross_Sales]]-tbl_EcommerceSales[[#This Row],[Discount_Amount]]</f>
        <v>9856.6</v>
      </c>
      <c r="X3929" s="11">
        <f>tbl_EcommerceSales[[#This Row],[Quantity]] * _xlfn.XLOOKUP(tbl_EcommerceSales[[#This Row],[Product_ID]], Product_Master!A:A, Product_Master!F:F)</f>
        <v>6800</v>
      </c>
      <c r="Y3929" s="11">
        <f>tbl_EcommerceSales[[#This Row],[Net_Revenue]]-tbl_EcommerceSales[[#This Row],[Total_Cost]]</f>
        <v>3056.6000000000004</v>
      </c>
      <c r="Z3929" s="9">
        <f>IFERROR(#REF!/tbl_EcommerceSales[[#This Row],[Total_Cost]], 0)</f>
        <v>0</v>
      </c>
      <c r="AA3929" t="str">
        <f>TEXT(tbl_EcommerceSales[[#This Row],[Order_Date]],"mmm")</f>
        <v>Mar</v>
      </c>
      <c r="AB3929">
        <f>YEAR(tbl_EcommerceSales[[#This Row],[Order_Date]])</f>
        <v>2026</v>
      </c>
      <c r="AC3929" t="str">
        <f>IF(tbl_EcommerceSales[[#This Row],[Age]]&lt;18,"Under 18",IF(tbl_EcommerceSales[[#This Row],[Age]]&lt;=25,"18-25",IF(tbl_EcommerceSales[[#This Row],[Age]]&lt;=35,"26-35",IF(tbl_EcommerceSales[[#This Row],[Age]]&lt;=45,"36-45",IF(tbl_EcommerceSales[[#This Row],[Age]]&lt;=55,"46-55","56+")))))</f>
        <v>26-35</v>
      </c>
    </row>
    <row r="3930" spans="1:29" x14ac:dyDescent="0.35">
      <c r="A3930" t="s">
        <v>5981</v>
      </c>
      <c r="B3930" s="7">
        <v>46087</v>
      </c>
      <c r="C3930" t="s">
        <v>630</v>
      </c>
      <c r="D3930" t="s">
        <v>79</v>
      </c>
      <c r="E3930" t="s">
        <v>25</v>
      </c>
      <c r="F3930">
        <v>36</v>
      </c>
      <c r="G3930" t="s">
        <v>71</v>
      </c>
      <c r="H3930" t="s">
        <v>72</v>
      </c>
      <c r="I3930" t="s">
        <v>165</v>
      </c>
      <c r="J3930" t="s">
        <v>166</v>
      </c>
      <c r="K3930" t="s">
        <v>42</v>
      </c>
      <c r="L3930" t="s">
        <v>167</v>
      </c>
      <c r="M3930">
        <v>1</v>
      </c>
      <c r="N3930" s="2">
        <v>1799</v>
      </c>
      <c r="O3930" s="3">
        <v>0.05</v>
      </c>
      <c r="P3930" s="2">
        <v>900</v>
      </c>
      <c r="Q3930" t="s">
        <v>123</v>
      </c>
      <c r="R3930" t="s">
        <v>33</v>
      </c>
      <c r="S3930" t="s">
        <v>57</v>
      </c>
      <c r="T3930" s="4">
        <v>5</v>
      </c>
      <c r="U3930" s="11">
        <f t="shared" si="61"/>
        <v>1799</v>
      </c>
      <c r="V3930" s="11">
        <f>tbl_EcommerceSales[[#This Row],[Gross_Sales]]*tbl_EcommerceSales[[#This Row],[Discount]]</f>
        <v>89.95</v>
      </c>
      <c r="W3930" s="11">
        <f>tbl_EcommerceSales[[#This Row],[Gross_Sales]]-tbl_EcommerceSales[[#This Row],[Discount_Amount]]</f>
        <v>1709.05</v>
      </c>
      <c r="X3930" s="11">
        <f>tbl_EcommerceSales[[#This Row],[Quantity]] * _xlfn.XLOOKUP(tbl_EcommerceSales[[#This Row],[Product_ID]], Product_Master!A:A, Product_Master!F:F)</f>
        <v>900</v>
      </c>
      <c r="Y3930" s="11">
        <f>tbl_EcommerceSales[[#This Row],[Net_Revenue]]-tbl_EcommerceSales[[#This Row],[Total_Cost]]</f>
        <v>809.05</v>
      </c>
      <c r="Z3930" s="9">
        <f>IFERROR(#REF!/tbl_EcommerceSales[[#This Row],[Total_Cost]], 0)</f>
        <v>0</v>
      </c>
      <c r="AA3930" t="str">
        <f>TEXT(tbl_EcommerceSales[[#This Row],[Order_Date]],"mmm")</f>
        <v>Mar</v>
      </c>
      <c r="AB3930">
        <f>YEAR(tbl_EcommerceSales[[#This Row],[Order_Date]])</f>
        <v>2026</v>
      </c>
      <c r="AC3930" t="str">
        <f>IF(tbl_EcommerceSales[[#This Row],[Age]]&lt;18,"Under 18",IF(tbl_EcommerceSales[[#This Row],[Age]]&lt;=25,"18-25",IF(tbl_EcommerceSales[[#This Row],[Age]]&lt;=35,"26-35",IF(tbl_EcommerceSales[[#This Row],[Age]]&lt;=45,"36-45",IF(tbl_EcommerceSales[[#This Row],[Age]]&lt;=55,"46-55","56+")))))</f>
        <v>36-45</v>
      </c>
    </row>
    <row r="3931" spans="1:29" x14ac:dyDescent="0.35">
      <c r="A3931" t="s">
        <v>5982</v>
      </c>
      <c r="B3931" s="7">
        <v>46088</v>
      </c>
      <c r="C3931" t="s">
        <v>4680</v>
      </c>
      <c r="D3931" t="s">
        <v>106</v>
      </c>
      <c r="E3931" t="s">
        <v>48</v>
      </c>
      <c r="F3931">
        <v>25</v>
      </c>
      <c r="G3931" t="s">
        <v>211</v>
      </c>
      <c r="H3931" t="s">
        <v>72</v>
      </c>
      <c r="I3931" t="s">
        <v>53</v>
      </c>
      <c r="J3931" t="s">
        <v>54</v>
      </c>
      <c r="K3931" t="s">
        <v>55</v>
      </c>
      <c r="L3931" t="s">
        <v>56</v>
      </c>
      <c r="M3931">
        <v>1</v>
      </c>
      <c r="N3931" s="2">
        <v>799</v>
      </c>
      <c r="O3931" s="3">
        <v>0.15</v>
      </c>
      <c r="P3931" s="2">
        <v>390</v>
      </c>
      <c r="Q3931" t="s">
        <v>156</v>
      </c>
      <c r="R3931" t="s">
        <v>33</v>
      </c>
      <c r="S3931" t="s">
        <v>34</v>
      </c>
      <c r="T3931" s="4">
        <v>4</v>
      </c>
      <c r="U3931" s="11">
        <f t="shared" si="61"/>
        <v>799</v>
      </c>
      <c r="V3931" s="11">
        <f>tbl_EcommerceSales[[#This Row],[Gross_Sales]]*tbl_EcommerceSales[[#This Row],[Discount]]</f>
        <v>119.85</v>
      </c>
      <c r="W3931" s="11">
        <f>tbl_EcommerceSales[[#This Row],[Gross_Sales]]-tbl_EcommerceSales[[#This Row],[Discount_Amount]]</f>
        <v>679.15</v>
      </c>
      <c r="X3931" s="11">
        <f>tbl_EcommerceSales[[#This Row],[Quantity]] * _xlfn.XLOOKUP(tbl_EcommerceSales[[#This Row],[Product_ID]], Product_Master!A:A, Product_Master!F:F)</f>
        <v>390</v>
      </c>
      <c r="Y3931" s="11">
        <f>tbl_EcommerceSales[[#This Row],[Net_Revenue]]-tbl_EcommerceSales[[#This Row],[Total_Cost]]</f>
        <v>289.14999999999998</v>
      </c>
      <c r="Z3931" s="9">
        <f>IFERROR(#REF!/tbl_EcommerceSales[[#This Row],[Total_Cost]], 0)</f>
        <v>0</v>
      </c>
      <c r="AA3931" t="str">
        <f>TEXT(tbl_EcommerceSales[[#This Row],[Order_Date]],"mmm")</f>
        <v>Mar</v>
      </c>
      <c r="AB3931">
        <f>YEAR(tbl_EcommerceSales[[#This Row],[Order_Date]])</f>
        <v>2026</v>
      </c>
      <c r="AC3931" t="str">
        <f>IF(tbl_EcommerceSales[[#This Row],[Age]]&lt;18,"Under 18",IF(tbl_EcommerceSales[[#This Row],[Age]]&lt;=25,"18-25",IF(tbl_EcommerceSales[[#This Row],[Age]]&lt;=35,"26-35",IF(tbl_EcommerceSales[[#This Row],[Age]]&lt;=45,"36-45",IF(tbl_EcommerceSales[[#This Row],[Age]]&lt;=55,"46-55","56+")))))</f>
        <v>18-25</v>
      </c>
    </row>
    <row r="3932" spans="1:29" x14ac:dyDescent="0.35">
      <c r="A3932" t="s">
        <v>5983</v>
      </c>
      <c r="B3932" s="7">
        <v>46088</v>
      </c>
      <c r="C3932" t="s">
        <v>4600</v>
      </c>
      <c r="D3932" t="s">
        <v>151</v>
      </c>
      <c r="E3932" t="s">
        <v>25</v>
      </c>
      <c r="F3932">
        <v>27</v>
      </c>
      <c r="G3932" t="s">
        <v>52</v>
      </c>
      <c r="H3932" t="s">
        <v>27</v>
      </c>
      <c r="I3932" t="s">
        <v>257</v>
      </c>
      <c r="J3932" t="s">
        <v>258</v>
      </c>
      <c r="K3932" t="s">
        <v>55</v>
      </c>
      <c r="L3932" t="s">
        <v>56</v>
      </c>
      <c r="M3932">
        <v>2</v>
      </c>
      <c r="N3932" s="2">
        <v>1999</v>
      </c>
      <c r="O3932" s="3">
        <v>0.15</v>
      </c>
      <c r="P3932" s="2">
        <v>2100</v>
      </c>
      <c r="Q3932" t="s">
        <v>76</v>
      </c>
      <c r="R3932" t="s">
        <v>33</v>
      </c>
      <c r="S3932" t="s">
        <v>57</v>
      </c>
      <c r="T3932" s="4">
        <v>5</v>
      </c>
      <c r="U3932" s="11">
        <f t="shared" si="61"/>
        <v>3998</v>
      </c>
      <c r="V3932" s="11">
        <f>tbl_EcommerceSales[[#This Row],[Gross_Sales]]*tbl_EcommerceSales[[#This Row],[Discount]]</f>
        <v>599.69999999999993</v>
      </c>
      <c r="W3932" s="11">
        <f>tbl_EcommerceSales[[#This Row],[Gross_Sales]]-tbl_EcommerceSales[[#This Row],[Discount_Amount]]</f>
        <v>3398.3</v>
      </c>
      <c r="X3932" s="11">
        <f>tbl_EcommerceSales[[#This Row],[Quantity]] * _xlfn.XLOOKUP(tbl_EcommerceSales[[#This Row],[Product_ID]], Product_Master!A:A, Product_Master!F:F)</f>
        <v>2100</v>
      </c>
      <c r="Y3932" s="11">
        <f>tbl_EcommerceSales[[#This Row],[Net_Revenue]]-tbl_EcommerceSales[[#This Row],[Total_Cost]]</f>
        <v>1298.3000000000002</v>
      </c>
      <c r="Z3932" s="9">
        <f>IFERROR(#REF!/tbl_EcommerceSales[[#This Row],[Total_Cost]], 0)</f>
        <v>0</v>
      </c>
      <c r="AA3932" t="str">
        <f>TEXT(tbl_EcommerceSales[[#This Row],[Order_Date]],"mmm")</f>
        <v>Mar</v>
      </c>
      <c r="AB3932">
        <f>YEAR(tbl_EcommerceSales[[#This Row],[Order_Date]])</f>
        <v>2026</v>
      </c>
      <c r="AC3932" t="str">
        <f>IF(tbl_EcommerceSales[[#This Row],[Age]]&lt;18,"Under 18",IF(tbl_EcommerceSales[[#This Row],[Age]]&lt;=25,"18-25",IF(tbl_EcommerceSales[[#This Row],[Age]]&lt;=35,"26-35",IF(tbl_EcommerceSales[[#This Row],[Age]]&lt;=45,"36-45",IF(tbl_EcommerceSales[[#This Row],[Age]]&lt;=55,"46-55","56+")))))</f>
        <v>26-35</v>
      </c>
    </row>
    <row r="3933" spans="1:29" x14ac:dyDescent="0.35">
      <c r="A3933" t="s">
        <v>5984</v>
      </c>
      <c r="B3933" s="7">
        <v>46088</v>
      </c>
      <c r="C3933" t="s">
        <v>2157</v>
      </c>
      <c r="D3933" t="s">
        <v>148</v>
      </c>
      <c r="E3933" t="s">
        <v>25</v>
      </c>
      <c r="F3933">
        <v>40</v>
      </c>
      <c r="G3933" t="s">
        <v>136</v>
      </c>
      <c r="H3933" t="s">
        <v>88</v>
      </c>
      <c r="I3933" t="s">
        <v>131</v>
      </c>
      <c r="J3933" t="s">
        <v>132</v>
      </c>
      <c r="K3933" t="s">
        <v>91</v>
      </c>
      <c r="L3933" t="s">
        <v>133</v>
      </c>
      <c r="M3933">
        <v>2</v>
      </c>
      <c r="N3933" s="2">
        <v>1299</v>
      </c>
      <c r="O3933" s="3">
        <v>0.1</v>
      </c>
      <c r="P3933" s="2">
        <v>1220</v>
      </c>
      <c r="Q3933" t="s">
        <v>32</v>
      </c>
      <c r="R3933" t="s">
        <v>33</v>
      </c>
      <c r="S3933" t="s">
        <v>34</v>
      </c>
      <c r="T3933" s="4">
        <v>4</v>
      </c>
      <c r="U3933" s="11">
        <f t="shared" si="61"/>
        <v>2598</v>
      </c>
      <c r="V3933" s="11">
        <f>tbl_EcommerceSales[[#This Row],[Gross_Sales]]*tbl_EcommerceSales[[#This Row],[Discount]]</f>
        <v>259.8</v>
      </c>
      <c r="W3933" s="11">
        <f>tbl_EcommerceSales[[#This Row],[Gross_Sales]]-tbl_EcommerceSales[[#This Row],[Discount_Amount]]</f>
        <v>2338.1999999999998</v>
      </c>
      <c r="X3933" s="11">
        <f>tbl_EcommerceSales[[#This Row],[Quantity]] * _xlfn.XLOOKUP(tbl_EcommerceSales[[#This Row],[Product_ID]], Product_Master!A:A, Product_Master!F:F)</f>
        <v>1220</v>
      </c>
      <c r="Y3933" s="11">
        <f>tbl_EcommerceSales[[#This Row],[Net_Revenue]]-tbl_EcommerceSales[[#This Row],[Total_Cost]]</f>
        <v>1118.1999999999998</v>
      </c>
      <c r="Z3933" s="9">
        <f>IFERROR(#REF!/tbl_EcommerceSales[[#This Row],[Total_Cost]], 0)</f>
        <v>0</v>
      </c>
      <c r="AA3933" t="str">
        <f>TEXT(tbl_EcommerceSales[[#This Row],[Order_Date]],"mmm")</f>
        <v>Mar</v>
      </c>
      <c r="AB3933">
        <f>YEAR(tbl_EcommerceSales[[#This Row],[Order_Date]])</f>
        <v>2026</v>
      </c>
      <c r="AC3933" t="str">
        <f>IF(tbl_EcommerceSales[[#This Row],[Age]]&lt;18,"Under 18",IF(tbl_EcommerceSales[[#This Row],[Age]]&lt;=25,"18-25",IF(tbl_EcommerceSales[[#This Row],[Age]]&lt;=35,"26-35",IF(tbl_EcommerceSales[[#This Row],[Age]]&lt;=45,"36-45",IF(tbl_EcommerceSales[[#This Row],[Age]]&lt;=55,"46-55","56+")))))</f>
        <v>36-45</v>
      </c>
    </row>
    <row r="3934" spans="1:29" x14ac:dyDescent="0.35">
      <c r="A3934" t="s">
        <v>5985</v>
      </c>
      <c r="B3934" s="7">
        <v>46088</v>
      </c>
      <c r="C3934" t="s">
        <v>3777</v>
      </c>
      <c r="D3934" t="s">
        <v>312</v>
      </c>
      <c r="E3934" t="s">
        <v>48</v>
      </c>
      <c r="F3934">
        <v>39</v>
      </c>
      <c r="G3934" t="s">
        <v>52</v>
      </c>
      <c r="H3934" t="s">
        <v>27</v>
      </c>
      <c r="I3934" t="s">
        <v>175</v>
      </c>
      <c r="J3934" t="s">
        <v>176</v>
      </c>
      <c r="K3934" t="s">
        <v>177</v>
      </c>
      <c r="L3934" t="s">
        <v>178</v>
      </c>
      <c r="M3934">
        <v>2</v>
      </c>
      <c r="N3934" s="2">
        <v>699</v>
      </c>
      <c r="O3934" s="3">
        <v>0.05</v>
      </c>
      <c r="P3934" s="2">
        <v>640</v>
      </c>
      <c r="Q3934" t="s">
        <v>123</v>
      </c>
      <c r="R3934" t="s">
        <v>33</v>
      </c>
      <c r="S3934" t="s">
        <v>34</v>
      </c>
      <c r="T3934" s="4">
        <v>5</v>
      </c>
      <c r="U3934" s="11">
        <f t="shared" si="61"/>
        <v>1398</v>
      </c>
      <c r="V3934" s="11">
        <f>tbl_EcommerceSales[[#This Row],[Gross_Sales]]*tbl_EcommerceSales[[#This Row],[Discount]]</f>
        <v>69.900000000000006</v>
      </c>
      <c r="W3934" s="11">
        <f>tbl_EcommerceSales[[#This Row],[Gross_Sales]]-tbl_EcommerceSales[[#This Row],[Discount_Amount]]</f>
        <v>1328.1</v>
      </c>
      <c r="X3934" s="11">
        <f>tbl_EcommerceSales[[#This Row],[Quantity]] * _xlfn.XLOOKUP(tbl_EcommerceSales[[#This Row],[Product_ID]], Product_Master!A:A, Product_Master!F:F)</f>
        <v>640</v>
      </c>
      <c r="Y3934" s="11">
        <f>tbl_EcommerceSales[[#This Row],[Net_Revenue]]-tbl_EcommerceSales[[#This Row],[Total_Cost]]</f>
        <v>688.09999999999991</v>
      </c>
      <c r="Z3934" s="9">
        <f>IFERROR(#REF!/tbl_EcommerceSales[[#This Row],[Total_Cost]], 0)</f>
        <v>0</v>
      </c>
      <c r="AA3934" t="str">
        <f>TEXT(tbl_EcommerceSales[[#This Row],[Order_Date]],"mmm")</f>
        <v>Mar</v>
      </c>
      <c r="AB3934">
        <f>YEAR(tbl_EcommerceSales[[#This Row],[Order_Date]])</f>
        <v>2026</v>
      </c>
      <c r="AC3934" t="str">
        <f>IF(tbl_EcommerceSales[[#This Row],[Age]]&lt;18,"Under 18",IF(tbl_EcommerceSales[[#This Row],[Age]]&lt;=25,"18-25",IF(tbl_EcommerceSales[[#This Row],[Age]]&lt;=35,"26-35",IF(tbl_EcommerceSales[[#This Row],[Age]]&lt;=45,"36-45",IF(tbl_EcommerceSales[[#This Row],[Age]]&lt;=55,"46-55","56+")))))</f>
        <v>36-45</v>
      </c>
    </row>
    <row r="3935" spans="1:29" x14ac:dyDescent="0.35">
      <c r="A3935" t="s">
        <v>5986</v>
      </c>
      <c r="B3935" s="7">
        <v>46088</v>
      </c>
      <c r="C3935" t="s">
        <v>2063</v>
      </c>
      <c r="D3935" t="s">
        <v>205</v>
      </c>
      <c r="E3935" t="s">
        <v>48</v>
      </c>
      <c r="F3935">
        <v>41</v>
      </c>
      <c r="G3935" t="s">
        <v>192</v>
      </c>
      <c r="H3935" t="s">
        <v>27</v>
      </c>
      <c r="I3935" t="s">
        <v>40</v>
      </c>
      <c r="J3935" t="s">
        <v>41</v>
      </c>
      <c r="K3935" t="s">
        <v>42</v>
      </c>
      <c r="L3935" t="s">
        <v>43</v>
      </c>
      <c r="M3935">
        <v>2</v>
      </c>
      <c r="N3935" s="2">
        <v>699</v>
      </c>
      <c r="O3935" s="3">
        <v>0.15</v>
      </c>
      <c r="P3935" s="2">
        <v>620</v>
      </c>
      <c r="Q3935" t="s">
        <v>44</v>
      </c>
      <c r="R3935" t="s">
        <v>33</v>
      </c>
      <c r="S3935" t="s">
        <v>57</v>
      </c>
      <c r="T3935" s="4">
        <v>4</v>
      </c>
      <c r="U3935" s="11">
        <f t="shared" si="61"/>
        <v>1398</v>
      </c>
      <c r="V3935" s="11">
        <f>tbl_EcommerceSales[[#This Row],[Gross_Sales]]*tbl_EcommerceSales[[#This Row],[Discount]]</f>
        <v>209.7</v>
      </c>
      <c r="W3935" s="11">
        <f>tbl_EcommerceSales[[#This Row],[Gross_Sales]]-tbl_EcommerceSales[[#This Row],[Discount_Amount]]</f>
        <v>1188.3</v>
      </c>
      <c r="X3935" s="11">
        <f>tbl_EcommerceSales[[#This Row],[Quantity]] * _xlfn.XLOOKUP(tbl_EcommerceSales[[#This Row],[Product_ID]], Product_Master!A:A, Product_Master!F:F)</f>
        <v>620</v>
      </c>
      <c r="Y3935" s="11">
        <f>tbl_EcommerceSales[[#This Row],[Net_Revenue]]-tbl_EcommerceSales[[#This Row],[Total_Cost]]</f>
        <v>568.29999999999995</v>
      </c>
      <c r="Z3935" s="9">
        <f>IFERROR(#REF!/tbl_EcommerceSales[[#This Row],[Total_Cost]], 0)</f>
        <v>0</v>
      </c>
      <c r="AA3935" t="str">
        <f>TEXT(tbl_EcommerceSales[[#This Row],[Order_Date]],"mmm")</f>
        <v>Mar</v>
      </c>
      <c r="AB3935">
        <f>YEAR(tbl_EcommerceSales[[#This Row],[Order_Date]])</f>
        <v>2026</v>
      </c>
      <c r="AC3935" t="str">
        <f>IF(tbl_EcommerceSales[[#This Row],[Age]]&lt;18,"Under 18",IF(tbl_EcommerceSales[[#This Row],[Age]]&lt;=25,"18-25",IF(tbl_EcommerceSales[[#This Row],[Age]]&lt;=35,"26-35",IF(tbl_EcommerceSales[[#This Row],[Age]]&lt;=45,"36-45",IF(tbl_EcommerceSales[[#This Row],[Age]]&lt;=55,"46-55","56+")))))</f>
        <v>36-45</v>
      </c>
    </row>
    <row r="3936" spans="1:29" x14ac:dyDescent="0.35">
      <c r="A3936" t="s">
        <v>5987</v>
      </c>
      <c r="B3936" s="7">
        <v>46088</v>
      </c>
      <c r="C3936" t="s">
        <v>4357</v>
      </c>
      <c r="D3936" t="s">
        <v>235</v>
      </c>
      <c r="E3936" t="s">
        <v>48</v>
      </c>
      <c r="F3936">
        <v>39</v>
      </c>
      <c r="G3936" t="s">
        <v>192</v>
      </c>
      <c r="H3936" t="s">
        <v>27</v>
      </c>
      <c r="I3936" t="s">
        <v>276</v>
      </c>
      <c r="J3936" t="s">
        <v>277</v>
      </c>
      <c r="K3936" t="s">
        <v>30</v>
      </c>
      <c r="L3936" t="s">
        <v>278</v>
      </c>
      <c r="M3936">
        <v>1</v>
      </c>
      <c r="N3936" s="2">
        <v>1599</v>
      </c>
      <c r="O3936" s="3">
        <v>0.1</v>
      </c>
      <c r="P3936" s="2">
        <v>850</v>
      </c>
      <c r="Q3936" t="s">
        <v>32</v>
      </c>
      <c r="R3936" t="s">
        <v>33</v>
      </c>
      <c r="S3936" t="s">
        <v>34</v>
      </c>
      <c r="T3936" s="4">
        <v>5</v>
      </c>
      <c r="U3936" s="11">
        <f t="shared" si="61"/>
        <v>1599</v>
      </c>
      <c r="V3936" s="11">
        <f>tbl_EcommerceSales[[#This Row],[Gross_Sales]]*tbl_EcommerceSales[[#This Row],[Discount]]</f>
        <v>159.9</v>
      </c>
      <c r="W3936" s="11">
        <f>tbl_EcommerceSales[[#This Row],[Gross_Sales]]-tbl_EcommerceSales[[#This Row],[Discount_Amount]]</f>
        <v>1439.1</v>
      </c>
      <c r="X3936" s="11">
        <f>tbl_EcommerceSales[[#This Row],[Quantity]] * _xlfn.XLOOKUP(tbl_EcommerceSales[[#This Row],[Product_ID]], Product_Master!A:A, Product_Master!F:F)</f>
        <v>850</v>
      </c>
      <c r="Y3936" s="11">
        <f>tbl_EcommerceSales[[#This Row],[Net_Revenue]]-tbl_EcommerceSales[[#This Row],[Total_Cost]]</f>
        <v>589.09999999999991</v>
      </c>
      <c r="Z3936" s="9">
        <f>IFERROR(#REF!/tbl_EcommerceSales[[#This Row],[Total_Cost]], 0)</f>
        <v>0</v>
      </c>
      <c r="AA3936" t="str">
        <f>TEXT(tbl_EcommerceSales[[#This Row],[Order_Date]],"mmm")</f>
        <v>Mar</v>
      </c>
      <c r="AB3936">
        <f>YEAR(tbl_EcommerceSales[[#This Row],[Order_Date]])</f>
        <v>2026</v>
      </c>
      <c r="AC3936" t="str">
        <f>IF(tbl_EcommerceSales[[#This Row],[Age]]&lt;18,"Under 18",IF(tbl_EcommerceSales[[#This Row],[Age]]&lt;=25,"18-25",IF(tbl_EcommerceSales[[#This Row],[Age]]&lt;=35,"26-35",IF(tbl_EcommerceSales[[#This Row],[Age]]&lt;=45,"36-45",IF(tbl_EcommerceSales[[#This Row],[Age]]&lt;=55,"46-55","56+")))))</f>
        <v>36-45</v>
      </c>
    </row>
    <row r="3937" spans="1:29" x14ac:dyDescent="0.35">
      <c r="A3937" t="s">
        <v>5988</v>
      </c>
      <c r="B3937" s="7">
        <v>46088</v>
      </c>
      <c r="C3937" t="s">
        <v>2431</v>
      </c>
      <c r="D3937" t="s">
        <v>227</v>
      </c>
      <c r="E3937" t="s">
        <v>25</v>
      </c>
      <c r="F3937">
        <v>20</v>
      </c>
      <c r="G3937" t="s">
        <v>71</v>
      </c>
      <c r="H3937" t="s">
        <v>72</v>
      </c>
      <c r="I3937" t="s">
        <v>357</v>
      </c>
      <c r="J3937" t="s">
        <v>358</v>
      </c>
      <c r="K3937" t="s">
        <v>177</v>
      </c>
      <c r="L3937" t="s">
        <v>178</v>
      </c>
      <c r="M3937">
        <v>4</v>
      </c>
      <c r="N3937" s="2">
        <v>999</v>
      </c>
      <c r="O3937" s="3">
        <v>0</v>
      </c>
      <c r="P3937" s="2">
        <v>2080</v>
      </c>
      <c r="Q3937" t="s">
        <v>123</v>
      </c>
      <c r="R3937" t="s">
        <v>33</v>
      </c>
      <c r="S3937" t="s">
        <v>34</v>
      </c>
      <c r="T3937" s="4">
        <v>5</v>
      </c>
      <c r="U3937" s="11">
        <f t="shared" si="61"/>
        <v>3996</v>
      </c>
      <c r="V3937" s="11">
        <f>tbl_EcommerceSales[[#This Row],[Gross_Sales]]*tbl_EcommerceSales[[#This Row],[Discount]]</f>
        <v>0</v>
      </c>
      <c r="W3937" s="11">
        <f>tbl_EcommerceSales[[#This Row],[Gross_Sales]]-tbl_EcommerceSales[[#This Row],[Discount_Amount]]</f>
        <v>3996</v>
      </c>
      <c r="X3937" s="11">
        <f>tbl_EcommerceSales[[#This Row],[Quantity]] * _xlfn.XLOOKUP(tbl_EcommerceSales[[#This Row],[Product_ID]], Product_Master!A:A, Product_Master!F:F)</f>
        <v>2080</v>
      </c>
      <c r="Y3937" s="11">
        <f>tbl_EcommerceSales[[#This Row],[Net_Revenue]]-tbl_EcommerceSales[[#This Row],[Total_Cost]]</f>
        <v>1916</v>
      </c>
      <c r="Z3937" s="9">
        <f>IFERROR(#REF!/tbl_EcommerceSales[[#This Row],[Total_Cost]], 0)</f>
        <v>0</v>
      </c>
      <c r="AA3937" t="str">
        <f>TEXT(tbl_EcommerceSales[[#This Row],[Order_Date]],"mmm")</f>
        <v>Mar</v>
      </c>
      <c r="AB3937">
        <f>YEAR(tbl_EcommerceSales[[#This Row],[Order_Date]])</f>
        <v>2026</v>
      </c>
      <c r="AC3937" t="str">
        <f>IF(tbl_EcommerceSales[[#This Row],[Age]]&lt;18,"Under 18",IF(tbl_EcommerceSales[[#This Row],[Age]]&lt;=25,"18-25",IF(tbl_EcommerceSales[[#This Row],[Age]]&lt;=35,"26-35",IF(tbl_EcommerceSales[[#This Row],[Age]]&lt;=45,"36-45",IF(tbl_EcommerceSales[[#This Row],[Age]]&lt;=55,"46-55","56+")))))</f>
        <v>18-25</v>
      </c>
    </row>
    <row r="3938" spans="1:29" x14ac:dyDescent="0.35">
      <c r="A3938" t="s">
        <v>5989</v>
      </c>
      <c r="B3938" s="7">
        <v>46089</v>
      </c>
      <c r="C3938" t="s">
        <v>4053</v>
      </c>
      <c r="D3938" t="s">
        <v>86</v>
      </c>
      <c r="E3938" t="s">
        <v>25</v>
      </c>
      <c r="F3938">
        <v>31</v>
      </c>
      <c r="G3938" t="s">
        <v>145</v>
      </c>
      <c r="H3938" t="s">
        <v>39</v>
      </c>
      <c r="I3938" t="s">
        <v>160</v>
      </c>
      <c r="J3938" t="s">
        <v>161</v>
      </c>
      <c r="K3938" t="s">
        <v>91</v>
      </c>
      <c r="L3938" t="s">
        <v>133</v>
      </c>
      <c r="M3938">
        <v>3</v>
      </c>
      <c r="N3938" s="2">
        <v>1099</v>
      </c>
      <c r="O3938" s="3">
        <v>0.05</v>
      </c>
      <c r="P3938" s="2">
        <v>1560</v>
      </c>
      <c r="Q3938" t="s">
        <v>32</v>
      </c>
      <c r="R3938" t="s">
        <v>33</v>
      </c>
      <c r="S3938" t="s">
        <v>57</v>
      </c>
      <c r="T3938" s="4">
        <v>5</v>
      </c>
      <c r="U3938" s="11">
        <f t="shared" si="61"/>
        <v>3297</v>
      </c>
      <c r="V3938" s="11">
        <f>tbl_EcommerceSales[[#This Row],[Gross_Sales]]*tbl_EcommerceSales[[#This Row],[Discount]]</f>
        <v>164.85000000000002</v>
      </c>
      <c r="W3938" s="11">
        <f>tbl_EcommerceSales[[#This Row],[Gross_Sales]]-tbl_EcommerceSales[[#This Row],[Discount_Amount]]</f>
        <v>3132.15</v>
      </c>
      <c r="X3938" s="11">
        <f>tbl_EcommerceSales[[#This Row],[Quantity]] * _xlfn.XLOOKUP(tbl_EcommerceSales[[#This Row],[Product_ID]], Product_Master!A:A, Product_Master!F:F)</f>
        <v>1560</v>
      </c>
      <c r="Y3938" s="11">
        <f>tbl_EcommerceSales[[#This Row],[Net_Revenue]]-tbl_EcommerceSales[[#This Row],[Total_Cost]]</f>
        <v>1572.15</v>
      </c>
      <c r="Z3938" s="9">
        <f>IFERROR(#REF!/tbl_EcommerceSales[[#This Row],[Total_Cost]], 0)</f>
        <v>0</v>
      </c>
      <c r="AA3938" t="str">
        <f>TEXT(tbl_EcommerceSales[[#This Row],[Order_Date]],"mmm")</f>
        <v>Mar</v>
      </c>
      <c r="AB3938">
        <f>YEAR(tbl_EcommerceSales[[#This Row],[Order_Date]])</f>
        <v>2026</v>
      </c>
      <c r="AC3938" t="str">
        <f>IF(tbl_EcommerceSales[[#This Row],[Age]]&lt;18,"Under 18",IF(tbl_EcommerceSales[[#This Row],[Age]]&lt;=25,"18-25",IF(tbl_EcommerceSales[[#This Row],[Age]]&lt;=35,"26-35",IF(tbl_EcommerceSales[[#This Row],[Age]]&lt;=45,"36-45",IF(tbl_EcommerceSales[[#This Row],[Age]]&lt;=55,"46-55","56+")))))</f>
        <v>26-35</v>
      </c>
    </row>
    <row r="3939" spans="1:29" x14ac:dyDescent="0.35">
      <c r="A3939" t="s">
        <v>5990</v>
      </c>
      <c r="B3939" s="7">
        <v>46089</v>
      </c>
      <c r="C3939" t="s">
        <v>2831</v>
      </c>
      <c r="D3939" t="s">
        <v>269</v>
      </c>
      <c r="E3939" t="s">
        <v>48</v>
      </c>
      <c r="F3939">
        <v>41</v>
      </c>
      <c r="G3939" t="s">
        <v>155</v>
      </c>
      <c r="H3939" t="s">
        <v>88</v>
      </c>
      <c r="I3939" t="s">
        <v>160</v>
      </c>
      <c r="J3939" t="s">
        <v>161</v>
      </c>
      <c r="K3939" t="s">
        <v>91</v>
      </c>
      <c r="L3939" t="s">
        <v>133</v>
      </c>
      <c r="M3939">
        <v>1</v>
      </c>
      <c r="N3939" s="2">
        <v>1099</v>
      </c>
      <c r="O3939" s="3">
        <v>0.15</v>
      </c>
      <c r="P3939" s="2">
        <v>520</v>
      </c>
      <c r="Q3939" t="s">
        <v>123</v>
      </c>
      <c r="R3939" t="s">
        <v>33</v>
      </c>
      <c r="S3939" t="s">
        <v>34</v>
      </c>
      <c r="T3939" s="4">
        <v>5</v>
      </c>
      <c r="U3939" s="11">
        <f t="shared" si="61"/>
        <v>1099</v>
      </c>
      <c r="V3939" s="11">
        <f>tbl_EcommerceSales[[#This Row],[Gross_Sales]]*tbl_EcommerceSales[[#This Row],[Discount]]</f>
        <v>164.85</v>
      </c>
      <c r="W3939" s="11">
        <f>tbl_EcommerceSales[[#This Row],[Gross_Sales]]-tbl_EcommerceSales[[#This Row],[Discount_Amount]]</f>
        <v>934.15</v>
      </c>
      <c r="X3939" s="11">
        <f>tbl_EcommerceSales[[#This Row],[Quantity]] * _xlfn.XLOOKUP(tbl_EcommerceSales[[#This Row],[Product_ID]], Product_Master!A:A, Product_Master!F:F)</f>
        <v>520</v>
      </c>
      <c r="Y3939" s="11">
        <f>tbl_EcommerceSales[[#This Row],[Net_Revenue]]-tbl_EcommerceSales[[#This Row],[Total_Cost]]</f>
        <v>414.15</v>
      </c>
      <c r="Z3939" s="9">
        <f>IFERROR(#REF!/tbl_EcommerceSales[[#This Row],[Total_Cost]], 0)</f>
        <v>0</v>
      </c>
      <c r="AA3939" t="str">
        <f>TEXT(tbl_EcommerceSales[[#This Row],[Order_Date]],"mmm")</f>
        <v>Mar</v>
      </c>
      <c r="AB3939">
        <f>YEAR(tbl_EcommerceSales[[#This Row],[Order_Date]])</f>
        <v>2026</v>
      </c>
      <c r="AC3939" t="str">
        <f>IF(tbl_EcommerceSales[[#This Row],[Age]]&lt;18,"Under 18",IF(tbl_EcommerceSales[[#This Row],[Age]]&lt;=25,"18-25",IF(tbl_EcommerceSales[[#This Row],[Age]]&lt;=35,"26-35",IF(tbl_EcommerceSales[[#This Row],[Age]]&lt;=45,"36-45",IF(tbl_EcommerceSales[[#This Row],[Age]]&lt;=55,"46-55","56+")))))</f>
        <v>36-45</v>
      </c>
    </row>
    <row r="3940" spans="1:29" x14ac:dyDescent="0.35">
      <c r="A3940" t="s">
        <v>5991</v>
      </c>
      <c r="B3940" s="7">
        <v>46089</v>
      </c>
      <c r="C3940" t="s">
        <v>5992</v>
      </c>
      <c r="D3940" t="s">
        <v>139</v>
      </c>
      <c r="E3940" t="s">
        <v>25</v>
      </c>
      <c r="F3940">
        <v>48</v>
      </c>
      <c r="G3940" t="s">
        <v>122</v>
      </c>
      <c r="H3940" t="s">
        <v>72</v>
      </c>
      <c r="I3940" t="s">
        <v>212</v>
      </c>
      <c r="J3940" t="s">
        <v>213</v>
      </c>
      <c r="K3940" t="s">
        <v>177</v>
      </c>
      <c r="L3940" t="s">
        <v>178</v>
      </c>
      <c r="M3940">
        <v>1</v>
      </c>
      <c r="N3940" s="2">
        <v>2499</v>
      </c>
      <c r="O3940" s="3">
        <v>0.2</v>
      </c>
      <c r="P3940" s="2">
        <v>1450</v>
      </c>
      <c r="Q3940" t="s">
        <v>123</v>
      </c>
      <c r="R3940" t="s">
        <v>33</v>
      </c>
      <c r="S3940" t="s">
        <v>57</v>
      </c>
      <c r="T3940" s="4">
        <v>5</v>
      </c>
      <c r="U3940" s="11">
        <f t="shared" si="61"/>
        <v>2499</v>
      </c>
      <c r="V3940" s="11">
        <f>tbl_EcommerceSales[[#This Row],[Gross_Sales]]*tbl_EcommerceSales[[#This Row],[Discount]]</f>
        <v>499.8</v>
      </c>
      <c r="W3940" s="11">
        <f>tbl_EcommerceSales[[#This Row],[Gross_Sales]]-tbl_EcommerceSales[[#This Row],[Discount_Amount]]</f>
        <v>1999.2</v>
      </c>
      <c r="X3940" s="11">
        <f>tbl_EcommerceSales[[#This Row],[Quantity]] * _xlfn.XLOOKUP(tbl_EcommerceSales[[#This Row],[Product_ID]], Product_Master!A:A, Product_Master!F:F)</f>
        <v>1450</v>
      </c>
      <c r="Y3940" s="11">
        <f>tbl_EcommerceSales[[#This Row],[Net_Revenue]]-tbl_EcommerceSales[[#This Row],[Total_Cost]]</f>
        <v>549.20000000000005</v>
      </c>
      <c r="Z3940" s="9">
        <f>IFERROR(#REF!/tbl_EcommerceSales[[#This Row],[Total_Cost]], 0)</f>
        <v>0</v>
      </c>
      <c r="AA3940" t="str">
        <f>TEXT(tbl_EcommerceSales[[#This Row],[Order_Date]],"mmm")</f>
        <v>Mar</v>
      </c>
      <c r="AB3940">
        <f>YEAR(tbl_EcommerceSales[[#This Row],[Order_Date]])</f>
        <v>2026</v>
      </c>
      <c r="AC3940" t="str">
        <f>IF(tbl_EcommerceSales[[#This Row],[Age]]&lt;18,"Under 18",IF(tbl_EcommerceSales[[#This Row],[Age]]&lt;=25,"18-25",IF(tbl_EcommerceSales[[#This Row],[Age]]&lt;=35,"26-35",IF(tbl_EcommerceSales[[#This Row],[Age]]&lt;=45,"36-45",IF(tbl_EcommerceSales[[#This Row],[Age]]&lt;=55,"46-55","56+")))))</f>
        <v>46-55</v>
      </c>
    </row>
    <row r="3941" spans="1:29" x14ac:dyDescent="0.35">
      <c r="A3941" t="s">
        <v>5993</v>
      </c>
      <c r="B3941" s="7">
        <v>46089</v>
      </c>
      <c r="C3941" t="s">
        <v>4172</v>
      </c>
      <c r="D3941" t="s">
        <v>139</v>
      </c>
      <c r="E3941" t="s">
        <v>25</v>
      </c>
      <c r="F3941">
        <v>44</v>
      </c>
      <c r="G3941" t="s">
        <v>136</v>
      </c>
      <c r="H3941" t="s">
        <v>88</v>
      </c>
      <c r="I3941" t="s">
        <v>276</v>
      </c>
      <c r="J3941" t="s">
        <v>277</v>
      </c>
      <c r="K3941" t="s">
        <v>30</v>
      </c>
      <c r="L3941" t="s">
        <v>278</v>
      </c>
      <c r="M3941">
        <v>1</v>
      </c>
      <c r="N3941" s="2">
        <v>1599</v>
      </c>
      <c r="O3941" s="3">
        <v>0.2</v>
      </c>
      <c r="P3941" s="2">
        <v>850</v>
      </c>
      <c r="Q3941" t="s">
        <v>44</v>
      </c>
      <c r="R3941" t="s">
        <v>33</v>
      </c>
      <c r="S3941" t="s">
        <v>34</v>
      </c>
      <c r="T3941" s="4">
        <v>2</v>
      </c>
      <c r="U3941" s="11">
        <f t="shared" si="61"/>
        <v>1599</v>
      </c>
      <c r="V3941" s="11">
        <f>tbl_EcommerceSales[[#This Row],[Gross_Sales]]*tbl_EcommerceSales[[#This Row],[Discount]]</f>
        <v>319.8</v>
      </c>
      <c r="W3941" s="11">
        <f>tbl_EcommerceSales[[#This Row],[Gross_Sales]]-tbl_EcommerceSales[[#This Row],[Discount_Amount]]</f>
        <v>1279.2</v>
      </c>
      <c r="X3941" s="11">
        <f>tbl_EcommerceSales[[#This Row],[Quantity]] * _xlfn.XLOOKUP(tbl_EcommerceSales[[#This Row],[Product_ID]], Product_Master!A:A, Product_Master!F:F)</f>
        <v>850</v>
      </c>
      <c r="Y3941" s="11">
        <f>tbl_EcommerceSales[[#This Row],[Net_Revenue]]-tbl_EcommerceSales[[#This Row],[Total_Cost]]</f>
        <v>429.20000000000005</v>
      </c>
      <c r="Z3941" s="9">
        <f>IFERROR(#REF!/tbl_EcommerceSales[[#This Row],[Total_Cost]], 0)</f>
        <v>0</v>
      </c>
      <c r="AA3941" t="str">
        <f>TEXT(tbl_EcommerceSales[[#This Row],[Order_Date]],"mmm")</f>
        <v>Mar</v>
      </c>
      <c r="AB3941">
        <f>YEAR(tbl_EcommerceSales[[#This Row],[Order_Date]])</f>
        <v>2026</v>
      </c>
      <c r="AC3941" t="str">
        <f>IF(tbl_EcommerceSales[[#This Row],[Age]]&lt;18,"Under 18",IF(tbl_EcommerceSales[[#This Row],[Age]]&lt;=25,"18-25",IF(tbl_EcommerceSales[[#This Row],[Age]]&lt;=35,"26-35",IF(tbl_EcommerceSales[[#This Row],[Age]]&lt;=45,"36-45",IF(tbl_EcommerceSales[[#This Row],[Age]]&lt;=55,"46-55","56+")))))</f>
        <v>36-45</v>
      </c>
    </row>
    <row r="3942" spans="1:29" x14ac:dyDescent="0.35">
      <c r="A3942" t="s">
        <v>5994</v>
      </c>
      <c r="B3942" s="7">
        <v>46089</v>
      </c>
      <c r="C3942" t="s">
        <v>2344</v>
      </c>
      <c r="D3942" t="s">
        <v>232</v>
      </c>
      <c r="E3942" t="s">
        <v>48</v>
      </c>
      <c r="F3942">
        <v>52</v>
      </c>
      <c r="G3942" t="s">
        <v>211</v>
      </c>
      <c r="H3942" t="s">
        <v>72</v>
      </c>
      <c r="I3942" t="s">
        <v>80</v>
      </c>
      <c r="J3942" t="s">
        <v>81</v>
      </c>
      <c r="K3942" t="s">
        <v>82</v>
      </c>
      <c r="L3942" t="s">
        <v>83</v>
      </c>
      <c r="M3942">
        <v>4</v>
      </c>
      <c r="N3942" s="2">
        <v>2499</v>
      </c>
      <c r="O3942" s="3">
        <v>0</v>
      </c>
      <c r="P3942" s="2">
        <v>6200</v>
      </c>
      <c r="Q3942" t="s">
        <v>156</v>
      </c>
      <c r="R3942" t="s">
        <v>33</v>
      </c>
      <c r="S3942" t="s">
        <v>57</v>
      </c>
      <c r="T3942" s="4">
        <v>4</v>
      </c>
      <c r="U3942" s="11">
        <f t="shared" si="61"/>
        <v>9996</v>
      </c>
      <c r="V3942" s="11">
        <f>tbl_EcommerceSales[[#This Row],[Gross_Sales]]*tbl_EcommerceSales[[#This Row],[Discount]]</f>
        <v>0</v>
      </c>
      <c r="W3942" s="11">
        <f>tbl_EcommerceSales[[#This Row],[Gross_Sales]]-tbl_EcommerceSales[[#This Row],[Discount_Amount]]</f>
        <v>9996</v>
      </c>
      <c r="X3942" s="11">
        <f>tbl_EcommerceSales[[#This Row],[Quantity]] * _xlfn.XLOOKUP(tbl_EcommerceSales[[#This Row],[Product_ID]], Product_Master!A:A, Product_Master!F:F)</f>
        <v>6200</v>
      </c>
      <c r="Y3942" s="11">
        <f>tbl_EcommerceSales[[#This Row],[Net_Revenue]]-tbl_EcommerceSales[[#This Row],[Total_Cost]]</f>
        <v>3796</v>
      </c>
      <c r="Z3942" s="9">
        <f>IFERROR(#REF!/tbl_EcommerceSales[[#This Row],[Total_Cost]], 0)</f>
        <v>0</v>
      </c>
      <c r="AA3942" t="str">
        <f>TEXT(tbl_EcommerceSales[[#This Row],[Order_Date]],"mmm")</f>
        <v>Mar</v>
      </c>
      <c r="AB3942">
        <f>YEAR(tbl_EcommerceSales[[#This Row],[Order_Date]])</f>
        <v>2026</v>
      </c>
      <c r="AC3942" t="str">
        <f>IF(tbl_EcommerceSales[[#This Row],[Age]]&lt;18,"Under 18",IF(tbl_EcommerceSales[[#This Row],[Age]]&lt;=25,"18-25",IF(tbl_EcommerceSales[[#This Row],[Age]]&lt;=35,"26-35",IF(tbl_EcommerceSales[[#This Row],[Age]]&lt;=45,"36-45",IF(tbl_EcommerceSales[[#This Row],[Age]]&lt;=55,"46-55","56+")))))</f>
        <v>46-55</v>
      </c>
    </row>
    <row r="3943" spans="1:29" x14ac:dyDescent="0.35">
      <c r="A3943" t="s">
        <v>5995</v>
      </c>
      <c r="B3943" s="7">
        <v>46089</v>
      </c>
      <c r="C3943" t="s">
        <v>1949</v>
      </c>
      <c r="D3943" t="s">
        <v>139</v>
      </c>
      <c r="E3943" t="s">
        <v>25</v>
      </c>
      <c r="F3943">
        <v>31</v>
      </c>
      <c r="G3943" t="s">
        <v>289</v>
      </c>
      <c r="H3943" t="s">
        <v>88</v>
      </c>
      <c r="I3943" t="s">
        <v>80</v>
      </c>
      <c r="J3943" t="s">
        <v>81</v>
      </c>
      <c r="K3943" t="s">
        <v>82</v>
      </c>
      <c r="L3943" t="s">
        <v>83</v>
      </c>
      <c r="M3943">
        <v>1</v>
      </c>
      <c r="N3943" s="2">
        <v>2499</v>
      </c>
      <c r="O3943" s="3">
        <v>0.15</v>
      </c>
      <c r="P3943" s="2">
        <v>1550</v>
      </c>
      <c r="Q3943" t="s">
        <v>32</v>
      </c>
      <c r="R3943" t="s">
        <v>33</v>
      </c>
      <c r="S3943" t="s">
        <v>57</v>
      </c>
      <c r="T3943" s="4">
        <v>4</v>
      </c>
      <c r="U3943" s="11">
        <f t="shared" si="61"/>
        <v>2499</v>
      </c>
      <c r="V3943" s="11">
        <f>tbl_EcommerceSales[[#This Row],[Gross_Sales]]*tbl_EcommerceSales[[#This Row],[Discount]]</f>
        <v>374.84999999999997</v>
      </c>
      <c r="W3943" s="11">
        <f>tbl_EcommerceSales[[#This Row],[Gross_Sales]]-tbl_EcommerceSales[[#This Row],[Discount_Amount]]</f>
        <v>2124.15</v>
      </c>
      <c r="X3943" s="11">
        <f>tbl_EcommerceSales[[#This Row],[Quantity]] * _xlfn.XLOOKUP(tbl_EcommerceSales[[#This Row],[Product_ID]], Product_Master!A:A, Product_Master!F:F)</f>
        <v>1550</v>
      </c>
      <c r="Y3943" s="11">
        <f>tbl_EcommerceSales[[#This Row],[Net_Revenue]]-tbl_EcommerceSales[[#This Row],[Total_Cost]]</f>
        <v>574.15000000000009</v>
      </c>
      <c r="Z3943" s="9">
        <f>IFERROR(#REF!/tbl_EcommerceSales[[#This Row],[Total_Cost]], 0)</f>
        <v>0</v>
      </c>
      <c r="AA3943" t="str">
        <f>TEXT(tbl_EcommerceSales[[#This Row],[Order_Date]],"mmm")</f>
        <v>Mar</v>
      </c>
      <c r="AB3943">
        <f>YEAR(tbl_EcommerceSales[[#This Row],[Order_Date]])</f>
        <v>2026</v>
      </c>
      <c r="AC3943" t="str">
        <f>IF(tbl_EcommerceSales[[#This Row],[Age]]&lt;18,"Under 18",IF(tbl_EcommerceSales[[#This Row],[Age]]&lt;=25,"18-25",IF(tbl_EcommerceSales[[#This Row],[Age]]&lt;=35,"26-35",IF(tbl_EcommerceSales[[#This Row],[Age]]&lt;=45,"36-45",IF(tbl_EcommerceSales[[#This Row],[Age]]&lt;=55,"46-55","56+")))))</f>
        <v>26-35</v>
      </c>
    </row>
    <row r="3944" spans="1:29" x14ac:dyDescent="0.35">
      <c r="A3944" t="s">
        <v>5996</v>
      </c>
      <c r="B3944" s="7">
        <v>46089</v>
      </c>
      <c r="C3944" t="s">
        <v>2911</v>
      </c>
      <c r="D3944" t="s">
        <v>269</v>
      </c>
      <c r="E3944" t="s">
        <v>25</v>
      </c>
      <c r="F3944">
        <v>30</v>
      </c>
      <c r="G3944" t="s">
        <v>211</v>
      </c>
      <c r="H3944" t="s">
        <v>72</v>
      </c>
      <c r="I3944" t="s">
        <v>73</v>
      </c>
      <c r="J3944" t="s">
        <v>74</v>
      </c>
      <c r="K3944" t="s">
        <v>55</v>
      </c>
      <c r="L3944" t="s">
        <v>75</v>
      </c>
      <c r="M3944">
        <v>2</v>
      </c>
      <c r="N3944" s="2">
        <v>2899</v>
      </c>
      <c r="O3944" s="3">
        <v>0.3</v>
      </c>
      <c r="P3944" s="2">
        <v>3400</v>
      </c>
      <c r="Q3944" t="s">
        <v>32</v>
      </c>
      <c r="R3944" t="s">
        <v>33</v>
      </c>
      <c r="S3944" t="s">
        <v>34</v>
      </c>
      <c r="T3944" s="4">
        <v>4</v>
      </c>
      <c r="U3944" s="11">
        <f t="shared" si="61"/>
        <v>5798</v>
      </c>
      <c r="V3944" s="11">
        <f>tbl_EcommerceSales[[#This Row],[Gross_Sales]]*tbl_EcommerceSales[[#This Row],[Discount]]</f>
        <v>1739.3999999999999</v>
      </c>
      <c r="W3944" s="11">
        <f>tbl_EcommerceSales[[#This Row],[Gross_Sales]]-tbl_EcommerceSales[[#This Row],[Discount_Amount]]</f>
        <v>4058.6000000000004</v>
      </c>
      <c r="X3944" s="11">
        <f>tbl_EcommerceSales[[#This Row],[Quantity]] * _xlfn.XLOOKUP(tbl_EcommerceSales[[#This Row],[Product_ID]], Product_Master!A:A, Product_Master!F:F)</f>
        <v>3400</v>
      </c>
      <c r="Y3944" s="11">
        <f>tbl_EcommerceSales[[#This Row],[Net_Revenue]]-tbl_EcommerceSales[[#This Row],[Total_Cost]]</f>
        <v>658.60000000000036</v>
      </c>
      <c r="Z3944" s="9">
        <f>IFERROR(#REF!/tbl_EcommerceSales[[#This Row],[Total_Cost]], 0)</f>
        <v>0</v>
      </c>
      <c r="AA3944" t="str">
        <f>TEXT(tbl_EcommerceSales[[#This Row],[Order_Date]],"mmm")</f>
        <v>Mar</v>
      </c>
      <c r="AB3944">
        <f>YEAR(tbl_EcommerceSales[[#This Row],[Order_Date]])</f>
        <v>2026</v>
      </c>
      <c r="AC3944" t="str">
        <f>IF(tbl_EcommerceSales[[#This Row],[Age]]&lt;18,"Under 18",IF(tbl_EcommerceSales[[#This Row],[Age]]&lt;=25,"18-25",IF(tbl_EcommerceSales[[#This Row],[Age]]&lt;=35,"26-35",IF(tbl_EcommerceSales[[#This Row],[Age]]&lt;=45,"36-45",IF(tbl_EcommerceSales[[#This Row],[Age]]&lt;=55,"46-55","56+")))))</f>
        <v>26-35</v>
      </c>
    </row>
    <row r="3945" spans="1:29" x14ac:dyDescent="0.35">
      <c r="A3945" t="s">
        <v>5997</v>
      </c>
      <c r="B3945" s="7">
        <v>46089</v>
      </c>
      <c r="C3945" t="s">
        <v>782</v>
      </c>
      <c r="D3945" t="s">
        <v>79</v>
      </c>
      <c r="E3945" t="s">
        <v>48</v>
      </c>
      <c r="F3945">
        <v>52</v>
      </c>
      <c r="G3945" t="s">
        <v>61</v>
      </c>
      <c r="H3945" t="s">
        <v>27</v>
      </c>
      <c r="I3945" t="s">
        <v>53</v>
      </c>
      <c r="J3945" t="s">
        <v>54</v>
      </c>
      <c r="K3945" t="s">
        <v>55</v>
      </c>
      <c r="L3945" t="s">
        <v>56</v>
      </c>
      <c r="M3945">
        <v>3</v>
      </c>
      <c r="N3945" s="2">
        <v>799</v>
      </c>
      <c r="O3945" s="3">
        <v>0.25</v>
      </c>
      <c r="P3945" s="2">
        <v>1170</v>
      </c>
      <c r="Q3945" t="s">
        <v>32</v>
      </c>
      <c r="R3945" t="s">
        <v>33</v>
      </c>
      <c r="S3945" t="s">
        <v>34</v>
      </c>
      <c r="T3945" s="4">
        <v>5</v>
      </c>
      <c r="U3945" s="11">
        <f t="shared" si="61"/>
        <v>2397</v>
      </c>
      <c r="V3945" s="11">
        <f>tbl_EcommerceSales[[#This Row],[Gross_Sales]]*tbl_EcommerceSales[[#This Row],[Discount]]</f>
        <v>599.25</v>
      </c>
      <c r="W3945" s="11">
        <f>tbl_EcommerceSales[[#This Row],[Gross_Sales]]-tbl_EcommerceSales[[#This Row],[Discount_Amount]]</f>
        <v>1797.75</v>
      </c>
      <c r="X3945" s="11">
        <f>tbl_EcommerceSales[[#This Row],[Quantity]] * _xlfn.XLOOKUP(tbl_EcommerceSales[[#This Row],[Product_ID]], Product_Master!A:A, Product_Master!F:F)</f>
        <v>1170</v>
      </c>
      <c r="Y3945" s="11">
        <f>tbl_EcommerceSales[[#This Row],[Net_Revenue]]-tbl_EcommerceSales[[#This Row],[Total_Cost]]</f>
        <v>627.75</v>
      </c>
      <c r="Z3945" s="9">
        <f>IFERROR(#REF!/tbl_EcommerceSales[[#This Row],[Total_Cost]], 0)</f>
        <v>0</v>
      </c>
      <c r="AA3945" t="str">
        <f>TEXT(tbl_EcommerceSales[[#This Row],[Order_Date]],"mmm")</f>
        <v>Mar</v>
      </c>
      <c r="AB3945">
        <f>YEAR(tbl_EcommerceSales[[#This Row],[Order_Date]])</f>
        <v>2026</v>
      </c>
      <c r="AC3945" t="str">
        <f>IF(tbl_EcommerceSales[[#This Row],[Age]]&lt;18,"Under 18",IF(tbl_EcommerceSales[[#This Row],[Age]]&lt;=25,"18-25",IF(tbl_EcommerceSales[[#This Row],[Age]]&lt;=35,"26-35",IF(tbl_EcommerceSales[[#This Row],[Age]]&lt;=45,"36-45",IF(tbl_EcommerceSales[[#This Row],[Age]]&lt;=55,"46-55","56+")))))</f>
        <v>46-55</v>
      </c>
    </row>
    <row r="3946" spans="1:29" x14ac:dyDescent="0.35">
      <c r="A3946" t="s">
        <v>5998</v>
      </c>
      <c r="B3946" s="7">
        <v>46089</v>
      </c>
      <c r="C3946" t="s">
        <v>4131</v>
      </c>
      <c r="D3946" t="s">
        <v>305</v>
      </c>
      <c r="E3946" t="s">
        <v>48</v>
      </c>
      <c r="F3946">
        <v>30</v>
      </c>
      <c r="G3946" t="s">
        <v>26</v>
      </c>
      <c r="H3946" t="s">
        <v>27</v>
      </c>
      <c r="I3946" t="s">
        <v>126</v>
      </c>
      <c r="J3946" t="s">
        <v>127</v>
      </c>
      <c r="K3946" t="s">
        <v>82</v>
      </c>
      <c r="L3946" t="s">
        <v>83</v>
      </c>
      <c r="M3946">
        <v>2</v>
      </c>
      <c r="N3946" s="2">
        <v>1899</v>
      </c>
      <c r="O3946" s="3">
        <v>0.05</v>
      </c>
      <c r="P3946" s="2">
        <v>2240</v>
      </c>
      <c r="Q3946" t="s">
        <v>319</v>
      </c>
      <c r="R3946" t="s">
        <v>33</v>
      </c>
      <c r="S3946" t="s">
        <v>34</v>
      </c>
      <c r="T3946" s="4">
        <v>5</v>
      </c>
      <c r="U3946" s="11">
        <f t="shared" si="61"/>
        <v>3798</v>
      </c>
      <c r="V3946" s="11">
        <f>tbl_EcommerceSales[[#This Row],[Gross_Sales]]*tbl_EcommerceSales[[#This Row],[Discount]]</f>
        <v>189.9</v>
      </c>
      <c r="W3946" s="11">
        <f>tbl_EcommerceSales[[#This Row],[Gross_Sales]]-tbl_EcommerceSales[[#This Row],[Discount_Amount]]</f>
        <v>3608.1</v>
      </c>
      <c r="X3946" s="11">
        <f>tbl_EcommerceSales[[#This Row],[Quantity]] * _xlfn.XLOOKUP(tbl_EcommerceSales[[#This Row],[Product_ID]], Product_Master!A:A, Product_Master!F:F)</f>
        <v>2240</v>
      </c>
      <c r="Y3946" s="11">
        <f>tbl_EcommerceSales[[#This Row],[Net_Revenue]]-tbl_EcommerceSales[[#This Row],[Total_Cost]]</f>
        <v>1368.1</v>
      </c>
      <c r="Z3946" s="9">
        <f>IFERROR(#REF!/tbl_EcommerceSales[[#This Row],[Total_Cost]], 0)</f>
        <v>0</v>
      </c>
      <c r="AA3946" t="str">
        <f>TEXT(tbl_EcommerceSales[[#This Row],[Order_Date]],"mmm")</f>
        <v>Mar</v>
      </c>
      <c r="AB3946">
        <f>YEAR(tbl_EcommerceSales[[#This Row],[Order_Date]])</f>
        <v>2026</v>
      </c>
      <c r="AC3946" t="str">
        <f>IF(tbl_EcommerceSales[[#This Row],[Age]]&lt;18,"Under 18",IF(tbl_EcommerceSales[[#This Row],[Age]]&lt;=25,"18-25",IF(tbl_EcommerceSales[[#This Row],[Age]]&lt;=35,"26-35",IF(tbl_EcommerceSales[[#This Row],[Age]]&lt;=45,"36-45",IF(tbl_EcommerceSales[[#This Row],[Age]]&lt;=55,"46-55","56+")))))</f>
        <v>26-35</v>
      </c>
    </row>
    <row r="3947" spans="1:29" x14ac:dyDescent="0.35">
      <c r="A3947" t="s">
        <v>5999</v>
      </c>
      <c r="B3947" s="7">
        <v>46089</v>
      </c>
      <c r="C3947" t="s">
        <v>5789</v>
      </c>
      <c r="D3947" t="s">
        <v>79</v>
      </c>
      <c r="E3947" t="s">
        <v>48</v>
      </c>
      <c r="F3947">
        <v>41</v>
      </c>
      <c r="G3947" t="s">
        <v>87</v>
      </c>
      <c r="H3947" t="s">
        <v>88</v>
      </c>
      <c r="I3947" t="s">
        <v>73</v>
      </c>
      <c r="J3947" t="s">
        <v>74</v>
      </c>
      <c r="K3947" t="s">
        <v>55</v>
      </c>
      <c r="L3947" t="s">
        <v>75</v>
      </c>
      <c r="M3947">
        <v>3</v>
      </c>
      <c r="N3947" s="2">
        <v>2899</v>
      </c>
      <c r="O3947" s="3">
        <v>0.05</v>
      </c>
      <c r="P3947" s="2">
        <v>5100</v>
      </c>
      <c r="Q3947" t="s">
        <v>32</v>
      </c>
      <c r="R3947" t="s">
        <v>33</v>
      </c>
      <c r="S3947" t="s">
        <v>57</v>
      </c>
      <c r="T3947" s="4">
        <v>5</v>
      </c>
      <c r="U3947" s="11">
        <f t="shared" si="61"/>
        <v>8697</v>
      </c>
      <c r="V3947" s="11">
        <f>tbl_EcommerceSales[[#This Row],[Gross_Sales]]*tbl_EcommerceSales[[#This Row],[Discount]]</f>
        <v>434.85</v>
      </c>
      <c r="W3947" s="11">
        <f>tbl_EcommerceSales[[#This Row],[Gross_Sales]]-tbl_EcommerceSales[[#This Row],[Discount_Amount]]</f>
        <v>8262.15</v>
      </c>
      <c r="X3947" s="11">
        <f>tbl_EcommerceSales[[#This Row],[Quantity]] * _xlfn.XLOOKUP(tbl_EcommerceSales[[#This Row],[Product_ID]], Product_Master!A:A, Product_Master!F:F)</f>
        <v>5100</v>
      </c>
      <c r="Y3947" s="11">
        <f>tbl_EcommerceSales[[#This Row],[Net_Revenue]]-tbl_EcommerceSales[[#This Row],[Total_Cost]]</f>
        <v>3162.1499999999996</v>
      </c>
      <c r="Z3947" s="9">
        <f>IFERROR(#REF!/tbl_EcommerceSales[[#This Row],[Total_Cost]], 0)</f>
        <v>0</v>
      </c>
      <c r="AA3947" t="str">
        <f>TEXT(tbl_EcommerceSales[[#This Row],[Order_Date]],"mmm")</f>
        <v>Mar</v>
      </c>
      <c r="AB3947">
        <f>YEAR(tbl_EcommerceSales[[#This Row],[Order_Date]])</f>
        <v>2026</v>
      </c>
      <c r="AC3947" t="str">
        <f>IF(tbl_EcommerceSales[[#This Row],[Age]]&lt;18,"Under 18",IF(tbl_EcommerceSales[[#This Row],[Age]]&lt;=25,"18-25",IF(tbl_EcommerceSales[[#This Row],[Age]]&lt;=35,"26-35",IF(tbl_EcommerceSales[[#This Row],[Age]]&lt;=45,"36-45",IF(tbl_EcommerceSales[[#This Row],[Age]]&lt;=55,"46-55","56+")))))</f>
        <v>36-45</v>
      </c>
    </row>
    <row r="3948" spans="1:29" x14ac:dyDescent="0.35">
      <c r="A3948" t="s">
        <v>6000</v>
      </c>
      <c r="B3948" s="7">
        <v>46090</v>
      </c>
      <c r="C3948" t="s">
        <v>4697</v>
      </c>
      <c r="D3948" t="s">
        <v>251</v>
      </c>
      <c r="E3948" t="s">
        <v>48</v>
      </c>
      <c r="F3948">
        <v>34</v>
      </c>
      <c r="G3948" t="s">
        <v>155</v>
      </c>
      <c r="H3948" t="s">
        <v>88</v>
      </c>
      <c r="I3948" t="s">
        <v>175</v>
      </c>
      <c r="J3948" t="s">
        <v>176</v>
      </c>
      <c r="K3948" t="s">
        <v>177</v>
      </c>
      <c r="L3948" t="s">
        <v>178</v>
      </c>
      <c r="M3948">
        <v>3</v>
      </c>
      <c r="N3948" s="2">
        <v>699</v>
      </c>
      <c r="O3948" s="3">
        <v>0</v>
      </c>
      <c r="P3948" s="2">
        <v>960</v>
      </c>
      <c r="Q3948" t="s">
        <v>123</v>
      </c>
      <c r="R3948" t="s">
        <v>33</v>
      </c>
      <c r="S3948" t="s">
        <v>34</v>
      </c>
      <c r="T3948" s="4">
        <v>4</v>
      </c>
      <c r="U3948" s="11">
        <f t="shared" si="61"/>
        <v>2097</v>
      </c>
      <c r="V3948" s="11">
        <f>tbl_EcommerceSales[[#This Row],[Gross_Sales]]*tbl_EcommerceSales[[#This Row],[Discount]]</f>
        <v>0</v>
      </c>
      <c r="W3948" s="11">
        <f>tbl_EcommerceSales[[#This Row],[Gross_Sales]]-tbl_EcommerceSales[[#This Row],[Discount_Amount]]</f>
        <v>2097</v>
      </c>
      <c r="X3948" s="11">
        <f>tbl_EcommerceSales[[#This Row],[Quantity]] * _xlfn.XLOOKUP(tbl_EcommerceSales[[#This Row],[Product_ID]], Product_Master!A:A, Product_Master!F:F)</f>
        <v>960</v>
      </c>
      <c r="Y3948" s="11">
        <f>tbl_EcommerceSales[[#This Row],[Net_Revenue]]-tbl_EcommerceSales[[#This Row],[Total_Cost]]</f>
        <v>1137</v>
      </c>
      <c r="Z3948" s="9">
        <f>IFERROR(#REF!/tbl_EcommerceSales[[#This Row],[Total_Cost]], 0)</f>
        <v>0</v>
      </c>
      <c r="AA3948" t="str">
        <f>TEXT(tbl_EcommerceSales[[#This Row],[Order_Date]],"mmm")</f>
        <v>Mar</v>
      </c>
      <c r="AB3948">
        <f>YEAR(tbl_EcommerceSales[[#This Row],[Order_Date]])</f>
        <v>2026</v>
      </c>
      <c r="AC3948" t="str">
        <f>IF(tbl_EcommerceSales[[#This Row],[Age]]&lt;18,"Under 18",IF(tbl_EcommerceSales[[#This Row],[Age]]&lt;=25,"18-25",IF(tbl_EcommerceSales[[#This Row],[Age]]&lt;=35,"26-35",IF(tbl_EcommerceSales[[#This Row],[Age]]&lt;=45,"36-45",IF(tbl_EcommerceSales[[#This Row],[Age]]&lt;=55,"46-55","56+")))))</f>
        <v>26-35</v>
      </c>
    </row>
    <row r="3949" spans="1:29" x14ac:dyDescent="0.35">
      <c r="A3949" t="s">
        <v>6001</v>
      </c>
      <c r="B3949" s="7">
        <v>46090</v>
      </c>
      <c r="C3949" t="s">
        <v>1670</v>
      </c>
      <c r="D3949" t="s">
        <v>232</v>
      </c>
      <c r="E3949" t="s">
        <v>25</v>
      </c>
      <c r="F3949">
        <v>38</v>
      </c>
      <c r="G3949" t="s">
        <v>61</v>
      </c>
      <c r="H3949" t="s">
        <v>27</v>
      </c>
      <c r="I3949" t="s">
        <v>67</v>
      </c>
      <c r="J3949" t="s">
        <v>68</v>
      </c>
      <c r="K3949" t="s">
        <v>42</v>
      </c>
      <c r="L3949" t="s">
        <v>43</v>
      </c>
      <c r="M3949">
        <v>1</v>
      </c>
      <c r="N3949" s="2">
        <v>799</v>
      </c>
      <c r="O3949" s="3">
        <v>0</v>
      </c>
      <c r="P3949" s="2">
        <v>360</v>
      </c>
      <c r="Q3949" t="s">
        <v>123</v>
      </c>
      <c r="R3949" t="s">
        <v>33</v>
      </c>
      <c r="S3949" t="s">
        <v>34</v>
      </c>
      <c r="T3949" s="4">
        <v>5</v>
      </c>
      <c r="U3949" s="11">
        <f t="shared" si="61"/>
        <v>799</v>
      </c>
      <c r="V3949" s="11">
        <f>tbl_EcommerceSales[[#This Row],[Gross_Sales]]*tbl_EcommerceSales[[#This Row],[Discount]]</f>
        <v>0</v>
      </c>
      <c r="W3949" s="11">
        <f>tbl_EcommerceSales[[#This Row],[Gross_Sales]]-tbl_EcommerceSales[[#This Row],[Discount_Amount]]</f>
        <v>799</v>
      </c>
      <c r="X3949" s="11">
        <f>tbl_EcommerceSales[[#This Row],[Quantity]] * _xlfn.XLOOKUP(tbl_EcommerceSales[[#This Row],[Product_ID]], Product_Master!A:A, Product_Master!F:F)</f>
        <v>360</v>
      </c>
      <c r="Y3949" s="11">
        <f>tbl_EcommerceSales[[#This Row],[Net_Revenue]]-tbl_EcommerceSales[[#This Row],[Total_Cost]]</f>
        <v>439</v>
      </c>
      <c r="Z3949" s="9">
        <f>IFERROR(#REF!/tbl_EcommerceSales[[#This Row],[Total_Cost]], 0)</f>
        <v>0</v>
      </c>
      <c r="AA3949" t="str">
        <f>TEXT(tbl_EcommerceSales[[#This Row],[Order_Date]],"mmm")</f>
        <v>Mar</v>
      </c>
      <c r="AB3949">
        <f>YEAR(tbl_EcommerceSales[[#This Row],[Order_Date]])</f>
        <v>2026</v>
      </c>
      <c r="AC3949" t="str">
        <f>IF(tbl_EcommerceSales[[#This Row],[Age]]&lt;18,"Under 18",IF(tbl_EcommerceSales[[#This Row],[Age]]&lt;=25,"18-25",IF(tbl_EcommerceSales[[#This Row],[Age]]&lt;=35,"26-35",IF(tbl_EcommerceSales[[#This Row],[Age]]&lt;=45,"36-45",IF(tbl_EcommerceSales[[#This Row],[Age]]&lt;=55,"46-55","56+")))))</f>
        <v>36-45</v>
      </c>
    </row>
    <row r="3950" spans="1:29" x14ac:dyDescent="0.35">
      <c r="A3950" t="s">
        <v>6002</v>
      </c>
      <c r="B3950" s="7">
        <v>46090</v>
      </c>
      <c r="C3950" t="s">
        <v>6003</v>
      </c>
      <c r="D3950" t="s">
        <v>235</v>
      </c>
      <c r="E3950" t="s">
        <v>48</v>
      </c>
      <c r="F3950">
        <v>32</v>
      </c>
      <c r="G3950" t="s">
        <v>136</v>
      </c>
      <c r="H3950" t="s">
        <v>88</v>
      </c>
      <c r="I3950" t="s">
        <v>80</v>
      </c>
      <c r="J3950" t="s">
        <v>81</v>
      </c>
      <c r="K3950" t="s">
        <v>82</v>
      </c>
      <c r="L3950" t="s">
        <v>83</v>
      </c>
      <c r="M3950">
        <v>2</v>
      </c>
      <c r="N3950" s="2">
        <v>2499</v>
      </c>
      <c r="O3950" s="3">
        <v>0.05</v>
      </c>
      <c r="P3950" s="2">
        <v>3100</v>
      </c>
      <c r="Q3950" t="s">
        <v>319</v>
      </c>
      <c r="R3950" t="s">
        <v>33</v>
      </c>
      <c r="S3950" t="s">
        <v>57</v>
      </c>
      <c r="T3950" s="4">
        <v>4</v>
      </c>
      <c r="U3950" s="11">
        <f t="shared" si="61"/>
        <v>4998</v>
      </c>
      <c r="V3950" s="11">
        <f>tbl_EcommerceSales[[#This Row],[Gross_Sales]]*tbl_EcommerceSales[[#This Row],[Discount]]</f>
        <v>249.9</v>
      </c>
      <c r="W3950" s="11">
        <f>tbl_EcommerceSales[[#This Row],[Gross_Sales]]-tbl_EcommerceSales[[#This Row],[Discount_Amount]]</f>
        <v>4748.1000000000004</v>
      </c>
      <c r="X3950" s="11">
        <f>tbl_EcommerceSales[[#This Row],[Quantity]] * _xlfn.XLOOKUP(tbl_EcommerceSales[[#This Row],[Product_ID]], Product_Master!A:A, Product_Master!F:F)</f>
        <v>3100</v>
      </c>
      <c r="Y3950" s="11">
        <f>tbl_EcommerceSales[[#This Row],[Net_Revenue]]-tbl_EcommerceSales[[#This Row],[Total_Cost]]</f>
        <v>1648.1000000000004</v>
      </c>
      <c r="Z3950" s="9">
        <f>IFERROR(#REF!/tbl_EcommerceSales[[#This Row],[Total_Cost]], 0)</f>
        <v>0</v>
      </c>
      <c r="AA3950" t="str">
        <f>TEXT(tbl_EcommerceSales[[#This Row],[Order_Date]],"mmm")</f>
        <v>Mar</v>
      </c>
      <c r="AB3950">
        <f>YEAR(tbl_EcommerceSales[[#This Row],[Order_Date]])</f>
        <v>2026</v>
      </c>
      <c r="AC3950" t="str">
        <f>IF(tbl_EcommerceSales[[#This Row],[Age]]&lt;18,"Under 18",IF(tbl_EcommerceSales[[#This Row],[Age]]&lt;=25,"18-25",IF(tbl_EcommerceSales[[#This Row],[Age]]&lt;=35,"26-35",IF(tbl_EcommerceSales[[#This Row],[Age]]&lt;=45,"36-45",IF(tbl_EcommerceSales[[#This Row],[Age]]&lt;=55,"46-55","56+")))))</f>
        <v>26-35</v>
      </c>
    </row>
    <row r="3951" spans="1:29" x14ac:dyDescent="0.35">
      <c r="A3951" t="s">
        <v>6004</v>
      </c>
      <c r="B3951" s="7">
        <v>46090</v>
      </c>
      <c r="C3951" t="s">
        <v>1179</v>
      </c>
      <c r="D3951" t="s">
        <v>110</v>
      </c>
      <c r="E3951" t="s">
        <v>48</v>
      </c>
      <c r="F3951">
        <v>26</v>
      </c>
      <c r="G3951" t="s">
        <v>26</v>
      </c>
      <c r="H3951" t="s">
        <v>27</v>
      </c>
      <c r="I3951" t="s">
        <v>290</v>
      </c>
      <c r="J3951" t="s">
        <v>291</v>
      </c>
      <c r="K3951" t="s">
        <v>30</v>
      </c>
      <c r="L3951" t="s">
        <v>31</v>
      </c>
      <c r="M3951">
        <v>2</v>
      </c>
      <c r="N3951" s="2">
        <v>3499</v>
      </c>
      <c r="O3951" s="3">
        <v>0.05</v>
      </c>
      <c r="P3951" s="2">
        <v>4500</v>
      </c>
      <c r="Q3951" t="s">
        <v>319</v>
      </c>
      <c r="R3951" t="s">
        <v>33</v>
      </c>
      <c r="S3951" t="s">
        <v>34</v>
      </c>
      <c r="T3951" s="4">
        <v>4</v>
      </c>
      <c r="U3951" s="11">
        <f t="shared" si="61"/>
        <v>6998</v>
      </c>
      <c r="V3951" s="11">
        <f>tbl_EcommerceSales[[#This Row],[Gross_Sales]]*tbl_EcommerceSales[[#This Row],[Discount]]</f>
        <v>349.90000000000003</v>
      </c>
      <c r="W3951" s="11">
        <f>tbl_EcommerceSales[[#This Row],[Gross_Sales]]-tbl_EcommerceSales[[#This Row],[Discount_Amount]]</f>
        <v>6648.1</v>
      </c>
      <c r="X3951" s="11">
        <f>tbl_EcommerceSales[[#This Row],[Quantity]] * _xlfn.XLOOKUP(tbl_EcommerceSales[[#This Row],[Product_ID]], Product_Master!A:A, Product_Master!F:F)</f>
        <v>4500</v>
      </c>
      <c r="Y3951" s="11">
        <f>tbl_EcommerceSales[[#This Row],[Net_Revenue]]-tbl_EcommerceSales[[#This Row],[Total_Cost]]</f>
        <v>2148.1000000000004</v>
      </c>
      <c r="Z3951" s="9">
        <f>IFERROR(#REF!/tbl_EcommerceSales[[#This Row],[Total_Cost]], 0)</f>
        <v>0</v>
      </c>
      <c r="AA3951" t="str">
        <f>TEXT(tbl_EcommerceSales[[#This Row],[Order_Date]],"mmm")</f>
        <v>Mar</v>
      </c>
      <c r="AB3951">
        <f>YEAR(tbl_EcommerceSales[[#This Row],[Order_Date]])</f>
        <v>2026</v>
      </c>
      <c r="AC3951" t="str">
        <f>IF(tbl_EcommerceSales[[#This Row],[Age]]&lt;18,"Under 18",IF(tbl_EcommerceSales[[#This Row],[Age]]&lt;=25,"18-25",IF(tbl_EcommerceSales[[#This Row],[Age]]&lt;=35,"26-35",IF(tbl_EcommerceSales[[#This Row],[Age]]&lt;=45,"36-45",IF(tbl_EcommerceSales[[#This Row],[Age]]&lt;=55,"46-55","56+")))))</f>
        <v>26-35</v>
      </c>
    </row>
    <row r="3952" spans="1:29" x14ac:dyDescent="0.35">
      <c r="A3952" t="s">
        <v>6005</v>
      </c>
      <c r="B3952" s="7">
        <v>46090</v>
      </c>
      <c r="C3952" t="s">
        <v>695</v>
      </c>
      <c r="D3952" t="s">
        <v>205</v>
      </c>
      <c r="E3952" t="s">
        <v>48</v>
      </c>
      <c r="F3952">
        <v>43</v>
      </c>
      <c r="G3952" t="s">
        <v>289</v>
      </c>
      <c r="H3952" t="s">
        <v>88</v>
      </c>
      <c r="I3952" t="s">
        <v>80</v>
      </c>
      <c r="J3952" t="s">
        <v>81</v>
      </c>
      <c r="K3952" t="s">
        <v>82</v>
      </c>
      <c r="L3952" t="s">
        <v>83</v>
      </c>
      <c r="M3952">
        <v>1</v>
      </c>
      <c r="N3952" s="2">
        <v>2499</v>
      </c>
      <c r="O3952" s="3">
        <v>0.05</v>
      </c>
      <c r="P3952" s="2">
        <v>1550</v>
      </c>
      <c r="Q3952" t="s">
        <v>32</v>
      </c>
      <c r="R3952" t="s">
        <v>93</v>
      </c>
      <c r="S3952" t="s">
        <v>34</v>
      </c>
      <c r="T3952" s="4">
        <v>5</v>
      </c>
      <c r="U3952" s="11">
        <f t="shared" si="61"/>
        <v>2499</v>
      </c>
      <c r="V3952" s="11">
        <f>tbl_EcommerceSales[[#This Row],[Gross_Sales]]*tbl_EcommerceSales[[#This Row],[Discount]]</f>
        <v>124.95</v>
      </c>
      <c r="W3952" s="11">
        <f>tbl_EcommerceSales[[#This Row],[Gross_Sales]]-tbl_EcommerceSales[[#This Row],[Discount_Amount]]</f>
        <v>2374.0500000000002</v>
      </c>
      <c r="X3952" s="11">
        <f>tbl_EcommerceSales[[#This Row],[Quantity]] * _xlfn.XLOOKUP(tbl_EcommerceSales[[#This Row],[Product_ID]], Product_Master!A:A, Product_Master!F:F)</f>
        <v>1550</v>
      </c>
      <c r="Y3952" s="11">
        <f>tbl_EcommerceSales[[#This Row],[Net_Revenue]]-tbl_EcommerceSales[[#This Row],[Total_Cost]]</f>
        <v>824.05000000000018</v>
      </c>
      <c r="Z3952" s="9">
        <f>IFERROR(#REF!/tbl_EcommerceSales[[#This Row],[Total_Cost]], 0)</f>
        <v>0</v>
      </c>
      <c r="AA3952" t="str">
        <f>TEXT(tbl_EcommerceSales[[#This Row],[Order_Date]],"mmm")</f>
        <v>Mar</v>
      </c>
      <c r="AB3952">
        <f>YEAR(tbl_EcommerceSales[[#This Row],[Order_Date]])</f>
        <v>2026</v>
      </c>
      <c r="AC3952" t="str">
        <f>IF(tbl_EcommerceSales[[#This Row],[Age]]&lt;18,"Under 18",IF(tbl_EcommerceSales[[#This Row],[Age]]&lt;=25,"18-25",IF(tbl_EcommerceSales[[#This Row],[Age]]&lt;=35,"26-35",IF(tbl_EcommerceSales[[#This Row],[Age]]&lt;=45,"36-45",IF(tbl_EcommerceSales[[#This Row],[Age]]&lt;=55,"46-55","56+")))))</f>
        <v>36-45</v>
      </c>
    </row>
    <row r="3953" spans="1:29" x14ac:dyDescent="0.35">
      <c r="A3953" t="s">
        <v>6006</v>
      </c>
      <c r="B3953" s="7">
        <v>46091</v>
      </c>
      <c r="C3953" t="s">
        <v>3900</v>
      </c>
      <c r="D3953" t="s">
        <v>116</v>
      </c>
      <c r="E3953" t="s">
        <v>48</v>
      </c>
      <c r="F3953">
        <v>43</v>
      </c>
      <c r="G3953" t="s">
        <v>99</v>
      </c>
      <c r="H3953" t="s">
        <v>88</v>
      </c>
      <c r="I3953" t="s">
        <v>53</v>
      </c>
      <c r="J3953" t="s">
        <v>54</v>
      </c>
      <c r="K3953" t="s">
        <v>55</v>
      </c>
      <c r="L3953" t="s">
        <v>56</v>
      </c>
      <c r="M3953">
        <v>1</v>
      </c>
      <c r="N3953" s="2">
        <v>799</v>
      </c>
      <c r="O3953" s="3">
        <v>0.05</v>
      </c>
      <c r="P3953" s="2">
        <v>390</v>
      </c>
      <c r="Q3953" t="s">
        <v>32</v>
      </c>
      <c r="R3953" t="s">
        <v>33</v>
      </c>
      <c r="S3953" t="s">
        <v>57</v>
      </c>
      <c r="T3953" s="4">
        <v>4</v>
      </c>
      <c r="U3953" s="11">
        <f t="shared" si="61"/>
        <v>799</v>
      </c>
      <c r="V3953" s="11">
        <f>tbl_EcommerceSales[[#This Row],[Gross_Sales]]*tbl_EcommerceSales[[#This Row],[Discount]]</f>
        <v>39.950000000000003</v>
      </c>
      <c r="W3953" s="11">
        <f>tbl_EcommerceSales[[#This Row],[Gross_Sales]]-tbl_EcommerceSales[[#This Row],[Discount_Amount]]</f>
        <v>759.05</v>
      </c>
      <c r="X3953" s="11">
        <f>tbl_EcommerceSales[[#This Row],[Quantity]] * _xlfn.XLOOKUP(tbl_EcommerceSales[[#This Row],[Product_ID]], Product_Master!A:A, Product_Master!F:F)</f>
        <v>390</v>
      </c>
      <c r="Y3953" s="11">
        <f>tbl_EcommerceSales[[#This Row],[Net_Revenue]]-tbl_EcommerceSales[[#This Row],[Total_Cost]]</f>
        <v>369.04999999999995</v>
      </c>
      <c r="Z3953" s="9">
        <f>IFERROR(#REF!/tbl_EcommerceSales[[#This Row],[Total_Cost]], 0)</f>
        <v>0</v>
      </c>
      <c r="AA3953" t="str">
        <f>TEXT(tbl_EcommerceSales[[#This Row],[Order_Date]],"mmm")</f>
        <v>Mar</v>
      </c>
      <c r="AB3953">
        <f>YEAR(tbl_EcommerceSales[[#This Row],[Order_Date]])</f>
        <v>2026</v>
      </c>
      <c r="AC3953" t="str">
        <f>IF(tbl_EcommerceSales[[#This Row],[Age]]&lt;18,"Under 18",IF(tbl_EcommerceSales[[#This Row],[Age]]&lt;=25,"18-25",IF(tbl_EcommerceSales[[#This Row],[Age]]&lt;=35,"26-35",IF(tbl_EcommerceSales[[#This Row],[Age]]&lt;=45,"36-45",IF(tbl_EcommerceSales[[#This Row],[Age]]&lt;=55,"46-55","56+")))))</f>
        <v>36-45</v>
      </c>
    </row>
    <row r="3954" spans="1:29" x14ac:dyDescent="0.35">
      <c r="A3954" t="s">
        <v>6007</v>
      </c>
      <c r="B3954" s="7">
        <v>46091</v>
      </c>
      <c r="C3954" t="s">
        <v>2530</v>
      </c>
      <c r="D3954" t="s">
        <v>79</v>
      </c>
      <c r="E3954" t="s">
        <v>25</v>
      </c>
      <c r="F3954">
        <v>35</v>
      </c>
      <c r="G3954" t="s">
        <v>155</v>
      </c>
      <c r="H3954" t="s">
        <v>88</v>
      </c>
      <c r="I3954" t="s">
        <v>349</v>
      </c>
      <c r="J3954" t="s">
        <v>350</v>
      </c>
      <c r="K3954" t="s">
        <v>82</v>
      </c>
      <c r="L3954" t="s">
        <v>238</v>
      </c>
      <c r="M3954">
        <v>3</v>
      </c>
      <c r="N3954" s="2">
        <v>1599</v>
      </c>
      <c r="O3954" s="3">
        <v>0.05</v>
      </c>
      <c r="P3954" s="2">
        <v>2760</v>
      </c>
      <c r="Q3954" t="s">
        <v>156</v>
      </c>
      <c r="R3954" t="s">
        <v>33</v>
      </c>
      <c r="S3954" t="s">
        <v>57</v>
      </c>
      <c r="T3954" s="4">
        <v>5</v>
      </c>
      <c r="U3954" s="11">
        <f t="shared" si="61"/>
        <v>4797</v>
      </c>
      <c r="V3954" s="11">
        <f>tbl_EcommerceSales[[#This Row],[Gross_Sales]]*tbl_EcommerceSales[[#This Row],[Discount]]</f>
        <v>239.85000000000002</v>
      </c>
      <c r="W3954" s="11">
        <f>tbl_EcommerceSales[[#This Row],[Gross_Sales]]-tbl_EcommerceSales[[#This Row],[Discount_Amount]]</f>
        <v>4557.1499999999996</v>
      </c>
      <c r="X3954" s="11">
        <f>tbl_EcommerceSales[[#This Row],[Quantity]] * _xlfn.XLOOKUP(tbl_EcommerceSales[[#This Row],[Product_ID]], Product_Master!A:A, Product_Master!F:F)</f>
        <v>2760</v>
      </c>
      <c r="Y3954" s="11">
        <f>tbl_EcommerceSales[[#This Row],[Net_Revenue]]-tbl_EcommerceSales[[#This Row],[Total_Cost]]</f>
        <v>1797.1499999999996</v>
      </c>
      <c r="Z3954" s="9">
        <f>IFERROR(#REF!/tbl_EcommerceSales[[#This Row],[Total_Cost]], 0)</f>
        <v>0</v>
      </c>
      <c r="AA3954" t="str">
        <f>TEXT(tbl_EcommerceSales[[#This Row],[Order_Date]],"mmm")</f>
        <v>Mar</v>
      </c>
      <c r="AB3954">
        <f>YEAR(tbl_EcommerceSales[[#This Row],[Order_Date]])</f>
        <v>2026</v>
      </c>
      <c r="AC3954" t="str">
        <f>IF(tbl_EcommerceSales[[#This Row],[Age]]&lt;18,"Under 18",IF(tbl_EcommerceSales[[#This Row],[Age]]&lt;=25,"18-25",IF(tbl_EcommerceSales[[#This Row],[Age]]&lt;=35,"26-35",IF(tbl_EcommerceSales[[#This Row],[Age]]&lt;=45,"36-45",IF(tbl_EcommerceSales[[#This Row],[Age]]&lt;=55,"46-55","56+")))))</f>
        <v>26-35</v>
      </c>
    </row>
    <row r="3955" spans="1:29" x14ac:dyDescent="0.35">
      <c r="A3955" t="s">
        <v>6008</v>
      </c>
      <c r="B3955" s="7">
        <v>46091</v>
      </c>
      <c r="C3955" t="s">
        <v>5992</v>
      </c>
      <c r="D3955" t="s">
        <v>139</v>
      </c>
      <c r="E3955" t="s">
        <v>25</v>
      </c>
      <c r="F3955">
        <v>33</v>
      </c>
      <c r="G3955" t="s">
        <v>87</v>
      </c>
      <c r="H3955" t="s">
        <v>88</v>
      </c>
      <c r="I3955" t="s">
        <v>131</v>
      </c>
      <c r="J3955" t="s">
        <v>132</v>
      </c>
      <c r="K3955" t="s">
        <v>91</v>
      </c>
      <c r="L3955" t="s">
        <v>133</v>
      </c>
      <c r="M3955">
        <v>2</v>
      </c>
      <c r="N3955" s="2">
        <v>1299</v>
      </c>
      <c r="O3955" s="3">
        <v>0</v>
      </c>
      <c r="P3955" s="2">
        <v>1220</v>
      </c>
      <c r="Q3955" t="s">
        <v>44</v>
      </c>
      <c r="R3955" t="s">
        <v>33</v>
      </c>
      <c r="S3955" t="s">
        <v>34</v>
      </c>
      <c r="T3955" s="4">
        <v>5</v>
      </c>
      <c r="U3955" s="11">
        <f t="shared" si="61"/>
        <v>2598</v>
      </c>
      <c r="V3955" s="11">
        <f>tbl_EcommerceSales[[#This Row],[Gross_Sales]]*tbl_EcommerceSales[[#This Row],[Discount]]</f>
        <v>0</v>
      </c>
      <c r="W3955" s="11">
        <f>tbl_EcommerceSales[[#This Row],[Gross_Sales]]-tbl_EcommerceSales[[#This Row],[Discount_Amount]]</f>
        <v>2598</v>
      </c>
      <c r="X3955" s="11">
        <f>tbl_EcommerceSales[[#This Row],[Quantity]] * _xlfn.XLOOKUP(tbl_EcommerceSales[[#This Row],[Product_ID]], Product_Master!A:A, Product_Master!F:F)</f>
        <v>1220</v>
      </c>
      <c r="Y3955" s="11">
        <f>tbl_EcommerceSales[[#This Row],[Net_Revenue]]-tbl_EcommerceSales[[#This Row],[Total_Cost]]</f>
        <v>1378</v>
      </c>
      <c r="Z3955" s="9">
        <f>IFERROR(#REF!/tbl_EcommerceSales[[#This Row],[Total_Cost]], 0)</f>
        <v>0</v>
      </c>
      <c r="AA3955" t="str">
        <f>TEXT(tbl_EcommerceSales[[#This Row],[Order_Date]],"mmm")</f>
        <v>Mar</v>
      </c>
      <c r="AB3955">
        <f>YEAR(tbl_EcommerceSales[[#This Row],[Order_Date]])</f>
        <v>2026</v>
      </c>
      <c r="AC3955" t="str">
        <f>IF(tbl_EcommerceSales[[#This Row],[Age]]&lt;18,"Under 18",IF(tbl_EcommerceSales[[#This Row],[Age]]&lt;=25,"18-25",IF(tbl_EcommerceSales[[#This Row],[Age]]&lt;=35,"26-35",IF(tbl_EcommerceSales[[#This Row],[Age]]&lt;=45,"36-45",IF(tbl_EcommerceSales[[#This Row],[Age]]&lt;=55,"46-55","56+")))))</f>
        <v>26-35</v>
      </c>
    </row>
    <row r="3956" spans="1:29" x14ac:dyDescent="0.35">
      <c r="A3956" t="s">
        <v>6009</v>
      </c>
      <c r="B3956" s="7">
        <v>46091</v>
      </c>
      <c r="C3956" t="s">
        <v>6010</v>
      </c>
      <c r="D3956" t="s">
        <v>189</v>
      </c>
      <c r="E3956" t="s">
        <v>25</v>
      </c>
      <c r="F3956">
        <v>30</v>
      </c>
      <c r="G3956" t="s">
        <v>122</v>
      </c>
      <c r="H3956" t="s">
        <v>72</v>
      </c>
      <c r="I3956" t="s">
        <v>165</v>
      </c>
      <c r="J3956" t="s">
        <v>166</v>
      </c>
      <c r="K3956" t="s">
        <v>42</v>
      </c>
      <c r="L3956" t="s">
        <v>167</v>
      </c>
      <c r="M3956">
        <v>2</v>
      </c>
      <c r="N3956" s="2">
        <v>1799</v>
      </c>
      <c r="O3956" s="3">
        <v>0.1</v>
      </c>
      <c r="P3956" s="2">
        <v>1800</v>
      </c>
      <c r="Q3956" t="s">
        <v>32</v>
      </c>
      <c r="R3956" t="s">
        <v>93</v>
      </c>
      <c r="S3956" t="s">
        <v>34</v>
      </c>
      <c r="T3956" s="4">
        <v>4</v>
      </c>
      <c r="U3956" s="11">
        <f t="shared" si="61"/>
        <v>3598</v>
      </c>
      <c r="V3956" s="11">
        <f>tbl_EcommerceSales[[#This Row],[Gross_Sales]]*tbl_EcommerceSales[[#This Row],[Discount]]</f>
        <v>359.8</v>
      </c>
      <c r="W3956" s="11">
        <f>tbl_EcommerceSales[[#This Row],[Gross_Sales]]-tbl_EcommerceSales[[#This Row],[Discount_Amount]]</f>
        <v>3238.2</v>
      </c>
      <c r="X3956" s="11">
        <f>tbl_EcommerceSales[[#This Row],[Quantity]] * _xlfn.XLOOKUP(tbl_EcommerceSales[[#This Row],[Product_ID]], Product_Master!A:A, Product_Master!F:F)</f>
        <v>1800</v>
      </c>
      <c r="Y3956" s="11">
        <f>tbl_EcommerceSales[[#This Row],[Net_Revenue]]-tbl_EcommerceSales[[#This Row],[Total_Cost]]</f>
        <v>1438.1999999999998</v>
      </c>
      <c r="Z3956" s="9">
        <f>IFERROR(#REF!/tbl_EcommerceSales[[#This Row],[Total_Cost]], 0)</f>
        <v>0</v>
      </c>
      <c r="AA3956" t="str">
        <f>TEXT(tbl_EcommerceSales[[#This Row],[Order_Date]],"mmm")</f>
        <v>Mar</v>
      </c>
      <c r="AB3956">
        <f>YEAR(tbl_EcommerceSales[[#This Row],[Order_Date]])</f>
        <v>2026</v>
      </c>
      <c r="AC3956" t="str">
        <f>IF(tbl_EcommerceSales[[#This Row],[Age]]&lt;18,"Under 18",IF(tbl_EcommerceSales[[#This Row],[Age]]&lt;=25,"18-25",IF(tbl_EcommerceSales[[#This Row],[Age]]&lt;=35,"26-35",IF(tbl_EcommerceSales[[#This Row],[Age]]&lt;=45,"36-45",IF(tbl_EcommerceSales[[#This Row],[Age]]&lt;=55,"46-55","56+")))))</f>
        <v>26-35</v>
      </c>
    </row>
    <row r="3957" spans="1:29" x14ac:dyDescent="0.35">
      <c r="A3957" t="s">
        <v>6011</v>
      </c>
      <c r="B3957" s="7">
        <v>46091</v>
      </c>
      <c r="C3957" t="s">
        <v>2461</v>
      </c>
      <c r="D3957" t="s">
        <v>24</v>
      </c>
      <c r="E3957" t="s">
        <v>48</v>
      </c>
      <c r="F3957">
        <v>32</v>
      </c>
      <c r="G3957" t="s">
        <v>122</v>
      </c>
      <c r="H3957" t="s">
        <v>72</v>
      </c>
      <c r="I3957" t="s">
        <v>236</v>
      </c>
      <c r="J3957" t="s">
        <v>237</v>
      </c>
      <c r="K3957" t="s">
        <v>82</v>
      </c>
      <c r="L3957" t="s">
        <v>238</v>
      </c>
      <c r="M3957">
        <v>2</v>
      </c>
      <c r="N3957" s="2">
        <v>899</v>
      </c>
      <c r="O3957" s="3">
        <v>0</v>
      </c>
      <c r="P3957" s="2">
        <v>960</v>
      </c>
      <c r="Q3957" t="s">
        <v>76</v>
      </c>
      <c r="R3957" t="s">
        <v>33</v>
      </c>
      <c r="S3957" t="s">
        <v>34</v>
      </c>
      <c r="T3957" s="4">
        <v>2</v>
      </c>
      <c r="U3957" s="11">
        <f t="shared" si="61"/>
        <v>1798</v>
      </c>
      <c r="V3957" s="11">
        <f>tbl_EcommerceSales[[#This Row],[Gross_Sales]]*tbl_EcommerceSales[[#This Row],[Discount]]</f>
        <v>0</v>
      </c>
      <c r="W3957" s="11">
        <f>tbl_EcommerceSales[[#This Row],[Gross_Sales]]-tbl_EcommerceSales[[#This Row],[Discount_Amount]]</f>
        <v>1798</v>
      </c>
      <c r="X3957" s="11">
        <f>tbl_EcommerceSales[[#This Row],[Quantity]] * _xlfn.XLOOKUP(tbl_EcommerceSales[[#This Row],[Product_ID]], Product_Master!A:A, Product_Master!F:F)</f>
        <v>960</v>
      </c>
      <c r="Y3957" s="11">
        <f>tbl_EcommerceSales[[#This Row],[Net_Revenue]]-tbl_EcommerceSales[[#This Row],[Total_Cost]]</f>
        <v>838</v>
      </c>
      <c r="Z3957" s="9">
        <f>IFERROR(#REF!/tbl_EcommerceSales[[#This Row],[Total_Cost]], 0)</f>
        <v>0</v>
      </c>
      <c r="AA3957" t="str">
        <f>TEXT(tbl_EcommerceSales[[#This Row],[Order_Date]],"mmm")</f>
        <v>Mar</v>
      </c>
      <c r="AB3957">
        <f>YEAR(tbl_EcommerceSales[[#This Row],[Order_Date]])</f>
        <v>2026</v>
      </c>
      <c r="AC3957" t="str">
        <f>IF(tbl_EcommerceSales[[#This Row],[Age]]&lt;18,"Under 18",IF(tbl_EcommerceSales[[#This Row],[Age]]&lt;=25,"18-25",IF(tbl_EcommerceSales[[#This Row],[Age]]&lt;=35,"26-35",IF(tbl_EcommerceSales[[#This Row],[Age]]&lt;=45,"36-45",IF(tbl_EcommerceSales[[#This Row],[Age]]&lt;=55,"46-55","56+")))))</f>
        <v>26-35</v>
      </c>
    </row>
    <row r="3958" spans="1:29" x14ac:dyDescent="0.35">
      <c r="A3958" t="s">
        <v>6012</v>
      </c>
      <c r="B3958" s="7">
        <v>46091</v>
      </c>
      <c r="C3958" t="s">
        <v>4691</v>
      </c>
      <c r="D3958" t="s">
        <v>66</v>
      </c>
      <c r="E3958" t="s">
        <v>25</v>
      </c>
      <c r="F3958">
        <v>46</v>
      </c>
      <c r="G3958" t="s">
        <v>186</v>
      </c>
      <c r="H3958" t="s">
        <v>72</v>
      </c>
      <c r="I3958" t="s">
        <v>126</v>
      </c>
      <c r="J3958" t="s">
        <v>127</v>
      </c>
      <c r="K3958" t="s">
        <v>82</v>
      </c>
      <c r="L3958" t="s">
        <v>83</v>
      </c>
      <c r="M3958">
        <v>2</v>
      </c>
      <c r="N3958" s="2">
        <v>1899</v>
      </c>
      <c r="O3958" s="3">
        <v>0.1</v>
      </c>
      <c r="P3958" s="2">
        <v>2240</v>
      </c>
      <c r="Q3958" t="s">
        <v>32</v>
      </c>
      <c r="R3958" t="s">
        <v>33</v>
      </c>
      <c r="S3958" t="s">
        <v>34</v>
      </c>
      <c r="T3958" s="4">
        <v>5</v>
      </c>
      <c r="U3958" s="11">
        <f t="shared" si="61"/>
        <v>3798</v>
      </c>
      <c r="V3958" s="11">
        <f>tbl_EcommerceSales[[#This Row],[Gross_Sales]]*tbl_EcommerceSales[[#This Row],[Discount]]</f>
        <v>379.8</v>
      </c>
      <c r="W3958" s="11">
        <f>tbl_EcommerceSales[[#This Row],[Gross_Sales]]-tbl_EcommerceSales[[#This Row],[Discount_Amount]]</f>
        <v>3418.2</v>
      </c>
      <c r="X3958" s="11">
        <f>tbl_EcommerceSales[[#This Row],[Quantity]] * _xlfn.XLOOKUP(tbl_EcommerceSales[[#This Row],[Product_ID]], Product_Master!A:A, Product_Master!F:F)</f>
        <v>2240</v>
      </c>
      <c r="Y3958" s="11">
        <f>tbl_EcommerceSales[[#This Row],[Net_Revenue]]-tbl_EcommerceSales[[#This Row],[Total_Cost]]</f>
        <v>1178.1999999999998</v>
      </c>
      <c r="Z3958" s="9">
        <f>IFERROR(#REF!/tbl_EcommerceSales[[#This Row],[Total_Cost]], 0)</f>
        <v>0</v>
      </c>
      <c r="AA3958" t="str">
        <f>TEXT(tbl_EcommerceSales[[#This Row],[Order_Date]],"mmm")</f>
        <v>Mar</v>
      </c>
      <c r="AB3958">
        <f>YEAR(tbl_EcommerceSales[[#This Row],[Order_Date]])</f>
        <v>2026</v>
      </c>
      <c r="AC3958" t="str">
        <f>IF(tbl_EcommerceSales[[#This Row],[Age]]&lt;18,"Under 18",IF(tbl_EcommerceSales[[#This Row],[Age]]&lt;=25,"18-25",IF(tbl_EcommerceSales[[#This Row],[Age]]&lt;=35,"26-35",IF(tbl_EcommerceSales[[#This Row],[Age]]&lt;=45,"36-45",IF(tbl_EcommerceSales[[#This Row],[Age]]&lt;=55,"46-55","56+")))))</f>
        <v>46-55</v>
      </c>
    </row>
    <row r="3959" spans="1:29" x14ac:dyDescent="0.35">
      <c r="A3959" t="s">
        <v>6013</v>
      </c>
      <c r="B3959" s="7">
        <v>46091</v>
      </c>
      <c r="C3959" t="s">
        <v>3104</v>
      </c>
      <c r="D3959" t="s">
        <v>216</v>
      </c>
      <c r="E3959" t="s">
        <v>48</v>
      </c>
      <c r="F3959">
        <v>32</v>
      </c>
      <c r="G3959" t="s">
        <v>142</v>
      </c>
      <c r="H3959" t="s">
        <v>88</v>
      </c>
      <c r="I3959" t="s">
        <v>357</v>
      </c>
      <c r="J3959" t="s">
        <v>358</v>
      </c>
      <c r="K3959" t="s">
        <v>177</v>
      </c>
      <c r="L3959" t="s">
        <v>178</v>
      </c>
      <c r="M3959">
        <v>1</v>
      </c>
      <c r="N3959" s="2">
        <v>999</v>
      </c>
      <c r="O3959" s="3">
        <v>0.15</v>
      </c>
      <c r="P3959" s="2">
        <v>520</v>
      </c>
      <c r="Q3959" t="s">
        <v>76</v>
      </c>
      <c r="R3959" t="s">
        <v>162</v>
      </c>
      <c r="S3959" t="s">
        <v>57</v>
      </c>
      <c r="T3959" s="4"/>
      <c r="U3959" s="11">
        <f t="shared" si="61"/>
        <v>999</v>
      </c>
      <c r="V3959" s="11">
        <f>tbl_EcommerceSales[[#This Row],[Gross_Sales]]*tbl_EcommerceSales[[#This Row],[Discount]]</f>
        <v>149.85</v>
      </c>
      <c r="W3959" s="11">
        <f>tbl_EcommerceSales[[#This Row],[Gross_Sales]]-tbl_EcommerceSales[[#This Row],[Discount_Amount]]</f>
        <v>849.15</v>
      </c>
      <c r="X3959" s="11">
        <f>tbl_EcommerceSales[[#This Row],[Quantity]] * _xlfn.XLOOKUP(tbl_EcommerceSales[[#This Row],[Product_ID]], Product_Master!A:A, Product_Master!F:F)</f>
        <v>520</v>
      </c>
      <c r="Y3959" s="11">
        <f>tbl_EcommerceSales[[#This Row],[Net_Revenue]]-tbl_EcommerceSales[[#This Row],[Total_Cost]]</f>
        <v>329.15</v>
      </c>
      <c r="Z3959" s="9">
        <f>IFERROR(#REF!/tbl_EcommerceSales[[#This Row],[Total_Cost]], 0)</f>
        <v>0</v>
      </c>
      <c r="AA3959" t="str">
        <f>TEXT(tbl_EcommerceSales[[#This Row],[Order_Date]],"mmm")</f>
        <v>Mar</v>
      </c>
      <c r="AB3959">
        <f>YEAR(tbl_EcommerceSales[[#This Row],[Order_Date]])</f>
        <v>2026</v>
      </c>
      <c r="AC3959" t="str">
        <f>IF(tbl_EcommerceSales[[#This Row],[Age]]&lt;18,"Under 18",IF(tbl_EcommerceSales[[#This Row],[Age]]&lt;=25,"18-25",IF(tbl_EcommerceSales[[#This Row],[Age]]&lt;=35,"26-35",IF(tbl_EcommerceSales[[#This Row],[Age]]&lt;=45,"36-45",IF(tbl_EcommerceSales[[#This Row],[Age]]&lt;=55,"46-55","56+")))))</f>
        <v>26-35</v>
      </c>
    </row>
    <row r="3960" spans="1:29" x14ac:dyDescent="0.35">
      <c r="A3960" t="s">
        <v>6014</v>
      </c>
      <c r="B3960" s="7">
        <v>46092</v>
      </c>
      <c r="C3960" t="s">
        <v>245</v>
      </c>
      <c r="D3960" t="s">
        <v>24</v>
      </c>
      <c r="E3960" t="s">
        <v>25</v>
      </c>
      <c r="F3960">
        <v>30</v>
      </c>
      <c r="G3960" t="s">
        <v>155</v>
      </c>
      <c r="H3960" t="s">
        <v>88</v>
      </c>
      <c r="I3960" t="s">
        <v>236</v>
      </c>
      <c r="J3960" t="s">
        <v>237</v>
      </c>
      <c r="K3960" t="s">
        <v>82</v>
      </c>
      <c r="L3960" t="s">
        <v>238</v>
      </c>
      <c r="M3960">
        <v>2</v>
      </c>
      <c r="N3960" s="2">
        <v>899</v>
      </c>
      <c r="O3960" s="3">
        <v>0.2</v>
      </c>
      <c r="P3960" s="2">
        <v>960</v>
      </c>
      <c r="Q3960" t="s">
        <v>32</v>
      </c>
      <c r="R3960" t="s">
        <v>33</v>
      </c>
      <c r="S3960" t="s">
        <v>34</v>
      </c>
      <c r="T3960" s="4">
        <v>5</v>
      </c>
      <c r="U3960" s="11">
        <f t="shared" si="61"/>
        <v>1798</v>
      </c>
      <c r="V3960" s="11">
        <f>tbl_EcommerceSales[[#This Row],[Gross_Sales]]*tbl_EcommerceSales[[#This Row],[Discount]]</f>
        <v>359.6</v>
      </c>
      <c r="W3960" s="11">
        <f>tbl_EcommerceSales[[#This Row],[Gross_Sales]]-tbl_EcommerceSales[[#This Row],[Discount_Amount]]</f>
        <v>1438.4</v>
      </c>
      <c r="X3960" s="11">
        <f>tbl_EcommerceSales[[#This Row],[Quantity]] * _xlfn.XLOOKUP(tbl_EcommerceSales[[#This Row],[Product_ID]], Product_Master!A:A, Product_Master!F:F)</f>
        <v>960</v>
      </c>
      <c r="Y3960" s="11">
        <f>tbl_EcommerceSales[[#This Row],[Net_Revenue]]-tbl_EcommerceSales[[#This Row],[Total_Cost]]</f>
        <v>478.40000000000009</v>
      </c>
      <c r="Z3960" s="9">
        <f>IFERROR(#REF!/tbl_EcommerceSales[[#This Row],[Total_Cost]], 0)</f>
        <v>0</v>
      </c>
      <c r="AA3960" t="str">
        <f>TEXT(tbl_EcommerceSales[[#This Row],[Order_Date]],"mmm")</f>
        <v>Mar</v>
      </c>
      <c r="AB3960">
        <f>YEAR(tbl_EcommerceSales[[#This Row],[Order_Date]])</f>
        <v>2026</v>
      </c>
      <c r="AC3960" t="str">
        <f>IF(tbl_EcommerceSales[[#This Row],[Age]]&lt;18,"Under 18",IF(tbl_EcommerceSales[[#This Row],[Age]]&lt;=25,"18-25",IF(tbl_EcommerceSales[[#This Row],[Age]]&lt;=35,"26-35",IF(tbl_EcommerceSales[[#This Row],[Age]]&lt;=45,"36-45",IF(tbl_EcommerceSales[[#This Row],[Age]]&lt;=55,"46-55","56+")))))</f>
        <v>26-35</v>
      </c>
    </row>
    <row r="3961" spans="1:29" x14ac:dyDescent="0.35">
      <c r="A3961" t="s">
        <v>6015</v>
      </c>
      <c r="B3961" s="7">
        <v>46092</v>
      </c>
      <c r="C3961" t="s">
        <v>2690</v>
      </c>
      <c r="D3961" t="s">
        <v>216</v>
      </c>
      <c r="E3961" t="s">
        <v>48</v>
      </c>
      <c r="F3961">
        <v>36</v>
      </c>
      <c r="G3961" t="s">
        <v>192</v>
      </c>
      <c r="H3961" t="s">
        <v>27</v>
      </c>
      <c r="I3961" t="s">
        <v>67</v>
      </c>
      <c r="J3961" t="s">
        <v>68</v>
      </c>
      <c r="K3961" t="s">
        <v>42</v>
      </c>
      <c r="L3961" t="s">
        <v>43</v>
      </c>
      <c r="M3961">
        <v>1</v>
      </c>
      <c r="N3961" s="2">
        <v>799</v>
      </c>
      <c r="O3961" s="3">
        <v>0.05</v>
      </c>
      <c r="P3961" s="2">
        <v>360</v>
      </c>
      <c r="Q3961" t="s">
        <v>44</v>
      </c>
      <c r="R3961" t="s">
        <v>33</v>
      </c>
      <c r="S3961" t="s">
        <v>57</v>
      </c>
      <c r="T3961" s="4">
        <v>5</v>
      </c>
      <c r="U3961" s="11">
        <f t="shared" si="61"/>
        <v>799</v>
      </c>
      <c r="V3961" s="11">
        <f>tbl_EcommerceSales[[#This Row],[Gross_Sales]]*tbl_EcommerceSales[[#This Row],[Discount]]</f>
        <v>39.950000000000003</v>
      </c>
      <c r="W3961" s="11">
        <f>tbl_EcommerceSales[[#This Row],[Gross_Sales]]-tbl_EcommerceSales[[#This Row],[Discount_Amount]]</f>
        <v>759.05</v>
      </c>
      <c r="X3961" s="11">
        <f>tbl_EcommerceSales[[#This Row],[Quantity]] * _xlfn.XLOOKUP(tbl_EcommerceSales[[#This Row],[Product_ID]], Product_Master!A:A, Product_Master!F:F)</f>
        <v>360</v>
      </c>
      <c r="Y3961" s="11">
        <f>tbl_EcommerceSales[[#This Row],[Net_Revenue]]-tbl_EcommerceSales[[#This Row],[Total_Cost]]</f>
        <v>399.04999999999995</v>
      </c>
      <c r="Z3961" s="9">
        <f>IFERROR(#REF!/tbl_EcommerceSales[[#This Row],[Total_Cost]], 0)</f>
        <v>0</v>
      </c>
      <c r="AA3961" t="str">
        <f>TEXT(tbl_EcommerceSales[[#This Row],[Order_Date]],"mmm")</f>
        <v>Mar</v>
      </c>
      <c r="AB3961">
        <f>YEAR(tbl_EcommerceSales[[#This Row],[Order_Date]])</f>
        <v>2026</v>
      </c>
      <c r="AC3961" t="str">
        <f>IF(tbl_EcommerceSales[[#This Row],[Age]]&lt;18,"Under 18",IF(tbl_EcommerceSales[[#This Row],[Age]]&lt;=25,"18-25",IF(tbl_EcommerceSales[[#This Row],[Age]]&lt;=35,"26-35",IF(tbl_EcommerceSales[[#This Row],[Age]]&lt;=45,"36-45",IF(tbl_EcommerceSales[[#This Row],[Age]]&lt;=55,"46-55","56+")))))</f>
        <v>36-45</v>
      </c>
    </row>
    <row r="3962" spans="1:29" x14ac:dyDescent="0.35">
      <c r="A3962" t="s">
        <v>6016</v>
      </c>
      <c r="B3962" s="7">
        <v>46092</v>
      </c>
      <c r="C3962" t="s">
        <v>4440</v>
      </c>
      <c r="D3962" t="s">
        <v>342</v>
      </c>
      <c r="E3962" t="s">
        <v>48</v>
      </c>
      <c r="F3962">
        <v>43</v>
      </c>
      <c r="G3962" t="s">
        <v>211</v>
      </c>
      <c r="H3962" t="s">
        <v>72</v>
      </c>
      <c r="I3962" t="s">
        <v>89</v>
      </c>
      <c r="J3962" t="s">
        <v>90</v>
      </c>
      <c r="K3962" t="s">
        <v>91</v>
      </c>
      <c r="L3962" t="s">
        <v>92</v>
      </c>
      <c r="M3962">
        <v>1</v>
      </c>
      <c r="N3962" s="2">
        <v>599</v>
      </c>
      <c r="O3962" s="3">
        <v>0</v>
      </c>
      <c r="P3962" s="2">
        <v>260</v>
      </c>
      <c r="Q3962" t="s">
        <v>32</v>
      </c>
      <c r="R3962" t="s">
        <v>162</v>
      </c>
      <c r="S3962" t="s">
        <v>57</v>
      </c>
      <c r="T3962" s="4"/>
      <c r="U3962" s="11">
        <f t="shared" si="61"/>
        <v>599</v>
      </c>
      <c r="V3962" s="11">
        <f>tbl_EcommerceSales[[#This Row],[Gross_Sales]]*tbl_EcommerceSales[[#This Row],[Discount]]</f>
        <v>0</v>
      </c>
      <c r="W3962" s="11">
        <f>tbl_EcommerceSales[[#This Row],[Gross_Sales]]-tbl_EcommerceSales[[#This Row],[Discount_Amount]]</f>
        <v>599</v>
      </c>
      <c r="X3962" s="11">
        <f>tbl_EcommerceSales[[#This Row],[Quantity]] * _xlfn.XLOOKUP(tbl_EcommerceSales[[#This Row],[Product_ID]], Product_Master!A:A, Product_Master!F:F)</f>
        <v>260</v>
      </c>
      <c r="Y3962" s="11">
        <f>tbl_EcommerceSales[[#This Row],[Net_Revenue]]-tbl_EcommerceSales[[#This Row],[Total_Cost]]</f>
        <v>339</v>
      </c>
      <c r="Z3962" s="9">
        <f>IFERROR(#REF!/tbl_EcommerceSales[[#This Row],[Total_Cost]], 0)</f>
        <v>0</v>
      </c>
      <c r="AA3962" t="str">
        <f>TEXT(tbl_EcommerceSales[[#This Row],[Order_Date]],"mmm")</f>
        <v>Mar</v>
      </c>
      <c r="AB3962">
        <f>YEAR(tbl_EcommerceSales[[#This Row],[Order_Date]])</f>
        <v>2026</v>
      </c>
      <c r="AC3962" t="str">
        <f>IF(tbl_EcommerceSales[[#This Row],[Age]]&lt;18,"Under 18",IF(tbl_EcommerceSales[[#This Row],[Age]]&lt;=25,"18-25",IF(tbl_EcommerceSales[[#This Row],[Age]]&lt;=35,"26-35",IF(tbl_EcommerceSales[[#This Row],[Age]]&lt;=45,"36-45",IF(tbl_EcommerceSales[[#This Row],[Age]]&lt;=55,"46-55","56+")))))</f>
        <v>36-45</v>
      </c>
    </row>
    <row r="3963" spans="1:29" x14ac:dyDescent="0.35">
      <c r="A3963" t="s">
        <v>6017</v>
      </c>
      <c r="B3963" s="7">
        <v>46092</v>
      </c>
      <c r="C3963" t="s">
        <v>3310</v>
      </c>
      <c r="D3963" t="s">
        <v>235</v>
      </c>
      <c r="E3963" t="s">
        <v>48</v>
      </c>
      <c r="F3963">
        <v>24</v>
      </c>
      <c r="G3963" t="s">
        <v>38</v>
      </c>
      <c r="H3963" t="s">
        <v>39</v>
      </c>
      <c r="I3963" t="s">
        <v>111</v>
      </c>
      <c r="J3963" t="s">
        <v>112</v>
      </c>
      <c r="K3963" t="s">
        <v>55</v>
      </c>
      <c r="L3963" t="s">
        <v>113</v>
      </c>
      <c r="M3963">
        <v>1</v>
      </c>
      <c r="N3963" s="2">
        <v>1799</v>
      </c>
      <c r="O3963" s="3">
        <v>0.1</v>
      </c>
      <c r="P3963" s="2">
        <v>950</v>
      </c>
      <c r="Q3963" t="s">
        <v>44</v>
      </c>
      <c r="R3963" t="s">
        <v>33</v>
      </c>
      <c r="S3963" t="s">
        <v>34</v>
      </c>
      <c r="T3963" s="4">
        <v>5</v>
      </c>
      <c r="U3963" s="11">
        <f t="shared" si="61"/>
        <v>1799</v>
      </c>
      <c r="V3963" s="11">
        <f>tbl_EcommerceSales[[#This Row],[Gross_Sales]]*tbl_EcommerceSales[[#This Row],[Discount]]</f>
        <v>179.9</v>
      </c>
      <c r="W3963" s="11">
        <f>tbl_EcommerceSales[[#This Row],[Gross_Sales]]-tbl_EcommerceSales[[#This Row],[Discount_Amount]]</f>
        <v>1619.1</v>
      </c>
      <c r="X3963" s="11">
        <f>tbl_EcommerceSales[[#This Row],[Quantity]] * _xlfn.XLOOKUP(tbl_EcommerceSales[[#This Row],[Product_ID]], Product_Master!A:A, Product_Master!F:F)</f>
        <v>950</v>
      </c>
      <c r="Y3963" s="11">
        <f>tbl_EcommerceSales[[#This Row],[Net_Revenue]]-tbl_EcommerceSales[[#This Row],[Total_Cost]]</f>
        <v>669.09999999999991</v>
      </c>
      <c r="Z3963" s="9">
        <f>IFERROR(#REF!/tbl_EcommerceSales[[#This Row],[Total_Cost]], 0)</f>
        <v>0</v>
      </c>
      <c r="AA3963" t="str">
        <f>TEXT(tbl_EcommerceSales[[#This Row],[Order_Date]],"mmm")</f>
        <v>Mar</v>
      </c>
      <c r="AB3963">
        <f>YEAR(tbl_EcommerceSales[[#This Row],[Order_Date]])</f>
        <v>2026</v>
      </c>
      <c r="AC3963" t="str">
        <f>IF(tbl_EcommerceSales[[#This Row],[Age]]&lt;18,"Under 18",IF(tbl_EcommerceSales[[#This Row],[Age]]&lt;=25,"18-25",IF(tbl_EcommerceSales[[#This Row],[Age]]&lt;=35,"26-35",IF(tbl_EcommerceSales[[#This Row],[Age]]&lt;=45,"36-45",IF(tbl_EcommerceSales[[#This Row],[Age]]&lt;=55,"46-55","56+")))))</f>
        <v>18-25</v>
      </c>
    </row>
    <row r="3964" spans="1:29" x14ac:dyDescent="0.35">
      <c r="A3964" t="s">
        <v>6018</v>
      </c>
      <c r="B3964" s="7">
        <v>46092</v>
      </c>
      <c r="C3964" t="s">
        <v>4466</v>
      </c>
      <c r="D3964" t="s">
        <v>139</v>
      </c>
      <c r="E3964" t="s">
        <v>25</v>
      </c>
      <c r="F3964">
        <v>31</v>
      </c>
      <c r="G3964" t="s">
        <v>61</v>
      </c>
      <c r="H3964" t="s">
        <v>27</v>
      </c>
      <c r="I3964" t="s">
        <v>165</v>
      </c>
      <c r="J3964" t="s">
        <v>166</v>
      </c>
      <c r="K3964" t="s">
        <v>42</v>
      </c>
      <c r="L3964" t="s">
        <v>167</v>
      </c>
      <c r="M3964">
        <v>1</v>
      </c>
      <c r="N3964" s="2">
        <v>1799</v>
      </c>
      <c r="O3964" s="3">
        <v>0.15</v>
      </c>
      <c r="P3964" s="2">
        <v>900</v>
      </c>
      <c r="Q3964" t="s">
        <v>32</v>
      </c>
      <c r="R3964" t="s">
        <v>33</v>
      </c>
      <c r="S3964" t="s">
        <v>57</v>
      </c>
      <c r="T3964" s="4">
        <v>5</v>
      </c>
      <c r="U3964" s="11">
        <f t="shared" si="61"/>
        <v>1799</v>
      </c>
      <c r="V3964" s="11">
        <f>tbl_EcommerceSales[[#This Row],[Gross_Sales]]*tbl_EcommerceSales[[#This Row],[Discount]]</f>
        <v>269.84999999999997</v>
      </c>
      <c r="W3964" s="11">
        <f>tbl_EcommerceSales[[#This Row],[Gross_Sales]]-tbl_EcommerceSales[[#This Row],[Discount_Amount]]</f>
        <v>1529.15</v>
      </c>
      <c r="X3964" s="11">
        <f>tbl_EcommerceSales[[#This Row],[Quantity]] * _xlfn.XLOOKUP(tbl_EcommerceSales[[#This Row],[Product_ID]], Product_Master!A:A, Product_Master!F:F)</f>
        <v>900</v>
      </c>
      <c r="Y3964" s="11">
        <f>tbl_EcommerceSales[[#This Row],[Net_Revenue]]-tbl_EcommerceSales[[#This Row],[Total_Cost]]</f>
        <v>629.15000000000009</v>
      </c>
      <c r="Z3964" s="9">
        <f>IFERROR(#REF!/tbl_EcommerceSales[[#This Row],[Total_Cost]], 0)</f>
        <v>0</v>
      </c>
      <c r="AA3964" t="str">
        <f>TEXT(tbl_EcommerceSales[[#This Row],[Order_Date]],"mmm")</f>
        <v>Mar</v>
      </c>
      <c r="AB3964">
        <f>YEAR(tbl_EcommerceSales[[#This Row],[Order_Date]])</f>
        <v>2026</v>
      </c>
      <c r="AC3964" t="str">
        <f>IF(tbl_EcommerceSales[[#This Row],[Age]]&lt;18,"Under 18",IF(tbl_EcommerceSales[[#This Row],[Age]]&lt;=25,"18-25",IF(tbl_EcommerceSales[[#This Row],[Age]]&lt;=35,"26-35",IF(tbl_EcommerceSales[[#This Row],[Age]]&lt;=45,"36-45",IF(tbl_EcommerceSales[[#This Row],[Age]]&lt;=55,"46-55","56+")))))</f>
        <v>26-35</v>
      </c>
    </row>
    <row r="3965" spans="1:29" x14ac:dyDescent="0.35">
      <c r="A3965" t="s">
        <v>6019</v>
      </c>
      <c r="B3965" s="7">
        <v>46092</v>
      </c>
      <c r="C3965" t="s">
        <v>4542</v>
      </c>
      <c r="D3965" t="s">
        <v>181</v>
      </c>
      <c r="E3965" t="s">
        <v>25</v>
      </c>
      <c r="F3965">
        <v>37</v>
      </c>
      <c r="G3965" t="s">
        <v>155</v>
      </c>
      <c r="H3965" t="s">
        <v>88</v>
      </c>
      <c r="I3965" t="s">
        <v>338</v>
      </c>
      <c r="J3965" t="s">
        <v>339</v>
      </c>
      <c r="K3965" t="s">
        <v>55</v>
      </c>
      <c r="L3965" t="s">
        <v>56</v>
      </c>
      <c r="M3965">
        <v>3</v>
      </c>
      <c r="N3965" s="2">
        <v>1499</v>
      </c>
      <c r="O3965" s="3">
        <v>0.15</v>
      </c>
      <c r="P3965" s="2">
        <v>2340</v>
      </c>
      <c r="Q3965" t="s">
        <v>123</v>
      </c>
      <c r="R3965" t="s">
        <v>33</v>
      </c>
      <c r="S3965" t="s">
        <v>57</v>
      </c>
      <c r="T3965" s="4">
        <v>5</v>
      </c>
      <c r="U3965" s="11">
        <f t="shared" si="61"/>
        <v>4497</v>
      </c>
      <c r="V3965" s="11">
        <f>tbl_EcommerceSales[[#This Row],[Gross_Sales]]*tbl_EcommerceSales[[#This Row],[Discount]]</f>
        <v>674.55</v>
      </c>
      <c r="W3965" s="11">
        <f>tbl_EcommerceSales[[#This Row],[Gross_Sales]]-tbl_EcommerceSales[[#This Row],[Discount_Amount]]</f>
        <v>3822.45</v>
      </c>
      <c r="X3965" s="11">
        <f>tbl_EcommerceSales[[#This Row],[Quantity]] * _xlfn.XLOOKUP(tbl_EcommerceSales[[#This Row],[Product_ID]], Product_Master!A:A, Product_Master!F:F)</f>
        <v>2340</v>
      </c>
      <c r="Y3965" s="11">
        <f>tbl_EcommerceSales[[#This Row],[Net_Revenue]]-tbl_EcommerceSales[[#This Row],[Total_Cost]]</f>
        <v>1482.4499999999998</v>
      </c>
      <c r="Z3965" s="9">
        <f>IFERROR(#REF!/tbl_EcommerceSales[[#This Row],[Total_Cost]], 0)</f>
        <v>0</v>
      </c>
      <c r="AA3965" t="str">
        <f>TEXT(tbl_EcommerceSales[[#This Row],[Order_Date]],"mmm")</f>
        <v>Mar</v>
      </c>
      <c r="AB3965">
        <f>YEAR(tbl_EcommerceSales[[#This Row],[Order_Date]])</f>
        <v>2026</v>
      </c>
      <c r="AC3965" t="str">
        <f>IF(tbl_EcommerceSales[[#This Row],[Age]]&lt;18,"Under 18",IF(tbl_EcommerceSales[[#This Row],[Age]]&lt;=25,"18-25",IF(tbl_EcommerceSales[[#This Row],[Age]]&lt;=35,"26-35",IF(tbl_EcommerceSales[[#This Row],[Age]]&lt;=45,"36-45",IF(tbl_EcommerceSales[[#This Row],[Age]]&lt;=55,"46-55","56+")))))</f>
        <v>36-45</v>
      </c>
    </row>
    <row r="3966" spans="1:29" x14ac:dyDescent="0.35">
      <c r="A3966" t="s">
        <v>6020</v>
      </c>
      <c r="B3966" s="7">
        <v>46092</v>
      </c>
      <c r="C3966" t="s">
        <v>1915</v>
      </c>
      <c r="D3966" t="s">
        <v>24</v>
      </c>
      <c r="E3966" t="s">
        <v>25</v>
      </c>
      <c r="F3966">
        <v>28</v>
      </c>
      <c r="G3966" t="s">
        <v>145</v>
      </c>
      <c r="H3966" t="s">
        <v>39</v>
      </c>
      <c r="I3966" t="s">
        <v>160</v>
      </c>
      <c r="J3966" t="s">
        <v>161</v>
      </c>
      <c r="K3966" t="s">
        <v>91</v>
      </c>
      <c r="L3966" t="s">
        <v>133</v>
      </c>
      <c r="M3966">
        <v>1</v>
      </c>
      <c r="N3966" s="2">
        <v>1099</v>
      </c>
      <c r="O3966" s="3">
        <v>0.1</v>
      </c>
      <c r="P3966" s="2">
        <v>520</v>
      </c>
      <c r="Q3966" t="s">
        <v>44</v>
      </c>
      <c r="R3966" t="s">
        <v>33</v>
      </c>
      <c r="S3966" t="s">
        <v>57</v>
      </c>
      <c r="T3966" s="4">
        <v>5</v>
      </c>
      <c r="U3966" s="11">
        <f t="shared" si="61"/>
        <v>1099</v>
      </c>
      <c r="V3966" s="11">
        <f>tbl_EcommerceSales[[#This Row],[Gross_Sales]]*tbl_EcommerceSales[[#This Row],[Discount]]</f>
        <v>109.9</v>
      </c>
      <c r="W3966" s="11">
        <f>tbl_EcommerceSales[[#This Row],[Gross_Sales]]-tbl_EcommerceSales[[#This Row],[Discount_Amount]]</f>
        <v>989.1</v>
      </c>
      <c r="X3966" s="11">
        <f>tbl_EcommerceSales[[#This Row],[Quantity]] * _xlfn.XLOOKUP(tbl_EcommerceSales[[#This Row],[Product_ID]], Product_Master!A:A, Product_Master!F:F)</f>
        <v>520</v>
      </c>
      <c r="Y3966" s="11">
        <f>tbl_EcommerceSales[[#This Row],[Net_Revenue]]-tbl_EcommerceSales[[#This Row],[Total_Cost]]</f>
        <v>469.1</v>
      </c>
      <c r="Z3966" s="9">
        <f>IFERROR(#REF!/tbl_EcommerceSales[[#This Row],[Total_Cost]], 0)</f>
        <v>0</v>
      </c>
      <c r="AA3966" t="str">
        <f>TEXT(tbl_EcommerceSales[[#This Row],[Order_Date]],"mmm")</f>
        <v>Mar</v>
      </c>
      <c r="AB3966">
        <f>YEAR(tbl_EcommerceSales[[#This Row],[Order_Date]])</f>
        <v>2026</v>
      </c>
      <c r="AC3966" t="str">
        <f>IF(tbl_EcommerceSales[[#This Row],[Age]]&lt;18,"Under 18",IF(tbl_EcommerceSales[[#This Row],[Age]]&lt;=25,"18-25",IF(tbl_EcommerceSales[[#This Row],[Age]]&lt;=35,"26-35",IF(tbl_EcommerceSales[[#This Row],[Age]]&lt;=45,"36-45",IF(tbl_EcommerceSales[[#This Row],[Age]]&lt;=55,"46-55","56+")))))</f>
        <v>26-35</v>
      </c>
    </row>
    <row r="3967" spans="1:29" x14ac:dyDescent="0.35">
      <c r="A3967" t="s">
        <v>6021</v>
      </c>
      <c r="B3967" s="7">
        <v>46092</v>
      </c>
      <c r="C3967" t="s">
        <v>3614</v>
      </c>
      <c r="D3967" t="s">
        <v>79</v>
      </c>
      <c r="E3967" t="s">
        <v>25</v>
      </c>
      <c r="F3967">
        <v>43</v>
      </c>
      <c r="G3967" t="s">
        <v>171</v>
      </c>
      <c r="H3967" t="s">
        <v>39</v>
      </c>
      <c r="I3967" t="s">
        <v>357</v>
      </c>
      <c r="J3967" t="s">
        <v>358</v>
      </c>
      <c r="K3967" t="s">
        <v>177</v>
      </c>
      <c r="L3967" t="s">
        <v>178</v>
      </c>
      <c r="M3967">
        <v>1</v>
      </c>
      <c r="N3967" s="2">
        <v>999</v>
      </c>
      <c r="O3967" s="3">
        <v>0.2</v>
      </c>
      <c r="P3967" s="2">
        <v>520</v>
      </c>
      <c r="Q3967" t="s">
        <v>32</v>
      </c>
      <c r="R3967" t="s">
        <v>33</v>
      </c>
      <c r="S3967" t="s">
        <v>34</v>
      </c>
      <c r="T3967" s="4">
        <v>5</v>
      </c>
      <c r="U3967" s="11">
        <f t="shared" si="61"/>
        <v>999</v>
      </c>
      <c r="V3967" s="11">
        <f>tbl_EcommerceSales[[#This Row],[Gross_Sales]]*tbl_EcommerceSales[[#This Row],[Discount]]</f>
        <v>199.8</v>
      </c>
      <c r="W3967" s="11">
        <f>tbl_EcommerceSales[[#This Row],[Gross_Sales]]-tbl_EcommerceSales[[#This Row],[Discount_Amount]]</f>
        <v>799.2</v>
      </c>
      <c r="X3967" s="11">
        <f>tbl_EcommerceSales[[#This Row],[Quantity]] * _xlfn.XLOOKUP(tbl_EcommerceSales[[#This Row],[Product_ID]], Product_Master!A:A, Product_Master!F:F)</f>
        <v>520</v>
      </c>
      <c r="Y3967" s="11">
        <f>tbl_EcommerceSales[[#This Row],[Net_Revenue]]-tbl_EcommerceSales[[#This Row],[Total_Cost]]</f>
        <v>279.20000000000005</v>
      </c>
      <c r="Z3967" s="9">
        <f>IFERROR(#REF!/tbl_EcommerceSales[[#This Row],[Total_Cost]], 0)</f>
        <v>0</v>
      </c>
      <c r="AA3967" t="str">
        <f>TEXT(tbl_EcommerceSales[[#This Row],[Order_Date]],"mmm")</f>
        <v>Mar</v>
      </c>
      <c r="AB3967">
        <f>YEAR(tbl_EcommerceSales[[#This Row],[Order_Date]])</f>
        <v>2026</v>
      </c>
      <c r="AC3967" t="str">
        <f>IF(tbl_EcommerceSales[[#This Row],[Age]]&lt;18,"Under 18",IF(tbl_EcommerceSales[[#This Row],[Age]]&lt;=25,"18-25",IF(tbl_EcommerceSales[[#This Row],[Age]]&lt;=35,"26-35",IF(tbl_EcommerceSales[[#This Row],[Age]]&lt;=45,"36-45",IF(tbl_EcommerceSales[[#This Row],[Age]]&lt;=55,"46-55","56+")))))</f>
        <v>36-45</v>
      </c>
    </row>
    <row r="3968" spans="1:29" x14ac:dyDescent="0.35">
      <c r="A3968" t="s">
        <v>6022</v>
      </c>
      <c r="B3968" s="7">
        <v>46092</v>
      </c>
      <c r="C3968" t="s">
        <v>2833</v>
      </c>
      <c r="D3968" t="s">
        <v>235</v>
      </c>
      <c r="E3968" t="s">
        <v>48</v>
      </c>
      <c r="F3968">
        <v>18</v>
      </c>
      <c r="G3968" t="s">
        <v>246</v>
      </c>
      <c r="H3968" t="s">
        <v>27</v>
      </c>
      <c r="I3968" t="s">
        <v>357</v>
      </c>
      <c r="J3968" t="s">
        <v>358</v>
      </c>
      <c r="K3968" t="s">
        <v>177</v>
      </c>
      <c r="L3968" t="s">
        <v>178</v>
      </c>
      <c r="M3968">
        <v>2</v>
      </c>
      <c r="N3968" s="2">
        <v>999</v>
      </c>
      <c r="O3968" s="3">
        <v>0</v>
      </c>
      <c r="P3968" s="2">
        <v>1040</v>
      </c>
      <c r="Q3968" t="s">
        <v>32</v>
      </c>
      <c r="R3968" t="s">
        <v>33</v>
      </c>
      <c r="S3968" t="s">
        <v>34</v>
      </c>
      <c r="T3968" s="4">
        <v>5</v>
      </c>
      <c r="U3968" s="11">
        <f t="shared" si="61"/>
        <v>1998</v>
      </c>
      <c r="V3968" s="11">
        <f>tbl_EcommerceSales[[#This Row],[Gross_Sales]]*tbl_EcommerceSales[[#This Row],[Discount]]</f>
        <v>0</v>
      </c>
      <c r="W3968" s="11">
        <f>tbl_EcommerceSales[[#This Row],[Gross_Sales]]-tbl_EcommerceSales[[#This Row],[Discount_Amount]]</f>
        <v>1998</v>
      </c>
      <c r="X3968" s="11">
        <f>tbl_EcommerceSales[[#This Row],[Quantity]] * _xlfn.XLOOKUP(tbl_EcommerceSales[[#This Row],[Product_ID]], Product_Master!A:A, Product_Master!F:F)</f>
        <v>1040</v>
      </c>
      <c r="Y3968" s="11">
        <f>tbl_EcommerceSales[[#This Row],[Net_Revenue]]-tbl_EcommerceSales[[#This Row],[Total_Cost]]</f>
        <v>958</v>
      </c>
      <c r="Z3968" s="9">
        <f>IFERROR(#REF!/tbl_EcommerceSales[[#This Row],[Total_Cost]], 0)</f>
        <v>0</v>
      </c>
      <c r="AA3968" t="str">
        <f>TEXT(tbl_EcommerceSales[[#This Row],[Order_Date]],"mmm")</f>
        <v>Mar</v>
      </c>
      <c r="AB3968">
        <f>YEAR(tbl_EcommerceSales[[#This Row],[Order_Date]])</f>
        <v>2026</v>
      </c>
      <c r="AC3968" t="str">
        <f>IF(tbl_EcommerceSales[[#This Row],[Age]]&lt;18,"Under 18",IF(tbl_EcommerceSales[[#This Row],[Age]]&lt;=25,"18-25",IF(tbl_EcommerceSales[[#This Row],[Age]]&lt;=35,"26-35",IF(tbl_EcommerceSales[[#This Row],[Age]]&lt;=45,"36-45",IF(tbl_EcommerceSales[[#This Row],[Age]]&lt;=55,"46-55","56+")))))</f>
        <v>18-25</v>
      </c>
    </row>
    <row r="3969" spans="1:29" x14ac:dyDescent="0.35">
      <c r="A3969" t="s">
        <v>6023</v>
      </c>
      <c r="B3969" s="7">
        <v>46092</v>
      </c>
      <c r="C3969" t="s">
        <v>3093</v>
      </c>
      <c r="D3969" t="s">
        <v>205</v>
      </c>
      <c r="E3969" t="s">
        <v>48</v>
      </c>
      <c r="F3969">
        <v>51</v>
      </c>
      <c r="G3969" t="s">
        <v>152</v>
      </c>
      <c r="H3969" t="s">
        <v>72</v>
      </c>
      <c r="I3969" t="s">
        <v>53</v>
      </c>
      <c r="J3969" t="s">
        <v>54</v>
      </c>
      <c r="K3969" t="s">
        <v>55</v>
      </c>
      <c r="L3969" t="s">
        <v>56</v>
      </c>
      <c r="M3969">
        <v>2</v>
      </c>
      <c r="N3969" s="2">
        <v>799</v>
      </c>
      <c r="O3969" s="3">
        <v>0</v>
      </c>
      <c r="P3969" s="2">
        <v>780</v>
      </c>
      <c r="Q3969" t="s">
        <v>44</v>
      </c>
      <c r="R3969" t="s">
        <v>33</v>
      </c>
      <c r="S3969" t="s">
        <v>34</v>
      </c>
      <c r="T3969" s="4">
        <v>4</v>
      </c>
      <c r="U3969" s="11">
        <f t="shared" si="61"/>
        <v>1598</v>
      </c>
      <c r="V3969" s="11">
        <f>tbl_EcommerceSales[[#This Row],[Gross_Sales]]*tbl_EcommerceSales[[#This Row],[Discount]]</f>
        <v>0</v>
      </c>
      <c r="W3969" s="11">
        <f>tbl_EcommerceSales[[#This Row],[Gross_Sales]]-tbl_EcommerceSales[[#This Row],[Discount_Amount]]</f>
        <v>1598</v>
      </c>
      <c r="X3969" s="11">
        <f>tbl_EcommerceSales[[#This Row],[Quantity]] * _xlfn.XLOOKUP(tbl_EcommerceSales[[#This Row],[Product_ID]], Product_Master!A:A, Product_Master!F:F)</f>
        <v>780</v>
      </c>
      <c r="Y3969" s="11">
        <f>tbl_EcommerceSales[[#This Row],[Net_Revenue]]-tbl_EcommerceSales[[#This Row],[Total_Cost]]</f>
        <v>818</v>
      </c>
      <c r="Z3969" s="9">
        <f>IFERROR(#REF!/tbl_EcommerceSales[[#This Row],[Total_Cost]], 0)</f>
        <v>0</v>
      </c>
      <c r="AA3969" t="str">
        <f>TEXT(tbl_EcommerceSales[[#This Row],[Order_Date]],"mmm")</f>
        <v>Mar</v>
      </c>
      <c r="AB3969">
        <f>YEAR(tbl_EcommerceSales[[#This Row],[Order_Date]])</f>
        <v>2026</v>
      </c>
      <c r="AC3969" t="str">
        <f>IF(tbl_EcommerceSales[[#This Row],[Age]]&lt;18,"Under 18",IF(tbl_EcommerceSales[[#This Row],[Age]]&lt;=25,"18-25",IF(tbl_EcommerceSales[[#This Row],[Age]]&lt;=35,"26-35",IF(tbl_EcommerceSales[[#This Row],[Age]]&lt;=45,"36-45",IF(tbl_EcommerceSales[[#This Row],[Age]]&lt;=55,"46-55","56+")))))</f>
        <v>46-55</v>
      </c>
    </row>
    <row r="3970" spans="1:29" x14ac:dyDescent="0.35">
      <c r="A3970" t="s">
        <v>6024</v>
      </c>
      <c r="B3970" s="7">
        <v>46092</v>
      </c>
      <c r="C3970" t="s">
        <v>6025</v>
      </c>
      <c r="D3970" t="s">
        <v>195</v>
      </c>
      <c r="E3970" t="s">
        <v>48</v>
      </c>
      <c r="F3970">
        <v>32</v>
      </c>
      <c r="G3970" t="s">
        <v>96</v>
      </c>
      <c r="H3970" t="s">
        <v>39</v>
      </c>
      <c r="I3970" t="s">
        <v>165</v>
      </c>
      <c r="J3970" t="s">
        <v>166</v>
      </c>
      <c r="K3970" t="s">
        <v>42</v>
      </c>
      <c r="L3970" t="s">
        <v>167</v>
      </c>
      <c r="M3970">
        <v>1</v>
      </c>
      <c r="N3970" s="2">
        <v>1799</v>
      </c>
      <c r="O3970" s="3">
        <v>0.1</v>
      </c>
      <c r="P3970" s="2">
        <v>900</v>
      </c>
      <c r="Q3970" t="s">
        <v>32</v>
      </c>
      <c r="R3970" t="s">
        <v>33</v>
      </c>
      <c r="S3970" t="s">
        <v>34</v>
      </c>
      <c r="T3970" s="4">
        <v>5</v>
      </c>
      <c r="U3970" s="11">
        <f t="shared" ref="U3970:U4033" si="62">M3970*N3970</f>
        <v>1799</v>
      </c>
      <c r="V3970" s="11">
        <f>tbl_EcommerceSales[[#This Row],[Gross_Sales]]*tbl_EcommerceSales[[#This Row],[Discount]]</f>
        <v>179.9</v>
      </c>
      <c r="W3970" s="11">
        <f>tbl_EcommerceSales[[#This Row],[Gross_Sales]]-tbl_EcommerceSales[[#This Row],[Discount_Amount]]</f>
        <v>1619.1</v>
      </c>
      <c r="X3970" s="11">
        <f>tbl_EcommerceSales[[#This Row],[Quantity]] * _xlfn.XLOOKUP(tbl_EcommerceSales[[#This Row],[Product_ID]], Product_Master!A:A, Product_Master!F:F)</f>
        <v>900</v>
      </c>
      <c r="Y3970" s="11">
        <f>tbl_EcommerceSales[[#This Row],[Net_Revenue]]-tbl_EcommerceSales[[#This Row],[Total_Cost]]</f>
        <v>719.09999999999991</v>
      </c>
      <c r="Z3970" s="9">
        <f>IFERROR(#REF!/tbl_EcommerceSales[[#This Row],[Total_Cost]], 0)</f>
        <v>0</v>
      </c>
      <c r="AA3970" t="str">
        <f>TEXT(tbl_EcommerceSales[[#This Row],[Order_Date]],"mmm")</f>
        <v>Mar</v>
      </c>
      <c r="AB3970">
        <f>YEAR(tbl_EcommerceSales[[#This Row],[Order_Date]])</f>
        <v>2026</v>
      </c>
      <c r="AC3970" t="str">
        <f>IF(tbl_EcommerceSales[[#This Row],[Age]]&lt;18,"Under 18",IF(tbl_EcommerceSales[[#This Row],[Age]]&lt;=25,"18-25",IF(tbl_EcommerceSales[[#This Row],[Age]]&lt;=35,"26-35",IF(tbl_EcommerceSales[[#This Row],[Age]]&lt;=45,"36-45",IF(tbl_EcommerceSales[[#This Row],[Age]]&lt;=55,"46-55","56+")))))</f>
        <v>26-35</v>
      </c>
    </row>
    <row r="3971" spans="1:29" x14ac:dyDescent="0.35">
      <c r="A3971" t="s">
        <v>6026</v>
      </c>
      <c r="B3971" s="7">
        <v>46092</v>
      </c>
      <c r="C3971" t="s">
        <v>3323</v>
      </c>
      <c r="D3971" t="s">
        <v>37</v>
      </c>
      <c r="E3971" t="s">
        <v>48</v>
      </c>
      <c r="F3971">
        <v>40</v>
      </c>
      <c r="G3971" t="s">
        <v>99</v>
      </c>
      <c r="H3971" t="s">
        <v>88</v>
      </c>
      <c r="I3971" t="s">
        <v>40</v>
      </c>
      <c r="J3971" t="s">
        <v>41</v>
      </c>
      <c r="K3971" t="s">
        <v>42</v>
      </c>
      <c r="L3971" t="s">
        <v>43</v>
      </c>
      <c r="M3971">
        <v>3</v>
      </c>
      <c r="N3971" s="2">
        <v>699</v>
      </c>
      <c r="O3971" s="3">
        <v>0.15</v>
      </c>
      <c r="P3971" s="2">
        <v>930</v>
      </c>
      <c r="Q3971" t="s">
        <v>319</v>
      </c>
      <c r="R3971" t="s">
        <v>33</v>
      </c>
      <c r="S3971" t="s">
        <v>34</v>
      </c>
      <c r="T3971" s="4">
        <v>5</v>
      </c>
      <c r="U3971" s="11">
        <f t="shared" si="62"/>
        <v>2097</v>
      </c>
      <c r="V3971" s="11">
        <f>tbl_EcommerceSales[[#This Row],[Gross_Sales]]*tbl_EcommerceSales[[#This Row],[Discount]]</f>
        <v>314.55</v>
      </c>
      <c r="W3971" s="11">
        <f>tbl_EcommerceSales[[#This Row],[Gross_Sales]]-tbl_EcommerceSales[[#This Row],[Discount_Amount]]</f>
        <v>1782.45</v>
      </c>
      <c r="X3971" s="11">
        <f>tbl_EcommerceSales[[#This Row],[Quantity]] * _xlfn.XLOOKUP(tbl_EcommerceSales[[#This Row],[Product_ID]], Product_Master!A:A, Product_Master!F:F)</f>
        <v>930</v>
      </c>
      <c r="Y3971" s="11">
        <f>tbl_EcommerceSales[[#This Row],[Net_Revenue]]-tbl_EcommerceSales[[#This Row],[Total_Cost]]</f>
        <v>852.45</v>
      </c>
      <c r="Z3971" s="9">
        <f>IFERROR(#REF!/tbl_EcommerceSales[[#This Row],[Total_Cost]], 0)</f>
        <v>0</v>
      </c>
      <c r="AA3971" t="str">
        <f>TEXT(tbl_EcommerceSales[[#This Row],[Order_Date]],"mmm")</f>
        <v>Mar</v>
      </c>
      <c r="AB3971">
        <f>YEAR(tbl_EcommerceSales[[#This Row],[Order_Date]])</f>
        <v>2026</v>
      </c>
      <c r="AC3971" t="str">
        <f>IF(tbl_EcommerceSales[[#This Row],[Age]]&lt;18,"Under 18",IF(tbl_EcommerceSales[[#This Row],[Age]]&lt;=25,"18-25",IF(tbl_EcommerceSales[[#This Row],[Age]]&lt;=35,"26-35",IF(tbl_EcommerceSales[[#This Row],[Age]]&lt;=45,"36-45",IF(tbl_EcommerceSales[[#This Row],[Age]]&lt;=55,"46-55","56+")))))</f>
        <v>36-45</v>
      </c>
    </row>
    <row r="3972" spans="1:29" x14ac:dyDescent="0.35">
      <c r="A3972" t="s">
        <v>6027</v>
      </c>
      <c r="B3972" s="7">
        <v>46092</v>
      </c>
      <c r="C3972" t="s">
        <v>5576</v>
      </c>
      <c r="D3972" t="s">
        <v>66</v>
      </c>
      <c r="E3972" t="s">
        <v>48</v>
      </c>
      <c r="F3972">
        <v>18</v>
      </c>
      <c r="G3972" t="s">
        <v>71</v>
      </c>
      <c r="H3972" t="s">
        <v>72</v>
      </c>
      <c r="I3972" t="s">
        <v>126</v>
      </c>
      <c r="J3972" t="s">
        <v>127</v>
      </c>
      <c r="K3972" t="s">
        <v>82</v>
      </c>
      <c r="L3972" t="s">
        <v>83</v>
      </c>
      <c r="M3972">
        <v>2</v>
      </c>
      <c r="N3972" s="2">
        <v>1899</v>
      </c>
      <c r="O3972" s="3">
        <v>0.2</v>
      </c>
      <c r="P3972" s="2">
        <v>2240</v>
      </c>
      <c r="Q3972" t="s">
        <v>32</v>
      </c>
      <c r="R3972" t="s">
        <v>33</v>
      </c>
      <c r="S3972" t="s">
        <v>34</v>
      </c>
      <c r="T3972" s="4">
        <v>4</v>
      </c>
      <c r="U3972" s="11">
        <f t="shared" si="62"/>
        <v>3798</v>
      </c>
      <c r="V3972" s="11">
        <f>tbl_EcommerceSales[[#This Row],[Gross_Sales]]*tbl_EcommerceSales[[#This Row],[Discount]]</f>
        <v>759.6</v>
      </c>
      <c r="W3972" s="11">
        <f>tbl_EcommerceSales[[#This Row],[Gross_Sales]]-tbl_EcommerceSales[[#This Row],[Discount_Amount]]</f>
        <v>3038.4</v>
      </c>
      <c r="X3972" s="11">
        <f>tbl_EcommerceSales[[#This Row],[Quantity]] * _xlfn.XLOOKUP(tbl_EcommerceSales[[#This Row],[Product_ID]], Product_Master!A:A, Product_Master!F:F)</f>
        <v>2240</v>
      </c>
      <c r="Y3972" s="11">
        <f>tbl_EcommerceSales[[#This Row],[Net_Revenue]]-tbl_EcommerceSales[[#This Row],[Total_Cost]]</f>
        <v>798.40000000000009</v>
      </c>
      <c r="Z3972" s="9">
        <f>IFERROR(#REF!/tbl_EcommerceSales[[#This Row],[Total_Cost]], 0)</f>
        <v>0</v>
      </c>
      <c r="AA3972" t="str">
        <f>TEXT(tbl_EcommerceSales[[#This Row],[Order_Date]],"mmm")</f>
        <v>Mar</v>
      </c>
      <c r="AB3972">
        <f>YEAR(tbl_EcommerceSales[[#This Row],[Order_Date]])</f>
        <v>2026</v>
      </c>
      <c r="AC3972" t="str">
        <f>IF(tbl_EcommerceSales[[#This Row],[Age]]&lt;18,"Under 18",IF(tbl_EcommerceSales[[#This Row],[Age]]&lt;=25,"18-25",IF(tbl_EcommerceSales[[#This Row],[Age]]&lt;=35,"26-35",IF(tbl_EcommerceSales[[#This Row],[Age]]&lt;=45,"36-45",IF(tbl_EcommerceSales[[#This Row],[Age]]&lt;=55,"46-55","56+")))))</f>
        <v>18-25</v>
      </c>
    </row>
    <row r="3973" spans="1:29" x14ac:dyDescent="0.35">
      <c r="A3973" t="s">
        <v>6028</v>
      </c>
      <c r="B3973" s="7">
        <v>46092</v>
      </c>
      <c r="C3973" t="s">
        <v>1282</v>
      </c>
      <c r="D3973" t="s">
        <v>47</v>
      </c>
      <c r="E3973" t="s">
        <v>48</v>
      </c>
      <c r="F3973">
        <v>43</v>
      </c>
      <c r="G3973" t="s">
        <v>142</v>
      </c>
      <c r="H3973" t="s">
        <v>88</v>
      </c>
      <c r="I3973" t="s">
        <v>80</v>
      </c>
      <c r="J3973" t="s">
        <v>81</v>
      </c>
      <c r="K3973" t="s">
        <v>82</v>
      </c>
      <c r="L3973" t="s">
        <v>83</v>
      </c>
      <c r="M3973">
        <v>1</v>
      </c>
      <c r="N3973" s="2">
        <v>2499</v>
      </c>
      <c r="O3973" s="3">
        <v>0.05</v>
      </c>
      <c r="P3973" s="2">
        <v>1550</v>
      </c>
      <c r="Q3973" t="s">
        <v>156</v>
      </c>
      <c r="R3973" t="s">
        <v>33</v>
      </c>
      <c r="S3973" t="s">
        <v>57</v>
      </c>
      <c r="T3973" s="4">
        <v>5</v>
      </c>
      <c r="U3973" s="11">
        <f t="shared" si="62"/>
        <v>2499</v>
      </c>
      <c r="V3973" s="11">
        <f>tbl_EcommerceSales[[#This Row],[Gross_Sales]]*tbl_EcommerceSales[[#This Row],[Discount]]</f>
        <v>124.95</v>
      </c>
      <c r="W3973" s="11">
        <f>tbl_EcommerceSales[[#This Row],[Gross_Sales]]-tbl_EcommerceSales[[#This Row],[Discount_Amount]]</f>
        <v>2374.0500000000002</v>
      </c>
      <c r="X3973" s="11">
        <f>tbl_EcommerceSales[[#This Row],[Quantity]] * _xlfn.XLOOKUP(tbl_EcommerceSales[[#This Row],[Product_ID]], Product_Master!A:A, Product_Master!F:F)</f>
        <v>1550</v>
      </c>
      <c r="Y3973" s="11">
        <f>tbl_EcommerceSales[[#This Row],[Net_Revenue]]-tbl_EcommerceSales[[#This Row],[Total_Cost]]</f>
        <v>824.05000000000018</v>
      </c>
      <c r="Z3973" s="9">
        <f>IFERROR(#REF!/tbl_EcommerceSales[[#This Row],[Total_Cost]], 0)</f>
        <v>0</v>
      </c>
      <c r="AA3973" t="str">
        <f>TEXT(tbl_EcommerceSales[[#This Row],[Order_Date]],"mmm")</f>
        <v>Mar</v>
      </c>
      <c r="AB3973">
        <f>YEAR(tbl_EcommerceSales[[#This Row],[Order_Date]])</f>
        <v>2026</v>
      </c>
      <c r="AC3973" t="str">
        <f>IF(tbl_EcommerceSales[[#This Row],[Age]]&lt;18,"Under 18",IF(tbl_EcommerceSales[[#This Row],[Age]]&lt;=25,"18-25",IF(tbl_EcommerceSales[[#This Row],[Age]]&lt;=35,"26-35",IF(tbl_EcommerceSales[[#This Row],[Age]]&lt;=45,"36-45",IF(tbl_EcommerceSales[[#This Row],[Age]]&lt;=55,"46-55","56+")))))</f>
        <v>36-45</v>
      </c>
    </row>
    <row r="3974" spans="1:29" x14ac:dyDescent="0.35">
      <c r="A3974" t="s">
        <v>6029</v>
      </c>
      <c r="B3974" s="7">
        <v>46093</v>
      </c>
      <c r="C3974" t="s">
        <v>3022</v>
      </c>
      <c r="D3974" t="s">
        <v>106</v>
      </c>
      <c r="E3974" t="s">
        <v>48</v>
      </c>
      <c r="F3974">
        <v>22</v>
      </c>
      <c r="G3974" t="s">
        <v>155</v>
      </c>
      <c r="H3974" t="s">
        <v>88</v>
      </c>
      <c r="I3974" t="s">
        <v>206</v>
      </c>
      <c r="J3974" t="s">
        <v>207</v>
      </c>
      <c r="K3974" t="s">
        <v>177</v>
      </c>
      <c r="L3974" t="s">
        <v>208</v>
      </c>
      <c r="M3974">
        <v>1</v>
      </c>
      <c r="N3974" s="2">
        <v>2199</v>
      </c>
      <c r="O3974" s="3">
        <v>0</v>
      </c>
      <c r="P3974" s="2">
        <v>1250</v>
      </c>
      <c r="Q3974" t="s">
        <v>32</v>
      </c>
      <c r="R3974" t="s">
        <v>33</v>
      </c>
      <c r="S3974" t="s">
        <v>57</v>
      </c>
      <c r="T3974" s="4">
        <v>4</v>
      </c>
      <c r="U3974" s="11">
        <f t="shared" si="62"/>
        <v>2199</v>
      </c>
      <c r="V3974" s="11">
        <f>tbl_EcommerceSales[[#This Row],[Gross_Sales]]*tbl_EcommerceSales[[#This Row],[Discount]]</f>
        <v>0</v>
      </c>
      <c r="W3974" s="11">
        <f>tbl_EcommerceSales[[#This Row],[Gross_Sales]]-tbl_EcommerceSales[[#This Row],[Discount_Amount]]</f>
        <v>2199</v>
      </c>
      <c r="X3974" s="11">
        <f>tbl_EcommerceSales[[#This Row],[Quantity]] * _xlfn.XLOOKUP(tbl_EcommerceSales[[#This Row],[Product_ID]], Product_Master!A:A, Product_Master!F:F)</f>
        <v>1250</v>
      </c>
      <c r="Y3974" s="11">
        <f>tbl_EcommerceSales[[#This Row],[Net_Revenue]]-tbl_EcommerceSales[[#This Row],[Total_Cost]]</f>
        <v>949</v>
      </c>
      <c r="Z3974" s="9">
        <f>IFERROR(#REF!/tbl_EcommerceSales[[#This Row],[Total_Cost]], 0)</f>
        <v>0</v>
      </c>
      <c r="AA3974" t="str">
        <f>TEXT(tbl_EcommerceSales[[#This Row],[Order_Date]],"mmm")</f>
        <v>Mar</v>
      </c>
      <c r="AB3974">
        <f>YEAR(tbl_EcommerceSales[[#This Row],[Order_Date]])</f>
        <v>2026</v>
      </c>
      <c r="AC3974" t="str">
        <f>IF(tbl_EcommerceSales[[#This Row],[Age]]&lt;18,"Under 18",IF(tbl_EcommerceSales[[#This Row],[Age]]&lt;=25,"18-25",IF(tbl_EcommerceSales[[#This Row],[Age]]&lt;=35,"26-35",IF(tbl_EcommerceSales[[#This Row],[Age]]&lt;=45,"36-45",IF(tbl_EcommerceSales[[#This Row],[Age]]&lt;=55,"46-55","56+")))))</f>
        <v>18-25</v>
      </c>
    </row>
    <row r="3975" spans="1:29" x14ac:dyDescent="0.35">
      <c r="A3975" t="s">
        <v>6030</v>
      </c>
      <c r="B3975" s="7">
        <v>46093</v>
      </c>
      <c r="C3975" t="s">
        <v>3573</v>
      </c>
      <c r="D3975" t="s">
        <v>106</v>
      </c>
      <c r="E3975" t="s">
        <v>25</v>
      </c>
      <c r="F3975">
        <v>24</v>
      </c>
      <c r="G3975" t="s">
        <v>145</v>
      </c>
      <c r="H3975" t="s">
        <v>39</v>
      </c>
      <c r="I3975" t="s">
        <v>160</v>
      </c>
      <c r="J3975" t="s">
        <v>161</v>
      </c>
      <c r="K3975" t="s">
        <v>91</v>
      </c>
      <c r="L3975" t="s">
        <v>133</v>
      </c>
      <c r="M3975">
        <v>1</v>
      </c>
      <c r="N3975" s="2">
        <v>1099</v>
      </c>
      <c r="O3975" s="3">
        <v>0.15</v>
      </c>
      <c r="P3975" s="2">
        <v>520</v>
      </c>
      <c r="Q3975" t="s">
        <v>32</v>
      </c>
      <c r="R3975" t="s">
        <v>162</v>
      </c>
      <c r="S3975" t="s">
        <v>57</v>
      </c>
      <c r="T3975" s="4"/>
      <c r="U3975" s="11">
        <f t="shared" si="62"/>
        <v>1099</v>
      </c>
      <c r="V3975" s="11">
        <f>tbl_EcommerceSales[[#This Row],[Gross_Sales]]*tbl_EcommerceSales[[#This Row],[Discount]]</f>
        <v>164.85</v>
      </c>
      <c r="W3975" s="11">
        <f>tbl_EcommerceSales[[#This Row],[Gross_Sales]]-tbl_EcommerceSales[[#This Row],[Discount_Amount]]</f>
        <v>934.15</v>
      </c>
      <c r="X3975" s="11">
        <f>tbl_EcommerceSales[[#This Row],[Quantity]] * _xlfn.XLOOKUP(tbl_EcommerceSales[[#This Row],[Product_ID]], Product_Master!A:A, Product_Master!F:F)</f>
        <v>520</v>
      </c>
      <c r="Y3975" s="11">
        <f>tbl_EcommerceSales[[#This Row],[Net_Revenue]]-tbl_EcommerceSales[[#This Row],[Total_Cost]]</f>
        <v>414.15</v>
      </c>
      <c r="Z3975" s="9">
        <f>IFERROR(#REF!/tbl_EcommerceSales[[#This Row],[Total_Cost]], 0)</f>
        <v>0</v>
      </c>
      <c r="AA3975" t="str">
        <f>TEXT(tbl_EcommerceSales[[#This Row],[Order_Date]],"mmm")</f>
        <v>Mar</v>
      </c>
      <c r="AB3975">
        <f>YEAR(tbl_EcommerceSales[[#This Row],[Order_Date]])</f>
        <v>2026</v>
      </c>
      <c r="AC3975" t="str">
        <f>IF(tbl_EcommerceSales[[#This Row],[Age]]&lt;18,"Under 18",IF(tbl_EcommerceSales[[#This Row],[Age]]&lt;=25,"18-25",IF(tbl_EcommerceSales[[#This Row],[Age]]&lt;=35,"26-35",IF(tbl_EcommerceSales[[#This Row],[Age]]&lt;=45,"36-45",IF(tbl_EcommerceSales[[#This Row],[Age]]&lt;=55,"46-55","56+")))))</f>
        <v>18-25</v>
      </c>
    </row>
    <row r="3976" spans="1:29" x14ac:dyDescent="0.35">
      <c r="A3976" t="s">
        <v>6031</v>
      </c>
      <c r="B3976" s="7">
        <v>46093</v>
      </c>
      <c r="C3976" t="s">
        <v>1394</v>
      </c>
      <c r="D3976" t="s">
        <v>79</v>
      </c>
      <c r="E3976" t="s">
        <v>48</v>
      </c>
      <c r="F3976">
        <v>25</v>
      </c>
      <c r="G3976" t="s">
        <v>289</v>
      </c>
      <c r="H3976" t="s">
        <v>88</v>
      </c>
      <c r="I3976" t="s">
        <v>89</v>
      </c>
      <c r="J3976" t="s">
        <v>90</v>
      </c>
      <c r="K3976" t="s">
        <v>91</v>
      </c>
      <c r="L3976" t="s">
        <v>92</v>
      </c>
      <c r="M3976">
        <v>1</v>
      </c>
      <c r="N3976" s="2">
        <v>599</v>
      </c>
      <c r="O3976" s="3">
        <v>0.2</v>
      </c>
      <c r="P3976" s="2">
        <v>260</v>
      </c>
      <c r="Q3976" t="s">
        <v>32</v>
      </c>
      <c r="R3976" t="s">
        <v>33</v>
      </c>
      <c r="S3976" t="s">
        <v>34</v>
      </c>
      <c r="T3976" s="4">
        <v>5</v>
      </c>
      <c r="U3976" s="11">
        <f t="shared" si="62"/>
        <v>599</v>
      </c>
      <c r="V3976" s="11">
        <f>tbl_EcommerceSales[[#This Row],[Gross_Sales]]*tbl_EcommerceSales[[#This Row],[Discount]]</f>
        <v>119.80000000000001</v>
      </c>
      <c r="W3976" s="11">
        <f>tbl_EcommerceSales[[#This Row],[Gross_Sales]]-tbl_EcommerceSales[[#This Row],[Discount_Amount]]</f>
        <v>479.2</v>
      </c>
      <c r="X3976" s="11">
        <f>tbl_EcommerceSales[[#This Row],[Quantity]] * _xlfn.XLOOKUP(tbl_EcommerceSales[[#This Row],[Product_ID]], Product_Master!A:A, Product_Master!F:F)</f>
        <v>260</v>
      </c>
      <c r="Y3976" s="11">
        <f>tbl_EcommerceSales[[#This Row],[Net_Revenue]]-tbl_EcommerceSales[[#This Row],[Total_Cost]]</f>
        <v>219.2</v>
      </c>
      <c r="Z3976" s="9">
        <f>IFERROR(#REF!/tbl_EcommerceSales[[#This Row],[Total_Cost]], 0)</f>
        <v>0</v>
      </c>
      <c r="AA3976" t="str">
        <f>TEXT(tbl_EcommerceSales[[#This Row],[Order_Date]],"mmm")</f>
        <v>Mar</v>
      </c>
      <c r="AB3976">
        <f>YEAR(tbl_EcommerceSales[[#This Row],[Order_Date]])</f>
        <v>2026</v>
      </c>
      <c r="AC3976" t="str">
        <f>IF(tbl_EcommerceSales[[#This Row],[Age]]&lt;18,"Under 18",IF(tbl_EcommerceSales[[#This Row],[Age]]&lt;=25,"18-25",IF(tbl_EcommerceSales[[#This Row],[Age]]&lt;=35,"26-35",IF(tbl_EcommerceSales[[#This Row],[Age]]&lt;=45,"36-45",IF(tbl_EcommerceSales[[#This Row],[Age]]&lt;=55,"46-55","56+")))))</f>
        <v>18-25</v>
      </c>
    </row>
    <row r="3977" spans="1:29" x14ac:dyDescent="0.35">
      <c r="A3977" t="s">
        <v>6032</v>
      </c>
      <c r="B3977" s="7">
        <v>46093</v>
      </c>
      <c r="C3977" t="s">
        <v>4277</v>
      </c>
      <c r="D3977" t="s">
        <v>47</v>
      </c>
      <c r="E3977" t="s">
        <v>48</v>
      </c>
      <c r="F3977">
        <v>34</v>
      </c>
      <c r="G3977" t="s">
        <v>246</v>
      </c>
      <c r="H3977" t="s">
        <v>27</v>
      </c>
      <c r="I3977" t="s">
        <v>28</v>
      </c>
      <c r="J3977" t="s">
        <v>29</v>
      </c>
      <c r="K3977" t="s">
        <v>30</v>
      </c>
      <c r="L3977" t="s">
        <v>31</v>
      </c>
      <c r="M3977">
        <v>4</v>
      </c>
      <c r="N3977" s="2">
        <v>5999</v>
      </c>
      <c r="O3977" s="3">
        <v>0.3</v>
      </c>
      <c r="P3977" s="2">
        <v>15600</v>
      </c>
      <c r="Q3977" t="s">
        <v>123</v>
      </c>
      <c r="R3977" t="s">
        <v>33</v>
      </c>
      <c r="S3977" t="s">
        <v>57</v>
      </c>
      <c r="T3977" s="4">
        <v>5</v>
      </c>
      <c r="U3977" s="11">
        <f t="shared" si="62"/>
        <v>23996</v>
      </c>
      <c r="V3977" s="11">
        <f>tbl_EcommerceSales[[#This Row],[Gross_Sales]]*tbl_EcommerceSales[[#This Row],[Discount]]</f>
        <v>7198.8</v>
      </c>
      <c r="W3977" s="11">
        <f>tbl_EcommerceSales[[#This Row],[Gross_Sales]]-tbl_EcommerceSales[[#This Row],[Discount_Amount]]</f>
        <v>16797.2</v>
      </c>
      <c r="X3977" s="11">
        <f>tbl_EcommerceSales[[#This Row],[Quantity]] * _xlfn.XLOOKUP(tbl_EcommerceSales[[#This Row],[Product_ID]], Product_Master!A:A, Product_Master!F:F)</f>
        <v>15600</v>
      </c>
      <c r="Y3977" s="11">
        <f>tbl_EcommerceSales[[#This Row],[Net_Revenue]]-tbl_EcommerceSales[[#This Row],[Total_Cost]]</f>
        <v>1197.2000000000007</v>
      </c>
      <c r="Z3977" s="9">
        <f>IFERROR(#REF!/tbl_EcommerceSales[[#This Row],[Total_Cost]], 0)</f>
        <v>0</v>
      </c>
      <c r="AA3977" t="str">
        <f>TEXT(tbl_EcommerceSales[[#This Row],[Order_Date]],"mmm")</f>
        <v>Mar</v>
      </c>
      <c r="AB3977">
        <f>YEAR(tbl_EcommerceSales[[#This Row],[Order_Date]])</f>
        <v>2026</v>
      </c>
      <c r="AC3977" t="str">
        <f>IF(tbl_EcommerceSales[[#This Row],[Age]]&lt;18,"Under 18",IF(tbl_EcommerceSales[[#This Row],[Age]]&lt;=25,"18-25",IF(tbl_EcommerceSales[[#This Row],[Age]]&lt;=35,"26-35",IF(tbl_EcommerceSales[[#This Row],[Age]]&lt;=45,"36-45",IF(tbl_EcommerceSales[[#This Row],[Age]]&lt;=55,"46-55","56+")))))</f>
        <v>26-35</v>
      </c>
    </row>
    <row r="3978" spans="1:29" x14ac:dyDescent="0.35">
      <c r="A3978" t="s">
        <v>6033</v>
      </c>
      <c r="B3978" s="7">
        <v>46093</v>
      </c>
      <c r="C3978" t="s">
        <v>3016</v>
      </c>
      <c r="D3978" t="s">
        <v>79</v>
      </c>
      <c r="E3978" t="s">
        <v>48</v>
      </c>
      <c r="F3978">
        <v>27</v>
      </c>
      <c r="G3978" t="s">
        <v>103</v>
      </c>
      <c r="H3978" t="s">
        <v>27</v>
      </c>
      <c r="I3978" t="s">
        <v>67</v>
      </c>
      <c r="J3978" t="s">
        <v>68</v>
      </c>
      <c r="K3978" t="s">
        <v>42</v>
      </c>
      <c r="L3978" t="s">
        <v>43</v>
      </c>
      <c r="M3978">
        <v>1</v>
      </c>
      <c r="N3978" s="2">
        <v>799</v>
      </c>
      <c r="O3978" s="3">
        <v>0.1</v>
      </c>
      <c r="P3978" s="2">
        <v>360</v>
      </c>
      <c r="Q3978" t="s">
        <v>156</v>
      </c>
      <c r="R3978" t="s">
        <v>33</v>
      </c>
      <c r="S3978" t="s">
        <v>57</v>
      </c>
      <c r="T3978" s="4">
        <v>4</v>
      </c>
      <c r="U3978" s="11">
        <f t="shared" si="62"/>
        <v>799</v>
      </c>
      <c r="V3978" s="11">
        <f>tbl_EcommerceSales[[#This Row],[Gross_Sales]]*tbl_EcommerceSales[[#This Row],[Discount]]</f>
        <v>79.900000000000006</v>
      </c>
      <c r="W3978" s="11">
        <f>tbl_EcommerceSales[[#This Row],[Gross_Sales]]-tbl_EcommerceSales[[#This Row],[Discount_Amount]]</f>
        <v>719.1</v>
      </c>
      <c r="X3978" s="11">
        <f>tbl_EcommerceSales[[#This Row],[Quantity]] * _xlfn.XLOOKUP(tbl_EcommerceSales[[#This Row],[Product_ID]], Product_Master!A:A, Product_Master!F:F)</f>
        <v>360</v>
      </c>
      <c r="Y3978" s="11">
        <f>tbl_EcommerceSales[[#This Row],[Net_Revenue]]-tbl_EcommerceSales[[#This Row],[Total_Cost]]</f>
        <v>359.1</v>
      </c>
      <c r="Z3978" s="9">
        <f>IFERROR(#REF!/tbl_EcommerceSales[[#This Row],[Total_Cost]], 0)</f>
        <v>0</v>
      </c>
      <c r="AA3978" t="str">
        <f>TEXT(tbl_EcommerceSales[[#This Row],[Order_Date]],"mmm")</f>
        <v>Mar</v>
      </c>
      <c r="AB3978">
        <f>YEAR(tbl_EcommerceSales[[#This Row],[Order_Date]])</f>
        <v>2026</v>
      </c>
      <c r="AC3978" t="str">
        <f>IF(tbl_EcommerceSales[[#This Row],[Age]]&lt;18,"Under 18",IF(tbl_EcommerceSales[[#This Row],[Age]]&lt;=25,"18-25",IF(tbl_EcommerceSales[[#This Row],[Age]]&lt;=35,"26-35",IF(tbl_EcommerceSales[[#This Row],[Age]]&lt;=45,"36-45",IF(tbl_EcommerceSales[[#This Row],[Age]]&lt;=55,"46-55","56+")))))</f>
        <v>26-35</v>
      </c>
    </row>
    <row r="3979" spans="1:29" x14ac:dyDescent="0.35">
      <c r="A3979" t="s">
        <v>6034</v>
      </c>
      <c r="B3979" s="7">
        <v>46093</v>
      </c>
      <c r="C3979" t="s">
        <v>197</v>
      </c>
      <c r="D3979" t="s">
        <v>47</v>
      </c>
      <c r="E3979" t="s">
        <v>25</v>
      </c>
      <c r="F3979">
        <v>35</v>
      </c>
      <c r="G3979" t="s">
        <v>61</v>
      </c>
      <c r="H3979" t="s">
        <v>27</v>
      </c>
      <c r="I3979" t="s">
        <v>338</v>
      </c>
      <c r="J3979" t="s">
        <v>339</v>
      </c>
      <c r="K3979" t="s">
        <v>55</v>
      </c>
      <c r="L3979" t="s">
        <v>56</v>
      </c>
      <c r="M3979">
        <v>3</v>
      </c>
      <c r="N3979" s="2">
        <v>1499</v>
      </c>
      <c r="O3979" s="3">
        <v>0</v>
      </c>
      <c r="P3979" s="2">
        <v>2340</v>
      </c>
      <c r="Q3979" t="s">
        <v>44</v>
      </c>
      <c r="R3979" t="s">
        <v>33</v>
      </c>
      <c r="S3979" t="s">
        <v>34</v>
      </c>
      <c r="T3979" s="4">
        <v>4</v>
      </c>
      <c r="U3979" s="11">
        <f t="shared" si="62"/>
        <v>4497</v>
      </c>
      <c r="V3979" s="11">
        <f>tbl_EcommerceSales[[#This Row],[Gross_Sales]]*tbl_EcommerceSales[[#This Row],[Discount]]</f>
        <v>0</v>
      </c>
      <c r="W3979" s="11">
        <f>tbl_EcommerceSales[[#This Row],[Gross_Sales]]-tbl_EcommerceSales[[#This Row],[Discount_Amount]]</f>
        <v>4497</v>
      </c>
      <c r="X3979" s="11">
        <f>tbl_EcommerceSales[[#This Row],[Quantity]] * _xlfn.XLOOKUP(tbl_EcommerceSales[[#This Row],[Product_ID]], Product_Master!A:A, Product_Master!F:F)</f>
        <v>2340</v>
      </c>
      <c r="Y3979" s="11">
        <f>tbl_EcommerceSales[[#This Row],[Net_Revenue]]-tbl_EcommerceSales[[#This Row],[Total_Cost]]</f>
        <v>2157</v>
      </c>
      <c r="Z3979" s="9">
        <f>IFERROR(#REF!/tbl_EcommerceSales[[#This Row],[Total_Cost]], 0)</f>
        <v>0</v>
      </c>
      <c r="AA3979" t="str">
        <f>TEXT(tbl_EcommerceSales[[#This Row],[Order_Date]],"mmm")</f>
        <v>Mar</v>
      </c>
      <c r="AB3979">
        <f>YEAR(tbl_EcommerceSales[[#This Row],[Order_Date]])</f>
        <v>2026</v>
      </c>
      <c r="AC3979" t="str">
        <f>IF(tbl_EcommerceSales[[#This Row],[Age]]&lt;18,"Under 18",IF(tbl_EcommerceSales[[#This Row],[Age]]&lt;=25,"18-25",IF(tbl_EcommerceSales[[#This Row],[Age]]&lt;=35,"26-35",IF(tbl_EcommerceSales[[#This Row],[Age]]&lt;=45,"36-45",IF(tbl_EcommerceSales[[#This Row],[Age]]&lt;=55,"46-55","56+")))))</f>
        <v>26-35</v>
      </c>
    </row>
    <row r="3980" spans="1:29" x14ac:dyDescent="0.35">
      <c r="A3980" t="s">
        <v>6035</v>
      </c>
      <c r="B3980" s="7">
        <v>46093</v>
      </c>
      <c r="C3980" t="s">
        <v>728</v>
      </c>
      <c r="D3980" t="s">
        <v>139</v>
      </c>
      <c r="E3980" t="s">
        <v>25</v>
      </c>
      <c r="F3980">
        <v>31</v>
      </c>
      <c r="G3980" t="s">
        <v>155</v>
      </c>
      <c r="H3980" t="s">
        <v>88</v>
      </c>
      <c r="I3980" t="s">
        <v>111</v>
      </c>
      <c r="J3980" t="s">
        <v>112</v>
      </c>
      <c r="K3980" t="s">
        <v>55</v>
      </c>
      <c r="L3980" t="s">
        <v>113</v>
      </c>
      <c r="M3980">
        <v>5</v>
      </c>
      <c r="N3980" s="2">
        <v>1799</v>
      </c>
      <c r="O3980" s="3">
        <v>0.1</v>
      </c>
      <c r="P3980" s="2">
        <v>4750</v>
      </c>
      <c r="Q3980" t="s">
        <v>156</v>
      </c>
      <c r="R3980" t="s">
        <v>33</v>
      </c>
      <c r="S3980" t="s">
        <v>34</v>
      </c>
      <c r="T3980" s="4">
        <v>5</v>
      </c>
      <c r="U3980" s="11">
        <f t="shared" si="62"/>
        <v>8995</v>
      </c>
      <c r="V3980" s="11">
        <f>tbl_EcommerceSales[[#This Row],[Gross_Sales]]*tbl_EcommerceSales[[#This Row],[Discount]]</f>
        <v>899.5</v>
      </c>
      <c r="W3980" s="11">
        <f>tbl_EcommerceSales[[#This Row],[Gross_Sales]]-tbl_EcommerceSales[[#This Row],[Discount_Amount]]</f>
        <v>8095.5</v>
      </c>
      <c r="X3980" s="11">
        <f>tbl_EcommerceSales[[#This Row],[Quantity]] * _xlfn.XLOOKUP(tbl_EcommerceSales[[#This Row],[Product_ID]], Product_Master!A:A, Product_Master!F:F)</f>
        <v>4750</v>
      </c>
      <c r="Y3980" s="11">
        <f>tbl_EcommerceSales[[#This Row],[Net_Revenue]]-tbl_EcommerceSales[[#This Row],[Total_Cost]]</f>
        <v>3345.5</v>
      </c>
      <c r="Z3980" s="9">
        <f>IFERROR(#REF!/tbl_EcommerceSales[[#This Row],[Total_Cost]], 0)</f>
        <v>0</v>
      </c>
      <c r="AA3980" t="str">
        <f>TEXT(tbl_EcommerceSales[[#This Row],[Order_Date]],"mmm")</f>
        <v>Mar</v>
      </c>
      <c r="AB3980">
        <f>YEAR(tbl_EcommerceSales[[#This Row],[Order_Date]])</f>
        <v>2026</v>
      </c>
      <c r="AC3980" t="str">
        <f>IF(tbl_EcommerceSales[[#This Row],[Age]]&lt;18,"Under 18",IF(tbl_EcommerceSales[[#This Row],[Age]]&lt;=25,"18-25",IF(tbl_EcommerceSales[[#This Row],[Age]]&lt;=35,"26-35",IF(tbl_EcommerceSales[[#This Row],[Age]]&lt;=45,"36-45",IF(tbl_EcommerceSales[[#This Row],[Age]]&lt;=55,"46-55","56+")))))</f>
        <v>26-35</v>
      </c>
    </row>
    <row r="3981" spans="1:29" x14ac:dyDescent="0.35">
      <c r="A3981" t="s">
        <v>6036</v>
      </c>
      <c r="B3981" s="7">
        <v>46093</v>
      </c>
      <c r="C3981" t="s">
        <v>1742</v>
      </c>
      <c r="D3981" t="s">
        <v>110</v>
      </c>
      <c r="E3981" t="s">
        <v>25</v>
      </c>
      <c r="F3981">
        <v>27</v>
      </c>
      <c r="G3981" t="s">
        <v>99</v>
      </c>
      <c r="H3981" t="s">
        <v>88</v>
      </c>
      <c r="I3981" t="s">
        <v>338</v>
      </c>
      <c r="J3981" t="s">
        <v>339</v>
      </c>
      <c r="K3981" t="s">
        <v>55</v>
      </c>
      <c r="L3981" t="s">
        <v>56</v>
      </c>
      <c r="M3981">
        <v>1</v>
      </c>
      <c r="N3981" s="2">
        <v>1499</v>
      </c>
      <c r="O3981" s="3">
        <v>0.05</v>
      </c>
      <c r="P3981" s="2">
        <v>780</v>
      </c>
      <c r="Q3981" t="s">
        <v>123</v>
      </c>
      <c r="R3981" t="s">
        <v>33</v>
      </c>
      <c r="S3981" t="s">
        <v>34</v>
      </c>
      <c r="T3981" s="4">
        <v>5</v>
      </c>
      <c r="U3981" s="11">
        <f t="shared" si="62"/>
        <v>1499</v>
      </c>
      <c r="V3981" s="11">
        <f>tbl_EcommerceSales[[#This Row],[Gross_Sales]]*tbl_EcommerceSales[[#This Row],[Discount]]</f>
        <v>74.95</v>
      </c>
      <c r="W3981" s="11">
        <f>tbl_EcommerceSales[[#This Row],[Gross_Sales]]-tbl_EcommerceSales[[#This Row],[Discount_Amount]]</f>
        <v>1424.05</v>
      </c>
      <c r="X3981" s="11">
        <f>tbl_EcommerceSales[[#This Row],[Quantity]] * _xlfn.XLOOKUP(tbl_EcommerceSales[[#This Row],[Product_ID]], Product_Master!A:A, Product_Master!F:F)</f>
        <v>780</v>
      </c>
      <c r="Y3981" s="11">
        <f>tbl_EcommerceSales[[#This Row],[Net_Revenue]]-tbl_EcommerceSales[[#This Row],[Total_Cost]]</f>
        <v>644.04999999999995</v>
      </c>
      <c r="Z3981" s="9">
        <f>IFERROR(#REF!/tbl_EcommerceSales[[#This Row],[Total_Cost]], 0)</f>
        <v>0</v>
      </c>
      <c r="AA3981" t="str">
        <f>TEXT(tbl_EcommerceSales[[#This Row],[Order_Date]],"mmm")</f>
        <v>Mar</v>
      </c>
      <c r="AB3981">
        <f>YEAR(tbl_EcommerceSales[[#This Row],[Order_Date]])</f>
        <v>2026</v>
      </c>
      <c r="AC3981" t="str">
        <f>IF(tbl_EcommerceSales[[#This Row],[Age]]&lt;18,"Under 18",IF(tbl_EcommerceSales[[#This Row],[Age]]&lt;=25,"18-25",IF(tbl_EcommerceSales[[#This Row],[Age]]&lt;=35,"26-35",IF(tbl_EcommerceSales[[#This Row],[Age]]&lt;=45,"36-45",IF(tbl_EcommerceSales[[#This Row],[Age]]&lt;=55,"46-55","56+")))))</f>
        <v>26-35</v>
      </c>
    </row>
    <row r="3982" spans="1:29" x14ac:dyDescent="0.35">
      <c r="A3982" t="s">
        <v>6037</v>
      </c>
      <c r="B3982" s="7">
        <v>46093</v>
      </c>
      <c r="C3982" t="s">
        <v>585</v>
      </c>
      <c r="D3982" t="s">
        <v>130</v>
      </c>
      <c r="E3982" t="s">
        <v>48</v>
      </c>
      <c r="F3982">
        <v>40</v>
      </c>
      <c r="G3982" t="s">
        <v>211</v>
      </c>
      <c r="H3982" t="s">
        <v>72</v>
      </c>
      <c r="I3982" t="s">
        <v>131</v>
      </c>
      <c r="J3982" t="s">
        <v>132</v>
      </c>
      <c r="K3982" t="s">
        <v>91</v>
      </c>
      <c r="L3982" t="s">
        <v>133</v>
      </c>
      <c r="M3982">
        <v>1</v>
      </c>
      <c r="N3982" s="2">
        <v>1299</v>
      </c>
      <c r="O3982" s="3">
        <v>0.05</v>
      </c>
      <c r="P3982" s="2">
        <v>610</v>
      </c>
      <c r="Q3982" t="s">
        <v>44</v>
      </c>
      <c r="R3982" t="s">
        <v>33</v>
      </c>
      <c r="S3982" t="s">
        <v>34</v>
      </c>
      <c r="T3982" s="4">
        <v>4</v>
      </c>
      <c r="U3982" s="11">
        <f t="shared" si="62"/>
        <v>1299</v>
      </c>
      <c r="V3982" s="11">
        <f>tbl_EcommerceSales[[#This Row],[Gross_Sales]]*tbl_EcommerceSales[[#This Row],[Discount]]</f>
        <v>64.95</v>
      </c>
      <c r="W3982" s="11">
        <f>tbl_EcommerceSales[[#This Row],[Gross_Sales]]-tbl_EcommerceSales[[#This Row],[Discount_Amount]]</f>
        <v>1234.05</v>
      </c>
      <c r="X3982" s="11">
        <f>tbl_EcommerceSales[[#This Row],[Quantity]] * _xlfn.XLOOKUP(tbl_EcommerceSales[[#This Row],[Product_ID]], Product_Master!A:A, Product_Master!F:F)</f>
        <v>610</v>
      </c>
      <c r="Y3982" s="11">
        <f>tbl_EcommerceSales[[#This Row],[Net_Revenue]]-tbl_EcommerceSales[[#This Row],[Total_Cost]]</f>
        <v>624.04999999999995</v>
      </c>
      <c r="Z3982" s="9">
        <f>IFERROR(#REF!/tbl_EcommerceSales[[#This Row],[Total_Cost]], 0)</f>
        <v>0</v>
      </c>
      <c r="AA3982" t="str">
        <f>TEXT(tbl_EcommerceSales[[#This Row],[Order_Date]],"mmm")</f>
        <v>Mar</v>
      </c>
      <c r="AB3982">
        <f>YEAR(tbl_EcommerceSales[[#This Row],[Order_Date]])</f>
        <v>2026</v>
      </c>
      <c r="AC3982" t="str">
        <f>IF(tbl_EcommerceSales[[#This Row],[Age]]&lt;18,"Under 18",IF(tbl_EcommerceSales[[#This Row],[Age]]&lt;=25,"18-25",IF(tbl_EcommerceSales[[#This Row],[Age]]&lt;=35,"26-35",IF(tbl_EcommerceSales[[#This Row],[Age]]&lt;=45,"36-45",IF(tbl_EcommerceSales[[#This Row],[Age]]&lt;=55,"46-55","56+")))))</f>
        <v>36-45</v>
      </c>
    </row>
    <row r="3983" spans="1:29" x14ac:dyDescent="0.35">
      <c r="A3983" t="s">
        <v>6038</v>
      </c>
      <c r="B3983" s="7">
        <v>46093</v>
      </c>
      <c r="C3983" t="s">
        <v>1797</v>
      </c>
      <c r="D3983" t="s">
        <v>102</v>
      </c>
      <c r="E3983" t="s">
        <v>48</v>
      </c>
      <c r="F3983">
        <v>29</v>
      </c>
      <c r="G3983" t="s">
        <v>61</v>
      </c>
      <c r="H3983" t="s">
        <v>27</v>
      </c>
      <c r="I3983" t="s">
        <v>241</v>
      </c>
      <c r="J3983" t="s">
        <v>242</v>
      </c>
      <c r="K3983" t="s">
        <v>42</v>
      </c>
      <c r="L3983" t="s">
        <v>243</v>
      </c>
      <c r="M3983">
        <v>2</v>
      </c>
      <c r="N3983" s="2">
        <v>649</v>
      </c>
      <c r="O3983" s="3">
        <v>0.05</v>
      </c>
      <c r="P3983" s="2">
        <v>580</v>
      </c>
      <c r="Q3983" t="s">
        <v>156</v>
      </c>
      <c r="R3983" t="s">
        <v>33</v>
      </c>
      <c r="S3983" t="s">
        <v>34</v>
      </c>
      <c r="T3983" s="4">
        <v>5</v>
      </c>
      <c r="U3983" s="11">
        <f t="shared" si="62"/>
        <v>1298</v>
      </c>
      <c r="V3983" s="11">
        <f>tbl_EcommerceSales[[#This Row],[Gross_Sales]]*tbl_EcommerceSales[[#This Row],[Discount]]</f>
        <v>64.900000000000006</v>
      </c>
      <c r="W3983" s="11">
        <f>tbl_EcommerceSales[[#This Row],[Gross_Sales]]-tbl_EcommerceSales[[#This Row],[Discount_Amount]]</f>
        <v>1233.0999999999999</v>
      </c>
      <c r="X3983" s="11">
        <f>tbl_EcommerceSales[[#This Row],[Quantity]] * _xlfn.XLOOKUP(tbl_EcommerceSales[[#This Row],[Product_ID]], Product_Master!A:A, Product_Master!F:F)</f>
        <v>580</v>
      </c>
      <c r="Y3983" s="11">
        <f>tbl_EcommerceSales[[#This Row],[Net_Revenue]]-tbl_EcommerceSales[[#This Row],[Total_Cost]]</f>
        <v>653.09999999999991</v>
      </c>
      <c r="Z3983" s="9">
        <f>IFERROR(#REF!/tbl_EcommerceSales[[#This Row],[Total_Cost]], 0)</f>
        <v>0</v>
      </c>
      <c r="AA3983" t="str">
        <f>TEXT(tbl_EcommerceSales[[#This Row],[Order_Date]],"mmm")</f>
        <v>Mar</v>
      </c>
      <c r="AB3983">
        <f>YEAR(tbl_EcommerceSales[[#This Row],[Order_Date]])</f>
        <v>2026</v>
      </c>
      <c r="AC3983" t="str">
        <f>IF(tbl_EcommerceSales[[#This Row],[Age]]&lt;18,"Under 18",IF(tbl_EcommerceSales[[#This Row],[Age]]&lt;=25,"18-25",IF(tbl_EcommerceSales[[#This Row],[Age]]&lt;=35,"26-35",IF(tbl_EcommerceSales[[#This Row],[Age]]&lt;=45,"36-45",IF(tbl_EcommerceSales[[#This Row],[Age]]&lt;=55,"46-55","56+")))))</f>
        <v>26-35</v>
      </c>
    </row>
    <row r="3984" spans="1:29" x14ac:dyDescent="0.35">
      <c r="A3984" t="s">
        <v>6039</v>
      </c>
      <c r="B3984" s="7">
        <v>46094</v>
      </c>
      <c r="C3984" t="s">
        <v>6040</v>
      </c>
      <c r="D3984" t="s">
        <v>305</v>
      </c>
      <c r="E3984" t="s">
        <v>48</v>
      </c>
      <c r="F3984">
        <v>37</v>
      </c>
      <c r="G3984" t="s">
        <v>289</v>
      </c>
      <c r="H3984" t="s">
        <v>88</v>
      </c>
      <c r="I3984" t="s">
        <v>111</v>
      </c>
      <c r="J3984" t="s">
        <v>112</v>
      </c>
      <c r="K3984" t="s">
        <v>55</v>
      </c>
      <c r="L3984" t="s">
        <v>113</v>
      </c>
      <c r="M3984">
        <v>1</v>
      </c>
      <c r="N3984" s="2">
        <v>1799</v>
      </c>
      <c r="O3984" s="3">
        <v>0.15</v>
      </c>
      <c r="P3984" s="2">
        <v>950</v>
      </c>
      <c r="Q3984" t="s">
        <v>32</v>
      </c>
      <c r="R3984" t="s">
        <v>93</v>
      </c>
      <c r="S3984" t="s">
        <v>34</v>
      </c>
      <c r="T3984" s="4">
        <v>5</v>
      </c>
      <c r="U3984" s="11">
        <f t="shared" si="62"/>
        <v>1799</v>
      </c>
      <c r="V3984" s="11">
        <f>tbl_EcommerceSales[[#This Row],[Gross_Sales]]*tbl_EcommerceSales[[#This Row],[Discount]]</f>
        <v>269.84999999999997</v>
      </c>
      <c r="W3984" s="11">
        <f>tbl_EcommerceSales[[#This Row],[Gross_Sales]]-tbl_EcommerceSales[[#This Row],[Discount_Amount]]</f>
        <v>1529.15</v>
      </c>
      <c r="X3984" s="11">
        <f>tbl_EcommerceSales[[#This Row],[Quantity]] * _xlfn.XLOOKUP(tbl_EcommerceSales[[#This Row],[Product_ID]], Product_Master!A:A, Product_Master!F:F)</f>
        <v>950</v>
      </c>
      <c r="Y3984" s="11">
        <f>tbl_EcommerceSales[[#This Row],[Net_Revenue]]-tbl_EcommerceSales[[#This Row],[Total_Cost]]</f>
        <v>579.15000000000009</v>
      </c>
      <c r="Z3984" s="9">
        <f>IFERROR(#REF!/tbl_EcommerceSales[[#This Row],[Total_Cost]], 0)</f>
        <v>0</v>
      </c>
      <c r="AA3984" t="str">
        <f>TEXT(tbl_EcommerceSales[[#This Row],[Order_Date]],"mmm")</f>
        <v>Mar</v>
      </c>
      <c r="AB3984">
        <f>YEAR(tbl_EcommerceSales[[#This Row],[Order_Date]])</f>
        <v>2026</v>
      </c>
      <c r="AC3984" t="str">
        <f>IF(tbl_EcommerceSales[[#This Row],[Age]]&lt;18,"Under 18",IF(tbl_EcommerceSales[[#This Row],[Age]]&lt;=25,"18-25",IF(tbl_EcommerceSales[[#This Row],[Age]]&lt;=35,"26-35",IF(tbl_EcommerceSales[[#This Row],[Age]]&lt;=45,"36-45",IF(tbl_EcommerceSales[[#This Row],[Age]]&lt;=55,"46-55","56+")))))</f>
        <v>36-45</v>
      </c>
    </row>
    <row r="3985" spans="1:29" x14ac:dyDescent="0.35">
      <c r="A3985" t="s">
        <v>6041</v>
      </c>
      <c r="B3985" s="7">
        <v>46094</v>
      </c>
      <c r="C3985" t="s">
        <v>614</v>
      </c>
      <c r="D3985" t="s">
        <v>110</v>
      </c>
      <c r="E3985" t="s">
        <v>48</v>
      </c>
      <c r="F3985">
        <v>21</v>
      </c>
      <c r="G3985" t="s">
        <v>174</v>
      </c>
      <c r="H3985" t="s">
        <v>39</v>
      </c>
      <c r="I3985" t="s">
        <v>73</v>
      </c>
      <c r="J3985" t="s">
        <v>74</v>
      </c>
      <c r="K3985" t="s">
        <v>55</v>
      </c>
      <c r="L3985" t="s">
        <v>75</v>
      </c>
      <c r="M3985">
        <v>4</v>
      </c>
      <c r="N3985" s="2">
        <v>2899</v>
      </c>
      <c r="O3985" s="3">
        <v>0.05</v>
      </c>
      <c r="P3985" s="2">
        <v>6800</v>
      </c>
      <c r="Q3985" t="s">
        <v>123</v>
      </c>
      <c r="R3985" t="s">
        <v>33</v>
      </c>
      <c r="S3985" t="s">
        <v>57</v>
      </c>
      <c r="T3985" s="4">
        <v>5</v>
      </c>
      <c r="U3985" s="11">
        <f t="shared" si="62"/>
        <v>11596</v>
      </c>
      <c r="V3985" s="11">
        <f>tbl_EcommerceSales[[#This Row],[Gross_Sales]]*tbl_EcommerceSales[[#This Row],[Discount]]</f>
        <v>579.80000000000007</v>
      </c>
      <c r="W3985" s="11">
        <f>tbl_EcommerceSales[[#This Row],[Gross_Sales]]-tbl_EcommerceSales[[#This Row],[Discount_Amount]]</f>
        <v>11016.2</v>
      </c>
      <c r="X3985" s="11">
        <f>tbl_EcommerceSales[[#This Row],[Quantity]] * _xlfn.XLOOKUP(tbl_EcommerceSales[[#This Row],[Product_ID]], Product_Master!A:A, Product_Master!F:F)</f>
        <v>6800</v>
      </c>
      <c r="Y3985" s="11">
        <f>tbl_EcommerceSales[[#This Row],[Net_Revenue]]-tbl_EcommerceSales[[#This Row],[Total_Cost]]</f>
        <v>4216.2000000000007</v>
      </c>
      <c r="Z3985" s="9">
        <f>IFERROR(#REF!/tbl_EcommerceSales[[#This Row],[Total_Cost]], 0)</f>
        <v>0</v>
      </c>
      <c r="AA3985" t="str">
        <f>TEXT(tbl_EcommerceSales[[#This Row],[Order_Date]],"mmm")</f>
        <v>Mar</v>
      </c>
      <c r="AB3985">
        <f>YEAR(tbl_EcommerceSales[[#This Row],[Order_Date]])</f>
        <v>2026</v>
      </c>
      <c r="AC3985" t="str">
        <f>IF(tbl_EcommerceSales[[#This Row],[Age]]&lt;18,"Under 18",IF(tbl_EcommerceSales[[#This Row],[Age]]&lt;=25,"18-25",IF(tbl_EcommerceSales[[#This Row],[Age]]&lt;=35,"26-35",IF(tbl_EcommerceSales[[#This Row],[Age]]&lt;=45,"36-45",IF(tbl_EcommerceSales[[#This Row],[Age]]&lt;=55,"46-55","56+")))))</f>
        <v>18-25</v>
      </c>
    </row>
    <row r="3986" spans="1:29" x14ac:dyDescent="0.35">
      <c r="A3986" t="s">
        <v>6042</v>
      </c>
      <c r="B3986" s="7">
        <v>46094</v>
      </c>
      <c r="C3986" t="s">
        <v>4286</v>
      </c>
      <c r="D3986" t="s">
        <v>216</v>
      </c>
      <c r="E3986" t="s">
        <v>48</v>
      </c>
      <c r="F3986">
        <v>19</v>
      </c>
      <c r="G3986" t="s">
        <v>136</v>
      </c>
      <c r="H3986" t="s">
        <v>88</v>
      </c>
      <c r="I3986" t="s">
        <v>131</v>
      </c>
      <c r="J3986" t="s">
        <v>132</v>
      </c>
      <c r="K3986" t="s">
        <v>91</v>
      </c>
      <c r="L3986" t="s">
        <v>133</v>
      </c>
      <c r="M3986">
        <v>2</v>
      </c>
      <c r="N3986" s="2">
        <v>1299</v>
      </c>
      <c r="O3986" s="3">
        <v>0.25</v>
      </c>
      <c r="P3986" s="2">
        <v>1220</v>
      </c>
      <c r="Q3986" t="s">
        <v>123</v>
      </c>
      <c r="R3986" t="s">
        <v>33</v>
      </c>
      <c r="S3986" t="s">
        <v>57</v>
      </c>
      <c r="T3986" s="4">
        <v>1</v>
      </c>
      <c r="U3986" s="11">
        <f t="shared" si="62"/>
        <v>2598</v>
      </c>
      <c r="V3986" s="11">
        <f>tbl_EcommerceSales[[#This Row],[Gross_Sales]]*tbl_EcommerceSales[[#This Row],[Discount]]</f>
        <v>649.5</v>
      </c>
      <c r="W3986" s="11">
        <f>tbl_EcommerceSales[[#This Row],[Gross_Sales]]-tbl_EcommerceSales[[#This Row],[Discount_Amount]]</f>
        <v>1948.5</v>
      </c>
      <c r="X3986" s="11">
        <f>tbl_EcommerceSales[[#This Row],[Quantity]] * _xlfn.XLOOKUP(tbl_EcommerceSales[[#This Row],[Product_ID]], Product_Master!A:A, Product_Master!F:F)</f>
        <v>1220</v>
      </c>
      <c r="Y3986" s="11">
        <f>tbl_EcommerceSales[[#This Row],[Net_Revenue]]-tbl_EcommerceSales[[#This Row],[Total_Cost]]</f>
        <v>728.5</v>
      </c>
      <c r="Z3986" s="9">
        <f>IFERROR(#REF!/tbl_EcommerceSales[[#This Row],[Total_Cost]], 0)</f>
        <v>0</v>
      </c>
      <c r="AA3986" t="str">
        <f>TEXT(tbl_EcommerceSales[[#This Row],[Order_Date]],"mmm")</f>
        <v>Mar</v>
      </c>
      <c r="AB3986">
        <f>YEAR(tbl_EcommerceSales[[#This Row],[Order_Date]])</f>
        <v>2026</v>
      </c>
      <c r="AC3986" t="str">
        <f>IF(tbl_EcommerceSales[[#This Row],[Age]]&lt;18,"Under 18",IF(tbl_EcommerceSales[[#This Row],[Age]]&lt;=25,"18-25",IF(tbl_EcommerceSales[[#This Row],[Age]]&lt;=35,"26-35",IF(tbl_EcommerceSales[[#This Row],[Age]]&lt;=45,"36-45",IF(tbl_EcommerceSales[[#This Row],[Age]]&lt;=55,"46-55","56+")))))</f>
        <v>18-25</v>
      </c>
    </row>
    <row r="3987" spans="1:29" x14ac:dyDescent="0.35">
      <c r="A3987" t="s">
        <v>6043</v>
      </c>
      <c r="B3987" s="7">
        <v>46094</v>
      </c>
      <c r="C3987" t="s">
        <v>571</v>
      </c>
      <c r="D3987" t="s">
        <v>116</v>
      </c>
      <c r="E3987" t="s">
        <v>25</v>
      </c>
      <c r="F3987">
        <v>42</v>
      </c>
      <c r="G3987" t="s">
        <v>142</v>
      </c>
      <c r="H3987" t="s">
        <v>88</v>
      </c>
      <c r="I3987" t="s">
        <v>111</v>
      </c>
      <c r="J3987" t="s">
        <v>112</v>
      </c>
      <c r="K3987" t="s">
        <v>55</v>
      </c>
      <c r="L3987" t="s">
        <v>113</v>
      </c>
      <c r="M3987">
        <v>1</v>
      </c>
      <c r="N3987" s="2">
        <v>1799</v>
      </c>
      <c r="O3987" s="3">
        <v>0.1</v>
      </c>
      <c r="P3987" s="2">
        <v>950</v>
      </c>
      <c r="Q3987" t="s">
        <v>32</v>
      </c>
      <c r="R3987" t="s">
        <v>33</v>
      </c>
      <c r="S3987" t="s">
        <v>57</v>
      </c>
      <c r="T3987" s="4">
        <v>3</v>
      </c>
      <c r="U3987" s="11">
        <f t="shared" si="62"/>
        <v>1799</v>
      </c>
      <c r="V3987" s="11">
        <f>tbl_EcommerceSales[[#This Row],[Gross_Sales]]*tbl_EcommerceSales[[#This Row],[Discount]]</f>
        <v>179.9</v>
      </c>
      <c r="W3987" s="11">
        <f>tbl_EcommerceSales[[#This Row],[Gross_Sales]]-tbl_EcommerceSales[[#This Row],[Discount_Amount]]</f>
        <v>1619.1</v>
      </c>
      <c r="X3987" s="11">
        <f>tbl_EcommerceSales[[#This Row],[Quantity]] * _xlfn.XLOOKUP(tbl_EcommerceSales[[#This Row],[Product_ID]], Product_Master!A:A, Product_Master!F:F)</f>
        <v>950</v>
      </c>
      <c r="Y3987" s="11">
        <f>tbl_EcommerceSales[[#This Row],[Net_Revenue]]-tbl_EcommerceSales[[#This Row],[Total_Cost]]</f>
        <v>669.09999999999991</v>
      </c>
      <c r="Z3987" s="9">
        <f>IFERROR(#REF!/tbl_EcommerceSales[[#This Row],[Total_Cost]], 0)</f>
        <v>0</v>
      </c>
      <c r="AA3987" t="str">
        <f>TEXT(tbl_EcommerceSales[[#This Row],[Order_Date]],"mmm")</f>
        <v>Mar</v>
      </c>
      <c r="AB3987">
        <f>YEAR(tbl_EcommerceSales[[#This Row],[Order_Date]])</f>
        <v>2026</v>
      </c>
      <c r="AC3987" t="str">
        <f>IF(tbl_EcommerceSales[[#This Row],[Age]]&lt;18,"Under 18",IF(tbl_EcommerceSales[[#This Row],[Age]]&lt;=25,"18-25",IF(tbl_EcommerceSales[[#This Row],[Age]]&lt;=35,"26-35",IF(tbl_EcommerceSales[[#This Row],[Age]]&lt;=45,"36-45",IF(tbl_EcommerceSales[[#This Row],[Age]]&lt;=55,"46-55","56+")))))</f>
        <v>36-45</v>
      </c>
    </row>
    <row r="3988" spans="1:29" x14ac:dyDescent="0.35">
      <c r="A3988" t="s">
        <v>6044</v>
      </c>
      <c r="B3988" s="7">
        <v>46094</v>
      </c>
      <c r="C3988" t="s">
        <v>1863</v>
      </c>
      <c r="D3988" t="s">
        <v>79</v>
      </c>
      <c r="E3988" t="s">
        <v>25</v>
      </c>
      <c r="F3988">
        <v>22</v>
      </c>
      <c r="G3988" t="s">
        <v>96</v>
      </c>
      <c r="H3988" t="s">
        <v>39</v>
      </c>
      <c r="I3988" t="s">
        <v>357</v>
      </c>
      <c r="J3988" t="s">
        <v>358</v>
      </c>
      <c r="K3988" t="s">
        <v>177</v>
      </c>
      <c r="L3988" t="s">
        <v>178</v>
      </c>
      <c r="M3988">
        <v>1</v>
      </c>
      <c r="N3988" s="2">
        <v>999</v>
      </c>
      <c r="O3988" s="3">
        <v>0.2</v>
      </c>
      <c r="P3988" s="2">
        <v>520</v>
      </c>
      <c r="Q3988" t="s">
        <v>44</v>
      </c>
      <c r="R3988" t="s">
        <v>33</v>
      </c>
      <c r="S3988" t="s">
        <v>34</v>
      </c>
      <c r="T3988" s="4">
        <v>5</v>
      </c>
      <c r="U3988" s="11">
        <f t="shared" si="62"/>
        <v>999</v>
      </c>
      <c r="V3988" s="11">
        <f>tbl_EcommerceSales[[#This Row],[Gross_Sales]]*tbl_EcommerceSales[[#This Row],[Discount]]</f>
        <v>199.8</v>
      </c>
      <c r="W3988" s="11">
        <f>tbl_EcommerceSales[[#This Row],[Gross_Sales]]-tbl_EcommerceSales[[#This Row],[Discount_Amount]]</f>
        <v>799.2</v>
      </c>
      <c r="X3988" s="11">
        <f>tbl_EcommerceSales[[#This Row],[Quantity]] * _xlfn.XLOOKUP(tbl_EcommerceSales[[#This Row],[Product_ID]], Product_Master!A:A, Product_Master!F:F)</f>
        <v>520</v>
      </c>
      <c r="Y3988" s="11">
        <f>tbl_EcommerceSales[[#This Row],[Net_Revenue]]-tbl_EcommerceSales[[#This Row],[Total_Cost]]</f>
        <v>279.20000000000005</v>
      </c>
      <c r="Z3988" s="9">
        <f>IFERROR(#REF!/tbl_EcommerceSales[[#This Row],[Total_Cost]], 0)</f>
        <v>0</v>
      </c>
      <c r="AA3988" t="str">
        <f>TEXT(tbl_EcommerceSales[[#This Row],[Order_Date]],"mmm")</f>
        <v>Mar</v>
      </c>
      <c r="AB3988">
        <f>YEAR(tbl_EcommerceSales[[#This Row],[Order_Date]])</f>
        <v>2026</v>
      </c>
      <c r="AC3988" t="str">
        <f>IF(tbl_EcommerceSales[[#This Row],[Age]]&lt;18,"Under 18",IF(tbl_EcommerceSales[[#This Row],[Age]]&lt;=25,"18-25",IF(tbl_EcommerceSales[[#This Row],[Age]]&lt;=35,"26-35",IF(tbl_EcommerceSales[[#This Row],[Age]]&lt;=45,"36-45",IF(tbl_EcommerceSales[[#This Row],[Age]]&lt;=55,"46-55","56+")))))</f>
        <v>18-25</v>
      </c>
    </row>
    <row r="3989" spans="1:29" x14ac:dyDescent="0.35">
      <c r="A3989" t="s">
        <v>6045</v>
      </c>
      <c r="B3989" s="7">
        <v>46094</v>
      </c>
      <c r="C3989" t="s">
        <v>2975</v>
      </c>
      <c r="D3989" t="s">
        <v>86</v>
      </c>
      <c r="E3989" t="s">
        <v>25</v>
      </c>
      <c r="F3989">
        <v>37</v>
      </c>
      <c r="G3989" t="s">
        <v>174</v>
      </c>
      <c r="H3989" t="s">
        <v>39</v>
      </c>
      <c r="I3989" t="s">
        <v>160</v>
      </c>
      <c r="J3989" t="s">
        <v>161</v>
      </c>
      <c r="K3989" t="s">
        <v>91</v>
      </c>
      <c r="L3989" t="s">
        <v>133</v>
      </c>
      <c r="M3989">
        <v>1</v>
      </c>
      <c r="N3989" s="2">
        <v>1099</v>
      </c>
      <c r="O3989" s="3">
        <v>0.1</v>
      </c>
      <c r="P3989" s="2">
        <v>520</v>
      </c>
      <c r="Q3989" t="s">
        <v>44</v>
      </c>
      <c r="R3989" t="s">
        <v>33</v>
      </c>
      <c r="S3989" t="s">
        <v>57</v>
      </c>
      <c r="T3989" s="4">
        <v>4</v>
      </c>
      <c r="U3989" s="11">
        <f t="shared" si="62"/>
        <v>1099</v>
      </c>
      <c r="V3989" s="11">
        <f>tbl_EcommerceSales[[#This Row],[Gross_Sales]]*tbl_EcommerceSales[[#This Row],[Discount]]</f>
        <v>109.9</v>
      </c>
      <c r="W3989" s="11">
        <f>tbl_EcommerceSales[[#This Row],[Gross_Sales]]-tbl_EcommerceSales[[#This Row],[Discount_Amount]]</f>
        <v>989.1</v>
      </c>
      <c r="X3989" s="11">
        <f>tbl_EcommerceSales[[#This Row],[Quantity]] * _xlfn.XLOOKUP(tbl_EcommerceSales[[#This Row],[Product_ID]], Product_Master!A:A, Product_Master!F:F)</f>
        <v>520</v>
      </c>
      <c r="Y3989" s="11">
        <f>tbl_EcommerceSales[[#This Row],[Net_Revenue]]-tbl_EcommerceSales[[#This Row],[Total_Cost]]</f>
        <v>469.1</v>
      </c>
      <c r="Z3989" s="9">
        <f>IFERROR(#REF!/tbl_EcommerceSales[[#This Row],[Total_Cost]], 0)</f>
        <v>0</v>
      </c>
      <c r="AA3989" t="str">
        <f>TEXT(tbl_EcommerceSales[[#This Row],[Order_Date]],"mmm")</f>
        <v>Mar</v>
      </c>
      <c r="AB3989">
        <f>YEAR(tbl_EcommerceSales[[#This Row],[Order_Date]])</f>
        <v>2026</v>
      </c>
      <c r="AC3989" t="str">
        <f>IF(tbl_EcommerceSales[[#This Row],[Age]]&lt;18,"Under 18",IF(tbl_EcommerceSales[[#This Row],[Age]]&lt;=25,"18-25",IF(tbl_EcommerceSales[[#This Row],[Age]]&lt;=35,"26-35",IF(tbl_EcommerceSales[[#This Row],[Age]]&lt;=45,"36-45",IF(tbl_EcommerceSales[[#This Row],[Age]]&lt;=55,"46-55","56+")))))</f>
        <v>36-45</v>
      </c>
    </row>
    <row r="3990" spans="1:29" x14ac:dyDescent="0.35">
      <c r="A3990" t="s">
        <v>6046</v>
      </c>
      <c r="B3990" s="7">
        <v>46094</v>
      </c>
      <c r="C3990" t="s">
        <v>3870</v>
      </c>
      <c r="D3990" t="s">
        <v>37</v>
      </c>
      <c r="E3990" t="s">
        <v>48</v>
      </c>
      <c r="F3990">
        <v>36</v>
      </c>
      <c r="G3990" t="s">
        <v>96</v>
      </c>
      <c r="H3990" t="s">
        <v>39</v>
      </c>
      <c r="I3990" t="s">
        <v>67</v>
      </c>
      <c r="J3990" t="s">
        <v>68</v>
      </c>
      <c r="K3990" t="s">
        <v>42</v>
      </c>
      <c r="L3990" t="s">
        <v>43</v>
      </c>
      <c r="M3990">
        <v>1</v>
      </c>
      <c r="N3990" s="2">
        <v>799</v>
      </c>
      <c r="O3990" s="3">
        <v>0.1</v>
      </c>
      <c r="P3990" s="2">
        <v>360</v>
      </c>
      <c r="Q3990" t="s">
        <v>44</v>
      </c>
      <c r="R3990" t="s">
        <v>33</v>
      </c>
      <c r="S3990" t="s">
        <v>34</v>
      </c>
      <c r="T3990" s="4">
        <v>3</v>
      </c>
      <c r="U3990" s="11">
        <f t="shared" si="62"/>
        <v>799</v>
      </c>
      <c r="V3990" s="11">
        <f>tbl_EcommerceSales[[#This Row],[Gross_Sales]]*tbl_EcommerceSales[[#This Row],[Discount]]</f>
        <v>79.900000000000006</v>
      </c>
      <c r="W3990" s="11">
        <f>tbl_EcommerceSales[[#This Row],[Gross_Sales]]-tbl_EcommerceSales[[#This Row],[Discount_Amount]]</f>
        <v>719.1</v>
      </c>
      <c r="X3990" s="11">
        <f>tbl_EcommerceSales[[#This Row],[Quantity]] * _xlfn.XLOOKUP(tbl_EcommerceSales[[#This Row],[Product_ID]], Product_Master!A:A, Product_Master!F:F)</f>
        <v>360</v>
      </c>
      <c r="Y3990" s="11">
        <f>tbl_EcommerceSales[[#This Row],[Net_Revenue]]-tbl_EcommerceSales[[#This Row],[Total_Cost]]</f>
        <v>359.1</v>
      </c>
      <c r="Z3990" s="9">
        <f>IFERROR(#REF!/tbl_EcommerceSales[[#This Row],[Total_Cost]], 0)</f>
        <v>0</v>
      </c>
      <c r="AA3990" t="str">
        <f>TEXT(tbl_EcommerceSales[[#This Row],[Order_Date]],"mmm")</f>
        <v>Mar</v>
      </c>
      <c r="AB3990">
        <f>YEAR(tbl_EcommerceSales[[#This Row],[Order_Date]])</f>
        <v>2026</v>
      </c>
      <c r="AC3990" t="str">
        <f>IF(tbl_EcommerceSales[[#This Row],[Age]]&lt;18,"Under 18",IF(tbl_EcommerceSales[[#This Row],[Age]]&lt;=25,"18-25",IF(tbl_EcommerceSales[[#This Row],[Age]]&lt;=35,"26-35",IF(tbl_EcommerceSales[[#This Row],[Age]]&lt;=45,"36-45",IF(tbl_EcommerceSales[[#This Row],[Age]]&lt;=55,"46-55","56+")))))</f>
        <v>36-45</v>
      </c>
    </row>
    <row r="3991" spans="1:29" x14ac:dyDescent="0.35">
      <c r="A3991" t="s">
        <v>6047</v>
      </c>
      <c r="B3991" s="7">
        <v>46094</v>
      </c>
      <c r="C3991" t="s">
        <v>1452</v>
      </c>
      <c r="D3991" t="s">
        <v>305</v>
      </c>
      <c r="E3991" t="s">
        <v>25</v>
      </c>
      <c r="F3991">
        <v>43</v>
      </c>
      <c r="G3991" t="s">
        <v>103</v>
      </c>
      <c r="H3991" t="s">
        <v>27</v>
      </c>
      <c r="I3991" t="s">
        <v>160</v>
      </c>
      <c r="J3991" t="s">
        <v>161</v>
      </c>
      <c r="K3991" t="s">
        <v>91</v>
      </c>
      <c r="L3991" t="s">
        <v>133</v>
      </c>
      <c r="M3991">
        <v>1</v>
      </c>
      <c r="N3991" s="2">
        <v>1099</v>
      </c>
      <c r="O3991" s="3">
        <v>0.05</v>
      </c>
      <c r="P3991" s="2">
        <v>520</v>
      </c>
      <c r="Q3991" t="s">
        <v>123</v>
      </c>
      <c r="R3991" t="s">
        <v>33</v>
      </c>
      <c r="S3991" t="s">
        <v>57</v>
      </c>
      <c r="T3991" s="4">
        <v>5</v>
      </c>
      <c r="U3991" s="11">
        <f t="shared" si="62"/>
        <v>1099</v>
      </c>
      <c r="V3991" s="11">
        <f>tbl_EcommerceSales[[#This Row],[Gross_Sales]]*tbl_EcommerceSales[[#This Row],[Discount]]</f>
        <v>54.95</v>
      </c>
      <c r="W3991" s="11">
        <f>tbl_EcommerceSales[[#This Row],[Gross_Sales]]-tbl_EcommerceSales[[#This Row],[Discount_Amount]]</f>
        <v>1044.05</v>
      </c>
      <c r="X3991" s="11">
        <f>tbl_EcommerceSales[[#This Row],[Quantity]] * _xlfn.XLOOKUP(tbl_EcommerceSales[[#This Row],[Product_ID]], Product_Master!A:A, Product_Master!F:F)</f>
        <v>520</v>
      </c>
      <c r="Y3991" s="11">
        <f>tbl_EcommerceSales[[#This Row],[Net_Revenue]]-tbl_EcommerceSales[[#This Row],[Total_Cost]]</f>
        <v>524.04999999999995</v>
      </c>
      <c r="Z3991" s="9">
        <f>IFERROR(#REF!/tbl_EcommerceSales[[#This Row],[Total_Cost]], 0)</f>
        <v>0</v>
      </c>
      <c r="AA3991" t="str">
        <f>TEXT(tbl_EcommerceSales[[#This Row],[Order_Date]],"mmm")</f>
        <v>Mar</v>
      </c>
      <c r="AB3991">
        <f>YEAR(tbl_EcommerceSales[[#This Row],[Order_Date]])</f>
        <v>2026</v>
      </c>
      <c r="AC3991" t="str">
        <f>IF(tbl_EcommerceSales[[#This Row],[Age]]&lt;18,"Under 18",IF(tbl_EcommerceSales[[#This Row],[Age]]&lt;=25,"18-25",IF(tbl_EcommerceSales[[#This Row],[Age]]&lt;=35,"26-35",IF(tbl_EcommerceSales[[#This Row],[Age]]&lt;=45,"36-45",IF(tbl_EcommerceSales[[#This Row],[Age]]&lt;=55,"46-55","56+")))))</f>
        <v>36-45</v>
      </c>
    </row>
    <row r="3992" spans="1:29" x14ac:dyDescent="0.35">
      <c r="A3992" t="s">
        <v>6048</v>
      </c>
      <c r="B3992" s="7">
        <v>46095</v>
      </c>
      <c r="C3992" t="s">
        <v>3327</v>
      </c>
      <c r="D3992" t="s">
        <v>79</v>
      </c>
      <c r="E3992" t="s">
        <v>48</v>
      </c>
      <c r="F3992">
        <v>31</v>
      </c>
      <c r="G3992" t="s">
        <v>211</v>
      </c>
      <c r="H3992" t="s">
        <v>72</v>
      </c>
      <c r="I3992" t="s">
        <v>28</v>
      </c>
      <c r="J3992" t="s">
        <v>29</v>
      </c>
      <c r="K3992" t="s">
        <v>30</v>
      </c>
      <c r="L3992" t="s">
        <v>31</v>
      </c>
      <c r="M3992">
        <v>1</v>
      </c>
      <c r="N3992" s="2">
        <v>5999</v>
      </c>
      <c r="O3992" s="3">
        <v>0</v>
      </c>
      <c r="P3992" s="2">
        <v>3900</v>
      </c>
      <c r="Q3992" t="s">
        <v>156</v>
      </c>
      <c r="R3992" t="s">
        <v>33</v>
      </c>
      <c r="S3992" t="s">
        <v>34</v>
      </c>
      <c r="T3992" s="4">
        <v>5</v>
      </c>
      <c r="U3992" s="11">
        <f t="shared" si="62"/>
        <v>5999</v>
      </c>
      <c r="V3992" s="11">
        <f>tbl_EcommerceSales[[#This Row],[Gross_Sales]]*tbl_EcommerceSales[[#This Row],[Discount]]</f>
        <v>0</v>
      </c>
      <c r="W3992" s="11">
        <f>tbl_EcommerceSales[[#This Row],[Gross_Sales]]-tbl_EcommerceSales[[#This Row],[Discount_Amount]]</f>
        <v>5999</v>
      </c>
      <c r="X3992" s="11">
        <f>tbl_EcommerceSales[[#This Row],[Quantity]] * _xlfn.XLOOKUP(tbl_EcommerceSales[[#This Row],[Product_ID]], Product_Master!A:A, Product_Master!F:F)</f>
        <v>3900</v>
      </c>
      <c r="Y3992" s="11">
        <f>tbl_EcommerceSales[[#This Row],[Net_Revenue]]-tbl_EcommerceSales[[#This Row],[Total_Cost]]</f>
        <v>2099</v>
      </c>
      <c r="Z3992" s="9">
        <f>IFERROR(#REF!/tbl_EcommerceSales[[#This Row],[Total_Cost]], 0)</f>
        <v>0</v>
      </c>
      <c r="AA3992" t="str">
        <f>TEXT(tbl_EcommerceSales[[#This Row],[Order_Date]],"mmm")</f>
        <v>Mar</v>
      </c>
      <c r="AB3992">
        <f>YEAR(tbl_EcommerceSales[[#This Row],[Order_Date]])</f>
        <v>2026</v>
      </c>
      <c r="AC3992" t="str">
        <f>IF(tbl_EcommerceSales[[#This Row],[Age]]&lt;18,"Under 18",IF(tbl_EcommerceSales[[#This Row],[Age]]&lt;=25,"18-25",IF(tbl_EcommerceSales[[#This Row],[Age]]&lt;=35,"26-35",IF(tbl_EcommerceSales[[#This Row],[Age]]&lt;=45,"36-45",IF(tbl_EcommerceSales[[#This Row],[Age]]&lt;=55,"46-55","56+")))))</f>
        <v>26-35</v>
      </c>
    </row>
    <row r="3993" spans="1:29" x14ac:dyDescent="0.35">
      <c r="A3993" t="s">
        <v>6049</v>
      </c>
      <c r="B3993" s="7">
        <v>46095</v>
      </c>
      <c r="C3993" t="s">
        <v>2645</v>
      </c>
      <c r="D3993" t="s">
        <v>181</v>
      </c>
      <c r="E3993" t="s">
        <v>48</v>
      </c>
      <c r="F3993">
        <v>18</v>
      </c>
      <c r="G3993" t="s">
        <v>145</v>
      </c>
      <c r="H3993" t="s">
        <v>39</v>
      </c>
      <c r="I3993" t="s">
        <v>160</v>
      </c>
      <c r="J3993" t="s">
        <v>161</v>
      </c>
      <c r="K3993" t="s">
        <v>91</v>
      </c>
      <c r="L3993" t="s">
        <v>133</v>
      </c>
      <c r="M3993">
        <v>1</v>
      </c>
      <c r="N3993" s="2">
        <v>1099</v>
      </c>
      <c r="O3993" s="3">
        <v>0.1</v>
      </c>
      <c r="P3993" s="2">
        <v>520</v>
      </c>
      <c r="Q3993" t="s">
        <v>32</v>
      </c>
      <c r="R3993" t="s">
        <v>33</v>
      </c>
      <c r="S3993" t="s">
        <v>57</v>
      </c>
      <c r="T3993" s="4">
        <v>4</v>
      </c>
      <c r="U3993" s="11">
        <f t="shared" si="62"/>
        <v>1099</v>
      </c>
      <c r="V3993" s="11">
        <f>tbl_EcommerceSales[[#This Row],[Gross_Sales]]*tbl_EcommerceSales[[#This Row],[Discount]]</f>
        <v>109.9</v>
      </c>
      <c r="W3993" s="11">
        <f>tbl_EcommerceSales[[#This Row],[Gross_Sales]]-tbl_EcommerceSales[[#This Row],[Discount_Amount]]</f>
        <v>989.1</v>
      </c>
      <c r="X3993" s="11">
        <f>tbl_EcommerceSales[[#This Row],[Quantity]] * _xlfn.XLOOKUP(tbl_EcommerceSales[[#This Row],[Product_ID]], Product_Master!A:A, Product_Master!F:F)</f>
        <v>520</v>
      </c>
      <c r="Y3993" s="11">
        <f>tbl_EcommerceSales[[#This Row],[Net_Revenue]]-tbl_EcommerceSales[[#This Row],[Total_Cost]]</f>
        <v>469.1</v>
      </c>
      <c r="Z3993" s="9">
        <f>IFERROR(#REF!/tbl_EcommerceSales[[#This Row],[Total_Cost]], 0)</f>
        <v>0</v>
      </c>
      <c r="AA3993" t="str">
        <f>TEXT(tbl_EcommerceSales[[#This Row],[Order_Date]],"mmm")</f>
        <v>Mar</v>
      </c>
      <c r="AB3993">
        <f>YEAR(tbl_EcommerceSales[[#This Row],[Order_Date]])</f>
        <v>2026</v>
      </c>
      <c r="AC3993" t="str">
        <f>IF(tbl_EcommerceSales[[#This Row],[Age]]&lt;18,"Under 18",IF(tbl_EcommerceSales[[#This Row],[Age]]&lt;=25,"18-25",IF(tbl_EcommerceSales[[#This Row],[Age]]&lt;=35,"26-35",IF(tbl_EcommerceSales[[#This Row],[Age]]&lt;=45,"36-45",IF(tbl_EcommerceSales[[#This Row],[Age]]&lt;=55,"46-55","56+")))))</f>
        <v>18-25</v>
      </c>
    </row>
    <row r="3994" spans="1:29" x14ac:dyDescent="0.35">
      <c r="A3994" t="s">
        <v>6050</v>
      </c>
      <c r="B3994" s="7">
        <v>46095</v>
      </c>
      <c r="C3994" t="s">
        <v>1174</v>
      </c>
      <c r="D3994" t="s">
        <v>195</v>
      </c>
      <c r="E3994" t="s">
        <v>48</v>
      </c>
      <c r="F3994">
        <v>18</v>
      </c>
      <c r="G3994" t="s">
        <v>142</v>
      </c>
      <c r="H3994" t="s">
        <v>88</v>
      </c>
      <c r="I3994" t="s">
        <v>276</v>
      </c>
      <c r="J3994" t="s">
        <v>277</v>
      </c>
      <c r="K3994" t="s">
        <v>30</v>
      </c>
      <c r="L3994" t="s">
        <v>278</v>
      </c>
      <c r="M3994">
        <v>2</v>
      </c>
      <c r="N3994" s="2">
        <v>1599</v>
      </c>
      <c r="O3994" s="3">
        <v>0.05</v>
      </c>
      <c r="P3994" s="2">
        <v>1700</v>
      </c>
      <c r="Q3994" t="s">
        <v>44</v>
      </c>
      <c r="R3994" t="s">
        <v>33</v>
      </c>
      <c r="S3994" t="s">
        <v>34</v>
      </c>
      <c r="T3994" s="4">
        <v>3</v>
      </c>
      <c r="U3994" s="11">
        <f t="shared" si="62"/>
        <v>3198</v>
      </c>
      <c r="V3994" s="11">
        <f>tbl_EcommerceSales[[#This Row],[Gross_Sales]]*tbl_EcommerceSales[[#This Row],[Discount]]</f>
        <v>159.9</v>
      </c>
      <c r="W3994" s="11">
        <f>tbl_EcommerceSales[[#This Row],[Gross_Sales]]-tbl_EcommerceSales[[#This Row],[Discount_Amount]]</f>
        <v>3038.1</v>
      </c>
      <c r="X3994" s="11">
        <f>tbl_EcommerceSales[[#This Row],[Quantity]] * _xlfn.XLOOKUP(tbl_EcommerceSales[[#This Row],[Product_ID]], Product_Master!A:A, Product_Master!F:F)</f>
        <v>1700</v>
      </c>
      <c r="Y3994" s="11">
        <f>tbl_EcommerceSales[[#This Row],[Net_Revenue]]-tbl_EcommerceSales[[#This Row],[Total_Cost]]</f>
        <v>1338.1</v>
      </c>
      <c r="Z3994" s="9">
        <f>IFERROR(#REF!/tbl_EcommerceSales[[#This Row],[Total_Cost]], 0)</f>
        <v>0</v>
      </c>
      <c r="AA3994" t="str">
        <f>TEXT(tbl_EcommerceSales[[#This Row],[Order_Date]],"mmm")</f>
        <v>Mar</v>
      </c>
      <c r="AB3994">
        <f>YEAR(tbl_EcommerceSales[[#This Row],[Order_Date]])</f>
        <v>2026</v>
      </c>
      <c r="AC3994" t="str">
        <f>IF(tbl_EcommerceSales[[#This Row],[Age]]&lt;18,"Under 18",IF(tbl_EcommerceSales[[#This Row],[Age]]&lt;=25,"18-25",IF(tbl_EcommerceSales[[#This Row],[Age]]&lt;=35,"26-35",IF(tbl_EcommerceSales[[#This Row],[Age]]&lt;=45,"36-45",IF(tbl_EcommerceSales[[#This Row],[Age]]&lt;=55,"46-55","56+")))))</f>
        <v>18-25</v>
      </c>
    </row>
    <row r="3995" spans="1:29" x14ac:dyDescent="0.35">
      <c r="A3995" t="s">
        <v>6051</v>
      </c>
      <c r="B3995" s="7">
        <v>46095</v>
      </c>
      <c r="C3995" t="s">
        <v>689</v>
      </c>
      <c r="D3995" t="s">
        <v>227</v>
      </c>
      <c r="E3995" t="s">
        <v>48</v>
      </c>
      <c r="F3995">
        <v>39</v>
      </c>
      <c r="G3995" t="s">
        <v>122</v>
      </c>
      <c r="H3995" t="s">
        <v>72</v>
      </c>
      <c r="I3995" t="s">
        <v>165</v>
      </c>
      <c r="J3995" t="s">
        <v>166</v>
      </c>
      <c r="K3995" t="s">
        <v>42</v>
      </c>
      <c r="L3995" t="s">
        <v>167</v>
      </c>
      <c r="M3995">
        <v>1</v>
      </c>
      <c r="N3995" s="2">
        <v>1799</v>
      </c>
      <c r="O3995" s="3">
        <v>0.3</v>
      </c>
      <c r="P3995" s="2">
        <v>900</v>
      </c>
      <c r="Q3995" t="s">
        <v>123</v>
      </c>
      <c r="R3995" t="s">
        <v>33</v>
      </c>
      <c r="S3995" t="s">
        <v>34</v>
      </c>
      <c r="T3995" s="4">
        <v>5</v>
      </c>
      <c r="U3995" s="11">
        <f t="shared" si="62"/>
        <v>1799</v>
      </c>
      <c r="V3995" s="11">
        <f>tbl_EcommerceSales[[#This Row],[Gross_Sales]]*tbl_EcommerceSales[[#This Row],[Discount]]</f>
        <v>539.69999999999993</v>
      </c>
      <c r="W3995" s="11">
        <f>tbl_EcommerceSales[[#This Row],[Gross_Sales]]-tbl_EcommerceSales[[#This Row],[Discount_Amount]]</f>
        <v>1259.3000000000002</v>
      </c>
      <c r="X3995" s="11">
        <f>tbl_EcommerceSales[[#This Row],[Quantity]] * _xlfn.XLOOKUP(tbl_EcommerceSales[[#This Row],[Product_ID]], Product_Master!A:A, Product_Master!F:F)</f>
        <v>900</v>
      </c>
      <c r="Y3995" s="11">
        <f>tbl_EcommerceSales[[#This Row],[Net_Revenue]]-tbl_EcommerceSales[[#This Row],[Total_Cost]]</f>
        <v>359.30000000000018</v>
      </c>
      <c r="Z3995" s="9">
        <f>IFERROR(#REF!/tbl_EcommerceSales[[#This Row],[Total_Cost]], 0)</f>
        <v>0</v>
      </c>
      <c r="AA3995" t="str">
        <f>TEXT(tbl_EcommerceSales[[#This Row],[Order_Date]],"mmm")</f>
        <v>Mar</v>
      </c>
      <c r="AB3995">
        <f>YEAR(tbl_EcommerceSales[[#This Row],[Order_Date]])</f>
        <v>2026</v>
      </c>
      <c r="AC3995" t="str">
        <f>IF(tbl_EcommerceSales[[#This Row],[Age]]&lt;18,"Under 18",IF(tbl_EcommerceSales[[#This Row],[Age]]&lt;=25,"18-25",IF(tbl_EcommerceSales[[#This Row],[Age]]&lt;=35,"26-35",IF(tbl_EcommerceSales[[#This Row],[Age]]&lt;=45,"36-45",IF(tbl_EcommerceSales[[#This Row],[Age]]&lt;=55,"46-55","56+")))))</f>
        <v>36-45</v>
      </c>
    </row>
    <row r="3996" spans="1:29" x14ac:dyDescent="0.35">
      <c r="A3996" t="s">
        <v>6052</v>
      </c>
      <c r="B3996" s="7">
        <v>46095</v>
      </c>
      <c r="C3996" t="s">
        <v>3018</v>
      </c>
      <c r="D3996" t="s">
        <v>170</v>
      </c>
      <c r="E3996" t="s">
        <v>48</v>
      </c>
      <c r="F3996">
        <v>45</v>
      </c>
      <c r="G3996" t="s">
        <v>270</v>
      </c>
      <c r="H3996" t="s">
        <v>72</v>
      </c>
      <c r="I3996" t="s">
        <v>517</v>
      </c>
      <c r="J3996" t="s">
        <v>518</v>
      </c>
      <c r="K3996" t="s">
        <v>30</v>
      </c>
      <c r="L3996" t="s">
        <v>278</v>
      </c>
      <c r="M3996">
        <v>1</v>
      </c>
      <c r="N3996" s="2">
        <v>1299</v>
      </c>
      <c r="O3996" s="3">
        <v>0</v>
      </c>
      <c r="P3996" s="2">
        <v>690</v>
      </c>
      <c r="Q3996" t="s">
        <v>32</v>
      </c>
      <c r="R3996" t="s">
        <v>33</v>
      </c>
      <c r="S3996" t="s">
        <v>34</v>
      </c>
      <c r="T3996" s="4">
        <v>2</v>
      </c>
      <c r="U3996" s="11">
        <f t="shared" si="62"/>
        <v>1299</v>
      </c>
      <c r="V3996" s="11">
        <f>tbl_EcommerceSales[[#This Row],[Gross_Sales]]*tbl_EcommerceSales[[#This Row],[Discount]]</f>
        <v>0</v>
      </c>
      <c r="W3996" s="11">
        <f>tbl_EcommerceSales[[#This Row],[Gross_Sales]]-tbl_EcommerceSales[[#This Row],[Discount_Amount]]</f>
        <v>1299</v>
      </c>
      <c r="X3996" s="11">
        <f>tbl_EcommerceSales[[#This Row],[Quantity]] * _xlfn.XLOOKUP(tbl_EcommerceSales[[#This Row],[Product_ID]], Product_Master!A:A, Product_Master!F:F)</f>
        <v>690</v>
      </c>
      <c r="Y3996" s="11">
        <f>tbl_EcommerceSales[[#This Row],[Net_Revenue]]-tbl_EcommerceSales[[#This Row],[Total_Cost]]</f>
        <v>609</v>
      </c>
      <c r="Z3996" s="9">
        <f>IFERROR(#REF!/tbl_EcommerceSales[[#This Row],[Total_Cost]], 0)</f>
        <v>0</v>
      </c>
      <c r="AA3996" t="str">
        <f>TEXT(tbl_EcommerceSales[[#This Row],[Order_Date]],"mmm")</f>
        <v>Mar</v>
      </c>
      <c r="AB3996">
        <f>YEAR(tbl_EcommerceSales[[#This Row],[Order_Date]])</f>
        <v>2026</v>
      </c>
      <c r="AC3996" t="str">
        <f>IF(tbl_EcommerceSales[[#This Row],[Age]]&lt;18,"Under 18",IF(tbl_EcommerceSales[[#This Row],[Age]]&lt;=25,"18-25",IF(tbl_EcommerceSales[[#This Row],[Age]]&lt;=35,"26-35",IF(tbl_EcommerceSales[[#This Row],[Age]]&lt;=45,"36-45",IF(tbl_EcommerceSales[[#This Row],[Age]]&lt;=55,"46-55","56+")))))</f>
        <v>36-45</v>
      </c>
    </row>
    <row r="3997" spans="1:29" x14ac:dyDescent="0.35">
      <c r="A3997" t="s">
        <v>6053</v>
      </c>
      <c r="B3997" s="7">
        <v>46095</v>
      </c>
      <c r="C3997" t="s">
        <v>6054</v>
      </c>
      <c r="D3997" t="s">
        <v>254</v>
      </c>
      <c r="E3997" t="s">
        <v>48</v>
      </c>
      <c r="F3997">
        <v>37</v>
      </c>
      <c r="G3997" t="s">
        <v>171</v>
      </c>
      <c r="H3997" t="s">
        <v>39</v>
      </c>
      <c r="I3997" t="s">
        <v>160</v>
      </c>
      <c r="J3997" t="s">
        <v>161</v>
      </c>
      <c r="K3997" t="s">
        <v>91</v>
      </c>
      <c r="L3997" t="s">
        <v>133</v>
      </c>
      <c r="M3997">
        <v>2</v>
      </c>
      <c r="N3997" s="2">
        <v>1099</v>
      </c>
      <c r="O3997" s="3">
        <v>0.1</v>
      </c>
      <c r="P3997" s="2">
        <v>1040</v>
      </c>
      <c r="Q3997" t="s">
        <v>44</v>
      </c>
      <c r="R3997" t="s">
        <v>33</v>
      </c>
      <c r="S3997" t="s">
        <v>57</v>
      </c>
      <c r="T3997" s="4">
        <v>5</v>
      </c>
      <c r="U3997" s="11">
        <f t="shared" si="62"/>
        <v>2198</v>
      </c>
      <c r="V3997" s="11">
        <f>tbl_EcommerceSales[[#This Row],[Gross_Sales]]*tbl_EcommerceSales[[#This Row],[Discount]]</f>
        <v>219.8</v>
      </c>
      <c r="W3997" s="11">
        <f>tbl_EcommerceSales[[#This Row],[Gross_Sales]]-tbl_EcommerceSales[[#This Row],[Discount_Amount]]</f>
        <v>1978.2</v>
      </c>
      <c r="X3997" s="11">
        <f>tbl_EcommerceSales[[#This Row],[Quantity]] * _xlfn.XLOOKUP(tbl_EcommerceSales[[#This Row],[Product_ID]], Product_Master!A:A, Product_Master!F:F)</f>
        <v>1040</v>
      </c>
      <c r="Y3997" s="11">
        <f>tbl_EcommerceSales[[#This Row],[Net_Revenue]]-tbl_EcommerceSales[[#This Row],[Total_Cost]]</f>
        <v>938.2</v>
      </c>
      <c r="Z3997" s="9">
        <f>IFERROR(#REF!/tbl_EcommerceSales[[#This Row],[Total_Cost]], 0)</f>
        <v>0</v>
      </c>
      <c r="AA3997" t="str">
        <f>TEXT(tbl_EcommerceSales[[#This Row],[Order_Date]],"mmm")</f>
        <v>Mar</v>
      </c>
      <c r="AB3997">
        <f>YEAR(tbl_EcommerceSales[[#This Row],[Order_Date]])</f>
        <v>2026</v>
      </c>
      <c r="AC3997" t="str">
        <f>IF(tbl_EcommerceSales[[#This Row],[Age]]&lt;18,"Under 18",IF(tbl_EcommerceSales[[#This Row],[Age]]&lt;=25,"18-25",IF(tbl_EcommerceSales[[#This Row],[Age]]&lt;=35,"26-35",IF(tbl_EcommerceSales[[#This Row],[Age]]&lt;=45,"36-45",IF(tbl_EcommerceSales[[#This Row],[Age]]&lt;=55,"46-55","56+")))))</f>
        <v>36-45</v>
      </c>
    </row>
    <row r="3998" spans="1:29" x14ac:dyDescent="0.35">
      <c r="A3998" t="s">
        <v>6055</v>
      </c>
      <c r="B3998" s="7">
        <v>46095</v>
      </c>
      <c r="C3998" t="s">
        <v>2189</v>
      </c>
      <c r="D3998" t="s">
        <v>116</v>
      </c>
      <c r="E3998" t="s">
        <v>25</v>
      </c>
      <c r="F3998">
        <v>50</v>
      </c>
      <c r="G3998" t="s">
        <v>246</v>
      </c>
      <c r="H3998" t="s">
        <v>27</v>
      </c>
      <c r="I3998" t="s">
        <v>241</v>
      </c>
      <c r="J3998" t="s">
        <v>242</v>
      </c>
      <c r="K3998" t="s">
        <v>42</v>
      </c>
      <c r="L3998" t="s">
        <v>243</v>
      </c>
      <c r="M3998">
        <v>3</v>
      </c>
      <c r="N3998" s="2">
        <v>649</v>
      </c>
      <c r="O3998" s="3">
        <v>0.1</v>
      </c>
      <c r="P3998" s="2">
        <v>870</v>
      </c>
      <c r="Q3998" t="s">
        <v>319</v>
      </c>
      <c r="R3998" t="s">
        <v>33</v>
      </c>
      <c r="S3998" t="s">
        <v>34</v>
      </c>
      <c r="T3998" s="4">
        <v>3</v>
      </c>
      <c r="U3998" s="11">
        <f t="shared" si="62"/>
        <v>1947</v>
      </c>
      <c r="V3998" s="11">
        <f>tbl_EcommerceSales[[#This Row],[Gross_Sales]]*tbl_EcommerceSales[[#This Row],[Discount]]</f>
        <v>194.70000000000002</v>
      </c>
      <c r="W3998" s="11">
        <f>tbl_EcommerceSales[[#This Row],[Gross_Sales]]-tbl_EcommerceSales[[#This Row],[Discount_Amount]]</f>
        <v>1752.3</v>
      </c>
      <c r="X3998" s="11">
        <f>tbl_EcommerceSales[[#This Row],[Quantity]] * _xlfn.XLOOKUP(tbl_EcommerceSales[[#This Row],[Product_ID]], Product_Master!A:A, Product_Master!F:F)</f>
        <v>870</v>
      </c>
      <c r="Y3998" s="11">
        <f>tbl_EcommerceSales[[#This Row],[Net_Revenue]]-tbl_EcommerceSales[[#This Row],[Total_Cost]]</f>
        <v>882.3</v>
      </c>
      <c r="Z3998" s="9">
        <f>IFERROR(#REF!/tbl_EcommerceSales[[#This Row],[Total_Cost]], 0)</f>
        <v>0</v>
      </c>
      <c r="AA3998" t="str">
        <f>TEXT(tbl_EcommerceSales[[#This Row],[Order_Date]],"mmm")</f>
        <v>Mar</v>
      </c>
      <c r="AB3998">
        <f>YEAR(tbl_EcommerceSales[[#This Row],[Order_Date]])</f>
        <v>2026</v>
      </c>
      <c r="AC3998" t="str">
        <f>IF(tbl_EcommerceSales[[#This Row],[Age]]&lt;18,"Under 18",IF(tbl_EcommerceSales[[#This Row],[Age]]&lt;=25,"18-25",IF(tbl_EcommerceSales[[#This Row],[Age]]&lt;=35,"26-35",IF(tbl_EcommerceSales[[#This Row],[Age]]&lt;=45,"36-45",IF(tbl_EcommerceSales[[#This Row],[Age]]&lt;=55,"46-55","56+")))))</f>
        <v>46-55</v>
      </c>
    </row>
    <row r="3999" spans="1:29" x14ac:dyDescent="0.35">
      <c r="A3999" t="s">
        <v>6056</v>
      </c>
      <c r="B3999" s="7">
        <v>46095</v>
      </c>
      <c r="C3999" t="s">
        <v>4677</v>
      </c>
      <c r="D3999" t="s">
        <v>305</v>
      </c>
      <c r="E3999" t="s">
        <v>25</v>
      </c>
      <c r="F3999">
        <v>40</v>
      </c>
      <c r="G3999" t="s">
        <v>103</v>
      </c>
      <c r="H3999" t="s">
        <v>27</v>
      </c>
      <c r="I3999" t="s">
        <v>236</v>
      </c>
      <c r="J3999" t="s">
        <v>237</v>
      </c>
      <c r="K3999" t="s">
        <v>82</v>
      </c>
      <c r="L3999" t="s">
        <v>238</v>
      </c>
      <c r="M3999">
        <v>1</v>
      </c>
      <c r="N3999" s="2">
        <v>899</v>
      </c>
      <c r="O3999" s="3">
        <v>0.1</v>
      </c>
      <c r="P3999" s="2">
        <v>480</v>
      </c>
      <c r="Q3999" t="s">
        <v>32</v>
      </c>
      <c r="R3999" t="s">
        <v>33</v>
      </c>
      <c r="S3999" t="s">
        <v>57</v>
      </c>
      <c r="T3999" s="4">
        <v>5</v>
      </c>
      <c r="U3999" s="11">
        <f t="shared" si="62"/>
        <v>899</v>
      </c>
      <c r="V3999" s="11">
        <f>tbl_EcommerceSales[[#This Row],[Gross_Sales]]*tbl_EcommerceSales[[#This Row],[Discount]]</f>
        <v>89.9</v>
      </c>
      <c r="W3999" s="11">
        <f>tbl_EcommerceSales[[#This Row],[Gross_Sales]]-tbl_EcommerceSales[[#This Row],[Discount_Amount]]</f>
        <v>809.1</v>
      </c>
      <c r="X3999" s="11">
        <f>tbl_EcommerceSales[[#This Row],[Quantity]] * _xlfn.XLOOKUP(tbl_EcommerceSales[[#This Row],[Product_ID]], Product_Master!A:A, Product_Master!F:F)</f>
        <v>480</v>
      </c>
      <c r="Y3999" s="11">
        <f>tbl_EcommerceSales[[#This Row],[Net_Revenue]]-tbl_EcommerceSales[[#This Row],[Total_Cost]]</f>
        <v>329.1</v>
      </c>
      <c r="Z3999" s="9">
        <f>IFERROR(#REF!/tbl_EcommerceSales[[#This Row],[Total_Cost]], 0)</f>
        <v>0</v>
      </c>
      <c r="AA3999" t="str">
        <f>TEXT(tbl_EcommerceSales[[#This Row],[Order_Date]],"mmm")</f>
        <v>Mar</v>
      </c>
      <c r="AB3999">
        <f>YEAR(tbl_EcommerceSales[[#This Row],[Order_Date]])</f>
        <v>2026</v>
      </c>
      <c r="AC3999" t="str">
        <f>IF(tbl_EcommerceSales[[#This Row],[Age]]&lt;18,"Under 18",IF(tbl_EcommerceSales[[#This Row],[Age]]&lt;=25,"18-25",IF(tbl_EcommerceSales[[#This Row],[Age]]&lt;=35,"26-35",IF(tbl_EcommerceSales[[#This Row],[Age]]&lt;=45,"36-45",IF(tbl_EcommerceSales[[#This Row],[Age]]&lt;=55,"46-55","56+")))))</f>
        <v>36-45</v>
      </c>
    </row>
    <row r="4000" spans="1:29" x14ac:dyDescent="0.35">
      <c r="A4000" t="s">
        <v>6057</v>
      </c>
      <c r="B4000" s="7">
        <v>46095</v>
      </c>
      <c r="C4000" t="s">
        <v>4117</v>
      </c>
      <c r="D4000" t="s">
        <v>235</v>
      </c>
      <c r="E4000" t="s">
        <v>48</v>
      </c>
      <c r="F4000">
        <v>34</v>
      </c>
      <c r="G4000" t="s">
        <v>152</v>
      </c>
      <c r="H4000" t="s">
        <v>72</v>
      </c>
      <c r="I4000" t="s">
        <v>212</v>
      </c>
      <c r="J4000" t="s">
        <v>213</v>
      </c>
      <c r="K4000" t="s">
        <v>177</v>
      </c>
      <c r="L4000" t="s">
        <v>178</v>
      </c>
      <c r="M4000">
        <v>1</v>
      </c>
      <c r="N4000" s="2">
        <v>2499</v>
      </c>
      <c r="O4000" s="3">
        <v>0</v>
      </c>
      <c r="P4000" s="2">
        <v>1450</v>
      </c>
      <c r="Q4000" t="s">
        <v>32</v>
      </c>
      <c r="R4000" t="s">
        <v>33</v>
      </c>
      <c r="S4000" t="s">
        <v>57</v>
      </c>
      <c r="T4000" s="4">
        <v>4</v>
      </c>
      <c r="U4000" s="11">
        <f t="shared" si="62"/>
        <v>2499</v>
      </c>
      <c r="V4000" s="11">
        <f>tbl_EcommerceSales[[#This Row],[Gross_Sales]]*tbl_EcommerceSales[[#This Row],[Discount]]</f>
        <v>0</v>
      </c>
      <c r="W4000" s="11">
        <f>tbl_EcommerceSales[[#This Row],[Gross_Sales]]-tbl_EcommerceSales[[#This Row],[Discount_Amount]]</f>
        <v>2499</v>
      </c>
      <c r="X4000" s="11">
        <f>tbl_EcommerceSales[[#This Row],[Quantity]] * _xlfn.XLOOKUP(tbl_EcommerceSales[[#This Row],[Product_ID]], Product_Master!A:A, Product_Master!F:F)</f>
        <v>1450</v>
      </c>
      <c r="Y4000" s="11">
        <f>tbl_EcommerceSales[[#This Row],[Net_Revenue]]-tbl_EcommerceSales[[#This Row],[Total_Cost]]</f>
        <v>1049</v>
      </c>
      <c r="Z4000" s="9">
        <f>IFERROR(#REF!/tbl_EcommerceSales[[#This Row],[Total_Cost]], 0)</f>
        <v>0</v>
      </c>
      <c r="AA4000" t="str">
        <f>TEXT(tbl_EcommerceSales[[#This Row],[Order_Date]],"mmm")</f>
        <v>Mar</v>
      </c>
      <c r="AB4000">
        <f>YEAR(tbl_EcommerceSales[[#This Row],[Order_Date]])</f>
        <v>2026</v>
      </c>
      <c r="AC4000" t="str">
        <f>IF(tbl_EcommerceSales[[#This Row],[Age]]&lt;18,"Under 18",IF(tbl_EcommerceSales[[#This Row],[Age]]&lt;=25,"18-25",IF(tbl_EcommerceSales[[#This Row],[Age]]&lt;=35,"26-35",IF(tbl_EcommerceSales[[#This Row],[Age]]&lt;=45,"36-45",IF(tbl_EcommerceSales[[#This Row],[Age]]&lt;=55,"46-55","56+")))))</f>
        <v>26-35</v>
      </c>
    </row>
    <row r="4001" spans="1:29" x14ac:dyDescent="0.35">
      <c r="A4001" t="s">
        <v>6058</v>
      </c>
      <c r="B4001" s="7">
        <v>46095</v>
      </c>
      <c r="C4001" t="s">
        <v>2591</v>
      </c>
      <c r="D4001" t="s">
        <v>254</v>
      </c>
      <c r="E4001" t="s">
        <v>25</v>
      </c>
      <c r="F4001">
        <v>32</v>
      </c>
      <c r="G4001" t="s">
        <v>26</v>
      </c>
      <c r="H4001" t="s">
        <v>27</v>
      </c>
      <c r="I4001" t="s">
        <v>236</v>
      </c>
      <c r="J4001" t="s">
        <v>237</v>
      </c>
      <c r="K4001" t="s">
        <v>82</v>
      </c>
      <c r="L4001" t="s">
        <v>238</v>
      </c>
      <c r="M4001">
        <v>1</v>
      </c>
      <c r="N4001" s="2">
        <v>899</v>
      </c>
      <c r="O4001" s="3">
        <v>0.05</v>
      </c>
      <c r="P4001" s="2">
        <v>480</v>
      </c>
      <c r="Q4001" t="s">
        <v>76</v>
      </c>
      <c r="R4001" t="s">
        <v>33</v>
      </c>
      <c r="S4001" t="s">
        <v>57</v>
      </c>
      <c r="T4001" s="4">
        <v>3</v>
      </c>
      <c r="U4001" s="11">
        <f t="shared" si="62"/>
        <v>899</v>
      </c>
      <c r="V4001" s="11">
        <f>tbl_EcommerceSales[[#This Row],[Gross_Sales]]*tbl_EcommerceSales[[#This Row],[Discount]]</f>
        <v>44.95</v>
      </c>
      <c r="W4001" s="11">
        <f>tbl_EcommerceSales[[#This Row],[Gross_Sales]]-tbl_EcommerceSales[[#This Row],[Discount_Amount]]</f>
        <v>854.05</v>
      </c>
      <c r="X4001" s="11">
        <f>tbl_EcommerceSales[[#This Row],[Quantity]] * _xlfn.XLOOKUP(tbl_EcommerceSales[[#This Row],[Product_ID]], Product_Master!A:A, Product_Master!F:F)</f>
        <v>480</v>
      </c>
      <c r="Y4001" s="11">
        <f>tbl_EcommerceSales[[#This Row],[Net_Revenue]]-tbl_EcommerceSales[[#This Row],[Total_Cost]]</f>
        <v>374.04999999999995</v>
      </c>
      <c r="Z4001" s="9">
        <f>IFERROR(#REF!/tbl_EcommerceSales[[#This Row],[Total_Cost]], 0)</f>
        <v>0</v>
      </c>
      <c r="AA4001" t="str">
        <f>TEXT(tbl_EcommerceSales[[#This Row],[Order_Date]],"mmm")</f>
        <v>Mar</v>
      </c>
      <c r="AB4001">
        <f>YEAR(tbl_EcommerceSales[[#This Row],[Order_Date]])</f>
        <v>2026</v>
      </c>
      <c r="AC4001" t="str">
        <f>IF(tbl_EcommerceSales[[#This Row],[Age]]&lt;18,"Under 18",IF(tbl_EcommerceSales[[#This Row],[Age]]&lt;=25,"18-25",IF(tbl_EcommerceSales[[#This Row],[Age]]&lt;=35,"26-35",IF(tbl_EcommerceSales[[#This Row],[Age]]&lt;=45,"36-45",IF(tbl_EcommerceSales[[#This Row],[Age]]&lt;=55,"46-55","56+")))))</f>
        <v>26-35</v>
      </c>
    </row>
    <row r="4002" spans="1:29" x14ac:dyDescent="0.35">
      <c r="A4002" t="s">
        <v>6059</v>
      </c>
      <c r="B4002" s="7">
        <v>46096</v>
      </c>
      <c r="C4002" t="s">
        <v>2248</v>
      </c>
      <c r="D4002" t="s">
        <v>116</v>
      </c>
      <c r="E4002" t="s">
        <v>25</v>
      </c>
      <c r="F4002">
        <v>45</v>
      </c>
      <c r="G4002" t="s">
        <v>152</v>
      </c>
      <c r="H4002" t="s">
        <v>72</v>
      </c>
      <c r="I4002" t="s">
        <v>236</v>
      </c>
      <c r="J4002" t="s">
        <v>237</v>
      </c>
      <c r="K4002" t="s">
        <v>82</v>
      </c>
      <c r="L4002" t="s">
        <v>238</v>
      </c>
      <c r="M4002">
        <v>1</v>
      </c>
      <c r="N4002" s="2">
        <v>899</v>
      </c>
      <c r="O4002" s="3">
        <v>0.05</v>
      </c>
      <c r="P4002" s="2">
        <v>480</v>
      </c>
      <c r="Q4002" t="s">
        <v>123</v>
      </c>
      <c r="R4002" t="s">
        <v>33</v>
      </c>
      <c r="S4002" t="s">
        <v>34</v>
      </c>
      <c r="T4002" s="4">
        <v>4</v>
      </c>
      <c r="U4002" s="11">
        <f t="shared" si="62"/>
        <v>899</v>
      </c>
      <c r="V4002" s="11">
        <f>tbl_EcommerceSales[[#This Row],[Gross_Sales]]*tbl_EcommerceSales[[#This Row],[Discount]]</f>
        <v>44.95</v>
      </c>
      <c r="W4002" s="11">
        <f>tbl_EcommerceSales[[#This Row],[Gross_Sales]]-tbl_EcommerceSales[[#This Row],[Discount_Amount]]</f>
        <v>854.05</v>
      </c>
      <c r="X4002" s="11">
        <f>tbl_EcommerceSales[[#This Row],[Quantity]] * _xlfn.XLOOKUP(tbl_EcommerceSales[[#This Row],[Product_ID]], Product_Master!A:A, Product_Master!F:F)</f>
        <v>480</v>
      </c>
      <c r="Y4002" s="11">
        <f>tbl_EcommerceSales[[#This Row],[Net_Revenue]]-tbl_EcommerceSales[[#This Row],[Total_Cost]]</f>
        <v>374.04999999999995</v>
      </c>
      <c r="Z4002" s="9">
        <f>IFERROR(#REF!/tbl_EcommerceSales[[#This Row],[Total_Cost]], 0)</f>
        <v>0</v>
      </c>
      <c r="AA4002" t="str">
        <f>TEXT(tbl_EcommerceSales[[#This Row],[Order_Date]],"mmm")</f>
        <v>Mar</v>
      </c>
      <c r="AB4002">
        <f>YEAR(tbl_EcommerceSales[[#This Row],[Order_Date]])</f>
        <v>2026</v>
      </c>
      <c r="AC4002" t="str">
        <f>IF(tbl_EcommerceSales[[#This Row],[Age]]&lt;18,"Under 18",IF(tbl_EcommerceSales[[#This Row],[Age]]&lt;=25,"18-25",IF(tbl_EcommerceSales[[#This Row],[Age]]&lt;=35,"26-35",IF(tbl_EcommerceSales[[#This Row],[Age]]&lt;=45,"36-45",IF(tbl_EcommerceSales[[#This Row],[Age]]&lt;=55,"46-55","56+")))))</f>
        <v>36-45</v>
      </c>
    </row>
    <row r="4003" spans="1:29" x14ac:dyDescent="0.35">
      <c r="A4003" t="s">
        <v>6060</v>
      </c>
      <c r="B4003" s="7">
        <v>46096</v>
      </c>
      <c r="C4003" t="s">
        <v>6061</v>
      </c>
      <c r="D4003" t="s">
        <v>116</v>
      </c>
      <c r="E4003" t="s">
        <v>25</v>
      </c>
      <c r="F4003">
        <v>18</v>
      </c>
      <c r="G4003" t="s">
        <v>211</v>
      </c>
      <c r="H4003" t="s">
        <v>72</v>
      </c>
      <c r="I4003" t="s">
        <v>53</v>
      </c>
      <c r="J4003" t="s">
        <v>54</v>
      </c>
      <c r="K4003" t="s">
        <v>55</v>
      </c>
      <c r="L4003" t="s">
        <v>56</v>
      </c>
      <c r="M4003">
        <v>1</v>
      </c>
      <c r="N4003" s="2">
        <v>799</v>
      </c>
      <c r="O4003" s="3">
        <v>0.15</v>
      </c>
      <c r="P4003" s="2">
        <v>390</v>
      </c>
      <c r="Q4003" t="s">
        <v>156</v>
      </c>
      <c r="R4003" t="s">
        <v>33</v>
      </c>
      <c r="S4003" t="s">
        <v>57</v>
      </c>
      <c r="T4003" s="4">
        <v>4</v>
      </c>
      <c r="U4003" s="11">
        <f t="shared" si="62"/>
        <v>799</v>
      </c>
      <c r="V4003" s="11">
        <f>tbl_EcommerceSales[[#This Row],[Gross_Sales]]*tbl_EcommerceSales[[#This Row],[Discount]]</f>
        <v>119.85</v>
      </c>
      <c r="W4003" s="11">
        <f>tbl_EcommerceSales[[#This Row],[Gross_Sales]]-tbl_EcommerceSales[[#This Row],[Discount_Amount]]</f>
        <v>679.15</v>
      </c>
      <c r="X4003" s="11">
        <f>tbl_EcommerceSales[[#This Row],[Quantity]] * _xlfn.XLOOKUP(tbl_EcommerceSales[[#This Row],[Product_ID]], Product_Master!A:A, Product_Master!F:F)</f>
        <v>390</v>
      </c>
      <c r="Y4003" s="11">
        <f>tbl_EcommerceSales[[#This Row],[Net_Revenue]]-tbl_EcommerceSales[[#This Row],[Total_Cost]]</f>
        <v>289.14999999999998</v>
      </c>
      <c r="Z4003" s="9">
        <f>IFERROR(#REF!/tbl_EcommerceSales[[#This Row],[Total_Cost]], 0)</f>
        <v>0</v>
      </c>
      <c r="AA4003" t="str">
        <f>TEXT(tbl_EcommerceSales[[#This Row],[Order_Date]],"mmm")</f>
        <v>Mar</v>
      </c>
      <c r="AB4003">
        <f>YEAR(tbl_EcommerceSales[[#This Row],[Order_Date]])</f>
        <v>2026</v>
      </c>
      <c r="AC4003" t="str">
        <f>IF(tbl_EcommerceSales[[#This Row],[Age]]&lt;18,"Under 18",IF(tbl_EcommerceSales[[#This Row],[Age]]&lt;=25,"18-25",IF(tbl_EcommerceSales[[#This Row],[Age]]&lt;=35,"26-35",IF(tbl_EcommerceSales[[#This Row],[Age]]&lt;=45,"36-45",IF(tbl_EcommerceSales[[#This Row],[Age]]&lt;=55,"46-55","56+")))))</f>
        <v>18-25</v>
      </c>
    </row>
    <row r="4004" spans="1:29" x14ac:dyDescent="0.35">
      <c r="A4004" t="s">
        <v>6062</v>
      </c>
      <c r="B4004" s="7">
        <v>46096</v>
      </c>
      <c r="C4004" t="s">
        <v>5546</v>
      </c>
      <c r="D4004" t="s">
        <v>170</v>
      </c>
      <c r="E4004" t="s">
        <v>25</v>
      </c>
      <c r="F4004">
        <v>38</v>
      </c>
      <c r="G4004" t="s">
        <v>142</v>
      </c>
      <c r="H4004" t="s">
        <v>88</v>
      </c>
      <c r="I4004" t="s">
        <v>241</v>
      </c>
      <c r="J4004" t="s">
        <v>242</v>
      </c>
      <c r="K4004" t="s">
        <v>42</v>
      </c>
      <c r="L4004" t="s">
        <v>243</v>
      </c>
      <c r="M4004">
        <v>2</v>
      </c>
      <c r="N4004" s="2">
        <v>649</v>
      </c>
      <c r="O4004" s="3">
        <v>0.15</v>
      </c>
      <c r="P4004" s="2">
        <v>580</v>
      </c>
      <c r="Q4004" t="s">
        <v>44</v>
      </c>
      <c r="R4004" t="s">
        <v>33</v>
      </c>
      <c r="S4004" t="s">
        <v>57</v>
      </c>
      <c r="T4004" s="4">
        <v>5</v>
      </c>
      <c r="U4004" s="11">
        <f t="shared" si="62"/>
        <v>1298</v>
      </c>
      <c r="V4004" s="11">
        <f>tbl_EcommerceSales[[#This Row],[Gross_Sales]]*tbl_EcommerceSales[[#This Row],[Discount]]</f>
        <v>194.7</v>
      </c>
      <c r="W4004" s="11">
        <f>tbl_EcommerceSales[[#This Row],[Gross_Sales]]-tbl_EcommerceSales[[#This Row],[Discount_Amount]]</f>
        <v>1103.3</v>
      </c>
      <c r="X4004" s="11">
        <f>tbl_EcommerceSales[[#This Row],[Quantity]] * _xlfn.XLOOKUP(tbl_EcommerceSales[[#This Row],[Product_ID]], Product_Master!A:A, Product_Master!F:F)</f>
        <v>580</v>
      </c>
      <c r="Y4004" s="11">
        <f>tbl_EcommerceSales[[#This Row],[Net_Revenue]]-tbl_EcommerceSales[[#This Row],[Total_Cost]]</f>
        <v>523.29999999999995</v>
      </c>
      <c r="Z4004" s="9">
        <f>IFERROR(#REF!/tbl_EcommerceSales[[#This Row],[Total_Cost]], 0)</f>
        <v>0</v>
      </c>
      <c r="AA4004" t="str">
        <f>TEXT(tbl_EcommerceSales[[#This Row],[Order_Date]],"mmm")</f>
        <v>Mar</v>
      </c>
      <c r="AB4004">
        <f>YEAR(tbl_EcommerceSales[[#This Row],[Order_Date]])</f>
        <v>2026</v>
      </c>
      <c r="AC4004" t="str">
        <f>IF(tbl_EcommerceSales[[#This Row],[Age]]&lt;18,"Under 18",IF(tbl_EcommerceSales[[#This Row],[Age]]&lt;=25,"18-25",IF(tbl_EcommerceSales[[#This Row],[Age]]&lt;=35,"26-35",IF(tbl_EcommerceSales[[#This Row],[Age]]&lt;=45,"36-45",IF(tbl_EcommerceSales[[#This Row],[Age]]&lt;=55,"46-55","56+")))))</f>
        <v>36-45</v>
      </c>
    </row>
    <row r="4005" spans="1:29" x14ac:dyDescent="0.35">
      <c r="A4005" t="s">
        <v>6063</v>
      </c>
      <c r="B4005" s="7">
        <v>46096</v>
      </c>
      <c r="C4005" t="s">
        <v>6064</v>
      </c>
      <c r="D4005" t="s">
        <v>216</v>
      </c>
      <c r="E4005" t="s">
        <v>48</v>
      </c>
      <c r="F4005">
        <v>33</v>
      </c>
      <c r="G4005" t="s">
        <v>96</v>
      </c>
      <c r="H4005" t="s">
        <v>39</v>
      </c>
      <c r="I4005" t="s">
        <v>28</v>
      </c>
      <c r="J4005" t="s">
        <v>29</v>
      </c>
      <c r="K4005" t="s">
        <v>30</v>
      </c>
      <c r="L4005" t="s">
        <v>31</v>
      </c>
      <c r="M4005">
        <v>2</v>
      </c>
      <c r="N4005" s="2">
        <v>5999</v>
      </c>
      <c r="O4005" s="3">
        <v>0.25</v>
      </c>
      <c r="P4005" s="2">
        <v>7800</v>
      </c>
      <c r="Q4005" t="s">
        <v>44</v>
      </c>
      <c r="R4005" t="s">
        <v>33</v>
      </c>
      <c r="S4005" t="s">
        <v>34</v>
      </c>
      <c r="T4005" s="4">
        <v>3</v>
      </c>
      <c r="U4005" s="11">
        <f t="shared" si="62"/>
        <v>11998</v>
      </c>
      <c r="V4005" s="11">
        <f>tbl_EcommerceSales[[#This Row],[Gross_Sales]]*tbl_EcommerceSales[[#This Row],[Discount]]</f>
        <v>2999.5</v>
      </c>
      <c r="W4005" s="11">
        <f>tbl_EcommerceSales[[#This Row],[Gross_Sales]]-tbl_EcommerceSales[[#This Row],[Discount_Amount]]</f>
        <v>8998.5</v>
      </c>
      <c r="X4005" s="11">
        <f>tbl_EcommerceSales[[#This Row],[Quantity]] * _xlfn.XLOOKUP(tbl_EcommerceSales[[#This Row],[Product_ID]], Product_Master!A:A, Product_Master!F:F)</f>
        <v>7800</v>
      </c>
      <c r="Y4005" s="11">
        <f>tbl_EcommerceSales[[#This Row],[Net_Revenue]]-tbl_EcommerceSales[[#This Row],[Total_Cost]]</f>
        <v>1198.5</v>
      </c>
      <c r="Z4005" s="9">
        <f>IFERROR(#REF!/tbl_EcommerceSales[[#This Row],[Total_Cost]], 0)</f>
        <v>0</v>
      </c>
      <c r="AA4005" t="str">
        <f>TEXT(tbl_EcommerceSales[[#This Row],[Order_Date]],"mmm")</f>
        <v>Mar</v>
      </c>
      <c r="AB4005">
        <f>YEAR(tbl_EcommerceSales[[#This Row],[Order_Date]])</f>
        <v>2026</v>
      </c>
      <c r="AC4005" t="str">
        <f>IF(tbl_EcommerceSales[[#This Row],[Age]]&lt;18,"Under 18",IF(tbl_EcommerceSales[[#This Row],[Age]]&lt;=25,"18-25",IF(tbl_EcommerceSales[[#This Row],[Age]]&lt;=35,"26-35",IF(tbl_EcommerceSales[[#This Row],[Age]]&lt;=45,"36-45",IF(tbl_EcommerceSales[[#This Row],[Age]]&lt;=55,"46-55","56+")))))</f>
        <v>26-35</v>
      </c>
    </row>
    <row r="4006" spans="1:29" x14ac:dyDescent="0.35">
      <c r="A4006" t="s">
        <v>6065</v>
      </c>
      <c r="B4006" s="7">
        <v>46096</v>
      </c>
      <c r="C4006" t="s">
        <v>6066</v>
      </c>
      <c r="D4006" t="s">
        <v>312</v>
      </c>
      <c r="E4006" t="s">
        <v>48</v>
      </c>
      <c r="F4006">
        <v>37</v>
      </c>
      <c r="G4006" t="s">
        <v>71</v>
      </c>
      <c r="H4006" t="s">
        <v>72</v>
      </c>
      <c r="I4006" t="s">
        <v>212</v>
      </c>
      <c r="J4006" t="s">
        <v>213</v>
      </c>
      <c r="K4006" t="s">
        <v>177</v>
      </c>
      <c r="L4006" t="s">
        <v>178</v>
      </c>
      <c r="M4006">
        <v>4</v>
      </c>
      <c r="N4006" s="2">
        <v>2499</v>
      </c>
      <c r="O4006" s="3">
        <v>0.25</v>
      </c>
      <c r="P4006" s="2">
        <v>5800</v>
      </c>
      <c r="Q4006" t="s">
        <v>76</v>
      </c>
      <c r="R4006" t="s">
        <v>33</v>
      </c>
      <c r="S4006" t="s">
        <v>34</v>
      </c>
      <c r="T4006" s="4">
        <v>4</v>
      </c>
      <c r="U4006" s="11">
        <f t="shared" si="62"/>
        <v>9996</v>
      </c>
      <c r="V4006" s="11">
        <f>tbl_EcommerceSales[[#This Row],[Gross_Sales]]*tbl_EcommerceSales[[#This Row],[Discount]]</f>
        <v>2499</v>
      </c>
      <c r="W4006" s="11">
        <f>tbl_EcommerceSales[[#This Row],[Gross_Sales]]-tbl_EcommerceSales[[#This Row],[Discount_Amount]]</f>
        <v>7497</v>
      </c>
      <c r="X4006" s="11">
        <f>tbl_EcommerceSales[[#This Row],[Quantity]] * _xlfn.XLOOKUP(tbl_EcommerceSales[[#This Row],[Product_ID]], Product_Master!A:A, Product_Master!F:F)</f>
        <v>5800</v>
      </c>
      <c r="Y4006" s="11">
        <f>tbl_EcommerceSales[[#This Row],[Net_Revenue]]-tbl_EcommerceSales[[#This Row],[Total_Cost]]</f>
        <v>1697</v>
      </c>
      <c r="Z4006" s="9">
        <f>IFERROR(#REF!/tbl_EcommerceSales[[#This Row],[Total_Cost]], 0)</f>
        <v>0</v>
      </c>
      <c r="AA4006" t="str">
        <f>TEXT(tbl_EcommerceSales[[#This Row],[Order_Date]],"mmm")</f>
        <v>Mar</v>
      </c>
      <c r="AB4006">
        <f>YEAR(tbl_EcommerceSales[[#This Row],[Order_Date]])</f>
        <v>2026</v>
      </c>
      <c r="AC4006" t="str">
        <f>IF(tbl_EcommerceSales[[#This Row],[Age]]&lt;18,"Under 18",IF(tbl_EcommerceSales[[#This Row],[Age]]&lt;=25,"18-25",IF(tbl_EcommerceSales[[#This Row],[Age]]&lt;=35,"26-35",IF(tbl_EcommerceSales[[#This Row],[Age]]&lt;=45,"36-45",IF(tbl_EcommerceSales[[#This Row],[Age]]&lt;=55,"46-55","56+")))))</f>
        <v>36-45</v>
      </c>
    </row>
    <row r="4007" spans="1:29" x14ac:dyDescent="0.35">
      <c r="A4007" t="s">
        <v>6067</v>
      </c>
      <c r="B4007" s="7">
        <v>46096</v>
      </c>
      <c r="C4007" t="s">
        <v>5533</v>
      </c>
      <c r="D4007" t="s">
        <v>269</v>
      </c>
      <c r="E4007" t="s">
        <v>48</v>
      </c>
      <c r="F4007">
        <v>44</v>
      </c>
      <c r="G4007" t="s">
        <v>289</v>
      </c>
      <c r="H4007" t="s">
        <v>88</v>
      </c>
      <c r="I4007" t="s">
        <v>276</v>
      </c>
      <c r="J4007" t="s">
        <v>277</v>
      </c>
      <c r="K4007" t="s">
        <v>30</v>
      </c>
      <c r="L4007" t="s">
        <v>278</v>
      </c>
      <c r="M4007">
        <v>1</v>
      </c>
      <c r="N4007" s="2">
        <v>1599</v>
      </c>
      <c r="O4007" s="3">
        <v>0</v>
      </c>
      <c r="P4007" s="2">
        <v>850</v>
      </c>
      <c r="Q4007" t="s">
        <v>32</v>
      </c>
      <c r="R4007" t="s">
        <v>33</v>
      </c>
      <c r="S4007" t="s">
        <v>34</v>
      </c>
      <c r="T4007" s="4">
        <v>4</v>
      </c>
      <c r="U4007" s="11">
        <f t="shared" si="62"/>
        <v>1599</v>
      </c>
      <c r="V4007" s="11">
        <f>tbl_EcommerceSales[[#This Row],[Gross_Sales]]*tbl_EcommerceSales[[#This Row],[Discount]]</f>
        <v>0</v>
      </c>
      <c r="W4007" s="11">
        <f>tbl_EcommerceSales[[#This Row],[Gross_Sales]]-tbl_EcommerceSales[[#This Row],[Discount_Amount]]</f>
        <v>1599</v>
      </c>
      <c r="X4007" s="11">
        <f>tbl_EcommerceSales[[#This Row],[Quantity]] * _xlfn.XLOOKUP(tbl_EcommerceSales[[#This Row],[Product_ID]], Product_Master!A:A, Product_Master!F:F)</f>
        <v>850</v>
      </c>
      <c r="Y4007" s="11">
        <f>tbl_EcommerceSales[[#This Row],[Net_Revenue]]-tbl_EcommerceSales[[#This Row],[Total_Cost]]</f>
        <v>749</v>
      </c>
      <c r="Z4007" s="9">
        <f>IFERROR(#REF!/tbl_EcommerceSales[[#This Row],[Total_Cost]], 0)</f>
        <v>0</v>
      </c>
      <c r="AA4007" t="str">
        <f>TEXT(tbl_EcommerceSales[[#This Row],[Order_Date]],"mmm")</f>
        <v>Mar</v>
      </c>
      <c r="AB4007">
        <f>YEAR(tbl_EcommerceSales[[#This Row],[Order_Date]])</f>
        <v>2026</v>
      </c>
      <c r="AC4007" t="str">
        <f>IF(tbl_EcommerceSales[[#This Row],[Age]]&lt;18,"Under 18",IF(tbl_EcommerceSales[[#This Row],[Age]]&lt;=25,"18-25",IF(tbl_EcommerceSales[[#This Row],[Age]]&lt;=35,"26-35",IF(tbl_EcommerceSales[[#This Row],[Age]]&lt;=45,"36-45",IF(tbl_EcommerceSales[[#This Row],[Age]]&lt;=55,"46-55","56+")))))</f>
        <v>36-45</v>
      </c>
    </row>
    <row r="4008" spans="1:29" x14ac:dyDescent="0.35">
      <c r="A4008" t="s">
        <v>6068</v>
      </c>
      <c r="B4008" s="7">
        <v>46096</v>
      </c>
      <c r="C4008" t="s">
        <v>577</v>
      </c>
      <c r="D4008" t="s">
        <v>51</v>
      </c>
      <c r="E4008" t="s">
        <v>48</v>
      </c>
      <c r="F4008">
        <v>29</v>
      </c>
      <c r="G4008" t="s">
        <v>38</v>
      </c>
      <c r="H4008" t="s">
        <v>39</v>
      </c>
      <c r="I4008" t="s">
        <v>517</v>
      </c>
      <c r="J4008" t="s">
        <v>518</v>
      </c>
      <c r="K4008" t="s">
        <v>30</v>
      </c>
      <c r="L4008" t="s">
        <v>278</v>
      </c>
      <c r="M4008">
        <v>2</v>
      </c>
      <c r="N4008" s="2">
        <v>1299</v>
      </c>
      <c r="O4008" s="3">
        <v>0.15</v>
      </c>
      <c r="P4008" s="2">
        <v>1380</v>
      </c>
      <c r="Q4008" t="s">
        <v>76</v>
      </c>
      <c r="R4008" t="s">
        <v>33</v>
      </c>
      <c r="S4008" t="s">
        <v>34</v>
      </c>
      <c r="T4008" s="4">
        <v>4</v>
      </c>
      <c r="U4008" s="11">
        <f t="shared" si="62"/>
        <v>2598</v>
      </c>
      <c r="V4008" s="11">
        <f>tbl_EcommerceSales[[#This Row],[Gross_Sales]]*tbl_EcommerceSales[[#This Row],[Discount]]</f>
        <v>389.7</v>
      </c>
      <c r="W4008" s="11">
        <f>tbl_EcommerceSales[[#This Row],[Gross_Sales]]-tbl_EcommerceSales[[#This Row],[Discount_Amount]]</f>
        <v>2208.3000000000002</v>
      </c>
      <c r="X4008" s="11">
        <f>tbl_EcommerceSales[[#This Row],[Quantity]] * _xlfn.XLOOKUP(tbl_EcommerceSales[[#This Row],[Product_ID]], Product_Master!A:A, Product_Master!F:F)</f>
        <v>1380</v>
      </c>
      <c r="Y4008" s="11">
        <f>tbl_EcommerceSales[[#This Row],[Net_Revenue]]-tbl_EcommerceSales[[#This Row],[Total_Cost]]</f>
        <v>828.30000000000018</v>
      </c>
      <c r="Z4008" s="9">
        <f>IFERROR(#REF!/tbl_EcommerceSales[[#This Row],[Total_Cost]], 0)</f>
        <v>0</v>
      </c>
      <c r="AA4008" t="str">
        <f>TEXT(tbl_EcommerceSales[[#This Row],[Order_Date]],"mmm")</f>
        <v>Mar</v>
      </c>
      <c r="AB4008">
        <f>YEAR(tbl_EcommerceSales[[#This Row],[Order_Date]])</f>
        <v>2026</v>
      </c>
      <c r="AC4008" t="str">
        <f>IF(tbl_EcommerceSales[[#This Row],[Age]]&lt;18,"Under 18",IF(tbl_EcommerceSales[[#This Row],[Age]]&lt;=25,"18-25",IF(tbl_EcommerceSales[[#This Row],[Age]]&lt;=35,"26-35",IF(tbl_EcommerceSales[[#This Row],[Age]]&lt;=45,"36-45",IF(tbl_EcommerceSales[[#This Row],[Age]]&lt;=55,"46-55","56+")))))</f>
        <v>26-35</v>
      </c>
    </row>
    <row r="4009" spans="1:29" x14ac:dyDescent="0.35">
      <c r="A4009" t="s">
        <v>6069</v>
      </c>
      <c r="B4009" s="7">
        <v>46096</v>
      </c>
      <c r="C4009" t="s">
        <v>2309</v>
      </c>
      <c r="D4009" t="s">
        <v>254</v>
      </c>
      <c r="E4009" t="s">
        <v>48</v>
      </c>
      <c r="F4009">
        <v>33</v>
      </c>
      <c r="G4009" t="s">
        <v>103</v>
      </c>
      <c r="H4009" t="s">
        <v>27</v>
      </c>
      <c r="I4009" t="s">
        <v>117</v>
      </c>
      <c r="J4009" t="s">
        <v>118</v>
      </c>
      <c r="K4009" t="s">
        <v>82</v>
      </c>
      <c r="L4009" t="s">
        <v>119</v>
      </c>
      <c r="M4009">
        <v>1</v>
      </c>
      <c r="N4009" s="2">
        <v>3299</v>
      </c>
      <c r="O4009" s="3">
        <v>0</v>
      </c>
      <c r="P4009" s="2">
        <v>2100</v>
      </c>
      <c r="Q4009" t="s">
        <v>319</v>
      </c>
      <c r="R4009" t="s">
        <v>33</v>
      </c>
      <c r="S4009" t="s">
        <v>34</v>
      </c>
      <c r="T4009" s="4">
        <v>5</v>
      </c>
      <c r="U4009" s="11">
        <f t="shared" si="62"/>
        <v>3299</v>
      </c>
      <c r="V4009" s="11">
        <f>tbl_EcommerceSales[[#This Row],[Gross_Sales]]*tbl_EcommerceSales[[#This Row],[Discount]]</f>
        <v>0</v>
      </c>
      <c r="W4009" s="11">
        <f>tbl_EcommerceSales[[#This Row],[Gross_Sales]]-tbl_EcommerceSales[[#This Row],[Discount_Amount]]</f>
        <v>3299</v>
      </c>
      <c r="X4009" s="11">
        <f>tbl_EcommerceSales[[#This Row],[Quantity]] * _xlfn.XLOOKUP(tbl_EcommerceSales[[#This Row],[Product_ID]], Product_Master!A:A, Product_Master!F:F)</f>
        <v>2100</v>
      </c>
      <c r="Y4009" s="11">
        <f>tbl_EcommerceSales[[#This Row],[Net_Revenue]]-tbl_EcommerceSales[[#This Row],[Total_Cost]]</f>
        <v>1199</v>
      </c>
      <c r="Z4009" s="9">
        <f>IFERROR(#REF!/tbl_EcommerceSales[[#This Row],[Total_Cost]], 0)</f>
        <v>0</v>
      </c>
      <c r="AA4009" t="str">
        <f>TEXT(tbl_EcommerceSales[[#This Row],[Order_Date]],"mmm")</f>
        <v>Mar</v>
      </c>
      <c r="AB4009">
        <f>YEAR(tbl_EcommerceSales[[#This Row],[Order_Date]])</f>
        <v>2026</v>
      </c>
      <c r="AC4009" t="str">
        <f>IF(tbl_EcommerceSales[[#This Row],[Age]]&lt;18,"Under 18",IF(tbl_EcommerceSales[[#This Row],[Age]]&lt;=25,"18-25",IF(tbl_EcommerceSales[[#This Row],[Age]]&lt;=35,"26-35",IF(tbl_EcommerceSales[[#This Row],[Age]]&lt;=45,"36-45",IF(tbl_EcommerceSales[[#This Row],[Age]]&lt;=55,"46-55","56+")))))</f>
        <v>26-35</v>
      </c>
    </row>
    <row r="4010" spans="1:29" x14ac:dyDescent="0.35">
      <c r="A4010" t="s">
        <v>6070</v>
      </c>
      <c r="B4010" s="7">
        <v>46096</v>
      </c>
      <c r="C4010" t="s">
        <v>3515</v>
      </c>
      <c r="D4010" t="s">
        <v>116</v>
      </c>
      <c r="E4010" t="s">
        <v>25</v>
      </c>
      <c r="F4010">
        <v>37</v>
      </c>
      <c r="G4010" t="s">
        <v>52</v>
      </c>
      <c r="H4010" t="s">
        <v>27</v>
      </c>
      <c r="I4010" t="s">
        <v>28</v>
      </c>
      <c r="J4010" t="s">
        <v>29</v>
      </c>
      <c r="K4010" t="s">
        <v>30</v>
      </c>
      <c r="L4010" t="s">
        <v>31</v>
      </c>
      <c r="M4010">
        <v>1</v>
      </c>
      <c r="N4010" s="2">
        <v>5999</v>
      </c>
      <c r="O4010" s="3">
        <v>0.2</v>
      </c>
      <c r="P4010" s="2">
        <v>3900</v>
      </c>
      <c r="Q4010" t="s">
        <v>32</v>
      </c>
      <c r="R4010" t="s">
        <v>33</v>
      </c>
      <c r="S4010" t="s">
        <v>34</v>
      </c>
      <c r="T4010" s="4">
        <v>5</v>
      </c>
      <c r="U4010" s="11">
        <f t="shared" si="62"/>
        <v>5999</v>
      </c>
      <c r="V4010" s="11">
        <f>tbl_EcommerceSales[[#This Row],[Gross_Sales]]*tbl_EcommerceSales[[#This Row],[Discount]]</f>
        <v>1199.8</v>
      </c>
      <c r="W4010" s="11">
        <f>tbl_EcommerceSales[[#This Row],[Gross_Sales]]-tbl_EcommerceSales[[#This Row],[Discount_Amount]]</f>
        <v>4799.2</v>
      </c>
      <c r="X4010" s="11">
        <f>tbl_EcommerceSales[[#This Row],[Quantity]] * _xlfn.XLOOKUP(tbl_EcommerceSales[[#This Row],[Product_ID]], Product_Master!A:A, Product_Master!F:F)</f>
        <v>3900</v>
      </c>
      <c r="Y4010" s="11">
        <f>tbl_EcommerceSales[[#This Row],[Net_Revenue]]-tbl_EcommerceSales[[#This Row],[Total_Cost]]</f>
        <v>899.19999999999982</v>
      </c>
      <c r="Z4010" s="9">
        <f>IFERROR(#REF!/tbl_EcommerceSales[[#This Row],[Total_Cost]], 0)</f>
        <v>0</v>
      </c>
      <c r="AA4010" t="str">
        <f>TEXT(tbl_EcommerceSales[[#This Row],[Order_Date]],"mmm")</f>
        <v>Mar</v>
      </c>
      <c r="AB4010">
        <f>YEAR(tbl_EcommerceSales[[#This Row],[Order_Date]])</f>
        <v>2026</v>
      </c>
      <c r="AC4010" t="str">
        <f>IF(tbl_EcommerceSales[[#This Row],[Age]]&lt;18,"Under 18",IF(tbl_EcommerceSales[[#This Row],[Age]]&lt;=25,"18-25",IF(tbl_EcommerceSales[[#This Row],[Age]]&lt;=35,"26-35",IF(tbl_EcommerceSales[[#This Row],[Age]]&lt;=45,"36-45",IF(tbl_EcommerceSales[[#This Row],[Age]]&lt;=55,"46-55","56+")))))</f>
        <v>36-45</v>
      </c>
    </row>
    <row r="4011" spans="1:29" x14ac:dyDescent="0.35">
      <c r="A4011" t="s">
        <v>6071</v>
      </c>
      <c r="B4011" s="7">
        <v>46096</v>
      </c>
      <c r="C4011" t="s">
        <v>2130</v>
      </c>
      <c r="D4011" t="s">
        <v>232</v>
      </c>
      <c r="E4011" t="s">
        <v>48</v>
      </c>
      <c r="F4011">
        <v>29</v>
      </c>
      <c r="G4011" t="s">
        <v>142</v>
      </c>
      <c r="H4011" t="s">
        <v>88</v>
      </c>
      <c r="I4011" t="s">
        <v>276</v>
      </c>
      <c r="J4011" t="s">
        <v>277</v>
      </c>
      <c r="K4011" t="s">
        <v>30</v>
      </c>
      <c r="L4011" t="s">
        <v>278</v>
      </c>
      <c r="M4011">
        <v>2</v>
      </c>
      <c r="N4011" s="2">
        <v>1599</v>
      </c>
      <c r="O4011" s="3">
        <v>0</v>
      </c>
      <c r="P4011" s="2">
        <v>1700</v>
      </c>
      <c r="Q4011" t="s">
        <v>32</v>
      </c>
      <c r="R4011" t="s">
        <v>33</v>
      </c>
      <c r="S4011" t="s">
        <v>57</v>
      </c>
      <c r="T4011" s="4">
        <v>5</v>
      </c>
      <c r="U4011" s="11">
        <f t="shared" si="62"/>
        <v>3198</v>
      </c>
      <c r="V4011" s="11">
        <f>tbl_EcommerceSales[[#This Row],[Gross_Sales]]*tbl_EcommerceSales[[#This Row],[Discount]]</f>
        <v>0</v>
      </c>
      <c r="W4011" s="11">
        <f>tbl_EcommerceSales[[#This Row],[Gross_Sales]]-tbl_EcommerceSales[[#This Row],[Discount_Amount]]</f>
        <v>3198</v>
      </c>
      <c r="X4011" s="11">
        <f>tbl_EcommerceSales[[#This Row],[Quantity]] * _xlfn.XLOOKUP(tbl_EcommerceSales[[#This Row],[Product_ID]], Product_Master!A:A, Product_Master!F:F)</f>
        <v>1700</v>
      </c>
      <c r="Y4011" s="11">
        <f>tbl_EcommerceSales[[#This Row],[Net_Revenue]]-tbl_EcommerceSales[[#This Row],[Total_Cost]]</f>
        <v>1498</v>
      </c>
      <c r="Z4011" s="9">
        <f>IFERROR(#REF!/tbl_EcommerceSales[[#This Row],[Total_Cost]], 0)</f>
        <v>0</v>
      </c>
      <c r="AA4011" t="str">
        <f>TEXT(tbl_EcommerceSales[[#This Row],[Order_Date]],"mmm")</f>
        <v>Mar</v>
      </c>
      <c r="AB4011">
        <f>YEAR(tbl_EcommerceSales[[#This Row],[Order_Date]])</f>
        <v>2026</v>
      </c>
      <c r="AC4011" t="str">
        <f>IF(tbl_EcommerceSales[[#This Row],[Age]]&lt;18,"Under 18",IF(tbl_EcommerceSales[[#This Row],[Age]]&lt;=25,"18-25",IF(tbl_EcommerceSales[[#This Row],[Age]]&lt;=35,"26-35",IF(tbl_EcommerceSales[[#This Row],[Age]]&lt;=45,"36-45",IF(tbl_EcommerceSales[[#This Row],[Age]]&lt;=55,"46-55","56+")))))</f>
        <v>26-35</v>
      </c>
    </row>
    <row r="4012" spans="1:29" x14ac:dyDescent="0.35">
      <c r="A4012" t="s">
        <v>6072</v>
      </c>
      <c r="B4012" s="7">
        <v>46096</v>
      </c>
      <c r="C4012" t="s">
        <v>909</v>
      </c>
      <c r="D4012" t="s">
        <v>24</v>
      </c>
      <c r="E4012" t="s">
        <v>25</v>
      </c>
      <c r="F4012">
        <v>34</v>
      </c>
      <c r="G4012" t="s">
        <v>99</v>
      </c>
      <c r="H4012" t="s">
        <v>88</v>
      </c>
      <c r="I4012" t="s">
        <v>28</v>
      </c>
      <c r="J4012" t="s">
        <v>29</v>
      </c>
      <c r="K4012" t="s">
        <v>30</v>
      </c>
      <c r="L4012" t="s">
        <v>31</v>
      </c>
      <c r="M4012">
        <v>1</v>
      </c>
      <c r="N4012" s="2">
        <v>5999</v>
      </c>
      <c r="O4012" s="3">
        <v>0.15</v>
      </c>
      <c r="P4012" s="2">
        <v>3900</v>
      </c>
      <c r="Q4012" t="s">
        <v>44</v>
      </c>
      <c r="R4012" t="s">
        <v>33</v>
      </c>
      <c r="S4012" t="s">
        <v>57</v>
      </c>
      <c r="T4012" s="4">
        <v>5</v>
      </c>
      <c r="U4012" s="11">
        <f t="shared" si="62"/>
        <v>5999</v>
      </c>
      <c r="V4012" s="11">
        <f>tbl_EcommerceSales[[#This Row],[Gross_Sales]]*tbl_EcommerceSales[[#This Row],[Discount]]</f>
        <v>899.85</v>
      </c>
      <c r="W4012" s="11">
        <f>tbl_EcommerceSales[[#This Row],[Gross_Sales]]-tbl_EcommerceSales[[#This Row],[Discount_Amount]]</f>
        <v>5099.1499999999996</v>
      </c>
      <c r="X4012" s="11">
        <f>tbl_EcommerceSales[[#This Row],[Quantity]] * _xlfn.XLOOKUP(tbl_EcommerceSales[[#This Row],[Product_ID]], Product_Master!A:A, Product_Master!F:F)</f>
        <v>3900</v>
      </c>
      <c r="Y4012" s="11">
        <f>tbl_EcommerceSales[[#This Row],[Net_Revenue]]-tbl_EcommerceSales[[#This Row],[Total_Cost]]</f>
        <v>1199.1499999999996</v>
      </c>
      <c r="Z4012" s="9">
        <f>IFERROR(#REF!/tbl_EcommerceSales[[#This Row],[Total_Cost]], 0)</f>
        <v>0</v>
      </c>
      <c r="AA4012" t="str">
        <f>TEXT(tbl_EcommerceSales[[#This Row],[Order_Date]],"mmm")</f>
        <v>Mar</v>
      </c>
      <c r="AB4012">
        <f>YEAR(tbl_EcommerceSales[[#This Row],[Order_Date]])</f>
        <v>2026</v>
      </c>
      <c r="AC4012" t="str">
        <f>IF(tbl_EcommerceSales[[#This Row],[Age]]&lt;18,"Under 18",IF(tbl_EcommerceSales[[#This Row],[Age]]&lt;=25,"18-25",IF(tbl_EcommerceSales[[#This Row],[Age]]&lt;=35,"26-35",IF(tbl_EcommerceSales[[#This Row],[Age]]&lt;=45,"36-45",IF(tbl_EcommerceSales[[#This Row],[Age]]&lt;=55,"46-55","56+")))))</f>
        <v>26-35</v>
      </c>
    </row>
    <row r="4013" spans="1:29" x14ac:dyDescent="0.35">
      <c r="A4013" t="s">
        <v>6073</v>
      </c>
      <c r="B4013" s="7">
        <v>46096</v>
      </c>
      <c r="C4013" t="s">
        <v>4677</v>
      </c>
      <c r="D4013" t="s">
        <v>305</v>
      </c>
      <c r="E4013" t="s">
        <v>48</v>
      </c>
      <c r="F4013">
        <v>25</v>
      </c>
      <c r="G4013" t="s">
        <v>52</v>
      </c>
      <c r="H4013" t="s">
        <v>27</v>
      </c>
      <c r="I4013" t="s">
        <v>357</v>
      </c>
      <c r="J4013" t="s">
        <v>358</v>
      </c>
      <c r="K4013" t="s">
        <v>177</v>
      </c>
      <c r="L4013" t="s">
        <v>178</v>
      </c>
      <c r="M4013">
        <v>1</v>
      </c>
      <c r="N4013" s="2">
        <v>999</v>
      </c>
      <c r="O4013" s="3">
        <v>0.15</v>
      </c>
      <c r="P4013" s="2">
        <v>520</v>
      </c>
      <c r="Q4013" t="s">
        <v>32</v>
      </c>
      <c r="R4013" t="s">
        <v>33</v>
      </c>
      <c r="S4013" t="s">
        <v>57</v>
      </c>
      <c r="T4013" s="4">
        <v>5</v>
      </c>
      <c r="U4013" s="11">
        <f t="shared" si="62"/>
        <v>999</v>
      </c>
      <c r="V4013" s="11">
        <f>tbl_EcommerceSales[[#This Row],[Gross_Sales]]*tbl_EcommerceSales[[#This Row],[Discount]]</f>
        <v>149.85</v>
      </c>
      <c r="W4013" s="11">
        <f>tbl_EcommerceSales[[#This Row],[Gross_Sales]]-tbl_EcommerceSales[[#This Row],[Discount_Amount]]</f>
        <v>849.15</v>
      </c>
      <c r="X4013" s="11">
        <f>tbl_EcommerceSales[[#This Row],[Quantity]] * _xlfn.XLOOKUP(tbl_EcommerceSales[[#This Row],[Product_ID]], Product_Master!A:A, Product_Master!F:F)</f>
        <v>520</v>
      </c>
      <c r="Y4013" s="11">
        <f>tbl_EcommerceSales[[#This Row],[Net_Revenue]]-tbl_EcommerceSales[[#This Row],[Total_Cost]]</f>
        <v>329.15</v>
      </c>
      <c r="Z4013" s="9">
        <f>IFERROR(#REF!/tbl_EcommerceSales[[#This Row],[Total_Cost]], 0)</f>
        <v>0</v>
      </c>
      <c r="AA4013" t="str">
        <f>TEXT(tbl_EcommerceSales[[#This Row],[Order_Date]],"mmm")</f>
        <v>Mar</v>
      </c>
      <c r="AB4013">
        <f>YEAR(tbl_EcommerceSales[[#This Row],[Order_Date]])</f>
        <v>2026</v>
      </c>
      <c r="AC4013" t="str">
        <f>IF(tbl_EcommerceSales[[#This Row],[Age]]&lt;18,"Under 18",IF(tbl_EcommerceSales[[#This Row],[Age]]&lt;=25,"18-25",IF(tbl_EcommerceSales[[#This Row],[Age]]&lt;=35,"26-35",IF(tbl_EcommerceSales[[#This Row],[Age]]&lt;=45,"36-45",IF(tbl_EcommerceSales[[#This Row],[Age]]&lt;=55,"46-55","56+")))))</f>
        <v>18-25</v>
      </c>
    </row>
    <row r="4014" spans="1:29" x14ac:dyDescent="0.35">
      <c r="A4014" t="s">
        <v>6074</v>
      </c>
      <c r="B4014" s="7">
        <v>46096</v>
      </c>
      <c r="C4014" t="s">
        <v>630</v>
      </c>
      <c r="D4014" t="s">
        <v>79</v>
      </c>
      <c r="E4014" t="s">
        <v>48</v>
      </c>
      <c r="F4014">
        <v>33</v>
      </c>
      <c r="G4014" t="s">
        <v>71</v>
      </c>
      <c r="H4014" t="s">
        <v>72</v>
      </c>
      <c r="I4014" t="s">
        <v>160</v>
      </c>
      <c r="J4014" t="s">
        <v>161</v>
      </c>
      <c r="K4014" t="s">
        <v>91</v>
      </c>
      <c r="L4014" t="s">
        <v>133</v>
      </c>
      <c r="M4014">
        <v>1</v>
      </c>
      <c r="N4014" s="2">
        <v>1099</v>
      </c>
      <c r="O4014" s="3">
        <v>0.05</v>
      </c>
      <c r="P4014" s="2">
        <v>520</v>
      </c>
      <c r="Q4014" t="s">
        <v>32</v>
      </c>
      <c r="R4014" t="s">
        <v>33</v>
      </c>
      <c r="S4014" t="s">
        <v>57</v>
      </c>
      <c r="T4014" s="4">
        <v>4</v>
      </c>
      <c r="U4014" s="11">
        <f t="shared" si="62"/>
        <v>1099</v>
      </c>
      <c r="V4014" s="11">
        <f>tbl_EcommerceSales[[#This Row],[Gross_Sales]]*tbl_EcommerceSales[[#This Row],[Discount]]</f>
        <v>54.95</v>
      </c>
      <c r="W4014" s="11">
        <f>tbl_EcommerceSales[[#This Row],[Gross_Sales]]-tbl_EcommerceSales[[#This Row],[Discount_Amount]]</f>
        <v>1044.05</v>
      </c>
      <c r="X4014" s="11">
        <f>tbl_EcommerceSales[[#This Row],[Quantity]] * _xlfn.XLOOKUP(tbl_EcommerceSales[[#This Row],[Product_ID]], Product_Master!A:A, Product_Master!F:F)</f>
        <v>520</v>
      </c>
      <c r="Y4014" s="11">
        <f>tbl_EcommerceSales[[#This Row],[Net_Revenue]]-tbl_EcommerceSales[[#This Row],[Total_Cost]]</f>
        <v>524.04999999999995</v>
      </c>
      <c r="Z4014" s="9">
        <f>IFERROR(#REF!/tbl_EcommerceSales[[#This Row],[Total_Cost]], 0)</f>
        <v>0</v>
      </c>
      <c r="AA4014" t="str">
        <f>TEXT(tbl_EcommerceSales[[#This Row],[Order_Date]],"mmm")</f>
        <v>Mar</v>
      </c>
      <c r="AB4014">
        <f>YEAR(tbl_EcommerceSales[[#This Row],[Order_Date]])</f>
        <v>2026</v>
      </c>
      <c r="AC4014" t="str">
        <f>IF(tbl_EcommerceSales[[#This Row],[Age]]&lt;18,"Under 18",IF(tbl_EcommerceSales[[#This Row],[Age]]&lt;=25,"18-25",IF(tbl_EcommerceSales[[#This Row],[Age]]&lt;=35,"26-35",IF(tbl_EcommerceSales[[#This Row],[Age]]&lt;=45,"36-45",IF(tbl_EcommerceSales[[#This Row],[Age]]&lt;=55,"46-55","56+")))))</f>
        <v>26-35</v>
      </c>
    </row>
    <row r="4015" spans="1:29" x14ac:dyDescent="0.35">
      <c r="A4015" t="s">
        <v>6075</v>
      </c>
      <c r="B4015" s="7">
        <v>46096</v>
      </c>
      <c r="C4015" t="s">
        <v>4006</v>
      </c>
      <c r="D4015" t="s">
        <v>139</v>
      </c>
      <c r="E4015" t="s">
        <v>48</v>
      </c>
      <c r="F4015">
        <v>30</v>
      </c>
      <c r="G4015" t="s">
        <v>246</v>
      </c>
      <c r="H4015" t="s">
        <v>27</v>
      </c>
      <c r="I4015" t="s">
        <v>111</v>
      </c>
      <c r="J4015" t="s">
        <v>112</v>
      </c>
      <c r="K4015" t="s">
        <v>55</v>
      </c>
      <c r="L4015" t="s">
        <v>113</v>
      </c>
      <c r="M4015">
        <v>1</v>
      </c>
      <c r="N4015" s="2">
        <v>1799</v>
      </c>
      <c r="O4015" s="3">
        <v>0.05</v>
      </c>
      <c r="P4015" s="2">
        <v>950</v>
      </c>
      <c r="Q4015" t="s">
        <v>123</v>
      </c>
      <c r="R4015" t="s">
        <v>33</v>
      </c>
      <c r="S4015" t="s">
        <v>34</v>
      </c>
      <c r="T4015" s="4">
        <v>5</v>
      </c>
      <c r="U4015" s="11">
        <f t="shared" si="62"/>
        <v>1799</v>
      </c>
      <c r="V4015" s="11">
        <f>tbl_EcommerceSales[[#This Row],[Gross_Sales]]*tbl_EcommerceSales[[#This Row],[Discount]]</f>
        <v>89.95</v>
      </c>
      <c r="W4015" s="11">
        <f>tbl_EcommerceSales[[#This Row],[Gross_Sales]]-tbl_EcommerceSales[[#This Row],[Discount_Amount]]</f>
        <v>1709.05</v>
      </c>
      <c r="X4015" s="11">
        <f>tbl_EcommerceSales[[#This Row],[Quantity]] * _xlfn.XLOOKUP(tbl_EcommerceSales[[#This Row],[Product_ID]], Product_Master!A:A, Product_Master!F:F)</f>
        <v>950</v>
      </c>
      <c r="Y4015" s="11">
        <f>tbl_EcommerceSales[[#This Row],[Net_Revenue]]-tbl_EcommerceSales[[#This Row],[Total_Cost]]</f>
        <v>759.05</v>
      </c>
      <c r="Z4015" s="9">
        <f>IFERROR(#REF!/tbl_EcommerceSales[[#This Row],[Total_Cost]], 0)</f>
        <v>0</v>
      </c>
      <c r="AA4015" t="str">
        <f>TEXT(tbl_EcommerceSales[[#This Row],[Order_Date]],"mmm")</f>
        <v>Mar</v>
      </c>
      <c r="AB4015">
        <f>YEAR(tbl_EcommerceSales[[#This Row],[Order_Date]])</f>
        <v>2026</v>
      </c>
      <c r="AC4015" t="str">
        <f>IF(tbl_EcommerceSales[[#This Row],[Age]]&lt;18,"Under 18",IF(tbl_EcommerceSales[[#This Row],[Age]]&lt;=25,"18-25",IF(tbl_EcommerceSales[[#This Row],[Age]]&lt;=35,"26-35",IF(tbl_EcommerceSales[[#This Row],[Age]]&lt;=45,"36-45",IF(tbl_EcommerceSales[[#This Row],[Age]]&lt;=55,"46-55","56+")))))</f>
        <v>26-35</v>
      </c>
    </row>
    <row r="4016" spans="1:29" x14ac:dyDescent="0.35">
      <c r="A4016" t="s">
        <v>6076</v>
      </c>
      <c r="B4016" s="7">
        <v>46096</v>
      </c>
      <c r="C4016" t="s">
        <v>4479</v>
      </c>
      <c r="D4016" t="s">
        <v>195</v>
      </c>
      <c r="E4016" t="s">
        <v>48</v>
      </c>
      <c r="F4016">
        <v>34</v>
      </c>
      <c r="G4016" t="s">
        <v>26</v>
      </c>
      <c r="H4016" t="s">
        <v>27</v>
      </c>
      <c r="I4016" t="s">
        <v>357</v>
      </c>
      <c r="J4016" t="s">
        <v>358</v>
      </c>
      <c r="K4016" t="s">
        <v>177</v>
      </c>
      <c r="L4016" t="s">
        <v>178</v>
      </c>
      <c r="M4016">
        <v>4</v>
      </c>
      <c r="N4016" s="2">
        <v>999</v>
      </c>
      <c r="O4016" s="3">
        <v>0.05</v>
      </c>
      <c r="P4016" s="2">
        <v>2080</v>
      </c>
      <c r="Q4016" t="s">
        <v>76</v>
      </c>
      <c r="R4016" t="s">
        <v>33</v>
      </c>
      <c r="S4016" t="s">
        <v>34</v>
      </c>
      <c r="T4016" s="4">
        <v>4</v>
      </c>
      <c r="U4016" s="11">
        <f t="shared" si="62"/>
        <v>3996</v>
      </c>
      <c r="V4016" s="11">
        <f>tbl_EcommerceSales[[#This Row],[Gross_Sales]]*tbl_EcommerceSales[[#This Row],[Discount]]</f>
        <v>199.8</v>
      </c>
      <c r="W4016" s="11">
        <f>tbl_EcommerceSales[[#This Row],[Gross_Sales]]-tbl_EcommerceSales[[#This Row],[Discount_Amount]]</f>
        <v>3796.2</v>
      </c>
      <c r="X4016" s="11">
        <f>tbl_EcommerceSales[[#This Row],[Quantity]] * _xlfn.XLOOKUP(tbl_EcommerceSales[[#This Row],[Product_ID]], Product_Master!A:A, Product_Master!F:F)</f>
        <v>2080</v>
      </c>
      <c r="Y4016" s="11">
        <f>tbl_EcommerceSales[[#This Row],[Net_Revenue]]-tbl_EcommerceSales[[#This Row],[Total_Cost]]</f>
        <v>1716.1999999999998</v>
      </c>
      <c r="Z4016" s="9">
        <f>IFERROR(#REF!/tbl_EcommerceSales[[#This Row],[Total_Cost]], 0)</f>
        <v>0</v>
      </c>
      <c r="AA4016" t="str">
        <f>TEXT(tbl_EcommerceSales[[#This Row],[Order_Date]],"mmm")</f>
        <v>Mar</v>
      </c>
      <c r="AB4016">
        <f>YEAR(tbl_EcommerceSales[[#This Row],[Order_Date]])</f>
        <v>2026</v>
      </c>
      <c r="AC4016" t="str">
        <f>IF(tbl_EcommerceSales[[#This Row],[Age]]&lt;18,"Under 18",IF(tbl_EcommerceSales[[#This Row],[Age]]&lt;=25,"18-25",IF(tbl_EcommerceSales[[#This Row],[Age]]&lt;=35,"26-35",IF(tbl_EcommerceSales[[#This Row],[Age]]&lt;=45,"36-45",IF(tbl_EcommerceSales[[#This Row],[Age]]&lt;=55,"46-55","56+")))))</f>
        <v>26-35</v>
      </c>
    </row>
    <row r="4017" spans="1:29" x14ac:dyDescent="0.35">
      <c r="A4017" t="s">
        <v>6077</v>
      </c>
      <c r="B4017" s="7">
        <v>46097</v>
      </c>
      <c r="C4017" t="s">
        <v>2997</v>
      </c>
      <c r="D4017" t="s">
        <v>79</v>
      </c>
      <c r="E4017" t="s">
        <v>48</v>
      </c>
      <c r="F4017">
        <v>33</v>
      </c>
      <c r="G4017" t="s">
        <v>270</v>
      </c>
      <c r="H4017" t="s">
        <v>72</v>
      </c>
      <c r="I4017" t="s">
        <v>212</v>
      </c>
      <c r="J4017" t="s">
        <v>213</v>
      </c>
      <c r="K4017" t="s">
        <v>177</v>
      </c>
      <c r="L4017" t="s">
        <v>178</v>
      </c>
      <c r="M4017">
        <v>1</v>
      </c>
      <c r="N4017" s="2">
        <v>2499</v>
      </c>
      <c r="O4017" s="3">
        <v>0</v>
      </c>
      <c r="P4017" s="2">
        <v>1450</v>
      </c>
      <c r="Q4017" t="s">
        <v>76</v>
      </c>
      <c r="R4017" t="s">
        <v>33</v>
      </c>
      <c r="S4017" t="s">
        <v>57</v>
      </c>
      <c r="T4017" s="4">
        <v>5</v>
      </c>
      <c r="U4017" s="11">
        <f t="shared" si="62"/>
        <v>2499</v>
      </c>
      <c r="V4017" s="11">
        <f>tbl_EcommerceSales[[#This Row],[Gross_Sales]]*tbl_EcommerceSales[[#This Row],[Discount]]</f>
        <v>0</v>
      </c>
      <c r="W4017" s="11">
        <f>tbl_EcommerceSales[[#This Row],[Gross_Sales]]-tbl_EcommerceSales[[#This Row],[Discount_Amount]]</f>
        <v>2499</v>
      </c>
      <c r="X4017" s="11">
        <f>tbl_EcommerceSales[[#This Row],[Quantity]] * _xlfn.XLOOKUP(tbl_EcommerceSales[[#This Row],[Product_ID]], Product_Master!A:A, Product_Master!F:F)</f>
        <v>1450</v>
      </c>
      <c r="Y4017" s="11">
        <f>tbl_EcommerceSales[[#This Row],[Net_Revenue]]-tbl_EcommerceSales[[#This Row],[Total_Cost]]</f>
        <v>1049</v>
      </c>
      <c r="Z4017" s="9">
        <f>IFERROR(#REF!/tbl_EcommerceSales[[#This Row],[Total_Cost]], 0)</f>
        <v>0</v>
      </c>
      <c r="AA4017" t="str">
        <f>TEXT(tbl_EcommerceSales[[#This Row],[Order_Date]],"mmm")</f>
        <v>Mar</v>
      </c>
      <c r="AB4017">
        <f>YEAR(tbl_EcommerceSales[[#This Row],[Order_Date]])</f>
        <v>2026</v>
      </c>
      <c r="AC4017" t="str">
        <f>IF(tbl_EcommerceSales[[#This Row],[Age]]&lt;18,"Under 18",IF(tbl_EcommerceSales[[#This Row],[Age]]&lt;=25,"18-25",IF(tbl_EcommerceSales[[#This Row],[Age]]&lt;=35,"26-35",IF(tbl_EcommerceSales[[#This Row],[Age]]&lt;=45,"36-45",IF(tbl_EcommerceSales[[#This Row],[Age]]&lt;=55,"46-55","56+")))))</f>
        <v>26-35</v>
      </c>
    </row>
    <row r="4018" spans="1:29" x14ac:dyDescent="0.35">
      <c r="A4018" t="s">
        <v>6078</v>
      </c>
      <c r="B4018" s="7">
        <v>46097</v>
      </c>
      <c r="C4018" t="s">
        <v>6079</v>
      </c>
      <c r="D4018" t="s">
        <v>79</v>
      </c>
      <c r="E4018" t="s">
        <v>48</v>
      </c>
      <c r="F4018">
        <v>34</v>
      </c>
      <c r="G4018" t="s">
        <v>246</v>
      </c>
      <c r="H4018" t="s">
        <v>27</v>
      </c>
      <c r="I4018" t="s">
        <v>221</v>
      </c>
      <c r="J4018" t="s">
        <v>222</v>
      </c>
      <c r="K4018" t="s">
        <v>177</v>
      </c>
      <c r="L4018" t="s">
        <v>208</v>
      </c>
      <c r="M4018">
        <v>1</v>
      </c>
      <c r="N4018" s="2">
        <v>1499</v>
      </c>
      <c r="O4018" s="3">
        <v>0.1</v>
      </c>
      <c r="P4018" s="2">
        <v>800</v>
      </c>
      <c r="Q4018" t="s">
        <v>32</v>
      </c>
      <c r="R4018" t="s">
        <v>33</v>
      </c>
      <c r="S4018" t="s">
        <v>34</v>
      </c>
      <c r="T4018" s="4">
        <v>5</v>
      </c>
      <c r="U4018" s="11">
        <f t="shared" si="62"/>
        <v>1499</v>
      </c>
      <c r="V4018" s="11">
        <f>tbl_EcommerceSales[[#This Row],[Gross_Sales]]*tbl_EcommerceSales[[#This Row],[Discount]]</f>
        <v>149.9</v>
      </c>
      <c r="W4018" s="11">
        <f>tbl_EcommerceSales[[#This Row],[Gross_Sales]]-tbl_EcommerceSales[[#This Row],[Discount_Amount]]</f>
        <v>1349.1</v>
      </c>
      <c r="X4018" s="11">
        <f>tbl_EcommerceSales[[#This Row],[Quantity]] * _xlfn.XLOOKUP(tbl_EcommerceSales[[#This Row],[Product_ID]], Product_Master!A:A, Product_Master!F:F)</f>
        <v>800</v>
      </c>
      <c r="Y4018" s="11">
        <f>tbl_EcommerceSales[[#This Row],[Net_Revenue]]-tbl_EcommerceSales[[#This Row],[Total_Cost]]</f>
        <v>549.09999999999991</v>
      </c>
      <c r="Z4018" s="9">
        <f>IFERROR(#REF!/tbl_EcommerceSales[[#This Row],[Total_Cost]], 0)</f>
        <v>0</v>
      </c>
      <c r="AA4018" t="str">
        <f>TEXT(tbl_EcommerceSales[[#This Row],[Order_Date]],"mmm")</f>
        <v>Mar</v>
      </c>
      <c r="AB4018">
        <f>YEAR(tbl_EcommerceSales[[#This Row],[Order_Date]])</f>
        <v>2026</v>
      </c>
      <c r="AC4018" t="str">
        <f>IF(tbl_EcommerceSales[[#This Row],[Age]]&lt;18,"Under 18",IF(tbl_EcommerceSales[[#This Row],[Age]]&lt;=25,"18-25",IF(tbl_EcommerceSales[[#This Row],[Age]]&lt;=35,"26-35",IF(tbl_EcommerceSales[[#This Row],[Age]]&lt;=45,"36-45",IF(tbl_EcommerceSales[[#This Row],[Age]]&lt;=55,"46-55","56+")))))</f>
        <v>26-35</v>
      </c>
    </row>
    <row r="4019" spans="1:29" x14ac:dyDescent="0.35">
      <c r="A4019" t="s">
        <v>6080</v>
      </c>
      <c r="B4019" s="7">
        <v>46097</v>
      </c>
      <c r="C4019" t="s">
        <v>3687</v>
      </c>
      <c r="D4019" t="s">
        <v>181</v>
      </c>
      <c r="E4019" t="s">
        <v>25</v>
      </c>
      <c r="F4019">
        <v>22</v>
      </c>
      <c r="G4019" t="s">
        <v>152</v>
      </c>
      <c r="H4019" t="s">
        <v>72</v>
      </c>
      <c r="I4019" t="s">
        <v>338</v>
      </c>
      <c r="J4019" t="s">
        <v>339</v>
      </c>
      <c r="K4019" t="s">
        <v>55</v>
      </c>
      <c r="L4019" t="s">
        <v>56</v>
      </c>
      <c r="M4019">
        <v>1</v>
      </c>
      <c r="N4019" s="2">
        <v>1499</v>
      </c>
      <c r="O4019" s="3">
        <v>0.15</v>
      </c>
      <c r="P4019" s="2">
        <v>780</v>
      </c>
      <c r="Q4019" t="s">
        <v>156</v>
      </c>
      <c r="R4019" t="s">
        <v>33</v>
      </c>
      <c r="S4019" t="s">
        <v>34</v>
      </c>
      <c r="T4019" s="4">
        <v>5</v>
      </c>
      <c r="U4019" s="11">
        <f t="shared" si="62"/>
        <v>1499</v>
      </c>
      <c r="V4019" s="11">
        <f>tbl_EcommerceSales[[#This Row],[Gross_Sales]]*tbl_EcommerceSales[[#This Row],[Discount]]</f>
        <v>224.85</v>
      </c>
      <c r="W4019" s="11">
        <f>tbl_EcommerceSales[[#This Row],[Gross_Sales]]-tbl_EcommerceSales[[#This Row],[Discount_Amount]]</f>
        <v>1274.1500000000001</v>
      </c>
      <c r="X4019" s="11">
        <f>tbl_EcommerceSales[[#This Row],[Quantity]] * _xlfn.XLOOKUP(tbl_EcommerceSales[[#This Row],[Product_ID]], Product_Master!A:A, Product_Master!F:F)</f>
        <v>780</v>
      </c>
      <c r="Y4019" s="11">
        <f>tbl_EcommerceSales[[#This Row],[Net_Revenue]]-tbl_EcommerceSales[[#This Row],[Total_Cost]]</f>
        <v>494.15000000000009</v>
      </c>
      <c r="Z4019" s="9">
        <f>IFERROR(#REF!/tbl_EcommerceSales[[#This Row],[Total_Cost]], 0)</f>
        <v>0</v>
      </c>
      <c r="AA4019" t="str">
        <f>TEXT(tbl_EcommerceSales[[#This Row],[Order_Date]],"mmm")</f>
        <v>Mar</v>
      </c>
      <c r="AB4019">
        <f>YEAR(tbl_EcommerceSales[[#This Row],[Order_Date]])</f>
        <v>2026</v>
      </c>
      <c r="AC4019" t="str">
        <f>IF(tbl_EcommerceSales[[#This Row],[Age]]&lt;18,"Under 18",IF(tbl_EcommerceSales[[#This Row],[Age]]&lt;=25,"18-25",IF(tbl_EcommerceSales[[#This Row],[Age]]&lt;=35,"26-35",IF(tbl_EcommerceSales[[#This Row],[Age]]&lt;=45,"36-45",IF(tbl_EcommerceSales[[#This Row],[Age]]&lt;=55,"46-55","56+")))))</f>
        <v>18-25</v>
      </c>
    </row>
    <row r="4020" spans="1:29" x14ac:dyDescent="0.35">
      <c r="A4020" t="s">
        <v>6081</v>
      </c>
      <c r="B4020" s="7">
        <v>46097</v>
      </c>
      <c r="C4020" t="s">
        <v>3027</v>
      </c>
      <c r="D4020" t="s">
        <v>110</v>
      </c>
      <c r="E4020" t="s">
        <v>48</v>
      </c>
      <c r="F4020">
        <v>33</v>
      </c>
      <c r="G4020" t="s">
        <v>246</v>
      </c>
      <c r="H4020" t="s">
        <v>27</v>
      </c>
      <c r="I4020" t="s">
        <v>111</v>
      </c>
      <c r="J4020" t="s">
        <v>112</v>
      </c>
      <c r="K4020" t="s">
        <v>55</v>
      </c>
      <c r="L4020" t="s">
        <v>113</v>
      </c>
      <c r="M4020">
        <v>1</v>
      </c>
      <c r="N4020" s="2">
        <v>1799</v>
      </c>
      <c r="O4020" s="3">
        <v>0</v>
      </c>
      <c r="P4020" s="2">
        <v>950</v>
      </c>
      <c r="Q4020" t="s">
        <v>32</v>
      </c>
      <c r="R4020" t="s">
        <v>33</v>
      </c>
      <c r="S4020" t="s">
        <v>57</v>
      </c>
      <c r="T4020" s="4">
        <v>5</v>
      </c>
      <c r="U4020" s="11">
        <f t="shared" si="62"/>
        <v>1799</v>
      </c>
      <c r="V4020" s="11">
        <f>tbl_EcommerceSales[[#This Row],[Gross_Sales]]*tbl_EcommerceSales[[#This Row],[Discount]]</f>
        <v>0</v>
      </c>
      <c r="W4020" s="11">
        <f>tbl_EcommerceSales[[#This Row],[Gross_Sales]]-tbl_EcommerceSales[[#This Row],[Discount_Amount]]</f>
        <v>1799</v>
      </c>
      <c r="X4020" s="11">
        <f>tbl_EcommerceSales[[#This Row],[Quantity]] * _xlfn.XLOOKUP(tbl_EcommerceSales[[#This Row],[Product_ID]], Product_Master!A:A, Product_Master!F:F)</f>
        <v>950</v>
      </c>
      <c r="Y4020" s="11">
        <f>tbl_EcommerceSales[[#This Row],[Net_Revenue]]-tbl_EcommerceSales[[#This Row],[Total_Cost]]</f>
        <v>849</v>
      </c>
      <c r="Z4020" s="9">
        <f>IFERROR(#REF!/tbl_EcommerceSales[[#This Row],[Total_Cost]], 0)</f>
        <v>0</v>
      </c>
      <c r="AA4020" t="str">
        <f>TEXT(tbl_EcommerceSales[[#This Row],[Order_Date]],"mmm")</f>
        <v>Mar</v>
      </c>
      <c r="AB4020">
        <f>YEAR(tbl_EcommerceSales[[#This Row],[Order_Date]])</f>
        <v>2026</v>
      </c>
      <c r="AC4020" t="str">
        <f>IF(tbl_EcommerceSales[[#This Row],[Age]]&lt;18,"Under 18",IF(tbl_EcommerceSales[[#This Row],[Age]]&lt;=25,"18-25",IF(tbl_EcommerceSales[[#This Row],[Age]]&lt;=35,"26-35",IF(tbl_EcommerceSales[[#This Row],[Age]]&lt;=45,"36-45",IF(tbl_EcommerceSales[[#This Row],[Age]]&lt;=55,"46-55","56+")))))</f>
        <v>26-35</v>
      </c>
    </row>
    <row r="4021" spans="1:29" x14ac:dyDescent="0.35">
      <c r="A4021" t="s">
        <v>6082</v>
      </c>
      <c r="B4021" s="7">
        <v>46097</v>
      </c>
      <c r="C4021" t="s">
        <v>6083</v>
      </c>
      <c r="D4021" t="s">
        <v>148</v>
      </c>
      <c r="E4021" t="s">
        <v>25</v>
      </c>
      <c r="F4021">
        <v>22</v>
      </c>
      <c r="G4021" t="s">
        <v>26</v>
      </c>
      <c r="H4021" t="s">
        <v>27</v>
      </c>
      <c r="I4021" t="s">
        <v>338</v>
      </c>
      <c r="J4021" t="s">
        <v>339</v>
      </c>
      <c r="K4021" t="s">
        <v>55</v>
      </c>
      <c r="L4021" t="s">
        <v>56</v>
      </c>
      <c r="M4021">
        <v>3</v>
      </c>
      <c r="N4021" s="2">
        <v>1499</v>
      </c>
      <c r="O4021" s="3">
        <v>0</v>
      </c>
      <c r="P4021" s="2">
        <v>2340</v>
      </c>
      <c r="Q4021" t="s">
        <v>32</v>
      </c>
      <c r="R4021" t="s">
        <v>33</v>
      </c>
      <c r="S4021" t="s">
        <v>34</v>
      </c>
      <c r="T4021" s="4">
        <v>4</v>
      </c>
      <c r="U4021" s="11">
        <f t="shared" si="62"/>
        <v>4497</v>
      </c>
      <c r="V4021" s="11">
        <f>tbl_EcommerceSales[[#This Row],[Gross_Sales]]*tbl_EcommerceSales[[#This Row],[Discount]]</f>
        <v>0</v>
      </c>
      <c r="W4021" s="11">
        <f>tbl_EcommerceSales[[#This Row],[Gross_Sales]]-tbl_EcommerceSales[[#This Row],[Discount_Amount]]</f>
        <v>4497</v>
      </c>
      <c r="X4021" s="11">
        <f>tbl_EcommerceSales[[#This Row],[Quantity]] * _xlfn.XLOOKUP(tbl_EcommerceSales[[#This Row],[Product_ID]], Product_Master!A:A, Product_Master!F:F)</f>
        <v>2340</v>
      </c>
      <c r="Y4021" s="11">
        <f>tbl_EcommerceSales[[#This Row],[Net_Revenue]]-tbl_EcommerceSales[[#This Row],[Total_Cost]]</f>
        <v>2157</v>
      </c>
      <c r="Z4021" s="9">
        <f>IFERROR(#REF!/tbl_EcommerceSales[[#This Row],[Total_Cost]], 0)</f>
        <v>0</v>
      </c>
      <c r="AA4021" t="str">
        <f>TEXT(tbl_EcommerceSales[[#This Row],[Order_Date]],"mmm")</f>
        <v>Mar</v>
      </c>
      <c r="AB4021">
        <f>YEAR(tbl_EcommerceSales[[#This Row],[Order_Date]])</f>
        <v>2026</v>
      </c>
      <c r="AC4021" t="str">
        <f>IF(tbl_EcommerceSales[[#This Row],[Age]]&lt;18,"Under 18",IF(tbl_EcommerceSales[[#This Row],[Age]]&lt;=25,"18-25",IF(tbl_EcommerceSales[[#This Row],[Age]]&lt;=35,"26-35",IF(tbl_EcommerceSales[[#This Row],[Age]]&lt;=45,"36-45",IF(tbl_EcommerceSales[[#This Row],[Age]]&lt;=55,"46-55","56+")))))</f>
        <v>18-25</v>
      </c>
    </row>
    <row r="4022" spans="1:29" x14ac:dyDescent="0.35">
      <c r="A4022" t="s">
        <v>6084</v>
      </c>
      <c r="B4022" s="7">
        <v>46097</v>
      </c>
      <c r="C4022" t="s">
        <v>5716</v>
      </c>
      <c r="D4022" t="s">
        <v>170</v>
      </c>
      <c r="E4022" t="s">
        <v>48</v>
      </c>
      <c r="F4022">
        <v>37</v>
      </c>
      <c r="G4022" t="s">
        <v>107</v>
      </c>
      <c r="H4022" t="s">
        <v>39</v>
      </c>
      <c r="I4022" t="s">
        <v>40</v>
      </c>
      <c r="J4022" t="s">
        <v>41</v>
      </c>
      <c r="K4022" t="s">
        <v>42</v>
      </c>
      <c r="L4022" t="s">
        <v>43</v>
      </c>
      <c r="M4022">
        <v>2</v>
      </c>
      <c r="N4022" s="2">
        <v>699</v>
      </c>
      <c r="O4022" s="3">
        <v>0.1</v>
      </c>
      <c r="P4022" s="2">
        <v>620</v>
      </c>
      <c r="Q4022" t="s">
        <v>76</v>
      </c>
      <c r="R4022" t="s">
        <v>33</v>
      </c>
      <c r="S4022" t="s">
        <v>34</v>
      </c>
      <c r="T4022" s="4">
        <v>2</v>
      </c>
      <c r="U4022" s="11">
        <f t="shared" si="62"/>
        <v>1398</v>
      </c>
      <c r="V4022" s="11">
        <f>tbl_EcommerceSales[[#This Row],[Gross_Sales]]*tbl_EcommerceSales[[#This Row],[Discount]]</f>
        <v>139.80000000000001</v>
      </c>
      <c r="W4022" s="11">
        <f>tbl_EcommerceSales[[#This Row],[Gross_Sales]]-tbl_EcommerceSales[[#This Row],[Discount_Amount]]</f>
        <v>1258.2</v>
      </c>
      <c r="X4022" s="11">
        <f>tbl_EcommerceSales[[#This Row],[Quantity]] * _xlfn.XLOOKUP(tbl_EcommerceSales[[#This Row],[Product_ID]], Product_Master!A:A, Product_Master!F:F)</f>
        <v>620</v>
      </c>
      <c r="Y4022" s="11">
        <f>tbl_EcommerceSales[[#This Row],[Net_Revenue]]-tbl_EcommerceSales[[#This Row],[Total_Cost]]</f>
        <v>638.20000000000005</v>
      </c>
      <c r="Z4022" s="9">
        <f>IFERROR(#REF!/tbl_EcommerceSales[[#This Row],[Total_Cost]], 0)</f>
        <v>0</v>
      </c>
      <c r="AA4022" t="str">
        <f>TEXT(tbl_EcommerceSales[[#This Row],[Order_Date]],"mmm")</f>
        <v>Mar</v>
      </c>
      <c r="AB4022">
        <f>YEAR(tbl_EcommerceSales[[#This Row],[Order_Date]])</f>
        <v>2026</v>
      </c>
      <c r="AC4022" t="str">
        <f>IF(tbl_EcommerceSales[[#This Row],[Age]]&lt;18,"Under 18",IF(tbl_EcommerceSales[[#This Row],[Age]]&lt;=25,"18-25",IF(tbl_EcommerceSales[[#This Row],[Age]]&lt;=35,"26-35",IF(tbl_EcommerceSales[[#This Row],[Age]]&lt;=45,"36-45",IF(tbl_EcommerceSales[[#This Row],[Age]]&lt;=55,"46-55","56+")))))</f>
        <v>36-45</v>
      </c>
    </row>
    <row r="4023" spans="1:29" x14ac:dyDescent="0.35">
      <c r="A4023" t="s">
        <v>6085</v>
      </c>
      <c r="B4023" s="7">
        <v>46097</v>
      </c>
      <c r="C4023" t="s">
        <v>5726</v>
      </c>
      <c r="D4023" t="s">
        <v>159</v>
      </c>
      <c r="E4023" t="s">
        <v>25</v>
      </c>
      <c r="F4023">
        <v>43</v>
      </c>
      <c r="G4023" t="s">
        <v>174</v>
      </c>
      <c r="H4023" t="s">
        <v>39</v>
      </c>
      <c r="I4023" t="s">
        <v>80</v>
      </c>
      <c r="J4023" t="s">
        <v>81</v>
      </c>
      <c r="K4023" t="s">
        <v>82</v>
      </c>
      <c r="L4023" t="s">
        <v>83</v>
      </c>
      <c r="M4023">
        <v>1</v>
      </c>
      <c r="N4023" s="2">
        <v>2499</v>
      </c>
      <c r="O4023" s="3">
        <v>0.05</v>
      </c>
      <c r="P4023" s="2">
        <v>1550</v>
      </c>
      <c r="Q4023" t="s">
        <v>123</v>
      </c>
      <c r="R4023" t="s">
        <v>33</v>
      </c>
      <c r="S4023" t="s">
        <v>34</v>
      </c>
      <c r="T4023" s="4">
        <v>5</v>
      </c>
      <c r="U4023" s="11">
        <f t="shared" si="62"/>
        <v>2499</v>
      </c>
      <c r="V4023" s="11">
        <f>tbl_EcommerceSales[[#This Row],[Gross_Sales]]*tbl_EcommerceSales[[#This Row],[Discount]]</f>
        <v>124.95</v>
      </c>
      <c r="W4023" s="11">
        <f>tbl_EcommerceSales[[#This Row],[Gross_Sales]]-tbl_EcommerceSales[[#This Row],[Discount_Amount]]</f>
        <v>2374.0500000000002</v>
      </c>
      <c r="X4023" s="11">
        <f>tbl_EcommerceSales[[#This Row],[Quantity]] * _xlfn.XLOOKUP(tbl_EcommerceSales[[#This Row],[Product_ID]], Product_Master!A:A, Product_Master!F:F)</f>
        <v>1550</v>
      </c>
      <c r="Y4023" s="11">
        <f>tbl_EcommerceSales[[#This Row],[Net_Revenue]]-tbl_EcommerceSales[[#This Row],[Total_Cost]]</f>
        <v>824.05000000000018</v>
      </c>
      <c r="Z4023" s="9">
        <f>IFERROR(#REF!/tbl_EcommerceSales[[#This Row],[Total_Cost]], 0)</f>
        <v>0</v>
      </c>
      <c r="AA4023" t="str">
        <f>TEXT(tbl_EcommerceSales[[#This Row],[Order_Date]],"mmm")</f>
        <v>Mar</v>
      </c>
      <c r="AB4023">
        <f>YEAR(tbl_EcommerceSales[[#This Row],[Order_Date]])</f>
        <v>2026</v>
      </c>
      <c r="AC4023" t="str">
        <f>IF(tbl_EcommerceSales[[#This Row],[Age]]&lt;18,"Under 18",IF(tbl_EcommerceSales[[#This Row],[Age]]&lt;=25,"18-25",IF(tbl_EcommerceSales[[#This Row],[Age]]&lt;=35,"26-35",IF(tbl_EcommerceSales[[#This Row],[Age]]&lt;=45,"36-45",IF(tbl_EcommerceSales[[#This Row],[Age]]&lt;=55,"46-55","56+")))))</f>
        <v>36-45</v>
      </c>
    </row>
    <row r="4024" spans="1:29" x14ac:dyDescent="0.35">
      <c r="A4024" t="s">
        <v>6086</v>
      </c>
      <c r="B4024" s="7">
        <v>46097</v>
      </c>
      <c r="C4024" t="s">
        <v>436</v>
      </c>
      <c r="D4024" t="s">
        <v>51</v>
      </c>
      <c r="E4024" t="s">
        <v>25</v>
      </c>
      <c r="F4024">
        <v>25</v>
      </c>
      <c r="G4024" t="s">
        <v>136</v>
      </c>
      <c r="H4024" t="s">
        <v>88</v>
      </c>
      <c r="I4024" t="s">
        <v>236</v>
      </c>
      <c r="J4024" t="s">
        <v>237</v>
      </c>
      <c r="K4024" t="s">
        <v>82</v>
      </c>
      <c r="L4024" t="s">
        <v>238</v>
      </c>
      <c r="M4024">
        <v>1</v>
      </c>
      <c r="N4024" s="2">
        <v>899</v>
      </c>
      <c r="O4024" s="3">
        <v>0.05</v>
      </c>
      <c r="P4024" s="2">
        <v>480</v>
      </c>
      <c r="Q4024" t="s">
        <v>44</v>
      </c>
      <c r="R4024" t="s">
        <v>33</v>
      </c>
      <c r="S4024" t="s">
        <v>57</v>
      </c>
      <c r="T4024" s="4">
        <v>4</v>
      </c>
      <c r="U4024" s="11">
        <f t="shared" si="62"/>
        <v>899</v>
      </c>
      <c r="V4024" s="11">
        <f>tbl_EcommerceSales[[#This Row],[Gross_Sales]]*tbl_EcommerceSales[[#This Row],[Discount]]</f>
        <v>44.95</v>
      </c>
      <c r="W4024" s="11">
        <f>tbl_EcommerceSales[[#This Row],[Gross_Sales]]-tbl_EcommerceSales[[#This Row],[Discount_Amount]]</f>
        <v>854.05</v>
      </c>
      <c r="X4024" s="11">
        <f>tbl_EcommerceSales[[#This Row],[Quantity]] * _xlfn.XLOOKUP(tbl_EcommerceSales[[#This Row],[Product_ID]], Product_Master!A:A, Product_Master!F:F)</f>
        <v>480</v>
      </c>
      <c r="Y4024" s="11">
        <f>tbl_EcommerceSales[[#This Row],[Net_Revenue]]-tbl_EcommerceSales[[#This Row],[Total_Cost]]</f>
        <v>374.04999999999995</v>
      </c>
      <c r="Z4024" s="9">
        <f>IFERROR(#REF!/tbl_EcommerceSales[[#This Row],[Total_Cost]], 0)</f>
        <v>0</v>
      </c>
      <c r="AA4024" t="str">
        <f>TEXT(tbl_EcommerceSales[[#This Row],[Order_Date]],"mmm")</f>
        <v>Mar</v>
      </c>
      <c r="AB4024">
        <f>YEAR(tbl_EcommerceSales[[#This Row],[Order_Date]])</f>
        <v>2026</v>
      </c>
      <c r="AC4024" t="str">
        <f>IF(tbl_EcommerceSales[[#This Row],[Age]]&lt;18,"Under 18",IF(tbl_EcommerceSales[[#This Row],[Age]]&lt;=25,"18-25",IF(tbl_EcommerceSales[[#This Row],[Age]]&lt;=35,"26-35",IF(tbl_EcommerceSales[[#This Row],[Age]]&lt;=45,"36-45",IF(tbl_EcommerceSales[[#This Row],[Age]]&lt;=55,"46-55","56+")))))</f>
        <v>18-25</v>
      </c>
    </row>
    <row r="4025" spans="1:29" x14ac:dyDescent="0.35">
      <c r="A4025" t="s">
        <v>6087</v>
      </c>
      <c r="B4025" s="7">
        <v>46097</v>
      </c>
      <c r="C4025" t="s">
        <v>3862</v>
      </c>
      <c r="D4025" t="s">
        <v>254</v>
      </c>
      <c r="E4025" t="s">
        <v>48</v>
      </c>
      <c r="F4025">
        <v>37</v>
      </c>
      <c r="G4025" t="s">
        <v>99</v>
      </c>
      <c r="H4025" t="s">
        <v>88</v>
      </c>
      <c r="I4025" t="s">
        <v>28</v>
      </c>
      <c r="J4025" t="s">
        <v>29</v>
      </c>
      <c r="K4025" t="s">
        <v>30</v>
      </c>
      <c r="L4025" t="s">
        <v>31</v>
      </c>
      <c r="M4025">
        <v>3</v>
      </c>
      <c r="N4025" s="2">
        <v>5999</v>
      </c>
      <c r="O4025" s="3">
        <v>0.05</v>
      </c>
      <c r="P4025" s="2">
        <v>11700</v>
      </c>
      <c r="Q4025" t="s">
        <v>32</v>
      </c>
      <c r="R4025" t="s">
        <v>33</v>
      </c>
      <c r="S4025" t="s">
        <v>34</v>
      </c>
      <c r="T4025" s="4">
        <v>4</v>
      </c>
      <c r="U4025" s="11">
        <f t="shared" si="62"/>
        <v>17997</v>
      </c>
      <c r="V4025" s="11">
        <f>tbl_EcommerceSales[[#This Row],[Gross_Sales]]*tbl_EcommerceSales[[#This Row],[Discount]]</f>
        <v>899.85</v>
      </c>
      <c r="W4025" s="11">
        <f>tbl_EcommerceSales[[#This Row],[Gross_Sales]]-tbl_EcommerceSales[[#This Row],[Discount_Amount]]</f>
        <v>17097.150000000001</v>
      </c>
      <c r="X4025" s="11">
        <f>tbl_EcommerceSales[[#This Row],[Quantity]] * _xlfn.XLOOKUP(tbl_EcommerceSales[[#This Row],[Product_ID]], Product_Master!A:A, Product_Master!F:F)</f>
        <v>11700</v>
      </c>
      <c r="Y4025" s="11">
        <f>tbl_EcommerceSales[[#This Row],[Net_Revenue]]-tbl_EcommerceSales[[#This Row],[Total_Cost]]</f>
        <v>5397.1500000000015</v>
      </c>
      <c r="Z4025" s="9">
        <f>IFERROR(#REF!/tbl_EcommerceSales[[#This Row],[Total_Cost]], 0)</f>
        <v>0</v>
      </c>
      <c r="AA4025" t="str">
        <f>TEXT(tbl_EcommerceSales[[#This Row],[Order_Date]],"mmm")</f>
        <v>Mar</v>
      </c>
      <c r="AB4025">
        <f>YEAR(tbl_EcommerceSales[[#This Row],[Order_Date]])</f>
        <v>2026</v>
      </c>
      <c r="AC4025" t="str">
        <f>IF(tbl_EcommerceSales[[#This Row],[Age]]&lt;18,"Under 18",IF(tbl_EcommerceSales[[#This Row],[Age]]&lt;=25,"18-25",IF(tbl_EcommerceSales[[#This Row],[Age]]&lt;=35,"26-35",IF(tbl_EcommerceSales[[#This Row],[Age]]&lt;=45,"36-45",IF(tbl_EcommerceSales[[#This Row],[Age]]&lt;=55,"46-55","56+")))))</f>
        <v>36-45</v>
      </c>
    </row>
    <row r="4026" spans="1:29" x14ac:dyDescent="0.35">
      <c r="A4026" t="s">
        <v>6088</v>
      </c>
      <c r="B4026" s="7">
        <v>46098</v>
      </c>
      <c r="C4026" t="s">
        <v>2694</v>
      </c>
      <c r="D4026" t="s">
        <v>227</v>
      </c>
      <c r="E4026" t="s">
        <v>48</v>
      </c>
      <c r="F4026">
        <v>18</v>
      </c>
      <c r="G4026" t="s">
        <v>107</v>
      </c>
      <c r="H4026" t="s">
        <v>39</v>
      </c>
      <c r="I4026" t="s">
        <v>290</v>
      </c>
      <c r="J4026" t="s">
        <v>291</v>
      </c>
      <c r="K4026" t="s">
        <v>30</v>
      </c>
      <c r="L4026" t="s">
        <v>31</v>
      </c>
      <c r="M4026">
        <v>1</v>
      </c>
      <c r="N4026" s="2">
        <v>3499</v>
      </c>
      <c r="O4026" s="3">
        <v>0.1</v>
      </c>
      <c r="P4026" s="2">
        <v>2250</v>
      </c>
      <c r="Q4026" t="s">
        <v>76</v>
      </c>
      <c r="R4026" t="s">
        <v>33</v>
      </c>
      <c r="S4026" t="s">
        <v>34</v>
      </c>
      <c r="T4026" s="4">
        <v>4</v>
      </c>
      <c r="U4026" s="11">
        <f t="shared" si="62"/>
        <v>3499</v>
      </c>
      <c r="V4026" s="11">
        <f>tbl_EcommerceSales[[#This Row],[Gross_Sales]]*tbl_EcommerceSales[[#This Row],[Discount]]</f>
        <v>349.90000000000003</v>
      </c>
      <c r="W4026" s="11">
        <f>tbl_EcommerceSales[[#This Row],[Gross_Sales]]-tbl_EcommerceSales[[#This Row],[Discount_Amount]]</f>
        <v>3149.1</v>
      </c>
      <c r="X4026" s="11">
        <f>tbl_EcommerceSales[[#This Row],[Quantity]] * _xlfn.XLOOKUP(tbl_EcommerceSales[[#This Row],[Product_ID]], Product_Master!A:A, Product_Master!F:F)</f>
        <v>2250</v>
      </c>
      <c r="Y4026" s="11">
        <f>tbl_EcommerceSales[[#This Row],[Net_Revenue]]-tbl_EcommerceSales[[#This Row],[Total_Cost]]</f>
        <v>899.09999999999991</v>
      </c>
      <c r="Z4026" s="9">
        <f>IFERROR(#REF!/tbl_EcommerceSales[[#This Row],[Total_Cost]], 0)</f>
        <v>0</v>
      </c>
      <c r="AA4026" t="str">
        <f>TEXT(tbl_EcommerceSales[[#This Row],[Order_Date]],"mmm")</f>
        <v>Mar</v>
      </c>
      <c r="AB4026">
        <f>YEAR(tbl_EcommerceSales[[#This Row],[Order_Date]])</f>
        <v>2026</v>
      </c>
      <c r="AC4026" t="str">
        <f>IF(tbl_EcommerceSales[[#This Row],[Age]]&lt;18,"Under 18",IF(tbl_EcommerceSales[[#This Row],[Age]]&lt;=25,"18-25",IF(tbl_EcommerceSales[[#This Row],[Age]]&lt;=35,"26-35",IF(tbl_EcommerceSales[[#This Row],[Age]]&lt;=45,"36-45",IF(tbl_EcommerceSales[[#This Row],[Age]]&lt;=55,"46-55","56+")))))</f>
        <v>18-25</v>
      </c>
    </row>
    <row r="4027" spans="1:29" x14ac:dyDescent="0.35">
      <c r="A4027" t="s">
        <v>6089</v>
      </c>
      <c r="B4027" s="7">
        <v>46098</v>
      </c>
      <c r="C4027" t="s">
        <v>2491</v>
      </c>
      <c r="D4027" t="s">
        <v>269</v>
      </c>
      <c r="E4027" t="s">
        <v>25</v>
      </c>
      <c r="F4027">
        <v>18</v>
      </c>
      <c r="G4027" t="s">
        <v>136</v>
      </c>
      <c r="H4027" t="s">
        <v>88</v>
      </c>
      <c r="I4027" t="s">
        <v>175</v>
      </c>
      <c r="J4027" t="s">
        <v>176</v>
      </c>
      <c r="K4027" t="s">
        <v>177</v>
      </c>
      <c r="L4027" t="s">
        <v>178</v>
      </c>
      <c r="M4027">
        <v>1</v>
      </c>
      <c r="N4027" s="2">
        <v>699</v>
      </c>
      <c r="O4027" s="3">
        <v>0.15</v>
      </c>
      <c r="P4027" s="2">
        <v>320</v>
      </c>
      <c r="Q4027" t="s">
        <v>32</v>
      </c>
      <c r="R4027" t="s">
        <v>33</v>
      </c>
      <c r="S4027" t="s">
        <v>34</v>
      </c>
      <c r="T4027" s="4">
        <v>4</v>
      </c>
      <c r="U4027" s="11">
        <f t="shared" si="62"/>
        <v>699</v>
      </c>
      <c r="V4027" s="11">
        <f>tbl_EcommerceSales[[#This Row],[Gross_Sales]]*tbl_EcommerceSales[[#This Row],[Discount]]</f>
        <v>104.85</v>
      </c>
      <c r="W4027" s="11">
        <f>tbl_EcommerceSales[[#This Row],[Gross_Sales]]-tbl_EcommerceSales[[#This Row],[Discount_Amount]]</f>
        <v>594.15</v>
      </c>
      <c r="X4027" s="11">
        <f>tbl_EcommerceSales[[#This Row],[Quantity]] * _xlfn.XLOOKUP(tbl_EcommerceSales[[#This Row],[Product_ID]], Product_Master!A:A, Product_Master!F:F)</f>
        <v>320</v>
      </c>
      <c r="Y4027" s="11">
        <f>tbl_EcommerceSales[[#This Row],[Net_Revenue]]-tbl_EcommerceSales[[#This Row],[Total_Cost]]</f>
        <v>274.14999999999998</v>
      </c>
      <c r="Z4027" s="9">
        <f>IFERROR(#REF!/tbl_EcommerceSales[[#This Row],[Total_Cost]], 0)</f>
        <v>0</v>
      </c>
      <c r="AA4027" t="str">
        <f>TEXT(tbl_EcommerceSales[[#This Row],[Order_Date]],"mmm")</f>
        <v>Mar</v>
      </c>
      <c r="AB4027">
        <f>YEAR(tbl_EcommerceSales[[#This Row],[Order_Date]])</f>
        <v>2026</v>
      </c>
      <c r="AC4027" t="str">
        <f>IF(tbl_EcommerceSales[[#This Row],[Age]]&lt;18,"Under 18",IF(tbl_EcommerceSales[[#This Row],[Age]]&lt;=25,"18-25",IF(tbl_EcommerceSales[[#This Row],[Age]]&lt;=35,"26-35",IF(tbl_EcommerceSales[[#This Row],[Age]]&lt;=45,"36-45",IF(tbl_EcommerceSales[[#This Row],[Age]]&lt;=55,"46-55","56+")))))</f>
        <v>18-25</v>
      </c>
    </row>
    <row r="4028" spans="1:29" x14ac:dyDescent="0.35">
      <c r="A4028" t="s">
        <v>6090</v>
      </c>
      <c r="B4028" s="7">
        <v>46098</v>
      </c>
      <c r="C4028" t="s">
        <v>811</v>
      </c>
      <c r="D4028" t="s">
        <v>205</v>
      </c>
      <c r="E4028" t="s">
        <v>48</v>
      </c>
      <c r="F4028">
        <v>24</v>
      </c>
      <c r="G4028" t="s">
        <v>192</v>
      </c>
      <c r="H4028" t="s">
        <v>27</v>
      </c>
      <c r="I4028" t="s">
        <v>349</v>
      </c>
      <c r="J4028" t="s">
        <v>350</v>
      </c>
      <c r="K4028" t="s">
        <v>82</v>
      </c>
      <c r="L4028" t="s">
        <v>238</v>
      </c>
      <c r="M4028">
        <v>1</v>
      </c>
      <c r="N4028" s="2">
        <v>1599</v>
      </c>
      <c r="O4028" s="3">
        <v>0.1</v>
      </c>
      <c r="P4028" s="2">
        <v>920</v>
      </c>
      <c r="Q4028" t="s">
        <v>32</v>
      </c>
      <c r="R4028" t="s">
        <v>33</v>
      </c>
      <c r="S4028" t="s">
        <v>34</v>
      </c>
      <c r="T4028" s="4">
        <v>4</v>
      </c>
      <c r="U4028" s="11">
        <f t="shared" si="62"/>
        <v>1599</v>
      </c>
      <c r="V4028" s="11">
        <f>tbl_EcommerceSales[[#This Row],[Gross_Sales]]*tbl_EcommerceSales[[#This Row],[Discount]]</f>
        <v>159.9</v>
      </c>
      <c r="W4028" s="11">
        <f>tbl_EcommerceSales[[#This Row],[Gross_Sales]]-tbl_EcommerceSales[[#This Row],[Discount_Amount]]</f>
        <v>1439.1</v>
      </c>
      <c r="X4028" s="11">
        <f>tbl_EcommerceSales[[#This Row],[Quantity]] * _xlfn.XLOOKUP(tbl_EcommerceSales[[#This Row],[Product_ID]], Product_Master!A:A, Product_Master!F:F)</f>
        <v>920</v>
      </c>
      <c r="Y4028" s="11">
        <f>tbl_EcommerceSales[[#This Row],[Net_Revenue]]-tbl_EcommerceSales[[#This Row],[Total_Cost]]</f>
        <v>519.09999999999991</v>
      </c>
      <c r="Z4028" s="9">
        <f>IFERROR(#REF!/tbl_EcommerceSales[[#This Row],[Total_Cost]], 0)</f>
        <v>0</v>
      </c>
      <c r="AA4028" t="str">
        <f>TEXT(tbl_EcommerceSales[[#This Row],[Order_Date]],"mmm")</f>
        <v>Mar</v>
      </c>
      <c r="AB4028">
        <f>YEAR(tbl_EcommerceSales[[#This Row],[Order_Date]])</f>
        <v>2026</v>
      </c>
      <c r="AC4028" t="str">
        <f>IF(tbl_EcommerceSales[[#This Row],[Age]]&lt;18,"Under 18",IF(tbl_EcommerceSales[[#This Row],[Age]]&lt;=25,"18-25",IF(tbl_EcommerceSales[[#This Row],[Age]]&lt;=35,"26-35",IF(tbl_EcommerceSales[[#This Row],[Age]]&lt;=45,"36-45",IF(tbl_EcommerceSales[[#This Row],[Age]]&lt;=55,"46-55","56+")))))</f>
        <v>18-25</v>
      </c>
    </row>
    <row r="4029" spans="1:29" x14ac:dyDescent="0.35">
      <c r="A4029" t="s">
        <v>6091</v>
      </c>
      <c r="B4029" s="7">
        <v>46098</v>
      </c>
      <c r="C4029" t="s">
        <v>6092</v>
      </c>
      <c r="D4029" t="s">
        <v>189</v>
      </c>
      <c r="E4029" t="s">
        <v>48</v>
      </c>
      <c r="F4029">
        <v>18</v>
      </c>
      <c r="G4029" t="s">
        <v>171</v>
      </c>
      <c r="H4029" t="s">
        <v>39</v>
      </c>
      <c r="I4029" t="s">
        <v>40</v>
      </c>
      <c r="J4029" t="s">
        <v>41</v>
      </c>
      <c r="K4029" t="s">
        <v>42</v>
      </c>
      <c r="L4029" t="s">
        <v>43</v>
      </c>
      <c r="M4029">
        <v>1</v>
      </c>
      <c r="N4029" s="2">
        <v>699</v>
      </c>
      <c r="O4029" s="3">
        <v>0.15</v>
      </c>
      <c r="P4029" s="2">
        <v>310</v>
      </c>
      <c r="Q4029" t="s">
        <v>44</v>
      </c>
      <c r="R4029" t="s">
        <v>33</v>
      </c>
      <c r="S4029" t="s">
        <v>34</v>
      </c>
      <c r="T4029" s="4">
        <v>4</v>
      </c>
      <c r="U4029" s="11">
        <f t="shared" si="62"/>
        <v>699</v>
      </c>
      <c r="V4029" s="11">
        <f>tbl_EcommerceSales[[#This Row],[Gross_Sales]]*tbl_EcommerceSales[[#This Row],[Discount]]</f>
        <v>104.85</v>
      </c>
      <c r="W4029" s="11">
        <f>tbl_EcommerceSales[[#This Row],[Gross_Sales]]-tbl_EcommerceSales[[#This Row],[Discount_Amount]]</f>
        <v>594.15</v>
      </c>
      <c r="X4029" s="11">
        <f>tbl_EcommerceSales[[#This Row],[Quantity]] * _xlfn.XLOOKUP(tbl_EcommerceSales[[#This Row],[Product_ID]], Product_Master!A:A, Product_Master!F:F)</f>
        <v>310</v>
      </c>
      <c r="Y4029" s="11">
        <f>tbl_EcommerceSales[[#This Row],[Net_Revenue]]-tbl_EcommerceSales[[#This Row],[Total_Cost]]</f>
        <v>284.14999999999998</v>
      </c>
      <c r="Z4029" s="9">
        <f>IFERROR(#REF!/tbl_EcommerceSales[[#This Row],[Total_Cost]], 0)</f>
        <v>0</v>
      </c>
      <c r="AA4029" t="str">
        <f>TEXT(tbl_EcommerceSales[[#This Row],[Order_Date]],"mmm")</f>
        <v>Mar</v>
      </c>
      <c r="AB4029">
        <f>YEAR(tbl_EcommerceSales[[#This Row],[Order_Date]])</f>
        <v>2026</v>
      </c>
      <c r="AC4029" t="str">
        <f>IF(tbl_EcommerceSales[[#This Row],[Age]]&lt;18,"Under 18",IF(tbl_EcommerceSales[[#This Row],[Age]]&lt;=25,"18-25",IF(tbl_EcommerceSales[[#This Row],[Age]]&lt;=35,"26-35",IF(tbl_EcommerceSales[[#This Row],[Age]]&lt;=45,"36-45",IF(tbl_EcommerceSales[[#This Row],[Age]]&lt;=55,"46-55","56+")))))</f>
        <v>18-25</v>
      </c>
    </row>
    <row r="4030" spans="1:29" x14ac:dyDescent="0.35">
      <c r="A4030" t="s">
        <v>6093</v>
      </c>
      <c r="B4030" s="7">
        <v>46098</v>
      </c>
      <c r="C4030" t="s">
        <v>5615</v>
      </c>
      <c r="D4030" t="s">
        <v>312</v>
      </c>
      <c r="E4030" t="s">
        <v>48</v>
      </c>
      <c r="F4030">
        <v>23</v>
      </c>
      <c r="G4030" t="s">
        <v>87</v>
      </c>
      <c r="H4030" t="s">
        <v>88</v>
      </c>
      <c r="I4030" t="s">
        <v>67</v>
      </c>
      <c r="J4030" t="s">
        <v>68</v>
      </c>
      <c r="K4030" t="s">
        <v>42</v>
      </c>
      <c r="L4030" t="s">
        <v>43</v>
      </c>
      <c r="M4030">
        <v>3</v>
      </c>
      <c r="N4030" s="2">
        <v>799</v>
      </c>
      <c r="O4030" s="3">
        <v>0.1</v>
      </c>
      <c r="P4030" s="2">
        <v>1080</v>
      </c>
      <c r="Q4030" t="s">
        <v>32</v>
      </c>
      <c r="R4030" t="s">
        <v>33</v>
      </c>
      <c r="S4030" t="s">
        <v>34</v>
      </c>
      <c r="T4030" s="4">
        <v>4</v>
      </c>
      <c r="U4030" s="11">
        <f t="shared" si="62"/>
        <v>2397</v>
      </c>
      <c r="V4030" s="11">
        <f>tbl_EcommerceSales[[#This Row],[Gross_Sales]]*tbl_EcommerceSales[[#This Row],[Discount]]</f>
        <v>239.70000000000002</v>
      </c>
      <c r="W4030" s="11">
        <f>tbl_EcommerceSales[[#This Row],[Gross_Sales]]-tbl_EcommerceSales[[#This Row],[Discount_Amount]]</f>
        <v>2157.3000000000002</v>
      </c>
      <c r="X4030" s="11">
        <f>tbl_EcommerceSales[[#This Row],[Quantity]] * _xlfn.XLOOKUP(tbl_EcommerceSales[[#This Row],[Product_ID]], Product_Master!A:A, Product_Master!F:F)</f>
        <v>1080</v>
      </c>
      <c r="Y4030" s="11">
        <f>tbl_EcommerceSales[[#This Row],[Net_Revenue]]-tbl_EcommerceSales[[#This Row],[Total_Cost]]</f>
        <v>1077.3000000000002</v>
      </c>
      <c r="Z4030" s="9">
        <f>IFERROR(#REF!/tbl_EcommerceSales[[#This Row],[Total_Cost]], 0)</f>
        <v>0</v>
      </c>
      <c r="AA4030" t="str">
        <f>TEXT(tbl_EcommerceSales[[#This Row],[Order_Date]],"mmm")</f>
        <v>Mar</v>
      </c>
      <c r="AB4030">
        <f>YEAR(tbl_EcommerceSales[[#This Row],[Order_Date]])</f>
        <v>2026</v>
      </c>
      <c r="AC4030" t="str">
        <f>IF(tbl_EcommerceSales[[#This Row],[Age]]&lt;18,"Under 18",IF(tbl_EcommerceSales[[#This Row],[Age]]&lt;=25,"18-25",IF(tbl_EcommerceSales[[#This Row],[Age]]&lt;=35,"26-35",IF(tbl_EcommerceSales[[#This Row],[Age]]&lt;=45,"36-45",IF(tbl_EcommerceSales[[#This Row],[Age]]&lt;=55,"46-55","56+")))))</f>
        <v>18-25</v>
      </c>
    </row>
    <row r="4031" spans="1:29" x14ac:dyDescent="0.35">
      <c r="A4031" t="s">
        <v>6094</v>
      </c>
      <c r="B4031" s="7">
        <v>46098</v>
      </c>
      <c r="C4031" t="s">
        <v>2121</v>
      </c>
      <c r="D4031" t="s">
        <v>170</v>
      </c>
      <c r="E4031" t="s">
        <v>25</v>
      </c>
      <c r="F4031">
        <v>23</v>
      </c>
      <c r="G4031" t="s">
        <v>270</v>
      </c>
      <c r="H4031" t="s">
        <v>72</v>
      </c>
      <c r="I4031" t="s">
        <v>221</v>
      </c>
      <c r="J4031" t="s">
        <v>222</v>
      </c>
      <c r="K4031" t="s">
        <v>177</v>
      </c>
      <c r="L4031" t="s">
        <v>208</v>
      </c>
      <c r="M4031">
        <v>1</v>
      </c>
      <c r="N4031" s="2">
        <v>1499</v>
      </c>
      <c r="O4031" s="3">
        <v>0.05</v>
      </c>
      <c r="P4031" s="2">
        <v>800</v>
      </c>
      <c r="Q4031" t="s">
        <v>319</v>
      </c>
      <c r="R4031" t="s">
        <v>33</v>
      </c>
      <c r="S4031" t="s">
        <v>34</v>
      </c>
      <c r="T4031" s="4">
        <v>4</v>
      </c>
      <c r="U4031" s="11">
        <f t="shared" si="62"/>
        <v>1499</v>
      </c>
      <c r="V4031" s="11">
        <f>tbl_EcommerceSales[[#This Row],[Gross_Sales]]*tbl_EcommerceSales[[#This Row],[Discount]]</f>
        <v>74.95</v>
      </c>
      <c r="W4031" s="11">
        <f>tbl_EcommerceSales[[#This Row],[Gross_Sales]]-tbl_EcommerceSales[[#This Row],[Discount_Amount]]</f>
        <v>1424.05</v>
      </c>
      <c r="X4031" s="11">
        <f>tbl_EcommerceSales[[#This Row],[Quantity]] * _xlfn.XLOOKUP(tbl_EcommerceSales[[#This Row],[Product_ID]], Product_Master!A:A, Product_Master!F:F)</f>
        <v>800</v>
      </c>
      <c r="Y4031" s="11">
        <f>tbl_EcommerceSales[[#This Row],[Net_Revenue]]-tbl_EcommerceSales[[#This Row],[Total_Cost]]</f>
        <v>624.04999999999995</v>
      </c>
      <c r="Z4031" s="9">
        <f>IFERROR(#REF!/tbl_EcommerceSales[[#This Row],[Total_Cost]], 0)</f>
        <v>0</v>
      </c>
      <c r="AA4031" t="str">
        <f>TEXT(tbl_EcommerceSales[[#This Row],[Order_Date]],"mmm")</f>
        <v>Mar</v>
      </c>
      <c r="AB4031">
        <f>YEAR(tbl_EcommerceSales[[#This Row],[Order_Date]])</f>
        <v>2026</v>
      </c>
      <c r="AC4031" t="str">
        <f>IF(tbl_EcommerceSales[[#This Row],[Age]]&lt;18,"Under 18",IF(tbl_EcommerceSales[[#This Row],[Age]]&lt;=25,"18-25",IF(tbl_EcommerceSales[[#This Row],[Age]]&lt;=35,"26-35",IF(tbl_EcommerceSales[[#This Row],[Age]]&lt;=45,"36-45",IF(tbl_EcommerceSales[[#This Row],[Age]]&lt;=55,"46-55","56+")))))</f>
        <v>18-25</v>
      </c>
    </row>
    <row r="4032" spans="1:29" x14ac:dyDescent="0.35">
      <c r="A4032" t="s">
        <v>6095</v>
      </c>
      <c r="B4032" s="7">
        <v>46098</v>
      </c>
      <c r="C4032" t="s">
        <v>675</v>
      </c>
      <c r="D4032" t="s">
        <v>189</v>
      </c>
      <c r="E4032" t="s">
        <v>48</v>
      </c>
      <c r="F4032">
        <v>38</v>
      </c>
      <c r="G4032" t="s">
        <v>270</v>
      </c>
      <c r="H4032" t="s">
        <v>72</v>
      </c>
      <c r="I4032" t="s">
        <v>236</v>
      </c>
      <c r="J4032" t="s">
        <v>237</v>
      </c>
      <c r="K4032" t="s">
        <v>82</v>
      </c>
      <c r="L4032" t="s">
        <v>238</v>
      </c>
      <c r="M4032">
        <v>2</v>
      </c>
      <c r="N4032" s="2">
        <v>899</v>
      </c>
      <c r="O4032" s="3">
        <v>0.1</v>
      </c>
      <c r="P4032" s="2">
        <v>960</v>
      </c>
      <c r="Q4032" t="s">
        <v>32</v>
      </c>
      <c r="R4032" t="s">
        <v>33</v>
      </c>
      <c r="S4032" t="s">
        <v>34</v>
      </c>
      <c r="T4032" s="4">
        <v>2</v>
      </c>
      <c r="U4032" s="11">
        <f t="shared" si="62"/>
        <v>1798</v>
      </c>
      <c r="V4032" s="11">
        <f>tbl_EcommerceSales[[#This Row],[Gross_Sales]]*tbl_EcommerceSales[[#This Row],[Discount]]</f>
        <v>179.8</v>
      </c>
      <c r="W4032" s="11">
        <f>tbl_EcommerceSales[[#This Row],[Gross_Sales]]-tbl_EcommerceSales[[#This Row],[Discount_Amount]]</f>
        <v>1618.2</v>
      </c>
      <c r="X4032" s="11">
        <f>tbl_EcommerceSales[[#This Row],[Quantity]] * _xlfn.XLOOKUP(tbl_EcommerceSales[[#This Row],[Product_ID]], Product_Master!A:A, Product_Master!F:F)</f>
        <v>960</v>
      </c>
      <c r="Y4032" s="11">
        <f>tbl_EcommerceSales[[#This Row],[Net_Revenue]]-tbl_EcommerceSales[[#This Row],[Total_Cost]]</f>
        <v>658.2</v>
      </c>
      <c r="Z4032" s="9">
        <f>IFERROR(#REF!/tbl_EcommerceSales[[#This Row],[Total_Cost]], 0)</f>
        <v>0</v>
      </c>
      <c r="AA4032" t="str">
        <f>TEXT(tbl_EcommerceSales[[#This Row],[Order_Date]],"mmm")</f>
        <v>Mar</v>
      </c>
      <c r="AB4032">
        <f>YEAR(tbl_EcommerceSales[[#This Row],[Order_Date]])</f>
        <v>2026</v>
      </c>
      <c r="AC4032" t="str">
        <f>IF(tbl_EcommerceSales[[#This Row],[Age]]&lt;18,"Under 18",IF(tbl_EcommerceSales[[#This Row],[Age]]&lt;=25,"18-25",IF(tbl_EcommerceSales[[#This Row],[Age]]&lt;=35,"26-35",IF(tbl_EcommerceSales[[#This Row],[Age]]&lt;=45,"36-45",IF(tbl_EcommerceSales[[#This Row],[Age]]&lt;=55,"46-55","56+")))))</f>
        <v>36-45</v>
      </c>
    </row>
    <row r="4033" spans="1:29" x14ac:dyDescent="0.35">
      <c r="A4033" t="s">
        <v>6096</v>
      </c>
      <c r="B4033" s="7">
        <v>46098</v>
      </c>
      <c r="C4033" t="s">
        <v>3605</v>
      </c>
      <c r="D4033" t="s">
        <v>235</v>
      </c>
      <c r="E4033" t="s">
        <v>25</v>
      </c>
      <c r="F4033">
        <v>36</v>
      </c>
      <c r="G4033" t="s">
        <v>71</v>
      </c>
      <c r="H4033" t="s">
        <v>72</v>
      </c>
      <c r="I4033" t="s">
        <v>357</v>
      </c>
      <c r="J4033" t="s">
        <v>358</v>
      </c>
      <c r="K4033" t="s">
        <v>177</v>
      </c>
      <c r="L4033" t="s">
        <v>178</v>
      </c>
      <c r="M4033">
        <v>4</v>
      </c>
      <c r="N4033" s="2">
        <v>999</v>
      </c>
      <c r="O4033" s="3">
        <v>0.1</v>
      </c>
      <c r="P4033" s="2">
        <v>2080</v>
      </c>
      <c r="Q4033" t="s">
        <v>32</v>
      </c>
      <c r="R4033" t="s">
        <v>33</v>
      </c>
      <c r="S4033" t="s">
        <v>34</v>
      </c>
      <c r="T4033" s="4">
        <v>4</v>
      </c>
      <c r="U4033" s="11">
        <f t="shared" si="62"/>
        <v>3996</v>
      </c>
      <c r="V4033" s="11">
        <f>tbl_EcommerceSales[[#This Row],[Gross_Sales]]*tbl_EcommerceSales[[#This Row],[Discount]]</f>
        <v>399.6</v>
      </c>
      <c r="W4033" s="11">
        <f>tbl_EcommerceSales[[#This Row],[Gross_Sales]]-tbl_EcommerceSales[[#This Row],[Discount_Amount]]</f>
        <v>3596.4</v>
      </c>
      <c r="X4033" s="11">
        <f>tbl_EcommerceSales[[#This Row],[Quantity]] * _xlfn.XLOOKUP(tbl_EcommerceSales[[#This Row],[Product_ID]], Product_Master!A:A, Product_Master!F:F)</f>
        <v>2080</v>
      </c>
      <c r="Y4033" s="11">
        <f>tbl_EcommerceSales[[#This Row],[Net_Revenue]]-tbl_EcommerceSales[[#This Row],[Total_Cost]]</f>
        <v>1516.4</v>
      </c>
      <c r="Z4033" s="9">
        <f>IFERROR(#REF!/tbl_EcommerceSales[[#This Row],[Total_Cost]], 0)</f>
        <v>0</v>
      </c>
      <c r="AA4033" t="str">
        <f>TEXT(tbl_EcommerceSales[[#This Row],[Order_Date]],"mmm")</f>
        <v>Mar</v>
      </c>
      <c r="AB4033">
        <f>YEAR(tbl_EcommerceSales[[#This Row],[Order_Date]])</f>
        <v>2026</v>
      </c>
      <c r="AC4033" t="str">
        <f>IF(tbl_EcommerceSales[[#This Row],[Age]]&lt;18,"Under 18",IF(tbl_EcommerceSales[[#This Row],[Age]]&lt;=25,"18-25",IF(tbl_EcommerceSales[[#This Row],[Age]]&lt;=35,"26-35",IF(tbl_EcommerceSales[[#This Row],[Age]]&lt;=45,"36-45",IF(tbl_EcommerceSales[[#This Row],[Age]]&lt;=55,"46-55","56+")))))</f>
        <v>36-45</v>
      </c>
    </row>
    <row r="4034" spans="1:29" x14ac:dyDescent="0.35">
      <c r="A4034" t="s">
        <v>6097</v>
      </c>
      <c r="B4034" s="7">
        <v>46098</v>
      </c>
      <c r="C4034" t="s">
        <v>5361</v>
      </c>
      <c r="D4034" t="s">
        <v>116</v>
      </c>
      <c r="E4034" t="s">
        <v>48</v>
      </c>
      <c r="F4034">
        <v>31</v>
      </c>
      <c r="G4034" t="s">
        <v>289</v>
      </c>
      <c r="H4034" t="s">
        <v>88</v>
      </c>
      <c r="I4034" t="s">
        <v>236</v>
      </c>
      <c r="J4034" t="s">
        <v>237</v>
      </c>
      <c r="K4034" t="s">
        <v>82</v>
      </c>
      <c r="L4034" t="s">
        <v>238</v>
      </c>
      <c r="M4034">
        <v>3</v>
      </c>
      <c r="N4034" s="2">
        <v>899</v>
      </c>
      <c r="O4034" s="3">
        <v>0.1</v>
      </c>
      <c r="P4034" s="2">
        <v>1440</v>
      </c>
      <c r="Q4034" t="s">
        <v>156</v>
      </c>
      <c r="R4034" t="s">
        <v>162</v>
      </c>
      <c r="S4034" t="s">
        <v>57</v>
      </c>
      <c r="T4034" s="4"/>
      <c r="U4034" s="11">
        <f t="shared" ref="U4034:U4097" si="63">M4034*N4034</f>
        <v>2697</v>
      </c>
      <c r="V4034" s="11">
        <f>tbl_EcommerceSales[[#This Row],[Gross_Sales]]*tbl_EcommerceSales[[#This Row],[Discount]]</f>
        <v>269.7</v>
      </c>
      <c r="W4034" s="11">
        <f>tbl_EcommerceSales[[#This Row],[Gross_Sales]]-tbl_EcommerceSales[[#This Row],[Discount_Amount]]</f>
        <v>2427.3000000000002</v>
      </c>
      <c r="X4034" s="11">
        <f>tbl_EcommerceSales[[#This Row],[Quantity]] * _xlfn.XLOOKUP(tbl_EcommerceSales[[#This Row],[Product_ID]], Product_Master!A:A, Product_Master!F:F)</f>
        <v>1440</v>
      </c>
      <c r="Y4034" s="11">
        <f>tbl_EcommerceSales[[#This Row],[Net_Revenue]]-tbl_EcommerceSales[[#This Row],[Total_Cost]]</f>
        <v>987.30000000000018</v>
      </c>
      <c r="Z4034" s="9">
        <f>IFERROR(#REF!/tbl_EcommerceSales[[#This Row],[Total_Cost]], 0)</f>
        <v>0</v>
      </c>
      <c r="AA4034" t="str">
        <f>TEXT(tbl_EcommerceSales[[#This Row],[Order_Date]],"mmm")</f>
        <v>Mar</v>
      </c>
      <c r="AB4034">
        <f>YEAR(tbl_EcommerceSales[[#This Row],[Order_Date]])</f>
        <v>2026</v>
      </c>
      <c r="AC4034" t="str">
        <f>IF(tbl_EcommerceSales[[#This Row],[Age]]&lt;18,"Under 18",IF(tbl_EcommerceSales[[#This Row],[Age]]&lt;=25,"18-25",IF(tbl_EcommerceSales[[#This Row],[Age]]&lt;=35,"26-35",IF(tbl_EcommerceSales[[#This Row],[Age]]&lt;=45,"36-45",IF(tbl_EcommerceSales[[#This Row],[Age]]&lt;=55,"46-55","56+")))))</f>
        <v>26-35</v>
      </c>
    </row>
    <row r="4035" spans="1:29" x14ac:dyDescent="0.35">
      <c r="A4035" t="s">
        <v>6098</v>
      </c>
      <c r="B4035" s="7">
        <v>46098</v>
      </c>
      <c r="C4035" t="s">
        <v>6099</v>
      </c>
      <c r="D4035" t="s">
        <v>130</v>
      </c>
      <c r="E4035" t="s">
        <v>48</v>
      </c>
      <c r="F4035">
        <v>32</v>
      </c>
      <c r="G4035" t="s">
        <v>152</v>
      </c>
      <c r="H4035" t="s">
        <v>72</v>
      </c>
      <c r="I4035" t="s">
        <v>271</v>
      </c>
      <c r="J4035" t="s">
        <v>272</v>
      </c>
      <c r="K4035" t="s">
        <v>30</v>
      </c>
      <c r="L4035" t="s">
        <v>273</v>
      </c>
      <c r="M4035">
        <v>5</v>
      </c>
      <c r="N4035" s="2">
        <v>4299</v>
      </c>
      <c r="O4035" s="3">
        <v>0.1</v>
      </c>
      <c r="P4035" s="2">
        <v>13500</v>
      </c>
      <c r="Q4035" t="s">
        <v>76</v>
      </c>
      <c r="R4035" t="s">
        <v>33</v>
      </c>
      <c r="S4035" t="s">
        <v>34</v>
      </c>
      <c r="T4035" s="4">
        <v>4</v>
      </c>
      <c r="U4035" s="11">
        <f t="shared" si="63"/>
        <v>21495</v>
      </c>
      <c r="V4035" s="11">
        <f>tbl_EcommerceSales[[#This Row],[Gross_Sales]]*tbl_EcommerceSales[[#This Row],[Discount]]</f>
        <v>2149.5</v>
      </c>
      <c r="W4035" s="11">
        <f>tbl_EcommerceSales[[#This Row],[Gross_Sales]]-tbl_EcommerceSales[[#This Row],[Discount_Amount]]</f>
        <v>19345.5</v>
      </c>
      <c r="X4035" s="11">
        <f>tbl_EcommerceSales[[#This Row],[Quantity]] * _xlfn.XLOOKUP(tbl_EcommerceSales[[#This Row],[Product_ID]], Product_Master!A:A, Product_Master!F:F)</f>
        <v>13500</v>
      </c>
      <c r="Y4035" s="11">
        <f>tbl_EcommerceSales[[#This Row],[Net_Revenue]]-tbl_EcommerceSales[[#This Row],[Total_Cost]]</f>
        <v>5845.5</v>
      </c>
      <c r="Z4035" s="9">
        <f>IFERROR(#REF!/tbl_EcommerceSales[[#This Row],[Total_Cost]], 0)</f>
        <v>0</v>
      </c>
      <c r="AA4035" t="str">
        <f>TEXT(tbl_EcommerceSales[[#This Row],[Order_Date]],"mmm")</f>
        <v>Mar</v>
      </c>
      <c r="AB4035">
        <f>YEAR(tbl_EcommerceSales[[#This Row],[Order_Date]])</f>
        <v>2026</v>
      </c>
      <c r="AC4035" t="str">
        <f>IF(tbl_EcommerceSales[[#This Row],[Age]]&lt;18,"Under 18",IF(tbl_EcommerceSales[[#This Row],[Age]]&lt;=25,"18-25",IF(tbl_EcommerceSales[[#This Row],[Age]]&lt;=35,"26-35",IF(tbl_EcommerceSales[[#This Row],[Age]]&lt;=45,"36-45",IF(tbl_EcommerceSales[[#This Row],[Age]]&lt;=55,"46-55","56+")))))</f>
        <v>26-35</v>
      </c>
    </row>
    <row r="4036" spans="1:29" x14ac:dyDescent="0.35">
      <c r="A4036" t="s">
        <v>6100</v>
      </c>
      <c r="B4036" s="7">
        <v>46098</v>
      </c>
      <c r="C4036" t="s">
        <v>1429</v>
      </c>
      <c r="D4036" t="s">
        <v>86</v>
      </c>
      <c r="E4036" t="s">
        <v>48</v>
      </c>
      <c r="F4036">
        <v>30</v>
      </c>
      <c r="G4036" t="s">
        <v>136</v>
      </c>
      <c r="H4036" t="s">
        <v>88</v>
      </c>
      <c r="I4036" t="s">
        <v>357</v>
      </c>
      <c r="J4036" t="s">
        <v>358</v>
      </c>
      <c r="K4036" t="s">
        <v>177</v>
      </c>
      <c r="L4036" t="s">
        <v>178</v>
      </c>
      <c r="M4036">
        <v>1</v>
      </c>
      <c r="N4036" s="2">
        <v>999</v>
      </c>
      <c r="O4036" s="3">
        <v>0.05</v>
      </c>
      <c r="P4036" s="2">
        <v>520</v>
      </c>
      <c r="Q4036" t="s">
        <v>44</v>
      </c>
      <c r="R4036" t="s">
        <v>33</v>
      </c>
      <c r="S4036" t="s">
        <v>34</v>
      </c>
      <c r="T4036" s="4">
        <v>5</v>
      </c>
      <c r="U4036" s="11">
        <f t="shared" si="63"/>
        <v>999</v>
      </c>
      <c r="V4036" s="11">
        <f>tbl_EcommerceSales[[#This Row],[Gross_Sales]]*tbl_EcommerceSales[[#This Row],[Discount]]</f>
        <v>49.95</v>
      </c>
      <c r="W4036" s="11">
        <f>tbl_EcommerceSales[[#This Row],[Gross_Sales]]-tbl_EcommerceSales[[#This Row],[Discount_Amount]]</f>
        <v>949.05</v>
      </c>
      <c r="X4036" s="11">
        <f>tbl_EcommerceSales[[#This Row],[Quantity]] * _xlfn.XLOOKUP(tbl_EcommerceSales[[#This Row],[Product_ID]], Product_Master!A:A, Product_Master!F:F)</f>
        <v>520</v>
      </c>
      <c r="Y4036" s="11">
        <f>tbl_EcommerceSales[[#This Row],[Net_Revenue]]-tbl_EcommerceSales[[#This Row],[Total_Cost]]</f>
        <v>429.04999999999995</v>
      </c>
      <c r="Z4036" s="9">
        <f>IFERROR(#REF!/tbl_EcommerceSales[[#This Row],[Total_Cost]], 0)</f>
        <v>0</v>
      </c>
      <c r="AA4036" t="str">
        <f>TEXT(tbl_EcommerceSales[[#This Row],[Order_Date]],"mmm")</f>
        <v>Mar</v>
      </c>
      <c r="AB4036">
        <f>YEAR(tbl_EcommerceSales[[#This Row],[Order_Date]])</f>
        <v>2026</v>
      </c>
      <c r="AC4036" t="str">
        <f>IF(tbl_EcommerceSales[[#This Row],[Age]]&lt;18,"Under 18",IF(tbl_EcommerceSales[[#This Row],[Age]]&lt;=25,"18-25",IF(tbl_EcommerceSales[[#This Row],[Age]]&lt;=35,"26-35",IF(tbl_EcommerceSales[[#This Row],[Age]]&lt;=45,"36-45",IF(tbl_EcommerceSales[[#This Row],[Age]]&lt;=55,"46-55","56+")))))</f>
        <v>26-35</v>
      </c>
    </row>
    <row r="4037" spans="1:29" x14ac:dyDescent="0.35">
      <c r="A4037" t="s">
        <v>6101</v>
      </c>
      <c r="B4037" s="7">
        <v>46098</v>
      </c>
      <c r="C4037" t="s">
        <v>1157</v>
      </c>
      <c r="D4037" t="s">
        <v>254</v>
      </c>
      <c r="E4037" t="s">
        <v>25</v>
      </c>
      <c r="F4037">
        <v>28</v>
      </c>
      <c r="G4037" t="s">
        <v>211</v>
      </c>
      <c r="H4037" t="s">
        <v>72</v>
      </c>
      <c r="I4037" t="s">
        <v>89</v>
      </c>
      <c r="J4037" t="s">
        <v>90</v>
      </c>
      <c r="K4037" t="s">
        <v>91</v>
      </c>
      <c r="L4037" t="s">
        <v>92</v>
      </c>
      <c r="M4037">
        <v>1</v>
      </c>
      <c r="N4037" s="2">
        <v>599</v>
      </c>
      <c r="O4037" s="3">
        <v>0.05</v>
      </c>
      <c r="P4037" s="2">
        <v>260</v>
      </c>
      <c r="Q4037" t="s">
        <v>44</v>
      </c>
      <c r="R4037" t="s">
        <v>162</v>
      </c>
      <c r="S4037" t="s">
        <v>34</v>
      </c>
      <c r="T4037" s="4"/>
      <c r="U4037" s="11">
        <f t="shared" si="63"/>
        <v>599</v>
      </c>
      <c r="V4037" s="11">
        <f>tbl_EcommerceSales[[#This Row],[Gross_Sales]]*tbl_EcommerceSales[[#This Row],[Discount]]</f>
        <v>29.950000000000003</v>
      </c>
      <c r="W4037" s="11">
        <f>tbl_EcommerceSales[[#This Row],[Gross_Sales]]-tbl_EcommerceSales[[#This Row],[Discount_Amount]]</f>
        <v>569.04999999999995</v>
      </c>
      <c r="X4037" s="11">
        <f>tbl_EcommerceSales[[#This Row],[Quantity]] * _xlfn.XLOOKUP(tbl_EcommerceSales[[#This Row],[Product_ID]], Product_Master!A:A, Product_Master!F:F)</f>
        <v>260</v>
      </c>
      <c r="Y4037" s="11">
        <f>tbl_EcommerceSales[[#This Row],[Net_Revenue]]-tbl_EcommerceSales[[#This Row],[Total_Cost]]</f>
        <v>309.04999999999995</v>
      </c>
      <c r="Z4037" s="9">
        <f>IFERROR(#REF!/tbl_EcommerceSales[[#This Row],[Total_Cost]], 0)</f>
        <v>0</v>
      </c>
      <c r="AA4037" t="str">
        <f>TEXT(tbl_EcommerceSales[[#This Row],[Order_Date]],"mmm")</f>
        <v>Mar</v>
      </c>
      <c r="AB4037">
        <f>YEAR(tbl_EcommerceSales[[#This Row],[Order_Date]])</f>
        <v>2026</v>
      </c>
      <c r="AC4037" t="str">
        <f>IF(tbl_EcommerceSales[[#This Row],[Age]]&lt;18,"Under 18",IF(tbl_EcommerceSales[[#This Row],[Age]]&lt;=25,"18-25",IF(tbl_EcommerceSales[[#This Row],[Age]]&lt;=35,"26-35",IF(tbl_EcommerceSales[[#This Row],[Age]]&lt;=45,"36-45",IF(tbl_EcommerceSales[[#This Row],[Age]]&lt;=55,"46-55","56+")))))</f>
        <v>26-35</v>
      </c>
    </row>
    <row r="4038" spans="1:29" x14ac:dyDescent="0.35">
      <c r="A4038" t="s">
        <v>6102</v>
      </c>
      <c r="B4038" s="7">
        <v>46098</v>
      </c>
      <c r="C4038" t="s">
        <v>4196</v>
      </c>
      <c r="D4038" t="s">
        <v>195</v>
      </c>
      <c r="E4038" t="s">
        <v>25</v>
      </c>
      <c r="F4038">
        <v>26</v>
      </c>
      <c r="G4038" t="s">
        <v>26</v>
      </c>
      <c r="H4038" t="s">
        <v>27</v>
      </c>
      <c r="I4038" t="s">
        <v>294</v>
      </c>
      <c r="J4038" t="s">
        <v>295</v>
      </c>
      <c r="K4038" t="s">
        <v>91</v>
      </c>
      <c r="L4038" t="s">
        <v>296</v>
      </c>
      <c r="M4038">
        <v>2</v>
      </c>
      <c r="N4038" s="2">
        <v>699</v>
      </c>
      <c r="O4038" s="3">
        <v>0.05</v>
      </c>
      <c r="P4038" s="2">
        <v>600</v>
      </c>
      <c r="Q4038" t="s">
        <v>32</v>
      </c>
      <c r="R4038" t="s">
        <v>33</v>
      </c>
      <c r="S4038" t="s">
        <v>34</v>
      </c>
      <c r="T4038" s="4">
        <v>5</v>
      </c>
      <c r="U4038" s="11">
        <f t="shared" si="63"/>
        <v>1398</v>
      </c>
      <c r="V4038" s="11">
        <f>tbl_EcommerceSales[[#This Row],[Gross_Sales]]*tbl_EcommerceSales[[#This Row],[Discount]]</f>
        <v>69.900000000000006</v>
      </c>
      <c r="W4038" s="11">
        <f>tbl_EcommerceSales[[#This Row],[Gross_Sales]]-tbl_EcommerceSales[[#This Row],[Discount_Amount]]</f>
        <v>1328.1</v>
      </c>
      <c r="X4038" s="11">
        <f>tbl_EcommerceSales[[#This Row],[Quantity]] * _xlfn.XLOOKUP(tbl_EcommerceSales[[#This Row],[Product_ID]], Product_Master!A:A, Product_Master!F:F)</f>
        <v>600</v>
      </c>
      <c r="Y4038" s="11">
        <f>tbl_EcommerceSales[[#This Row],[Net_Revenue]]-tbl_EcommerceSales[[#This Row],[Total_Cost]]</f>
        <v>728.09999999999991</v>
      </c>
      <c r="Z4038" s="9">
        <f>IFERROR(#REF!/tbl_EcommerceSales[[#This Row],[Total_Cost]], 0)</f>
        <v>0</v>
      </c>
      <c r="AA4038" t="str">
        <f>TEXT(tbl_EcommerceSales[[#This Row],[Order_Date]],"mmm")</f>
        <v>Mar</v>
      </c>
      <c r="AB4038">
        <f>YEAR(tbl_EcommerceSales[[#This Row],[Order_Date]])</f>
        <v>2026</v>
      </c>
      <c r="AC4038" t="str">
        <f>IF(tbl_EcommerceSales[[#This Row],[Age]]&lt;18,"Under 18",IF(tbl_EcommerceSales[[#This Row],[Age]]&lt;=25,"18-25",IF(tbl_EcommerceSales[[#This Row],[Age]]&lt;=35,"26-35",IF(tbl_EcommerceSales[[#This Row],[Age]]&lt;=45,"36-45",IF(tbl_EcommerceSales[[#This Row],[Age]]&lt;=55,"46-55","56+")))))</f>
        <v>26-35</v>
      </c>
    </row>
    <row r="4039" spans="1:29" x14ac:dyDescent="0.35">
      <c r="A4039" t="s">
        <v>6103</v>
      </c>
      <c r="B4039" s="7">
        <v>46099</v>
      </c>
      <c r="C4039" t="s">
        <v>3610</v>
      </c>
      <c r="D4039" t="s">
        <v>232</v>
      </c>
      <c r="E4039" t="s">
        <v>25</v>
      </c>
      <c r="F4039">
        <v>26</v>
      </c>
      <c r="G4039" t="s">
        <v>174</v>
      </c>
      <c r="H4039" t="s">
        <v>39</v>
      </c>
      <c r="I4039" t="s">
        <v>28</v>
      </c>
      <c r="J4039" t="s">
        <v>29</v>
      </c>
      <c r="K4039" t="s">
        <v>30</v>
      </c>
      <c r="L4039" t="s">
        <v>31</v>
      </c>
      <c r="M4039">
        <v>4</v>
      </c>
      <c r="N4039" s="2">
        <v>5999</v>
      </c>
      <c r="O4039" s="3">
        <v>0.05</v>
      </c>
      <c r="P4039" s="2">
        <v>15600</v>
      </c>
      <c r="Q4039" t="s">
        <v>123</v>
      </c>
      <c r="R4039" t="s">
        <v>33</v>
      </c>
      <c r="S4039" t="s">
        <v>57</v>
      </c>
      <c r="T4039" s="4">
        <v>5</v>
      </c>
      <c r="U4039" s="11">
        <f t="shared" si="63"/>
        <v>23996</v>
      </c>
      <c r="V4039" s="11">
        <f>tbl_EcommerceSales[[#This Row],[Gross_Sales]]*tbl_EcommerceSales[[#This Row],[Discount]]</f>
        <v>1199.8</v>
      </c>
      <c r="W4039" s="11">
        <f>tbl_EcommerceSales[[#This Row],[Gross_Sales]]-tbl_EcommerceSales[[#This Row],[Discount_Amount]]</f>
        <v>22796.2</v>
      </c>
      <c r="X4039" s="11">
        <f>tbl_EcommerceSales[[#This Row],[Quantity]] * _xlfn.XLOOKUP(tbl_EcommerceSales[[#This Row],[Product_ID]], Product_Master!A:A, Product_Master!F:F)</f>
        <v>15600</v>
      </c>
      <c r="Y4039" s="11">
        <f>tbl_EcommerceSales[[#This Row],[Net_Revenue]]-tbl_EcommerceSales[[#This Row],[Total_Cost]]</f>
        <v>7196.2000000000007</v>
      </c>
      <c r="Z4039" s="9">
        <f>IFERROR(#REF!/tbl_EcommerceSales[[#This Row],[Total_Cost]], 0)</f>
        <v>0</v>
      </c>
      <c r="AA4039" t="str">
        <f>TEXT(tbl_EcommerceSales[[#This Row],[Order_Date]],"mmm")</f>
        <v>Mar</v>
      </c>
      <c r="AB4039">
        <f>YEAR(tbl_EcommerceSales[[#This Row],[Order_Date]])</f>
        <v>2026</v>
      </c>
      <c r="AC4039" t="str">
        <f>IF(tbl_EcommerceSales[[#This Row],[Age]]&lt;18,"Under 18",IF(tbl_EcommerceSales[[#This Row],[Age]]&lt;=25,"18-25",IF(tbl_EcommerceSales[[#This Row],[Age]]&lt;=35,"26-35",IF(tbl_EcommerceSales[[#This Row],[Age]]&lt;=45,"36-45",IF(tbl_EcommerceSales[[#This Row],[Age]]&lt;=55,"46-55","56+")))))</f>
        <v>26-35</v>
      </c>
    </row>
    <row r="4040" spans="1:29" x14ac:dyDescent="0.35">
      <c r="A4040" t="s">
        <v>6104</v>
      </c>
      <c r="B4040" s="7">
        <v>46099</v>
      </c>
      <c r="C4040" t="s">
        <v>1607</v>
      </c>
      <c r="D4040" t="s">
        <v>139</v>
      </c>
      <c r="E4040" t="s">
        <v>25</v>
      </c>
      <c r="F4040">
        <v>33</v>
      </c>
      <c r="G4040" t="s">
        <v>87</v>
      </c>
      <c r="H4040" t="s">
        <v>88</v>
      </c>
      <c r="I4040" t="s">
        <v>160</v>
      </c>
      <c r="J4040" t="s">
        <v>161</v>
      </c>
      <c r="K4040" t="s">
        <v>91</v>
      </c>
      <c r="L4040" t="s">
        <v>133</v>
      </c>
      <c r="M4040">
        <v>4</v>
      </c>
      <c r="N4040" s="2">
        <v>1099</v>
      </c>
      <c r="O4040" s="3">
        <v>0.2</v>
      </c>
      <c r="P4040" s="2">
        <v>2080</v>
      </c>
      <c r="Q4040" t="s">
        <v>32</v>
      </c>
      <c r="R4040" t="s">
        <v>33</v>
      </c>
      <c r="S4040" t="s">
        <v>34</v>
      </c>
      <c r="T4040" s="4">
        <v>4</v>
      </c>
      <c r="U4040" s="11">
        <f t="shared" si="63"/>
        <v>4396</v>
      </c>
      <c r="V4040" s="11">
        <f>tbl_EcommerceSales[[#This Row],[Gross_Sales]]*tbl_EcommerceSales[[#This Row],[Discount]]</f>
        <v>879.2</v>
      </c>
      <c r="W4040" s="11">
        <f>tbl_EcommerceSales[[#This Row],[Gross_Sales]]-tbl_EcommerceSales[[#This Row],[Discount_Amount]]</f>
        <v>3516.8</v>
      </c>
      <c r="X4040" s="11">
        <f>tbl_EcommerceSales[[#This Row],[Quantity]] * _xlfn.XLOOKUP(tbl_EcommerceSales[[#This Row],[Product_ID]], Product_Master!A:A, Product_Master!F:F)</f>
        <v>2080</v>
      </c>
      <c r="Y4040" s="11">
        <f>tbl_EcommerceSales[[#This Row],[Net_Revenue]]-tbl_EcommerceSales[[#This Row],[Total_Cost]]</f>
        <v>1436.8000000000002</v>
      </c>
      <c r="Z4040" s="9">
        <f>IFERROR(#REF!/tbl_EcommerceSales[[#This Row],[Total_Cost]], 0)</f>
        <v>0</v>
      </c>
      <c r="AA4040" t="str">
        <f>TEXT(tbl_EcommerceSales[[#This Row],[Order_Date]],"mmm")</f>
        <v>Mar</v>
      </c>
      <c r="AB4040">
        <f>YEAR(tbl_EcommerceSales[[#This Row],[Order_Date]])</f>
        <v>2026</v>
      </c>
      <c r="AC4040" t="str">
        <f>IF(tbl_EcommerceSales[[#This Row],[Age]]&lt;18,"Under 18",IF(tbl_EcommerceSales[[#This Row],[Age]]&lt;=25,"18-25",IF(tbl_EcommerceSales[[#This Row],[Age]]&lt;=35,"26-35",IF(tbl_EcommerceSales[[#This Row],[Age]]&lt;=45,"36-45",IF(tbl_EcommerceSales[[#This Row],[Age]]&lt;=55,"46-55","56+")))))</f>
        <v>26-35</v>
      </c>
    </row>
    <row r="4041" spans="1:29" x14ac:dyDescent="0.35">
      <c r="A4041" t="s">
        <v>6105</v>
      </c>
      <c r="B4041" s="7">
        <v>46099</v>
      </c>
      <c r="C4041" t="s">
        <v>36</v>
      </c>
      <c r="D4041" t="s">
        <v>37</v>
      </c>
      <c r="E4041" t="s">
        <v>25</v>
      </c>
      <c r="F4041">
        <v>31</v>
      </c>
      <c r="G4041" t="s">
        <v>186</v>
      </c>
      <c r="H4041" t="s">
        <v>72</v>
      </c>
      <c r="I4041" t="s">
        <v>271</v>
      </c>
      <c r="J4041" t="s">
        <v>272</v>
      </c>
      <c r="K4041" t="s">
        <v>30</v>
      </c>
      <c r="L4041" t="s">
        <v>273</v>
      </c>
      <c r="M4041">
        <v>1</v>
      </c>
      <c r="N4041" s="2">
        <v>4299</v>
      </c>
      <c r="O4041" s="3">
        <v>0.15</v>
      </c>
      <c r="P4041" s="2">
        <v>2700</v>
      </c>
      <c r="Q4041" t="s">
        <v>123</v>
      </c>
      <c r="R4041" t="s">
        <v>33</v>
      </c>
      <c r="S4041" t="s">
        <v>34</v>
      </c>
      <c r="T4041" s="4">
        <v>4</v>
      </c>
      <c r="U4041" s="11">
        <f t="shared" si="63"/>
        <v>4299</v>
      </c>
      <c r="V4041" s="11">
        <f>tbl_EcommerceSales[[#This Row],[Gross_Sales]]*tbl_EcommerceSales[[#This Row],[Discount]]</f>
        <v>644.85</v>
      </c>
      <c r="W4041" s="11">
        <f>tbl_EcommerceSales[[#This Row],[Gross_Sales]]-tbl_EcommerceSales[[#This Row],[Discount_Amount]]</f>
        <v>3654.15</v>
      </c>
      <c r="X4041" s="11">
        <f>tbl_EcommerceSales[[#This Row],[Quantity]] * _xlfn.XLOOKUP(tbl_EcommerceSales[[#This Row],[Product_ID]], Product_Master!A:A, Product_Master!F:F)</f>
        <v>2700</v>
      </c>
      <c r="Y4041" s="11">
        <f>tbl_EcommerceSales[[#This Row],[Net_Revenue]]-tbl_EcommerceSales[[#This Row],[Total_Cost]]</f>
        <v>954.15000000000009</v>
      </c>
      <c r="Z4041" s="9">
        <f>IFERROR(#REF!/tbl_EcommerceSales[[#This Row],[Total_Cost]], 0)</f>
        <v>0</v>
      </c>
      <c r="AA4041" t="str">
        <f>TEXT(tbl_EcommerceSales[[#This Row],[Order_Date]],"mmm")</f>
        <v>Mar</v>
      </c>
      <c r="AB4041">
        <f>YEAR(tbl_EcommerceSales[[#This Row],[Order_Date]])</f>
        <v>2026</v>
      </c>
      <c r="AC4041" t="str">
        <f>IF(tbl_EcommerceSales[[#This Row],[Age]]&lt;18,"Under 18",IF(tbl_EcommerceSales[[#This Row],[Age]]&lt;=25,"18-25",IF(tbl_EcommerceSales[[#This Row],[Age]]&lt;=35,"26-35",IF(tbl_EcommerceSales[[#This Row],[Age]]&lt;=45,"36-45",IF(tbl_EcommerceSales[[#This Row],[Age]]&lt;=55,"46-55","56+")))))</f>
        <v>26-35</v>
      </c>
    </row>
    <row r="4042" spans="1:29" x14ac:dyDescent="0.35">
      <c r="A4042" t="s">
        <v>6106</v>
      </c>
      <c r="B4042" s="7">
        <v>46099</v>
      </c>
      <c r="C4042" t="s">
        <v>2189</v>
      </c>
      <c r="D4042" t="s">
        <v>116</v>
      </c>
      <c r="E4042" t="s">
        <v>25</v>
      </c>
      <c r="F4042">
        <v>54</v>
      </c>
      <c r="G4042" t="s">
        <v>71</v>
      </c>
      <c r="H4042" t="s">
        <v>72</v>
      </c>
      <c r="I4042" t="s">
        <v>236</v>
      </c>
      <c r="J4042" t="s">
        <v>237</v>
      </c>
      <c r="K4042" t="s">
        <v>82</v>
      </c>
      <c r="L4042" t="s">
        <v>238</v>
      </c>
      <c r="M4042">
        <v>1</v>
      </c>
      <c r="N4042" s="2">
        <v>899</v>
      </c>
      <c r="O4042" s="3">
        <v>0.1</v>
      </c>
      <c r="P4042" s="2">
        <v>480</v>
      </c>
      <c r="Q4042" t="s">
        <v>156</v>
      </c>
      <c r="R4042" t="s">
        <v>33</v>
      </c>
      <c r="S4042" t="s">
        <v>34</v>
      </c>
      <c r="T4042" s="4">
        <v>2</v>
      </c>
      <c r="U4042" s="11">
        <f t="shared" si="63"/>
        <v>899</v>
      </c>
      <c r="V4042" s="11">
        <f>tbl_EcommerceSales[[#This Row],[Gross_Sales]]*tbl_EcommerceSales[[#This Row],[Discount]]</f>
        <v>89.9</v>
      </c>
      <c r="W4042" s="11">
        <f>tbl_EcommerceSales[[#This Row],[Gross_Sales]]-tbl_EcommerceSales[[#This Row],[Discount_Amount]]</f>
        <v>809.1</v>
      </c>
      <c r="X4042" s="11">
        <f>tbl_EcommerceSales[[#This Row],[Quantity]] * _xlfn.XLOOKUP(tbl_EcommerceSales[[#This Row],[Product_ID]], Product_Master!A:A, Product_Master!F:F)</f>
        <v>480</v>
      </c>
      <c r="Y4042" s="11">
        <f>tbl_EcommerceSales[[#This Row],[Net_Revenue]]-tbl_EcommerceSales[[#This Row],[Total_Cost]]</f>
        <v>329.1</v>
      </c>
      <c r="Z4042" s="9">
        <f>IFERROR(#REF!/tbl_EcommerceSales[[#This Row],[Total_Cost]], 0)</f>
        <v>0</v>
      </c>
      <c r="AA4042" t="str">
        <f>TEXT(tbl_EcommerceSales[[#This Row],[Order_Date]],"mmm")</f>
        <v>Mar</v>
      </c>
      <c r="AB4042">
        <f>YEAR(tbl_EcommerceSales[[#This Row],[Order_Date]])</f>
        <v>2026</v>
      </c>
      <c r="AC4042" t="str">
        <f>IF(tbl_EcommerceSales[[#This Row],[Age]]&lt;18,"Under 18",IF(tbl_EcommerceSales[[#This Row],[Age]]&lt;=25,"18-25",IF(tbl_EcommerceSales[[#This Row],[Age]]&lt;=35,"26-35",IF(tbl_EcommerceSales[[#This Row],[Age]]&lt;=45,"36-45",IF(tbl_EcommerceSales[[#This Row],[Age]]&lt;=55,"46-55","56+")))))</f>
        <v>46-55</v>
      </c>
    </row>
    <row r="4043" spans="1:29" x14ac:dyDescent="0.35">
      <c r="A4043" t="s">
        <v>6107</v>
      </c>
      <c r="B4043" s="7">
        <v>46099</v>
      </c>
      <c r="C4043" t="s">
        <v>3340</v>
      </c>
      <c r="D4043" t="s">
        <v>181</v>
      </c>
      <c r="E4043" t="s">
        <v>25</v>
      </c>
      <c r="F4043">
        <v>30</v>
      </c>
      <c r="G4043" t="s">
        <v>145</v>
      </c>
      <c r="H4043" t="s">
        <v>39</v>
      </c>
      <c r="I4043" t="s">
        <v>160</v>
      </c>
      <c r="J4043" t="s">
        <v>161</v>
      </c>
      <c r="K4043" t="s">
        <v>91</v>
      </c>
      <c r="L4043" t="s">
        <v>133</v>
      </c>
      <c r="M4043">
        <v>1</v>
      </c>
      <c r="N4043" s="2">
        <v>1099</v>
      </c>
      <c r="O4043" s="3">
        <v>0.25</v>
      </c>
      <c r="P4043" s="2">
        <v>520</v>
      </c>
      <c r="Q4043" t="s">
        <v>44</v>
      </c>
      <c r="R4043" t="s">
        <v>33</v>
      </c>
      <c r="S4043" t="s">
        <v>57</v>
      </c>
      <c r="T4043" s="4">
        <v>5</v>
      </c>
      <c r="U4043" s="11">
        <f t="shared" si="63"/>
        <v>1099</v>
      </c>
      <c r="V4043" s="11">
        <f>tbl_EcommerceSales[[#This Row],[Gross_Sales]]*tbl_EcommerceSales[[#This Row],[Discount]]</f>
        <v>274.75</v>
      </c>
      <c r="W4043" s="11">
        <f>tbl_EcommerceSales[[#This Row],[Gross_Sales]]-tbl_EcommerceSales[[#This Row],[Discount_Amount]]</f>
        <v>824.25</v>
      </c>
      <c r="X4043" s="11">
        <f>tbl_EcommerceSales[[#This Row],[Quantity]] * _xlfn.XLOOKUP(tbl_EcommerceSales[[#This Row],[Product_ID]], Product_Master!A:A, Product_Master!F:F)</f>
        <v>520</v>
      </c>
      <c r="Y4043" s="11">
        <f>tbl_EcommerceSales[[#This Row],[Net_Revenue]]-tbl_EcommerceSales[[#This Row],[Total_Cost]]</f>
        <v>304.25</v>
      </c>
      <c r="Z4043" s="9">
        <f>IFERROR(#REF!/tbl_EcommerceSales[[#This Row],[Total_Cost]], 0)</f>
        <v>0</v>
      </c>
      <c r="AA4043" t="str">
        <f>TEXT(tbl_EcommerceSales[[#This Row],[Order_Date]],"mmm")</f>
        <v>Mar</v>
      </c>
      <c r="AB4043">
        <f>YEAR(tbl_EcommerceSales[[#This Row],[Order_Date]])</f>
        <v>2026</v>
      </c>
      <c r="AC4043" t="str">
        <f>IF(tbl_EcommerceSales[[#This Row],[Age]]&lt;18,"Under 18",IF(tbl_EcommerceSales[[#This Row],[Age]]&lt;=25,"18-25",IF(tbl_EcommerceSales[[#This Row],[Age]]&lt;=35,"26-35",IF(tbl_EcommerceSales[[#This Row],[Age]]&lt;=45,"36-45",IF(tbl_EcommerceSales[[#This Row],[Age]]&lt;=55,"46-55","56+")))))</f>
        <v>26-35</v>
      </c>
    </row>
    <row r="4044" spans="1:29" x14ac:dyDescent="0.35">
      <c r="A4044" t="s">
        <v>6108</v>
      </c>
      <c r="B4044" s="7">
        <v>46099</v>
      </c>
      <c r="C4044" t="s">
        <v>5892</v>
      </c>
      <c r="D4044" t="s">
        <v>254</v>
      </c>
      <c r="E4044" t="s">
        <v>48</v>
      </c>
      <c r="F4044">
        <v>34</v>
      </c>
      <c r="G4044" t="s">
        <v>145</v>
      </c>
      <c r="H4044" t="s">
        <v>39</v>
      </c>
      <c r="I4044" t="s">
        <v>28</v>
      </c>
      <c r="J4044" t="s">
        <v>29</v>
      </c>
      <c r="K4044" t="s">
        <v>30</v>
      </c>
      <c r="L4044" t="s">
        <v>31</v>
      </c>
      <c r="M4044">
        <v>1</v>
      </c>
      <c r="N4044" s="2">
        <v>5999</v>
      </c>
      <c r="O4044" s="3">
        <v>0.05</v>
      </c>
      <c r="P4044" s="2">
        <v>3900</v>
      </c>
      <c r="Q4044" t="s">
        <v>32</v>
      </c>
      <c r="R4044" t="s">
        <v>33</v>
      </c>
      <c r="S4044" t="s">
        <v>34</v>
      </c>
      <c r="T4044" s="4">
        <v>4</v>
      </c>
      <c r="U4044" s="11">
        <f t="shared" si="63"/>
        <v>5999</v>
      </c>
      <c r="V4044" s="11">
        <f>tbl_EcommerceSales[[#This Row],[Gross_Sales]]*tbl_EcommerceSales[[#This Row],[Discount]]</f>
        <v>299.95</v>
      </c>
      <c r="W4044" s="11">
        <f>tbl_EcommerceSales[[#This Row],[Gross_Sales]]-tbl_EcommerceSales[[#This Row],[Discount_Amount]]</f>
        <v>5699.05</v>
      </c>
      <c r="X4044" s="11">
        <f>tbl_EcommerceSales[[#This Row],[Quantity]] * _xlfn.XLOOKUP(tbl_EcommerceSales[[#This Row],[Product_ID]], Product_Master!A:A, Product_Master!F:F)</f>
        <v>3900</v>
      </c>
      <c r="Y4044" s="11">
        <f>tbl_EcommerceSales[[#This Row],[Net_Revenue]]-tbl_EcommerceSales[[#This Row],[Total_Cost]]</f>
        <v>1799.0500000000002</v>
      </c>
      <c r="Z4044" s="9">
        <f>IFERROR(#REF!/tbl_EcommerceSales[[#This Row],[Total_Cost]], 0)</f>
        <v>0</v>
      </c>
      <c r="AA4044" t="str">
        <f>TEXT(tbl_EcommerceSales[[#This Row],[Order_Date]],"mmm")</f>
        <v>Mar</v>
      </c>
      <c r="AB4044">
        <f>YEAR(tbl_EcommerceSales[[#This Row],[Order_Date]])</f>
        <v>2026</v>
      </c>
      <c r="AC4044" t="str">
        <f>IF(tbl_EcommerceSales[[#This Row],[Age]]&lt;18,"Under 18",IF(tbl_EcommerceSales[[#This Row],[Age]]&lt;=25,"18-25",IF(tbl_EcommerceSales[[#This Row],[Age]]&lt;=35,"26-35",IF(tbl_EcommerceSales[[#This Row],[Age]]&lt;=45,"36-45",IF(tbl_EcommerceSales[[#This Row],[Age]]&lt;=55,"46-55","56+")))))</f>
        <v>26-35</v>
      </c>
    </row>
    <row r="4045" spans="1:29" x14ac:dyDescent="0.35">
      <c r="A4045" t="s">
        <v>6109</v>
      </c>
      <c r="B4045" s="7">
        <v>46099</v>
      </c>
      <c r="C4045" t="s">
        <v>6110</v>
      </c>
      <c r="D4045" t="s">
        <v>151</v>
      </c>
      <c r="E4045" t="s">
        <v>48</v>
      </c>
      <c r="F4045">
        <v>36</v>
      </c>
      <c r="G4045" t="s">
        <v>136</v>
      </c>
      <c r="H4045" t="s">
        <v>88</v>
      </c>
      <c r="I4045" t="s">
        <v>212</v>
      </c>
      <c r="J4045" t="s">
        <v>213</v>
      </c>
      <c r="K4045" t="s">
        <v>177</v>
      </c>
      <c r="L4045" t="s">
        <v>178</v>
      </c>
      <c r="M4045">
        <v>2</v>
      </c>
      <c r="N4045" s="2">
        <v>2499</v>
      </c>
      <c r="O4045" s="3">
        <v>0</v>
      </c>
      <c r="P4045" s="2">
        <v>2900</v>
      </c>
      <c r="Q4045" t="s">
        <v>32</v>
      </c>
      <c r="R4045" t="s">
        <v>93</v>
      </c>
      <c r="S4045" t="s">
        <v>57</v>
      </c>
      <c r="T4045" s="4">
        <v>5</v>
      </c>
      <c r="U4045" s="11">
        <f t="shared" si="63"/>
        <v>4998</v>
      </c>
      <c r="V4045" s="11">
        <f>tbl_EcommerceSales[[#This Row],[Gross_Sales]]*tbl_EcommerceSales[[#This Row],[Discount]]</f>
        <v>0</v>
      </c>
      <c r="W4045" s="11">
        <f>tbl_EcommerceSales[[#This Row],[Gross_Sales]]-tbl_EcommerceSales[[#This Row],[Discount_Amount]]</f>
        <v>4998</v>
      </c>
      <c r="X4045" s="11">
        <f>tbl_EcommerceSales[[#This Row],[Quantity]] * _xlfn.XLOOKUP(tbl_EcommerceSales[[#This Row],[Product_ID]], Product_Master!A:A, Product_Master!F:F)</f>
        <v>2900</v>
      </c>
      <c r="Y4045" s="11">
        <f>tbl_EcommerceSales[[#This Row],[Net_Revenue]]-tbl_EcommerceSales[[#This Row],[Total_Cost]]</f>
        <v>2098</v>
      </c>
      <c r="Z4045" s="9">
        <f>IFERROR(#REF!/tbl_EcommerceSales[[#This Row],[Total_Cost]], 0)</f>
        <v>0</v>
      </c>
      <c r="AA4045" t="str">
        <f>TEXT(tbl_EcommerceSales[[#This Row],[Order_Date]],"mmm")</f>
        <v>Mar</v>
      </c>
      <c r="AB4045">
        <f>YEAR(tbl_EcommerceSales[[#This Row],[Order_Date]])</f>
        <v>2026</v>
      </c>
      <c r="AC4045" t="str">
        <f>IF(tbl_EcommerceSales[[#This Row],[Age]]&lt;18,"Under 18",IF(tbl_EcommerceSales[[#This Row],[Age]]&lt;=25,"18-25",IF(tbl_EcommerceSales[[#This Row],[Age]]&lt;=35,"26-35",IF(tbl_EcommerceSales[[#This Row],[Age]]&lt;=45,"36-45",IF(tbl_EcommerceSales[[#This Row],[Age]]&lt;=55,"46-55","56+")))))</f>
        <v>36-45</v>
      </c>
    </row>
    <row r="4046" spans="1:29" x14ac:dyDescent="0.35">
      <c r="A4046" t="s">
        <v>6111</v>
      </c>
      <c r="B4046" s="7">
        <v>46099</v>
      </c>
      <c r="C4046" t="s">
        <v>4025</v>
      </c>
      <c r="D4046" t="s">
        <v>269</v>
      </c>
      <c r="E4046" t="s">
        <v>25</v>
      </c>
      <c r="F4046">
        <v>23</v>
      </c>
      <c r="G4046" t="s">
        <v>96</v>
      </c>
      <c r="H4046" t="s">
        <v>39</v>
      </c>
      <c r="I4046" t="s">
        <v>290</v>
      </c>
      <c r="J4046" t="s">
        <v>291</v>
      </c>
      <c r="K4046" t="s">
        <v>30</v>
      </c>
      <c r="L4046" t="s">
        <v>31</v>
      </c>
      <c r="M4046">
        <v>1</v>
      </c>
      <c r="N4046" s="2">
        <v>3499</v>
      </c>
      <c r="O4046" s="3">
        <v>0.1</v>
      </c>
      <c r="P4046" s="2">
        <v>2250</v>
      </c>
      <c r="Q4046" t="s">
        <v>32</v>
      </c>
      <c r="R4046" t="s">
        <v>33</v>
      </c>
      <c r="S4046" t="s">
        <v>57</v>
      </c>
      <c r="T4046" s="4">
        <v>4</v>
      </c>
      <c r="U4046" s="11">
        <f t="shared" si="63"/>
        <v>3499</v>
      </c>
      <c r="V4046" s="11">
        <f>tbl_EcommerceSales[[#This Row],[Gross_Sales]]*tbl_EcommerceSales[[#This Row],[Discount]]</f>
        <v>349.90000000000003</v>
      </c>
      <c r="W4046" s="11">
        <f>tbl_EcommerceSales[[#This Row],[Gross_Sales]]-tbl_EcommerceSales[[#This Row],[Discount_Amount]]</f>
        <v>3149.1</v>
      </c>
      <c r="X4046" s="11">
        <f>tbl_EcommerceSales[[#This Row],[Quantity]] * _xlfn.XLOOKUP(tbl_EcommerceSales[[#This Row],[Product_ID]], Product_Master!A:A, Product_Master!F:F)</f>
        <v>2250</v>
      </c>
      <c r="Y4046" s="11">
        <f>tbl_EcommerceSales[[#This Row],[Net_Revenue]]-tbl_EcommerceSales[[#This Row],[Total_Cost]]</f>
        <v>899.09999999999991</v>
      </c>
      <c r="Z4046" s="9">
        <f>IFERROR(#REF!/tbl_EcommerceSales[[#This Row],[Total_Cost]], 0)</f>
        <v>0</v>
      </c>
      <c r="AA4046" t="str">
        <f>TEXT(tbl_EcommerceSales[[#This Row],[Order_Date]],"mmm")</f>
        <v>Mar</v>
      </c>
      <c r="AB4046">
        <f>YEAR(tbl_EcommerceSales[[#This Row],[Order_Date]])</f>
        <v>2026</v>
      </c>
      <c r="AC4046" t="str">
        <f>IF(tbl_EcommerceSales[[#This Row],[Age]]&lt;18,"Under 18",IF(tbl_EcommerceSales[[#This Row],[Age]]&lt;=25,"18-25",IF(tbl_EcommerceSales[[#This Row],[Age]]&lt;=35,"26-35",IF(tbl_EcommerceSales[[#This Row],[Age]]&lt;=45,"36-45",IF(tbl_EcommerceSales[[#This Row],[Age]]&lt;=55,"46-55","56+")))))</f>
        <v>18-25</v>
      </c>
    </row>
    <row r="4047" spans="1:29" x14ac:dyDescent="0.35">
      <c r="A4047" t="s">
        <v>6112</v>
      </c>
      <c r="B4047" s="7">
        <v>46099</v>
      </c>
      <c r="C4047" t="s">
        <v>3724</v>
      </c>
      <c r="D4047" t="s">
        <v>189</v>
      </c>
      <c r="E4047" t="s">
        <v>48</v>
      </c>
      <c r="F4047">
        <v>26</v>
      </c>
      <c r="G4047" t="s">
        <v>61</v>
      </c>
      <c r="H4047" t="s">
        <v>27</v>
      </c>
      <c r="I4047" t="s">
        <v>67</v>
      </c>
      <c r="J4047" t="s">
        <v>68</v>
      </c>
      <c r="K4047" t="s">
        <v>42</v>
      </c>
      <c r="L4047" t="s">
        <v>43</v>
      </c>
      <c r="M4047">
        <v>1</v>
      </c>
      <c r="N4047" s="2">
        <v>799</v>
      </c>
      <c r="O4047" s="3">
        <v>0.15</v>
      </c>
      <c r="P4047" s="2">
        <v>360</v>
      </c>
      <c r="Q4047" t="s">
        <v>123</v>
      </c>
      <c r="R4047" t="s">
        <v>33</v>
      </c>
      <c r="S4047" t="s">
        <v>34</v>
      </c>
      <c r="T4047" s="4">
        <v>4</v>
      </c>
      <c r="U4047" s="11">
        <f t="shared" si="63"/>
        <v>799</v>
      </c>
      <c r="V4047" s="11">
        <f>tbl_EcommerceSales[[#This Row],[Gross_Sales]]*tbl_EcommerceSales[[#This Row],[Discount]]</f>
        <v>119.85</v>
      </c>
      <c r="W4047" s="11">
        <f>tbl_EcommerceSales[[#This Row],[Gross_Sales]]-tbl_EcommerceSales[[#This Row],[Discount_Amount]]</f>
        <v>679.15</v>
      </c>
      <c r="X4047" s="11">
        <f>tbl_EcommerceSales[[#This Row],[Quantity]] * _xlfn.XLOOKUP(tbl_EcommerceSales[[#This Row],[Product_ID]], Product_Master!A:A, Product_Master!F:F)</f>
        <v>360</v>
      </c>
      <c r="Y4047" s="11">
        <f>tbl_EcommerceSales[[#This Row],[Net_Revenue]]-tbl_EcommerceSales[[#This Row],[Total_Cost]]</f>
        <v>319.14999999999998</v>
      </c>
      <c r="Z4047" s="9">
        <f>IFERROR(#REF!/tbl_EcommerceSales[[#This Row],[Total_Cost]], 0)</f>
        <v>0</v>
      </c>
      <c r="AA4047" t="str">
        <f>TEXT(tbl_EcommerceSales[[#This Row],[Order_Date]],"mmm")</f>
        <v>Mar</v>
      </c>
      <c r="AB4047">
        <f>YEAR(tbl_EcommerceSales[[#This Row],[Order_Date]])</f>
        <v>2026</v>
      </c>
      <c r="AC4047" t="str">
        <f>IF(tbl_EcommerceSales[[#This Row],[Age]]&lt;18,"Under 18",IF(tbl_EcommerceSales[[#This Row],[Age]]&lt;=25,"18-25",IF(tbl_EcommerceSales[[#This Row],[Age]]&lt;=35,"26-35",IF(tbl_EcommerceSales[[#This Row],[Age]]&lt;=45,"36-45",IF(tbl_EcommerceSales[[#This Row],[Age]]&lt;=55,"46-55","56+")))))</f>
        <v>26-35</v>
      </c>
    </row>
    <row r="4048" spans="1:29" x14ac:dyDescent="0.35">
      <c r="A4048" t="s">
        <v>6113</v>
      </c>
      <c r="B4048" s="7">
        <v>46099</v>
      </c>
      <c r="C4048" t="s">
        <v>4129</v>
      </c>
      <c r="D4048" t="s">
        <v>151</v>
      </c>
      <c r="E4048" t="s">
        <v>48</v>
      </c>
      <c r="F4048">
        <v>38</v>
      </c>
      <c r="G4048" t="s">
        <v>211</v>
      </c>
      <c r="H4048" t="s">
        <v>72</v>
      </c>
      <c r="I4048" t="s">
        <v>67</v>
      </c>
      <c r="J4048" t="s">
        <v>68</v>
      </c>
      <c r="K4048" t="s">
        <v>42</v>
      </c>
      <c r="L4048" t="s">
        <v>43</v>
      </c>
      <c r="M4048">
        <v>4</v>
      </c>
      <c r="N4048" s="2">
        <v>799</v>
      </c>
      <c r="O4048" s="3">
        <v>0.25</v>
      </c>
      <c r="P4048" s="2">
        <v>1440</v>
      </c>
      <c r="Q4048" t="s">
        <v>123</v>
      </c>
      <c r="R4048" t="s">
        <v>33</v>
      </c>
      <c r="S4048" t="s">
        <v>57</v>
      </c>
      <c r="T4048" s="4">
        <v>3</v>
      </c>
      <c r="U4048" s="11">
        <f t="shared" si="63"/>
        <v>3196</v>
      </c>
      <c r="V4048" s="11">
        <f>tbl_EcommerceSales[[#This Row],[Gross_Sales]]*tbl_EcommerceSales[[#This Row],[Discount]]</f>
        <v>799</v>
      </c>
      <c r="W4048" s="11">
        <f>tbl_EcommerceSales[[#This Row],[Gross_Sales]]-tbl_EcommerceSales[[#This Row],[Discount_Amount]]</f>
        <v>2397</v>
      </c>
      <c r="X4048" s="11">
        <f>tbl_EcommerceSales[[#This Row],[Quantity]] * _xlfn.XLOOKUP(tbl_EcommerceSales[[#This Row],[Product_ID]], Product_Master!A:A, Product_Master!F:F)</f>
        <v>1440</v>
      </c>
      <c r="Y4048" s="11">
        <f>tbl_EcommerceSales[[#This Row],[Net_Revenue]]-tbl_EcommerceSales[[#This Row],[Total_Cost]]</f>
        <v>957</v>
      </c>
      <c r="Z4048" s="9">
        <f>IFERROR(#REF!/tbl_EcommerceSales[[#This Row],[Total_Cost]], 0)</f>
        <v>0</v>
      </c>
      <c r="AA4048" t="str">
        <f>TEXT(tbl_EcommerceSales[[#This Row],[Order_Date]],"mmm")</f>
        <v>Mar</v>
      </c>
      <c r="AB4048">
        <f>YEAR(tbl_EcommerceSales[[#This Row],[Order_Date]])</f>
        <v>2026</v>
      </c>
      <c r="AC4048" t="str">
        <f>IF(tbl_EcommerceSales[[#This Row],[Age]]&lt;18,"Under 18",IF(tbl_EcommerceSales[[#This Row],[Age]]&lt;=25,"18-25",IF(tbl_EcommerceSales[[#This Row],[Age]]&lt;=35,"26-35",IF(tbl_EcommerceSales[[#This Row],[Age]]&lt;=45,"36-45",IF(tbl_EcommerceSales[[#This Row],[Age]]&lt;=55,"46-55","56+")))))</f>
        <v>36-45</v>
      </c>
    </row>
    <row r="4049" spans="1:29" x14ac:dyDescent="0.35">
      <c r="A4049" t="s">
        <v>6114</v>
      </c>
      <c r="B4049" s="7">
        <v>46100</v>
      </c>
      <c r="C4049" t="s">
        <v>959</v>
      </c>
      <c r="D4049" t="s">
        <v>170</v>
      </c>
      <c r="E4049" t="s">
        <v>48</v>
      </c>
      <c r="F4049">
        <v>29</v>
      </c>
      <c r="G4049" t="s">
        <v>103</v>
      </c>
      <c r="H4049" t="s">
        <v>27</v>
      </c>
      <c r="I4049" t="s">
        <v>28</v>
      </c>
      <c r="J4049" t="s">
        <v>29</v>
      </c>
      <c r="K4049" t="s">
        <v>30</v>
      </c>
      <c r="L4049" t="s">
        <v>31</v>
      </c>
      <c r="M4049">
        <v>2</v>
      </c>
      <c r="N4049" s="2">
        <v>5999</v>
      </c>
      <c r="O4049" s="3">
        <v>0.1</v>
      </c>
      <c r="P4049" s="2">
        <v>7800</v>
      </c>
      <c r="Q4049" t="s">
        <v>44</v>
      </c>
      <c r="R4049" t="s">
        <v>33</v>
      </c>
      <c r="S4049" t="s">
        <v>34</v>
      </c>
      <c r="T4049" s="4">
        <v>5</v>
      </c>
      <c r="U4049" s="11">
        <f t="shared" si="63"/>
        <v>11998</v>
      </c>
      <c r="V4049" s="11">
        <f>tbl_EcommerceSales[[#This Row],[Gross_Sales]]*tbl_EcommerceSales[[#This Row],[Discount]]</f>
        <v>1199.8</v>
      </c>
      <c r="W4049" s="11">
        <f>tbl_EcommerceSales[[#This Row],[Gross_Sales]]-tbl_EcommerceSales[[#This Row],[Discount_Amount]]</f>
        <v>10798.2</v>
      </c>
      <c r="X4049" s="11">
        <f>tbl_EcommerceSales[[#This Row],[Quantity]] * _xlfn.XLOOKUP(tbl_EcommerceSales[[#This Row],[Product_ID]], Product_Master!A:A, Product_Master!F:F)</f>
        <v>7800</v>
      </c>
      <c r="Y4049" s="11">
        <f>tbl_EcommerceSales[[#This Row],[Net_Revenue]]-tbl_EcommerceSales[[#This Row],[Total_Cost]]</f>
        <v>2998.2000000000007</v>
      </c>
      <c r="Z4049" s="9">
        <f>IFERROR(#REF!/tbl_EcommerceSales[[#This Row],[Total_Cost]], 0)</f>
        <v>0</v>
      </c>
      <c r="AA4049" t="str">
        <f>TEXT(tbl_EcommerceSales[[#This Row],[Order_Date]],"mmm")</f>
        <v>Mar</v>
      </c>
      <c r="AB4049">
        <f>YEAR(tbl_EcommerceSales[[#This Row],[Order_Date]])</f>
        <v>2026</v>
      </c>
      <c r="AC4049" t="str">
        <f>IF(tbl_EcommerceSales[[#This Row],[Age]]&lt;18,"Under 18",IF(tbl_EcommerceSales[[#This Row],[Age]]&lt;=25,"18-25",IF(tbl_EcommerceSales[[#This Row],[Age]]&lt;=35,"26-35",IF(tbl_EcommerceSales[[#This Row],[Age]]&lt;=45,"36-45",IF(tbl_EcommerceSales[[#This Row],[Age]]&lt;=55,"46-55","56+")))))</f>
        <v>26-35</v>
      </c>
    </row>
    <row r="4050" spans="1:29" x14ac:dyDescent="0.35">
      <c r="A4050" t="s">
        <v>6115</v>
      </c>
      <c r="B4050" s="7">
        <v>46100</v>
      </c>
      <c r="C4050" t="s">
        <v>6116</v>
      </c>
      <c r="D4050" t="s">
        <v>116</v>
      </c>
      <c r="E4050" t="s">
        <v>48</v>
      </c>
      <c r="F4050">
        <v>28</v>
      </c>
      <c r="G4050" t="s">
        <v>52</v>
      </c>
      <c r="H4050" t="s">
        <v>27</v>
      </c>
      <c r="I4050" t="s">
        <v>206</v>
      </c>
      <c r="J4050" t="s">
        <v>207</v>
      </c>
      <c r="K4050" t="s">
        <v>177</v>
      </c>
      <c r="L4050" t="s">
        <v>208</v>
      </c>
      <c r="M4050">
        <v>1</v>
      </c>
      <c r="N4050" s="2">
        <v>2199</v>
      </c>
      <c r="O4050" s="3">
        <v>0.15</v>
      </c>
      <c r="P4050" s="2">
        <v>1250</v>
      </c>
      <c r="Q4050" t="s">
        <v>32</v>
      </c>
      <c r="R4050" t="s">
        <v>33</v>
      </c>
      <c r="S4050" t="s">
        <v>34</v>
      </c>
      <c r="T4050" s="4">
        <v>5</v>
      </c>
      <c r="U4050" s="11">
        <f t="shared" si="63"/>
        <v>2199</v>
      </c>
      <c r="V4050" s="11">
        <f>tbl_EcommerceSales[[#This Row],[Gross_Sales]]*tbl_EcommerceSales[[#This Row],[Discount]]</f>
        <v>329.84999999999997</v>
      </c>
      <c r="W4050" s="11">
        <f>tbl_EcommerceSales[[#This Row],[Gross_Sales]]-tbl_EcommerceSales[[#This Row],[Discount_Amount]]</f>
        <v>1869.15</v>
      </c>
      <c r="X4050" s="11">
        <f>tbl_EcommerceSales[[#This Row],[Quantity]] * _xlfn.XLOOKUP(tbl_EcommerceSales[[#This Row],[Product_ID]], Product_Master!A:A, Product_Master!F:F)</f>
        <v>1250</v>
      </c>
      <c r="Y4050" s="11">
        <f>tbl_EcommerceSales[[#This Row],[Net_Revenue]]-tbl_EcommerceSales[[#This Row],[Total_Cost]]</f>
        <v>619.15000000000009</v>
      </c>
      <c r="Z4050" s="9">
        <f>IFERROR(#REF!/tbl_EcommerceSales[[#This Row],[Total_Cost]], 0)</f>
        <v>0</v>
      </c>
      <c r="AA4050" t="str">
        <f>TEXT(tbl_EcommerceSales[[#This Row],[Order_Date]],"mmm")</f>
        <v>Mar</v>
      </c>
      <c r="AB4050">
        <f>YEAR(tbl_EcommerceSales[[#This Row],[Order_Date]])</f>
        <v>2026</v>
      </c>
      <c r="AC4050" t="str">
        <f>IF(tbl_EcommerceSales[[#This Row],[Age]]&lt;18,"Under 18",IF(tbl_EcommerceSales[[#This Row],[Age]]&lt;=25,"18-25",IF(tbl_EcommerceSales[[#This Row],[Age]]&lt;=35,"26-35",IF(tbl_EcommerceSales[[#This Row],[Age]]&lt;=45,"36-45",IF(tbl_EcommerceSales[[#This Row],[Age]]&lt;=55,"46-55","56+")))))</f>
        <v>26-35</v>
      </c>
    </row>
    <row r="4051" spans="1:29" x14ac:dyDescent="0.35">
      <c r="A4051" t="s">
        <v>6117</v>
      </c>
      <c r="B4051" s="7">
        <v>46100</v>
      </c>
      <c r="C4051" t="s">
        <v>1667</v>
      </c>
      <c r="D4051" t="s">
        <v>110</v>
      </c>
      <c r="E4051" t="s">
        <v>48</v>
      </c>
      <c r="F4051">
        <v>37</v>
      </c>
      <c r="G4051" t="s">
        <v>52</v>
      </c>
      <c r="H4051" t="s">
        <v>27</v>
      </c>
      <c r="I4051" t="s">
        <v>290</v>
      </c>
      <c r="J4051" t="s">
        <v>291</v>
      </c>
      <c r="K4051" t="s">
        <v>30</v>
      </c>
      <c r="L4051" t="s">
        <v>31</v>
      </c>
      <c r="M4051">
        <v>2</v>
      </c>
      <c r="N4051" s="2">
        <v>3499</v>
      </c>
      <c r="O4051" s="3">
        <v>0</v>
      </c>
      <c r="P4051" s="2">
        <v>4500</v>
      </c>
      <c r="Q4051" t="s">
        <v>123</v>
      </c>
      <c r="R4051" t="s">
        <v>33</v>
      </c>
      <c r="S4051" t="s">
        <v>57</v>
      </c>
      <c r="T4051" s="4">
        <v>5</v>
      </c>
      <c r="U4051" s="11">
        <f t="shared" si="63"/>
        <v>6998</v>
      </c>
      <c r="V4051" s="11">
        <f>tbl_EcommerceSales[[#This Row],[Gross_Sales]]*tbl_EcommerceSales[[#This Row],[Discount]]</f>
        <v>0</v>
      </c>
      <c r="W4051" s="11">
        <f>tbl_EcommerceSales[[#This Row],[Gross_Sales]]-tbl_EcommerceSales[[#This Row],[Discount_Amount]]</f>
        <v>6998</v>
      </c>
      <c r="X4051" s="11">
        <f>tbl_EcommerceSales[[#This Row],[Quantity]] * _xlfn.XLOOKUP(tbl_EcommerceSales[[#This Row],[Product_ID]], Product_Master!A:A, Product_Master!F:F)</f>
        <v>4500</v>
      </c>
      <c r="Y4051" s="11">
        <f>tbl_EcommerceSales[[#This Row],[Net_Revenue]]-tbl_EcommerceSales[[#This Row],[Total_Cost]]</f>
        <v>2498</v>
      </c>
      <c r="Z4051" s="9">
        <f>IFERROR(#REF!/tbl_EcommerceSales[[#This Row],[Total_Cost]], 0)</f>
        <v>0</v>
      </c>
      <c r="AA4051" t="str">
        <f>TEXT(tbl_EcommerceSales[[#This Row],[Order_Date]],"mmm")</f>
        <v>Mar</v>
      </c>
      <c r="AB4051">
        <f>YEAR(tbl_EcommerceSales[[#This Row],[Order_Date]])</f>
        <v>2026</v>
      </c>
      <c r="AC4051" t="str">
        <f>IF(tbl_EcommerceSales[[#This Row],[Age]]&lt;18,"Under 18",IF(tbl_EcommerceSales[[#This Row],[Age]]&lt;=25,"18-25",IF(tbl_EcommerceSales[[#This Row],[Age]]&lt;=35,"26-35",IF(tbl_EcommerceSales[[#This Row],[Age]]&lt;=45,"36-45",IF(tbl_EcommerceSales[[#This Row],[Age]]&lt;=55,"46-55","56+")))))</f>
        <v>36-45</v>
      </c>
    </row>
    <row r="4052" spans="1:29" x14ac:dyDescent="0.35">
      <c r="A4052" t="s">
        <v>6118</v>
      </c>
      <c r="B4052" s="7">
        <v>46100</v>
      </c>
      <c r="C4052" t="s">
        <v>917</v>
      </c>
      <c r="D4052" t="s">
        <v>86</v>
      </c>
      <c r="E4052" t="s">
        <v>25</v>
      </c>
      <c r="F4052">
        <v>37</v>
      </c>
      <c r="G4052" t="s">
        <v>61</v>
      </c>
      <c r="H4052" t="s">
        <v>27</v>
      </c>
      <c r="I4052" t="s">
        <v>175</v>
      </c>
      <c r="J4052" t="s">
        <v>176</v>
      </c>
      <c r="K4052" t="s">
        <v>177</v>
      </c>
      <c r="L4052" t="s">
        <v>178</v>
      </c>
      <c r="M4052">
        <v>3</v>
      </c>
      <c r="N4052" s="2">
        <v>699</v>
      </c>
      <c r="O4052" s="3">
        <v>0.25</v>
      </c>
      <c r="P4052" s="2">
        <v>960</v>
      </c>
      <c r="Q4052" t="s">
        <v>32</v>
      </c>
      <c r="R4052" t="s">
        <v>33</v>
      </c>
      <c r="S4052" t="s">
        <v>57</v>
      </c>
      <c r="T4052" s="4">
        <v>4</v>
      </c>
      <c r="U4052" s="11">
        <f t="shared" si="63"/>
        <v>2097</v>
      </c>
      <c r="V4052" s="11">
        <f>tbl_EcommerceSales[[#This Row],[Gross_Sales]]*tbl_EcommerceSales[[#This Row],[Discount]]</f>
        <v>524.25</v>
      </c>
      <c r="W4052" s="11">
        <f>tbl_EcommerceSales[[#This Row],[Gross_Sales]]-tbl_EcommerceSales[[#This Row],[Discount_Amount]]</f>
        <v>1572.75</v>
      </c>
      <c r="X4052" s="11">
        <f>tbl_EcommerceSales[[#This Row],[Quantity]] * _xlfn.XLOOKUP(tbl_EcommerceSales[[#This Row],[Product_ID]], Product_Master!A:A, Product_Master!F:F)</f>
        <v>960</v>
      </c>
      <c r="Y4052" s="11">
        <f>tbl_EcommerceSales[[#This Row],[Net_Revenue]]-tbl_EcommerceSales[[#This Row],[Total_Cost]]</f>
        <v>612.75</v>
      </c>
      <c r="Z4052" s="9">
        <f>IFERROR(#REF!/tbl_EcommerceSales[[#This Row],[Total_Cost]], 0)</f>
        <v>0</v>
      </c>
      <c r="AA4052" t="str">
        <f>TEXT(tbl_EcommerceSales[[#This Row],[Order_Date]],"mmm")</f>
        <v>Mar</v>
      </c>
      <c r="AB4052">
        <f>YEAR(tbl_EcommerceSales[[#This Row],[Order_Date]])</f>
        <v>2026</v>
      </c>
      <c r="AC4052" t="str">
        <f>IF(tbl_EcommerceSales[[#This Row],[Age]]&lt;18,"Under 18",IF(tbl_EcommerceSales[[#This Row],[Age]]&lt;=25,"18-25",IF(tbl_EcommerceSales[[#This Row],[Age]]&lt;=35,"26-35",IF(tbl_EcommerceSales[[#This Row],[Age]]&lt;=45,"36-45",IF(tbl_EcommerceSales[[#This Row],[Age]]&lt;=55,"46-55","56+")))))</f>
        <v>36-45</v>
      </c>
    </row>
    <row r="4053" spans="1:29" x14ac:dyDescent="0.35">
      <c r="A4053" t="s">
        <v>6119</v>
      </c>
      <c r="B4053" s="7">
        <v>46100</v>
      </c>
      <c r="C4053" t="s">
        <v>3270</v>
      </c>
      <c r="D4053" t="s">
        <v>342</v>
      </c>
      <c r="E4053" t="s">
        <v>48</v>
      </c>
      <c r="F4053">
        <v>25</v>
      </c>
      <c r="G4053" t="s">
        <v>136</v>
      </c>
      <c r="H4053" t="s">
        <v>88</v>
      </c>
      <c r="I4053" t="s">
        <v>67</v>
      </c>
      <c r="J4053" t="s">
        <v>68</v>
      </c>
      <c r="K4053" t="s">
        <v>42</v>
      </c>
      <c r="L4053" t="s">
        <v>43</v>
      </c>
      <c r="M4053">
        <v>1</v>
      </c>
      <c r="N4053" s="2">
        <v>799</v>
      </c>
      <c r="O4053" s="3">
        <v>0.3</v>
      </c>
      <c r="P4053" s="2">
        <v>360</v>
      </c>
      <c r="Q4053" t="s">
        <v>123</v>
      </c>
      <c r="R4053" t="s">
        <v>33</v>
      </c>
      <c r="S4053" t="s">
        <v>34</v>
      </c>
      <c r="T4053" s="4">
        <v>4</v>
      </c>
      <c r="U4053" s="11">
        <f t="shared" si="63"/>
        <v>799</v>
      </c>
      <c r="V4053" s="11">
        <f>tbl_EcommerceSales[[#This Row],[Gross_Sales]]*tbl_EcommerceSales[[#This Row],[Discount]]</f>
        <v>239.7</v>
      </c>
      <c r="W4053" s="11">
        <f>tbl_EcommerceSales[[#This Row],[Gross_Sales]]-tbl_EcommerceSales[[#This Row],[Discount_Amount]]</f>
        <v>559.29999999999995</v>
      </c>
      <c r="X4053" s="11">
        <f>tbl_EcommerceSales[[#This Row],[Quantity]] * _xlfn.XLOOKUP(tbl_EcommerceSales[[#This Row],[Product_ID]], Product_Master!A:A, Product_Master!F:F)</f>
        <v>360</v>
      </c>
      <c r="Y4053" s="11">
        <f>tbl_EcommerceSales[[#This Row],[Net_Revenue]]-tbl_EcommerceSales[[#This Row],[Total_Cost]]</f>
        <v>199.29999999999995</v>
      </c>
      <c r="Z4053" s="9">
        <f>IFERROR(#REF!/tbl_EcommerceSales[[#This Row],[Total_Cost]], 0)</f>
        <v>0</v>
      </c>
      <c r="AA4053" t="str">
        <f>TEXT(tbl_EcommerceSales[[#This Row],[Order_Date]],"mmm")</f>
        <v>Mar</v>
      </c>
      <c r="AB4053">
        <f>YEAR(tbl_EcommerceSales[[#This Row],[Order_Date]])</f>
        <v>2026</v>
      </c>
      <c r="AC4053" t="str">
        <f>IF(tbl_EcommerceSales[[#This Row],[Age]]&lt;18,"Under 18",IF(tbl_EcommerceSales[[#This Row],[Age]]&lt;=25,"18-25",IF(tbl_EcommerceSales[[#This Row],[Age]]&lt;=35,"26-35",IF(tbl_EcommerceSales[[#This Row],[Age]]&lt;=45,"36-45",IF(tbl_EcommerceSales[[#This Row],[Age]]&lt;=55,"46-55","56+")))))</f>
        <v>18-25</v>
      </c>
    </row>
    <row r="4054" spans="1:29" x14ac:dyDescent="0.35">
      <c r="A4054" t="s">
        <v>6120</v>
      </c>
      <c r="B4054" s="7">
        <v>46100</v>
      </c>
      <c r="C4054" t="s">
        <v>3610</v>
      </c>
      <c r="D4054" t="s">
        <v>232</v>
      </c>
      <c r="E4054" t="s">
        <v>48</v>
      </c>
      <c r="F4054">
        <v>36</v>
      </c>
      <c r="G4054" t="s">
        <v>289</v>
      </c>
      <c r="H4054" t="s">
        <v>88</v>
      </c>
      <c r="I4054" t="s">
        <v>349</v>
      </c>
      <c r="J4054" t="s">
        <v>350</v>
      </c>
      <c r="K4054" t="s">
        <v>82</v>
      </c>
      <c r="L4054" t="s">
        <v>238</v>
      </c>
      <c r="M4054">
        <v>2</v>
      </c>
      <c r="N4054" s="2">
        <v>1599</v>
      </c>
      <c r="O4054" s="3">
        <v>0.2</v>
      </c>
      <c r="P4054" s="2">
        <v>1840</v>
      </c>
      <c r="Q4054" t="s">
        <v>32</v>
      </c>
      <c r="R4054" t="s">
        <v>33</v>
      </c>
      <c r="S4054" t="s">
        <v>57</v>
      </c>
      <c r="T4054" s="4">
        <v>5</v>
      </c>
      <c r="U4054" s="11">
        <f t="shared" si="63"/>
        <v>3198</v>
      </c>
      <c r="V4054" s="11">
        <f>tbl_EcommerceSales[[#This Row],[Gross_Sales]]*tbl_EcommerceSales[[#This Row],[Discount]]</f>
        <v>639.6</v>
      </c>
      <c r="W4054" s="11">
        <f>tbl_EcommerceSales[[#This Row],[Gross_Sales]]-tbl_EcommerceSales[[#This Row],[Discount_Amount]]</f>
        <v>2558.4</v>
      </c>
      <c r="X4054" s="11">
        <f>tbl_EcommerceSales[[#This Row],[Quantity]] * _xlfn.XLOOKUP(tbl_EcommerceSales[[#This Row],[Product_ID]], Product_Master!A:A, Product_Master!F:F)</f>
        <v>1840</v>
      </c>
      <c r="Y4054" s="11">
        <f>tbl_EcommerceSales[[#This Row],[Net_Revenue]]-tbl_EcommerceSales[[#This Row],[Total_Cost]]</f>
        <v>718.40000000000009</v>
      </c>
      <c r="Z4054" s="9">
        <f>IFERROR(#REF!/tbl_EcommerceSales[[#This Row],[Total_Cost]], 0)</f>
        <v>0</v>
      </c>
      <c r="AA4054" t="str">
        <f>TEXT(tbl_EcommerceSales[[#This Row],[Order_Date]],"mmm")</f>
        <v>Mar</v>
      </c>
      <c r="AB4054">
        <f>YEAR(tbl_EcommerceSales[[#This Row],[Order_Date]])</f>
        <v>2026</v>
      </c>
      <c r="AC4054" t="str">
        <f>IF(tbl_EcommerceSales[[#This Row],[Age]]&lt;18,"Under 18",IF(tbl_EcommerceSales[[#This Row],[Age]]&lt;=25,"18-25",IF(tbl_EcommerceSales[[#This Row],[Age]]&lt;=35,"26-35",IF(tbl_EcommerceSales[[#This Row],[Age]]&lt;=45,"36-45",IF(tbl_EcommerceSales[[#This Row],[Age]]&lt;=55,"46-55","56+")))))</f>
        <v>36-45</v>
      </c>
    </row>
    <row r="4055" spans="1:29" x14ac:dyDescent="0.35">
      <c r="A4055" t="s">
        <v>6121</v>
      </c>
      <c r="B4055" s="7">
        <v>46100</v>
      </c>
      <c r="C4055" t="s">
        <v>4569</v>
      </c>
      <c r="D4055" t="s">
        <v>79</v>
      </c>
      <c r="E4055" t="s">
        <v>25</v>
      </c>
      <c r="F4055">
        <v>45</v>
      </c>
      <c r="G4055" t="s">
        <v>171</v>
      </c>
      <c r="H4055" t="s">
        <v>39</v>
      </c>
      <c r="I4055" t="s">
        <v>349</v>
      </c>
      <c r="J4055" t="s">
        <v>350</v>
      </c>
      <c r="K4055" t="s">
        <v>82</v>
      </c>
      <c r="L4055" t="s">
        <v>238</v>
      </c>
      <c r="M4055">
        <v>1</v>
      </c>
      <c r="N4055" s="2">
        <v>1599</v>
      </c>
      <c r="O4055" s="3">
        <v>0.05</v>
      </c>
      <c r="P4055" s="2">
        <v>920</v>
      </c>
      <c r="Q4055" t="s">
        <v>156</v>
      </c>
      <c r="R4055" t="s">
        <v>33</v>
      </c>
      <c r="S4055" t="s">
        <v>57</v>
      </c>
      <c r="T4055" s="4">
        <v>3</v>
      </c>
      <c r="U4055" s="11">
        <f t="shared" si="63"/>
        <v>1599</v>
      </c>
      <c r="V4055" s="11">
        <f>tbl_EcommerceSales[[#This Row],[Gross_Sales]]*tbl_EcommerceSales[[#This Row],[Discount]]</f>
        <v>79.95</v>
      </c>
      <c r="W4055" s="11">
        <f>tbl_EcommerceSales[[#This Row],[Gross_Sales]]-tbl_EcommerceSales[[#This Row],[Discount_Amount]]</f>
        <v>1519.05</v>
      </c>
      <c r="X4055" s="11">
        <f>tbl_EcommerceSales[[#This Row],[Quantity]] * _xlfn.XLOOKUP(tbl_EcommerceSales[[#This Row],[Product_ID]], Product_Master!A:A, Product_Master!F:F)</f>
        <v>920</v>
      </c>
      <c r="Y4055" s="11">
        <f>tbl_EcommerceSales[[#This Row],[Net_Revenue]]-tbl_EcommerceSales[[#This Row],[Total_Cost]]</f>
        <v>599.04999999999995</v>
      </c>
      <c r="Z4055" s="9">
        <f>IFERROR(#REF!/tbl_EcommerceSales[[#This Row],[Total_Cost]], 0)</f>
        <v>0</v>
      </c>
      <c r="AA4055" t="str">
        <f>TEXT(tbl_EcommerceSales[[#This Row],[Order_Date]],"mmm")</f>
        <v>Mar</v>
      </c>
      <c r="AB4055">
        <f>YEAR(tbl_EcommerceSales[[#This Row],[Order_Date]])</f>
        <v>2026</v>
      </c>
      <c r="AC4055" t="str">
        <f>IF(tbl_EcommerceSales[[#This Row],[Age]]&lt;18,"Under 18",IF(tbl_EcommerceSales[[#This Row],[Age]]&lt;=25,"18-25",IF(tbl_EcommerceSales[[#This Row],[Age]]&lt;=35,"26-35",IF(tbl_EcommerceSales[[#This Row],[Age]]&lt;=45,"36-45",IF(tbl_EcommerceSales[[#This Row],[Age]]&lt;=55,"46-55","56+")))))</f>
        <v>36-45</v>
      </c>
    </row>
    <row r="4056" spans="1:29" x14ac:dyDescent="0.35">
      <c r="A4056" t="s">
        <v>6122</v>
      </c>
      <c r="B4056" s="7">
        <v>46100</v>
      </c>
      <c r="C4056" t="s">
        <v>2340</v>
      </c>
      <c r="D4056" t="s">
        <v>251</v>
      </c>
      <c r="E4056" t="s">
        <v>25</v>
      </c>
      <c r="F4056">
        <v>33</v>
      </c>
      <c r="G4056" t="s">
        <v>107</v>
      </c>
      <c r="H4056" t="s">
        <v>39</v>
      </c>
      <c r="I4056" t="s">
        <v>117</v>
      </c>
      <c r="J4056" t="s">
        <v>118</v>
      </c>
      <c r="K4056" t="s">
        <v>82</v>
      </c>
      <c r="L4056" t="s">
        <v>119</v>
      </c>
      <c r="M4056">
        <v>1</v>
      </c>
      <c r="N4056" s="2">
        <v>3299</v>
      </c>
      <c r="O4056" s="3">
        <v>0.1</v>
      </c>
      <c r="P4056" s="2">
        <v>2100</v>
      </c>
      <c r="Q4056" t="s">
        <v>32</v>
      </c>
      <c r="R4056" t="s">
        <v>33</v>
      </c>
      <c r="S4056" t="s">
        <v>34</v>
      </c>
      <c r="T4056" s="4">
        <v>4</v>
      </c>
      <c r="U4056" s="11">
        <f t="shared" si="63"/>
        <v>3299</v>
      </c>
      <c r="V4056" s="11">
        <f>tbl_EcommerceSales[[#This Row],[Gross_Sales]]*tbl_EcommerceSales[[#This Row],[Discount]]</f>
        <v>329.90000000000003</v>
      </c>
      <c r="W4056" s="11">
        <f>tbl_EcommerceSales[[#This Row],[Gross_Sales]]-tbl_EcommerceSales[[#This Row],[Discount_Amount]]</f>
        <v>2969.1</v>
      </c>
      <c r="X4056" s="11">
        <f>tbl_EcommerceSales[[#This Row],[Quantity]] * _xlfn.XLOOKUP(tbl_EcommerceSales[[#This Row],[Product_ID]], Product_Master!A:A, Product_Master!F:F)</f>
        <v>2100</v>
      </c>
      <c r="Y4056" s="11">
        <f>tbl_EcommerceSales[[#This Row],[Net_Revenue]]-tbl_EcommerceSales[[#This Row],[Total_Cost]]</f>
        <v>869.09999999999991</v>
      </c>
      <c r="Z4056" s="9">
        <f>IFERROR(#REF!/tbl_EcommerceSales[[#This Row],[Total_Cost]], 0)</f>
        <v>0</v>
      </c>
      <c r="AA4056" t="str">
        <f>TEXT(tbl_EcommerceSales[[#This Row],[Order_Date]],"mmm")</f>
        <v>Mar</v>
      </c>
      <c r="AB4056">
        <f>YEAR(tbl_EcommerceSales[[#This Row],[Order_Date]])</f>
        <v>2026</v>
      </c>
      <c r="AC4056" t="str">
        <f>IF(tbl_EcommerceSales[[#This Row],[Age]]&lt;18,"Under 18",IF(tbl_EcommerceSales[[#This Row],[Age]]&lt;=25,"18-25",IF(tbl_EcommerceSales[[#This Row],[Age]]&lt;=35,"26-35",IF(tbl_EcommerceSales[[#This Row],[Age]]&lt;=45,"36-45",IF(tbl_EcommerceSales[[#This Row],[Age]]&lt;=55,"46-55","56+")))))</f>
        <v>26-35</v>
      </c>
    </row>
    <row r="4057" spans="1:29" x14ac:dyDescent="0.35">
      <c r="A4057" t="s">
        <v>6123</v>
      </c>
      <c r="B4057" s="7">
        <v>46100</v>
      </c>
      <c r="C4057" t="s">
        <v>550</v>
      </c>
      <c r="D4057" t="s">
        <v>86</v>
      </c>
      <c r="E4057" t="s">
        <v>48</v>
      </c>
      <c r="F4057">
        <v>36</v>
      </c>
      <c r="G4057" t="s">
        <v>136</v>
      </c>
      <c r="H4057" t="s">
        <v>88</v>
      </c>
      <c r="I4057" t="s">
        <v>236</v>
      </c>
      <c r="J4057" t="s">
        <v>237</v>
      </c>
      <c r="K4057" t="s">
        <v>82</v>
      </c>
      <c r="L4057" t="s">
        <v>238</v>
      </c>
      <c r="M4057">
        <v>1</v>
      </c>
      <c r="N4057" s="2">
        <v>899</v>
      </c>
      <c r="O4057" s="3">
        <v>0.2</v>
      </c>
      <c r="P4057" s="2">
        <v>480</v>
      </c>
      <c r="Q4057" t="s">
        <v>123</v>
      </c>
      <c r="R4057" t="s">
        <v>33</v>
      </c>
      <c r="S4057" t="s">
        <v>34</v>
      </c>
      <c r="T4057" s="4">
        <v>2</v>
      </c>
      <c r="U4057" s="11">
        <f t="shared" si="63"/>
        <v>899</v>
      </c>
      <c r="V4057" s="11">
        <f>tbl_EcommerceSales[[#This Row],[Gross_Sales]]*tbl_EcommerceSales[[#This Row],[Discount]]</f>
        <v>179.8</v>
      </c>
      <c r="W4057" s="11">
        <f>tbl_EcommerceSales[[#This Row],[Gross_Sales]]-tbl_EcommerceSales[[#This Row],[Discount_Amount]]</f>
        <v>719.2</v>
      </c>
      <c r="X4057" s="11">
        <f>tbl_EcommerceSales[[#This Row],[Quantity]] * _xlfn.XLOOKUP(tbl_EcommerceSales[[#This Row],[Product_ID]], Product_Master!A:A, Product_Master!F:F)</f>
        <v>480</v>
      </c>
      <c r="Y4057" s="11">
        <f>tbl_EcommerceSales[[#This Row],[Net_Revenue]]-tbl_EcommerceSales[[#This Row],[Total_Cost]]</f>
        <v>239.20000000000005</v>
      </c>
      <c r="Z4057" s="9">
        <f>IFERROR(#REF!/tbl_EcommerceSales[[#This Row],[Total_Cost]], 0)</f>
        <v>0</v>
      </c>
      <c r="AA4057" t="str">
        <f>TEXT(tbl_EcommerceSales[[#This Row],[Order_Date]],"mmm")</f>
        <v>Mar</v>
      </c>
      <c r="AB4057">
        <f>YEAR(tbl_EcommerceSales[[#This Row],[Order_Date]])</f>
        <v>2026</v>
      </c>
      <c r="AC4057" t="str">
        <f>IF(tbl_EcommerceSales[[#This Row],[Age]]&lt;18,"Under 18",IF(tbl_EcommerceSales[[#This Row],[Age]]&lt;=25,"18-25",IF(tbl_EcommerceSales[[#This Row],[Age]]&lt;=35,"26-35",IF(tbl_EcommerceSales[[#This Row],[Age]]&lt;=45,"36-45",IF(tbl_EcommerceSales[[#This Row],[Age]]&lt;=55,"46-55","56+")))))</f>
        <v>36-45</v>
      </c>
    </row>
    <row r="4058" spans="1:29" x14ac:dyDescent="0.35">
      <c r="A4058" t="s">
        <v>6124</v>
      </c>
      <c r="B4058" s="7">
        <v>46100</v>
      </c>
      <c r="C4058" t="s">
        <v>6125</v>
      </c>
      <c r="D4058" t="s">
        <v>60</v>
      </c>
      <c r="E4058" t="s">
        <v>48</v>
      </c>
      <c r="F4058">
        <v>42</v>
      </c>
      <c r="G4058" t="s">
        <v>142</v>
      </c>
      <c r="H4058" t="s">
        <v>88</v>
      </c>
      <c r="I4058" t="s">
        <v>517</v>
      </c>
      <c r="J4058" t="s">
        <v>518</v>
      </c>
      <c r="K4058" t="s">
        <v>30</v>
      </c>
      <c r="L4058" t="s">
        <v>278</v>
      </c>
      <c r="M4058">
        <v>1</v>
      </c>
      <c r="N4058" s="2">
        <v>1299</v>
      </c>
      <c r="O4058" s="3">
        <v>0.1</v>
      </c>
      <c r="P4058" s="2">
        <v>690</v>
      </c>
      <c r="Q4058" t="s">
        <v>123</v>
      </c>
      <c r="R4058" t="s">
        <v>33</v>
      </c>
      <c r="S4058" t="s">
        <v>34</v>
      </c>
      <c r="T4058" s="4">
        <v>4</v>
      </c>
      <c r="U4058" s="11">
        <f t="shared" si="63"/>
        <v>1299</v>
      </c>
      <c r="V4058" s="11">
        <f>tbl_EcommerceSales[[#This Row],[Gross_Sales]]*tbl_EcommerceSales[[#This Row],[Discount]]</f>
        <v>129.9</v>
      </c>
      <c r="W4058" s="11">
        <f>tbl_EcommerceSales[[#This Row],[Gross_Sales]]-tbl_EcommerceSales[[#This Row],[Discount_Amount]]</f>
        <v>1169.0999999999999</v>
      </c>
      <c r="X4058" s="11">
        <f>tbl_EcommerceSales[[#This Row],[Quantity]] * _xlfn.XLOOKUP(tbl_EcommerceSales[[#This Row],[Product_ID]], Product_Master!A:A, Product_Master!F:F)</f>
        <v>690</v>
      </c>
      <c r="Y4058" s="11">
        <f>tbl_EcommerceSales[[#This Row],[Net_Revenue]]-tbl_EcommerceSales[[#This Row],[Total_Cost]]</f>
        <v>479.09999999999991</v>
      </c>
      <c r="Z4058" s="9">
        <f>IFERROR(#REF!/tbl_EcommerceSales[[#This Row],[Total_Cost]], 0)</f>
        <v>0</v>
      </c>
      <c r="AA4058" t="str">
        <f>TEXT(tbl_EcommerceSales[[#This Row],[Order_Date]],"mmm")</f>
        <v>Mar</v>
      </c>
      <c r="AB4058">
        <f>YEAR(tbl_EcommerceSales[[#This Row],[Order_Date]])</f>
        <v>2026</v>
      </c>
      <c r="AC4058" t="str">
        <f>IF(tbl_EcommerceSales[[#This Row],[Age]]&lt;18,"Under 18",IF(tbl_EcommerceSales[[#This Row],[Age]]&lt;=25,"18-25",IF(tbl_EcommerceSales[[#This Row],[Age]]&lt;=35,"26-35",IF(tbl_EcommerceSales[[#This Row],[Age]]&lt;=45,"36-45",IF(tbl_EcommerceSales[[#This Row],[Age]]&lt;=55,"46-55","56+")))))</f>
        <v>36-45</v>
      </c>
    </row>
    <row r="4059" spans="1:29" x14ac:dyDescent="0.35">
      <c r="A4059" t="s">
        <v>6126</v>
      </c>
      <c r="B4059" s="7">
        <v>46100</v>
      </c>
      <c r="C4059" t="s">
        <v>2959</v>
      </c>
      <c r="D4059" t="s">
        <v>51</v>
      </c>
      <c r="E4059" t="s">
        <v>25</v>
      </c>
      <c r="F4059">
        <v>20</v>
      </c>
      <c r="G4059" t="s">
        <v>270</v>
      </c>
      <c r="H4059" t="s">
        <v>72</v>
      </c>
      <c r="I4059" t="s">
        <v>349</v>
      </c>
      <c r="J4059" t="s">
        <v>350</v>
      </c>
      <c r="K4059" t="s">
        <v>82</v>
      </c>
      <c r="L4059" t="s">
        <v>238</v>
      </c>
      <c r="M4059">
        <v>2</v>
      </c>
      <c r="N4059" s="2">
        <v>1599</v>
      </c>
      <c r="O4059" s="3">
        <v>0.2</v>
      </c>
      <c r="P4059" s="2">
        <v>1840</v>
      </c>
      <c r="Q4059" t="s">
        <v>76</v>
      </c>
      <c r="R4059" t="s">
        <v>33</v>
      </c>
      <c r="S4059" t="s">
        <v>57</v>
      </c>
      <c r="T4059" s="4">
        <v>5</v>
      </c>
      <c r="U4059" s="11">
        <f t="shared" si="63"/>
        <v>3198</v>
      </c>
      <c r="V4059" s="11">
        <f>tbl_EcommerceSales[[#This Row],[Gross_Sales]]*tbl_EcommerceSales[[#This Row],[Discount]]</f>
        <v>639.6</v>
      </c>
      <c r="W4059" s="11">
        <f>tbl_EcommerceSales[[#This Row],[Gross_Sales]]-tbl_EcommerceSales[[#This Row],[Discount_Amount]]</f>
        <v>2558.4</v>
      </c>
      <c r="X4059" s="11">
        <f>tbl_EcommerceSales[[#This Row],[Quantity]] * _xlfn.XLOOKUP(tbl_EcommerceSales[[#This Row],[Product_ID]], Product_Master!A:A, Product_Master!F:F)</f>
        <v>1840</v>
      </c>
      <c r="Y4059" s="11">
        <f>tbl_EcommerceSales[[#This Row],[Net_Revenue]]-tbl_EcommerceSales[[#This Row],[Total_Cost]]</f>
        <v>718.40000000000009</v>
      </c>
      <c r="Z4059" s="9">
        <f>IFERROR(#REF!/tbl_EcommerceSales[[#This Row],[Total_Cost]], 0)</f>
        <v>0</v>
      </c>
      <c r="AA4059" t="str">
        <f>TEXT(tbl_EcommerceSales[[#This Row],[Order_Date]],"mmm")</f>
        <v>Mar</v>
      </c>
      <c r="AB4059">
        <f>YEAR(tbl_EcommerceSales[[#This Row],[Order_Date]])</f>
        <v>2026</v>
      </c>
      <c r="AC4059" t="str">
        <f>IF(tbl_EcommerceSales[[#This Row],[Age]]&lt;18,"Under 18",IF(tbl_EcommerceSales[[#This Row],[Age]]&lt;=25,"18-25",IF(tbl_EcommerceSales[[#This Row],[Age]]&lt;=35,"26-35",IF(tbl_EcommerceSales[[#This Row],[Age]]&lt;=45,"36-45",IF(tbl_EcommerceSales[[#This Row],[Age]]&lt;=55,"46-55","56+")))))</f>
        <v>18-25</v>
      </c>
    </row>
    <row r="4060" spans="1:29" x14ac:dyDescent="0.35">
      <c r="A4060" t="s">
        <v>6127</v>
      </c>
      <c r="B4060" s="7">
        <v>46100</v>
      </c>
      <c r="C4060" t="s">
        <v>1875</v>
      </c>
      <c r="D4060" t="s">
        <v>251</v>
      </c>
      <c r="E4060" t="s">
        <v>25</v>
      </c>
      <c r="F4060">
        <v>53</v>
      </c>
      <c r="G4060" t="s">
        <v>61</v>
      </c>
      <c r="H4060" t="s">
        <v>27</v>
      </c>
      <c r="I4060" t="s">
        <v>67</v>
      </c>
      <c r="J4060" t="s">
        <v>68</v>
      </c>
      <c r="K4060" t="s">
        <v>42</v>
      </c>
      <c r="L4060" t="s">
        <v>43</v>
      </c>
      <c r="M4060">
        <v>4</v>
      </c>
      <c r="N4060" s="2">
        <v>799</v>
      </c>
      <c r="O4060" s="3">
        <v>0.15</v>
      </c>
      <c r="P4060" s="2">
        <v>1440</v>
      </c>
      <c r="Q4060" t="s">
        <v>32</v>
      </c>
      <c r="R4060" t="s">
        <v>33</v>
      </c>
      <c r="S4060" t="s">
        <v>57</v>
      </c>
      <c r="T4060" s="4">
        <v>4</v>
      </c>
      <c r="U4060" s="11">
        <f t="shared" si="63"/>
        <v>3196</v>
      </c>
      <c r="V4060" s="11">
        <f>tbl_EcommerceSales[[#This Row],[Gross_Sales]]*tbl_EcommerceSales[[#This Row],[Discount]]</f>
        <v>479.4</v>
      </c>
      <c r="W4060" s="11">
        <f>tbl_EcommerceSales[[#This Row],[Gross_Sales]]-tbl_EcommerceSales[[#This Row],[Discount_Amount]]</f>
        <v>2716.6</v>
      </c>
      <c r="X4060" s="11">
        <f>tbl_EcommerceSales[[#This Row],[Quantity]] * _xlfn.XLOOKUP(tbl_EcommerceSales[[#This Row],[Product_ID]], Product_Master!A:A, Product_Master!F:F)</f>
        <v>1440</v>
      </c>
      <c r="Y4060" s="11">
        <f>tbl_EcommerceSales[[#This Row],[Net_Revenue]]-tbl_EcommerceSales[[#This Row],[Total_Cost]]</f>
        <v>1276.5999999999999</v>
      </c>
      <c r="Z4060" s="9">
        <f>IFERROR(#REF!/tbl_EcommerceSales[[#This Row],[Total_Cost]], 0)</f>
        <v>0</v>
      </c>
      <c r="AA4060" t="str">
        <f>TEXT(tbl_EcommerceSales[[#This Row],[Order_Date]],"mmm")</f>
        <v>Mar</v>
      </c>
      <c r="AB4060">
        <f>YEAR(tbl_EcommerceSales[[#This Row],[Order_Date]])</f>
        <v>2026</v>
      </c>
      <c r="AC4060" t="str">
        <f>IF(tbl_EcommerceSales[[#This Row],[Age]]&lt;18,"Under 18",IF(tbl_EcommerceSales[[#This Row],[Age]]&lt;=25,"18-25",IF(tbl_EcommerceSales[[#This Row],[Age]]&lt;=35,"26-35",IF(tbl_EcommerceSales[[#This Row],[Age]]&lt;=45,"36-45",IF(tbl_EcommerceSales[[#This Row],[Age]]&lt;=55,"46-55","56+")))))</f>
        <v>46-55</v>
      </c>
    </row>
    <row r="4061" spans="1:29" x14ac:dyDescent="0.35">
      <c r="A4061" t="s">
        <v>6128</v>
      </c>
      <c r="B4061" s="7">
        <v>46101</v>
      </c>
      <c r="C4061" t="s">
        <v>4418</v>
      </c>
      <c r="D4061" t="s">
        <v>227</v>
      </c>
      <c r="E4061" t="s">
        <v>48</v>
      </c>
      <c r="F4061">
        <v>43</v>
      </c>
      <c r="G4061" t="s">
        <v>103</v>
      </c>
      <c r="H4061" t="s">
        <v>27</v>
      </c>
      <c r="I4061" t="s">
        <v>276</v>
      </c>
      <c r="J4061" t="s">
        <v>277</v>
      </c>
      <c r="K4061" t="s">
        <v>30</v>
      </c>
      <c r="L4061" t="s">
        <v>278</v>
      </c>
      <c r="M4061">
        <v>3</v>
      </c>
      <c r="N4061" s="2">
        <v>1599</v>
      </c>
      <c r="O4061" s="3">
        <v>0.25</v>
      </c>
      <c r="P4061" s="2">
        <v>2550</v>
      </c>
      <c r="Q4061" t="s">
        <v>156</v>
      </c>
      <c r="R4061" t="s">
        <v>33</v>
      </c>
      <c r="S4061" t="s">
        <v>34</v>
      </c>
      <c r="T4061" s="4">
        <v>4</v>
      </c>
      <c r="U4061" s="11">
        <f t="shared" si="63"/>
        <v>4797</v>
      </c>
      <c r="V4061" s="11">
        <f>tbl_EcommerceSales[[#This Row],[Gross_Sales]]*tbl_EcommerceSales[[#This Row],[Discount]]</f>
        <v>1199.25</v>
      </c>
      <c r="W4061" s="11">
        <f>tbl_EcommerceSales[[#This Row],[Gross_Sales]]-tbl_EcommerceSales[[#This Row],[Discount_Amount]]</f>
        <v>3597.75</v>
      </c>
      <c r="X4061" s="11">
        <f>tbl_EcommerceSales[[#This Row],[Quantity]] * _xlfn.XLOOKUP(tbl_EcommerceSales[[#This Row],[Product_ID]], Product_Master!A:A, Product_Master!F:F)</f>
        <v>2550</v>
      </c>
      <c r="Y4061" s="11">
        <f>tbl_EcommerceSales[[#This Row],[Net_Revenue]]-tbl_EcommerceSales[[#This Row],[Total_Cost]]</f>
        <v>1047.75</v>
      </c>
      <c r="Z4061" s="9">
        <f>IFERROR(#REF!/tbl_EcommerceSales[[#This Row],[Total_Cost]], 0)</f>
        <v>0</v>
      </c>
      <c r="AA4061" t="str">
        <f>TEXT(tbl_EcommerceSales[[#This Row],[Order_Date]],"mmm")</f>
        <v>Mar</v>
      </c>
      <c r="AB4061">
        <f>YEAR(tbl_EcommerceSales[[#This Row],[Order_Date]])</f>
        <v>2026</v>
      </c>
      <c r="AC4061" t="str">
        <f>IF(tbl_EcommerceSales[[#This Row],[Age]]&lt;18,"Under 18",IF(tbl_EcommerceSales[[#This Row],[Age]]&lt;=25,"18-25",IF(tbl_EcommerceSales[[#This Row],[Age]]&lt;=35,"26-35",IF(tbl_EcommerceSales[[#This Row],[Age]]&lt;=45,"36-45",IF(tbl_EcommerceSales[[#This Row],[Age]]&lt;=55,"46-55","56+")))))</f>
        <v>36-45</v>
      </c>
    </row>
    <row r="4062" spans="1:29" x14ac:dyDescent="0.35">
      <c r="A4062" t="s">
        <v>6129</v>
      </c>
      <c r="B4062" s="7">
        <v>46101</v>
      </c>
      <c r="C4062" t="s">
        <v>3633</v>
      </c>
      <c r="D4062" t="s">
        <v>60</v>
      </c>
      <c r="E4062" t="s">
        <v>48</v>
      </c>
      <c r="F4062">
        <v>34</v>
      </c>
      <c r="G4062" t="s">
        <v>26</v>
      </c>
      <c r="H4062" t="s">
        <v>27</v>
      </c>
      <c r="I4062" t="s">
        <v>73</v>
      </c>
      <c r="J4062" t="s">
        <v>74</v>
      </c>
      <c r="K4062" t="s">
        <v>55</v>
      </c>
      <c r="L4062" t="s">
        <v>75</v>
      </c>
      <c r="M4062">
        <v>2</v>
      </c>
      <c r="N4062" s="2">
        <v>2899</v>
      </c>
      <c r="O4062" s="3">
        <v>0.05</v>
      </c>
      <c r="P4062" s="2">
        <v>3400</v>
      </c>
      <c r="Q4062" t="s">
        <v>44</v>
      </c>
      <c r="R4062" t="s">
        <v>33</v>
      </c>
      <c r="S4062" t="s">
        <v>34</v>
      </c>
      <c r="T4062" s="4">
        <v>4</v>
      </c>
      <c r="U4062" s="11">
        <f t="shared" si="63"/>
        <v>5798</v>
      </c>
      <c r="V4062" s="11">
        <f>tbl_EcommerceSales[[#This Row],[Gross_Sales]]*tbl_EcommerceSales[[#This Row],[Discount]]</f>
        <v>289.90000000000003</v>
      </c>
      <c r="W4062" s="11">
        <f>tbl_EcommerceSales[[#This Row],[Gross_Sales]]-tbl_EcommerceSales[[#This Row],[Discount_Amount]]</f>
        <v>5508.1</v>
      </c>
      <c r="X4062" s="11">
        <f>tbl_EcommerceSales[[#This Row],[Quantity]] * _xlfn.XLOOKUP(tbl_EcommerceSales[[#This Row],[Product_ID]], Product_Master!A:A, Product_Master!F:F)</f>
        <v>3400</v>
      </c>
      <c r="Y4062" s="11">
        <f>tbl_EcommerceSales[[#This Row],[Net_Revenue]]-tbl_EcommerceSales[[#This Row],[Total_Cost]]</f>
        <v>2108.1000000000004</v>
      </c>
      <c r="Z4062" s="9">
        <f>IFERROR(#REF!/tbl_EcommerceSales[[#This Row],[Total_Cost]], 0)</f>
        <v>0</v>
      </c>
      <c r="AA4062" t="str">
        <f>TEXT(tbl_EcommerceSales[[#This Row],[Order_Date]],"mmm")</f>
        <v>Mar</v>
      </c>
      <c r="AB4062">
        <f>YEAR(tbl_EcommerceSales[[#This Row],[Order_Date]])</f>
        <v>2026</v>
      </c>
      <c r="AC4062" t="str">
        <f>IF(tbl_EcommerceSales[[#This Row],[Age]]&lt;18,"Under 18",IF(tbl_EcommerceSales[[#This Row],[Age]]&lt;=25,"18-25",IF(tbl_EcommerceSales[[#This Row],[Age]]&lt;=35,"26-35",IF(tbl_EcommerceSales[[#This Row],[Age]]&lt;=45,"36-45",IF(tbl_EcommerceSales[[#This Row],[Age]]&lt;=55,"46-55","56+")))))</f>
        <v>26-35</v>
      </c>
    </row>
    <row r="4063" spans="1:29" x14ac:dyDescent="0.35">
      <c r="A4063" t="s">
        <v>6130</v>
      </c>
      <c r="B4063" s="7">
        <v>46101</v>
      </c>
      <c r="C4063" t="s">
        <v>6131</v>
      </c>
      <c r="D4063" t="s">
        <v>269</v>
      </c>
      <c r="E4063" t="s">
        <v>48</v>
      </c>
      <c r="F4063">
        <v>30</v>
      </c>
      <c r="G4063" t="s">
        <v>122</v>
      </c>
      <c r="H4063" t="s">
        <v>72</v>
      </c>
      <c r="I4063" t="s">
        <v>241</v>
      </c>
      <c r="J4063" t="s">
        <v>242</v>
      </c>
      <c r="K4063" t="s">
        <v>42</v>
      </c>
      <c r="L4063" t="s">
        <v>243</v>
      </c>
      <c r="M4063">
        <v>1</v>
      </c>
      <c r="N4063" s="2">
        <v>649</v>
      </c>
      <c r="O4063" s="3">
        <v>0.05</v>
      </c>
      <c r="P4063" s="2">
        <v>290</v>
      </c>
      <c r="Q4063" t="s">
        <v>76</v>
      </c>
      <c r="R4063" t="s">
        <v>93</v>
      </c>
      <c r="S4063" t="s">
        <v>57</v>
      </c>
      <c r="T4063" s="4">
        <v>5</v>
      </c>
      <c r="U4063" s="11">
        <f t="shared" si="63"/>
        <v>649</v>
      </c>
      <c r="V4063" s="11">
        <f>tbl_EcommerceSales[[#This Row],[Gross_Sales]]*tbl_EcommerceSales[[#This Row],[Discount]]</f>
        <v>32.450000000000003</v>
      </c>
      <c r="W4063" s="11">
        <f>tbl_EcommerceSales[[#This Row],[Gross_Sales]]-tbl_EcommerceSales[[#This Row],[Discount_Amount]]</f>
        <v>616.54999999999995</v>
      </c>
      <c r="X4063" s="11">
        <f>tbl_EcommerceSales[[#This Row],[Quantity]] * _xlfn.XLOOKUP(tbl_EcommerceSales[[#This Row],[Product_ID]], Product_Master!A:A, Product_Master!F:F)</f>
        <v>290</v>
      </c>
      <c r="Y4063" s="11">
        <f>tbl_EcommerceSales[[#This Row],[Net_Revenue]]-tbl_EcommerceSales[[#This Row],[Total_Cost]]</f>
        <v>326.54999999999995</v>
      </c>
      <c r="Z4063" s="9">
        <f>IFERROR(#REF!/tbl_EcommerceSales[[#This Row],[Total_Cost]], 0)</f>
        <v>0</v>
      </c>
      <c r="AA4063" t="str">
        <f>TEXT(tbl_EcommerceSales[[#This Row],[Order_Date]],"mmm")</f>
        <v>Mar</v>
      </c>
      <c r="AB4063">
        <f>YEAR(tbl_EcommerceSales[[#This Row],[Order_Date]])</f>
        <v>2026</v>
      </c>
      <c r="AC4063" t="str">
        <f>IF(tbl_EcommerceSales[[#This Row],[Age]]&lt;18,"Under 18",IF(tbl_EcommerceSales[[#This Row],[Age]]&lt;=25,"18-25",IF(tbl_EcommerceSales[[#This Row],[Age]]&lt;=35,"26-35",IF(tbl_EcommerceSales[[#This Row],[Age]]&lt;=45,"36-45",IF(tbl_EcommerceSales[[#This Row],[Age]]&lt;=55,"46-55","56+")))))</f>
        <v>26-35</v>
      </c>
    </row>
    <row r="4064" spans="1:29" x14ac:dyDescent="0.35">
      <c r="A4064" t="s">
        <v>6132</v>
      </c>
      <c r="B4064" s="7">
        <v>46101</v>
      </c>
      <c r="C4064" t="s">
        <v>1301</v>
      </c>
      <c r="D4064" t="s">
        <v>86</v>
      </c>
      <c r="E4064" t="s">
        <v>25</v>
      </c>
      <c r="F4064">
        <v>32</v>
      </c>
      <c r="G4064" t="s">
        <v>99</v>
      </c>
      <c r="H4064" t="s">
        <v>88</v>
      </c>
      <c r="I4064" t="s">
        <v>131</v>
      </c>
      <c r="J4064" t="s">
        <v>132</v>
      </c>
      <c r="K4064" t="s">
        <v>91</v>
      </c>
      <c r="L4064" t="s">
        <v>133</v>
      </c>
      <c r="M4064">
        <v>2</v>
      </c>
      <c r="N4064" s="2">
        <v>1299</v>
      </c>
      <c r="O4064" s="3">
        <v>0.1</v>
      </c>
      <c r="P4064" s="2">
        <v>1220</v>
      </c>
      <c r="Q4064" t="s">
        <v>44</v>
      </c>
      <c r="R4064" t="s">
        <v>33</v>
      </c>
      <c r="S4064" t="s">
        <v>57</v>
      </c>
      <c r="T4064" s="4">
        <v>5</v>
      </c>
      <c r="U4064" s="11">
        <f t="shared" si="63"/>
        <v>2598</v>
      </c>
      <c r="V4064" s="11">
        <f>tbl_EcommerceSales[[#This Row],[Gross_Sales]]*tbl_EcommerceSales[[#This Row],[Discount]]</f>
        <v>259.8</v>
      </c>
      <c r="W4064" s="11">
        <f>tbl_EcommerceSales[[#This Row],[Gross_Sales]]-tbl_EcommerceSales[[#This Row],[Discount_Amount]]</f>
        <v>2338.1999999999998</v>
      </c>
      <c r="X4064" s="11">
        <f>tbl_EcommerceSales[[#This Row],[Quantity]] * _xlfn.XLOOKUP(tbl_EcommerceSales[[#This Row],[Product_ID]], Product_Master!A:A, Product_Master!F:F)</f>
        <v>1220</v>
      </c>
      <c r="Y4064" s="11">
        <f>tbl_EcommerceSales[[#This Row],[Net_Revenue]]-tbl_EcommerceSales[[#This Row],[Total_Cost]]</f>
        <v>1118.1999999999998</v>
      </c>
      <c r="Z4064" s="9">
        <f>IFERROR(#REF!/tbl_EcommerceSales[[#This Row],[Total_Cost]], 0)</f>
        <v>0</v>
      </c>
      <c r="AA4064" t="str">
        <f>TEXT(tbl_EcommerceSales[[#This Row],[Order_Date]],"mmm")</f>
        <v>Mar</v>
      </c>
      <c r="AB4064">
        <f>YEAR(tbl_EcommerceSales[[#This Row],[Order_Date]])</f>
        <v>2026</v>
      </c>
      <c r="AC4064" t="str">
        <f>IF(tbl_EcommerceSales[[#This Row],[Age]]&lt;18,"Under 18",IF(tbl_EcommerceSales[[#This Row],[Age]]&lt;=25,"18-25",IF(tbl_EcommerceSales[[#This Row],[Age]]&lt;=35,"26-35",IF(tbl_EcommerceSales[[#This Row],[Age]]&lt;=45,"36-45",IF(tbl_EcommerceSales[[#This Row],[Age]]&lt;=55,"46-55","56+")))))</f>
        <v>26-35</v>
      </c>
    </row>
    <row r="4065" spans="1:29" x14ac:dyDescent="0.35">
      <c r="A4065" t="s">
        <v>6133</v>
      </c>
      <c r="B4065" s="7">
        <v>46101</v>
      </c>
      <c r="C4065" t="s">
        <v>4462</v>
      </c>
      <c r="D4065" t="s">
        <v>232</v>
      </c>
      <c r="E4065" t="s">
        <v>48</v>
      </c>
      <c r="F4065">
        <v>36</v>
      </c>
      <c r="G4065" t="s">
        <v>38</v>
      </c>
      <c r="H4065" t="s">
        <v>39</v>
      </c>
      <c r="I4065" t="s">
        <v>338</v>
      </c>
      <c r="J4065" t="s">
        <v>339</v>
      </c>
      <c r="K4065" t="s">
        <v>55</v>
      </c>
      <c r="L4065" t="s">
        <v>56</v>
      </c>
      <c r="M4065">
        <v>1</v>
      </c>
      <c r="N4065" s="2">
        <v>1499</v>
      </c>
      <c r="O4065" s="3">
        <v>0.25</v>
      </c>
      <c r="P4065" s="2">
        <v>780</v>
      </c>
      <c r="Q4065" t="s">
        <v>76</v>
      </c>
      <c r="R4065" t="s">
        <v>33</v>
      </c>
      <c r="S4065" t="s">
        <v>34</v>
      </c>
      <c r="T4065" s="4">
        <v>4</v>
      </c>
      <c r="U4065" s="11">
        <f t="shared" si="63"/>
        <v>1499</v>
      </c>
      <c r="V4065" s="11">
        <f>tbl_EcommerceSales[[#This Row],[Gross_Sales]]*tbl_EcommerceSales[[#This Row],[Discount]]</f>
        <v>374.75</v>
      </c>
      <c r="W4065" s="11">
        <f>tbl_EcommerceSales[[#This Row],[Gross_Sales]]-tbl_EcommerceSales[[#This Row],[Discount_Amount]]</f>
        <v>1124.25</v>
      </c>
      <c r="X4065" s="11">
        <f>tbl_EcommerceSales[[#This Row],[Quantity]] * _xlfn.XLOOKUP(tbl_EcommerceSales[[#This Row],[Product_ID]], Product_Master!A:A, Product_Master!F:F)</f>
        <v>780</v>
      </c>
      <c r="Y4065" s="11">
        <f>tbl_EcommerceSales[[#This Row],[Net_Revenue]]-tbl_EcommerceSales[[#This Row],[Total_Cost]]</f>
        <v>344.25</v>
      </c>
      <c r="Z4065" s="9">
        <f>IFERROR(#REF!/tbl_EcommerceSales[[#This Row],[Total_Cost]], 0)</f>
        <v>0</v>
      </c>
      <c r="AA4065" t="str">
        <f>TEXT(tbl_EcommerceSales[[#This Row],[Order_Date]],"mmm")</f>
        <v>Mar</v>
      </c>
      <c r="AB4065">
        <f>YEAR(tbl_EcommerceSales[[#This Row],[Order_Date]])</f>
        <v>2026</v>
      </c>
      <c r="AC4065" t="str">
        <f>IF(tbl_EcommerceSales[[#This Row],[Age]]&lt;18,"Under 18",IF(tbl_EcommerceSales[[#This Row],[Age]]&lt;=25,"18-25",IF(tbl_EcommerceSales[[#This Row],[Age]]&lt;=35,"26-35",IF(tbl_EcommerceSales[[#This Row],[Age]]&lt;=45,"36-45",IF(tbl_EcommerceSales[[#This Row],[Age]]&lt;=55,"46-55","56+")))))</f>
        <v>36-45</v>
      </c>
    </row>
    <row r="4066" spans="1:29" x14ac:dyDescent="0.35">
      <c r="A4066" t="s">
        <v>6134</v>
      </c>
      <c r="B4066" s="7">
        <v>46101</v>
      </c>
      <c r="C4066" t="s">
        <v>5922</v>
      </c>
      <c r="D4066" t="s">
        <v>312</v>
      </c>
      <c r="E4066" t="s">
        <v>48</v>
      </c>
      <c r="F4066">
        <v>19</v>
      </c>
      <c r="G4066" t="s">
        <v>192</v>
      </c>
      <c r="H4066" t="s">
        <v>27</v>
      </c>
      <c r="I4066" t="s">
        <v>80</v>
      </c>
      <c r="J4066" t="s">
        <v>81</v>
      </c>
      <c r="K4066" t="s">
        <v>82</v>
      </c>
      <c r="L4066" t="s">
        <v>83</v>
      </c>
      <c r="M4066">
        <v>1</v>
      </c>
      <c r="N4066" s="2">
        <v>2499</v>
      </c>
      <c r="O4066" s="3">
        <v>0.15</v>
      </c>
      <c r="P4066" s="2">
        <v>1550</v>
      </c>
      <c r="Q4066" t="s">
        <v>123</v>
      </c>
      <c r="R4066" t="s">
        <v>162</v>
      </c>
      <c r="S4066" t="s">
        <v>34</v>
      </c>
      <c r="T4066" s="4"/>
      <c r="U4066" s="11">
        <f t="shared" si="63"/>
        <v>2499</v>
      </c>
      <c r="V4066" s="11">
        <f>tbl_EcommerceSales[[#This Row],[Gross_Sales]]*tbl_EcommerceSales[[#This Row],[Discount]]</f>
        <v>374.84999999999997</v>
      </c>
      <c r="W4066" s="11">
        <f>tbl_EcommerceSales[[#This Row],[Gross_Sales]]-tbl_EcommerceSales[[#This Row],[Discount_Amount]]</f>
        <v>2124.15</v>
      </c>
      <c r="X4066" s="11">
        <f>tbl_EcommerceSales[[#This Row],[Quantity]] * _xlfn.XLOOKUP(tbl_EcommerceSales[[#This Row],[Product_ID]], Product_Master!A:A, Product_Master!F:F)</f>
        <v>1550</v>
      </c>
      <c r="Y4066" s="11">
        <f>tbl_EcommerceSales[[#This Row],[Net_Revenue]]-tbl_EcommerceSales[[#This Row],[Total_Cost]]</f>
        <v>574.15000000000009</v>
      </c>
      <c r="Z4066" s="9">
        <f>IFERROR(#REF!/tbl_EcommerceSales[[#This Row],[Total_Cost]], 0)</f>
        <v>0</v>
      </c>
      <c r="AA4066" t="str">
        <f>TEXT(tbl_EcommerceSales[[#This Row],[Order_Date]],"mmm")</f>
        <v>Mar</v>
      </c>
      <c r="AB4066">
        <f>YEAR(tbl_EcommerceSales[[#This Row],[Order_Date]])</f>
        <v>2026</v>
      </c>
      <c r="AC4066" t="str">
        <f>IF(tbl_EcommerceSales[[#This Row],[Age]]&lt;18,"Under 18",IF(tbl_EcommerceSales[[#This Row],[Age]]&lt;=25,"18-25",IF(tbl_EcommerceSales[[#This Row],[Age]]&lt;=35,"26-35",IF(tbl_EcommerceSales[[#This Row],[Age]]&lt;=45,"36-45",IF(tbl_EcommerceSales[[#This Row],[Age]]&lt;=55,"46-55","56+")))))</f>
        <v>18-25</v>
      </c>
    </row>
    <row r="4067" spans="1:29" x14ac:dyDescent="0.35">
      <c r="A4067" t="s">
        <v>6135</v>
      </c>
      <c r="B4067" s="7">
        <v>46101</v>
      </c>
      <c r="C4067" t="s">
        <v>6136</v>
      </c>
      <c r="D4067" t="s">
        <v>181</v>
      </c>
      <c r="E4067" t="s">
        <v>25</v>
      </c>
      <c r="F4067">
        <v>34</v>
      </c>
      <c r="G4067" t="s">
        <v>186</v>
      </c>
      <c r="H4067" t="s">
        <v>72</v>
      </c>
      <c r="I4067" t="s">
        <v>241</v>
      </c>
      <c r="J4067" t="s">
        <v>242</v>
      </c>
      <c r="K4067" t="s">
        <v>42</v>
      </c>
      <c r="L4067" t="s">
        <v>243</v>
      </c>
      <c r="M4067">
        <v>3</v>
      </c>
      <c r="N4067" s="2">
        <v>649</v>
      </c>
      <c r="O4067" s="3">
        <v>0.15</v>
      </c>
      <c r="P4067" s="2">
        <v>870</v>
      </c>
      <c r="Q4067" t="s">
        <v>123</v>
      </c>
      <c r="R4067" t="s">
        <v>33</v>
      </c>
      <c r="S4067" t="s">
        <v>34</v>
      </c>
      <c r="T4067" s="4">
        <v>4</v>
      </c>
      <c r="U4067" s="11">
        <f t="shared" si="63"/>
        <v>1947</v>
      </c>
      <c r="V4067" s="11">
        <f>tbl_EcommerceSales[[#This Row],[Gross_Sales]]*tbl_EcommerceSales[[#This Row],[Discount]]</f>
        <v>292.05</v>
      </c>
      <c r="W4067" s="11">
        <f>tbl_EcommerceSales[[#This Row],[Gross_Sales]]-tbl_EcommerceSales[[#This Row],[Discount_Amount]]</f>
        <v>1654.95</v>
      </c>
      <c r="X4067" s="11">
        <f>tbl_EcommerceSales[[#This Row],[Quantity]] * _xlfn.XLOOKUP(tbl_EcommerceSales[[#This Row],[Product_ID]], Product_Master!A:A, Product_Master!F:F)</f>
        <v>870</v>
      </c>
      <c r="Y4067" s="11">
        <f>tbl_EcommerceSales[[#This Row],[Net_Revenue]]-tbl_EcommerceSales[[#This Row],[Total_Cost]]</f>
        <v>784.95</v>
      </c>
      <c r="Z4067" s="9">
        <f>IFERROR(#REF!/tbl_EcommerceSales[[#This Row],[Total_Cost]], 0)</f>
        <v>0</v>
      </c>
      <c r="AA4067" t="str">
        <f>TEXT(tbl_EcommerceSales[[#This Row],[Order_Date]],"mmm")</f>
        <v>Mar</v>
      </c>
      <c r="AB4067">
        <f>YEAR(tbl_EcommerceSales[[#This Row],[Order_Date]])</f>
        <v>2026</v>
      </c>
      <c r="AC4067" t="str">
        <f>IF(tbl_EcommerceSales[[#This Row],[Age]]&lt;18,"Under 18",IF(tbl_EcommerceSales[[#This Row],[Age]]&lt;=25,"18-25",IF(tbl_EcommerceSales[[#This Row],[Age]]&lt;=35,"26-35",IF(tbl_EcommerceSales[[#This Row],[Age]]&lt;=45,"36-45",IF(tbl_EcommerceSales[[#This Row],[Age]]&lt;=55,"46-55","56+")))))</f>
        <v>26-35</v>
      </c>
    </row>
    <row r="4068" spans="1:29" x14ac:dyDescent="0.35">
      <c r="A4068" t="s">
        <v>6137</v>
      </c>
      <c r="B4068" s="7">
        <v>46102</v>
      </c>
      <c r="C4068" t="s">
        <v>1861</v>
      </c>
      <c r="D4068" t="s">
        <v>86</v>
      </c>
      <c r="E4068" t="s">
        <v>25</v>
      </c>
      <c r="F4068">
        <v>44</v>
      </c>
      <c r="G4068" t="s">
        <v>103</v>
      </c>
      <c r="H4068" t="s">
        <v>27</v>
      </c>
      <c r="I4068" t="s">
        <v>338</v>
      </c>
      <c r="J4068" t="s">
        <v>339</v>
      </c>
      <c r="K4068" t="s">
        <v>55</v>
      </c>
      <c r="L4068" t="s">
        <v>56</v>
      </c>
      <c r="M4068">
        <v>2</v>
      </c>
      <c r="N4068" s="2">
        <v>1499</v>
      </c>
      <c r="O4068" s="3">
        <v>0.1</v>
      </c>
      <c r="P4068" s="2">
        <v>1560</v>
      </c>
      <c r="Q4068" t="s">
        <v>319</v>
      </c>
      <c r="R4068" t="s">
        <v>33</v>
      </c>
      <c r="S4068" t="s">
        <v>34</v>
      </c>
      <c r="T4068" s="4">
        <v>3</v>
      </c>
      <c r="U4068" s="11">
        <f t="shared" si="63"/>
        <v>2998</v>
      </c>
      <c r="V4068" s="11">
        <f>tbl_EcommerceSales[[#This Row],[Gross_Sales]]*tbl_EcommerceSales[[#This Row],[Discount]]</f>
        <v>299.8</v>
      </c>
      <c r="W4068" s="11">
        <f>tbl_EcommerceSales[[#This Row],[Gross_Sales]]-tbl_EcommerceSales[[#This Row],[Discount_Amount]]</f>
        <v>2698.2</v>
      </c>
      <c r="X4068" s="11">
        <f>tbl_EcommerceSales[[#This Row],[Quantity]] * _xlfn.XLOOKUP(tbl_EcommerceSales[[#This Row],[Product_ID]], Product_Master!A:A, Product_Master!F:F)</f>
        <v>1560</v>
      </c>
      <c r="Y4068" s="11">
        <f>tbl_EcommerceSales[[#This Row],[Net_Revenue]]-tbl_EcommerceSales[[#This Row],[Total_Cost]]</f>
        <v>1138.1999999999998</v>
      </c>
      <c r="Z4068" s="9">
        <f>IFERROR(#REF!/tbl_EcommerceSales[[#This Row],[Total_Cost]], 0)</f>
        <v>0</v>
      </c>
      <c r="AA4068" t="str">
        <f>TEXT(tbl_EcommerceSales[[#This Row],[Order_Date]],"mmm")</f>
        <v>Mar</v>
      </c>
      <c r="AB4068">
        <f>YEAR(tbl_EcommerceSales[[#This Row],[Order_Date]])</f>
        <v>2026</v>
      </c>
      <c r="AC4068" t="str">
        <f>IF(tbl_EcommerceSales[[#This Row],[Age]]&lt;18,"Under 18",IF(tbl_EcommerceSales[[#This Row],[Age]]&lt;=25,"18-25",IF(tbl_EcommerceSales[[#This Row],[Age]]&lt;=35,"26-35",IF(tbl_EcommerceSales[[#This Row],[Age]]&lt;=45,"36-45",IF(tbl_EcommerceSales[[#This Row],[Age]]&lt;=55,"46-55","56+")))))</f>
        <v>36-45</v>
      </c>
    </row>
    <row r="4069" spans="1:29" x14ac:dyDescent="0.35">
      <c r="A4069" t="s">
        <v>6138</v>
      </c>
      <c r="B4069" s="7">
        <v>46102</v>
      </c>
      <c r="C4069" t="s">
        <v>4437</v>
      </c>
      <c r="D4069" t="s">
        <v>251</v>
      </c>
      <c r="E4069" t="s">
        <v>48</v>
      </c>
      <c r="F4069">
        <v>40</v>
      </c>
      <c r="G4069" t="s">
        <v>145</v>
      </c>
      <c r="H4069" t="s">
        <v>39</v>
      </c>
      <c r="I4069" t="s">
        <v>117</v>
      </c>
      <c r="J4069" t="s">
        <v>118</v>
      </c>
      <c r="K4069" t="s">
        <v>82</v>
      </c>
      <c r="L4069" t="s">
        <v>119</v>
      </c>
      <c r="M4069">
        <v>3</v>
      </c>
      <c r="N4069" s="2">
        <v>3299</v>
      </c>
      <c r="O4069" s="3">
        <v>0.05</v>
      </c>
      <c r="P4069" s="2">
        <v>6300</v>
      </c>
      <c r="Q4069" t="s">
        <v>32</v>
      </c>
      <c r="R4069" t="s">
        <v>33</v>
      </c>
      <c r="S4069" t="s">
        <v>34</v>
      </c>
      <c r="T4069" s="4">
        <v>3</v>
      </c>
      <c r="U4069" s="11">
        <f t="shared" si="63"/>
        <v>9897</v>
      </c>
      <c r="V4069" s="11">
        <f>tbl_EcommerceSales[[#This Row],[Gross_Sales]]*tbl_EcommerceSales[[#This Row],[Discount]]</f>
        <v>494.85</v>
      </c>
      <c r="W4069" s="11">
        <f>tbl_EcommerceSales[[#This Row],[Gross_Sales]]-tbl_EcommerceSales[[#This Row],[Discount_Amount]]</f>
        <v>9402.15</v>
      </c>
      <c r="X4069" s="11">
        <f>tbl_EcommerceSales[[#This Row],[Quantity]] * _xlfn.XLOOKUP(tbl_EcommerceSales[[#This Row],[Product_ID]], Product_Master!A:A, Product_Master!F:F)</f>
        <v>6300</v>
      </c>
      <c r="Y4069" s="11">
        <f>tbl_EcommerceSales[[#This Row],[Net_Revenue]]-tbl_EcommerceSales[[#This Row],[Total_Cost]]</f>
        <v>3102.1499999999996</v>
      </c>
      <c r="Z4069" s="9">
        <f>IFERROR(#REF!/tbl_EcommerceSales[[#This Row],[Total_Cost]], 0)</f>
        <v>0</v>
      </c>
      <c r="AA4069" t="str">
        <f>TEXT(tbl_EcommerceSales[[#This Row],[Order_Date]],"mmm")</f>
        <v>Mar</v>
      </c>
      <c r="AB4069">
        <f>YEAR(tbl_EcommerceSales[[#This Row],[Order_Date]])</f>
        <v>2026</v>
      </c>
      <c r="AC4069" t="str">
        <f>IF(tbl_EcommerceSales[[#This Row],[Age]]&lt;18,"Under 18",IF(tbl_EcommerceSales[[#This Row],[Age]]&lt;=25,"18-25",IF(tbl_EcommerceSales[[#This Row],[Age]]&lt;=35,"26-35",IF(tbl_EcommerceSales[[#This Row],[Age]]&lt;=45,"36-45",IF(tbl_EcommerceSales[[#This Row],[Age]]&lt;=55,"46-55","56+")))))</f>
        <v>36-45</v>
      </c>
    </row>
    <row r="4070" spans="1:29" x14ac:dyDescent="0.35">
      <c r="A4070" t="s">
        <v>6139</v>
      </c>
      <c r="B4070" s="7">
        <v>46102</v>
      </c>
      <c r="C4070" t="s">
        <v>4025</v>
      </c>
      <c r="D4070" t="s">
        <v>269</v>
      </c>
      <c r="E4070" t="s">
        <v>48</v>
      </c>
      <c r="F4070">
        <v>43</v>
      </c>
      <c r="G4070" t="s">
        <v>71</v>
      </c>
      <c r="H4070" t="s">
        <v>72</v>
      </c>
      <c r="I4070" t="s">
        <v>73</v>
      </c>
      <c r="J4070" t="s">
        <v>74</v>
      </c>
      <c r="K4070" t="s">
        <v>55</v>
      </c>
      <c r="L4070" t="s">
        <v>75</v>
      </c>
      <c r="M4070">
        <v>2</v>
      </c>
      <c r="N4070" s="2">
        <v>2899</v>
      </c>
      <c r="O4070" s="3">
        <v>0.05</v>
      </c>
      <c r="P4070" s="2">
        <v>3400</v>
      </c>
      <c r="Q4070" t="s">
        <v>123</v>
      </c>
      <c r="R4070" t="s">
        <v>33</v>
      </c>
      <c r="S4070" t="s">
        <v>34</v>
      </c>
      <c r="T4070" s="4">
        <v>5</v>
      </c>
      <c r="U4070" s="11">
        <f t="shared" si="63"/>
        <v>5798</v>
      </c>
      <c r="V4070" s="11">
        <f>tbl_EcommerceSales[[#This Row],[Gross_Sales]]*tbl_EcommerceSales[[#This Row],[Discount]]</f>
        <v>289.90000000000003</v>
      </c>
      <c r="W4070" s="11">
        <f>tbl_EcommerceSales[[#This Row],[Gross_Sales]]-tbl_EcommerceSales[[#This Row],[Discount_Amount]]</f>
        <v>5508.1</v>
      </c>
      <c r="X4070" s="11">
        <f>tbl_EcommerceSales[[#This Row],[Quantity]] * _xlfn.XLOOKUP(tbl_EcommerceSales[[#This Row],[Product_ID]], Product_Master!A:A, Product_Master!F:F)</f>
        <v>3400</v>
      </c>
      <c r="Y4070" s="11">
        <f>tbl_EcommerceSales[[#This Row],[Net_Revenue]]-tbl_EcommerceSales[[#This Row],[Total_Cost]]</f>
        <v>2108.1000000000004</v>
      </c>
      <c r="Z4070" s="9">
        <f>IFERROR(#REF!/tbl_EcommerceSales[[#This Row],[Total_Cost]], 0)</f>
        <v>0</v>
      </c>
      <c r="AA4070" t="str">
        <f>TEXT(tbl_EcommerceSales[[#This Row],[Order_Date]],"mmm")</f>
        <v>Mar</v>
      </c>
      <c r="AB4070">
        <f>YEAR(tbl_EcommerceSales[[#This Row],[Order_Date]])</f>
        <v>2026</v>
      </c>
      <c r="AC4070" t="str">
        <f>IF(tbl_EcommerceSales[[#This Row],[Age]]&lt;18,"Under 18",IF(tbl_EcommerceSales[[#This Row],[Age]]&lt;=25,"18-25",IF(tbl_EcommerceSales[[#This Row],[Age]]&lt;=35,"26-35",IF(tbl_EcommerceSales[[#This Row],[Age]]&lt;=45,"36-45",IF(tbl_EcommerceSales[[#This Row],[Age]]&lt;=55,"46-55","56+")))))</f>
        <v>36-45</v>
      </c>
    </row>
    <row r="4071" spans="1:29" x14ac:dyDescent="0.35">
      <c r="A4071" t="s">
        <v>6140</v>
      </c>
      <c r="B4071" s="7">
        <v>46102</v>
      </c>
      <c r="C4071" t="s">
        <v>2789</v>
      </c>
      <c r="D4071" t="s">
        <v>195</v>
      </c>
      <c r="E4071" t="s">
        <v>25</v>
      </c>
      <c r="F4071">
        <v>37</v>
      </c>
      <c r="G4071" t="s">
        <v>145</v>
      </c>
      <c r="H4071" t="s">
        <v>39</v>
      </c>
      <c r="I4071" t="s">
        <v>53</v>
      </c>
      <c r="J4071" t="s">
        <v>54</v>
      </c>
      <c r="K4071" t="s">
        <v>55</v>
      </c>
      <c r="L4071" t="s">
        <v>56</v>
      </c>
      <c r="M4071">
        <v>3</v>
      </c>
      <c r="N4071" s="2">
        <v>799</v>
      </c>
      <c r="O4071" s="3">
        <v>0.1</v>
      </c>
      <c r="P4071" s="2">
        <v>1170</v>
      </c>
      <c r="Q4071" t="s">
        <v>32</v>
      </c>
      <c r="R4071" t="s">
        <v>93</v>
      </c>
      <c r="S4071" t="s">
        <v>34</v>
      </c>
      <c r="T4071" s="4">
        <v>4</v>
      </c>
      <c r="U4071" s="11">
        <f t="shared" si="63"/>
        <v>2397</v>
      </c>
      <c r="V4071" s="11">
        <f>tbl_EcommerceSales[[#This Row],[Gross_Sales]]*tbl_EcommerceSales[[#This Row],[Discount]]</f>
        <v>239.70000000000002</v>
      </c>
      <c r="W4071" s="11">
        <f>tbl_EcommerceSales[[#This Row],[Gross_Sales]]-tbl_EcommerceSales[[#This Row],[Discount_Amount]]</f>
        <v>2157.3000000000002</v>
      </c>
      <c r="X4071" s="11">
        <f>tbl_EcommerceSales[[#This Row],[Quantity]] * _xlfn.XLOOKUP(tbl_EcommerceSales[[#This Row],[Product_ID]], Product_Master!A:A, Product_Master!F:F)</f>
        <v>1170</v>
      </c>
      <c r="Y4071" s="11">
        <f>tbl_EcommerceSales[[#This Row],[Net_Revenue]]-tbl_EcommerceSales[[#This Row],[Total_Cost]]</f>
        <v>987.30000000000018</v>
      </c>
      <c r="Z4071" s="9">
        <f>IFERROR(#REF!/tbl_EcommerceSales[[#This Row],[Total_Cost]], 0)</f>
        <v>0</v>
      </c>
      <c r="AA4071" t="str">
        <f>TEXT(tbl_EcommerceSales[[#This Row],[Order_Date]],"mmm")</f>
        <v>Mar</v>
      </c>
      <c r="AB4071">
        <f>YEAR(tbl_EcommerceSales[[#This Row],[Order_Date]])</f>
        <v>2026</v>
      </c>
      <c r="AC4071" t="str">
        <f>IF(tbl_EcommerceSales[[#This Row],[Age]]&lt;18,"Under 18",IF(tbl_EcommerceSales[[#This Row],[Age]]&lt;=25,"18-25",IF(tbl_EcommerceSales[[#This Row],[Age]]&lt;=35,"26-35",IF(tbl_EcommerceSales[[#This Row],[Age]]&lt;=45,"36-45",IF(tbl_EcommerceSales[[#This Row],[Age]]&lt;=55,"46-55","56+")))))</f>
        <v>36-45</v>
      </c>
    </row>
    <row r="4072" spans="1:29" x14ac:dyDescent="0.35">
      <c r="A4072" t="s">
        <v>6141</v>
      </c>
      <c r="B4072" s="7">
        <v>46102</v>
      </c>
      <c r="C4072" t="s">
        <v>4025</v>
      </c>
      <c r="D4072" t="s">
        <v>269</v>
      </c>
      <c r="E4072" t="s">
        <v>48</v>
      </c>
      <c r="F4072">
        <v>39</v>
      </c>
      <c r="G4072" t="s">
        <v>211</v>
      </c>
      <c r="H4072" t="s">
        <v>72</v>
      </c>
      <c r="I4072" t="s">
        <v>160</v>
      </c>
      <c r="J4072" t="s">
        <v>161</v>
      </c>
      <c r="K4072" t="s">
        <v>91</v>
      </c>
      <c r="L4072" t="s">
        <v>133</v>
      </c>
      <c r="M4072">
        <v>1</v>
      </c>
      <c r="N4072" s="2">
        <v>1099</v>
      </c>
      <c r="O4072" s="3">
        <v>0.2</v>
      </c>
      <c r="P4072" s="2">
        <v>520</v>
      </c>
      <c r="Q4072" t="s">
        <v>32</v>
      </c>
      <c r="R4072" t="s">
        <v>33</v>
      </c>
      <c r="S4072" t="s">
        <v>34</v>
      </c>
      <c r="T4072" s="4">
        <v>4</v>
      </c>
      <c r="U4072" s="11">
        <f t="shared" si="63"/>
        <v>1099</v>
      </c>
      <c r="V4072" s="11">
        <f>tbl_EcommerceSales[[#This Row],[Gross_Sales]]*tbl_EcommerceSales[[#This Row],[Discount]]</f>
        <v>219.8</v>
      </c>
      <c r="W4072" s="11">
        <f>tbl_EcommerceSales[[#This Row],[Gross_Sales]]-tbl_EcommerceSales[[#This Row],[Discount_Amount]]</f>
        <v>879.2</v>
      </c>
      <c r="X4072" s="11">
        <f>tbl_EcommerceSales[[#This Row],[Quantity]] * _xlfn.XLOOKUP(tbl_EcommerceSales[[#This Row],[Product_ID]], Product_Master!A:A, Product_Master!F:F)</f>
        <v>520</v>
      </c>
      <c r="Y4072" s="11">
        <f>tbl_EcommerceSales[[#This Row],[Net_Revenue]]-tbl_EcommerceSales[[#This Row],[Total_Cost]]</f>
        <v>359.20000000000005</v>
      </c>
      <c r="Z4072" s="9">
        <f>IFERROR(#REF!/tbl_EcommerceSales[[#This Row],[Total_Cost]], 0)</f>
        <v>0</v>
      </c>
      <c r="AA4072" t="str">
        <f>TEXT(tbl_EcommerceSales[[#This Row],[Order_Date]],"mmm")</f>
        <v>Mar</v>
      </c>
      <c r="AB4072">
        <f>YEAR(tbl_EcommerceSales[[#This Row],[Order_Date]])</f>
        <v>2026</v>
      </c>
      <c r="AC4072" t="str">
        <f>IF(tbl_EcommerceSales[[#This Row],[Age]]&lt;18,"Under 18",IF(tbl_EcommerceSales[[#This Row],[Age]]&lt;=25,"18-25",IF(tbl_EcommerceSales[[#This Row],[Age]]&lt;=35,"26-35",IF(tbl_EcommerceSales[[#This Row],[Age]]&lt;=45,"36-45",IF(tbl_EcommerceSales[[#This Row],[Age]]&lt;=55,"46-55","56+")))))</f>
        <v>36-45</v>
      </c>
    </row>
    <row r="4073" spans="1:29" x14ac:dyDescent="0.35">
      <c r="A4073" t="s">
        <v>6142</v>
      </c>
      <c r="B4073" s="7">
        <v>46102</v>
      </c>
      <c r="C4073" t="s">
        <v>1873</v>
      </c>
      <c r="D4073" t="s">
        <v>159</v>
      </c>
      <c r="E4073" t="s">
        <v>25</v>
      </c>
      <c r="F4073">
        <v>30</v>
      </c>
      <c r="G4073" t="s">
        <v>38</v>
      </c>
      <c r="H4073" t="s">
        <v>39</v>
      </c>
      <c r="I4073" t="s">
        <v>349</v>
      </c>
      <c r="J4073" t="s">
        <v>350</v>
      </c>
      <c r="K4073" t="s">
        <v>82</v>
      </c>
      <c r="L4073" t="s">
        <v>238</v>
      </c>
      <c r="M4073">
        <v>2</v>
      </c>
      <c r="N4073" s="2">
        <v>1599</v>
      </c>
      <c r="O4073" s="3">
        <v>0</v>
      </c>
      <c r="P4073" s="2">
        <v>1840</v>
      </c>
      <c r="Q4073" t="s">
        <v>156</v>
      </c>
      <c r="R4073" t="s">
        <v>33</v>
      </c>
      <c r="S4073" t="s">
        <v>57</v>
      </c>
      <c r="T4073" s="4">
        <v>5</v>
      </c>
      <c r="U4073" s="11">
        <f t="shared" si="63"/>
        <v>3198</v>
      </c>
      <c r="V4073" s="11">
        <f>tbl_EcommerceSales[[#This Row],[Gross_Sales]]*tbl_EcommerceSales[[#This Row],[Discount]]</f>
        <v>0</v>
      </c>
      <c r="W4073" s="11">
        <f>tbl_EcommerceSales[[#This Row],[Gross_Sales]]-tbl_EcommerceSales[[#This Row],[Discount_Amount]]</f>
        <v>3198</v>
      </c>
      <c r="X4073" s="11">
        <f>tbl_EcommerceSales[[#This Row],[Quantity]] * _xlfn.XLOOKUP(tbl_EcommerceSales[[#This Row],[Product_ID]], Product_Master!A:A, Product_Master!F:F)</f>
        <v>1840</v>
      </c>
      <c r="Y4073" s="11">
        <f>tbl_EcommerceSales[[#This Row],[Net_Revenue]]-tbl_EcommerceSales[[#This Row],[Total_Cost]]</f>
        <v>1358</v>
      </c>
      <c r="Z4073" s="9">
        <f>IFERROR(#REF!/tbl_EcommerceSales[[#This Row],[Total_Cost]], 0)</f>
        <v>0</v>
      </c>
      <c r="AA4073" t="str">
        <f>TEXT(tbl_EcommerceSales[[#This Row],[Order_Date]],"mmm")</f>
        <v>Mar</v>
      </c>
      <c r="AB4073">
        <f>YEAR(tbl_EcommerceSales[[#This Row],[Order_Date]])</f>
        <v>2026</v>
      </c>
      <c r="AC4073" t="str">
        <f>IF(tbl_EcommerceSales[[#This Row],[Age]]&lt;18,"Under 18",IF(tbl_EcommerceSales[[#This Row],[Age]]&lt;=25,"18-25",IF(tbl_EcommerceSales[[#This Row],[Age]]&lt;=35,"26-35",IF(tbl_EcommerceSales[[#This Row],[Age]]&lt;=45,"36-45",IF(tbl_EcommerceSales[[#This Row],[Age]]&lt;=55,"46-55","56+")))))</f>
        <v>26-35</v>
      </c>
    </row>
    <row r="4074" spans="1:29" x14ac:dyDescent="0.35">
      <c r="A4074" t="s">
        <v>6143</v>
      </c>
      <c r="B4074" s="7">
        <v>46102</v>
      </c>
      <c r="C4074" t="s">
        <v>604</v>
      </c>
      <c r="D4074" t="s">
        <v>102</v>
      </c>
      <c r="E4074" t="s">
        <v>48</v>
      </c>
      <c r="F4074">
        <v>18</v>
      </c>
      <c r="G4074" t="s">
        <v>289</v>
      </c>
      <c r="H4074" t="s">
        <v>88</v>
      </c>
      <c r="I4074" t="s">
        <v>67</v>
      </c>
      <c r="J4074" t="s">
        <v>68</v>
      </c>
      <c r="K4074" t="s">
        <v>42</v>
      </c>
      <c r="L4074" t="s">
        <v>43</v>
      </c>
      <c r="M4074">
        <v>1</v>
      </c>
      <c r="N4074" s="2">
        <v>799</v>
      </c>
      <c r="O4074" s="3">
        <v>0.15</v>
      </c>
      <c r="P4074" s="2">
        <v>360</v>
      </c>
      <c r="Q4074" t="s">
        <v>44</v>
      </c>
      <c r="R4074" t="s">
        <v>33</v>
      </c>
      <c r="S4074" t="s">
        <v>34</v>
      </c>
      <c r="T4074" s="4">
        <v>4</v>
      </c>
      <c r="U4074" s="11">
        <f t="shared" si="63"/>
        <v>799</v>
      </c>
      <c r="V4074" s="11">
        <f>tbl_EcommerceSales[[#This Row],[Gross_Sales]]*tbl_EcommerceSales[[#This Row],[Discount]]</f>
        <v>119.85</v>
      </c>
      <c r="W4074" s="11">
        <f>tbl_EcommerceSales[[#This Row],[Gross_Sales]]-tbl_EcommerceSales[[#This Row],[Discount_Amount]]</f>
        <v>679.15</v>
      </c>
      <c r="X4074" s="11">
        <f>tbl_EcommerceSales[[#This Row],[Quantity]] * _xlfn.XLOOKUP(tbl_EcommerceSales[[#This Row],[Product_ID]], Product_Master!A:A, Product_Master!F:F)</f>
        <v>360</v>
      </c>
      <c r="Y4074" s="11">
        <f>tbl_EcommerceSales[[#This Row],[Net_Revenue]]-tbl_EcommerceSales[[#This Row],[Total_Cost]]</f>
        <v>319.14999999999998</v>
      </c>
      <c r="Z4074" s="9">
        <f>IFERROR(#REF!/tbl_EcommerceSales[[#This Row],[Total_Cost]], 0)</f>
        <v>0</v>
      </c>
      <c r="AA4074" t="str">
        <f>TEXT(tbl_EcommerceSales[[#This Row],[Order_Date]],"mmm")</f>
        <v>Mar</v>
      </c>
      <c r="AB4074">
        <f>YEAR(tbl_EcommerceSales[[#This Row],[Order_Date]])</f>
        <v>2026</v>
      </c>
      <c r="AC4074" t="str">
        <f>IF(tbl_EcommerceSales[[#This Row],[Age]]&lt;18,"Under 18",IF(tbl_EcommerceSales[[#This Row],[Age]]&lt;=25,"18-25",IF(tbl_EcommerceSales[[#This Row],[Age]]&lt;=35,"26-35",IF(tbl_EcommerceSales[[#This Row],[Age]]&lt;=45,"36-45",IF(tbl_EcommerceSales[[#This Row],[Age]]&lt;=55,"46-55","56+")))))</f>
        <v>18-25</v>
      </c>
    </row>
    <row r="4075" spans="1:29" x14ac:dyDescent="0.35">
      <c r="A4075" t="s">
        <v>6144</v>
      </c>
      <c r="B4075" s="7">
        <v>46102</v>
      </c>
      <c r="C4075" t="s">
        <v>540</v>
      </c>
      <c r="D4075" t="s">
        <v>216</v>
      </c>
      <c r="E4075" t="s">
        <v>25</v>
      </c>
      <c r="F4075">
        <v>22</v>
      </c>
      <c r="G4075" t="s">
        <v>142</v>
      </c>
      <c r="H4075" t="s">
        <v>88</v>
      </c>
      <c r="I4075" t="s">
        <v>117</v>
      </c>
      <c r="J4075" t="s">
        <v>118</v>
      </c>
      <c r="K4075" t="s">
        <v>82</v>
      </c>
      <c r="L4075" t="s">
        <v>119</v>
      </c>
      <c r="M4075">
        <v>2</v>
      </c>
      <c r="N4075" s="2">
        <v>3299</v>
      </c>
      <c r="O4075" s="3">
        <v>0.05</v>
      </c>
      <c r="P4075" s="2">
        <v>4200</v>
      </c>
      <c r="Q4075" t="s">
        <v>32</v>
      </c>
      <c r="R4075" t="s">
        <v>33</v>
      </c>
      <c r="S4075" t="s">
        <v>34</v>
      </c>
      <c r="T4075" s="4">
        <v>5</v>
      </c>
      <c r="U4075" s="11">
        <f t="shared" si="63"/>
        <v>6598</v>
      </c>
      <c r="V4075" s="11">
        <f>tbl_EcommerceSales[[#This Row],[Gross_Sales]]*tbl_EcommerceSales[[#This Row],[Discount]]</f>
        <v>329.90000000000003</v>
      </c>
      <c r="W4075" s="11">
        <f>tbl_EcommerceSales[[#This Row],[Gross_Sales]]-tbl_EcommerceSales[[#This Row],[Discount_Amount]]</f>
        <v>6268.1</v>
      </c>
      <c r="X4075" s="11">
        <f>tbl_EcommerceSales[[#This Row],[Quantity]] * _xlfn.XLOOKUP(tbl_EcommerceSales[[#This Row],[Product_ID]], Product_Master!A:A, Product_Master!F:F)</f>
        <v>4200</v>
      </c>
      <c r="Y4075" s="11">
        <f>tbl_EcommerceSales[[#This Row],[Net_Revenue]]-tbl_EcommerceSales[[#This Row],[Total_Cost]]</f>
        <v>2068.1000000000004</v>
      </c>
      <c r="Z4075" s="9">
        <f>IFERROR(#REF!/tbl_EcommerceSales[[#This Row],[Total_Cost]], 0)</f>
        <v>0</v>
      </c>
      <c r="AA4075" t="str">
        <f>TEXT(tbl_EcommerceSales[[#This Row],[Order_Date]],"mmm")</f>
        <v>Mar</v>
      </c>
      <c r="AB4075">
        <f>YEAR(tbl_EcommerceSales[[#This Row],[Order_Date]])</f>
        <v>2026</v>
      </c>
      <c r="AC4075" t="str">
        <f>IF(tbl_EcommerceSales[[#This Row],[Age]]&lt;18,"Under 18",IF(tbl_EcommerceSales[[#This Row],[Age]]&lt;=25,"18-25",IF(tbl_EcommerceSales[[#This Row],[Age]]&lt;=35,"26-35",IF(tbl_EcommerceSales[[#This Row],[Age]]&lt;=45,"36-45",IF(tbl_EcommerceSales[[#This Row],[Age]]&lt;=55,"46-55","56+")))))</f>
        <v>18-25</v>
      </c>
    </row>
    <row r="4076" spans="1:29" x14ac:dyDescent="0.35">
      <c r="A4076" t="s">
        <v>6145</v>
      </c>
      <c r="B4076" s="7">
        <v>46102</v>
      </c>
      <c r="C4076" t="s">
        <v>803</v>
      </c>
      <c r="D4076" t="s">
        <v>170</v>
      </c>
      <c r="E4076" t="s">
        <v>48</v>
      </c>
      <c r="F4076">
        <v>49</v>
      </c>
      <c r="G4076" t="s">
        <v>99</v>
      </c>
      <c r="H4076" t="s">
        <v>88</v>
      </c>
      <c r="I4076" t="s">
        <v>126</v>
      </c>
      <c r="J4076" t="s">
        <v>127</v>
      </c>
      <c r="K4076" t="s">
        <v>82</v>
      </c>
      <c r="L4076" t="s">
        <v>83</v>
      </c>
      <c r="M4076">
        <v>2</v>
      </c>
      <c r="N4076" s="2">
        <v>1899</v>
      </c>
      <c r="O4076" s="3">
        <v>0.05</v>
      </c>
      <c r="P4076" s="2">
        <v>2240</v>
      </c>
      <c r="Q4076" t="s">
        <v>123</v>
      </c>
      <c r="R4076" t="s">
        <v>33</v>
      </c>
      <c r="S4076" t="s">
        <v>57</v>
      </c>
      <c r="T4076" s="4">
        <v>3</v>
      </c>
      <c r="U4076" s="11">
        <f t="shared" si="63"/>
        <v>3798</v>
      </c>
      <c r="V4076" s="11">
        <f>tbl_EcommerceSales[[#This Row],[Gross_Sales]]*tbl_EcommerceSales[[#This Row],[Discount]]</f>
        <v>189.9</v>
      </c>
      <c r="W4076" s="11">
        <f>tbl_EcommerceSales[[#This Row],[Gross_Sales]]-tbl_EcommerceSales[[#This Row],[Discount_Amount]]</f>
        <v>3608.1</v>
      </c>
      <c r="X4076" s="11">
        <f>tbl_EcommerceSales[[#This Row],[Quantity]] * _xlfn.XLOOKUP(tbl_EcommerceSales[[#This Row],[Product_ID]], Product_Master!A:A, Product_Master!F:F)</f>
        <v>2240</v>
      </c>
      <c r="Y4076" s="11">
        <f>tbl_EcommerceSales[[#This Row],[Net_Revenue]]-tbl_EcommerceSales[[#This Row],[Total_Cost]]</f>
        <v>1368.1</v>
      </c>
      <c r="Z4076" s="9">
        <f>IFERROR(#REF!/tbl_EcommerceSales[[#This Row],[Total_Cost]], 0)</f>
        <v>0</v>
      </c>
      <c r="AA4076" t="str">
        <f>TEXT(tbl_EcommerceSales[[#This Row],[Order_Date]],"mmm")</f>
        <v>Mar</v>
      </c>
      <c r="AB4076">
        <f>YEAR(tbl_EcommerceSales[[#This Row],[Order_Date]])</f>
        <v>2026</v>
      </c>
      <c r="AC4076" t="str">
        <f>IF(tbl_EcommerceSales[[#This Row],[Age]]&lt;18,"Under 18",IF(tbl_EcommerceSales[[#This Row],[Age]]&lt;=25,"18-25",IF(tbl_EcommerceSales[[#This Row],[Age]]&lt;=35,"26-35",IF(tbl_EcommerceSales[[#This Row],[Age]]&lt;=45,"36-45",IF(tbl_EcommerceSales[[#This Row],[Age]]&lt;=55,"46-55","56+")))))</f>
        <v>46-55</v>
      </c>
    </row>
    <row r="4077" spans="1:29" x14ac:dyDescent="0.35">
      <c r="A4077" t="s">
        <v>6146</v>
      </c>
      <c r="B4077" s="7">
        <v>46102</v>
      </c>
      <c r="C4077" t="s">
        <v>5323</v>
      </c>
      <c r="D4077" t="s">
        <v>116</v>
      </c>
      <c r="E4077" t="s">
        <v>48</v>
      </c>
      <c r="F4077">
        <v>45</v>
      </c>
      <c r="G4077" t="s">
        <v>107</v>
      </c>
      <c r="H4077" t="s">
        <v>39</v>
      </c>
      <c r="I4077" t="s">
        <v>67</v>
      </c>
      <c r="J4077" t="s">
        <v>68</v>
      </c>
      <c r="K4077" t="s">
        <v>42</v>
      </c>
      <c r="L4077" t="s">
        <v>43</v>
      </c>
      <c r="M4077">
        <v>2</v>
      </c>
      <c r="N4077" s="2">
        <v>799</v>
      </c>
      <c r="O4077" s="3">
        <v>0.2</v>
      </c>
      <c r="P4077" s="2">
        <v>720</v>
      </c>
      <c r="Q4077" t="s">
        <v>156</v>
      </c>
      <c r="R4077" t="s">
        <v>33</v>
      </c>
      <c r="S4077" t="s">
        <v>34</v>
      </c>
      <c r="T4077" s="4">
        <v>4</v>
      </c>
      <c r="U4077" s="11">
        <f t="shared" si="63"/>
        <v>1598</v>
      </c>
      <c r="V4077" s="11">
        <f>tbl_EcommerceSales[[#This Row],[Gross_Sales]]*tbl_EcommerceSales[[#This Row],[Discount]]</f>
        <v>319.60000000000002</v>
      </c>
      <c r="W4077" s="11">
        <f>tbl_EcommerceSales[[#This Row],[Gross_Sales]]-tbl_EcommerceSales[[#This Row],[Discount_Amount]]</f>
        <v>1278.4000000000001</v>
      </c>
      <c r="X4077" s="11">
        <f>tbl_EcommerceSales[[#This Row],[Quantity]] * _xlfn.XLOOKUP(tbl_EcommerceSales[[#This Row],[Product_ID]], Product_Master!A:A, Product_Master!F:F)</f>
        <v>720</v>
      </c>
      <c r="Y4077" s="11">
        <f>tbl_EcommerceSales[[#This Row],[Net_Revenue]]-tbl_EcommerceSales[[#This Row],[Total_Cost]]</f>
        <v>558.40000000000009</v>
      </c>
      <c r="Z4077" s="9">
        <f>IFERROR(#REF!/tbl_EcommerceSales[[#This Row],[Total_Cost]], 0)</f>
        <v>0</v>
      </c>
      <c r="AA4077" t="str">
        <f>TEXT(tbl_EcommerceSales[[#This Row],[Order_Date]],"mmm")</f>
        <v>Mar</v>
      </c>
      <c r="AB4077">
        <f>YEAR(tbl_EcommerceSales[[#This Row],[Order_Date]])</f>
        <v>2026</v>
      </c>
      <c r="AC4077" t="str">
        <f>IF(tbl_EcommerceSales[[#This Row],[Age]]&lt;18,"Under 18",IF(tbl_EcommerceSales[[#This Row],[Age]]&lt;=25,"18-25",IF(tbl_EcommerceSales[[#This Row],[Age]]&lt;=35,"26-35",IF(tbl_EcommerceSales[[#This Row],[Age]]&lt;=45,"36-45",IF(tbl_EcommerceSales[[#This Row],[Age]]&lt;=55,"46-55","56+")))))</f>
        <v>36-45</v>
      </c>
    </row>
    <row r="4078" spans="1:29" x14ac:dyDescent="0.35">
      <c r="A4078" t="s">
        <v>6147</v>
      </c>
      <c r="B4078" s="7">
        <v>46102</v>
      </c>
      <c r="C4078" t="s">
        <v>1022</v>
      </c>
      <c r="D4078" t="s">
        <v>37</v>
      </c>
      <c r="E4078" t="s">
        <v>25</v>
      </c>
      <c r="F4078">
        <v>46</v>
      </c>
      <c r="G4078" t="s">
        <v>246</v>
      </c>
      <c r="H4078" t="s">
        <v>27</v>
      </c>
      <c r="I4078" t="s">
        <v>67</v>
      </c>
      <c r="J4078" t="s">
        <v>68</v>
      </c>
      <c r="K4078" t="s">
        <v>42</v>
      </c>
      <c r="L4078" t="s">
        <v>43</v>
      </c>
      <c r="M4078">
        <v>1</v>
      </c>
      <c r="N4078" s="2">
        <v>799</v>
      </c>
      <c r="O4078" s="3">
        <v>0.1</v>
      </c>
      <c r="P4078" s="2">
        <v>360</v>
      </c>
      <c r="Q4078" t="s">
        <v>44</v>
      </c>
      <c r="R4078" t="s">
        <v>33</v>
      </c>
      <c r="S4078" t="s">
        <v>34</v>
      </c>
      <c r="T4078" s="4">
        <v>3</v>
      </c>
      <c r="U4078" s="11">
        <f t="shared" si="63"/>
        <v>799</v>
      </c>
      <c r="V4078" s="11">
        <f>tbl_EcommerceSales[[#This Row],[Gross_Sales]]*tbl_EcommerceSales[[#This Row],[Discount]]</f>
        <v>79.900000000000006</v>
      </c>
      <c r="W4078" s="11">
        <f>tbl_EcommerceSales[[#This Row],[Gross_Sales]]-tbl_EcommerceSales[[#This Row],[Discount_Amount]]</f>
        <v>719.1</v>
      </c>
      <c r="X4078" s="11">
        <f>tbl_EcommerceSales[[#This Row],[Quantity]] * _xlfn.XLOOKUP(tbl_EcommerceSales[[#This Row],[Product_ID]], Product_Master!A:A, Product_Master!F:F)</f>
        <v>360</v>
      </c>
      <c r="Y4078" s="11">
        <f>tbl_EcommerceSales[[#This Row],[Net_Revenue]]-tbl_EcommerceSales[[#This Row],[Total_Cost]]</f>
        <v>359.1</v>
      </c>
      <c r="Z4078" s="9">
        <f>IFERROR(#REF!/tbl_EcommerceSales[[#This Row],[Total_Cost]], 0)</f>
        <v>0</v>
      </c>
      <c r="AA4078" t="str">
        <f>TEXT(tbl_EcommerceSales[[#This Row],[Order_Date]],"mmm")</f>
        <v>Mar</v>
      </c>
      <c r="AB4078">
        <f>YEAR(tbl_EcommerceSales[[#This Row],[Order_Date]])</f>
        <v>2026</v>
      </c>
      <c r="AC4078" t="str">
        <f>IF(tbl_EcommerceSales[[#This Row],[Age]]&lt;18,"Under 18",IF(tbl_EcommerceSales[[#This Row],[Age]]&lt;=25,"18-25",IF(tbl_EcommerceSales[[#This Row],[Age]]&lt;=35,"26-35",IF(tbl_EcommerceSales[[#This Row],[Age]]&lt;=45,"36-45",IF(tbl_EcommerceSales[[#This Row],[Age]]&lt;=55,"46-55","56+")))))</f>
        <v>46-55</v>
      </c>
    </row>
    <row r="4079" spans="1:29" x14ac:dyDescent="0.35">
      <c r="A4079" t="s">
        <v>6148</v>
      </c>
      <c r="B4079" s="7">
        <v>46102</v>
      </c>
      <c r="C4079" t="s">
        <v>6149</v>
      </c>
      <c r="D4079" t="s">
        <v>189</v>
      </c>
      <c r="E4079" t="s">
        <v>48</v>
      </c>
      <c r="F4079">
        <v>28</v>
      </c>
      <c r="G4079" t="s">
        <v>145</v>
      </c>
      <c r="H4079" t="s">
        <v>39</v>
      </c>
      <c r="I4079" t="s">
        <v>241</v>
      </c>
      <c r="J4079" t="s">
        <v>242</v>
      </c>
      <c r="K4079" t="s">
        <v>42</v>
      </c>
      <c r="L4079" t="s">
        <v>243</v>
      </c>
      <c r="M4079">
        <v>2</v>
      </c>
      <c r="N4079" s="2">
        <v>649</v>
      </c>
      <c r="O4079" s="3">
        <v>0.15</v>
      </c>
      <c r="P4079" s="2">
        <v>580</v>
      </c>
      <c r="Q4079" t="s">
        <v>319</v>
      </c>
      <c r="R4079" t="s">
        <v>33</v>
      </c>
      <c r="S4079" t="s">
        <v>57</v>
      </c>
      <c r="T4079" s="4">
        <v>5</v>
      </c>
      <c r="U4079" s="11">
        <f t="shared" si="63"/>
        <v>1298</v>
      </c>
      <c r="V4079" s="11">
        <f>tbl_EcommerceSales[[#This Row],[Gross_Sales]]*tbl_EcommerceSales[[#This Row],[Discount]]</f>
        <v>194.7</v>
      </c>
      <c r="W4079" s="11">
        <f>tbl_EcommerceSales[[#This Row],[Gross_Sales]]-tbl_EcommerceSales[[#This Row],[Discount_Amount]]</f>
        <v>1103.3</v>
      </c>
      <c r="X4079" s="11">
        <f>tbl_EcommerceSales[[#This Row],[Quantity]] * _xlfn.XLOOKUP(tbl_EcommerceSales[[#This Row],[Product_ID]], Product_Master!A:A, Product_Master!F:F)</f>
        <v>580</v>
      </c>
      <c r="Y4079" s="11">
        <f>tbl_EcommerceSales[[#This Row],[Net_Revenue]]-tbl_EcommerceSales[[#This Row],[Total_Cost]]</f>
        <v>523.29999999999995</v>
      </c>
      <c r="Z4079" s="9">
        <f>IFERROR(#REF!/tbl_EcommerceSales[[#This Row],[Total_Cost]], 0)</f>
        <v>0</v>
      </c>
      <c r="AA4079" t="str">
        <f>TEXT(tbl_EcommerceSales[[#This Row],[Order_Date]],"mmm")</f>
        <v>Mar</v>
      </c>
      <c r="AB4079">
        <f>YEAR(tbl_EcommerceSales[[#This Row],[Order_Date]])</f>
        <v>2026</v>
      </c>
      <c r="AC4079" t="str">
        <f>IF(tbl_EcommerceSales[[#This Row],[Age]]&lt;18,"Under 18",IF(tbl_EcommerceSales[[#This Row],[Age]]&lt;=25,"18-25",IF(tbl_EcommerceSales[[#This Row],[Age]]&lt;=35,"26-35",IF(tbl_EcommerceSales[[#This Row],[Age]]&lt;=45,"36-45",IF(tbl_EcommerceSales[[#This Row],[Age]]&lt;=55,"46-55","56+")))))</f>
        <v>26-35</v>
      </c>
    </row>
    <row r="4080" spans="1:29" x14ac:dyDescent="0.35">
      <c r="A4080" t="s">
        <v>6150</v>
      </c>
      <c r="B4080" s="7">
        <v>46103</v>
      </c>
      <c r="C4080" t="s">
        <v>3317</v>
      </c>
      <c r="D4080" t="s">
        <v>235</v>
      </c>
      <c r="E4080" t="s">
        <v>48</v>
      </c>
      <c r="F4080">
        <v>31</v>
      </c>
      <c r="G4080" t="s">
        <v>122</v>
      </c>
      <c r="H4080" t="s">
        <v>72</v>
      </c>
      <c r="I4080" t="s">
        <v>338</v>
      </c>
      <c r="J4080" t="s">
        <v>339</v>
      </c>
      <c r="K4080" t="s">
        <v>55</v>
      </c>
      <c r="L4080" t="s">
        <v>56</v>
      </c>
      <c r="M4080">
        <v>3</v>
      </c>
      <c r="N4080" s="2">
        <v>1499</v>
      </c>
      <c r="O4080" s="3">
        <v>0.05</v>
      </c>
      <c r="P4080" s="2">
        <v>2340</v>
      </c>
      <c r="Q4080" t="s">
        <v>32</v>
      </c>
      <c r="R4080" t="s">
        <v>33</v>
      </c>
      <c r="S4080" t="s">
        <v>57</v>
      </c>
      <c r="T4080" s="4">
        <v>3</v>
      </c>
      <c r="U4080" s="11">
        <f t="shared" si="63"/>
        <v>4497</v>
      </c>
      <c r="V4080" s="11">
        <f>tbl_EcommerceSales[[#This Row],[Gross_Sales]]*tbl_EcommerceSales[[#This Row],[Discount]]</f>
        <v>224.85000000000002</v>
      </c>
      <c r="W4080" s="11">
        <f>tbl_EcommerceSales[[#This Row],[Gross_Sales]]-tbl_EcommerceSales[[#This Row],[Discount_Amount]]</f>
        <v>4272.1499999999996</v>
      </c>
      <c r="X4080" s="11">
        <f>tbl_EcommerceSales[[#This Row],[Quantity]] * _xlfn.XLOOKUP(tbl_EcommerceSales[[#This Row],[Product_ID]], Product_Master!A:A, Product_Master!F:F)</f>
        <v>2340</v>
      </c>
      <c r="Y4080" s="11">
        <f>tbl_EcommerceSales[[#This Row],[Net_Revenue]]-tbl_EcommerceSales[[#This Row],[Total_Cost]]</f>
        <v>1932.1499999999996</v>
      </c>
      <c r="Z4080" s="9">
        <f>IFERROR(#REF!/tbl_EcommerceSales[[#This Row],[Total_Cost]], 0)</f>
        <v>0</v>
      </c>
      <c r="AA4080" t="str">
        <f>TEXT(tbl_EcommerceSales[[#This Row],[Order_Date]],"mmm")</f>
        <v>Mar</v>
      </c>
      <c r="AB4080">
        <f>YEAR(tbl_EcommerceSales[[#This Row],[Order_Date]])</f>
        <v>2026</v>
      </c>
      <c r="AC4080" t="str">
        <f>IF(tbl_EcommerceSales[[#This Row],[Age]]&lt;18,"Under 18",IF(tbl_EcommerceSales[[#This Row],[Age]]&lt;=25,"18-25",IF(tbl_EcommerceSales[[#This Row],[Age]]&lt;=35,"26-35",IF(tbl_EcommerceSales[[#This Row],[Age]]&lt;=45,"36-45",IF(tbl_EcommerceSales[[#This Row],[Age]]&lt;=55,"46-55","56+")))))</f>
        <v>26-35</v>
      </c>
    </row>
    <row r="4081" spans="1:29" x14ac:dyDescent="0.35">
      <c r="A4081" t="s">
        <v>6151</v>
      </c>
      <c r="B4081" s="7">
        <v>46103</v>
      </c>
      <c r="C4081" t="s">
        <v>1153</v>
      </c>
      <c r="D4081" t="s">
        <v>227</v>
      </c>
      <c r="E4081" t="s">
        <v>48</v>
      </c>
      <c r="F4081">
        <v>29</v>
      </c>
      <c r="G4081" t="s">
        <v>211</v>
      </c>
      <c r="H4081" t="s">
        <v>72</v>
      </c>
      <c r="I4081" t="s">
        <v>28</v>
      </c>
      <c r="J4081" t="s">
        <v>29</v>
      </c>
      <c r="K4081" t="s">
        <v>30</v>
      </c>
      <c r="L4081" t="s">
        <v>31</v>
      </c>
      <c r="M4081">
        <v>1</v>
      </c>
      <c r="N4081" s="2">
        <v>5999</v>
      </c>
      <c r="O4081" s="3">
        <v>0.2</v>
      </c>
      <c r="P4081" s="2">
        <v>3900</v>
      </c>
      <c r="Q4081" t="s">
        <v>319</v>
      </c>
      <c r="R4081" t="s">
        <v>33</v>
      </c>
      <c r="S4081" t="s">
        <v>57</v>
      </c>
      <c r="T4081" s="4">
        <v>4</v>
      </c>
      <c r="U4081" s="11">
        <f t="shared" si="63"/>
        <v>5999</v>
      </c>
      <c r="V4081" s="11">
        <f>tbl_EcommerceSales[[#This Row],[Gross_Sales]]*tbl_EcommerceSales[[#This Row],[Discount]]</f>
        <v>1199.8</v>
      </c>
      <c r="W4081" s="11">
        <f>tbl_EcommerceSales[[#This Row],[Gross_Sales]]-tbl_EcommerceSales[[#This Row],[Discount_Amount]]</f>
        <v>4799.2</v>
      </c>
      <c r="X4081" s="11">
        <f>tbl_EcommerceSales[[#This Row],[Quantity]] * _xlfn.XLOOKUP(tbl_EcommerceSales[[#This Row],[Product_ID]], Product_Master!A:A, Product_Master!F:F)</f>
        <v>3900</v>
      </c>
      <c r="Y4081" s="11">
        <f>tbl_EcommerceSales[[#This Row],[Net_Revenue]]-tbl_EcommerceSales[[#This Row],[Total_Cost]]</f>
        <v>899.19999999999982</v>
      </c>
      <c r="Z4081" s="9">
        <f>IFERROR(#REF!/tbl_EcommerceSales[[#This Row],[Total_Cost]], 0)</f>
        <v>0</v>
      </c>
      <c r="AA4081" t="str">
        <f>TEXT(tbl_EcommerceSales[[#This Row],[Order_Date]],"mmm")</f>
        <v>Mar</v>
      </c>
      <c r="AB4081">
        <f>YEAR(tbl_EcommerceSales[[#This Row],[Order_Date]])</f>
        <v>2026</v>
      </c>
      <c r="AC4081" t="str">
        <f>IF(tbl_EcommerceSales[[#This Row],[Age]]&lt;18,"Under 18",IF(tbl_EcommerceSales[[#This Row],[Age]]&lt;=25,"18-25",IF(tbl_EcommerceSales[[#This Row],[Age]]&lt;=35,"26-35",IF(tbl_EcommerceSales[[#This Row],[Age]]&lt;=45,"36-45",IF(tbl_EcommerceSales[[#This Row],[Age]]&lt;=55,"46-55","56+")))))</f>
        <v>26-35</v>
      </c>
    </row>
    <row r="4082" spans="1:29" x14ac:dyDescent="0.35">
      <c r="A4082" t="s">
        <v>6152</v>
      </c>
      <c r="B4082" s="7">
        <v>46103</v>
      </c>
      <c r="C4082" t="s">
        <v>6153</v>
      </c>
      <c r="D4082" t="s">
        <v>47</v>
      </c>
      <c r="E4082" t="s">
        <v>25</v>
      </c>
      <c r="F4082">
        <v>18</v>
      </c>
      <c r="G4082" t="s">
        <v>26</v>
      </c>
      <c r="H4082" t="s">
        <v>27</v>
      </c>
      <c r="I4082" t="s">
        <v>80</v>
      </c>
      <c r="J4082" t="s">
        <v>81</v>
      </c>
      <c r="K4082" t="s">
        <v>82</v>
      </c>
      <c r="L4082" t="s">
        <v>83</v>
      </c>
      <c r="M4082">
        <v>2</v>
      </c>
      <c r="N4082" s="2">
        <v>2499</v>
      </c>
      <c r="O4082" s="3">
        <v>0.1</v>
      </c>
      <c r="P4082" s="2">
        <v>3100</v>
      </c>
      <c r="Q4082" t="s">
        <v>123</v>
      </c>
      <c r="R4082" t="s">
        <v>33</v>
      </c>
      <c r="S4082" t="s">
        <v>57</v>
      </c>
      <c r="T4082" s="4">
        <v>5</v>
      </c>
      <c r="U4082" s="11">
        <f t="shared" si="63"/>
        <v>4998</v>
      </c>
      <c r="V4082" s="11">
        <f>tbl_EcommerceSales[[#This Row],[Gross_Sales]]*tbl_EcommerceSales[[#This Row],[Discount]]</f>
        <v>499.8</v>
      </c>
      <c r="W4082" s="11">
        <f>tbl_EcommerceSales[[#This Row],[Gross_Sales]]-tbl_EcommerceSales[[#This Row],[Discount_Amount]]</f>
        <v>4498.2</v>
      </c>
      <c r="X4082" s="11">
        <f>tbl_EcommerceSales[[#This Row],[Quantity]] * _xlfn.XLOOKUP(tbl_EcommerceSales[[#This Row],[Product_ID]], Product_Master!A:A, Product_Master!F:F)</f>
        <v>3100</v>
      </c>
      <c r="Y4082" s="11">
        <f>tbl_EcommerceSales[[#This Row],[Net_Revenue]]-tbl_EcommerceSales[[#This Row],[Total_Cost]]</f>
        <v>1398.1999999999998</v>
      </c>
      <c r="Z4082" s="9">
        <f>IFERROR(#REF!/tbl_EcommerceSales[[#This Row],[Total_Cost]], 0)</f>
        <v>0</v>
      </c>
      <c r="AA4082" t="str">
        <f>TEXT(tbl_EcommerceSales[[#This Row],[Order_Date]],"mmm")</f>
        <v>Mar</v>
      </c>
      <c r="AB4082">
        <f>YEAR(tbl_EcommerceSales[[#This Row],[Order_Date]])</f>
        <v>2026</v>
      </c>
      <c r="AC4082" t="str">
        <f>IF(tbl_EcommerceSales[[#This Row],[Age]]&lt;18,"Under 18",IF(tbl_EcommerceSales[[#This Row],[Age]]&lt;=25,"18-25",IF(tbl_EcommerceSales[[#This Row],[Age]]&lt;=35,"26-35",IF(tbl_EcommerceSales[[#This Row],[Age]]&lt;=45,"36-45",IF(tbl_EcommerceSales[[#This Row],[Age]]&lt;=55,"46-55","56+")))))</f>
        <v>18-25</v>
      </c>
    </row>
    <row r="4083" spans="1:29" x14ac:dyDescent="0.35">
      <c r="A4083" t="s">
        <v>6154</v>
      </c>
      <c r="B4083" s="7">
        <v>46103</v>
      </c>
      <c r="C4083" t="s">
        <v>125</v>
      </c>
      <c r="D4083" t="s">
        <v>102</v>
      </c>
      <c r="E4083" t="s">
        <v>48</v>
      </c>
      <c r="F4083">
        <v>42</v>
      </c>
      <c r="G4083" t="s">
        <v>211</v>
      </c>
      <c r="H4083" t="s">
        <v>72</v>
      </c>
      <c r="I4083" t="s">
        <v>53</v>
      </c>
      <c r="J4083" t="s">
        <v>54</v>
      </c>
      <c r="K4083" t="s">
        <v>55</v>
      </c>
      <c r="L4083" t="s">
        <v>56</v>
      </c>
      <c r="M4083">
        <v>1</v>
      </c>
      <c r="N4083" s="2">
        <v>799</v>
      </c>
      <c r="O4083" s="3">
        <v>0</v>
      </c>
      <c r="P4083" s="2">
        <v>390</v>
      </c>
      <c r="Q4083" t="s">
        <v>32</v>
      </c>
      <c r="R4083" t="s">
        <v>33</v>
      </c>
      <c r="S4083" t="s">
        <v>34</v>
      </c>
      <c r="T4083" s="4">
        <v>5</v>
      </c>
      <c r="U4083" s="11">
        <f t="shared" si="63"/>
        <v>799</v>
      </c>
      <c r="V4083" s="11">
        <f>tbl_EcommerceSales[[#This Row],[Gross_Sales]]*tbl_EcommerceSales[[#This Row],[Discount]]</f>
        <v>0</v>
      </c>
      <c r="W4083" s="11">
        <f>tbl_EcommerceSales[[#This Row],[Gross_Sales]]-tbl_EcommerceSales[[#This Row],[Discount_Amount]]</f>
        <v>799</v>
      </c>
      <c r="X4083" s="11">
        <f>tbl_EcommerceSales[[#This Row],[Quantity]] * _xlfn.XLOOKUP(tbl_EcommerceSales[[#This Row],[Product_ID]], Product_Master!A:A, Product_Master!F:F)</f>
        <v>390</v>
      </c>
      <c r="Y4083" s="11">
        <f>tbl_EcommerceSales[[#This Row],[Net_Revenue]]-tbl_EcommerceSales[[#This Row],[Total_Cost]]</f>
        <v>409</v>
      </c>
      <c r="Z4083" s="9">
        <f>IFERROR(#REF!/tbl_EcommerceSales[[#This Row],[Total_Cost]], 0)</f>
        <v>0</v>
      </c>
      <c r="AA4083" t="str">
        <f>TEXT(tbl_EcommerceSales[[#This Row],[Order_Date]],"mmm")</f>
        <v>Mar</v>
      </c>
      <c r="AB4083">
        <f>YEAR(tbl_EcommerceSales[[#This Row],[Order_Date]])</f>
        <v>2026</v>
      </c>
      <c r="AC4083" t="str">
        <f>IF(tbl_EcommerceSales[[#This Row],[Age]]&lt;18,"Under 18",IF(tbl_EcommerceSales[[#This Row],[Age]]&lt;=25,"18-25",IF(tbl_EcommerceSales[[#This Row],[Age]]&lt;=35,"26-35",IF(tbl_EcommerceSales[[#This Row],[Age]]&lt;=45,"36-45",IF(tbl_EcommerceSales[[#This Row],[Age]]&lt;=55,"46-55","56+")))))</f>
        <v>36-45</v>
      </c>
    </row>
    <row r="4084" spans="1:29" x14ac:dyDescent="0.35">
      <c r="A4084" t="s">
        <v>6155</v>
      </c>
      <c r="B4084" s="7">
        <v>46103</v>
      </c>
      <c r="C4084" t="s">
        <v>5185</v>
      </c>
      <c r="D4084" t="s">
        <v>130</v>
      </c>
      <c r="E4084" t="s">
        <v>25</v>
      </c>
      <c r="F4084">
        <v>43</v>
      </c>
      <c r="G4084" t="s">
        <v>103</v>
      </c>
      <c r="H4084" t="s">
        <v>27</v>
      </c>
      <c r="I4084" t="s">
        <v>276</v>
      </c>
      <c r="J4084" t="s">
        <v>277</v>
      </c>
      <c r="K4084" t="s">
        <v>30</v>
      </c>
      <c r="L4084" t="s">
        <v>278</v>
      </c>
      <c r="M4084">
        <v>1</v>
      </c>
      <c r="N4084" s="2">
        <v>1599</v>
      </c>
      <c r="O4084" s="3">
        <v>0.2</v>
      </c>
      <c r="P4084" s="2">
        <v>850</v>
      </c>
      <c r="Q4084" t="s">
        <v>32</v>
      </c>
      <c r="R4084" t="s">
        <v>33</v>
      </c>
      <c r="S4084" t="s">
        <v>57</v>
      </c>
      <c r="T4084" s="4">
        <v>5</v>
      </c>
      <c r="U4084" s="11">
        <f t="shared" si="63"/>
        <v>1599</v>
      </c>
      <c r="V4084" s="11">
        <f>tbl_EcommerceSales[[#This Row],[Gross_Sales]]*tbl_EcommerceSales[[#This Row],[Discount]]</f>
        <v>319.8</v>
      </c>
      <c r="W4084" s="11">
        <f>tbl_EcommerceSales[[#This Row],[Gross_Sales]]-tbl_EcommerceSales[[#This Row],[Discount_Amount]]</f>
        <v>1279.2</v>
      </c>
      <c r="X4084" s="11">
        <f>tbl_EcommerceSales[[#This Row],[Quantity]] * _xlfn.XLOOKUP(tbl_EcommerceSales[[#This Row],[Product_ID]], Product_Master!A:A, Product_Master!F:F)</f>
        <v>850</v>
      </c>
      <c r="Y4084" s="11">
        <f>tbl_EcommerceSales[[#This Row],[Net_Revenue]]-tbl_EcommerceSales[[#This Row],[Total_Cost]]</f>
        <v>429.20000000000005</v>
      </c>
      <c r="Z4084" s="9">
        <f>IFERROR(#REF!/tbl_EcommerceSales[[#This Row],[Total_Cost]], 0)</f>
        <v>0</v>
      </c>
      <c r="AA4084" t="str">
        <f>TEXT(tbl_EcommerceSales[[#This Row],[Order_Date]],"mmm")</f>
        <v>Mar</v>
      </c>
      <c r="AB4084">
        <f>YEAR(tbl_EcommerceSales[[#This Row],[Order_Date]])</f>
        <v>2026</v>
      </c>
      <c r="AC4084" t="str">
        <f>IF(tbl_EcommerceSales[[#This Row],[Age]]&lt;18,"Under 18",IF(tbl_EcommerceSales[[#This Row],[Age]]&lt;=25,"18-25",IF(tbl_EcommerceSales[[#This Row],[Age]]&lt;=35,"26-35",IF(tbl_EcommerceSales[[#This Row],[Age]]&lt;=45,"36-45",IF(tbl_EcommerceSales[[#This Row],[Age]]&lt;=55,"46-55","56+")))))</f>
        <v>36-45</v>
      </c>
    </row>
    <row r="4085" spans="1:29" x14ac:dyDescent="0.35">
      <c r="A4085" t="s">
        <v>6156</v>
      </c>
      <c r="B4085" s="7">
        <v>46103</v>
      </c>
      <c r="C4085" t="s">
        <v>2513</v>
      </c>
      <c r="D4085" t="s">
        <v>312</v>
      </c>
      <c r="E4085" t="s">
        <v>25</v>
      </c>
      <c r="F4085">
        <v>35</v>
      </c>
      <c r="G4085" t="s">
        <v>61</v>
      </c>
      <c r="H4085" t="s">
        <v>27</v>
      </c>
      <c r="I4085" t="s">
        <v>67</v>
      </c>
      <c r="J4085" t="s">
        <v>68</v>
      </c>
      <c r="K4085" t="s">
        <v>42</v>
      </c>
      <c r="L4085" t="s">
        <v>43</v>
      </c>
      <c r="M4085">
        <v>3</v>
      </c>
      <c r="N4085" s="2">
        <v>799</v>
      </c>
      <c r="O4085" s="3">
        <v>0.2</v>
      </c>
      <c r="P4085" s="2">
        <v>1080</v>
      </c>
      <c r="Q4085" t="s">
        <v>76</v>
      </c>
      <c r="R4085" t="s">
        <v>33</v>
      </c>
      <c r="S4085" t="s">
        <v>34</v>
      </c>
      <c r="T4085" s="4">
        <v>5</v>
      </c>
      <c r="U4085" s="11">
        <f t="shared" si="63"/>
        <v>2397</v>
      </c>
      <c r="V4085" s="11">
        <f>tbl_EcommerceSales[[#This Row],[Gross_Sales]]*tbl_EcommerceSales[[#This Row],[Discount]]</f>
        <v>479.40000000000003</v>
      </c>
      <c r="W4085" s="11">
        <f>tbl_EcommerceSales[[#This Row],[Gross_Sales]]-tbl_EcommerceSales[[#This Row],[Discount_Amount]]</f>
        <v>1917.6</v>
      </c>
      <c r="X4085" s="11">
        <f>tbl_EcommerceSales[[#This Row],[Quantity]] * _xlfn.XLOOKUP(tbl_EcommerceSales[[#This Row],[Product_ID]], Product_Master!A:A, Product_Master!F:F)</f>
        <v>1080</v>
      </c>
      <c r="Y4085" s="11">
        <f>tbl_EcommerceSales[[#This Row],[Net_Revenue]]-tbl_EcommerceSales[[#This Row],[Total_Cost]]</f>
        <v>837.59999999999991</v>
      </c>
      <c r="Z4085" s="9">
        <f>IFERROR(#REF!/tbl_EcommerceSales[[#This Row],[Total_Cost]], 0)</f>
        <v>0</v>
      </c>
      <c r="AA4085" t="str">
        <f>TEXT(tbl_EcommerceSales[[#This Row],[Order_Date]],"mmm")</f>
        <v>Mar</v>
      </c>
      <c r="AB4085">
        <f>YEAR(tbl_EcommerceSales[[#This Row],[Order_Date]])</f>
        <v>2026</v>
      </c>
      <c r="AC4085" t="str">
        <f>IF(tbl_EcommerceSales[[#This Row],[Age]]&lt;18,"Under 18",IF(tbl_EcommerceSales[[#This Row],[Age]]&lt;=25,"18-25",IF(tbl_EcommerceSales[[#This Row],[Age]]&lt;=35,"26-35",IF(tbl_EcommerceSales[[#This Row],[Age]]&lt;=45,"36-45",IF(tbl_EcommerceSales[[#This Row],[Age]]&lt;=55,"46-55","56+")))))</f>
        <v>26-35</v>
      </c>
    </row>
    <row r="4086" spans="1:29" x14ac:dyDescent="0.35">
      <c r="A4086" t="s">
        <v>6157</v>
      </c>
      <c r="B4086" s="7">
        <v>46103</v>
      </c>
      <c r="C4086" t="s">
        <v>6158</v>
      </c>
      <c r="D4086" t="s">
        <v>227</v>
      </c>
      <c r="E4086" t="s">
        <v>48</v>
      </c>
      <c r="F4086">
        <v>26</v>
      </c>
      <c r="G4086" t="s">
        <v>103</v>
      </c>
      <c r="H4086" t="s">
        <v>27</v>
      </c>
      <c r="I4086" t="s">
        <v>67</v>
      </c>
      <c r="J4086" t="s">
        <v>68</v>
      </c>
      <c r="K4086" t="s">
        <v>42</v>
      </c>
      <c r="L4086" t="s">
        <v>43</v>
      </c>
      <c r="M4086">
        <v>1</v>
      </c>
      <c r="N4086" s="2">
        <v>799</v>
      </c>
      <c r="O4086" s="3">
        <v>0.2</v>
      </c>
      <c r="P4086" s="2">
        <v>360</v>
      </c>
      <c r="Q4086" t="s">
        <v>319</v>
      </c>
      <c r="R4086" t="s">
        <v>33</v>
      </c>
      <c r="S4086" t="s">
        <v>34</v>
      </c>
      <c r="T4086" s="4">
        <v>4</v>
      </c>
      <c r="U4086" s="11">
        <f t="shared" si="63"/>
        <v>799</v>
      </c>
      <c r="V4086" s="11">
        <f>tbl_EcommerceSales[[#This Row],[Gross_Sales]]*tbl_EcommerceSales[[#This Row],[Discount]]</f>
        <v>159.80000000000001</v>
      </c>
      <c r="W4086" s="11">
        <f>tbl_EcommerceSales[[#This Row],[Gross_Sales]]-tbl_EcommerceSales[[#This Row],[Discount_Amount]]</f>
        <v>639.20000000000005</v>
      </c>
      <c r="X4086" s="11">
        <f>tbl_EcommerceSales[[#This Row],[Quantity]] * _xlfn.XLOOKUP(tbl_EcommerceSales[[#This Row],[Product_ID]], Product_Master!A:A, Product_Master!F:F)</f>
        <v>360</v>
      </c>
      <c r="Y4086" s="11">
        <f>tbl_EcommerceSales[[#This Row],[Net_Revenue]]-tbl_EcommerceSales[[#This Row],[Total_Cost]]</f>
        <v>279.20000000000005</v>
      </c>
      <c r="Z4086" s="9">
        <f>IFERROR(#REF!/tbl_EcommerceSales[[#This Row],[Total_Cost]], 0)</f>
        <v>0</v>
      </c>
      <c r="AA4086" t="str">
        <f>TEXT(tbl_EcommerceSales[[#This Row],[Order_Date]],"mmm")</f>
        <v>Mar</v>
      </c>
      <c r="AB4086">
        <f>YEAR(tbl_EcommerceSales[[#This Row],[Order_Date]])</f>
        <v>2026</v>
      </c>
      <c r="AC4086" t="str">
        <f>IF(tbl_EcommerceSales[[#This Row],[Age]]&lt;18,"Under 18",IF(tbl_EcommerceSales[[#This Row],[Age]]&lt;=25,"18-25",IF(tbl_EcommerceSales[[#This Row],[Age]]&lt;=35,"26-35",IF(tbl_EcommerceSales[[#This Row],[Age]]&lt;=45,"36-45",IF(tbl_EcommerceSales[[#This Row],[Age]]&lt;=55,"46-55","56+")))))</f>
        <v>26-35</v>
      </c>
    </row>
    <row r="4087" spans="1:29" x14ac:dyDescent="0.35">
      <c r="A4087" t="s">
        <v>6159</v>
      </c>
      <c r="B4087" s="7">
        <v>46103</v>
      </c>
      <c r="C4087" t="s">
        <v>4404</v>
      </c>
      <c r="D4087" t="s">
        <v>170</v>
      </c>
      <c r="E4087" t="s">
        <v>25</v>
      </c>
      <c r="F4087">
        <v>22</v>
      </c>
      <c r="G4087" t="s">
        <v>270</v>
      </c>
      <c r="H4087" t="s">
        <v>72</v>
      </c>
      <c r="I4087" t="s">
        <v>200</v>
      </c>
      <c r="J4087" t="s">
        <v>201</v>
      </c>
      <c r="K4087" t="s">
        <v>91</v>
      </c>
      <c r="L4087" t="s">
        <v>202</v>
      </c>
      <c r="M4087">
        <v>2</v>
      </c>
      <c r="N4087" s="2">
        <v>899</v>
      </c>
      <c r="O4087" s="3">
        <v>0.15</v>
      </c>
      <c r="P4087" s="2">
        <v>840</v>
      </c>
      <c r="Q4087" t="s">
        <v>32</v>
      </c>
      <c r="R4087" t="s">
        <v>33</v>
      </c>
      <c r="S4087" t="s">
        <v>57</v>
      </c>
      <c r="T4087" s="4">
        <v>5</v>
      </c>
      <c r="U4087" s="11">
        <f t="shared" si="63"/>
        <v>1798</v>
      </c>
      <c r="V4087" s="11">
        <f>tbl_EcommerceSales[[#This Row],[Gross_Sales]]*tbl_EcommerceSales[[#This Row],[Discount]]</f>
        <v>269.7</v>
      </c>
      <c r="W4087" s="11">
        <f>tbl_EcommerceSales[[#This Row],[Gross_Sales]]-tbl_EcommerceSales[[#This Row],[Discount_Amount]]</f>
        <v>1528.3</v>
      </c>
      <c r="X4087" s="11">
        <f>tbl_EcommerceSales[[#This Row],[Quantity]] * _xlfn.XLOOKUP(tbl_EcommerceSales[[#This Row],[Product_ID]], Product_Master!A:A, Product_Master!F:F)</f>
        <v>840</v>
      </c>
      <c r="Y4087" s="11">
        <f>tbl_EcommerceSales[[#This Row],[Net_Revenue]]-tbl_EcommerceSales[[#This Row],[Total_Cost]]</f>
        <v>688.3</v>
      </c>
      <c r="Z4087" s="9">
        <f>IFERROR(#REF!/tbl_EcommerceSales[[#This Row],[Total_Cost]], 0)</f>
        <v>0</v>
      </c>
      <c r="AA4087" t="str">
        <f>TEXT(tbl_EcommerceSales[[#This Row],[Order_Date]],"mmm")</f>
        <v>Mar</v>
      </c>
      <c r="AB4087">
        <f>YEAR(tbl_EcommerceSales[[#This Row],[Order_Date]])</f>
        <v>2026</v>
      </c>
      <c r="AC4087" t="str">
        <f>IF(tbl_EcommerceSales[[#This Row],[Age]]&lt;18,"Under 18",IF(tbl_EcommerceSales[[#This Row],[Age]]&lt;=25,"18-25",IF(tbl_EcommerceSales[[#This Row],[Age]]&lt;=35,"26-35",IF(tbl_EcommerceSales[[#This Row],[Age]]&lt;=45,"36-45",IF(tbl_EcommerceSales[[#This Row],[Age]]&lt;=55,"46-55","56+")))))</f>
        <v>18-25</v>
      </c>
    </row>
    <row r="4088" spans="1:29" x14ac:dyDescent="0.35">
      <c r="A4088" t="s">
        <v>6160</v>
      </c>
      <c r="B4088" s="7">
        <v>46103</v>
      </c>
      <c r="C4088" t="s">
        <v>4008</v>
      </c>
      <c r="D4088" t="s">
        <v>251</v>
      </c>
      <c r="E4088" t="s">
        <v>25</v>
      </c>
      <c r="F4088">
        <v>27</v>
      </c>
      <c r="G4088" t="s">
        <v>192</v>
      </c>
      <c r="H4088" t="s">
        <v>27</v>
      </c>
      <c r="I4088" t="s">
        <v>294</v>
      </c>
      <c r="J4088" t="s">
        <v>295</v>
      </c>
      <c r="K4088" t="s">
        <v>91</v>
      </c>
      <c r="L4088" t="s">
        <v>296</v>
      </c>
      <c r="M4088">
        <v>2</v>
      </c>
      <c r="N4088" s="2">
        <v>699</v>
      </c>
      <c r="O4088" s="3">
        <v>0</v>
      </c>
      <c r="P4088" s="2">
        <v>600</v>
      </c>
      <c r="Q4088" t="s">
        <v>32</v>
      </c>
      <c r="R4088" t="s">
        <v>33</v>
      </c>
      <c r="S4088" t="s">
        <v>34</v>
      </c>
      <c r="T4088" s="4">
        <v>5</v>
      </c>
      <c r="U4088" s="11">
        <f t="shared" si="63"/>
        <v>1398</v>
      </c>
      <c r="V4088" s="11">
        <f>tbl_EcommerceSales[[#This Row],[Gross_Sales]]*tbl_EcommerceSales[[#This Row],[Discount]]</f>
        <v>0</v>
      </c>
      <c r="W4088" s="11">
        <f>tbl_EcommerceSales[[#This Row],[Gross_Sales]]-tbl_EcommerceSales[[#This Row],[Discount_Amount]]</f>
        <v>1398</v>
      </c>
      <c r="X4088" s="11">
        <f>tbl_EcommerceSales[[#This Row],[Quantity]] * _xlfn.XLOOKUP(tbl_EcommerceSales[[#This Row],[Product_ID]], Product_Master!A:A, Product_Master!F:F)</f>
        <v>600</v>
      </c>
      <c r="Y4088" s="11">
        <f>tbl_EcommerceSales[[#This Row],[Net_Revenue]]-tbl_EcommerceSales[[#This Row],[Total_Cost]]</f>
        <v>798</v>
      </c>
      <c r="Z4088" s="9">
        <f>IFERROR(#REF!/tbl_EcommerceSales[[#This Row],[Total_Cost]], 0)</f>
        <v>0</v>
      </c>
      <c r="AA4088" t="str">
        <f>TEXT(tbl_EcommerceSales[[#This Row],[Order_Date]],"mmm")</f>
        <v>Mar</v>
      </c>
      <c r="AB4088">
        <f>YEAR(tbl_EcommerceSales[[#This Row],[Order_Date]])</f>
        <v>2026</v>
      </c>
      <c r="AC4088" t="str">
        <f>IF(tbl_EcommerceSales[[#This Row],[Age]]&lt;18,"Under 18",IF(tbl_EcommerceSales[[#This Row],[Age]]&lt;=25,"18-25",IF(tbl_EcommerceSales[[#This Row],[Age]]&lt;=35,"26-35",IF(tbl_EcommerceSales[[#This Row],[Age]]&lt;=45,"36-45",IF(tbl_EcommerceSales[[#This Row],[Age]]&lt;=55,"46-55","56+")))))</f>
        <v>26-35</v>
      </c>
    </row>
    <row r="4089" spans="1:29" x14ac:dyDescent="0.35">
      <c r="A4089" t="s">
        <v>6161</v>
      </c>
      <c r="B4089" s="7">
        <v>46103</v>
      </c>
      <c r="C4089" t="s">
        <v>6162</v>
      </c>
      <c r="D4089" t="s">
        <v>66</v>
      </c>
      <c r="E4089" t="s">
        <v>25</v>
      </c>
      <c r="F4089">
        <v>41</v>
      </c>
      <c r="G4089" t="s">
        <v>174</v>
      </c>
      <c r="H4089" t="s">
        <v>39</v>
      </c>
      <c r="I4089" t="s">
        <v>175</v>
      </c>
      <c r="J4089" t="s">
        <v>176</v>
      </c>
      <c r="K4089" t="s">
        <v>177</v>
      </c>
      <c r="L4089" t="s">
        <v>178</v>
      </c>
      <c r="M4089">
        <v>2</v>
      </c>
      <c r="N4089" s="2">
        <v>699</v>
      </c>
      <c r="O4089" s="3">
        <v>0.25</v>
      </c>
      <c r="P4089" s="2">
        <v>640</v>
      </c>
      <c r="Q4089" t="s">
        <v>32</v>
      </c>
      <c r="R4089" t="s">
        <v>33</v>
      </c>
      <c r="S4089" t="s">
        <v>57</v>
      </c>
      <c r="T4089" s="4">
        <v>3</v>
      </c>
      <c r="U4089" s="11">
        <f t="shared" si="63"/>
        <v>1398</v>
      </c>
      <c r="V4089" s="11">
        <f>tbl_EcommerceSales[[#This Row],[Gross_Sales]]*tbl_EcommerceSales[[#This Row],[Discount]]</f>
        <v>349.5</v>
      </c>
      <c r="W4089" s="11">
        <f>tbl_EcommerceSales[[#This Row],[Gross_Sales]]-tbl_EcommerceSales[[#This Row],[Discount_Amount]]</f>
        <v>1048.5</v>
      </c>
      <c r="X4089" s="11">
        <f>tbl_EcommerceSales[[#This Row],[Quantity]] * _xlfn.XLOOKUP(tbl_EcommerceSales[[#This Row],[Product_ID]], Product_Master!A:A, Product_Master!F:F)</f>
        <v>640</v>
      </c>
      <c r="Y4089" s="11">
        <f>tbl_EcommerceSales[[#This Row],[Net_Revenue]]-tbl_EcommerceSales[[#This Row],[Total_Cost]]</f>
        <v>408.5</v>
      </c>
      <c r="Z4089" s="9">
        <f>IFERROR(#REF!/tbl_EcommerceSales[[#This Row],[Total_Cost]], 0)</f>
        <v>0</v>
      </c>
      <c r="AA4089" t="str">
        <f>TEXT(tbl_EcommerceSales[[#This Row],[Order_Date]],"mmm")</f>
        <v>Mar</v>
      </c>
      <c r="AB4089">
        <f>YEAR(tbl_EcommerceSales[[#This Row],[Order_Date]])</f>
        <v>2026</v>
      </c>
      <c r="AC4089" t="str">
        <f>IF(tbl_EcommerceSales[[#This Row],[Age]]&lt;18,"Under 18",IF(tbl_EcommerceSales[[#This Row],[Age]]&lt;=25,"18-25",IF(tbl_EcommerceSales[[#This Row],[Age]]&lt;=35,"26-35",IF(tbl_EcommerceSales[[#This Row],[Age]]&lt;=45,"36-45",IF(tbl_EcommerceSales[[#This Row],[Age]]&lt;=55,"46-55","56+")))))</f>
        <v>36-45</v>
      </c>
    </row>
    <row r="4090" spans="1:29" x14ac:dyDescent="0.35">
      <c r="A4090" t="s">
        <v>6163</v>
      </c>
      <c r="B4090" s="7">
        <v>46104</v>
      </c>
      <c r="C4090" t="s">
        <v>1853</v>
      </c>
      <c r="D4090" t="s">
        <v>51</v>
      </c>
      <c r="E4090" t="s">
        <v>25</v>
      </c>
      <c r="F4090">
        <v>31</v>
      </c>
      <c r="G4090" t="s">
        <v>155</v>
      </c>
      <c r="H4090" t="s">
        <v>88</v>
      </c>
      <c r="I4090" t="s">
        <v>165</v>
      </c>
      <c r="J4090" t="s">
        <v>166</v>
      </c>
      <c r="K4090" t="s">
        <v>42</v>
      </c>
      <c r="L4090" t="s">
        <v>167</v>
      </c>
      <c r="M4090">
        <v>3</v>
      </c>
      <c r="N4090" s="2">
        <v>1799</v>
      </c>
      <c r="O4090" s="3">
        <v>0.05</v>
      </c>
      <c r="P4090" s="2">
        <v>2700</v>
      </c>
      <c r="Q4090" t="s">
        <v>32</v>
      </c>
      <c r="R4090" t="s">
        <v>33</v>
      </c>
      <c r="S4090" t="s">
        <v>34</v>
      </c>
      <c r="T4090" s="4">
        <v>5</v>
      </c>
      <c r="U4090" s="11">
        <f t="shared" si="63"/>
        <v>5397</v>
      </c>
      <c r="V4090" s="11">
        <f>tbl_EcommerceSales[[#This Row],[Gross_Sales]]*tbl_EcommerceSales[[#This Row],[Discount]]</f>
        <v>269.85000000000002</v>
      </c>
      <c r="W4090" s="11">
        <f>tbl_EcommerceSales[[#This Row],[Gross_Sales]]-tbl_EcommerceSales[[#This Row],[Discount_Amount]]</f>
        <v>5127.1499999999996</v>
      </c>
      <c r="X4090" s="11">
        <f>tbl_EcommerceSales[[#This Row],[Quantity]] * _xlfn.XLOOKUP(tbl_EcommerceSales[[#This Row],[Product_ID]], Product_Master!A:A, Product_Master!F:F)</f>
        <v>2700</v>
      </c>
      <c r="Y4090" s="11">
        <f>tbl_EcommerceSales[[#This Row],[Net_Revenue]]-tbl_EcommerceSales[[#This Row],[Total_Cost]]</f>
        <v>2427.1499999999996</v>
      </c>
      <c r="Z4090" s="9">
        <f>IFERROR(#REF!/tbl_EcommerceSales[[#This Row],[Total_Cost]], 0)</f>
        <v>0</v>
      </c>
      <c r="AA4090" t="str">
        <f>TEXT(tbl_EcommerceSales[[#This Row],[Order_Date]],"mmm")</f>
        <v>Mar</v>
      </c>
      <c r="AB4090">
        <f>YEAR(tbl_EcommerceSales[[#This Row],[Order_Date]])</f>
        <v>2026</v>
      </c>
      <c r="AC4090" t="str">
        <f>IF(tbl_EcommerceSales[[#This Row],[Age]]&lt;18,"Under 18",IF(tbl_EcommerceSales[[#This Row],[Age]]&lt;=25,"18-25",IF(tbl_EcommerceSales[[#This Row],[Age]]&lt;=35,"26-35",IF(tbl_EcommerceSales[[#This Row],[Age]]&lt;=45,"36-45",IF(tbl_EcommerceSales[[#This Row],[Age]]&lt;=55,"46-55","56+")))))</f>
        <v>26-35</v>
      </c>
    </row>
    <row r="4091" spans="1:29" x14ac:dyDescent="0.35">
      <c r="A4091" t="s">
        <v>6164</v>
      </c>
      <c r="B4091" s="7">
        <v>46104</v>
      </c>
      <c r="C4091" t="s">
        <v>1781</v>
      </c>
      <c r="D4091" t="s">
        <v>79</v>
      </c>
      <c r="E4091" t="s">
        <v>25</v>
      </c>
      <c r="F4091">
        <v>18</v>
      </c>
      <c r="G4091" t="s">
        <v>192</v>
      </c>
      <c r="H4091" t="s">
        <v>27</v>
      </c>
      <c r="I4091" t="s">
        <v>241</v>
      </c>
      <c r="J4091" t="s">
        <v>242</v>
      </c>
      <c r="K4091" t="s">
        <v>42</v>
      </c>
      <c r="L4091" t="s">
        <v>243</v>
      </c>
      <c r="M4091">
        <v>1</v>
      </c>
      <c r="N4091" s="2">
        <v>649</v>
      </c>
      <c r="O4091" s="3">
        <v>0.05</v>
      </c>
      <c r="P4091" s="2">
        <v>290</v>
      </c>
      <c r="Q4091" t="s">
        <v>123</v>
      </c>
      <c r="R4091" t="s">
        <v>33</v>
      </c>
      <c r="S4091" t="s">
        <v>34</v>
      </c>
      <c r="T4091" s="4">
        <v>5</v>
      </c>
      <c r="U4091" s="11">
        <f t="shared" si="63"/>
        <v>649</v>
      </c>
      <c r="V4091" s="11">
        <f>tbl_EcommerceSales[[#This Row],[Gross_Sales]]*tbl_EcommerceSales[[#This Row],[Discount]]</f>
        <v>32.450000000000003</v>
      </c>
      <c r="W4091" s="11">
        <f>tbl_EcommerceSales[[#This Row],[Gross_Sales]]-tbl_EcommerceSales[[#This Row],[Discount_Amount]]</f>
        <v>616.54999999999995</v>
      </c>
      <c r="X4091" s="11">
        <f>tbl_EcommerceSales[[#This Row],[Quantity]] * _xlfn.XLOOKUP(tbl_EcommerceSales[[#This Row],[Product_ID]], Product_Master!A:A, Product_Master!F:F)</f>
        <v>290</v>
      </c>
      <c r="Y4091" s="11">
        <f>tbl_EcommerceSales[[#This Row],[Net_Revenue]]-tbl_EcommerceSales[[#This Row],[Total_Cost]]</f>
        <v>326.54999999999995</v>
      </c>
      <c r="Z4091" s="9">
        <f>IFERROR(#REF!/tbl_EcommerceSales[[#This Row],[Total_Cost]], 0)</f>
        <v>0</v>
      </c>
      <c r="AA4091" t="str">
        <f>TEXT(tbl_EcommerceSales[[#This Row],[Order_Date]],"mmm")</f>
        <v>Mar</v>
      </c>
      <c r="AB4091">
        <f>YEAR(tbl_EcommerceSales[[#This Row],[Order_Date]])</f>
        <v>2026</v>
      </c>
      <c r="AC4091" t="str">
        <f>IF(tbl_EcommerceSales[[#This Row],[Age]]&lt;18,"Under 18",IF(tbl_EcommerceSales[[#This Row],[Age]]&lt;=25,"18-25",IF(tbl_EcommerceSales[[#This Row],[Age]]&lt;=35,"26-35",IF(tbl_EcommerceSales[[#This Row],[Age]]&lt;=45,"36-45",IF(tbl_EcommerceSales[[#This Row],[Age]]&lt;=55,"46-55","56+")))))</f>
        <v>18-25</v>
      </c>
    </row>
    <row r="4092" spans="1:29" x14ac:dyDescent="0.35">
      <c r="A4092" t="s">
        <v>6165</v>
      </c>
      <c r="B4092" s="7">
        <v>46104</v>
      </c>
      <c r="C4092" t="s">
        <v>3642</v>
      </c>
      <c r="D4092" t="s">
        <v>37</v>
      </c>
      <c r="E4092" t="s">
        <v>25</v>
      </c>
      <c r="F4092">
        <v>32</v>
      </c>
      <c r="G4092" t="s">
        <v>99</v>
      </c>
      <c r="H4092" t="s">
        <v>88</v>
      </c>
      <c r="I4092" t="s">
        <v>206</v>
      </c>
      <c r="J4092" t="s">
        <v>207</v>
      </c>
      <c r="K4092" t="s">
        <v>177</v>
      </c>
      <c r="L4092" t="s">
        <v>208</v>
      </c>
      <c r="M4092">
        <v>3</v>
      </c>
      <c r="N4092" s="2">
        <v>2199</v>
      </c>
      <c r="O4092" s="3">
        <v>0.1</v>
      </c>
      <c r="P4092" s="2">
        <v>3750</v>
      </c>
      <c r="Q4092" t="s">
        <v>32</v>
      </c>
      <c r="R4092" t="s">
        <v>33</v>
      </c>
      <c r="S4092" t="s">
        <v>34</v>
      </c>
      <c r="T4092" s="4">
        <v>5</v>
      </c>
      <c r="U4092" s="11">
        <f t="shared" si="63"/>
        <v>6597</v>
      </c>
      <c r="V4092" s="11">
        <f>tbl_EcommerceSales[[#This Row],[Gross_Sales]]*tbl_EcommerceSales[[#This Row],[Discount]]</f>
        <v>659.7</v>
      </c>
      <c r="W4092" s="11">
        <f>tbl_EcommerceSales[[#This Row],[Gross_Sales]]-tbl_EcommerceSales[[#This Row],[Discount_Amount]]</f>
        <v>5937.3</v>
      </c>
      <c r="X4092" s="11">
        <f>tbl_EcommerceSales[[#This Row],[Quantity]] * _xlfn.XLOOKUP(tbl_EcommerceSales[[#This Row],[Product_ID]], Product_Master!A:A, Product_Master!F:F)</f>
        <v>3750</v>
      </c>
      <c r="Y4092" s="11">
        <f>tbl_EcommerceSales[[#This Row],[Net_Revenue]]-tbl_EcommerceSales[[#This Row],[Total_Cost]]</f>
        <v>2187.3000000000002</v>
      </c>
      <c r="Z4092" s="9">
        <f>IFERROR(#REF!/tbl_EcommerceSales[[#This Row],[Total_Cost]], 0)</f>
        <v>0</v>
      </c>
      <c r="AA4092" t="str">
        <f>TEXT(tbl_EcommerceSales[[#This Row],[Order_Date]],"mmm")</f>
        <v>Mar</v>
      </c>
      <c r="AB4092">
        <f>YEAR(tbl_EcommerceSales[[#This Row],[Order_Date]])</f>
        <v>2026</v>
      </c>
      <c r="AC4092" t="str">
        <f>IF(tbl_EcommerceSales[[#This Row],[Age]]&lt;18,"Under 18",IF(tbl_EcommerceSales[[#This Row],[Age]]&lt;=25,"18-25",IF(tbl_EcommerceSales[[#This Row],[Age]]&lt;=35,"26-35",IF(tbl_EcommerceSales[[#This Row],[Age]]&lt;=45,"36-45",IF(tbl_EcommerceSales[[#This Row],[Age]]&lt;=55,"46-55","56+")))))</f>
        <v>26-35</v>
      </c>
    </row>
    <row r="4093" spans="1:29" x14ac:dyDescent="0.35">
      <c r="A4093" t="s">
        <v>6166</v>
      </c>
      <c r="B4093" s="7">
        <v>46104</v>
      </c>
      <c r="C4093" t="s">
        <v>538</v>
      </c>
      <c r="D4093" t="s">
        <v>312</v>
      </c>
      <c r="E4093" t="s">
        <v>25</v>
      </c>
      <c r="F4093">
        <v>26</v>
      </c>
      <c r="G4093" t="s">
        <v>246</v>
      </c>
      <c r="H4093" t="s">
        <v>27</v>
      </c>
      <c r="I4093" t="s">
        <v>117</v>
      </c>
      <c r="J4093" t="s">
        <v>118</v>
      </c>
      <c r="K4093" t="s">
        <v>82</v>
      </c>
      <c r="L4093" t="s">
        <v>119</v>
      </c>
      <c r="M4093">
        <v>1</v>
      </c>
      <c r="N4093" s="2">
        <v>3299</v>
      </c>
      <c r="O4093" s="3">
        <v>0.05</v>
      </c>
      <c r="P4093" s="2">
        <v>2100</v>
      </c>
      <c r="Q4093" t="s">
        <v>123</v>
      </c>
      <c r="R4093" t="s">
        <v>33</v>
      </c>
      <c r="S4093" t="s">
        <v>57</v>
      </c>
      <c r="T4093" s="4">
        <v>2</v>
      </c>
      <c r="U4093" s="11">
        <f t="shared" si="63"/>
        <v>3299</v>
      </c>
      <c r="V4093" s="11">
        <f>tbl_EcommerceSales[[#This Row],[Gross_Sales]]*tbl_EcommerceSales[[#This Row],[Discount]]</f>
        <v>164.95000000000002</v>
      </c>
      <c r="W4093" s="11">
        <f>tbl_EcommerceSales[[#This Row],[Gross_Sales]]-tbl_EcommerceSales[[#This Row],[Discount_Amount]]</f>
        <v>3134.05</v>
      </c>
      <c r="X4093" s="11">
        <f>tbl_EcommerceSales[[#This Row],[Quantity]] * _xlfn.XLOOKUP(tbl_EcommerceSales[[#This Row],[Product_ID]], Product_Master!A:A, Product_Master!F:F)</f>
        <v>2100</v>
      </c>
      <c r="Y4093" s="11">
        <f>tbl_EcommerceSales[[#This Row],[Net_Revenue]]-tbl_EcommerceSales[[#This Row],[Total_Cost]]</f>
        <v>1034.0500000000002</v>
      </c>
      <c r="Z4093" s="9">
        <f>IFERROR(#REF!/tbl_EcommerceSales[[#This Row],[Total_Cost]], 0)</f>
        <v>0</v>
      </c>
      <c r="AA4093" t="str">
        <f>TEXT(tbl_EcommerceSales[[#This Row],[Order_Date]],"mmm")</f>
        <v>Mar</v>
      </c>
      <c r="AB4093">
        <f>YEAR(tbl_EcommerceSales[[#This Row],[Order_Date]])</f>
        <v>2026</v>
      </c>
      <c r="AC4093" t="str">
        <f>IF(tbl_EcommerceSales[[#This Row],[Age]]&lt;18,"Under 18",IF(tbl_EcommerceSales[[#This Row],[Age]]&lt;=25,"18-25",IF(tbl_EcommerceSales[[#This Row],[Age]]&lt;=35,"26-35",IF(tbl_EcommerceSales[[#This Row],[Age]]&lt;=45,"36-45",IF(tbl_EcommerceSales[[#This Row],[Age]]&lt;=55,"46-55","56+")))))</f>
        <v>26-35</v>
      </c>
    </row>
    <row r="4094" spans="1:29" x14ac:dyDescent="0.35">
      <c r="A4094" t="s">
        <v>6167</v>
      </c>
      <c r="B4094" s="7">
        <v>46104</v>
      </c>
      <c r="C4094" t="s">
        <v>591</v>
      </c>
      <c r="D4094" t="s">
        <v>151</v>
      </c>
      <c r="E4094" t="s">
        <v>48</v>
      </c>
      <c r="F4094">
        <v>46</v>
      </c>
      <c r="G4094" t="s">
        <v>155</v>
      </c>
      <c r="H4094" t="s">
        <v>88</v>
      </c>
      <c r="I4094" t="s">
        <v>212</v>
      </c>
      <c r="J4094" t="s">
        <v>213</v>
      </c>
      <c r="K4094" t="s">
        <v>177</v>
      </c>
      <c r="L4094" t="s">
        <v>178</v>
      </c>
      <c r="M4094">
        <v>3</v>
      </c>
      <c r="N4094" s="2">
        <v>2499</v>
      </c>
      <c r="O4094" s="3">
        <v>0.1</v>
      </c>
      <c r="P4094" s="2">
        <v>4350</v>
      </c>
      <c r="Q4094" t="s">
        <v>123</v>
      </c>
      <c r="R4094" t="s">
        <v>33</v>
      </c>
      <c r="S4094" t="s">
        <v>34</v>
      </c>
      <c r="T4094" s="4">
        <v>4</v>
      </c>
      <c r="U4094" s="11">
        <f t="shared" si="63"/>
        <v>7497</v>
      </c>
      <c r="V4094" s="11">
        <f>tbl_EcommerceSales[[#This Row],[Gross_Sales]]*tbl_EcommerceSales[[#This Row],[Discount]]</f>
        <v>749.7</v>
      </c>
      <c r="W4094" s="11">
        <f>tbl_EcommerceSales[[#This Row],[Gross_Sales]]-tbl_EcommerceSales[[#This Row],[Discount_Amount]]</f>
        <v>6747.3</v>
      </c>
      <c r="X4094" s="11">
        <f>tbl_EcommerceSales[[#This Row],[Quantity]] * _xlfn.XLOOKUP(tbl_EcommerceSales[[#This Row],[Product_ID]], Product_Master!A:A, Product_Master!F:F)</f>
        <v>4350</v>
      </c>
      <c r="Y4094" s="11">
        <f>tbl_EcommerceSales[[#This Row],[Net_Revenue]]-tbl_EcommerceSales[[#This Row],[Total_Cost]]</f>
        <v>2397.3000000000002</v>
      </c>
      <c r="Z4094" s="9">
        <f>IFERROR(#REF!/tbl_EcommerceSales[[#This Row],[Total_Cost]], 0)</f>
        <v>0</v>
      </c>
      <c r="AA4094" t="str">
        <f>TEXT(tbl_EcommerceSales[[#This Row],[Order_Date]],"mmm")</f>
        <v>Mar</v>
      </c>
      <c r="AB4094">
        <f>YEAR(tbl_EcommerceSales[[#This Row],[Order_Date]])</f>
        <v>2026</v>
      </c>
      <c r="AC4094" t="str">
        <f>IF(tbl_EcommerceSales[[#This Row],[Age]]&lt;18,"Under 18",IF(tbl_EcommerceSales[[#This Row],[Age]]&lt;=25,"18-25",IF(tbl_EcommerceSales[[#This Row],[Age]]&lt;=35,"26-35",IF(tbl_EcommerceSales[[#This Row],[Age]]&lt;=45,"36-45",IF(tbl_EcommerceSales[[#This Row],[Age]]&lt;=55,"46-55","56+")))))</f>
        <v>46-55</v>
      </c>
    </row>
    <row r="4095" spans="1:29" x14ac:dyDescent="0.35">
      <c r="A4095" t="s">
        <v>6168</v>
      </c>
      <c r="B4095" s="7">
        <v>46104</v>
      </c>
      <c r="C4095" t="s">
        <v>329</v>
      </c>
      <c r="D4095" t="s">
        <v>235</v>
      </c>
      <c r="E4095" t="s">
        <v>48</v>
      </c>
      <c r="F4095">
        <v>28</v>
      </c>
      <c r="G4095" t="s">
        <v>174</v>
      </c>
      <c r="H4095" t="s">
        <v>39</v>
      </c>
      <c r="I4095" t="s">
        <v>276</v>
      </c>
      <c r="J4095" t="s">
        <v>277</v>
      </c>
      <c r="K4095" t="s">
        <v>30</v>
      </c>
      <c r="L4095" t="s">
        <v>278</v>
      </c>
      <c r="M4095">
        <v>1</v>
      </c>
      <c r="N4095" s="2">
        <v>1599</v>
      </c>
      <c r="O4095" s="3">
        <v>0.2</v>
      </c>
      <c r="P4095" s="2">
        <v>850</v>
      </c>
      <c r="Q4095" t="s">
        <v>44</v>
      </c>
      <c r="R4095" t="s">
        <v>33</v>
      </c>
      <c r="S4095" t="s">
        <v>34</v>
      </c>
      <c r="T4095" s="4">
        <v>3</v>
      </c>
      <c r="U4095" s="11">
        <f t="shared" si="63"/>
        <v>1599</v>
      </c>
      <c r="V4095" s="11">
        <f>tbl_EcommerceSales[[#This Row],[Gross_Sales]]*tbl_EcommerceSales[[#This Row],[Discount]]</f>
        <v>319.8</v>
      </c>
      <c r="W4095" s="11">
        <f>tbl_EcommerceSales[[#This Row],[Gross_Sales]]-tbl_EcommerceSales[[#This Row],[Discount_Amount]]</f>
        <v>1279.2</v>
      </c>
      <c r="X4095" s="11">
        <f>tbl_EcommerceSales[[#This Row],[Quantity]] * _xlfn.XLOOKUP(tbl_EcommerceSales[[#This Row],[Product_ID]], Product_Master!A:A, Product_Master!F:F)</f>
        <v>850</v>
      </c>
      <c r="Y4095" s="11">
        <f>tbl_EcommerceSales[[#This Row],[Net_Revenue]]-tbl_EcommerceSales[[#This Row],[Total_Cost]]</f>
        <v>429.20000000000005</v>
      </c>
      <c r="Z4095" s="9">
        <f>IFERROR(#REF!/tbl_EcommerceSales[[#This Row],[Total_Cost]], 0)</f>
        <v>0</v>
      </c>
      <c r="AA4095" t="str">
        <f>TEXT(tbl_EcommerceSales[[#This Row],[Order_Date]],"mmm")</f>
        <v>Mar</v>
      </c>
      <c r="AB4095">
        <f>YEAR(tbl_EcommerceSales[[#This Row],[Order_Date]])</f>
        <v>2026</v>
      </c>
      <c r="AC4095" t="str">
        <f>IF(tbl_EcommerceSales[[#This Row],[Age]]&lt;18,"Under 18",IF(tbl_EcommerceSales[[#This Row],[Age]]&lt;=25,"18-25",IF(tbl_EcommerceSales[[#This Row],[Age]]&lt;=35,"26-35",IF(tbl_EcommerceSales[[#This Row],[Age]]&lt;=45,"36-45",IF(tbl_EcommerceSales[[#This Row],[Age]]&lt;=55,"46-55","56+")))))</f>
        <v>26-35</v>
      </c>
    </row>
    <row r="4096" spans="1:29" x14ac:dyDescent="0.35">
      <c r="A4096" t="s">
        <v>6169</v>
      </c>
      <c r="B4096" s="7">
        <v>46104</v>
      </c>
      <c r="C4096" t="s">
        <v>4972</v>
      </c>
      <c r="D4096" t="s">
        <v>24</v>
      </c>
      <c r="E4096" t="s">
        <v>48</v>
      </c>
      <c r="F4096">
        <v>36</v>
      </c>
      <c r="G4096" t="s">
        <v>96</v>
      </c>
      <c r="H4096" t="s">
        <v>39</v>
      </c>
      <c r="I4096" t="s">
        <v>53</v>
      </c>
      <c r="J4096" t="s">
        <v>54</v>
      </c>
      <c r="K4096" t="s">
        <v>55</v>
      </c>
      <c r="L4096" t="s">
        <v>56</v>
      </c>
      <c r="M4096">
        <v>2</v>
      </c>
      <c r="N4096" s="2">
        <v>799</v>
      </c>
      <c r="O4096" s="3">
        <v>0.1</v>
      </c>
      <c r="P4096" s="2">
        <v>780</v>
      </c>
      <c r="Q4096" t="s">
        <v>32</v>
      </c>
      <c r="R4096" t="s">
        <v>33</v>
      </c>
      <c r="S4096" t="s">
        <v>57</v>
      </c>
      <c r="T4096" s="4">
        <v>2</v>
      </c>
      <c r="U4096" s="11">
        <f t="shared" si="63"/>
        <v>1598</v>
      </c>
      <c r="V4096" s="11">
        <f>tbl_EcommerceSales[[#This Row],[Gross_Sales]]*tbl_EcommerceSales[[#This Row],[Discount]]</f>
        <v>159.80000000000001</v>
      </c>
      <c r="W4096" s="11">
        <f>tbl_EcommerceSales[[#This Row],[Gross_Sales]]-tbl_EcommerceSales[[#This Row],[Discount_Amount]]</f>
        <v>1438.2</v>
      </c>
      <c r="X4096" s="11">
        <f>tbl_EcommerceSales[[#This Row],[Quantity]] * _xlfn.XLOOKUP(tbl_EcommerceSales[[#This Row],[Product_ID]], Product_Master!A:A, Product_Master!F:F)</f>
        <v>780</v>
      </c>
      <c r="Y4096" s="11">
        <f>tbl_EcommerceSales[[#This Row],[Net_Revenue]]-tbl_EcommerceSales[[#This Row],[Total_Cost]]</f>
        <v>658.2</v>
      </c>
      <c r="Z4096" s="9">
        <f>IFERROR(#REF!/tbl_EcommerceSales[[#This Row],[Total_Cost]], 0)</f>
        <v>0</v>
      </c>
      <c r="AA4096" t="str">
        <f>TEXT(tbl_EcommerceSales[[#This Row],[Order_Date]],"mmm")</f>
        <v>Mar</v>
      </c>
      <c r="AB4096">
        <f>YEAR(tbl_EcommerceSales[[#This Row],[Order_Date]])</f>
        <v>2026</v>
      </c>
      <c r="AC4096" t="str">
        <f>IF(tbl_EcommerceSales[[#This Row],[Age]]&lt;18,"Under 18",IF(tbl_EcommerceSales[[#This Row],[Age]]&lt;=25,"18-25",IF(tbl_EcommerceSales[[#This Row],[Age]]&lt;=35,"26-35",IF(tbl_EcommerceSales[[#This Row],[Age]]&lt;=45,"36-45",IF(tbl_EcommerceSales[[#This Row],[Age]]&lt;=55,"46-55","56+")))))</f>
        <v>36-45</v>
      </c>
    </row>
    <row r="4097" spans="1:29" x14ac:dyDescent="0.35">
      <c r="A4097" t="s">
        <v>6170</v>
      </c>
      <c r="B4097" s="7">
        <v>46104</v>
      </c>
      <c r="C4097" t="s">
        <v>2877</v>
      </c>
      <c r="D4097" t="s">
        <v>227</v>
      </c>
      <c r="E4097" t="s">
        <v>25</v>
      </c>
      <c r="F4097">
        <v>37</v>
      </c>
      <c r="G4097" t="s">
        <v>103</v>
      </c>
      <c r="H4097" t="s">
        <v>27</v>
      </c>
      <c r="I4097" t="s">
        <v>175</v>
      </c>
      <c r="J4097" t="s">
        <v>176</v>
      </c>
      <c r="K4097" t="s">
        <v>177</v>
      </c>
      <c r="L4097" t="s">
        <v>178</v>
      </c>
      <c r="M4097">
        <v>5</v>
      </c>
      <c r="N4097" s="2">
        <v>699</v>
      </c>
      <c r="O4097" s="3">
        <v>0.05</v>
      </c>
      <c r="P4097" s="2">
        <v>1600</v>
      </c>
      <c r="Q4097" t="s">
        <v>32</v>
      </c>
      <c r="R4097" t="s">
        <v>33</v>
      </c>
      <c r="S4097" t="s">
        <v>34</v>
      </c>
      <c r="T4097" s="4">
        <v>4</v>
      </c>
      <c r="U4097" s="11">
        <f t="shared" si="63"/>
        <v>3495</v>
      </c>
      <c r="V4097" s="11">
        <f>tbl_EcommerceSales[[#This Row],[Gross_Sales]]*tbl_EcommerceSales[[#This Row],[Discount]]</f>
        <v>174.75</v>
      </c>
      <c r="W4097" s="11">
        <f>tbl_EcommerceSales[[#This Row],[Gross_Sales]]-tbl_EcommerceSales[[#This Row],[Discount_Amount]]</f>
        <v>3320.25</v>
      </c>
      <c r="X4097" s="11">
        <f>tbl_EcommerceSales[[#This Row],[Quantity]] * _xlfn.XLOOKUP(tbl_EcommerceSales[[#This Row],[Product_ID]], Product_Master!A:A, Product_Master!F:F)</f>
        <v>1600</v>
      </c>
      <c r="Y4097" s="11">
        <f>tbl_EcommerceSales[[#This Row],[Net_Revenue]]-tbl_EcommerceSales[[#This Row],[Total_Cost]]</f>
        <v>1720.25</v>
      </c>
      <c r="Z4097" s="9">
        <f>IFERROR(#REF!/tbl_EcommerceSales[[#This Row],[Total_Cost]], 0)</f>
        <v>0</v>
      </c>
      <c r="AA4097" t="str">
        <f>TEXT(tbl_EcommerceSales[[#This Row],[Order_Date]],"mmm")</f>
        <v>Mar</v>
      </c>
      <c r="AB4097">
        <f>YEAR(tbl_EcommerceSales[[#This Row],[Order_Date]])</f>
        <v>2026</v>
      </c>
      <c r="AC4097" t="str">
        <f>IF(tbl_EcommerceSales[[#This Row],[Age]]&lt;18,"Under 18",IF(tbl_EcommerceSales[[#This Row],[Age]]&lt;=25,"18-25",IF(tbl_EcommerceSales[[#This Row],[Age]]&lt;=35,"26-35",IF(tbl_EcommerceSales[[#This Row],[Age]]&lt;=45,"36-45",IF(tbl_EcommerceSales[[#This Row],[Age]]&lt;=55,"46-55","56+")))))</f>
        <v>36-45</v>
      </c>
    </row>
    <row r="4098" spans="1:29" x14ac:dyDescent="0.35">
      <c r="A4098" t="s">
        <v>6171</v>
      </c>
      <c r="B4098" s="7">
        <v>46105</v>
      </c>
      <c r="C4098" t="s">
        <v>1417</v>
      </c>
      <c r="D4098" t="s">
        <v>342</v>
      </c>
      <c r="E4098" t="s">
        <v>48</v>
      </c>
      <c r="F4098">
        <v>39</v>
      </c>
      <c r="G4098" t="s">
        <v>136</v>
      </c>
      <c r="H4098" t="s">
        <v>88</v>
      </c>
      <c r="I4098" t="s">
        <v>28</v>
      </c>
      <c r="J4098" t="s">
        <v>29</v>
      </c>
      <c r="K4098" t="s">
        <v>30</v>
      </c>
      <c r="L4098" t="s">
        <v>31</v>
      </c>
      <c r="M4098">
        <v>2</v>
      </c>
      <c r="N4098" s="2">
        <v>5999</v>
      </c>
      <c r="O4098" s="3">
        <v>0.05</v>
      </c>
      <c r="P4098" s="2">
        <v>7800</v>
      </c>
      <c r="Q4098" t="s">
        <v>76</v>
      </c>
      <c r="R4098" t="s">
        <v>33</v>
      </c>
      <c r="S4098" t="s">
        <v>57</v>
      </c>
      <c r="T4098" s="4">
        <v>5</v>
      </c>
      <c r="U4098" s="11">
        <f t="shared" ref="U4098:U4161" si="64">M4098*N4098</f>
        <v>11998</v>
      </c>
      <c r="V4098" s="11">
        <f>tbl_EcommerceSales[[#This Row],[Gross_Sales]]*tbl_EcommerceSales[[#This Row],[Discount]]</f>
        <v>599.9</v>
      </c>
      <c r="W4098" s="11">
        <f>tbl_EcommerceSales[[#This Row],[Gross_Sales]]-tbl_EcommerceSales[[#This Row],[Discount_Amount]]</f>
        <v>11398.1</v>
      </c>
      <c r="X4098" s="11">
        <f>tbl_EcommerceSales[[#This Row],[Quantity]] * _xlfn.XLOOKUP(tbl_EcommerceSales[[#This Row],[Product_ID]], Product_Master!A:A, Product_Master!F:F)</f>
        <v>7800</v>
      </c>
      <c r="Y4098" s="11">
        <f>tbl_EcommerceSales[[#This Row],[Net_Revenue]]-tbl_EcommerceSales[[#This Row],[Total_Cost]]</f>
        <v>3598.1000000000004</v>
      </c>
      <c r="Z4098" s="9">
        <f>IFERROR(#REF!/tbl_EcommerceSales[[#This Row],[Total_Cost]], 0)</f>
        <v>0</v>
      </c>
      <c r="AA4098" t="str">
        <f>TEXT(tbl_EcommerceSales[[#This Row],[Order_Date]],"mmm")</f>
        <v>Mar</v>
      </c>
      <c r="AB4098">
        <f>YEAR(tbl_EcommerceSales[[#This Row],[Order_Date]])</f>
        <v>2026</v>
      </c>
      <c r="AC4098" t="str">
        <f>IF(tbl_EcommerceSales[[#This Row],[Age]]&lt;18,"Under 18",IF(tbl_EcommerceSales[[#This Row],[Age]]&lt;=25,"18-25",IF(tbl_EcommerceSales[[#This Row],[Age]]&lt;=35,"26-35",IF(tbl_EcommerceSales[[#This Row],[Age]]&lt;=45,"36-45",IF(tbl_EcommerceSales[[#This Row],[Age]]&lt;=55,"46-55","56+")))))</f>
        <v>36-45</v>
      </c>
    </row>
    <row r="4099" spans="1:29" x14ac:dyDescent="0.35">
      <c r="A4099" t="s">
        <v>6172</v>
      </c>
      <c r="B4099" s="7">
        <v>46105</v>
      </c>
      <c r="C4099" t="s">
        <v>6173</v>
      </c>
      <c r="D4099" t="s">
        <v>195</v>
      </c>
      <c r="E4099" t="s">
        <v>48</v>
      </c>
      <c r="F4099">
        <v>35</v>
      </c>
      <c r="G4099" t="s">
        <v>145</v>
      </c>
      <c r="H4099" t="s">
        <v>39</v>
      </c>
      <c r="I4099" t="s">
        <v>241</v>
      </c>
      <c r="J4099" t="s">
        <v>242</v>
      </c>
      <c r="K4099" t="s">
        <v>42</v>
      </c>
      <c r="L4099" t="s">
        <v>243</v>
      </c>
      <c r="M4099">
        <v>1</v>
      </c>
      <c r="N4099" s="2">
        <v>649</v>
      </c>
      <c r="O4099" s="3">
        <v>0.15</v>
      </c>
      <c r="P4099" s="2">
        <v>290</v>
      </c>
      <c r="Q4099" t="s">
        <v>76</v>
      </c>
      <c r="R4099" t="s">
        <v>33</v>
      </c>
      <c r="S4099" t="s">
        <v>34</v>
      </c>
      <c r="T4099" s="4">
        <v>5</v>
      </c>
      <c r="U4099" s="11">
        <f t="shared" si="64"/>
        <v>649</v>
      </c>
      <c r="V4099" s="11">
        <f>tbl_EcommerceSales[[#This Row],[Gross_Sales]]*tbl_EcommerceSales[[#This Row],[Discount]]</f>
        <v>97.35</v>
      </c>
      <c r="W4099" s="11">
        <f>tbl_EcommerceSales[[#This Row],[Gross_Sales]]-tbl_EcommerceSales[[#This Row],[Discount_Amount]]</f>
        <v>551.65</v>
      </c>
      <c r="X4099" s="11">
        <f>tbl_EcommerceSales[[#This Row],[Quantity]] * _xlfn.XLOOKUP(tbl_EcommerceSales[[#This Row],[Product_ID]], Product_Master!A:A, Product_Master!F:F)</f>
        <v>290</v>
      </c>
      <c r="Y4099" s="11">
        <f>tbl_EcommerceSales[[#This Row],[Net_Revenue]]-tbl_EcommerceSales[[#This Row],[Total_Cost]]</f>
        <v>261.64999999999998</v>
      </c>
      <c r="Z4099" s="9">
        <f>IFERROR(#REF!/tbl_EcommerceSales[[#This Row],[Total_Cost]], 0)</f>
        <v>0</v>
      </c>
      <c r="AA4099" t="str">
        <f>TEXT(tbl_EcommerceSales[[#This Row],[Order_Date]],"mmm")</f>
        <v>Mar</v>
      </c>
      <c r="AB4099">
        <f>YEAR(tbl_EcommerceSales[[#This Row],[Order_Date]])</f>
        <v>2026</v>
      </c>
      <c r="AC4099" t="str">
        <f>IF(tbl_EcommerceSales[[#This Row],[Age]]&lt;18,"Under 18",IF(tbl_EcommerceSales[[#This Row],[Age]]&lt;=25,"18-25",IF(tbl_EcommerceSales[[#This Row],[Age]]&lt;=35,"26-35",IF(tbl_EcommerceSales[[#This Row],[Age]]&lt;=45,"36-45",IF(tbl_EcommerceSales[[#This Row],[Age]]&lt;=55,"46-55","56+")))))</f>
        <v>26-35</v>
      </c>
    </row>
    <row r="4100" spans="1:29" x14ac:dyDescent="0.35">
      <c r="A4100" t="s">
        <v>6174</v>
      </c>
      <c r="B4100" s="7">
        <v>46105</v>
      </c>
      <c r="C4100" t="s">
        <v>2354</v>
      </c>
      <c r="D4100" t="s">
        <v>148</v>
      </c>
      <c r="E4100" t="s">
        <v>48</v>
      </c>
      <c r="F4100">
        <v>33</v>
      </c>
      <c r="G4100" t="s">
        <v>107</v>
      </c>
      <c r="H4100" t="s">
        <v>39</v>
      </c>
      <c r="I4100" t="s">
        <v>160</v>
      </c>
      <c r="J4100" t="s">
        <v>161</v>
      </c>
      <c r="K4100" t="s">
        <v>91</v>
      </c>
      <c r="L4100" t="s">
        <v>133</v>
      </c>
      <c r="M4100">
        <v>3</v>
      </c>
      <c r="N4100" s="2">
        <v>1099</v>
      </c>
      <c r="O4100" s="3">
        <v>0.15</v>
      </c>
      <c r="P4100" s="2">
        <v>1560</v>
      </c>
      <c r="Q4100" t="s">
        <v>319</v>
      </c>
      <c r="R4100" t="s">
        <v>33</v>
      </c>
      <c r="S4100" t="s">
        <v>34</v>
      </c>
      <c r="T4100" s="4">
        <v>5</v>
      </c>
      <c r="U4100" s="11">
        <f t="shared" si="64"/>
        <v>3297</v>
      </c>
      <c r="V4100" s="11">
        <f>tbl_EcommerceSales[[#This Row],[Gross_Sales]]*tbl_EcommerceSales[[#This Row],[Discount]]</f>
        <v>494.54999999999995</v>
      </c>
      <c r="W4100" s="11">
        <f>tbl_EcommerceSales[[#This Row],[Gross_Sales]]-tbl_EcommerceSales[[#This Row],[Discount_Amount]]</f>
        <v>2802.45</v>
      </c>
      <c r="X4100" s="11">
        <f>tbl_EcommerceSales[[#This Row],[Quantity]] * _xlfn.XLOOKUP(tbl_EcommerceSales[[#This Row],[Product_ID]], Product_Master!A:A, Product_Master!F:F)</f>
        <v>1560</v>
      </c>
      <c r="Y4100" s="11">
        <f>tbl_EcommerceSales[[#This Row],[Net_Revenue]]-tbl_EcommerceSales[[#This Row],[Total_Cost]]</f>
        <v>1242.4499999999998</v>
      </c>
      <c r="Z4100" s="9">
        <f>IFERROR(#REF!/tbl_EcommerceSales[[#This Row],[Total_Cost]], 0)</f>
        <v>0</v>
      </c>
      <c r="AA4100" t="str">
        <f>TEXT(tbl_EcommerceSales[[#This Row],[Order_Date]],"mmm")</f>
        <v>Mar</v>
      </c>
      <c r="AB4100">
        <f>YEAR(tbl_EcommerceSales[[#This Row],[Order_Date]])</f>
        <v>2026</v>
      </c>
      <c r="AC4100" t="str">
        <f>IF(tbl_EcommerceSales[[#This Row],[Age]]&lt;18,"Under 18",IF(tbl_EcommerceSales[[#This Row],[Age]]&lt;=25,"18-25",IF(tbl_EcommerceSales[[#This Row],[Age]]&lt;=35,"26-35",IF(tbl_EcommerceSales[[#This Row],[Age]]&lt;=45,"36-45",IF(tbl_EcommerceSales[[#This Row],[Age]]&lt;=55,"46-55","56+")))))</f>
        <v>26-35</v>
      </c>
    </row>
    <row r="4101" spans="1:29" x14ac:dyDescent="0.35">
      <c r="A4101" t="s">
        <v>6175</v>
      </c>
      <c r="B4101" s="7">
        <v>46105</v>
      </c>
      <c r="C4101" t="s">
        <v>669</v>
      </c>
      <c r="D4101" t="s">
        <v>195</v>
      </c>
      <c r="E4101" t="s">
        <v>48</v>
      </c>
      <c r="F4101">
        <v>35</v>
      </c>
      <c r="G4101" t="s">
        <v>71</v>
      </c>
      <c r="H4101" t="s">
        <v>72</v>
      </c>
      <c r="I4101" t="s">
        <v>67</v>
      </c>
      <c r="J4101" t="s">
        <v>68</v>
      </c>
      <c r="K4101" t="s">
        <v>42</v>
      </c>
      <c r="L4101" t="s">
        <v>43</v>
      </c>
      <c r="M4101">
        <v>1</v>
      </c>
      <c r="N4101" s="2">
        <v>799</v>
      </c>
      <c r="O4101" s="3">
        <v>0.15</v>
      </c>
      <c r="P4101" s="2">
        <v>360</v>
      </c>
      <c r="Q4101" t="s">
        <v>156</v>
      </c>
      <c r="R4101" t="s">
        <v>33</v>
      </c>
      <c r="S4101" t="s">
        <v>57</v>
      </c>
      <c r="T4101" s="4">
        <v>4</v>
      </c>
      <c r="U4101" s="11">
        <f t="shared" si="64"/>
        <v>799</v>
      </c>
      <c r="V4101" s="11">
        <f>tbl_EcommerceSales[[#This Row],[Gross_Sales]]*tbl_EcommerceSales[[#This Row],[Discount]]</f>
        <v>119.85</v>
      </c>
      <c r="W4101" s="11">
        <f>tbl_EcommerceSales[[#This Row],[Gross_Sales]]-tbl_EcommerceSales[[#This Row],[Discount_Amount]]</f>
        <v>679.15</v>
      </c>
      <c r="X4101" s="11">
        <f>tbl_EcommerceSales[[#This Row],[Quantity]] * _xlfn.XLOOKUP(tbl_EcommerceSales[[#This Row],[Product_ID]], Product_Master!A:A, Product_Master!F:F)</f>
        <v>360</v>
      </c>
      <c r="Y4101" s="11">
        <f>tbl_EcommerceSales[[#This Row],[Net_Revenue]]-tbl_EcommerceSales[[#This Row],[Total_Cost]]</f>
        <v>319.14999999999998</v>
      </c>
      <c r="Z4101" s="9">
        <f>IFERROR(#REF!/tbl_EcommerceSales[[#This Row],[Total_Cost]], 0)</f>
        <v>0</v>
      </c>
      <c r="AA4101" t="str">
        <f>TEXT(tbl_EcommerceSales[[#This Row],[Order_Date]],"mmm")</f>
        <v>Mar</v>
      </c>
      <c r="AB4101">
        <f>YEAR(tbl_EcommerceSales[[#This Row],[Order_Date]])</f>
        <v>2026</v>
      </c>
      <c r="AC4101" t="str">
        <f>IF(tbl_EcommerceSales[[#This Row],[Age]]&lt;18,"Under 18",IF(tbl_EcommerceSales[[#This Row],[Age]]&lt;=25,"18-25",IF(tbl_EcommerceSales[[#This Row],[Age]]&lt;=35,"26-35",IF(tbl_EcommerceSales[[#This Row],[Age]]&lt;=45,"36-45",IF(tbl_EcommerceSales[[#This Row],[Age]]&lt;=55,"46-55","56+")))))</f>
        <v>26-35</v>
      </c>
    </row>
    <row r="4102" spans="1:29" x14ac:dyDescent="0.35">
      <c r="A4102" t="s">
        <v>6176</v>
      </c>
      <c r="B4102" s="7">
        <v>46105</v>
      </c>
      <c r="C4102" t="s">
        <v>3922</v>
      </c>
      <c r="D4102" t="s">
        <v>66</v>
      </c>
      <c r="E4102" t="s">
        <v>48</v>
      </c>
      <c r="F4102">
        <v>28</v>
      </c>
      <c r="G4102" t="s">
        <v>136</v>
      </c>
      <c r="H4102" t="s">
        <v>88</v>
      </c>
      <c r="I4102" t="s">
        <v>290</v>
      </c>
      <c r="J4102" t="s">
        <v>291</v>
      </c>
      <c r="K4102" t="s">
        <v>30</v>
      </c>
      <c r="L4102" t="s">
        <v>31</v>
      </c>
      <c r="M4102">
        <v>3</v>
      </c>
      <c r="N4102" s="2">
        <v>3499</v>
      </c>
      <c r="O4102" s="3">
        <v>0.05</v>
      </c>
      <c r="P4102" s="2">
        <v>6750</v>
      </c>
      <c r="Q4102" t="s">
        <v>156</v>
      </c>
      <c r="R4102" t="s">
        <v>33</v>
      </c>
      <c r="S4102" t="s">
        <v>34</v>
      </c>
      <c r="T4102" s="4">
        <v>4</v>
      </c>
      <c r="U4102" s="11">
        <f t="shared" si="64"/>
        <v>10497</v>
      </c>
      <c r="V4102" s="11">
        <f>tbl_EcommerceSales[[#This Row],[Gross_Sales]]*tbl_EcommerceSales[[#This Row],[Discount]]</f>
        <v>524.85</v>
      </c>
      <c r="W4102" s="11">
        <f>tbl_EcommerceSales[[#This Row],[Gross_Sales]]-tbl_EcommerceSales[[#This Row],[Discount_Amount]]</f>
        <v>9972.15</v>
      </c>
      <c r="X4102" s="11">
        <f>tbl_EcommerceSales[[#This Row],[Quantity]] * _xlfn.XLOOKUP(tbl_EcommerceSales[[#This Row],[Product_ID]], Product_Master!A:A, Product_Master!F:F)</f>
        <v>6750</v>
      </c>
      <c r="Y4102" s="11">
        <f>tbl_EcommerceSales[[#This Row],[Net_Revenue]]-tbl_EcommerceSales[[#This Row],[Total_Cost]]</f>
        <v>3222.1499999999996</v>
      </c>
      <c r="Z4102" s="9">
        <f>IFERROR(#REF!/tbl_EcommerceSales[[#This Row],[Total_Cost]], 0)</f>
        <v>0</v>
      </c>
      <c r="AA4102" t="str">
        <f>TEXT(tbl_EcommerceSales[[#This Row],[Order_Date]],"mmm")</f>
        <v>Mar</v>
      </c>
      <c r="AB4102">
        <f>YEAR(tbl_EcommerceSales[[#This Row],[Order_Date]])</f>
        <v>2026</v>
      </c>
      <c r="AC4102" t="str">
        <f>IF(tbl_EcommerceSales[[#This Row],[Age]]&lt;18,"Under 18",IF(tbl_EcommerceSales[[#This Row],[Age]]&lt;=25,"18-25",IF(tbl_EcommerceSales[[#This Row],[Age]]&lt;=35,"26-35",IF(tbl_EcommerceSales[[#This Row],[Age]]&lt;=45,"36-45",IF(tbl_EcommerceSales[[#This Row],[Age]]&lt;=55,"46-55","56+")))))</f>
        <v>26-35</v>
      </c>
    </row>
    <row r="4103" spans="1:29" x14ac:dyDescent="0.35">
      <c r="A4103" t="s">
        <v>6177</v>
      </c>
      <c r="B4103" s="7">
        <v>46105</v>
      </c>
      <c r="C4103" t="s">
        <v>3429</v>
      </c>
      <c r="D4103" t="s">
        <v>102</v>
      </c>
      <c r="E4103" t="s">
        <v>48</v>
      </c>
      <c r="F4103">
        <v>29</v>
      </c>
      <c r="G4103" t="s">
        <v>145</v>
      </c>
      <c r="H4103" t="s">
        <v>39</v>
      </c>
      <c r="I4103" t="s">
        <v>221</v>
      </c>
      <c r="J4103" t="s">
        <v>222</v>
      </c>
      <c r="K4103" t="s">
        <v>177</v>
      </c>
      <c r="L4103" t="s">
        <v>208</v>
      </c>
      <c r="M4103">
        <v>1</v>
      </c>
      <c r="N4103" s="2">
        <v>1499</v>
      </c>
      <c r="O4103" s="3">
        <v>0.15</v>
      </c>
      <c r="P4103" s="2">
        <v>800</v>
      </c>
      <c r="Q4103" t="s">
        <v>44</v>
      </c>
      <c r="R4103" t="s">
        <v>33</v>
      </c>
      <c r="S4103" t="s">
        <v>57</v>
      </c>
      <c r="T4103" s="4">
        <v>1</v>
      </c>
      <c r="U4103" s="11">
        <f t="shared" si="64"/>
        <v>1499</v>
      </c>
      <c r="V4103" s="11">
        <f>tbl_EcommerceSales[[#This Row],[Gross_Sales]]*tbl_EcommerceSales[[#This Row],[Discount]]</f>
        <v>224.85</v>
      </c>
      <c r="W4103" s="11">
        <f>tbl_EcommerceSales[[#This Row],[Gross_Sales]]-tbl_EcommerceSales[[#This Row],[Discount_Amount]]</f>
        <v>1274.1500000000001</v>
      </c>
      <c r="X4103" s="11">
        <f>tbl_EcommerceSales[[#This Row],[Quantity]] * _xlfn.XLOOKUP(tbl_EcommerceSales[[#This Row],[Product_ID]], Product_Master!A:A, Product_Master!F:F)</f>
        <v>800</v>
      </c>
      <c r="Y4103" s="11">
        <f>tbl_EcommerceSales[[#This Row],[Net_Revenue]]-tbl_EcommerceSales[[#This Row],[Total_Cost]]</f>
        <v>474.15000000000009</v>
      </c>
      <c r="Z4103" s="9">
        <f>IFERROR(#REF!/tbl_EcommerceSales[[#This Row],[Total_Cost]], 0)</f>
        <v>0</v>
      </c>
      <c r="AA4103" t="str">
        <f>TEXT(tbl_EcommerceSales[[#This Row],[Order_Date]],"mmm")</f>
        <v>Mar</v>
      </c>
      <c r="AB4103">
        <f>YEAR(tbl_EcommerceSales[[#This Row],[Order_Date]])</f>
        <v>2026</v>
      </c>
      <c r="AC4103" t="str">
        <f>IF(tbl_EcommerceSales[[#This Row],[Age]]&lt;18,"Under 18",IF(tbl_EcommerceSales[[#This Row],[Age]]&lt;=25,"18-25",IF(tbl_EcommerceSales[[#This Row],[Age]]&lt;=35,"26-35",IF(tbl_EcommerceSales[[#This Row],[Age]]&lt;=45,"36-45",IF(tbl_EcommerceSales[[#This Row],[Age]]&lt;=55,"46-55","56+")))))</f>
        <v>26-35</v>
      </c>
    </row>
    <row r="4104" spans="1:29" x14ac:dyDescent="0.35">
      <c r="A4104" t="s">
        <v>6178</v>
      </c>
      <c r="B4104" s="7">
        <v>46105</v>
      </c>
      <c r="C4104" t="s">
        <v>4011</v>
      </c>
      <c r="D4104" t="s">
        <v>227</v>
      </c>
      <c r="E4104" t="s">
        <v>48</v>
      </c>
      <c r="F4104">
        <v>38</v>
      </c>
      <c r="G4104" t="s">
        <v>38</v>
      </c>
      <c r="H4104" t="s">
        <v>39</v>
      </c>
      <c r="I4104" t="s">
        <v>160</v>
      </c>
      <c r="J4104" t="s">
        <v>161</v>
      </c>
      <c r="K4104" t="s">
        <v>91</v>
      </c>
      <c r="L4104" t="s">
        <v>133</v>
      </c>
      <c r="M4104">
        <v>1</v>
      </c>
      <c r="N4104" s="2">
        <v>1099</v>
      </c>
      <c r="O4104" s="3">
        <v>0.1</v>
      </c>
      <c r="P4104" s="2">
        <v>520</v>
      </c>
      <c r="Q4104" t="s">
        <v>123</v>
      </c>
      <c r="R4104" t="s">
        <v>33</v>
      </c>
      <c r="S4104" t="s">
        <v>57</v>
      </c>
      <c r="T4104" s="4">
        <v>2</v>
      </c>
      <c r="U4104" s="11">
        <f t="shared" si="64"/>
        <v>1099</v>
      </c>
      <c r="V4104" s="11">
        <f>tbl_EcommerceSales[[#This Row],[Gross_Sales]]*tbl_EcommerceSales[[#This Row],[Discount]]</f>
        <v>109.9</v>
      </c>
      <c r="W4104" s="11">
        <f>tbl_EcommerceSales[[#This Row],[Gross_Sales]]-tbl_EcommerceSales[[#This Row],[Discount_Amount]]</f>
        <v>989.1</v>
      </c>
      <c r="X4104" s="11">
        <f>tbl_EcommerceSales[[#This Row],[Quantity]] * _xlfn.XLOOKUP(tbl_EcommerceSales[[#This Row],[Product_ID]], Product_Master!A:A, Product_Master!F:F)</f>
        <v>520</v>
      </c>
      <c r="Y4104" s="11">
        <f>tbl_EcommerceSales[[#This Row],[Net_Revenue]]-tbl_EcommerceSales[[#This Row],[Total_Cost]]</f>
        <v>469.1</v>
      </c>
      <c r="Z4104" s="9">
        <f>IFERROR(#REF!/tbl_EcommerceSales[[#This Row],[Total_Cost]], 0)</f>
        <v>0</v>
      </c>
      <c r="AA4104" t="str">
        <f>TEXT(tbl_EcommerceSales[[#This Row],[Order_Date]],"mmm")</f>
        <v>Mar</v>
      </c>
      <c r="AB4104">
        <f>YEAR(tbl_EcommerceSales[[#This Row],[Order_Date]])</f>
        <v>2026</v>
      </c>
      <c r="AC4104" t="str">
        <f>IF(tbl_EcommerceSales[[#This Row],[Age]]&lt;18,"Under 18",IF(tbl_EcommerceSales[[#This Row],[Age]]&lt;=25,"18-25",IF(tbl_EcommerceSales[[#This Row],[Age]]&lt;=35,"26-35",IF(tbl_EcommerceSales[[#This Row],[Age]]&lt;=45,"36-45",IF(tbl_EcommerceSales[[#This Row],[Age]]&lt;=55,"46-55","56+")))))</f>
        <v>36-45</v>
      </c>
    </row>
    <row r="4105" spans="1:29" x14ac:dyDescent="0.35">
      <c r="A4105" t="s">
        <v>6179</v>
      </c>
      <c r="B4105" s="7">
        <v>46106</v>
      </c>
      <c r="C4105" t="s">
        <v>6180</v>
      </c>
      <c r="D4105" t="s">
        <v>148</v>
      </c>
      <c r="E4105" t="s">
        <v>48</v>
      </c>
      <c r="F4105">
        <v>24</v>
      </c>
      <c r="G4105" t="s">
        <v>61</v>
      </c>
      <c r="H4105" t="s">
        <v>27</v>
      </c>
      <c r="I4105" t="s">
        <v>89</v>
      </c>
      <c r="J4105" t="s">
        <v>90</v>
      </c>
      <c r="K4105" t="s">
        <v>91</v>
      </c>
      <c r="L4105" t="s">
        <v>92</v>
      </c>
      <c r="M4105">
        <v>1</v>
      </c>
      <c r="N4105" s="2">
        <v>599</v>
      </c>
      <c r="O4105" s="3">
        <v>0.05</v>
      </c>
      <c r="P4105" s="2">
        <v>260</v>
      </c>
      <c r="Q4105" t="s">
        <v>44</v>
      </c>
      <c r="R4105" t="s">
        <v>33</v>
      </c>
      <c r="S4105" t="s">
        <v>34</v>
      </c>
      <c r="T4105" s="4">
        <v>4</v>
      </c>
      <c r="U4105" s="11">
        <f t="shared" si="64"/>
        <v>599</v>
      </c>
      <c r="V4105" s="11">
        <f>tbl_EcommerceSales[[#This Row],[Gross_Sales]]*tbl_EcommerceSales[[#This Row],[Discount]]</f>
        <v>29.950000000000003</v>
      </c>
      <c r="W4105" s="11">
        <f>tbl_EcommerceSales[[#This Row],[Gross_Sales]]-tbl_EcommerceSales[[#This Row],[Discount_Amount]]</f>
        <v>569.04999999999995</v>
      </c>
      <c r="X4105" s="11">
        <f>tbl_EcommerceSales[[#This Row],[Quantity]] * _xlfn.XLOOKUP(tbl_EcommerceSales[[#This Row],[Product_ID]], Product_Master!A:A, Product_Master!F:F)</f>
        <v>260</v>
      </c>
      <c r="Y4105" s="11">
        <f>tbl_EcommerceSales[[#This Row],[Net_Revenue]]-tbl_EcommerceSales[[#This Row],[Total_Cost]]</f>
        <v>309.04999999999995</v>
      </c>
      <c r="Z4105" s="9">
        <f>IFERROR(#REF!/tbl_EcommerceSales[[#This Row],[Total_Cost]], 0)</f>
        <v>0</v>
      </c>
      <c r="AA4105" t="str">
        <f>TEXT(tbl_EcommerceSales[[#This Row],[Order_Date]],"mmm")</f>
        <v>Mar</v>
      </c>
      <c r="AB4105">
        <f>YEAR(tbl_EcommerceSales[[#This Row],[Order_Date]])</f>
        <v>2026</v>
      </c>
      <c r="AC4105" t="str">
        <f>IF(tbl_EcommerceSales[[#This Row],[Age]]&lt;18,"Under 18",IF(tbl_EcommerceSales[[#This Row],[Age]]&lt;=25,"18-25",IF(tbl_EcommerceSales[[#This Row],[Age]]&lt;=35,"26-35",IF(tbl_EcommerceSales[[#This Row],[Age]]&lt;=45,"36-45",IF(tbl_EcommerceSales[[#This Row],[Age]]&lt;=55,"46-55","56+")))))</f>
        <v>18-25</v>
      </c>
    </row>
    <row r="4106" spans="1:29" x14ac:dyDescent="0.35">
      <c r="A4106" t="s">
        <v>6181</v>
      </c>
      <c r="B4106" s="7">
        <v>46106</v>
      </c>
      <c r="C4106" t="s">
        <v>5916</v>
      </c>
      <c r="D4106" t="s">
        <v>305</v>
      </c>
      <c r="E4106" t="s">
        <v>48</v>
      </c>
      <c r="F4106">
        <v>28</v>
      </c>
      <c r="G4106" t="s">
        <v>152</v>
      </c>
      <c r="H4106" t="s">
        <v>72</v>
      </c>
      <c r="I4106" t="s">
        <v>117</v>
      </c>
      <c r="J4106" t="s">
        <v>118</v>
      </c>
      <c r="K4106" t="s">
        <v>82</v>
      </c>
      <c r="L4106" t="s">
        <v>119</v>
      </c>
      <c r="M4106">
        <v>3</v>
      </c>
      <c r="N4106" s="2">
        <v>3299</v>
      </c>
      <c r="O4106" s="3">
        <v>0.15</v>
      </c>
      <c r="P4106" s="2">
        <v>6300</v>
      </c>
      <c r="Q4106" t="s">
        <v>123</v>
      </c>
      <c r="R4106" t="s">
        <v>33</v>
      </c>
      <c r="S4106" t="s">
        <v>57</v>
      </c>
      <c r="T4106" s="4">
        <v>1</v>
      </c>
      <c r="U4106" s="11">
        <f t="shared" si="64"/>
        <v>9897</v>
      </c>
      <c r="V4106" s="11">
        <f>tbl_EcommerceSales[[#This Row],[Gross_Sales]]*tbl_EcommerceSales[[#This Row],[Discount]]</f>
        <v>1484.55</v>
      </c>
      <c r="W4106" s="11">
        <f>tbl_EcommerceSales[[#This Row],[Gross_Sales]]-tbl_EcommerceSales[[#This Row],[Discount_Amount]]</f>
        <v>8412.4500000000007</v>
      </c>
      <c r="X4106" s="11">
        <f>tbl_EcommerceSales[[#This Row],[Quantity]] * _xlfn.XLOOKUP(tbl_EcommerceSales[[#This Row],[Product_ID]], Product_Master!A:A, Product_Master!F:F)</f>
        <v>6300</v>
      </c>
      <c r="Y4106" s="11">
        <f>tbl_EcommerceSales[[#This Row],[Net_Revenue]]-tbl_EcommerceSales[[#This Row],[Total_Cost]]</f>
        <v>2112.4500000000007</v>
      </c>
      <c r="Z4106" s="9">
        <f>IFERROR(#REF!/tbl_EcommerceSales[[#This Row],[Total_Cost]], 0)</f>
        <v>0</v>
      </c>
      <c r="AA4106" t="str">
        <f>TEXT(tbl_EcommerceSales[[#This Row],[Order_Date]],"mmm")</f>
        <v>Mar</v>
      </c>
      <c r="AB4106">
        <f>YEAR(tbl_EcommerceSales[[#This Row],[Order_Date]])</f>
        <v>2026</v>
      </c>
      <c r="AC4106" t="str">
        <f>IF(tbl_EcommerceSales[[#This Row],[Age]]&lt;18,"Under 18",IF(tbl_EcommerceSales[[#This Row],[Age]]&lt;=25,"18-25",IF(tbl_EcommerceSales[[#This Row],[Age]]&lt;=35,"26-35",IF(tbl_EcommerceSales[[#This Row],[Age]]&lt;=45,"36-45",IF(tbl_EcommerceSales[[#This Row],[Age]]&lt;=55,"46-55","56+")))))</f>
        <v>26-35</v>
      </c>
    </row>
    <row r="4107" spans="1:29" x14ac:dyDescent="0.35">
      <c r="A4107" t="s">
        <v>6182</v>
      </c>
      <c r="B4107" s="7">
        <v>46106</v>
      </c>
      <c r="C4107" t="s">
        <v>2193</v>
      </c>
      <c r="D4107" t="s">
        <v>216</v>
      </c>
      <c r="E4107" t="s">
        <v>25</v>
      </c>
      <c r="F4107">
        <v>39</v>
      </c>
      <c r="G4107" t="s">
        <v>174</v>
      </c>
      <c r="H4107" t="s">
        <v>39</v>
      </c>
      <c r="I4107" t="s">
        <v>80</v>
      </c>
      <c r="J4107" t="s">
        <v>81</v>
      </c>
      <c r="K4107" t="s">
        <v>82</v>
      </c>
      <c r="L4107" t="s">
        <v>83</v>
      </c>
      <c r="M4107">
        <v>2</v>
      </c>
      <c r="N4107" s="2">
        <v>2499</v>
      </c>
      <c r="O4107" s="3">
        <v>0.15</v>
      </c>
      <c r="P4107" s="2">
        <v>3100</v>
      </c>
      <c r="Q4107" t="s">
        <v>44</v>
      </c>
      <c r="R4107" t="s">
        <v>33</v>
      </c>
      <c r="S4107" t="s">
        <v>57</v>
      </c>
      <c r="T4107" s="4">
        <v>4</v>
      </c>
      <c r="U4107" s="11">
        <f t="shared" si="64"/>
        <v>4998</v>
      </c>
      <c r="V4107" s="11">
        <f>tbl_EcommerceSales[[#This Row],[Gross_Sales]]*tbl_EcommerceSales[[#This Row],[Discount]]</f>
        <v>749.69999999999993</v>
      </c>
      <c r="W4107" s="11">
        <f>tbl_EcommerceSales[[#This Row],[Gross_Sales]]-tbl_EcommerceSales[[#This Row],[Discount_Amount]]</f>
        <v>4248.3</v>
      </c>
      <c r="X4107" s="11">
        <f>tbl_EcommerceSales[[#This Row],[Quantity]] * _xlfn.XLOOKUP(tbl_EcommerceSales[[#This Row],[Product_ID]], Product_Master!A:A, Product_Master!F:F)</f>
        <v>3100</v>
      </c>
      <c r="Y4107" s="11">
        <f>tbl_EcommerceSales[[#This Row],[Net_Revenue]]-tbl_EcommerceSales[[#This Row],[Total_Cost]]</f>
        <v>1148.3000000000002</v>
      </c>
      <c r="Z4107" s="9">
        <f>IFERROR(#REF!/tbl_EcommerceSales[[#This Row],[Total_Cost]], 0)</f>
        <v>0</v>
      </c>
      <c r="AA4107" t="str">
        <f>TEXT(tbl_EcommerceSales[[#This Row],[Order_Date]],"mmm")</f>
        <v>Mar</v>
      </c>
      <c r="AB4107">
        <f>YEAR(tbl_EcommerceSales[[#This Row],[Order_Date]])</f>
        <v>2026</v>
      </c>
      <c r="AC4107" t="str">
        <f>IF(tbl_EcommerceSales[[#This Row],[Age]]&lt;18,"Under 18",IF(tbl_EcommerceSales[[#This Row],[Age]]&lt;=25,"18-25",IF(tbl_EcommerceSales[[#This Row],[Age]]&lt;=35,"26-35",IF(tbl_EcommerceSales[[#This Row],[Age]]&lt;=45,"36-45",IF(tbl_EcommerceSales[[#This Row],[Age]]&lt;=55,"46-55","56+")))))</f>
        <v>36-45</v>
      </c>
    </row>
    <row r="4108" spans="1:29" x14ac:dyDescent="0.35">
      <c r="A4108" t="s">
        <v>6183</v>
      </c>
      <c r="B4108" s="7">
        <v>46106</v>
      </c>
      <c r="C4108" t="s">
        <v>4443</v>
      </c>
      <c r="D4108" t="s">
        <v>139</v>
      </c>
      <c r="E4108" t="s">
        <v>48</v>
      </c>
      <c r="F4108">
        <v>28</v>
      </c>
      <c r="G4108" t="s">
        <v>61</v>
      </c>
      <c r="H4108" t="s">
        <v>27</v>
      </c>
      <c r="I4108" t="s">
        <v>276</v>
      </c>
      <c r="J4108" t="s">
        <v>277</v>
      </c>
      <c r="K4108" t="s">
        <v>30</v>
      </c>
      <c r="L4108" t="s">
        <v>278</v>
      </c>
      <c r="M4108">
        <v>3</v>
      </c>
      <c r="N4108" s="2">
        <v>1599</v>
      </c>
      <c r="O4108" s="3">
        <v>0.1</v>
      </c>
      <c r="P4108" s="2">
        <v>2550</v>
      </c>
      <c r="Q4108" t="s">
        <v>123</v>
      </c>
      <c r="R4108" t="s">
        <v>33</v>
      </c>
      <c r="S4108" t="s">
        <v>57</v>
      </c>
      <c r="T4108" s="4">
        <v>5</v>
      </c>
      <c r="U4108" s="11">
        <f t="shared" si="64"/>
        <v>4797</v>
      </c>
      <c r="V4108" s="11">
        <f>tbl_EcommerceSales[[#This Row],[Gross_Sales]]*tbl_EcommerceSales[[#This Row],[Discount]]</f>
        <v>479.70000000000005</v>
      </c>
      <c r="W4108" s="11">
        <f>tbl_EcommerceSales[[#This Row],[Gross_Sales]]-tbl_EcommerceSales[[#This Row],[Discount_Amount]]</f>
        <v>4317.3</v>
      </c>
      <c r="X4108" s="11">
        <f>tbl_EcommerceSales[[#This Row],[Quantity]] * _xlfn.XLOOKUP(tbl_EcommerceSales[[#This Row],[Product_ID]], Product_Master!A:A, Product_Master!F:F)</f>
        <v>2550</v>
      </c>
      <c r="Y4108" s="11">
        <f>tbl_EcommerceSales[[#This Row],[Net_Revenue]]-tbl_EcommerceSales[[#This Row],[Total_Cost]]</f>
        <v>1767.3000000000002</v>
      </c>
      <c r="Z4108" s="9">
        <f>IFERROR(#REF!/tbl_EcommerceSales[[#This Row],[Total_Cost]], 0)</f>
        <v>0</v>
      </c>
      <c r="AA4108" t="str">
        <f>TEXT(tbl_EcommerceSales[[#This Row],[Order_Date]],"mmm")</f>
        <v>Mar</v>
      </c>
      <c r="AB4108">
        <f>YEAR(tbl_EcommerceSales[[#This Row],[Order_Date]])</f>
        <v>2026</v>
      </c>
      <c r="AC4108" t="str">
        <f>IF(tbl_EcommerceSales[[#This Row],[Age]]&lt;18,"Under 18",IF(tbl_EcommerceSales[[#This Row],[Age]]&lt;=25,"18-25",IF(tbl_EcommerceSales[[#This Row],[Age]]&lt;=35,"26-35",IF(tbl_EcommerceSales[[#This Row],[Age]]&lt;=45,"36-45",IF(tbl_EcommerceSales[[#This Row],[Age]]&lt;=55,"46-55","56+")))))</f>
        <v>26-35</v>
      </c>
    </row>
    <row r="4109" spans="1:29" x14ac:dyDescent="0.35">
      <c r="A4109" t="s">
        <v>6184</v>
      </c>
      <c r="B4109" s="7">
        <v>46106</v>
      </c>
      <c r="C4109" t="s">
        <v>65</v>
      </c>
      <c r="D4109" t="s">
        <v>66</v>
      </c>
      <c r="E4109" t="s">
        <v>25</v>
      </c>
      <c r="F4109">
        <v>54</v>
      </c>
      <c r="G4109" t="s">
        <v>96</v>
      </c>
      <c r="H4109" t="s">
        <v>39</v>
      </c>
      <c r="I4109" t="s">
        <v>62</v>
      </c>
      <c r="J4109" t="s">
        <v>63</v>
      </c>
      <c r="K4109" t="s">
        <v>42</v>
      </c>
      <c r="L4109" t="s">
        <v>43</v>
      </c>
      <c r="M4109">
        <v>5</v>
      </c>
      <c r="N4109" s="2">
        <v>499</v>
      </c>
      <c r="O4109" s="3">
        <v>0.15</v>
      </c>
      <c r="P4109" s="2">
        <v>1100</v>
      </c>
      <c r="Q4109" t="s">
        <v>76</v>
      </c>
      <c r="R4109" t="s">
        <v>33</v>
      </c>
      <c r="S4109" t="s">
        <v>34</v>
      </c>
      <c r="T4109" s="4">
        <v>4</v>
      </c>
      <c r="U4109" s="11">
        <f t="shared" si="64"/>
        <v>2495</v>
      </c>
      <c r="V4109" s="11">
        <f>tbl_EcommerceSales[[#This Row],[Gross_Sales]]*tbl_EcommerceSales[[#This Row],[Discount]]</f>
        <v>374.25</v>
      </c>
      <c r="W4109" s="11">
        <f>tbl_EcommerceSales[[#This Row],[Gross_Sales]]-tbl_EcommerceSales[[#This Row],[Discount_Amount]]</f>
        <v>2120.75</v>
      </c>
      <c r="X4109" s="11">
        <f>tbl_EcommerceSales[[#This Row],[Quantity]] * _xlfn.XLOOKUP(tbl_EcommerceSales[[#This Row],[Product_ID]], Product_Master!A:A, Product_Master!F:F)</f>
        <v>1100</v>
      </c>
      <c r="Y4109" s="11">
        <f>tbl_EcommerceSales[[#This Row],[Net_Revenue]]-tbl_EcommerceSales[[#This Row],[Total_Cost]]</f>
        <v>1020.75</v>
      </c>
      <c r="Z4109" s="9">
        <f>IFERROR(#REF!/tbl_EcommerceSales[[#This Row],[Total_Cost]], 0)</f>
        <v>0</v>
      </c>
      <c r="AA4109" t="str">
        <f>TEXT(tbl_EcommerceSales[[#This Row],[Order_Date]],"mmm")</f>
        <v>Mar</v>
      </c>
      <c r="AB4109">
        <f>YEAR(tbl_EcommerceSales[[#This Row],[Order_Date]])</f>
        <v>2026</v>
      </c>
      <c r="AC4109" t="str">
        <f>IF(tbl_EcommerceSales[[#This Row],[Age]]&lt;18,"Under 18",IF(tbl_EcommerceSales[[#This Row],[Age]]&lt;=25,"18-25",IF(tbl_EcommerceSales[[#This Row],[Age]]&lt;=35,"26-35",IF(tbl_EcommerceSales[[#This Row],[Age]]&lt;=45,"36-45",IF(tbl_EcommerceSales[[#This Row],[Age]]&lt;=55,"46-55","56+")))))</f>
        <v>46-55</v>
      </c>
    </row>
    <row r="4110" spans="1:29" x14ac:dyDescent="0.35">
      <c r="A4110" t="s">
        <v>6185</v>
      </c>
      <c r="B4110" s="7">
        <v>46106</v>
      </c>
      <c r="C4110" t="s">
        <v>5355</v>
      </c>
      <c r="D4110" t="s">
        <v>79</v>
      </c>
      <c r="E4110" t="s">
        <v>48</v>
      </c>
      <c r="F4110">
        <v>18</v>
      </c>
      <c r="G4110" t="s">
        <v>99</v>
      </c>
      <c r="H4110" t="s">
        <v>88</v>
      </c>
      <c r="I4110" t="s">
        <v>257</v>
      </c>
      <c r="J4110" t="s">
        <v>258</v>
      </c>
      <c r="K4110" t="s">
        <v>55</v>
      </c>
      <c r="L4110" t="s">
        <v>56</v>
      </c>
      <c r="M4110">
        <v>2</v>
      </c>
      <c r="N4110" s="2">
        <v>1999</v>
      </c>
      <c r="O4110" s="3">
        <v>0.15</v>
      </c>
      <c r="P4110" s="2">
        <v>2100</v>
      </c>
      <c r="Q4110" t="s">
        <v>32</v>
      </c>
      <c r="R4110" t="s">
        <v>33</v>
      </c>
      <c r="S4110" t="s">
        <v>34</v>
      </c>
      <c r="T4110" s="4">
        <v>4</v>
      </c>
      <c r="U4110" s="11">
        <f t="shared" si="64"/>
        <v>3998</v>
      </c>
      <c r="V4110" s="11">
        <f>tbl_EcommerceSales[[#This Row],[Gross_Sales]]*tbl_EcommerceSales[[#This Row],[Discount]]</f>
        <v>599.69999999999993</v>
      </c>
      <c r="W4110" s="11">
        <f>tbl_EcommerceSales[[#This Row],[Gross_Sales]]-tbl_EcommerceSales[[#This Row],[Discount_Amount]]</f>
        <v>3398.3</v>
      </c>
      <c r="X4110" s="11">
        <f>tbl_EcommerceSales[[#This Row],[Quantity]] * _xlfn.XLOOKUP(tbl_EcommerceSales[[#This Row],[Product_ID]], Product_Master!A:A, Product_Master!F:F)</f>
        <v>2100</v>
      </c>
      <c r="Y4110" s="11">
        <f>tbl_EcommerceSales[[#This Row],[Net_Revenue]]-tbl_EcommerceSales[[#This Row],[Total_Cost]]</f>
        <v>1298.3000000000002</v>
      </c>
      <c r="Z4110" s="9">
        <f>IFERROR(#REF!/tbl_EcommerceSales[[#This Row],[Total_Cost]], 0)</f>
        <v>0</v>
      </c>
      <c r="AA4110" t="str">
        <f>TEXT(tbl_EcommerceSales[[#This Row],[Order_Date]],"mmm")</f>
        <v>Mar</v>
      </c>
      <c r="AB4110">
        <f>YEAR(tbl_EcommerceSales[[#This Row],[Order_Date]])</f>
        <v>2026</v>
      </c>
      <c r="AC4110" t="str">
        <f>IF(tbl_EcommerceSales[[#This Row],[Age]]&lt;18,"Under 18",IF(tbl_EcommerceSales[[#This Row],[Age]]&lt;=25,"18-25",IF(tbl_EcommerceSales[[#This Row],[Age]]&lt;=35,"26-35",IF(tbl_EcommerceSales[[#This Row],[Age]]&lt;=45,"36-45",IF(tbl_EcommerceSales[[#This Row],[Age]]&lt;=55,"46-55","56+")))))</f>
        <v>18-25</v>
      </c>
    </row>
    <row r="4111" spans="1:29" x14ac:dyDescent="0.35">
      <c r="A4111" t="s">
        <v>6186</v>
      </c>
      <c r="B4111" s="7">
        <v>46106</v>
      </c>
      <c r="C4111" t="s">
        <v>577</v>
      </c>
      <c r="D4111" t="s">
        <v>51</v>
      </c>
      <c r="E4111" t="s">
        <v>25</v>
      </c>
      <c r="F4111">
        <v>44</v>
      </c>
      <c r="G4111" t="s">
        <v>270</v>
      </c>
      <c r="H4111" t="s">
        <v>72</v>
      </c>
      <c r="I4111" t="s">
        <v>80</v>
      </c>
      <c r="J4111" t="s">
        <v>81</v>
      </c>
      <c r="K4111" t="s">
        <v>82</v>
      </c>
      <c r="L4111" t="s">
        <v>83</v>
      </c>
      <c r="M4111">
        <v>1</v>
      </c>
      <c r="N4111" s="2">
        <v>2499</v>
      </c>
      <c r="O4111" s="3">
        <v>0.2</v>
      </c>
      <c r="P4111" s="2">
        <v>1550</v>
      </c>
      <c r="Q4111" t="s">
        <v>76</v>
      </c>
      <c r="R4111" t="s">
        <v>33</v>
      </c>
      <c r="S4111" t="s">
        <v>34</v>
      </c>
      <c r="T4111" s="4">
        <v>5</v>
      </c>
      <c r="U4111" s="11">
        <f t="shared" si="64"/>
        <v>2499</v>
      </c>
      <c r="V4111" s="11">
        <f>tbl_EcommerceSales[[#This Row],[Gross_Sales]]*tbl_EcommerceSales[[#This Row],[Discount]]</f>
        <v>499.8</v>
      </c>
      <c r="W4111" s="11">
        <f>tbl_EcommerceSales[[#This Row],[Gross_Sales]]-tbl_EcommerceSales[[#This Row],[Discount_Amount]]</f>
        <v>1999.2</v>
      </c>
      <c r="X4111" s="11">
        <f>tbl_EcommerceSales[[#This Row],[Quantity]] * _xlfn.XLOOKUP(tbl_EcommerceSales[[#This Row],[Product_ID]], Product_Master!A:A, Product_Master!F:F)</f>
        <v>1550</v>
      </c>
      <c r="Y4111" s="11">
        <f>tbl_EcommerceSales[[#This Row],[Net_Revenue]]-tbl_EcommerceSales[[#This Row],[Total_Cost]]</f>
        <v>449.20000000000005</v>
      </c>
      <c r="Z4111" s="9">
        <f>IFERROR(#REF!/tbl_EcommerceSales[[#This Row],[Total_Cost]], 0)</f>
        <v>0</v>
      </c>
      <c r="AA4111" t="str">
        <f>TEXT(tbl_EcommerceSales[[#This Row],[Order_Date]],"mmm")</f>
        <v>Mar</v>
      </c>
      <c r="AB4111">
        <f>YEAR(tbl_EcommerceSales[[#This Row],[Order_Date]])</f>
        <v>2026</v>
      </c>
      <c r="AC4111" t="str">
        <f>IF(tbl_EcommerceSales[[#This Row],[Age]]&lt;18,"Under 18",IF(tbl_EcommerceSales[[#This Row],[Age]]&lt;=25,"18-25",IF(tbl_EcommerceSales[[#This Row],[Age]]&lt;=35,"26-35",IF(tbl_EcommerceSales[[#This Row],[Age]]&lt;=45,"36-45",IF(tbl_EcommerceSales[[#This Row],[Age]]&lt;=55,"46-55","56+")))))</f>
        <v>36-45</v>
      </c>
    </row>
    <row r="4112" spans="1:29" x14ac:dyDescent="0.35">
      <c r="A4112" t="s">
        <v>6187</v>
      </c>
      <c r="B4112" s="7">
        <v>46106</v>
      </c>
      <c r="C4112" t="s">
        <v>1361</v>
      </c>
      <c r="D4112" t="s">
        <v>116</v>
      </c>
      <c r="E4112" t="s">
        <v>25</v>
      </c>
      <c r="F4112">
        <v>18</v>
      </c>
      <c r="G4112" t="s">
        <v>152</v>
      </c>
      <c r="H4112" t="s">
        <v>72</v>
      </c>
      <c r="I4112" t="s">
        <v>212</v>
      </c>
      <c r="J4112" t="s">
        <v>213</v>
      </c>
      <c r="K4112" t="s">
        <v>177</v>
      </c>
      <c r="L4112" t="s">
        <v>178</v>
      </c>
      <c r="M4112">
        <v>5</v>
      </c>
      <c r="N4112" s="2">
        <v>2499</v>
      </c>
      <c r="O4112" s="3">
        <v>0.1</v>
      </c>
      <c r="P4112" s="2">
        <v>7250</v>
      </c>
      <c r="Q4112" t="s">
        <v>156</v>
      </c>
      <c r="R4112" t="s">
        <v>33</v>
      </c>
      <c r="S4112" t="s">
        <v>57</v>
      </c>
      <c r="T4112" s="4">
        <v>5</v>
      </c>
      <c r="U4112" s="11">
        <f t="shared" si="64"/>
        <v>12495</v>
      </c>
      <c r="V4112" s="11">
        <f>tbl_EcommerceSales[[#This Row],[Gross_Sales]]*tbl_EcommerceSales[[#This Row],[Discount]]</f>
        <v>1249.5</v>
      </c>
      <c r="W4112" s="11">
        <f>tbl_EcommerceSales[[#This Row],[Gross_Sales]]-tbl_EcommerceSales[[#This Row],[Discount_Amount]]</f>
        <v>11245.5</v>
      </c>
      <c r="X4112" s="11">
        <f>tbl_EcommerceSales[[#This Row],[Quantity]] * _xlfn.XLOOKUP(tbl_EcommerceSales[[#This Row],[Product_ID]], Product_Master!A:A, Product_Master!F:F)</f>
        <v>7250</v>
      </c>
      <c r="Y4112" s="11">
        <f>tbl_EcommerceSales[[#This Row],[Net_Revenue]]-tbl_EcommerceSales[[#This Row],[Total_Cost]]</f>
        <v>3995.5</v>
      </c>
      <c r="Z4112" s="9">
        <f>IFERROR(#REF!/tbl_EcommerceSales[[#This Row],[Total_Cost]], 0)</f>
        <v>0</v>
      </c>
      <c r="AA4112" t="str">
        <f>TEXT(tbl_EcommerceSales[[#This Row],[Order_Date]],"mmm")</f>
        <v>Mar</v>
      </c>
      <c r="AB4112">
        <f>YEAR(tbl_EcommerceSales[[#This Row],[Order_Date]])</f>
        <v>2026</v>
      </c>
      <c r="AC4112" t="str">
        <f>IF(tbl_EcommerceSales[[#This Row],[Age]]&lt;18,"Under 18",IF(tbl_EcommerceSales[[#This Row],[Age]]&lt;=25,"18-25",IF(tbl_EcommerceSales[[#This Row],[Age]]&lt;=35,"26-35",IF(tbl_EcommerceSales[[#This Row],[Age]]&lt;=45,"36-45",IF(tbl_EcommerceSales[[#This Row],[Age]]&lt;=55,"46-55","56+")))))</f>
        <v>18-25</v>
      </c>
    </row>
    <row r="4113" spans="1:29" x14ac:dyDescent="0.35">
      <c r="A4113" t="s">
        <v>6188</v>
      </c>
      <c r="B4113" s="7">
        <v>46106</v>
      </c>
      <c r="C4113" t="s">
        <v>1760</v>
      </c>
      <c r="D4113" t="s">
        <v>139</v>
      </c>
      <c r="E4113" t="s">
        <v>48</v>
      </c>
      <c r="F4113">
        <v>27</v>
      </c>
      <c r="G4113" t="s">
        <v>211</v>
      </c>
      <c r="H4113" t="s">
        <v>72</v>
      </c>
      <c r="I4113" t="s">
        <v>200</v>
      </c>
      <c r="J4113" t="s">
        <v>201</v>
      </c>
      <c r="K4113" t="s">
        <v>91</v>
      </c>
      <c r="L4113" t="s">
        <v>202</v>
      </c>
      <c r="M4113">
        <v>3</v>
      </c>
      <c r="N4113" s="2">
        <v>899</v>
      </c>
      <c r="O4113" s="3">
        <v>0.1</v>
      </c>
      <c r="P4113" s="2">
        <v>1260</v>
      </c>
      <c r="Q4113" t="s">
        <v>32</v>
      </c>
      <c r="R4113" t="s">
        <v>33</v>
      </c>
      <c r="S4113" t="s">
        <v>57</v>
      </c>
      <c r="T4113" s="4">
        <v>5</v>
      </c>
      <c r="U4113" s="11">
        <f t="shared" si="64"/>
        <v>2697</v>
      </c>
      <c r="V4113" s="11">
        <f>tbl_EcommerceSales[[#This Row],[Gross_Sales]]*tbl_EcommerceSales[[#This Row],[Discount]]</f>
        <v>269.7</v>
      </c>
      <c r="W4113" s="11">
        <f>tbl_EcommerceSales[[#This Row],[Gross_Sales]]-tbl_EcommerceSales[[#This Row],[Discount_Amount]]</f>
        <v>2427.3000000000002</v>
      </c>
      <c r="X4113" s="11">
        <f>tbl_EcommerceSales[[#This Row],[Quantity]] * _xlfn.XLOOKUP(tbl_EcommerceSales[[#This Row],[Product_ID]], Product_Master!A:A, Product_Master!F:F)</f>
        <v>1260</v>
      </c>
      <c r="Y4113" s="11">
        <f>tbl_EcommerceSales[[#This Row],[Net_Revenue]]-tbl_EcommerceSales[[#This Row],[Total_Cost]]</f>
        <v>1167.3000000000002</v>
      </c>
      <c r="Z4113" s="9">
        <f>IFERROR(#REF!/tbl_EcommerceSales[[#This Row],[Total_Cost]], 0)</f>
        <v>0</v>
      </c>
      <c r="AA4113" t="str">
        <f>TEXT(tbl_EcommerceSales[[#This Row],[Order_Date]],"mmm")</f>
        <v>Mar</v>
      </c>
      <c r="AB4113">
        <f>YEAR(tbl_EcommerceSales[[#This Row],[Order_Date]])</f>
        <v>2026</v>
      </c>
      <c r="AC4113" t="str">
        <f>IF(tbl_EcommerceSales[[#This Row],[Age]]&lt;18,"Under 18",IF(tbl_EcommerceSales[[#This Row],[Age]]&lt;=25,"18-25",IF(tbl_EcommerceSales[[#This Row],[Age]]&lt;=35,"26-35",IF(tbl_EcommerceSales[[#This Row],[Age]]&lt;=45,"36-45",IF(tbl_EcommerceSales[[#This Row],[Age]]&lt;=55,"46-55","56+")))))</f>
        <v>26-35</v>
      </c>
    </row>
    <row r="4114" spans="1:29" x14ac:dyDescent="0.35">
      <c r="A4114" t="s">
        <v>6189</v>
      </c>
      <c r="B4114" s="7">
        <v>46107</v>
      </c>
      <c r="C4114" t="s">
        <v>6010</v>
      </c>
      <c r="D4114" t="s">
        <v>189</v>
      </c>
      <c r="E4114" t="s">
        <v>25</v>
      </c>
      <c r="F4114">
        <v>33</v>
      </c>
      <c r="G4114" t="s">
        <v>107</v>
      </c>
      <c r="H4114" t="s">
        <v>39</v>
      </c>
      <c r="I4114" t="s">
        <v>80</v>
      </c>
      <c r="J4114" t="s">
        <v>81</v>
      </c>
      <c r="K4114" t="s">
        <v>82</v>
      </c>
      <c r="L4114" t="s">
        <v>83</v>
      </c>
      <c r="M4114">
        <v>2</v>
      </c>
      <c r="N4114" s="2">
        <v>2499</v>
      </c>
      <c r="O4114" s="3">
        <v>0.05</v>
      </c>
      <c r="P4114" s="2">
        <v>3100</v>
      </c>
      <c r="Q4114" t="s">
        <v>319</v>
      </c>
      <c r="R4114" t="s">
        <v>93</v>
      </c>
      <c r="S4114" t="s">
        <v>34</v>
      </c>
      <c r="T4114" s="4">
        <v>5</v>
      </c>
      <c r="U4114" s="11">
        <f t="shared" si="64"/>
        <v>4998</v>
      </c>
      <c r="V4114" s="11">
        <f>tbl_EcommerceSales[[#This Row],[Gross_Sales]]*tbl_EcommerceSales[[#This Row],[Discount]]</f>
        <v>249.9</v>
      </c>
      <c r="W4114" s="11">
        <f>tbl_EcommerceSales[[#This Row],[Gross_Sales]]-tbl_EcommerceSales[[#This Row],[Discount_Amount]]</f>
        <v>4748.1000000000004</v>
      </c>
      <c r="X4114" s="11">
        <f>tbl_EcommerceSales[[#This Row],[Quantity]] * _xlfn.XLOOKUP(tbl_EcommerceSales[[#This Row],[Product_ID]], Product_Master!A:A, Product_Master!F:F)</f>
        <v>3100</v>
      </c>
      <c r="Y4114" s="11">
        <f>tbl_EcommerceSales[[#This Row],[Net_Revenue]]-tbl_EcommerceSales[[#This Row],[Total_Cost]]</f>
        <v>1648.1000000000004</v>
      </c>
      <c r="Z4114" s="9">
        <f>IFERROR(#REF!/tbl_EcommerceSales[[#This Row],[Total_Cost]], 0)</f>
        <v>0</v>
      </c>
      <c r="AA4114" t="str">
        <f>TEXT(tbl_EcommerceSales[[#This Row],[Order_Date]],"mmm")</f>
        <v>Mar</v>
      </c>
      <c r="AB4114">
        <f>YEAR(tbl_EcommerceSales[[#This Row],[Order_Date]])</f>
        <v>2026</v>
      </c>
      <c r="AC4114" t="str">
        <f>IF(tbl_EcommerceSales[[#This Row],[Age]]&lt;18,"Under 18",IF(tbl_EcommerceSales[[#This Row],[Age]]&lt;=25,"18-25",IF(tbl_EcommerceSales[[#This Row],[Age]]&lt;=35,"26-35",IF(tbl_EcommerceSales[[#This Row],[Age]]&lt;=45,"36-45",IF(tbl_EcommerceSales[[#This Row],[Age]]&lt;=55,"46-55","56+")))))</f>
        <v>26-35</v>
      </c>
    </row>
    <row r="4115" spans="1:29" x14ac:dyDescent="0.35">
      <c r="A4115" t="s">
        <v>6190</v>
      </c>
      <c r="B4115" s="7">
        <v>46107</v>
      </c>
      <c r="C4115" t="s">
        <v>1314</v>
      </c>
      <c r="D4115" t="s">
        <v>170</v>
      </c>
      <c r="E4115" t="s">
        <v>25</v>
      </c>
      <c r="F4115">
        <v>34</v>
      </c>
      <c r="G4115" t="s">
        <v>71</v>
      </c>
      <c r="H4115" t="s">
        <v>72</v>
      </c>
      <c r="I4115" t="s">
        <v>200</v>
      </c>
      <c r="J4115" t="s">
        <v>201</v>
      </c>
      <c r="K4115" t="s">
        <v>91</v>
      </c>
      <c r="L4115" t="s">
        <v>202</v>
      </c>
      <c r="M4115">
        <v>3</v>
      </c>
      <c r="N4115" s="2">
        <v>899</v>
      </c>
      <c r="O4115" s="3">
        <v>0.05</v>
      </c>
      <c r="P4115" s="2">
        <v>1260</v>
      </c>
      <c r="Q4115" t="s">
        <v>44</v>
      </c>
      <c r="R4115" t="s">
        <v>33</v>
      </c>
      <c r="S4115" t="s">
        <v>57</v>
      </c>
      <c r="T4115" s="4">
        <v>1</v>
      </c>
      <c r="U4115" s="11">
        <f t="shared" si="64"/>
        <v>2697</v>
      </c>
      <c r="V4115" s="11">
        <f>tbl_EcommerceSales[[#This Row],[Gross_Sales]]*tbl_EcommerceSales[[#This Row],[Discount]]</f>
        <v>134.85</v>
      </c>
      <c r="W4115" s="11">
        <f>tbl_EcommerceSales[[#This Row],[Gross_Sales]]-tbl_EcommerceSales[[#This Row],[Discount_Amount]]</f>
        <v>2562.15</v>
      </c>
      <c r="X4115" s="11">
        <f>tbl_EcommerceSales[[#This Row],[Quantity]] * _xlfn.XLOOKUP(tbl_EcommerceSales[[#This Row],[Product_ID]], Product_Master!A:A, Product_Master!F:F)</f>
        <v>1260</v>
      </c>
      <c r="Y4115" s="11">
        <f>tbl_EcommerceSales[[#This Row],[Net_Revenue]]-tbl_EcommerceSales[[#This Row],[Total_Cost]]</f>
        <v>1302.1500000000001</v>
      </c>
      <c r="Z4115" s="9">
        <f>IFERROR(#REF!/tbl_EcommerceSales[[#This Row],[Total_Cost]], 0)</f>
        <v>0</v>
      </c>
      <c r="AA4115" t="str">
        <f>TEXT(tbl_EcommerceSales[[#This Row],[Order_Date]],"mmm")</f>
        <v>Mar</v>
      </c>
      <c r="AB4115">
        <f>YEAR(tbl_EcommerceSales[[#This Row],[Order_Date]])</f>
        <v>2026</v>
      </c>
      <c r="AC4115" t="str">
        <f>IF(tbl_EcommerceSales[[#This Row],[Age]]&lt;18,"Under 18",IF(tbl_EcommerceSales[[#This Row],[Age]]&lt;=25,"18-25",IF(tbl_EcommerceSales[[#This Row],[Age]]&lt;=35,"26-35",IF(tbl_EcommerceSales[[#This Row],[Age]]&lt;=45,"36-45",IF(tbl_EcommerceSales[[#This Row],[Age]]&lt;=55,"46-55","56+")))))</f>
        <v>26-35</v>
      </c>
    </row>
    <row r="4116" spans="1:29" x14ac:dyDescent="0.35">
      <c r="A4116" t="s">
        <v>6191</v>
      </c>
      <c r="B4116" s="7">
        <v>46107</v>
      </c>
      <c r="C4116" t="s">
        <v>1921</v>
      </c>
      <c r="D4116" t="s">
        <v>86</v>
      </c>
      <c r="E4116" t="s">
        <v>48</v>
      </c>
      <c r="F4116">
        <v>22</v>
      </c>
      <c r="G4116" t="s">
        <v>171</v>
      </c>
      <c r="H4116" t="s">
        <v>39</v>
      </c>
      <c r="I4116" t="s">
        <v>40</v>
      </c>
      <c r="J4116" t="s">
        <v>41</v>
      </c>
      <c r="K4116" t="s">
        <v>42</v>
      </c>
      <c r="L4116" t="s">
        <v>43</v>
      </c>
      <c r="M4116">
        <v>2</v>
      </c>
      <c r="N4116" s="2">
        <v>699</v>
      </c>
      <c r="O4116" s="3">
        <v>0.15</v>
      </c>
      <c r="P4116" s="2">
        <v>620</v>
      </c>
      <c r="Q4116" t="s">
        <v>44</v>
      </c>
      <c r="R4116" t="s">
        <v>33</v>
      </c>
      <c r="S4116" t="s">
        <v>34</v>
      </c>
      <c r="T4116" s="4">
        <v>5</v>
      </c>
      <c r="U4116" s="11">
        <f t="shared" si="64"/>
        <v>1398</v>
      </c>
      <c r="V4116" s="11">
        <f>tbl_EcommerceSales[[#This Row],[Gross_Sales]]*tbl_EcommerceSales[[#This Row],[Discount]]</f>
        <v>209.7</v>
      </c>
      <c r="W4116" s="11">
        <f>tbl_EcommerceSales[[#This Row],[Gross_Sales]]-tbl_EcommerceSales[[#This Row],[Discount_Amount]]</f>
        <v>1188.3</v>
      </c>
      <c r="X4116" s="11">
        <f>tbl_EcommerceSales[[#This Row],[Quantity]] * _xlfn.XLOOKUP(tbl_EcommerceSales[[#This Row],[Product_ID]], Product_Master!A:A, Product_Master!F:F)</f>
        <v>620</v>
      </c>
      <c r="Y4116" s="11">
        <f>tbl_EcommerceSales[[#This Row],[Net_Revenue]]-tbl_EcommerceSales[[#This Row],[Total_Cost]]</f>
        <v>568.29999999999995</v>
      </c>
      <c r="Z4116" s="9">
        <f>IFERROR(#REF!/tbl_EcommerceSales[[#This Row],[Total_Cost]], 0)</f>
        <v>0</v>
      </c>
      <c r="AA4116" t="str">
        <f>TEXT(tbl_EcommerceSales[[#This Row],[Order_Date]],"mmm")</f>
        <v>Mar</v>
      </c>
      <c r="AB4116">
        <f>YEAR(tbl_EcommerceSales[[#This Row],[Order_Date]])</f>
        <v>2026</v>
      </c>
      <c r="AC4116" t="str">
        <f>IF(tbl_EcommerceSales[[#This Row],[Age]]&lt;18,"Under 18",IF(tbl_EcommerceSales[[#This Row],[Age]]&lt;=25,"18-25",IF(tbl_EcommerceSales[[#This Row],[Age]]&lt;=35,"26-35",IF(tbl_EcommerceSales[[#This Row],[Age]]&lt;=45,"36-45",IF(tbl_EcommerceSales[[#This Row],[Age]]&lt;=55,"46-55","56+")))))</f>
        <v>18-25</v>
      </c>
    </row>
    <row r="4117" spans="1:29" x14ac:dyDescent="0.35">
      <c r="A4117" t="s">
        <v>6192</v>
      </c>
      <c r="B4117" s="7">
        <v>46107</v>
      </c>
      <c r="C4117" t="s">
        <v>705</v>
      </c>
      <c r="D4117" t="s">
        <v>51</v>
      </c>
      <c r="E4117" t="s">
        <v>25</v>
      </c>
      <c r="F4117">
        <v>40</v>
      </c>
      <c r="G4117" t="s">
        <v>38</v>
      </c>
      <c r="H4117" t="s">
        <v>39</v>
      </c>
      <c r="I4117" t="s">
        <v>206</v>
      </c>
      <c r="J4117" t="s">
        <v>207</v>
      </c>
      <c r="K4117" t="s">
        <v>177</v>
      </c>
      <c r="L4117" t="s">
        <v>208</v>
      </c>
      <c r="M4117">
        <v>2</v>
      </c>
      <c r="N4117" s="2">
        <v>2199</v>
      </c>
      <c r="O4117" s="3">
        <v>0.05</v>
      </c>
      <c r="P4117" s="2">
        <v>2500</v>
      </c>
      <c r="Q4117" t="s">
        <v>32</v>
      </c>
      <c r="R4117" t="s">
        <v>33</v>
      </c>
      <c r="S4117" t="s">
        <v>34</v>
      </c>
      <c r="T4117" s="4">
        <v>5</v>
      </c>
      <c r="U4117" s="11">
        <f t="shared" si="64"/>
        <v>4398</v>
      </c>
      <c r="V4117" s="11">
        <f>tbl_EcommerceSales[[#This Row],[Gross_Sales]]*tbl_EcommerceSales[[#This Row],[Discount]]</f>
        <v>219.9</v>
      </c>
      <c r="W4117" s="11">
        <f>tbl_EcommerceSales[[#This Row],[Gross_Sales]]-tbl_EcommerceSales[[#This Row],[Discount_Amount]]</f>
        <v>4178.1000000000004</v>
      </c>
      <c r="X4117" s="11">
        <f>tbl_EcommerceSales[[#This Row],[Quantity]] * _xlfn.XLOOKUP(tbl_EcommerceSales[[#This Row],[Product_ID]], Product_Master!A:A, Product_Master!F:F)</f>
        <v>2500</v>
      </c>
      <c r="Y4117" s="11">
        <f>tbl_EcommerceSales[[#This Row],[Net_Revenue]]-tbl_EcommerceSales[[#This Row],[Total_Cost]]</f>
        <v>1678.1000000000004</v>
      </c>
      <c r="Z4117" s="9">
        <f>IFERROR(#REF!/tbl_EcommerceSales[[#This Row],[Total_Cost]], 0)</f>
        <v>0</v>
      </c>
      <c r="AA4117" t="str">
        <f>TEXT(tbl_EcommerceSales[[#This Row],[Order_Date]],"mmm")</f>
        <v>Mar</v>
      </c>
      <c r="AB4117">
        <f>YEAR(tbl_EcommerceSales[[#This Row],[Order_Date]])</f>
        <v>2026</v>
      </c>
      <c r="AC4117" t="str">
        <f>IF(tbl_EcommerceSales[[#This Row],[Age]]&lt;18,"Under 18",IF(tbl_EcommerceSales[[#This Row],[Age]]&lt;=25,"18-25",IF(tbl_EcommerceSales[[#This Row],[Age]]&lt;=35,"26-35",IF(tbl_EcommerceSales[[#This Row],[Age]]&lt;=45,"36-45",IF(tbl_EcommerceSales[[#This Row],[Age]]&lt;=55,"46-55","56+")))))</f>
        <v>36-45</v>
      </c>
    </row>
    <row r="4118" spans="1:29" x14ac:dyDescent="0.35">
      <c r="A4118" t="s">
        <v>6193</v>
      </c>
      <c r="B4118" s="7">
        <v>46107</v>
      </c>
      <c r="C4118" t="s">
        <v>5378</v>
      </c>
      <c r="D4118" t="s">
        <v>216</v>
      </c>
      <c r="E4118" t="s">
        <v>48</v>
      </c>
      <c r="F4118">
        <v>35</v>
      </c>
      <c r="G4118" t="s">
        <v>71</v>
      </c>
      <c r="H4118" t="s">
        <v>72</v>
      </c>
      <c r="I4118" t="s">
        <v>53</v>
      </c>
      <c r="J4118" t="s">
        <v>54</v>
      </c>
      <c r="K4118" t="s">
        <v>55</v>
      </c>
      <c r="L4118" t="s">
        <v>56</v>
      </c>
      <c r="M4118">
        <v>1</v>
      </c>
      <c r="N4118" s="2">
        <v>799</v>
      </c>
      <c r="O4118" s="3">
        <v>0.1</v>
      </c>
      <c r="P4118" s="2">
        <v>390</v>
      </c>
      <c r="Q4118" t="s">
        <v>32</v>
      </c>
      <c r="R4118" t="s">
        <v>33</v>
      </c>
      <c r="S4118" t="s">
        <v>34</v>
      </c>
      <c r="T4118" s="4">
        <v>5</v>
      </c>
      <c r="U4118" s="11">
        <f t="shared" si="64"/>
        <v>799</v>
      </c>
      <c r="V4118" s="11">
        <f>tbl_EcommerceSales[[#This Row],[Gross_Sales]]*tbl_EcommerceSales[[#This Row],[Discount]]</f>
        <v>79.900000000000006</v>
      </c>
      <c r="W4118" s="11">
        <f>tbl_EcommerceSales[[#This Row],[Gross_Sales]]-tbl_EcommerceSales[[#This Row],[Discount_Amount]]</f>
        <v>719.1</v>
      </c>
      <c r="X4118" s="11">
        <f>tbl_EcommerceSales[[#This Row],[Quantity]] * _xlfn.XLOOKUP(tbl_EcommerceSales[[#This Row],[Product_ID]], Product_Master!A:A, Product_Master!F:F)</f>
        <v>390</v>
      </c>
      <c r="Y4118" s="11">
        <f>tbl_EcommerceSales[[#This Row],[Net_Revenue]]-tbl_EcommerceSales[[#This Row],[Total_Cost]]</f>
        <v>329.1</v>
      </c>
      <c r="Z4118" s="9">
        <f>IFERROR(#REF!/tbl_EcommerceSales[[#This Row],[Total_Cost]], 0)</f>
        <v>0</v>
      </c>
      <c r="AA4118" t="str">
        <f>TEXT(tbl_EcommerceSales[[#This Row],[Order_Date]],"mmm")</f>
        <v>Mar</v>
      </c>
      <c r="AB4118">
        <f>YEAR(tbl_EcommerceSales[[#This Row],[Order_Date]])</f>
        <v>2026</v>
      </c>
      <c r="AC4118" t="str">
        <f>IF(tbl_EcommerceSales[[#This Row],[Age]]&lt;18,"Under 18",IF(tbl_EcommerceSales[[#This Row],[Age]]&lt;=25,"18-25",IF(tbl_EcommerceSales[[#This Row],[Age]]&lt;=35,"26-35",IF(tbl_EcommerceSales[[#This Row],[Age]]&lt;=45,"36-45",IF(tbl_EcommerceSales[[#This Row],[Age]]&lt;=55,"46-55","56+")))))</f>
        <v>26-35</v>
      </c>
    </row>
    <row r="4119" spans="1:29" x14ac:dyDescent="0.35">
      <c r="A4119" t="s">
        <v>6194</v>
      </c>
      <c r="B4119" s="7">
        <v>46107</v>
      </c>
      <c r="C4119" t="s">
        <v>6195</v>
      </c>
      <c r="D4119" t="s">
        <v>66</v>
      </c>
      <c r="E4119" t="s">
        <v>25</v>
      </c>
      <c r="F4119">
        <v>18</v>
      </c>
      <c r="G4119" t="s">
        <v>142</v>
      </c>
      <c r="H4119" t="s">
        <v>88</v>
      </c>
      <c r="I4119" t="s">
        <v>349</v>
      </c>
      <c r="J4119" t="s">
        <v>350</v>
      </c>
      <c r="K4119" t="s">
        <v>82</v>
      </c>
      <c r="L4119" t="s">
        <v>238</v>
      </c>
      <c r="M4119">
        <v>2</v>
      </c>
      <c r="N4119" s="2">
        <v>1599</v>
      </c>
      <c r="O4119" s="3">
        <v>0.15</v>
      </c>
      <c r="P4119" s="2">
        <v>1840</v>
      </c>
      <c r="Q4119" t="s">
        <v>123</v>
      </c>
      <c r="R4119" t="s">
        <v>33</v>
      </c>
      <c r="S4119" t="s">
        <v>34</v>
      </c>
      <c r="T4119" s="4">
        <v>4</v>
      </c>
      <c r="U4119" s="11">
        <f t="shared" si="64"/>
        <v>3198</v>
      </c>
      <c r="V4119" s="11">
        <f>tbl_EcommerceSales[[#This Row],[Gross_Sales]]*tbl_EcommerceSales[[#This Row],[Discount]]</f>
        <v>479.7</v>
      </c>
      <c r="W4119" s="11">
        <f>tbl_EcommerceSales[[#This Row],[Gross_Sales]]-tbl_EcommerceSales[[#This Row],[Discount_Amount]]</f>
        <v>2718.3</v>
      </c>
      <c r="X4119" s="11">
        <f>tbl_EcommerceSales[[#This Row],[Quantity]] * _xlfn.XLOOKUP(tbl_EcommerceSales[[#This Row],[Product_ID]], Product_Master!A:A, Product_Master!F:F)</f>
        <v>1840</v>
      </c>
      <c r="Y4119" s="11">
        <f>tbl_EcommerceSales[[#This Row],[Net_Revenue]]-tbl_EcommerceSales[[#This Row],[Total_Cost]]</f>
        <v>878.30000000000018</v>
      </c>
      <c r="Z4119" s="9">
        <f>IFERROR(#REF!/tbl_EcommerceSales[[#This Row],[Total_Cost]], 0)</f>
        <v>0</v>
      </c>
      <c r="AA4119" t="str">
        <f>TEXT(tbl_EcommerceSales[[#This Row],[Order_Date]],"mmm")</f>
        <v>Mar</v>
      </c>
      <c r="AB4119">
        <f>YEAR(tbl_EcommerceSales[[#This Row],[Order_Date]])</f>
        <v>2026</v>
      </c>
      <c r="AC4119" t="str">
        <f>IF(tbl_EcommerceSales[[#This Row],[Age]]&lt;18,"Under 18",IF(tbl_EcommerceSales[[#This Row],[Age]]&lt;=25,"18-25",IF(tbl_EcommerceSales[[#This Row],[Age]]&lt;=35,"26-35",IF(tbl_EcommerceSales[[#This Row],[Age]]&lt;=45,"36-45",IF(tbl_EcommerceSales[[#This Row],[Age]]&lt;=55,"46-55","56+")))))</f>
        <v>18-25</v>
      </c>
    </row>
    <row r="4120" spans="1:29" x14ac:dyDescent="0.35">
      <c r="A4120" t="s">
        <v>6196</v>
      </c>
      <c r="B4120" s="7">
        <v>46107</v>
      </c>
      <c r="C4120" t="s">
        <v>6197</v>
      </c>
      <c r="D4120" t="s">
        <v>189</v>
      </c>
      <c r="E4120" t="s">
        <v>48</v>
      </c>
      <c r="F4120">
        <v>18</v>
      </c>
      <c r="G4120" t="s">
        <v>289</v>
      </c>
      <c r="H4120" t="s">
        <v>88</v>
      </c>
      <c r="I4120" t="s">
        <v>89</v>
      </c>
      <c r="J4120" t="s">
        <v>90</v>
      </c>
      <c r="K4120" t="s">
        <v>91</v>
      </c>
      <c r="L4120" t="s">
        <v>92</v>
      </c>
      <c r="M4120">
        <v>2</v>
      </c>
      <c r="N4120" s="2">
        <v>599</v>
      </c>
      <c r="O4120" s="3">
        <v>0</v>
      </c>
      <c r="P4120" s="2">
        <v>520</v>
      </c>
      <c r="Q4120" t="s">
        <v>123</v>
      </c>
      <c r="R4120" t="s">
        <v>162</v>
      </c>
      <c r="S4120" t="s">
        <v>57</v>
      </c>
      <c r="T4120" s="4"/>
      <c r="U4120" s="11">
        <f t="shared" si="64"/>
        <v>1198</v>
      </c>
      <c r="V4120" s="11">
        <f>tbl_EcommerceSales[[#This Row],[Gross_Sales]]*tbl_EcommerceSales[[#This Row],[Discount]]</f>
        <v>0</v>
      </c>
      <c r="W4120" s="11">
        <f>tbl_EcommerceSales[[#This Row],[Gross_Sales]]-tbl_EcommerceSales[[#This Row],[Discount_Amount]]</f>
        <v>1198</v>
      </c>
      <c r="X4120" s="11">
        <f>tbl_EcommerceSales[[#This Row],[Quantity]] * _xlfn.XLOOKUP(tbl_EcommerceSales[[#This Row],[Product_ID]], Product_Master!A:A, Product_Master!F:F)</f>
        <v>520</v>
      </c>
      <c r="Y4120" s="11">
        <f>tbl_EcommerceSales[[#This Row],[Net_Revenue]]-tbl_EcommerceSales[[#This Row],[Total_Cost]]</f>
        <v>678</v>
      </c>
      <c r="Z4120" s="9">
        <f>IFERROR(#REF!/tbl_EcommerceSales[[#This Row],[Total_Cost]], 0)</f>
        <v>0</v>
      </c>
      <c r="AA4120" t="str">
        <f>TEXT(tbl_EcommerceSales[[#This Row],[Order_Date]],"mmm")</f>
        <v>Mar</v>
      </c>
      <c r="AB4120">
        <f>YEAR(tbl_EcommerceSales[[#This Row],[Order_Date]])</f>
        <v>2026</v>
      </c>
      <c r="AC4120" t="str">
        <f>IF(tbl_EcommerceSales[[#This Row],[Age]]&lt;18,"Under 18",IF(tbl_EcommerceSales[[#This Row],[Age]]&lt;=25,"18-25",IF(tbl_EcommerceSales[[#This Row],[Age]]&lt;=35,"26-35",IF(tbl_EcommerceSales[[#This Row],[Age]]&lt;=45,"36-45",IF(tbl_EcommerceSales[[#This Row],[Age]]&lt;=55,"46-55","56+")))))</f>
        <v>18-25</v>
      </c>
    </row>
    <row r="4121" spans="1:29" x14ac:dyDescent="0.35">
      <c r="A4121" t="s">
        <v>6198</v>
      </c>
      <c r="B4121" s="7">
        <v>46107</v>
      </c>
      <c r="C4121" t="s">
        <v>6199</v>
      </c>
      <c r="D4121" t="s">
        <v>37</v>
      </c>
      <c r="E4121" t="s">
        <v>25</v>
      </c>
      <c r="F4121">
        <v>23</v>
      </c>
      <c r="G4121" t="s">
        <v>145</v>
      </c>
      <c r="H4121" t="s">
        <v>39</v>
      </c>
      <c r="I4121" t="s">
        <v>80</v>
      </c>
      <c r="J4121" t="s">
        <v>81</v>
      </c>
      <c r="K4121" t="s">
        <v>82</v>
      </c>
      <c r="L4121" t="s">
        <v>83</v>
      </c>
      <c r="M4121">
        <v>3</v>
      </c>
      <c r="N4121" s="2">
        <v>2499</v>
      </c>
      <c r="O4121" s="3">
        <v>0</v>
      </c>
      <c r="P4121" s="2">
        <v>4650</v>
      </c>
      <c r="Q4121" t="s">
        <v>156</v>
      </c>
      <c r="R4121" t="s">
        <v>33</v>
      </c>
      <c r="S4121" t="s">
        <v>34</v>
      </c>
      <c r="T4121" s="4">
        <v>4</v>
      </c>
      <c r="U4121" s="11">
        <f t="shared" si="64"/>
        <v>7497</v>
      </c>
      <c r="V4121" s="11">
        <f>tbl_EcommerceSales[[#This Row],[Gross_Sales]]*tbl_EcommerceSales[[#This Row],[Discount]]</f>
        <v>0</v>
      </c>
      <c r="W4121" s="11">
        <f>tbl_EcommerceSales[[#This Row],[Gross_Sales]]-tbl_EcommerceSales[[#This Row],[Discount_Amount]]</f>
        <v>7497</v>
      </c>
      <c r="X4121" s="11">
        <f>tbl_EcommerceSales[[#This Row],[Quantity]] * _xlfn.XLOOKUP(tbl_EcommerceSales[[#This Row],[Product_ID]], Product_Master!A:A, Product_Master!F:F)</f>
        <v>4650</v>
      </c>
      <c r="Y4121" s="11">
        <f>tbl_EcommerceSales[[#This Row],[Net_Revenue]]-tbl_EcommerceSales[[#This Row],[Total_Cost]]</f>
        <v>2847</v>
      </c>
      <c r="Z4121" s="9">
        <f>IFERROR(#REF!/tbl_EcommerceSales[[#This Row],[Total_Cost]], 0)</f>
        <v>0</v>
      </c>
      <c r="AA4121" t="str">
        <f>TEXT(tbl_EcommerceSales[[#This Row],[Order_Date]],"mmm")</f>
        <v>Mar</v>
      </c>
      <c r="AB4121">
        <f>YEAR(tbl_EcommerceSales[[#This Row],[Order_Date]])</f>
        <v>2026</v>
      </c>
      <c r="AC4121" t="str">
        <f>IF(tbl_EcommerceSales[[#This Row],[Age]]&lt;18,"Under 18",IF(tbl_EcommerceSales[[#This Row],[Age]]&lt;=25,"18-25",IF(tbl_EcommerceSales[[#This Row],[Age]]&lt;=35,"26-35",IF(tbl_EcommerceSales[[#This Row],[Age]]&lt;=45,"36-45",IF(tbl_EcommerceSales[[#This Row],[Age]]&lt;=55,"46-55","56+")))))</f>
        <v>18-25</v>
      </c>
    </row>
    <row r="4122" spans="1:29" x14ac:dyDescent="0.35">
      <c r="A4122" t="s">
        <v>6200</v>
      </c>
      <c r="B4122" s="7">
        <v>46107</v>
      </c>
      <c r="C4122" t="s">
        <v>1279</v>
      </c>
      <c r="D4122" t="s">
        <v>106</v>
      </c>
      <c r="E4122" t="s">
        <v>48</v>
      </c>
      <c r="F4122">
        <v>38</v>
      </c>
      <c r="G4122" t="s">
        <v>61</v>
      </c>
      <c r="H4122" t="s">
        <v>27</v>
      </c>
      <c r="I4122" t="s">
        <v>73</v>
      </c>
      <c r="J4122" t="s">
        <v>74</v>
      </c>
      <c r="K4122" t="s">
        <v>55</v>
      </c>
      <c r="L4122" t="s">
        <v>75</v>
      </c>
      <c r="M4122">
        <v>2</v>
      </c>
      <c r="N4122" s="2">
        <v>2899</v>
      </c>
      <c r="O4122" s="3">
        <v>0.1</v>
      </c>
      <c r="P4122" s="2">
        <v>3400</v>
      </c>
      <c r="Q4122" t="s">
        <v>156</v>
      </c>
      <c r="R4122" t="s">
        <v>162</v>
      </c>
      <c r="S4122" t="s">
        <v>34</v>
      </c>
      <c r="T4122" s="4"/>
      <c r="U4122" s="11">
        <f t="shared" si="64"/>
        <v>5798</v>
      </c>
      <c r="V4122" s="11">
        <f>tbl_EcommerceSales[[#This Row],[Gross_Sales]]*tbl_EcommerceSales[[#This Row],[Discount]]</f>
        <v>579.80000000000007</v>
      </c>
      <c r="W4122" s="11">
        <f>tbl_EcommerceSales[[#This Row],[Gross_Sales]]-tbl_EcommerceSales[[#This Row],[Discount_Amount]]</f>
        <v>5218.2</v>
      </c>
      <c r="X4122" s="11">
        <f>tbl_EcommerceSales[[#This Row],[Quantity]] * _xlfn.XLOOKUP(tbl_EcommerceSales[[#This Row],[Product_ID]], Product_Master!A:A, Product_Master!F:F)</f>
        <v>3400</v>
      </c>
      <c r="Y4122" s="11">
        <f>tbl_EcommerceSales[[#This Row],[Net_Revenue]]-tbl_EcommerceSales[[#This Row],[Total_Cost]]</f>
        <v>1818.1999999999998</v>
      </c>
      <c r="Z4122" s="9">
        <f>IFERROR(#REF!/tbl_EcommerceSales[[#This Row],[Total_Cost]], 0)</f>
        <v>0</v>
      </c>
      <c r="AA4122" t="str">
        <f>TEXT(tbl_EcommerceSales[[#This Row],[Order_Date]],"mmm")</f>
        <v>Mar</v>
      </c>
      <c r="AB4122">
        <f>YEAR(tbl_EcommerceSales[[#This Row],[Order_Date]])</f>
        <v>2026</v>
      </c>
      <c r="AC4122" t="str">
        <f>IF(tbl_EcommerceSales[[#This Row],[Age]]&lt;18,"Under 18",IF(tbl_EcommerceSales[[#This Row],[Age]]&lt;=25,"18-25",IF(tbl_EcommerceSales[[#This Row],[Age]]&lt;=35,"26-35",IF(tbl_EcommerceSales[[#This Row],[Age]]&lt;=45,"36-45",IF(tbl_EcommerceSales[[#This Row],[Age]]&lt;=55,"46-55","56+")))))</f>
        <v>36-45</v>
      </c>
    </row>
    <row r="4123" spans="1:29" x14ac:dyDescent="0.35">
      <c r="A4123" t="s">
        <v>6201</v>
      </c>
      <c r="B4123" s="7">
        <v>46107</v>
      </c>
      <c r="C4123" t="s">
        <v>5956</v>
      </c>
      <c r="D4123" t="s">
        <v>159</v>
      </c>
      <c r="E4123" t="s">
        <v>25</v>
      </c>
      <c r="F4123">
        <v>33</v>
      </c>
      <c r="G4123" t="s">
        <v>38</v>
      </c>
      <c r="H4123" t="s">
        <v>39</v>
      </c>
      <c r="I4123" t="s">
        <v>200</v>
      </c>
      <c r="J4123" t="s">
        <v>201</v>
      </c>
      <c r="K4123" t="s">
        <v>91</v>
      </c>
      <c r="L4123" t="s">
        <v>202</v>
      </c>
      <c r="M4123">
        <v>3</v>
      </c>
      <c r="N4123" s="2">
        <v>899</v>
      </c>
      <c r="O4123" s="3">
        <v>0.05</v>
      </c>
      <c r="P4123" s="2">
        <v>1260</v>
      </c>
      <c r="Q4123" t="s">
        <v>156</v>
      </c>
      <c r="R4123" t="s">
        <v>33</v>
      </c>
      <c r="S4123" t="s">
        <v>57</v>
      </c>
      <c r="T4123" s="4">
        <v>5</v>
      </c>
      <c r="U4123" s="11">
        <f t="shared" si="64"/>
        <v>2697</v>
      </c>
      <c r="V4123" s="11">
        <f>tbl_EcommerceSales[[#This Row],[Gross_Sales]]*tbl_EcommerceSales[[#This Row],[Discount]]</f>
        <v>134.85</v>
      </c>
      <c r="W4123" s="11">
        <f>tbl_EcommerceSales[[#This Row],[Gross_Sales]]-tbl_EcommerceSales[[#This Row],[Discount_Amount]]</f>
        <v>2562.15</v>
      </c>
      <c r="X4123" s="11">
        <f>tbl_EcommerceSales[[#This Row],[Quantity]] * _xlfn.XLOOKUP(tbl_EcommerceSales[[#This Row],[Product_ID]], Product_Master!A:A, Product_Master!F:F)</f>
        <v>1260</v>
      </c>
      <c r="Y4123" s="11">
        <f>tbl_EcommerceSales[[#This Row],[Net_Revenue]]-tbl_EcommerceSales[[#This Row],[Total_Cost]]</f>
        <v>1302.1500000000001</v>
      </c>
      <c r="Z4123" s="9">
        <f>IFERROR(#REF!/tbl_EcommerceSales[[#This Row],[Total_Cost]], 0)</f>
        <v>0</v>
      </c>
      <c r="AA4123" t="str">
        <f>TEXT(tbl_EcommerceSales[[#This Row],[Order_Date]],"mmm")</f>
        <v>Mar</v>
      </c>
      <c r="AB4123">
        <f>YEAR(tbl_EcommerceSales[[#This Row],[Order_Date]])</f>
        <v>2026</v>
      </c>
      <c r="AC4123" t="str">
        <f>IF(tbl_EcommerceSales[[#This Row],[Age]]&lt;18,"Under 18",IF(tbl_EcommerceSales[[#This Row],[Age]]&lt;=25,"18-25",IF(tbl_EcommerceSales[[#This Row],[Age]]&lt;=35,"26-35",IF(tbl_EcommerceSales[[#This Row],[Age]]&lt;=45,"36-45",IF(tbl_EcommerceSales[[#This Row],[Age]]&lt;=55,"46-55","56+")))))</f>
        <v>26-35</v>
      </c>
    </row>
    <row r="4124" spans="1:29" x14ac:dyDescent="0.35">
      <c r="A4124" t="s">
        <v>6202</v>
      </c>
      <c r="B4124" s="7">
        <v>46107</v>
      </c>
      <c r="C4124" t="s">
        <v>889</v>
      </c>
      <c r="D4124" t="s">
        <v>47</v>
      </c>
      <c r="E4124" t="s">
        <v>48</v>
      </c>
      <c r="F4124">
        <v>18</v>
      </c>
      <c r="G4124" t="s">
        <v>155</v>
      </c>
      <c r="H4124" t="s">
        <v>88</v>
      </c>
      <c r="I4124" t="s">
        <v>126</v>
      </c>
      <c r="J4124" t="s">
        <v>127</v>
      </c>
      <c r="K4124" t="s">
        <v>82</v>
      </c>
      <c r="L4124" t="s">
        <v>83</v>
      </c>
      <c r="M4124">
        <v>3</v>
      </c>
      <c r="N4124" s="2">
        <v>1899</v>
      </c>
      <c r="O4124" s="3">
        <v>0.1</v>
      </c>
      <c r="P4124" s="2">
        <v>3360</v>
      </c>
      <c r="Q4124" t="s">
        <v>32</v>
      </c>
      <c r="R4124" t="s">
        <v>33</v>
      </c>
      <c r="S4124" t="s">
        <v>57</v>
      </c>
      <c r="T4124" s="4">
        <v>3</v>
      </c>
      <c r="U4124" s="11">
        <f t="shared" si="64"/>
        <v>5697</v>
      </c>
      <c r="V4124" s="11">
        <f>tbl_EcommerceSales[[#This Row],[Gross_Sales]]*tbl_EcommerceSales[[#This Row],[Discount]]</f>
        <v>569.70000000000005</v>
      </c>
      <c r="W4124" s="11">
        <f>tbl_EcommerceSales[[#This Row],[Gross_Sales]]-tbl_EcommerceSales[[#This Row],[Discount_Amount]]</f>
        <v>5127.3</v>
      </c>
      <c r="X4124" s="11">
        <f>tbl_EcommerceSales[[#This Row],[Quantity]] * _xlfn.XLOOKUP(tbl_EcommerceSales[[#This Row],[Product_ID]], Product_Master!A:A, Product_Master!F:F)</f>
        <v>3360</v>
      </c>
      <c r="Y4124" s="11">
        <f>tbl_EcommerceSales[[#This Row],[Net_Revenue]]-tbl_EcommerceSales[[#This Row],[Total_Cost]]</f>
        <v>1767.3000000000002</v>
      </c>
      <c r="Z4124" s="9">
        <f>IFERROR(#REF!/tbl_EcommerceSales[[#This Row],[Total_Cost]], 0)</f>
        <v>0</v>
      </c>
      <c r="AA4124" t="str">
        <f>TEXT(tbl_EcommerceSales[[#This Row],[Order_Date]],"mmm")</f>
        <v>Mar</v>
      </c>
      <c r="AB4124">
        <f>YEAR(tbl_EcommerceSales[[#This Row],[Order_Date]])</f>
        <v>2026</v>
      </c>
      <c r="AC4124" t="str">
        <f>IF(tbl_EcommerceSales[[#This Row],[Age]]&lt;18,"Under 18",IF(tbl_EcommerceSales[[#This Row],[Age]]&lt;=25,"18-25",IF(tbl_EcommerceSales[[#This Row],[Age]]&lt;=35,"26-35",IF(tbl_EcommerceSales[[#This Row],[Age]]&lt;=45,"36-45",IF(tbl_EcommerceSales[[#This Row],[Age]]&lt;=55,"46-55","56+")))))</f>
        <v>18-25</v>
      </c>
    </row>
    <row r="4125" spans="1:29" x14ac:dyDescent="0.35">
      <c r="A4125" t="s">
        <v>6203</v>
      </c>
      <c r="B4125" s="7">
        <v>46107</v>
      </c>
      <c r="C4125" t="s">
        <v>1408</v>
      </c>
      <c r="D4125" t="s">
        <v>110</v>
      </c>
      <c r="E4125" t="s">
        <v>25</v>
      </c>
      <c r="F4125">
        <v>47</v>
      </c>
      <c r="G4125" t="s">
        <v>61</v>
      </c>
      <c r="H4125" t="s">
        <v>27</v>
      </c>
      <c r="I4125" t="s">
        <v>89</v>
      </c>
      <c r="J4125" t="s">
        <v>90</v>
      </c>
      <c r="K4125" t="s">
        <v>91</v>
      </c>
      <c r="L4125" t="s">
        <v>92</v>
      </c>
      <c r="M4125">
        <v>2</v>
      </c>
      <c r="N4125" s="2">
        <v>599</v>
      </c>
      <c r="O4125" s="3">
        <v>0.3</v>
      </c>
      <c r="P4125" s="2">
        <v>520</v>
      </c>
      <c r="Q4125" t="s">
        <v>32</v>
      </c>
      <c r="R4125" t="s">
        <v>33</v>
      </c>
      <c r="S4125" t="s">
        <v>34</v>
      </c>
      <c r="T4125" s="4">
        <v>4</v>
      </c>
      <c r="U4125" s="11">
        <f t="shared" si="64"/>
        <v>1198</v>
      </c>
      <c r="V4125" s="11">
        <f>tbl_EcommerceSales[[#This Row],[Gross_Sales]]*tbl_EcommerceSales[[#This Row],[Discount]]</f>
        <v>359.4</v>
      </c>
      <c r="W4125" s="11">
        <f>tbl_EcommerceSales[[#This Row],[Gross_Sales]]-tbl_EcommerceSales[[#This Row],[Discount_Amount]]</f>
        <v>838.6</v>
      </c>
      <c r="X4125" s="11">
        <f>tbl_EcommerceSales[[#This Row],[Quantity]] * _xlfn.XLOOKUP(tbl_EcommerceSales[[#This Row],[Product_ID]], Product_Master!A:A, Product_Master!F:F)</f>
        <v>520</v>
      </c>
      <c r="Y4125" s="11">
        <f>tbl_EcommerceSales[[#This Row],[Net_Revenue]]-tbl_EcommerceSales[[#This Row],[Total_Cost]]</f>
        <v>318.60000000000002</v>
      </c>
      <c r="Z4125" s="9">
        <f>IFERROR(#REF!/tbl_EcommerceSales[[#This Row],[Total_Cost]], 0)</f>
        <v>0</v>
      </c>
      <c r="AA4125" t="str">
        <f>TEXT(tbl_EcommerceSales[[#This Row],[Order_Date]],"mmm")</f>
        <v>Mar</v>
      </c>
      <c r="AB4125">
        <f>YEAR(tbl_EcommerceSales[[#This Row],[Order_Date]])</f>
        <v>2026</v>
      </c>
      <c r="AC4125" t="str">
        <f>IF(tbl_EcommerceSales[[#This Row],[Age]]&lt;18,"Under 18",IF(tbl_EcommerceSales[[#This Row],[Age]]&lt;=25,"18-25",IF(tbl_EcommerceSales[[#This Row],[Age]]&lt;=35,"26-35",IF(tbl_EcommerceSales[[#This Row],[Age]]&lt;=45,"36-45",IF(tbl_EcommerceSales[[#This Row],[Age]]&lt;=55,"46-55","56+")))))</f>
        <v>46-55</v>
      </c>
    </row>
    <row r="4126" spans="1:29" x14ac:dyDescent="0.35">
      <c r="A4126" t="s">
        <v>6204</v>
      </c>
      <c r="B4126" s="7">
        <v>46107</v>
      </c>
      <c r="C4126" t="s">
        <v>2370</v>
      </c>
      <c r="D4126" t="s">
        <v>232</v>
      </c>
      <c r="E4126" t="s">
        <v>25</v>
      </c>
      <c r="F4126">
        <v>19</v>
      </c>
      <c r="G4126" t="s">
        <v>192</v>
      </c>
      <c r="H4126" t="s">
        <v>27</v>
      </c>
      <c r="I4126" t="s">
        <v>73</v>
      </c>
      <c r="J4126" t="s">
        <v>74</v>
      </c>
      <c r="K4126" t="s">
        <v>55</v>
      </c>
      <c r="L4126" t="s">
        <v>75</v>
      </c>
      <c r="M4126">
        <v>3</v>
      </c>
      <c r="N4126" s="2">
        <v>2899</v>
      </c>
      <c r="O4126" s="3">
        <v>0.05</v>
      </c>
      <c r="P4126" s="2">
        <v>5100</v>
      </c>
      <c r="Q4126" t="s">
        <v>123</v>
      </c>
      <c r="R4126" t="s">
        <v>33</v>
      </c>
      <c r="S4126" t="s">
        <v>34</v>
      </c>
      <c r="T4126" s="4">
        <v>5</v>
      </c>
      <c r="U4126" s="11">
        <f t="shared" si="64"/>
        <v>8697</v>
      </c>
      <c r="V4126" s="11">
        <f>tbl_EcommerceSales[[#This Row],[Gross_Sales]]*tbl_EcommerceSales[[#This Row],[Discount]]</f>
        <v>434.85</v>
      </c>
      <c r="W4126" s="11">
        <f>tbl_EcommerceSales[[#This Row],[Gross_Sales]]-tbl_EcommerceSales[[#This Row],[Discount_Amount]]</f>
        <v>8262.15</v>
      </c>
      <c r="X4126" s="11">
        <f>tbl_EcommerceSales[[#This Row],[Quantity]] * _xlfn.XLOOKUP(tbl_EcommerceSales[[#This Row],[Product_ID]], Product_Master!A:A, Product_Master!F:F)</f>
        <v>5100</v>
      </c>
      <c r="Y4126" s="11">
        <f>tbl_EcommerceSales[[#This Row],[Net_Revenue]]-tbl_EcommerceSales[[#This Row],[Total_Cost]]</f>
        <v>3162.1499999999996</v>
      </c>
      <c r="Z4126" s="9">
        <f>IFERROR(#REF!/tbl_EcommerceSales[[#This Row],[Total_Cost]], 0)</f>
        <v>0</v>
      </c>
      <c r="AA4126" t="str">
        <f>TEXT(tbl_EcommerceSales[[#This Row],[Order_Date]],"mmm")</f>
        <v>Mar</v>
      </c>
      <c r="AB4126">
        <f>YEAR(tbl_EcommerceSales[[#This Row],[Order_Date]])</f>
        <v>2026</v>
      </c>
      <c r="AC4126" t="str">
        <f>IF(tbl_EcommerceSales[[#This Row],[Age]]&lt;18,"Under 18",IF(tbl_EcommerceSales[[#This Row],[Age]]&lt;=25,"18-25",IF(tbl_EcommerceSales[[#This Row],[Age]]&lt;=35,"26-35",IF(tbl_EcommerceSales[[#This Row],[Age]]&lt;=45,"36-45",IF(tbl_EcommerceSales[[#This Row],[Age]]&lt;=55,"46-55","56+")))))</f>
        <v>18-25</v>
      </c>
    </row>
    <row r="4127" spans="1:29" x14ac:dyDescent="0.35">
      <c r="A4127" t="s">
        <v>6205</v>
      </c>
      <c r="B4127" s="7">
        <v>46107</v>
      </c>
      <c r="C4127" t="s">
        <v>2163</v>
      </c>
      <c r="D4127" t="s">
        <v>227</v>
      </c>
      <c r="E4127" t="s">
        <v>48</v>
      </c>
      <c r="F4127">
        <v>38</v>
      </c>
      <c r="G4127" t="s">
        <v>174</v>
      </c>
      <c r="H4127" t="s">
        <v>39</v>
      </c>
      <c r="I4127" t="s">
        <v>111</v>
      </c>
      <c r="J4127" t="s">
        <v>112</v>
      </c>
      <c r="K4127" t="s">
        <v>55</v>
      </c>
      <c r="L4127" t="s">
        <v>113</v>
      </c>
      <c r="M4127">
        <v>1</v>
      </c>
      <c r="N4127" s="2">
        <v>1799</v>
      </c>
      <c r="O4127" s="3">
        <v>0.05</v>
      </c>
      <c r="P4127" s="2">
        <v>950</v>
      </c>
      <c r="Q4127" t="s">
        <v>123</v>
      </c>
      <c r="R4127" t="s">
        <v>93</v>
      </c>
      <c r="S4127" t="s">
        <v>57</v>
      </c>
      <c r="T4127" s="4">
        <v>5</v>
      </c>
      <c r="U4127" s="11">
        <f t="shared" si="64"/>
        <v>1799</v>
      </c>
      <c r="V4127" s="11">
        <f>tbl_EcommerceSales[[#This Row],[Gross_Sales]]*tbl_EcommerceSales[[#This Row],[Discount]]</f>
        <v>89.95</v>
      </c>
      <c r="W4127" s="11">
        <f>tbl_EcommerceSales[[#This Row],[Gross_Sales]]-tbl_EcommerceSales[[#This Row],[Discount_Amount]]</f>
        <v>1709.05</v>
      </c>
      <c r="X4127" s="11">
        <f>tbl_EcommerceSales[[#This Row],[Quantity]] * _xlfn.XLOOKUP(tbl_EcommerceSales[[#This Row],[Product_ID]], Product_Master!A:A, Product_Master!F:F)</f>
        <v>950</v>
      </c>
      <c r="Y4127" s="11">
        <f>tbl_EcommerceSales[[#This Row],[Net_Revenue]]-tbl_EcommerceSales[[#This Row],[Total_Cost]]</f>
        <v>759.05</v>
      </c>
      <c r="Z4127" s="9">
        <f>IFERROR(#REF!/tbl_EcommerceSales[[#This Row],[Total_Cost]], 0)</f>
        <v>0</v>
      </c>
      <c r="AA4127" t="str">
        <f>TEXT(tbl_EcommerceSales[[#This Row],[Order_Date]],"mmm")</f>
        <v>Mar</v>
      </c>
      <c r="AB4127">
        <f>YEAR(tbl_EcommerceSales[[#This Row],[Order_Date]])</f>
        <v>2026</v>
      </c>
      <c r="AC4127" t="str">
        <f>IF(tbl_EcommerceSales[[#This Row],[Age]]&lt;18,"Under 18",IF(tbl_EcommerceSales[[#This Row],[Age]]&lt;=25,"18-25",IF(tbl_EcommerceSales[[#This Row],[Age]]&lt;=35,"26-35",IF(tbl_EcommerceSales[[#This Row],[Age]]&lt;=45,"36-45",IF(tbl_EcommerceSales[[#This Row],[Age]]&lt;=55,"46-55","56+")))))</f>
        <v>36-45</v>
      </c>
    </row>
    <row r="4128" spans="1:29" x14ac:dyDescent="0.35">
      <c r="A4128" t="s">
        <v>6206</v>
      </c>
      <c r="B4128" s="7">
        <v>46108</v>
      </c>
      <c r="C4128" t="s">
        <v>4167</v>
      </c>
      <c r="D4128" t="s">
        <v>269</v>
      </c>
      <c r="E4128" t="s">
        <v>25</v>
      </c>
      <c r="F4128">
        <v>37</v>
      </c>
      <c r="G4128" t="s">
        <v>96</v>
      </c>
      <c r="H4128" t="s">
        <v>39</v>
      </c>
      <c r="I4128" t="s">
        <v>67</v>
      </c>
      <c r="J4128" t="s">
        <v>68</v>
      </c>
      <c r="K4128" t="s">
        <v>42</v>
      </c>
      <c r="L4128" t="s">
        <v>43</v>
      </c>
      <c r="M4128">
        <v>1</v>
      </c>
      <c r="N4128" s="2">
        <v>799</v>
      </c>
      <c r="O4128" s="3">
        <v>0.2</v>
      </c>
      <c r="P4128" s="2">
        <v>360</v>
      </c>
      <c r="Q4128" t="s">
        <v>123</v>
      </c>
      <c r="R4128" t="s">
        <v>33</v>
      </c>
      <c r="S4128" t="s">
        <v>57</v>
      </c>
      <c r="T4128" s="4">
        <v>3</v>
      </c>
      <c r="U4128" s="11">
        <f t="shared" si="64"/>
        <v>799</v>
      </c>
      <c r="V4128" s="11">
        <f>tbl_EcommerceSales[[#This Row],[Gross_Sales]]*tbl_EcommerceSales[[#This Row],[Discount]]</f>
        <v>159.80000000000001</v>
      </c>
      <c r="W4128" s="11">
        <f>tbl_EcommerceSales[[#This Row],[Gross_Sales]]-tbl_EcommerceSales[[#This Row],[Discount_Amount]]</f>
        <v>639.20000000000005</v>
      </c>
      <c r="X4128" s="11">
        <f>tbl_EcommerceSales[[#This Row],[Quantity]] * _xlfn.XLOOKUP(tbl_EcommerceSales[[#This Row],[Product_ID]], Product_Master!A:A, Product_Master!F:F)</f>
        <v>360</v>
      </c>
      <c r="Y4128" s="11">
        <f>tbl_EcommerceSales[[#This Row],[Net_Revenue]]-tbl_EcommerceSales[[#This Row],[Total_Cost]]</f>
        <v>279.20000000000005</v>
      </c>
      <c r="Z4128" s="9">
        <f>IFERROR(#REF!/tbl_EcommerceSales[[#This Row],[Total_Cost]], 0)</f>
        <v>0</v>
      </c>
      <c r="AA4128" t="str">
        <f>TEXT(tbl_EcommerceSales[[#This Row],[Order_Date]],"mmm")</f>
        <v>Mar</v>
      </c>
      <c r="AB4128">
        <f>YEAR(tbl_EcommerceSales[[#This Row],[Order_Date]])</f>
        <v>2026</v>
      </c>
      <c r="AC4128" t="str">
        <f>IF(tbl_EcommerceSales[[#This Row],[Age]]&lt;18,"Under 18",IF(tbl_EcommerceSales[[#This Row],[Age]]&lt;=25,"18-25",IF(tbl_EcommerceSales[[#This Row],[Age]]&lt;=35,"26-35",IF(tbl_EcommerceSales[[#This Row],[Age]]&lt;=45,"36-45",IF(tbl_EcommerceSales[[#This Row],[Age]]&lt;=55,"46-55","56+")))))</f>
        <v>36-45</v>
      </c>
    </row>
    <row r="4129" spans="1:29" x14ac:dyDescent="0.35">
      <c r="A4129" t="s">
        <v>6207</v>
      </c>
      <c r="B4129" s="7">
        <v>46108</v>
      </c>
      <c r="C4129" t="s">
        <v>4977</v>
      </c>
      <c r="D4129" t="s">
        <v>60</v>
      </c>
      <c r="E4129" t="s">
        <v>48</v>
      </c>
      <c r="F4129">
        <v>34</v>
      </c>
      <c r="G4129" t="s">
        <v>103</v>
      </c>
      <c r="H4129" t="s">
        <v>27</v>
      </c>
      <c r="I4129" t="s">
        <v>206</v>
      </c>
      <c r="J4129" t="s">
        <v>207</v>
      </c>
      <c r="K4129" t="s">
        <v>177</v>
      </c>
      <c r="L4129" t="s">
        <v>208</v>
      </c>
      <c r="M4129">
        <v>4</v>
      </c>
      <c r="N4129" s="2">
        <v>2199</v>
      </c>
      <c r="O4129" s="3">
        <v>0.1</v>
      </c>
      <c r="P4129" s="2">
        <v>5000</v>
      </c>
      <c r="Q4129" t="s">
        <v>32</v>
      </c>
      <c r="R4129" t="s">
        <v>33</v>
      </c>
      <c r="S4129" t="s">
        <v>34</v>
      </c>
      <c r="T4129" s="4">
        <v>5</v>
      </c>
      <c r="U4129" s="11">
        <f t="shared" si="64"/>
        <v>8796</v>
      </c>
      <c r="V4129" s="11">
        <f>tbl_EcommerceSales[[#This Row],[Gross_Sales]]*tbl_EcommerceSales[[#This Row],[Discount]]</f>
        <v>879.6</v>
      </c>
      <c r="W4129" s="11">
        <f>tbl_EcommerceSales[[#This Row],[Gross_Sales]]-tbl_EcommerceSales[[#This Row],[Discount_Amount]]</f>
        <v>7916.4</v>
      </c>
      <c r="X4129" s="11">
        <f>tbl_EcommerceSales[[#This Row],[Quantity]] * _xlfn.XLOOKUP(tbl_EcommerceSales[[#This Row],[Product_ID]], Product_Master!A:A, Product_Master!F:F)</f>
        <v>5000</v>
      </c>
      <c r="Y4129" s="11">
        <f>tbl_EcommerceSales[[#This Row],[Net_Revenue]]-tbl_EcommerceSales[[#This Row],[Total_Cost]]</f>
        <v>2916.3999999999996</v>
      </c>
      <c r="Z4129" s="9">
        <f>IFERROR(#REF!/tbl_EcommerceSales[[#This Row],[Total_Cost]], 0)</f>
        <v>0</v>
      </c>
      <c r="AA4129" t="str">
        <f>TEXT(tbl_EcommerceSales[[#This Row],[Order_Date]],"mmm")</f>
        <v>Mar</v>
      </c>
      <c r="AB4129">
        <f>YEAR(tbl_EcommerceSales[[#This Row],[Order_Date]])</f>
        <v>2026</v>
      </c>
      <c r="AC4129" t="str">
        <f>IF(tbl_EcommerceSales[[#This Row],[Age]]&lt;18,"Under 18",IF(tbl_EcommerceSales[[#This Row],[Age]]&lt;=25,"18-25",IF(tbl_EcommerceSales[[#This Row],[Age]]&lt;=35,"26-35",IF(tbl_EcommerceSales[[#This Row],[Age]]&lt;=45,"36-45",IF(tbl_EcommerceSales[[#This Row],[Age]]&lt;=55,"46-55","56+")))))</f>
        <v>26-35</v>
      </c>
    </row>
    <row r="4130" spans="1:29" x14ac:dyDescent="0.35">
      <c r="A4130" t="s">
        <v>6208</v>
      </c>
      <c r="B4130" s="7">
        <v>46108</v>
      </c>
      <c r="C4130" t="s">
        <v>1880</v>
      </c>
      <c r="D4130" t="s">
        <v>205</v>
      </c>
      <c r="E4130" t="s">
        <v>25</v>
      </c>
      <c r="F4130">
        <v>35</v>
      </c>
      <c r="G4130" t="s">
        <v>142</v>
      </c>
      <c r="H4130" t="s">
        <v>88</v>
      </c>
      <c r="I4130" t="s">
        <v>200</v>
      </c>
      <c r="J4130" t="s">
        <v>201</v>
      </c>
      <c r="K4130" t="s">
        <v>91</v>
      </c>
      <c r="L4130" t="s">
        <v>202</v>
      </c>
      <c r="M4130">
        <v>2</v>
      </c>
      <c r="N4130" s="2">
        <v>899</v>
      </c>
      <c r="O4130" s="3">
        <v>0.1</v>
      </c>
      <c r="P4130" s="2">
        <v>840</v>
      </c>
      <c r="Q4130" t="s">
        <v>123</v>
      </c>
      <c r="R4130" t="s">
        <v>33</v>
      </c>
      <c r="S4130" t="s">
        <v>57</v>
      </c>
      <c r="T4130" s="4">
        <v>5</v>
      </c>
      <c r="U4130" s="11">
        <f t="shared" si="64"/>
        <v>1798</v>
      </c>
      <c r="V4130" s="11">
        <f>tbl_EcommerceSales[[#This Row],[Gross_Sales]]*tbl_EcommerceSales[[#This Row],[Discount]]</f>
        <v>179.8</v>
      </c>
      <c r="W4130" s="11">
        <f>tbl_EcommerceSales[[#This Row],[Gross_Sales]]-tbl_EcommerceSales[[#This Row],[Discount_Amount]]</f>
        <v>1618.2</v>
      </c>
      <c r="X4130" s="11">
        <f>tbl_EcommerceSales[[#This Row],[Quantity]] * _xlfn.XLOOKUP(tbl_EcommerceSales[[#This Row],[Product_ID]], Product_Master!A:A, Product_Master!F:F)</f>
        <v>840</v>
      </c>
      <c r="Y4130" s="11">
        <f>tbl_EcommerceSales[[#This Row],[Net_Revenue]]-tbl_EcommerceSales[[#This Row],[Total_Cost]]</f>
        <v>778.2</v>
      </c>
      <c r="Z4130" s="9">
        <f>IFERROR(#REF!/tbl_EcommerceSales[[#This Row],[Total_Cost]], 0)</f>
        <v>0</v>
      </c>
      <c r="AA4130" t="str">
        <f>TEXT(tbl_EcommerceSales[[#This Row],[Order_Date]],"mmm")</f>
        <v>Mar</v>
      </c>
      <c r="AB4130">
        <f>YEAR(tbl_EcommerceSales[[#This Row],[Order_Date]])</f>
        <v>2026</v>
      </c>
      <c r="AC4130" t="str">
        <f>IF(tbl_EcommerceSales[[#This Row],[Age]]&lt;18,"Under 18",IF(tbl_EcommerceSales[[#This Row],[Age]]&lt;=25,"18-25",IF(tbl_EcommerceSales[[#This Row],[Age]]&lt;=35,"26-35",IF(tbl_EcommerceSales[[#This Row],[Age]]&lt;=45,"36-45",IF(tbl_EcommerceSales[[#This Row],[Age]]&lt;=55,"46-55","56+")))))</f>
        <v>26-35</v>
      </c>
    </row>
    <row r="4131" spans="1:29" x14ac:dyDescent="0.35">
      <c r="A4131" t="s">
        <v>6209</v>
      </c>
      <c r="B4131" s="7">
        <v>46108</v>
      </c>
      <c r="C4131" t="s">
        <v>356</v>
      </c>
      <c r="D4131" t="s">
        <v>139</v>
      </c>
      <c r="E4131" t="s">
        <v>25</v>
      </c>
      <c r="F4131">
        <v>34</v>
      </c>
      <c r="G4131" t="s">
        <v>155</v>
      </c>
      <c r="H4131" t="s">
        <v>88</v>
      </c>
      <c r="I4131" t="s">
        <v>111</v>
      </c>
      <c r="J4131" t="s">
        <v>112</v>
      </c>
      <c r="K4131" t="s">
        <v>55</v>
      </c>
      <c r="L4131" t="s">
        <v>113</v>
      </c>
      <c r="M4131">
        <v>1</v>
      </c>
      <c r="N4131" s="2">
        <v>1799</v>
      </c>
      <c r="O4131" s="3">
        <v>0.1</v>
      </c>
      <c r="P4131" s="2">
        <v>950</v>
      </c>
      <c r="Q4131" t="s">
        <v>32</v>
      </c>
      <c r="R4131" t="s">
        <v>33</v>
      </c>
      <c r="S4131" t="s">
        <v>57</v>
      </c>
      <c r="T4131" s="4">
        <v>5</v>
      </c>
      <c r="U4131" s="11">
        <f t="shared" si="64"/>
        <v>1799</v>
      </c>
      <c r="V4131" s="11">
        <f>tbl_EcommerceSales[[#This Row],[Gross_Sales]]*tbl_EcommerceSales[[#This Row],[Discount]]</f>
        <v>179.9</v>
      </c>
      <c r="W4131" s="11">
        <f>tbl_EcommerceSales[[#This Row],[Gross_Sales]]-tbl_EcommerceSales[[#This Row],[Discount_Amount]]</f>
        <v>1619.1</v>
      </c>
      <c r="X4131" s="11">
        <f>tbl_EcommerceSales[[#This Row],[Quantity]] * _xlfn.XLOOKUP(tbl_EcommerceSales[[#This Row],[Product_ID]], Product_Master!A:A, Product_Master!F:F)</f>
        <v>950</v>
      </c>
      <c r="Y4131" s="11">
        <f>tbl_EcommerceSales[[#This Row],[Net_Revenue]]-tbl_EcommerceSales[[#This Row],[Total_Cost]]</f>
        <v>669.09999999999991</v>
      </c>
      <c r="Z4131" s="9">
        <f>IFERROR(#REF!/tbl_EcommerceSales[[#This Row],[Total_Cost]], 0)</f>
        <v>0</v>
      </c>
      <c r="AA4131" t="str">
        <f>TEXT(tbl_EcommerceSales[[#This Row],[Order_Date]],"mmm")</f>
        <v>Mar</v>
      </c>
      <c r="AB4131">
        <f>YEAR(tbl_EcommerceSales[[#This Row],[Order_Date]])</f>
        <v>2026</v>
      </c>
      <c r="AC4131" t="str">
        <f>IF(tbl_EcommerceSales[[#This Row],[Age]]&lt;18,"Under 18",IF(tbl_EcommerceSales[[#This Row],[Age]]&lt;=25,"18-25",IF(tbl_EcommerceSales[[#This Row],[Age]]&lt;=35,"26-35",IF(tbl_EcommerceSales[[#This Row],[Age]]&lt;=45,"36-45",IF(tbl_EcommerceSales[[#This Row],[Age]]&lt;=55,"46-55","56+")))))</f>
        <v>26-35</v>
      </c>
    </row>
    <row r="4132" spans="1:29" x14ac:dyDescent="0.35">
      <c r="A4132" t="s">
        <v>6210</v>
      </c>
      <c r="B4132" s="7">
        <v>46108</v>
      </c>
      <c r="C4132" t="s">
        <v>403</v>
      </c>
      <c r="D4132" t="s">
        <v>269</v>
      </c>
      <c r="E4132" t="s">
        <v>25</v>
      </c>
      <c r="F4132">
        <v>33</v>
      </c>
      <c r="G4132" t="s">
        <v>96</v>
      </c>
      <c r="H4132" t="s">
        <v>39</v>
      </c>
      <c r="I4132" t="s">
        <v>290</v>
      </c>
      <c r="J4132" t="s">
        <v>291</v>
      </c>
      <c r="K4132" t="s">
        <v>30</v>
      </c>
      <c r="L4132" t="s">
        <v>31</v>
      </c>
      <c r="M4132">
        <v>3</v>
      </c>
      <c r="N4132" s="2">
        <v>3499</v>
      </c>
      <c r="O4132" s="3">
        <v>0</v>
      </c>
      <c r="P4132" s="2">
        <v>6750</v>
      </c>
      <c r="Q4132" t="s">
        <v>76</v>
      </c>
      <c r="R4132" t="s">
        <v>33</v>
      </c>
      <c r="S4132" t="s">
        <v>34</v>
      </c>
      <c r="T4132" s="4">
        <v>4</v>
      </c>
      <c r="U4132" s="11">
        <f t="shared" si="64"/>
        <v>10497</v>
      </c>
      <c r="V4132" s="11">
        <f>tbl_EcommerceSales[[#This Row],[Gross_Sales]]*tbl_EcommerceSales[[#This Row],[Discount]]</f>
        <v>0</v>
      </c>
      <c r="W4132" s="11">
        <f>tbl_EcommerceSales[[#This Row],[Gross_Sales]]-tbl_EcommerceSales[[#This Row],[Discount_Amount]]</f>
        <v>10497</v>
      </c>
      <c r="X4132" s="11">
        <f>tbl_EcommerceSales[[#This Row],[Quantity]] * _xlfn.XLOOKUP(tbl_EcommerceSales[[#This Row],[Product_ID]], Product_Master!A:A, Product_Master!F:F)</f>
        <v>6750</v>
      </c>
      <c r="Y4132" s="11">
        <f>tbl_EcommerceSales[[#This Row],[Net_Revenue]]-tbl_EcommerceSales[[#This Row],[Total_Cost]]</f>
        <v>3747</v>
      </c>
      <c r="Z4132" s="9">
        <f>IFERROR(#REF!/tbl_EcommerceSales[[#This Row],[Total_Cost]], 0)</f>
        <v>0</v>
      </c>
      <c r="AA4132" t="str">
        <f>TEXT(tbl_EcommerceSales[[#This Row],[Order_Date]],"mmm")</f>
        <v>Mar</v>
      </c>
      <c r="AB4132">
        <f>YEAR(tbl_EcommerceSales[[#This Row],[Order_Date]])</f>
        <v>2026</v>
      </c>
      <c r="AC4132" t="str">
        <f>IF(tbl_EcommerceSales[[#This Row],[Age]]&lt;18,"Under 18",IF(tbl_EcommerceSales[[#This Row],[Age]]&lt;=25,"18-25",IF(tbl_EcommerceSales[[#This Row],[Age]]&lt;=35,"26-35",IF(tbl_EcommerceSales[[#This Row],[Age]]&lt;=45,"36-45",IF(tbl_EcommerceSales[[#This Row],[Age]]&lt;=55,"46-55","56+")))))</f>
        <v>26-35</v>
      </c>
    </row>
    <row r="4133" spans="1:29" x14ac:dyDescent="0.35">
      <c r="A4133" t="s">
        <v>6211</v>
      </c>
      <c r="B4133" s="7">
        <v>46108</v>
      </c>
      <c r="C4133" t="s">
        <v>4077</v>
      </c>
      <c r="D4133" t="s">
        <v>47</v>
      </c>
      <c r="E4133" t="s">
        <v>25</v>
      </c>
      <c r="F4133">
        <v>38</v>
      </c>
      <c r="G4133" t="s">
        <v>38</v>
      </c>
      <c r="H4133" t="s">
        <v>39</v>
      </c>
      <c r="I4133" t="s">
        <v>517</v>
      </c>
      <c r="J4133" t="s">
        <v>518</v>
      </c>
      <c r="K4133" t="s">
        <v>30</v>
      </c>
      <c r="L4133" t="s">
        <v>278</v>
      </c>
      <c r="M4133">
        <v>2</v>
      </c>
      <c r="N4133" s="2">
        <v>1299</v>
      </c>
      <c r="O4133" s="3">
        <v>0.1</v>
      </c>
      <c r="P4133" s="2">
        <v>1380</v>
      </c>
      <c r="Q4133" t="s">
        <v>32</v>
      </c>
      <c r="R4133" t="s">
        <v>93</v>
      </c>
      <c r="S4133" t="s">
        <v>34</v>
      </c>
      <c r="T4133" s="4">
        <v>5</v>
      </c>
      <c r="U4133" s="11">
        <f t="shared" si="64"/>
        <v>2598</v>
      </c>
      <c r="V4133" s="11">
        <f>tbl_EcommerceSales[[#This Row],[Gross_Sales]]*tbl_EcommerceSales[[#This Row],[Discount]]</f>
        <v>259.8</v>
      </c>
      <c r="W4133" s="11">
        <f>tbl_EcommerceSales[[#This Row],[Gross_Sales]]-tbl_EcommerceSales[[#This Row],[Discount_Amount]]</f>
        <v>2338.1999999999998</v>
      </c>
      <c r="X4133" s="11">
        <f>tbl_EcommerceSales[[#This Row],[Quantity]] * _xlfn.XLOOKUP(tbl_EcommerceSales[[#This Row],[Product_ID]], Product_Master!A:A, Product_Master!F:F)</f>
        <v>1380</v>
      </c>
      <c r="Y4133" s="11">
        <f>tbl_EcommerceSales[[#This Row],[Net_Revenue]]-tbl_EcommerceSales[[#This Row],[Total_Cost]]</f>
        <v>958.19999999999982</v>
      </c>
      <c r="Z4133" s="9">
        <f>IFERROR(#REF!/tbl_EcommerceSales[[#This Row],[Total_Cost]], 0)</f>
        <v>0</v>
      </c>
      <c r="AA4133" t="str">
        <f>TEXT(tbl_EcommerceSales[[#This Row],[Order_Date]],"mmm")</f>
        <v>Mar</v>
      </c>
      <c r="AB4133">
        <f>YEAR(tbl_EcommerceSales[[#This Row],[Order_Date]])</f>
        <v>2026</v>
      </c>
      <c r="AC4133" t="str">
        <f>IF(tbl_EcommerceSales[[#This Row],[Age]]&lt;18,"Under 18",IF(tbl_EcommerceSales[[#This Row],[Age]]&lt;=25,"18-25",IF(tbl_EcommerceSales[[#This Row],[Age]]&lt;=35,"26-35",IF(tbl_EcommerceSales[[#This Row],[Age]]&lt;=45,"36-45",IF(tbl_EcommerceSales[[#This Row],[Age]]&lt;=55,"46-55","56+")))))</f>
        <v>36-45</v>
      </c>
    </row>
    <row r="4134" spans="1:29" x14ac:dyDescent="0.35">
      <c r="A4134" t="s">
        <v>6212</v>
      </c>
      <c r="B4134" s="7">
        <v>46108</v>
      </c>
      <c r="C4134" t="s">
        <v>1042</v>
      </c>
      <c r="D4134" t="s">
        <v>254</v>
      </c>
      <c r="E4134" t="s">
        <v>25</v>
      </c>
      <c r="F4134">
        <v>40</v>
      </c>
      <c r="G4134" t="s">
        <v>107</v>
      </c>
      <c r="H4134" t="s">
        <v>39</v>
      </c>
      <c r="I4134" t="s">
        <v>200</v>
      </c>
      <c r="J4134" t="s">
        <v>201</v>
      </c>
      <c r="K4134" t="s">
        <v>91</v>
      </c>
      <c r="L4134" t="s">
        <v>202</v>
      </c>
      <c r="M4134">
        <v>2</v>
      </c>
      <c r="N4134" s="2">
        <v>899</v>
      </c>
      <c r="O4134" s="3">
        <v>0.05</v>
      </c>
      <c r="P4134" s="2">
        <v>840</v>
      </c>
      <c r="Q4134" t="s">
        <v>32</v>
      </c>
      <c r="R4134" t="s">
        <v>33</v>
      </c>
      <c r="S4134" t="s">
        <v>34</v>
      </c>
      <c r="T4134" s="4">
        <v>3</v>
      </c>
      <c r="U4134" s="11">
        <f t="shared" si="64"/>
        <v>1798</v>
      </c>
      <c r="V4134" s="11">
        <f>tbl_EcommerceSales[[#This Row],[Gross_Sales]]*tbl_EcommerceSales[[#This Row],[Discount]]</f>
        <v>89.9</v>
      </c>
      <c r="W4134" s="11">
        <f>tbl_EcommerceSales[[#This Row],[Gross_Sales]]-tbl_EcommerceSales[[#This Row],[Discount_Amount]]</f>
        <v>1708.1</v>
      </c>
      <c r="X4134" s="11">
        <f>tbl_EcommerceSales[[#This Row],[Quantity]] * _xlfn.XLOOKUP(tbl_EcommerceSales[[#This Row],[Product_ID]], Product_Master!A:A, Product_Master!F:F)</f>
        <v>840</v>
      </c>
      <c r="Y4134" s="11">
        <f>tbl_EcommerceSales[[#This Row],[Net_Revenue]]-tbl_EcommerceSales[[#This Row],[Total_Cost]]</f>
        <v>868.09999999999991</v>
      </c>
      <c r="Z4134" s="9">
        <f>IFERROR(#REF!/tbl_EcommerceSales[[#This Row],[Total_Cost]], 0)</f>
        <v>0</v>
      </c>
      <c r="AA4134" t="str">
        <f>TEXT(tbl_EcommerceSales[[#This Row],[Order_Date]],"mmm")</f>
        <v>Mar</v>
      </c>
      <c r="AB4134">
        <f>YEAR(tbl_EcommerceSales[[#This Row],[Order_Date]])</f>
        <v>2026</v>
      </c>
      <c r="AC4134" t="str">
        <f>IF(tbl_EcommerceSales[[#This Row],[Age]]&lt;18,"Under 18",IF(tbl_EcommerceSales[[#This Row],[Age]]&lt;=25,"18-25",IF(tbl_EcommerceSales[[#This Row],[Age]]&lt;=35,"26-35",IF(tbl_EcommerceSales[[#This Row],[Age]]&lt;=45,"36-45",IF(tbl_EcommerceSales[[#This Row],[Age]]&lt;=55,"46-55","56+")))))</f>
        <v>36-45</v>
      </c>
    </row>
    <row r="4135" spans="1:29" x14ac:dyDescent="0.35">
      <c r="A4135" t="s">
        <v>6213</v>
      </c>
      <c r="B4135" s="7">
        <v>46108</v>
      </c>
      <c r="C4135" t="s">
        <v>681</v>
      </c>
      <c r="D4135" t="s">
        <v>269</v>
      </c>
      <c r="E4135" t="s">
        <v>48</v>
      </c>
      <c r="F4135">
        <v>32</v>
      </c>
      <c r="G4135" t="s">
        <v>145</v>
      </c>
      <c r="H4135" t="s">
        <v>39</v>
      </c>
      <c r="I4135" t="s">
        <v>290</v>
      </c>
      <c r="J4135" t="s">
        <v>291</v>
      </c>
      <c r="K4135" t="s">
        <v>30</v>
      </c>
      <c r="L4135" t="s">
        <v>31</v>
      </c>
      <c r="M4135">
        <v>1</v>
      </c>
      <c r="N4135" s="2">
        <v>3499</v>
      </c>
      <c r="O4135" s="3">
        <v>0.1</v>
      </c>
      <c r="P4135" s="2">
        <v>2250</v>
      </c>
      <c r="Q4135" t="s">
        <v>76</v>
      </c>
      <c r="R4135" t="s">
        <v>33</v>
      </c>
      <c r="S4135" t="s">
        <v>34</v>
      </c>
      <c r="T4135" s="4">
        <v>4</v>
      </c>
      <c r="U4135" s="11">
        <f t="shared" si="64"/>
        <v>3499</v>
      </c>
      <c r="V4135" s="11">
        <f>tbl_EcommerceSales[[#This Row],[Gross_Sales]]*tbl_EcommerceSales[[#This Row],[Discount]]</f>
        <v>349.90000000000003</v>
      </c>
      <c r="W4135" s="11">
        <f>tbl_EcommerceSales[[#This Row],[Gross_Sales]]-tbl_EcommerceSales[[#This Row],[Discount_Amount]]</f>
        <v>3149.1</v>
      </c>
      <c r="X4135" s="11">
        <f>tbl_EcommerceSales[[#This Row],[Quantity]] * _xlfn.XLOOKUP(tbl_EcommerceSales[[#This Row],[Product_ID]], Product_Master!A:A, Product_Master!F:F)</f>
        <v>2250</v>
      </c>
      <c r="Y4135" s="11">
        <f>tbl_EcommerceSales[[#This Row],[Net_Revenue]]-tbl_EcommerceSales[[#This Row],[Total_Cost]]</f>
        <v>899.09999999999991</v>
      </c>
      <c r="Z4135" s="9">
        <f>IFERROR(#REF!/tbl_EcommerceSales[[#This Row],[Total_Cost]], 0)</f>
        <v>0</v>
      </c>
      <c r="AA4135" t="str">
        <f>TEXT(tbl_EcommerceSales[[#This Row],[Order_Date]],"mmm")</f>
        <v>Mar</v>
      </c>
      <c r="AB4135">
        <f>YEAR(tbl_EcommerceSales[[#This Row],[Order_Date]])</f>
        <v>2026</v>
      </c>
      <c r="AC4135" t="str">
        <f>IF(tbl_EcommerceSales[[#This Row],[Age]]&lt;18,"Under 18",IF(tbl_EcommerceSales[[#This Row],[Age]]&lt;=25,"18-25",IF(tbl_EcommerceSales[[#This Row],[Age]]&lt;=35,"26-35",IF(tbl_EcommerceSales[[#This Row],[Age]]&lt;=45,"36-45",IF(tbl_EcommerceSales[[#This Row],[Age]]&lt;=55,"46-55","56+")))))</f>
        <v>26-35</v>
      </c>
    </row>
    <row r="4136" spans="1:29" x14ac:dyDescent="0.35">
      <c r="A4136" t="s">
        <v>6214</v>
      </c>
      <c r="B4136" s="7">
        <v>46108</v>
      </c>
      <c r="C4136" t="s">
        <v>1917</v>
      </c>
      <c r="D4136" t="s">
        <v>66</v>
      </c>
      <c r="E4136" t="s">
        <v>48</v>
      </c>
      <c r="F4136">
        <v>30</v>
      </c>
      <c r="G4136" t="s">
        <v>71</v>
      </c>
      <c r="H4136" t="s">
        <v>72</v>
      </c>
      <c r="I4136" t="s">
        <v>67</v>
      </c>
      <c r="J4136" t="s">
        <v>68</v>
      </c>
      <c r="K4136" t="s">
        <v>42</v>
      </c>
      <c r="L4136" t="s">
        <v>43</v>
      </c>
      <c r="M4136">
        <v>3</v>
      </c>
      <c r="N4136" s="2">
        <v>799</v>
      </c>
      <c r="O4136" s="3">
        <v>0</v>
      </c>
      <c r="P4136" s="2">
        <v>1080</v>
      </c>
      <c r="Q4136" t="s">
        <v>123</v>
      </c>
      <c r="R4136" t="s">
        <v>33</v>
      </c>
      <c r="S4136" t="s">
        <v>57</v>
      </c>
      <c r="T4136" s="4">
        <v>5</v>
      </c>
      <c r="U4136" s="11">
        <f t="shared" si="64"/>
        <v>2397</v>
      </c>
      <c r="V4136" s="11">
        <f>tbl_EcommerceSales[[#This Row],[Gross_Sales]]*tbl_EcommerceSales[[#This Row],[Discount]]</f>
        <v>0</v>
      </c>
      <c r="W4136" s="11">
        <f>tbl_EcommerceSales[[#This Row],[Gross_Sales]]-tbl_EcommerceSales[[#This Row],[Discount_Amount]]</f>
        <v>2397</v>
      </c>
      <c r="X4136" s="11">
        <f>tbl_EcommerceSales[[#This Row],[Quantity]] * _xlfn.XLOOKUP(tbl_EcommerceSales[[#This Row],[Product_ID]], Product_Master!A:A, Product_Master!F:F)</f>
        <v>1080</v>
      </c>
      <c r="Y4136" s="11">
        <f>tbl_EcommerceSales[[#This Row],[Net_Revenue]]-tbl_EcommerceSales[[#This Row],[Total_Cost]]</f>
        <v>1317</v>
      </c>
      <c r="Z4136" s="9">
        <f>IFERROR(#REF!/tbl_EcommerceSales[[#This Row],[Total_Cost]], 0)</f>
        <v>0</v>
      </c>
      <c r="AA4136" t="str">
        <f>TEXT(tbl_EcommerceSales[[#This Row],[Order_Date]],"mmm")</f>
        <v>Mar</v>
      </c>
      <c r="AB4136">
        <f>YEAR(tbl_EcommerceSales[[#This Row],[Order_Date]])</f>
        <v>2026</v>
      </c>
      <c r="AC4136" t="str">
        <f>IF(tbl_EcommerceSales[[#This Row],[Age]]&lt;18,"Under 18",IF(tbl_EcommerceSales[[#This Row],[Age]]&lt;=25,"18-25",IF(tbl_EcommerceSales[[#This Row],[Age]]&lt;=35,"26-35",IF(tbl_EcommerceSales[[#This Row],[Age]]&lt;=45,"36-45",IF(tbl_EcommerceSales[[#This Row],[Age]]&lt;=55,"46-55","56+")))))</f>
        <v>26-35</v>
      </c>
    </row>
    <row r="4137" spans="1:29" x14ac:dyDescent="0.35">
      <c r="A4137" t="s">
        <v>6215</v>
      </c>
      <c r="B4137" s="7">
        <v>46109</v>
      </c>
      <c r="C4137" t="s">
        <v>816</v>
      </c>
      <c r="D4137" t="s">
        <v>170</v>
      </c>
      <c r="E4137" t="s">
        <v>25</v>
      </c>
      <c r="F4137">
        <v>43</v>
      </c>
      <c r="G4137" t="s">
        <v>155</v>
      </c>
      <c r="H4137" t="s">
        <v>88</v>
      </c>
      <c r="I4137" t="s">
        <v>357</v>
      </c>
      <c r="J4137" t="s">
        <v>358</v>
      </c>
      <c r="K4137" t="s">
        <v>177</v>
      </c>
      <c r="L4137" t="s">
        <v>178</v>
      </c>
      <c r="M4137">
        <v>1</v>
      </c>
      <c r="N4137" s="2">
        <v>999</v>
      </c>
      <c r="O4137" s="3">
        <v>0</v>
      </c>
      <c r="P4137" s="2">
        <v>520</v>
      </c>
      <c r="Q4137" t="s">
        <v>76</v>
      </c>
      <c r="R4137" t="s">
        <v>33</v>
      </c>
      <c r="S4137" t="s">
        <v>34</v>
      </c>
      <c r="T4137" s="4">
        <v>5</v>
      </c>
      <c r="U4137" s="11">
        <f t="shared" si="64"/>
        <v>999</v>
      </c>
      <c r="V4137" s="11">
        <f>tbl_EcommerceSales[[#This Row],[Gross_Sales]]*tbl_EcommerceSales[[#This Row],[Discount]]</f>
        <v>0</v>
      </c>
      <c r="W4137" s="11">
        <f>tbl_EcommerceSales[[#This Row],[Gross_Sales]]-tbl_EcommerceSales[[#This Row],[Discount_Amount]]</f>
        <v>999</v>
      </c>
      <c r="X4137" s="11">
        <f>tbl_EcommerceSales[[#This Row],[Quantity]] * _xlfn.XLOOKUP(tbl_EcommerceSales[[#This Row],[Product_ID]], Product_Master!A:A, Product_Master!F:F)</f>
        <v>520</v>
      </c>
      <c r="Y4137" s="11">
        <f>tbl_EcommerceSales[[#This Row],[Net_Revenue]]-tbl_EcommerceSales[[#This Row],[Total_Cost]]</f>
        <v>479</v>
      </c>
      <c r="Z4137" s="9">
        <f>IFERROR(#REF!/tbl_EcommerceSales[[#This Row],[Total_Cost]], 0)</f>
        <v>0</v>
      </c>
      <c r="AA4137" t="str">
        <f>TEXT(tbl_EcommerceSales[[#This Row],[Order_Date]],"mmm")</f>
        <v>Mar</v>
      </c>
      <c r="AB4137">
        <f>YEAR(tbl_EcommerceSales[[#This Row],[Order_Date]])</f>
        <v>2026</v>
      </c>
      <c r="AC4137" t="str">
        <f>IF(tbl_EcommerceSales[[#This Row],[Age]]&lt;18,"Under 18",IF(tbl_EcommerceSales[[#This Row],[Age]]&lt;=25,"18-25",IF(tbl_EcommerceSales[[#This Row],[Age]]&lt;=35,"26-35",IF(tbl_EcommerceSales[[#This Row],[Age]]&lt;=45,"36-45",IF(tbl_EcommerceSales[[#This Row],[Age]]&lt;=55,"46-55","56+")))))</f>
        <v>36-45</v>
      </c>
    </row>
    <row r="4138" spans="1:29" x14ac:dyDescent="0.35">
      <c r="A4138" t="s">
        <v>6216</v>
      </c>
      <c r="B4138" s="7">
        <v>46109</v>
      </c>
      <c r="C4138" t="s">
        <v>5841</v>
      </c>
      <c r="D4138" t="s">
        <v>205</v>
      </c>
      <c r="E4138" t="s">
        <v>48</v>
      </c>
      <c r="F4138">
        <v>27</v>
      </c>
      <c r="G4138" t="s">
        <v>96</v>
      </c>
      <c r="H4138" t="s">
        <v>39</v>
      </c>
      <c r="I4138" t="s">
        <v>221</v>
      </c>
      <c r="J4138" t="s">
        <v>222</v>
      </c>
      <c r="K4138" t="s">
        <v>177</v>
      </c>
      <c r="L4138" t="s">
        <v>208</v>
      </c>
      <c r="M4138">
        <v>1</v>
      </c>
      <c r="N4138" s="2">
        <v>1499</v>
      </c>
      <c r="O4138" s="3">
        <v>0.1</v>
      </c>
      <c r="P4138" s="2">
        <v>800</v>
      </c>
      <c r="Q4138" t="s">
        <v>123</v>
      </c>
      <c r="R4138" t="s">
        <v>93</v>
      </c>
      <c r="S4138" t="s">
        <v>57</v>
      </c>
      <c r="T4138" s="4">
        <v>2</v>
      </c>
      <c r="U4138" s="11">
        <f t="shared" si="64"/>
        <v>1499</v>
      </c>
      <c r="V4138" s="11">
        <f>tbl_EcommerceSales[[#This Row],[Gross_Sales]]*tbl_EcommerceSales[[#This Row],[Discount]]</f>
        <v>149.9</v>
      </c>
      <c r="W4138" s="11">
        <f>tbl_EcommerceSales[[#This Row],[Gross_Sales]]-tbl_EcommerceSales[[#This Row],[Discount_Amount]]</f>
        <v>1349.1</v>
      </c>
      <c r="X4138" s="11">
        <f>tbl_EcommerceSales[[#This Row],[Quantity]] * _xlfn.XLOOKUP(tbl_EcommerceSales[[#This Row],[Product_ID]], Product_Master!A:A, Product_Master!F:F)</f>
        <v>800</v>
      </c>
      <c r="Y4138" s="11">
        <f>tbl_EcommerceSales[[#This Row],[Net_Revenue]]-tbl_EcommerceSales[[#This Row],[Total_Cost]]</f>
        <v>549.09999999999991</v>
      </c>
      <c r="Z4138" s="9">
        <f>IFERROR(#REF!/tbl_EcommerceSales[[#This Row],[Total_Cost]], 0)</f>
        <v>0</v>
      </c>
      <c r="AA4138" t="str">
        <f>TEXT(tbl_EcommerceSales[[#This Row],[Order_Date]],"mmm")</f>
        <v>Mar</v>
      </c>
      <c r="AB4138">
        <f>YEAR(tbl_EcommerceSales[[#This Row],[Order_Date]])</f>
        <v>2026</v>
      </c>
      <c r="AC4138" t="str">
        <f>IF(tbl_EcommerceSales[[#This Row],[Age]]&lt;18,"Under 18",IF(tbl_EcommerceSales[[#This Row],[Age]]&lt;=25,"18-25",IF(tbl_EcommerceSales[[#This Row],[Age]]&lt;=35,"26-35",IF(tbl_EcommerceSales[[#This Row],[Age]]&lt;=45,"36-45",IF(tbl_EcommerceSales[[#This Row],[Age]]&lt;=55,"46-55","56+")))))</f>
        <v>26-35</v>
      </c>
    </row>
    <row r="4139" spans="1:29" x14ac:dyDescent="0.35">
      <c r="A4139" t="s">
        <v>6217</v>
      </c>
      <c r="B4139" s="7">
        <v>46109</v>
      </c>
      <c r="C4139" t="s">
        <v>1429</v>
      </c>
      <c r="D4139" t="s">
        <v>86</v>
      </c>
      <c r="E4139" t="s">
        <v>48</v>
      </c>
      <c r="F4139">
        <v>18</v>
      </c>
      <c r="G4139" t="s">
        <v>38</v>
      </c>
      <c r="H4139" t="s">
        <v>39</v>
      </c>
      <c r="I4139" t="s">
        <v>67</v>
      </c>
      <c r="J4139" t="s">
        <v>68</v>
      </c>
      <c r="K4139" t="s">
        <v>42</v>
      </c>
      <c r="L4139" t="s">
        <v>43</v>
      </c>
      <c r="M4139">
        <v>2</v>
      </c>
      <c r="N4139" s="2">
        <v>799</v>
      </c>
      <c r="O4139" s="3">
        <v>0.1</v>
      </c>
      <c r="P4139" s="2">
        <v>720</v>
      </c>
      <c r="Q4139" t="s">
        <v>76</v>
      </c>
      <c r="R4139" t="s">
        <v>33</v>
      </c>
      <c r="S4139" t="s">
        <v>34</v>
      </c>
      <c r="T4139" s="4">
        <v>5</v>
      </c>
      <c r="U4139" s="11">
        <f t="shared" si="64"/>
        <v>1598</v>
      </c>
      <c r="V4139" s="11">
        <f>tbl_EcommerceSales[[#This Row],[Gross_Sales]]*tbl_EcommerceSales[[#This Row],[Discount]]</f>
        <v>159.80000000000001</v>
      </c>
      <c r="W4139" s="11">
        <f>tbl_EcommerceSales[[#This Row],[Gross_Sales]]-tbl_EcommerceSales[[#This Row],[Discount_Amount]]</f>
        <v>1438.2</v>
      </c>
      <c r="X4139" s="11">
        <f>tbl_EcommerceSales[[#This Row],[Quantity]] * _xlfn.XLOOKUP(tbl_EcommerceSales[[#This Row],[Product_ID]], Product_Master!A:A, Product_Master!F:F)</f>
        <v>720</v>
      </c>
      <c r="Y4139" s="11">
        <f>tbl_EcommerceSales[[#This Row],[Net_Revenue]]-tbl_EcommerceSales[[#This Row],[Total_Cost]]</f>
        <v>718.2</v>
      </c>
      <c r="Z4139" s="9">
        <f>IFERROR(#REF!/tbl_EcommerceSales[[#This Row],[Total_Cost]], 0)</f>
        <v>0</v>
      </c>
      <c r="AA4139" t="str">
        <f>TEXT(tbl_EcommerceSales[[#This Row],[Order_Date]],"mmm")</f>
        <v>Mar</v>
      </c>
      <c r="AB4139">
        <f>YEAR(tbl_EcommerceSales[[#This Row],[Order_Date]])</f>
        <v>2026</v>
      </c>
      <c r="AC4139" t="str">
        <f>IF(tbl_EcommerceSales[[#This Row],[Age]]&lt;18,"Under 18",IF(tbl_EcommerceSales[[#This Row],[Age]]&lt;=25,"18-25",IF(tbl_EcommerceSales[[#This Row],[Age]]&lt;=35,"26-35",IF(tbl_EcommerceSales[[#This Row],[Age]]&lt;=45,"36-45",IF(tbl_EcommerceSales[[#This Row],[Age]]&lt;=55,"46-55","56+")))))</f>
        <v>18-25</v>
      </c>
    </row>
    <row r="4140" spans="1:29" x14ac:dyDescent="0.35">
      <c r="A4140" t="s">
        <v>6218</v>
      </c>
      <c r="B4140" s="7">
        <v>46109</v>
      </c>
      <c r="C4140" t="s">
        <v>6219</v>
      </c>
      <c r="D4140" t="s">
        <v>148</v>
      </c>
      <c r="E4140" t="s">
        <v>48</v>
      </c>
      <c r="F4140">
        <v>29</v>
      </c>
      <c r="G4140" t="s">
        <v>211</v>
      </c>
      <c r="H4140" t="s">
        <v>72</v>
      </c>
      <c r="I4140" t="s">
        <v>62</v>
      </c>
      <c r="J4140" t="s">
        <v>63</v>
      </c>
      <c r="K4140" t="s">
        <v>42</v>
      </c>
      <c r="L4140" t="s">
        <v>43</v>
      </c>
      <c r="M4140">
        <v>3</v>
      </c>
      <c r="N4140" s="2">
        <v>499</v>
      </c>
      <c r="O4140" s="3">
        <v>0.25</v>
      </c>
      <c r="P4140" s="2">
        <v>660</v>
      </c>
      <c r="Q4140" t="s">
        <v>156</v>
      </c>
      <c r="R4140" t="s">
        <v>33</v>
      </c>
      <c r="S4140" t="s">
        <v>57</v>
      </c>
      <c r="T4140" s="4">
        <v>5</v>
      </c>
      <c r="U4140" s="11">
        <f t="shared" si="64"/>
        <v>1497</v>
      </c>
      <c r="V4140" s="11">
        <f>tbl_EcommerceSales[[#This Row],[Gross_Sales]]*tbl_EcommerceSales[[#This Row],[Discount]]</f>
        <v>374.25</v>
      </c>
      <c r="W4140" s="11">
        <f>tbl_EcommerceSales[[#This Row],[Gross_Sales]]-tbl_EcommerceSales[[#This Row],[Discount_Amount]]</f>
        <v>1122.75</v>
      </c>
      <c r="X4140" s="11">
        <f>tbl_EcommerceSales[[#This Row],[Quantity]] * _xlfn.XLOOKUP(tbl_EcommerceSales[[#This Row],[Product_ID]], Product_Master!A:A, Product_Master!F:F)</f>
        <v>660</v>
      </c>
      <c r="Y4140" s="11">
        <f>tbl_EcommerceSales[[#This Row],[Net_Revenue]]-tbl_EcommerceSales[[#This Row],[Total_Cost]]</f>
        <v>462.75</v>
      </c>
      <c r="Z4140" s="9">
        <f>IFERROR(#REF!/tbl_EcommerceSales[[#This Row],[Total_Cost]], 0)</f>
        <v>0</v>
      </c>
      <c r="AA4140" t="str">
        <f>TEXT(tbl_EcommerceSales[[#This Row],[Order_Date]],"mmm")</f>
        <v>Mar</v>
      </c>
      <c r="AB4140">
        <f>YEAR(tbl_EcommerceSales[[#This Row],[Order_Date]])</f>
        <v>2026</v>
      </c>
      <c r="AC4140" t="str">
        <f>IF(tbl_EcommerceSales[[#This Row],[Age]]&lt;18,"Under 18",IF(tbl_EcommerceSales[[#This Row],[Age]]&lt;=25,"18-25",IF(tbl_EcommerceSales[[#This Row],[Age]]&lt;=35,"26-35",IF(tbl_EcommerceSales[[#This Row],[Age]]&lt;=45,"36-45",IF(tbl_EcommerceSales[[#This Row],[Age]]&lt;=55,"46-55","56+")))))</f>
        <v>26-35</v>
      </c>
    </row>
    <row r="4141" spans="1:29" x14ac:dyDescent="0.35">
      <c r="A4141" t="s">
        <v>6220</v>
      </c>
      <c r="B4141" s="7">
        <v>46109</v>
      </c>
      <c r="C4141" t="s">
        <v>318</v>
      </c>
      <c r="D4141" t="s">
        <v>269</v>
      </c>
      <c r="E4141" t="s">
        <v>25</v>
      </c>
      <c r="F4141">
        <v>24</v>
      </c>
      <c r="G4141" t="s">
        <v>87</v>
      </c>
      <c r="H4141" t="s">
        <v>88</v>
      </c>
      <c r="I4141" t="s">
        <v>126</v>
      </c>
      <c r="J4141" t="s">
        <v>127</v>
      </c>
      <c r="K4141" t="s">
        <v>82</v>
      </c>
      <c r="L4141" t="s">
        <v>83</v>
      </c>
      <c r="M4141">
        <v>2</v>
      </c>
      <c r="N4141" s="2">
        <v>1899</v>
      </c>
      <c r="O4141" s="3">
        <v>0.05</v>
      </c>
      <c r="P4141" s="2">
        <v>2240</v>
      </c>
      <c r="Q4141" t="s">
        <v>32</v>
      </c>
      <c r="R4141" t="s">
        <v>33</v>
      </c>
      <c r="S4141" t="s">
        <v>34</v>
      </c>
      <c r="T4141" s="4">
        <v>4</v>
      </c>
      <c r="U4141" s="11">
        <f t="shared" si="64"/>
        <v>3798</v>
      </c>
      <c r="V4141" s="11">
        <f>tbl_EcommerceSales[[#This Row],[Gross_Sales]]*tbl_EcommerceSales[[#This Row],[Discount]]</f>
        <v>189.9</v>
      </c>
      <c r="W4141" s="11">
        <f>tbl_EcommerceSales[[#This Row],[Gross_Sales]]-tbl_EcommerceSales[[#This Row],[Discount_Amount]]</f>
        <v>3608.1</v>
      </c>
      <c r="X4141" s="11">
        <f>tbl_EcommerceSales[[#This Row],[Quantity]] * _xlfn.XLOOKUP(tbl_EcommerceSales[[#This Row],[Product_ID]], Product_Master!A:A, Product_Master!F:F)</f>
        <v>2240</v>
      </c>
      <c r="Y4141" s="11">
        <f>tbl_EcommerceSales[[#This Row],[Net_Revenue]]-tbl_EcommerceSales[[#This Row],[Total_Cost]]</f>
        <v>1368.1</v>
      </c>
      <c r="Z4141" s="9">
        <f>IFERROR(#REF!/tbl_EcommerceSales[[#This Row],[Total_Cost]], 0)</f>
        <v>0</v>
      </c>
      <c r="AA4141" t="str">
        <f>TEXT(tbl_EcommerceSales[[#This Row],[Order_Date]],"mmm")</f>
        <v>Mar</v>
      </c>
      <c r="AB4141">
        <f>YEAR(tbl_EcommerceSales[[#This Row],[Order_Date]])</f>
        <v>2026</v>
      </c>
      <c r="AC4141" t="str">
        <f>IF(tbl_EcommerceSales[[#This Row],[Age]]&lt;18,"Under 18",IF(tbl_EcommerceSales[[#This Row],[Age]]&lt;=25,"18-25",IF(tbl_EcommerceSales[[#This Row],[Age]]&lt;=35,"26-35",IF(tbl_EcommerceSales[[#This Row],[Age]]&lt;=45,"36-45",IF(tbl_EcommerceSales[[#This Row],[Age]]&lt;=55,"46-55","56+")))))</f>
        <v>18-25</v>
      </c>
    </row>
    <row r="4142" spans="1:29" x14ac:dyDescent="0.35">
      <c r="A4142" t="s">
        <v>6221</v>
      </c>
      <c r="B4142" s="7">
        <v>46109</v>
      </c>
      <c r="C4142" t="s">
        <v>2599</v>
      </c>
      <c r="D4142" t="s">
        <v>102</v>
      </c>
      <c r="E4142" t="s">
        <v>25</v>
      </c>
      <c r="F4142">
        <v>42</v>
      </c>
      <c r="G4142" t="s">
        <v>192</v>
      </c>
      <c r="H4142" t="s">
        <v>27</v>
      </c>
      <c r="I4142" t="s">
        <v>338</v>
      </c>
      <c r="J4142" t="s">
        <v>339</v>
      </c>
      <c r="K4142" t="s">
        <v>55</v>
      </c>
      <c r="L4142" t="s">
        <v>56</v>
      </c>
      <c r="M4142">
        <v>2</v>
      </c>
      <c r="N4142" s="2">
        <v>1499</v>
      </c>
      <c r="O4142" s="3">
        <v>0.05</v>
      </c>
      <c r="P4142" s="2">
        <v>1560</v>
      </c>
      <c r="Q4142" t="s">
        <v>44</v>
      </c>
      <c r="R4142" t="s">
        <v>33</v>
      </c>
      <c r="S4142" t="s">
        <v>57</v>
      </c>
      <c r="T4142" s="4">
        <v>5</v>
      </c>
      <c r="U4142" s="11">
        <f t="shared" si="64"/>
        <v>2998</v>
      </c>
      <c r="V4142" s="11">
        <f>tbl_EcommerceSales[[#This Row],[Gross_Sales]]*tbl_EcommerceSales[[#This Row],[Discount]]</f>
        <v>149.9</v>
      </c>
      <c r="W4142" s="11">
        <f>tbl_EcommerceSales[[#This Row],[Gross_Sales]]-tbl_EcommerceSales[[#This Row],[Discount_Amount]]</f>
        <v>2848.1</v>
      </c>
      <c r="X4142" s="11">
        <f>tbl_EcommerceSales[[#This Row],[Quantity]] * _xlfn.XLOOKUP(tbl_EcommerceSales[[#This Row],[Product_ID]], Product_Master!A:A, Product_Master!F:F)</f>
        <v>1560</v>
      </c>
      <c r="Y4142" s="11">
        <f>tbl_EcommerceSales[[#This Row],[Net_Revenue]]-tbl_EcommerceSales[[#This Row],[Total_Cost]]</f>
        <v>1288.0999999999999</v>
      </c>
      <c r="Z4142" s="9">
        <f>IFERROR(#REF!/tbl_EcommerceSales[[#This Row],[Total_Cost]], 0)</f>
        <v>0</v>
      </c>
      <c r="AA4142" t="str">
        <f>TEXT(tbl_EcommerceSales[[#This Row],[Order_Date]],"mmm")</f>
        <v>Mar</v>
      </c>
      <c r="AB4142">
        <f>YEAR(tbl_EcommerceSales[[#This Row],[Order_Date]])</f>
        <v>2026</v>
      </c>
      <c r="AC4142" t="str">
        <f>IF(tbl_EcommerceSales[[#This Row],[Age]]&lt;18,"Under 18",IF(tbl_EcommerceSales[[#This Row],[Age]]&lt;=25,"18-25",IF(tbl_EcommerceSales[[#This Row],[Age]]&lt;=35,"26-35",IF(tbl_EcommerceSales[[#This Row],[Age]]&lt;=45,"36-45",IF(tbl_EcommerceSales[[#This Row],[Age]]&lt;=55,"46-55","56+")))))</f>
        <v>36-45</v>
      </c>
    </row>
    <row r="4143" spans="1:29" x14ac:dyDescent="0.35">
      <c r="A4143" t="s">
        <v>6222</v>
      </c>
      <c r="B4143" s="7">
        <v>46109</v>
      </c>
      <c r="C4143" t="s">
        <v>4527</v>
      </c>
      <c r="D4143" t="s">
        <v>195</v>
      </c>
      <c r="E4143" t="s">
        <v>48</v>
      </c>
      <c r="F4143">
        <v>22</v>
      </c>
      <c r="G4143" t="s">
        <v>171</v>
      </c>
      <c r="H4143" t="s">
        <v>39</v>
      </c>
      <c r="I4143" t="s">
        <v>206</v>
      </c>
      <c r="J4143" t="s">
        <v>207</v>
      </c>
      <c r="K4143" t="s">
        <v>177</v>
      </c>
      <c r="L4143" t="s">
        <v>208</v>
      </c>
      <c r="M4143">
        <v>1</v>
      </c>
      <c r="N4143" s="2">
        <v>2199</v>
      </c>
      <c r="O4143" s="3">
        <v>0.15</v>
      </c>
      <c r="P4143" s="2">
        <v>1250</v>
      </c>
      <c r="Q4143" t="s">
        <v>156</v>
      </c>
      <c r="R4143" t="s">
        <v>33</v>
      </c>
      <c r="S4143" t="s">
        <v>57</v>
      </c>
      <c r="T4143" s="4">
        <v>4</v>
      </c>
      <c r="U4143" s="11">
        <f t="shared" si="64"/>
        <v>2199</v>
      </c>
      <c r="V4143" s="11">
        <f>tbl_EcommerceSales[[#This Row],[Gross_Sales]]*tbl_EcommerceSales[[#This Row],[Discount]]</f>
        <v>329.84999999999997</v>
      </c>
      <c r="W4143" s="11">
        <f>tbl_EcommerceSales[[#This Row],[Gross_Sales]]-tbl_EcommerceSales[[#This Row],[Discount_Amount]]</f>
        <v>1869.15</v>
      </c>
      <c r="X4143" s="11">
        <f>tbl_EcommerceSales[[#This Row],[Quantity]] * _xlfn.XLOOKUP(tbl_EcommerceSales[[#This Row],[Product_ID]], Product_Master!A:A, Product_Master!F:F)</f>
        <v>1250</v>
      </c>
      <c r="Y4143" s="11">
        <f>tbl_EcommerceSales[[#This Row],[Net_Revenue]]-tbl_EcommerceSales[[#This Row],[Total_Cost]]</f>
        <v>619.15000000000009</v>
      </c>
      <c r="Z4143" s="9">
        <f>IFERROR(#REF!/tbl_EcommerceSales[[#This Row],[Total_Cost]], 0)</f>
        <v>0</v>
      </c>
      <c r="AA4143" t="str">
        <f>TEXT(tbl_EcommerceSales[[#This Row],[Order_Date]],"mmm")</f>
        <v>Mar</v>
      </c>
      <c r="AB4143">
        <f>YEAR(tbl_EcommerceSales[[#This Row],[Order_Date]])</f>
        <v>2026</v>
      </c>
      <c r="AC4143" t="str">
        <f>IF(tbl_EcommerceSales[[#This Row],[Age]]&lt;18,"Under 18",IF(tbl_EcommerceSales[[#This Row],[Age]]&lt;=25,"18-25",IF(tbl_EcommerceSales[[#This Row],[Age]]&lt;=35,"26-35",IF(tbl_EcommerceSales[[#This Row],[Age]]&lt;=45,"36-45",IF(tbl_EcommerceSales[[#This Row],[Age]]&lt;=55,"46-55","56+")))))</f>
        <v>18-25</v>
      </c>
    </row>
    <row r="4144" spans="1:29" x14ac:dyDescent="0.35">
      <c r="A4144" t="s">
        <v>6223</v>
      </c>
      <c r="B4144" s="7">
        <v>46109</v>
      </c>
      <c r="C4144" t="s">
        <v>915</v>
      </c>
      <c r="D4144" t="s">
        <v>47</v>
      </c>
      <c r="E4144" t="s">
        <v>48</v>
      </c>
      <c r="F4144">
        <v>30</v>
      </c>
      <c r="G4144" t="s">
        <v>122</v>
      </c>
      <c r="H4144" t="s">
        <v>72</v>
      </c>
      <c r="I4144" t="s">
        <v>206</v>
      </c>
      <c r="J4144" t="s">
        <v>207</v>
      </c>
      <c r="K4144" t="s">
        <v>177</v>
      </c>
      <c r="L4144" t="s">
        <v>208</v>
      </c>
      <c r="M4144">
        <v>2</v>
      </c>
      <c r="N4144" s="2">
        <v>2199</v>
      </c>
      <c r="O4144" s="3">
        <v>0.3</v>
      </c>
      <c r="P4144" s="2">
        <v>2500</v>
      </c>
      <c r="Q4144" t="s">
        <v>319</v>
      </c>
      <c r="R4144" t="s">
        <v>33</v>
      </c>
      <c r="S4144" t="s">
        <v>34</v>
      </c>
      <c r="T4144" s="4">
        <v>3</v>
      </c>
      <c r="U4144" s="11">
        <f t="shared" si="64"/>
        <v>4398</v>
      </c>
      <c r="V4144" s="11">
        <f>tbl_EcommerceSales[[#This Row],[Gross_Sales]]*tbl_EcommerceSales[[#This Row],[Discount]]</f>
        <v>1319.3999999999999</v>
      </c>
      <c r="W4144" s="11">
        <f>tbl_EcommerceSales[[#This Row],[Gross_Sales]]-tbl_EcommerceSales[[#This Row],[Discount_Amount]]</f>
        <v>3078.6000000000004</v>
      </c>
      <c r="X4144" s="11">
        <f>tbl_EcommerceSales[[#This Row],[Quantity]] * _xlfn.XLOOKUP(tbl_EcommerceSales[[#This Row],[Product_ID]], Product_Master!A:A, Product_Master!F:F)</f>
        <v>2500</v>
      </c>
      <c r="Y4144" s="11">
        <f>tbl_EcommerceSales[[#This Row],[Net_Revenue]]-tbl_EcommerceSales[[#This Row],[Total_Cost]]</f>
        <v>578.60000000000036</v>
      </c>
      <c r="Z4144" s="9">
        <f>IFERROR(#REF!/tbl_EcommerceSales[[#This Row],[Total_Cost]], 0)</f>
        <v>0</v>
      </c>
      <c r="AA4144" t="str">
        <f>TEXT(tbl_EcommerceSales[[#This Row],[Order_Date]],"mmm")</f>
        <v>Mar</v>
      </c>
      <c r="AB4144">
        <f>YEAR(tbl_EcommerceSales[[#This Row],[Order_Date]])</f>
        <v>2026</v>
      </c>
      <c r="AC4144" t="str">
        <f>IF(tbl_EcommerceSales[[#This Row],[Age]]&lt;18,"Under 18",IF(tbl_EcommerceSales[[#This Row],[Age]]&lt;=25,"18-25",IF(tbl_EcommerceSales[[#This Row],[Age]]&lt;=35,"26-35",IF(tbl_EcommerceSales[[#This Row],[Age]]&lt;=45,"36-45",IF(tbl_EcommerceSales[[#This Row],[Age]]&lt;=55,"46-55","56+")))))</f>
        <v>26-35</v>
      </c>
    </row>
    <row r="4145" spans="1:29" x14ac:dyDescent="0.35">
      <c r="A4145" t="s">
        <v>6224</v>
      </c>
      <c r="B4145" s="7">
        <v>46109</v>
      </c>
      <c r="C4145" t="s">
        <v>4915</v>
      </c>
      <c r="D4145" t="s">
        <v>312</v>
      </c>
      <c r="E4145" t="s">
        <v>48</v>
      </c>
      <c r="F4145">
        <v>45</v>
      </c>
      <c r="G4145" t="s">
        <v>174</v>
      </c>
      <c r="H4145" t="s">
        <v>39</v>
      </c>
      <c r="I4145" t="s">
        <v>206</v>
      </c>
      <c r="J4145" t="s">
        <v>207</v>
      </c>
      <c r="K4145" t="s">
        <v>177</v>
      </c>
      <c r="L4145" t="s">
        <v>208</v>
      </c>
      <c r="M4145">
        <v>1</v>
      </c>
      <c r="N4145" s="2">
        <v>2199</v>
      </c>
      <c r="O4145" s="3">
        <v>0.05</v>
      </c>
      <c r="P4145" s="2">
        <v>1250</v>
      </c>
      <c r="Q4145" t="s">
        <v>156</v>
      </c>
      <c r="R4145" t="s">
        <v>93</v>
      </c>
      <c r="S4145" t="s">
        <v>57</v>
      </c>
      <c r="T4145" s="4">
        <v>5</v>
      </c>
      <c r="U4145" s="11">
        <f t="shared" si="64"/>
        <v>2199</v>
      </c>
      <c r="V4145" s="11">
        <f>tbl_EcommerceSales[[#This Row],[Gross_Sales]]*tbl_EcommerceSales[[#This Row],[Discount]]</f>
        <v>109.95</v>
      </c>
      <c r="W4145" s="11">
        <f>tbl_EcommerceSales[[#This Row],[Gross_Sales]]-tbl_EcommerceSales[[#This Row],[Discount_Amount]]</f>
        <v>2089.0500000000002</v>
      </c>
      <c r="X4145" s="11">
        <f>tbl_EcommerceSales[[#This Row],[Quantity]] * _xlfn.XLOOKUP(tbl_EcommerceSales[[#This Row],[Product_ID]], Product_Master!A:A, Product_Master!F:F)</f>
        <v>1250</v>
      </c>
      <c r="Y4145" s="11">
        <f>tbl_EcommerceSales[[#This Row],[Net_Revenue]]-tbl_EcommerceSales[[#This Row],[Total_Cost]]</f>
        <v>839.05000000000018</v>
      </c>
      <c r="Z4145" s="9">
        <f>IFERROR(#REF!/tbl_EcommerceSales[[#This Row],[Total_Cost]], 0)</f>
        <v>0</v>
      </c>
      <c r="AA4145" t="str">
        <f>TEXT(tbl_EcommerceSales[[#This Row],[Order_Date]],"mmm")</f>
        <v>Mar</v>
      </c>
      <c r="AB4145">
        <f>YEAR(tbl_EcommerceSales[[#This Row],[Order_Date]])</f>
        <v>2026</v>
      </c>
      <c r="AC4145" t="str">
        <f>IF(tbl_EcommerceSales[[#This Row],[Age]]&lt;18,"Under 18",IF(tbl_EcommerceSales[[#This Row],[Age]]&lt;=25,"18-25",IF(tbl_EcommerceSales[[#This Row],[Age]]&lt;=35,"26-35",IF(tbl_EcommerceSales[[#This Row],[Age]]&lt;=45,"36-45",IF(tbl_EcommerceSales[[#This Row],[Age]]&lt;=55,"46-55","56+")))))</f>
        <v>36-45</v>
      </c>
    </row>
    <row r="4146" spans="1:29" x14ac:dyDescent="0.35">
      <c r="A4146" t="s">
        <v>6225</v>
      </c>
      <c r="B4146" s="7">
        <v>46109</v>
      </c>
      <c r="C4146" t="s">
        <v>765</v>
      </c>
      <c r="D4146" t="s">
        <v>47</v>
      </c>
      <c r="E4146" t="s">
        <v>25</v>
      </c>
      <c r="F4146">
        <v>20</v>
      </c>
      <c r="G4146" t="s">
        <v>145</v>
      </c>
      <c r="H4146" t="s">
        <v>39</v>
      </c>
      <c r="I4146" t="s">
        <v>338</v>
      </c>
      <c r="J4146" t="s">
        <v>339</v>
      </c>
      <c r="K4146" t="s">
        <v>55</v>
      </c>
      <c r="L4146" t="s">
        <v>56</v>
      </c>
      <c r="M4146">
        <v>1</v>
      </c>
      <c r="N4146" s="2">
        <v>1499</v>
      </c>
      <c r="O4146" s="3">
        <v>0.1</v>
      </c>
      <c r="P4146" s="2">
        <v>780</v>
      </c>
      <c r="Q4146" t="s">
        <v>44</v>
      </c>
      <c r="R4146" t="s">
        <v>33</v>
      </c>
      <c r="S4146" t="s">
        <v>57</v>
      </c>
      <c r="T4146" s="4">
        <v>5</v>
      </c>
      <c r="U4146" s="11">
        <f t="shared" si="64"/>
        <v>1499</v>
      </c>
      <c r="V4146" s="11">
        <f>tbl_EcommerceSales[[#This Row],[Gross_Sales]]*tbl_EcommerceSales[[#This Row],[Discount]]</f>
        <v>149.9</v>
      </c>
      <c r="W4146" s="11">
        <f>tbl_EcommerceSales[[#This Row],[Gross_Sales]]-tbl_EcommerceSales[[#This Row],[Discount_Amount]]</f>
        <v>1349.1</v>
      </c>
      <c r="X4146" s="11">
        <f>tbl_EcommerceSales[[#This Row],[Quantity]] * _xlfn.XLOOKUP(tbl_EcommerceSales[[#This Row],[Product_ID]], Product_Master!A:A, Product_Master!F:F)</f>
        <v>780</v>
      </c>
      <c r="Y4146" s="11">
        <f>tbl_EcommerceSales[[#This Row],[Net_Revenue]]-tbl_EcommerceSales[[#This Row],[Total_Cost]]</f>
        <v>569.09999999999991</v>
      </c>
      <c r="Z4146" s="9">
        <f>IFERROR(#REF!/tbl_EcommerceSales[[#This Row],[Total_Cost]], 0)</f>
        <v>0</v>
      </c>
      <c r="AA4146" t="str">
        <f>TEXT(tbl_EcommerceSales[[#This Row],[Order_Date]],"mmm")</f>
        <v>Mar</v>
      </c>
      <c r="AB4146">
        <f>YEAR(tbl_EcommerceSales[[#This Row],[Order_Date]])</f>
        <v>2026</v>
      </c>
      <c r="AC4146" t="str">
        <f>IF(tbl_EcommerceSales[[#This Row],[Age]]&lt;18,"Under 18",IF(tbl_EcommerceSales[[#This Row],[Age]]&lt;=25,"18-25",IF(tbl_EcommerceSales[[#This Row],[Age]]&lt;=35,"26-35",IF(tbl_EcommerceSales[[#This Row],[Age]]&lt;=45,"36-45",IF(tbl_EcommerceSales[[#This Row],[Age]]&lt;=55,"46-55","56+")))))</f>
        <v>18-25</v>
      </c>
    </row>
    <row r="4147" spans="1:29" x14ac:dyDescent="0.35">
      <c r="A4147" t="s">
        <v>6226</v>
      </c>
      <c r="B4147" s="7">
        <v>46110</v>
      </c>
      <c r="C4147" t="s">
        <v>1865</v>
      </c>
      <c r="D4147" t="s">
        <v>37</v>
      </c>
      <c r="E4147" t="s">
        <v>48</v>
      </c>
      <c r="F4147">
        <v>22</v>
      </c>
      <c r="G4147" t="s">
        <v>289</v>
      </c>
      <c r="H4147" t="s">
        <v>88</v>
      </c>
      <c r="I4147" t="s">
        <v>206</v>
      </c>
      <c r="J4147" t="s">
        <v>207</v>
      </c>
      <c r="K4147" t="s">
        <v>177</v>
      </c>
      <c r="L4147" t="s">
        <v>208</v>
      </c>
      <c r="M4147">
        <v>5</v>
      </c>
      <c r="N4147" s="2">
        <v>2199</v>
      </c>
      <c r="O4147" s="3">
        <v>0.15</v>
      </c>
      <c r="P4147" s="2">
        <v>6250</v>
      </c>
      <c r="Q4147" t="s">
        <v>319</v>
      </c>
      <c r="R4147" t="s">
        <v>33</v>
      </c>
      <c r="S4147" t="s">
        <v>57</v>
      </c>
      <c r="T4147" s="4">
        <v>4</v>
      </c>
      <c r="U4147" s="11">
        <f t="shared" si="64"/>
        <v>10995</v>
      </c>
      <c r="V4147" s="11">
        <f>tbl_EcommerceSales[[#This Row],[Gross_Sales]]*tbl_EcommerceSales[[#This Row],[Discount]]</f>
        <v>1649.25</v>
      </c>
      <c r="W4147" s="11">
        <f>tbl_EcommerceSales[[#This Row],[Gross_Sales]]-tbl_EcommerceSales[[#This Row],[Discount_Amount]]</f>
        <v>9345.75</v>
      </c>
      <c r="X4147" s="11">
        <f>tbl_EcommerceSales[[#This Row],[Quantity]] * _xlfn.XLOOKUP(tbl_EcommerceSales[[#This Row],[Product_ID]], Product_Master!A:A, Product_Master!F:F)</f>
        <v>6250</v>
      </c>
      <c r="Y4147" s="11">
        <f>tbl_EcommerceSales[[#This Row],[Net_Revenue]]-tbl_EcommerceSales[[#This Row],[Total_Cost]]</f>
        <v>3095.75</v>
      </c>
      <c r="Z4147" s="9">
        <f>IFERROR(#REF!/tbl_EcommerceSales[[#This Row],[Total_Cost]], 0)</f>
        <v>0</v>
      </c>
      <c r="AA4147" t="str">
        <f>TEXT(tbl_EcommerceSales[[#This Row],[Order_Date]],"mmm")</f>
        <v>Mar</v>
      </c>
      <c r="AB4147">
        <f>YEAR(tbl_EcommerceSales[[#This Row],[Order_Date]])</f>
        <v>2026</v>
      </c>
      <c r="AC4147" t="str">
        <f>IF(tbl_EcommerceSales[[#This Row],[Age]]&lt;18,"Under 18",IF(tbl_EcommerceSales[[#This Row],[Age]]&lt;=25,"18-25",IF(tbl_EcommerceSales[[#This Row],[Age]]&lt;=35,"26-35",IF(tbl_EcommerceSales[[#This Row],[Age]]&lt;=45,"36-45",IF(tbl_EcommerceSales[[#This Row],[Age]]&lt;=55,"46-55","56+")))))</f>
        <v>18-25</v>
      </c>
    </row>
    <row r="4148" spans="1:29" x14ac:dyDescent="0.35">
      <c r="A4148" t="s">
        <v>6227</v>
      </c>
      <c r="B4148" s="7">
        <v>46110</v>
      </c>
      <c r="C4148" t="s">
        <v>5365</v>
      </c>
      <c r="D4148" t="s">
        <v>37</v>
      </c>
      <c r="E4148" t="s">
        <v>48</v>
      </c>
      <c r="F4148">
        <v>26</v>
      </c>
      <c r="G4148" t="s">
        <v>152</v>
      </c>
      <c r="H4148" t="s">
        <v>72</v>
      </c>
      <c r="I4148" t="s">
        <v>73</v>
      </c>
      <c r="J4148" t="s">
        <v>74</v>
      </c>
      <c r="K4148" t="s">
        <v>55</v>
      </c>
      <c r="L4148" t="s">
        <v>75</v>
      </c>
      <c r="M4148">
        <v>1</v>
      </c>
      <c r="N4148" s="2">
        <v>2899</v>
      </c>
      <c r="O4148" s="3">
        <v>0.1</v>
      </c>
      <c r="P4148" s="2">
        <v>1700</v>
      </c>
      <c r="Q4148" t="s">
        <v>44</v>
      </c>
      <c r="R4148" t="s">
        <v>33</v>
      </c>
      <c r="S4148" t="s">
        <v>34</v>
      </c>
      <c r="T4148" s="4">
        <v>5</v>
      </c>
      <c r="U4148" s="11">
        <f t="shared" si="64"/>
        <v>2899</v>
      </c>
      <c r="V4148" s="11">
        <f>tbl_EcommerceSales[[#This Row],[Gross_Sales]]*tbl_EcommerceSales[[#This Row],[Discount]]</f>
        <v>289.90000000000003</v>
      </c>
      <c r="W4148" s="11">
        <f>tbl_EcommerceSales[[#This Row],[Gross_Sales]]-tbl_EcommerceSales[[#This Row],[Discount_Amount]]</f>
        <v>2609.1</v>
      </c>
      <c r="X4148" s="11">
        <f>tbl_EcommerceSales[[#This Row],[Quantity]] * _xlfn.XLOOKUP(tbl_EcommerceSales[[#This Row],[Product_ID]], Product_Master!A:A, Product_Master!F:F)</f>
        <v>1700</v>
      </c>
      <c r="Y4148" s="11">
        <f>tbl_EcommerceSales[[#This Row],[Net_Revenue]]-tbl_EcommerceSales[[#This Row],[Total_Cost]]</f>
        <v>909.09999999999991</v>
      </c>
      <c r="Z4148" s="9">
        <f>IFERROR(#REF!/tbl_EcommerceSales[[#This Row],[Total_Cost]], 0)</f>
        <v>0</v>
      </c>
      <c r="AA4148" t="str">
        <f>TEXT(tbl_EcommerceSales[[#This Row],[Order_Date]],"mmm")</f>
        <v>Mar</v>
      </c>
      <c r="AB4148">
        <f>YEAR(tbl_EcommerceSales[[#This Row],[Order_Date]])</f>
        <v>2026</v>
      </c>
      <c r="AC4148" t="str">
        <f>IF(tbl_EcommerceSales[[#This Row],[Age]]&lt;18,"Under 18",IF(tbl_EcommerceSales[[#This Row],[Age]]&lt;=25,"18-25",IF(tbl_EcommerceSales[[#This Row],[Age]]&lt;=35,"26-35",IF(tbl_EcommerceSales[[#This Row],[Age]]&lt;=45,"36-45",IF(tbl_EcommerceSales[[#This Row],[Age]]&lt;=55,"46-55","56+")))))</f>
        <v>26-35</v>
      </c>
    </row>
    <row r="4149" spans="1:29" x14ac:dyDescent="0.35">
      <c r="A4149" t="s">
        <v>6228</v>
      </c>
      <c r="B4149" s="7">
        <v>46110</v>
      </c>
      <c r="C4149" t="s">
        <v>1582</v>
      </c>
      <c r="D4149" t="s">
        <v>51</v>
      </c>
      <c r="E4149" t="s">
        <v>48</v>
      </c>
      <c r="F4149">
        <v>27</v>
      </c>
      <c r="G4149" t="s">
        <v>61</v>
      </c>
      <c r="H4149" t="s">
        <v>27</v>
      </c>
      <c r="I4149" t="s">
        <v>290</v>
      </c>
      <c r="J4149" t="s">
        <v>291</v>
      </c>
      <c r="K4149" t="s">
        <v>30</v>
      </c>
      <c r="L4149" t="s">
        <v>31</v>
      </c>
      <c r="M4149">
        <v>2</v>
      </c>
      <c r="N4149" s="2">
        <v>3499</v>
      </c>
      <c r="O4149" s="3">
        <v>0.1</v>
      </c>
      <c r="P4149" s="2">
        <v>4500</v>
      </c>
      <c r="Q4149" t="s">
        <v>32</v>
      </c>
      <c r="R4149" t="s">
        <v>33</v>
      </c>
      <c r="S4149" t="s">
        <v>57</v>
      </c>
      <c r="T4149" s="4">
        <v>5</v>
      </c>
      <c r="U4149" s="11">
        <f t="shared" si="64"/>
        <v>6998</v>
      </c>
      <c r="V4149" s="11">
        <f>tbl_EcommerceSales[[#This Row],[Gross_Sales]]*tbl_EcommerceSales[[#This Row],[Discount]]</f>
        <v>699.80000000000007</v>
      </c>
      <c r="W4149" s="11">
        <f>tbl_EcommerceSales[[#This Row],[Gross_Sales]]-tbl_EcommerceSales[[#This Row],[Discount_Amount]]</f>
        <v>6298.2</v>
      </c>
      <c r="X4149" s="11">
        <f>tbl_EcommerceSales[[#This Row],[Quantity]] * _xlfn.XLOOKUP(tbl_EcommerceSales[[#This Row],[Product_ID]], Product_Master!A:A, Product_Master!F:F)</f>
        <v>4500</v>
      </c>
      <c r="Y4149" s="11">
        <f>tbl_EcommerceSales[[#This Row],[Net_Revenue]]-tbl_EcommerceSales[[#This Row],[Total_Cost]]</f>
        <v>1798.1999999999998</v>
      </c>
      <c r="Z4149" s="9">
        <f>IFERROR(#REF!/tbl_EcommerceSales[[#This Row],[Total_Cost]], 0)</f>
        <v>0</v>
      </c>
      <c r="AA4149" t="str">
        <f>TEXT(tbl_EcommerceSales[[#This Row],[Order_Date]],"mmm")</f>
        <v>Mar</v>
      </c>
      <c r="AB4149">
        <f>YEAR(tbl_EcommerceSales[[#This Row],[Order_Date]])</f>
        <v>2026</v>
      </c>
      <c r="AC4149" t="str">
        <f>IF(tbl_EcommerceSales[[#This Row],[Age]]&lt;18,"Under 18",IF(tbl_EcommerceSales[[#This Row],[Age]]&lt;=25,"18-25",IF(tbl_EcommerceSales[[#This Row],[Age]]&lt;=35,"26-35",IF(tbl_EcommerceSales[[#This Row],[Age]]&lt;=45,"36-45",IF(tbl_EcommerceSales[[#This Row],[Age]]&lt;=55,"46-55","56+")))))</f>
        <v>26-35</v>
      </c>
    </row>
    <row r="4150" spans="1:29" x14ac:dyDescent="0.35">
      <c r="A4150" t="s">
        <v>6229</v>
      </c>
      <c r="B4150" s="7">
        <v>46110</v>
      </c>
      <c r="C4150" t="s">
        <v>6230</v>
      </c>
      <c r="D4150" t="s">
        <v>170</v>
      </c>
      <c r="E4150" t="s">
        <v>25</v>
      </c>
      <c r="F4150">
        <v>35</v>
      </c>
      <c r="G4150" t="s">
        <v>26</v>
      </c>
      <c r="H4150" t="s">
        <v>27</v>
      </c>
      <c r="I4150" t="s">
        <v>294</v>
      </c>
      <c r="J4150" t="s">
        <v>295</v>
      </c>
      <c r="K4150" t="s">
        <v>91</v>
      </c>
      <c r="L4150" t="s">
        <v>296</v>
      </c>
      <c r="M4150">
        <v>1</v>
      </c>
      <c r="N4150" s="2">
        <v>699</v>
      </c>
      <c r="O4150" s="3">
        <v>0.1</v>
      </c>
      <c r="P4150" s="2">
        <v>300</v>
      </c>
      <c r="Q4150" t="s">
        <v>32</v>
      </c>
      <c r="R4150" t="s">
        <v>33</v>
      </c>
      <c r="S4150" t="s">
        <v>57</v>
      </c>
      <c r="T4150" s="4">
        <v>4</v>
      </c>
      <c r="U4150" s="11">
        <f t="shared" si="64"/>
        <v>699</v>
      </c>
      <c r="V4150" s="11">
        <f>tbl_EcommerceSales[[#This Row],[Gross_Sales]]*tbl_EcommerceSales[[#This Row],[Discount]]</f>
        <v>69.900000000000006</v>
      </c>
      <c r="W4150" s="11">
        <f>tbl_EcommerceSales[[#This Row],[Gross_Sales]]-tbl_EcommerceSales[[#This Row],[Discount_Amount]]</f>
        <v>629.1</v>
      </c>
      <c r="X4150" s="11">
        <f>tbl_EcommerceSales[[#This Row],[Quantity]] * _xlfn.XLOOKUP(tbl_EcommerceSales[[#This Row],[Product_ID]], Product_Master!A:A, Product_Master!F:F)</f>
        <v>300</v>
      </c>
      <c r="Y4150" s="11">
        <f>tbl_EcommerceSales[[#This Row],[Net_Revenue]]-tbl_EcommerceSales[[#This Row],[Total_Cost]]</f>
        <v>329.1</v>
      </c>
      <c r="Z4150" s="9">
        <f>IFERROR(#REF!/tbl_EcommerceSales[[#This Row],[Total_Cost]], 0)</f>
        <v>0</v>
      </c>
      <c r="AA4150" t="str">
        <f>TEXT(tbl_EcommerceSales[[#This Row],[Order_Date]],"mmm")</f>
        <v>Mar</v>
      </c>
      <c r="AB4150">
        <f>YEAR(tbl_EcommerceSales[[#This Row],[Order_Date]])</f>
        <v>2026</v>
      </c>
      <c r="AC4150" t="str">
        <f>IF(tbl_EcommerceSales[[#This Row],[Age]]&lt;18,"Under 18",IF(tbl_EcommerceSales[[#This Row],[Age]]&lt;=25,"18-25",IF(tbl_EcommerceSales[[#This Row],[Age]]&lt;=35,"26-35",IF(tbl_EcommerceSales[[#This Row],[Age]]&lt;=45,"36-45",IF(tbl_EcommerceSales[[#This Row],[Age]]&lt;=55,"46-55","56+")))))</f>
        <v>26-35</v>
      </c>
    </row>
    <row r="4151" spans="1:29" x14ac:dyDescent="0.35">
      <c r="A4151" t="s">
        <v>6231</v>
      </c>
      <c r="B4151" s="7">
        <v>46110</v>
      </c>
      <c r="C4151" t="s">
        <v>2047</v>
      </c>
      <c r="D4151" t="s">
        <v>116</v>
      </c>
      <c r="E4151" t="s">
        <v>25</v>
      </c>
      <c r="F4151">
        <v>30</v>
      </c>
      <c r="G4151" t="s">
        <v>122</v>
      </c>
      <c r="H4151" t="s">
        <v>72</v>
      </c>
      <c r="I4151" t="s">
        <v>80</v>
      </c>
      <c r="J4151" t="s">
        <v>81</v>
      </c>
      <c r="K4151" t="s">
        <v>82</v>
      </c>
      <c r="L4151" t="s">
        <v>83</v>
      </c>
      <c r="M4151">
        <v>2</v>
      </c>
      <c r="N4151" s="2">
        <v>2499</v>
      </c>
      <c r="O4151" s="3">
        <v>0.1</v>
      </c>
      <c r="P4151" s="2">
        <v>3100</v>
      </c>
      <c r="Q4151" t="s">
        <v>44</v>
      </c>
      <c r="R4151" t="s">
        <v>33</v>
      </c>
      <c r="S4151" t="s">
        <v>34</v>
      </c>
      <c r="T4151" s="4">
        <v>4</v>
      </c>
      <c r="U4151" s="11">
        <f t="shared" si="64"/>
        <v>4998</v>
      </c>
      <c r="V4151" s="11">
        <f>tbl_EcommerceSales[[#This Row],[Gross_Sales]]*tbl_EcommerceSales[[#This Row],[Discount]]</f>
        <v>499.8</v>
      </c>
      <c r="W4151" s="11">
        <f>tbl_EcommerceSales[[#This Row],[Gross_Sales]]-tbl_EcommerceSales[[#This Row],[Discount_Amount]]</f>
        <v>4498.2</v>
      </c>
      <c r="X4151" s="11">
        <f>tbl_EcommerceSales[[#This Row],[Quantity]] * _xlfn.XLOOKUP(tbl_EcommerceSales[[#This Row],[Product_ID]], Product_Master!A:A, Product_Master!F:F)</f>
        <v>3100</v>
      </c>
      <c r="Y4151" s="11">
        <f>tbl_EcommerceSales[[#This Row],[Net_Revenue]]-tbl_EcommerceSales[[#This Row],[Total_Cost]]</f>
        <v>1398.1999999999998</v>
      </c>
      <c r="Z4151" s="9">
        <f>IFERROR(#REF!/tbl_EcommerceSales[[#This Row],[Total_Cost]], 0)</f>
        <v>0</v>
      </c>
      <c r="AA4151" t="str">
        <f>TEXT(tbl_EcommerceSales[[#This Row],[Order_Date]],"mmm")</f>
        <v>Mar</v>
      </c>
      <c r="AB4151">
        <f>YEAR(tbl_EcommerceSales[[#This Row],[Order_Date]])</f>
        <v>2026</v>
      </c>
      <c r="AC4151" t="str">
        <f>IF(tbl_EcommerceSales[[#This Row],[Age]]&lt;18,"Under 18",IF(tbl_EcommerceSales[[#This Row],[Age]]&lt;=25,"18-25",IF(tbl_EcommerceSales[[#This Row],[Age]]&lt;=35,"26-35",IF(tbl_EcommerceSales[[#This Row],[Age]]&lt;=45,"36-45",IF(tbl_EcommerceSales[[#This Row],[Age]]&lt;=55,"46-55","56+")))))</f>
        <v>26-35</v>
      </c>
    </row>
    <row r="4152" spans="1:29" x14ac:dyDescent="0.35">
      <c r="A4152" t="s">
        <v>6232</v>
      </c>
      <c r="B4152" s="7">
        <v>46110</v>
      </c>
      <c r="C4152" t="s">
        <v>6233</v>
      </c>
      <c r="D4152" t="s">
        <v>181</v>
      </c>
      <c r="E4152" t="s">
        <v>48</v>
      </c>
      <c r="F4152">
        <v>31</v>
      </c>
      <c r="G4152" t="s">
        <v>174</v>
      </c>
      <c r="H4152" t="s">
        <v>39</v>
      </c>
      <c r="I4152" t="s">
        <v>67</v>
      </c>
      <c r="J4152" t="s">
        <v>68</v>
      </c>
      <c r="K4152" t="s">
        <v>42</v>
      </c>
      <c r="L4152" t="s">
        <v>43</v>
      </c>
      <c r="M4152">
        <v>3</v>
      </c>
      <c r="N4152" s="2">
        <v>799</v>
      </c>
      <c r="O4152" s="3">
        <v>0.05</v>
      </c>
      <c r="P4152" s="2">
        <v>1080</v>
      </c>
      <c r="Q4152" t="s">
        <v>156</v>
      </c>
      <c r="R4152" t="s">
        <v>33</v>
      </c>
      <c r="S4152" t="s">
        <v>57</v>
      </c>
      <c r="T4152" s="4">
        <v>5</v>
      </c>
      <c r="U4152" s="11">
        <f t="shared" si="64"/>
        <v>2397</v>
      </c>
      <c r="V4152" s="11">
        <f>tbl_EcommerceSales[[#This Row],[Gross_Sales]]*tbl_EcommerceSales[[#This Row],[Discount]]</f>
        <v>119.85000000000001</v>
      </c>
      <c r="W4152" s="11">
        <f>tbl_EcommerceSales[[#This Row],[Gross_Sales]]-tbl_EcommerceSales[[#This Row],[Discount_Amount]]</f>
        <v>2277.15</v>
      </c>
      <c r="X4152" s="11">
        <f>tbl_EcommerceSales[[#This Row],[Quantity]] * _xlfn.XLOOKUP(tbl_EcommerceSales[[#This Row],[Product_ID]], Product_Master!A:A, Product_Master!F:F)</f>
        <v>1080</v>
      </c>
      <c r="Y4152" s="11">
        <f>tbl_EcommerceSales[[#This Row],[Net_Revenue]]-tbl_EcommerceSales[[#This Row],[Total_Cost]]</f>
        <v>1197.1500000000001</v>
      </c>
      <c r="Z4152" s="9">
        <f>IFERROR(#REF!/tbl_EcommerceSales[[#This Row],[Total_Cost]], 0)</f>
        <v>0</v>
      </c>
      <c r="AA4152" t="str">
        <f>TEXT(tbl_EcommerceSales[[#This Row],[Order_Date]],"mmm")</f>
        <v>Mar</v>
      </c>
      <c r="AB4152">
        <f>YEAR(tbl_EcommerceSales[[#This Row],[Order_Date]])</f>
        <v>2026</v>
      </c>
      <c r="AC4152" t="str">
        <f>IF(tbl_EcommerceSales[[#This Row],[Age]]&lt;18,"Under 18",IF(tbl_EcommerceSales[[#This Row],[Age]]&lt;=25,"18-25",IF(tbl_EcommerceSales[[#This Row],[Age]]&lt;=35,"26-35",IF(tbl_EcommerceSales[[#This Row],[Age]]&lt;=45,"36-45",IF(tbl_EcommerceSales[[#This Row],[Age]]&lt;=55,"46-55","56+")))))</f>
        <v>26-35</v>
      </c>
    </row>
    <row r="4153" spans="1:29" x14ac:dyDescent="0.35">
      <c r="A4153" t="s">
        <v>6234</v>
      </c>
      <c r="B4153" s="7">
        <v>46110</v>
      </c>
      <c r="C4153" t="s">
        <v>538</v>
      </c>
      <c r="D4153" t="s">
        <v>312</v>
      </c>
      <c r="E4153" t="s">
        <v>48</v>
      </c>
      <c r="F4153">
        <v>25</v>
      </c>
      <c r="G4153" t="s">
        <v>38</v>
      </c>
      <c r="H4153" t="s">
        <v>39</v>
      </c>
      <c r="I4153" t="s">
        <v>257</v>
      </c>
      <c r="J4153" t="s">
        <v>258</v>
      </c>
      <c r="K4153" t="s">
        <v>55</v>
      </c>
      <c r="L4153" t="s">
        <v>56</v>
      </c>
      <c r="M4153">
        <v>2</v>
      </c>
      <c r="N4153" s="2">
        <v>1999</v>
      </c>
      <c r="O4153" s="3">
        <v>0.2</v>
      </c>
      <c r="P4153" s="2">
        <v>2100</v>
      </c>
      <c r="Q4153" t="s">
        <v>319</v>
      </c>
      <c r="R4153" t="s">
        <v>33</v>
      </c>
      <c r="S4153" t="s">
        <v>34</v>
      </c>
      <c r="T4153" s="4">
        <v>4</v>
      </c>
      <c r="U4153" s="11">
        <f t="shared" si="64"/>
        <v>3998</v>
      </c>
      <c r="V4153" s="11">
        <f>tbl_EcommerceSales[[#This Row],[Gross_Sales]]*tbl_EcommerceSales[[#This Row],[Discount]]</f>
        <v>799.6</v>
      </c>
      <c r="W4153" s="11">
        <f>tbl_EcommerceSales[[#This Row],[Gross_Sales]]-tbl_EcommerceSales[[#This Row],[Discount_Amount]]</f>
        <v>3198.4</v>
      </c>
      <c r="X4153" s="11">
        <f>tbl_EcommerceSales[[#This Row],[Quantity]] * _xlfn.XLOOKUP(tbl_EcommerceSales[[#This Row],[Product_ID]], Product_Master!A:A, Product_Master!F:F)</f>
        <v>2100</v>
      </c>
      <c r="Y4153" s="11">
        <f>tbl_EcommerceSales[[#This Row],[Net_Revenue]]-tbl_EcommerceSales[[#This Row],[Total_Cost]]</f>
        <v>1098.4000000000001</v>
      </c>
      <c r="Z4153" s="9">
        <f>IFERROR(#REF!/tbl_EcommerceSales[[#This Row],[Total_Cost]], 0)</f>
        <v>0</v>
      </c>
      <c r="AA4153" t="str">
        <f>TEXT(tbl_EcommerceSales[[#This Row],[Order_Date]],"mmm")</f>
        <v>Mar</v>
      </c>
      <c r="AB4153">
        <f>YEAR(tbl_EcommerceSales[[#This Row],[Order_Date]])</f>
        <v>2026</v>
      </c>
      <c r="AC4153" t="str">
        <f>IF(tbl_EcommerceSales[[#This Row],[Age]]&lt;18,"Under 18",IF(tbl_EcommerceSales[[#This Row],[Age]]&lt;=25,"18-25",IF(tbl_EcommerceSales[[#This Row],[Age]]&lt;=35,"26-35",IF(tbl_EcommerceSales[[#This Row],[Age]]&lt;=45,"36-45",IF(tbl_EcommerceSales[[#This Row],[Age]]&lt;=55,"46-55","56+")))))</f>
        <v>18-25</v>
      </c>
    </row>
    <row r="4154" spans="1:29" x14ac:dyDescent="0.35">
      <c r="A4154" t="s">
        <v>6235</v>
      </c>
      <c r="B4154" s="7">
        <v>46110</v>
      </c>
      <c r="C4154" t="s">
        <v>438</v>
      </c>
      <c r="D4154" t="s">
        <v>232</v>
      </c>
      <c r="E4154" t="s">
        <v>48</v>
      </c>
      <c r="F4154">
        <v>36</v>
      </c>
      <c r="G4154" t="s">
        <v>186</v>
      </c>
      <c r="H4154" t="s">
        <v>72</v>
      </c>
      <c r="I4154" t="s">
        <v>131</v>
      </c>
      <c r="J4154" t="s">
        <v>132</v>
      </c>
      <c r="K4154" t="s">
        <v>91</v>
      </c>
      <c r="L4154" t="s">
        <v>133</v>
      </c>
      <c r="M4154">
        <v>1</v>
      </c>
      <c r="N4154" s="2">
        <v>1299</v>
      </c>
      <c r="O4154" s="3">
        <v>0.2</v>
      </c>
      <c r="P4154" s="2">
        <v>610</v>
      </c>
      <c r="Q4154" t="s">
        <v>32</v>
      </c>
      <c r="R4154" t="s">
        <v>33</v>
      </c>
      <c r="S4154" t="s">
        <v>34</v>
      </c>
      <c r="T4154" s="4">
        <v>2</v>
      </c>
      <c r="U4154" s="11">
        <f t="shared" si="64"/>
        <v>1299</v>
      </c>
      <c r="V4154" s="11">
        <f>tbl_EcommerceSales[[#This Row],[Gross_Sales]]*tbl_EcommerceSales[[#This Row],[Discount]]</f>
        <v>259.8</v>
      </c>
      <c r="W4154" s="11">
        <f>tbl_EcommerceSales[[#This Row],[Gross_Sales]]-tbl_EcommerceSales[[#This Row],[Discount_Amount]]</f>
        <v>1039.2</v>
      </c>
      <c r="X4154" s="11">
        <f>tbl_EcommerceSales[[#This Row],[Quantity]] * _xlfn.XLOOKUP(tbl_EcommerceSales[[#This Row],[Product_ID]], Product_Master!A:A, Product_Master!F:F)</f>
        <v>610</v>
      </c>
      <c r="Y4154" s="11">
        <f>tbl_EcommerceSales[[#This Row],[Net_Revenue]]-tbl_EcommerceSales[[#This Row],[Total_Cost]]</f>
        <v>429.20000000000005</v>
      </c>
      <c r="Z4154" s="9">
        <f>IFERROR(#REF!/tbl_EcommerceSales[[#This Row],[Total_Cost]], 0)</f>
        <v>0</v>
      </c>
      <c r="AA4154" t="str">
        <f>TEXT(tbl_EcommerceSales[[#This Row],[Order_Date]],"mmm")</f>
        <v>Mar</v>
      </c>
      <c r="AB4154">
        <f>YEAR(tbl_EcommerceSales[[#This Row],[Order_Date]])</f>
        <v>2026</v>
      </c>
      <c r="AC4154" t="str">
        <f>IF(tbl_EcommerceSales[[#This Row],[Age]]&lt;18,"Under 18",IF(tbl_EcommerceSales[[#This Row],[Age]]&lt;=25,"18-25",IF(tbl_EcommerceSales[[#This Row],[Age]]&lt;=35,"26-35",IF(tbl_EcommerceSales[[#This Row],[Age]]&lt;=45,"36-45",IF(tbl_EcommerceSales[[#This Row],[Age]]&lt;=55,"46-55","56+")))))</f>
        <v>36-45</v>
      </c>
    </row>
    <row r="4155" spans="1:29" x14ac:dyDescent="0.35">
      <c r="A4155" t="s">
        <v>6236</v>
      </c>
      <c r="B4155" s="7">
        <v>46110</v>
      </c>
      <c r="C4155" t="s">
        <v>807</v>
      </c>
      <c r="D4155" t="s">
        <v>232</v>
      </c>
      <c r="E4155" t="s">
        <v>48</v>
      </c>
      <c r="F4155">
        <v>29</v>
      </c>
      <c r="G4155" t="s">
        <v>61</v>
      </c>
      <c r="H4155" t="s">
        <v>27</v>
      </c>
      <c r="I4155" t="s">
        <v>517</v>
      </c>
      <c r="J4155" t="s">
        <v>518</v>
      </c>
      <c r="K4155" t="s">
        <v>30</v>
      </c>
      <c r="L4155" t="s">
        <v>278</v>
      </c>
      <c r="M4155">
        <v>1</v>
      </c>
      <c r="N4155" s="2">
        <v>1299</v>
      </c>
      <c r="O4155" s="3">
        <v>0.05</v>
      </c>
      <c r="P4155" s="2">
        <v>690</v>
      </c>
      <c r="Q4155" t="s">
        <v>44</v>
      </c>
      <c r="R4155" t="s">
        <v>33</v>
      </c>
      <c r="S4155" t="s">
        <v>34</v>
      </c>
      <c r="T4155" s="4">
        <v>5</v>
      </c>
      <c r="U4155" s="11">
        <f t="shared" si="64"/>
        <v>1299</v>
      </c>
      <c r="V4155" s="11">
        <f>tbl_EcommerceSales[[#This Row],[Gross_Sales]]*tbl_EcommerceSales[[#This Row],[Discount]]</f>
        <v>64.95</v>
      </c>
      <c r="W4155" s="11">
        <f>tbl_EcommerceSales[[#This Row],[Gross_Sales]]-tbl_EcommerceSales[[#This Row],[Discount_Amount]]</f>
        <v>1234.05</v>
      </c>
      <c r="X4155" s="11">
        <f>tbl_EcommerceSales[[#This Row],[Quantity]] * _xlfn.XLOOKUP(tbl_EcommerceSales[[#This Row],[Product_ID]], Product_Master!A:A, Product_Master!F:F)</f>
        <v>690</v>
      </c>
      <c r="Y4155" s="11">
        <f>tbl_EcommerceSales[[#This Row],[Net_Revenue]]-tbl_EcommerceSales[[#This Row],[Total_Cost]]</f>
        <v>544.04999999999995</v>
      </c>
      <c r="Z4155" s="9">
        <f>IFERROR(#REF!/tbl_EcommerceSales[[#This Row],[Total_Cost]], 0)</f>
        <v>0</v>
      </c>
      <c r="AA4155" t="str">
        <f>TEXT(tbl_EcommerceSales[[#This Row],[Order_Date]],"mmm")</f>
        <v>Mar</v>
      </c>
      <c r="AB4155">
        <f>YEAR(tbl_EcommerceSales[[#This Row],[Order_Date]])</f>
        <v>2026</v>
      </c>
      <c r="AC4155" t="str">
        <f>IF(tbl_EcommerceSales[[#This Row],[Age]]&lt;18,"Under 18",IF(tbl_EcommerceSales[[#This Row],[Age]]&lt;=25,"18-25",IF(tbl_EcommerceSales[[#This Row],[Age]]&lt;=35,"26-35",IF(tbl_EcommerceSales[[#This Row],[Age]]&lt;=45,"36-45",IF(tbl_EcommerceSales[[#This Row],[Age]]&lt;=55,"46-55","56+")))))</f>
        <v>26-35</v>
      </c>
    </row>
    <row r="4156" spans="1:29" x14ac:dyDescent="0.35">
      <c r="A4156" t="s">
        <v>6237</v>
      </c>
      <c r="B4156" s="7">
        <v>46110</v>
      </c>
      <c r="C4156" t="s">
        <v>6238</v>
      </c>
      <c r="D4156" t="s">
        <v>205</v>
      </c>
      <c r="E4156" t="s">
        <v>48</v>
      </c>
      <c r="F4156">
        <v>31</v>
      </c>
      <c r="G4156" t="s">
        <v>87</v>
      </c>
      <c r="H4156" t="s">
        <v>88</v>
      </c>
      <c r="I4156" t="s">
        <v>111</v>
      </c>
      <c r="J4156" t="s">
        <v>112</v>
      </c>
      <c r="K4156" t="s">
        <v>55</v>
      </c>
      <c r="L4156" t="s">
        <v>113</v>
      </c>
      <c r="M4156">
        <v>1</v>
      </c>
      <c r="N4156" s="2">
        <v>1799</v>
      </c>
      <c r="O4156" s="3">
        <v>0.25</v>
      </c>
      <c r="P4156" s="2">
        <v>950</v>
      </c>
      <c r="Q4156" t="s">
        <v>123</v>
      </c>
      <c r="R4156" t="s">
        <v>33</v>
      </c>
      <c r="S4156" t="s">
        <v>57</v>
      </c>
      <c r="T4156" s="4">
        <v>2</v>
      </c>
      <c r="U4156" s="11">
        <f t="shared" si="64"/>
        <v>1799</v>
      </c>
      <c r="V4156" s="11">
        <f>tbl_EcommerceSales[[#This Row],[Gross_Sales]]*tbl_EcommerceSales[[#This Row],[Discount]]</f>
        <v>449.75</v>
      </c>
      <c r="W4156" s="11">
        <f>tbl_EcommerceSales[[#This Row],[Gross_Sales]]-tbl_EcommerceSales[[#This Row],[Discount_Amount]]</f>
        <v>1349.25</v>
      </c>
      <c r="X4156" s="11">
        <f>tbl_EcommerceSales[[#This Row],[Quantity]] * _xlfn.XLOOKUP(tbl_EcommerceSales[[#This Row],[Product_ID]], Product_Master!A:A, Product_Master!F:F)</f>
        <v>950</v>
      </c>
      <c r="Y4156" s="11">
        <f>tbl_EcommerceSales[[#This Row],[Net_Revenue]]-tbl_EcommerceSales[[#This Row],[Total_Cost]]</f>
        <v>399.25</v>
      </c>
      <c r="Z4156" s="9">
        <f>IFERROR(#REF!/tbl_EcommerceSales[[#This Row],[Total_Cost]], 0)</f>
        <v>0</v>
      </c>
      <c r="AA4156" t="str">
        <f>TEXT(tbl_EcommerceSales[[#This Row],[Order_Date]],"mmm")</f>
        <v>Mar</v>
      </c>
      <c r="AB4156">
        <f>YEAR(tbl_EcommerceSales[[#This Row],[Order_Date]])</f>
        <v>2026</v>
      </c>
      <c r="AC4156" t="str">
        <f>IF(tbl_EcommerceSales[[#This Row],[Age]]&lt;18,"Under 18",IF(tbl_EcommerceSales[[#This Row],[Age]]&lt;=25,"18-25",IF(tbl_EcommerceSales[[#This Row],[Age]]&lt;=35,"26-35",IF(tbl_EcommerceSales[[#This Row],[Age]]&lt;=45,"36-45",IF(tbl_EcommerceSales[[#This Row],[Age]]&lt;=55,"46-55","56+")))))</f>
        <v>26-35</v>
      </c>
    </row>
    <row r="4157" spans="1:29" x14ac:dyDescent="0.35">
      <c r="A4157" t="s">
        <v>6239</v>
      </c>
      <c r="B4157" s="7">
        <v>46110</v>
      </c>
      <c r="C4157" t="s">
        <v>773</v>
      </c>
      <c r="D4157" t="s">
        <v>189</v>
      </c>
      <c r="E4157" t="s">
        <v>25</v>
      </c>
      <c r="F4157">
        <v>21</v>
      </c>
      <c r="G4157" t="s">
        <v>96</v>
      </c>
      <c r="H4157" t="s">
        <v>39</v>
      </c>
      <c r="I4157" t="s">
        <v>357</v>
      </c>
      <c r="J4157" t="s">
        <v>358</v>
      </c>
      <c r="K4157" t="s">
        <v>177</v>
      </c>
      <c r="L4157" t="s">
        <v>178</v>
      </c>
      <c r="M4157">
        <v>1</v>
      </c>
      <c r="N4157" s="2">
        <v>999</v>
      </c>
      <c r="O4157" s="3">
        <v>0</v>
      </c>
      <c r="P4157" s="2">
        <v>520</v>
      </c>
      <c r="Q4157" t="s">
        <v>123</v>
      </c>
      <c r="R4157" t="s">
        <v>33</v>
      </c>
      <c r="S4157" t="s">
        <v>57</v>
      </c>
      <c r="T4157" s="4">
        <v>2</v>
      </c>
      <c r="U4157" s="11">
        <f t="shared" si="64"/>
        <v>999</v>
      </c>
      <c r="V4157" s="11">
        <f>tbl_EcommerceSales[[#This Row],[Gross_Sales]]*tbl_EcommerceSales[[#This Row],[Discount]]</f>
        <v>0</v>
      </c>
      <c r="W4157" s="11">
        <f>tbl_EcommerceSales[[#This Row],[Gross_Sales]]-tbl_EcommerceSales[[#This Row],[Discount_Amount]]</f>
        <v>999</v>
      </c>
      <c r="X4157" s="11">
        <f>tbl_EcommerceSales[[#This Row],[Quantity]] * _xlfn.XLOOKUP(tbl_EcommerceSales[[#This Row],[Product_ID]], Product_Master!A:A, Product_Master!F:F)</f>
        <v>520</v>
      </c>
      <c r="Y4157" s="11">
        <f>tbl_EcommerceSales[[#This Row],[Net_Revenue]]-tbl_EcommerceSales[[#This Row],[Total_Cost]]</f>
        <v>479</v>
      </c>
      <c r="Z4157" s="9">
        <f>IFERROR(#REF!/tbl_EcommerceSales[[#This Row],[Total_Cost]], 0)</f>
        <v>0</v>
      </c>
      <c r="AA4157" t="str">
        <f>TEXT(tbl_EcommerceSales[[#This Row],[Order_Date]],"mmm")</f>
        <v>Mar</v>
      </c>
      <c r="AB4157">
        <f>YEAR(tbl_EcommerceSales[[#This Row],[Order_Date]])</f>
        <v>2026</v>
      </c>
      <c r="AC4157" t="str">
        <f>IF(tbl_EcommerceSales[[#This Row],[Age]]&lt;18,"Under 18",IF(tbl_EcommerceSales[[#This Row],[Age]]&lt;=25,"18-25",IF(tbl_EcommerceSales[[#This Row],[Age]]&lt;=35,"26-35",IF(tbl_EcommerceSales[[#This Row],[Age]]&lt;=45,"36-45",IF(tbl_EcommerceSales[[#This Row],[Age]]&lt;=55,"46-55","56+")))))</f>
        <v>18-25</v>
      </c>
    </row>
    <row r="4158" spans="1:29" x14ac:dyDescent="0.35">
      <c r="A4158" t="s">
        <v>6240</v>
      </c>
      <c r="B4158" s="7">
        <v>46111</v>
      </c>
      <c r="C4158" t="s">
        <v>1217</v>
      </c>
      <c r="D4158" t="s">
        <v>170</v>
      </c>
      <c r="E4158" t="s">
        <v>48</v>
      </c>
      <c r="F4158">
        <v>29</v>
      </c>
      <c r="G4158" t="s">
        <v>38</v>
      </c>
      <c r="H4158" t="s">
        <v>39</v>
      </c>
      <c r="I4158" t="s">
        <v>40</v>
      </c>
      <c r="J4158" t="s">
        <v>41</v>
      </c>
      <c r="K4158" t="s">
        <v>42</v>
      </c>
      <c r="L4158" t="s">
        <v>43</v>
      </c>
      <c r="M4158">
        <v>3</v>
      </c>
      <c r="N4158" s="2">
        <v>699</v>
      </c>
      <c r="O4158" s="3">
        <v>0.05</v>
      </c>
      <c r="P4158" s="2">
        <v>930</v>
      </c>
      <c r="Q4158" t="s">
        <v>123</v>
      </c>
      <c r="R4158" t="s">
        <v>93</v>
      </c>
      <c r="S4158" t="s">
        <v>34</v>
      </c>
      <c r="T4158" s="4">
        <v>5</v>
      </c>
      <c r="U4158" s="11">
        <f t="shared" si="64"/>
        <v>2097</v>
      </c>
      <c r="V4158" s="11">
        <f>tbl_EcommerceSales[[#This Row],[Gross_Sales]]*tbl_EcommerceSales[[#This Row],[Discount]]</f>
        <v>104.85000000000001</v>
      </c>
      <c r="W4158" s="11">
        <f>tbl_EcommerceSales[[#This Row],[Gross_Sales]]-tbl_EcommerceSales[[#This Row],[Discount_Amount]]</f>
        <v>1992.15</v>
      </c>
      <c r="X4158" s="11">
        <f>tbl_EcommerceSales[[#This Row],[Quantity]] * _xlfn.XLOOKUP(tbl_EcommerceSales[[#This Row],[Product_ID]], Product_Master!A:A, Product_Master!F:F)</f>
        <v>930</v>
      </c>
      <c r="Y4158" s="11">
        <f>tbl_EcommerceSales[[#This Row],[Net_Revenue]]-tbl_EcommerceSales[[#This Row],[Total_Cost]]</f>
        <v>1062.1500000000001</v>
      </c>
      <c r="Z4158" s="9">
        <f>IFERROR(#REF!/tbl_EcommerceSales[[#This Row],[Total_Cost]], 0)</f>
        <v>0</v>
      </c>
      <c r="AA4158" t="str">
        <f>TEXT(tbl_EcommerceSales[[#This Row],[Order_Date]],"mmm")</f>
        <v>Mar</v>
      </c>
      <c r="AB4158">
        <f>YEAR(tbl_EcommerceSales[[#This Row],[Order_Date]])</f>
        <v>2026</v>
      </c>
      <c r="AC4158" t="str">
        <f>IF(tbl_EcommerceSales[[#This Row],[Age]]&lt;18,"Under 18",IF(tbl_EcommerceSales[[#This Row],[Age]]&lt;=25,"18-25",IF(tbl_EcommerceSales[[#This Row],[Age]]&lt;=35,"26-35",IF(tbl_EcommerceSales[[#This Row],[Age]]&lt;=45,"36-45",IF(tbl_EcommerceSales[[#This Row],[Age]]&lt;=55,"46-55","56+")))))</f>
        <v>26-35</v>
      </c>
    </row>
    <row r="4159" spans="1:29" x14ac:dyDescent="0.35">
      <c r="A4159" t="s">
        <v>6241</v>
      </c>
      <c r="B4159" s="7">
        <v>46111</v>
      </c>
      <c r="C4159" t="s">
        <v>395</v>
      </c>
      <c r="D4159" t="s">
        <v>66</v>
      </c>
      <c r="E4159" t="s">
        <v>25</v>
      </c>
      <c r="F4159">
        <v>42</v>
      </c>
      <c r="G4159" t="s">
        <v>107</v>
      </c>
      <c r="H4159" t="s">
        <v>39</v>
      </c>
      <c r="I4159" t="s">
        <v>517</v>
      </c>
      <c r="J4159" t="s">
        <v>518</v>
      </c>
      <c r="K4159" t="s">
        <v>30</v>
      </c>
      <c r="L4159" t="s">
        <v>278</v>
      </c>
      <c r="M4159">
        <v>3</v>
      </c>
      <c r="N4159" s="2">
        <v>1299</v>
      </c>
      <c r="O4159" s="3">
        <v>0.1</v>
      </c>
      <c r="P4159" s="2">
        <v>2070</v>
      </c>
      <c r="Q4159" t="s">
        <v>76</v>
      </c>
      <c r="R4159" t="s">
        <v>33</v>
      </c>
      <c r="S4159" t="s">
        <v>57</v>
      </c>
      <c r="T4159" s="4">
        <v>4</v>
      </c>
      <c r="U4159" s="11">
        <f t="shared" si="64"/>
        <v>3897</v>
      </c>
      <c r="V4159" s="11">
        <f>tbl_EcommerceSales[[#This Row],[Gross_Sales]]*tbl_EcommerceSales[[#This Row],[Discount]]</f>
        <v>389.70000000000005</v>
      </c>
      <c r="W4159" s="11">
        <f>tbl_EcommerceSales[[#This Row],[Gross_Sales]]-tbl_EcommerceSales[[#This Row],[Discount_Amount]]</f>
        <v>3507.3</v>
      </c>
      <c r="X4159" s="11">
        <f>tbl_EcommerceSales[[#This Row],[Quantity]] * _xlfn.XLOOKUP(tbl_EcommerceSales[[#This Row],[Product_ID]], Product_Master!A:A, Product_Master!F:F)</f>
        <v>2070</v>
      </c>
      <c r="Y4159" s="11">
        <f>tbl_EcommerceSales[[#This Row],[Net_Revenue]]-tbl_EcommerceSales[[#This Row],[Total_Cost]]</f>
        <v>1437.3000000000002</v>
      </c>
      <c r="Z4159" s="9">
        <f>IFERROR(#REF!/tbl_EcommerceSales[[#This Row],[Total_Cost]], 0)</f>
        <v>0</v>
      </c>
      <c r="AA4159" t="str">
        <f>TEXT(tbl_EcommerceSales[[#This Row],[Order_Date]],"mmm")</f>
        <v>Mar</v>
      </c>
      <c r="AB4159">
        <f>YEAR(tbl_EcommerceSales[[#This Row],[Order_Date]])</f>
        <v>2026</v>
      </c>
      <c r="AC4159" t="str">
        <f>IF(tbl_EcommerceSales[[#This Row],[Age]]&lt;18,"Under 18",IF(tbl_EcommerceSales[[#This Row],[Age]]&lt;=25,"18-25",IF(tbl_EcommerceSales[[#This Row],[Age]]&lt;=35,"26-35",IF(tbl_EcommerceSales[[#This Row],[Age]]&lt;=45,"36-45",IF(tbl_EcommerceSales[[#This Row],[Age]]&lt;=55,"46-55","56+")))))</f>
        <v>36-45</v>
      </c>
    </row>
    <row r="4160" spans="1:29" x14ac:dyDescent="0.35">
      <c r="A4160" t="s">
        <v>6242</v>
      </c>
      <c r="B4160" s="7">
        <v>46111</v>
      </c>
      <c r="C4160" t="s">
        <v>4269</v>
      </c>
      <c r="D4160" t="s">
        <v>79</v>
      </c>
      <c r="E4160" t="s">
        <v>25</v>
      </c>
      <c r="F4160">
        <v>31</v>
      </c>
      <c r="G4160" t="s">
        <v>103</v>
      </c>
      <c r="H4160" t="s">
        <v>27</v>
      </c>
      <c r="I4160" t="s">
        <v>165</v>
      </c>
      <c r="J4160" t="s">
        <v>166</v>
      </c>
      <c r="K4160" t="s">
        <v>42</v>
      </c>
      <c r="L4160" t="s">
        <v>167</v>
      </c>
      <c r="M4160">
        <v>2</v>
      </c>
      <c r="N4160" s="2">
        <v>1799</v>
      </c>
      <c r="O4160" s="3">
        <v>0.1</v>
      </c>
      <c r="P4160" s="2">
        <v>1800</v>
      </c>
      <c r="Q4160" t="s">
        <v>32</v>
      </c>
      <c r="R4160" t="s">
        <v>33</v>
      </c>
      <c r="S4160" t="s">
        <v>57</v>
      </c>
      <c r="T4160" s="4">
        <v>1</v>
      </c>
      <c r="U4160" s="11">
        <f t="shared" si="64"/>
        <v>3598</v>
      </c>
      <c r="V4160" s="11">
        <f>tbl_EcommerceSales[[#This Row],[Gross_Sales]]*tbl_EcommerceSales[[#This Row],[Discount]]</f>
        <v>359.8</v>
      </c>
      <c r="W4160" s="11">
        <f>tbl_EcommerceSales[[#This Row],[Gross_Sales]]-tbl_EcommerceSales[[#This Row],[Discount_Amount]]</f>
        <v>3238.2</v>
      </c>
      <c r="X4160" s="11">
        <f>tbl_EcommerceSales[[#This Row],[Quantity]] * _xlfn.XLOOKUP(tbl_EcommerceSales[[#This Row],[Product_ID]], Product_Master!A:A, Product_Master!F:F)</f>
        <v>1800</v>
      </c>
      <c r="Y4160" s="11">
        <f>tbl_EcommerceSales[[#This Row],[Net_Revenue]]-tbl_EcommerceSales[[#This Row],[Total_Cost]]</f>
        <v>1438.1999999999998</v>
      </c>
      <c r="Z4160" s="9">
        <f>IFERROR(#REF!/tbl_EcommerceSales[[#This Row],[Total_Cost]], 0)</f>
        <v>0</v>
      </c>
      <c r="AA4160" t="str">
        <f>TEXT(tbl_EcommerceSales[[#This Row],[Order_Date]],"mmm")</f>
        <v>Mar</v>
      </c>
      <c r="AB4160">
        <f>YEAR(tbl_EcommerceSales[[#This Row],[Order_Date]])</f>
        <v>2026</v>
      </c>
      <c r="AC4160" t="str">
        <f>IF(tbl_EcommerceSales[[#This Row],[Age]]&lt;18,"Under 18",IF(tbl_EcommerceSales[[#This Row],[Age]]&lt;=25,"18-25",IF(tbl_EcommerceSales[[#This Row],[Age]]&lt;=35,"26-35",IF(tbl_EcommerceSales[[#This Row],[Age]]&lt;=45,"36-45",IF(tbl_EcommerceSales[[#This Row],[Age]]&lt;=55,"46-55","56+")))))</f>
        <v>26-35</v>
      </c>
    </row>
    <row r="4161" spans="1:29" x14ac:dyDescent="0.35">
      <c r="A4161" t="s">
        <v>6243</v>
      </c>
      <c r="B4161" s="7">
        <v>46111</v>
      </c>
      <c r="C4161" t="s">
        <v>807</v>
      </c>
      <c r="D4161" t="s">
        <v>232</v>
      </c>
      <c r="E4161" t="s">
        <v>25</v>
      </c>
      <c r="F4161">
        <v>18</v>
      </c>
      <c r="G4161" t="s">
        <v>155</v>
      </c>
      <c r="H4161" t="s">
        <v>88</v>
      </c>
      <c r="I4161" t="s">
        <v>80</v>
      </c>
      <c r="J4161" t="s">
        <v>81</v>
      </c>
      <c r="K4161" t="s">
        <v>82</v>
      </c>
      <c r="L4161" t="s">
        <v>83</v>
      </c>
      <c r="M4161">
        <v>1</v>
      </c>
      <c r="N4161" s="2">
        <v>2499</v>
      </c>
      <c r="O4161" s="3">
        <v>0.1</v>
      </c>
      <c r="P4161" s="2">
        <v>1550</v>
      </c>
      <c r="Q4161" t="s">
        <v>32</v>
      </c>
      <c r="R4161" t="s">
        <v>33</v>
      </c>
      <c r="S4161" t="s">
        <v>34</v>
      </c>
      <c r="T4161" s="4">
        <v>4</v>
      </c>
      <c r="U4161" s="11">
        <f t="shared" si="64"/>
        <v>2499</v>
      </c>
      <c r="V4161" s="11">
        <f>tbl_EcommerceSales[[#This Row],[Gross_Sales]]*tbl_EcommerceSales[[#This Row],[Discount]]</f>
        <v>249.9</v>
      </c>
      <c r="W4161" s="11">
        <f>tbl_EcommerceSales[[#This Row],[Gross_Sales]]-tbl_EcommerceSales[[#This Row],[Discount_Amount]]</f>
        <v>2249.1</v>
      </c>
      <c r="X4161" s="11">
        <f>tbl_EcommerceSales[[#This Row],[Quantity]] * _xlfn.XLOOKUP(tbl_EcommerceSales[[#This Row],[Product_ID]], Product_Master!A:A, Product_Master!F:F)</f>
        <v>1550</v>
      </c>
      <c r="Y4161" s="11">
        <f>tbl_EcommerceSales[[#This Row],[Net_Revenue]]-tbl_EcommerceSales[[#This Row],[Total_Cost]]</f>
        <v>699.09999999999991</v>
      </c>
      <c r="Z4161" s="9">
        <f>IFERROR(#REF!/tbl_EcommerceSales[[#This Row],[Total_Cost]], 0)</f>
        <v>0</v>
      </c>
      <c r="AA4161" t="str">
        <f>TEXT(tbl_EcommerceSales[[#This Row],[Order_Date]],"mmm")</f>
        <v>Mar</v>
      </c>
      <c r="AB4161">
        <f>YEAR(tbl_EcommerceSales[[#This Row],[Order_Date]])</f>
        <v>2026</v>
      </c>
      <c r="AC4161" t="str">
        <f>IF(tbl_EcommerceSales[[#This Row],[Age]]&lt;18,"Under 18",IF(tbl_EcommerceSales[[#This Row],[Age]]&lt;=25,"18-25",IF(tbl_EcommerceSales[[#This Row],[Age]]&lt;=35,"26-35",IF(tbl_EcommerceSales[[#This Row],[Age]]&lt;=45,"36-45",IF(tbl_EcommerceSales[[#This Row],[Age]]&lt;=55,"46-55","56+")))))</f>
        <v>18-25</v>
      </c>
    </row>
    <row r="4162" spans="1:29" x14ac:dyDescent="0.35">
      <c r="A4162" t="s">
        <v>6244</v>
      </c>
      <c r="B4162" s="7">
        <v>46111</v>
      </c>
      <c r="C4162" t="s">
        <v>2491</v>
      </c>
      <c r="D4162" t="s">
        <v>269</v>
      </c>
      <c r="E4162" t="s">
        <v>48</v>
      </c>
      <c r="F4162">
        <v>34</v>
      </c>
      <c r="G4162" t="s">
        <v>192</v>
      </c>
      <c r="H4162" t="s">
        <v>27</v>
      </c>
      <c r="I4162" t="s">
        <v>53</v>
      </c>
      <c r="J4162" t="s">
        <v>54</v>
      </c>
      <c r="K4162" t="s">
        <v>55</v>
      </c>
      <c r="L4162" t="s">
        <v>56</v>
      </c>
      <c r="M4162">
        <v>1</v>
      </c>
      <c r="N4162" s="2">
        <v>799</v>
      </c>
      <c r="O4162" s="3">
        <v>0.1</v>
      </c>
      <c r="P4162" s="2">
        <v>390</v>
      </c>
      <c r="Q4162" t="s">
        <v>123</v>
      </c>
      <c r="R4162" t="s">
        <v>33</v>
      </c>
      <c r="S4162" t="s">
        <v>34</v>
      </c>
      <c r="T4162" s="4">
        <v>4</v>
      </c>
      <c r="U4162" s="11">
        <f t="shared" ref="U4162:U4225" si="65">M4162*N4162</f>
        <v>799</v>
      </c>
      <c r="V4162" s="11">
        <f>tbl_EcommerceSales[[#This Row],[Gross_Sales]]*tbl_EcommerceSales[[#This Row],[Discount]]</f>
        <v>79.900000000000006</v>
      </c>
      <c r="W4162" s="11">
        <f>tbl_EcommerceSales[[#This Row],[Gross_Sales]]-tbl_EcommerceSales[[#This Row],[Discount_Amount]]</f>
        <v>719.1</v>
      </c>
      <c r="X4162" s="11">
        <f>tbl_EcommerceSales[[#This Row],[Quantity]] * _xlfn.XLOOKUP(tbl_EcommerceSales[[#This Row],[Product_ID]], Product_Master!A:A, Product_Master!F:F)</f>
        <v>390</v>
      </c>
      <c r="Y4162" s="11">
        <f>tbl_EcommerceSales[[#This Row],[Net_Revenue]]-tbl_EcommerceSales[[#This Row],[Total_Cost]]</f>
        <v>329.1</v>
      </c>
      <c r="Z4162" s="9">
        <f>IFERROR(#REF!/tbl_EcommerceSales[[#This Row],[Total_Cost]], 0)</f>
        <v>0</v>
      </c>
      <c r="AA4162" t="str">
        <f>TEXT(tbl_EcommerceSales[[#This Row],[Order_Date]],"mmm")</f>
        <v>Mar</v>
      </c>
      <c r="AB4162">
        <f>YEAR(tbl_EcommerceSales[[#This Row],[Order_Date]])</f>
        <v>2026</v>
      </c>
      <c r="AC4162" t="str">
        <f>IF(tbl_EcommerceSales[[#This Row],[Age]]&lt;18,"Under 18",IF(tbl_EcommerceSales[[#This Row],[Age]]&lt;=25,"18-25",IF(tbl_EcommerceSales[[#This Row],[Age]]&lt;=35,"26-35",IF(tbl_EcommerceSales[[#This Row],[Age]]&lt;=45,"36-45",IF(tbl_EcommerceSales[[#This Row],[Age]]&lt;=55,"46-55","56+")))))</f>
        <v>26-35</v>
      </c>
    </row>
    <row r="4163" spans="1:29" x14ac:dyDescent="0.35">
      <c r="A4163" t="s">
        <v>6245</v>
      </c>
      <c r="B4163" s="7">
        <v>46111</v>
      </c>
      <c r="C4163" t="s">
        <v>2372</v>
      </c>
      <c r="D4163" t="s">
        <v>139</v>
      </c>
      <c r="E4163" t="s">
        <v>48</v>
      </c>
      <c r="F4163">
        <v>29</v>
      </c>
      <c r="G4163" t="s">
        <v>61</v>
      </c>
      <c r="H4163" t="s">
        <v>27</v>
      </c>
      <c r="I4163" t="s">
        <v>80</v>
      </c>
      <c r="J4163" t="s">
        <v>81</v>
      </c>
      <c r="K4163" t="s">
        <v>82</v>
      </c>
      <c r="L4163" t="s">
        <v>83</v>
      </c>
      <c r="M4163">
        <v>2</v>
      </c>
      <c r="N4163" s="2">
        <v>2499</v>
      </c>
      <c r="O4163" s="3">
        <v>0.05</v>
      </c>
      <c r="P4163" s="2">
        <v>3100</v>
      </c>
      <c r="Q4163" t="s">
        <v>123</v>
      </c>
      <c r="R4163" t="s">
        <v>33</v>
      </c>
      <c r="S4163" t="s">
        <v>57</v>
      </c>
      <c r="T4163" s="4">
        <v>4</v>
      </c>
      <c r="U4163" s="11">
        <f t="shared" si="65"/>
        <v>4998</v>
      </c>
      <c r="V4163" s="11">
        <f>tbl_EcommerceSales[[#This Row],[Gross_Sales]]*tbl_EcommerceSales[[#This Row],[Discount]]</f>
        <v>249.9</v>
      </c>
      <c r="W4163" s="11">
        <f>tbl_EcommerceSales[[#This Row],[Gross_Sales]]-tbl_EcommerceSales[[#This Row],[Discount_Amount]]</f>
        <v>4748.1000000000004</v>
      </c>
      <c r="X4163" s="11">
        <f>tbl_EcommerceSales[[#This Row],[Quantity]] * _xlfn.XLOOKUP(tbl_EcommerceSales[[#This Row],[Product_ID]], Product_Master!A:A, Product_Master!F:F)</f>
        <v>3100</v>
      </c>
      <c r="Y4163" s="11">
        <f>tbl_EcommerceSales[[#This Row],[Net_Revenue]]-tbl_EcommerceSales[[#This Row],[Total_Cost]]</f>
        <v>1648.1000000000004</v>
      </c>
      <c r="Z4163" s="9">
        <f>IFERROR(#REF!/tbl_EcommerceSales[[#This Row],[Total_Cost]], 0)</f>
        <v>0</v>
      </c>
      <c r="AA4163" t="str">
        <f>TEXT(tbl_EcommerceSales[[#This Row],[Order_Date]],"mmm")</f>
        <v>Mar</v>
      </c>
      <c r="AB4163">
        <f>YEAR(tbl_EcommerceSales[[#This Row],[Order_Date]])</f>
        <v>2026</v>
      </c>
      <c r="AC4163" t="str">
        <f>IF(tbl_EcommerceSales[[#This Row],[Age]]&lt;18,"Under 18",IF(tbl_EcommerceSales[[#This Row],[Age]]&lt;=25,"18-25",IF(tbl_EcommerceSales[[#This Row],[Age]]&lt;=35,"26-35",IF(tbl_EcommerceSales[[#This Row],[Age]]&lt;=45,"36-45",IF(tbl_EcommerceSales[[#This Row],[Age]]&lt;=55,"46-55","56+")))))</f>
        <v>26-35</v>
      </c>
    </row>
    <row r="4164" spans="1:29" x14ac:dyDescent="0.35">
      <c r="A4164" t="s">
        <v>6246</v>
      </c>
      <c r="B4164" s="7">
        <v>46111</v>
      </c>
      <c r="C4164" t="s">
        <v>4981</v>
      </c>
      <c r="D4164" t="s">
        <v>110</v>
      </c>
      <c r="E4164" t="s">
        <v>48</v>
      </c>
      <c r="F4164">
        <v>40</v>
      </c>
      <c r="G4164" t="s">
        <v>211</v>
      </c>
      <c r="H4164" t="s">
        <v>72</v>
      </c>
      <c r="I4164" t="s">
        <v>73</v>
      </c>
      <c r="J4164" t="s">
        <v>74</v>
      </c>
      <c r="K4164" t="s">
        <v>55</v>
      </c>
      <c r="L4164" t="s">
        <v>75</v>
      </c>
      <c r="M4164">
        <v>1</v>
      </c>
      <c r="N4164" s="2">
        <v>2899</v>
      </c>
      <c r="O4164" s="3">
        <v>0</v>
      </c>
      <c r="P4164" s="2">
        <v>1700</v>
      </c>
      <c r="Q4164" t="s">
        <v>123</v>
      </c>
      <c r="R4164" t="s">
        <v>162</v>
      </c>
      <c r="S4164" t="s">
        <v>34</v>
      </c>
      <c r="T4164" s="4"/>
      <c r="U4164" s="11">
        <f t="shared" si="65"/>
        <v>2899</v>
      </c>
      <c r="V4164" s="11">
        <f>tbl_EcommerceSales[[#This Row],[Gross_Sales]]*tbl_EcommerceSales[[#This Row],[Discount]]</f>
        <v>0</v>
      </c>
      <c r="W4164" s="11">
        <f>tbl_EcommerceSales[[#This Row],[Gross_Sales]]-tbl_EcommerceSales[[#This Row],[Discount_Amount]]</f>
        <v>2899</v>
      </c>
      <c r="X4164" s="11">
        <f>tbl_EcommerceSales[[#This Row],[Quantity]] * _xlfn.XLOOKUP(tbl_EcommerceSales[[#This Row],[Product_ID]], Product_Master!A:A, Product_Master!F:F)</f>
        <v>1700</v>
      </c>
      <c r="Y4164" s="11">
        <f>tbl_EcommerceSales[[#This Row],[Net_Revenue]]-tbl_EcommerceSales[[#This Row],[Total_Cost]]</f>
        <v>1199</v>
      </c>
      <c r="Z4164" s="9">
        <f>IFERROR(#REF!/tbl_EcommerceSales[[#This Row],[Total_Cost]], 0)</f>
        <v>0</v>
      </c>
      <c r="AA4164" t="str">
        <f>TEXT(tbl_EcommerceSales[[#This Row],[Order_Date]],"mmm")</f>
        <v>Mar</v>
      </c>
      <c r="AB4164">
        <f>YEAR(tbl_EcommerceSales[[#This Row],[Order_Date]])</f>
        <v>2026</v>
      </c>
      <c r="AC4164" t="str">
        <f>IF(tbl_EcommerceSales[[#This Row],[Age]]&lt;18,"Under 18",IF(tbl_EcommerceSales[[#This Row],[Age]]&lt;=25,"18-25",IF(tbl_EcommerceSales[[#This Row],[Age]]&lt;=35,"26-35",IF(tbl_EcommerceSales[[#This Row],[Age]]&lt;=45,"36-45",IF(tbl_EcommerceSales[[#This Row],[Age]]&lt;=55,"46-55","56+")))))</f>
        <v>36-45</v>
      </c>
    </row>
    <row r="4165" spans="1:29" x14ac:dyDescent="0.35">
      <c r="A4165" t="s">
        <v>6247</v>
      </c>
      <c r="B4165" s="7">
        <v>46111</v>
      </c>
      <c r="C4165" t="s">
        <v>2682</v>
      </c>
      <c r="D4165" t="s">
        <v>66</v>
      </c>
      <c r="E4165" t="s">
        <v>48</v>
      </c>
      <c r="F4165">
        <v>32</v>
      </c>
      <c r="G4165" t="s">
        <v>107</v>
      </c>
      <c r="H4165" t="s">
        <v>39</v>
      </c>
      <c r="I4165" t="s">
        <v>212</v>
      </c>
      <c r="J4165" t="s">
        <v>213</v>
      </c>
      <c r="K4165" t="s">
        <v>177</v>
      </c>
      <c r="L4165" t="s">
        <v>178</v>
      </c>
      <c r="M4165">
        <v>1</v>
      </c>
      <c r="N4165" s="2">
        <v>2499</v>
      </c>
      <c r="O4165" s="3">
        <v>0.2</v>
      </c>
      <c r="P4165" s="2">
        <v>1450</v>
      </c>
      <c r="Q4165" t="s">
        <v>32</v>
      </c>
      <c r="R4165" t="s">
        <v>33</v>
      </c>
      <c r="S4165" t="s">
        <v>34</v>
      </c>
      <c r="T4165" s="4">
        <v>5</v>
      </c>
      <c r="U4165" s="11">
        <f t="shared" si="65"/>
        <v>2499</v>
      </c>
      <c r="V4165" s="11">
        <f>tbl_EcommerceSales[[#This Row],[Gross_Sales]]*tbl_EcommerceSales[[#This Row],[Discount]]</f>
        <v>499.8</v>
      </c>
      <c r="W4165" s="11">
        <f>tbl_EcommerceSales[[#This Row],[Gross_Sales]]-tbl_EcommerceSales[[#This Row],[Discount_Amount]]</f>
        <v>1999.2</v>
      </c>
      <c r="X4165" s="11">
        <f>tbl_EcommerceSales[[#This Row],[Quantity]] * _xlfn.XLOOKUP(tbl_EcommerceSales[[#This Row],[Product_ID]], Product_Master!A:A, Product_Master!F:F)</f>
        <v>1450</v>
      </c>
      <c r="Y4165" s="11">
        <f>tbl_EcommerceSales[[#This Row],[Net_Revenue]]-tbl_EcommerceSales[[#This Row],[Total_Cost]]</f>
        <v>549.20000000000005</v>
      </c>
      <c r="Z4165" s="9">
        <f>IFERROR(#REF!/tbl_EcommerceSales[[#This Row],[Total_Cost]], 0)</f>
        <v>0</v>
      </c>
      <c r="AA4165" t="str">
        <f>TEXT(tbl_EcommerceSales[[#This Row],[Order_Date]],"mmm")</f>
        <v>Mar</v>
      </c>
      <c r="AB4165">
        <f>YEAR(tbl_EcommerceSales[[#This Row],[Order_Date]])</f>
        <v>2026</v>
      </c>
      <c r="AC4165" t="str">
        <f>IF(tbl_EcommerceSales[[#This Row],[Age]]&lt;18,"Under 18",IF(tbl_EcommerceSales[[#This Row],[Age]]&lt;=25,"18-25",IF(tbl_EcommerceSales[[#This Row],[Age]]&lt;=35,"26-35",IF(tbl_EcommerceSales[[#This Row],[Age]]&lt;=45,"36-45",IF(tbl_EcommerceSales[[#This Row],[Age]]&lt;=55,"46-55","56+")))))</f>
        <v>26-35</v>
      </c>
    </row>
    <row r="4166" spans="1:29" x14ac:dyDescent="0.35">
      <c r="A4166" t="s">
        <v>6248</v>
      </c>
      <c r="B4166" s="7">
        <v>46112</v>
      </c>
      <c r="C4166" t="s">
        <v>4527</v>
      </c>
      <c r="D4166" t="s">
        <v>195</v>
      </c>
      <c r="E4166" t="s">
        <v>48</v>
      </c>
      <c r="F4166">
        <v>49</v>
      </c>
      <c r="G4166" t="s">
        <v>96</v>
      </c>
      <c r="H4166" t="s">
        <v>39</v>
      </c>
      <c r="I4166" t="s">
        <v>349</v>
      </c>
      <c r="J4166" t="s">
        <v>350</v>
      </c>
      <c r="K4166" t="s">
        <v>82</v>
      </c>
      <c r="L4166" t="s">
        <v>238</v>
      </c>
      <c r="M4166">
        <v>1</v>
      </c>
      <c r="N4166" s="2">
        <v>1599</v>
      </c>
      <c r="O4166" s="3">
        <v>0.3</v>
      </c>
      <c r="P4166" s="2">
        <v>920</v>
      </c>
      <c r="Q4166" t="s">
        <v>123</v>
      </c>
      <c r="R4166" t="s">
        <v>33</v>
      </c>
      <c r="S4166" t="s">
        <v>57</v>
      </c>
      <c r="T4166" s="4">
        <v>4</v>
      </c>
      <c r="U4166" s="11">
        <f t="shared" si="65"/>
        <v>1599</v>
      </c>
      <c r="V4166" s="11">
        <f>tbl_EcommerceSales[[#This Row],[Gross_Sales]]*tbl_EcommerceSales[[#This Row],[Discount]]</f>
        <v>479.7</v>
      </c>
      <c r="W4166" s="11">
        <f>tbl_EcommerceSales[[#This Row],[Gross_Sales]]-tbl_EcommerceSales[[#This Row],[Discount_Amount]]</f>
        <v>1119.3</v>
      </c>
      <c r="X4166" s="11">
        <f>tbl_EcommerceSales[[#This Row],[Quantity]] * _xlfn.XLOOKUP(tbl_EcommerceSales[[#This Row],[Product_ID]], Product_Master!A:A, Product_Master!F:F)</f>
        <v>920</v>
      </c>
      <c r="Y4166" s="11">
        <f>tbl_EcommerceSales[[#This Row],[Net_Revenue]]-tbl_EcommerceSales[[#This Row],[Total_Cost]]</f>
        <v>199.29999999999995</v>
      </c>
      <c r="Z4166" s="9">
        <f>IFERROR(#REF!/tbl_EcommerceSales[[#This Row],[Total_Cost]], 0)</f>
        <v>0</v>
      </c>
      <c r="AA4166" t="str">
        <f>TEXT(tbl_EcommerceSales[[#This Row],[Order_Date]],"mmm")</f>
        <v>Mar</v>
      </c>
      <c r="AB4166">
        <f>YEAR(tbl_EcommerceSales[[#This Row],[Order_Date]])</f>
        <v>2026</v>
      </c>
      <c r="AC4166" t="str">
        <f>IF(tbl_EcommerceSales[[#This Row],[Age]]&lt;18,"Under 18",IF(tbl_EcommerceSales[[#This Row],[Age]]&lt;=25,"18-25",IF(tbl_EcommerceSales[[#This Row],[Age]]&lt;=35,"26-35",IF(tbl_EcommerceSales[[#This Row],[Age]]&lt;=45,"36-45",IF(tbl_EcommerceSales[[#This Row],[Age]]&lt;=55,"46-55","56+")))))</f>
        <v>46-55</v>
      </c>
    </row>
    <row r="4167" spans="1:29" x14ac:dyDescent="0.35">
      <c r="A4167" t="s">
        <v>6249</v>
      </c>
      <c r="B4167" s="7">
        <v>46112</v>
      </c>
      <c r="C4167" t="s">
        <v>3469</v>
      </c>
      <c r="D4167" t="s">
        <v>227</v>
      </c>
      <c r="E4167" t="s">
        <v>48</v>
      </c>
      <c r="F4167">
        <v>24</v>
      </c>
      <c r="G4167" t="s">
        <v>136</v>
      </c>
      <c r="H4167" t="s">
        <v>88</v>
      </c>
      <c r="I4167" t="s">
        <v>117</v>
      </c>
      <c r="J4167" t="s">
        <v>118</v>
      </c>
      <c r="K4167" t="s">
        <v>82</v>
      </c>
      <c r="L4167" t="s">
        <v>119</v>
      </c>
      <c r="M4167">
        <v>1</v>
      </c>
      <c r="N4167" s="2">
        <v>3299</v>
      </c>
      <c r="O4167" s="3">
        <v>0.1</v>
      </c>
      <c r="P4167" s="2">
        <v>2100</v>
      </c>
      <c r="Q4167" t="s">
        <v>44</v>
      </c>
      <c r="R4167" t="s">
        <v>33</v>
      </c>
      <c r="S4167" t="s">
        <v>34</v>
      </c>
      <c r="T4167" s="4">
        <v>3</v>
      </c>
      <c r="U4167" s="11">
        <f t="shared" si="65"/>
        <v>3299</v>
      </c>
      <c r="V4167" s="11">
        <f>tbl_EcommerceSales[[#This Row],[Gross_Sales]]*tbl_EcommerceSales[[#This Row],[Discount]]</f>
        <v>329.90000000000003</v>
      </c>
      <c r="W4167" s="11">
        <f>tbl_EcommerceSales[[#This Row],[Gross_Sales]]-tbl_EcommerceSales[[#This Row],[Discount_Amount]]</f>
        <v>2969.1</v>
      </c>
      <c r="X4167" s="11">
        <f>tbl_EcommerceSales[[#This Row],[Quantity]] * _xlfn.XLOOKUP(tbl_EcommerceSales[[#This Row],[Product_ID]], Product_Master!A:A, Product_Master!F:F)</f>
        <v>2100</v>
      </c>
      <c r="Y4167" s="11">
        <f>tbl_EcommerceSales[[#This Row],[Net_Revenue]]-tbl_EcommerceSales[[#This Row],[Total_Cost]]</f>
        <v>869.09999999999991</v>
      </c>
      <c r="Z4167" s="9">
        <f>IFERROR(#REF!/tbl_EcommerceSales[[#This Row],[Total_Cost]], 0)</f>
        <v>0</v>
      </c>
      <c r="AA4167" t="str">
        <f>TEXT(tbl_EcommerceSales[[#This Row],[Order_Date]],"mmm")</f>
        <v>Mar</v>
      </c>
      <c r="AB4167">
        <f>YEAR(tbl_EcommerceSales[[#This Row],[Order_Date]])</f>
        <v>2026</v>
      </c>
      <c r="AC4167" t="str">
        <f>IF(tbl_EcommerceSales[[#This Row],[Age]]&lt;18,"Under 18",IF(tbl_EcommerceSales[[#This Row],[Age]]&lt;=25,"18-25",IF(tbl_EcommerceSales[[#This Row],[Age]]&lt;=35,"26-35",IF(tbl_EcommerceSales[[#This Row],[Age]]&lt;=45,"36-45",IF(tbl_EcommerceSales[[#This Row],[Age]]&lt;=55,"46-55","56+")))))</f>
        <v>18-25</v>
      </c>
    </row>
    <row r="4168" spans="1:29" x14ac:dyDescent="0.35">
      <c r="A4168" t="s">
        <v>6250</v>
      </c>
      <c r="B4168" s="7">
        <v>46112</v>
      </c>
      <c r="C4168" t="s">
        <v>1795</v>
      </c>
      <c r="D4168" t="s">
        <v>227</v>
      </c>
      <c r="E4168" t="s">
        <v>48</v>
      </c>
      <c r="F4168">
        <v>27</v>
      </c>
      <c r="G4168" t="s">
        <v>96</v>
      </c>
      <c r="H4168" t="s">
        <v>39</v>
      </c>
      <c r="I4168" t="s">
        <v>517</v>
      </c>
      <c r="J4168" t="s">
        <v>518</v>
      </c>
      <c r="K4168" t="s">
        <v>30</v>
      </c>
      <c r="L4168" t="s">
        <v>278</v>
      </c>
      <c r="M4168">
        <v>2</v>
      </c>
      <c r="N4168" s="2">
        <v>1299</v>
      </c>
      <c r="O4168" s="3">
        <v>0.1</v>
      </c>
      <c r="P4168" s="2">
        <v>1380</v>
      </c>
      <c r="Q4168" t="s">
        <v>44</v>
      </c>
      <c r="R4168" t="s">
        <v>33</v>
      </c>
      <c r="S4168" t="s">
        <v>34</v>
      </c>
      <c r="T4168" s="4">
        <v>4</v>
      </c>
      <c r="U4168" s="11">
        <f t="shared" si="65"/>
        <v>2598</v>
      </c>
      <c r="V4168" s="11">
        <f>tbl_EcommerceSales[[#This Row],[Gross_Sales]]*tbl_EcommerceSales[[#This Row],[Discount]]</f>
        <v>259.8</v>
      </c>
      <c r="W4168" s="11">
        <f>tbl_EcommerceSales[[#This Row],[Gross_Sales]]-tbl_EcommerceSales[[#This Row],[Discount_Amount]]</f>
        <v>2338.1999999999998</v>
      </c>
      <c r="X4168" s="11">
        <f>tbl_EcommerceSales[[#This Row],[Quantity]] * _xlfn.XLOOKUP(tbl_EcommerceSales[[#This Row],[Product_ID]], Product_Master!A:A, Product_Master!F:F)</f>
        <v>1380</v>
      </c>
      <c r="Y4168" s="11">
        <f>tbl_EcommerceSales[[#This Row],[Net_Revenue]]-tbl_EcommerceSales[[#This Row],[Total_Cost]]</f>
        <v>958.19999999999982</v>
      </c>
      <c r="Z4168" s="9">
        <f>IFERROR(#REF!/tbl_EcommerceSales[[#This Row],[Total_Cost]], 0)</f>
        <v>0</v>
      </c>
      <c r="AA4168" t="str">
        <f>TEXT(tbl_EcommerceSales[[#This Row],[Order_Date]],"mmm")</f>
        <v>Mar</v>
      </c>
      <c r="AB4168">
        <f>YEAR(tbl_EcommerceSales[[#This Row],[Order_Date]])</f>
        <v>2026</v>
      </c>
      <c r="AC4168" t="str">
        <f>IF(tbl_EcommerceSales[[#This Row],[Age]]&lt;18,"Under 18",IF(tbl_EcommerceSales[[#This Row],[Age]]&lt;=25,"18-25",IF(tbl_EcommerceSales[[#This Row],[Age]]&lt;=35,"26-35",IF(tbl_EcommerceSales[[#This Row],[Age]]&lt;=45,"36-45",IF(tbl_EcommerceSales[[#This Row],[Age]]&lt;=55,"46-55","56+")))))</f>
        <v>26-35</v>
      </c>
    </row>
    <row r="4169" spans="1:29" x14ac:dyDescent="0.35">
      <c r="A4169" t="s">
        <v>6251</v>
      </c>
      <c r="B4169" s="7">
        <v>46112</v>
      </c>
      <c r="C4169" t="s">
        <v>4522</v>
      </c>
      <c r="D4169" t="s">
        <v>205</v>
      </c>
      <c r="E4169" t="s">
        <v>48</v>
      </c>
      <c r="F4169">
        <v>21</v>
      </c>
      <c r="G4169" t="s">
        <v>270</v>
      </c>
      <c r="H4169" t="s">
        <v>72</v>
      </c>
      <c r="I4169" t="s">
        <v>67</v>
      </c>
      <c r="J4169" t="s">
        <v>68</v>
      </c>
      <c r="K4169" t="s">
        <v>42</v>
      </c>
      <c r="L4169" t="s">
        <v>43</v>
      </c>
      <c r="M4169">
        <v>2</v>
      </c>
      <c r="N4169" s="2">
        <v>799</v>
      </c>
      <c r="O4169" s="3">
        <v>0.15</v>
      </c>
      <c r="P4169" s="2">
        <v>720</v>
      </c>
      <c r="Q4169" t="s">
        <v>156</v>
      </c>
      <c r="R4169" t="s">
        <v>33</v>
      </c>
      <c r="S4169" t="s">
        <v>34</v>
      </c>
      <c r="T4169" s="4">
        <v>4</v>
      </c>
      <c r="U4169" s="11">
        <f t="shared" si="65"/>
        <v>1598</v>
      </c>
      <c r="V4169" s="11">
        <f>tbl_EcommerceSales[[#This Row],[Gross_Sales]]*tbl_EcommerceSales[[#This Row],[Discount]]</f>
        <v>239.7</v>
      </c>
      <c r="W4169" s="11">
        <f>tbl_EcommerceSales[[#This Row],[Gross_Sales]]-tbl_EcommerceSales[[#This Row],[Discount_Amount]]</f>
        <v>1358.3</v>
      </c>
      <c r="X4169" s="11">
        <f>tbl_EcommerceSales[[#This Row],[Quantity]] * _xlfn.XLOOKUP(tbl_EcommerceSales[[#This Row],[Product_ID]], Product_Master!A:A, Product_Master!F:F)</f>
        <v>720</v>
      </c>
      <c r="Y4169" s="11">
        <f>tbl_EcommerceSales[[#This Row],[Net_Revenue]]-tbl_EcommerceSales[[#This Row],[Total_Cost]]</f>
        <v>638.29999999999995</v>
      </c>
      <c r="Z4169" s="9">
        <f>IFERROR(#REF!/tbl_EcommerceSales[[#This Row],[Total_Cost]], 0)</f>
        <v>0</v>
      </c>
      <c r="AA4169" t="str">
        <f>TEXT(tbl_EcommerceSales[[#This Row],[Order_Date]],"mmm")</f>
        <v>Mar</v>
      </c>
      <c r="AB4169">
        <f>YEAR(tbl_EcommerceSales[[#This Row],[Order_Date]])</f>
        <v>2026</v>
      </c>
      <c r="AC4169" t="str">
        <f>IF(tbl_EcommerceSales[[#This Row],[Age]]&lt;18,"Under 18",IF(tbl_EcommerceSales[[#This Row],[Age]]&lt;=25,"18-25",IF(tbl_EcommerceSales[[#This Row],[Age]]&lt;=35,"26-35",IF(tbl_EcommerceSales[[#This Row],[Age]]&lt;=45,"36-45",IF(tbl_EcommerceSales[[#This Row],[Age]]&lt;=55,"46-55","56+")))))</f>
        <v>18-25</v>
      </c>
    </row>
    <row r="4170" spans="1:29" x14ac:dyDescent="0.35">
      <c r="A4170" t="s">
        <v>6252</v>
      </c>
      <c r="B4170" s="7">
        <v>46112</v>
      </c>
      <c r="C4170" t="s">
        <v>4542</v>
      </c>
      <c r="D4170" t="s">
        <v>181</v>
      </c>
      <c r="E4170" t="s">
        <v>25</v>
      </c>
      <c r="F4170">
        <v>21</v>
      </c>
      <c r="G4170" t="s">
        <v>246</v>
      </c>
      <c r="H4170" t="s">
        <v>27</v>
      </c>
      <c r="I4170" t="s">
        <v>241</v>
      </c>
      <c r="J4170" t="s">
        <v>242</v>
      </c>
      <c r="K4170" t="s">
        <v>42</v>
      </c>
      <c r="L4170" t="s">
        <v>243</v>
      </c>
      <c r="M4170">
        <v>3</v>
      </c>
      <c r="N4170" s="2">
        <v>649</v>
      </c>
      <c r="O4170" s="3">
        <v>0.3</v>
      </c>
      <c r="P4170" s="2">
        <v>870</v>
      </c>
      <c r="Q4170" t="s">
        <v>156</v>
      </c>
      <c r="R4170" t="s">
        <v>33</v>
      </c>
      <c r="S4170" t="s">
        <v>34</v>
      </c>
      <c r="T4170" s="4">
        <v>5</v>
      </c>
      <c r="U4170" s="11">
        <f t="shared" si="65"/>
        <v>1947</v>
      </c>
      <c r="V4170" s="11">
        <f>tbl_EcommerceSales[[#This Row],[Gross_Sales]]*tbl_EcommerceSales[[#This Row],[Discount]]</f>
        <v>584.1</v>
      </c>
      <c r="W4170" s="11">
        <f>tbl_EcommerceSales[[#This Row],[Gross_Sales]]-tbl_EcommerceSales[[#This Row],[Discount_Amount]]</f>
        <v>1362.9</v>
      </c>
      <c r="X4170" s="11">
        <f>tbl_EcommerceSales[[#This Row],[Quantity]] * _xlfn.XLOOKUP(tbl_EcommerceSales[[#This Row],[Product_ID]], Product_Master!A:A, Product_Master!F:F)</f>
        <v>870</v>
      </c>
      <c r="Y4170" s="11">
        <f>tbl_EcommerceSales[[#This Row],[Net_Revenue]]-tbl_EcommerceSales[[#This Row],[Total_Cost]]</f>
        <v>492.90000000000009</v>
      </c>
      <c r="Z4170" s="9">
        <f>IFERROR(#REF!/tbl_EcommerceSales[[#This Row],[Total_Cost]], 0)</f>
        <v>0</v>
      </c>
      <c r="AA4170" t="str">
        <f>TEXT(tbl_EcommerceSales[[#This Row],[Order_Date]],"mmm")</f>
        <v>Mar</v>
      </c>
      <c r="AB4170">
        <f>YEAR(tbl_EcommerceSales[[#This Row],[Order_Date]])</f>
        <v>2026</v>
      </c>
      <c r="AC4170" t="str">
        <f>IF(tbl_EcommerceSales[[#This Row],[Age]]&lt;18,"Under 18",IF(tbl_EcommerceSales[[#This Row],[Age]]&lt;=25,"18-25",IF(tbl_EcommerceSales[[#This Row],[Age]]&lt;=35,"26-35",IF(tbl_EcommerceSales[[#This Row],[Age]]&lt;=45,"36-45",IF(tbl_EcommerceSales[[#This Row],[Age]]&lt;=55,"46-55","56+")))))</f>
        <v>18-25</v>
      </c>
    </row>
    <row r="4171" spans="1:29" x14ac:dyDescent="0.35">
      <c r="A4171" t="s">
        <v>6253</v>
      </c>
      <c r="B4171" s="7">
        <v>46112</v>
      </c>
      <c r="C4171" t="s">
        <v>70</v>
      </c>
      <c r="D4171" t="s">
        <v>60</v>
      </c>
      <c r="E4171" t="s">
        <v>25</v>
      </c>
      <c r="F4171">
        <v>38</v>
      </c>
      <c r="G4171" t="s">
        <v>26</v>
      </c>
      <c r="H4171" t="s">
        <v>27</v>
      </c>
      <c r="I4171" t="s">
        <v>53</v>
      </c>
      <c r="J4171" t="s">
        <v>54</v>
      </c>
      <c r="K4171" t="s">
        <v>55</v>
      </c>
      <c r="L4171" t="s">
        <v>56</v>
      </c>
      <c r="M4171">
        <v>1</v>
      </c>
      <c r="N4171" s="2">
        <v>799</v>
      </c>
      <c r="O4171" s="3">
        <v>0.1</v>
      </c>
      <c r="P4171" s="2">
        <v>390</v>
      </c>
      <c r="Q4171" t="s">
        <v>32</v>
      </c>
      <c r="R4171" t="s">
        <v>33</v>
      </c>
      <c r="S4171" t="s">
        <v>57</v>
      </c>
      <c r="T4171" s="4">
        <v>3</v>
      </c>
      <c r="U4171" s="11">
        <f t="shared" si="65"/>
        <v>799</v>
      </c>
      <c r="V4171" s="11">
        <f>tbl_EcommerceSales[[#This Row],[Gross_Sales]]*tbl_EcommerceSales[[#This Row],[Discount]]</f>
        <v>79.900000000000006</v>
      </c>
      <c r="W4171" s="11">
        <f>tbl_EcommerceSales[[#This Row],[Gross_Sales]]-tbl_EcommerceSales[[#This Row],[Discount_Amount]]</f>
        <v>719.1</v>
      </c>
      <c r="X4171" s="11">
        <f>tbl_EcommerceSales[[#This Row],[Quantity]] * _xlfn.XLOOKUP(tbl_EcommerceSales[[#This Row],[Product_ID]], Product_Master!A:A, Product_Master!F:F)</f>
        <v>390</v>
      </c>
      <c r="Y4171" s="11">
        <f>tbl_EcommerceSales[[#This Row],[Net_Revenue]]-tbl_EcommerceSales[[#This Row],[Total_Cost]]</f>
        <v>329.1</v>
      </c>
      <c r="Z4171" s="9">
        <f>IFERROR(#REF!/tbl_EcommerceSales[[#This Row],[Total_Cost]], 0)</f>
        <v>0</v>
      </c>
      <c r="AA4171" t="str">
        <f>TEXT(tbl_EcommerceSales[[#This Row],[Order_Date]],"mmm")</f>
        <v>Mar</v>
      </c>
      <c r="AB4171">
        <f>YEAR(tbl_EcommerceSales[[#This Row],[Order_Date]])</f>
        <v>2026</v>
      </c>
      <c r="AC4171" t="str">
        <f>IF(tbl_EcommerceSales[[#This Row],[Age]]&lt;18,"Under 18",IF(tbl_EcommerceSales[[#This Row],[Age]]&lt;=25,"18-25",IF(tbl_EcommerceSales[[#This Row],[Age]]&lt;=35,"26-35",IF(tbl_EcommerceSales[[#This Row],[Age]]&lt;=45,"36-45",IF(tbl_EcommerceSales[[#This Row],[Age]]&lt;=55,"46-55","56+")))))</f>
        <v>36-45</v>
      </c>
    </row>
    <row r="4172" spans="1:29" x14ac:dyDescent="0.35">
      <c r="A4172" t="s">
        <v>6254</v>
      </c>
      <c r="B4172" s="7">
        <v>46112</v>
      </c>
      <c r="C4172" t="s">
        <v>3393</v>
      </c>
      <c r="D4172" t="s">
        <v>195</v>
      </c>
      <c r="E4172" t="s">
        <v>25</v>
      </c>
      <c r="F4172">
        <v>39</v>
      </c>
      <c r="G4172" t="s">
        <v>211</v>
      </c>
      <c r="H4172" t="s">
        <v>72</v>
      </c>
      <c r="I4172" t="s">
        <v>73</v>
      </c>
      <c r="J4172" t="s">
        <v>74</v>
      </c>
      <c r="K4172" t="s">
        <v>55</v>
      </c>
      <c r="L4172" t="s">
        <v>75</v>
      </c>
      <c r="M4172">
        <v>5</v>
      </c>
      <c r="N4172" s="2">
        <v>2899</v>
      </c>
      <c r="O4172" s="3">
        <v>0</v>
      </c>
      <c r="P4172" s="2">
        <v>8500</v>
      </c>
      <c r="Q4172" t="s">
        <v>76</v>
      </c>
      <c r="R4172" t="s">
        <v>33</v>
      </c>
      <c r="S4172" t="s">
        <v>34</v>
      </c>
      <c r="T4172" s="4">
        <v>5</v>
      </c>
      <c r="U4172" s="11">
        <f t="shared" si="65"/>
        <v>14495</v>
      </c>
      <c r="V4172" s="11">
        <f>tbl_EcommerceSales[[#This Row],[Gross_Sales]]*tbl_EcommerceSales[[#This Row],[Discount]]</f>
        <v>0</v>
      </c>
      <c r="W4172" s="11">
        <f>tbl_EcommerceSales[[#This Row],[Gross_Sales]]-tbl_EcommerceSales[[#This Row],[Discount_Amount]]</f>
        <v>14495</v>
      </c>
      <c r="X4172" s="11">
        <f>tbl_EcommerceSales[[#This Row],[Quantity]] * _xlfn.XLOOKUP(tbl_EcommerceSales[[#This Row],[Product_ID]], Product_Master!A:A, Product_Master!F:F)</f>
        <v>8500</v>
      </c>
      <c r="Y4172" s="11">
        <f>tbl_EcommerceSales[[#This Row],[Net_Revenue]]-tbl_EcommerceSales[[#This Row],[Total_Cost]]</f>
        <v>5995</v>
      </c>
      <c r="Z4172" s="9">
        <f>IFERROR(#REF!/tbl_EcommerceSales[[#This Row],[Total_Cost]], 0)</f>
        <v>0</v>
      </c>
      <c r="AA4172" t="str">
        <f>TEXT(tbl_EcommerceSales[[#This Row],[Order_Date]],"mmm")</f>
        <v>Mar</v>
      </c>
      <c r="AB4172">
        <f>YEAR(tbl_EcommerceSales[[#This Row],[Order_Date]])</f>
        <v>2026</v>
      </c>
      <c r="AC4172" t="str">
        <f>IF(tbl_EcommerceSales[[#This Row],[Age]]&lt;18,"Under 18",IF(tbl_EcommerceSales[[#This Row],[Age]]&lt;=25,"18-25",IF(tbl_EcommerceSales[[#This Row],[Age]]&lt;=35,"26-35",IF(tbl_EcommerceSales[[#This Row],[Age]]&lt;=45,"36-45",IF(tbl_EcommerceSales[[#This Row],[Age]]&lt;=55,"46-55","56+")))))</f>
        <v>36-45</v>
      </c>
    </row>
    <row r="4173" spans="1:29" x14ac:dyDescent="0.35">
      <c r="A4173" t="s">
        <v>6255</v>
      </c>
      <c r="B4173" s="7">
        <v>46112</v>
      </c>
      <c r="C4173" t="s">
        <v>1853</v>
      </c>
      <c r="D4173" t="s">
        <v>51</v>
      </c>
      <c r="E4173" t="s">
        <v>25</v>
      </c>
      <c r="F4173">
        <v>36</v>
      </c>
      <c r="G4173" t="s">
        <v>96</v>
      </c>
      <c r="H4173" t="s">
        <v>39</v>
      </c>
      <c r="I4173" t="s">
        <v>165</v>
      </c>
      <c r="J4173" t="s">
        <v>166</v>
      </c>
      <c r="K4173" t="s">
        <v>42</v>
      </c>
      <c r="L4173" t="s">
        <v>167</v>
      </c>
      <c r="M4173">
        <v>1</v>
      </c>
      <c r="N4173" s="2">
        <v>1799</v>
      </c>
      <c r="O4173" s="3">
        <v>0.05</v>
      </c>
      <c r="P4173" s="2">
        <v>900</v>
      </c>
      <c r="Q4173" t="s">
        <v>156</v>
      </c>
      <c r="R4173" t="s">
        <v>33</v>
      </c>
      <c r="S4173" t="s">
        <v>34</v>
      </c>
      <c r="T4173" s="4">
        <v>5</v>
      </c>
      <c r="U4173" s="11">
        <f t="shared" si="65"/>
        <v>1799</v>
      </c>
      <c r="V4173" s="11">
        <f>tbl_EcommerceSales[[#This Row],[Gross_Sales]]*tbl_EcommerceSales[[#This Row],[Discount]]</f>
        <v>89.95</v>
      </c>
      <c r="W4173" s="11">
        <f>tbl_EcommerceSales[[#This Row],[Gross_Sales]]-tbl_EcommerceSales[[#This Row],[Discount_Amount]]</f>
        <v>1709.05</v>
      </c>
      <c r="X4173" s="11">
        <f>tbl_EcommerceSales[[#This Row],[Quantity]] * _xlfn.XLOOKUP(tbl_EcommerceSales[[#This Row],[Product_ID]], Product_Master!A:A, Product_Master!F:F)</f>
        <v>900</v>
      </c>
      <c r="Y4173" s="11">
        <f>tbl_EcommerceSales[[#This Row],[Net_Revenue]]-tbl_EcommerceSales[[#This Row],[Total_Cost]]</f>
        <v>809.05</v>
      </c>
      <c r="Z4173" s="9">
        <f>IFERROR(#REF!/tbl_EcommerceSales[[#This Row],[Total_Cost]], 0)</f>
        <v>0</v>
      </c>
      <c r="AA4173" t="str">
        <f>TEXT(tbl_EcommerceSales[[#This Row],[Order_Date]],"mmm")</f>
        <v>Mar</v>
      </c>
      <c r="AB4173">
        <f>YEAR(tbl_EcommerceSales[[#This Row],[Order_Date]])</f>
        <v>2026</v>
      </c>
      <c r="AC4173" t="str">
        <f>IF(tbl_EcommerceSales[[#This Row],[Age]]&lt;18,"Under 18",IF(tbl_EcommerceSales[[#This Row],[Age]]&lt;=25,"18-25",IF(tbl_EcommerceSales[[#This Row],[Age]]&lt;=35,"26-35",IF(tbl_EcommerceSales[[#This Row],[Age]]&lt;=45,"36-45",IF(tbl_EcommerceSales[[#This Row],[Age]]&lt;=55,"46-55","56+")))))</f>
        <v>36-45</v>
      </c>
    </row>
    <row r="4174" spans="1:29" x14ac:dyDescent="0.35">
      <c r="A4174" t="s">
        <v>6256</v>
      </c>
      <c r="B4174" s="7">
        <v>46112</v>
      </c>
      <c r="C4174" t="s">
        <v>5956</v>
      </c>
      <c r="D4174" t="s">
        <v>159</v>
      </c>
      <c r="E4174" t="s">
        <v>48</v>
      </c>
      <c r="F4174">
        <v>31</v>
      </c>
      <c r="G4174" t="s">
        <v>186</v>
      </c>
      <c r="H4174" t="s">
        <v>72</v>
      </c>
      <c r="I4174" t="s">
        <v>212</v>
      </c>
      <c r="J4174" t="s">
        <v>213</v>
      </c>
      <c r="K4174" t="s">
        <v>177</v>
      </c>
      <c r="L4174" t="s">
        <v>178</v>
      </c>
      <c r="M4174">
        <v>1</v>
      </c>
      <c r="N4174" s="2">
        <v>2499</v>
      </c>
      <c r="O4174" s="3">
        <v>0.05</v>
      </c>
      <c r="P4174" s="2">
        <v>1450</v>
      </c>
      <c r="Q4174" t="s">
        <v>32</v>
      </c>
      <c r="R4174" t="s">
        <v>33</v>
      </c>
      <c r="S4174" t="s">
        <v>34</v>
      </c>
      <c r="T4174" s="4">
        <v>3</v>
      </c>
      <c r="U4174" s="11">
        <f t="shared" si="65"/>
        <v>2499</v>
      </c>
      <c r="V4174" s="11">
        <f>tbl_EcommerceSales[[#This Row],[Gross_Sales]]*tbl_EcommerceSales[[#This Row],[Discount]]</f>
        <v>124.95</v>
      </c>
      <c r="W4174" s="11">
        <f>tbl_EcommerceSales[[#This Row],[Gross_Sales]]-tbl_EcommerceSales[[#This Row],[Discount_Amount]]</f>
        <v>2374.0500000000002</v>
      </c>
      <c r="X4174" s="11">
        <f>tbl_EcommerceSales[[#This Row],[Quantity]] * _xlfn.XLOOKUP(tbl_EcommerceSales[[#This Row],[Product_ID]], Product_Master!A:A, Product_Master!F:F)</f>
        <v>1450</v>
      </c>
      <c r="Y4174" s="11">
        <f>tbl_EcommerceSales[[#This Row],[Net_Revenue]]-tbl_EcommerceSales[[#This Row],[Total_Cost]]</f>
        <v>924.05000000000018</v>
      </c>
      <c r="Z4174" s="9">
        <f>IFERROR(#REF!/tbl_EcommerceSales[[#This Row],[Total_Cost]], 0)</f>
        <v>0</v>
      </c>
      <c r="AA4174" t="str">
        <f>TEXT(tbl_EcommerceSales[[#This Row],[Order_Date]],"mmm")</f>
        <v>Mar</v>
      </c>
      <c r="AB4174">
        <f>YEAR(tbl_EcommerceSales[[#This Row],[Order_Date]])</f>
        <v>2026</v>
      </c>
      <c r="AC4174" t="str">
        <f>IF(tbl_EcommerceSales[[#This Row],[Age]]&lt;18,"Under 18",IF(tbl_EcommerceSales[[#This Row],[Age]]&lt;=25,"18-25",IF(tbl_EcommerceSales[[#This Row],[Age]]&lt;=35,"26-35",IF(tbl_EcommerceSales[[#This Row],[Age]]&lt;=45,"36-45",IF(tbl_EcommerceSales[[#This Row],[Age]]&lt;=55,"46-55","56+")))))</f>
        <v>26-35</v>
      </c>
    </row>
    <row r="4175" spans="1:29" x14ac:dyDescent="0.35">
      <c r="A4175" t="s">
        <v>6257</v>
      </c>
      <c r="B4175" s="7">
        <v>46112</v>
      </c>
      <c r="C4175" t="s">
        <v>1145</v>
      </c>
      <c r="D4175" t="s">
        <v>170</v>
      </c>
      <c r="E4175" t="s">
        <v>48</v>
      </c>
      <c r="F4175">
        <v>32</v>
      </c>
      <c r="G4175" t="s">
        <v>152</v>
      </c>
      <c r="H4175" t="s">
        <v>72</v>
      </c>
      <c r="I4175" t="s">
        <v>73</v>
      </c>
      <c r="J4175" t="s">
        <v>74</v>
      </c>
      <c r="K4175" t="s">
        <v>55</v>
      </c>
      <c r="L4175" t="s">
        <v>75</v>
      </c>
      <c r="M4175">
        <v>2</v>
      </c>
      <c r="N4175" s="2">
        <v>2899</v>
      </c>
      <c r="O4175" s="3">
        <v>0.2</v>
      </c>
      <c r="P4175" s="2">
        <v>3400</v>
      </c>
      <c r="Q4175" t="s">
        <v>156</v>
      </c>
      <c r="R4175" t="s">
        <v>33</v>
      </c>
      <c r="S4175" t="s">
        <v>57</v>
      </c>
      <c r="T4175" s="4">
        <v>5</v>
      </c>
      <c r="U4175" s="11">
        <f t="shared" si="65"/>
        <v>5798</v>
      </c>
      <c r="V4175" s="11">
        <f>tbl_EcommerceSales[[#This Row],[Gross_Sales]]*tbl_EcommerceSales[[#This Row],[Discount]]</f>
        <v>1159.6000000000001</v>
      </c>
      <c r="W4175" s="11">
        <f>tbl_EcommerceSales[[#This Row],[Gross_Sales]]-tbl_EcommerceSales[[#This Row],[Discount_Amount]]</f>
        <v>4638.3999999999996</v>
      </c>
      <c r="X4175" s="11">
        <f>tbl_EcommerceSales[[#This Row],[Quantity]] * _xlfn.XLOOKUP(tbl_EcommerceSales[[#This Row],[Product_ID]], Product_Master!A:A, Product_Master!F:F)</f>
        <v>3400</v>
      </c>
      <c r="Y4175" s="11">
        <f>tbl_EcommerceSales[[#This Row],[Net_Revenue]]-tbl_EcommerceSales[[#This Row],[Total_Cost]]</f>
        <v>1238.3999999999996</v>
      </c>
      <c r="Z4175" s="9">
        <f>IFERROR(#REF!/tbl_EcommerceSales[[#This Row],[Total_Cost]], 0)</f>
        <v>0</v>
      </c>
      <c r="AA4175" t="str">
        <f>TEXT(tbl_EcommerceSales[[#This Row],[Order_Date]],"mmm")</f>
        <v>Mar</v>
      </c>
      <c r="AB4175">
        <f>YEAR(tbl_EcommerceSales[[#This Row],[Order_Date]])</f>
        <v>2026</v>
      </c>
      <c r="AC4175" t="str">
        <f>IF(tbl_EcommerceSales[[#This Row],[Age]]&lt;18,"Under 18",IF(tbl_EcommerceSales[[#This Row],[Age]]&lt;=25,"18-25",IF(tbl_EcommerceSales[[#This Row],[Age]]&lt;=35,"26-35",IF(tbl_EcommerceSales[[#This Row],[Age]]&lt;=45,"36-45",IF(tbl_EcommerceSales[[#This Row],[Age]]&lt;=55,"46-55","56+")))))</f>
        <v>26-35</v>
      </c>
    </row>
    <row r="4176" spans="1:29" x14ac:dyDescent="0.35">
      <c r="A4176" t="s">
        <v>6258</v>
      </c>
      <c r="B4176" s="7">
        <v>46112</v>
      </c>
      <c r="C4176" t="s">
        <v>6259</v>
      </c>
      <c r="D4176" t="s">
        <v>159</v>
      </c>
      <c r="E4176" t="s">
        <v>25</v>
      </c>
      <c r="F4176">
        <v>35</v>
      </c>
      <c r="G4176" t="s">
        <v>71</v>
      </c>
      <c r="H4176" t="s">
        <v>72</v>
      </c>
      <c r="I4176" t="s">
        <v>73</v>
      </c>
      <c r="J4176" t="s">
        <v>74</v>
      </c>
      <c r="K4176" t="s">
        <v>55</v>
      </c>
      <c r="L4176" t="s">
        <v>75</v>
      </c>
      <c r="M4176">
        <v>3</v>
      </c>
      <c r="N4176" s="2">
        <v>2899</v>
      </c>
      <c r="O4176" s="3">
        <v>0.25</v>
      </c>
      <c r="P4176" s="2">
        <v>5100</v>
      </c>
      <c r="Q4176" t="s">
        <v>44</v>
      </c>
      <c r="R4176" t="s">
        <v>33</v>
      </c>
      <c r="S4176" t="s">
        <v>34</v>
      </c>
      <c r="T4176" s="4">
        <v>5</v>
      </c>
      <c r="U4176" s="11">
        <f t="shared" si="65"/>
        <v>8697</v>
      </c>
      <c r="V4176" s="11">
        <f>tbl_EcommerceSales[[#This Row],[Gross_Sales]]*tbl_EcommerceSales[[#This Row],[Discount]]</f>
        <v>2174.25</v>
      </c>
      <c r="W4176" s="11">
        <f>tbl_EcommerceSales[[#This Row],[Gross_Sales]]-tbl_EcommerceSales[[#This Row],[Discount_Amount]]</f>
        <v>6522.75</v>
      </c>
      <c r="X4176" s="11">
        <f>tbl_EcommerceSales[[#This Row],[Quantity]] * _xlfn.XLOOKUP(tbl_EcommerceSales[[#This Row],[Product_ID]], Product_Master!A:A, Product_Master!F:F)</f>
        <v>5100</v>
      </c>
      <c r="Y4176" s="11">
        <f>tbl_EcommerceSales[[#This Row],[Net_Revenue]]-tbl_EcommerceSales[[#This Row],[Total_Cost]]</f>
        <v>1422.75</v>
      </c>
      <c r="Z4176" s="9">
        <f>IFERROR(#REF!/tbl_EcommerceSales[[#This Row],[Total_Cost]], 0)</f>
        <v>0</v>
      </c>
      <c r="AA4176" t="str">
        <f>TEXT(tbl_EcommerceSales[[#This Row],[Order_Date]],"mmm")</f>
        <v>Mar</v>
      </c>
      <c r="AB4176">
        <f>YEAR(tbl_EcommerceSales[[#This Row],[Order_Date]])</f>
        <v>2026</v>
      </c>
      <c r="AC4176" t="str">
        <f>IF(tbl_EcommerceSales[[#This Row],[Age]]&lt;18,"Under 18",IF(tbl_EcommerceSales[[#This Row],[Age]]&lt;=25,"18-25",IF(tbl_EcommerceSales[[#This Row],[Age]]&lt;=35,"26-35",IF(tbl_EcommerceSales[[#This Row],[Age]]&lt;=45,"36-45",IF(tbl_EcommerceSales[[#This Row],[Age]]&lt;=55,"46-55","56+")))))</f>
        <v>26-35</v>
      </c>
    </row>
    <row r="4177" spans="1:29" x14ac:dyDescent="0.35">
      <c r="A4177" t="s">
        <v>6260</v>
      </c>
      <c r="B4177" s="7">
        <v>46112</v>
      </c>
      <c r="C4177" t="s">
        <v>3461</v>
      </c>
      <c r="D4177" t="s">
        <v>342</v>
      </c>
      <c r="E4177" t="s">
        <v>48</v>
      </c>
      <c r="F4177">
        <v>26</v>
      </c>
      <c r="G4177" t="s">
        <v>152</v>
      </c>
      <c r="H4177" t="s">
        <v>72</v>
      </c>
      <c r="I4177" t="s">
        <v>111</v>
      </c>
      <c r="J4177" t="s">
        <v>112</v>
      </c>
      <c r="K4177" t="s">
        <v>55</v>
      </c>
      <c r="L4177" t="s">
        <v>113</v>
      </c>
      <c r="M4177">
        <v>1</v>
      </c>
      <c r="N4177" s="2">
        <v>1799</v>
      </c>
      <c r="O4177" s="3">
        <v>0.05</v>
      </c>
      <c r="P4177" s="2">
        <v>950</v>
      </c>
      <c r="Q4177" t="s">
        <v>319</v>
      </c>
      <c r="R4177" t="s">
        <v>162</v>
      </c>
      <c r="S4177" t="s">
        <v>57</v>
      </c>
      <c r="T4177" s="4"/>
      <c r="U4177" s="11">
        <f t="shared" si="65"/>
        <v>1799</v>
      </c>
      <c r="V4177" s="11">
        <f>tbl_EcommerceSales[[#This Row],[Gross_Sales]]*tbl_EcommerceSales[[#This Row],[Discount]]</f>
        <v>89.95</v>
      </c>
      <c r="W4177" s="11">
        <f>tbl_EcommerceSales[[#This Row],[Gross_Sales]]-tbl_EcommerceSales[[#This Row],[Discount_Amount]]</f>
        <v>1709.05</v>
      </c>
      <c r="X4177" s="11">
        <f>tbl_EcommerceSales[[#This Row],[Quantity]] * _xlfn.XLOOKUP(tbl_EcommerceSales[[#This Row],[Product_ID]], Product_Master!A:A, Product_Master!F:F)</f>
        <v>950</v>
      </c>
      <c r="Y4177" s="11">
        <f>tbl_EcommerceSales[[#This Row],[Net_Revenue]]-tbl_EcommerceSales[[#This Row],[Total_Cost]]</f>
        <v>759.05</v>
      </c>
      <c r="Z4177" s="9">
        <f>IFERROR(#REF!/tbl_EcommerceSales[[#This Row],[Total_Cost]], 0)</f>
        <v>0</v>
      </c>
      <c r="AA4177" t="str">
        <f>TEXT(tbl_EcommerceSales[[#This Row],[Order_Date]],"mmm")</f>
        <v>Mar</v>
      </c>
      <c r="AB4177">
        <f>YEAR(tbl_EcommerceSales[[#This Row],[Order_Date]])</f>
        <v>2026</v>
      </c>
      <c r="AC4177" t="str">
        <f>IF(tbl_EcommerceSales[[#This Row],[Age]]&lt;18,"Under 18",IF(tbl_EcommerceSales[[#This Row],[Age]]&lt;=25,"18-25",IF(tbl_EcommerceSales[[#This Row],[Age]]&lt;=35,"26-35",IF(tbl_EcommerceSales[[#This Row],[Age]]&lt;=45,"36-45",IF(tbl_EcommerceSales[[#This Row],[Age]]&lt;=55,"46-55","56+")))))</f>
        <v>26-35</v>
      </c>
    </row>
    <row r="4178" spans="1:29" x14ac:dyDescent="0.35">
      <c r="A4178" t="s">
        <v>6261</v>
      </c>
      <c r="B4178" s="7">
        <v>46112</v>
      </c>
      <c r="C4178" t="s">
        <v>1667</v>
      </c>
      <c r="D4178" t="s">
        <v>110</v>
      </c>
      <c r="E4178" t="s">
        <v>25</v>
      </c>
      <c r="F4178">
        <v>35</v>
      </c>
      <c r="G4178" t="s">
        <v>87</v>
      </c>
      <c r="H4178" t="s">
        <v>88</v>
      </c>
      <c r="I4178" t="s">
        <v>276</v>
      </c>
      <c r="J4178" t="s">
        <v>277</v>
      </c>
      <c r="K4178" t="s">
        <v>30</v>
      </c>
      <c r="L4178" t="s">
        <v>278</v>
      </c>
      <c r="M4178">
        <v>2</v>
      </c>
      <c r="N4178" s="2">
        <v>1599</v>
      </c>
      <c r="O4178" s="3">
        <v>0.1</v>
      </c>
      <c r="P4178" s="2">
        <v>1700</v>
      </c>
      <c r="Q4178" t="s">
        <v>319</v>
      </c>
      <c r="R4178" t="s">
        <v>33</v>
      </c>
      <c r="S4178" t="s">
        <v>34</v>
      </c>
      <c r="T4178" s="4">
        <v>4</v>
      </c>
      <c r="U4178" s="11">
        <f t="shared" si="65"/>
        <v>3198</v>
      </c>
      <c r="V4178" s="11">
        <f>tbl_EcommerceSales[[#This Row],[Gross_Sales]]*tbl_EcommerceSales[[#This Row],[Discount]]</f>
        <v>319.8</v>
      </c>
      <c r="W4178" s="11">
        <f>tbl_EcommerceSales[[#This Row],[Gross_Sales]]-tbl_EcommerceSales[[#This Row],[Discount_Amount]]</f>
        <v>2878.2</v>
      </c>
      <c r="X4178" s="11">
        <f>tbl_EcommerceSales[[#This Row],[Quantity]] * _xlfn.XLOOKUP(tbl_EcommerceSales[[#This Row],[Product_ID]], Product_Master!A:A, Product_Master!F:F)</f>
        <v>1700</v>
      </c>
      <c r="Y4178" s="11">
        <f>tbl_EcommerceSales[[#This Row],[Net_Revenue]]-tbl_EcommerceSales[[#This Row],[Total_Cost]]</f>
        <v>1178.1999999999998</v>
      </c>
      <c r="Z4178" s="9">
        <f>IFERROR(#REF!/tbl_EcommerceSales[[#This Row],[Total_Cost]], 0)</f>
        <v>0</v>
      </c>
      <c r="AA4178" t="str">
        <f>TEXT(tbl_EcommerceSales[[#This Row],[Order_Date]],"mmm")</f>
        <v>Mar</v>
      </c>
      <c r="AB4178">
        <f>YEAR(tbl_EcommerceSales[[#This Row],[Order_Date]])</f>
        <v>2026</v>
      </c>
      <c r="AC4178" t="str">
        <f>IF(tbl_EcommerceSales[[#This Row],[Age]]&lt;18,"Under 18",IF(tbl_EcommerceSales[[#This Row],[Age]]&lt;=25,"18-25",IF(tbl_EcommerceSales[[#This Row],[Age]]&lt;=35,"26-35",IF(tbl_EcommerceSales[[#This Row],[Age]]&lt;=45,"36-45",IF(tbl_EcommerceSales[[#This Row],[Age]]&lt;=55,"46-55","56+")))))</f>
        <v>26-35</v>
      </c>
    </row>
    <row r="4179" spans="1:29" x14ac:dyDescent="0.35">
      <c r="A4179" t="s">
        <v>6262</v>
      </c>
      <c r="B4179" s="7">
        <v>46113</v>
      </c>
      <c r="C4179" t="s">
        <v>6263</v>
      </c>
      <c r="D4179" t="s">
        <v>102</v>
      </c>
      <c r="E4179" t="s">
        <v>48</v>
      </c>
      <c r="F4179">
        <v>21</v>
      </c>
      <c r="G4179" t="s">
        <v>174</v>
      </c>
      <c r="H4179" t="s">
        <v>39</v>
      </c>
      <c r="I4179" t="s">
        <v>126</v>
      </c>
      <c r="J4179" t="s">
        <v>127</v>
      </c>
      <c r="K4179" t="s">
        <v>82</v>
      </c>
      <c r="L4179" t="s">
        <v>83</v>
      </c>
      <c r="M4179">
        <v>2</v>
      </c>
      <c r="N4179" s="2">
        <v>1899</v>
      </c>
      <c r="O4179" s="3">
        <v>0.2</v>
      </c>
      <c r="P4179" s="2">
        <v>2240</v>
      </c>
      <c r="Q4179" t="s">
        <v>76</v>
      </c>
      <c r="R4179" t="s">
        <v>33</v>
      </c>
      <c r="S4179" t="s">
        <v>34</v>
      </c>
      <c r="T4179" s="4">
        <v>3</v>
      </c>
      <c r="U4179" s="11">
        <f t="shared" si="65"/>
        <v>3798</v>
      </c>
      <c r="V4179" s="11">
        <f>tbl_EcommerceSales[[#This Row],[Gross_Sales]]*tbl_EcommerceSales[[#This Row],[Discount]]</f>
        <v>759.6</v>
      </c>
      <c r="W4179" s="11">
        <f>tbl_EcommerceSales[[#This Row],[Gross_Sales]]-tbl_EcommerceSales[[#This Row],[Discount_Amount]]</f>
        <v>3038.4</v>
      </c>
      <c r="X4179" s="11">
        <f>tbl_EcommerceSales[[#This Row],[Quantity]] * _xlfn.XLOOKUP(tbl_EcommerceSales[[#This Row],[Product_ID]], Product_Master!A:A, Product_Master!F:F)</f>
        <v>2240</v>
      </c>
      <c r="Y4179" s="11">
        <f>tbl_EcommerceSales[[#This Row],[Net_Revenue]]-tbl_EcommerceSales[[#This Row],[Total_Cost]]</f>
        <v>798.40000000000009</v>
      </c>
      <c r="Z4179" s="9">
        <f>IFERROR(#REF!/tbl_EcommerceSales[[#This Row],[Total_Cost]], 0)</f>
        <v>0</v>
      </c>
      <c r="AA4179" t="str">
        <f>TEXT(tbl_EcommerceSales[[#This Row],[Order_Date]],"mmm")</f>
        <v>Apr</v>
      </c>
      <c r="AB4179">
        <f>YEAR(tbl_EcommerceSales[[#This Row],[Order_Date]])</f>
        <v>2026</v>
      </c>
      <c r="AC4179" t="str">
        <f>IF(tbl_EcommerceSales[[#This Row],[Age]]&lt;18,"Under 18",IF(tbl_EcommerceSales[[#This Row],[Age]]&lt;=25,"18-25",IF(tbl_EcommerceSales[[#This Row],[Age]]&lt;=35,"26-35",IF(tbl_EcommerceSales[[#This Row],[Age]]&lt;=45,"36-45",IF(tbl_EcommerceSales[[#This Row],[Age]]&lt;=55,"46-55","56+")))))</f>
        <v>18-25</v>
      </c>
    </row>
    <row r="4180" spans="1:29" x14ac:dyDescent="0.35">
      <c r="A4180" t="s">
        <v>6264</v>
      </c>
      <c r="B4180" s="7">
        <v>46113</v>
      </c>
      <c r="C4180" t="s">
        <v>1071</v>
      </c>
      <c r="D4180" t="s">
        <v>116</v>
      </c>
      <c r="E4180" t="s">
        <v>25</v>
      </c>
      <c r="F4180">
        <v>26</v>
      </c>
      <c r="G4180" t="s">
        <v>155</v>
      </c>
      <c r="H4180" t="s">
        <v>88</v>
      </c>
      <c r="I4180" t="s">
        <v>290</v>
      </c>
      <c r="J4180" t="s">
        <v>291</v>
      </c>
      <c r="K4180" t="s">
        <v>30</v>
      </c>
      <c r="L4180" t="s">
        <v>31</v>
      </c>
      <c r="M4180">
        <v>2</v>
      </c>
      <c r="N4180" s="2">
        <v>3499</v>
      </c>
      <c r="O4180" s="3">
        <v>0</v>
      </c>
      <c r="P4180" s="2">
        <v>4500</v>
      </c>
      <c r="Q4180" t="s">
        <v>32</v>
      </c>
      <c r="R4180" t="s">
        <v>33</v>
      </c>
      <c r="S4180" t="s">
        <v>34</v>
      </c>
      <c r="T4180" s="4">
        <v>5</v>
      </c>
      <c r="U4180" s="11">
        <f t="shared" si="65"/>
        <v>6998</v>
      </c>
      <c r="V4180" s="11">
        <f>tbl_EcommerceSales[[#This Row],[Gross_Sales]]*tbl_EcommerceSales[[#This Row],[Discount]]</f>
        <v>0</v>
      </c>
      <c r="W4180" s="11">
        <f>tbl_EcommerceSales[[#This Row],[Gross_Sales]]-tbl_EcommerceSales[[#This Row],[Discount_Amount]]</f>
        <v>6998</v>
      </c>
      <c r="X4180" s="11">
        <f>tbl_EcommerceSales[[#This Row],[Quantity]] * _xlfn.XLOOKUP(tbl_EcommerceSales[[#This Row],[Product_ID]], Product_Master!A:A, Product_Master!F:F)</f>
        <v>4500</v>
      </c>
      <c r="Y4180" s="11">
        <f>tbl_EcommerceSales[[#This Row],[Net_Revenue]]-tbl_EcommerceSales[[#This Row],[Total_Cost]]</f>
        <v>2498</v>
      </c>
      <c r="Z4180" s="9">
        <f>IFERROR(#REF!/tbl_EcommerceSales[[#This Row],[Total_Cost]], 0)</f>
        <v>0</v>
      </c>
      <c r="AA4180" t="str">
        <f>TEXT(tbl_EcommerceSales[[#This Row],[Order_Date]],"mmm")</f>
        <v>Apr</v>
      </c>
      <c r="AB4180">
        <f>YEAR(tbl_EcommerceSales[[#This Row],[Order_Date]])</f>
        <v>2026</v>
      </c>
      <c r="AC4180" t="str">
        <f>IF(tbl_EcommerceSales[[#This Row],[Age]]&lt;18,"Under 18",IF(tbl_EcommerceSales[[#This Row],[Age]]&lt;=25,"18-25",IF(tbl_EcommerceSales[[#This Row],[Age]]&lt;=35,"26-35",IF(tbl_EcommerceSales[[#This Row],[Age]]&lt;=45,"36-45",IF(tbl_EcommerceSales[[#This Row],[Age]]&lt;=55,"46-55","56+")))))</f>
        <v>26-35</v>
      </c>
    </row>
    <row r="4181" spans="1:29" x14ac:dyDescent="0.35">
      <c r="A4181" t="s">
        <v>6265</v>
      </c>
      <c r="B4181" s="7">
        <v>46113</v>
      </c>
      <c r="C4181" t="s">
        <v>260</v>
      </c>
      <c r="D4181" t="s">
        <v>79</v>
      </c>
      <c r="E4181" t="s">
        <v>25</v>
      </c>
      <c r="F4181">
        <v>31</v>
      </c>
      <c r="G4181" t="s">
        <v>103</v>
      </c>
      <c r="H4181" t="s">
        <v>27</v>
      </c>
      <c r="I4181" t="s">
        <v>349</v>
      </c>
      <c r="J4181" t="s">
        <v>350</v>
      </c>
      <c r="K4181" t="s">
        <v>82</v>
      </c>
      <c r="L4181" t="s">
        <v>238</v>
      </c>
      <c r="M4181">
        <v>4</v>
      </c>
      <c r="N4181" s="2">
        <v>1599</v>
      </c>
      <c r="O4181" s="3">
        <v>0.05</v>
      </c>
      <c r="P4181" s="2">
        <v>3680</v>
      </c>
      <c r="Q4181" t="s">
        <v>32</v>
      </c>
      <c r="R4181" t="s">
        <v>33</v>
      </c>
      <c r="S4181" t="s">
        <v>57</v>
      </c>
      <c r="T4181" s="4">
        <v>2</v>
      </c>
      <c r="U4181" s="11">
        <f t="shared" si="65"/>
        <v>6396</v>
      </c>
      <c r="V4181" s="11">
        <f>tbl_EcommerceSales[[#This Row],[Gross_Sales]]*tbl_EcommerceSales[[#This Row],[Discount]]</f>
        <v>319.8</v>
      </c>
      <c r="W4181" s="11">
        <f>tbl_EcommerceSales[[#This Row],[Gross_Sales]]-tbl_EcommerceSales[[#This Row],[Discount_Amount]]</f>
        <v>6076.2</v>
      </c>
      <c r="X4181" s="11">
        <f>tbl_EcommerceSales[[#This Row],[Quantity]] * _xlfn.XLOOKUP(tbl_EcommerceSales[[#This Row],[Product_ID]], Product_Master!A:A, Product_Master!F:F)</f>
        <v>3680</v>
      </c>
      <c r="Y4181" s="11">
        <f>tbl_EcommerceSales[[#This Row],[Net_Revenue]]-tbl_EcommerceSales[[#This Row],[Total_Cost]]</f>
        <v>2396.1999999999998</v>
      </c>
      <c r="Z4181" s="9">
        <f>IFERROR(#REF!/tbl_EcommerceSales[[#This Row],[Total_Cost]], 0)</f>
        <v>0</v>
      </c>
      <c r="AA4181" t="str">
        <f>TEXT(tbl_EcommerceSales[[#This Row],[Order_Date]],"mmm")</f>
        <v>Apr</v>
      </c>
      <c r="AB4181">
        <f>YEAR(tbl_EcommerceSales[[#This Row],[Order_Date]])</f>
        <v>2026</v>
      </c>
      <c r="AC4181" t="str">
        <f>IF(tbl_EcommerceSales[[#This Row],[Age]]&lt;18,"Under 18",IF(tbl_EcommerceSales[[#This Row],[Age]]&lt;=25,"18-25",IF(tbl_EcommerceSales[[#This Row],[Age]]&lt;=35,"26-35",IF(tbl_EcommerceSales[[#This Row],[Age]]&lt;=45,"36-45",IF(tbl_EcommerceSales[[#This Row],[Age]]&lt;=55,"46-55","56+")))))</f>
        <v>26-35</v>
      </c>
    </row>
    <row r="4182" spans="1:29" x14ac:dyDescent="0.35">
      <c r="A4182" t="s">
        <v>6266</v>
      </c>
      <c r="B4182" s="7">
        <v>46113</v>
      </c>
      <c r="C4182" t="s">
        <v>2690</v>
      </c>
      <c r="D4182" t="s">
        <v>216</v>
      </c>
      <c r="E4182" t="s">
        <v>25</v>
      </c>
      <c r="F4182">
        <v>26</v>
      </c>
      <c r="G4182" t="s">
        <v>99</v>
      </c>
      <c r="H4182" t="s">
        <v>88</v>
      </c>
      <c r="I4182" t="s">
        <v>28</v>
      </c>
      <c r="J4182" t="s">
        <v>29</v>
      </c>
      <c r="K4182" t="s">
        <v>30</v>
      </c>
      <c r="L4182" t="s">
        <v>31</v>
      </c>
      <c r="M4182">
        <v>1</v>
      </c>
      <c r="N4182" s="2">
        <v>5999</v>
      </c>
      <c r="O4182" s="3">
        <v>0.1</v>
      </c>
      <c r="P4182" s="2">
        <v>3900</v>
      </c>
      <c r="Q4182" t="s">
        <v>32</v>
      </c>
      <c r="R4182" t="s">
        <v>33</v>
      </c>
      <c r="S4182" t="s">
        <v>34</v>
      </c>
      <c r="T4182" s="4">
        <v>4</v>
      </c>
      <c r="U4182" s="11">
        <f t="shared" si="65"/>
        <v>5999</v>
      </c>
      <c r="V4182" s="11">
        <f>tbl_EcommerceSales[[#This Row],[Gross_Sales]]*tbl_EcommerceSales[[#This Row],[Discount]]</f>
        <v>599.9</v>
      </c>
      <c r="W4182" s="11">
        <f>tbl_EcommerceSales[[#This Row],[Gross_Sales]]-tbl_EcommerceSales[[#This Row],[Discount_Amount]]</f>
        <v>5399.1</v>
      </c>
      <c r="X4182" s="11">
        <f>tbl_EcommerceSales[[#This Row],[Quantity]] * _xlfn.XLOOKUP(tbl_EcommerceSales[[#This Row],[Product_ID]], Product_Master!A:A, Product_Master!F:F)</f>
        <v>3900</v>
      </c>
      <c r="Y4182" s="11">
        <f>tbl_EcommerceSales[[#This Row],[Net_Revenue]]-tbl_EcommerceSales[[#This Row],[Total_Cost]]</f>
        <v>1499.1000000000004</v>
      </c>
      <c r="Z4182" s="9">
        <f>IFERROR(#REF!/tbl_EcommerceSales[[#This Row],[Total_Cost]], 0)</f>
        <v>0</v>
      </c>
      <c r="AA4182" t="str">
        <f>TEXT(tbl_EcommerceSales[[#This Row],[Order_Date]],"mmm")</f>
        <v>Apr</v>
      </c>
      <c r="AB4182">
        <f>YEAR(tbl_EcommerceSales[[#This Row],[Order_Date]])</f>
        <v>2026</v>
      </c>
      <c r="AC4182" t="str">
        <f>IF(tbl_EcommerceSales[[#This Row],[Age]]&lt;18,"Under 18",IF(tbl_EcommerceSales[[#This Row],[Age]]&lt;=25,"18-25",IF(tbl_EcommerceSales[[#This Row],[Age]]&lt;=35,"26-35",IF(tbl_EcommerceSales[[#This Row],[Age]]&lt;=45,"36-45",IF(tbl_EcommerceSales[[#This Row],[Age]]&lt;=55,"46-55","56+")))))</f>
        <v>26-35</v>
      </c>
    </row>
    <row r="4183" spans="1:29" x14ac:dyDescent="0.35">
      <c r="A4183" t="s">
        <v>6267</v>
      </c>
      <c r="B4183" s="7">
        <v>46113</v>
      </c>
      <c r="C4183" t="s">
        <v>1506</v>
      </c>
      <c r="D4183" t="s">
        <v>227</v>
      </c>
      <c r="E4183" t="s">
        <v>48</v>
      </c>
      <c r="F4183">
        <v>39</v>
      </c>
      <c r="G4183" t="s">
        <v>145</v>
      </c>
      <c r="H4183" t="s">
        <v>39</v>
      </c>
      <c r="I4183" t="s">
        <v>165</v>
      </c>
      <c r="J4183" t="s">
        <v>166</v>
      </c>
      <c r="K4183" t="s">
        <v>42</v>
      </c>
      <c r="L4183" t="s">
        <v>167</v>
      </c>
      <c r="M4183">
        <v>3</v>
      </c>
      <c r="N4183" s="2">
        <v>1799</v>
      </c>
      <c r="O4183" s="3">
        <v>0</v>
      </c>
      <c r="P4183" s="2">
        <v>2700</v>
      </c>
      <c r="Q4183" t="s">
        <v>32</v>
      </c>
      <c r="R4183" t="s">
        <v>33</v>
      </c>
      <c r="S4183" t="s">
        <v>57</v>
      </c>
      <c r="T4183" s="4">
        <v>3</v>
      </c>
      <c r="U4183" s="11">
        <f t="shared" si="65"/>
        <v>5397</v>
      </c>
      <c r="V4183" s="11">
        <f>tbl_EcommerceSales[[#This Row],[Gross_Sales]]*tbl_EcommerceSales[[#This Row],[Discount]]</f>
        <v>0</v>
      </c>
      <c r="W4183" s="11">
        <f>tbl_EcommerceSales[[#This Row],[Gross_Sales]]-tbl_EcommerceSales[[#This Row],[Discount_Amount]]</f>
        <v>5397</v>
      </c>
      <c r="X4183" s="11">
        <f>tbl_EcommerceSales[[#This Row],[Quantity]] * _xlfn.XLOOKUP(tbl_EcommerceSales[[#This Row],[Product_ID]], Product_Master!A:A, Product_Master!F:F)</f>
        <v>2700</v>
      </c>
      <c r="Y4183" s="11">
        <f>tbl_EcommerceSales[[#This Row],[Net_Revenue]]-tbl_EcommerceSales[[#This Row],[Total_Cost]]</f>
        <v>2697</v>
      </c>
      <c r="Z4183" s="9">
        <f>IFERROR(#REF!/tbl_EcommerceSales[[#This Row],[Total_Cost]], 0)</f>
        <v>0</v>
      </c>
      <c r="AA4183" t="str">
        <f>TEXT(tbl_EcommerceSales[[#This Row],[Order_Date]],"mmm")</f>
        <v>Apr</v>
      </c>
      <c r="AB4183">
        <f>YEAR(tbl_EcommerceSales[[#This Row],[Order_Date]])</f>
        <v>2026</v>
      </c>
      <c r="AC4183" t="str">
        <f>IF(tbl_EcommerceSales[[#This Row],[Age]]&lt;18,"Under 18",IF(tbl_EcommerceSales[[#This Row],[Age]]&lt;=25,"18-25",IF(tbl_EcommerceSales[[#This Row],[Age]]&lt;=35,"26-35",IF(tbl_EcommerceSales[[#This Row],[Age]]&lt;=45,"36-45",IF(tbl_EcommerceSales[[#This Row],[Age]]&lt;=55,"46-55","56+")))))</f>
        <v>36-45</v>
      </c>
    </row>
    <row r="4184" spans="1:29" x14ac:dyDescent="0.35">
      <c r="A4184" t="s">
        <v>6268</v>
      </c>
      <c r="B4184" s="7">
        <v>46113</v>
      </c>
      <c r="C4184" t="s">
        <v>1213</v>
      </c>
      <c r="D4184" t="s">
        <v>130</v>
      </c>
      <c r="E4184" t="s">
        <v>48</v>
      </c>
      <c r="F4184">
        <v>37</v>
      </c>
      <c r="G4184" t="s">
        <v>192</v>
      </c>
      <c r="H4184" t="s">
        <v>27</v>
      </c>
      <c r="I4184" t="s">
        <v>349</v>
      </c>
      <c r="J4184" t="s">
        <v>350</v>
      </c>
      <c r="K4184" t="s">
        <v>82</v>
      </c>
      <c r="L4184" t="s">
        <v>238</v>
      </c>
      <c r="M4184">
        <v>2</v>
      </c>
      <c r="N4184" s="2">
        <v>1599</v>
      </c>
      <c r="O4184" s="3">
        <v>0.15</v>
      </c>
      <c r="P4184" s="2">
        <v>1840</v>
      </c>
      <c r="Q4184" t="s">
        <v>32</v>
      </c>
      <c r="R4184" t="s">
        <v>33</v>
      </c>
      <c r="S4184" t="s">
        <v>57</v>
      </c>
      <c r="T4184" s="4">
        <v>4</v>
      </c>
      <c r="U4184" s="11">
        <f t="shared" si="65"/>
        <v>3198</v>
      </c>
      <c r="V4184" s="11">
        <f>tbl_EcommerceSales[[#This Row],[Gross_Sales]]*tbl_EcommerceSales[[#This Row],[Discount]]</f>
        <v>479.7</v>
      </c>
      <c r="W4184" s="11">
        <f>tbl_EcommerceSales[[#This Row],[Gross_Sales]]-tbl_EcommerceSales[[#This Row],[Discount_Amount]]</f>
        <v>2718.3</v>
      </c>
      <c r="X4184" s="11">
        <f>tbl_EcommerceSales[[#This Row],[Quantity]] * _xlfn.XLOOKUP(tbl_EcommerceSales[[#This Row],[Product_ID]], Product_Master!A:A, Product_Master!F:F)</f>
        <v>1840</v>
      </c>
      <c r="Y4184" s="11">
        <f>tbl_EcommerceSales[[#This Row],[Net_Revenue]]-tbl_EcommerceSales[[#This Row],[Total_Cost]]</f>
        <v>878.30000000000018</v>
      </c>
      <c r="Z4184" s="9">
        <f>IFERROR(#REF!/tbl_EcommerceSales[[#This Row],[Total_Cost]], 0)</f>
        <v>0</v>
      </c>
      <c r="AA4184" t="str">
        <f>TEXT(tbl_EcommerceSales[[#This Row],[Order_Date]],"mmm")</f>
        <v>Apr</v>
      </c>
      <c r="AB4184">
        <f>YEAR(tbl_EcommerceSales[[#This Row],[Order_Date]])</f>
        <v>2026</v>
      </c>
      <c r="AC4184" t="str">
        <f>IF(tbl_EcommerceSales[[#This Row],[Age]]&lt;18,"Under 18",IF(tbl_EcommerceSales[[#This Row],[Age]]&lt;=25,"18-25",IF(tbl_EcommerceSales[[#This Row],[Age]]&lt;=35,"26-35",IF(tbl_EcommerceSales[[#This Row],[Age]]&lt;=45,"36-45",IF(tbl_EcommerceSales[[#This Row],[Age]]&lt;=55,"46-55","56+")))))</f>
        <v>36-45</v>
      </c>
    </row>
    <row r="4185" spans="1:29" x14ac:dyDescent="0.35">
      <c r="A4185" t="s">
        <v>6269</v>
      </c>
      <c r="B4185" s="7">
        <v>46113</v>
      </c>
      <c r="C4185" t="s">
        <v>4190</v>
      </c>
      <c r="D4185" t="s">
        <v>148</v>
      </c>
      <c r="E4185" t="s">
        <v>48</v>
      </c>
      <c r="F4185">
        <v>43</v>
      </c>
      <c r="G4185" t="s">
        <v>87</v>
      </c>
      <c r="H4185" t="s">
        <v>88</v>
      </c>
      <c r="I4185" t="s">
        <v>221</v>
      </c>
      <c r="J4185" t="s">
        <v>222</v>
      </c>
      <c r="K4185" t="s">
        <v>177</v>
      </c>
      <c r="L4185" t="s">
        <v>208</v>
      </c>
      <c r="M4185">
        <v>1</v>
      </c>
      <c r="N4185" s="2">
        <v>1499</v>
      </c>
      <c r="O4185" s="3">
        <v>0.2</v>
      </c>
      <c r="P4185" s="2">
        <v>800</v>
      </c>
      <c r="Q4185" t="s">
        <v>44</v>
      </c>
      <c r="R4185" t="s">
        <v>93</v>
      </c>
      <c r="S4185" t="s">
        <v>57</v>
      </c>
      <c r="T4185" s="4">
        <v>4</v>
      </c>
      <c r="U4185" s="11">
        <f t="shared" si="65"/>
        <v>1499</v>
      </c>
      <c r="V4185" s="11">
        <f>tbl_EcommerceSales[[#This Row],[Gross_Sales]]*tbl_EcommerceSales[[#This Row],[Discount]]</f>
        <v>299.8</v>
      </c>
      <c r="W4185" s="11">
        <f>tbl_EcommerceSales[[#This Row],[Gross_Sales]]-tbl_EcommerceSales[[#This Row],[Discount_Amount]]</f>
        <v>1199.2</v>
      </c>
      <c r="X4185" s="11">
        <f>tbl_EcommerceSales[[#This Row],[Quantity]] * _xlfn.XLOOKUP(tbl_EcommerceSales[[#This Row],[Product_ID]], Product_Master!A:A, Product_Master!F:F)</f>
        <v>800</v>
      </c>
      <c r="Y4185" s="11">
        <f>tbl_EcommerceSales[[#This Row],[Net_Revenue]]-tbl_EcommerceSales[[#This Row],[Total_Cost]]</f>
        <v>399.20000000000005</v>
      </c>
      <c r="Z4185" s="9">
        <f>IFERROR(#REF!/tbl_EcommerceSales[[#This Row],[Total_Cost]], 0)</f>
        <v>0</v>
      </c>
      <c r="AA4185" t="str">
        <f>TEXT(tbl_EcommerceSales[[#This Row],[Order_Date]],"mmm")</f>
        <v>Apr</v>
      </c>
      <c r="AB4185">
        <f>YEAR(tbl_EcommerceSales[[#This Row],[Order_Date]])</f>
        <v>2026</v>
      </c>
      <c r="AC4185" t="str">
        <f>IF(tbl_EcommerceSales[[#This Row],[Age]]&lt;18,"Under 18",IF(tbl_EcommerceSales[[#This Row],[Age]]&lt;=25,"18-25",IF(tbl_EcommerceSales[[#This Row],[Age]]&lt;=35,"26-35",IF(tbl_EcommerceSales[[#This Row],[Age]]&lt;=45,"36-45",IF(tbl_EcommerceSales[[#This Row],[Age]]&lt;=55,"46-55","56+")))))</f>
        <v>36-45</v>
      </c>
    </row>
    <row r="4186" spans="1:29" x14ac:dyDescent="0.35">
      <c r="A4186" t="s">
        <v>6270</v>
      </c>
      <c r="B4186" s="7">
        <v>46113</v>
      </c>
      <c r="C4186" t="s">
        <v>1538</v>
      </c>
      <c r="D4186" t="s">
        <v>205</v>
      </c>
      <c r="E4186" t="s">
        <v>48</v>
      </c>
      <c r="F4186">
        <v>21</v>
      </c>
      <c r="G4186" t="s">
        <v>71</v>
      </c>
      <c r="H4186" t="s">
        <v>72</v>
      </c>
      <c r="I4186" t="s">
        <v>117</v>
      </c>
      <c r="J4186" t="s">
        <v>118</v>
      </c>
      <c r="K4186" t="s">
        <v>82</v>
      </c>
      <c r="L4186" t="s">
        <v>119</v>
      </c>
      <c r="M4186">
        <v>2</v>
      </c>
      <c r="N4186" s="2">
        <v>3299</v>
      </c>
      <c r="O4186" s="3">
        <v>0.05</v>
      </c>
      <c r="P4186" s="2">
        <v>4200</v>
      </c>
      <c r="Q4186" t="s">
        <v>123</v>
      </c>
      <c r="R4186" t="s">
        <v>93</v>
      </c>
      <c r="S4186" t="s">
        <v>34</v>
      </c>
      <c r="T4186" s="4">
        <v>5</v>
      </c>
      <c r="U4186" s="11">
        <f t="shared" si="65"/>
        <v>6598</v>
      </c>
      <c r="V4186" s="11">
        <f>tbl_EcommerceSales[[#This Row],[Gross_Sales]]*tbl_EcommerceSales[[#This Row],[Discount]]</f>
        <v>329.90000000000003</v>
      </c>
      <c r="W4186" s="11">
        <f>tbl_EcommerceSales[[#This Row],[Gross_Sales]]-tbl_EcommerceSales[[#This Row],[Discount_Amount]]</f>
        <v>6268.1</v>
      </c>
      <c r="X4186" s="11">
        <f>tbl_EcommerceSales[[#This Row],[Quantity]] * _xlfn.XLOOKUP(tbl_EcommerceSales[[#This Row],[Product_ID]], Product_Master!A:A, Product_Master!F:F)</f>
        <v>4200</v>
      </c>
      <c r="Y4186" s="11">
        <f>tbl_EcommerceSales[[#This Row],[Net_Revenue]]-tbl_EcommerceSales[[#This Row],[Total_Cost]]</f>
        <v>2068.1000000000004</v>
      </c>
      <c r="Z4186" s="9">
        <f>IFERROR(#REF!/tbl_EcommerceSales[[#This Row],[Total_Cost]], 0)</f>
        <v>0</v>
      </c>
      <c r="AA4186" t="str">
        <f>TEXT(tbl_EcommerceSales[[#This Row],[Order_Date]],"mmm")</f>
        <v>Apr</v>
      </c>
      <c r="AB4186">
        <f>YEAR(tbl_EcommerceSales[[#This Row],[Order_Date]])</f>
        <v>2026</v>
      </c>
      <c r="AC4186" t="str">
        <f>IF(tbl_EcommerceSales[[#This Row],[Age]]&lt;18,"Under 18",IF(tbl_EcommerceSales[[#This Row],[Age]]&lt;=25,"18-25",IF(tbl_EcommerceSales[[#This Row],[Age]]&lt;=35,"26-35",IF(tbl_EcommerceSales[[#This Row],[Age]]&lt;=45,"36-45",IF(tbl_EcommerceSales[[#This Row],[Age]]&lt;=55,"46-55","56+")))))</f>
        <v>18-25</v>
      </c>
    </row>
    <row r="4187" spans="1:29" x14ac:dyDescent="0.35">
      <c r="A4187" t="s">
        <v>6271</v>
      </c>
      <c r="B4187" s="7">
        <v>46113</v>
      </c>
      <c r="C4187" t="s">
        <v>1641</v>
      </c>
      <c r="D4187" t="s">
        <v>151</v>
      </c>
      <c r="E4187" t="s">
        <v>48</v>
      </c>
      <c r="F4187">
        <v>30</v>
      </c>
      <c r="G4187" t="s">
        <v>145</v>
      </c>
      <c r="H4187" t="s">
        <v>39</v>
      </c>
      <c r="I4187" t="s">
        <v>160</v>
      </c>
      <c r="J4187" t="s">
        <v>161</v>
      </c>
      <c r="K4187" t="s">
        <v>91</v>
      </c>
      <c r="L4187" t="s">
        <v>133</v>
      </c>
      <c r="M4187">
        <v>2</v>
      </c>
      <c r="N4187" s="2">
        <v>1099</v>
      </c>
      <c r="O4187" s="3">
        <v>0.15</v>
      </c>
      <c r="P4187" s="2">
        <v>1040</v>
      </c>
      <c r="Q4187" t="s">
        <v>32</v>
      </c>
      <c r="R4187" t="s">
        <v>33</v>
      </c>
      <c r="S4187" t="s">
        <v>57</v>
      </c>
      <c r="T4187" s="4">
        <v>5</v>
      </c>
      <c r="U4187" s="11">
        <f t="shared" si="65"/>
        <v>2198</v>
      </c>
      <c r="V4187" s="11">
        <f>tbl_EcommerceSales[[#This Row],[Gross_Sales]]*tbl_EcommerceSales[[#This Row],[Discount]]</f>
        <v>329.7</v>
      </c>
      <c r="W4187" s="11">
        <f>tbl_EcommerceSales[[#This Row],[Gross_Sales]]-tbl_EcommerceSales[[#This Row],[Discount_Amount]]</f>
        <v>1868.3</v>
      </c>
      <c r="X4187" s="11">
        <f>tbl_EcommerceSales[[#This Row],[Quantity]] * _xlfn.XLOOKUP(tbl_EcommerceSales[[#This Row],[Product_ID]], Product_Master!A:A, Product_Master!F:F)</f>
        <v>1040</v>
      </c>
      <c r="Y4187" s="11">
        <f>tbl_EcommerceSales[[#This Row],[Net_Revenue]]-tbl_EcommerceSales[[#This Row],[Total_Cost]]</f>
        <v>828.3</v>
      </c>
      <c r="Z4187" s="9">
        <f>IFERROR(#REF!/tbl_EcommerceSales[[#This Row],[Total_Cost]], 0)</f>
        <v>0</v>
      </c>
      <c r="AA4187" t="str">
        <f>TEXT(tbl_EcommerceSales[[#This Row],[Order_Date]],"mmm")</f>
        <v>Apr</v>
      </c>
      <c r="AB4187">
        <f>YEAR(tbl_EcommerceSales[[#This Row],[Order_Date]])</f>
        <v>2026</v>
      </c>
      <c r="AC4187" t="str">
        <f>IF(tbl_EcommerceSales[[#This Row],[Age]]&lt;18,"Under 18",IF(tbl_EcommerceSales[[#This Row],[Age]]&lt;=25,"18-25",IF(tbl_EcommerceSales[[#This Row],[Age]]&lt;=35,"26-35",IF(tbl_EcommerceSales[[#This Row],[Age]]&lt;=45,"36-45",IF(tbl_EcommerceSales[[#This Row],[Age]]&lt;=55,"46-55","56+")))))</f>
        <v>26-35</v>
      </c>
    </row>
    <row r="4188" spans="1:29" x14ac:dyDescent="0.35">
      <c r="A4188" t="s">
        <v>6272</v>
      </c>
      <c r="B4188" s="7">
        <v>46114</v>
      </c>
      <c r="C4188" t="s">
        <v>1415</v>
      </c>
      <c r="D4188" t="s">
        <v>232</v>
      </c>
      <c r="E4188" t="s">
        <v>48</v>
      </c>
      <c r="F4188">
        <v>29</v>
      </c>
      <c r="G4188" t="s">
        <v>192</v>
      </c>
      <c r="H4188" t="s">
        <v>27</v>
      </c>
      <c r="I4188" t="s">
        <v>349</v>
      </c>
      <c r="J4188" t="s">
        <v>350</v>
      </c>
      <c r="K4188" t="s">
        <v>82</v>
      </c>
      <c r="L4188" t="s">
        <v>238</v>
      </c>
      <c r="M4188">
        <v>1</v>
      </c>
      <c r="N4188" s="2">
        <v>1599</v>
      </c>
      <c r="O4188" s="3">
        <v>0</v>
      </c>
      <c r="P4188" s="2">
        <v>920</v>
      </c>
      <c r="Q4188" t="s">
        <v>156</v>
      </c>
      <c r="R4188" t="s">
        <v>33</v>
      </c>
      <c r="S4188" t="s">
        <v>57</v>
      </c>
      <c r="T4188" s="4">
        <v>2</v>
      </c>
      <c r="U4188" s="11">
        <f t="shared" si="65"/>
        <v>1599</v>
      </c>
      <c r="V4188" s="11">
        <f>tbl_EcommerceSales[[#This Row],[Gross_Sales]]*tbl_EcommerceSales[[#This Row],[Discount]]</f>
        <v>0</v>
      </c>
      <c r="W4188" s="11">
        <f>tbl_EcommerceSales[[#This Row],[Gross_Sales]]-tbl_EcommerceSales[[#This Row],[Discount_Amount]]</f>
        <v>1599</v>
      </c>
      <c r="X4188" s="11">
        <f>tbl_EcommerceSales[[#This Row],[Quantity]] * _xlfn.XLOOKUP(tbl_EcommerceSales[[#This Row],[Product_ID]], Product_Master!A:A, Product_Master!F:F)</f>
        <v>920</v>
      </c>
      <c r="Y4188" s="11">
        <f>tbl_EcommerceSales[[#This Row],[Net_Revenue]]-tbl_EcommerceSales[[#This Row],[Total_Cost]]</f>
        <v>679</v>
      </c>
      <c r="Z4188" s="9">
        <f>IFERROR(#REF!/tbl_EcommerceSales[[#This Row],[Total_Cost]], 0)</f>
        <v>0</v>
      </c>
      <c r="AA4188" t="str">
        <f>TEXT(tbl_EcommerceSales[[#This Row],[Order_Date]],"mmm")</f>
        <v>Apr</v>
      </c>
      <c r="AB4188">
        <f>YEAR(tbl_EcommerceSales[[#This Row],[Order_Date]])</f>
        <v>2026</v>
      </c>
      <c r="AC4188" t="str">
        <f>IF(tbl_EcommerceSales[[#This Row],[Age]]&lt;18,"Under 18",IF(tbl_EcommerceSales[[#This Row],[Age]]&lt;=25,"18-25",IF(tbl_EcommerceSales[[#This Row],[Age]]&lt;=35,"26-35",IF(tbl_EcommerceSales[[#This Row],[Age]]&lt;=45,"36-45",IF(tbl_EcommerceSales[[#This Row],[Age]]&lt;=55,"46-55","56+")))))</f>
        <v>26-35</v>
      </c>
    </row>
    <row r="4189" spans="1:29" x14ac:dyDescent="0.35">
      <c r="A4189" t="s">
        <v>6273</v>
      </c>
      <c r="B4189" s="7">
        <v>46114</v>
      </c>
      <c r="C4189" t="s">
        <v>2179</v>
      </c>
      <c r="D4189" t="s">
        <v>170</v>
      </c>
      <c r="E4189" t="s">
        <v>48</v>
      </c>
      <c r="F4189">
        <v>54</v>
      </c>
      <c r="G4189" t="s">
        <v>87</v>
      </c>
      <c r="H4189" t="s">
        <v>88</v>
      </c>
      <c r="I4189" t="s">
        <v>206</v>
      </c>
      <c r="J4189" t="s">
        <v>207</v>
      </c>
      <c r="K4189" t="s">
        <v>177</v>
      </c>
      <c r="L4189" t="s">
        <v>208</v>
      </c>
      <c r="M4189">
        <v>1</v>
      </c>
      <c r="N4189" s="2">
        <v>2199</v>
      </c>
      <c r="O4189" s="3">
        <v>0.25</v>
      </c>
      <c r="P4189" s="2">
        <v>1250</v>
      </c>
      <c r="Q4189" t="s">
        <v>44</v>
      </c>
      <c r="R4189" t="s">
        <v>33</v>
      </c>
      <c r="S4189" t="s">
        <v>34</v>
      </c>
      <c r="T4189" s="4">
        <v>4</v>
      </c>
      <c r="U4189" s="11">
        <f t="shared" si="65"/>
        <v>2199</v>
      </c>
      <c r="V4189" s="11">
        <f>tbl_EcommerceSales[[#This Row],[Gross_Sales]]*tbl_EcommerceSales[[#This Row],[Discount]]</f>
        <v>549.75</v>
      </c>
      <c r="W4189" s="11">
        <f>tbl_EcommerceSales[[#This Row],[Gross_Sales]]-tbl_EcommerceSales[[#This Row],[Discount_Amount]]</f>
        <v>1649.25</v>
      </c>
      <c r="X4189" s="11">
        <f>tbl_EcommerceSales[[#This Row],[Quantity]] * _xlfn.XLOOKUP(tbl_EcommerceSales[[#This Row],[Product_ID]], Product_Master!A:A, Product_Master!F:F)</f>
        <v>1250</v>
      </c>
      <c r="Y4189" s="11">
        <f>tbl_EcommerceSales[[#This Row],[Net_Revenue]]-tbl_EcommerceSales[[#This Row],[Total_Cost]]</f>
        <v>399.25</v>
      </c>
      <c r="Z4189" s="9">
        <f>IFERROR(#REF!/tbl_EcommerceSales[[#This Row],[Total_Cost]], 0)</f>
        <v>0</v>
      </c>
      <c r="AA4189" t="str">
        <f>TEXT(tbl_EcommerceSales[[#This Row],[Order_Date]],"mmm")</f>
        <v>Apr</v>
      </c>
      <c r="AB4189">
        <f>YEAR(tbl_EcommerceSales[[#This Row],[Order_Date]])</f>
        <v>2026</v>
      </c>
      <c r="AC4189" t="str">
        <f>IF(tbl_EcommerceSales[[#This Row],[Age]]&lt;18,"Under 18",IF(tbl_EcommerceSales[[#This Row],[Age]]&lt;=25,"18-25",IF(tbl_EcommerceSales[[#This Row],[Age]]&lt;=35,"26-35",IF(tbl_EcommerceSales[[#This Row],[Age]]&lt;=45,"36-45",IF(tbl_EcommerceSales[[#This Row],[Age]]&lt;=55,"46-55","56+")))))</f>
        <v>46-55</v>
      </c>
    </row>
    <row r="4190" spans="1:29" x14ac:dyDescent="0.35">
      <c r="A4190" t="s">
        <v>6274</v>
      </c>
      <c r="B4190" s="7">
        <v>46114</v>
      </c>
      <c r="C4190" t="s">
        <v>6275</v>
      </c>
      <c r="D4190" t="s">
        <v>269</v>
      </c>
      <c r="E4190" t="s">
        <v>48</v>
      </c>
      <c r="F4190">
        <v>35</v>
      </c>
      <c r="G4190" t="s">
        <v>122</v>
      </c>
      <c r="H4190" t="s">
        <v>72</v>
      </c>
      <c r="I4190" t="s">
        <v>517</v>
      </c>
      <c r="J4190" t="s">
        <v>518</v>
      </c>
      <c r="K4190" t="s">
        <v>30</v>
      </c>
      <c r="L4190" t="s">
        <v>278</v>
      </c>
      <c r="M4190">
        <v>2</v>
      </c>
      <c r="N4190" s="2">
        <v>1299</v>
      </c>
      <c r="O4190" s="3">
        <v>0</v>
      </c>
      <c r="P4190" s="2">
        <v>1380</v>
      </c>
      <c r="Q4190" t="s">
        <v>123</v>
      </c>
      <c r="R4190" t="s">
        <v>33</v>
      </c>
      <c r="S4190" t="s">
        <v>34</v>
      </c>
      <c r="T4190" s="4">
        <v>5</v>
      </c>
      <c r="U4190" s="11">
        <f t="shared" si="65"/>
        <v>2598</v>
      </c>
      <c r="V4190" s="11">
        <f>tbl_EcommerceSales[[#This Row],[Gross_Sales]]*tbl_EcommerceSales[[#This Row],[Discount]]</f>
        <v>0</v>
      </c>
      <c r="W4190" s="11">
        <f>tbl_EcommerceSales[[#This Row],[Gross_Sales]]-tbl_EcommerceSales[[#This Row],[Discount_Amount]]</f>
        <v>2598</v>
      </c>
      <c r="X4190" s="11">
        <f>tbl_EcommerceSales[[#This Row],[Quantity]] * _xlfn.XLOOKUP(tbl_EcommerceSales[[#This Row],[Product_ID]], Product_Master!A:A, Product_Master!F:F)</f>
        <v>1380</v>
      </c>
      <c r="Y4190" s="11">
        <f>tbl_EcommerceSales[[#This Row],[Net_Revenue]]-tbl_EcommerceSales[[#This Row],[Total_Cost]]</f>
        <v>1218</v>
      </c>
      <c r="Z4190" s="9">
        <f>IFERROR(#REF!/tbl_EcommerceSales[[#This Row],[Total_Cost]], 0)</f>
        <v>0</v>
      </c>
      <c r="AA4190" t="str">
        <f>TEXT(tbl_EcommerceSales[[#This Row],[Order_Date]],"mmm")</f>
        <v>Apr</v>
      </c>
      <c r="AB4190">
        <f>YEAR(tbl_EcommerceSales[[#This Row],[Order_Date]])</f>
        <v>2026</v>
      </c>
      <c r="AC4190" t="str">
        <f>IF(tbl_EcommerceSales[[#This Row],[Age]]&lt;18,"Under 18",IF(tbl_EcommerceSales[[#This Row],[Age]]&lt;=25,"18-25",IF(tbl_EcommerceSales[[#This Row],[Age]]&lt;=35,"26-35",IF(tbl_EcommerceSales[[#This Row],[Age]]&lt;=45,"36-45",IF(tbl_EcommerceSales[[#This Row],[Age]]&lt;=55,"46-55","56+")))))</f>
        <v>26-35</v>
      </c>
    </row>
    <row r="4191" spans="1:29" x14ac:dyDescent="0.35">
      <c r="A4191" t="s">
        <v>6276</v>
      </c>
      <c r="B4191" s="7">
        <v>46114</v>
      </c>
      <c r="C4191" t="s">
        <v>4303</v>
      </c>
      <c r="D4191" t="s">
        <v>102</v>
      </c>
      <c r="E4191" t="s">
        <v>25</v>
      </c>
      <c r="F4191">
        <v>37</v>
      </c>
      <c r="G4191" t="s">
        <v>87</v>
      </c>
      <c r="H4191" t="s">
        <v>88</v>
      </c>
      <c r="I4191" t="s">
        <v>206</v>
      </c>
      <c r="J4191" t="s">
        <v>207</v>
      </c>
      <c r="K4191" t="s">
        <v>177</v>
      </c>
      <c r="L4191" t="s">
        <v>208</v>
      </c>
      <c r="M4191">
        <v>1</v>
      </c>
      <c r="N4191" s="2">
        <v>2199</v>
      </c>
      <c r="O4191" s="3">
        <v>0.1</v>
      </c>
      <c r="P4191" s="2">
        <v>1250</v>
      </c>
      <c r="Q4191" t="s">
        <v>156</v>
      </c>
      <c r="R4191" t="s">
        <v>93</v>
      </c>
      <c r="S4191" t="s">
        <v>34</v>
      </c>
      <c r="T4191" s="4">
        <v>5</v>
      </c>
      <c r="U4191" s="11">
        <f t="shared" si="65"/>
        <v>2199</v>
      </c>
      <c r="V4191" s="11">
        <f>tbl_EcommerceSales[[#This Row],[Gross_Sales]]*tbl_EcommerceSales[[#This Row],[Discount]]</f>
        <v>219.9</v>
      </c>
      <c r="W4191" s="11">
        <f>tbl_EcommerceSales[[#This Row],[Gross_Sales]]-tbl_EcommerceSales[[#This Row],[Discount_Amount]]</f>
        <v>1979.1</v>
      </c>
      <c r="X4191" s="11">
        <f>tbl_EcommerceSales[[#This Row],[Quantity]] * _xlfn.XLOOKUP(tbl_EcommerceSales[[#This Row],[Product_ID]], Product_Master!A:A, Product_Master!F:F)</f>
        <v>1250</v>
      </c>
      <c r="Y4191" s="11">
        <f>tbl_EcommerceSales[[#This Row],[Net_Revenue]]-tbl_EcommerceSales[[#This Row],[Total_Cost]]</f>
        <v>729.09999999999991</v>
      </c>
      <c r="Z4191" s="9">
        <f>IFERROR(#REF!/tbl_EcommerceSales[[#This Row],[Total_Cost]], 0)</f>
        <v>0</v>
      </c>
      <c r="AA4191" t="str">
        <f>TEXT(tbl_EcommerceSales[[#This Row],[Order_Date]],"mmm")</f>
        <v>Apr</v>
      </c>
      <c r="AB4191">
        <f>YEAR(tbl_EcommerceSales[[#This Row],[Order_Date]])</f>
        <v>2026</v>
      </c>
      <c r="AC4191" t="str">
        <f>IF(tbl_EcommerceSales[[#This Row],[Age]]&lt;18,"Under 18",IF(tbl_EcommerceSales[[#This Row],[Age]]&lt;=25,"18-25",IF(tbl_EcommerceSales[[#This Row],[Age]]&lt;=35,"26-35",IF(tbl_EcommerceSales[[#This Row],[Age]]&lt;=45,"36-45",IF(tbl_EcommerceSales[[#This Row],[Age]]&lt;=55,"46-55","56+")))))</f>
        <v>36-45</v>
      </c>
    </row>
    <row r="4192" spans="1:29" x14ac:dyDescent="0.35">
      <c r="A4192" t="s">
        <v>6277</v>
      </c>
      <c r="B4192" s="7">
        <v>46114</v>
      </c>
      <c r="C4192" t="s">
        <v>1454</v>
      </c>
      <c r="D4192" t="s">
        <v>66</v>
      </c>
      <c r="E4192" t="s">
        <v>48</v>
      </c>
      <c r="F4192">
        <v>29</v>
      </c>
      <c r="G4192" t="s">
        <v>61</v>
      </c>
      <c r="H4192" t="s">
        <v>27</v>
      </c>
      <c r="I4192" t="s">
        <v>175</v>
      </c>
      <c r="J4192" t="s">
        <v>176</v>
      </c>
      <c r="K4192" t="s">
        <v>177</v>
      </c>
      <c r="L4192" t="s">
        <v>178</v>
      </c>
      <c r="M4192">
        <v>1</v>
      </c>
      <c r="N4192" s="2">
        <v>699</v>
      </c>
      <c r="O4192" s="3">
        <v>0.25</v>
      </c>
      <c r="P4192" s="2">
        <v>320</v>
      </c>
      <c r="Q4192" t="s">
        <v>32</v>
      </c>
      <c r="R4192" t="s">
        <v>33</v>
      </c>
      <c r="S4192" t="s">
        <v>57</v>
      </c>
      <c r="T4192" s="4">
        <v>4</v>
      </c>
      <c r="U4192" s="11">
        <f t="shared" si="65"/>
        <v>699</v>
      </c>
      <c r="V4192" s="11">
        <f>tbl_EcommerceSales[[#This Row],[Gross_Sales]]*tbl_EcommerceSales[[#This Row],[Discount]]</f>
        <v>174.75</v>
      </c>
      <c r="W4192" s="11">
        <f>tbl_EcommerceSales[[#This Row],[Gross_Sales]]-tbl_EcommerceSales[[#This Row],[Discount_Amount]]</f>
        <v>524.25</v>
      </c>
      <c r="X4192" s="11">
        <f>tbl_EcommerceSales[[#This Row],[Quantity]] * _xlfn.XLOOKUP(tbl_EcommerceSales[[#This Row],[Product_ID]], Product_Master!A:A, Product_Master!F:F)</f>
        <v>320</v>
      </c>
      <c r="Y4192" s="11">
        <f>tbl_EcommerceSales[[#This Row],[Net_Revenue]]-tbl_EcommerceSales[[#This Row],[Total_Cost]]</f>
        <v>204.25</v>
      </c>
      <c r="Z4192" s="9">
        <f>IFERROR(#REF!/tbl_EcommerceSales[[#This Row],[Total_Cost]], 0)</f>
        <v>0</v>
      </c>
      <c r="AA4192" t="str">
        <f>TEXT(tbl_EcommerceSales[[#This Row],[Order_Date]],"mmm")</f>
        <v>Apr</v>
      </c>
      <c r="AB4192">
        <f>YEAR(tbl_EcommerceSales[[#This Row],[Order_Date]])</f>
        <v>2026</v>
      </c>
      <c r="AC4192" t="str">
        <f>IF(tbl_EcommerceSales[[#This Row],[Age]]&lt;18,"Under 18",IF(tbl_EcommerceSales[[#This Row],[Age]]&lt;=25,"18-25",IF(tbl_EcommerceSales[[#This Row],[Age]]&lt;=35,"26-35",IF(tbl_EcommerceSales[[#This Row],[Age]]&lt;=45,"36-45",IF(tbl_EcommerceSales[[#This Row],[Age]]&lt;=55,"46-55","56+")))))</f>
        <v>26-35</v>
      </c>
    </row>
    <row r="4193" spans="1:29" x14ac:dyDescent="0.35">
      <c r="A4193" t="s">
        <v>6278</v>
      </c>
      <c r="B4193" s="7">
        <v>46114</v>
      </c>
      <c r="C4193" t="s">
        <v>2690</v>
      </c>
      <c r="D4193" t="s">
        <v>216</v>
      </c>
      <c r="E4193" t="s">
        <v>25</v>
      </c>
      <c r="F4193">
        <v>48</v>
      </c>
      <c r="G4193" t="s">
        <v>152</v>
      </c>
      <c r="H4193" t="s">
        <v>72</v>
      </c>
      <c r="I4193" t="s">
        <v>257</v>
      </c>
      <c r="J4193" t="s">
        <v>258</v>
      </c>
      <c r="K4193" t="s">
        <v>55</v>
      </c>
      <c r="L4193" t="s">
        <v>56</v>
      </c>
      <c r="M4193">
        <v>4</v>
      </c>
      <c r="N4193" s="2">
        <v>1999</v>
      </c>
      <c r="O4193" s="3">
        <v>0.1</v>
      </c>
      <c r="P4193" s="2">
        <v>4200</v>
      </c>
      <c r="Q4193" t="s">
        <v>44</v>
      </c>
      <c r="R4193" t="s">
        <v>33</v>
      </c>
      <c r="S4193" t="s">
        <v>34</v>
      </c>
      <c r="T4193" s="4">
        <v>2</v>
      </c>
      <c r="U4193" s="11">
        <f t="shared" si="65"/>
        <v>7996</v>
      </c>
      <c r="V4193" s="11">
        <f>tbl_EcommerceSales[[#This Row],[Gross_Sales]]*tbl_EcommerceSales[[#This Row],[Discount]]</f>
        <v>799.6</v>
      </c>
      <c r="W4193" s="11">
        <f>tbl_EcommerceSales[[#This Row],[Gross_Sales]]-tbl_EcommerceSales[[#This Row],[Discount_Amount]]</f>
        <v>7196.4</v>
      </c>
      <c r="X4193" s="11">
        <f>tbl_EcommerceSales[[#This Row],[Quantity]] * _xlfn.XLOOKUP(tbl_EcommerceSales[[#This Row],[Product_ID]], Product_Master!A:A, Product_Master!F:F)</f>
        <v>4200</v>
      </c>
      <c r="Y4193" s="11">
        <f>tbl_EcommerceSales[[#This Row],[Net_Revenue]]-tbl_EcommerceSales[[#This Row],[Total_Cost]]</f>
        <v>2996.3999999999996</v>
      </c>
      <c r="Z4193" s="9">
        <f>IFERROR(#REF!/tbl_EcommerceSales[[#This Row],[Total_Cost]], 0)</f>
        <v>0</v>
      </c>
      <c r="AA4193" t="str">
        <f>TEXT(tbl_EcommerceSales[[#This Row],[Order_Date]],"mmm")</f>
        <v>Apr</v>
      </c>
      <c r="AB4193">
        <f>YEAR(tbl_EcommerceSales[[#This Row],[Order_Date]])</f>
        <v>2026</v>
      </c>
      <c r="AC4193" t="str">
        <f>IF(tbl_EcommerceSales[[#This Row],[Age]]&lt;18,"Under 18",IF(tbl_EcommerceSales[[#This Row],[Age]]&lt;=25,"18-25",IF(tbl_EcommerceSales[[#This Row],[Age]]&lt;=35,"26-35",IF(tbl_EcommerceSales[[#This Row],[Age]]&lt;=45,"36-45",IF(tbl_EcommerceSales[[#This Row],[Age]]&lt;=55,"46-55","56+")))))</f>
        <v>46-55</v>
      </c>
    </row>
    <row r="4194" spans="1:29" x14ac:dyDescent="0.35">
      <c r="A4194" t="s">
        <v>6279</v>
      </c>
      <c r="B4194" s="7">
        <v>46114</v>
      </c>
      <c r="C4194" t="s">
        <v>2847</v>
      </c>
      <c r="D4194" t="s">
        <v>216</v>
      </c>
      <c r="E4194" t="s">
        <v>25</v>
      </c>
      <c r="F4194">
        <v>34</v>
      </c>
      <c r="G4194" t="s">
        <v>186</v>
      </c>
      <c r="H4194" t="s">
        <v>72</v>
      </c>
      <c r="I4194" t="s">
        <v>221</v>
      </c>
      <c r="J4194" t="s">
        <v>222</v>
      </c>
      <c r="K4194" t="s">
        <v>177</v>
      </c>
      <c r="L4194" t="s">
        <v>208</v>
      </c>
      <c r="M4194">
        <v>3</v>
      </c>
      <c r="N4194" s="2">
        <v>1499</v>
      </c>
      <c r="O4194" s="3">
        <v>0</v>
      </c>
      <c r="P4194" s="2">
        <v>2400</v>
      </c>
      <c r="Q4194" t="s">
        <v>76</v>
      </c>
      <c r="R4194" t="s">
        <v>33</v>
      </c>
      <c r="S4194" t="s">
        <v>34</v>
      </c>
      <c r="T4194" s="4">
        <v>5</v>
      </c>
      <c r="U4194" s="11">
        <f t="shared" si="65"/>
        <v>4497</v>
      </c>
      <c r="V4194" s="11">
        <f>tbl_EcommerceSales[[#This Row],[Gross_Sales]]*tbl_EcommerceSales[[#This Row],[Discount]]</f>
        <v>0</v>
      </c>
      <c r="W4194" s="11">
        <f>tbl_EcommerceSales[[#This Row],[Gross_Sales]]-tbl_EcommerceSales[[#This Row],[Discount_Amount]]</f>
        <v>4497</v>
      </c>
      <c r="X4194" s="11">
        <f>tbl_EcommerceSales[[#This Row],[Quantity]] * _xlfn.XLOOKUP(tbl_EcommerceSales[[#This Row],[Product_ID]], Product_Master!A:A, Product_Master!F:F)</f>
        <v>2400</v>
      </c>
      <c r="Y4194" s="11">
        <f>tbl_EcommerceSales[[#This Row],[Net_Revenue]]-tbl_EcommerceSales[[#This Row],[Total_Cost]]</f>
        <v>2097</v>
      </c>
      <c r="Z4194" s="9">
        <f>IFERROR(#REF!/tbl_EcommerceSales[[#This Row],[Total_Cost]], 0)</f>
        <v>0</v>
      </c>
      <c r="AA4194" t="str">
        <f>TEXT(tbl_EcommerceSales[[#This Row],[Order_Date]],"mmm")</f>
        <v>Apr</v>
      </c>
      <c r="AB4194">
        <f>YEAR(tbl_EcommerceSales[[#This Row],[Order_Date]])</f>
        <v>2026</v>
      </c>
      <c r="AC4194" t="str">
        <f>IF(tbl_EcommerceSales[[#This Row],[Age]]&lt;18,"Under 18",IF(tbl_EcommerceSales[[#This Row],[Age]]&lt;=25,"18-25",IF(tbl_EcommerceSales[[#This Row],[Age]]&lt;=35,"26-35",IF(tbl_EcommerceSales[[#This Row],[Age]]&lt;=45,"36-45",IF(tbl_EcommerceSales[[#This Row],[Age]]&lt;=55,"46-55","56+")))))</f>
        <v>26-35</v>
      </c>
    </row>
    <row r="4195" spans="1:29" x14ac:dyDescent="0.35">
      <c r="A4195" t="s">
        <v>6280</v>
      </c>
      <c r="B4195" s="7">
        <v>46114</v>
      </c>
      <c r="C4195" t="s">
        <v>3363</v>
      </c>
      <c r="D4195" t="s">
        <v>254</v>
      </c>
      <c r="E4195" t="s">
        <v>48</v>
      </c>
      <c r="F4195">
        <v>28</v>
      </c>
      <c r="G4195" t="s">
        <v>52</v>
      </c>
      <c r="H4195" t="s">
        <v>27</v>
      </c>
      <c r="I4195" t="s">
        <v>40</v>
      </c>
      <c r="J4195" t="s">
        <v>41</v>
      </c>
      <c r="K4195" t="s">
        <v>42</v>
      </c>
      <c r="L4195" t="s">
        <v>43</v>
      </c>
      <c r="M4195">
        <v>1</v>
      </c>
      <c r="N4195" s="2">
        <v>699</v>
      </c>
      <c r="O4195" s="3">
        <v>0.1</v>
      </c>
      <c r="P4195" s="2">
        <v>310</v>
      </c>
      <c r="Q4195" t="s">
        <v>123</v>
      </c>
      <c r="R4195" t="s">
        <v>33</v>
      </c>
      <c r="S4195" t="s">
        <v>34</v>
      </c>
      <c r="T4195" s="4">
        <v>5</v>
      </c>
      <c r="U4195" s="11">
        <f t="shared" si="65"/>
        <v>699</v>
      </c>
      <c r="V4195" s="11">
        <f>tbl_EcommerceSales[[#This Row],[Gross_Sales]]*tbl_EcommerceSales[[#This Row],[Discount]]</f>
        <v>69.900000000000006</v>
      </c>
      <c r="W4195" s="11">
        <f>tbl_EcommerceSales[[#This Row],[Gross_Sales]]-tbl_EcommerceSales[[#This Row],[Discount_Amount]]</f>
        <v>629.1</v>
      </c>
      <c r="X4195" s="11">
        <f>tbl_EcommerceSales[[#This Row],[Quantity]] * _xlfn.XLOOKUP(tbl_EcommerceSales[[#This Row],[Product_ID]], Product_Master!A:A, Product_Master!F:F)</f>
        <v>310</v>
      </c>
      <c r="Y4195" s="11">
        <f>tbl_EcommerceSales[[#This Row],[Net_Revenue]]-tbl_EcommerceSales[[#This Row],[Total_Cost]]</f>
        <v>319.10000000000002</v>
      </c>
      <c r="Z4195" s="9">
        <f>IFERROR(#REF!/tbl_EcommerceSales[[#This Row],[Total_Cost]], 0)</f>
        <v>0</v>
      </c>
      <c r="AA4195" t="str">
        <f>TEXT(tbl_EcommerceSales[[#This Row],[Order_Date]],"mmm")</f>
        <v>Apr</v>
      </c>
      <c r="AB4195">
        <f>YEAR(tbl_EcommerceSales[[#This Row],[Order_Date]])</f>
        <v>2026</v>
      </c>
      <c r="AC4195" t="str">
        <f>IF(tbl_EcommerceSales[[#This Row],[Age]]&lt;18,"Under 18",IF(tbl_EcommerceSales[[#This Row],[Age]]&lt;=25,"18-25",IF(tbl_EcommerceSales[[#This Row],[Age]]&lt;=35,"26-35",IF(tbl_EcommerceSales[[#This Row],[Age]]&lt;=45,"36-45",IF(tbl_EcommerceSales[[#This Row],[Age]]&lt;=55,"46-55","56+")))))</f>
        <v>26-35</v>
      </c>
    </row>
    <row r="4196" spans="1:29" x14ac:dyDescent="0.35">
      <c r="A4196" t="s">
        <v>6281</v>
      </c>
      <c r="B4196" s="7">
        <v>46114</v>
      </c>
      <c r="C4196" t="s">
        <v>5874</v>
      </c>
      <c r="D4196" t="s">
        <v>305</v>
      </c>
      <c r="E4196" t="s">
        <v>48</v>
      </c>
      <c r="F4196">
        <v>40</v>
      </c>
      <c r="G4196" t="s">
        <v>174</v>
      </c>
      <c r="H4196" t="s">
        <v>39</v>
      </c>
      <c r="I4196" t="s">
        <v>349</v>
      </c>
      <c r="J4196" t="s">
        <v>350</v>
      </c>
      <c r="K4196" t="s">
        <v>82</v>
      </c>
      <c r="L4196" t="s">
        <v>238</v>
      </c>
      <c r="M4196">
        <v>1</v>
      </c>
      <c r="N4196" s="2">
        <v>1599</v>
      </c>
      <c r="O4196" s="3">
        <v>0</v>
      </c>
      <c r="P4196" s="2">
        <v>920</v>
      </c>
      <c r="Q4196" t="s">
        <v>32</v>
      </c>
      <c r="R4196" t="s">
        <v>33</v>
      </c>
      <c r="S4196" t="s">
        <v>34</v>
      </c>
      <c r="T4196" s="4">
        <v>5</v>
      </c>
      <c r="U4196" s="11">
        <f t="shared" si="65"/>
        <v>1599</v>
      </c>
      <c r="V4196" s="11">
        <f>tbl_EcommerceSales[[#This Row],[Gross_Sales]]*tbl_EcommerceSales[[#This Row],[Discount]]</f>
        <v>0</v>
      </c>
      <c r="W4196" s="11">
        <f>tbl_EcommerceSales[[#This Row],[Gross_Sales]]-tbl_EcommerceSales[[#This Row],[Discount_Amount]]</f>
        <v>1599</v>
      </c>
      <c r="X4196" s="11">
        <f>tbl_EcommerceSales[[#This Row],[Quantity]] * _xlfn.XLOOKUP(tbl_EcommerceSales[[#This Row],[Product_ID]], Product_Master!A:A, Product_Master!F:F)</f>
        <v>920</v>
      </c>
      <c r="Y4196" s="11">
        <f>tbl_EcommerceSales[[#This Row],[Net_Revenue]]-tbl_EcommerceSales[[#This Row],[Total_Cost]]</f>
        <v>679</v>
      </c>
      <c r="Z4196" s="9">
        <f>IFERROR(#REF!/tbl_EcommerceSales[[#This Row],[Total_Cost]], 0)</f>
        <v>0</v>
      </c>
      <c r="AA4196" t="str">
        <f>TEXT(tbl_EcommerceSales[[#This Row],[Order_Date]],"mmm")</f>
        <v>Apr</v>
      </c>
      <c r="AB4196">
        <f>YEAR(tbl_EcommerceSales[[#This Row],[Order_Date]])</f>
        <v>2026</v>
      </c>
      <c r="AC4196" t="str">
        <f>IF(tbl_EcommerceSales[[#This Row],[Age]]&lt;18,"Under 18",IF(tbl_EcommerceSales[[#This Row],[Age]]&lt;=25,"18-25",IF(tbl_EcommerceSales[[#This Row],[Age]]&lt;=35,"26-35",IF(tbl_EcommerceSales[[#This Row],[Age]]&lt;=45,"36-45",IF(tbl_EcommerceSales[[#This Row],[Age]]&lt;=55,"46-55","56+")))))</f>
        <v>36-45</v>
      </c>
    </row>
    <row r="4197" spans="1:29" x14ac:dyDescent="0.35">
      <c r="A4197" t="s">
        <v>6282</v>
      </c>
      <c r="B4197" s="7">
        <v>46115</v>
      </c>
      <c r="C4197" t="s">
        <v>2851</v>
      </c>
      <c r="D4197" t="s">
        <v>37</v>
      </c>
      <c r="E4197" t="s">
        <v>48</v>
      </c>
      <c r="F4197">
        <v>42</v>
      </c>
      <c r="G4197" t="s">
        <v>26</v>
      </c>
      <c r="H4197" t="s">
        <v>27</v>
      </c>
      <c r="I4197" t="s">
        <v>212</v>
      </c>
      <c r="J4197" t="s">
        <v>213</v>
      </c>
      <c r="K4197" t="s">
        <v>177</v>
      </c>
      <c r="L4197" t="s">
        <v>178</v>
      </c>
      <c r="M4197">
        <v>3</v>
      </c>
      <c r="N4197" s="2">
        <v>2499</v>
      </c>
      <c r="O4197" s="3">
        <v>0.2</v>
      </c>
      <c r="P4197" s="2">
        <v>4350</v>
      </c>
      <c r="Q4197" t="s">
        <v>44</v>
      </c>
      <c r="R4197" t="s">
        <v>33</v>
      </c>
      <c r="S4197" t="s">
        <v>34</v>
      </c>
      <c r="T4197" s="4">
        <v>5</v>
      </c>
      <c r="U4197" s="11">
        <f t="shared" si="65"/>
        <v>7497</v>
      </c>
      <c r="V4197" s="11">
        <f>tbl_EcommerceSales[[#This Row],[Gross_Sales]]*tbl_EcommerceSales[[#This Row],[Discount]]</f>
        <v>1499.4</v>
      </c>
      <c r="W4197" s="11">
        <f>tbl_EcommerceSales[[#This Row],[Gross_Sales]]-tbl_EcommerceSales[[#This Row],[Discount_Amount]]</f>
        <v>5997.6</v>
      </c>
      <c r="X4197" s="11">
        <f>tbl_EcommerceSales[[#This Row],[Quantity]] * _xlfn.XLOOKUP(tbl_EcommerceSales[[#This Row],[Product_ID]], Product_Master!A:A, Product_Master!F:F)</f>
        <v>4350</v>
      </c>
      <c r="Y4197" s="11">
        <f>tbl_EcommerceSales[[#This Row],[Net_Revenue]]-tbl_EcommerceSales[[#This Row],[Total_Cost]]</f>
        <v>1647.6000000000004</v>
      </c>
      <c r="Z4197" s="9">
        <f>IFERROR(#REF!/tbl_EcommerceSales[[#This Row],[Total_Cost]], 0)</f>
        <v>0</v>
      </c>
      <c r="AA4197" t="str">
        <f>TEXT(tbl_EcommerceSales[[#This Row],[Order_Date]],"mmm")</f>
        <v>Apr</v>
      </c>
      <c r="AB4197">
        <f>YEAR(tbl_EcommerceSales[[#This Row],[Order_Date]])</f>
        <v>2026</v>
      </c>
      <c r="AC4197" t="str">
        <f>IF(tbl_EcommerceSales[[#This Row],[Age]]&lt;18,"Under 18",IF(tbl_EcommerceSales[[#This Row],[Age]]&lt;=25,"18-25",IF(tbl_EcommerceSales[[#This Row],[Age]]&lt;=35,"26-35",IF(tbl_EcommerceSales[[#This Row],[Age]]&lt;=45,"36-45",IF(tbl_EcommerceSales[[#This Row],[Age]]&lt;=55,"46-55","56+")))))</f>
        <v>36-45</v>
      </c>
    </row>
    <row r="4198" spans="1:29" x14ac:dyDescent="0.35">
      <c r="A4198" t="s">
        <v>6283</v>
      </c>
      <c r="B4198" s="7">
        <v>46115</v>
      </c>
      <c r="C4198" t="s">
        <v>5474</v>
      </c>
      <c r="D4198" t="s">
        <v>66</v>
      </c>
      <c r="E4198" t="s">
        <v>48</v>
      </c>
      <c r="F4198">
        <v>29</v>
      </c>
      <c r="G4198" t="s">
        <v>38</v>
      </c>
      <c r="H4198" t="s">
        <v>39</v>
      </c>
      <c r="I4198" t="s">
        <v>126</v>
      </c>
      <c r="J4198" t="s">
        <v>127</v>
      </c>
      <c r="K4198" t="s">
        <v>82</v>
      </c>
      <c r="L4198" t="s">
        <v>83</v>
      </c>
      <c r="M4198">
        <v>3</v>
      </c>
      <c r="N4198" s="2">
        <v>1899</v>
      </c>
      <c r="O4198" s="3">
        <v>0.1</v>
      </c>
      <c r="P4198" s="2">
        <v>3360</v>
      </c>
      <c r="Q4198" t="s">
        <v>32</v>
      </c>
      <c r="R4198" t="s">
        <v>33</v>
      </c>
      <c r="S4198" t="s">
        <v>34</v>
      </c>
      <c r="T4198" s="4">
        <v>5</v>
      </c>
      <c r="U4198" s="11">
        <f t="shared" si="65"/>
        <v>5697</v>
      </c>
      <c r="V4198" s="11">
        <f>tbl_EcommerceSales[[#This Row],[Gross_Sales]]*tbl_EcommerceSales[[#This Row],[Discount]]</f>
        <v>569.70000000000005</v>
      </c>
      <c r="W4198" s="11">
        <f>tbl_EcommerceSales[[#This Row],[Gross_Sales]]-tbl_EcommerceSales[[#This Row],[Discount_Amount]]</f>
        <v>5127.3</v>
      </c>
      <c r="X4198" s="11">
        <f>tbl_EcommerceSales[[#This Row],[Quantity]] * _xlfn.XLOOKUP(tbl_EcommerceSales[[#This Row],[Product_ID]], Product_Master!A:A, Product_Master!F:F)</f>
        <v>3360</v>
      </c>
      <c r="Y4198" s="11">
        <f>tbl_EcommerceSales[[#This Row],[Net_Revenue]]-tbl_EcommerceSales[[#This Row],[Total_Cost]]</f>
        <v>1767.3000000000002</v>
      </c>
      <c r="Z4198" s="9">
        <f>IFERROR(#REF!/tbl_EcommerceSales[[#This Row],[Total_Cost]], 0)</f>
        <v>0</v>
      </c>
      <c r="AA4198" t="str">
        <f>TEXT(tbl_EcommerceSales[[#This Row],[Order_Date]],"mmm")</f>
        <v>Apr</v>
      </c>
      <c r="AB4198">
        <f>YEAR(tbl_EcommerceSales[[#This Row],[Order_Date]])</f>
        <v>2026</v>
      </c>
      <c r="AC4198" t="str">
        <f>IF(tbl_EcommerceSales[[#This Row],[Age]]&lt;18,"Under 18",IF(tbl_EcommerceSales[[#This Row],[Age]]&lt;=25,"18-25",IF(tbl_EcommerceSales[[#This Row],[Age]]&lt;=35,"26-35",IF(tbl_EcommerceSales[[#This Row],[Age]]&lt;=45,"36-45",IF(tbl_EcommerceSales[[#This Row],[Age]]&lt;=55,"46-55","56+")))))</f>
        <v>26-35</v>
      </c>
    </row>
    <row r="4199" spans="1:29" x14ac:dyDescent="0.35">
      <c r="A4199" t="s">
        <v>6284</v>
      </c>
      <c r="B4199" s="7">
        <v>46115</v>
      </c>
      <c r="C4199" t="s">
        <v>1079</v>
      </c>
      <c r="D4199" t="s">
        <v>181</v>
      </c>
      <c r="E4199" t="s">
        <v>25</v>
      </c>
      <c r="F4199">
        <v>34</v>
      </c>
      <c r="G4199" t="s">
        <v>103</v>
      </c>
      <c r="H4199" t="s">
        <v>27</v>
      </c>
      <c r="I4199" t="s">
        <v>294</v>
      </c>
      <c r="J4199" t="s">
        <v>295</v>
      </c>
      <c r="K4199" t="s">
        <v>91</v>
      </c>
      <c r="L4199" t="s">
        <v>296</v>
      </c>
      <c r="M4199">
        <v>1</v>
      </c>
      <c r="N4199" s="2">
        <v>699</v>
      </c>
      <c r="O4199" s="3">
        <v>0</v>
      </c>
      <c r="P4199" s="2">
        <v>300</v>
      </c>
      <c r="Q4199" t="s">
        <v>319</v>
      </c>
      <c r="R4199" t="s">
        <v>33</v>
      </c>
      <c r="S4199" t="s">
        <v>34</v>
      </c>
      <c r="T4199" s="4">
        <v>4</v>
      </c>
      <c r="U4199" s="11">
        <f t="shared" si="65"/>
        <v>699</v>
      </c>
      <c r="V4199" s="11">
        <f>tbl_EcommerceSales[[#This Row],[Gross_Sales]]*tbl_EcommerceSales[[#This Row],[Discount]]</f>
        <v>0</v>
      </c>
      <c r="W4199" s="11">
        <f>tbl_EcommerceSales[[#This Row],[Gross_Sales]]-tbl_EcommerceSales[[#This Row],[Discount_Amount]]</f>
        <v>699</v>
      </c>
      <c r="X4199" s="11">
        <f>tbl_EcommerceSales[[#This Row],[Quantity]] * _xlfn.XLOOKUP(tbl_EcommerceSales[[#This Row],[Product_ID]], Product_Master!A:A, Product_Master!F:F)</f>
        <v>300</v>
      </c>
      <c r="Y4199" s="11">
        <f>tbl_EcommerceSales[[#This Row],[Net_Revenue]]-tbl_EcommerceSales[[#This Row],[Total_Cost]]</f>
        <v>399</v>
      </c>
      <c r="Z4199" s="9">
        <f>IFERROR(#REF!/tbl_EcommerceSales[[#This Row],[Total_Cost]], 0)</f>
        <v>0</v>
      </c>
      <c r="AA4199" t="str">
        <f>TEXT(tbl_EcommerceSales[[#This Row],[Order_Date]],"mmm")</f>
        <v>Apr</v>
      </c>
      <c r="AB4199">
        <f>YEAR(tbl_EcommerceSales[[#This Row],[Order_Date]])</f>
        <v>2026</v>
      </c>
      <c r="AC4199" t="str">
        <f>IF(tbl_EcommerceSales[[#This Row],[Age]]&lt;18,"Under 18",IF(tbl_EcommerceSales[[#This Row],[Age]]&lt;=25,"18-25",IF(tbl_EcommerceSales[[#This Row],[Age]]&lt;=35,"26-35",IF(tbl_EcommerceSales[[#This Row],[Age]]&lt;=45,"36-45",IF(tbl_EcommerceSales[[#This Row],[Age]]&lt;=55,"46-55","56+")))))</f>
        <v>26-35</v>
      </c>
    </row>
    <row r="4200" spans="1:29" x14ac:dyDescent="0.35">
      <c r="A4200" t="s">
        <v>6285</v>
      </c>
      <c r="B4200" s="7">
        <v>46115</v>
      </c>
      <c r="C4200" t="s">
        <v>1202</v>
      </c>
      <c r="D4200" t="s">
        <v>102</v>
      </c>
      <c r="E4200" t="s">
        <v>25</v>
      </c>
      <c r="F4200">
        <v>30</v>
      </c>
      <c r="G4200" t="s">
        <v>87</v>
      </c>
      <c r="H4200" t="s">
        <v>88</v>
      </c>
      <c r="I4200" t="s">
        <v>221</v>
      </c>
      <c r="J4200" t="s">
        <v>222</v>
      </c>
      <c r="K4200" t="s">
        <v>177</v>
      </c>
      <c r="L4200" t="s">
        <v>208</v>
      </c>
      <c r="M4200">
        <v>2</v>
      </c>
      <c r="N4200" s="2">
        <v>1499</v>
      </c>
      <c r="O4200" s="3">
        <v>0.1</v>
      </c>
      <c r="P4200" s="2">
        <v>1600</v>
      </c>
      <c r="Q4200" t="s">
        <v>123</v>
      </c>
      <c r="R4200" t="s">
        <v>33</v>
      </c>
      <c r="S4200" t="s">
        <v>57</v>
      </c>
      <c r="T4200" s="4">
        <v>1</v>
      </c>
      <c r="U4200" s="11">
        <f t="shared" si="65"/>
        <v>2998</v>
      </c>
      <c r="V4200" s="11">
        <f>tbl_EcommerceSales[[#This Row],[Gross_Sales]]*tbl_EcommerceSales[[#This Row],[Discount]]</f>
        <v>299.8</v>
      </c>
      <c r="W4200" s="11">
        <f>tbl_EcommerceSales[[#This Row],[Gross_Sales]]-tbl_EcommerceSales[[#This Row],[Discount_Amount]]</f>
        <v>2698.2</v>
      </c>
      <c r="X4200" s="11">
        <f>tbl_EcommerceSales[[#This Row],[Quantity]] * _xlfn.XLOOKUP(tbl_EcommerceSales[[#This Row],[Product_ID]], Product_Master!A:A, Product_Master!F:F)</f>
        <v>1600</v>
      </c>
      <c r="Y4200" s="11">
        <f>tbl_EcommerceSales[[#This Row],[Net_Revenue]]-tbl_EcommerceSales[[#This Row],[Total_Cost]]</f>
        <v>1098.1999999999998</v>
      </c>
      <c r="Z4200" s="9">
        <f>IFERROR(#REF!/tbl_EcommerceSales[[#This Row],[Total_Cost]], 0)</f>
        <v>0</v>
      </c>
      <c r="AA4200" t="str">
        <f>TEXT(tbl_EcommerceSales[[#This Row],[Order_Date]],"mmm")</f>
        <v>Apr</v>
      </c>
      <c r="AB4200">
        <f>YEAR(tbl_EcommerceSales[[#This Row],[Order_Date]])</f>
        <v>2026</v>
      </c>
      <c r="AC4200" t="str">
        <f>IF(tbl_EcommerceSales[[#This Row],[Age]]&lt;18,"Under 18",IF(tbl_EcommerceSales[[#This Row],[Age]]&lt;=25,"18-25",IF(tbl_EcommerceSales[[#This Row],[Age]]&lt;=35,"26-35",IF(tbl_EcommerceSales[[#This Row],[Age]]&lt;=45,"36-45",IF(tbl_EcommerceSales[[#This Row],[Age]]&lt;=55,"46-55","56+")))))</f>
        <v>26-35</v>
      </c>
    </row>
    <row r="4201" spans="1:29" x14ac:dyDescent="0.35">
      <c r="A4201" t="s">
        <v>6286</v>
      </c>
      <c r="B4201" s="7">
        <v>46115</v>
      </c>
      <c r="C4201" t="s">
        <v>6287</v>
      </c>
      <c r="D4201" t="s">
        <v>86</v>
      </c>
      <c r="E4201" t="s">
        <v>48</v>
      </c>
      <c r="F4201">
        <v>24</v>
      </c>
      <c r="G4201" t="s">
        <v>103</v>
      </c>
      <c r="H4201" t="s">
        <v>27</v>
      </c>
      <c r="I4201" t="s">
        <v>62</v>
      </c>
      <c r="J4201" t="s">
        <v>63</v>
      </c>
      <c r="K4201" t="s">
        <v>42</v>
      </c>
      <c r="L4201" t="s">
        <v>43</v>
      </c>
      <c r="M4201">
        <v>1</v>
      </c>
      <c r="N4201" s="2">
        <v>499</v>
      </c>
      <c r="O4201" s="3">
        <v>0.15</v>
      </c>
      <c r="P4201" s="2">
        <v>220</v>
      </c>
      <c r="Q4201" t="s">
        <v>319</v>
      </c>
      <c r="R4201" t="s">
        <v>93</v>
      </c>
      <c r="S4201" t="s">
        <v>34</v>
      </c>
      <c r="T4201" s="4">
        <v>5</v>
      </c>
      <c r="U4201" s="11">
        <f t="shared" si="65"/>
        <v>499</v>
      </c>
      <c r="V4201" s="11">
        <f>tbl_EcommerceSales[[#This Row],[Gross_Sales]]*tbl_EcommerceSales[[#This Row],[Discount]]</f>
        <v>74.849999999999994</v>
      </c>
      <c r="W4201" s="11">
        <f>tbl_EcommerceSales[[#This Row],[Gross_Sales]]-tbl_EcommerceSales[[#This Row],[Discount_Amount]]</f>
        <v>424.15</v>
      </c>
      <c r="X4201" s="11">
        <f>tbl_EcommerceSales[[#This Row],[Quantity]] * _xlfn.XLOOKUP(tbl_EcommerceSales[[#This Row],[Product_ID]], Product_Master!A:A, Product_Master!F:F)</f>
        <v>220</v>
      </c>
      <c r="Y4201" s="11">
        <f>tbl_EcommerceSales[[#This Row],[Net_Revenue]]-tbl_EcommerceSales[[#This Row],[Total_Cost]]</f>
        <v>204.14999999999998</v>
      </c>
      <c r="Z4201" s="9">
        <f>IFERROR(#REF!/tbl_EcommerceSales[[#This Row],[Total_Cost]], 0)</f>
        <v>0</v>
      </c>
      <c r="AA4201" t="str">
        <f>TEXT(tbl_EcommerceSales[[#This Row],[Order_Date]],"mmm")</f>
        <v>Apr</v>
      </c>
      <c r="AB4201">
        <f>YEAR(tbl_EcommerceSales[[#This Row],[Order_Date]])</f>
        <v>2026</v>
      </c>
      <c r="AC4201" t="str">
        <f>IF(tbl_EcommerceSales[[#This Row],[Age]]&lt;18,"Under 18",IF(tbl_EcommerceSales[[#This Row],[Age]]&lt;=25,"18-25",IF(tbl_EcommerceSales[[#This Row],[Age]]&lt;=35,"26-35",IF(tbl_EcommerceSales[[#This Row],[Age]]&lt;=45,"36-45",IF(tbl_EcommerceSales[[#This Row],[Age]]&lt;=55,"46-55","56+")))))</f>
        <v>18-25</v>
      </c>
    </row>
    <row r="4202" spans="1:29" x14ac:dyDescent="0.35">
      <c r="A4202" t="s">
        <v>6288</v>
      </c>
      <c r="B4202" s="7">
        <v>46115</v>
      </c>
      <c r="C4202" t="s">
        <v>6289</v>
      </c>
      <c r="D4202" t="s">
        <v>47</v>
      </c>
      <c r="E4202" t="s">
        <v>48</v>
      </c>
      <c r="F4202">
        <v>40</v>
      </c>
      <c r="G4202" t="s">
        <v>152</v>
      </c>
      <c r="H4202" t="s">
        <v>72</v>
      </c>
      <c r="I4202" t="s">
        <v>53</v>
      </c>
      <c r="J4202" t="s">
        <v>54</v>
      </c>
      <c r="K4202" t="s">
        <v>55</v>
      </c>
      <c r="L4202" t="s">
        <v>56</v>
      </c>
      <c r="M4202">
        <v>1</v>
      </c>
      <c r="N4202" s="2">
        <v>799</v>
      </c>
      <c r="O4202" s="3">
        <v>0.15</v>
      </c>
      <c r="P4202" s="2">
        <v>390</v>
      </c>
      <c r="Q4202" t="s">
        <v>319</v>
      </c>
      <c r="R4202" t="s">
        <v>33</v>
      </c>
      <c r="S4202" t="s">
        <v>34</v>
      </c>
      <c r="T4202" s="4">
        <v>5</v>
      </c>
      <c r="U4202" s="11">
        <f t="shared" si="65"/>
        <v>799</v>
      </c>
      <c r="V4202" s="11">
        <f>tbl_EcommerceSales[[#This Row],[Gross_Sales]]*tbl_EcommerceSales[[#This Row],[Discount]]</f>
        <v>119.85</v>
      </c>
      <c r="W4202" s="11">
        <f>tbl_EcommerceSales[[#This Row],[Gross_Sales]]-tbl_EcommerceSales[[#This Row],[Discount_Amount]]</f>
        <v>679.15</v>
      </c>
      <c r="X4202" s="11">
        <f>tbl_EcommerceSales[[#This Row],[Quantity]] * _xlfn.XLOOKUP(tbl_EcommerceSales[[#This Row],[Product_ID]], Product_Master!A:A, Product_Master!F:F)</f>
        <v>390</v>
      </c>
      <c r="Y4202" s="11">
        <f>tbl_EcommerceSales[[#This Row],[Net_Revenue]]-tbl_EcommerceSales[[#This Row],[Total_Cost]]</f>
        <v>289.14999999999998</v>
      </c>
      <c r="Z4202" s="9">
        <f>IFERROR(#REF!/tbl_EcommerceSales[[#This Row],[Total_Cost]], 0)</f>
        <v>0</v>
      </c>
      <c r="AA4202" t="str">
        <f>TEXT(tbl_EcommerceSales[[#This Row],[Order_Date]],"mmm")</f>
        <v>Apr</v>
      </c>
      <c r="AB4202">
        <f>YEAR(tbl_EcommerceSales[[#This Row],[Order_Date]])</f>
        <v>2026</v>
      </c>
      <c r="AC4202" t="str">
        <f>IF(tbl_EcommerceSales[[#This Row],[Age]]&lt;18,"Under 18",IF(tbl_EcommerceSales[[#This Row],[Age]]&lt;=25,"18-25",IF(tbl_EcommerceSales[[#This Row],[Age]]&lt;=35,"26-35",IF(tbl_EcommerceSales[[#This Row],[Age]]&lt;=45,"36-45",IF(tbl_EcommerceSales[[#This Row],[Age]]&lt;=55,"46-55","56+")))))</f>
        <v>36-45</v>
      </c>
    </row>
    <row r="4203" spans="1:29" x14ac:dyDescent="0.35">
      <c r="A4203" t="s">
        <v>6290</v>
      </c>
      <c r="B4203" s="7">
        <v>46116</v>
      </c>
      <c r="C4203" t="s">
        <v>4974</v>
      </c>
      <c r="D4203" t="s">
        <v>189</v>
      </c>
      <c r="E4203" t="s">
        <v>25</v>
      </c>
      <c r="F4203">
        <v>20</v>
      </c>
      <c r="G4203" t="s">
        <v>136</v>
      </c>
      <c r="H4203" t="s">
        <v>88</v>
      </c>
      <c r="I4203" t="s">
        <v>111</v>
      </c>
      <c r="J4203" t="s">
        <v>112</v>
      </c>
      <c r="K4203" t="s">
        <v>55</v>
      </c>
      <c r="L4203" t="s">
        <v>113</v>
      </c>
      <c r="M4203">
        <v>1</v>
      </c>
      <c r="N4203" s="2">
        <v>1799</v>
      </c>
      <c r="O4203" s="3">
        <v>0.2</v>
      </c>
      <c r="P4203" s="2">
        <v>950</v>
      </c>
      <c r="Q4203" t="s">
        <v>44</v>
      </c>
      <c r="R4203" t="s">
        <v>33</v>
      </c>
      <c r="S4203" t="s">
        <v>34</v>
      </c>
      <c r="T4203" s="4">
        <v>3</v>
      </c>
      <c r="U4203" s="11">
        <f t="shared" si="65"/>
        <v>1799</v>
      </c>
      <c r="V4203" s="11">
        <f>tbl_EcommerceSales[[#This Row],[Gross_Sales]]*tbl_EcommerceSales[[#This Row],[Discount]]</f>
        <v>359.8</v>
      </c>
      <c r="W4203" s="11">
        <f>tbl_EcommerceSales[[#This Row],[Gross_Sales]]-tbl_EcommerceSales[[#This Row],[Discount_Amount]]</f>
        <v>1439.2</v>
      </c>
      <c r="X4203" s="11">
        <f>tbl_EcommerceSales[[#This Row],[Quantity]] * _xlfn.XLOOKUP(tbl_EcommerceSales[[#This Row],[Product_ID]], Product_Master!A:A, Product_Master!F:F)</f>
        <v>950</v>
      </c>
      <c r="Y4203" s="11">
        <f>tbl_EcommerceSales[[#This Row],[Net_Revenue]]-tbl_EcommerceSales[[#This Row],[Total_Cost]]</f>
        <v>489.20000000000005</v>
      </c>
      <c r="Z4203" s="9">
        <f>IFERROR(#REF!/tbl_EcommerceSales[[#This Row],[Total_Cost]], 0)</f>
        <v>0</v>
      </c>
      <c r="AA4203" t="str">
        <f>TEXT(tbl_EcommerceSales[[#This Row],[Order_Date]],"mmm")</f>
        <v>Apr</v>
      </c>
      <c r="AB4203">
        <f>YEAR(tbl_EcommerceSales[[#This Row],[Order_Date]])</f>
        <v>2026</v>
      </c>
      <c r="AC4203" t="str">
        <f>IF(tbl_EcommerceSales[[#This Row],[Age]]&lt;18,"Under 18",IF(tbl_EcommerceSales[[#This Row],[Age]]&lt;=25,"18-25",IF(tbl_EcommerceSales[[#This Row],[Age]]&lt;=35,"26-35",IF(tbl_EcommerceSales[[#This Row],[Age]]&lt;=45,"36-45",IF(tbl_EcommerceSales[[#This Row],[Age]]&lt;=55,"46-55","56+")))))</f>
        <v>18-25</v>
      </c>
    </row>
    <row r="4204" spans="1:29" x14ac:dyDescent="0.35">
      <c r="A4204" t="s">
        <v>6291</v>
      </c>
      <c r="B4204" s="7">
        <v>46116</v>
      </c>
      <c r="C4204" t="s">
        <v>3291</v>
      </c>
      <c r="D4204" t="s">
        <v>102</v>
      </c>
      <c r="E4204" t="s">
        <v>48</v>
      </c>
      <c r="F4204">
        <v>26</v>
      </c>
      <c r="G4204" t="s">
        <v>192</v>
      </c>
      <c r="H4204" t="s">
        <v>27</v>
      </c>
      <c r="I4204" t="s">
        <v>111</v>
      </c>
      <c r="J4204" t="s">
        <v>112</v>
      </c>
      <c r="K4204" t="s">
        <v>55</v>
      </c>
      <c r="L4204" t="s">
        <v>113</v>
      </c>
      <c r="M4204">
        <v>2</v>
      </c>
      <c r="N4204" s="2">
        <v>1799</v>
      </c>
      <c r="O4204" s="3">
        <v>0.25</v>
      </c>
      <c r="P4204" s="2">
        <v>1900</v>
      </c>
      <c r="Q4204" t="s">
        <v>319</v>
      </c>
      <c r="R4204" t="s">
        <v>33</v>
      </c>
      <c r="S4204" t="s">
        <v>57</v>
      </c>
      <c r="T4204" s="4">
        <v>4</v>
      </c>
      <c r="U4204" s="11">
        <f t="shared" si="65"/>
        <v>3598</v>
      </c>
      <c r="V4204" s="11">
        <f>tbl_EcommerceSales[[#This Row],[Gross_Sales]]*tbl_EcommerceSales[[#This Row],[Discount]]</f>
        <v>899.5</v>
      </c>
      <c r="W4204" s="11">
        <f>tbl_EcommerceSales[[#This Row],[Gross_Sales]]-tbl_EcommerceSales[[#This Row],[Discount_Amount]]</f>
        <v>2698.5</v>
      </c>
      <c r="X4204" s="11">
        <f>tbl_EcommerceSales[[#This Row],[Quantity]] * _xlfn.XLOOKUP(tbl_EcommerceSales[[#This Row],[Product_ID]], Product_Master!A:A, Product_Master!F:F)</f>
        <v>1900</v>
      </c>
      <c r="Y4204" s="11">
        <f>tbl_EcommerceSales[[#This Row],[Net_Revenue]]-tbl_EcommerceSales[[#This Row],[Total_Cost]]</f>
        <v>798.5</v>
      </c>
      <c r="Z4204" s="9">
        <f>IFERROR(#REF!/tbl_EcommerceSales[[#This Row],[Total_Cost]], 0)</f>
        <v>0</v>
      </c>
      <c r="AA4204" t="str">
        <f>TEXT(tbl_EcommerceSales[[#This Row],[Order_Date]],"mmm")</f>
        <v>Apr</v>
      </c>
      <c r="AB4204">
        <f>YEAR(tbl_EcommerceSales[[#This Row],[Order_Date]])</f>
        <v>2026</v>
      </c>
      <c r="AC4204" t="str">
        <f>IF(tbl_EcommerceSales[[#This Row],[Age]]&lt;18,"Under 18",IF(tbl_EcommerceSales[[#This Row],[Age]]&lt;=25,"18-25",IF(tbl_EcommerceSales[[#This Row],[Age]]&lt;=35,"26-35",IF(tbl_EcommerceSales[[#This Row],[Age]]&lt;=45,"36-45",IF(tbl_EcommerceSales[[#This Row],[Age]]&lt;=55,"46-55","56+")))))</f>
        <v>26-35</v>
      </c>
    </row>
    <row r="4205" spans="1:29" x14ac:dyDescent="0.35">
      <c r="A4205" t="s">
        <v>6292</v>
      </c>
      <c r="B4205" s="7">
        <v>46116</v>
      </c>
      <c r="C4205" t="s">
        <v>1769</v>
      </c>
      <c r="D4205" t="s">
        <v>342</v>
      </c>
      <c r="E4205" t="s">
        <v>48</v>
      </c>
      <c r="F4205">
        <v>40</v>
      </c>
      <c r="G4205" t="s">
        <v>52</v>
      </c>
      <c r="H4205" t="s">
        <v>27</v>
      </c>
      <c r="I4205" t="s">
        <v>338</v>
      </c>
      <c r="J4205" t="s">
        <v>339</v>
      </c>
      <c r="K4205" t="s">
        <v>55</v>
      </c>
      <c r="L4205" t="s">
        <v>56</v>
      </c>
      <c r="M4205">
        <v>2</v>
      </c>
      <c r="N4205" s="2">
        <v>1499</v>
      </c>
      <c r="O4205" s="3">
        <v>0.2</v>
      </c>
      <c r="P4205" s="2">
        <v>1560</v>
      </c>
      <c r="Q4205" t="s">
        <v>123</v>
      </c>
      <c r="R4205" t="s">
        <v>33</v>
      </c>
      <c r="S4205" t="s">
        <v>34</v>
      </c>
      <c r="T4205" s="4">
        <v>4</v>
      </c>
      <c r="U4205" s="11">
        <f t="shared" si="65"/>
        <v>2998</v>
      </c>
      <c r="V4205" s="11">
        <f>tbl_EcommerceSales[[#This Row],[Gross_Sales]]*tbl_EcommerceSales[[#This Row],[Discount]]</f>
        <v>599.6</v>
      </c>
      <c r="W4205" s="11">
        <f>tbl_EcommerceSales[[#This Row],[Gross_Sales]]-tbl_EcommerceSales[[#This Row],[Discount_Amount]]</f>
        <v>2398.4</v>
      </c>
      <c r="X4205" s="11">
        <f>tbl_EcommerceSales[[#This Row],[Quantity]] * _xlfn.XLOOKUP(tbl_EcommerceSales[[#This Row],[Product_ID]], Product_Master!A:A, Product_Master!F:F)</f>
        <v>1560</v>
      </c>
      <c r="Y4205" s="11">
        <f>tbl_EcommerceSales[[#This Row],[Net_Revenue]]-tbl_EcommerceSales[[#This Row],[Total_Cost]]</f>
        <v>838.40000000000009</v>
      </c>
      <c r="Z4205" s="9">
        <f>IFERROR(#REF!/tbl_EcommerceSales[[#This Row],[Total_Cost]], 0)</f>
        <v>0</v>
      </c>
      <c r="AA4205" t="str">
        <f>TEXT(tbl_EcommerceSales[[#This Row],[Order_Date]],"mmm")</f>
        <v>Apr</v>
      </c>
      <c r="AB4205">
        <f>YEAR(tbl_EcommerceSales[[#This Row],[Order_Date]])</f>
        <v>2026</v>
      </c>
      <c r="AC4205" t="str">
        <f>IF(tbl_EcommerceSales[[#This Row],[Age]]&lt;18,"Under 18",IF(tbl_EcommerceSales[[#This Row],[Age]]&lt;=25,"18-25",IF(tbl_EcommerceSales[[#This Row],[Age]]&lt;=35,"26-35",IF(tbl_EcommerceSales[[#This Row],[Age]]&lt;=45,"36-45",IF(tbl_EcommerceSales[[#This Row],[Age]]&lt;=55,"46-55","56+")))))</f>
        <v>36-45</v>
      </c>
    </row>
    <row r="4206" spans="1:29" x14ac:dyDescent="0.35">
      <c r="A4206" t="s">
        <v>6293</v>
      </c>
      <c r="B4206" s="7">
        <v>46116</v>
      </c>
      <c r="C4206" t="s">
        <v>5797</v>
      </c>
      <c r="D4206" t="s">
        <v>216</v>
      </c>
      <c r="E4206" t="s">
        <v>25</v>
      </c>
      <c r="F4206">
        <v>35</v>
      </c>
      <c r="G4206" t="s">
        <v>107</v>
      </c>
      <c r="H4206" t="s">
        <v>39</v>
      </c>
      <c r="I4206" t="s">
        <v>53</v>
      </c>
      <c r="J4206" t="s">
        <v>54</v>
      </c>
      <c r="K4206" t="s">
        <v>55</v>
      </c>
      <c r="L4206" t="s">
        <v>56</v>
      </c>
      <c r="M4206">
        <v>1</v>
      </c>
      <c r="N4206" s="2">
        <v>799</v>
      </c>
      <c r="O4206" s="3">
        <v>0.15</v>
      </c>
      <c r="P4206" s="2">
        <v>390</v>
      </c>
      <c r="Q4206" t="s">
        <v>32</v>
      </c>
      <c r="R4206" t="s">
        <v>33</v>
      </c>
      <c r="S4206" t="s">
        <v>34</v>
      </c>
      <c r="T4206" s="4">
        <v>4</v>
      </c>
      <c r="U4206" s="11">
        <f t="shared" si="65"/>
        <v>799</v>
      </c>
      <c r="V4206" s="11">
        <f>tbl_EcommerceSales[[#This Row],[Gross_Sales]]*tbl_EcommerceSales[[#This Row],[Discount]]</f>
        <v>119.85</v>
      </c>
      <c r="W4206" s="11">
        <f>tbl_EcommerceSales[[#This Row],[Gross_Sales]]-tbl_EcommerceSales[[#This Row],[Discount_Amount]]</f>
        <v>679.15</v>
      </c>
      <c r="X4206" s="11">
        <f>tbl_EcommerceSales[[#This Row],[Quantity]] * _xlfn.XLOOKUP(tbl_EcommerceSales[[#This Row],[Product_ID]], Product_Master!A:A, Product_Master!F:F)</f>
        <v>390</v>
      </c>
      <c r="Y4206" s="11">
        <f>tbl_EcommerceSales[[#This Row],[Net_Revenue]]-tbl_EcommerceSales[[#This Row],[Total_Cost]]</f>
        <v>289.14999999999998</v>
      </c>
      <c r="Z4206" s="9">
        <f>IFERROR(#REF!/tbl_EcommerceSales[[#This Row],[Total_Cost]], 0)</f>
        <v>0</v>
      </c>
      <c r="AA4206" t="str">
        <f>TEXT(tbl_EcommerceSales[[#This Row],[Order_Date]],"mmm")</f>
        <v>Apr</v>
      </c>
      <c r="AB4206">
        <f>YEAR(tbl_EcommerceSales[[#This Row],[Order_Date]])</f>
        <v>2026</v>
      </c>
      <c r="AC4206" t="str">
        <f>IF(tbl_EcommerceSales[[#This Row],[Age]]&lt;18,"Under 18",IF(tbl_EcommerceSales[[#This Row],[Age]]&lt;=25,"18-25",IF(tbl_EcommerceSales[[#This Row],[Age]]&lt;=35,"26-35",IF(tbl_EcommerceSales[[#This Row],[Age]]&lt;=45,"36-45",IF(tbl_EcommerceSales[[#This Row],[Age]]&lt;=55,"46-55","56+")))))</f>
        <v>26-35</v>
      </c>
    </row>
    <row r="4207" spans="1:29" x14ac:dyDescent="0.35">
      <c r="A4207" t="s">
        <v>6294</v>
      </c>
      <c r="B4207" s="7">
        <v>46116</v>
      </c>
      <c r="C4207" t="s">
        <v>2447</v>
      </c>
      <c r="D4207" t="s">
        <v>148</v>
      </c>
      <c r="E4207" t="s">
        <v>25</v>
      </c>
      <c r="F4207">
        <v>42</v>
      </c>
      <c r="G4207" t="s">
        <v>87</v>
      </c>
      <c r="H4207" t="s">
        <v>88</v>
      </c>
      <c r="I4207" t="s">
        <v>73</v>
      </c>
      <c r="J4207" t="s">
        <v>74</v>
      </c>
      <c r="K4207" t="s">
        <v>55</v>
      </c>
      <c r="L4207" t="s">
        <v>75</v>
      </c>
      <c r="M4207">
        <v>1</v>
      </c>
      <c r="N4207" s="2">
        <v>2899</v>
      </c>
      <c r="O4207" s="3">
        <v>0.15</v>
      </c>
      <c r="P4207" s="2">
        <v>1700</v>
      </c>
      <c r="Q4207" t="s">
        <v>123</v>
      </c>
      <c r="R4207" t="s">
        <v>162</v>
      </c>
      <c r="S4207" t="s">
        <v>34</v>
      </c>
      <c r="T4207" s="4"/>
      <c r="U4207" s="11">
        <f t="shared" si="65"/>
        <v>2899</v>
      </c>
      <c r="V4207" s="11">
        <f>tbl_EcommerceSales[[#This Row],[Gross_Sales]]*tbl_EcommerceSales[[#This Row],[Discount]]</f>
        <v>434.84999999999997</v>
      </c>
      <c r="W4207" s="11">
        <f>tbl_EcommerceSales[[#This Row],[Gross_Sales]]-tbl_EcommerceSales[[#This Row],[Discount_Amount]]</f>
        <v>2464.15</v>
      </c>
      <c r="X4207" s="11">
        <f>tbl_EcommerceSales[[#This Row],[Quantity]] * _xlfn.XLOOKUP(tbl_EcommerceSales[[#This Row],[Product_ID]], Product_Master!A:A, Product_Master!F:F)</f>
        <v>1700</v>
      </c>
      <c r="Y4207" s="11">
        <f>tbl_EcommerceSales[[#This Row],[Net_Revenue]]-tbl_EcommerceSales[[#This Row],[Total_Cost]]</f>
        <v>764.15000000000009</v>
      </c>
      <c r="Z4207" s="9">
        <f>IFERROR(#REF!/tbl_EcommerceSales[[#This Row],[Total_Cost]], 0)</f>
        <v>0</v>
      </c>
      <c r="AA4207" t="str">
        <f>TEXT(tbl_EcommerceSales[[#This Row],[Order_Date]],"mmm")</f>
        <v>Apr</v>
      </c>
      <c r="AB4207">
        <f>YEAR(tbl_EcommerceSales[[#This Row],[Order_Date]])</f>
        <v>2026</v>
      </c>
      <c r="AC4207" t="str">
        <f>IF(tbl_EcommerceSales[[#This Row],[Age]]&lt;18,"Under 18",IF(tbl_EcommerceSales[[#This Row],[Age]]&lt;=25,"18-25",IF(tbl_EcommerceSales[[#This Row],[Age]]&lt;=35,"26-35",IF(tbl_EcommerceSales[[#This Row],[Age]]&lt;=45,"36-45",IF(tbl_EcommerceSales[[#This Row],[Age]]&lt;=55,"46-55","56+")))))</f>
        <v>36-45</v>
      </c>
    </row>
    <row r="4208" spans="1:29" x14ac:dyDescent="0.35">
      <c r="A4208" t="s">
        <v>6295</v>
      </c>
      <c r="B4208" s="7">
        <v>46116</v>
      </c>
      <c r="C4208" t="s">
        <v>1696</v>
      </c>
      <c r="D4208" t="s">
        <v>102</v>
      </c>
      <c r="E4208" t="s">
        <v>25</v>
      </c>
      <c r="F4208">
        <v>18</v>
      </c>
      <c r="G4208" t="s">
        <v>103</v>
      </c>
      <c r="H4208" t="s">
        <v>27</v>
      </c>
      <c r="I4208" t="s">
        <v>165</v>
      </c>
      <c r="J4208" t="s">
        <v>166</v>
      </c>
      <c r="K4208" t="s">
        <v>42</v>
      </c>
      <c r="L4208" t="s">
        <v>167</v>
      </c>
      <c r="M4208">
        <v>1</v>
      </c>
      <c r="N4208" s="2">
        <v>1799</v>
      </c>
      <c r="O4208" s="3">
        <v>0.15</v>
      </c>
      <c r="P4208" s="2">
        <v>900</v>
      </c>
      <c r="Q4208" t="s">
        <v>32</v>
      </c>
      <c r="R4208" t="s">
        <v>33</v>
      </c>
      <c r="S4208" t="s">
        <v>34</v>
      </c>
      <c r="T4208" s="4">
        <v>5</v>
      </c>
      <c r="U4208" s="11">
        <f t="shared" si="65"/>
        <v>1799</v>
      </c>
      <c r="V4208" s="11">
        <f>tbl_EcommerceSales[[#This Row],[Gross_Sales]]*tbl_EcommerceSales[[#This Row],[Discount]]</f>
        <v>269.84999999999997</v>
      </c>
      <c r="W4208" s="11">
        <f>tbl_EcommerceSales[[#This Row],[Gross_Sales]]-tbl_EcommerceSales[[#This Row],[Discount_Amount]]</f>
        <v>1529.15</v>
      </c>
      <c r="X4208" s="11">
        <f>tbl_EcommerceSales[[#This Row],[Quantity]] * _xlfn.XLOOKUP(tbl_EcommerceSales[[#This Row],[Product_ID]], Product_Master!A:A, Product_Master!F:F)</f>
        <v>900</v>
      </c>
      <c r="Y4208" s="11">
        <f>tbl_EcommerceSales[[#This Row],[Net_Revenue]]-tbl_EcommerceSales[[#This Row],[Total_Cost]]</f>
        <v>629.15000000000009</v>
      </c>
      <c r="Z4208" s="9">
        <f>IFERROR(#REF!/tbl_EcommerceSales[[#This Row],[Total_Cost]], 0)</f>
        <v>0</v>
      </c>
      <c r="AA4208" t="str">
        <f>TEXT(tbl_EcommerceSales[[#This Row],[Order_Date]],"mmm")</f>
        <v>Apr</v>
      </c>
      <c r="AB4208">
        <f>YEAR(tbl_EcommerceSales[[#This Row],[Order_Date]])</f>
        <v>2026</v>
      </c>
      <c r="AC4208" t="str">
        <f>IF(tbl_EcommerceSales[[#This Row],[Age]]&lt;18,"Under 18",IF(tbl_EcommerceSales[[#This Row],[Age]]&lt;=25,"18-25",IF(tbl_EcommerceSales[[#This Row],[Age]]&lt;=35,"26-35",IF(tbl_EcommerceSales[[#This Row],[Age]]&lt;=45,"36-45",IF(tbl_EcommerceSales[[#This Row],[Age]]&lt;=55,"46-55","56+")))))</f>
        <v>18-25</v>
      </c>
    </row>
    <row r="4209" spans="1:29" x14ac:dyDescent="0.35">
      <c r="A4209" t="s">
        <v>6296</v>
      </c>
      <c r="B4209" s="7">
        <v>46116</v>
      </c>
      <c r="C4209" t="s">
        <v>5747</v>
      </c>
      <c r="D4209" t="s">
        <v>130</v>
      </c>
      <c r="E4209" t="s">
        <v>48</v>
      </c>
      <c r="F4209">
        <v>31</v>
      </c>
      <c r="G4209" t="s">
        <v>71</v>
      </c>
      <c r="H4209" t="s">
        <v>72</v>
      </c>
      <c r="I4209" t="s">
        <v>160</v>
      </c>
      <c r="J4209" t="s">
        <v>161</v>
      </c>
      <c r="K4209" t="s">
        <v>91</v>
      </c>
      <c r="L4209" t="s">
        <v>133</v>
      </c>
      <c r="M4209">
        <v>3</v>
      </c>
      <c r="N4209" s="2">
        <v>1099</v>
      </c>
      <c r="O4209" s="3">
        <v>0.15</v>
      </c>
      <c r="P4209" s="2">
        <v>1560</v>
      </c>
      <c r="Q4209" t="s">
        <v>32</v>
      </c>
      <c r="R4209" t="s">
        <v>162</v>
      </c>
      <c r="S4209" t="s">
        <v>34</v>
      </c>
      <c r="T4209" s="4"/>
      <c r="U4209" s="11">
        <f t="shared" si="65"/>
        <v>3297</v>
      </c>
      <c r="V4209" s="11">
        <f>tbl_EcommerceSales[[#This Row],[Gross_Sales]]*tbl_EcommerceSales[[#This Row],[Discount]]</f>
        <v>494.54999999999995</v>
      </c>
      <c r="W4209" s="11">
        <f>tbl_EcommerceSales[[#This Row],[Gross_Sales]]-tbl_EcommerceSales[[#This Row],[Discount_Amount]]</f>
        <v>2802.45</v>
      </c>
      <c r="X4209" s="11">
        <f>tbl_EcommerceSales[[#This Row],[Quantity]] * _xlfn.XLOOKUP(tbl_EcommerceSales[[#This Row],[Product_ID]], Product_Master!A:A, Product_Master!F:F)</f>
        <v>1560</v>
      </c>
      <c r="Y4209" s="11">
        <f>tbl_EcommerceSales[[#This Row],[Net_Revenue]]-tbl_EcommerceSales[[#This Row],[Total_Cost]]</f>
        <v>1242.4499999999998</v>
      </c>
      <c r="Z4209" s="9">
        <f>IFERROR(#REF!/tbl_EcommerceSales[[#This Row],[Total_Cost]], 0)</f>
        <v>0</v>
      </c>
      <c r="AA4209" t="str">
        <f>TEXT(tbl_EcommerceSales[[#This Row],[Order_Date]],"mmm")</f>
        <v>Apr</v>
      </c>
      <c r="AB4209">
        <f>YEAR(tbl_EcommerceSales[[#This Row],[Order_Date]])</f>
        <v>2026</v>
      </c>
      <c r="AC4209" t="str">
        <f>IF(tbl_EcommerceSales[[#This Row],[Age]]&lt;18,"Under 18",IF(tbl_EcommerceSales[[#This Row],[Age]]&lt;=25,"18-25",IF(tbl_EcommerceSales[[#This Row],[Age]]&lt;=35,"26-35",IF(tbl_EcommerceSales[[#This Row],[Age]]&lt;=45,"36-45",IF(tbl_EcommerceSales[[#This Row],[Age]]&lt;=55,"46-55","56+")))))</f>
        <v>26-35</v>
      </c>
    </row>
    <row r="4210" spans="1:29" x14ac:dyDescent="0.35">
      <c r="A4210" t="s">
        <v>6297</v>
      </c>
      <c r="B4210" s="7">
        <v>46116</v>
      </c>
      <c r="C4210" t="s">
        <v>1426</v>
      </c>
      <c r="D4210" t="s">
        <v>232</v>
      </c>
      <c r="E4210" t="s">
        <v>25</v>
      </c>
      <c r="F4210">
        <v>29</v>
      </c>
      <c r="G4210" t="s">
        <v>38</v>
      </c>
      <c r="H4210" t="s">
        <v>39</v>
      </c>
      <c r="I4210" t="s">
        <v>67</v>
      </c>
      <c r="J4210" t="s">
        <v>68</v>
      </c>
      <c r="K4210" t="s">
        <v>42</v>
      </c>
      <c r="L4210" t="s">
        <v>43</v>
      </c>
      <c r="M4210">
        <v>1</v>
      </c>
      <c r="N4210" s="2">
        <v>799</v>
      </c>
      <c r="O4210" s="3">
        <v>0.05</v>
      </c>
      <c r="P4210" s="2">
        <v>360</v>
      </c>
      <c r="Q4210" t="s">
        <v>156</v>
      </c>
      <c r="R4210" t="s">
        <v>33</v>
      </c>
      <c r="S4210" t="s">
        <v>34</v>
      </c>
      <c r="T4210" s="4">
        <v>3</v>
      </c>
      <c r="U4210" s="11">
        <f t="shared" si="65"/>
        <v>799</v>
      </c>
      <c r="V4210" s="11">
        <f>tbl_EcommerceSales[[#This Row],[Gross_Sales]]*tbl_EcommerceSales[[#This Row],[Discount]]</f>
        <v>39.950000000000003</v>
      </c>
      <c r="W4210" s="11">
        <f>tbl_EcommerceSales[[#This Row],[Gross_Sales]]-tbl_EcommerceSales[[#This Row],[Discount_Amount]]</f>
        <v>759.05</v>
      </c>
      <c r="X4210" s="11">
        <f>tbl_EcommerceSales[[#This Row],[Quantity]] * _xlfn.XLOOKUP(tbl_EcommerceSales[[#This Row],[Product_ID]], Product_Master!A:A, Product_Master!F:F)</f>
        <v>360</v>
      </c>
      <c r="Y4210" s="11">
        <f>tbl_EcommerceSales[[#This Row],[Net_Revenue]]-tbl_EcommerceSales[[#This Row],[Total_Cost]]</f>
        <v>399.04999999999995</v>
      </c>
      <c r="Z4210" s="9">
        <f>IFERROR(#REF!/tbl_EcommerceSales[[#This Row],[Total_Cost]], 0)</f>
        <v>0</v>
      </c>
      <c r="AA4210" t="str">
        <f>TEXT(tbl_EcommerceSales[[#This Row],[Order_Date]],"mmm")</f>
        <v>Apr</v>
      </c>
      <c r="AB4210">
        <f>YEAR(tbl_EcommerceSales[[#This Row],[Order_Date]])</f>
        <v>2026</v>
      </c>
      <c r="AC4210" t="str">
        <f>IF(tbl_EcommerceSales[[#This Row],[Age]]&lt;18,"Under 18",IF(tbl_EcommerceSales[[#This Row],[Age]]&lt;=25,"18-25",IF(tbl_EcommerceSales[[#This Row],[Age]]&lt;=35,"26-35",IF(tbl_EcommerceSales[[#This Row],[Age]]&lt;=45,"36-45",IF(tbl_EcommerceSales[[#This Row],[Age]]&lt;=55,"46-55","56+")))))</f>
        <v>26-35</v>
      </c>
    </row>
    <row r="4211" spans="1:29" x14ac:dyDescent="0.35">
      <c r="A4211" t="s">
        <v>6298</v>
      </c>
      <c r="B4211" s="7">
        <v>46116</v>
      </c>
      <c r="C4211" t="s">
        <v>4072</v>
      </c>
      <c r="D4211" t="s">
        <v>102</v>
      </c>
      <c r="E4211" t="s">
        <v>48</v>
      </c>
      <c r="F4211">
        <v>47</v>
      </c>
      <c r="G4211" t="s">
        <v>174</v>
      </c>
      <c r="H4211" t="s">
        <v>39</v>
      </c>
      <c r="I4211" t="s">
        <v>67</v>
      </c>
      <c r="J4211" t="s">
        <v>68</v>
      </c>
      <c r="K4211" t="s">
        <v>42</v>
      </c>
      <c r="L4211" t="s">
        <v>43</v>
      </c>
      <c r="M4211">
        <v>1</v>
      </c>
      <c r="N4211" s="2">
        <v>799</v>
      </c>
      <c r="O4211" s="3">
        <v>0.1</v>
      </c>
      <c r="P4211" s="2">
        <v>360</v>
      </c>
      <c r="Q4211" t="s">
        <v>76</v>
      </c>
      <c r="R4211" t="s">
        <v>33</v>
      </c>
      <c r="S4211" t="s">
        <v>34</v>
      </c>
      <c r="T4211" s="4">
        <v>5</v>
      </c>
      <c r="U4211" s="11">
        <f t="shared" si="65"/>
        <v>799</v>
      </c>
      <c r="V4211" s="11">
        <f>tbl_EcommerceSales[[#This Row],[Gross_Sales]]*tbl_EcommerceSales[[#This Row],[Discount]]</f>
        <v>79.900000000000006</v>
      </c>
      <c r="W4211" s="11">
        <f>tbl_EcommerceSales[[#This Row],[Gross_Sales]]-tbl_EcommerceSales[[#This Row],[Discount_Amount]]</f>
        <v>719.1</v>
      </c>
      <c r="X4211" s="11">
        <f>tbl_EcommerceSales[[#This Row],[Quantity]] * _xlfn.XLOOKUP(tbl_EcommerceSales[[#This Row],[Product_ID]], Product_Master!A:A, Product_Master!F:F)</f>
        <v>360</v>
      </c>
      <c r="Y4211" s="11">
        <f>tbl_EcommerceSales[[#This Row],[Net_Revenue]]-tbl_EcommerceSales[[#This Row],[Total_Cost]]</f>
        <v>359.1</v>
      </c>
      <c r="Z4211" s="9">
        <f>IFERROR(#REF!/tbl_EcommerceSales[[#This Row],[Total_Cost]], 0)</f>
        <v>0</v>
      </c>
      <c r="AA4211" t="str">
        <f>TEXT(tbl_EcommerceSales[[#This Row],[Order_Date]],"mmm")</f>
        <v>Apr</v>
      </c>
      <c r="AB4211">
        <f>YEAR(tbl_EcommerceSales[[#This Row],[Order_Date]])</f>
        <v>2026</v>
      </c>
      <c r="AC4211" t="str">
        <f>IF(tbl_EcommerceSales[[#This Row],[Age]]&lt;18,"Under 18",IF(tbl_EcommerceSales[[#This Row],[Age]]&lt;=25,"18-25",IF(tbl_EcommerceSales[[#This Row],[Age]]&lt;=35,"26-35",IF(tbl_EcommerceSales[[#This Row],[Age]]&lt;=45,"36-45",IF(tbl_EcommerceSales[[#This Row],[Age]]&lt;=55,"46-55","56+")))))</f>
        <v>46-55</v>
      </c>
    </row>
    <row r="4212" spans="1:29" x14ac:dyDescent="0.35">
      <c r="A4212" t="s">
        <v>6299</v>
      </c>
      <c r="B4212" s="7">
        <v>46116</v>
      </c>
      <c r="C4212" t="s">
        <v>5445</v>
      </c>
      <c r="D4212" t="s">
        <v>86</v>
      </c>
      <c r="E4212" t="s">
        <v>48</v>
      </c>
      <c r="F4212">
        <v>40</v>
      </c>
      <c r="G4212" t="s">
        <v>107</v>
      </c>
      <c r="H4212" t="s">
        <v>39</v>
      </c>
      <c r="I4212" t="s">
        <v>236</v>
      </c>
      <c r="J4212" t="s">
        <v>237</v>
      </c>
      <c r="K4212" t="s">
        <v>82</v>
      </c>
      <c r="L4212" t="s">
        <v>238</v>
      </c>
      <c r="M4212">
        <v>1</v>
      </c>
      <c r="N4212" s="2">
        <v>899</v>
      </c>
      <c r="O4212" s="3">
        <v>0.05</v>
      </c>
      <c r="P4212" s="2">
        <v>480</v>
      </c>
      <c r="Q4212" t="s">
        <v>44</v>
      </c>
      <c r="R4212" t="s">
        <v>33</v>
      </c>
      <c r="S4212" t="s">
        <v>57</v>
      </c>
      <c r="T4212" s="4">
        <v>5</v>
      </c>
      <c r="U4212" s="11">
        <f t="shared" si="65"/>
        <v>899</v>
      </c>
      <c r="V4212" s="11">
        <f>tbl_EcommerceSales[[#This Row],[Gross_Sales]]*tbl_EcommerceSales[[#This Row],[Discount]]</f>
        <v>44.95</v>
      </c>
      <c r="W4212" s="11">
        <f>tbl_EcommerceSales[[#This Row],[Gross_Sales]]-tbl_EcommerceSales[[#This Row],[Discount_Amount]]</f>
        <v>854.05</v>
      </c>
      <c r="X4212" s="11">
        <f>tbl_EcommerceSales[[#This Row],[Quantity]] * _xlfn.XLOOKUP(tbl_EcommerceSales[[#This Row],[Product_ID]], Product_Master!A:A, Product_Master!F:F)</f>
        <v>480</v>
      </c>
      <c r="Y4212" s="11">
        <f>tbl_EcommerceSales[[#This Row],[Net_Revenue]]-tbl_EcommerceSales[[#This Row],[Total_Cost]]</f>
        <v>374.04999999999995</v>
      </c>
      <c r="Z4212" s="9">
        <f>IFERROR(#REF!/tbl_EcommerceSales[[#This Row],[Total_Cost]], 0)</f>
        <v>0</v>
      </c>
      <c r="AA4212" t="str">
        <f>TEXT(tbl_EcommerceSales[[#This Row],[Order_Date]],"mmm")</f>
        <v>Apr</v>
      </c>
      <c r="AB4212">
        <f>YEAR(tbl_EcommerceSales[[#This Row],[Order_Date]])</f>
        <v>2026</v>
      </c>
      <c r="AC4212" t="str">
        <f>IF(tbl_EcommerceSales[[#This Row],[Age]]&lt;18,"Under 18",IF(tbl_EcommerceSales[[#This Row],[Age]]&lt;=25,"18-25",IF(tbl_EcommerceSales[[#This Row],[Age]]&lt;=35,"26-35",IF(tbl_EcommerceSales[[#This Row],[Age]]&lt;=45,"36-45",IF(tbl_EcommerceSales[[#This Row],[Age]]&lt;=55,"46-55","56+")))))</f>
        <v>36-45</v>
      </c>
    </row>
    <row r="4213" spans="1:29" x14ac:dyDescent="0.35">
      <c r="A4213" t="s">
        <v>6300</v>
      </c>
      <c r="B4213" s="7">
        <v>46116</v>
      </c>
      <c r="C4213" t="s">
        <v>3667</v>
      </c>
      <c r="D4213" t="s">
        <v>269</v>
      </c>
      <c r="E4213" t="s">
        <v>25</v>
      </c>
      <c r="F4213">
        <v>32</v>
      </c>
      <c r="G4213" t="s">
        <v>96</v>
      </c>
      <c r="H4213" t="s">
        <v>39</v>
      </c>
      <c r="I4213" t="s">
        <v>131</v>
      </c>
      <c r="J4213" t="s">
        <v>132</v>
      </c>
      <c r="K4213" t="s">
        <v>91</v>
      </c>
      <c r="L4213" t="s">
        <v>133</v>
      </c>
      <c r="M4213">
        <v>1</v>
      </c>
      <c r="N4213" s="2">
        <v>1299</v>
      </c>
      <c r="O4213" s="3">
        <v>0</v>
      </c>
      <c r="P4213" s="2">
        <v>610</v>
      </c>
      <c r="Q4213" t="s">
        <v>32</v>
      </c>
      <c r="R4213" t="s">
        <v>33</v>
      </c>
      <c r="S4213" t="s">
        <v>34</v>
      </c>
      <c r="T4213" s="4">
        <v>5</v>
      </c>
      <c r="U4213" s="11">
        <f t="shared" si="65"/>
        <v>1299</v>
      </c>
      <c r="V4213" s="11">
        <f>tbl_EcommerceSales[[#This Row],[Gross_Sales]]*tbl_EcommerceSales[[#This Row],[Discount]]</f>
        <v>0</v>
      </c>
      <c r="W4213" s="11">
        <f>tbl_EcommerceSales[[#This Row],[Gross_Sales]]-tbl_EcommerceSales[[#This Row],[Discount_Amount]]</f>
        <v>1299</v>
      </c>
      <c r="X4213" s="11">
        <f>tbl_EcommerceSales[[#This Row],[Quantity]] * _xlfn.XLOOKUP(tbl_EcommerceSales[[#This Row],[Product_ID]], Product_Master!A:A, Product_Master!F:F)</f>
        <v>610</v>
      </c>
      <c r="Y4213" s="11">
        <f>tbl_EcommerceSales[[#This Row],[Net_Revenue]]-tbl_EcommerceSales[[#This Row],[Total_Cost]]</f>
        <v>689</v>
      </c>
      <c r="Z4213" s="9">
        <f>IFERROR(#REF!/tbl_EcommerceSales[[#This Row],[Total_Cost]], 0)</f>
        <v>0</v>
      </c>
      <c r="AA4213" t="str">
        <f>TEXT(tbl_EcommerceSales[[#This Row],[Order_Date]],"mmm")</f>
        <v>Apr</v>
      </c>
      <c r="AB4213">
        <f>YEAR(tbl_EcommerceSales[[#This Row],[Order_Date]])</f>
        <v>2026</v>
      </c>
      <c r="AC4213" t="str">
        <f>IF(tbl_EcommerceSales[[#This Row],[Age]]&lt;18,"Under 18",IF(tbl_EcommerceSales[[#This Row],[Age]]&lt;=25,"18-25",IF(tbl_EcommerceSales[[#This Row],[Age]]&lt;=35,"26-35",IF(tbl_EcommerceSales[[#This Row],[Age]]&lt;=45,"36-45",IF(tbl_EcommerceSales[[#This Row],[Age]]&lt;=55,"46-55","56+")))))</f>
        <v>26-35</v>
      </c>
    </row>
    <row r="4214" spans="1:29" x14ac:dyDescent="0.35">
      <c r="A4214" t="s">
        <v>6301</v>
      </c>
      <c r="B4214" s="7">
        <v>46117</v>
      </c>
      <c r="C4214" t="s">
        <v>4084</v>
      </c>
      <c r="D4214" t="s">
        <v>47</v>
      </c>
      <c r="E4214" t="s">
        <v>25</v>
      </c>
      <c r="F4214">
        <v>33</v>
      </c>
      <c r="G4214" t="s">
        <v>155</v>
      </c>
      <c r="H4214" t="s">
        <v>88</v>
      </c>
      <c r="I4214" t="s">
        <v>200</v>
      </c>
      <c r="J4214" t="s">
        <v>201</v>
      </c>
      <c r="K4214" t="s">
        <v>91</v>
      </c>
      <c r="L4214" t="s">
        <v>202</v>
      </c>
      <c r="M4214">
        <v>1</v>
      </c>
      <c r="N4214" s="2">
        <v>899</v>
      </c>
      <c r="O4214" s="3">
        <v>0.1</v>
      </c>
      <c r="P4214" s="2">
        <v>420</v>
      </c>
      <c r="Q4214" t="s">
        <v>123</v>
      </c>
      <c r="R4214" t="s">
        <v>33</v>
      </c>
      <c r="S4214" t="s">
        <v>34</v>
      </c>
      <c r="T4214" s="4">
        <v>4</v>
      </c>
      <c r="U4214" s="11">
        <f t="shared" si="65"/>
        <v>899</v>
      </c>
      <c r="V4214" s="11">
        <f>tbl_EcommerceSales[[#This Row],[Gross_Sales]]*tbl_EcommerceSales[[#This Row],[Discount]]</f>
        <v>89.9</v>
      </c>
      <c r="W4214" s="11">
        <f>tbl_EcommerceSales[[#This Row],[Gross_Sales]]-tbl_EcommerceSales[[#This Row],[Discount_Amount]]</f>
        <v>809.1</v>
      </c>
      <c r="X4214" s="11">
        <f>tbl_EcommerceSales[[#This Row],[Quantity]] * _xlfn.XLOOKUP(tbl_EcommerceSales[[#This Row],[Product_ID]], Product_Master!A:A, Product_Master!F:F)</f>
        <v>420</v>
      </c>
      <c r="Y4214" s="11">
        <f>tbl_EcommerceSales[[#This Row],[Net_Revenue]]-tbl_EcommerceSales[[#This Row],[Total_Cost]]</f>
        <v>389.1</v>
      </c>
      <c r="Z4214" s="9">
        <f>IFERROR(#REF!/tbl_EcommerceSales[[#This Row],[Total_Cost]], 0)</f>
        <v>0</v>
      </c>
      <c r="AA4214" t="str">
        <f>TEXT(tbl_EcommerceSales[[#This Row],[Order_Date]],"mmm")</f>
        <v>Apr</v>
      </c>
      <c r="AB4214">
        <f>YEAR(tbl_EcommerceSales[[#This Row],[Order_Date]])</f>
        <v>2026</v>
      </c>
      <c r="AC4214" t="str">
        <f>IF(tbl_EcommerceSales[[#This Row],[Age]]&lt;18,"Under 18",IF(tbl_EcommerceSales[[#This Row],[Age]]&lt;=25,"18-25",IF(tbl_EcommerceSales[[#This Row],[Age]]&lt;=35,"26-35",IF(tbl_EcommerceSales[[#This Row],[Age]]&lt;=45,"36-45",IF(tbl_EcommerceSales[[#This Row],[Age]]&lt;=55,"46-55","56+")))))</f>
        <v>26-35</v>
      </c>
    </row>
    <row r="4215" spans="1:29" x14ac:dyDescent="0.35">
      <c r="A4215" t="s">
        <v>6302</v>
      </c>
      <c r="B4215" s="7">
        <v>46117</v>
      </c>
      <c r="C4215" t="s">
        <v>6303</v>
      </c>
      <c r="D4215" t="s">
        <v>110</v>
      </c>
      <c r="E4215" t="s">
        <v>25</v>
      </c>
      <c r="F4215">
        <v>44</v>
      </c>
      <c r="G4215" t="s">
        <v>61</v>
      </c>
      <c r="H4215" t="s">
        <v>27</v>
      </c>
      <c r="I4215" t="s">
        <v>117</v>
      </c>
      <c r="J4215" t="s">
        <v>118</v>
      </c>
      <c r="K4215" t="s">
        <v>82</v>
      </c>
      <c r="L4215" t="s">
        <v>119</v>
      </c>
      <c r="M4215">
        <v>4</v>
      </c>
      <c r="N4215" s="2">
        <v>3299</v>
      </c>
      <c r="O4215" s="3">
        <v>0.2</v>
      </c>
      <c r="P4215" s="2">
        <v>8400</v>
      </c>
      <c r="Q4215" t="s">
        <v>123</v>
      </c>
      <c r="R4215" t="s">
        <v>33</v>
      </c>
      <c r="S4215" t="s">
        <v>57</v>
      </c>
      <c r="T4215" s="4">
        <v>5</v>
      </c>
      <c r="U4215" s="11">
        <f t="shared" si="65"/>
        <v>13196</v>
      </c>
      <c r="V4215" s="11">
        <f>tbl_EcommerceSales[[#This Row],[Gross_Sales]]*tbl_EcommerceSales[[#This Row],[Discount]]</f>
        <v>2639.2000000000003</v>
      </c>
      <c r="W4215" s="11">
        <f>tbl_EcommerceSales[[#This Row],[Gross_Sales]]-tbl_EcommerceSales[[#This Row],[Discount_Amount]]</f>
        <v>10556.8</v>
      </c>
      <c r="X4215" s="11">
        <f>tbl_EcommerceSales[[#This Row],[Quantity]] * _xlfn.XLOOKUP(tbl_EcommerceSales[[#This Row],[Product_ID]], Product_Master!A:A, Product_Master!F:F)</f>
        <v>8400</v>
      </c>
      <c r="Y4215" s="11">
        <f>tbl_EcommerceSales[[#This Row],[Net_Revenue]]-tbl_EcommerceSales[[#This Row],[Total_Cost]]</f>
        <v>2156.7999999999993</v>
      </c>
      <c r="Z4215" s="9">
        <f>IFERROR(#REF!/tbl_EcommerceSales[[#This Row],[Total_Cost]], 0)</f>
        <v>0</v>
      </c>
      <c r="AA4215" t="str">
        <f>TEXT(tbl_EcommerceSales[[#This Row],[Order_Date]],"mmm")</f>
        <v>Apr</v>
      </c>
      <c r="AB4215">
        <f>YEAR(tbl_EcommerceSales[[#This Row],[Order_Date]])</f>
        <v>2026</v>
      </c>
      <c r="AC4215" t="str">
        <f>IF(tbl_EcommerceSales[[#This Row],[Age]]&lt;18,"Under 18",IF(tbl_EcommerceSales[[#This Row],[Age]]&lt;=25,"18-25",IF(tbl_EcommerceSales[[#This Row],[Age]]&lt;=35,"26-35",IF(tbl_EcommerceSales[[#This Row],[Age]]&lt;=45,"36-45",IF(tbl_EcommerceSales[[#This Row],[Age]]&lt;=55,"46-55","56+")))))</f>
        <v>36-45</v>
      </c>
    </row>
    <row r="4216" spans="1:29" x14ac:dyDescent="0.35">
      <c r="A4216" t="s">
        <v>6304</v>
      </c>
      <c r="B4216" s="7">
        <v>46117</v>
      </c>
      <c r="C4216" t="s">
        <v>2917</v>
      </c>
      <c r="D4216" t="s">
        <v>151</v>
      </c>
      <c r="E4216" t="s">
        <v>48</v>
      </c>
      <c r="F4216">
        <v>18</v>
      </c>
      <c r="G4216" t="s">
        <v>270</v>
      </c>
      <c r="H4216" t="s">
        <v>72</v>
      </c>
      <c r="I4216" t="s">
        <v>257</v>
      </c>
      <c r="J4216" t="s">
        <v>258</v>
      </c>
      <c r="K4216" t="s">
        <v>55</v>
      </c>
      <c r="L4216" t="s">
        <v>56</v>
      </c>
      <c r="M4216">
        <v>1</v>
      </c>
      <c r="N4216" s="2">
        <v>1999</v>
      </c>
      <c r="O4216" s="3">
        <v>0.05</v>
      </c>
      <c r="P4216" s="2">
        <v>1050</v>
      </c>
      <c r="Q4216" t="s">
        <v>123</v>
      </c>
      <c r="R4216" t="s">
        <v>162</v>
      </c>
      <c r="S4216" t="s">
        <v>34</v>
      </c>
      <c r="T4216" s="4"/>
      <c r="U4216" s="11">
        <f t="shared" si="65"/>
        <v>1999</v>
      </c>
      <c r="V4216" s="11">
        <f>tbl_EcommerceSales[[#This Row],[Gross_Sales]]*tbl_EcommerceSales[[#This Row],[Discount]]</f>
        <v>99.95</v>
      </c>
      <c r="W4216" s="11">
        <f>tbl_EcommerceSales[[#This Row],[Gross_Sales]]-tbl_EcommerceSales[[#This Row],[Discount_Amount]]</f>
        <v>1899.05</v>
      </c>
      <c r="X4216" s="11">
        <f>tbl_EcommerceSales[[#This Row],[Quantity]] * _xlfn.XLOOKUP(tbl_EcommerceSales[[#This Row],[Product_ID]], Product_Master!A:A, Product_Master!F:F)</f>
        <v>1050</v>
      </c>
      <c r="Y4216" s="11">
        <f>tbl_EcommerceSales[[#This Row],[Net_Revenue]]-tbl_EcommerceSales[[#This Row],[Total_Cost]]</f>
        <v>849.05</v>
      </c>
      <c r="Z4216" s="9">
        <f>IFERROR(#REF!/tbl_EcommerceSales[[#This Row],[Total_Cost]], 0)</f>
        <v>0</v>
      </c>
      <c r="AA4216" t="str">
        <f>TEXT(tbl_EcommerceSales[[#This Row],[Order_Date]],"mmm")</f>
        <v>Apr</v>
      </c>
      <c r="AB4216">
        <f>YEAR(tbl_EcommerceSales[[#This Row],[Order_Date]])</f>
        <v>2026</v>
      </c>
      <c r="AC4216" t="str">
        <f>IF(tbl_EcommerceSales[[#This Row],[Age]]&lt;18,"Under 18",IF(tbl_EcommerceSales[[#This Row],[Age]]&lt;=25,"18-25",IF(tbl_EcommerceSales[[#This Row],[Age]]&lt;=35,"26-35",IF(tbl_EcommerceSales[[#This Row],[Age]]&lt;=45,"36-45",IF(tbl_EcommerceSales[[#This Row],[Age]]&lt;=55,"46-55","56+")))))</f>
        <v>18-25</v>
      </c>
    </row>
    <row r="4217" spans="1:29" x14ac:dyDescent="0.35">
      <c r="A4217" t="s">
        <v>6305</v>
      </c>
      <c r="B4217" s="7">
        <v>46117</v>
      </c>
      <c r="C4217" t="s">
        <v>911</v>
      </c>
      <c r="D4217" t="s">
        <v>342</v>
      </c>
      <c r="E4217" t="s">
        <v>48</v>
      </c>
      <c r="F4217">
        <v>34</v>
      </c>
      <c r="G4217" t="s">
        <v>246</v>
      </c>
      <c r="H4217" t="s">
        <v>27</v>
      </c>
      <c r="I4217" t="s">
        <v>89</v>
      </c>
      <c r="J4217" t="s">
        <v>90</v>
      </c>
      <c r="K4217" t="s">
        <v>91</v>
      </c>
      <c r="L4217" t="s">
        <v>92</v>
      </c>
      <c r="M4217">
        <v>2</v>
      </c>
      <c r="N4217" s="2">
        <v>599</v>
      </c>
      <c r="O4217" s="3">
        <v>0.2</v>
      </c>
      <c r="P4217" s="2">
        <v>520</v>
      </c>
      <c r="Q4217" t="s">
        <v>76</v>
      </c>
      <c r="R4217" t="s">
        <v>33</v>
      </c>
      <c r="S4217" t="s">
        <v>57</v>
      </c>
      <c r="T4217" s="4">
        <v>4</v>
      </c>
      <c r="U4217" s="11">
        <f t="shared" si="65"/>
        <v>1198</v>
      </c>
      <c r="V4217" s="11">
        <f>tbl_EcommerceSales[[#This Row],[Gross_Sales]]*tbl_EcommerceSales[[#This Row],[Discount]]</f>
        <v>239.60000000000002</v>
      </c>
      <c r="W4217" s="11">
        <f>tbl_EcommerceSales[[#This Row],[Gross_Sales]]-tbl_EcommerceSales[[#This Row],[Discount_Amount]]</f>
        <v>958.4</v>
      </c>
      <c r="X4217" s="11">
        <f>tbl_EcommerceSales[[#This Row],[Quantity]] * _xlfn.XLOOKUP(tbl_EcommerceSales[[#This Row],[Product_ID]], Product_Master!A:A, Product_Master!F:F)</f>
        <v>520</v>
      </c>
      <c r="Y4217" s="11">
        <f>tbl_EcommerceSales[[#This Row],[Net_Revenue]]-tbl_EcommerceSales[[#This Row],[Total_Cost]]</f>
        <v>438.4</v>
      </c>
      <c r="Z4217" s="9">
        <f>IFERROR(#REF!/tbl_EcommerceSales[[#This Row],[Total_Cost]], 0)</f>
        <v>0</v>
      </c>
      <c r="AA4217" t="str">
        <f>TEXT(tbl_EcommerceSales[[#This Row],[Order_Date]],"mmm")</f>
        <v>Apr</v>
      </c>
      <c r="AB4217">
        <f>YEAR(tbl_EcommerceSales[[#This Row],[Order_Date]])</f>
        <v>2026</v>
      </c>
      <c r="AC4217" t="str">
        <f>IF(tbl_EcommerceSales[[#This Row],[Age]]&lt;18,"Under 18",IF(tbl_EcommerceSales[[#This Row],[Age]]&lt;=25,"18-25",IF(tbl_EcommerceSales[[#This Row],[Age]]&lt;=35,"26-35",IF(tbl_EcommerceSales[[#This Row],[Age]]&lt;=45,"36-45",IF(tbl_EcommerceSales[[#This Row],[Age]]&lt;=55,"46-55","56+")))))</f>
        <v>26-35</v>
      </c>
    </row>
    <row r="4218" spans="1:29" x14ac:dyDescent="0.35">
      <c r="A4218" t="s">
        <v>6306</v>
      </c>
      <c r="B4218" s="7">
        <v>46117</v>
      </c>
      <c r="C4218" t="s">
        <v>5805</v>
      </c>
      <c r="D4218" t="s">
        <v>79</v>
      </c>
      <c r="E4218" t="s">
        <v>48</v>
      </c>
      <c r="F4218">
        <v>18</v>
      </c>
      <c r="G4218" t="s">
        <v>289</v>
      </c>
      <c r="H4218" t="s">
        <v>88</v>
      </c>
      <c r="I4218" t="s">
        <v>338</v>
      </c>
      <c r="J4218" t="s">
        <v>339</v>
      </c>
      <c r="K4218" t="s">
        <v>55</v>
      </c>
      <c r="L4218" t="s">
        <v>56</v>
      </c>
      <c r="M4218">
        <v>1</v>
      </c>
      <c r="N4218" s="2">
        <v>1499</v>
      </c>
      <c r="O4218" s="3">
        <v>0.25</v>
      </c>
      <c r="P4218" s="2">
        <v>780</v>
      </c>
      <c r="Q4218" t="s">
        <v>156</v>
      </c>
      <c r="R4218" t="s">
        <v>33</v>
      </c>
      <c r="S4218" t="s">
        <v>57</v>
      </c>
      <c r="T4218" s="4">
        <v>5</v>
      </c>
      <c r="U4218" s="11">
        <f t="shared" si="65"/>
        <v>1499</v>
      </c>
      <c r="V4218" s="11">
        <f>tbl_EcommerceSales[[#This Row],[Gross_Sales]]*tbl_EcommerceSales[[#This Row],[Discount]]</f>
        <v>374.75</v>
      </c>
      <c r="W4218" s="11">
        <f>tbl_EcommerceSales[[#This Row],[Gross_Sales]]-tbl_EcommerceSales[[#This Row],[Discount_Amount]]</f>
        <v>1124.25</v>
      </c>
      <c r="X4218" s="11">
        <f>tbl_EcommerceSales[[#This Row],[Quantity]] * _xlfn.XLOOKUP(tbl_EcommerceSales[[#This Row],[Product_ID]], Product_Master!A:A, Product_Master!F:F)</f>
        <v>780</v>
      </c>
      <c r="Y4218" s="11">
        <f>tbl_EcommerceSales[[#This Row],[Net_Revenue]]-tbl_EcommerceSales[[#This Row],[Total_Cost]]</f>
        <v>344.25</v>
      </c>
      <c r="Z4218" s="9">
        <f>IFERROR(#REF!/tbl_EcommerceSales[[#This Row],[Total_Cost]], 0)</f>
        <v>0</v>
      </c>
      <c r="AA4218" t="str">
        <f>TEXT(tbl_EcommerceSales[[#This Row],[Order_Date]],"mmm")</f>
        <v>Apr</v>
      </c>
      <c r="AB4218">
        <f>YEAR(tbl_EcommerceSales[[#This Row],[Order_Date]])</f>
        <v>2026</v>
      </c>
      <c r="AC4218" t="str">
        <f>IF(tbl_EcommerceSales[[#This Row],[Age]]&lt;18,"Under 18",IF(tbl_EcommerceSales[[#This Row],[Age]]&lt;=25,"18-25",IF(tbl_EcommerceSales[[#This Row],[Age]]&lt;=35,"26-35",IF(tbl_EcommerceSales[[#This Row],[Age]]&lt;=45,"36-45",IF(tbl_EcommerceSales[[#This Row],[Age]]&lt;=55,"46-55","56+")))))</f>
        <v>18-25</v>
      </c>
    </row>
    <row r="4219" spans="1:29" x14ac:dyDescent="0.35">
      <c r="A4219" t="s">
        <v>6307</v>
      </c>
      <c r="B4219" s="7">
        <v>46117</v>
      </c>
      <c r="C4219" t="s">
        <v>6308</v>
      </c>
      <c r="D4219" t="s">
        <v>181</v>
      </c>
      <c r="E4219" t="s">
        <v>48</v>
      </c>
      <c r="F4219">
        <v>34</v>
      </c>
      <c r="G4219" t="s">
        <v>96</v>
      </c>
      <c r="H4219" t="s">
        <v>39</v>
      </c>
      <c r="I4219" t="s">
        <v>175</v>
      </c>
      <c r="J4219" t="s">
        <v>176</v>
      </c>
      <c r="K4219" t="s">
        <v>177</v>
      </c>
      <c r="L4219" t="s">
        <v>178</v>
      </c>
      <c r="M4219">
        <v>1</v>
      </c>
      <c r="N4219" s="2">
        <v>699</v>
      </c>
      <c r="O4219" s="3">
        <v>0.1</v>
      </c>
      <c r="P4219" s="2">
        <v>320</v>
      </c>
      <c r="Q4219" t="s">
        <v>32</v>
      </c>
      <c r="R4219" t="s">
        <v>33</v>
      </c>
      <c r="S4219" t="s">
        <v>34</v>
      </c>
      <c r="T4219" s="4">
        <v>4</v>
      </c>
      <c r="U4219" s="11">
        <f t="shared" si="65"/>
        <v>699</v>
      </c>
      <c r="V4219" s="11">
        <f>tbl_EcommerceSales[[#This Row],[Gross_Sales]]*tbl_EcommerceSales[[#This Row],[Discount]]</f>
        <v>69.900000000000006</v>
      </c>
      <c r="W4219" s="11">
        <f>tbl_EcommerceSales[[#This Row],[Gross_Sales]]-tbl_EcommerceSales[[#This Row],[Discount_Amount]]</f>
        <v>629.1</v>
      </c>
      <c r="X4219" s="11">
        <f>tbl_EcommerceSales[[#This Row],[Quantity]] * _xlfn.XLOOKUP(tbl_EcommerceSales[[#This Row],[Product_ID]], Product_Master!A:A, Product_Master!F:F)</f>
        <v>320</v>
      </c>
      <c r="Y4219" s="11">
        <f>tbl_EcommerceSales[[#This Row],[Net_Revenue]]-tbl_EcommerceSales[[#This Row],[Total_Cost]]</f>
        <v>309.10000000000002</v>
      </c>
      <c r="Z4219" s="9">
        <f>IFERROR(#REF!/tbl_EcommerceSales[[#This Row],[Total_Cost]], 0)</f>
        <v>0</v>
      </c>
      <c r="AA4219" t="str">
        <f>TEXT(tbl_EcommerceSales[[#This Row],[Order_Date]],"mmm")</f>
        <v>Apr</v>
      </c>
      <c r="AB4219">
        <f>YEAR(tbl_EcommerceSales[[#This Row],[Order_Date]])</f>
        <v>2026</v>
      </c>
      <c r="AC4219" t="str">
        <f>IF(tbl_EcommerceSales[[#This Row],[Age]]&lt;18,"Under 18",IF(tbl_EcommerceSales[[#This Row],[Age]]&lt;=25,"18-25",IF(tbl_EcommerceSales[[#This Row],[Age]]&lt;=35,"26-35",IF(tbl_EcommerceSales[[#This Row],[Age]]&lt;=45,"36-45",IF(tbl_EcommerceSales[[#This Row],[Age]]&lt;=55,"46-55","56+")))))</f>
        <v>26-35</v>
      </c>
    </row>
    <row r="4220" spans="1:29" x14ac:dyDescent="0.35">
      <c r="A4220" t="s">
        <v>6309</v>
      </c>
      <c r="B4220" s="7">
        <v>46117</v>
      </c>
      <c r="C4220" t="s">
        <v>4706</v>
      </c>
      <c r="D4220" t="s">
        <v>110</v>
      </c>
      <c r="E4220" t="s">
        <v>48</v>
      </c>
      <c r="F4220">
        <v>36</v>
      </c>
      <c r="G4220" t="s">
        <v>103</v>
      </c>
      <c r="H4220" t="s">
        <v>27</v>
      </c>
      <c r="I4220" t="s">
        <v>28</v>
      </c>
      <c r="J4220" t="s">
        <v>29</v>
      </c>
      <c r="K4220" t="s">
        <v>30</v>
      </c>
      <c r="L4220" t="s">
        <v>31</v>
      </c>
      <c r="M4220">
        <v>1</v>
      </c>
      <c r="N4220" s="2">
        <v>5999</v>
      </c>
      <c r="O4220" s="3">
        <v>0.05</v>
      </c>
      <c r="P4220" s="2">
        <v>3900</v>
      </c>
      <c r="Q4220" t="s">
        <v>44</v>
      </c>
      <c r="R4220" t="s">
        <v>33</v>
      </c>
      <c r="S4220" t="s">
        <v>34</v>
      </c>
      <c r="T4220" s="4">
        <v>5</v>
      </c>
      <c r="U4220" s="11">
        <f t="shared" si="65"/>
        <v>5999</v>
      </c>
      <c r="V4220" s="11">
        <f>tbl_EcommerceSales[[#This Row],[Gross_Sales]]*tbl_EcommerceSales[[#This Row],[Discount]]</f>
        <v>299.95</v>
      </c>
      <c r="W4220" s="11">
        <f>tbl_EcommerceSales[[#This Row],[Gross_Sales]]-tbl_EcommerceSales[[#This Row],[Discount_Amount]]</f>
        <v>5699.05</v>
      </c>
      <c r="X4220" s="11">
        <f>tbl_EcommerceSales[[#This Row],[Quantity]] * _xlfn.XLOOKUP(tbl_EcommerceSales[[#This Row],[Product_ID]], Product_Master!A:A, Product_Master!F:F)</f>
        <v>3900</v>
      </c>
      <c r="Y4220" s="11">
        <f>tbl_EcommerceSales[[#This Row],[Net_Revenue]]-tbl_EcommerceSales[[#This Row],[Total_Cost]]</f>
        <v>1799.0500000000002</v>
      </c>
      <c r="Z4220" s="9">
        <f>IFERROR(#REF!/tbl_EcommerceSales[[#This Row],[Total_Cost]], 0)</f>
        <v>0</v>
      </c>
      <c r="AA4220" t="str">
        <f>TEXT(tbl_EcommerceSales[[#This Row],[Order_Date]],"mmm")</f>
        <v>Apr</v>
      </c>
      <c r="AB4220">
        <f>YEAR(tbl_EcommerceSales[[#This Row],[Order_Date]])</f>
        <v>2026</v>
      </c>
      <c r="AC4220" t="str">
        <f>IF(tbl_EcommerceSales[[#This Row],[Age]]&lt;18,"Under 18",IF(tbl_EcommerceSales[[#This Row],[Age]]&lt;=25,"18-25",IF(tbl_EcommerceSales[[#This Row],[Age]]&lt;=35,"26-35",IF(tbl_EcommerceSales[[#This Row],[Age]]&lt;=45,"36-45",IF(tbl_EcommerceSales[[#This Row],[Age]]&lt;=55,"46-55","56+")))))</f>
        <v>36-45</v>
      </c>
    </row>
    <row r="4221" spans="1:29" x14ac:dyDescent="0.35">
      <c r="A4221" t="s">
        <v>6310</v>
      </c>
      <c r="B4221" s="7">
        <v>46117</v>
      </c>
      <c r="C4221" t="s">
        <v>5805</v>
      </c>
      <c r="D4221" t="s">
        <v>79</v>
      </c>
      <c r="E4221" t="s">
        <v>25</v>
      </c>
      <c r="F4221">
        <v>35</v>
      </c>
      <c r="G4221" t="s">
        <v>52</v>
      </c>
      <c r="H4221" t="s">
        <v>27</v>
      </c>
      <c r="I4221" t="s">
        <v>241</v>
      </c>
      <c r="J4221" t="s">
        <v>242</v>
      </c>
      <c r="K4221" t="s">
        <v>42</v>
      </c>
      <c r="L4221" t="s">
        <v>243</v>
      </c>
      <c r="M4221">
        <v>2</v>
      </c>
      <c r="N4221" s="2">
        <v>649</v>
      </c>
      <c r="O4221" s="3">
        <v>0</v>
      </c>
      <c r="P4221" s="2">
        <v>580</v>
      </c>
      <c r="Q4221" t="s">
        <v>32</v>
      </c>
      <c r="R4221" t="s">
        <v>33</v>
      </c>
      <c r="S4221" t="s">
        <v>34</v>
      </c>
      <c r="T4221" s="4">
        <v>2</v>
      </c>
      <c r="U4221" s="11">
        <f t="shared" si="65"/>
        <v>1298</v>
      </c>
      <c r="V4221" s="11">
        <f>tbl_EcommerceSales[[#This Row],[Gross_Sales]]*tbl_EcommerceSales[[#This Row],[Discount]]</f>
        <v>0</v>
      </c>
      <c r="W4221" s="11">
        <f>tbl_EcommerceSales[[#This Row],[Gross_Sales]]-tbl_EcommerceSales[[#This Row],[Discount_Amount]]</f>
        <v>1298</v>
      </c>
      <c r="X4221" s="11">
        <f>tbl_EcommerceSales[[#This Row],[Quantity]] * _xlfn.XLOOKUP(tbl_EcommerceSales[[#This Row],[Product_ID]], Product_Master!A:A, Product_Master!F:F)</f>
        <v>580</v>
      </c>
      <c r="Y4221" s="11">
        <f>tbl_EcommerceSales[[#This Row],[Net_Revenue]]-tbl_EcommerceSales[[#This Row],[Total_Cost]]</f>
        <v>718</v>
      </c>
      <c r="Z4221" s="9">
        <f>IFERROR(#REF!/tbl_EcommerceSales[[#This Row],[Total_Cost]], 0)</f>
        <v>0</v>
      </c>
      <c r="AA4221" t="str">
        <f>TEXT(tbl_EcommerceSales[[#This Row],[Order_Date]],"mmm")</f>
        <v>Apr</v>
      </c>
      <c r="AB4221">
        <f>YEAR(tbl_EcommerceSales[[#This Row],[Order_Date]])</f>
        <v>2026</v>
      </c>
      <c r="AC4221" t="str">
        <f>IF(tbl_EcommerceSales[[#This Row],[Age]]&lt;18,"Under 18",IF(tbl_EcommerceSales[[#This Row],[Age]]&lt;=25,"18-25",IF(tbl_EcommerceSales[[#This Row],[Age]]&lt;=35,"26-35",IF(tbl_EcommerceSales[[#This Row],[Age]]&lt;=45,"36-45",IF(tbl_EcommerceSales[[#This Row],[Age]]&lt;=55,"46-55","56+")))))</f>
        <v>26-35</v>
      </c>
    </row>
    <row r="4222" spans="1:29" x14ac:dyDescent="0.35">
      <c r="A4222" t="s">
        <v>6311</v>
      </c>
      <c r="B4222" s="7">
        <v>46117</v>
      </c>
      <c r="C4222" t="s">
        <v>1051</v>
      </c>
      <c r="D4222" t="s">
        <v>116</v>
      </c>
      <c r="E4222" t="s">
        <v>25</v>
      </c>
      <c r="F4222">
        <v>47</v>
      </c>
      <c r="G4222" t="s">
        <v>87</v>
      </c>
      <c r="H4222" t="s">
        <v>88</v>
      </c>
      <c r="I4222" t="s">
        <v>294</v>
      </c>
      <c r="J4222" t="s">
        <v>295</v>
      </c>
      <c r="K4222" t="s">
        <v>91</v>
      </c>
      <c r="L4222" t="s">
        <v>296</v>
      </c>
      <c r="M4222">
        <v>1</v>
      </c>
      <c r="N4222" s="2">
        <v>699</v>
      </c>
      <c r="O4222" s="3">
        <v>0.1</v>
      </c>
      <c r="P4222" s="2">
        <v>300</v>
      </c>
      <c r="Q4222" t="s">
        <v>319</v>
      </c>
      <c r="R4222" t="s">
        <v>33</v>
      </c>
      <c r="S4222" t="s">
        <v>57</v>
      </c>
      <c r="T4222" s="4">
        <v>4</v>
      </c>
      <c r="U4222" s="11">
        <f t="shared" si="65"/>
        <v>699</v>
      </c>
      <c r="V4222" s="11">
        <f>tbl_EcommerceSales[[#This Row],[Gross_Sales]]*tbl_EcommerceSales[[#This Row],[Discount]]</f>
        <v>69.900000000000006</v>
      </c>
      <c r="W4222" s="11">
        <f>tbl_EcommerceSales[[#This Row],[Gross_Sales]]-tbl_EcommerceSales[[#This Row],[Discount_Amount]]</f>
        <v>629.1</v>
      </c>
      <c r="X4222" s="11">
        <f>tbl_EcommerceSales[[#This Row],[Quantity]] * _xlfn.XLOOKUP(tbl_EcommerceSales[[#This Row],[Product_ID]], Product_Master!A:A, Product_Master!F:F)</f>
        <v>300</v>
      </c>
      <c r="Y4222" s="11">
        <f>tbl_EcommerceSales[[#This Row],[Net_Revenue]]-tbl_EcommerceSales[[#This Row],[Total_Cost]]</f>
        <v>329.1</v>
      </c>
      <c r="Z4222" s="9">
        <f>IFERROR(#REF!/tbl_EcommerceSales[[#This Row],[Total_Cost]], 0)</f>
        <v>0</v>
      </c>
      <c r="AA4222" t="str">
        <f>TEXT(tbl_EcommerceSales[[#This Row],[Order_Date]],"mmm")</f>
        <v>Apr</v>
      </c>
      <c r="AB4222">
        <f>YEAR(tbl_EcommerceSales[[#This Row],[Order_Date]])</f>
        <v>2026</v>
      </c>
      <c r="AC4222" t="str">
        <f>IF(tbl_EcommerceSales[[#This Row],[Age]]&lt;18,"Under 18",IF(tbl_EcommerceSales[[#This Row],[Age]]&lt;=25,"18-25",IF(tbl_EcommerceSales[[#This Row],[Age]]&lt;=35,"26-35",IF(tbl_EcommerceSales[[#This Row],[Age]]&lt;=45,"36-45",IF(tbl_EcommerceSales[[#This Row],[Age]]&lt;=55,"46-55","56+")))))</f>
        <v>46-55</v>
      </c>
    </row>
    <row r="4223" spans="1:29" x14ac:dyDescent="0.35">
      <c r="A4223" t="s">
        <v>6312</v>
      </c>
      <c r="B4223" s="7">
        <v>46118</v>
      </c>
      <c r="C4223" t="s">
        <v>4466</v>
      </c>
      <c r="D4223" t="s">
        <v>139</v>
      </c>
      <c r="E4223" t="s">
        <v>48</v>
      </c>
      <c r="F4223">
        <v>36</v>
      </c>
      <c r="G4223" t="s">
        <v>38</v>
      </c>
      <c r="H4223" t="s">
        <v>39</v>
      </c>
      <c r="I4223" t="s">
        <v>294</v>
      </c>
      <c r="J4223" t="s">
        <v>295</v>
      </c>
      <c r="K4223" t="s">
        <v>91</v>
      </c>
      <c r="L4223" t="s">
        <v>296</v>
      </c>
      <c r="M4223">
        <v>4</v>
      </c>
      <c r="N4223" s="2">
        <v>699</v>
      </c>
      <c r="O4223" s="3">
        <v>0.1</v>
      </c>
      <c r="P4223" s="2">
        <v>1200</v>
      </c>
      <c r="Q4223" t="s">
        <v>32</v>
      </c>
      <c r="R4223" t="s">
        <v>93</v>
      </c>
      <c r="S4223" t="s">
        <v>34</v>
      </c>
      <c r="T4223" s="4">
        <v>5</v>
      </c>
      <c r="U4223" s="11">
        <f t="shared" si="65"/>
        <v>2796</v>
      </c>
      <c r="V4223" s="11">
        <f>tbl_EcommerceSales[[#This Row],[Gross_Sales]]*tbl_EcommerceSales[[#This Row],[Discount]]</f>
        <v>279.60000000000002</v>
      </c>
      <c r="W4223" s="11">
        <f>tbl_EcommerceSales[[#This Row],[Gross_Sales]]-tbl_EcommerceSales[[#This Row],[Discount_Amount]]</f>
        <v>2516.4</v>
      </c>
      <c r="X4223" s="11">
        <f>tbl_EcommerceSales[[#This Row],[Quantity]] * _xlfn.XLOOKUP(tbl_EcommerceSales[[#This Row],[Product_ID]], Product_Master!A:A, Product_Master!F:F)</f>
        <v>1200</v>
      </c>
      <c r="Y4223" s="11">
        <f>tbl_EcommerceSales[[#This Row],[Net_Revenue]]-tbl_EcommerceSales[[#This Row],[Total_Cost]]</f>
        <v>1316.4</v>
      </c>
      <c r="Z4223" s="9">
        <f>IFERROR(#REF!/tbl_EcommerceSales[[#This Row],[Total_Cost]], 0)</f>
        <v>0</v>
      </c>
      <c r="AA4223" t="str">
        <f>TEXT(tbl_EcommerceSales[[#This Row],[Order_Date]],"mmm")</f>
        <v>Apr</v>
      </c>
      <c r="AB4223">
        <f>YEAR(tbl_EcommerceSales[[#This Row],[Order_Date]])</f>
        <v>2026</v>
      </c>
      <c r="AC4223" t="str">
        <f>IF(tbl_EcommerceSales[[#This Row],[Age]]&lt;18,"Under 18",IF(tbl_EcommerceSales[[#This Row],[Age]]&lt;=25,"18-25",IF(tbl_EcommerceSales[[#This Row],[Age]]&lt;=35,"26-35",IF(tbl_EcommerceSales[[#This Row],[Age]]&lt;=45,"36-45",IF(tbl_EcommerceSales[[#This Row],[Age]]&lt;=55,"46-55","56+")))))</f>
        <v>36-45</v>
      </c>
    </row>
    <row r="4224" spans="1:29" x14ac:dyDescent="0.35">
      <c r="A4224" t="s">
        <v>6313</v>
      </c>
      <c r="B4224" s="7">
        <v>46118</v>
      </c>
      <c r="C4224" t="s">
        <v>1530</v>
      </c>
      <c r="D4224" t="s">
        <v>312</v>
      </c>
      <c r="E4224" t="s">
        <v>48</v>
      </c>
      <c r="F4224">
        <v>30</v>
      </c>
      <c r="G4224" t="s">
        <v>155</v>
      </c>
      <c r="H4224" t="s">
        <v>88</v>
      </c>
      <c r="I4224" t="s">
        <v>62</v>
      </c>
      <c r="J4224" t="s">
        <v>63</v>
      </c>
      <c r="K4224" t="s">
        <v>42</v>
      </c>
      <c r="L4224" t="s">
        <v>43</v>
      </c>
      <c r="M4224">
        <v>3</v>
      </c>
      <c r="N4224" s="2">
        <v>499</v>
      </c>
      <c r="O4224" s="3">
        <v>0.2</v>
      </c>
      <c r="P4224" s="2">
        <v>660</v>
      </c>
      <c r="Q4224" t="s">
        <v>32</v>
      </c>
      <c r="R4224" t="s">
        <v>33</v>
      </c>
      <c r="S4224" t="s">
        <v>57</v>
      </c>
      <c r="T4224" s="4">
        <v>2</v>
      </c>
      <c r="U4224" s="11">
        <f t="shared" si="65"/>
        <v>1497</v>
      </c>
      <c r="V4224" s="11">
        <f>tbl_EcommerceSales[[#This Row],[Gross_Sales]]*tbl_EcommerceSales[[#This Row],[Discount]]</f>
        <v>299.40000000000003</v>
      </c>
      <c r="W4224" s="11">
        <f>tbl_EcommerceSales[[#This Row],[Gross_Sales]]-tbl_EcommerceSales[[#This Row],[Discount_Amount]]</f>
        <v>1197.5999999999999</v>
      </c>
      <c r="X4224" s="11">
        <f>tbl_EcommerceSales[[#This Row],[Quantity]] * _xlfn.XLOOKUP(tbl_EcommerceSales[[#This Row],[Product_ID]], Product_Master!A:A, Product_Master!F:F)</f>
        <v>660</v>
      </c>
      <c r="Y4224" s="11">
        <f>tbl_EcommerceSales[[#This Row],[Net_Revenue]]-tbl_EcommerceSales[[#This Row],[Total_Cost]]</f>
        <v>537.59999999999991</v>
      </c>
      <c r="Z4224" s="9">
        <f>IFERROR(#REF!/tbl_EcommerceSales[[#This Row],[Total_Cost]], 0)</f>
        <v>0</v>
      </c>
      <c r="AA4224" t="str">
        <f>TEXT(tbl_EcommerceSales[[#This Row],[Order_Date]],"mmm")</f>
        <v>Apr</v>
      </c>
      <c r="AB4224">
        <f>YEAR(tbl_EcommerceSales[[#This Row],[Order_Date]])</f>
        <v>2026</v>
      </c>
      <c r="AC4224" t="str">
        <f>IF(tbl_EcommerceSales[[#This Row],[Age]]&lt;18,"Under 18",IF(tbl_EcommerceSales[[#This Row],[Age]]&lt;=25,"18-25",IF(tbl_EcommerceSales[[#This Row],[Age]]&lt;=35,"26-35",IF(tbl_EcommerceSales[[#This Row],[Age]]&lt;=45,"36-45",IF(tbl_EcommerceSales[[#This Row],[Age]]&lt;=55,"46-55","56+")))))</f>
        <v>26-35</v>
      </c>
    </row>
    <row r="4225" spans="1:29" x14ac:dyDescent="0.35">
      <c r="A4225" t="s">
        <v>6314</v>
      </c>
      <c r="B4225" s="7">
        <v>46118</v>
      </c>
      <c r="C4225" t="s">
        <v>4301</v>
      </c>
      <c r="D4225" t="s">
        <v>60</v>
      </c>
      <c r="E4225" t="s">
        <v>48</v>
      </c>
      <c r="F4225">
        <v>33</v>
      </c>
      <c r="G4225" t="s">
        <v>246</v>
      </c>
      <c r="H4225" t="s">
        <v>27</v>
      </c>
      <c r="I4225" t="s">
        <v>236</v>
      </c>
      <c r="J4225" t="s">
        <v>237</v>
      </c>
      <c r="K4225" t="s">
        <v>82</v>
      </c>
      <c r="L4225" t="s">
        <v>238</v>
      </c>
      <c r="M4225">
        <v>1</v>
      </c>
      <c r="N4225" s="2">
        <v>899</v>
      </c>
      <c r="O4225" s="3">
        <v>0.15</v>
      </c>
      <c r="P4225" s="2">
        <v>480</v>
      </c>
      <c r="Q4225" t="s">
        <v>76</v>
      </c>
      <c r="R4225" t="s">
        <v>33</v>
      </c>
      <c r="S4225" t="s">
        <v>34</v>
      </c>
      <c r="T4225" s="4">
        <v>3</v>
      </c>
      <c r="U4225" s="11">
        <f t="shared" si="65"/>
        <v>899</v>
      </c>
      <c r="V4225" s="11">
        <f>tbl_EcommerceSales[[#This Row],[Gross_Sales]]*tbl_EcommerceSales[[#This Row],[Discount]]</f>
        <v>134.85</v>
      </c>
      <c r="W4225" s="11">
        <f>tbl_EcommerceSales[[#This Row],[Gross_Sales]]-tbl_EcommerceSales[[#This Row],[Discount_Amount]]</f>
        <v>764.15</v>
      </c>
      <c r="X4225" s="11">
        <f>tbl_EcommerceSales[[#This Row],[Quantity]] * _xlfn.XLOOKUP(tbl_EcommerceSales[[#This Row],[Product_ID]], Product_Master!A:A, Product_Master!F:F)</f>
        <v>480</v>
      </c>
      <c r="Y4225" s="11">
        <f>tbl_EcommerceSales[[#This Row],[Net_Revenue]]-tbl_EcommerceSales[[#This Row],[Total_Cost]]</f>
        <v>284.14999999999998</v>
      </c>
      <c r="Z4225" s="9">
        <f>IFERROR(#REF!/tbl_EcommerceSales[[#This Row],[Total_Cost]], 0)</f>
        <v>0</v>
      </c>
      <c r="AA4225" t="str">
        <f>TEXT(tbl_EcommerceSales[[#This Row],[Order_Date]],"mmm")</f>
        <v>Apr</v>
      </c>
      <c r="AB4225">
        <f>YEAR(tbl_EcommerceSales[[#This Row],[Order_Date]])</f>
        <v>2026</v>
      </c>
      <c r="AC4225" t="str">
        <f>IF(tbl_EcommerceSales[[#This Row],[Age]]&lt;18,"Under 18",IF(tbl_EcommerceSales[[#This Row],[Age]]&lt;=25,"18-25",IF(tbl_EcommerceSales[[#This Row],[Age]]&lt;=35,"26-35",IF(tbl_EcommerceSales[[#This Row],[Age]]&lt;=45,"36-45",IF(tbl_EcommerceSales[[#This Row],[Age]]&lt;=55,"46-55","56+")))))</f>
        <v>26-35</v>
      </c>
    </row>
    <row r="4226" spans="1:29" x14ac:dyDescent="0.35">
      <c r="A4226" t="s">
        <v>6315</v>
      </c>
      <c r="B4226" s="7">
        <v>46118</v>
      </c>
      <c r="C4226" t="s">
        <v>4874</v>
      </c>
      <c r="D4226" t="s">
        <v>110</v>
      </c>
      <c r="E4226" t="s">
        <v>25</v>
      </c>
      <c r="F4226">
        <v>25</v>
      </c>
      <c r="G4226" t="s">
        <v>99</v>
      </c>
      <c r="H4226" t="s">
        <v>88</v>
      </c>
      <c r="I4226" t="s">
        <v>89</v>
      </c>
      <c r="J4226" t="s">
        <v>90</v>
      </c>
      <c r="K4226" t="s">
        <v>91</v>
      </c>
      <c r="L4226" t="s">
        <v>92</v>
      </c>
      <c r="M4226">
        <v>1</v>
      </c>
      <c r="N4226" s="2">
        <v>599</v>
      </c>
      <c r="O4226" s="3">
        <v>0.05</v>
      </c>
      <c r="P4226" s="2">
        <v>260</v>
      </c>
      <c r="Q4226" t="s">
        <v>123</v>
      </c>
      <c r="R4226" t="s">
        <v>93</v>
      </c>
      <c r="S4226" t="s">
        <v>34</v>
      </c>
      <c r="T4226" s="4">
        <v>5</v>
      </c>
      <c r="U4226" s="11">
        <f t="shared" ref="U4226:U4289" si="66">M4226*N4226</f>
        <v>599</v>
      </c>
      <c r="V4226" s="11">
        <f>tbl_EcommerceSales[[#This Row],[Gross_Sales]]*tbl_EcommerceSales[[#This Row],[Discount]]</f>
        <v>29.950000000000003</v>
      </c>
      <c r="W4226" s="11">
        <f>tbl_EcommerceSales[[#This Row],[Gross_Sales]]-tbl_EcommerceSales[[#This Row],[Discount_Amount]]</f>
        <v>569.04999999999995</v>
      </c>
      <c r="X4226" s="11">
        <f>tbl_EcommerceSales[[#This Row],[Quantity]] * _xlfn.XLOOKUP(tbl_EcommerceSales[[#This Row],[Product_ID]], Product_Master!A:A, Product_Master!F:F)</f>
        <v>260</v>
      </c>
      <c r="Y4226" s="11">
        <f>tbl_EcommerceSales[[#This Row],[Net_Revenue]]-tbl_EcommerceSales[[#This Row],[Total_Cost]]</f>
        <v>309.04999999999995</v>
      </c>
      <c r="Z4226" s="9">
        <f>IFERROR(#REF!/tbl_EcommerceSales[[#This Row],[Total_Cost]], 0)</f>
        <v>0</v>
      </c>
      <c r="AA4226" t="str">
        <f>TEXT(tbl_EcommerceSales[[#This Row],[Order_Date]],"mmm")</f>
        <v>Apr</v>
      </c>
      <c r="AB4226">
        <f>YEAR(tbl_EcommerceSales[[#This Row],[Order_Date]])</f>
        <v>2026</v>
      </c>
      <c r="AC4226" t="str">
        <f>IF(tbl_EcommerceSales[[#This Row],[Age]]&lt;18,"Under 18",IF(tbl_EcommerceSales[[#This Row],[Age]]&lt;=25,"18-25",IF(tbl_EcommerceSales[[#This Row],[Age]]&lt;=35,"26-35",IF(tbl_EcommerceSales[[#This Row],[Age]]&lt;=45,"36-45",IF(tbl_EcommerceSales[[#This Row],[Age]]&lt;=55,"46-55","56+")))))</f>
        <v>18-25</v>
      </c>
    </row>
    <row r="4227" spans="1:29" x14ac:dyDescent="0.35">
      <c r="A4227" t="s">
        <v>6316</v>
      </c>
      <c r="B4227" s="7">
        <v>46118</v>
      </c>
      <c r="C4227" t="s">
        <v>426</v>
      </c>
      <c r="D4227" t="s">
        <v>130</v>
      </c>
      <c r="E4227" t="s">
        <v>25</v>
      </c>
      <c r="F4227">
        <v>19</v>
      </c>
      <c r="G4227" t="s">
        <v>71</v>
      </c>
      <c r="H4227" t="s">
        <v>72</v>
      </c>
      <c r="I4227" t="s">
        <v>200</v>
      </c>
      <c r="J4227" t="s">
        <v>201</v>
      </c>
      <c r="K4227" t="s">
        <v>91</v>
      </c>
      <c r="L4227" t="s">
        <v>202</v>
      </c>
      <c r="M4227">
        <v>3</v>
      </c>
      <c r="N4227" s="2">
        <v>899</v>
      </c>
      <c r="O4227" s="3">
        <v>0.1</v>
      </c>
      <c r="P4227" s="2">
        <v>1260</v>
      </c>
      <c r="Q4227" t="s">
        <v>32</v>
      </c>
      <c r="R4227" t="s">
        <v>33</v>
      </c>
      <c r="S4227" t="s">
        <v>57</v>
      </c>
      <c r="T4227" s="4">
        <v>5</v>
      </c>
      <c r="U4227" s="11">
        <f t="shared" si="66"/>
        <v>2697</v>
      </c>
      <c r="V4227" s="11">
        <f>tbl_EcommerceSales[[#This Row],[Gross_Sales]]*tbl_EcommerceSales[[#This Row],[Discount]]</f>
        <v>269.7</v>
      </c>
      <c r="W4227" s="11">
        <f>tbl_EcommerceSales[[#This Row],[Gross_Sales]]-tbl_EcommerceSales[[#This Row],[Discount_Amount]]</f>
        <v>2427.3000000000002</v>
      </c>
      <c r="X4227" s="11">
        <f>tbl_EcommerceSales[[#This Row],[Quantity]] * _xlfn.XLOOKUP(tbl_EcommerceSales[[#This Row],[Product_ID]], Product_Master!A:A, Product_Master!F:F)</f>
        <v>1260</v>
      </c>
      <c r="Y4227" s="11">
        <f>tbl_EcommerceSales[[#This Row],[Net_Revenue]]-tbl_EcommerceSales[[#This Row],[Total_Cost]]</f>
        <v>1167.3000000000002</v>
      </c>
      <c r="Z4227" s="9">
        <f>IFERROR(#REF!/tbl_EcommerceSales[[#This Row],[Total_Cost]], 0)</f>
        <v>0</v>
      </c>
      <c r="AA4227" t="str">
        <f>TEXT(tbl_EcommerceSales[[#This Row],[Order_Date]],"mmm")</f>
        <v>Apr</v>
      </c>
      <c r="AB4227">
        <f>YEAR(tbl_EcommerceSales[[#This Row],[Order_Date]])</f>
        <v>2026</v>
      </c>
      <c r="AC4227" t="str">
        <f>IF(tbl_EcommerceSales[[#This Row],[Age]]&lt;18,"Under 18",IF(tbl_EcommerceSales[[#This Row],[Age]]&lt;=25,"18-25",IF(tbl_EcommerceSales[[#This Row],[Age]]&lt;=35,"26-35",IF(tbl_EcommerceSales[[#This Row],[Age]]&lt;=45,"36-45",IF(tbl_EcommerceSales[[#This Row],[Age]]&lt;=55,"46-55","56+")))))</f>
        <v>18-25</v>
      </c>
    </row>
    <row r="4228" spans="1:29" x14ac:dyDescent="0.35">
      <c r="A4228" t="s">
        <v>6317</v>
      </c>
      <c r="B4228" s="7">
        <v>46118</v>
      </c>
      <c r="C4228" t="s">
        <v>6318</v>
      </c>
      <c r="D4228" t="s">
        <v>148</v>
      </c>
      <c r="E4228" t="s">
        <v>48</v>
      </c>
      <c r="F4228">
        <v>26</v>
      </c>
      <c r="G4228" t="s">
        <v>96</v>
      </c>
      <c r="H4228" t="s">
        <v>39</v>
      </c>
      <c r="I4228" t="s">
        <v>175</v>
      </c>
      <c r="J4228" t="s">
        <v>176</v>
      </c>
      <c r="K4228" t="s">
        <v>177</v>
      </c>
      <c r="L4228" t="s">
        <v>178</v>
      </c>
      <c r="M4228">
        <v>1</v>
      </c>
      <c r="N4228" s="2">
        <v>699</v>
      </c>
      <c r="O4228" s="3">
        <v>0.15</v>
      </c>
      <c r="P4228" s="2">
        <v>320</v>
      </c>
      <c r="Q4228" t="s">
        <v>123</v>
      </c>
      <c r="R4228" t="s">
        <v>93</v>
      </c>
      <c r="S4228" t="s">
        <v>34</v>
      </c>
      <c r="T4228" s="4">
        <v>5</v>
      </c>
      <c r="U4228" s="11">
        <f t="shared" si="66"/>
        <v>699</v>
      </c>
      <c r="V4228" s="11">
        <f>tbl_EcommerceSales[[#This Row],[Gross_Sales]]*tbl_EcommerceSales[[#This Row],[Discount]]</f>
        <v>104.85</v>
      </c>
      <c r="W4228" s="11">
        <f>tbl_EcommerceSales[[#This Row],[Gross_Sales]]-tbl_EcommerceSales[[#This Row],[Discount_Amount]]</f>
        <v>594.15</v>
      </c>
      <c r="X4228" s="11">
        <f>tbl_EcommerceSales[[#This Row],[Quantity]] * _xlfn.XLOOKUP(tbl_EcommerceSales[[#This Row],[Product_ID]], Product_Master!A:A, Product_Master!F:F)</f>
        <v>320</v>
      </c>
      <c r="Y4228" s="11">
        <f>tbl_EcommerceSales[[#This Row],[Net_Revenue]]-tbl_EcommerceSales[[#This Row],[Total_Cost]]</f>
        <v>274.14999999999998</v>
      </c>
      <c r="Z4228" s="9">
        <f>IFERROR(#REF!/tbl_EcommerceSales[[#This Row],[Total_Cost]], 0)</f>
        <v>0</v>
      </c>
      <c r="AA4228" t="str">
        <f>TEXT(tbl_EcommerceSales[[#This Row],[Order_Date]],"mmm")</f>
        <v>Apr</v>
      </c>
      <c r="AB4228">
        <f>YEAR(tbl_EcommerceSales[[#This Row],[Order_Date]])</f>
        <v>2026</v>
      </c>
      <c r="AC4228" t="str">
        <f>IF(tbl_EcommerceSales[[#This Row],[Age]]&lt;18,"Under 18",IF(tbl_EcommerceSales[[#This Row],[Age]]&lt;=25,"18-25",IF(tbl_EcommerceSales[[#This Row],[Age]]&lt;=35,"26-35",IF(tbl_EcommerceSales[[#This Row],[Age]]&lt;=45,"36-45",IF(tbl_EcommerceSales[[#This Row],[Age]]&lt;=55,"46-55","56+")))))</f>
        <v>26-35</v>
      </c>
    </row>
    <row r="4229" spans="1:29" x14ac:dyDescent="0.35">
      <c r="A4229" t="s">
        <v>6319</v>
      </c>
      <c r="B4229" s="7">
        <v>46119</v>
      </c>
      <c r="C4229" t="s">
        <v>1179</v>
      </c>
      <c r="D4229" t="s">
        <v>110</v>
      </c>
      <c r="E4229" t="s">
        <v>48</v>
      </c>
      <c r="F4229">
        <v>54</v>
      </c>
      <c r="G4229" t="s">
        <v>186</v>
      </c>
      <c r="H4229" t="s">
        <v>72</v>
      </c>
      <c r="I4229" t="s">
        <v>80</v>
      </c>
      <c r="J4229" t="s">
        <v>81</v>
      </c>
      <c r="K4229" t="s">
        <v>82</v>
      </c>
      <c r="L4229" t="s">
        <v>83</v>
      </c>
      <c r="M4229">
        <v>3</v>
      </c>
      <c r="N4229" s="2">
        <v>2499</v>
      </c>
      <c r="O4229" s="3">
        <v>0.1</v>
      </c>
      <c r="P4229" s="2">
        <v>4650</v>
      </c>
      <c r="Q4229" t="s">
        <v>32</v>
      </c>
      <c r="R4229" t="s">
        <v>33</v>
      </c>
      <c r="S4229" t="s">
        <v>57</v>
      </c>
      <c r="T4229" s="4">
        <v>4</v>
      </c>
      <c r="U4229" s="11">
        <f t="shared" si="66"/>
        <v>7497</v>
      </c>
      <c r="V4229" s="11">
        <f>tbl_EcommerceSales[[#This Row],[Gross_Sales]]*tbl_EcommerceSales[[#This Row],[Discount]]</f>
        <v>749.7</v>
      </c>
      <c r="W4229" s="11">
        <f>tbl_EcommerceSales[[#This Row],[Gross_Sales]]-tbl_EcommerceSales[[#This Row],[Discount_Amount]]</f>
        <v>6747.3</v>
      </c>
      <c r="X4229" s="11">
        <f>tbl_EcommerceSales[[#This Row],[Quantity]] * _xlfn.XLOOKUP(tbl_EcommerceSales[[#This Row],[Product_ID]], Product_Master!A:A, Product_Master!F:F)</f>
        <v>4650</v>
      </c>
      <c r="Y4229" s="11">
        <f>tbl_EcommerceSales[[#This Row],[Net_Revenue]]-tbl_EcommerceSales[[#This Row],[Total_Cost]]</f>
        <v>2097.3000000000002</v>
      </c>
      <c r="Z4229" s="9">
        <f>IFERROR(#REF!/tbl_EcommerceSales[[#This Row],[Total_Cost]], 0)</f>
        <v>0</v>
      </c>
      <c r="AA4229" t="str">
        <f>TEXT(tbl_EcommerceSales[[#This Row],[Order_Date]],"mmm")</f>
        <v>Apr</v>
      </c>
      <c r="AB4229">
        <f>YEAR(tbl_EcommerceSales[[#This Row],[Order_Date]])</f>
        <v>2026</v>
      </c>
      <c r="AC4229" t="str">
        <f>IF(tbl_EcommerceSales[[#This Row],[Age]]&lt;18,"Under 18",IF(tbl_EcommerceSales[[#This Row],[Age]]&lt;=25,"18-25",IF(tbl_EcommerceSales[[#This Row],[Age]]&lt;=35,"26-35",IF(tbl_EcommerceSales[[#This Row],[Age]]&lt;=45,"36-45",IF(tbl_EcommerceSales[[#This Row],[Age]]&lt;=55,"46-55","56+")))))</f>
        <v>46-55</v>
      </c>
    </row>
    <row r="4230" spans="1:29" x14ac:dyDescent="0.35">
      <c r="A4230" t="s">
        <v>6320</v>
      </c>
      <c r="B4230" s="7">
        <v>46119</v>
      </c>
      <c r="C4230" t="s">
        <v>4855</v>
      </c>
      <c r="D4230" t="s">
        <v>159</v>
      </c>
      <c r="E4230" t="s">
        <v>25</v>
      </c>
      <c r="F4230">
        <v>18</v>
      </c>
      <c r="G4230" t="s">
        <v>270</v>
      </c>
      <c r="H4230" t="s">
        <v>72</v>
      </c>
      <c r="I4230" t="s">
        <v>28</v>
      </c>
      <c r="J4230" t="s">
        <v>29</v>
      </c>
      <c r="K4230" t="s">
        <v>30</v>
      </c>
      <c r="L4230" t="s">
        <v>31</v>
      </c>
      <c r="M4230">
        <v>1</v>
      </c>
      <c r="N4230" s="2">
        <v>5999</v>
      </c>
      <c r="O4230" s="3">
        <v>0.15</v>
      </c>
      <c r="P4230" s="2">
        <v>3900</v>
      </c>
      <c r="Q4230" t="s">
        <v>76</v>
      </c>
      <c r="R4230" t="s">
        <v>33</v>
      </c>
      <c r="S4230" t="s">
        <v>34</v>
      </c>
      <c r="T4230" s="4">
        <v>5</v>
      </c>
      <c r="U4230" s="11">
        <f t="shared" si="66"/>
        <v>5999</v>
      </c>
      <c r="V4230" s="11">
        <f>tbl_EcommerceSales[[#This Row],[Gross_Sales]]*tbl_EcommerceSales[[#This Row],[Discount]]</f>
        <v>899.85</v>
      </c>
      <c r="W4230" s="11">
        <f>tbl_EcommerceSales[[#This Row],[Gross_Sales]]-tbl_EcommerceSales[[#This Row],[Discount_Amount]]</f>
        <v>5099.1499999999996</v>
      </c>
      <c r="X4230" s="11">
        <f>tbl_EcommerceSales[[#This Row],[Quantity]] * _xlfn.XLOOKUP(tbl_EcommerceSales[[#This Row],[Product_ID]], Product_Master!A:A, Product_Master!F:F)</f>
        <v>3900</v>
      </c>
      <c r="Y4230" s="11">
        <f>tbl_EcommerceSales[[#This Row],[Net_Revenue]]-tbl_EcommerceSales[[#This Row],[Total_Cost]]</f>
        <v>1199.1499999999996</v>
      </c>
      <c r="Z4230" s="9">
        <f>IFERROR(#REF!/tbl_EcommerceSales[[#This Row],[Total_Cost]], 0)</f>
        <v>0</v>
      </c>
      <c r="AA4230" t="str">
        <f>TEXT(tbl_EcommerceSales[[#This Row],[Order_Date]],"mmm")</f>
        <v>Apr</v>
      </c>
      <c r="AB4230">
        <f>YEAR(tbl_EcommerceSales[[#This Row],[Order_Date]])</f>
        <v>2026</v>
      </c>
      <c r="AC4230" t="str">
        <f>IF(tbl_EcommerceSales[[#This Row],[Age]]&lt;18,"Under 18",IF(tbl_EcommerceSales[[#This Row],[Age]]&lt;=25,"18-25",IF(tbl_EcommerceSales[[#This Row],[Age]]&lt;=35,"26-35",IF(tbl_EcommerceSales[[#This Row],[Age]]&lt;=45,"36-45",IF(tbl_EcommerceSales[[#This Row],[Age]]&lt;=55,"46-55","56+")))))</f>
        <v>18-25</v>
      </c>
    </row>
    <row r="4231" spans="1:29" x14ac:dyDescent="0.35">
      <c r="A4231" t="s">
        <v>6321</v>
      </c>
      <c r="B4231" s="7">
        <v>46119</v>
      </c>
      <c r="C4231" t="s">
        <v>6322</v>
      </c>
      <c r="D4231" t="s">
        <v>342</v>
      </c>
      <c r="E4231" t="s">
        <v>48</v>
      </c>
      <c r="F4231">
        <v>50</v>
      </c>
      <c r="G4231" t="s">
        <v>186</v>
      </c>
      <c r="H4231" t="s">
        <v>72</v>
      </c>
      <c r="I4231" t="s">
        <v>160</v>
      </c>
      <c r="J4231" t="s">
        <v>161</v>
      </c>
      <c r="K4231" t="s">
        <v>91</v>
      </c>
      <c r="L4231" t="s">
        <v>133</v>
      </c>
      <c r="M4231">
        <v>1</v>
      </c>
      <c r="N4231" s="2">
        <v>1099</v>
      </c>
      <c r="O4231" s="3">
        <v>0.1</v>
      </c>
      <c r="P4231" s="2">
        <v>520</v>
      </c>
      <c r="Q4231" t="s">
        <v>44</v>
      </c>
      <c r="R4231" t="s">
        <v>33</v>
      </c>
      <c r="S4231" t="s">
        <v>34</v>
      </c>
      <c r="T4231" s="4">
        <v>5</v>
      </c>
      <c r="U4231" s="11">
        <f t="shared" si="66"/>
        <v>1099</v>
      </c>
      <c r="V4231" s="11">
        <f>tbl_EcommerceSales[[#This Row],[Gross_Sales]]*tbl_EcommerceSales[[#This Row],[Discount]]</f>
        <v>109.9</v>
      </c>
      <c r="W4231" s="11">
        <f>tbl_EcommerceSales[[#This Row],[Gross_Sales]]-tbl_EcommerceSales[[#This Row],[Discount_Amount]]</f>
        <v>989.1</v>
      </c>
      <c r="X4231" s="11">
        <f>tbl_EcommerceSales[[#This Row],[Quantity]] * _xlfn.XLOOKUP(tbl_EcommerceSales[[#This Row],[Product_ID]], Product_Master!A:A, Product_Master!F:F)</f>
        <v>520</v>
      </c>
      <c r="Y4231" s="11">
        <f>tbl_EcommerceSales[[#This Row],[Net_Revenue]]-tbl_EcommerceSales[[#This Row],[Total_Cost]]</f>
        <v>469.1</v>
      </c>
      <c r="Z4231" s="9">
        <f>IFERROR(#REF!/tbl_EcommerceSales[[#This Row],[Total_Cost]], 0)</f>
        <v>0</v>
      </c>
      <c r="AA4231" t="str">
        <f>TEXT(tbl_EcommerceSales[[#This Row],[Order_Date]],"mmm")</f>
        <v>Apr</v>
      </c>
      <c r="AB4231">
        <f>YEAR(tbl_EcommerceSales[[#This Row],[Order_Date]])</f>
        <v>2026</v>
      </c>
      <c r="AC4231" t="str">
        <f>IF(tbl_EcommerceSales[[#This Row],[Age]]&lt;18,"Under 18",IF(tbl_EcommerceSales[[#This Row],[Age]]&lt;=25,"18-25",IF(tbl_EcommerceSales[[#This Row],[Age]]&lt;=35,"26-35",IF(tbl_EcommerceSales[[#This Row],[Age]]&lt;=45,"36-45",IF(tbl_EcommerceSales[[#This Row],[Age]]&lt;=55,"46-55","56+")))))</f>
        <v>46-55</v>
      </c>
    </row>
    <row r="4232" spans="1:29" x14ac:dyDescent="0.35">
      <c r="A4232" t="s">
        <v>6323</v>
      </c>
      <c r="B4232" s="7">
        <v>46119</v>
      </c>
      <c r="C4232" t="s">
        <v>1670</v>
      </c>
      <c r="D4232" t="s">
        <v>232</v>
      </c>
      <c r="E4232" t="s">
        <v>25</v>
      </c>
      <c r="F4232">
        <v>31</v>
      </c>
      <c r="G4232" t="s">
        <v>26</v>
      </c>
      <c r="H4232" t="s">
        <v>27</v>
      </c>
      <c r="I4232" t="s">
        <v>175</v>
      </c>
      <c r="J4232" t="s">
        <v>176</v>
      </c>
      <c r="K4232" t="s">
        <v>177</v>
      </c>
      <c r="L4232" t="s">
        <v>178</v>
      </c>
      <c r="M4232">
        <v>3</v>
      </c>
      <c r="N4232" s="2">
        <v>699</v>
      </c>
      <c r="O4232" s="3">
        <v>0.05</v>
      </c>
      <c r="P4232" s="2">
        <v>960</v>
      </c>
      <c r="Q4232" t="s">
        <v>156</v>
      </c>
      <c r="R4232" t="s">
        <v>33</v>
      </c>
      <c r="S4232" t="s">
        <v>57</v>
      </c>
      <c r="T4232" s="4">
        <v>4</v>
      </c>
      <c r="U4232" s="11">
        <f t="shared" si="66"/>
        <v>2097</v>
      </c>
      <c r="V4232" s="11">
        <f>tbl_EcommerceSales[[#This Row],[Gross_Sales]]*tbl_EcommerceSales[[#This Row],[Discount]]</f>
        <v>104.85000000000001</v>
      </c>
      <c r="W4232" s="11">
        <f>tbl_EcommerceSales[[#This Row],[Gross_Sales]]-tbl_EcommerceSales[[#This Row],[Discount_Amount]]</f>
        <v>1992.15</v>
      </c>
      <c r="X4232" s="11">
        <f>tbl_EcommerceSales[[#This Row],[Quantity]] * _xlfn.XLOOKUP(tbl_EcommerceSales[[#This Row],[Product_ID]], Product_Master!A:A, Product_Master!F:F)</f>
        <v>960</v>
      </c>
      <c r="Y4232" s="11">
        <f>tbl_EcommerceSales[[#This Row],[Net_Revenue]]-tbl_EcommerceSales[[#This Row],[Total_Cost]]</f>
        <v>1032.1500000000001</v>
      </c>
      <c r="Z4232" s="9">
        <f>IFERROR(#REF!/tbl_EcommerceSales[[#This Row],[Total_Cost]], 0)</f>
        <v>0</v>
      </c>
      <c r="AA4232" t="str">
        <f>TEXT(tbl_EcommerceSales[[#This Row],[Order_Date]],"mmm")</f>
        <v>Apr</v>
      </c>
      <c r="AB4232">
        <f>YEAR(tbl_EcommerceSales[[#This Row],[Order_Date]])</f>
        <v>2026</v>
      </c>
      <c r="AC4232" t="str">
        <f>IF(tbl_EcommerceSales[[#This Row],[Age]]&lt;18,"Under 18",IF(tbl_EcommerceSales[[#This Row],[Age]]&lt;=25,"18-25",IF(tbl_EcommerceSales[[#This Row],[Age]]&lt;=35,"26-35",IF(tbl_EcommerceSales[[#This Row],[Age]]&lt;=45,"36-45",IF(tbl_EcommerceSales[[#This Row],[Age]]&lt;=55,"46-55","56+")))))</f>
        <v>26-35</v>
      </c>
    </row>
    <row r="4233" spans="1:29" x14ac:dyDescent="0.35">
      <c r="A4233" t="s">
        <v>6324</v>
      </c>
      <c r="B4233" s="7">
        <v>46119</v>
      </c>
      <c r="C4233" t="s">
        <v>3998</v>
      </c>
      <c r="D4233" t="s">
        <v>312</v>
      </c>
      <c r="E4233" t="s">
        <v>48</v>
      </c>
      <c r="F4233">
        <v>40</v>
      </c>
      <c r="G4233" t="s">
        <v>107</v>
      </c>
      <c r="H4233" t="s">
        <v>39</v>
      </c>
      <c r="I4233" t="s">
        <v>40</v>
      </c>
      <c r="J4233" t="s">
        <v>41</v>
      </c>
      <c r="K4233" t="s">
        <v>42</v>
      </c>
      <c r="L4233" t="s">
        <v>43</v>
      </c>
      <c r="M4233">
        <v>1</v>
      </c>
      <c r="N4233" s="2">
        <v>699</v>
      </c>
      <c r="O4233" s="3">
        <v>0</v>
      </c>
      <c r="P4233" s="2">
        <v>310</v>
      </c>
      <c r="Q4233" t="s">
        <v>32</v>
      </c>
      <c r="R4233" t="s">
        <v>93</v>
      </c>
      <c r="S4233" t="s">
        <v>57</v>
      </c>
      <c r="T4233" s="4">
        <v>4</v>
      </c>
      <c r="U4233" s="11">
        <f t="shared" si="66"/>
        <v>699</v>
      </c>
      <c r="V4233" s="11">
        <f>tbl_EcommerceSales[[#This Row],[Gross_Sales]]*tbl_EcommerceSales[[#This Row],[Discount]]</f>
        <v>0</v>
      </c>
      <c r="W4233" s="11">
        <f>tbl_EcommerceSales[[#This Row],[Gross_Sales]]-tbl_EcommerceSales[[#This Row],[Discount_Amount]]</f>
        <v>699</v>
      </c>
      <c r="X4233" s="11">
        <f>tbl_EcommerceSales[[#This Row],[Quantity]] * _xlfn.XLOOKUP(tbl_EcommerceSales[[#This Row],[Product_ID]], Product_Master!A:A, Product_Master!F:F)</f>
        <v>310</v>
      </c>
      <c r="Y4233" s="11">
        <f>tbl_EcommerceSales[[#This Row],[Net_Revenue]]-tbl_EcommerceSales[[#This Row],[Total_Cost]]</f>
        <v>389</v>
      </c>
      <c r="Z4233" s="9">
        <f>IFERROR(#REF!/tbl_EcommerceSales[[#This Row],[Total_Cost]], 0)</f>
        <v>0</v>
      </c>
      <c r="AA4233" t="str">
        <f>TEXT(tbl_EcommerceSales[[#This Row],[Order_Date]],"mmm")</f>
        <v>Apr</v>
      </c>
      <c r="AB4233">
        <f>YEAR(tbl_EcommerceSales[[#This Row],[Order_Date]])</f>
        <v>2026</v>
      </c>
      <c r="AC4233" t="str">
        <f>IF(tbl_EcommerceSales[[#This Row],[Age]]&lt;18,"Under 18",IF(tbl_EcommerceSales[[#This Row],[Age]]&lt;=25,"18-25",IF(tbl_EcommerceSales[[#This Row],[Age]]&lt;=35,"26-35",IF(tbl_EcommerceSales[[#This Row],[Age]]&lt;=45,"36-45",IF(tbl_EcommerceSales[[#This Row],[Age]]&lt;=55,"46-55","56+")))))</f>
        <v>36-45</v>
      </c>
    </row>
    <row r="4234" spans="1:29" x14ac:dyDescent="0.35">
      <c r="A4234" t="s">
        <v>6325</v>
      </c>
      <c r="B4234" s="7">
        <v>46119</v>
      </c>
      <c r="C4234" t="s">
        <v>5953</v>
      </c>
      <c r="D4234" t="s">
        <v>216</v>
      </c>
      <c r="E4234" t="s">
        <v>48</v>
      </c>
      <c r="F4234">
        <v>19</v>
      </c>
      <c r="G4234" t="s">
        <v>211</v>
      </c>
      <c r="H4234" t="s">
        <v>72</v>
      </c>
      <c r="I4234" t="s">
        <v>131</v>
      </c>
      <c r="J4234" t="s">
        <v>132</v>
      </c>
      <c r="K4234" t="s">
        <v>91</v>
      </c>
      <c r="L4234" t="s">
        <v>133</v>
      </c>
      <c r="M4234">
        <v>3</v>
      </c>
      <c r="N4234" s="2">
        <v>1299</v>
      </c>
      <c r="O4234" s="3">
        <v>0</v>
      </c>
      <c r="P4234" s="2">
        <v>1830</v>
      </c>
      <c r="Q4234" t="s">
        <v>32</v>
      </c>
      <c r="R4234" t="s">
        <v>33</v>
      </c>
      <c r="S4234" t="s">
        <v>34</v>
      </c>
      <c r="T4234" s="4">
        <v>4</v>
      </c>
      <c r="U4234" s="11">
        <f t="shared" si="66"/>
        <v>3897</v>
      </c>
      <c r="V4234" s="11">
        <f>tbl_EcommerceSales[[#This Row],[Gross_Sales]]*tbl_EcommerceSales[[#This Row],[Discount]]</f>
        <v>0</v>
      </c>
      <c r="W4234" s="11">
        <f>tbl_EcommerceSales[[#This Row],[Gross_Sales]]-tbl_EcommerceSales[[#This Row],[Discount_Amount]]</f>
        <v>3897</v>
      </c>
      <c r="X4234" s="11">
        <f>tbl_EcommerceSales[[#This Row],[Quantity]] * _xlfn.XLOOKUP(tbl_EcommerceSales[[#This Row],[Product_ID]], Product_Master!A:A, Product_Master!F:F)</f>
        <v>1830</v>
      </c>
      <c r="Y4234" s="11">
        <f>tbl_EcommerceSales[[#This Row],[Net_Revenue]]-tbl_EcommerceSales[[#This Row],[Total_Cost]]</f>
        <v>2067</v>
      </c>
      <c r="Z4234" s="9">
        <f>IFERROR(#REF!/tbl_EcommerceSales[[#This Row],[Total_Cost]], 0)</f>
        <v>0</v>
      </c>
      <c r="AA4234" t="str">
        <f>TEXT(tbl_EcommerceSales[[#This Row],[Order_Date]],"mmm")</f>
        <v>Apr</v>
      </c>
      <c r="AB4234">
        <f>YEAR(tbl_EcommerceSales[[#This Row],[Order_Date]])</f>
        <v>2026</v>
      </c>
      <c r="AC4234" t="str">
        <f>IF(tbl_EcommerceSales[[#This Row],[Age]]&lt;18,"Under 18",IF(tbl_EcommerceSales[[#This Row],[Age]]&lt;=25,"18-25",IF(tbl_EcommerceSales[[#This Row],[Age]]&lt;=35,"26-35",IF(tbl_EcommerceSales[[#This Row],[Age]]&lt;=45,"36-45",IF(tbl_EcommerceSales[[#This Row],[Age]]&lt;=55,"46-55","56+")))))</f>
        <v>18-25</v>
      </c>
    </row>
    <row r="4235" spans="1:29" x14ac:dyDescent="0.35">
      <c r="A4235" t="s">
        <v>6326</v>
      </c>
      <c r="B4235" s="7">
        <v>46119</v>
      </c>
      <c r="C4235" t="s">
        <v>1115</v>
      </c>
      <c r="D4235" t="s">
        <v>305</v>
      </c>
      <c r="E4235" t="s">
        <v>48</v>
      </c>
      <c r="F4235">
        <v>41</v>
      </c>
      <c r="G4235" t="s">
        <v>71</v>
      </c>
      <c r="H4235" t="s">
        <v>72</v>
      </c>
      <c r="I4235" t="s">
        <v>111</v>
      </c>
      <c r="J4235" t="s">
        <v>112</v>
      </c>
      <c r="K4235" t="s">
        <v>55</v>
      </c>
      <c r="L4235" t="s">
        <v>113</v>
      </c>
      <c r="M4235">
        <v>1</v>
      </c>
      <c r="N4235" s="2">
        <v>1799</v>
      </c>
      <c r="O4235" s="3">
        <v>0.1</v>
      </c>
      <c r="P4235" s="2">
        <v>950</v>
      </c>
      <c r="Q4235" t="s">
        <v>32</v>
      </c>
      <c r="R4235" t="s">
        <v>33</v>
      </c>
      <c r="S4235" t="s">
        <v>57</v>
      </c>
      <c r="T4235" s="4">
        <v>4</v>
      </c>
      <c r="U4235" s="11">
        <f t="shared" si="66"/>
        <v>1799</v>
      </c>
      <c r="V4235" s="11">
        <f>tbl_EcommerceSales[[#This Row],[Gross_Sales]]*tbl_EcommerceSales[[#This Row],[Discount]]</f>
        <v>179.9</v>
      </c>
      <c r="W4235" s="11">
        <f>tbl_EcommerceSales[[#This Row],[Gross_Sales]]-tbl_EcommerceSales[[#This Row],[Discount_Amount]]</f>
        <v>1619.1</v>
      </c>
      <c r="X4235" s="11">
        <f>tbl_EcommerceSales[[#This Row],[Quantity]] * _xlfn.XLOOKUP(tbl_EcommerceSales[[#This Row],[Product_ID]], Product_Master!A:A, Product_Master!F:F)</f>
        <v>950</v>
      </c>
      <c r="Y4235" s="11">
        <f>tbl_EcommerceSales[[#This Row],[Net_Revenue]]-tbl_EcommerceSales[[#This Row],[Total_Cost]]</f>
        <v>669.09999999999991</v>
      </c>
      <c r="Z4235" s="9">
        <f>IFERROR(#REF!/tbl_EcommerceSales[[#This Row],[Total_Cost]], 0)</f>
        <v>0</v>
      </c>
      <c r="AA4235" t="str">
        <f>TEXT(tbl_EcommerceSales[[#This Row],[Order_Date]],"mmm")</f>
        <v>Apr</v>
      </c>
      <c r="AB4235">
        <f>YEAR(tbl_EcommerceSales[[#This Row],[Order_Date]])</f>
        <v>2026</v>
      </c>
      <c r="AC4235" t="str">
        <f>IF(tbl_EcommerceSales[[#This Row],[Age]]&lt;18,"Under 18",IF(tbl_EcommerceSales[[#This Row],[Age]]&lt;=25,"18-25",IF(tbl_EcommerceSales[[#This Row],[Age]]&lt;=35,"26-35",IF(tbl_EcommerceSales[[#This Row],[Age]]&lt;=45,"36-45",IF(tbl_EcommerceSales[[#This Row],[Age]]&lt;=55,"46-55","56+")))))</f>
        <v>36-45</v>
      </c>
    </row>
    <row r="4236" spans="1:29" x14ac:dyDescent="0.35">
      <c r="A4236" t="s">
        <v>6327</v>
      </c>
      <c r="B4236" s="7">
        <v>46119</v>
      </c>
      <c r="C4236" t="s">
        <v>560</v>
      </c>
      <c r="D4236" t="s">
        <v>110</v>
      </c>
      <c r="E4236" t="s">
        <v>48</v>
      </c>
      <c r="F4236">
        <v>18</v>
      </c>
      <c r="G4236" t="s">
        <v>99</v>
      </c>
      <c r="H4236" t="s">
        <v>88</v>
      </c>
      <c r="I4236" t="s">
        <v>294</v>
      </c>
      <c r="J4236" t="s">
        <v>295</v>
      </c>
      <c r="K4236" t="s">
        <v>91</v>
      </c>
      <c r="L4236" t="s">
        <v>296</v>
      </c>
      <c r="M4236">
        <v>1</v>
      </c>
      <c r="N4236" s="2">
        <v>699</v>
      </c>
      <c r="O4236" s="3">
        <v>0.2</v>
      </c>
      <c r="P4236" s="2">
        <v>300</v>
      </c>
      <c r="Q4236" t="s">
        <v>319</v>
      </c>
      <c r="R4236" t="s">
        <v>33</v>
      </c>
      <c r="S4236" t="s">
        <v>34</v>
      </c>
      <c r="T4236" s="4">
        <v>5</v>
      </c>
      <c r="U4236" s="11">
        <f t="shared" si="66"/>
        <v>699</v>
      </c>
      <c r="V4236" s="11">
        <f>tbl_EcommerceSales[[#This Row],[Gross_Sales]]*tbl_EcommerceSales[[#This Row],[Discount]]</f>
        <v>139.80000000000001</v>
      </c>
      <c r="W4236" s="11">
        <f>tbl_EcommerceSales[[#This Row],[Gross_Sales]]-tbl_EcommerceSales[[#This Row],[Discount_Amount]]</f>
        <v>559.20000000000005</v>
      </c>
      <c r="X4236" s="11">
        <f>tbl_EcommerceSales[[#This Row],[Quantity]] * _xlfn.XLOOKUP(tbl_EcommerceSales[[#This Row],[Product_ID]], Product_Master!A:A, Product_Master!F:F)</f>
        <v>300</v>
      </c>
      <c r="Y4236" s="11">
        <f>tbl_EcommerceSales[[#This Row],[Net_Revenue]]-tbl_EcommerceSales[[#This Row],[Total_Cost]]</f>
        <v>259.20000000000005</v>
      </c>
      <c r="Z4236" s="9">
        <f>IFERROR(#REF!/tbl_EcommerceSales[[#This Row],[Total_Cost]], 0)</f>
        <v>0</v>
      </c>
      <c r="AA4236" t="str">
        <f>TEXT(tbl_EcommerceSales[[#This Row],[Order_Date]],"mmm")</f>
        <v>Apr</v>
      </c>
      <c r="AB4236">
        <f>YEAR(tbl_EcommerceSales[[#This Row],[Order_Date]])</f>
        <v>2026</v>
      </c>
      <c r="AC4236" t="str">
        <f>IF(tbl_EcommerceSales[[#This Row],[Age]]&lt;18,"Under 18",IF(tbl_EcommerceSales[[#This Row],[Age]]&lt;=25,"18-25",IF(tbl_EcommerceSales[[#This Row],[Age]]&lt;=35,"26-35",IF(tbl_EcommerceSales[[#This Row],[Age]]&lt;=45,"36-45",IF(tbl_EcommerceSales[[#This Row],[Age]]&lt;=55,"46-55","56+")))))</f>
        <v>18-25</v>
      </c>
    </row>
    <row r="4237" spans="1:29" x14ac:dyDescent="0.35">
      <c r="A4237" t="s">
        <v>6328</v>
      </c>
      <c r="B4237" s="7">
        <v>46120</v>
      </c>
      <c r="C4237" t="s">
        <v>1345</v>
      </c>
      <c r="D4237" t="s">
        <v>305</v>
      </c>
      <c r="E4237" t="s">
        <v>48</v>
      </c>
      <c r="F4237">
        <v>29</v>
      </c>
      <c r="G4237" t="s">
        <v>174</v>
      </c>
      <c r="H4237" t="s">
        <v>39</v>
      </c>
      <c r="I4237" t="s">
        <v>117</v>
      </c>
      <c r="J4237" t="s">
        <v>118</v>
      </c>
      <c r="K4237" t="s">
        <v>82</v>
      </c>
      <c r="L4237" t="s">
        <v>119</v>
      </c>
      <c r="M4237">
        <v>1</v>
      </c>
      <c r="N4237" s="2">
        <v>3299</v>
      </c>
      <c r="O4237" s="3">
        <v>0.1</v>
      </c>
      <c r="P4237" s="2">
        <v>2100</v>
      </c>
      <c r="Q4237" t="s">
        <v>123</v>
      </c>
      <c r="R4237" t="s">
        <v>33</v>
      </c>
      <c r="S4237" t="s">
        <v>57</v>
      </c>
      <c r="T4237" s="4">
        <v>5</v>
      </c>
      <c r="U4237" s="11">
        <f t="shared" si="66"/>
        <v>3299</v>
      </c>
      <c r="V4237" s="11">
        <f>tbl_EcommerceSales[[#This Row],[Gross_Sales]]*tbl_EcommerceSales[[#This Row],[Discount]]</f>
        <v>329.90000000000003</v>
      </c>
      <c r="W4237" s="11">
        <f>tbl_EcommerceSales[[#This Row],[Gross_Sales]]-tbl_EcommerceSales[[#This Row],[Discount_Amount]]</f>
        <v>2969.1</v>
      </c>
      <c r="X4237" s="11">
        <f>tbl_EcommerceSales[[#This Row],[Quantity]] * _xlfn.XLOOKUP(tbl_EcommerceSales[[#This Row],[Product_ID]], Product_Master!A:A, Product_Master!F:F)</f>
        <v>2100</v>
      </c>
      <c r="Y4237" s="11">
        <f>tbl_EcommerceSales[[#This Row],[Net_Revenue]]-tbl_EcommerceSales[[#This Row],[Total_Cost]]</f>
        <v>869.09999999999991</v>
      </c>
      <c r="Z4237" s="9">
        <f>IFERROR(#REF!/tbl_EcommerceSales[[#This Row],[Total_Cost]], 0)</f>
        <v>0</v>
      </c>
      <c r="AA4237" t="str">
        <f>TEXT(tbl_EcommerceSales[[#This Row],[Order_Date]],"mmm")</f>
        <v>Apr</v>
      </c>
      <c r="AB4237">
        <f>YEAR(tbl_EcommerceSales[[#This Row],[Order_Date]])</f>
        <v>2026</v>
      </c>
      <c r="AC4237" t="str">
        <f>IF(tbl_EcommerceSales[[#This Row],[Age]]&lt;18,"Under 18",IF(tbl_EcommerceSales[[#This Row],[Age]]&lt;=25,"18-25",IF(tbl_EcommerceSales[[#This Row],[Age]]&lt;=35,"26-35",IF(tbl_EcommerceSales[[#This Row],[Age]]&lt;=45,"36-45",IF(tbl_EcommerceSales[[#This Row],[Age]]&lt;=55,"46-55","56+")))))</f>
        <v>26-35</v>
      </c>
    </row>
    <row r="4238" spans="1:29" x14ac:dyDescent="0.35">
      <c r="A4238" t="s">
        <v>6329</v>
      </c>
      <c r="B4238" s="7">
        <v>46120</v>
      </c>
      <c r="C4238" t="s">
        <v>1018</v>
      </c>
      <c r="D4238" t="s">
        <v>106</v>
      </c>
      <c r="E4238" t="s">
        <v>25</v>
      </c>
      <c r="F4238">
        <v>32</v>
      </c>
      <c r="G4238" t="s">
        <v>61</v>
      </c>
      <c r="H4238" t="s">
        <v>27</v>
      </c>
      <c r="I4238" t="s">
        <v>212</v>
      </c>
      <c r="J4238" t="s">
        <v>213</v>
      </c>
      <c r="K4238" t="s">
        <v>177</v>
      </c>
      <c r="L4238" t="s">
        <v>178</v>
      </c>
      <c r="M4238">
        <v>5</v>
      </c>
      <c r="N4238" s="2">
        <v>2499</v>
      </c>
      <c r="O4238" s="3">
        <v>0.05</v>
      </c>
      <c r="P4238" s="2">
        <v>7250</v>
      </c>
      <c r="Q4238" t="s">
        <v>319</v>
      </c>
      <c r="R4238" t="s">
        <v>33</v>
      </c>
      <c r="S4238" t="s">
        <v>34</v>
      </c>
      <c r="T4238" s="4">
        <v>4</v>
      </c>
      <c r="U4238" s="11">
        <f t="shared" si="66"/>
        <v>12495</v>
      </c>
      <c r="V4238" s="11">
        <f>tbl_EcommerceSales[[#This Row],[Gross_Sales]]*tbl_EcommerceSales[[#This Row],[Discount]]</f>
        <v>624.75</v>
      </c>
      <c r="W4238" s="11">
        <f>tbl_EcommerceSales[[#This Row],[Gross_Sales]]-tbl_EcommerceSales[[#This Row],[Discount_Amount]]</f>
        <v>11870.25</v>
      </c>
      <c r="X4238" s="11">
        <f>tbl_EcommerceSales[[#This Row],[Quantity]] * _xlfn.XLOOKUP(tbl_EcommerceSales[[#This Row],[Product_ID]], Product_Master!A:A, Product_Master!F:F)</f>
        <v>7250</v>
      </c>
      <c r="Y4238" s="11">
        <f>tbl_EcommerceSales[[#This Row],[Net_Revenue]]-tbl_EcommerceSales[[#This Row],[Total_Cost]]</f>
        <v>4620.25</v>
      </c>
      <c r="Z4238" s="9">
        <f>IFERROR(#REF!/tbl_EcommerceSales[[#This Row],[Total_Cost]], 0)</f>
        <v>0</v>
      </c>
      <c r="AA4238" t="str">
        <f>TEXT(tbl_EcommerceSales[[#This Row],[Order_Date]],"mmm")</f>
        <v>Apr</v>
      </c>
      <c r="AB4238">
        <f>YEAR(tbl_EcommerceSales[[#This Row],[Order_Date]])</f>
        <v>2026</v>
      </c>
      <c r="AC4238" t="str">
        <f>IF(tbl_EcommerceSales[[#This Row],[Age]]&lt;18,"Under 18",IF(tbl_EcommerceSales[[#This Row],[Age]]&lt;=25,"18-25",IF(tbl_EcommerceSales[[#This Row],[Age]]&lt;=35,"26-35",IF(tbl_EcommerceSales[[#This Row],[Age]]&lt;=45,"36-45",IF(tbl_EcommerceSales[[#This Row],[Age]]&lt;=55,"46-55","56+")))))</f>
        <v>26-35</v>
      </c>
    </row>
    <row r="4239" spans="1:29" x14ac:dyDescent="0.35">
      <c r="A4239" t="s">
        <v>6330</v>
      </c>
      <c r="B4239" s="7">
        <v>46120</v>
      </c>
      <c r="C4239" t="s">
        <v>2911</v>
      </c>
      <c r="D4239" t="s">
        <v>269</v>
      </c>
      <c r="E4239" t="s">
        <v>25</v>
      </c>
      <c r="F4239">
        <v>33</v>
      </c>
      <c r="G4239" t="s">
        <v>171</v>
      </c>
      <c r="H4239" t="s">
        <v>39</v>
      </c>
      <c r="I4239" t="s">
        <v>357</v>
      </c>
      <c r="J4239" t="s">
        <v>358</v>
      </c>
      <c r="K4239" t="s">
        <v>177</v>
      </c>
      <c r="L4239" t="s">
        <v>178</v>
      </c>
      <c r="M4239">
        <v>1</v>
      </c>
      <c r="N4239" s="2">
        <v>999</v>
      </c>
      <c r="O4239" s="3">
        <v>0.25</v>
      </c>
      <c r="P4239" s="2">
        <v>520</v>
      </c>
      <c r="Q4239" t="s">
        <v>32</v>
      </c>
      <c r="R4239" t="s">
        <v>33</v>
      </c>
      <c r="S4239" t="s">
        <v>34</v>
      </c>
      <c r="T4239" s="4">
        <v>3</v>
      </c>
      <c r="U4239" s="11">
        <f t="shared" si="66"/>
        <v>999</v>
      </c>
      <c r="V4239" s="11">
        <f>tbl_EcommerceSales[[#This Row],[Gross_Sales]]*tbl_EcommerceSales[[#This Row],[Discount]]</f>
        <v>249.75</v>
      </c>
      <c r="W4239" s="11">
        <f>tbl_EcommerceSales[[#This Row],[Gross_Sales]]-tbl_EcommerceSales[[#This Row],[Discount_Amount]]</f>
        <v>749.25</v>
      </c>
      <c r="X4239" s="11">
        <f>tbl_EcommerceSales[[#This Row],[Quantity]] * _xlfn.XLOOKUP(tbl_EcommerceSales[[#This Row],[Product_ID]], Product_Master!A:A, Product_Master!F:F)</f>
        <v>520</v>
      </c>
      <c r="Y4239" s="11">
        <f>tbl_EcommerceSales[[#This Row],[Net_Revenue]]-tbl_EcommerceSales[[#This Row],[Total_Cost]]</f>
        <v>229.25</v>
      </c>
      <c r="Z4239" s="9">
        <f>IFERROR(#REF!/tbl_EcommerceSales[[#This Row],[Total_Cost]], 0)</f>
        <v>0</v>
      </c>
      <c r="AA4239" t="str">
        <f>TEXT(tbl_EcommerceSales[[#This Row],[Order_Date]],"mmm")</f>
        <v>Apr</v>
      </c>
      <c r="AB4239">
        <f>YEAR(tbl_EcommerceSales[[#This Row],[Order_Date]])</f>
        <v>2026</v>
      </c>
      <c r="AC4239" t="str">
        <f>IF(tbl_EcommerceSales[[#This Row],[Age]]&lt;18,"Under 18",IF(tbl_EcommerceSales[[#This Row],[Age]]&lt;=25,"18-25",IF(tbl_EcommerceSales[[#This Row],[Age]]&lt;=35,"26-35",IF(tbl_EcommerceSales[[#This Row],[Age]]&lt;=45,"36-45",IF(tbl_EcommerceSales[[#This Row],[Age]]&lt;=55,"46-55","56+")))))</f>
        <v>26-35</v>
      </c>
    </row>
    <row r="4240" spans="1:29" x14ac:dyDescent="0.35">
      <c r="A4240" t="s">
        <v>6331</v>
      </c>
      <c r="B4240" s="7">
        <v>46120</v>
      </c>
      <c r="C4240" t="s">
        <v>2787</v>
      </c>
      <c r="D4240" t="s">
        <v>254</v>
      </c>
      <c r="E4240" t="s">
        <v>48</v>
      </c>
      <c r="F4240">
        <v>37</v>
      </c>
      <c r="G4240" t="s">
        <v>71</v>
      </c>
      <c r="H4240" t="s">
        <v>72</v>
      </c>
      <c r="I4240" t="s">
        <v>131</v>
      </c>
      <c r="J4240" t="s">
        <v>132</v>
      </c>
      <c r="K4240" t="s">
        <v>91</v>
      </c>
      <c r="L4240" t="s">
        <v>133</v>
      </c>
      <c r="M4240">
        <v>1</v>
      </c>
      <c r="N4240" s="2">
        <v>1299</v>
      </c>
      <c r="O4240" s="3">
        <v>0.15</v>
      </c>
      <c r="P4240" s="2">
        <v>610</v>
      </c>
      <c r="Q4240" t="s">
        <v>156</v>
      </c>
      <c r="R4240" t="s">
        <v>33</v>
      </c>
      <c r="S4240" t="s">
        <v>34</v>
      </c>
      <c r="T4240" s="4">
        <v>5</v>
      </c>
      <c r="U4240" s="11">
        <f t="shared" si="66"/>
        <v>1299</v>
      </c>
      <c r="V4240" s="11">
        <f>tbl_EcommerceSales[[#This Row],[Gross_Sales]]*tbl_EcommerceSales[[#This Row],[Discount]]</f>
        <v>194.85</v>
      </c>
      <c r="W4240" s="11">
        <f>tbl_EcommerceSales[[#This Row],[Gross_Sales]]-tbl_EcommerceSales[[#This Row],[Discount_Amount]]</f>
        <v>1104.1500000000001</v>
      </c>
      <c r="X4240" s="11">
        <f>tbl_EcommerceSales[[#This Row],[Quantity]] * _xlfn.XLOOKUP(tbl_EcommerceSales[[#This Row],[Product_ID]], Product_Master!A:A, Product_Master!F:F)</f>
        <v>610</v>
      </c>
      <c r="Y4240" s="11">
        <f>tbl_EcommerceSales[[#This Row],[Net_Revenue]]-tbl_EcommerceSales[[#This Row],[Total_Cost]]</f>
        <v>494.15000000000009</v>
      </c>
      <c r="Z4240" s="9">
        <f>IFERROR(#REF!/tbl_EcommerceSales[[#This Row],[Total_Cost]], 0)</f>
        <v>0</v>
      </c>
      <c r="AA4240" t="str">
        <f>TEXT(tbl_EcommerceSales[[#This Row],[Order_Date]],"mmm")</f>
        <v>Apr</v>
      </c>
      <c r="AB4240">
        <f>YEAR(tbl_EcommerceSales[[#This Row],[Order_Date]])</f>
        <v>2026</v>
      </c>
      <c r="AC4240" t="str">
        <f>IF(tbl_EcommerceSales[[#This Row],[Age]]&lt;18,"Under 18",IF(tbl_EcommerceSales[[#This Row],[Age]]&lt;=25,"18-25",IF(tbl_EcommerceSales[[#This Row],[Age]]&lt;=35,"26-35",IF(tbl_EcommerceSales[[#This Row],[Age]]&lt;=45,"36-45",IF(tbl_EcommerceSales[[#This Row],[Age]]&lt;=55,"46-55","56+")))))</f>
        <v>36-45</v>
      </c>
    </row>
    <row r="4241" spans="1:29" x14ac:dyDescent="0.35">
      <c r="A4241" t="s">
        <v>6332</v>
      </c>
      <c r="B4241" s="7">
        <v>46120</v>
      </c>
      <c r="C4241" t="s">
        <v>6333</v>
      </c>
      <c r="D4241" t="s">
        <v>305</v>
      </c>
      <c r="E4241" t="s">
        <v>48</v>
      </c>
      <c r="F4241">
        <v>39</v>
      </c>
      <c r="G4241" t="s">
        <v>192</v>
      </c>
      <c r="H4241" t="s">
        <v>27</v>
      </c>
      <c r="I4241" t="s">
        <v>40</v>
      </c>
      <c r="J4241" t="s">
        <v>41</v>
      </c>
      <c r="K4241" t="s">
        <v>42</v>
      </c>
      <c r="L4241" t="s">
        <v>43</v>
      </c>
      <c r="M4241">
        <v>2</v>
      </c>
      <c r="N4241" s="2">
        <v>699</v>
      </c>
      <c r="O4241" s="3">
        <v>0.1</v>
      </c>
      <c r="P4241" s="2">
        <v>620</v>
      </c>
      <c r="Q4241" t="s">
        <v>123</v>
      </c>
      <c r="R4241" t="s">
        <v>33</v>
      </c>
      <c r="S4241" t="s">
        <v>34</v>
      </c>
      <c r="T4241" s="4">
        <v>4</v>
      </c>
      <c r="U4241" s="11">
        <f t="shared" si="66"/>
        <v>1398</v>
      </c>
      <c r="V4241" s="11">
        <f>tbl_EcommerceSales[[#This Row],[Gross_Sales]]*tbl_EcommerceSales[[#This Row],[Discount]]</f>
        <v>139.80000000000001</v>
      </c>
      <c r="W4241" s="11">
        <f>tbl_EcommerceSales[[#This Row],[Gross_Sales]]-tbl_EcommerceSales[[#This Row],[Discount_Amount]]</f>
        <v>1258.2</v>
      </c>
      <c r="X4241" s="11">
        <f>tbl_EcommerceSales[[#This Row],[Quantity]] * _xlfn.XLOOKUP(tbl_EcommerceSales[[#This Row],[Product_ID]], Product_Master!A:A, Product_Master!F:F)</f>
        <v>620</v>
      </c>
      <c r="Y4241" s="11">
        <f>tbl_EcommerceSales[[#This Row],[Net_Revenue]]-tbl_EcommerceSales[[#This Row],[Total_Cost]]</f>
        <v>638.20000000000005</v>
      </c>
      <c r="Z4241" s="9">
        <f>IFERROR(#REF!/tbl_EcommerceSales[[#This Row],[Total_Cost]], 0)</f>
        <v>0</v>
      </c>
      <c r="AA4241" t="str">
        <f>TEXT(tbl_EcommerceSales[[#This Row],[Order_Date]],"mmm")</f>
        <v>Apr</v>
      </c>
      <c r="AB4241">
        <f>YEAR(tbl_EcommerceSales[[#This Row],[Order_Date]])</f>
        <v>2026</v>
      </c>
      <c r="AC4241" t="str">
        <f>IF(tbl_EcommerceSales[[#This Row],[Age]]&lt;18,"Under 18",IF(tbl_EcommerceSales[[#This Row],[Age]]&lt;=25,"18-25",IF(tbl_EcommerceSales[[#This Row],[Age]]&lt;=35,"26-35",IF(tbl_EcommerceSales[[#This Row],[Age]]&lt;=45,"36-45",IF(tbl_EcommerceSales[[#This Row],[Age]]&lt;=55,"46-55","56+")))))</f>
        <v>36-45</v>
      </c>
    </row>
    <row r="4242" spans="1:29" x14ac:dyDescent="0.35">
      <c r="A4242" t="s">
        <v>6334</v>
      </c>
      <c r="B4242" s="7">
        <v>46120</v>
      </c>
      <c r="C4242" t="s">
        <v>1851</v>
      </c>
      <c r="D4242" t="s">
        <v>269</v>
      </c>
      <c r="E4242" t="s">
        <v>48</v>
      </c>
      <c r="F4242">
        <v>37</v>
      </c>
      <c r="G4242" t="s">
        <v>192</v>
      </c>
      <c r="H4242" t="s">
        <v>27</v>
      </c>
      <c r="I4242" t="s">
        <v>89</v>
      </c>
      <c r="J4242" t="s">
        <v>90</v>
      </c>
      <c r="K4242" t="s">
        <v>91</v>
      </c>
      <c r="L4242" t="s">
        <v>92</v>
      </c>
      <c r="M4242">
        <v>3</v>
      </c>
      <c r="N4242" s="2">
        <v>599</v>
      </c>
      <c r="O4242" s="3">
        <v>0</v>
      </c>
      <c r="P4242" s="2">
        <v>780</v>
      </c>
      <c r="Q4242" t="s">
        <v>32</v>
      </c>
      <c r="R4242" t="s">
        <v>93</v>
      </c>
      <c r="S4242" t="s">
        <v>57</v>
      </c>
      <c r="T4242" s="4">
        <v>4</v>
      </c>
      <c r="U4242" s="11">
        <f t="shared" si="66"/>
        <v>1797</v>
      </c>
      <c r="V4242" s="11">
        <f>tbl_EcommerceSales[[#This Row],[Gross_Sales]]*tbl_EcommerceSales[[#This Row],[Discount]]</f>
        <v>0</v>
      </c>
      <c r="W4242" s="11">
        <f>tbl_EcommerceSales[[#This Row],[Gross_Sales]]-tbl_EcommerceSales[[#This Row],[Discount_Amount]]</f>
        <v>1797</v>
      </c>
      <c r="X4242" s="11">
        <f>tbl_EcommerceSales[[#This Row],[Quantity]] * _xlfn.XLOOKUP(tbl_EcommerceSales[[#This Row],[Product_ID]], Product_Master!A:A, Product_Master!F:F)</f>
        <v>780</v>
      </c>
      <c r="Y4242" s="11">
        <f>tbl_EcommerceSales[[#This Row],[Net_Revenue]]-tbl_EcommerceSales[[#This Row],[Total_Cost]]</f>
        <v>1017</v>
      </c>
      <c r="Z4242" s="9">
        <f>IFERROR(#REF!/tbl_EcommerceSales[[#This Row],[Total_Cost]], 0)</f>
        <v>0</v>
      </c>
      <c r="AA4242" t="str">
        <f>TEXT(tbl_EcommerceSales[[#This Row],[Order_Date]],"mmm")</f>
        <v>Apr</v>
      </c>
      <c r="AB4242">
        <f>YEAR(tbl_EcommerceSales[[#This Row],[Order_Date]])</f>
        <v>2026</v>
      </c>
      <c r="AC4242" t="str">
        <f>IF(tbl_EcommerceSales[[#This Row],[Age]]&lt;18,"Under 18",IF(tbl_EcommerceSales[[#This Row],[Age]]&lt;=25,"18-25",IF(tbl_EcommerceSales[[#This Row],[Age]]&lt;=35,"26-35",IF(tbl_EcommerceSales[[#This Row],[Age]]&lt;=45,"36-45",IF(tbl_EcommerceSales[[#This Row],[Age]]&lt;=55,"46-55","56+")))))</f>
        <v>36-45</v>
      </c>
    </row>
    <row r="4243" spans="1:29" x14ac:dyDescent="0.35">
      <c r="A4243" t="s">
        <v>6335</v>
      </c>
      <c r="B4243" s="7">
        <v>46120</v>
      </c>
      <c r="C4243" t="s">
        <v>1271</v>
      </c>
      <c r="D4243" t="s">
        <v>232</v>
      </c>
      <c r="E4243" t="s">
        <v>48</v>
      </c>
      <c r="F4243">
        <v>18</v>
      </c>
      <c r="G4243" t="s">
        <v>145</v>
      </c>
      <c r="H4243" t="s">
        <v>39</v>
      </c>
      <c r="I4243" t="s">
        <v>53</v>
      </c>
      <c r="J4243" t="s">
        <v>54</v>
      </c>
      <c r="K4243" t="s">
        <v>55</v>
      </c>
      <c r="L4243" t="s">
        <v>56</v>
      </c>
      <c r="M4243">
        <v>1</v>
      </c>
      <c r="N4243" s="2">
        <v>799</v>
      </c>
      <c r="O4243" s="3">
        <v>0.25</v>
      </c>
      <c r="P4243" s="2">
        <v>390</v>
      </c>
      <c r="Q4243" t="s">
        <v>32</v>
      </c>
      <c r="R4243" t="s">
        <v>33</v>
      </c>
      <c r="S4243" t="s">
        <v>34</v>
      </c>
      <c r="T4243" s="4">
        <v>3</v>
      </c>
      <c r="U4243" s="11">
        <f t="shared" si="66"/>
        <v>799</v>
      </c>
      <c r="V4243" s="11">
        <f>tbl_EcommerceSales[[#This Row],[Gross_Sales]]*tbl_EcommerceSales[[#This Row],[Discount]]</f>
        <v>199.75</v>
      </c>
      <c r="W4243" s="11">
        <f>tbl_EcommerceSales[[#This Row],[Gross_Sales]]-tbl_EcommerceSales[[#This Row],[Discount_Amount]]</f>
        <v>599.25</v>
      </c>
      <c r="X4243" s="11">
        <f>tbl_EcommerceSales[[#This Row],[Quantity]] * _xlfn.XLOOKUP(tbl_EcommerceSales[[#This Row],[Product_ID]], Product_Master!A:A, Product_Master!F:F)</f>
        <v>390</v>
      </c>
      <c r="Y4243" s="11">
        <f>tbl_EcommerceSales[[#This Row],[Net_Revenue]]-tbl_EcommerceSales[[#This Row],[Total_Cost]]</f>
        <v>209.25</v>
      </c>
      <c r="Z4243" s="9">
        <f>IFERROR(#REF!/tbl_EcommerceSales[[#This Row],[Total_Cost]], 0)</f>
        <v>0</v>
      </c>
      <c r="AA4243" t="str">
        <f>TEXT(tbl_EcommerceSales[[#This Row],[Order_Date]],"mmm")</f>
        <v>Apr</v>
      </c>
      <c r="AB4243">
        <f>YEAR(tbl_EcommerceSales[[#This Row],[Order_Date]])</f>
        <v>2026</v>
      </c>
      <c r="AC4243" t="str">
        <f>IF(tbl_EcommerceSales[[#This Row],[Age]]&lt;18,"Under 18",IF(tbl_EcommerceSales[[#This Row],[Age]]&lt;=25,"18-25",IF(tbl_EcommerceSales[[#This Row],[Age]]&lt;=35,"26-35",IF(tbl_EcommerceSales[[#This Row],[Age]]&lt;=45,"36-45",IF(tbl_EcommerceSales[[#This Row],[Age]]&lt;=55,"46-55","56+")))))</f>
        <v>18-25</v>
      </c>
    </row>
    <row r="4244" spans="1:29" x14ac:dyDescent="0.35">
      <c r="A4244" t="s">
        <v>6336</v>
      </c>
      <c r="B4244" s="7">
        <v>46120</v>
      </c>
      <c r="C4244" t="s">
        <v>6337</v>
      </c>
      <c r="D4244" t="s">
        <v>102</v>
      </c>
      <c r="E4244" t="s">
        <v>48</v>
      </c>
      <c r="F4244">
        <v>30</v>
      </c>
      <c r="G4244" t="s">
        <v>186</v>
      </c>
      <c r="H4244" t="s">
        <v>72</v>
      </c>
      <c r="I4244" t="s">
        <v>80</v>
      </c>
      <c r="J4244" t="s">
        <v>81</v>
      </c>
      <c r="K4244" t="s">
        <v>82</v>
      </c>
      <c r="L4244" t="s">
        <v>83</v>
      </c>
      <c r="M4244">
        <v>1</v>
      </c>
      <c r="N4244" s="2">
        <v>2499</v>
      </c>
      <c r="O4244" s="3">
        <v>0.1</v>
      </c>
      <c r="P4244" s="2">
        <v>1550</v>
      </c>
      <c r="Q4244" t="s">
        <v>123</v>
      </c>
      <c r="R4244" t="s">
        <v>33</v>
      </c>
      <c r="S4244" t="s">
        <v>34</v>
      </c>
      <c r="T4244" s="4">
        <v>4</v>
      </c>
      <c r="U4244" s="11">
        <f t="shared" si="66"/>
        <v>2499</v>
      </c>
      <c r="V4244" s="11">
        <f>tbl_EcommerceSales[[#This Row],[Gross_Sales]]*tbl_EcommerceSales[[#This Row],[Discount]]</f>
        <v>249.9</v>
      </c>
      <c r="W4244" s="11">
        <f>tbl_EcommerceSales[[#This Row],[Gross_Sales]]-tbl_EcommerceSales[[#This Row],[Discount_Amount]]</f>
        <v>2249.1</v>
      </c>
      <c r="X4244" s="11">
        <f>tbl_EcommerceSales[[#This Row],[Quantity]] * _xlfn.XLOOKUP(tbl_EcommerceSales[[#This Row],[Product_ID]], Product_Master!A:A, Product_Master!F:F)</f>
        <v>1550</v>
      </c>
      <c r="Y4244" s="11">
        <f>tbl_EcommerceSales[[#This Row],[Net_Revenue]]-tbl_EcommerceSales[[#This Row],[Total_Cost]]</f>
        <v>699.09999999999991</v>
      </c>
      <c r="Z4244" s="9">
        <f>IFERROR(#REF!/tbl_EcommerceSales[[#This Row],[Total_Cost]], 0)</f>
        <v>0</v>
      </c>
      <c r="AA4244" t="str">
        <f>TEXT(tbl_EcommerceSales[[#This Row],[Order_Date]],"mmm")</f>
        <v>Apr</v>
      </c>
      <c r="AB4244">
        <f>YEAR(tbl_EcommerceSales[[#This Row],[Order_Date]])</f>
        <v>2026</v>
      </c>
      <c r="AC4244" t="str">
        <f>IF(tbl_EcommerceSales[[#This Row],[Age]]&lt;18,"Under 18",IF(tbl_EcommerceSales[[#This Row],[Age]]&lt;=25,"18-25",IF(tbl_EcommerceSales[[#This Row],[Age]]&lt;=35,"26-35",IF(tbl_EcommerceSales[[#This Row],[Age]]&lt;=45,"36-45",IF(tbl_EcommerceSales[[#This Row],[Age]]&lt;=55,"46-55","56+")))))</f>
        <v>26-35</v>
      </c>
    </row>
    <row r="4245" spans="1:29" x14ac:dyDescent="0.35">
      <c r="A4245" t="s">
        <v>6338</v>
      </c>
      <c r="B4245" s="7">
        <v>46121</v>
      </c>
      <c r="C4245" t="s">
        <v>3914</v>
      </c>
      <c r="D4245" t="s">
        <v>205</v>
      </c>
      <c r="E4245" t="s">
        <v>25</v>
      </c>
      <c r="F4245">
        <v>18</v>
      </c>
      <c r="G4245" t="s">
        <v>155</v>
      </c>
      <c r="H4245" t="s">
        <v>88</v>
      </c>
      <c r="I4245" t="s">
        <v>241</v>
      </c>
      <c r="J4245" t="s">
        <v>242</v>
      </c>
      <c r="K4245" t="s">
        <v>42</v>
      </c>
      <c r="L4245" t="s">
        <v>243</v>
      </c>
      <c r="M4245">
        <v>1</v>
      </c>
      <c r="N4245" s="2">
        <v>649</v>
      </c>
      <c r="O4245" s="3">
        <v>0</v>
      </c>
      <c r="P4245" s="2">
        <v>290</v>
      </c>
      <c r="Q4245" t="s">
        <v>123</v>
      </c>
      <c r="R4245" t="s">
        <v>33</v>
      </c>
      <c r="S4245" t="s">
        <v>34</v>
      </c>
      <c r="T4245" s="4">
        <v>4</v>
      </c>
      <c r="U4245" s="11">
        <f t="shared" si="66"/>
        <v>649</v>
      </c>
      <c r="V4245" s="11">
        <f>tbl_EcommerceSales[[#This Row],[Gross_Sales]]*tbl_EcommerceSales[[#This Row],[Discount]]</f>
        <v>0</v>
      </c>
      <c r="W4245" s="11">
        <f>tbl_EcommerceSales[[#This Row],[Gross_Sales]]-tbl_EcommerceSales[[#This Row],[Discount_Amount]]</f>
        <v>649</v>
      </c>
      <c r="X4245" s="11">
        <f>tbl_EcommerceSales[[#This Row],[Quantity]] * _xlfn.XLOOKUP(tbl_EcommerceSales[[#This Row],[Product_ID]], Product_Master!A:A, Product_Master!F:F)</f>
        <v>290</v>
      </c>
      <c r="Y4245" s="11">
        <f>tbl_EcommerceSales[[#This Row],[Net_Revenue]]-tbl_EcommerceSales[[#This Row],[Total_Cost]]</f>
        <v>359</v>
      </c>
      <c r="Z4245" s="9">
        <f>IFERROR(#REF!/tbl_EcommerceSales[[#This Row],[Total_Cost]], 0)</f>
        <v>0</v>
      </c>
      <c r="AA4245" t="str">
        <f>TEXT(tbl_EcommerceSales[[#This Row],[Order_Date]],"mmm")</f>
        <v>Apr</v>
      </c>
      <c r="AB4245">
        <f>YEAR(tbl_EcommerceSales[[#This Row],[Order_Date]])</f>
        <v>2026</v>
      </c>
      <c r="AC4245" t="str">
        <f>IF(tbl_EcommerceSales[[#This Row],[Age]]&lt;18,"Under 18",IF(tbl_EcommerceSales[[#This Row],[Age]]&lt;=25,"18-25",IF(tbl_EcommerceSales[[#This Row],[Age]]&lt;=35,"26-35",IF(tbl_EcommerceSales[[#This Row],[Age]]&lt;=45,"36-45",IF(tbl_EcommerceSales[[#This Row],[Age]]&lt;=55,"46-55","56+")))))</f>
        <v>18-25</v>
      </c>
    </row>
    <row r="4246" spans="1:29" x14ac:dyDescent="0.35">
      <c r="A4246" t="s">
        <v>6339</v>
      </c>
      <c r="B4246" s="7">
        <v>46121</v>
      </c>
      <c r="C4246" t="s">
        <v>4430</v>
      </c>
      <c r="D4246" t="s">
        <v>148</v>
      </c>
      <c r="E4246" t="s">
        <v>25</v>
      </c>
      <c r="F4246">
        <v>25</v>
      </c>
      <c r="G4246" t="s">
        <v>103</v>
      </c>
      <c r="H4246" t="s">
        <v>27</v>
      </c>
      <c r="I4246" t="s">
        <v>357</v>
      </c>
      <c r="J4246" t="s">
        <v>358</v>
      </c>
      <c r="K4246" t="s">
        <v>177</v>
      </c>
      <c r="L4246" t="s">
        <v>178</v>
      </c>
      <c r="M4246">
        <v>1</v>
      </c>
      <c r="N4246" s="2">
        <v>999</v>
      </c>
      <c r="O4246" s="3">
        <v>0.1</v>
      </c>
      <c r="P4246" s="2">
        <v>520</v>
      </c>
      <c r="Q4246" t="s">
        <v>123</v>
      </c>
      <c r="R4246" t="s">
        <v>33</v>
      </c>
      <c r="S4246" t="s">
        <v>57</v>
      </c>
      <c r="T4246" s="4">
        <v>1</v>
      </c>
      <c r="U4246" s="11">
        <f t="shared" si="66"/>
        <v>999</v>
      </c>
      <c r="V4246" s="11">
        <f>tbl_EcommerceSales[[#This Row],[Gross_Sales]]*tbl_EcommerceSales[[#This Row],[Discount]]</f>
        <v>99.9</v>
      </c>
      <c r="W4246" s="11">
        <f>tbl_EcommerceSales[[#This Row],[Gross_Sales]]-tbl_EcommerceSales[[#This Row],[Discount_Amount]]</f>
        <v>899.1</v>
      </c>
      <c r="X4246" s="11">
        <f>tbl_EcommerceSales[[#This Row],[Quantity]] * _xlfn.XLOOKUP(tbl_EcommerceSales[[#This Row],[Product_ID]], Product_Master!A:A, Product_Master!F:F)</f>
        <v>520</v>
      </c>
      <c r="Y4246" s="11">
        <f>tbl_EcommerceSales[[#This Row],[Net_Revenue]]-tbl_EcommerceSales[[#This Row],[Total_Cost]]</f>
        <v>379.1</v>
      </c>
      <c r="Z4246" s="9">
        <f>IFERROR(#REF!/tbl_EcommerceSales[[#This Row],[Total_Cost]], 0)</f>
        <v>0</v>
      </c>
      <c r="AA4246" t="str">
        <f>TEXT(tbl_EcommerceSales[[#This Row],[Order_Date]],"mmm")</f>
        <v>Apr</v>
      </c>
      <c r="AB4246">
        <f>YEAR(tbl_EcommerceSales[[#This Row],[Order_Date]])</f>
        <v>2026</v>
      </c>
      <c r="AC4246" t="str">
        <f>IF(tbl_EcommerceSales[[#This Row],[Age]]&lt;18,"Under 18",IF(tbl_EcommerceSales[[#This Row],[Age]]&lt;=25,"18-25",IF(tbl_EcommerceSales[[#This Row],[Age]]&lt;=35,"26-35",IF(tbl_EcommerceSales[[#This Row],[Age]]&lt;=45,"36-45",IF(tbl_EcommerceSales[[#This Row],[Age]]&lt;=55,"46-55","56+")))))</f>
        <v>18-25</v>
      </c>
    </row>
    <row r="4247" spans="1:29" x14ac:dyDescent="0.35">
      <c r="A4247" t="s">
        <v>6340</v>
      </c>
      <c r="B4247" s="7">
        <v>46121</v>
      </c>
      <c r="C4247" t="s">
        <v>763</v>
      </c>
      <c r="D4247" t="s">
        <v>216</v>
      </c>
      <c r="E4247" t="s">
        <v>25</v>
      </c>
      <c r="F4247">
        <v>36</v>
      </c>
      <c r="G4247" t="s">
        <v>107</v>
      </c>
      <c r="H4247" t="s">
        <v>39</v>
      </c>
      <c r="I4247" t="s">
        <v>175</v>
      </c>
      <c r="J4247" t="s">
        <v>176</v>
      </c>
      <c r="K4247" t="s">
        <v>177</v>
      </c>
      <c r="L4247" t="s">
        <v>178</v>
      </c>
      <c r="M4247">
        <v>3</v>
      </c>
      <c r="N4247" s="2">
        <v>699</v>
      </c>
      <c r="O4247" s="3">
        <v>0.25</v>
      </c>
      <c r="P4247" s="2">
        <v>960</v>
      </c>
      <c r="Q4247" t="s">
        <v>123</v>
      </c>
      <c r="R4247" t="s">
        <v>33</v>
      </c>
      <c r="S4247" t="s">
        <v>57</v>
      </c>
      <c r="T4247" s="4">
        <v>1</v>
      </c>
      <c r="U4247" s="11">
        <f t="shared" si="66"/>
        <v>2097</v>
      </c>
      <c r="V4247" s="11">
        <f>tbl_EcommerceSales[[#This Row],[Gross_Sales]]*tbl_EcommerceSales[[#This Row],[Discount]]</f>
        <v>524.25</v>
      </c>
      <c r="W4247" s="11">
        <f>tbl_EcommerceSales[[#This Row],[Gross_Sales]]-tbl_EcommerceSales[[#This Row],[Discount_Amount]]</f>
        <v>1572.75</v>
      </c>
      <c r="X4247" s="11">
        <f>tbl_EcommerceSales[[#This Row],[Quantity]] * _xlfn.XLOOKUP(tbl_EcommerceSales[[#This Row],[Product_ID]], Product_Master!A:A, Product_Master!F:F)</f>
        <v>960</v>
      </c>
      <c r="Y4247" s="11">
        <f>tbl_EcommerceSales[[#This Row],[Net_Revenue]]-tbl_EcommerceSales[[#This Row],[Total_Cost]]</f>
        <v>612.75</v>
      </c>
      <c r="Z4247" s="9">
        <f>IFERROR(#REF!/tbl_EcommerceSales[[#This Row],[Total_Cost]], 0)</f>
        <v>0</v>
      </c>
      <c r="AA4247" t="str">
        <f>TEXT(tbl_EcommerceSales[[#This Row],[Order_Date]],"mmm")</f>
        <v>Apr</v>
      </c>
      <c r="AB4247">
        <f>YEAR(tbl_EcommerceSales[[#This Row],[Order_Date]])</f>
        <v>2026</v>
      </c>
      <c r="AC4247" t="str">
        <f>IF(tbl_EcommerceSales[[#This Row],[Age]]&lt;18,"Under 18",IF(tbl_EcommerceSales[[#This Row],[Age]]&lt;=25,"18-25",IF(tbl_EcommerceSales[[#This Row],[Age]]&lt;=35,"26-35",IF(tbl_EcommerceSales[[#This Row],[Age]]&lt;=45,"36-45",IF(tbl_EcommerceSales[[#This Row],[Age]]&lt;=55,"46-55","56+")))))</f>
        <v>36-45</v>
      </c>
    </row>
    <row r="4248" spans="1:29" x14ac:dyDescent="0.35">
      <c r="A4248" t="s">
        <v>6341</v>
      </c>
      <c r="B4248" s="7">
        <v>46121</v>
      </c>
      <c r="C4248" t="s">
        <v>6333</v>
      </c>
      <c r="D4248" t="s">
        <v>305</v>
      </c>
      <c r="E4248" t="s">
        <v>48</v>
      </c>
      <c r="F4248">
        <v>32</v>
      </c>
      <c r="G4248" t="s">
        <v>38</v>
      </c>
      <c r="H4248" t="s">
        <v>39</v>
      </c>
      <c r="I4248" t="s">
        <v>338</v>
      </c>
      <c r="J4248" t="s">
        <v>339</v>
      </c>
      <c r="K4248" t="s">
        <v>55</v>
      </c>
      <c r="L4248" t="s">
        <v>56</v>
      </c>
      <c r="M4248">
        <v>1</v>
      </c>
      <c r="N4248" s="2">
        <v>1499</v>
      </c>
      <c r="O4248" s="3">
        <v>0.15</v>
      </c>
      <c r="P4248" s="2">
        <v>780</v>
      </c>
      <c r="Q4248" t="s">
        <v>123</v>
      </c>
      <c r="R4248" t="s">
        <v>33</v>
      </c>
      <c r="S4248" t="s">
        <v>34</v>
      </c>
      <c r="T4248" s="4">
        <v>5</v>
      </c>
      <c r="U4248" s="11">
        <f t="shared" si="66"/>
        <v>1499</v>
      </c>
      <c r="V4248" s="11">
        <f>tbl_EcommerceSales[[#This Row],[Gross_Sales]]*tbl_EcommerceSales[[#This Row],[Discount]]</f>
        <v>224.85</v>
      </c>
      <c r="W4248" s="11">
        <f>tbl_EcommerceSales[[#This Row],[Gross_Sales]]-tbl_EcommerceSales[[#This Row],[Discount_Amount]]</f>
        <v>1274.1500000000001</v>
      </c>
      <c r="X4248" s="11">
        <f>tbl_EcommerceSales[[#This Row],[Quantity]] * _xlfn.XLOOKUP(tbl_EcommerceSales[[#This Row],[Product_ID]], Product_Master!A:A, Product_Master!F:F)</f>
        <v>780</v>
      </c>
      <c r="Y4248" s="11">
        <f>tbl_EcommerceSales[[#This Row],[Net_Revenue]]-tbl_EcommerceSales[[#This Row],[Total_Cost]]</f>
        <v>494.15000000000009</v>
      </c>
      <c r="Z4248" s="9">
        <f>IFERROR(#REF!/tbl_EcommerceSales[[#This Row],[Total_Cost]], 0)</f>
        <v>0</v>
      </c>
      <c r="AA4248" t="str">
        <f>TEXT(tbl_EcommerceSales[[#This Row],[Order_Date]],"mmm")</f>
        <v>Apr</v>
      </c>
      <c r="AB4248">
        <f>YEAR(tbl_EcommerceSales[[#This Row],[Order_Date]])</f>
        <v>2026</v>
      </c>
      <c r="AC4248" t="str">
        <f>IF(tbl_EcommerceSales[[#This Row],[Age]]&lt;18,"Under 18",IF(tbl_EcommerceSales[[#This Row],[Age]]&lt;=25,"18-25",IF(tbl_EcommerceSales[[#This Row],[Age]]&lt;=35,"26-35",IF(tbl_EcommerceSales[[#This Row],[Age]]&lt;=45,"36-45",IF(tbl_EcommerceSales[[#This Row],[Age]]&lt;=55,"46-55","56+")))))</f>
        <v>26-35</v>
      </c>
    </row>
    <row r="4249" spans="1:29" x14ac:dyDescent="0.35">
      <c r="A4249" t="s">
        <v>6342</v>
      </c>
      <c r="B4249" s="7">
        <v>46121</v>
      </c>
      <c r="C4249" t="s">
        <v>1398</v>
      </c>
      <c r="D4249" t="s">
        <v>51</v>
      </c>
      <c r="E4249" t="s">
        <v>25</v>
      </c>
      <c r="F4249">
        <v>32</v>
      </c>
      <c r="G4249" t="s">
        <v>26</v>
      </c>
      <c r="H4249" t="s">
        <v>27</v>
      </c>
      <c r="I4249" t="s">
        <v>165</v>
      </c>
      <c r="J4249" t="s">
        <v>166</v>
      </c>
      <c r="K4249" t="s">
        <v>42</v>
      </c>
      <c r="L4249" t="s">
        <v>167</v>
      </c>
      <c r="M4249">
        <v>1</v>
      </c>
      <c r="N4249" s="2">
        <v>1799</v>
      </c>
      <c r="O4249" s="3">
        <v>0.15</v>
      </c>
      <c r="P4249" s="2">
        <v>900</v>
      </c>
      <c r="Q4249" t="s">
        <v>156</v>
      </c>
      <c r="R4249" t="s">
        <v>33</v>
      </c>
      <c r="S4249" t="s">
        <v>57</v>
      </c>
      <c r="T4249" s="4">
        <v>5</v>
      </c>
      <c r="U4249" s="11">
        <f t="shared" si="66"/>
        <v>1799</v>
      </c>
      <c r="V4249" s="11">
        <f>tbl_EcommerceSales[[#This Row],[Gross_Sales]]*tbl_EcommerceSales[[#This Row],[Discount]]</f>
        <v>269.84999999999997</v>
      </c>
      <c r="W4249" s="11">
        <f>tbl_EcommerceSales[[#This Row],[Gross_Sales]]-tbl_EcommerceSales[[#This Row],[Discount_Amount]]</f>
        <v>1529.15</v>
      </c>
      <c r="X4249" s="11">
        <f>tbl_EcommerceSales[[#This Row],[Quantity]] * _xlfn.XLOOKUP(tbl_EcommerceSales[[#This Row],[Product_ID]], Product_Master!A:A, Product_Master!F:F)</f>
        <v>900</v>
      </c>
      <c r="Y4249" s="11">
        <f>tbl_EcommerceSales[[#This Row],[Net_Revenue]]-tbl_EcommerceSales[[#This Row],[Total_Cost]]</f>
        <v>629.15000000000009</v>
      </c>
      <c r="Z4249" s="9">
        <f>IFERROR(#REF!/tbl_EcommerceSales[[#This Row],[Total_Cost]], 0)</f>
        <v>0</v>
      </c>
      <c r="AA4249" t="str">
        <f>TEXT(tbl_EcommerceSales[[#This Row],[Order_Date]],"mmm")</f>
        <v>Apr</v>
      </c>
      <c r="AB4249">
        <f>YEAR(tbl_EcommerceSales[[#This Row],[Order_Date]])</f>
        <v>2026</v>
      </c>
      <c r="AC4249" t="str">
        <f>IF(tbl_EcommerceSales[[#This Row],[Age]]&lt;18,"Under 18",IF(tbl_EcommerceSales[[#This Row],[Age]]&lt;=25,"18-25",IF(tbl_EcommerceSales[[#This Row],[Age]]&lt;=35,"26-35",IF(tbl_EcommerceSales[[#This Row],[Age]]&lt;=45,"36-45",IF(tbl_EcommerceSales[[#This Row],[Age]]&lt;=55,"46-55","56+")))))</f>
        <v>26-35</v>
      </c>
    </row>
    <row r="4250" spans="1:29" x14ac:dyDescent="0.35">
      <c r="A4250" t="s">
        <v>6343</v>
      </c>
      <c r="B4250" s="7">
        <v>46122</v>
      </c>
      <c r="C4250" t="s">
        <v>1659</v>
      </c>
      <c r="D4250" t="s">
        <v>66</v>
      </c>
      <c r="E4250" t="s">
        <v>48</v>
      </c>
      <c r="F4250">
        <v>32</v>
      </c>
      <c r="G4250" t="s">
        <v>96</v>
      </c>
      <c r="H4250" t="s">
        <v>39</v>
      </c>
      <c r="I4250" t="s">
        <v>73</v>
      </c>
      <c r="J4250" t="s">
        <v>74</v>
      </c>
      <c r="K4250" t="s">
        <v>55</v>
      </c>
      <c r="L4250" t="s">
        <v>75</v>
      </c>
      <c r="M4250">
        <v>3</v>
      </c>
      <c r="N4250" s="2">
        <v>2899</v>
      </c>
      <c r="O4250" s="3">
        <v>0.2</v>
      </c>
      <c r="P4250" s="2">
        <v>5100</v>
      </c>
      <c r="Q4250" t="s">
        <v>44</v>
      </c>
      <c r="R4250" t="s">
        <v>33</v>
      </c>
      <c r="S4250" t="s">
        <v>57</v>
      </c>
      <c r="T4250" s="4">
        <v>5</v>
      </c>
      <c r="U4250" s="11">
        <f t="shared" si="66"/>
        <v>8697</v>
      </c>
      <c r="V4250" s="11">
        <f>tbl_EcommerceSales[[#This Row],[Gross_Sales]]*tbl_EcommerceSales[[#This Row],[Discount]]</f>
        <v>1739.4</v>
      </c>
      <c r="W4250" s="11">
        <f>tbl_EcommerceSales[[#This Row],[Gross_Sales]]-tbl_EcommerceSales[[#This Row],[Discount_Amount]]</f>
        <v>6957.6</v>
      </c>
      <c r="X4250" s="11">
        <f>tbl_EcommerceSales[[#This Row],[Quantity]] * _xlfn.XLOOKUP(tbl_EcommerceSales[[#This Row],[Product_ID]], Product_Master!A:A, Product_Master!F:F)</f>
        <v>5100</v>
      </c>
      <c r="Y4250" s="11">
        <f>tbl_EcommerceSales[[#This Row],[Net_Revenue]]-tbl_EcommerceSales[[#This Row],[Total_Cost]]</f>
        <v>1857.6000000000004</v>
      </c>
      <c r="Z4250" s="9">
        <f>IFERROR(#REF!/tbl_EcommerceSales[[#This Row],[Total_Cost]], 0)</f>
        <v>0</v>
      </c>
      <c r="AA4250" t="str">
        <f>TEXT(tbl_EcommerceSales[[#This Row],[Order_Date]],"mmm")</f>
        <v>Apr</v>
      </c>
      <c r="AB4250">
        <f>YEAR(tbl_EcommerceSales[[#This Row],[Order_Date]])</f>
        <v>2026</v>
      </c>
      <c r="AC4250" t="str">
        <f>IF(tbl_EcommerceSales[[#This Row],[Age]]&lt;18,"Under 18",IF(tbl_EcommerceSales[[#This Row],[Age]]&lt;=25,"18-25",IF(tbl_EcommerceSales[[#This Row],[Age]]&lt;=35,"26-35",IF(tbl_EcommerceSales[[#This Row],[Age]]&lt;=45,"36-45",IF(tbl_EcommerceSales[[#This Row],[Age]]&lt;=55,"46-55","56+")))))</f>
        <v>26-35</v>
      </c>
    </row>
    <row r="4251" spans="1:29" x14ac:dyDescent="0.35">
      <c r="A4251" t="s">
        <v>6344</v>
      </c>
      <c r="B4251" s="7">
        <v>46122</v>
      </c>
      <c r="C4251" t="s">
        <v>2752</v>
      </c>
      <c r="D4251" t="s">
        <v>227</v>
      </c>
      <c r="E4251" t="s">
        <v>25</v>
      </c>
      <c r="F4251">
        <v>39</v>
      </c>
      <c r="G4251" t="s">
        <v>122</v>
      </c>
      <c r="H4251" t="s">
        <v>72</v>
      </c>
      <c r="I4251" t="s">
        <v>290</v>
      </c>
      <c r="J4251" t="s">
        <v>291</v>
      </c>
      <c r="K4251" t="s">
        <v>30</v>
      </c>
      <c r="L4251" t="s">
        <v>31</v>
      </c>
      <c r="M4251">
        <v>1</v>
      </c>
      <c r="N4251" s="2">
        <v>3499</v>
      </c>
      <c r="O4251" s="3">
        <v>0.2</v>
      </c>
      <c r="P4251" s="2">
        <v>2250</v>
      </c>
      <c r="Q4251" t="s">
        <v>44</v>
      </c>
      <c r="R4251" t="s">
        <v>33</v>
      </c>
      <c r="S4251" t="s">
        <v>34</v>
      </c>
      <c r="T4251" s="4">
        <v>3</v>
      </c>
      <c r="U4251" s="11">
        <f t="shared" si="66"/>
        <v>3499</v>
      </c>
      <c r="V4251" s="11">
        <f>tbl_EcommerceSales[[#This Row],[Gross_Sales]]*tbl_EcommerceSales[[#This Row],[Discount]]</f>
        <v>699.80000000000007</v>
      </c>
      <c r="W4251" s="11">
        <f>tbl_EcommerceSales[[#This Row],[Gross_Sales]]-tbl_EcommerceSales[[#This Row],[Discount_Amount]]</f>
        <v>2799.2</v>
      </c>
      <c r="X4251" s="11">
        <f>tbl_EcommerceSales[[#This Row],[Quantity]] * _xlfn.XLOOKUP(tbl_EcommerceSales[[#This Row],[Product_ID]], Product_Master!A:A, Product_Master!F:F)</f>
        <v>2250</v>
      </c>
      <c r="Y4251" s="11">
        <f>tbl_EcommerceSales[[#This Row],[Net_Revenue]]-tbl_EcommerceSales[[#This Row],[Total_Cost]]</f>
        <v>549.19999999999982</v>
      </c>
      <c r="Z4251" s="9">
        <f>IFERROR(#REF!/tbl_EcommerceSales[[#This Row],[Total_Cost]], 0)</f>
        <v>0</v>
      </c>
      <c r="AA4251" t="str">
        <f>TEXT(tbl_EcommerceSales[[#This Row],[Order_Date]],"mmm")</f>
        <v>Apr</v>
      </c>
      <c r="AB4251">
        <f>YEAR(tbl_EcommerceSales[[#This Row],[Order_Date]])</f>
        <v>2026</v>
      </c>
      <c r="AC4251" t="str">
        <f>IF(tbl_EcommerceSales[[#This Row],[Age]]&lt;18,"Under 18",IF(tbl_EcommerceSales[[#This Row],[Age]]&lt;=25,"18-25",IF(tbl_EcommerceSales[[#This Row],[Age]]&lt;=35,"26-35",IF(tbl_EcommerceSales[[#This Row],[Age]]&lt;=45,"36-45",IF(tbl_EcommerceSales[[#This Row],[Age]]&lt;=55,"46-55","56+")))))</f>
        <v>36-45</v>
      </c>
    </row>
    <row r="4252" spans="1:29" x14ac:dyDescent="0.35">
      <c r="A4252" t="s">
        <v>6345</v>
      </c>
      <c r="B4252" s="7">
        <v>46122</v>
      </c>
      <c r="C4252" t="s">
        <v>1696</v>
      </c>
      <c r="D4252" t="s">
        <v>102</v>
      </c>
      <c r="E4252" t="s">
        <v>25</v>
      </c>
      <c r="F4252">
        <v>18</v>
      </c>
      <c r="G4252" t="s">
        <v>186</v>
      </c>
      <c r="H4252" t="s">
        <v>72</v>
      </c>
      <c r="I4252" t="s">
        <v>338</v>
      </c>
      <c r="J4252" t="s">
        <v>339</v>
      </c>
      <c r="K4252" t="s">
        <v>55</v>
      </c>
      <c r="L4252" t="s">
        <v>56</v>
      </c>
      <c r="M4252">
        <v>1</v>
      </c>
      <c r="N4252" s="2">
        <v>1499</v>
      </c>
      <c r="O4252" s="3">
        <v>0.05</v>
      </c>
      <c r="P4252" s="2">
        <v>780</v>
      </c>
      <c r="Q4252" t="s">
        <v>123</v>
      </c>
      <c r="R4252" t="s">
        <v>33</v>
      </c>
      <c r="S4252" t="s">
        <v>34</v>
      </c>
      <c r="T4252" s="4">
        <v>4</v>
      </c>
      <c r="U4252" s="11">
        <f t="shared" si="66"/>
        <v>1499</v>
      </c>
      <c r="V4252" s="11">
        <f>tbl_EcommerceSales[[#This Row],[Gross_Sales]]*tbl_EcommerceSales[[#This Row],[Discount]]</f>
        <v>74.95</v>
      </c>
      <c r="W4252" s="11">
        <f>tbl_EcommerceSales[[#This Row],[Gross_Sales]]-tbl_EcommerceSales[[#This Row],[Discount_Amount]]</f>
        <v>1424.05</v>
      </c>
      <c r="X4252" s="11">
        <f>tbl_EcommerceSales[[#This Row],[Quantity]] * _xlfn.XLOOKUP(tbl_EcommerceSales[[#This Row],[Product_ID]], Product_Master!A:A, Product_Master!F:F)</f>
        <v>780</v>
      </c>
      <c r="Y4252" s="11">
        <f>tbl_EcommerceSales[[#This Row],[Net_Revenue]]-tbl_EcommerceSales[[#This Row],[Total_Cost]]</f>
        <v>644.04999999999995</v>
      </c>
      <c r="Z4252" s="9">
        <f>IFERROR(#REF!/tbl_EcommerceSales[[#This Row],[Total_Cost]], 0)</f>
        <v>0</v>
      </c>
      <c r="AA4252" t="str">
        <f>TEXT(tbl_EcommerceSales[[#This Row],[Order_Date]],"mmm")</f>
        <v>Apr</v>
      </c>
      <c r="AB4252">
        <f>YEAR(tbl_EcommerceSales[[#This Row],[Order_Date]])</f>
        <v>2026</v>
      </c>
      <c r="AC4252" t="str">
        <f>IF(tbl_EcommerceSales[[#This Row],[Age]]&lt;18,"Under 18",IF(tbl_EcommerceSales[[#This Row],[Age]]&lt;=25,"18-25",IF(tbl_EcommerceSales[[#This Row],[Age]]&lt;=35,"26-35",IF(tbl_EcommerceSales[[#This Row],[Age]]&lt;=45,"36-45",IF(tbl_EcommerceSales[[#This Row],[Age]]&lt;=55,"46-55","56+")))))</f>
        <v>18-25</v>
      </c>
    </row>
    <row r="4253" spans="1:29" x14ac:dyDescent="0.35">
      <c r="A4253" t="s">
        <v>6346</v>
      </c>
      <c r="B4253" s="7">
        <v>46122</v>
      </c>
      <c r="C4253" t="s">
        <v>5074</v>
      </c>
      <c r="D4253" t="s">
        <v>66</v>
      </c>
      <c r="E4253" t="s">
        <v>48</v>
      </c>
      <c r="F4253">
        <v>37</v>
      </c>
      <c r="G4253" t="s">
        <v>289</v>
      </c>
      <c r="H4253" t="s">
        <v>88</v>
      </c>
      <c r="I4253" t="s">
        <v>117</v>
      </c>
      <c r="J4253" t="s">
        <v>118</v>
      </c>
      <c r="K4253" t="s">
        <v>82</v>
      </c>
      <c r="L4253" t="s">
        <v>119</v>
      </c>
      <c r="M4253">
        <v>3</v>
      </c>
      <c r="N4253" s="2">
        <v>3299</v>
      </c>
      <c r="O4253" s="3">
        <v>0.15</v>
      </c>
      <c r="P4253" s="2">
        <v>6300</v>
      </c>
      <c r="Q4253" t="s">
        <v>156</v>
      </c>
      <c r="R4253" t="s">
        <v>33</v>
      </c>
      <c r="S4253" t="s">
        <v>57</v>
      </c>
      <c r="T4253" s="4">
        <v>5</v>
      </c>
      <c r="U4253" s="11">
        <f t="shared" si="66"/>
        <v>9897</v>
      </c>
      <c r="V4253" s="11">
        <f>tbl_EcommerceSales[[#This Row],[Gross_Sales]]*tbl_EcommerceSales[[#This Row],[Discount]]</f>
        <v>1484.55</v>
      </c>
      <c r="W4253" s="11">
        <f>tbl_EcommerceSales[[#This Row],[Gross_Sales]]-tbl_EcommerceSales[[#This Row],[Discount_Amount]]</f>
        <v>8412.4500000000007</v>
      </c>
      <c r="X4253" s="11">
        <f>tbl_EcommerceSales[[#This Row],[Quantity]] * _xlfn.XLOOKUP(tbl_EcommerceSales[[#This Row],[Product_ID]], Product_Master!A:A, Product_Master!F:F)</f>
        <v>6300</v>
      </c>
      <c r="Y4253" s="11">
        <f>tbl_EcommerceSales[[#This Row],[Net_Revenue]]-tbl_EcommerceSales[[#This Row],[Total_Cost]]</f>
        <v>2112.4500000000007</v>
      </c>
      <c r="Z4253" s="9">
        <f>IFERROR(#REF!/tbl_EcommerceSales[[#This Row],[Total_Cost]], 0)</f>
        <v>0</v>
      </c>
      <c r="AA4253" t="str">
        <f>TEXT(tbl_EcommerceSales[[#This Row],[Order_Date]],"mmm")</f>
        <v>Apr</v>
      </c>
      <c r="AB4253">
        <f>YEAR(tbl_EcommerceSales[[#This Row],[Order_Date]])</f>
        <v>2026</v>
      </c>
      <c r="AC4253" t="str">
        <f>IF(tbl_EcommerceSales[[#This Row],[Age]]&lt;18,"Under 18",IF(tbl_EcommerceSales[[#This Row],[Age]]&lt;=25,"18-25",IF(tbl_EcommerceSales[[#This Row],[Age]]&lt;=35,"26-35",IF(tbl_EcommerceSales[[#This Row],[Age]]&lt;=45,"36-45",IF(tbl_EcommerceSales[[#This Row],[Age]]&lt;=55,"46-55","56+")))))</f>
        <v>36-45</v>
      </c>
    </row>
    <row r="4254" spans="1:29" x14ac:dyDescent="0.35">
      <c r="A4254" t="s">
        <v>6347</v>
      </c>
      <c r="B4254" s="7">
        <v>46122</v>
      </c>
      <c r="C4254" t="s">
        <v>6348</v>
      </c>
      <c r="D4254" t="s">
        <v>342</v>
      </c>
      <c r="E4254" t="s">
        <v>25</v>
      </c>
      <c r="F4254">
        <v>26</v>
      </c>
      <c r="G4254" t="s">
        <v>107</v>
      </c>
      <c r="H4254" t="s">
        <v>39</v>
      </c>
      <c r="I4254" t="s">
        <v>117</v>
      </c>
      <c r="J4254" t="s">
        <v>118</v>
      </c>
      <c r="K4254" t="s">
        <v>82</v>
      </c>
      <c r="L4254" t="s">
        <v>119</v>
      </c>
      <c r="M4254">
        <v>2</v>
      </c>
      <c r="N4254" s="2">
        <v>3299</v>
      </c>
      <c r="O4254" s="3">
        <v>0.05</v>
      </c>
      <c r="P4254" s="2">
        <v>4200</v>
      </c>
      <c r="Q4254" t="s">
        <v>156</v>
      </c>
      <c r="R4254" t="s">
        <v>93</v>
      </c>
      <c r="S4254" t="s">
        <v>34</v>
      </c>
      <c r="T4254" s="4">
        <v>5</v>
      </c>
      <c r="U4254" s="11">
        <f t="shared" si="66"/>
        <v>6598</v>
      </c>
      <c r="V4254" s="11">
        <f>tbl_EcommerceSales[[#This Row],[Gross_Sales]]*tbl_EcommerceSales[[#This Row],[Discount]]</f>
        <v>329.90000000000003</v>
      </c>
      <c r="W4254" s="11">
        <f>tbl_EcommerceSales[[#This Row],[Gross_Sales]]-tbl_EcommerceSales[[#This Row],[Discount_Amount]]</f>
        <v>6268.1</v>
      </c>
      <c r="X4254" s="11">
        <f>tbl_EcommerceSales[[#This Row],[Quantity]] * _xlfn.XLOOKUP(tbl_EcommerceSales[[#This Row],[Product_ID]], Product_Master!A:A, Product_Master!F:F)</f>
        <v>4200</v>
      </c>
      <c r="Y4254" s="11">
        <f>tbl_EcommerceSales[[#This Row],[Net_Revenue]]-tbl_EcommerceSales[[#This Row],[Total_Cost]]</f>
        <v>2068.1000000000004</v>
      </c>
      <c r="Z4254" s="9">
        <f>IFERROR(#REF!/tbl_EcommerceSales[[#This Row],[Total_Cost]], 0)</f>
        <v>0</v>
      </c>
      <c r="AA4254" t="str">
        <f>TEXT(tbl_EcommerceSales[[#This Row],[Order_Date]],"mmm")</f>
        <v>Apr</v>
      </c>
      <c r="AB4254">
        <f>YEAR(tbl_EcommerceSales[[#This Row],[Order_Date]])</f>
        <v>2026</v>
      </c>
      <c r="AC4254" t="str">
        <f>IF(tbl_EcommerceSales[[#This Row],[Age]]&lt;18,"Under 18",IF(tbl_EcommerceSales[[#This Row],[Age]]&lt;=25,"18-25",IF(tbl_EcommerceSales[[#This Row],[Age]]&lt;=35,"26-35",IF(tbl_EcommerceSales[[#This Row],[Age]]&lt;=45,"36-45",IF(tbl_EcommerceSales[[#This Row],[Age]]&lt;=55,"46-55","56+")))))</f>
        <v>26-35</v>
      </c>
    </row>
    <row r="4255" spans="1:29" x14ac:dyDescent="0.35">
      <c r="A4255" t="s">
        <v>6349</v>
      </c>
      <c r="B4255" s="7">
        <v>46122</v>
      </c>
      <c r="C4255" t="s">
        <v>2493</v>
      </c>
      <c r="D4255" t="s">
        <v>106</v>
      </c>
      <c r="E4255" t="s">
        <v>25</v>
      </c>
      <c r="F4255">
        <v>19</v>
      </c>
      <c r="G4255" t="s">
        <v>155</v>
      </c>
      <c r="H4255" t="s">
        <v>88</v>
      </c>
      <c r="I4255" t="s">
        <v>73</v>
      </c>
      <c r="J4255" t="s">
        <v>74</v>
      </c>
      <c r="K4255" t="s">
        <v>55</v>
      </c>
      <c r="L4255" t="s">
        <v>75</v>
      </c>
      <c r="M4255">
        <v>2</v>
      </c>
      <c r="N4255" s="2">
        <v>2899</v>
      </c>
      <c r="O4255" s="3">
        <v>0.15</v>
      </c>
      <c r="P4255" s="2">
        <v>3400</v>
      </c>
      <c r="Q4255" t="s">
        <v>44</v>
      </c>
      <c r="R4255" t="s">
        <v>33</v>
      </c>
      <c r="S4255" t="s">
        <v>57</v>
      </c>
      <c r="T4255" s="4">
        <v>4</v>
      </c>
      <c r="U4255" s="11">
        <f t="shared" si="66"/>
        <v>5798</v>
      </c>
      <c r="V4255" s="11">
        <f>tbl_EcommerceSales[[#This Row],[Gross_Sales]]*tbl_EcommerceSales[[#This Row],[Discount]]</f>
        <v>869.69999999999993</v>
      </c>
      <c r="W4255" s="11">
        <f>tbl_EcommerceSales[[#This Row],[Gross_Sales]]-tbl_EcommerceSales[[#This Row],[Discount_Amount]]</f>
        <v>4928.3</v>
      </c>
      <c r="X4255" s="11">
        <f>tbl_EcommerceSales[[#This Row],[Quantity]] * _xlfn.XLOOKUP(tbl_EcommerceSales[[#This Row],[Product_ID]], Product_Master!A:A, Product_Master!F:F)</f>
        <v>3400</v>
      </c>
      <c r="Y4255" s="11">
        <f>tbl_EcommerceSales[[#This Row],[Net_Revenue]]-tbl_EcommerceSales[[#This Row],[Total_Cost]]</f>
        <v>1528.3000000000002</v>
      </c>
      <c r="Z4255" s="9">
        <f>IFERROR(#REF!/tbl_EcommerceSales[[#This Row],[Total_Cost]], 0)</f>
        <v>0</v>
      </c>
      <c r="AA4255" t="str">
        <f>TEXT(tbl_EcommerceSales[[#This Row],[Order_Date]],"mmm")</f>
        <v>Apr</v>
      </c>
      <c r="AB4255">
        <f>YEAR(tbl_EcommerceSales[[#This Row],[Order_Date]])</f>
        <v>2026</v>
      </c>
      <c r="AC4255" t="str">
        <f>IF(tbl_EcommerceSales[[#This Row],[Age]]&lt;18,"Under 18",IF(tbl_EcommerceSales[[#This Row],[Age]]&lt;=25,"18-25",IF(tbl_EcommerceSales[[#This Row],[Age]]&lt;=35,"26-35",IF(tbl_EcommerceSales[[#This Row],[Age]]&lt;=45,"36-45",IF(tbl_EcommerceSales[[#This Row],[Age]]&lt;=55,"46-55","56+")))))</f>
        <v>18-25</v>
      </c>
    </row>
    <row r="4256" spans="1:29" x14ac:dyDescent="0.35">
      <c r="A4256" t="s">
        <v>6350</v>
      </c>
      <c r="B4256" s="7">
        <v>46122</v>
      </c>
      <c r="C4256" t="s">
        <v>5743</v>
      </c>
      <c r="D4256" t="s">
        <v>269</v>
      </c>
      <c r="E4256" t="s">
        <v>25</v>
      </c>
      <c r="F4256">
        <v>30</v>
      </c>
      <c r="G4256" t="s">
        <v>26</v>
      </c>
      <c r="H4256" t="s">
        <v>27</v>
      </c>
      <c r="I4256" t="s">
        <v>290</v>
      </c>
      <c r="J4256" t="s">
        <v>291</v>
      </c>
      <c r="K4256" t="s">
        <v>30</v>
      </c>
      <c r="L4256" t="s">
        <v>31</v>
      </c>
      <c r="M4256">
        <v>3</v>
      </c>
      <c r="N4256" s="2">
        <v>3499</v>
      </c>
      <c r="O4256" s="3">
        <v>0.15</v>
      </c>
      <c r="P4256" s="2">
        <v>6750</v>
      </c>
      <c r="Q4256" t="s">
        <v>123</v>
      </c>
      <c r="R4256" t="s">
        <v>33</v>
      </c>
      <c r="S4256" t="s">
        <v>57</v>
      </c>
      <c r="T4256" s="4">
        <v>4</v>
      </c>
      <c r="U4256" s="11">
        <f t="shared" si="66"/>
        <v>10497</v>
      </c>
      <c r="V4256" s="11">
        <f>tbl_EcommerceSales[[#This Row],[Gross_Sales]]*tbl_EcommerceSales[[#This Row],[Discount]]</f>
        <v>1574.55</v>
      </c>
      <c r="W4256" s="11">
        <f>tbl_EcommerceSales[[#This Row],[Gross_Sales]]-tbl_EcommerceSales[[#This Row],[Discount_Amount]]</f>
        <v>8922.4500000000007</v>
      </c>
      <c r="X4256" s="11">
        <f>tbl_EcommerceSales[[#This Row],[Quantity]] * _xlfn.XLOOKUP(tbl_EcommerceSales[[#This Row],[Product_ID]], Product_Master!A:A, Product_Master!F:F)</f>
        <v>6750</v>
      </c>
      <c r="Y4256" s="11">
        <f>tbl_EcommerceSales[[#This Row],[Net_Revenue]]-tbl_EcommerceSales[[#This Row],[Total_Cost]]</f>
        <v>2172.4500000000007</v>
      </c>
      <c r="Z4256" s="9">
        <f>IFERROR(#REF!/tbl_EcommerceSales[[#This Row],[Total_Cost]], 0)</f>
        <v>0</v>
      </c>
      <c r="AA4256" t="str">
        <f>TEXT(tbl_EcommerceSales[[#This Row],[Order_Date]],"mmm")</f>
        <v>Apr</v>
      </c>
      <c r="AB4256">
        <f>YEAR(tbl_EcommerceSales[[#This Row],[Order_Date]])</f>
        <v>2026</v>
      </c>
      <c r="AC4256" t="str">
        <f>IF(tbl_EcommerceSales[[#This Row],[Age]]&lt;18,"Under 18",IF(tbl_EcommerceSales[[#This Row],[Age]]&lt;=25,"18-25",IF(tbl_EcommerceSales[[#This Row],[Age]]&lt;=35,"26-35",IF(tbl_EcommerceSales[[#This Row],[Age]]&lt;=45,"36-45",IF(tbl_EcommerceSales[[#This Row],[Age]]&lt;=55,"46-55","56+")))))</f>
        <v>26-35</v>
      </c>
    </row>
    <row r="4257" spans="1:29" x14ac:dyDescent="0.35">
      <c r="A4257" t="s">
        <v>6351</v>
      </c>
      <c r="B4257" s="7">
        <v>46122</v>
      </c>
      <c r="C4257" t="s">
        <v>2309</v>
      </c>
      <c r="D4257" t="s">
        <v>254</v>
      </c>
      <c r="E4257" t="s">
        <v>25</v>
      </c>
      <c r="F4257">
        <v>32</v>
      </c>
      <c r="G4257" t="s">
        <v>61</v>
      </c>
      <c r="H4257" t="s">
        <v>27</v>
      </c>
      <c r="I4257" t="s">
        <v>349</v>
      </c>
      <c r="J4257" t="s">
        <v>350</v>
      </c>
      <c r="K4257" t="s">
        <v>82</v>
      </c>
      <c r="L4257" t="s">
        <v>238</v>
      </c>
      <c r="M4257">
        <v>4</v>
      </c>
      <c r="N4257" s="2">
        <v>1599</v>
      </c>
      <c r="O4257" s="3">
        <v>0.05</v>
      </c>
      <c r="P4257" s="2">
        <v>3680</v>
      </c>
      <c r="Q4257" t="s">
        <v>76</v>
      </c>
      <c r="R4257" t="s">
        <v>33</v>
      </c>
      <c r="S4257" t="s">
        <v>57</v>
      </c>
      <c r="T4257" s="4">
        <v>5</v>
      </c>
      <c r="U4257" s="11">
        <f t="shared" si="66"/>
        <v>6396</v>
      </c>
      <c r="V4257" s="11">
        <f>tbl_EcommerceSales[[#This Row],[Gross_Sales]]*tbl_EcommerceSales[[#This Row],[Discount]]</f>
        <v>319.8</v>
      </c>
      <c r="W4257" s="11">
        <f>tbl_EcommerceSales[[#This Row],[Gross_Sales]]-tbl_EcommerceSales[[#This Row],[Discount_Amount]]</f>
        <v>6076.2</v>
      </c>
      <c r="X4257" s="11">
        <f>tbl_EcommerceSales[[#This Row],[Quantity]] * _xlfn.XLOOKUP(tbl_EcommerceSales[[#This Row],[Product_ID]], Product_Master!A:A, Product_Master!F:F)</f>
        <v>3680</v>
      </c>
      <c r="Y4257" s="11">
        <f>tbl_EcommerceSales[[#This Row],[Net_Revenue]]-tbl_EcommerceSales[[#This Row],[Total_Cost]]</f>
        <v>2396.1999999999998</v>
      </c>
      <c r="Z4257" s="9">
        <f>IFERROR(#REF!/tbl_EcommerceSales[[#This Row],[Total_Cost]], 0)</f>
        <v>0</v>
      </c>
      <c r="AA4257" t="str">
        <f>TEXT(tbl_EcommerceSales[[#This Row],[Order_Date]],"mmm")</f>
        <v>Apr</v>
      </c>
      <c r="AB4257">
        <f>YEAR(tbl_EcommerceSales[[#This Row],[Order_Date]])</f>
        <v>2026</v>
      </c>
      <c r="AC4257" t="str">
        <f>IF(tbl_EcommerceSales[[#This Row],[Age]]&lt;18,"Under 18",IF(tbl_EcommerceSales[[#This Row],[Age]]&lt;=25,"18-25",IF(tbl_EcommerceSales[[#This Row],[Age]]&lt;=35,"26-35",IF(tbl_EcommerceSales[[#This Row],[Age]]&lt;=45,"36-45",IF(tbl_EcommerceSales[[#This Row],[Age]]&lt;=55,"46-55","56+")))))</f>
        <v>26-35</v>
      </c>
    </row>
    <row r="4258" spans="1:29" x14ac:dyDescent="0.35">
      <c r="A4258" t="s">
        <v>6352</v>
      </c>
      <c r="B4258" s="7">
        <v>46123</v>
      </c>
      <c r="C4258" t="s">
        <v>6353</v>
      </c>
      <c r="D4258" t="s">
        <v>305</v>
      </c>
      <c r="E4258" t="s">
        <v>48</v>
      </c>
      <c r="F4258">
        <v>27</v>
      </c>
      <c r="G4258" t="s">
        <v>52</v>
      </c>
      <c r="H4258" t="s">
        <v>27</v>
      </c>
      <c r="I4258" t="s">
        <v>73</v>
      </c>
      <c r="J4258" t="s">
        <v>74</v>
      </c>
      <c r="K4258" t="s">
        <v>55</v>
      </c>
      <c r="L4258" t="s">
        <v>75</v>
      </c>
      <c r="M4258">
        <v>2</v>
      </c>
      <c r="N4258" s="2">
        <v>2899</v>
      </c>
      <c r="O4258" s="3">
        <v>0.05</v>
      </c>
      <c r="P4258" s="2">
        <v>3400</v>
      </c>
      <c r="Q4258" t="s">
        <v>123</v>
      </c>
      <c r="R4258" t="s">
        <v>33</v>
      </c>
      <c r="S4258" t="s">
        <v>34</v>
      </c>
      <c r="T4258" s="4">
        <v>3</v>
      </c>
      <c r="U4258" s="11">
        <f t="shared" si="66"/>
        <v>5798</v>
      </c>
      <c r="V4258" s="11">
        <f>tbl_EcommerceSales[[#This Row],[Gross_Sales]]*tbl_EcommerceSales[[#This Row],[Discount]]</f>
        <v>289.90000000000003</v>
      </c>
      <c r="W4258" s="11">
        <f>tbl_EcommerceSales[[#This Row],[Gross_Sales]]-tbl_EcommerceSales[[#This Row],[Discount_Amount]]</f>
        <v>5508.1</v>
      </c>
      <c r="X4258" s="11">
        <f>tbl_EcommerceSales[[#This Row],[Quantity]] * _xlfn.XLOOKUP(tbl_EcommerceSales[[#This Row],[Product_ID]], Product_Master!A:A, Product_Master!F:F)</f>
        <v>3400</v>
      </c>
      <c r="Y4258" s="11">
        <f>tbl_EcommerceSales[[#This Row],[Net_Revenue]]-tbl_EcommerceSales[[#This Row],[Total_Cost]]</f>
        <v>2108.1000000000004</v>
      </c>
      <c r="Z4258" s="9">
        <f>IFERROR(#REF!/tbl_EcommerceSales[[#This Row],[Total_Cost]], 0)</f>
        <v>0</v>
      </c>
      <c r="AA4258" t="str">
        <f>TEXT(tbl_EcommerceSales[[#This Row],[Order_Date]],"mmm")</f>
        <v>Apr</v>
      </c>
      <c r="AB4258">
        <f>YEAR(tbl_EcommerceSales[[#This Row],[Order_Date]])</f>
        <v>2026</v>
      </c>
      <c r="AC4258" t="str">
        <f>IF(tbl_EcommerceSales[[#This Row],[Age]]&lt;18,"Under 18",IF(tbl_EcommerceSales[[#This Row],[Age]]&lt;=25,"18-25",IF(tbl_EcommerceSales[[#This Row],[Age]]&lt;=35,"26-35",IF(tbl_EcommerceSales[[#This Row],[Age]]&lt;=45,"36-45",IF(tbl_EcommerceSales[[#This Row],[Age]]&lt;=55,"46-55","56+")))))</f>
        <v>26-35</v>
      </c>
    </row>
    <row r="4259" spans="1:29" x14ac:dyDescent="0.35">
      <c r="A4259" t="s">
        <v>6354</v>
      </c>
      <c r="B4259" s="7">
        <v>46123</v>
      </c>
      <c r="C4259" t="s">
        <v>5929</v>
      </c>
      <c r="D4259" t="s">
        <v>305</v>
      </c>
      <c r="E4259" t="s">
        <v>25</v>
      </c>
      <c r="F4259">
        <v>24</v>
      </c>
      <c r="G4259" t="s">
        <v>171</v>
      </c>
      <c r="H4259" t="s">
        <v>39</v>
      </c>
      <c r="I4259" t="s">
        <v>257</v>
      </c>
      <c r="J4259" t="s">
        <v>258</v>
      </c>
      <c r="K4259" t="s">
        <v>55</v>
      </c>
      <c r="L4259" t="s">
        <v>56</v>
      </c>
      <c r="M4259">
        <v>1</v>
      </c>
      <c r="N4259" s="2">
        <v>1999</v>
      </c>
      <c r="O4259" s="3">
        <v>0.05</v>
      </c>
      <c r="P4259" s="2">
        <v>1050</v>
      </c>
      <c r="Q4259" t="s">
        <v>76</v>
      </c>
      <c r="R4259" t="s">
        <v>33</v>
      </c>
      <c r="S4259" t="s">
        <v>57</v>
      </c>
      <c r="T4259" s="4">
        <v>5</v>
      </c>
      <c r="U4259" s="11">
        <f t="shared" si="66"/>
        <v>1999</v>
      </c>
      <c r="V4259" s="11">
        <f>tbl_EcommerceSales[[#This Row],[Gross_Sales]]*tbl_EcommerceSales[[#This Row],[Discount]]</f>
        <v>99.95</v>
      </c>
      <c r="W4259" s="11">
        <f>tbl_EcommerceSales[[#This Row],[Gross_Sales]]-tbl_EcommerceSales[[#This Row],[Discount_Amount]]</f>
        <v>1899.05</v>
      </c>
      <c r="X4259" s="11">
        <f>tbl_EcommerceSales[[#This Row],[Quantity]] * _xlfn.XLOOKUP(tbl_EcommerceSales[[#This Row],[Product_ID]], Product_Master!A:A, Product_Master!F:F)</f>
        <v>1050</v>
      </c>
      <c r="Y4259" s="11">
        <f>tbl_EcommerceSales[[#This Row],[Net_Revenue]]-tbl_EcommerceSales[[#This Row],[Total_Cost]]</f>
        <v>849.05</v>
      </c>
      <c r="Z4259" s="9">
        <f>IFERROR(#REF!/tbl_EcommerceSales[[#This Row],[Total_Cost]], 0)</f>
        <v>0</v>
      </c>
      <c r="AA4259" t="str">
        <f>TEXT(tbl_EcommerceSales[[#This Row],[Order_Date]],"mmm")</f>
        <v>Apr</v>
      </c>
      <c r="AB4259">
        <f>YEAR(tbl_EcommerceSales[[#This Row],[Order_Date]])</f>
        <v>2026</v>
      </c>
      <c r="AC4259" t="str">
        <f>IF(tbl_EcommerceSales[[#This Row],[Age]]&lt;18,"Under 18",IF(tbl_EcommerceSales[[#This Row],[Age]]&lt;=25,"18-25",IF(tbl_EcommerceSales[[#This Row],[Age]]&lt;=35,"26-35",IF(tbl_EcommerceSales[[#This Row],[Age]]&lt;=45,"36-45",IF(tbl_EcommerceSales[[#This Row],[Age]]&lt;=55,"46-55","56+")))))</f>
        <v>18-25</v>
      </c>
    </row>
    <row r="4260" spans="1:29" x14ac:dyDescent="0.35">
      <c r="A4260" t="s">
        <v>6355</v>
      </c>
      <c r="B4260" s="7">
        <v>46123</v>
      </c>
      <c r="C4260" t="s">
        <v>4364</v>
      </c>
      <c r="D4260" t="s">
        <v>159</v>
      </c>
      <c r="E4260" t="s">
        <v>48</v>
      </c>
      <c r="F4260">
        <v>19</v>
      </c>
      <c r="G4260" t="s">
        <v>52</v>
      </c>
      <c r="H4260" t="s">
        <v>27</v>
      </c>
      <c r="I4260" t="s">
        <v>28</v>
      </c>
      <c r="J4260" t="s">
        <v>29</v>
      </c>
      <c r="K4260" t="s">
        <v>30</v>
      </c>
      <c r="L4260" t="s">
        <v>31</v>
      </c>
      <c r="M4260">
        <v>1</v>
      </c>
      <c r="N4260" s="2">
        <v>5999</v>
      </c>
      <c r="O4260" s="3">
        <v>0.15</v>
      </c>
      <c r="P4260" s="2">
        <v>3900</v>
      </c>
      <c r="Q4260" t="s">
        <v>123</v>
      </c>
      <c r="R4260" t="s">
        <v>162</v>
      </c>
      <c r="S4260" t="s">
        <v>34</v>
      </c>
      <c r="T4260" s="4"/>
      <c r="U4260" s="11">
        <f t="shared" si="66"/>
        <v>5999</v>
      </c>
      <c r="V4260" s="11">
        <f>tbl_EcommerceSales[[#This Row],[Gross_Sales]]*tbl_EcommerceSales[[#This Row],[Discount]]</f>
        <v>899.85</v>
      </c>
      <c r="W4260" s="11">
        <f>tbl_EcommerceSales[[#This Row],[Gross_Sales]]-tbl_EcommerceSales[[#This Row],[Discount_Amount]]</f>
        <v>5099.1499999999996</v>
      </c>
      <c r="X4260" s="11">
        <f>tbl_EcommerceSales[[#This Row],[Quantity]] * _xlfn.XLOOKUP(tbl_EcommerceSales[[#This Row],[Product_ID]], Product_Master!A:A, Product_Master!F:F)</f>
        <v>3900</v>
      </c>
      <c r="Y4260" s="11">
        <f>tbl_EcommerceSales[[#This Row],[Net_Revenue]]-tbl_EcommerceSales[[#This Row],[Total_Cost]]</f>
        <v>1199.1499999999996</v>
      </c>
      <c r="Z4260" s="9">
        <f>IFERROR(#REF!/tbl_EcommerceSales[[#This Row],[Total_Cost]], 0)</f>
        <v>0</v>
      </c>
      <c r="AA4260" t="str">
        <f>TEXT(tbl_EcommerceSales[[#This Row],[Order_Date]],"mmm")</f>
        <v>Apr</v>
      </c>
      <c r="AB4260">
        <f>YEAR(tbl_EcommerceSales[[#This Row],[Order_Date]])</f>
        <v>2026</v>
      </c>
      <c r="AC4260" t="str">
        <f>IF(tbl_EcommerceSales[[#This Row],[Age]]&lt;18,"Under 18",IF(tbl_EcommerceSales[[#This Row],[Age]]&lt;=25,"18-25",IF(tbl_EcommerceSales[[#This Row],[Age]]&lt;=35,"26-35",IF(tbl_EcommerceSales[[#This Row],[Age]]&lt;=45,"36-45",IF(tbl_EcommerceSales[[#This Row],[Age]]&lt;=55,"46-55","56+")))))</f>
        <v>18-25</v>
      </c>
    </row>
    <row r="4261" spans="1:29" x14ac:dyDescent="0.35">
      <c r="A4261" t="s">
        <v>6356</v>
      </c>
      <c r="B4261" s="7">
        <v>46123</v>
      </c>
      <c r="C4261" t="s">
        <v>5647</v>
      </c>
      <c r="D4261" t="s">
        <v>148</v>
      </c>
      <c r="E4261" t="s">
        <v>25</v>
      </c>
      <c r="F4261">
        <v>35</v>
      </c>
      <c r="G4261" t="s">
        <v>289</v>
      </c>
      <c r="H4261" t="s">
        <v>88</v>
      </c>
      <c r="I4261" t="s">
        <v>126</v>
      </c>
      <c r="J4261" t="s">
        <v>127</v>
      </c>
      <c r="K4261" t="s">
        <v>82</v>
      </c>
      <c r="L4261" t="s">
        <v>83</v>
      </c>
      <c r="M4261">
        <v>1</v>
      </c>
      <c r="N4261" s="2">
        <v>1899</v>
      </c>
      <c r="O4261" s="3">
        <v>0.1</v>
      </c>
      <c r="P4261" s="2">
        <v>1120</v>
      </c>
      <c r="Q4261" t="s">
        <v>44</v>
      </c>
      <c r="R4261" t="s">
        <v>33</v>
      </c>
      <c r="S4261" t="s">
        <v>57</v>
      </c>
      <c r="T4261" s="4">
        <v>5</v>
      </c>
      <c r="U4261" s="11">
        <f t="shared" si="66"/>
        <v>1899</v>
      </c>
      <c r="V4261" s="11">
        <f>tbl_EcommerceSales[[#This Row],[Gross_Sales]]*tbl_EcommerceSales[[#This Row],[Discount]]</f>
        <v>189.9</v>
      </c>
      <c r="W4261" s="11">
        <f>tbl_EcommerceSales[[#This Row],[Gross_Sales]]-tbl_EcommerceSales[[#This Row],[Discount_Amount]]</f>
        <v>1709.1</v>
      </c>
      <c r="X4261" s="11">
        <f>tbl_EcommerceSales[[#This Row],[Quantity]] * _xlfn.XLOOKUP(tbl_EcommerceSales[[#This Row],[Product_ID]], Product_Master!A:A, Product_Master!F:F)</f>
        <v>1120</v>
      </c>
      <c r="Y4261" s="11">
        <f>tbl_EcommerceSales[[#This Row],[Net_Revenue]]-tbl_EcommerceSales[[#This Row],[Total_Cost]]</f>
        <v>589.09999999999991</v>
      </c>
      <c r="Z4261" s="9">
        <f>IFERROR(#REF!/tbl_EcommerceSales[[#This Row],[Total_Cost]], 0)</f>
        <v>0</v>
      </c>
      <c r="AA4261" t="str">
        <f>TEXT(tbl_EcommerceSales[[#This Row],[Order_Date]],"mmm")</f>
        <v>Apr</v>
      </c>
      <c r="AB4261">
        <f>YEAR(tbl_EcommerceSales[[#This Row],[Order_Date]])</f>
        <v>2026</v>
      </c>
      <c r="AC4261" t="str">
        <f>IF(tbl_EcommerceSales[[#This Row],[Age]]&lt;18,"Under 18",IF(tbl_EcommerceSales[[#This Row],[Age]]&lt;=25,"18-25",IF(tbl_EcommerceSales[[#This Row],[Age]]&lt;=35,"26-35",IF(tbl_EcommerceSales[[#This Row],[Age]]&lt;=45,"36-45",IF(tbl_EcommerceSales[[#This Row],[Age]]&lt;=55,"46-55","56+")))))</f>
        <v>26-35</v>
      </c>
    </row>
    <row r="4262" spans="1:29" x14ac:dyDescent="0.35">
      <c r="A4262" t="s">
        <v>6357</v>
      </c>
      <c r="B4262" s="7">
        <v>46123</v>
      </c>
      <c r="C4262" t="s">
        <v>6358</v>
      </c>
      <c r="D4262" t="s">
        <v>139</v>
      </c>
      <c r="E4262" t="s">
        <v>25</v>
      </c>
      <c r="F4262">
        <v>30</v>
      </c>
      <c r="G4262" t="s">
        <v>270</v>
      </c>
      <c r="H4262" t="s">
        <v>72</v>
      </c>
      <c r="I4262" t="s">
        <v>175</v>
      </c>
      <c r="J4262" t="s">
        <v>176</v>
      </c>
      <c r="K4262" t="s">
        <v>177</v>
      </c>
      <c r="L4262" t="s">
        <v>178</v>
      </c>
      <c r="M4262">
        <v>2</v>
      </c>
      <c r="N4262" s="2">
        <v>699</v>
      </c>
      <c r="O4262" s="3">
        <v>0.05</v>
      </c>
      <c r="P4262" s="2">
        <v>640</v>
      </c>
      <c r="Q4262" t="s">
        <v>76</v>
      </c>
      <c r="R4262" t="s">
        <v>162</v>
      </c>
      <c r="S4262" t="s">
        <v>34</v>
      </c>
      <c r="T4262" s="4"/>
      <c r="U4262" s="11">
        <f t="shared" si="66"/>
        <v>1398</v>
      </c>
      <c r="V4262" s="11">
        <f>tbl_EcommerceSales[[#This Row],[Gross_Sales]]*tbl_EcommerceSales[[#This Row],[Discount]]</f>
        <v>69.900000000000006</v>
      </c>
      <c r="W4262" s="11">
        <f>tbl_EcommerceSales[[#This Row],[Gross_Sales]]-tbl_EcommerceSales[[#This Row],[Discount_Amount]]</f>
        <v>1328.1</v>
      </c>
      <c r="X4262" s="11">
        <f>tbl_EcommerceSales[[#This Row],[Quantity]] * _xlfn.XLOOKUP(tbl_EcommerceSales[[#This Row],[Product_ID]], Product_Master!A:A, Product_Master!F:F)</f>
        <v>640</v>
      </c>
      <c r="Y4262" s="11">
        <f>tbl_EcommerceSales[[#This Row],[Net_Revenue]]-tbl_EcommerceSales[[#This Row],[Total_Cost]]</f>
        <v>688.09999999999991</v>
      </c>
      <c r="Z4262" s="9">
        <f>IFERROR(#REF!/tbl_EcommerceSales[[#This Row],[Total_Cost]], 0)</f>
        <v>0</v>
      </c>
      <c r="AA4262" t="str">
        <f>TEXT(tbl_EcommerceSales[[#This Row],[Order_Date]],"mmm")</f>
        <v>Apr</v>
      </c>
      <c r="AB4262">
        <f>YEAR(tbl_EcommerceSales[[#This Row],[Order_Date]])</f>
        <v>2026</v>
      </c>
      <c r="AC4262" t="str">
        <f>IF(tbl_EcommerceSales[[#This Row],[Age]]&lt;18,"Under 18",IF(tbl_EcommerceSales[[#This Row],[Age]]&lt;=25,"18-25",IF(tbl_EcommerceSales[[#This Row],[Age]]&lt;=35,"26-35",IF(tbl_EcommerceSales[[#This Row],[Age]]&lt;=45,"36-45",IF(tbl_EcommerceSales[[#This Row],[Age]]&lt;=55,"46-55","56+")))))</f>
        <v>26-35</v>
      </c>
    </row>
    <row r="4263" spans="1:29" x14ac:dyDescent="0.35">
      <c r="A4263" t="s">
        <v>6359</v>
      </c>
      <c r="B4263" s="7">
        <v>46123</v>
      </c>
      <c r="C4263" t="s">
        <v>990</v>
      </c>
      <c r="D4263" t="s">
        <v>254</v>
      </c>
      <c r="E4263" t="s">
        <v>48</v>
      </c>
      <c r="F4263">
        <v>30</v>
      </c>
      <c r="G4263" t="s">
        <v>38</v>
      </c>
      <c r="H4263" t="s">
        <v>39</v>
      </c>
      <c r="I4263" t="s">
        <v>117</v>
      </c>
      <c r="J4263" t="s">
        <v>118</v>
      </c>
      <c r="K4263" t="s">
        <v>82</v>
      </c>
      <c r="L4263" t="s">
        <v>119</v>
      </c>
      <c r="M4263">
        <v>1</v>
      </c>
      <c r="N4263" s="2">
        <v>3299</v>
      </c>
      <c r="O4263" s="3">
        <v>0.05</v>
      </c>
      <c r="P4263" s="2">
        <v>2100</v>
      </c>
      <c r="Q4263" t="s">
        <v>123</v>
      </c>
      <c r="R4263" t="s">
        <v>33</v>
      </c>
      <c r="S4263" t="s">
        <v>34</v>
      </c>
      <c r="T4263" s="4">
        <v>5</v>
      </c>
      <c r="U4263" s="11">
        <f t="shared" si="66"/>
        <v>3299</v>
      </c>
      <c r="V4263" s="11">
        <f>tbl_EcommerceSales[[#This Row],[Gross_Sales]]*tbl_EcommerceSales[[#This Row],[Discount]]</f>
        <v>164.95000000000002</v>
      </c>
      <c r="W4263" s="11">
        <f>tbl_EcommerceSales[[#This Row],[Gross_Sales]]-tbl_EcommerceSales[[#This Row],[Discount_Amount]]</f>
        <v>3134.05</v>
      </c>
      <c r="X4263" s="11">
        <f>tbl_EcommerceSales[[#This Row],[Quantity]] * _xlfn.XLOOKUP(tbl_EcommerceSales[[#This Row],[Product_ID]], Product_Master!A:A, Product_Master!F:F)</f>
        <v>2100</v>
      </c>
      <c r="Y4263" s="11">
        <f>tbl_EcommerceSales[[#This Row],[Net_Revenue]]-tbl_EcommerceSales[[#This Row],[Total_Cost]]</f>
        <v>1034.0500000000002</v>
      </c>
      <c r="Z4263" s="9">
        <f>IFERROR(#REF!/tbl_EcommerceSales[[#This Row],[Total_Cost]], 0)</f>
        <v>0</v>
      </c>
      <c r="AA4263" t="str">
        <f>TEXT(tbl_EcommerceSales[[#This Row],[Order_Date]],"mmm")</f>
        <v>Apr</v>
      </c>
      <c r="AB4263">
        <f>YEAR(tbl_EcommerceSales[[#This Row],[Order_Date]])</f>
        <v>2026</v>
      </c>
      <c r="AC4263" t="str">
        <f>IF(tbl_EcommerceSales[[#This Row],[Age]]&lt;18,"Under 18",IF(tbl_EcommerceSales[[#This Row],[Age]]&lt;=25,"18-25",IF(tbl_EcommerceSales[[#This Row],[Age]]&lt;=35,"26-35",IF(tbl_EcommerceSales[[#This Row],[Age]]&lt;=45,"36-45",IF(tbl_EcommerceSales[[#This Row],[Age]]&lt;=55,"46-55","56+")))))</f>
        <v>26-35</v>
      </c>
    </row>
    <row r="4264" spans="1:29" x14ac:dyDescent="0.35">
      <c r="A4264" t="s">
        <v>6360</v>
      </c>
      <c r="B4264" s="7">
        <v>46123</v>
      </c>
      <c r="C4264" t="s">
        <v>5730</v>
      </c>
      <c r="D4264" t="s">
        <v>37</v>
      </c>
      <c r="E4264" t="s">
        <v>48</v>
      </c>
      <c r="F4264">
        <v>47</v>
      </c>
      <c r="G4264" t="s">
        <v>142</v>
      </c>
      <c r="H4264" t="s">
        <v>88</v>
      </c>
      <c r="I4264" t="s">
        <v>62</v>
      </c>
      <c r="J4264" t="s">
        <v>63</v>
      </c>
      <c r="K4264" t="s">
        <v>42</v>
      </c>
      <c r="L4264" t="s">
        <v>43</v>
      </c>
      <c r="M4264">
        <v>3</v>
      </c>
      <c r="N4264" s="2">
        <v>499</v>
      </c>
      <c r="O4264" s="3">
        <v>0.1</v>
      </c>
      <c r="P4264" s="2">
        <v>660</v>
      </c>
      <c r="Q4264" t="s">
        <v>319</v>
      </c>
      <c r="R4264" t="s">
        <v>33</v>
      </c>
      <c r="S4264" t="s">
        <v>34</v>
      </c>
      <c r="T4264" s="4">
        <v>5</v>
      </c>
      <c r="U4264" s="11">
        <f t="shared" si="66"/>
        <v>1497</v>
      </c>
      <c r="V4264" s="11">
        <f>tbl_EcommerceSales[[#This Row],[Gross_Sales]]*tbl_EcommerceSales[[#This Row],[Discount]]</f>
        <v>149.70000000000002</v>
      </c>
      <c r="W4264" s="11">
        <f>tbl_EcommerceSales[[#This Row],[Gross_Sales]]-tbl_EcommerceSales[[#This Row],[Discount_Amount]]</f>
        <v>1347.3</v>
      </c>
      <c r="X4264" s="11">
        <f>tbl_EcommerceSales[[#This Row],[Quantity]] * _xlfn.XLOOKUP(tbl_EcommerceSales[[#This Row],[Product_ID]], Product_Master!A:A, Product_Master!F:F)</f>
        <v>660</v>
      </c>
      <c r="Y4264" s="11">
        <f>tbl_EcommerceSales[[#This Row],[Net_Revenue]]-tbl_EcommerceSales[[#This Row],[Total_Cost]]</f>
        <v>687.3</v>
      </c>
      <c r="Z4264" s="9">
        <f>IFERROR(#REF!/tbl_EcommerceSales[[#This Row],[Total_Cost]], 0)</f>
        <v>0</v>
      </c>
      <c r="AA4264" t="str">
        <f>TEXT(tbl_EcommerceSales[[#This Row],[Order_Date]],"mmm")</f>
        <v>Apr</v>
      </c>
      <c r="AB4264">
        <f>YEAR(tbl_EcommerceSales[[#This Row],[Order_Date]])</f>
        <v>2026</v>
      </c>
      <c r="AC4264" t="str">
        <f>IF(tbl_EcommerceSales[[#This Row],[Age]]&lt;18,"Under 18",IF(tbl_EcommerceSales[[#This Row],[Age]]&lt;=25,"18-25",IF(tbl_EcommerceSales[[#This Row],[Age]]&lt;=35,"26-35",IF(tbl_EcommerceSales[[#This Row],[Age]]&lt;=45,"36-45",IF(tbl_EcommerceSales[[#This Row],[Age]]&lt;=55,"46-55","56+")))))</f>
        <v>46-55</v>
      </c>
    </row>
    <row r="4265" spans="1:29" x14ac:dyDescent="0.35">
      <c r="A4265" t="s">
        <v>6361</v>
      </c>
      <c r="B4265" s="7">
        <v>46124</v>
      </c>
      <c r="C4265" t="s">
        <v>3515</v>
      </c>
      <c r="D4265" t="s">
        <v>116</v>
      </c>
      <c r="E4265" t="s">
        <v>48</v>
      </c>
      <c r="F4265">
        <v>45</v>
      </c>
      <c r="G4265" t="s">
        <v>145</v>
      </c>
      <c r="H4265" t="s">
        <v>39</v>
      </c>
      <c r="I4265" t="s">
        <v>206</v>
      </c>
      <c r="J4265" t="s">
        <v>207</v>
      </c>
      <c r="K4265" t="s">
        <v>177</v>
      </c>
      <c r="L4265" t="s">
        <v>208</v>
      </c>
      <c r="M4265">
        <v>5</v>
      </c>
      <c r="N4265" s="2">
        <v>2199</v>
      </c>
      <c r="O4265" s="3">
        <v>0.15</v>
      </c>
      <c r="P4265" s="2">
        <v>6250</v>
      </c>
      <c r="Q4265" t="s">
        <v>156</v>
      </c>
      <c r="R4265" t="s">
        <v>33</v>
      </c>
      <c r="S4265" t="s">
        <v>57</v>
      </c>
      <c r="T4265" s="4">
        <v>5</v>
      </c>
      <c r="U4265" s="11">
        <f t="shared" si="66"/>
        <v>10995</v>
      </c>
      <c r="V4265" s="11">
        <f>tbl_EcommerceSales[[#This Row],[Gross_Sales]]*tbl_EcommerceSales[[#This Row],[Discount]]</f>
        <v>1649.25</v>
      </c>
      <c r="W4265" s="11">
        <f>tbl_EcommerceSales[[#This Row],[Gross_Sales]]-tbl_EcommerceSales[[#This Row],[Discount_Amount]]</f>
        <v>9345.75</v>
      </c>
      <c r="X4265" s="11">
        <f>tbl_EcommerceSales[[#This Row],[Quantity]] * _xlfn.XLOOKUP(tbl_EcommerceSales[[#This Row],[Product_ID]], Product_Master!A:A, Product_Master!F:F)</f>
        <v>6250</v>
      </c>
      <c r="Y4265" s="11">
        <f>tbl_EcommerceSales[[#This Row],[Net_Revenue]]-tbl_EcommerceSales[[#This Row],[Total_Cost]]</f>
        <v>3095.75</v>
      </c>
      <c r="Z4265" s="9">
        <f>IFERROR(#REF!/tbl_EcommerceSales[[#This Row],[Total_Cost]], 0)</f>
        <v>0</v>
      </c>
      <c r="AA4265" t="str">
        <f>TEXT(tbl_EcommerceSales[[#This Row],[Order_Date]],"mmm")</f>
        <v>Apr</v>
      </c>
      <c r="AB4265">
        <f>YEAR(tbl_EcommerceSales[[#This Row],[Order_Date]])</f>
        <v>2026</v>
      </c>
      <c r="AC4265" t="str">
        <f>IF(tbl_EcommerceSales[[#This Row],[Age]]&lt;18,"Under 18",IF(tbl_EcommerceSales[[#This Row],[Age]]&lt;=25,"18-25",IF(tbl_EcommerceSales[[#This Row],[Age]]&lt;=35,"26-35",IF(tbl_EcommerceSales[[#This Row],[Age]]&lt;=45,"36-45",IF(tbl_EcommerceSales[[#This Row],[Age]]&lt;=55,"46-55","56+")))))</f>
        <v>36-45</v>
      </c>
    </row>
    <row r="4266" spans="1:29" x14ac:dyDescent="0.35">
      <c r="A4266" t="s">
        <v>6362</v>
      </c>
      <c r="B4266" s="7">
        <v>46124</v>
      </c>
      <c r="C4266" t="s">
        <v>2750</v>
      </c>
      <c r="D4266" t="s">
        <v>139</v>
      </c>
      <c r="E4266" t="s">
        <v>25</v>
      </c>
      <c r="F4266">
        <v>36</v>
      </c>
      <c r="G4266" t="s">
        <v>171</v>
      </c>
      <c r="H4266" t="s">
        <v>39</v>
      </c>
      <c r="I4266" t="s">
        <v>517</v>
      </c>
      <c r="J4266" t="s">
        <v>518</v>
      </c>
      <c r="K4266" t="s">
        <v>30</v>
      </c>
      <c r="L4266" t="s">
        <v>278</v>
      </c>
      <c r="M4266">
        <v>3</v>
      </c>
      <c r="N4266" s="2">
        <v>1299</v>
      </c>
      <c r="O4266" s="3">
        <v>0.1</v>
      </c>
      <c r="P4266" s="2">
        <v>2070</v>
      </c>
      <c r="Q4266" t="s">
        <v>76</v>
      </c>
      <c r="R4266" t="s">
        <v>33</v>
      </c>
      <c r="S4266" t="s">
        <v>34</v>
      </c>
      <c r="T4266" s="4">
        <v>4</v>
      </c>
      <c r="U4266" s="11">
        <f t="shared" si="66"/>
        <v>3897</v>
      </c>
      <c r="V4266" s="11">
        <f>tbl_EcommerceSales[[#This Row],[Gross_Sales]]*tbl_EcommerceSales[[#This Row],[Discount]]</f>
        <v>389.70000000000005</v>
      </c>
      <c r="W4266" s="11">
        <f>tbl_EcommerceSales[[#This Row],[Gross_Sales]]-tbl_EcommerceSales[[#This Row],[Discount_Amount]]</f>
        <v>3507.3</v>
      </c>
      <c r="X4266" s="11">
        <f>tbl_EcommerceSales[[#This Row],[Quantity]] * _xlfn.XLOOKUP(tbl_EcommerceSales[[#This Row],[Product_ID]], Product_Master!A:A, Product_Master!F:F)</f>
        <v>2070</v>
      </c>
      <c r="Y4266" s="11">
        <f>tbl_EcommerceSales[[#This Row],[Net_Revenue]]-tbl_EcommerceSales[[#This Row],[Total_Cost]]</f>
        <v>1437.3000000000002</v>
      </c>
      <c r="Z4266" s="9">
        <f>IFERROR(#REF!/tbl_EcommerceSales[[#This Row],[Total_Cost]], 0)</f>
        <v>0</v>
      </c>
      <c r="AA4266" t="str">
        <f>TEXT(tbl_EcommerceSales[[#This Row],[Order_Date]],"mmm")</f>
        <v>Apr</v>
      </c>
      <c r="AB4266">
        <f>YEAR(tbl_EcommerceSales[[#This Row],[Order_Date]])</f>
        <v>2026</v>
      </c>
      <c r="AC4266" t="str">
        <f>IF(tbl_EcommerceSales[[#This Row],[Age]]&lt;18,"Under 18",IF(tbl_EcommerceSales[[#This Row],[Age]]&lt;=25,"18-25",IF(tbl_EcommerceSales[[#This Row],[Age]]&lt;=35,"26-35",IF(tbl_EcommerceSales[[#This Row],[Age]]&lt;=45,"36-45",IF(tbl_EcommerceSales[[#This Row],[Age]]&lt;=55,"46-55","56+")))))</f>
        <v>36-45</v>
      </c>
    </row>
    <row r="4267" spans="1:29" x14ac:dyDescent="0.35">
      <c r="A4267" t="s">
        <v>6363</v>
      </c>
      <c r="B4267" s="7">
        <v>46124</v>
      </c>
      <c r="C4267" t="s">
        <v>1749</v>
      </c>
      <c r="D4267" t="s">
        <v>106</v>
      </c>
      <c r="E4267" t="s">
        <v>25</v>
      </c>
      <c r="F4267">
        <v>26</v>
      </c>
      <c r="G4267" t="s">
        <v>136</v>
      </c>
      <c r="H4267" t="s">
        <v>88</v>
      </c>
      <c r="I4267" t="s">
        <v>67</v>
      </c>
      <c r="J4267" t="s">
        <v>68</v>
      </c>
      <c r="K4267" t="s">
        <v>42</v>
      </c>
      <c r="L4267" t="s">
        <v>43</v>
      </c>
      <c r="M4267">
        <v>1</v>
      </c>
      <c r="N4267" s="2">
        <v>799</v>
      </c>
      <c r="O4267" s="3">
        <v>0.05</v>
      </c>
      <c r="P4267" s="2">
        <v>360</v>
      </c>
      <c r="Q4267" t="s">
        <v>32</v>
      </c>
      <c r="R4267" t="s">
        <v>33</v>
      </c>
      <c r="S4267" t="s">
        <v>34</v>
      </c>
      <c r="T4267" s="4">
        <v>5</v>
      </c>
      <c r="U4267" s="11">
        <f t="shared" si="66"/>
        <v>799</v>
      </c>
      <c r="V4267" s="11">
        <f>tbl_EcommerceSales[[#This Row],[Gross_Sales]]*tbl_EcommerceSales[[#This Row],[Discount]]</f>
        <v>39.950000000000003</v>
      </c>
      <c r="W4267" s="11">
        <f>tbl_EcommerceSales[[#This Row],[Gross_Sales]]-tbl_EcommerceSales[[#This Row],[Discount_Amount]]</f>
        <v>759.05</v>
      </c>
      <c r="X4267" s="11">
        <f>tbl_EcommerceSales[[#This Row],[Quantity]] * _xlfn.XLOOKUP(tbl_EcommerceSales[[#This Row],[Product_ID]], Product_Master!A:A, Product_Master!F:F)</f>
        <v>360</v>
      </c>
      <c r="Y4267" s="11">
        <f>tbl_EcommerceSales[[#This Row],[Net_Revenue]]-tbl_EcommerceSales[[#This Row],[Total_Cost]]</f>
        <v>399.04999999999995</v>
      </c>
      <c r="Z4267" s="9">
        <f>IFERROR(#REF!/tbl_EcommerceSales[[#This Row],[Total_Cost]], 0)</f>
        <v>0</v>
      </c>
      <c r="AA4267" t="str">
        <f>TEXT(tbl_EcommerceSales[[#This Row],[Order_Date]],"mmm")</f>
        <v>Apr</v>
      </c>
      <c r="AB4267">
        <f>YEAR(tbl_EcommerceSales[[#This Row],[Order_Date]])</f>
        <v>2026</v>
      </c>
      <c r="AC4267" t="str">
        <f>IF(tbl_EcommerceSales[[#This Row],[Age]]&lt;18,"Under 18",IF(tbl_EcommerceSales[[#This Row],[Age]]&lt;=25,"18-25",IF(tbl_EcommerceSales[[#This Row],[Age]]&lt;=35,"26-35",IF(tbl_EcommerceSales[[#This Row],[Age]]&lt;=45,"36-45",IF(tbl_EcommerceSales[[#This Row],[Age]]&lt;=55,"46-55","56+")))))</f>
        <v>26-35</v>
      </c>
    </row>
    <row r="4268" spans="1:29" x14ac:dyDescent="0.35">
      <c r="A4268" t="s">
        <v>6364</v>
      </c>
      <c r="B4268" s="7">
        <v>46124</v>
      </c>
      <c r="C4268" t="s">
        <v>3991</v>
      </c>
      <c r="D4268" t="s">
        <v>151</v>
      </c>
      <c r="E4268" t="s">
        <v>25</v>
      </c>
      <c r="F4268">
        <v>25</v>
      </c>
      <c r="G4268" t="s">
        <v>61</v>
      </c>
      <c r="H4268" t="s">
        <v>27</v>
      </c>
      <c r="I4268" t="s">
        <v>517</v>
      </c>
      <c r="J4268" t="s">
        <v>518</v>
      </c>
      <c r="K4268" t="s">
        <v>30</v>
      </c>
      <c r="L4268" t="s">
        <v>278</v>
      </c>
      <c r="M4268">
        <v>2</v>
      </c>
      <c r="N4268" s="2">
        <v>1299</v>
      </c>
      <c r="O4268" s="3">
        <v>0.15</v>
      </c>
      <c r="P4268" s="2">
        <v>1380</v>
      </c>
      <c r="Q4268" t="s">
        <v>32</v>
      </c>
      <c r="R4268" t="s">
        <v>33</v>
      </c>
      <c r="S4268" t="s">
        <v>57</v>
      </c>
      <c r="T4268" s="4">
        <v>5</v>
      </c>
      <c r="U4268" s="11">
        <f t="shared" si="66"/>
        <v>2598</v>
      </c>
      <c r="V4268" s="11">
        <f>tbl_EcommerceSales[[#This Row],[Gross_Sales]]*tbl_EcommerceSales[[#This Row],[Discount]]</f>
        <v>389.7</v>
      </c>
      <c r="W4268" s="11">
        <f>tbl_EcommerceSales[[#This Row],[Gross_Sales]]-tbl_EcommerceSales[[#This Row],[Discount_Amount]]</f>
        <v>2208.3000000000002</v>
      </c>
      <c r="X4268" s="11">
        <f>tbl_EcommerceSales[[#This Row],[Quantity]] * _xlfn.XLOOKUP(tbl_EcommerceSales[[#This Row],[Product_ID]], Product_Master!A:A, Product_Master!F:F)</f>
        <v>1380</v>
      </c>
      <c r="Y4268" s="11">
        <f>tbl_EcommerceSales[[#This Row],[Net_Revenue]]-tbl_EcommerceSales[[#This Row],[Total_Cost]]</f>
        <v>828.30000000000018</v>
      </c>
      <c r="Z4268" s="9">
        <f>IFERROR(#REF!/tbl_EcommerceSales[[#This Row],[Total_Cost]], 0)</f>
        <v>0</v>
      </c>
      <c r="AA4268" t="str">
        <f>TEXT(tbl_EcommerceSales[[#This Row],[Order_Date]],"mmm")</f>
        <v>Apr</v>
      </c>
      <c r="AB4268">
        <f>YEAR(tbl_EcommerceSales[[#This Row],[Order_Date]])</f>
        <v>2026</v>
      </c>
      <c r="AC4268" t="str">
        <f>IF(tbl_EcommerceSales[[#This Row],[Age]]&lt;18,"Under 18",IF(tbl_EcommerceSales[[#This Row],[Age]]&lt;=25,"18-25",IF(tbl_EcommerceSales[[#This Row],[Age]]&lt;=35,"26-35",IF(tbl_EcommerceSales[[#This Row],[Age]]&lt;=45,"36-45",IF(tbl_EcommerceSales[[#This Row],[Age]]&lt;=55,"46-55","56+")))))</f>
        <v>18-25</v>
      </c>
    </row>
    <row r="4269" spans="1:29" x14ac:dyDescent="0.35">
      <c r="A4269" t="s">
        <v>6365</v>
      </c>
      <c r="B4269" s="7">
        <v>46124</v>
      </c>
      <c r="C4269" t="s">
        <v>6366</v>
      </c>
      <c r="D4269" t="s">
        <v>24</v>
      </c>
      <c r="E4269" t="s">
        <v>25</v>
      </c>
      <c r="F4269">
        <v>36</v>
      </c>
      <c r="G4269" t="s">
        <v>192</v>
      </c>
      <c r="H4269" t="s">
        <v>27</v>
      </c>
      <c r="I4269" t="s">
        <v>62</v>
      </c>
      <c r="J4269" t="s">
        <v>63</v>
      </c>
      <c r="K4269" t="s">
        <v>42</v>
      </c>
      <c r="L4269" t="s">
        <v>43</v>
      </c>
      <c r="M4269">
        <v>5</v>
      </c>
      <c r="N4269" s="2">
        <v>499</v>
      </c>
      <c r="O4269" s="3">
        <v>0.05</v>
      </c>
      <c r="P4269" s="2">
        <v>1100</v>
      </c>
      <c r="Q4269" t="s">
        <v>32</v>
      </c>
      <c r="R4269" t="s">
        <v>33</v>
      </c>
      <c r="S4269" t="s">
        <v>34</v>
      </c>
      <c r="T4269" s="4">
        <v>4</v>
      </c>
      <c r="U4269" s="11">
        <f t="shared" si="66"/>
        <v>2495</v>
      </c>
      <c r="V4269" s="11">
        <f>tbl_EcommerceSales[[#This Row],[Gross_Sales]]*tbl_EcommerceSales[[#This Row],[Discount]]</f>
        <v>124.75</v>
      </c>
      <c r="W4269" s="11">
        <f>tbl_EcommerceSales[[#This Row],[Gross_Sales]]-tbl_EcommerceSales[[#This Row],[Discount_Amount]]</f>
        <v>2370.25</v>
      </c>
      <c r="X4269" s="11">
        <f>tbl_EcommerceSales[[#This Row],[Quantity]] * _xlfn.XLOOKUP(tbl_EcommerceSales[[#This Row],[Product_ID]], Product_Master!A:A, Product_Master!F:F)</f>
        <v>1100</v>
      </c>
      <c r="Y4269" s="11">
        <f>tbl_EcommerceSales[[#This Row],[Net_Revenue]]-tbl_EcommerceSales[[#This Row],[Total_Cost]]</f>
        <v>1270.25</v>
      </c>
      <c r="Z4269" s="9">
        <f>IFERROR(#REF!/tbl_EcommerceSales[[#This Row],[Total_Cost]], 0)</f>
        <v>0</v>
      </c>
      <c r="AA4269" t="str">
        <f>TEXT(tbl_EcommerceSales[[#This Row],[Order_Date]],"mmm")</f>
        <v>Apr</v>
      </c>
      <c r="AB4269">
        <f>YEAR(tbl_EcommerceSales[[#This Row],[Order_Date]])</f>
        <v>2026</v>
      </c>
      <c r="AC4269" t="str">
        <f>IF(tbl_EcommerceSales[[#This Row],[Age]]&lt;18,"Under 18",IF(tbl_EcommerceSales[[#This Row],[Age]]&lt;=25,"18-25",IF(tbl_EcommerceSales[[#This Row],[Age]]&lt;=35,"26-35",IF(tbl_EcommerceSales[[#This Row],[Age]]&lt;=45,"36-45",IF(tbl_EcommerceSales[[#This Row],[Age]]&lt;=55,"46-55","56+")))))</f>
        <v>36-45</v>
      </c>
    </row>
    <row r="4270" spans="1:29" x14ac:dyDescent="0.35">
      <c r="A4270" t="s">
        <v>6367</v>
      </c>
      <c r="B4270" s="7">
        <v>46124</v>
      </c>
      <c r="C4270" t="s">
        <v>1550</v>
      </c>
      <c r="D4270" t="s">
        <v>148</v>
      </c>
      <c r="E4270" t="s">
        <v>48</v>
      </c>
      <c r="F4270">
        <v>32</v>
      </c>
      <c r="G4270" t="s">
        <v>192</v>
      </c>
      <c r="H4270" t="s">
        <v>27</v>
      </c>
      <c r="I4270" t="s">
        <v>349</v>
      </c>
      <c r="J4270" t="s">
        <v>350</v>
      </c>
      <c r="K4270" t="s">
        <v>82</v>
      </c>
      <c r="L4270" t="s">
        <v>238</v>
      </c>
      <c r="M4270">
        <v>1</v>
      </c>
      <c r="N4270" s="2">
        <v>1599</v>
      </c>
      <c r="O4270" s="3">
        <v>0.1</v>
      </c>
      <c r="P4270" s="2">
        <v>920</v>
      </c>
      <c r="Q4270" t="s">
        <v>32</v>
      </c>
      <c r="R4270" t="s">
        <v>33</v>
      </c>
      <c r="S4270" t="s">
        <v>34</v>
      </c>
      <c r="T4270" s="4">
        <v>5</v>
      </c>
      <c r="U4270" s="11">
        <f t="shared" si="66"/>
        <v>1599</v>
      </c>
      <c r="V4270" s="11">
        <f>tbl_EcommerceSales[[#This Row],[Gross_Sales]]*tbl_EcommerceSales[[#This Row],[Discount]]</f>
        <v>159.9</v>
      </c>
      <c r="W4270" s="11">
        <f>tbl_EcommerceSales[[#This Row],[Gross_Sales]]-tbl_EcommerceSales[[#This Row],[Discount_Amount]]</f>
        <v>1439.1</v>
      </c>
      <c r="X4270" s="11">
        <f>tbl_EcommerceSales[[#This Row],[Quantity]] * _xlfn.XLOOKUP(tbl_EcommerceSales[[#This Row],[Product_ID]], Product_Master!A:A, Product_Master!F:F)</f>
        <v>920</v>
      </c>
      <c r="Y4270" s="11">
        <f>tbl_EcommerceSales[[#This Row],[Net_Revenue]]-tbl_EcommerceSales[[#This Row],[Total_Cost]]</f>
        <v>519.09999999999991</v>
      </c>
      <c r="Z4270" s="9">
        <f>IFERROR(#REF!/tbl_EcommerceSales[[#This Row],[Total_Cost]], 0)</f>
        <v>0</v>
      </c>
      <c r="AA4270" t="str">
        <f>TEXT(tbl_EcommerceSales[[#This Row],[Order_Date]],"mmm")</f>
        <v>Apr</v>
      </c>
      <c r="AB4270">
        <f>YEAR(tbl_EcommerceSales[[#This Row],[Order_Date]])</f>
        <v>2026</v>
      </c>
      <c r="AC4270" t="str">
        <f>IF(tbl_EcommerceSales[[#This Row],[Age]]&lt;18,"Under 18",IF(tbl_EcommerceSales[[#This Row],[Age]]&lt;=25,"18-25",IF(tbl_EcommerceSales[[#This Row],[Age]]&lt;=35,"26-35",IF(tbl_EcommerceSales[[#This Row],[Age]]&lt;=45,"36-45",IF(tbl_EcommerceSales[[#This Row],[Age]]&lt;=55,"46-55","56+")))))</f>
        <v>26-35</v>
      </c>
    </row>
    <row r="4271" spans="1:29" x14ac:dyDescent="0.35">
      <c r="A4271" t="s">
        <v>6368</v>
      </c>
      <c r="B4271" s="7">
        <v>46124</v>
      </c>
      <c r="C4271" t="s">
        <v>2533</v>
      </c>
      <c r="D4271" t="s">
        <v>66</v>
      </c>
      <c r="E4271" t="s">
        <v>48</v>
      </c>
      <c r="F4271">
        <v>44</v>
      </c>
      <c r="G4271" t="s">
        <v>38</v>
      </c>
      <c r="H4271" t="s">
        <v>39</v>
      </c>
      <c r="I4271" t="s">
        <v>338</v>
      </c>
      <c r="J4271" t="s">
        <v>339</v>
      </c>
      <c r="K4271" t="s">
        <v>55</v>
      </c>
      <c r="L4271" t="s">
        <v>56</v>
      </c>
      <c r="M4271">
        <v>1</v>
      </c>
      <c r="N4271" s="2">
        <v>1499</v>
      </c>
      <c r="O4271" s="3">
        <v>0.2</v>
      </c>
      <c r="P4271" s="2">
        <v>780</v>
      </c>
      <c r="Q4271" t="s">
        <v>32</v>
      </c>
      <c r="R4271" t="s">
        <v>33</v>
      </c>
      <c r="S4271" t="s">
        <v>34</v>
      </c>
      <c r="T4271" s="4">
        <v>4</v>
      </c>
      <c r="U4271" s="11">
        <f t="shared" si="66"/>
        <v>1499</v>
      </c>
      <c r="V4271" s="11">
        <f>tbl_EcommerceSales[[#This Row],[Gross_Sales]]*tbl_EcommerceSales[[#This Row],[Discount]]</f>
        <v>299.8</v>
      </c>
      <c r="W4271" s="11">
        <f>tbl_EcommerceSales[[#This Row],[Gross_Sales]]-tbl_EcommerceSales[[#This Row],[Discount_Amount]]</f>
        <v>1199.2</v>
      </c>
      <c r="X4271" s="11">
        <f>tbl_EcommerceSales[[#This Row],[Quantity]] * _xlfn.XLOOKUP(tbl_EcommerceSales[[#This Row],[Product_ID]], Product_Master!A:A, Product_Master!F:F)</f>
        <v>780</v>
      </c>
      <c r="Y4271" s="11">
        <f>tbl_EcommerceSales[[#This Row],[Net_Revenue]]-tbl_EcommerceSales[[#This Row],[Total_Cost]]</f>
        <v>419.20000000000005</v>
      </c>
      <c r="Z4271" s="9">
        <f>IFERROR(#REF!/tbl_EcommerceSales[[#This Row],[Total_Cost]], 0)</f>
        <v>0</v>
      </c>
      <c r="AA4271" t="str">
        <f>TEXT(tbl_EcommerceSales[[#This Row],[Order_Date]],"mmm")</f>
        <v>Apr</v>
      </c>
      <c r="AB4271">
        <f>YEAR(tbl_EcommerceSales[[#This Row],[Order_Date]])</f>
        <v>2026</v>
      </c>
      <c r="AC4271" t="str">
        <f>IF(tbl_EcommerceSales[[#This Row],[Age]]&lt;18,"Under 18",IF(tbl_EcommerceSales[[#This Row],[Age]]&lt;=25,"18-25",IF(tbl_EcommerceSales[[#This Row],[Age]]&lt;=35,"26-35",IF(tbl_EcommerceSales[[#This Row],[Age]]&lt;=45,"36-45",IF(tbl_EcommerceSales[[#This Row],[Age]]&lt;=55,"46-55","56+")))))</f>
        <v>36-45</v>
      </c>
    </row>
    <row r="4272" spans="1:29" x14ac:dyDescent="0.35">
      <c r="A4272" t="s">
        <v>6369</v>
      </c>
      <c r="B4272" s="7">
        <v>46124</v>
      </c>
      <c r="C4272" t="s">
        <v>998</v>
      </c>
      <c r="D4272" t="s">
        <v>139</v>
      </c>
      <c r="E4272" t="s">
        <v>25</v>
      </c>
      <c r="F4272">
        <v>35</v>
      </c>
      <c r="G4272" t="s">
        <v>38</v>
      </c>
      <c r="H4272" t="s">
        <v>39</v>
      </c>
      <c r="I4272" t="s">
        <v>40</v>
      </c>
      <c r="J4272" t="s">
        <v>41</v>
      </c>
      <c r="K4272" t="s">
        <v>42</v>
      </c>
      <c r="L4272" t="s">
        <v>43</v>
      </c>
      <c r="M4272">
        <v>1</v>
      </c>
      <c r="N4272" s="2">
        <v>699</v>
      </c>
      <c r="O4272" s="3">
        <v>0.25</v>
      </c>
      <c r="P4272" s="2">
        <v>310</v>
      </c>
      <c r="Q4272" t="s">
        <v>44</v>
      </c>
      <c r="R4272" t="s">
        <v>33</v>
      </c>
      <c r="S4272" t="s">
        <v>57</v>
      </c>
      <c r="T4272" s="4">
        <v>4</v>
      </c>
      <c r="U4272" s="11">
        <f t="shared" si="66"/>
        <v>699</v>
      </c>
      <c r="V4272" s="11">
        <f>tbl_EcommerceSales[[#This Row],[Gross_Sales]]*tbl_EcommerceSales[[#This Row],[Discount]]</f>
        <v>174.75</v>
      </c>
      <c r="W4272" s="11">
        <f>tbl_EcommerceSales[[#This Row],[Gross_Sales]]-tbl_EcommerceSales[[#This Row],[Discount_Amount]]</f>
        <v>524.25</v>
      </c>
      <c r="X4272" s="11">
        <f>tbl_EcommerceSales[[#This Row],[Quantity]] * _xlfn.XLOOKUP(tbl_EcommerceSales[[#This Row],[Product_ID]], Product_Master!A:A, Product_Master!F:F)</f>
        <v>310</v>
      </c>
      <c r="Y4272" s="11">
        <f>tbl_EcommerceSales[[#This Row],[Net_Revenue]]-tbl_EcommerceSales[[#This Row],[Total_Cost]]</f>
        <v>214.25</v>
      </c>
      <c r="Z4272" s="9">
        <f>IFERROR(#REF!/tbl_EcommerceSales[[#This Row],[Total_Cost]], 0)</f>
        <v>0</v>
      </c>
      <c r="AA4272" t="str">
        <f>TEXT(tbl_EcommerceSales[[#This Row],[Order_Date]],"mmm")</f>
        <v>Apr</v>
      </c>
      <c r="AB4272">
        <f>YEAR(tbl_EcommerceSales[[#This Row],[Order_Date]])</f>
        <v>2026</v>
      </c>
      <c r="AC4272" t="str">
        <f>IF(tbl_EcommerceSales[[#This Row],[Age]]&lt;18,"Under 18",IF(tbl_EcommerceSales[[#This Row],[Age]]&lt;=25,"18-25",IF(tbl_EcommerceSales[[#This Row],[Age]]&lt;=35,"26-35",IF(tbl_EcommerceSales[[#This Row],[Age]]&lt;=45,"36-45",IF(tbl_EcommerceSales[[#This Row],[Age]]&lt;=55,"46-55","56+")))))</f>
        <v>26-35</v>
      </c>
    </row>
    <row r="4273" spans="1:29" x14ac:dyDescent="0.35">
      <c r="A4273" t="s">
        <v>6370</v>
      </c>
      <c r="B4273" s="7">
        <v>46124</v>
      </c>
      <c r="C4273" t="s">
        <v>667</v>
      </c>
      <c r="D4273" t="s">
        <v>195</v>
      </c>
      <c r="E4273" t="s">
        <v>48</v>
      </c>
      <c r="F4273">
        <v>43</v>
      </c>
      <c r="G4273" t="s">
        <v>136</v>
      </c>
      <c r="H4273" t="s">
        <v>88</v>
      </c>
      <c r="I4273" t="s">
        <v>160</v>
      </c>
      <c r="J4273" t="s">
        <v>161</v>
      </c>
      <c r="K4273" t="s">
        <v>91</v>
      </c>
      <c r="L4273" t="s">
        <v>133</v>
      </c>
      <c r="M4273">
        <v>1</v>
      </c>
      <c r="N4273" s="2">
        <v>1099</v>
      </c>
      <c r="O4273" s="3">
        <v>0.05</v>
      </c>
      <c r="P4273" s="2">
        <v>520</v>
      </c>
      <c r="Q4273" t="s">
        <v>32</v>
      </c>
      <c r="R4273" t="s">
        <v>33</v>
      </c>
      <c r="S4273" t="s">
        <v>57</v>
      </c>
      <c r="T4273" s="4">
        <v>4</v>
      </c>
      <c r="U4273" s="11">
        <f t="shared" si="66"/>
        <v>1099</v>
      </c>
      <c r="V4273" s="11">
        <f>tbl_EcommerceSales[[#This Row],[Gross_Sales]]*tbl_EcommerceSales[[#This Row],[Discount]]</f>
        <v>54.95</v>
      </c>
      <c r="W4273" s="11">
        <f>tbl_EcommerceSales[[#This Row],[Gross_Sales]]-tbl_EcommerceSales[[#This Row],[Discount_Amount]]</f>
        <v>1044.05</v>
      </c>
      <c r="X4273" s="11">
        <f>tbl_EcommerceSales[[#This Row],[Quantity]] * _xlfn.XLOOKUP(tbl_EcommerceSales[[#This Row],[Product_ID]], Product_Master!A:A, Product_Master!F:F)</f>
        <v>520</v>
      </c>
      <c r="Y4273" s="11">
        <f>tbl_EcommerceSales[[#This Row],[Net_Revenue]]-tbl_EcommerceSales[[#This Row],[Total_Cost]]</f>
        <v>524.04999999999995</v>
      </c>
      <c r="Z4273" s="9">
        <f>IFERROR(#REF!/tbl_EcommerceSales[[#This Row],[Total_Cost]], 0)</f>
        <v>0</v>
      </c>
      <c r="AA4273" t="str">
        <f>TEXT(tbl_EcommerceSales[[#This Row],[Order_Date]],"mmm")</f>
        <v>Apr</v>
      </c>
      <c r="AB4273">
        <f>YEAR(tbl_EcommerceSales[[#This Row],[Order_Date]])</f>
        <v>2026</v>
      </c>
      <c r="AC4273" t="str">
        <f>IF(tbl_EcommerceSales[[#This Row],[Age]]&lt;18,"Under 18",IF(tbl_EcommerceSales[[#This Row],[Age]]&lt;=25,"18-25",IF(tbl_EcommerceSales[[#This Row],[Age]]&lt;=35,"26-35",IF(tbl_EcommerceSales[[#This Row],[Age]]&lt;=45,"36-45",IF(tbl_EcommerceSales[[#This Row],[Age]]&lt;=55,"46-55","56+")))))</f>
        <v>36-45</v>
      </c>
    </row>
    <row r="4274" spans="1:29" x14ac:dyDescent="0.35">
      <c r="A4274" t="s">
        <v>6371</v>
      </c>
      <c r="B4274" s="7">
        <v>46124</v>
      </c>
      <c r="C4274" t="s">
        <v>4117</v>
      </c>
      <c r="D4274" t="s">
        <v>235</v>
      </c>
      <c r="E4274" t="s">
        <v>25</v>
      </c>
      <c r="F4274">
        <v>35</v>
      </c>
      <c r="G4274" t="s">
        <v>289</v>
      </c>
      <c r="H4274" t="s">
        <v>88</v>
      </c>
      <c r="I4274" t="s">
        <v>175</v>
      </c>
      <c r="J4274" t="s">
        <v>176</v>
      </c>
      <c r="K4274" t="s">
        <v>177</v>
      </c>
      <c r="L4274" t="s">
        <v>178</v>
      </c>
      <c r="M4274">
        <v>1</v>
      </c>
      <c r="N4274" s="2">
        <v>699</v>
      </c>
      <c r="O4274" s="3">
        <v>0.15</v>
      </c>
      <c r="P4274" s="2">
        <v>320</v>
      </c>
      <c r="Q4274" t="s">
        <v>32</v>
      </c>
      <c r="R4274" t="s">
        <v>33</v>
      </c>
      <c r="S4274" t="s">
        <v>34</v>
      </c>
      <c r="T4274" s="4">
        <v>4</v>
      </c>
      <c r="U4274" s="11">
        <f t="shared" si="66"/>
        <v>699</v>
      </c>
      <c r="V4274" s="11">
        <f>tbl_EcommerceSales[[#This Row],[Gross_Sales]]*tbl_EcommerceSales[[#This Row],[Discount]]</f>
        <v>104.85</v>
      </c>
      <c r="W4274" s="11">
        <f>tbl_EcommerceSales[[#This Row],[Gross_Sales]]-tbl_EcommerceSales[[#This Row],[Discount_Amount]]</f>
        <v>594.15</v>
      </c>
      <c r="X4274" s="11">
        <f>tbl_EcommerceSales[[#This Row],[Quantity]] * _xlfn.XLOOKUP(tbl_EcommerceSales[[#This Row],[Product_ID]], Product_Master!A:A, Product_Master!F:F)</f>
        <v>320</v>
      </c>
      <c r="Y4274" s="11">
        <f>tbl_EcommerceSales[[#This Row],[Net_Revenue]]-tbl_EcommerceSales[[#This Row],[Total_Cost]]</f>
        <v>274.14999999999998</v>
      </c>
      <c r="Z4274" s="9">
        <f>IFERROR(#REF!/tbl_EcommerceSales[[#This Row],[Total_Cost]], 0)</f>
        <v>0</v>
      </c>
      <c r="AA4274" t="str">
        <f>TEXT(tbl_EcommerceSales[[#This Row],[Order_Date]],"mmm")</f>
        <v>Apr</v>
      </c>
      <c r="AB4274">
        <f>YEAR(tbl_EcommerceSales[[#This Row],[Order_Date]])</f>
        <v>2026</v>
      </c>
      <c r="AC4274" t="str">
        <f>IF(tbl_EcommerceSales[[#This Row],[Age]]&lt;18,"Under 18",IF(tbl_EcommerceSales[[#This Row],[Age]]&lt;=25,"18-25",IF(tbl_EcommerceSales[[#This Row],[Age]]&lt;=35,"26-35",IF(tbl_EcommerceSales[[#This Row],[Age]]&lt;=45,"36-45",IF(tbl_EcommerceSales[[#This Row],[Age]]&lt;=55,"46-55","56+")))))</f>
        <v>26-35</v>
      </c>
    </row>
    <row r="4275" spans="1:29" x14ac:dyDescent="0.35">
      <c r="A4275" t="s">
        <v>6372</v>
      </c>
      <c r="B4275" s="7">
        <v>46124</v>
      </c>
      <c r="C4275" t="s">
        <v>2629</v>
      </c>
      <c r="D4275" t="s">
        <v>159</v>
      </c>
      <c r="E4275" t="s">
        <v>25</v>
      </c>
      <c r="F4275">
        <v>26</v>
      </c>
      <c r="G4275" t="s">
        <v>87</v>
      </c>
      <c r="H4275" t="s">
        <v>88</v>
      </c>
      <c r="I4275" t="s">
        <v>117</v>
      </c>
      <c r="J4275" t="s">
        <v>118</v>
      </c>
      <c r="K4275" t="s">
        <v>82</v>
      </c>
      <c r="L4275" t="s">
        <v>119</v>
      </c>
      <c r="M4275">
        <v>2</v>
      </c>
      <c r="N4275" s="2">
        <v>3299</v>
      </c>
      <c r="O4275" s="3">
        <v>0.15</v>
      </c>
      <c r="P4275" s="2">
        <v>4200</v>
      </c>
      <c r="Q4275" t="s">
        <v>123</v>
      </c>
      <c r="R4275" t="s">
        <v>33</v>
      </c>
      <c r="S4275" t="s">
        <v>34</v>
      </c>
      <c r="T4275" s="4">
        <v>5</v>
      </c>
      <c r="U4275" s="11">
        <f t="shared" si="66"/>
        <v>6598</v>
      </c>
      <c r="V4275" s="11">
        <f>tbl_EcommerceSales[[#This Row],[Gross_Sales]]*tbl_EcommerceSales[[#This Row],[Discount]]</f>
        <v>989.69999999999993</v>
      </c>
      <c r="W4275" s="11">
        <f>tbl_EcommerceSales[[#This Row],[Gross_Sales]]-tbl_EcommerceSales[[#This Row],[Discount_Amount]]</f>
        <v>5608.3</v>
      </c>
      <c r="X4275" s="11">
        <f>tbl_EcommerceSales[[#This Row],[Quantity]] * _xlfn.XLOOKUP(tbl_EcommerceSales[[#This Row],[Product_ID]], Product_Master!A:A, Product_Master!F:F)</f>
        <v>4200</v>
      </c>
      <c r="Y4275" s="11">
        <f>tbl_EcommerceSales[[#This Row],[Net_Revenue]]-tbl_EcommerceSales[[#This Row],[Total_Cost]]</f>
        <v>1408.3000000000002</v>
      </c>
      <c r="Z4275" s="9">
        <f>IFERROR(#REF!/tbl_EcommerceSales[[#This Row],[Total_Cost]], 0)</f>
        <v>0</v>
      </c>
      <c r="AA4275" t="str">
        <f>TEXT(tbl_EcommerceSales[[#This Row],[Order_Date]],"mmm")</f>
        <v>Apr</v>
      </c>
      <c r="AB4275">
        <f>YEAR(tbl_EcommerceSales[[#This Row],[Order_Date]])</f>
        <v>2026</v>
      </c>
      <c r="AC4275" t="str">
        <f>IF(tbl_EcommerceSales[[#This Row],[Age]]&lt;18,"Under 18",IF(tbl_EcommerceSales[[#This Row],[Age]]&lt;=25,"18-25",IF(tbl_EcommerceSales[[#This Row],[Age]]&lt;=35,"26-35",IF(tbl_EcommerceSales[[#This Row],[Age]]&lt;=45,"36-45",IF(tbl_EcommerceSales[[#This Row],[Age]]&lt;=55,"46-55","56+")))))</f>
        <v>26-35</v>
      </c>
    </row>
    <row r="4276" spans="1:29" x14ac:dyDescent="0.35">
      <c r="A4276" t="s">
        <v>6373</v>
      </c>
      <c r="B4276" s="7">
        <v>46124</v>
      </c>
      <c r="C4276" t="s">
        <v>6173</v>
      </c>
      <c r="D4276" t="s">
        <v>195</v>
      </c>
      <c r="E4276" t="s">
        <v>48</v>
      </c>
      <c r="F4276">
        <v>29</v>
      </c>
      <c r="G4276" t="s">
        <v>174</v>
      </c>
      <c r="H4276" t="s">
        <v>39</v>
      </c>
      <c r="I4276" t="s">
        <v>257</v>
      </c>
      <c r="J4276" t="s">
        <v>258</v>
      </c>
      <c r="K4276" t="s">
        <v>55</v>
      </c>
      <c r="L4276" t="s">
        <v>56</v>
      </c>
      <c r="M4276">
        <v>2</v>
      </c>
      <c r="N4276" s="2">
        <v>1999</v>
      </c>
      <c r="O4276" s="3">
        <v>0.1</v>
      </c>
      <c r="P4276" s="2">
        <v>2100</v>
      </c>
      <c r="Q4276" t="s">
        <v>123</v>
      </c>
      <c r="R4276" t="s">
        <v>33</v>
      </c>
      <c r="S4276" t="s">
        <v>57</v>
      </c>
      <c r="T4276" s="4">
        <v>5</v>
      </c>
      <c r="U4276" s="11">
        <f t="shared" si="66"/>
        <v>3998</v>
      </c>
      <c r="V4276" s="11">
        <f>tbl_EcommerceSales[[#This Row],[Gross_Sales]]*tbl_EcommerceSales[[#This Row],[Discount]]</f>
        <v>399.8</v>
      </c>
      <c r="W4276" s="11">
        <f>tbl_EcommerceSales[[#This Row],[Gross_Sales]]-tbl_EcommerceSales[[#This Row],[Discount_Amount]]</f>
        <v>3598.2</v>
      </c>
      <c r="X4276" s="11">
        <f>tbl_EcommerceSales[[#This Row],[Quantity]] * _xlfn.XLOOKUP(tbl_EcommerceSales[[#This Row],[Product_ID]], Product_Master!A:A, Product_Master!F:F)</f>
        <v>2100</v>
      </c>
      <c r="Y4276" s="11">
        <f>tbl_EcommerceSales[[#This Row],[Net_Revenue]]-tbl_EcommerceSales[[#This Row],[Total_Cost]]</f>
        <v>1498.1999999999998</v>
      </c>
      <c r="Z4276" s="9">
        <f>IFERROR(#REF!/tbl_EcommerceSales[[#This Row],[Total_Cost]], 0)</f>
        <v>0</v>
      </c>
      <c r="AA4276" t="str">
        <f>TEXT(tbl_EcommerceSales[[#This Row],[Order_Date]],"mmm")</f>
        <v>Apr</v>
      </c>
      <c r="AB4276">
        <f>YEAR(tbl_EcommerceSales[[#This Row],[Order_Date]])</f>
        <v>2026</v>
      </c>
      <c r="AC4276" t="str">
        <f>IF(tbl_EcommerceSales[[#This Row],[Age]]&lt;18,"Under 18",IF(tbl_EcommerceSales[[#This Row],[Age]]&lt;=25,"18-25",IF(tbl_EcommerceSales[[#This Row],[Age]]&lt;=35,"26-35",IF(tbl_EcommerceSales[[#This Row],[Age]]&lt;=45,"36-45",IF(tbl_EcommerceSales[[#This Row],[Age]]&lt;=55,"46-55","56+")))))</f>
        <v>26-35</v>
      </c>
    </row>
    <row r="4277" spans="1:29" x14ac:dyDescent="0.35">
      <c r="A4277" t="s">
        <v>6374</v>
      </c>
      <c r="B4277" s="7">
        <v>46125</v>
      </c>
      <c r="C4277" t="s">
        <v>807</v>
      </c>
      <c r="D4277" t="s">
        <v>232</v>
      </c>
      <c r="E4277" t="s">
        <v>48</v>
      </c>
      <c r="F4277">
        <v>34</v>
      </c>
      <c r="G4277" t="s">
        <v>145</v>
      </c>
      <c r="H4277" t="s">
        <v>39</v>
      </c>
      <c r="I4277" t="s">
        <v>175</v>
      </c>
      <c r="J4277" t="s">
        <v>176</v>
      </c>
      <c r="K4277" t="s">
        <v>177</v>
      </c>
      <c r="L4277" t="s">
        <v>178</v>
      </c>
      <c r="M4277">
        <v>1</v>
      </c>
      <c r="N4277" s="2">
        <v>699</v>
      </c>
      <c r="O4277" s="3">
        <v>0.1</v>
      </c>
      <c r="P4277" s="2">
        <v>320</v>
      </c>
      <c r="Q4277" t="s">
        <v>123</v>
      </c>
      <c r="R4277" t="s">
        <v>33</v>
      </c>
      <c r="S4277" t="s">
        <v>34</v>
      </c>
      <c r="T4277" s="4">
        <v>4</v>
      </c>
      <c r="U4277" s="11">
        <f t="shared" si="66"/>
        <v>699</v>
      </c>
      <c r="V4277" s="11">
        <f>tbl_EcommerceSales[[#This Row],[Gross_Sales]]*tbl_EcommerceSales[[#This Row],[Discount]]</f>
        <v>69.900000000000006</v>
      </c>
      <c r="W4277" s="11">
        <f>tbl_EcommerceSales[[#This Row],[Gross_Sales]]-tbl_EcommerceSales[[#This Row],[Discount_Amount]]</f>
        <v>629.1</v>
      </c>
      <c r="X4277" s="11">
        <f>tbl_EcommerceSales[[#This Row],[Quantity]] * _xlfn.XLOOKUP(tbl_EcommerceSales[[#This Row],[Product_ID]], Product_Master!A:A, Product_Master!F:F)</f>
        <v>320</v>
      </c>
      <c r="Y4277" s="11">
        <f>tbl_EcommerceSales[[#This Row],[Net_Revenue]]-tbl_EcommerceSales[[#This Row],[Total_Cost]]</f>
        <v>309.10000000000002</v>
      </c>
      <c r="Z4277" s="9">
        <f>IFERROR(#REF!/tbl_EcommerceSales[[#This Row],[Total_Cost]], 0)</f>
        <v>0</v>
      </c>
      <c r="AA4277" t="str">
        <f>TEXT(tbl_EcommerceSales[[#This Row],[Order_Date]],"mmm")</f>
        <v>Apr</v>
      </c>
      <c r="AB4277">
        <f>YEAR(tbl_EcommerceSales[[#This Row],[Order_Date]])</f>
        <v>2026</v>
      </c>
      <c r="AC4277" t="str">
        <f>IF(tbl_EcommerceSales[[#This Row],[Age]]&lt;18,"Under 18",IF(tbl_EcommerceSales[[#This Row],[Age]]&lt;=25,"18-25",IF(tbl_EcommerceSales[[#This Row],[Age]]&lt;=35,"26-35",IF(tbl_EcommerceSales[[#This Row],[Age]]&lt;=45,"36-45",IF(tbl_EcommerceSales[[#This Row],[Age]]&lt;=55,"46-55","56+")))))</f>
        <v>26-35</v>
      </c>
    </row>
    <row r="4278" spans="1:29" x14ac:dyDescent="0.35">
      <c r="A4278" t="s">
        <v>6375</v>
      </c>
      <c r="B4278" s="7">
        <v>46125</v>
      </c>
      <c r="C4278" t="s">
        <v>548</v>
      </c>
      <c r="D4278" t="s">
        <v>305</v>
      </c>
      <c r="E4278" t="s">
        <v>48</v>
      </c>
      <c r="F4278">
        <v>32</v>
      </c>
      <c r="G4278" t="s">
        <v>152</v>
      </c>
      <c r="H4278" t="s">
        <v>72</v>
      </c>
      <c r="I4278" t="s">
        <v>73</v>
      </c>
      <c r="J4278" t="s">
        <v>74</v>
      </c>
      <c r="K4278" t="s">
        <v>55</v>
      </c>
      <c r="L4278" t="s">
        <v>75</v>
      </c>
      <c r="M4278">
        <v>1</v>
      </c>
      <c r="N4278" s="2">
        <v>2899</v>
      </c>
      <c r="O4278" s="3">
        <v>0.15</v>
      </c>
      <c r="P4278" s="2">
        <v>1700</v>
      </c>
      <c r="Q4278" t="s">
        <v>123</v>
      </c>
      <c r="R4278" t="s">
        <v>33</v>
      </c>
      <c r="S4278" t="s">
        <v>34</v>
      </c>
      <c r="T4278" s="4">
        <v>5</v>
      </c>
      <c r="U4278" s="11">
        <f t="shared" si="66"/>
        <v>2899</v>
      </c>
      <c r="V4278" s="11">
        <f>tbl_EcommerceSales[[#This Row],[Gross_Sales]]*tbl_EcommerceSales[[#This Row],[Discount]]</f>
        <v>434.84999999999997</v>
      </c>
      <c r="W4278" s="11">
        <f>tbl_EcommerceSales[[#This Row],[Gross_Sales]]-tbl_EcommerceSales[[#This Row],[Discount_Amount]]</f>
        <v>2464.15</v>
      </c>
      <c r="X4278" s="11">
        <f>tbl_EcommerceSales[[#This Row],[Quantity]] * _xlfn.XLOOKUP(tbl_EcommerceSales[[#This Row],[Product_ID]], Product_Master!A:A, Product_Master!F:F)</f>
        <v>1700</v>
      </c>
      <c r="Y4278" s="11">
        <f>tbl_EcommerceSales[[#This Row],[Net_Revenue]]-tbl_EcommerceSales[[#This Row],[Total_Cost]]</f>
        <v>764.15000000000009</v>
      </c>
      <c r="Z4278" s="9">
        <f>IFERROR(#REF!/tbl_EcommerceSales[[#This Row],[Total_Cost]], 0)</f>
        <v>0</v>
      </c>
      <c r="AA4278" t="str">
        <f>TEXT(tbl_EcommerceSales[[#This Row],[Order_Date]],"mmm")</f>
        <v>Apr</v>
      </c>
      <c r="AB4278">
        <f>YEAR(tbl_EcommerceSales[[#This Row],[Order_Date]])</f>
        <v>2026</v>
      </c>
      <c r="AC4278" t="str">
        <f>IF(tbl_EcommerceSales[[#This Row],[Age]]&lt;18,"Under 18",IF(tbl_EcommerceSales[[#This Row],[Age]]&lt;=25,"18-25",IF(tbl_EcommerceSales[[#This Row],[Age]]&lt;=35,"26-35",IF(tbl_EcommerceSales[[#This Row],[Age]]&lt;=45,"36-45",IF(tbl_EcommerceSales[[#This Row],[Age]]&lt;=55,"46-55","56+")))))</f>
        <v>26-35</v>
      </c>
    </row>
    <row r="4279" spans="1:29" x14ac:dyDescent="0.35">
      <c r="A4279" t="s">
        <v>6376</v>
      </c>
      <c r="B4279" s="7">
        <v>46125</v>
      </c>
      <c r="C4279" t="s">
        <v>4638</v>
      </c>
      <c r="D4279" t="s">
        <v>232</v>
      </c>
      <c r="E4279" t="s">
        <v>25</v>
      </c>
      <c r="F4279">
        <v>34</v>
      </c>
      <c r="G4279" t="s">
        <v>38</v>
      </c>
      <c r="H4279" t="s">
        <v>39</v>
      </c>
      <c r="I4279" t="s">
        <v>271</v>
      </c>
      <c r="J4279" t="s">
        <v>272</v>
      </c>
      <c r="K4279" t="s">
        <v>30</v>
      </c>
      <c r="L4279" t="s">
        <v>273</v>
      </c>
      <c r="M4279">
        <v>1</v>
      </c>
      <c r="N4279" s="2">
        <v>4299</v>
      </c>
      <c r="O4279" s="3">
        <v>0</v>
      </c>
      <c r="P4279" s="2">
        <v>2700</v>
      </c>
      <c r="Q4279" t="s">
        <v>44</v>
      </c>
      <c r="R4279" t="s">
        <v>33</v>
      </c>
      <c r="S4279" t="s">
        <v>34</v>
      </c>
      <c r="T4279" s="4">
        <v>5</v>
      </c>
      <c r="U4279" s="11">
        <f t="shared" si="66"/>
        <v>4299</v>
      </c>
      <c r="V4279" s="11">
        <f>tbl_EcommerceSales[[#This Row],[Gross_Sales]]*tbl_EcommerceSales[[#This Row],[Discount]]</f>
        <v>0</v>
      </c>
      <c r="W4279" s="11">
        <f>tbl_EcommerceSales[[#This Row],[Gross_Sales]]-tbl_EcommerceSales[[#This Row],[Discount_Amount]]</f>
        <v>4299</v>
      </c>
      <c r="X4279" s="11">
        <f>tbl_EcommerceSales[[#This Row],[Quantity]] * _xlfn.XLOOKUP(tbl_EcommerceSales[[#This Row],[Product_ID]], Product_Master!A:A, Product_Master!F:F)</f>
        <v>2700</v>
      </c>
      <c r="Y4279" s="11">
        <f>tbl_EcommerceSales[[#This Row],[Net_Revenue]]-tbl_EcommerceSales[[#This Row],[Total_Cost]]</f>
        <v>1599</v>
      </c>
      <c r="Z4279" s="9">
        <f>IFERROR(#REF!/tbl_EcommerceSales[[#This Row],[Total_Cost]], 0)</f>
        <v>0</v>
      </c>
      <c r="AA4279" t="str">
        <f>TEXT(tbl_EcommerceSales[[#This Row],[Order_Date]],"mmm")</f>
        <v>Apr</v>
      </c>
      <c r="AB4279">
        <f>YEAR(tbl_EcommerceSales[[#This Row],[Order_Date]])</f>
        <v>2026</v>
      </c>
      <c r="AC4279" t="str">
        <f>IF(tbl_EcommerceSales[[#This Row],[Age]]&lt;18,"Under 18",IF(tbl_EcommerceSales[[#This Row],[Age]]&lt;=25,"18-25",IF(tbl_EcommerceSales[[#This Row],[Age]]&lt;=35,"26-35",IF(tbl_EcommerceSales[[#This Row],[Age]]&lt;=45,"36-45",IF(tbl_EcommerceSales[[#This Row],[Age]]&lt;=55,"46-55","56+")))))</f>
        <v>26-35</v>
      </c>
    </row>
    <row r="4280" spans="1:29" x14ac:dyDescent="0.35">
      <c r="A4280" t="s">
        <v>6377</v>
      </c>
      <c r="B4280" s="7">
        <v>46125</v>
      </c>
      <c r="C4280" t="s">
        <v>1396</v>
      </c>
      <c r="D4280" t="s">
        <v>181</v>
      </c>
      <c r="E4280" t="s">
        <v>25</v>
      </c>
      <c r="F4280">
        <v>47</v>
      </c>
      <c r="G4280" t="s">
        <v>152</v>
      </c>
      <c r="H4280" t="s">
        <v>72</v>
      </c>
      <c r="I4280" t="s">
        <v>131</v>
      </c>
      <c r="J4280" t="s">
        <v>132</v>
      </c>
      <c r="K4280" t="s">
        <v>91</v>
      </c>
      <c r="L4280" t="s">
        <v>133</v>
      </c>
      <c r="M4280">
        <v>2</v>
      </c>
      <c r="N4280" s="2">
        <v>1299</v>
      </c>
      <c r="O4280" s="3">
        <v>0.1</v>
      </c>
      <c r="P4280" s="2">
        <v>1220</v>
      </c>
      <c r="Q4280" t="s">
        <v>32</v>
      </c>
      <c r="R4280" t="s">
        <v>33</v>
      </c>
      <c r="S4280" t="s">
        <v>57</v>
      </c>
      <c r="T4280" s="4">
        <v>5</v>
      </c>
      <c r="U4280" s="11">
        <f t="shared" si="66"/>
        <v>2598</v>
      </c>
      <c r="V4280" s="11">
        <f>tbl_EcommerceSales[[#This Row],[Gross_Sales]]*tbl_EcommerceSales[[#This Row],[Discount]]</f>
        <v>259.8</v>
      </c>
      <c r="W4280" s="11">
        <f>tbl_EcommerceSales[[#This Row],[Gross_Sales]]-tbl_EcommerceSales[[#This Row],[Discount_Amount]]</f>
        <v>2338.1999999999998</v>
      </c>
      <c r="X4280" s="11">
        <f>tbl_EcommerceSales[[#This Row],[Quantity]] * _xlfn.XLOOKUP(tbl_EcommerceSales[[#This Row],[Product_ID]], Product_Master!A:A, Product_Master!F:F)</f>
        <v>1220</v>
      </c>
      <c r="Y4280" s="11">
        <f>tbl_EcommerceSales[[#This Row],[Net_Revenue]]-tbl_EcommerceSales[[#This Row],[Total_Cost]]</f>
        <v>1118.1999999999998</v>
      </c>
      <c r="Z4280" s="9">
        <f>IFERROR(#REF!/tbl_EcommerceSales[[#This Row],[Total_Cost]], 0)</f>
        <v>0</v>
      </c>
      <c r="AA4280" t="str">
        <f>TEXT(tbl_EcommerceSales[[#This Row],[Order_Date]],"mmm")</f>
        <v>Apr</v>
      </c>
      <c r="AB4280">
        <f>YEAR(tbl_EcommerceSales[[#This Row],[Order_Date]])</f>
        <v>2026</v>
      </c>
      <c r="AC4280" t="str">
        <f>IF(tbl_EcommerceSales[[#This Row],[Age]]&lt;18,"Under 18",IF(tbl_EcommerceSales[[#This Row],[Age]]&lt;=25,"18-25",IF(tbl_EcommerceSales[[#This Row],[Age]]&lt;=35,"26-35",IF(tbl_EcommerceSales[[#This Row],[Age]]&lt;=45,"36-45",IF(tbl_EcommerceSales[[#This Row],[Age]]&lt;=55,"46-55","56+")))))</f>
        <v>46-55</v>
      </c>
    </row>
    <row r="4281" spans="1:29" x14ac:dyDescent="0.35">
      <c r="A4281" t="s">
        <v>6378</v>
      </c>
      <c r="B4281" s="7">
        <v>46125</v>
      </c>
      <c r="C4281" t="s">
        <v>2154</v>
      </c>
      <c r="D4281" t="s">
        <v>24</v>
      </c>
      <c r="E4281" t="s">
        <v>48</v>
      </c>
      <c r="F4281">
        <v>41</v>
      </c>
      <c r="G4281" t="s">
        <v>145</v>
      </c>
      <c r="H4281" t="s">
        <v>39</v>
      </c>
      <c r="I4281" t="s">
        <v>40</v>
      </c>
      <c r="J4281" t="s">
        <v>41</v>
      </c>
      <c r="K4281" t="s">
        <v>42</v>
      </c>
      <c r="L4281" t="s">
        <v>43</v>
      </c>
      <c r="M4281">
        <v>1</v>
      </c>
      <c r="N4281" s="2">
        <v>699</v>
      </c>
      <c r="O4281" s="3">
        <v>0.05</v>
      </c>
      <c r="P4281" s="2">
        <v>310</v>
      </c>
      <c r="Q4281" t="s">
        <v>44</v>
      </c>
      <c r="R4281" t="s">
        <v>33</v>
      </c>
      <c r="S4281" t="s">
        <v>34</v>
      </c>
      <c r="T4281" s="4">
        <v>5</v>
      </c>
      <c r="U4281" s="11">
        <f t="shared" si="66"/>
        <v>699</v>
      </c>
      <c r="V4281" s="11">
        <f>tbl_EcommerceSales[[#This Row],[Gross_Sales]]*tbl_EcommerceSales[[#This Row],[Discount]]</f>
        <v>34.950000000000003</v>
      </c>
      <c r="W4281" s="11">
        <f>tbl_EcommerceSales[[#This Row],[Gross_Sales]]-tbl_EcommerceSales[[#This Row],[Discount_Amount]]</f>
        <v>664.05</v>
      </c>
      <c r="X4281" s="11">
        <f>tbl_EcommerceSales[[#This Row],[Quantity]] * _xlfn.XLOOKUP(tbl_EcommerceSales[[#This Row],[Product_ID]], Product_Master!A:A, Product_Master!F:F)</f>
        <v>310</v>
      </c>
      <c r="Y4281" s="11">
        <f>tbl_EcommerceSales[[#This Row],[Net_Revenue]]-tbl_EcommerceSales[[#This Row],[Total_Cost]]</f>
        <v>354.04999999999995</v>
      </c>
      <c r="Z4281" s="9">
        <f>IFERROR(#REF!/tbl_EcommerceSales[[#This Row],[Total_Cost]], 0)</f>
        <v>0</v>
      </c>
      <c r="AA4281" t="str">
        <f>TEXT(tbl_EcommerceSales[[#This Row],[Order_Date]],"mmm")</f>
        <v>Apr</v>
      </c>
      <c r="AB4281">
        <f>YEAR(tbl_EcommerceSales[[#This Row],[Order_Date]])</f>
        <v>2026</v>
      </c>
      <c r="AC4281" t="str">
        <f>IF(tbl_EcommerceSales[[#This Row],[Age]]&lt;18,"Under 18",IF(tbl_EcommerceSales[[#This Row],[Age]]&lt;=25,"18-25",IF(tbl_EcommerceSales[[#This Row],[Age]]&lt;=35,"26-35",IF(tbl_EcommerceSales[[#This Row],[Age]]&lt;=45,"36-45",IF(tbl_EcommerceSales[[#This Row],[Age]]&lt;=55,"46-55","56+")))))</f>
        <v>36-45</v>
      </c>
    </row>
    <row r="4282" spans="1:29" x14ac:dyDescent="0.35">
      <c r="A4282" t="s">
        <v>6379</v>
      </c>
      <c r="B4282" s="7">
        <v>46125</v>
      </c>
      <c r="C4282" t="s">
        <v>1963</v>
      </c>
      <c r="D4282" t="s">
        <v>86</v>
      </c>
      <c r="E4282" t="s">
        <v>48</v>
      </c>
      <c r="F4282">
        <v>40</v>
      </c>
      <c r="G4282" t="s">
        <v>152</v>
      </c>
      <c r="H4282" t="s">
        <v>72</v>
      </c>
      <c r="I4282" t="s">
        <v>160</v>
      </c>
      <c r="J4282" t="s">
        <v>161</v>
      </c>
      <c r="K4282" t="s">
        <v>91</v>
      </c>
      <c r="L4282" t="s">
        <v>133</v>
      </c>
      <c r="M4282">
        <v>4</v>
      </c>
      <c r="N4282" s="2">
        <v>1099</v>
      </c>
      <c r="O4282" s="3">
        <v>0.1</v>
      </c>
      <c r="P4282" s="2">
        <v>2080</v>
      </c>
      <c r="Q4282" t="s">
        <v>319</v>
      </c>
      <c r="R4282" t="s">
        <v>33</v>
      </c>
      <c r="S4282" t="s">
        <v>34</v>
      </c>
      <c r="T4282" s="4">
        <v>5</v>
      </c>
      <c r="U4282" s="11">
        <f t="shared" si="66"/>
        <v>4396</v>
      </c>
      <c r="V4282" s="11">
        <f>tbl_EcommerceSales[[#This Row],[Gross_Sales]]*tbl_EcommerceSales[[#This Row],[Discount]]</f>
        <v>439.6</v>
      </c>
      <c r="W4282" s="11">
        <f>tbl_EcommerceSales[[#This Row],[Gross_Sales]]-tbl_EcommerceSales[[#This Row],[Discount_Amount]]</f>
        <v>3956.4</v>
      </c>
      <c r="X4282" s="11">
        <f>tbl_EcommerceSales[[#This Row],[Quantity]] * _xlfn.XLOOKUP(tbl_EcommerceSales[[#This Row],[Product_ID]], Product_Master!A:A, Product_Master!F:F)</f>
        <v>2080</v>
      </c>
      <c r="Y4282" s="11">
        <f>tbl_EcommerceSales[[#This Row],[Net_Revenue]]-tbl_EcommerceSales[[#This Row],[Total_Cost]]</f>
        <v>1876.4</v>
      </c>
      <c r="Z4282" s="9">
        <f>IFERROR(#REF!/tbl_EcommerceSales[[#This Row],[Total_Cost]], 0)</f>
        <v>0</v>
      </c>
      <c r="AA4282" t="str">
        <f>TEXT(tbl_EcommerceSales[[#This Row],[Order_Date]],"mmm")</f>
        <v>Apr</v>
      </c>
      <c r="AB4282">
        <f>YEAR(tbl_EcommerceSales[[#This Row],[Order_Date]])</f>
        <v>2026</v>
      </c>
      <c r="AC4282" t="str">
        <f>IF(tbl_EcommerceSales[[#This Row],[Age]]&lt;18,"Under 18",IF(tbl_EcommerceSales[[#This Row],[Age]]&lt;=25,"18-25",IF(tbl_EcommerceSales[[#This Row],[Age]]&lt;=35,"26-35",IF(tbl_EcommerceSales[[#This Row],[Age]]&lt;=45,"36-45",IF(tbl_EcommerceSales[[#This Row],[Age]]&lt;=55,"46-55","56+")))))</f>
        <v>36-45</v>
      </c>
    </row>
    <row r="4283" spans="1:29" x14ac:dyDescent="0.35">
      <c r="A4283" t="s">
        <v>6380</v>
      </c>
      <c r="B4283" s="7">
        <v>46126</v>
      </c>
      <c r="C4283" t="s">
        <v>2633</v>
      </c>
      <c r="D4283" t="s">
        <v>24</v>
      </c>
      <c r="E4283" t="s">
        <v>25</v>
      </c>
      <c r="F4283">
        <v>26</v>
      </c>
      <c r="G4283" t="s">
        <v>71</v>
      </c>
      <c r="H4283" t="s">
        <v>72</v>
      </c>
      <c r="I4283" t="s">
        <v>53</v>
      </c>
      <c r="J4283" t="s">
        <v>54</v>
      </c>
      <c r="K4283" t="s">
        <v>55</v>
      </c>
      <c r="L4283" t="s">
        <v>56</v>
      </c>
      <c r="M4283">
        <v>1</v>
      </c>
      <c r="N4283" s="2">
        <v>799</v>
      </c>
      <c r="O4283" s="3">
        <v>0</v>
      </c>
      <c r="P4283" s="2">
        <v>390</v>
      </c>
      <c r="Q4283" t="s">
        <v>32</v>
      </c>
      <c r="R4283" t="s">
        <v>33</v>
      </c>
      <c r="S4283" t="s">
        <v>34</v>
      </c>
      <c r="T4283" s="4">
        <v>4</v>
      </c>
      <c r="U4283" s="11">
        <f t="shared" si="66"/>
        <v>799</v>
      </c>
      <c r="V4283" s="11">
        <f>tbl_EcommerceSales[[#This Row],[Gross_Sales]]*tbl_EcommerceSales[[#This Row],[Discount]]</f>
        <v>0</v>
      </c>
      <c r="W4283" s="11">
        <f>tbl_EcommerceSales[[#This Row],[Gross_Sales]]-tbl_EcommerceSales[[#This Row],[Discount_Amount]]</f>
        <v>799</v>
      </c>
      <c r="X4283" s="11">
        <f>tbl_EcommerceSales[[#This Row],[Quantity]] * _xlfn.XLOOKUP(tbl_EcommerceSales[[#This Row],[Product_ID]], Product_Master!A:A, Product_Master!F:F)</f>
        <v>390</v>
      </c>
      <c r="Y4283" s="11">
        <f>tbl_EcommerceSales[[#This Row],[Net_Revenue]]-tbl_EcommerceSales[[#This Row],[Total_Cost]]</f>
        <v>409</v>
      </c>
      <c r="Z4283" s="9">
        <f>IFERROR(#REF!/tbl_EcommerceSales[[#This Row],[Total_Cost]], 0)</f>
        <v>0</v>
      </c>
      <c r="AA4283" t="str">
        <f>TEXT(tbl_EcommerceSales[[#This Row],[Order_Date]],"mmm")</f>
        <v>Apr</v>
      </c>
      <c r="AB4283">
        <f>YEAR(tbl_EcommerceSales[[#This Row],[Order_Date]])</f>
        <v>2026</v>
      </c>
      <c r="AC4283" t="str">
        <f>IF(tbl_EcommerceSales[[#This Row],[Age]]&lt;18,"Under 18",IF(tbl_EcommerceSales[[#This Row],[Age]]&lt;=25,"18-25",IF(tbl_EcommerceSales[[#This Row],[Age]]&lt;=35,"26-35",IF(tbl_EcommerceSales[[#This Row],[Age]]&lt;=45,"36-45",IF(tbl_EcommerceSales[[#This Row],[Age]]&lt;=55,"46-55","56+")))))</f>
        <v>26-35</v>
      </c>
    </row>
    <row r="4284" spans="1:29" x14ac:dyDescent="0.35">
      <c r="A4284" t="s">
        <v>6381</v>
      </c>
      <c r="B4284" s="7">
        <v>46126</v>
      </c>
      <c r="C4284" t="s">
        <v>880</v>
      </c>
      <c r="D4284" t="s">
        <v>269</v>
      </c>
      <c r="E4284" t="s">
        <v>48</v>
      </c>
      <c r="F4284">
        <v>34</v>
      </c>
      <c r="G4284" t="s">
        <v>145</v>
      </c>
      <c r="H4284" t="s">
        <v>39</v>
      </c>
      <c r="I4284" t="s">
        <v>221</v>
      </c>
      <c r="J4284" t="s">
        <v>222</v>
      </c>
      <c r="K4284" t="s">
        <v>177</v>
      </c>
      <c r="L4284" t="s">
        <v>208</v>
      </c>
      <c r="M4284">
        <v>1</v>
      </c>
      <c r="N4284" s="2">
        <v>1499</v>
      </c>
      <c r="O4284" s="3">
        <v>0.15</v>
      </c>
      <c r="P4284" s="2">
        <v>800</v>
      </c>
      <c r="Q4284" t="s">
        <v>123</v>
      </c>
      <c r="R4284" t="s">
        <v>33</v>
      </c>
      <c r="S4284" t="s">
        <v>34</v>
      </c>
      <c r="T4284" s="4">
        <v>4</v>
      </c>
      <c r="U4284" s="11">
        <f t="shared" si="66"/>
        <v>1499</v>
      </c>
      <c r="V4284" s="11">
        <f>tbl_EcommerceSales[[#This Row],[Gross_Sales]]*tbl_EcommerceSales[[#This Row],[Discount]]</f>
        <v>224.85</v>
      </c>
      <c r="W4284" s="11">
        <f>tbl_EcommerceSales[[#This Row],[Gross_Sales]]-tbl_EcommerceSales[[#This Row],[Discount_Amount]]</f>
        <v>1274.1500000000001</v>
      </c>
      <c r="X4284" s="11">
        <f>tbl_EcommerceSales[[#This Row],[Quantity]] * _xlfn.XLOOKUP(tbl_EcommerceSales[[#This Row],[Product_ID]], Product_Master!A:A, Product_Master!F:F)</f>
        <v>800</v>
      </c>
      <c r="Y4284" s="11">
        <f>tbl_EcommerceSales[[#This Row],[Net_Revenue]]-tbl_EcommerceSales[[#This Row],[Total_Cost]]</f>
        <v>474.15000000000009</v>
      </c>
      <c r="Z4284" s="9">
        <f>IFERROR(#REF!/tbl_EcommerceSales[[#This Row],[Total_Cost]], 0)</f>
        <v>0</v>
      </c>
      <c r="AA4284" t="str">
        <f>TEXT(tbl_EcommerceSales[[#This Row],[Order_Date]],"mmm")</f>
        <v>Apr</v>
      </c>
      <c r="AB4284">
        <f>YEAR(tbl_EcommerceSales[[#This Row],[Order_Date]])</f>
        <v>2026</v>
      </c>
      <c r="AC4284" t="str">
        <f>IF(tbl_EcommerceSales[[#This Row],[Age]]&lt;18,"Under 18",IF(tbl_EcommerceSales[[#This Row],[Age]]&lt;=25,"18-25",IF(tbl_EcommerceSales[[#This Row],[Age]]&lt;=35,"26-35",IF(tbl_EcommerceSales[[#This Row],[Age]]&lt;=45,"36-45",IF(tbl_EcommerceSales[[#This Row],[Age]]&lt;=55,"46-55","56+")))))</f>
        <v>26-35</v>
      </c>
    </row>
    <row r="4285" spans="1:29" x14ac:dyDescent="0.35">
      <c r="A4285" t="s">
        <v>6382</v>
      </c>
      <c r="B4285" s="7">
        <v>46126</v>
      </c>
      <c r="C4285" t="s">
        <v>6383</v>
      </c>
      <c r="D4285" t="s">
        <v>51</v>
      </c>
      <c r="E4285" t="s">
        <v>48</v>
      </c>
      <c r="F4285">
        <v>34</v>
      </c>
      <c r="G4285" t="s">
        <v>122</v>
      </c>
      <c r="H4285" t="s">
        <v>72</v>
      </c>
      <c r="I4285" t="s">
        <v>338</v>
      </c>
      <c r="J4285" t="s">
        <v>339</v>
      </c>
      <c r="K4285" t="s">
        <v>55</v>
      </c>
      <c r="L4285" t="s">
        <v>56</v>
      </c>
      <c r="M4285">
        <v>1</v>
      </c>
      <c r="N4285" s="2">
        <v>1499</v>
      </c>
      <c r="O4285" s="3">
        <v>0.05</v>
      </c>
      <c r="P4285" s="2">
        <v>780</v>
      </c>
      <c r="Q4285" t="s">
        <v>123</v>
      </c>
      <c r="R4285" t="s">
        <v>162</v>
      </c>
      <c r="S4285" t="s">
        <v>34</v>
      </c>
      <c r="T4285" s="4"/>
      <c r="U4285" s="11">
        <f t="shared" si="66"/>
        <v>1499</v>
      </c>
      <c r="V4285" s="11">
        <f>tbl_EcommerceSales[[#This Row],[Gross_Sales]]*tbl_EcommerceSales[[#This Row],[Discount]]</f>
        <v>74.95</v>
      </c>
      <c r="W4285" s="11">
        <f>tbl_EcommerceSales[[#This Row],[Gross_Sales]]-tbl_EcommerceSales[[#This Row],[Discount_Amount]]</f>
        <v>1424.05</v>
      </c>
      <c r="X4285" s="11">
        <f>tbl_EcommerceSales[[#This Row],[Quantity]] * _xlfn.XLOOKUP(tbl_EcommerceSales[[#This Row],[Product_ID]], Product_Master!A:A, Product_Master!F:F)</f>
        <v>780</v>
      </c>
      <c r="Y4285" s="11">
        <f>tbl_EcommerceSales[[#This Row],[Net_Revenue]]-tbl_EcommerceSales[[#This Row],[Total_Cost]]</f>
        <v>644.04999999999995</v>
      </c>
      <c r="Z4285" s="9">
        <f>IFERROR(#REF!/tbl_EcommerceSales[[#This Row],[Total_Cost]], 0)</f>
        <v>0</v>
      </c>
      <c r="AA4285" t="str">
        <f>TEXT(tbl_EcommerceSales[[#This Row],[Order_Date]],"mmm")</f>
        <v>Apr</v>
      </c>
      <c r="AB4285">
        <f>YEAR(tbl_EcommerceSales[[#This Row],[Order_Date]])</f>
        <v>2026</v>
      </c>
      <c r="AC4285" t="str">
        <f>IF(tbl_EcommerceSales[[#This Row],[Age]]&lt;18,"Under 18",IF(tbl_EcommerceSales[[#This Row],[Age]]&lt;=25,"18-25",IF(tbl_EcommerceSales[[#This Row],[Age]]&lt;=35,"26-35",IF(tbl_EcommerceSales[[#This Row],[Age]]&lt;=45,"36-45",IF(tbl_EcommerceSales[[#This Row],[Age]]&lt;=55,"46-55","56+")))))</f>
        <v>26-35</v>
      </c>
    </row>
    <row r="4286" spans="1:29" x14ac:dyDescent="0.35">
      <c r="A4286" t="s">
        <v>6384</v>
      </c>
      <c r="B4286" s="7">
        <v>46126</v>
      </c>
      <c r="C4286" t="s">
        <v>6385</v>
      </c>
      <c r="D4286" t="s">
        <v>102</v>
      </c>
      <c r="E4286" t="s">
        <v>25</v>
      </c>
      <c r="F4286">
        <v>39</v>
      </c>
      <c r="G4286" t="s">
        <v>192</v>
      </c>
      <c r="H4286" t="s">
        <v>27</v>
      </c>
      <c r="I4286" t="s">
        <v>338</v>
      </c>
      <c r="J4286" t="s">
        <v>339</v>
      </c>
      <c r="K4286" t="s">
        <v>55</v>
      </c>
      <c r="L4286" t="s">
        <v>56</v>
      </c>
      <c r="M4286">
        <v>1</v>
      </c>
      <c r="N4286" s="2">
        <v>1499</v>
      </c>
      <c r="O4286" s="3">
        <v>0.15</v>
      </c>
      <c r="P4286" s="2">
        <v>780</v>
      </c>
      <c r="Q4286" t="s">
        <v>319</v>
      </c>
      <c r="R4286" t="s">
        <v>93</v>
      </c>
      <c r="S4286" t="s">
        <v>57</v>
      </c>
      <c r="T4286" s="4">
        <v>4</v>
      </c>
      <c r="U4286" s="11">
        <f t="shared" si="66"/>
        <v>1499</v>
      </c>
      <c r="V4286" s="11">
        <f>tbl_EcommerceSales[[#This Row],[Gross_Sales]]*tbl_EcommerceSales[[#This Row],[Discount]]</f>
        <v>224.85</v>
      </c>
      <c r="W4286" s="11">
        <f>tbl_EcommerceSales[[#This Row],[Gross_Sales]]-tbl_EcommerceSales[[#This Row],[Discount_Amount]]</f>
        <v>1274.1500000000001</v>
      </c>
      <c r="X4286" s="11">
        <f>tbl_EcommerceSales[[#This Row],[Quantity]] * _xlfn.XLOOKUP(tbl_EcommerceSales[[#This Row],[Product_ID]], Product_Master!A:A, Product_Master!F:F)</f>
        <v>780</v>
      </c>
      <c r="Y4286" s="11">
        <f>tbl_EcommerceSales[[#This Row],[Net_Revenue]]-tbl_EcommerceSales[[#This Row],[Total_Cost]]</f>
        <v>494.15000000000009</v>
      </c>
      <c r="Z4286" s="9">
        <f>IFERROR(#REF!/tbl_EcommerceSales[[#This Row],[Total_Cost]], 0)</f>
        <v>0</v>
      </c>
      <c r="AA4286" t="str">
        <f>TEXT(tbl_EcommerceSales[[#This Row],[Order_Date]],"mmm")</f>
        <v>Apr</v>
      </c>
      <c r="AB4286">
        <f>YEAR(tbl_EcommerceSales[[#This Row],[Order_Date]])</f>
        <v>2026</v>
      </c>
      <c r="AC4286" t="str">
        <f>IF(tbl_EcommerceSales[[#This Row],[Age]]&lt;18,"Under 18",IF(tbl_EcommerceSales[[#This Row],[Age]]&lt;=25,"18-25",IF(tbl_EcommerceSales[[#This Row],[Age]]&lt;=35,"26-35",IF(tbl_EcommerceSales[[#This Row],[Age]]&lt;=45,"36-45",IF(tbl_EcommerceSales[[#This Row],[Age]]&lt;=55,"46-55","56+")))))</f>
        <v>36-45</v>
      </c>
    </row>
    <row r="4287" spans="1:29" x14ac:dyDescent="0.35">
      <c r="A4287" t="s">
        <v>6386</v>
      </c>
      <c r="B4287" s="7">
        <v>46126</v>
      </c>
      <c r="C4287" t="s">
        <v>36</v>
      </c>
      <c r="D4287" t="s">
        <v>37</v>
      </c>
      <c r="E4287" t="s">
        <v>48</v>
      </c>
      <c r="F4287">
        <v>33</v>
      </c>
      <c r="G4287" t="s">
        <v>87</v>
      </c>
      <c r="H4287" t="s">
        <v>88</v>
      </c>
      <c r="I4287" t="s">
        <v>290</v>
      </c>
      <c r="J4287" t="s">
        <v>291</v>
      </c>
      <c r="K4287" t="s">
        <v>30</v>
      </c>
      <c r="L4287" t="s">
        <v>31</v>
      </c>
      <c r="M4287">
        <v>1</v>
      </c>
      <c r="N4287" s="2">
        <v>3499</v>
      </c>
      <c r="O4287" s="3">
        <v>0.15</v>
      </c>
      <c r="P4287" s="2">
        <v>2250</v>
      </c>
      <c r="Q4287" t="s">
        <v>32</v>
      </c>
      <c r="R4287" t="s">
        <v>33</v>
      </c>
      <c r="S4287" t="s">
        <v>34</v>
      </c>
      <c r="T4287" s="4">
        <v>3</v>
      </c>
      <c r="U4287" s="11">
        <f t="shared" si="66"/>
        <v>3499</v>
      </c>
      <c r="V4287" s="11">
        <f>tbl_EcommerceSales[[#This Row],[Gross_Sales]]*tbl_EcommerceSales[[#This Row],[Discount]]</f>
        <v>524.85</v>
      </c>
      <c r="W4287" s="11">
        <f>tbl_EcommerceSales[[#This Row],[Gross_Sales]]-tbl_EcommerceSales[[#This Row],[Discount_Amount]]</f>
        <v>2974.15</v>
      </c>
      <c r="X4287" s="11">
        <f>tbl_EcommerceSales[[#This Row],[Quantity]] * _xlfn.XLOOKUP(tbl_EcommerceSales[[#This Row],[Product_ID]], Product_Master!A:A, Product_Master!F:F)</f>
        <v>2250</v>
      </c>
      <c r="Y4287" s="11">
        <f>tbl_EcommerceSales[[#This Row],[Net_Revenue]]-tbl_EcommerceSales[[#This Row],[Total_Cost]]</f>
        <v>724.15000000000009</v>
      </c>
      <c r="Z4287" s="9">
        <f>IFERROR(#REF!/tbl_EcommerceSales[[#This Row],[Total_Cost]], 0)</f>
        <v>0</v>
      </c>
      <c r="AA4287" t="str">
        <f>TEXT(tbl_EcommerceSales[[#This Row],[Order_Date]],"mmm")</f>
        <v>Apr</v>
      </c>
      <c r="AB4287">
        <f>YEAR(tbl_EcommerceSales[[#This Row],[Order_Date]])</f>
        <v>2026</v>
      </c>
      <c r="AC4287" t="str">
        <f>IF(tbl_EcommerceSales[[#This Row],[Age]]&lt;18,"Under 18",IF(tbl_EcommerceSales[[#This Row],[Age]]&lt;=25,"18-25",IF(tbl_EcommerceSales[[#This Row],[Age]]&lt;=35,"26-35",IF(tbl_EcommerceSales[[#This Row],[Age]]&lt;=45,"36-45",IF(tbl_EcommerceSales[[#This Row],[Age]]&lt;=55,"46-55","56+")))))</f>
        <v>26-35</v>
      </c>
    </row>
    <row r="4288" spans="1:29" x14ac:dyDescent="0.35">
      <c r="A4288" t="s">
        <v>6387</v>
      </c>
      <c r="B4288" s="7">
        <v>46126</v>
      </c>
      <c r="C4288" t="s">
        <v>1749</v>
      </c>
      <c r="D4288" t="s">
        <v>106</v>
      </c>
      <c r="E4288" t="s">
        <v>25</v>
      </c>
      <c r="F4288">
        <v>25</v>
      </c>
      <c r="G4288" t="s">
        <v>107</v>
      </c>
      <c r="H4288" t="s">
        <v>39</v>
      </c>
      <c r="I4288" t="s">
        <v>290</v>
      </c>
      <c r="J4288" t="s">
        <v>291</v>
      </c>
      <c r="K4288" t="s">
        <v>30</v>
      </c>
      <c r="L4288" t="s">
        <v>31</v>
      </c>
      <c r="M4288">
        <v>1</v>
      </c>
      <c r="N4288" s="2">
        <v>3499</v>
      </c>
      <c r="O4288" s="3">
        <v>0.15</v>
      </c>
      <c r="P4288" s="2">
        <v>2250</v>
      </c>
      <c r="Q4288" t="s">
        <v>44</v>
      </c>
      <c r="R4288" t="s">
        <v>33</v>
      </c>
      <c r="S4288" t="s">
        <v>57</v>
      </c>
      <c r="T4288" s="4">
        <v>5</v>
      </c>
      <c r="U4288" s="11">
        <f t="shared" si="66"/>
        <v>3499</v>
      </c>
      <c r="V4288" s="11">
        <f>tbl_EcommerceSales[[#This Row],[Gross_Sales]]*tbl_EcommerceSales[[#This Row],[Discount]]</f>
        <v>524.85</v>
      </c>
      <c r="W4288" s="11">
        <f>tbl_EcommerceSales[[#This Row],[Gross_Sales]]-tbl_EcommerceSales[[#This Row],[Discount_Amount]]</f>
        <v>2974.15</v>
      </c>
      <c r="X4288" s="11">
        <f>tbl_EcommerceSales[[#This Row],[Quantity]] * _xlfn.XLOOKUP(tbl_EcommerceSales[[#This Row],[Product_ID]], Product_Master!A:A, Product_Master!F:F)</f>
        <v>2250</v>
      </c>
      <c r="Y4288" s="11">
        <f>tbl_EcommerceSales[[#This Row],[Net_Revenue]]-tbl_EcommerceSales[[#This Row],[Total_Cost]]</f>
        <v>724.15000000000009</v>
      </c>
      <c r="Z4288" s="9">
        <f>IFERROR(#REF!/tbl_EcommerceSales[[#This Row],[Total_Cost]], 0)</f>
        <v>0</v>
      </c>
      <c r="AA4288" t="str">
        <f>TEXT(tbl_EcommerceSales[[#This Row],[Order_Date]],"mmm")</f>
        <v>Apr</v>
      </c>
      <c r="AB4288">
        <f>YEAR(tbl_EcommerceSales[[#This Row],[Order_Date]])</f>
        <v>2026</v>
      </c>
      <c r="AC4288" t="str">
        <f>IF(tbl_EcommerceSales[[#This Row],[Age]]&lt;18,"Under 18",IF(tbl_EcommerceSales[[#This Row],[Age]]&lt;=25,"18-25",IF(tbl_EcommerceSales[[#This Row],[Age]]&lt;=35,"26-35",IF(tbl_EcommerceSales[[#This Row],[Age]]&lt;=45,"36-45",IF(tbl_EcommerceSales[[#This Row],[Age]]&lt;=55,"46-55","56+")))))</f>
        <v>18-25</v>
      </c>
    </row>
    <row r="4289" spans="1:29" x14ac:dyDescent="0.35">
      <c r="A4289" t="s">
        <v>6388</v>
      </c>
      <c r="B4289" s="7">
        <v>46127</v>
      </c>
      <c r="C4289" t="s">
        <v>284</v>
      </c>
      <c r="D4289" t="s">
        <v>79</v>
      </c>
      <c r="E4289" t="s">
        <v>25</v>
      </c>
      <c r="F4289">
        <v>18</v>
      </c>
      <c r="G4289" t="s">
        <v>142</v>
      </c>
      <c r="H4289" t="s">
        <v>88</v>
      </c>
      <c r="I4289" t="s">
        <v>241</v>
      </c>
      <c r="J4289" t="s">
        <v>242</v>
      </c>
      <c r="K4289" t="s">
        <v>42</v>
      </c>
      <c r="L4289" t="s">
        <v>243</v>
      </c>
      <c r="M4289">
        <v>2</v>
      </c>
      <c r="N4289" s="2">
        <v>649</v>
      </c>
      <c r="O4289" s="3">
        <v>0.25</v>
      </c>
      <c r="P4289" s="2">
        <v>580</v>
      </c>
      <c r="Q4289" t="s">
        <v>123</v>
      </c>
      <c r="R4289" t="s">
        <v>33</v>
      </c>
      <c r="S4289" t="s">
        <v>34</v>
      </c>
      <c r="T4289" s="4">
        <v>5</v>
      </c>
      <c r="U4289" s="11">
        <f t="shared" si="66"/>
        <v>1298</v>
      </c>
      <c r="V4289" s="11">
        <f>tbl_EcommerceSales[[#This Row],[Gross_Sales]]*tbl_EcommerceSales[[#This Row],[Discount]]</f>
        <v>324.5</v>
      </c>
      <c r="W4289" s="11">
        <f>tbl_EcommerceSales[[#This Row],[Gross_Sales]]-tbl_EcommerceSales[[#This Row],[Discount_Amount]]</f>
        <v>973.5</v>
      </c>
      <c r="X4289" s="11">
        <f>tbl_EcommerceSales[[#This Row],[Quantity]] * _xlfn.XLOOKUP(tbl_EcommerceSales[[#This Row],[Product_ID]], Product_Master!A:A, Product_Master!F:F)</f>
        <v>580</v>
      </c>
      <c r="Y4289" s="11">
        <f>tbl_EcommerceSales[[#This Row],[Net_Revenue]]-tbl_EcommerceSales[[#This Row],[Total_Cost]]</f>
        <v>393.5</v>
      </c>
      <c r="Z4289" s="9">
        <f>IFERROR(#REF!/tbl_EcommerceSales[[#This Row],[Total_Cost]], 0)</f>
        <v>0</v>
      </c>
      <c r="AA4289" t="str">
        <f>TEXT(tbl_EcommerceSales[[#This Row],[Order_Date]],"mmm")</f>
        <v>Apr</v>
      </c>
      <c r="AB4289">
        <f>YEAR(tbl_EcommerceSales[[#This Row],[Order_Date]])</f>
        <v>2026</v>
      </c>
      <c r="AC4289" t="str">
        <f>IF(tbl_EcommerceSales[[#This Row],[Age]]&lt;18,"Under 18",IF(tbl_EcommerceSales[[#This Row],[Age]]&lt;=25,"18-25",IF(tbl_EcommerceSales[[#This Row],[Age]]&lt;=35,"26-35",IF(tbl_EcommerceSales[[#This Row],[Age]]&lt;=45,"36-45",IF(tbl_EcommerceSales[[#This Row],[Age]]&lt;=55,"46-55","56+")))))</f>
        <v>18-25</v>
      </c>
    </row>
    <row r="4290" spans="1:29" x14ac:dyDescent="0.35">
      <c r="A4290" t="s">
        <v>6389</v>
      </c>
      <c r="B4290" s="7">
        <v>46127</v>
      </c>
      <c r="C4290" t="s">
        <v>1020</v>
      </c>
      <c r="D4290" t="s">
        <v>130</v>
      </c>
      <c r="E4290" t="s">
        <v>25</v>
      </c>
      <c r="F4290">
        <v>45</v>
      </c>
      <c r="G4290" t="s">
        <v>155</v>
      </c>
      <c r="H4290" t="s">
        <v>88</v>
      </c>
      <c r="I4290" t="s">
        <v>117</v>
      </c>
      <c r="J4290" t="s">
        <v>118</v>
      </c>
      <c r="K4290" t="s">
        <v>82</v>
      </c>
      <c r="L4290" t="s">
        <v>119</v>
      </c>
      <c r="M4290">
        <v>1</v>
      </c>
      <c r="N4290" s="2">
        <v>3299</v>
      </c>
      <c r="O4290" s="3">
        <v>0.1</v>
      </c>
      <c r="P4290" s="2">
        <v>2100</v>
      </c>
      <c r="Q4290" t="s">
        <v>32</v>
      </c>
      <c r="R4290" t="s">
        <v>33</v>
      </c>
      <c r="S4290" t="s">
        <v>57</v>
      </c>
      <c r="T4290" s="4">
        <v>3</v>
      </c>
      <c r="U4290" s="11">
        <f t="shared" ref="U4290:U4353" si="67">M4290*N4290</f>
        <v>3299</v>
      </c>
      <c r="V4290" s="11">
        <f>tbl_EcommerceSales[[#This Row],[Gross_Sales]]*tbl_EcommerceSales[[#This Row],[Discount]]</f>
        <v>329.90000000000003</v>
      </c>
      <c r="W4290" s="11">
        <f>tbl_EcommerceSales[[#This Row],[Gross_Sales]]-tbl_EcommerceSales[[#This Row],[Discount_Amount]]</f>
        <v>2969.1</v>
      </c>
      <c r="X4290" s="11">
        <f>tbl_EcommerceSales[[#This Row],[Quantity]] * _xlfn.XLOOKUP(tbl_EcommerceSales[[#This Row],[Product_ID]], Product_Master!A:A, Product_Master!F:F)</f>
        <v>2100</v>
      </c>
      <c r="Y4290" s="11">
        <f>tbl_EcommerceSales[[#This Row],[Net_Revenue]]-tbl_EcommerceSales[[#This Row],[Total_Cost]]</f>
        <v>869.09999999999991</v>
      </c>
      <c r="Z4290" s="9">
        <f>IFERROR(#REF!/tbl_EcommerceSales[[#This Row],[Total_Cost]], 0)</f>
        <v>0</v>
      </c>
      <c r="AA4290" t="str">
        <f>TEXT(tbl_EcommerceSales[[#This Row],[Order_Date]],"mmm")</f>
        <v>Apr</v>
      </c>
      <c r="AB4290">
        <f>YEAR(tbl_EcommerceSales[[#This Row],[Order_Date]])</f>
        <v>2026</v>
      </c>
      <c r="AC4290" t="str">
        <f>IF(tbl_EcommerceSales[[#This Row],[Age]]&lt;18,"Under 18",IF(tbl_EcommerceSales[[#This Row],[Age]]&lt;=25,"18-25",IF(tbl_EcommerceSales[[#This Row],[Age]]&lt;=35,"26-35",IF(tbl_EcommerceSales[[#This Row],[Age]]&lt;=45,"36-45",IF(tbl_EcommerceSales[[#This Row],[Age]]&lt;=55,"46-55","56+")))))</f>
        <v>36-45</v>
      </c>
    </row>
    <row r="4291" spans="1:29" x14ac:dyDescent="0.35">
      <c r="A4291" t="s">
        <v>6390</v>
      </c>
      <c r="B4291" s="7">
        <v>46127</v>
      </c>
      <c r="C4291" t="s">
        <v>3315</v>
      </c>
      <c r="D4291" t="s">
        <v>305</v>
      </c>
      <c r="E4291" t="s">
        <v>25</v>
      </c>
      <c r="F4291">
        <v>56</v>
      </c>
      <c r="G4291" t="s">
        <v>192</v>
      </c>
      <c r="H4291" t="s">
        <v>27</v>
      </c>
      <c r="I4291" t="s">
        <v>40</v>
      </c>
      <c r="J4291" t="s">
        <v>41</v>
      </c>
      <c r="K4291" t="s">
        <v>42</v>
      </c>
      <c r="L4291" t="s">
        <v>43</v>
      </c>
      <c r="M4291">
        <v>2</v>
      </c>
      <c r="N4291" s="2">
        <v>699</v>
      </c>
      <c r="O4291" s="3">
        <v>0.05</v>
      </c>
      <c r="P4291" s="2">
        <v>620</v>
      </c>
      <c r="Q4291" t="s">
        <v>319</v>
      </c>
      <c r="R4291" t="s">
        <v>33</v>
      </c>
      <c r="S4291" t="s">
        <v>34</v>
      </c>
      <c r="T4291" s="4">
        <v>2</v>
      </c>
      <c r="U4291" s="11">
        <f t="shared" si="67"/>
        <v>1398</v>
      </c>
      <c r="V4291" s="11">
        <f>tbl_EcommerceSales[[#This Row],[Gross_Sales]]*tbl_EcommerceSales[[#This Row],[Discount]]</f>
        <v>69.900000000000006</v>
      </c>
      <c r="W4291" s="11">
        <f>tbl_EcommerceSales[[#This Row],[Gross_Sales]]-tbl_EcommerceSales[[#This Row],[Discount_Amount]]</f>
        <v>1328.1</v>
      </c>
      <c r="X4291" s="11">
        <f>tbl_EcommerceSales[[#This Row],[Quantity]] * _xlfn.XLOOKUP(tbl_EcommerceSales[[#This Row],[Product_ID]], Product_Master!A:A, Product_Master!F:F)</f>
        <v>620</v>
      </c>
      <c r="Y4291" s="11">
        <f>tbl_EcommerceSales[[#This Row],[Net_Revenue]]-tbl_EcommerceSales[[#This Row],[Total_Cost]]</f>
        <v>708.09999999999991</v>
      </c>
      <c r="Z4291" s="9">
        <f>IFERROR(#REF!/tbl_EcommerceSales[[#This Row],[Total_Cost]], 0)</f>
        <v>0</v>
      </c>
      <c r="AA4291" t="str">
        <f>TEXT(tbl_EcommerceSales[[#This Row],[Order_Date]],"mmm")</f>
        <v>Apr</v>
      </c>
      <c r="AB4291">
        <f>YEAR(tbl_EcommerceSales[[#This Row],[Order_Date]])</f>
        <v>2026</v>
      </c>
      <c r="AC4291" t="str">
        <f>IF(tbl_EcommerceSales[[#This Row],[Age]]&lt;18,"Under 18",IF(tbl_EcommerceSales[[#This Row],[Age]]&lt;=25,"18-25",IF(tbl_EcommerceSales[[#This Row],[Age]]&lt;=35,"26-35",IF(tbl_EcommerceSales[[#This Row],[Age]]&lt;=45,"36-45",IF(tbl_EcommerceSales[[#This Row],[Age]]&lt;=55,"46-55","56+")))))</f>
        <v>56+</v>
      </c>
    </row>
    <row r="4292" spans="1:29" x14ac:dyDescent="0.35">
      <c r="A4292" t="s">
        <v>6391</v>
      </c>
      <c r="B4292" s="7">
        <v>46127</v>
      </c>
      <c r="C4292" t="s">
        <v>3922</v>
      </c>
      <c r="D4292" t="s">
        <v>66</v>
      </c>
      <c r="E4292" t="s">
        <v>48</v>
      </c>
      <c r="F4292">
        <v>32</v>
      </c>
      <c r="G4292" t="s">
        <v>155</v>
      </c>
      <c r="H4292" t="s">
        <v>88</v>
      </c>
      <c r="I4292" t="s">
        <v>160</v>
      </c>
      <c r="J4292" t="s">
        <v>161</v>
      </c>
      <c r="K4292" t="s">
        <v>91</v>
      </c>
      <c r="L4292" t="s">
        <v>133</v>
      </c>
      <c r="M4292">
        <v>3</v>
      </c>
      <c r="N4292" s="2">
        <v>1099</v>
      </c>
      <c r="O4292" s="3">
        <v>0.1</v>
      </c>
      <c r="P4292" s="2">
        <v>1560</v>
      </c>
      <c r="Q4292" t="s">
        <v>32</v>
      </c>
      <c r="R4292" t="s">
        <v>33</v>
      </c>
      <c r="S4292" t="s">
        <v>34</v>
      </c>
      <c r="T4292" s="4">
        <v>5</v>
      </c>
      <c r="U4292" s="11">
        <f t="shared" si="67"/>
        <v>3297</v>
      </c>
      <c r="V4292" s="11">
        <f>tbl_EcommerceSales[[#This Row],[Gross_Sales]]*tbl_EcommerceSales[[#This Row],[Discount]]</f>
        <v>329.70000000000005</v>
      </c>
      <c r="W4292" s="11">
        <f>tbl_EcommerceSales[[#This Row],[Gross_Sales]]-tbl_EcommerceSales[[#This Row],[Discount_Amount]]</f>
        <v>2967.3</v>
      </c>
      <c r="X4292" s="11">
        <f>tbl_EcommerceSales[[#This Row],[Quantity]] * _xlfn.XLOOKUP(tbl_EcommerceSales[[#This Row],[Product_ID]], Product_Master!A:A, Product_Master!F:F)</f>
        <v>1560</v>
      </c>
      <c r="Y4292" s="11">
        <f>tbl_EcommerceSales[[#This Row],[Net_Revenue]]-tbl_EcommerceSales[[#This Row],[Total_Cost]]</f>
        <v>1407.3000000000002</v>
      </c>
      <c r="Z4292" s="9">
        <f>IFERROR(#REF!/tbl_EcommerceSales[[#This Row],[Total_Cost]], 0)</f>
        <v>0</v>
      </c>
      <c r="AA4292" t="str">
        <f>TEXT(tbl_EcommerceSales[[#This Row],[Order_Date]],"mmm")</f>
        <v>Apr</v>
      </c>
      <c r="AB4292">
        <f>YEAR(tbl_EcommerceSales[[#This Row],[Order_Date]])</f>
        <v>2026</v>
      </c>
      <c r="AC4292" t="str">
        <f>IF(tbl_EcommerceSales[[#This Row],[Age]]&lt;18,"Under 18",IF(tbl_EcommerceSales[[#This Row],[Age]]&lt;=25,"18-25",IF(tbl_EcommerceSales[[#This Row],[Age]]&lt;=35,"26-35",IF(tbl_EcommerceSales[[#This Row],[Age]]&lt;=45,"36-45",IF(tbl_EcommerceSales[[#This Row],[Age]]&lt;=55,"46-55","56+")))))</f>
        <v>26-35</v>
      </c>
    </row>
    <row r="4293" spans="1:29" x14ac:dyDescent="0.35">
      <c r="A4293" t="s">
        <v>6392</v>
      </c>
      <c r="B4293" s="7">
        <v>46128</v>
      </c>
      <c r="C4293" t="s">
        <v>2189</v>
      </c>
      <c r="D4293" t="s">
        <v>116</v>
      </c>
      <c r="E4293" t="s">
        <v>48</v>
      </c>
      <c r="F4293">
        <v>37</v>
      </c>
      <c r="G4293" t="s">
        <v>38</v>
      </c>
      <c r="H4293" t="s">
        <v>39</v>
      </c>
      <c r="I4293" t="s">
        <v>200</v>
      </c>
      <c r="J4293" t="s">
        <v>201</v>
      </c>
      <c r="K4293" t="s">
        <v>91</v>
      </c>
      <c r="L4293" t="s">
        <v>202</v>
      </c>
      <c r="M4293">
        <v>1</v>
      </c>
      <c r="N4293" s="2">
        <v>899</v>
      </c>
      <c r="O4293" s="3">
        <v>0.15</v>
      </c>
      <c r="P4293" s="2">
        <v>420</v>
      </c>
      <c r="Q4293" t="s">
        <v>32</v>
      </c>
      <c r="R4293" t="s">
        <v>33</v>
      </c>
      <c r="S4293" t="s">
        <v>57</v>
      </c>
      <c r="T4293" s="4">
        <v>5</v>
      </c>
      <c r="U4293" s="11">
        <f t="shared" si="67"/>
        <v>899</v>
      </c>
      <c r="V4293" s="11">
        <f>tbl_EcommerceSales[[#This Row],[Gross_Sales]]*tbl_EcommerceSales[[#This Row],[Discount]]</f>
        <v>134.85</v>
      </c>
      <c r="W4293" s="11">
        <f>tbl_EcommerceSales[[#This Row],[Gross_Sales]]-tbl_EcommerceSales[[#This Row],[Discount_Amount]]</f>
        <v>764.15</v>
      </c>
      <c r="X4293" s="11">
        <f>tbl_EcommerceSales[[#This Row],[Quantity]] * _xlfn.XLOOKUP(tbl_EcommerceSales[[#This Row],[Product_ID]], Product_Master!A:A, Product_Master!F:F)</f>
        <v>420</v>
      </c>
      <c r="Y4293" s="11">
        <f>tbl_EcommerceSales[[#This Row],[Net_Revenue]]-tbl_EcommerceSales[[#This Row],[Total_Cost]]</f>
        <v>344.15</v>
      </c>
      <c r="Z4293" s="9">
        <f>IFERROR(#REF!/tbl_EcommerceSales[[#This Row],[Total_Cost]], 0)</f>
        <v>0</v>
      </c>
      <c r="AA4293" t="str">
        <f>TEXT(tbl_EcommerceSales[[#This Row],[Order_Date]],"mmm")</f>
        <v>Apr</v>
      </c>
      <c r="AB4293">
        <f>YEAR(tbl_EcommerceSales[[#This Row],[Order_Date]])</f>
        <v>2026</v>
      </c>
      <c r="AC4293" t="str">
        <f>IF(tbl_EcommerceSales[[#This Row],[Age]]&lt;18,"Under 18",IF(tbl_EcommerceSales[[#This Row],[Age]]&lt;=25,"18-25",IF(tbl_EcommerceSales[[#This Row],[Age]]&lt;=35,"26-35",IF(tbl_EcommerceSales[[#This Row],[Age]]&lt;=45,"36-45",IF(tbl_EcommerceSales[[#This Row],[Age]]&lt;=55,"46-55","56+")))))</f>
        <v>36-45</v>
      </c>
    </row>
    <row r="4294" spans="1:29" x14ac:dyDescent="0.35">
      <c r="A4294" t="s">
        <v>6393</v>
      </c>
      <c r="B4294" s="7">
        <v>46128</v>
      </c>
      <c r="C4294" t="s">
        <v>1937</v>
      </c>
      <c r="D4294" t="s">
        <v>86</v>
      </c>
      <c r="E4294" t="s">
        <v>48</v>
      </c>
      <c r="F4294">
        <v>38</v>
      </c>
      <c r="G4294" t="s">
        <v>61</v>
      </c>
      <c r="H4294" t="s">
        <v>27</v>
      </c>
      <c r="I4294" t="s">
        <v>53</v>
      </c>
      <c r="J4294" t="s">
        <v>54</v>
      </c>
      <c r="K4294" t="s">
        <v>55</v>
      </c>
      <c r="L4294" t="s">
        <v>56</v>
      </c>
      <c r="M4294">
        <v>5</v>
      </c>
      <c r="N4294" s="2">
        <v>799</v>
      </c>
      <c r="O4294" s="3">
        <v>0.1</v>
      </c>
      <c r="P4294" s="2">
        <v>1950</v>
      </c>
      <c r="Q4294" t="s">
        <v>123</v>
      </c>
      <c r="R4294" t="s">
        <v>33</v>
      </c>
      <c r="S4294" t="s">
        <v>34</v>
      </c>
      <c r="T4294" s="4">
        <v>4</v>
      </c>
      <c r="U4294" s="11">
        <f t="shared" si="67"/>
        <v>3995</v>
      </c>
      <c r="V4294" s="11">
        <f>tbl_EcommerceSales[[#This Row],[Gross_Sales]]*tbl_EcommerceSales[[#This Row],[Discount]]</f>
        <v>399.5</v>
      </c>
      <c r="W4294" s="11">
        <f>tbl_EcommerceSales[[#This Row],[Gross_Sales]]-tbl_EcommerceSales[[#This Row],[Discount_Amount]]</f>
        <v>3595.5</v>
      </c>
      <c r="X4294" s="11">
        <f>tbl_EcommerceSales[[#This Row],[Quantity]] * _xlfn.XLOOKUP(tbl_EcommerceSales[[#This Row],[Product_ID]], Product_Master!A:A, Product_Master!F:F)</f>
        <v>1950</v>
      </c>
      <c r="Y4294" s="11">
        <f>tbl_EcommerceSales[[#This Row],[Net_Revenue]]-tbl_EcommerceSales[[#This Row],[Total_Cost]]</f>
        <v>1645.5</v>
      </c>
      <c r="Z4294" s="9">
        <f>IFERROR(#REF!/tbl_EcommerceSales[[#This Row],[Total_Cost]], 0)</f>
        <v>0</v>
      </c>
      <c r="AA4294" t="str">
        <f>TEXT(tbl_EcommerceSales[[#This Row],[Order_Date]],"mmm")</f>
        <v>Apr</v>
      </c>
      <c r="AB4294">
        <f>YEAR(tbl_EcommerceSales[[#This Row],[Order_Date]])</f>
        <v>2026</v>
      </c>
      <c r="AC4294" t="str">
        <f>IF(tbl_EcommerceSales[[#This Row],[Age]]&lt;18,"Under 18",IF(tbl_EcommerceSales[[#This Row],[Age]]&lt;=25,"18-25",IF(tbl_EcommerceSales[[#This Row],[Age]]&lt;=35,"26-35",IF(tbl_EcommerceSales[[#This Row],[Age]]&lt;=45,"36-45",IF(tbl_EcommerceSales[[#This Row],[Age]]&lt;=55,"46-55","56+")))))</f>
        <v>36-45</v>
      </c>
    </row>
    <row r="4295" spans="1:29" x14ac:dyDescent="0.35">
      <c r="A4295" t="s">
        <v>6394</v>
      </c>
      <c r="B4295" s="7">
        <v>46128</v>
      </c>
      <c r="C4295" t="s">
        <v>224</v>
      </c>
      <c r="D4295" t="s">
        <v>189</v>
      </c>
      <c r="E4295" t="s">
        <v>25</v>
      </c>
      <c r="F4295">
        <v>37</v>
      </c>
      <c r="G4295" t="s">
        <v>52</v>
      </c>
      <c r="H4295" t="s">
        <v>27</v>
      </c>
      <c r="I4295" t="s">
        <v>80</v>
      </c>
      <c r="J4295" t="s">
        <v>81</v>
      </c>
      <c r="K4295" t="s">
        <v>82</v>
      </c>
      <c r="L4295" t="s">
        <v>83</v>
      </c>
      <c r="M4295">
        <v>1</v>
      </c>
      <c r="N4295" s="2">
        <v>2499</v>
      </c>
      <c r="O4295" s="3">
        <v>0.05</v>
      </c>
      <c r="P4295" s="2">
        <v>1550</v>
      </c>
      <c r="Q4295" t="s">
        <v>32</v>
      </c>
      <c r="R4295" t="s">
        <v>33</v>
      </c>
      <c r="S4295" t="s">
        <v>57</v>
      </c>
      <c r="T4295" s="4">
        <v>5</v>
      </c>
      <c r="U4295" s="11">
        <f t="shared" si="67"/>
        <v>2499</v>
      </c>
      <c r="V4295" s="11">
        <f>tbl_EcommerceSales[[#This Row],[Gross_Sales]]*tbl_EcommerceSales[[#This Row],[Discount]]</f>
        <v>124.95</v>
      </c>
      <c r="W4295" s="11">
        <f>tbl_EcommerceSales[[#This Row],[Gross_Sales]]-tbl_EcommerceSales[[#This Row],[Discount_Amount]]</f>
        <v>2374.0500000000002</v>
      </c>
      <c r="X4295" s="11">
        <f>tbl_EcommerceSales[[#This Row],[Quantity]] * _xlfn.XLOOKUP(tbl_EcommerceSales[[#This Row],[Product_ID]], Product_Master!A:A, Product_Master!F:F)</f>
        <v>1550</v>
      </c>
      <c r="Y4295" s="11">
        <f>tbl_EcommerceSales[[#This Row],[Net_Revenue]]-tbl_EcommerceSales[[#This Row],[Total_Cost]]</f>
        <v>824.05000000000018</v>
      </c>
      <c r="Z4295" s="9">
        <f>IFERROR(#REF!/tbl_EcommerceSales[[#This Row],[Total_Cost]], 0)</f>
        <v>0</v>
      </c>
      <c r="AA4295" t="str">
        <f>TEXT(tbl_EcommerceSales[[#This Row],[Order_Date]],"mmm")</f>
        <v>Apr</v>
      </c>
      <c r="AB4295">
        <f>YEAR(tbl_EcommerceSales[[#This Row],[Order_Date]])</f>
        <v>2026</v>
      </c>
      <c r="AC4295" t="str">
        <f>IF(tbl_EcommerceSales[[#This Row],[Age]]&lt;18,"Under 18",IF(tbl_EcommerceSales[[#This Row],[Age]]&lt;=25,"18-25",IF(tbl_EcommerceSales[[#This Row],[Age]]&lt;=35,"26-35",IF(tbl_EcommerceSales[[#This Row],[Age]]&lt;=45,"36-45",IF(tbl_EcommerceSales[[#This Row],[Age]]&lt;=55,"46-55","56+")))))</f>
        <v>36-45</v>
      </c>
    </row>
    <row r="4296" spans="1:29" x14ac:dyDescent="0.35">
      <c r="A4296" t="s">
        <v>6395</v>
      </c>
      <c r="B4296" s="7">
        <v>46128</v>
      </c>
      <c r="C4296" t="s">
        <v>3194</v>
      </c>
      <c r="D4296" t="s">
        <v>139</v>
      </c>
      <c r="E4296" t="s">
        <v>25</v>
      </c>
      <c r="F4296">
        <v>23</v>
      </c>
      <c r="G4296" t="s">
        <v>142</v>
      </c>
      <c r="H4296" t="s">
        <v>88</v>
      </c>
      <c r="I4296" t="s">
        <v>62</v>
      </c>
      <c r="J4296" t="s">
        <v>63</v>
      </c>
      <c r="K4296" t="s">
        <v>42</v>
      </c>
      <c r="L4296" t="s">
        <v>43</v>
      </c>
      <c r="M4296">
        <v>3</v>
      </c>
      <c r="N4296" s="2">
        <v>499</v>
      </c>
      <c r="O4296" s="3">
        <v>0.1</v>
      </c>
      <c r="P4296" s="2">
        <v>660</v>
      </c>
      <c r="Q4296" t="s">
        <v>44</v>
      </c>
      <c r="R4296" t="s">
        <v>33</v>
      </c>
      <c r="S4296" t="s">
        <v>34</v>
      </c>
      <c r="T4296" s="4">
        <v>4</v>
      </c>
      <c r="U4296" s="11">
        <f t="shared" si="67"/>
        <v>1497</v>
      </c>
      <c r="V4296" s="11">
        <f>tbl_EcommerceSales[[#This Row],[Gross_Sales]]*tbl_EcommerceSales[[#This Row],[Discount]]</f>
        <v>149.70000000000002</v>
      </c>
      <c r="W4296" s="11">
        <f>tbl_EcommerceSales[[#This Row],[Gross_Sales]]-tbl_EcommerceSales[[#This Row],[Discount_Amount]]</f>
        <v>1347.3</v>
      </c>
      <c r="X4296" s="11">
        <f>tbl_EcommerceSales[[#This Row],[Quantity]] * _xlfn.XLOOKUP(tbl_EcommerceSales[[#This Row],[Product_ID]], Product_Master!A:A, Product_Master!F:F)</f>
        <v>660</v>
      </c>
      <c r="Y4296" s="11">
        <f>tbl_EcommerceSales[[#This Row],[Net_Revenue]]-tbl_EcommerceSales[[#This Row],[Total_Cost]]</f>
        <v>687.3</v>
      </c>
      <c r="Z4296" s="9">
        <f>IFERROR(#REF!/tbl_EcommerceSales[[#This Row],[Total_Cost]], 0)</f>
        <v>0</v>
      </c>
      <c r="AA4296" t="str">
        <f>TEXT(tbl_EcommerceSales[[#This Row],[Order_Date]],"mmm")</f>
        <v>Apr</v>
      </c>
      <c r="AB4296">
        <f>YEAR(tbl_EcommerceSales[[#This Row],[Order_Date]])</f>
        <v>2026</v>
      </c>
      <c r="AC4296" t="str">
        <f>IF(tbl_EcommerceSales[[#This Row],[Age]]&lt;18,"Under 18",IF(tbl_EcommerceSales[[#This Row],[Age]]&lt;=25,"18-25",IF(tbl_EcommerceSales[[#This Row],[Age]]&lt;=35,"26-35",IF(tbl_EcommerceSales[[#This Row],[Age]]&lt;=45,"36-45",IF(tbl_EcommerceSales[[#This Row],[Age]]&lt;=55,"46-55","56+")))))</f>
        <v>18-25</v>
      </c>
    </row>
    <row r="4297" spans="1:29" x14ac:dyDescent="0.35">
      <c r="A4297" t="s">
        <v>6396</v>
      </c>
      <c r="B4297" s="7">
        <v>46128</v>
      </c>
      <c r="C4297" t="s">
        <v>6397</v>
      </c>
      <c r="D4297" t="s">
        <v>79</v>
      </c>
      <c r="E4297" t="s">
        <v>25</v>
      </c>
      <c r="F4297">
        <v>40</v>
      </c>
      <c r="G4297" t="s">
        <v>192</v>
      </c>
      <c r="H4297" t="s">
        <v>27</v>
      </c>
      <c r="I4297" t="s">
        <v>357</v>
      </c>
      <c r="J4297" t="s">
        <v>358</v>
      </c>
      <c r="K4297" t="s">
        <v>177</v>
      </c>
      <c r="L4297" t="s">
        <v>178</v>
      </c>
      <c r="M4297">
        <v>2</v>
      </c>
      <c r="N4297" s="2">
        <v>999</v>
      </c>
      <c r="O4297" s="3">
        <v>0.1</v>
      </c>
      <c r="P4297" s="2">
        <v>1040</v>
      </c>
      <c r="Q4297" t="s">
        <v>44</v>
      </c>
      <c r="R4297" t="s">
        <v>33</v>
      </c>
      <c r="S4297" t="s">
        <v>57</v>
      </c>
      <c r="T4297" s="4">
        <v>5</v>
      </c>
      <c r="U4297" s="11">
        <f t="shared" si="67"/>
        <v>1998</v>
      </c>
      <c r="V4297" s="11">
        <f>tbl_EcommerceSales[[#This Row],[Gross_Sales]]*tbl_EcommerceSales[[#This Row],[Discount]]</f>
        <v>199.8</v>
      </c>
      <c r="W4297" s="11">
        <f>tbl_EcommerceSales[[#This Row],[Gross_Sales]]-tbl_EcommerceSales[[#This Row],[Discount_Amount]]</f>
        <v>1798.2</v>
      </c>
      <c r="X4297" s="11">
        <f>tbl_EcommerceSales[[#This Row],[Quantity]] * _xlfn.XLOOKUP(tbl_EcommerceSales[[#This Row],[Product_ID]], Product_Master!A:A, Product_Master!F:F)</f>
        <v>1040</v>
      </c>
      <c r="Y4297" s="11">
        <f>tbl_EcommerceSales[[#This Row],[Net_Revenue]]-tbl_EcommerceSales[[#This Row],[Total_Cost]]</f>
        <v>758.2</v>
      </c>
      <c r="Z4297" s="9">
        <f>IFERROR(#REF!/tbl_EcommerceSales[[#This Row],[Total_Cost]], 0)</f>
        <v>0</v>
      </c>
      <c r="AA4297" t="str">
        <f>TEXT(tbl_EcommerceSales[[#This Row],[Order_Date]],"mmm")</f>
        <v>Apr</v>
      </c>
      <c r="AB4297">
        <f>YEAR(tbl_EcommerceSales[[#This Row],[Order_Date]])</f>
        <v>2026</v>
      </c>
      <c r="AC4297" t="str">
        <f>IF(tbl_EcommerceSales[[#This Row],[Age]]&lt;18,"Under 18",IF(tbl_EcommerceSales[[#This Row],[Age]]&lt;=25,"18-25",IF(tbl_EcommerceSales[[#This Row],[Age]]&lt;=35,"26-35",IF(tbl_EcommerceSales[[#This Row],[Age]]&lt;=45,"36-45",IF(tbl_EcommerceSales[[#This Row],[Age]]&lt;=55,"46-55","56+")))))</f>
        <v>36-45</v>
      </c>
    </row>
    <row r="4298" spans="1:29" x14ac:dyDescent="0.35">
      <c r="A4298" t="s">
        <v>6398</v>
      </c>
      <c r="B4298" s="7">
        <v>46128</v>
      </c>
      <c r="C4298" t="s">
        <v>1454</v>
      </c>
      <c r="D4298" t="s">
        <v>66</v>
      </c>
      <c r="E4298" t="s">
        <v>48</v>
      </c>
      <c r="F4298">
        <v>42</v>
      </c>
      <c r="G4298" t="s">
        <v>96</v>
      </c>
      <c r="H4298" t="s">
        <v>39</v>
      </c>
      <c r="I4298" t="s">
        <v>126</v>
      </c>
      <c r="J4298" t="s">
        <v>127</v>
      </c>
      <c r="K4298" t="s">
        <v>82</v>
      </c>
      <c r="L4298" t="s">
        <v>83</v>
      </c>
      <c r="M4298">
        <v>2</v>
      </c>
      <c r="N4298" s="2">
        <v>1899</v>
      </c>
      <c r="O4298" s="3">
        <v>0</v>
      </c>
      <c r="P4298" s="2">
        <v>2240</v>
      </c>
      <c r="Q4298" t="s">
        <v>156</v>
      </c>
      <c r="R4298" t="s">
        <v>33</v>
      </c>
      <c r="S4298" t="s">
        <v>34</v>
      </c>
      <c r="T4298" s="4">
        <v>1</v>
      </c>
      <c r="U4298" s="11">
        <f t="shared" si="67"/>
        <v>3798</v>
      </c>
      <c r="V4298" s="11">
        <f>tbl_EcommerceSales[[#This Row],[Gross_Sales]]*tbl_EcommerceSales[[#This Row],[Discount]]</f>
        <v>0</v>
      </c>
      <c r="W4298" s="11">
        <f>tbl_EcommerceSales[[#This Row],[Gross_Sales]]-tbl_EcommerceSales[[#This Row],[Discount_Amount]]</f>
        <v>3798</v>
      </c>
      <c r="X4298" s="11">
        <f>tbl_EcommerceSales[[#This Row],[Quantity]] * _xlfn.XLOOKUP(tbl_EcommerceSales[[#This Row],[Product_ID]], Product_Master!A:A, Product_Master!F:F)</f>
        <v>2240</v>
      </c>
      <c r="Y4298" s="11">
        <f>tbl_EcommerceSales[[#This Row],[Net_Revenue]]-tbl_EcommerceSales[[#This Row],[Total_Cost]]</f>
        <v>1558</v>
      </c>
      <c r="Z4298" s="9">
        <f>IFERROR(#REF!/tbl_EcommerceSales[[#This Row],[Total_Cost]], 0)</f>
        <v>0</v>
      </c>
      <c r="AA4298" t="str">
        <f>TEXT(tbl_EcommerceSales[[#This Row],[Order_Date]],"mmm")</f>
        <v>Apr</v>
      </c>
      <c r="AB4298">
        <f>YEAR(tbl_EcommerceSales[[#This Row],[Order_Date]])</f>
        <v>2026</v>
      </c>
      <c r="AC4298" t="str">
        <f>IF(tbl_EcommerceSales[[#This Row],[Age]]&lt;18,"Under 18",IF(tbl_EcommerceSales[[#This Row],[Age]]&lt;=25,"18-25",IF(tbl_EcommerceSales[[#This Row],[Age]]&lt;=35,"26-35",IF(tbl_EcommerceSales[[#This Row],[Age]]&lt;=45,"36-45",IF(tbl_EcommerceSales[[#This Row],[Age]]&lt;=55,"46-55","56+")))))</f>
        <v>36-45</v>
      </c>
    </row>
    <row r="4299" spans="1:29" x14ac:dyDescent="0.35">
      <c r="A4299" t="s">
        <v>6399</v>
      </c>
      <c r="B4299" s="7">
        <v>46128</v>
      </c>
      <c r="C4299" t="s">
        <v>2623</v>
      </c>
      <c r="D4299" t="s">
        <v>148</v>
      </c>
      <c r="E4299" t="s">
        <v>48</v>
      </c>
      <c r="F4299">
        <v>28</v>
      </c>
      <c r="G4299" t="s">
        <v>211</v>
      </c>
      <c r="H4299" t="s">
        <v>72</v>
      </c>
      <c r="I4299" t="s">
        <v>290</v>
      </c>
      <c r="J4299" t="s">
        <v>291</v>
      </c>
      <c r="K4299" t="s">
        <v>30</v>
      </c>
      <c r="L4299" t="s">
        <v>31</v>
      </c>
      <c r="M4299">
        <v>2</v>
      </c>
      <c r="N4299" s="2">
        <v>3499</v>
      </c>
      <c r="O4299" s="3">
        <v>0.15</v>
      </c>
      <c r="P4299" s="2">
        <v>4500</v>
      </c>
      <c r="Q4299" t="s">
        <v>156</v>
      </c>
      <c r="R4299" t="s">
        <v>162</v>
      </c>
      <c r="S4299" t="s">
        <v>57</v>
      </c>
      <c r="T4299" s="4"/>
      <c r="U4299" s="11">
        <f t="shared" si="67"/>
        <v>6998</v>
      </c>
      <c r="V4299" s="11">
        <f>tbl_EcommerceSales[[#This Row],[Gross_Sales]]*tbl_EcommerceSales[[#This Row],[Discount]]</f>
        <v>1049.7</v>
      </c>
      <c r="W4299" s="11">
        <f>tbl_EcommerceSales[[#This Row],[Gross_Sales]]-tbl_EcommerceSales[[#This Row],[Discount_Amount]]</f>
        <v>5948.3</v>
      </c>
      <c r="X4299" s="11">
        <f>tbl_EcommerceSales[[#This Row],[Quantity]] * _xlfn.XLOOKUP(tbl_EcommerceSales[[#This Row],[Product_ID]], Product_Master!A:A, Product_Master!F:F)</f>
        <v>4500</v>
      </c>
      <c r="Y4299" s="11">
        <f>tbl_EcommerceSales[[#This Row],[Net_Revenue]]-tbl_EcommerceSales[[#This Row],[Total_Cost]]</f>
        <v>1448.3000000000002</v>
      </c>
      <c r="Z4299" s="9">
        <f>IFERROR(#REF!/tbl_EcommerceSales[[#This Row],[Total_Cost]], 0)</f>
        <v>0</v>
      </c>
      <c r="AA4299" t="str">
        <f>TEXT(tbl_EcommerceSales[[#This Row],[Order_Date]],"mmm")</f>
        <v>Apr</v>
      </c>
      <c r="AB4299">
        <f>YEAR(tbl_EcommerceSales[[#This Row],[Order_Date]])</f>
        <v>2026</v>
      </c>
      <c r="AC4299" t="str">
        <f>IF(tbl_EcommerceSales[[#This Row],[Age]]&lt;18,"Under 18",IF(tbl_EcommerceSales[[#This Row],[Age]]&lt;=25,"18-25",IF(tbl_EcommerceSales[[#This Row],[Age]]&lt;=35,"26-35",IF(tbl_EcommerceSales[[#This Row],[Age]]&lt;=45,"36-45",IF(tbl_EcommerceSales[[#This Row],[Age]]&lt;=55,"46-55","56+")))))</f>
        <v>26-35</v>
      </c>
    </row>
    <row r="4300" spans="1:29" x14ac:dyDescent="0.35">
      <c r="A4300" t="s">
        <v>6400</v>
      </c>
      <c r="B4300" s="7">
        <v>46128</v>
      </c>
      <c r="C4300" t="s">
        <v>4833</v>
      </c>
      <c r="D4300" t="s">
        <v>116</v>
      </c>
      <c r="E4300" t="s">
        <v>48</v>
      </c>
      <c r="F4300">
        <v>32</v>
      </c>
      <c r="G4300" t="s">
        <v>107</v>
      </c>
      <c r="H4300" t="s">
        <v>39</v>
      </c>
      <c r="I4300" t="s">
        <v>40</v>
      </c>
      <c r="J4300" t="s">
        <v>41</v>
      </c>
      <c r="K4300" t="s">
        <v>42</v>
      </c>
      <c r="L4300" t="s">
        <v>43</v>
      </c>
      <c r="M4300">
        <v>1</v>
      </c>
      <c r="N4300" s="2">
        <v>699</v>
      </c>
      <c r="O4300" s="3">
        <v>0.3</v>
      </c>
      <c r="P4300" s="2">
        <v>310</v>
      </c>
      <c r="Q4300" t="s">
        <v>44</v>
      </c>
      <c r="R4300" t="s">
        <v>33</v>
      </c>
      <c r="S4300" t="s">
        <v>34</v>
      </c>
      <c r="T4300" s="4">
        <v>5</v>
      </c>
      <c r="U4300" s="11">
        <f t="shared" si="67"/>
        <v>699</v>
      </c>
      <c r="V4300" s="11">
        <f>tbl_EcommerceSales[[#This Row],[Gross_Sales]]*tbl_EcommerceSales[[#This Row],[Discount]]</f>
        <v>209.7</v>
      </c>
      <c r="W4300" s="11">
        <f>tbl_EcommerceSales[[#This Row],[Gross_Sales]]-tbl_EcommerceSales[[#This Row],[Discount_Amount]]</f>
        <v>489.3</v>
      </c>
      <c r="X4300" s="11">
        <f>tbl_EcommerceSales[[#This Row],[Quantity]] * _xlfn.XLOOKUP(tbl_EcommerceSales[[#This Row],[Product_ID]], Product_Master!A:A, Product_Master!F:F)</f>
        <v>310</v>
      </c>
      <c r="Y4300" s="11">
        <f>tbl_EcommerceSales[[#This Row],[Net_Revenue]]-tbl_EcommerceSales[[#This Row],[Total_Cost]]</f>
        <v>179.3</v>
      </c>
      <c r="Z4300" s="9">
        <f>IFERROR(#REF!/tbl_EcommerceSales[[#This Row],[Total_Cost]], 0)</f>
        <v>0</v>
      </c>
      <c r="AA4300" t="str">
        <f>TEXT(tbl_EcommerceSales[[#This Row],[Order_Date]],"mmm")</f>
        <v>Apr</v>
      </c>
      <c r="AB4300">
        <f>YEAR(tbl_EcommerceSales[[#This Row],[Order_Date]])</f>
        <v>2026</v>
      </c>
      <c r="AC4300" t="str">
        <f>IF(tbl_EcommerceSales[[#This Row],[Age]]&lt;18,"Under 18",IF(tbl_EcommerceSales[[#This Row],[Age]]&lt;=25,"18-25",IF(tbl_EcommerceSales[[#This Row],[Age]]&lt;=35,"26-35",IF(tbl_EcommerceSales[[#This Row],[Age]]&lt;=45,"36-45",IF(tbl_EcommerceSales[[#This Row],[Age]]&lt;=55,"46-55","56+")))))</f>
        <v>26-35</v>
      </c>
    </row>
    <row r="4301" spans="1:29" x14ac:dyDescent="0.35">
      <c r="A4301" t="s">
        <v>6401</v>
      </c>
      <c r="B4301" s="7">
        <v>46128</v>
      </c>
      <c r="C4301" t="s">
        <v>1159</v>
      </c>
      <c r="D4301" t="s">
        <v>106</v>
      </c>
      <c r="E4301" t="s">
        <v>25</v>
      </c>
      <c r="F4301">
        <v>49</v>
      </c>
      <c r="G4301" t="s">
        <v>152</v>
      </c>
      <c r="H4301" t="s">
        <v>72</v>
      </c>
      <c r="I4301" t="s">
        <v>40</v>
      </c>
      <c r="J4301" t="s">
        <v>41</v>
      </c>
      <c r="K4301" t="s">
        <v>42</v>
      </c>
      <c r="L4301" t="s">
        <v>43</v>
      </c>
      <c r="M4301">
        <v>2</v>
      </c>
      <c r="N4301" s="2">
        <v>699</v>
      </c>
      <c r="O4301" s="3">
        <v>0.2</v>
      </c>
      <c r="P4301" s="2">
        <v>620</v>
      </c>
      <c r="Q4301" t="s">
        <v>44</v>
      </c>
      <c r="R4301" t="s">
        <v>33</v>
      </c>
      <c r="S4301" t="s">
        <v>34</v>
      </c>
      <c r="T4301" s="4">
        <v>4</v>
      </c>
      <c r="U4301" s="11">
        <f t="shared" si="67"/>
        <v>1398</v>
      </c>
      <c r="V4301" s="11">
        <f>tbl_EcommerceSales[[#This Row],[Gross_Sales]]*tbl_EcommerceSales[[#This Row],[Discount]]</f>
        <v>279.60000000000002</v>
      </c>
      <c r="W4301" s="11">
        <f>tbl_EcommerceSales[[#This Row],[Gross_Sales]]-tbl_EcommerceSales[[#This Row],[Discount_Amount]]</f>
        <v>1118.4000000000001</v>
      </c>
      <c r="X4301" s="11">
        <f>tbl_EcommerceSales[[#This Row],[Quantity]] * _xlfn.XLOOKUP(tbl_EcommerceSales[[#This Row],[Product_ID]], Product_Master!A:A, Product_Master!F:F)</f>
        <v>620</v>
      </c>
      <c r="Y4301" s="11">
        <f>tbl_EcommerceSales[[#This Row],[Net_Revenue]]-tbl_EcommerceSales[[#This Row],[Total_Cost]]</f>
        <v>498.40000000000009</v>
      </c>
      <c r="Z4301" s="9">
        <f>IFERROR(#REF!/tbl_EcommerceSales[[#This Row],[Total_Cost]], 0)</f>
        <v>0</v>
      </c>
      <c r="AA4301" t="str">
        <f>TEXT(tbl_EcommerceSales[[#This Row],[Order_Date]],"mmm")</f>
        <v>Apr</v>
      </c>
      <c r="AB4301">
        <f>YEAR(tbl_EcommerceSales[[#This Row],[Order_Date]])</f>
        <v>2026</v>
      </c>
      <c r="AC4301" t="str">
        <f>IF(tbl_EcommerceSales[[#This Row],[Age]]&lt;18,"Under 18",IF(tbl_EcommerceSales[[#This Row],[Age]]&lt;=25,"18-25",IF(tbl_EcommerceSales[[#This Row],[Age]]&lt;=35,"26-35",IF(tbl_EcommerceSales[[#This Row],[Age]]&lt;=45,"36-45",IF(tbl_EcommerceSales[[#This Row],[Age]]&lt;=55,"46-55","56+")))))</f>
        <v>46-55</v>
      </c>
    </row>
    <row r="4302" spans="1:29" x14ac:dyDescent="0.35">
      <c r="A4302" t="s">
        <v>6402</v>
      </c>
      <c r="B4302" s="7">
        <v>46128</v>
      </c>
      <c r="C4302" t="s">
        <v>4074</v>
      </c>
      <c r="D4302" t="s">
        <v>170</v>
      </c>
      <c r="E4302" t="s">
        <v>48</v>
      </c>
      <c r="F4302">
        <v>28</v>
      </c>
      <c r="G4302" t="s">
        <v>103</v>
      </c>
      <c r="H4302" t="s">
        <v>27</v>
      </c>
      <c r="I4302" t="s">
        <v>131</v>
      </c>
      <c r="J4302" t="s">
        <v>132</v>
      </c>
      <c r="K4302" t="s">
        <v>91</v>
      </c>
      <c r="L4302" t="s">
        <v>133</v>
      </c>
      <c r="M4302">
        <v>1</v>
      </c>
      <c r="N4302" s="2">
        <v>1299</v>
      </c>
      <c r="O4302" s="3">
        <v>0.3</v>
      </c>
      <c r="P4302" s="2">
        <v>610</v>
      </c>
      <c r="Q4302" t="s">
        <v>156</v>
      </c>
      <c r="R4302" t="s">
        <v>33</v>
      </c>
      <c r="S4302" t="s">
        <v>34</v>
      </c>
      <c r="T4302" s="4">
        <v>5</v>
      </c>
      <c r="U4302" s="11">
        <f t="shared" si="67"/>
        <v>1299</v>
      </c>
      <c r="V4302" s="11">
        <f>tbl_EcommerceSales[[#This Row],[Gross_Sales]]*tbl_EcommerceSales[[#This Row],[Discount]]</f>
        <v>389.7</v>
      </c>
      <c r="W4302" s="11">
        <f>tbl_EcommerceSales[[#This Row],[Gross_Sales]]-tbl_EcommerceSales[[#This Row],[Discount_Amount]]</f>
        <v>909.3</v>
      </c>
      <c r="X4302" s="11">
        <f>tbl_EcommerceSales[[#This Row],[Quantity]] * _xlfn.XLOOKUP(tbl_EcommerceSales[[#This Row],[Product_ID]], Product_Master!A:A, Product_Master!F:F)</f>
        <v>610</v>
      </c>
      <c r="Y4302" s="11">
        <f>tbl_EcommerceSales[[#This Row],[Net_Revenue]]-tbl_EcommerceSales[[#This Row],[Total_Cost]]</f>
        <v>299.29999999999995</v>
      </c>
      <c r="Z4302" s="9">
        <f>IFERROR(#REF!/tbl_EcommerceSales[[#This Row],[Total_Cost]], 0)</f>
        <v>0</v>
      </c>
      <c r="AA4302" t="str">
        <f>TEXT(tbl_EcommerceSales[[#This Row],[Order_Date]],"mmm")</f>
        <v>Apr</v>
      </c>
      <c r="AB4302">
        <f>YEAR(tbl_EcommerceSales[[#This Row],[Order_Date]])</f>
        <v>2026</v>
      </c>
      <c r="AC4302" t="str">
        <f>IF(tbl_EcommerceSales[[#This Row],[Age]]&lt;18,"Under 18",IF(tbl_EcommerceSales[[#This Row],[Age]]&lt;=25,"18-25",IF(tbl_EcommerceSales[[#This Row],[Age]]&lt;=35,"26-35",IF(tbl_EcommerceSales[[#This Row],[Age]]&lt;=45,"36-45",IF(tbl_EcommerceSales[[#This Row],[Age]]&lt;=55,"46-55","56+")))))</f>
        <v>26-35</v>
      </c>
    </row>
    <row r="4303" spans="1:29" x14ac:dyDescent="0.35">
      <c r="A4303" t="s">
        <v>6403</v>
      </c>
      <c r="B4303" s="7">
        <v>46128</v>
      </c>
      <c r="C4303" t="s">
        <v>6197</v>
      </c>
      <c r="D4303" t="s">
        <v>189</v>
      </c>
      <c r="E4303" t="s">
        <v>25</v>
      </c>
      <c r="F4303">
        <v>47</v>
      </c>
      <c r="G4303" t="s">
        <v>186</v>
      </c>
      <c r="H4303" t="s">
        <v>72</v>
      </c>
      <c r="I4303" t="s">
        <v>212</v>
      </c>
      <c r="J4303" t="s">
        <v>213</v>
      </c>
      <c r="K4303" t="s">
        <v>177</v>
      </c>
      <c r="L4303" t="s">
        <v>178</v>
      </c>
      <c r="M4303">
        <v>2</v>
      </c>
      <c r="N4303" s="2">
        <v>2499</v>
      </c>
      <c r="O4303" s="3">
        <v>0.05</v>
      </c>
      <c r="P4303" s="2">
        <v>2900</v>
      </c>
      <c r="Q4303" t="s">
        <v>76</v>
      </c>
      <c r="R4303" t="s">
        <v>33</v>
      </c>
      <c r="S4303" t="s">
        <v>57</v>
      </c>
      <c r="T4303" s="4">
        <v>1</v>
      </c>
      <c r="U4303" s="11">
        <f t="shared" si="67"/>
        <v>4998</v>
      </c>
      <c r="V4303" s="11">
        <f>tbl_EcommerceSales[[#This Row],[Gross_Sales]]*tbl_EcommerceSales[[#This Row],[Discount]]</f>
        <v>249.9</v>
      </c>
      <c r="W4303" s="11">
        <f>tbl_EcommerceSales[[#This Row],[Gross_Sales]]-tbl_EcommerceSales[[#This Row],[Discount_Amount]]</f>
        <v>4748.1000000000004</v>
      </c>
      <c r="X4303" s="11">
        <f>tbl_EcommerceSales[[#This Row],[Quantity]] * _xlfn.XLOOKUP(tbl_EcommerceSales[[#This Row],[Product_ID]], Product_Master!A:A, Product_Master!F:F)</f>
        <v>2900</v>
      </c>
      <c r="Y4303" s="11">
        <f>tbl_EcommerceSales[[#This Row],[Net_Revenue]]-tbl_EcommerceSales[[#This Row],[Total_Cost]]</f>
        <v>1848.1000000000004</v>
      </c>
      <c r="Z4303" s="9">
        <f>IFERROR(#REF!/tbl_EcommerceSales[[#This Row],[Total_Cost]], 0)</f>
        <v>0</v>
      </c>
      <c r="AA4303" t="str">
        <f>TEXT(tbl_EcommerceSales[[#This Row],[Order_Date]],"mmm")</f>
        <v>Apr</v>
      </c>
      <c r="AB4303">
        <f>YEAR(tbl_EcommerceSales[[#This Row],[Order_Date]])</f>
        <v>2026</v>
      </c>
      <c r="AC4303" t="str">
        <f>IF(tbl_EcommerceSales[[#This Row],[Age]]&lt;18,"Under 18",IF(tbl_EcommerceSales[[#This Row],[Age]]&lt;=25,"18-25",IF(tbl_EcommerceSales[[#This Row],[Age]]&lt;=35,"26-35",IF(tbl_EcommerceSales[[#This Row],[Age]]&lt;=45,"36-45",IF(tbl_EcommerceSales[[#This Row],[Age]]&lt;=55,"46-55","56+")))))</f>
        <v>46-55</v>
      </c>
    </row>
    <row r="4304" spans="1:29" x14ac:dyDescent="0.35">
      <c r="A4304" t="s">
        <v>6404</v>
      </c>
      <c r="B4304" s="7">
        <v>46128</v>
      </c>
      <c r="C4304" t="s">
        <v>3647</v>
      </c>
      <c r="D4304" t="s">
        <v>66</v>
      </c>
      <c r="E4304" t="s">
        <v>25</v>
      </c>
      <c r="F4304">
        <v>26</v>
      </c>
      <c r="G4304" t="s">
        <v>52</v>
      </c>
      <c r="H4304" t="s">
        <v>27</v>
      </c>
      <c r="I4304" t="s">
        <v>200</v>
      </c>
      <c r="J4304" t="s">
        <v>201</v>
      </c>
      <c r="K4304" t="s">
        <v>91</v>
      </c>
      <c r="L4304" t="s">
        <v>202</v>
      </c>
      <c r="M4304">
        <v>1</v>
      </c>
      <c r="N4304" s="2">
        <v>899</v>
      </c>
      <c r="O4304" s="3">
        <v>0.05</v>
      </c>
      <c r="P4304" s="2">
        <v>420</v>
      </c>
      <c r="Q4304" t="s">
        <v>319</v>
      </c>
      <c r="R4304" t="s">
        <v>33</v>
      </c>
      <c r="S4304" t="s">
        <v>57</v>
      </c>
      <c r="T4304" s="4">
        <v>2</v>
      </c>
      <c r="U4304" s="11">
        <f t="shared" si="67"/>
        <v>899</v>
      </c>
      <c r="V4304" s="11">
        <f>tbl_EcommerceSales[[#This Row],[Gross_Sales]]*tbl_EcommerceSales[[#This Row],[Discount]]</f>
        <v>44.95</v>
      </c>
      <c r="W4304" s="11">
        <f>tbl_EcommerceSales[[#This Row],[Gross_Sales]]-tbl_EcommerceSales[[#This Row],[Discount_Amount]]</f>
        <v>854.05</v>
      </c>
      <c r="X4304" s="11">
        <f>tbl_EcommerceSales[[#This Row],[Quantity]] * _xlfn.XLOOKUP(tbl_EcommerceSales[[#This Row],[Product_ID]], Product_Master!A:A, Product_Master!F:F)</f>
        <v>420</v>
      </c>
      <c r="Y4304" s="11">
        <f>tbl_EcommerceSales[[#This Row],[Net_Revenue]]-tbl_EcommerceSales[[#This Row],[Total_Cost]]</f>
        <v>434.04999999999995</v>
      </c>
      <c r="Z4304" s="9">
        <f>IFERROR(#REF!/tbl_EcommerceSales[[#This Row],[Total_Cost]], 0)</f>
        <v>0</v>
      </c>
      <c r="AA4304" t="str">
        <f>TEXT(tbl_EcommerceSales[[#This Row],[Order_Date]],"mmm")</f>
        <v>Apr</v>
      </c>
      <c r="AB4304">
        <f>YEAR(tbl_EcommerceSales[[#This Row],[Order_Date]])</f>
        <v>2026</v>
      </c>
      <c r="AC4304" t="str">
        <f>IF(tbl_EcommerceSales[[#This Row],[Age]]&lt;18,"Under 18",IF(tbl_EcommerceSales[[#This Row],[Age]]&lt;=25,"18-25",IF(tbl_EcommerceSales[[#This Row],[Age]]&lt;=35,"26-35",IF(tbl_EcommerceSales[[#This Row],[Age]]&lt;=45,"36-45",IF(tbl_EcommerceSales[[#This Row],[Age]]&lt;=55,"46-55","56+")))))</f>
        <v>26-35</v>
      </c>
    </row>
    <row r="4305" spans="1:29" x14ac:dyDescent="0.35">
      <c r="A4305" t="s">
        <v>6405</v>
      </c>
      <c r="B4305" s="7">
        <v>46128</v>
      </c>
      <c r="C4305" t="s">
        <v>3145</v>
      </c>
      <c r="D4305" t="s">
        <v>251</v>
      </c>
      <c r="E4305" t="s">
        <v>25</v>
      </c>
      <c r="F4305">
        <v>30</v>
      </c>
      <c r="G4305" t="s">
        <v>145</v>
      </c>
      <c r="H4305" t="s">
        <v>39</v>
      </c>
      <c r="I4305" t="s">
        <v>73</v>
      </c>
      <c r="J4305" t="s">
        <v>74</v>
      </c>
      <c r="K4305" t="s">
        <v>55</v>
      </c>
      <c r="L4305" t="s">
        <v>75</v>
      </c>
      <c r="M4305">
        <v>3</v>
      </c>
      <c r="N4305" s="2">
        <v>2899</v>
      </c>
      <c r="O4305" s="3">
        <v>0.2</v>
      </c>
      <c r="P4305" s="2">
        <v>5100</v>
      </c>
      <c r="Q4305" t="s">
        <v>32</v>
      </c>
      <c r="R4305" t="s">
        <v>33</v>
      </c>
      <c r="S4305" t="s">
        <v>34</v>
      </c>
      <c r="T4305" s="4">
        <v>3</v>
      </c>
      <c r="U4305" s="11">
        <f t="shared" si="67"/>
        <v>8697</v>
      </c>
      <c r="V4305" s="11">
        <f>tbl_EcommerceSales[[#This Row],[Gross_Sales]]*tbl_EcommerceSales[[#This Row],[Discount]]</f>
        <v>1739.4</v>
      </c>
      <c r="W4305" s="11">
        <f>tbl_EcommerceSales[[#This Row],[Gross_Sales]]-tbl_EcommerceSales[[#This Row],[Discount_Amount]]</f>
        <v>6957.6</v>
      </c>
      <c r="X4305" s="11">
        <f>tbl_EcommerceSales[[#This Row],[Quantity]] * _xlfn.XLOOKUP(tbl_EcommerceSales[[#This Row],[Product_ID]], Product_Master!A:A, Product_Master!F:F)</f>
        <v>5100</v>
      </c>
      <c r="Y4305" s="11">
        <f>tbl_EcommerceSales[[#This Row],[Net_Revenue]]-tbl_EcommerceSales[[#This Row],[Total_Cost]]</f>
        <v>1857.6000000000004</v>
      </c>
      <c r="Z4305" s="9">
        <f>IFERROR(#REF!/tbl_EcommerceSales[[#This Row],[Total_Cost]], 0)</f>
        <v>0</v>
      </c>
      <c r="AA4305" t="str">
        <f>TEXT(tbl_EcommerceSales[[#This Row],[Order_Date]],"mmm")</f>
        <v>Apr</v>
      </c>
      <c r="AB4305">
        <f>YEAR(tbl_EcommerceSales[[#This Row],[Order_Date]])</f>
        <v>2026</v>
      </c>
      <c r="AC4305" t="str">
        <f>IF(tbl_EcommerceSales[[#This Row],[Age]]&lt;18,"Under 18",IF(tbl_EcommerceSales[[#This Row],[Age]]&lt;=25,"18-25",IF(tbl_EcommerceSales[[#This Row],[Age]]&lt;=35,"26-35",IF(tbl_EcommerceSales[[#This Row],[Age]]&lt;=45,"36-45",IF(tbl_EcommerceSales[[#This Row],[Age]]&lt;=55,"46-55","56+")))))</f>
        <v>26-35</v>
      </c>
    </row>
    <row r="4306" spans="1:29" x14ac:dyDescent="0.35">
      <c r="A4306" t="s">
        <v>6406</v>
      </c>
      <c r="B4306" s="7">
        <v>46128</v>
      </c>
      <c r="C4306" t="s">
        <v>977</v>
      </c>
      <c r="D4306" t="s">
        <v>189</v>
      </c>
      <c r="E4306" t="s">
        <v>48</v>
      </c>
      <c r="F4306">
        <v>27</v>
      </c>
      <c r="G4306" t="s">
        <v>122</v>
      </c>
      <c r="H4306" t="s">
        <v>72</v>
      </c>
      <c r="I4306" t="s">
        <v>276</v>
      </c>
      <c r="J4306" t="s">
        <v>277</v>
      </c>
      <c r="K4306" t="s">
        <v>30</v>
      </c>
      <c r="L4306" t="s">
        <v>278</v>
      </c>
      <c r="M4306">
        <v>2</v>
      </c>
      <c r="N4306" s="2">
        <v>1599</v>
      </c>
      <c r="O4306" s="3">
        <v>0.15</v>
      </c>
      <c r="P4306" s="2">
        <v>1700</v>
      </c>
      <c r="Q4306" t="s">
        <v>319</v>
      </c>
      <c r="R4306" t="s">
        <v>93</v>
      </c>
      <c r="S4306" t="s">
        <v>34</v>
      </c>
      <c r="T4306" s="4">
        <v>4</v>
      </c>
      <c r="U4306" s="11">
        <f t="shared" si="67"/>
        <v>3198</v>
      </c>
      <c r="V4306" s="11">
        <f>tbl_EcommerceSales[[#This Row],[Gross_Sales]]*tbl_EcommerceSales[[#This Row],[Discount]]</f>
        <v>479.7</v>
      </c>
      <c r="W4306" s="11">
        <f>tbl_EcommerceSales[[#This Row],[Gross_Sales]]-tbl_EcommerceSales[[#This Row],[Discount_Amount]]</f>
        <v>2718.3</v>
      </c>
      <c r="X4306" s="11">
        <f>tbl_EcommerceSales[[#This Row],[Quantity]] * _xlfn.XLOOKUP(tbl_EcommerceSales[[#This Row],[Product_ID]], Product_Master!A:A, Product_Master!F:F)</f>
        <v>1700</v>
      </c>
      <c r="Y4306" s="11">
        <f>tbl_EcommerceSales[[#This Row],[Net_Revenue]]-tbl_EcommerceSales[[#This Row],[Total_Cost]]</f>
        <v>1018.3000000000002</v>
      </c>
      <c r="Z4306" s="9">
        <f>IFERROR(#REF!/tbl_EcommerceSales[[#This Row],[Total_Cost]], 0)</f>
        <v>0</v>
      </c>
      <c r="AA4306" t="str">
        <f>TEXT(tbl_EcommerceSales[[#This Row],[Order_Date]],"mmm")</f>
        <v>Apr</v>
      </c>
      <c r="AB4306">
        <f>YEAR(tbl_EcommerceSales[[#This Row],[Order_Date]])</f>
        <v>2026</v>
      </c>
      <c r="AC4306" t="str">
        <f>IF(tbl_EcommerceSales[[#This Row],[Age]]&lt;18,"Under 18",IF(tbl_EcommerceSales[[#This Row],[Age]]&lt;=25,"18-25",IF(tbl_EcommerceSales[[#This Row],[Age]]&lt;=35,"26-35",IF(tbl_EcommerceSales[[#This Row],[Age]]&lt;=45,"36-45",IF(tbl_EcommerceSales[[#This Row],[Age]]&lt;=55,"46-55","56+")))))</f>
        <v>26-35</v>
      </c>
    </row>
    <row r="4307" spans="1:29" x14ac:dyDescent="0.35">
      <c r="A4307" t="s">
        <v>6407</v>
      </c>
      <c r="B4307" s="7">
        <v>46128</v>
      </c>
      <c r="C4307" t="s">
        <v>2223</v>
      </c>
      <c r="D4307" t="s">
        <v>106</v>
      </c>
      <c r="E4307" t="s">
        <v>48</v>
      </c>
      <c r="F4307">
        <v>22</v>
      </c>
      <c r="G4307" t="s">
        <v>246</v>
      </c>
      <c r="H4307" t="s">
        <v>27</v>
      </c>
      <c r="I4307" t="s">
        <v>131</v>
      </c>
      <c r="J4307" t="s">
        <v>132</v>
      </c>
      <c r="K4307" t="s">
        <v>91</v>
      </c>
      <c r="L4307" t="s">
        <v>133</v>
      </c>
      <c r="M4307">
        <v>2</v>
      </c>
      <c r="N4307" s="2">
        <v>1299</v>
      </c>
      <c r="O4307" s="3">
        <v>0.05</v>
      </c>
      <c r="P4307" s="2">
        <v>1220</v>
      </c>
      <c r="Q4307" t="s">
        <v>123</v>
      </c>
      <c r="R4307" t="s">
        <v>33</v>
      </c>
      <c r="S4307" t="s">
        <v>57</v>
      </c>
      <c r="T4307" s="4">
        <v>5</v>
      </c>
      <c r="U4307" s="11">
        <f t="shared" si="67"/>
        <v>2598</v>
      </c>
      <c r="V4307" s="11">
        <f>tbl_EcommerceSales[[#This Row],[Gross_Sales]]*tbl_EcommerceSales[[#This Row],[Discount]]</f>
        <v>129.9</v>
      </c>
      <c r="W4307" s="11">
        <f>tbl_EcommerceSales[[#This Row],[Gross_Sales]]-tbl_EcommerceSales[[#This Row],[Discount_Amount]]</f>
        <v>2468.1</v>
      </c>
      <c r="X4307" s="11">
        <f>tbl_EcommerceSales[[#This Row],[Quantity]] * _xlfn.XLOOKUP(tbl_EcommerceSales[[#This Row],[Product_ID]], Product_Master!A:A, Product_Master!F:F)</f>
        <v>1220</v>
      </c>
      <c r="Y4307" s="11">
        <f>tbl_EcommerceSales[[#This Row],[Net_Revenue]]-tbl_EcommerceSales[[#This Row],[Total_Cost]]</f>
        <v>1248.0999999999999</v>
      </c>
      <c r="Z4307" s="9">
        <f>IFERROR(#REF!/tbl_EcommerceSales[[#This Row],[Total_Cost]], 0)</f>
        <v>0</v>
      </c>
      <c r="AA4307" t="str">
        <f>TEXT(tbl_EcommerceSales[[#This Row],[Order_Date]],"mmm")</f>
        <v>Apr</v>
      </c>
      <c r="AB4307">
        <f>YEAR(tbl_EcommerceSales[[#This Row],[Order_Date]])</f>
        <v>2026</v>
      </c>
      <c r="AC4307" t="str">
        <f>IF(tbl_EcommerceSales[[#This Row],[Age]]&lt;18,"Under 18",IF(tbl_EcommerceSales[[#This Row],[Age]]&lt;=25,"18-25",IF(tbl_EcommerceSales[[#This Row],[Age]]&lt;=35,"26-35",IF(tbl_EcommerceSales[[#This Row],[Age]]&lt;=45,"36-45",IF(tbl_EcommerceSales[[#This Row],[Age]]&lt;=55,"46-55","56+")))))</f>
        <v>18-25</v>
      </c>
    </row>
    <row r="4308" spans="1:29" x14ac:dyDescent="0.35">
      <c r="A4308" t="s">
        <v>6408</v>
      </c>
      <c r="B4308" s="7">
        <v>46128</v>
      </c>
      <c r="C4308" t="s">
        <v>3886</v>
      </c>
      <c r="D4308" t="s">
        <v>254</v>
      </c>
      <c r="E4308" t="s">
        <v>25</v>
      </c>
      <c r="F4308">
        <v>52</v>
      </c>
      <c r="G4308" t="s">
        <v>211</v>
      </c>
      <c r="H4308" t="s">
        <v>72</v>
      </c>
      <c r="I4308" t="s">
        <v>257</v>
      </c>
      <c r="J4308" t="s">
        <v>258</v>
      </c>
      <c r="K4308" t="s">
        <v>55</v>
      </c>
      <c r="L4308" t="s">
        <v>56</v>
      </c>
      <c r="M4308">
        <v>4</v>
      </c>
      <c r="N4308" s="2">
        <v>1999</v>
      </c>
      <c r="O4308" s="3">
        <v>0.15</v>
      </c>
      <c r="P4308" s="2">
        <v>4200</v>
      </c>
      <c r="Q4308" t="s">
        <v>156</v>
      </c>
      <c r="R4308" t="s">
        <v>33</v>
      </c>
      <c r="S4308" t="s">
        <v>57</v>
      </c>
      <c r="T4308" s="4">
        <v>2</v>
      </c>
      <c r="U4308" s="11">
        <f t="shared" si="67"/>
        <v>7996</v>
      </c>
      <c r="V4308" s="11">
        <f>tbl_EcommerceSales[[#This Row],[Gross_Sales]]*tbl_EcommerceSales[[#This Row],[Discount]]</f>
        <v>1199.3999999999999</v>
      </c>
      <c r="W4308" s="11">
        <f>tbl_EcommerceSales[[#This Row],[Gross_Sales]]-tbl_EcommerceSales[[#This Row],[Discount_Amount]]</f>
        <v>6796.6</v>
      </c>
      <c r="X4308" s="11">
        <f>tbl_EcommerceSales[[#This Row],[Quantity]] * _xlfn.XLOOKUP(tbl_EcommerceSales[[#This Row],[Product_ID]], Product_Master!A:A, Product_Master!F:F)</f>
        <v>4200</v>
      </c>
      <c r="Y4308" s="11">
        <f>tbl_EcommerceSales[[#This Row],[Net_Revenue]]-tbl_EcommerceSales[[#This Row],[Total_Cost]]</f>
        <v>2596.6000000000004</v>
      </c>
      <c r="Z4308" s="9">
        <f>IFERROR(#REF!/tbl_EcommerceSales[[#This Row],[Total_Cost]], 0)</f>
        <v>0</v>
      </c>
      <c r="AA4308" t="str">
        <f>TEXT(tbl_EcommerceSales[[#This Row],[Order_Date]],"mmm")</f>
        <v>Apr</v>
      </c>
      <c r="AB4308">
        <f>YEAR(tbl_EcommerceSales[[#This Row],[Order_Date]])</f>
        <v>2026</v>
      </c>
      <c r="AC4308" t="str">
        <f>IF(tbl_EcommerceSales[[#This Row],[Age]]&lt;18,"Under 18",IF(tbl_EcommerceSales[[#This Row],[Age]]&lt;=25,"18-25",IF(tbl_EcommerceSales[[#This Row],[Age]]&lt;=35,"26-35",IF(tbl_EcommerceSales[[#This Row],[Age]]&lt;=45,"36-45",IF(tbl_EcommerceSales[[#This Row],[Age]]&lt;=55,"46-55","56+")))))</f>
        <v>46-55</v>
      </c>
    </row>
    <row r="4309" spans="1:29" x14ac:dyDescent="0.35">
      <c r="A4309" t="s">
        <v>6409</v>
      </c>
      <c r="B4309" s="7">
        <v>46129</v>
      </c>
      <c r="C4309" t="s">
        <v>5542</v>
      </c>
      <c r="D4309" t="s">
        <v>269</v>
      </c>
      <c r="E4309" t="s">
        <v>25</v>
      </c>
      <c r="F4309">
        <v>30</v>
      </c>
      <c r="G4309" t="s">
        <v>87</v>
      </c>
      <c r="H4309" t="s">
        <v>88</v>
      </c>
      <c r="I4309" t="s">
        <v>126</v>
      </c>
      <c r="J4309" t="s">
        <v>127</v>
      </c>
      <c r="K4309" t="s">
        <v>82</v>
      </c>
      <c r="L4309" t="s">
        <v>83</v>
      </c>
      <c r="M4309">
        <v>2</v>
      </c>
      <c r="N4309" s="2">
        <v>1899</v>
      </c>
      <c r="O4309" s="3">
        <v>0.25</v>
      </c>
      <c r="P4309" s="2">
        <v>2240</v>
      </c>
      <c r="Q4309" t="s">
        <v>123</v>
      </c>
      <c r="R4309" t="s">
        <v>33</v>
      </c>
      <c r="S4309" t="s">
        <v>34</v>
      </c>
      <c r="T4309" s="4">
        <v>3</v>
      </c>
      <c r="U4309" s="11">
        <f t="shared" si="67"/>
        <v>3798</v>
      </c>
      <c r="V4309" s="11">
        <f>tbl_EcommerceSales[[#This Row],[Gross_Sales]]*tbl_EcommerceSales[[#This Row],[Discount]]</f>
        <v>949.5</v>
      </c>
      <c r="W4309" s="11">
        <f>tbl_EcommerceSales[[#This Row],[Gross_Sales]]-tbl_EcommerceSales[[#This Row],[Discount_Amount]]</f>
        <v>2848.5</v>
      </c>
      <c r="X4309" s="11">
        <f>tbl_EcommerceSales[[#This Row],[Quantity]] * _xlfn.XLOOKUP(tbl_EcommerceSales[[#This Row],[Product_ID]], Product_Master!A:A, Product_Master!F:F)</f>
        <v>2240</v>
      </c>
      <c r="Y4309" s="11">
        <f>tbl_EcommerceSales[[#This Row],[Net_Revenue]]-tbl_EcommerceSales[[#This Row],[Total_Cost]]</f>
        <v>608.5</v>
      </c>
      <c r="Z4309" s="9">
        <f>IFERROR(#REF!/tbl_EcommerceSales[[#This Row],[Total_Cost]], 0)</f>
        <v>0</v>
      </c>
      <c r="AA4309" t="str">
        <f>TEXT(tbl_EcommerceSales[[#This Row],[Order_Date]],"mmm")</f>
        <v>Apr</v>
      </c>
      <c r="AB4309">
        <f>YEAR(tbl_EcommerceSales[[#This Row],[Order_Date]])</f>
        <v>2026</v>
      </c>
      <c r="AC4309" t="str">
        <f>IF(tbl_EcommerceSales[[#This Row],[Age]]&lt;18,"Under 18",IF(tbl_EcommerceSales[[#This Row],[Age]]&lt;=25,"18-25",IF(tbl_EcommerceSales[[#This Row],[Age]]&lt;=35,"26-35",IF(tbl_EcommerceSales[[#This Row],[Age]]&lt;=45,"36-45",IF(tbl_EcommerceSales[[#This Row],[Age]]&lt;=55,"46-55","56+")))))</f>
        <v>26-35</v>
      </c>
    </row>
    <row r="4310" spans="1:29" x14ac:dyDescent="0.35">
      <c r="A4310" t="s">
        <v>6410</v>
      </c>
      <c r="B4310" s="7">
        <v>46129</v>
      </c>
      <c r="C4310" t="s">
        <v>491</v>
      </c>
      <c r="D4310" t="s">
        <v>216</v>
      </c>
      <c r="E4310" t="s">
        <v>25</v>
      </c>
      <c r="F4310">
        <v>18</v>
      </c>
      <c r="G4310" t="s">
        <v>171</v>
      </c>
      <c r="H4310" t="s">
        <v>39</v>
      </c>
      <c r="I4310" t="s">
        <v>131</v>
      </c>
      <c r="J4310" t="s">
        <v>132</v>
      </c>
      <c r="K4310" t="s">
        <v>91</v>
      </c>
      <c r="L4310" t="s">
        <v>133</v>
      </c>
      <c r="M4310">
        <v>3</v>
      </c>
      <c r="N4310" s="2">
        <v>1299</v>
      </c>
      <c r="O4310" s="3">
        <v>0</v>
      </c>
      <c r="P4310" s="2">
        <v>1830</v>
      </c>
      <c r="Q4310" t="s">
        <v>44</v>
      </c>
      <c r="R4310" t="s">
        <v>33</v>
      </c>
      <c r="S4310" t="s">
        <v>57</v>
      </c>
      <c r="T4310" s="4">
        <v>4</v>
      </c>
      <c r="U4310" s="11">
        <f t="shared" si="67"/>
        <v>3897</v>
      </c>
      <c r="V4310" s="11">
        <f>tbl_EcommerceSales[[#This Row],[Gross_Sales]]*tbl_EcommerceSales[[#This Row],[Discount]]</f>
        <v>0</v>
      </c>
      <c r="W4310" s="11">
        <f>tbl_EcommerceSales[[#This Row],[Gross_Sales]]-tbl_EcommerceSales[[#This Row],[Discount_Amount]]</f>
        <v>3897</v>
      </c>
      <c r="X4310" s="11">
        <f>tbl_EcommerceSales[[#This Row],[Quantity]] * _xlfn.XLOOKUP(tbl_EcommerceSales[[#This Row],[Product_ID]], Product_Master!A:A, Product_Master!F:F)</f>
        <v>1830</v>
      </c>
      <c r="Y4310" s="11">
        <f>tbl_EcommerceSales[[#This Row],[Net_Revenue]]-tbl_EcommerceSales[[#This Row],[Total_Cost]]</f>
        <v>2067</v>
      </c>
      <c r="Z4310" s="9">
        <f>IFERROR(#REF!/tbl_EcommerceSales[[#This Row],[Total_Cost]], 0)</f>
        <v>0</v>
      </c>
      <c r="AA4310" t="str">
        <f>TEXT(tbl_EcommerceSales[[#This Row],[Order_Date]],"mmm")</f>
        <v>Apr</v>
      </c>
      <c r="AB4310">
        <f>YEAR(tbl_EcommerceSales[[#This Row],[Order_Date]])</f>
        <v>2026</v>
      </c>
      <c r="AC4310" t="str">
        <f>IF(tbl_EcommerceSales[[#This Row],[Age]]&lt;18,"Under 18",IF(tbl_EcommerceSales[[#This Row],[Age]]&lt;=25,"18-25",IF(tbl_EcommerceSales[[#This Row],[Age]]&lt;=35,"26-35",IF(tbl_EcommerceSales[[#This Row],[Age]]&lt;=45,"36-45",IF(tbl_EcommerceSales[[#This Row],[Age]]&lt;=55,"46-55","56+")))))</f>
        <v>18-25</v>
      </c>
    </row>
    <row r="4311" spans="1:29" x14ac:dyDescent="0.35">
      <c r="A4311" t="s">
        <v>6411</v>
      </c>
      <c r="B4311" s="7">
        <v>46129</v>
      </c>
      <c r="C4311" t="s">
        <v>662</v>
      </c>
      <c r="D4311" t="s">
        <v>305</v>
      </c>
      <c r="E4311" t="s">
        <v>25</v>
      </c>
      <c r="F4311">
        <v>23</v>
      </c>
      <c r="G4311" t="s">
        <v>186</v>
      </c>
      <c r="H4311" t="s">
        <v>72</v>
      </c>
      <c r="I4311" t="s">
        <v>126</v>
      </c>
      <c r="J4311" t="s">
        <v>127</v>
      </c>
      <c r="K4311" t="s">
        <v>82</v>
      </c>
      <c r="L4311" t="s">
        <v>83</v>
      </c>
      <c r="M4311">
        <v>1</v>
      </c>
      <c r="N4311" s="2">
        <v>1899</v>
      </c>
      <c r="O4311" s="3">
        <v>0.15</v>
      </c>
      <c r="P4311" s="2">
        <v>1120</v>
      </c>
      <c r="Q4311" t="s">
        <v>44</v>
      </c>
      <c r="R4311" t="s">
        <v>33</v>
      </c>
      <c r="S4311" t="s">
        <v>57</v>
      </c>
      <c r="T4311" s="4">
        <v>4</v>
      </c>
      <c r="U4311" s="11">
        <f t="shared" si="67"/>
        <v>1899</v>
      </c>
      <c r="V4311" s="11">
        <f>tbl_EcommerceSales[[#This Row],[Gross_Sales]]*tbl_EcommerceSales[[#This Row],[Discount]]</f>
        <v>284.84999999999997</v>
      </c>
      <c r="W4311" s="11">
        <f>tbl_EcommerceSales[[#This Row],[Gross_Sales]]-tbl_EcommerceSales[[#This Row],[Discount_Amount]]</f>
        <v>1614.15</v>
      </c>
      <c r="X4311" s="11">
        <f>tbl_EcommerceSales[[#This Row],[Quantity]] * _xlfn.XLOOKUP(tbl_EcommerceSales[[#This Row],[Product_ID]], Product_Master!A:A, Product_Master!F:F)</f>
        <v>1120</v>
      </c>
      <c r="Y4311" s="11">
        <f>tbl_EcommerceSales[[#This Row],[Net_Revenue]]-tbl_EcommerceSales[[#This Row],[Total_Cost]]</f>
        <v>494.15000000000009</v>
      </c>
      <c r="Z4311" s="9">
        <f>IFERROR(#REF!/tbl_EcommerceSales[[#This Row],[Total_Cost]], 0)</f>
        <v>0</v>
      </c>
      <c r="AA4311" t="str">
        <f>TEXT(tbl_EcommerceSales[[#This Row],[Order_Date]],"mmm")</f>
        <v>Apr</v>
      </c>
      <c r="AB4311">
        <f>YEAR(tbl_EcommerceSales[[#This Row],[Order_Date]])</f>
        <v>2026</v>
      </c>
      <c r="AC4311" t="str">
        <f>IF(tbl_EcommerceSales[[#This Row],[Age]]&lt;18,"Under 18",IF(tbl_EcommerceSales[[#This Row],[Age]]&lt;=25,"18-25",IF(tbl_EcommerceSales[[#This Row],[Age]]&lt;=35,"26-35",IF(tbl_EcommerceSales[[#This Row],[Age]]&lt;=45,"36-45",IF(tbl_EcommerceSales[[#This Row],[Age]]&lt;=55,"46-55","56+")))))</f>
        <v>18-25</v>
      </c>
    </row>
    <row r="4312" spans="1:29" x14ac:dyDescent="0.35">
      <c r="A4312" t="s">
        <v>6412</v>
      </c>
      <c r="B4312" s="7">
        <v>46129</v>
      </c>
      <c r="C4312" t="s">
        <v>6064</v>
      </c>
      <c r="D4312" t="s">
        <v>216</v>
      </c>
      <c r="E4312" t="s">
        <v>25</v>
      </c>
      <c r="F4312">
        <v>30</v>
      </c>
      <c r="G4312" t="s">
        <v>192</v>
      </c>
      <c r="H4312" t="s">
        <v>27</v>
      </c>
      <c r="I4312" t="s">
        <v>200</v>
      </c>
      <c r="J4312" t="s">
        <v>201</v>
      </c>
      <c r="K4312" t="s">
        <v>91</v>
      </c>
      <c r="L4312" t="s">
        <v>202</v>
      </c>
      <c r="M4312">
        <v>1</v>
      </c>
      <c r="N4312" s="2">
        <v>899</v>
      </c>
      <c r="O4312" s="3">
        <v>0.1</v>
      </c>
      <c r="P4312" s="2">
        <v>420</v>
      </c>
      <c r="Q4312" t="s">
        <v>32</v>
      </c>
      <c r="R4312" t="s">
        <v>33</v>
      </c>
      <c r="S4312" t="s">
        <v>34</v>
      </c>
      <c r="T4312" s="4">
        <v>1</v>
      </c>
      <c r="U4312" s="11">
        <f t="shared" si="67"/>
        <v>899</v>
      </c>
      <c r="V4312" s="11">
        <f>tbl_EcommerceSales[[#This Row],[Gross_Sales]]*tbl_EcommerceSales[[#This Row],[Discount]]</f>
        <v>89.9</v>
      </c>
      <c r="W4312" s="11">
        <f>tbl_EcommerceSales[[#This Row],[Gross_Sales]]-tbl_EcommerceSales[[#This Row],[Discount_Amount]]</f>
        <v>809.1</v>
      </c>
      <c r="X4312" s="11">
        <f>tbl_EcommerceSales[[#This Row],[Quantity]] * _xlfn.XLOOKUP(tbl_EcommerceSales[[#This Row],[Product_ID]], Product_Master!A:A, Product_Master!F:F)</f>
        <v>420</v>
      </c>
      <c r="Y4312" s="11">
        <f>tbl_EcommerceSales[[#This Row],[Net_Revenue]]-tbl_EcommerceSales[[#This Row],[Total_Cost]]</f>
        <v>389.1</v>
      </c>
      <c r="Z4312" s="9">
        <f>IFERROR(#REF!/tbl_EcommerceSales[[#This Row],[Total_Cost]], 0)</f>
        <v>0</v>
      </c>
      <c r="AA4312" t="str">
        <f>TEXT(tbl_EcommerceSales[[#This Row],[Order_Date]],"mmm")</f>
        <v>Apr</v>
      </c>
      <c r="AB4312">
        <f>YEAR(tbl_EcommerceSales[[#This Row],[Order_Date]])</f>
        <v>2026</v>
      </c>
      <c r="AC4312" t="str">
        <f>IF(tbl_EcommerceSales[[#This Row],[Age]]&lt;18,"Under 18",IF(tbl_EcommerceSales[[#This Row],[Age]]&lt;=25,"18-25",IF(tbl_EcommerceSales[[#This Row],[Age]]&lt;=35,"26-35",IF(tbl_EcommerceSales[[#This Row],[Age]]&lt;=45,"36-45",IF(tbl_EcommerceSales[[#This Row],[Age]]&lt;=55,"46-55","56+")))))</f>
        <v>26-35</v>
      </c>
    </row>
    <row r="4313" spans="1:29" x14ac:dyDescent="0.35">
      <c r="A4313" t="s">
        <v>6413</v>
      </c>
      <c r="B4313" s="7">
        <v>46129</v>
      </c>
      <c r="C4313" t="s">
        <v>660</v>
      </c>
      <c r="D4313" t="s">
        <v>116</v>
      </c>
      <c r="E4313" t="s">
        <v>25</v>
      </c>
      <c r="F4313">
        <v>44</v>
      </c>
      <c r="G4313" t="s">
        <v>142</v>
      </c>
      <c r="H4313" t="s">
        <v>88</v>
      </c>
      <c r="I4313" t="s">
        <v>290</v>
      </c>
      <c r="J4313" t="s">
        <v>291</v>
      </c>
      <c r="K4313" t="s">
        <v>30</v>
      </c>
      <c r="L4313" t="s">
        <v>31</v>
      </c>
      <c r="M4313">
        <v>1</v>
      </c>
      <c r="N4313" s="2">
        <v>3499</v>
      </c>
      <c r="O4313" s="3">
        <v>0.1</v>
      </c>
      <c r="P4313" s="2">
        <v>2250</v>
      </c>
      <c r="Q4313" t="s">
        <v>76</v>
      </c>
      <c r="R4313" t="s">
        <v>33</v>
      </c>
      <c r="S4313" t="s">
        <v>34</v>
      </c>
      <c r="T4313" s="4">
        <v>5</v>
      </c>
      <c r="U4313" s="11">
        <f t="shared" si="67"/>
        <v>3499</v>
      </c>
      <c r="V4313" s="11">
        <f>tbl_EcommerceSales[[#This Row],[Gross_Sales]]*tbl_EcommerceSales[[#This Row],[Discount]]</f>
        <v>349.90000000000003</v>
      </c>
      <c r="W4313" s="11">
        <f>tbl_EcommerceSales[[#This Row],[Gross_Sales]]-tbl_EcommerceSales[[#This Row],[Discount_Amount]]</f>
        <v>3149.1</v>
      </c>
      <c r="X4313" s="11">
        <f>tbl_EcommerceSales[[#This Row],[Quantity]] * _xlfn.XLOOKUP(tbl_EcommerceSales[[#This Row],[Product_ID]], Product_Master!A:A, Product_Master!F:F)</f>
        <v>2250</v>
      </c>
      <c r="Y4313" s="11">
        <f>tbl_EcommerceSales[[#This Row],[Net_Revenue]]-tbl_EcommerceSales[[#This Row],[Total_Cost]]</f>
        <v>899.09999999999991</v>
      </c>
      <c r="Z4313" s="9">
        <f>IFERROR(#REF!/tbl_EcommerceSales[[#This Row],[Total_Cost]], 0)</f>
        <v>0</v>
      </c>
      <c r="AA4313" t="str">
        <f>TEXT(tbl_EcommerceSales[[#This Row],[Order_Date]],"mmm")</f>
        <v>Apr</v>
      </c>
      <c r="AB4313">
        <f>YEAR(tbl_EcommerceSales[[#This Row],[Order_Date]])</f>
        <v>2026</v>
      </c>
      <c r="AC4313" t="str">
        <f>IF(tbl_EcommerceSales[[#This Row],[Age]]&lt;18,"Under 18",IF(tbl_EcommerceSales[[#This Row],[Age]]&lt;=25,"18-25",IF(tbl_EcommerceSales[[#This Row],[Age]]&lt;=35,"26-35",IF(tbl_EcommerceSales[[#This Row],[Age]]&lt;=45,"36-45",IF(tbl_EcommerceSales[[#This Row],[Age]]&lt;=55,"46-55","56+")))))</f>
        <v>36-45</v>
      </c>
    </row>
    <row r="4314" spans="1:29" x14ac:dyDescent="0.35">
      <c r="A4314" t="s">
        <v>6414</v>
      </c>
      <c r="B4314" s="7">
        <v>46129</v>
      </c>
      <c r="C4314" t="s">
        <v>6415</v>
      </c>
      <c r="D4314" t="s">
        <v>216</v>
      </c>
      <c r="E4314" t="s">
        <v>25</v>
      </c>
      <c r="F4314">
        <v>30</v>
      </c>
      <c r="G4314" t="s">
        <v>174</v>
      </c>
      <c r="H4314" t="s">
        <v>39</v>
      </c>
      <c r="I4314" t="s">
        <v>517</v>
      </c>
      <c r="J4314" t="s">
        <v>518</v>
      </c>
      <c r="K4314" t="s">
        <v>30</v>
      </c>
      <c r="L4314" t="s">
        <v>278</v>
      </c>
      <c r="M4314">
        <v>1</v>
      </c>
      <c r="N4314" s="2">
        <v>1299</v>
      </c>
      <c r="O4314" s="3">
        <v>0.25</v>
      </c>
      <c r="P4314" s="2">
        <v>690</v>
      </c>
      <c r="Q4314" t="s">
        <v>156</v>
      </c>
      <c r="R4314" t="s">
        <v>33</v>
      </c>
      <c r="S4314" t="s">
        <v>34</v>
      </c>
      <c r="T4314" s="4">
        <v>3</v>
      </c>
      <c r="U4314" s="11">
        <f t="shared" si="67"/>
        <v>1299</v>
      </c>
      <c r="V4314" s="11">
        <f>tbl_EcommerceSales[[#This Row],[Gross_Sales]]*tbl_EcommerceSales[[#This Row],[Discount]]</f>
        <v>324.75</v>
      </c>
      <c r="W4314" s="11">
        <f>tbl_EcommerceSales[[#This Row],[Gross_Sales]]-tbl_EcommerceSales[[#This Row],[Discount_Amount]]</f>
        <v>974.25</v>
      </c>
      <c r="X4314" s="11">
        <f>tbl_EcommerceSales[[#This Row],[Quantity]] * _xlfn.XLOOKUP(tbl_EcommerceSales[[#This Row],[Product_ID]], Product_Master!A:A, Product_Master!F:F)</f>
        <v>690</v>
      </c>
      <c r="Y4314" s="11">
        <f>tbl_EcommerceSales[[#This Row],[Net_Revenue]]-tbl_EcommerceSales[[#This Row],[Total_Cost]]</f>
        <v>284.25</v>
      </c>
      <c r="Z4314" s="9">
        <f>IFERROR(#REF!/tbl_EcommerceSales[[#This Row],[Total_Cost]], 0)</f>
        <v>0</v>
      </c>
      <c r="AA4314" t="str">
        <f>TEXT(tbl_EcommerceSales[[#This Row],[Order_Date]],"mmm")</f>
        <v>Apr</v>
      </c>
      <c r="AB4314">
        <f>YEAR(tbl_EcommerceSales[[#This Row],[Order_Date]])</f>
        <v>2026</v>
      </c>
      <c r="AC4314" t="str">
        <f>IF(tbl_EcommerceSales[[#This Row],[Age]]&lt;18,"Under 18",IF(tbl_EcommerceSales[[#This Row],[Age]]&lt;=25,"18-25",IF(tbl_EcommerceSales[[#This Row],[Age]]&lt;=35,"26-35",IF(tbl_EcommerceSales[[#This Row],[Age]]&lt;=45,"36-45",IF(tbl_EcommerceSales[[#This Row],[Age]]&lt;=55,"46-55","56+")))))</f>
        <v>26-35</v>
      </c>
    </row>
    <row r="4315" spans="1:29" x14ac:dyDescent="0.35">
      <c r="A4315" t="s">
        <v>6416</v>
      </c>
      <c r="B4315" s="7">
        <v>46130</v>
      </c>
      <c r="C4315" t="s">
        <v>6385</v>
      </c>
      <c r="D4315" t="s">
        <v>102</v>
      </c>
      <c r="E4315" t="s">
        <v>48</v>
      </c>
      <c r="F4315">
        <v>31</v>
      </c>
      <c r="G4315" t="s">
        <v>71</v>
      </c>
      <c r="H4315" t="s">
        <v>72</v>
      </c>
      <c r="I4315" t="s">
        <v>294</v>
      </c>
      <c r="J4315" t="s">
        <v>295</v>
      </c>
      <c r="K4315" t="s">
        <v>91</v>
      </c>
      <c r="L4315" t="s">
        <v>296</v>
      </c>
      <c r="M4315">
        <v>3</v>
      </c>
      <c r="N4315" s="2">
        <v>699</v>
      </c>
      <c r="O4315" s="3">
        <v>0.05</v>
      </c>
      <c r="P4315" s="2">
        <v>900</v>
      </c>
      <c r="Q4315" t="s">
        <v>76</v>
      </c>
      <c r="R4315" t="s">
        <v>33</v>
      </c>
      <c r="S4315" t="s">
        <v>34</v>
      </c>
      <c r="T4315" s="4">
        <v>5</v>
      </c>
      <c r="U4315" s="11">
        <f t="shared" si="67"/>
        <v>2097</v>
      </c>
      <c r="V4315" s="11">
        <f>tbl_EcommerceSales[[#This Row],[Gross_Sales]]*tbl_EcommerceSales[[#This Row],[Discount]]</f>
        <v>104.85000000000001</v>
      </c>
      <c r="W4315" s="11">
        <f>tbl_EcommerceSales[[#This Row],[Gross_Sales]]-tbl_EcommerceSales[[#This Row],[Discount_Amount]]</f>
        <v>1992.15</v>
      </c>
      <c r="X4315" s="11">
        <f>tbl_EcommerceSales[[#This Row],[Quantity]] * _xlfn.XLOOKUP(tbl_EcommerceSales[[#This Row],[Product_ID]], Product_Master!A:A, Product_Master!F:F)</f>
        <v>900</v>
      </c>
      <c r="Y4315" s="11">
        <f>tbl_EcommerceSales[[#This Row],[Net_Revenue]]-tbl_EcommerceSales[[#This Row],[Total_Cost]]</f>
        <v>1092.1500000000001</v>
      </c>
      <c r="Z4315" s="9">
        <f>IFERROR(#REF!/tbl_EcommerceSales[[#This Row],[Total_Cost]], 0)</f>
        <v>0</v>
      </c>
      <c r="AA4315" t="str">
        <f>TEXT(tbl_EcommerceSales[[#This Row],[Order_Date]],"mmm")</f>
        <v>Apr</v>
      </c>
      <c r="AB4315">
        <f>YEAR(tbl_EcommerceSales[[#This Row],[Order_Date]])</f>
        <v>2026</v>
      </c>
      <c r="AC4315" t="str">
        <f>IF(tbl_EcommerceSales[[#This Row],[Age]]&lt;18,"Under 18",IF(tbl_EcommerceSales[[#This Row],[Age]]&lt;=25,"18-25",IF(tbl_EcommerceSales[[#This Row],[Age]]&lt;=35,"26-35",IF(tbl_EcommerceSales[[#This Row],[Age]]&lt;=45,"36-45",IF(tbl_EcommerceSales[[#This Row],[Age]]&lt;=55,"46-55","56+")))))</f>
        <v>26-35</v>
      </c>
    </row>
    <row r="4316" spans="1:29" x14ac:dyDescent="0.35">
      <c r="A4316" t="s">
        <v>6417</v>
      </c>
      <c r="B4316" s="7">
        <v>46130</v>
      </c>
      <c r="C4316" t="s">
        <v>6418</v>
      </c>
      <c r="D4316" t="s">
        <v>148</v>
      </c>
      <c r="E4316" t="s">
        <v>48</v>
      </c>
      <c r="F4316">
        <v>34</v>
      </c>
      <c r="G4316" t="s">
        <v>270</v>
      </c>
      <c r="H4316" t="s">
        <v>72</v>
      </c>
      <c r="I4316" t="s">
        <v>67</v>
      </c>
      <c r="J4316" t="s">
        <v>68</v>
      </c>
      <c r="K4316" t="s">
        <v>42</v>
      </c>
      <c r="L4316" t="s">
        <v>43</v>
      </c>
      <c r="M4316">
        <v>1</v>
      </c>
      <c r="N4316" s="2">
        <v>799</v>
      </c>
      <c r="O4316" s="3">
        <v>0.1</v>
      </c>
      <c r="P4316" s="2">
        <v>360</v>
      </c>
      <c r="Q4316" t="s">
        <v>44</v>
      </c>
      <c r="R4316" t="s">
        <v>33</v>
      </c>
      <c r="S4316" t="s">
        <v>57</v>
      </c>
      <c r="T4316" s="4">
        <v>5</v>
      </c>
      <c r="U4316" s="11">
        <f t="shared" si="67"/>
        <v>799</v>
      </c>
      <c r="V4316" s="11">
        <f>tbl_EcommerceSales[[#This Row],[Gross_Sales]]*tbl_EcommerceSales[[#This Row],[Discount]]</f>
        <v>79.900000000000006</v>
      </c>
      <c r="W4316" s="11">
        <f>tbl_EcommerceSales[[#This Row],[Gross_Sales]]-tbl_EcommerceSales[[#This Row],[Discount_Amount]]</f>
        <v>719.1</v>
      </c>
      <c r="X4316" s="11">
        <f>tbl_EcommerceSales[[#This Row],[Quantity]] * _xlfn.XLOOKUP(tbl_EcommerceSales[[#This Row],[Product_ID]], Product_Master!A:A, Product_Master!F:F)</f>
        <v>360</v>
      </c>
      <c r="Y4316" s="11">
        <f>tbl_EcommerceSales[[#This Row],[Net_Revenue]]-tbl_EcommerceSales[[#This Row],[Total_Cost]]</f>
        <v>359.1</v>
      </c>
      <c r="Z4316" s="9">
        <f>IFERROR(#REF!/tbl_EcommerceSales[[#This Row],[Total_Cost]], 0)</f>
        <v>0</v>
      </c>
      <c r="AA4316" t="str">
        <f>TEXT(tbl_EcommerceSales[[#This Row],[Order_Date]],"mmm")</f>
        <v>Apr</v>
      </c>
      <c r="AB4316">
        <f>YEAR(tbl_EcommerceSales[[#This Row],[Order_Date]])</f>
        <v>2026</v>
      </c>
      <c r="AC4316" t="str">
        <f>IF(tbl_EcommerceSales[[#This Row],[Age]]&lt;18,"Under 18",IF(tbl_EcommerceSales[[#This Row],[Age]]&lt;=25,"18-25",IF(tbl_EcommerceSales[[#This Row],[Age]]&lt;=35,"26-35",IF(tbl_EcommerceSales[[#This Row],[Age]]&lt;=45,"36-45",IF(tbl_EcommerceSales[[#This Row],[Age]]&lt;=55,"46-55","56+")))))</f>
        <v>26-35</v>
      </c>
    </row>
    <row r="4317" spans="1:29" x14ac:dyDescent="0.35">
      <c r="A4317" t="s">
        <v>6419</v>
      </c>
      <c r="B4317" s="7">
        <v>46130</v>
      </c>
      <c r="C4317" t="s">
        <v>4559</v>
      </c>
      <c r="D4317" t="s">
        <v>216</v>
      </c>
      <c r="E4317" t="s">
        <v>48</v>
      </c>
      <c r="F4317">
        <v>37</v>
      </c>
      <c r="G4317" t="s">
        <v>122</v>
      </c>
      <c r="H4317" t="s">
        <v>72</v>
      </c>
      <c r="I4317" t="s">
        <v>200</v>
      </c>
      <c r="J4317" t="s">
        <v>201</v>
      </c>
      <c r="K4317" t="s">
        <v>91</v>
      </c>
      <c r="L4317" t="s">
        <v>202</v>
      </c>
      <c r="M4317">
        <v>1</v>
      </c>
      <c r="N4317" s="2">
        <v>899</v>
      </c>
      <c r="O4317" s="3">
        <v>0.2</v>
      </c>
      <c r="P4317" s="2">
        <v>420</v>
      </c>
      <c r="Q4317" t="s">
        <v>76</v>
      </c>
      <c r="R4317" t="s">
        <v>33</v>
      </c>
      <c r="S4317" t="s">
        <v>34</v>
      </c>
      <c r="T4317" s="4">
        <v>4</v>
      </c>
      <c r="U4317" s="11">
        <f t="shared" si="67"/>
        <v>899</v>
      </c>
      <c r="V4317" s="11">
        <f>tbl_EcommerceSales[[#This Row],[Gross_Sales]]*tbl_EcommerceSales[[#This Row],[Discount]]</f>
        <v>179.8</v>
      </c>
      <c r="W4317" s="11">
        <f>tbl_EcommerceSales[[#This Row],[Gross_Sales]]-tbl_EcommerceSales[[#This Row],[Discount_Amount]]</f>
        <v>719.2</v>
      </c>
      <c r="X4317" s="11">
        <f>tbl_EcommerceSales[[#This Row],[Quantity]] * _xlfn.XLOOKUP(tbl_EcommerceSales[[#This Row],[Product_ID]], Product_Master!A:A, Product_Master!F:F)</f>
        <v>420</v>
      </c>
      <c r="Y4317" s="11">
        <f>tbl_EcommerceSales[[#This Row],[Net_Revenue]]-tbl_EcommerceSales[[#This Row],[Total_Cost]]</f>
        <v>299.20000000000005</v>
      </c>
      <c r="Z4317" s="9">
        <f>IFERROR(#REF!/tbl_EcommerceSales[[#This Row],[Total_Cost]], 0)</f>
        <v>0</v>
      </c>
      <c r="AA4317" t="str">
        <f>TEXT(tbl_EcommerceSales[[#This Row],[Order_Date]],"mmm")</f>
        <v>Apr</v>
      </c>
      <c r="AB4317">
        <f>YEAR(tbl_EcommerceSales[[#This Row],[Order_Date]])</f>
        <v>2026</v>
      </c>
      <c r="AC4317" t="str">
        <f>IF(tbl_EcommerceSales[[#This Row],[Age]]&lt;18,"Under 18",IF(tbl_EcommerceSales[[#This Row],[Age]]&lt;=25,"18-25",IF(tbl_EcommerceSales[[#This Row],[Age]]&lt;=35,"26-35",IF(tbl_EcommerceSales[[#This Row],[Age]]&lt;=45,"36-45",IF(tbl_EcommerceSales[[#This Row],[Age]]&lt;=55,"46-55","56+")))))</f>
        <v>36-45</v>
      </c>
    </row>
    <row r="4318" spans="1:29" x14ac:dyDescent="0.35">
      <c r="A4318" t="s">
        <v>6420</v>
      </c>
      <c r="B4318" s="7">
        <v>46130</v>
      </c>
      <c r="C4318" t="s">
        <v>6421</v>
      </c>
      <c r="D4318" t="s">
        <v>24</v>
      </c>
      <c r="E4318" t="s">
        <v>25</v>
      </c>
      <c r="F4318">
        <v>21</v>
      </c>
      <c r="G4318" t="s">
        <v>136</v>
      </c>
      <c r="H4318" t="s">
        <v>88</v>
      </c>
      <c r="I4318" t="s">
        <v>126</v>
      </c>
      <c r="J4318" t="s">
        <v>127</v>
      </c>
      <c r="K4318" t="s">
        <v>82</v>
      </c>
      <c r="L4318" t="s">
        <v>83</v>
      </c>
      <c r="M4318">
        <v>1</v>
      </c>
      <c r="N4318" s="2">
        <v>1899</v>
      </c>
      <c r="O4318" s="3">
        <v>0.15</v>
      </c>
      <c r="P4318" s="2">
        <v>1120</v>
      </c>
      <c r="Q4318" t="s">
        <v>319</v>
      </c>
      <c r="R4318" t="s">
        <v>33</v>
      </c>
      <c r="S4318" t="s">
        <v>57</v>
      </c>
      <c r="T4318" s="4">
        <v>3</v>
      </c>
      <c r="U4318" s="11">
        <f t="shared" si="67"/>
        <v>1899</v>
      </c>
      <c r="V4318" s="11">
        <f>tbl_EcommerceSales[[#This Row],[Gross_Sales]]*tbl_EcommerceSales[[#This Row],[Discount]]</f>
        <v>284.84999999999997</v>
      </c>
      <c r="W4318" s="11">
        <f>tbl_EcommerceSales[[#This Row],[Gross_Sales]]-tbl_EcommerceSales[[#This Row],[Discount_Amount]]</f>
        <v>1614.15</v>
      </c>
      <c r="X4318" s="11">
        <f>tbl_EcommerceSales[[#This Row],[Quantity]] * _xlfn.XLOOKUP(tbl_EcommerceSales[[#This Row],[Product_ID]], Product_Master!A:A, Product_Master!F:F)</f>
        <v>1120</v>
      </c>
      <c r="Y4318" s="11">
        <f>tbl_EcommerceSales[[#This Row],[Net_Revenue]]-tbl_EcommerceSales[[#This Row],[Total_Cost]]</f>
        <v>494.15000000000009</v>
      </c>
      <c r="Z4318" s="9">
        <f>IFERROR(#REF!/tbl_EcommerceSales[[#This Row],[Total_Cost]], 0)</f>
        <v>0</v>
      </c>
      <c r="AA4318" t="str">
        <f>TEXT(tbl_EcommerceSales[[#This Row],[Order_Date]],"mmm")</f>
        <v>Apr</v>
      </c>
      <c r="AB4318">
        <f>YEAR(tbl_EcommerceSales[[#This Row],[Order_Date]])</f>
        <v>2026</v>
      </c>
      <c r="AC4318" t="str">
        <f>IF(tbl_EcommerceSales[[#This Row],[Age]]&lt;18,"Under 18",IF(tbl_EcommerceSales[[#This Row],[Age]]&lt;=25,"18-25",IF(tbl_EcommerceSales[[#This Row],[Age]]&lt;=35,"26-35",IF(tbl_EcommerceSales[[#This Row],[Age]]&lt;=45,"36-45",IF(tbl_EcommerceSales[[#This Row],[Age]]&lt;=55,"46-55","56+")))))</f>
        <v>18-25</v>
      </c>
    </row>
    <row r="4319" spans="1:29" x14ac:dyDescent="0.35">
      <c r="A4319" t="s">
        <v>6422</v>
      </c>
      <c r="B4319" s="7">
        <v>46130</v>
      </c>
      <c r="C4319" t="s">
        <v>1392</v>
      </c>
      <c r="D4319" t="s">
        <v>139</v>
      </c>
      <c r="E4319" t="s">
        <v>48</v>
      </c>
      <c r="F4319">
        <v>28</v>
      </c>
      <c r="G4319" t="s">
        <v>142</v>
      </c>
      <c r="H4319" t="s">
        <v>88</v>
      </c>
      <c r="I4319" t="s">
        <v>206</v>
      </c>
      <c r="J4319" t="s">
        <v>207</v>
      </c>
      <c r="K4319" t="s">
        <v>177</v>
      </c>
      <c r="L4319" t="s">
        <v>208</v>
      </c>
      <c r="M4319">
        <v>1</v>
      </c>
      <c r="N4319" s="2">
        <v>2199</v>
      </c>
      <c r="O4319" s="3">
        <v>0.05</v>
      </c>
      <c r="P4319" s="2">
        <v>1250</v>
      </c>
      <c r="Q4319" t="s">
        <v>123</v>
      </c>
      <c r="R4319" t="s">
        <v>93</v>
      </c>
      <c r="S4319" t="s">
        <v>34</v>
      </c>
      <c r="T4319" s="4">
        <v>4</v>
      </c>
      <c r="U4319" s="11">
        <f t="shared" si="67"/>
        <v>2199</v>
      </c>
      <c r="V4319" s="11">
        <f>tbl_EcommerceSales[[#This Row],[Gross_Sales]]*tbl_EcommerceSales[[#This Row],[Discount]]</f>
        <v>109.95</v>
      </c>
      <c r="W4319" s="11">
        <f>tbl_EcommerceSales[[#This Row],[Gross_Sales]]-tbl_EcommerceSales[[#This Row],[Discount_Amount]]</f>
        <v>2089.0500000000002</v>
      </c>
      <c r="X4319" s="11">
        <f>tbl_EcommerceSales[[#This Row],[Quantity]] * _xlfn.XLOOKUP(tbl_EcommerceSales[[#This Row],[Product_ID]], Product_Master!A:A, Product_Master!F:F)</f>
        <v>1250</v>
      </c>
      <c r="Y4319" s="11">
        <f>tbl_EcommerceSales[[#This Row],[Net_Revenue]]-tbl_EcommerceSales[[#This Row],[Total_Cost]]</f>
        <v>839.05000000000018</v>
      </c>
      <c r="Z4319" s="9">
        <f>IFERROR(#REF!/tbl_EcommerceSales[[#This Row],[Total_Cost]], 0)</f>
        <v>0</v>
      </c>
      <c r="AA4319" t="str">
        <f>TEXT(tbl_EcommerceSales[[#This Row],[Order_Date]],"mmm")</f>
        <v>Apr</v>
      </c>
      <c r="AB4319">
        <f>YEAR(tbl_EcommerceSales[[#This Row],[Order_Date]])</f>
        <v>2026</v>
      </c>
      <c r="AC4319" t="str">
        <f>IF(tbl_EcommerceSales[[#This Row],[Age]]&lt;18,"Under 18",IF(tbl_EcommerceSales[[#This Row],[Age]]&lt;=25,"18-25",IF(tbl_EcommerceSales[[#This Row],[Age]]&lt;=35,"26-35",IF(tbl_EcommerceSales[[#This Row],[Age]]&lt;=45,"36-45",IF(tbl_EcommerceSales[[#This Row],[Age]]&lt;=55,"46-55","56+")))))</f>
        <v>26-35</v>
      </c>
    </row>
    <row r="4320" spans="1:29" x14ac:dyDescent="0.35">
      <c r="A4320" t="s">
        <v>6423</v>
      </c>
      <c r="B4320" s="7">
        <v>46130</v>
      </c>
      <c r="C4320" t="s">
        <v>1153</v>
      </c>
      <c r="D4320" t="s">
        <v>227</v>
      </c>
      <c r="E4320" t="s">
        <v>48</v>
      </c>
      <c r="F4320">
        <v>25</v>
      </c>
      <c r="G4320" t="s">
        <v>152</v>
      </c>
      <c r="H4320" t="s">
        <v>72</v>
      </c>
      <c r="I4320" t="s">
        <v>276</v>
      </c>
      <c r="J4320" t="s">
        <v>277</v>
      </c>
      <c r="K4320" t="s">
        <v>30</v>
      </c>
      <c r="L4320" t="s">
        <v>278</v>
      </c>
      <c r="M4320">
        <v>1</v>
      </c>
      <c r="N4320" s="2">
        <v>1599</v>
      </c>
      <c r="O4320" s="3">
        <v>0.2</v>
      </c>
      <c r="P4320" s="2">
        <v>850</v>
      </c>
      <c r="Q4320" t="s">
        <v>123</v>
      </c>
      <c r="R4320" t="s">
        <v>33</v>
      </c>
      <c r="S4320" t="s">
        <v>34</v>
      </c>
      <c r="T4320" s="4">
        <v>5</v>
      </c>
      <c r="U4320" s="11">
        <f t="shared" si="67"/>
        <v>1599</v>
      </c>
      <c r="V4320" s="11">
        <f>tbl_EcommerceSales[[#This Row],[Gross_Sales]]*tbl_EcommerceSales[[#This Row],[Discount]]</f>
        <v>319.8</v>
      </c>
      <c r="W4320" s="11">
        <f>tbl_EcommerceSales[[#This Row],[Gross_Sales]]-tbl_EcommerceSales[[#This Row],[Discount_Amount]]</f>
        <v>1279.2</v>
      </c>
      <c r="X4320" s="11">
        <f>tbl_EcommerceSales[[#This Row],[Quantity]] * _xlfn.XLOOKUP(tbl_EcommerceSales[[#This Row],[Product_ID]], Product_Master!A:A, Product_Master!F:F)</f>
        <v>850</v>
      </c>
      <c r="Y4320" s="11">
        <f>tbl_EcommerceSales[[#This Row],[Net_Revenue]]-tbl_EcommerceSales[[#This Row],[Total_Cost]]</f>
        <v>429.20000000000005</v>
      </c>
      <c r="Z4320" s="9">
        <f>IFERROR(#REF!/tbl_EcommerceSales[[#This Row],[Total_Cost]], 0)</f>
        <v>0</v>
      </c>
      <c r="AA4320" t="str">
        <f>TEXT(tbl_EcommerceSales[[#This Row],[Order_Date]],"mmm")</f>
        <v>Apr</v>
      </c>
      <c r="AB4320">
        <f>YEAR(tbl_EcommerceSales[[#This Row],[Order_Date]])</f>
        <v>2026</v>
      </c>
      <c r="AC4320" t="str">
        <f>IF(tbl_EcommerceSales[[#This Row],[Age]]&lt;18,"Under 18",IF(tbl_EcommerceSales[[#This Row],[Age]]&lt;=25,"18-25",IF(tbl_EcommerceSales[[#This Row],[Age]]&lt;=35,"26-35",IF(tbl_EcommerceSales[[#This Row],[Age]]&lt;=45,"36-45",IF(tbl_EcommerceSales[[#This Row],[Age]]&lt;=55,"46-55","56+")))))</f>
        <v>18-25</v>
      </c>
    </row>
    <row r="4321" spans="1:29" x14ac:dyDescent="0.35">
      <c r="A4321" t="s">
        <v>6424</v>
      </c>
      <c r="B4321" s="7">
        <v>46131</v>
      </c>
      <c r="C4321" t="s">
        <v>534</v>
      </c>
      <c r="D4321" t="s">
        <v>110</v>
      </c>
      <c r="E4321" t="s">
        <v>48</v>
      </c>
      <c r="F4321">
        <v>37</v>
      </c>
      <c r="G4321" t="s">
        <v>289</v>
      </c>
      <c r="H4321" t="s">
        <v>88</v>
      </c>
      <c r="I4321" t="s">
        <v>349</v>
      </c>
      <c r="J4321" t="s">
        <v>350</v>
      </c>
      <c r="K4321" t="s">
        <v>82</v>
      </c>
      <c r="L4321" t="s">
        <v>238</v>
      </c>
      <c r="M4321">
        <v>1</v>
      </c>
      <c r="N4321" s="2">
        <v>1599</v>
      </c>
      <c r="O4321" s="3">
        <v>0.1</v>
      </c>
      <c r="P4321" s="2">
        <v>920</v>
      </c>
      <c r="Q4321" t="s">
        <v>32</v>
      </c>
      <c r="R4321" t="s">
        <v>33</v>
      </c>
      <c r="S4321" t="s">
        <v>57</v>
      </c>
      <c r="T4321" s="4">
        <v>5</v>
      </c>
      <c r="U4321" s="11">
        <f t="shared" si="67"/>
        <v>1599</v>
      </c>
      <c r="V4321" s="11">
        <f>tbl_EcommerceSales[[#This Row],[Gross_Sales]]*tbl_EcommerceSales[[#This Row],[Discount]]</f>
        <v>159.9</v>
      </c>
      <c r="W4321" s="11">
        <f>tbl_EcommerceSales[[#This Row],[Gross_Sales]]-tbl_EcommerceSales[[#This Row],[Discount_Amount]]</f>
        <v>1439.1</v>
      </c>
      <c r="X4321" s="11">
        <f>tbl_EcommerceSales[[#This Row],[Quantity]] * _xlfn.XLOOKUP(tbl_EcommerceSales[[#This Row],[Product_ID]], Product_Master!A:A, Product_Master!F:F)</f>
        <v>920</v>
      </c>
      <c r="Y4321" s="11">
        <f>tbl_EcommerceSales[[#This Row],[Net_Revenue]]-tbl_EcommerceSales[[#This Row],[Total_Cost]]</f>
        <v>519.09999999999991</v>
      </c>
      <c r="Z4321" s="9">
        <f>IFERROR(#REF!/tbl_EcommerceSales[[#This Row],[Total_Cost]], 0)</f>
        <v>0</v>
      </c>
      <c r="AA4321" t="str">
        <f>TEXT(tbl_EcommerceSales[[#This Row],[Order_Date]],"mmm")</f>
        <v>Apr</v>
      </c>
      <c r="AB4321">
        <f>YEAR(tbl_EcommerceSales[[#This Row],[Order_Date]])</f>
        <v>2026</v>
      </c>
      <c r="AC4321" t="str">
        <f>IF(tbl_EcommerceSales[[#This Row],[Age]]&lt;18,"Under 18",IF(tbl_EcommerceSales[[#This Row],[Age]]&lt;=25,"18-25",IF(tbl_EcommerceSales[[#This Row],[Age]]&lt;=35,"26-35",IF(tbl_EcommerceSales[[#This Row],[Age]]&lt;=45,"36-45",IF(tbl_EcommerceSales[[#This Row],[Age]]&lt;=55,"46-55","56+")))))</f>
        <v>36-45</v>
      </c>
    </row>
    <row r="4322" spans="1:29" x14ac:dyDescent="0.35">
      <c r="A4322" t="s">
        <v>6425</v>
      </c>
      <c r="B4322" s="7">
        <v>46131</v>
      </c>
      <c r="C4322" t="s">
        <v>3775</v>
      </c>
      <c r="D4322" t="s">
        <v>151</v>
      </c>
      <c r="E4322" t="s">
        <v>48</v>
      </c>
      <c r="F4322">
        <v>34</v>
      </c>
      <c r="G4322" t="s">
        <v>61</v>
      </c>
      <c r="H4322" t="s">
        <v>27</v>
      </c>
      <c r="I4322" t="s">
        <v>126</v>
      </c>
      <c r="J4322" t="s">
        <v>127</v>
      </c>
      <c r="K4322" t="s">
        <v>82</v>
      </c>
      <c r="L4322" t="s">
        <v>83</v>
      </c>
      <c r="M4322">
        <v>1</v>
      </c>
      <c r="N4322" s="2">
        <v>1899</v>
      </c>
      <c r="O4322" s="3">
        <v>0.2</v>
      </c>
      <c r="P4322" s="2">
        <v>1120</v>
      </c>
      <c r="Q4322" t="s">
        <v>32</v>
      </c>
      <c r="R4322" t="s">
        <v>33</v>
      </c>
      <c r="S4322" t="s">
        <v>57</v>
      </c>
      <c r="T4322" s="4">
        <v>5</v>
      </c>
      <c r="U4322" s="11">
        <f t="shared" si="67"/>
        <v>1899</v>
      </c>
      <c r="V4322" s="11">
        <f>tbl_EcommerceSales[[#This Row],[Gross_Sales]]*tbl_EcommerceSales[[#This Row],[Discount]]</f>
        <v>379.8</v>
      </c>
      <c r="W4322" s="11">
        <f>tbl_EcommerceSales[[#This Row],[Gross_Sales]]-tbl_EcommerceSales[[#This Row],[Discount_Amount]]</f>
        <v>1519.2</v>
      </c>
      <c r="X4322" s="11">
        <f>tbl_EcommerceSales[[#This Row],[Quantity]] * _xlfn.XLOOKUP(tbl_EcommerceSales[[#This Row],[Product_ID]], Product_Master!A:A, Product_Master!F:F)</f>
        <v>1120</v>
      </c>
      <c r="Y4322" s="11">
        <f>tbl_EcommerceSales[[#This Row],[Net_Revenue]]-tbl_EcommerceSales[[#This Row],[Total_Cost]]</f>
        <v>399.20000000000005</v>
      </c>
      <c r="Z4322" s="9">
        <f>IFERROR(#REF!/tbl_EcommerceSales[[#This Row],[Total_Cost]], 0)</f>
        <v>0</v>
      </c>
      <c r="AA4322" t="str">
        <f>TEXT(tbl_EcommerceSales[[#This Row],[Order_Date]],"mmm")</f>
        <v>Apr</v>
      </c>
      <c r="AB4322">
        <f>YEAR(tbl_EcommerceSales[[#This Row],[Order_Date]])</f>
        <v>2026</v>
      </c>
      <c r="AC4322" t="str">
        <f>IF(tbl_EcommerceSales[[#This Row],[Age]]&lt;18,"Under 18",IF(tbl_EcommerceSales[[#This Row],[Age]]&lt;=25,"18-25",IF(tbl_EcommerceSales[[#This Row],[Age]]&lt;=35,"26-35",IF(tbl_EcommerceSales[[#This Row],[Age]]&lt;=45,"36-45",IF(tbl_EcommerceSales[[#This Row],[Age]]&lt;=55,"46-55","56+")))))</f>
        <v>26-35</v>
      </c>
    </row>
    <row r="4323" spans="1:29" x14ac:dyDescent="0.35">
      <c r="A4323" t="s">
        <v>6426</v>
      </c>
      <c r="B4323" s="7">
        <v>46131</v>
      </c>
      <c r="C4323" t="s">
        <v>1328</v>
      </c>
      <c r="D4323" t="s">
        <v>24</v>
      </c>
      <c r="E4323" t="s">
        <v>48</v>
      </c>
      <c r="F4323">
        <v>40</v>
      </c>
      <c r="G4323" t="s">
        <v>99</v>
      </c>
      <c r="H4323" t="s">
        <v>88</v>
      </c>
      <c r="I4323" t="s">
        <v>241</v>
      </c>
      <c r="J4323" t="s">
        <v>242</v>
      </c>
      <c r="K4323" t="s">
        <v>42</v>
      </c>
      <c r="L4323" t="s">
        <v>243</v>
      </c>
      <c r="M4323">
        <v>3</v>
      </c>
      <c r="N4323" s="2">
        <v>649</v>
      </c>
      <c r="O4323" s="3">
        <v>0.2</v>
      </c>
      <c r="P4323" s="2">
        <v>870</v>
      </c>
      <c r="Q4323" t="s">
        <v>32</v>
      </c>
      <c r="R4323" t="s">
        <v>33</v>
      </c>
      <c r="S4323" t="s">
        <v>57</v>
      </c>
      <c r="T4323" s="4">
        <v>4</v>
      </c>
      <c r="U4323" s="11">
        <f t="shared" si="67"/>
        <v>1947</v>
      </c>
      <c r="V4323" s="11">
        <f>tbl_EcommerceSales[[#This Row],[Gross_Sales]]*tbl_EcommerceSales[[#This Row],[Discount]]</f>
        <v>389.40000000000003</v>
      </c>
      <c r="W4323" s="11">
        <f>tbl_EcommerceSales[[#This Row],[Gross_Sales]]-tbl_EcommerceSales[[#This Row],[Discount_Amount]]</f>
        <v>1557.6</v>
      </c>
      <c r="X4323" s="11">
        <f>tbl_EcommerceSales[[#This Row],[Quantity]] * _xlfn.XLOOKUP(tbl_EcommerceSales[[#This Row],[Product_ID]], Product_Master!A:A, Product_Master!F:F)</f>
        <v>870</v>
      </c>
      <c r="Y4323" s="11">
        <f>tbl_EcommerceSales[[#This Row],[Net_Revenue]]-tbl_EcommerceSales[[#This Row],[Total_Cost]]</f>
        <v>687.59999999999991</v>
      </c>
      <c r="Z4323" s="9">
        <f>IFERROR(#REF!/tbl_EcommerceSales[[#This Row],[Total_Cost]], 0)</f>
        <v>0</v>
      </c>
      <c r="AA4323" t="str">
        <f>TEXT(tbl_EcommerceSales[[#This Row],[Order_Date]],"mmm")</f>
        <v>Apr</v>
      </c>
      <c r="AB4323">
        <f>YEAR(tbl_EcommerceSales[[#This Row],[Order_Date]])</f>
        <v>2026</v>
      </c>
      <c r="AC4323" t="str">
        <f>IF(tbl_EcommerceSales[[#This Row],[Age]]&lt;18,"Under 18",IF(tbl_EcommerceSales[[#This Row],[Age]]&lt;=25,"18-25",IF(tbl_EcommerceSales[[#This Row],[Age]]&lt;=35,"26-35",IF(tbl_EcommerceSales[[#This Row],[Age]]&lt;=45,"36-45",IF(tbl_EcommerceSales[[#This Row],[Age]]&lt;=55,"46-55","56+")))))</f>
        <v>36-45</v>
      </c>
    </row>
    <row r="4324" spans="1:29" x14ac:dyDescent="0.35">
      <c r="A4324" t="s">
        <v>6427</v>
      </c>
      <c r="B4324" s="7">
        <v>46131</v>
      </c>
      <c r="C4324" t="s">
        <v>691</v>
      </c>
      <c r="D4324" t="s">
        <v>106</v>
      </c>
      <c r="E4324" t="s">
        <v>48</v>
      </c>
      <c r="F4324">
        <v>38</v>
      </c>
      <c r="G4324" t="s">
        <v>246</v>
      </c>
      <c r="H4324" t="s">
        <v>27</v>
      </c>
      <c r="I4324" t="s">
        <v>89</v>
      </c>
      <c r="J4324" t="s">
        <v>90</v>
      </c>
      <c r="K4324" t="s">
        <v>91</v>
      </c>
      <c r="L4324" t="s">
        <v>92</v>
      </c>
      <c r="M4324">
        <v>4</v>
      </c>
      <c r="N4324" s="2">
        <v>599</v>
      </c>
      <c r="O4324" s="3">
        <v>0.1</v>
      </c>
      <c r="P4324" s="2">
        <v>1040</v>
      </c>
      <c r="Q4324" t="s">
        <v>123</v>
      </c>
      <c r="R4324" t="s">
        <v>33</v>
      </c>
      <c r="S4324" t="s">
        <v>57</v>
      </c>
      <c r="T4324" s="4">
        <v>4</v>
      </c>
      <c r="U4324" s="11">
        <f t="shared" si="67"/>
        <v>2396</v>
      </c>
      <c r="V4324" s="11">
        <f>tbl_EcommerceSales[[#This Row],[Gross_Sales]]*tbl_EcommerceSales[[#This Row],[Discount]]</f>
        <v>239.60000000000002</v>
      </c>
      <c r="W4324" s="11">
        <f>tbl_EcommerceSales[[#This Row],[Gross_Sales]]-tbl_EcommerceSales[[#This Row],[Discount_Amount]]</f>
        <v>2156.4</v>
      </c>
      <c r="X4324" s="11">
        <f>tbl_EcommerceSales[[#This Row],[Quantity]] * _xlfn.XLOOKUP(tbl_EcommerceSales[[#This Row],[Product_ID]], Product_Master!A:A, Product_Master!F:F)</f>
        <v>1040</v>
      </c>
      <c r="Y4324" s="11">
        <f>tbl_EcommerceSales[[#This Row],[Net_Revenue]]-tbl_EcommerceSales[[#This Row],[Total_Cost]]</f>
        <v>1116.4000000000001</v>
      </c>
      <c r="Z4324" s="9">
        <f>IFERROR(#REF!/tbl_EcommerceSales[[#This Row],[Total_Cost]], 0)</f>
        <v>0</v>
      </c>
      <c r="AA4324" t="str">
        <f>TEXT(tbl_EcommerceSales[[#This Row],[Order_Date]],"mmm")</f>
        <v>Apr</v>
      </c>
      <c r="AB4324">
        <f>YEAR(tbl_EcommerceSales[[#This Row],[Order_Date]])</f>
        <v>2026</v>
      </c>
      <c r="AC4324" t="str">
        <f>IF(tbl_EcommerceSales[[#This Row],[Age]]&lt;18,"Under 18",IF(tbl_EcommerceSales[[#This Row],[Age]]&lt;=25,"18-25",IF(tbl_EcommerceSales[[#This Row],[Age]]&lt;=35,"26-35",IF(tbl_EcommerceSales[[#This Row],[Age]]&lt;=45,"36-45",IF(tbl_EcommerceSales[[#This Row],[Age]]&lt;=55,"46-55","56+")))))</f>
        <v>36-45</v>
      </c>
    </row>
    <row r="4325" spans="1:29" x14ac:dyDescent="0.35">
      <c r="A4325" t="s">
        <v>6428</v>
      </c>
      <c r="B4325" s="7">
        <v>46131</v>
      </c>
      <c r="C4325" t="s">
        <v>849</v>
      </c>
      <c r="D4325" t="s">
        <v>151</v>
      </c>
      <c r="E4325" t="s">
        <v>48</v>
      </c>
      <c r="F4325">
        <v>25</v>
      </c>
      <c r="G4325" t="s">
        <v>136</v>
      </c>
      <c r="H4325" t="s">
        <v>88</v>
      </c>
      <c r="I4325" t="s">
        <v>67</v>
      </c>
      <c r="J4325" t="s">
        <v>68</v>
      </c>
      <c r="K4325" t="s">
        <v>42</v>
      </c>
      <c r="L4325" t="s">
        <v>43</v>
      </c>
      <c r="M4325">
        <v>1</v>
      </c>
      <c r="N4325" s="2">
        <v>799</v>
      </c>
      <c r="O4325" s="3">
        <v>0.15</v>
      </c>
      <c r="P4325" s="2">
        <v>360</v>
      </c>
      <c r="Q4325" t="s">
        <v>32</v>
      </c>
      <c r="R4325" t="s">
        <v>33</v>
      </c>
      <c r="S4325" t="s">
        <v>57</v>
      </c>
      <c r="T4325" s="4">
        <v>5</v>
      </c>
      <c r="U4325" s="11">
        <f t="shared" si="67"/>
        <v>799</v>
      </c>
      <c r="V4325" s="11">
        <f>tbl_EcommerceSales[[#This Row],[Gross_Sales]]*tbl_EcommerceSales[[#This Row],[Discount]]</f>
        <v>119.85</v>
      </c>
      <c r="W4325" s="11">
        <f>tbl_EcommerceSales[[#This Row],[Gross_Sales]]-tbl_EcommerceSales[[#This Row],[Discount_Amount]]</f>
        <v>679.15</v>
      </c>
      <c r="X4325" s="11">
        <f>tbl_EcommerceSales[[#This Row],[Quantity]] * _xlfn.XLOOKUP(tbl_EcommerceSales[[#This Row],[Product_ID]], Product_Master!A:A, Product_Master!F:F)</f>
        <v>360</v>
      </c>
      <c r="Y4325" s="11">
        <f>tbl_EcommerceSales[[#This Row],[Net_Revenue]]-tbl_EcommerceSales[[#This Row],[Total_Cost]]</f>
        <v>319.14999999999998</v>
      </c>
      <c r="Z4325" s="9">
        <f>IFERROR(#REF!/tbl_EcommerceSales[[#This Row],[Total_Cost]], 0)</f>
        <v>0</v>
      </c>
      <c r="AA4325" t="str">
        <f>TEXT(tbl_EcommerceSales[[#This Row],[Order_Date]],"mmm")</f>
        <v>Apr</v>
      </c>
      <c r="AB4325">
        <f>YEAR(tbl_EcommerceSales[[#This Row],[Order_Date]])</f>
        <v>2026</v>
      </c>
      <c r="AC4325" t="str">
        <f>IF(tbl_EcommerceSales[[#This Row],[Age]]&lt;18,"Under 18",IF(tbl_EcommerceSales[[#This Row],[Age]]&lt;=25,"18-25",IF(tbl_EcommerceSales[[#This Row],[Age]]&lt;=35,"26-35",IF(tbl_EcommerceSales[[#This Row],[Age]]&lt;=45,"36-45",IF(tbl_EcommerceSales[[#This Row],[Age]]&lt;=55,"46-55","56+")))))</f>
        <v>18-25</v>
      </c>
    </row>
    <row r="4326" spans="1:29" x14ac:dyDescent="0.35">
      <c r="A4326" t="s">
        <v>6429</v>
      </c>
      <c r="B4326" s="7">
        <v>46131</v>
      </c>
      <c r="C4326" t="s">
        <v>3581</v>
      </c>
      <c r="D4326" t="s">
        <v>106</v>
      </c>
      <c r="E4326" t="s">
        <v>48</v>
      </c>
      <c r="F4326">
        <v>36</v>
      </c>
      <c r="G4326" t="s">
        <v>270</v>
      </c>
      <c r="H4326" t="s">
        <v>72</v>
      </c>
      <c r="I4326" t="s">
        <v>62</v>
      </c>
      <c r="J4326" t="s">
        <v>63</v>
      </c>
      <c r="K4326" t="s">
        <v>42</v>
      </c>
      <c r="L4326" t="s">
        <v>43</v>
      </c>
      <c r="M4326">
        <v>1</v>
      </c>
      <c r="N4326" s="2">
        <v>499</v>
      </c>
      <c r="O4326" s="3">
        <v>0.05</v>
      </c>
      <c r="P4326" s="2">
        <v>220</v>
      </c>
      <c r="Q4326" t="s">
        <v>32</v>
      </c>
      <c r="R4326" t="s">
        <v>162</v>
      </c>
      <c r="S4326" t="s">
        <v>34</v>
      </c>
      <c r="T4326" s="4"/>
      <c r="U4326" s="11">
        <f t="shared" si="67"/>
        <v>499</v>
      </c>
      <c r="V4326" s="11">
        <f>tbl_EcommerceSales[[#This Row],[Gross_Sales]]*tbl_EcommerceSales[[#This Row],[Discount]]</f>
        <v>24.950000000000003</v>
      </c>
      <c r="W4326" s="11">
        <f>tbl_EcommerceSales[[#This Row],[Gross_Sales]]-tbl_EcommerceSales[[#This Row],[Discount_Amount]]</f>
        <v>474.05</v>
      </c>
      <c r="X4326" s="11">
        <f>tbl_EcommerceSales[[#This Row],[Quantity]] * _xlfn.XLOOKUP(tbl_EcommerceSales[[#This Row],[Product_ID]], Product_Master!A:A, Product_Master!F:F)</f>
        <v>220</v>
      </c>
      <c r="Y4326" s="11">
        <f>tbl_EcommerceSales[[#This Row],[Net_Revenue]]-tbl_EcommerceSales[[#This Row],[Total_Cost]]</f>
        <v>254.05</v>
      </c>
      <c r="Z4326" s="9">
        <f>IFERROR(#REF!/tbl_EcommerceSales[[#This Row],[Total_Cost]], 0)</f>
        <v>0</v>
      </c>
      <c r="AA4326" t="str">
        <f>TEXT(tbl_EcommerceSales[[#This Row],[Order_Date]],"mmm")</f>
        <v>Apr</v>
      </c>
      <c r="AB4326">
        <f>YEAR(tbl_EcommerceSales[[#This Row],[Order_Date]])</f>
        <v>2026</v>
      </c>
      <c r="AC4326" t="str">
        <f>IF(tbl_EcommerceSales[[#This Row],[Age]]&lt;18,"Under 18",IF(tbl_EcommerceSales[[#This Row],[Age]]&lt;=25,"18-25",IF(tbl_EcommerceSales[[#This Row],[Age]]&lt;=35,"26-35",IF(tbl_EcommerceSales[[#This Row],[Age]]&lt;=45,"36-45",IF(tbl_EcommerceSales[[#This Row],[Age]]&lt;=55,"46-55","56+")))))</f>
        <v>36-45</v>
      </c>
    </row>
    <row r="4327" spans="1:29" x14ac:dyDescent="0.35">
      <c r="A4327" t="s">
        <v>6430</v>
      </c>
      <c r="B4327" s="7">
        <v>46131</v>
      </c>
      <c r="C4327" t="s">
        <v>1502</v>
      </c>
      <c r="D4327" t="s">
        <v>37</v>
      </c>
      <c r="E4327" t="s">
        <v>25</v>
      </c>
      <c r="F4327">
        <v>36</v>
      </c>
      <c r="G4327" t="s">
        <v>171</v>
      </c>
      <c r="H4327" t="s">
        <v>39</v>
      </c>
      <c r="I4327" t="s">
        <v>165</v>
      </c>
      <c r="J4327" t="s">
        <v>166</v>
      </c>
      <c r="K4327" t="s">
        <v>42</v>
      </c>
      <c r="L4327" t="s">
        <v>167</v>
      </c>
      <c r="M4327">
        <v>1</v>
      </c>
      <c r="N4327" s="2">
        <v>1799</v>
      </c>
      <c r="O4327" s="3">
        <v>0.25</v>
      </c>
      <c r="P4327" s="2">
        <v>900</v>
      </c>
      <c r="Q4327" t="s">
        <v>32</v>
      </c>
      <c r="R4327" t="s">
        <v>33</v>
      </c>
      <c r="S4327" t="s">
        <v>57</v>
      </c>
      <c r="T4327" s="4">
        <v>5</v>
      </c>
      <c r="U4327" s="11">
        <f t="shared" si="67"/>
        <v>1799</v>
      </c>
      <c r="V4327" s="11">
        <f>tbl_EcommerceSales[[#This Row],[Gross_Sales]]*tbl_EcommerceSales[[#This Row],[Discount]]</f>
        <v>449.75</v>
      </c>
      <c r="W4327" s="11">
        <f>tbl_EcommerceSales[[#This Row],[Gross_Sales]]-tbl_EcommerceSales[[#This Row],[Discount_Amount]]</f>
        <v>1349.25</v>
      </c>
      <c r="X4327" s="11">
        <f>tbl_EcommerceSales[[#This Row],[Quantity]] * _xlfn.XLOOKUP(tbl_EcommerceSales[[#This Row],[Product_ID]], Product_Master!A:A, Product_Master!F:F)</f>
        <v>900</v>
      </c>
      <c r="Y4327" s="11">
        <f>tbl_EcommerceSales[[#This Row],[Net_Revenue]]-tbl_EcommerceSales[[#This Row],[Total_Cost]]</f>
        <v>449.25</v>
      </c>
      <c r="Z4327" s="9">
        <f>IFERROR(#REF!/tbl_EcommerceSales[[#This Row],[Total_Cost]], 0)</f>
        <v>0</v>
      </c>
      <c r="AA4327" t="str">
        <f>TEXT(tbl_EcommerceSales[[#This Row],[Order_Date]],"mmm")</f>
        <v>Apr</v>
      </c>
      <c r="AB4327">
        <f>YEAR(tbl_EcommerceSales[[#This Row],[Order_Date]])</f>
        <v>2026</v>
      </c>
      <c r="AC4327" t="str">
        <f>IF(tbl_EcommerceSales[[#This Row],[Age]]&lt;18,"Under 18",IF(tbl_EcommerceSales[[#This Row],[Age]]&lt;=25,"18-25",IF(tbl_EcommerceSales[[#This Row],[Age]]&lt;=35,"26-35",IF(tbl_EcommerceSales[[#This Row],[Age]]&lt;=45,"36-45",IF(tbl_EcommerceSales[[#This Row],[Age]]&lt;=55,"46-55","56+")))))</f>
        <v>36-45</v>
      </c>
    </row>
    <row r="4328" spans="1:29" x14ac:dyDescent="0.35">
      <c r="A4328" t="s">
        <v>6431</v>
      </c>
      <c r="B4328" s="7">
        <v>46131</v>
      </c>
      <c r="C4328" t="s">
        <v>373</v>
      </c>
      <c r="D4328" t="s">
        <v>159</v>
      </c>
      <c r="E4328" t="s">
        <v>48</v>
      </c>
      <c r="F4328">
        <v>53</v>
      </c>
      <c r="G4328" t="s">
        <v>136</v>
      </c>
      <c r="H4328" t="s">
        <v>88</v>
      </c>
      <c r="I4328" t="s">
        <v>117</v>
      </c>
      <c r="J4328" t="s">
        <v>118</v>
      </c>
      <c r="K4328" t="s">
        <v>82</v>
      </c>
      <c r="L4328" t="s">
        <v>119</v>
      </c>
      <c r="M4328">
        <v>1</v>
      </c>
      <c r="N4328" s="2">
        <v>3299</v>
      </c>
      <c r="O4328" s="3">
        <v>0.05</v>
      </c>
      <c r="P4328" s="2">
        <v>2100</v>
      </c>
      <c r="Q4328" t="s">
        <v>123</v>
      </c>
      <c r="R4328" t="s">
        <v>33</v>
      </c>
      <c r="S4328" t="s">
        <v>34</v>
      </c>
      <c r="T4328" s="4">
        <v>5</v>
      </c>
      <c r="U4328" s="11">
        <f t="shared" si="67"/>
        <v>3299</v>
      </c>
      <c r="V4328" s="11">
        <f>tbl_EcommerceSales[[#This Row],[Gross_Sales]]*tbl_EcommerceSales[[#This Row],[Discount]]</f>
        <v>164.95000000000002</v>
      </c>
      <c r="W4328" s="11">
        <f>tbl_EcommerceSales[[#This Row],[Gross_Sales]]-tbl_EcommerceSales[[#This Row],[Discount_Amount]]</f>
        <v>3134.05</v>
      </c>
      <c r="X4328" s="11">
        <f>tbl_EcommerceSales[[#This Row],[Quantity]] * _xlfn.XLOOKUP(tbl_EcommerceSales[[#This Row],[Product_ID]], Product_Master!A:A, Product_Master!F:F)</f>
        <v>2100</v>
      </c>
      <c r="Y4328" s="11">
        <f>tbl_EcommerceSales[[#This Row],[Net_Revenue]]-tbl_EcommerceSales[[#This Row],[Total_Cost]]</f>
        <v>1034.0500000000002</v>
      </c>
      <c r="Z4328" s="9">
        <f>IFERROR(#REF!/tbl_EcommerceSales[[#This Row],[Total_Cost]], 0)</f>
        <v>0</v>
      </c>
      <c r="AA4328" t="str">
        <f>TEXT(tbl_EcommerceSales[[#This Row],[Order_Date]],"mmm")</f>
        <v>Apr</v>
      </c>
      <c r="AB4328">
        <f>YEAR(tbl_EcommerceSales[[#This Row],[Order_Date]])</f>
        <v>2026</v>
      </c>
      <c r="AC4328" t="str">
        <f>IF(tbl_EcommerceSales[[#This Row],[Age]]&lt;18,"Under 18",IF(tbl_EcommerceSales[[#This Row],[Age]]&lt;=25,"18-25",IF(tbl_EcommerceSales[[#This Row],[Age]]&lt;=35,"26-35",IF(tbl_EcommerceSales[[#This Row],[Age]]&lt;=45,"36-45",IF(tbl_EcommerceSales[[#This Row],[Age]]&lt;=55,"46-55","56+")))))</f>
        <v>46-55</v>
      </c>
    </row>
    <row r="4329" spans="1:29" x14ac:dyDescent="0.35">
      <c r="A4329" t="s">
        <v>6432</v>
      </c>
      <c r="B4329" s="7">
        <v>46131</v>
      </c>
      <c r="C4329" t="s">
        <v>3446</v>
      </c>
      <c r="D4329" t="s">
        <v>102</v>
      </c>
      <c r="E4329" t="s">
        <v>48</v>
      </c>
      <c r="F4329">
        <v>33</v>
      </c>
      <c r="G4329" t="s">
        <v>136</v>
      </c>
      <c r="H4329" t="s">
        <v>88</v>
      </c>
      <c r="I4329" t="s">
        <v>357</v>
      </c>
      <c r="J4329" t="s">
        <v>358</v>
      </c>
      <c r="K4329" t="s">
        <v>177</v>
      </c>
      <c r="L4329" t="s">
        <v>178</v>
      </c>
      <c r="M4329">
        <v>1</v>
      </c>
      <c r="N4329" s="2">
        <v>999</v>
      </c>
      <c r="O4329" s="3">
        <v>0</v>
      </c>
      <c r="P4329" s="2">
        <v>520</v>
      </c>
      <c r="Q4329" t="s">
        <v>123</v>
      </c>
      <c r="R4329" t="s">
        <v>33</v>
      </c>
      <c r="S4329" t="s">
        <v>34</v>
      </c>
      <c r="T4329" s="4">
        <v>5</v>
      </c>
      <c r="U4329" s="11">
        <f t="shared" si="67"/>
        <v>999</v>
      </c>
      <c r="V4329" s="11">
        <f>tbl_EcommerceSales[[#This Row],[Gross_Sales]]*tbl_EcommerceSales[[#This Row],[Discount]]</f>
        <v>0</v>
      </c>
      <c r="W4329" s="11">
        <f>tbl_EcommerceSales[[#This Row],[Gross_Sales]]-tbl_EcommerceSales[[#This Row],[Discount_Amount]]</f>
        <v>999</v>
      </c>
      <c r="X4329" s="11">
        <f>tbl_EcommerceSales[[#This Row],[Quantity]] * _xlfn.XLOOKUP(tbl_EcommerceSales[[#This Row],[Product_ID]], Product_Master!A:A, Product_Master!F:F)</f>
        <v>520</v>
      </c>
      <c r="Y4329" s="11">
        <f>tbl_EcommerceSales[[#This Row],[Net_Revenue]]-tbl_EcommerceSales[[#This Row],[Total_Cost]]</f>
        <v>479</v>
      </c>
      <c r="Z4329" s="9">
        <f>IFERROR(#REF!/tbl_EcommerceSales[[#This Row],[Total_Cost]], 0)</f>
        <v>0</v>
      </c>
      <c r="AA4329" t="str">
        <f>TEXT(tbl_EcommerceSales[[#This Row],[Order_Date]],"mmm")</f>
        <v>Apr</v>
      </c>
      <c r="AB4329">
        <f>YEAR(tbl_EcommerceSales[[#This Row],[Order_Date]])</f>
        <v>2026</v>
      </c>
      <c r="AC4329" t="str">
        <f>IF(tbl_EcommerceSales[[#This Row],[Age]]&lt;18,"Under 18",IF(tbl_EcommerceSales[[#This Row],[Age]]&lt;=25,"18-25",IF(tbl_EcommerceSales[[#This Row],[Age]]&lt;=35,"26-35",IF(tbl_EcommerceSales[[#This Row],[Age]]&lt;=45,"36-45",IF(tbl_EcommerceSales[[#This Row],[Age]]&lt;=55,"46-55","56+")))))</f>
        <v>26-35</v>
      </c>
    </row>
    <row r="4330" spans="1:29" x14ac:dyDescent="0.35">
      <c r="A4330" t="s">
        <v>6433</v>
      </c>
      <c r="B4330" s="7">
        <v>46131</v>
      </c>
      <c r="C4330" t="s">
        <v>5257</v>
      </c>
      <c r="D4330" t="s">
        <v>232</v>
      </c>
      <c r="E4330" t="s">
        <v>25</v>
      </c>
      <c r="F4330">
        <v>26</v>
      </c>
      <c r="G4330" t="s">
        <v>107</v>
      </c>
      <c r="H4330" t="s">
        <v>39</v>
      </c>
      <c r="I4330" t="s">
        <v>80</v>
      </c>
      <c r="J4330" t="s">
        <v>81</v>
      </c>
      <c r="K4330" t="s">
        <v>82</v>
      </c>
      <c r="L4330" t="s">
        <v>83</v>
      </c>
      <c r="M4330">
        <v>1</v>
      </c>
      <c r="N4330" s="2">
        <v>2499</v>
      </c>
      <c r="O4330" s="3">
        <v>0.15</v>
      </c>
      <c r="P4330" s="2">
        <v>1550</v>
      </c>
      <c r="Q4330" t="s">
        <v>44</v>
      </c>
      <c r="R4330" t="s">
        <v>33</v>
      </c>
      <c r="S4330" t="s">
        <v>57</v>
      </c>
      <c r="T4330" s="4">
        <v>3</v>
      </c>
      <c r="U4330" s="11">
        <f t="shared" si="67"/>
        <v>2499</v>
      </c>
      <c r="V4330" s="11">
        <f>tbl_EcommerceSales[[#This Row],[Gross_Sales]]*tbl_EcommerceSales[[#This Row],[Discount]]</f>
        <v>374.84999999999997</v>
      </c>
      <c r="W4330" s="11">
        <f>tbl_EcommerceSales[[#This Row],[Gross_Sales]]-tbl_EcommerceSales[[#This Row],[Discount_Amount]]</f>
        <v>2124.15</v>
      </c>
      <c r="X4330" s="11">
        <f>tbl_EcommerceSales[[#This Row],[Quantity]] * _xlfn.XLOOKUP(tbl_EcommerceSales[[#This Row],[Product_ID]], Product_Master!A:A, Product_Master!F:F)</f>
        <v>1550</v>
      </c>
      <c r="Y4330" s="11">
        <f>tbl_EcommerceSales[[#This Row],[Net_Revenue]]-tbl_EcommerceSales[[#This Row],[Total_Cost]]</f>
        <v>574.15000000000009</v>
      </c>
      <c r="Z4330" s="9">
        <f>IFERROR(#REF!/tbl_EcommerceSales[[#This Row],[Total_Cost]], 0)</f>
        <v>0</v>
      </c>
      <c r="AA4330" t="str">
        <f>TEXT(tbl_EcommerceSales[[#This Row],[Order_Date]],"mmm")</f>
        <v>Apr</v>
      </c>
      <c r="AB4330">
        <f>YEAR(tbl_EcommerceSales[[#This Row],[Order_Date]])</f>
        <v>2026</v>
      </c>
      <c r="AC4330" t="str">
        <f>IF(tbl_EcommerceSales[[#This Row],[Age]]&lt;18,"Under 18",IF(tbl_EcommerceSales[[#This Row],[Age]]&lt;=25,"18-25",IF(tbl_EcommerceSales[[#This Row],[Age]]&lt;=35,"26-35",IF(tbl_EcommerceSales[[#This Row],[Age]]&lt;=45,"36-45",IF(tbl_EcommerceSales[[#This Row],[Age]]&lt;=55,"46-55","56+")))))</f>
        <v>26-35</v>
      </c>
    </row>
    <row r="4331" spans="1:29" x14ac:dyDescent="0.35">
      <c r="A4331" t="s">
        <v>6434</v>
      </c>
      <c r="B4331" s="7">
        <v>46131</v>
      </c>
      <c r="C4331" t="s">
        <v>2135</v>
      </c>
      <c r="D4331" t="s">
        <v>170</v>
      </c>
      <c r="E4331" t="s">
        <v>48</v>
      </c>
      <c r="F4331">
        <v>28</v>
      </c>
      <c r="G4331" t="s">
        <v>270</v>
      </c>
      <c r="H4331" t="s">
        <v>72</v>
      </c>
      <c r="I4331" t="s">
        <v>89</v>
      </c>
      <c r="J4331" t="s">
        <v>90</v>
      </c>
      <c r="K4331" t="s">
        <v>91</v>
      </c>
      <c r="L4331" t="s">
        <v>92</v>
      </c>
      <c r="M4331">
        <v>2</v>
      </c>
      <c r="N4331" s="2">
        <v>599</v>
      </c>
      <c r="O4331" s="3">
        <v>0.1</v>
      </c>
      <c r="P4331" s="2">
        <v>520</v>
      </c>
      <c r="Q4331" t="s">
        <v>44</v>
      </c>
      <c r="R4331" t="s">
        <v>162</v>
      </c>
      <c r="S4331" t="s">
        <v>34</v>
      </c>
      <c r="T4331" s="4"/>
      <c r="U4331" s="11">
        <f t="shared" si="67"/>
        <v>1198</v>
      </c>
      <c r="V4331" s="11">
        <f>tbl_EcommerceSales[[#This Row],[Gross_Sales]]*tbl_EcommerceSales[[#This Row],[Discount]]</f>
        <v>119.80000000000001</v>
      </c>
      <c r="W4331" s="11">
        <f>tbl_EcommerceSales[[#This Row],[Gross_Sales]]-tbl_EcommerceSales[[#This Row],[Discount_Amount]]</f>
        <v>1078.2</v>
      </c>
      <c r="X4331" s="11">
        <f>tbl_EcommerceSales[[#This Row],[Quantity]] * _xlfn.XLOOKUP(tbl_EcommerceSales[[#This Row],[Product_ID]], Product_Master!A:A, Product_Master!F:F)</f>
        <v>520</v>
      </c>
      <c r="Y4331" s="11">
        <f>tbl_EcommerceSales[[#This Row],[Net_Revenue]]-tbl_EcommerceSales[[#This Row],[Total_Cost]]</f>
        <v>558.20000000000005</v>
      </c>
      <c r="Z4331" s="9">
        <f>IFERROR(#REF!/tbl_EcommerceSales[[#This Row],[Total_Cost]], 0)</f>
        <v>0</v>
      </c>
      <c r="AA4331" t="str">
        <f>TEXT(tbl_EcommerceSales[[#This Row],[Order_Date]],"mmm")</f>
        <v>Apr</v>
      </c>
      <c r="AB4331">
        <f>YEAR(tbl_EcommerceSales[[#This Row],[Order_Date]])</f>
        <v>2026</v>
      </c>
      <c r="AC4331" t="str">
        <f>IF(tbl_EcommerceSales[[#This Row],[Age]]&lt;18,"Under 18",IF(tbl_EcommerceSales[[#This Row],[Age]]&lt;=25,"18-25",IF(tbl_EcommerceSales[[#This Row],[Age]]&lt;=35,"26-35",IF(tbl_EcommerceSales[[#This Row],[Age]]&lt;=45,"36-45",IF(tbl_EcommerceSales[[#This Row],[Age]]&lt;=55,"46-55","56+")))))</f>
        <v>26-35</v>
      </c>
    </row>
    <row r="4332" spans="1:29" x14ac:dyDescent="0.35">
      <c r="A4332" t="s">
        <v>6435</v>
      </c>
      <c r="B4332" s="7">
        <v>46132</v>
      </c>
      <c r="C4332" t="s">
        <v>6436</v>
      </c>
      <c r="D4332" t="s">
        <v>102</v>
      </c>
      <c r="E4332" t="s">
        <v>48</v>
      </c>
      <c r="F4332">
        <v>36</v>
      </c>
      <c r="G4332" t="s">
        <v>96</v>
      </c>
      <c r="H4332" t="s">
        <v>39</v>
      </c>
      <c r="I4332" t="s">
        <v>175</v>
      </c>
      <c r="J4332" t="s">
        <v>176</v>
      </c>
      <c r="K4332" t="s">
        <v>177</v>
      </c>
      <c r="L4332" t="s">
        <v>178</v>
      </c>
      <c r="M4332">
        <v>2</v>
      </c>
      <c r="N4332" s="2">
        <v>699</v>
      </c>
      <c r="O4332" s="3">
        <v>0.1</v>
      </c>
      <c r="P4332" s="2">
        <v>640</v>
      </c>
      <c r="Q4332" t="s">
        <v>156</v>
      </c>
      <c r="R4332" t="s">
        <v>33</v>
      </c>
      <c r="S4332" t="s">
        <v>34</v>
      </c>
      <c r="T4332" s="4">
        <v>2</v>
      </c>
      <c r="U4332" s="11">
        <f t="shared" si="67"/>
        <v>1398</v>
      </c>
      <c r="V4332" s="11">
        <f>tbl_EcommerceSales[[#This Row],[Gross_Sales]]*tbl_EcommerceSales[[#This Row],[Discount]]</f>
        <v>139.80000000000001</v>
      </c>
      <c r="W4332" s="11">
        <f>tbl_EcommerceSales[[#This Row],[Gross_Sales]]-tbl_EcommerceSales[[#This Row],[Discount_Amount]]</f>
        <v>1258.2</v>
      </c>
      <c r="X4332" s="11">
        <f>tbl_EcommerceSales[[#This Row],[Quantity]] * _xlfn.XLOOKUP(tbl_EcommerceSales[[#This Row],[Product_ID]], Product_Master!A:A, Product_Master!F:F)</f>
        <v>640</v>
      </c>
      <c r="Y4332" s="11">
        <f>tbl_EcommerceSales[[#This Row],[Net_Revenue]]-tbl_EcommerceSales[[#This Row],[Total_Cost]]</f>
        <v>618.20000000000005</v>
      </c>
      <c r="Z4332" s="9">
        <f>IFERROR(#REF!/tbl_EcommerceSales[[#This Row],[Total_Cost]], 0)</f>
        <v>0</v>
      </c>
      <c r="AA4332" t="str">
        <f>TEXT(tbl_EcommerceSales[[#This Row],[Order_Date]],"mmm")</f>
        <v>Apr</v>
      </c>
      <c r="AB4332">
        <f>YEAR(tbl_EcommerceSales[[#This Row],[Order_Date]])</f>
        <v>2026</v>
      </c>
      <c r="AC4332" t="str">
        <f>IF(tbl_EcommerceSales[[#This Row],[Age]]&lt;18,"Under 18",IF(tbl_EcommerceSales[[#This Row],[Age]]&lt;=25,"18-25",IF(tbl_EcommerceSales[[#This Row],[Age]]&lt;=35,"26-35",IF(tbl_EcommerceSales[[#This Row],[Age]]&lt;=45,"36-45",IF(tbl_EcommerceSales[[#This Row],[Age]]&lt;=55,"46-55","56+")))))</f>
        <v>36-45</v>
      </c>
    </row>
    <row r="4333" spans="1:29" x14ac:dyDescent="0.35">
      <c r="A4333" t="s">
        <v>6437</v>
      </c>
      <c r="B4333" s="7">
        <v>46132</v>
      </c>
      <c r="C4333" t="s">
        <v>844</v>
      </c>
      <c r="D4333" t="s">
        <v>110</v>
      </c>
      <c r="E4333" t="s">
        <v>25</v>
      </c>
      <c r="F4333">
        <v>26</v>
      </c>
      <c r="G4333" t="s">
        <v>61</v>
      </c>
      <c r="H4333" t="s">
        <v>27</v>
      </c>
      <c r="I4333" t="s">
        <v>67</v>
      </c>
      <c r="J4333" t="s">
        <v>68</v>
      </c>
      <c r="K4333" t="s">
        <v>42</v>
      </c>
      <c r="L4333" t="s">
        <v>43</v>
      </c>
      <c r="M4333">
        <v>1</v>
      </c>
      <c r="N4333" s="2">
        <v>799</v>
      </c>
      <c r="O4333" s="3">
        <v>0.15</v>
      </c>
      <c r="P4333" s="2">
        <v>360</v>
      </c>
      <c r="Q4333" t="s">
        <v>44</v>
      </c>
      <c r="R4333" t="s">
        <v>33</v>
      </c>
      <c r="S4333" t="s">
        <v>57</v>
      </c>
      <c r="T4333" s="4">
        <v>5</v>
      </c>
      <c r="U4333" s="11">
        <f t="shared" si="67"/>
        <v>799</v>
      </c>
      <c r="V4333" s="11">
        <f>tbl_EcommerceSales[[#This Row],[Gross_Sales]]*tbl_EcommerceSales[[#This Row],[Discount]]</f>
        <v>119.85</v>
      </c>
      <c r="W4333" s="11">
        <f>tbl_EcommerceSales[[#This Row],[Gross_Sales]]-tbl_EcommerceSales[[#This Row],[Discount_Amount]]</f>
        <v>679.15</v>
      </c>
      <c r="X4333" s="11">
        <f>tbl_EcommerceSales[[#This Row],[Quantity]] * _xlfn.XLOOKUP(tbl_EcommerceSales[[#This Row],[Product_ID]], Product_Master!A:A, Product_Master!F:F)</f>
        <v>360</v>
      </c>
      <c r="Y4333" s="11">
        <f>tbl_EcommerceSales[[#This Row],[Net_Revenue]]-tbl_EcommerceSales[[#This Row],[Total_Cost]]</f>
        <v>319.14999999999998</v>
      </c>
      <c r="Z4333" s="9">
        <f>IFERROR(#REF!/tbl_EcommerceSales[[#This Row],[Total_Cost]], 0)</f>
        <v>0</v>
      </c>
      <c r="AA4333" t="str">
        <f>TEXT(tbl_EcommerceSales[[#This Row],[Order_Date]],"mmm")</f>
        <v>Apr</v>
      </c>
      <c r="AB4333">
        <f>YEAR(tbl_EcommerceSales[[#This Row],[Order_Date]])</f>
        <v>2026</v>
      </c>
      <c r="AC4333" t="str">
        <f>IF(tbl_EcommerceSales[[#This Row],[Age]]&lt;18,"Under 18",IF(tbl_EcommerceSales[[#This Row],[Age]]&lt;=25,"18-25",IF(tbl_EcommerceSales[[#This Row],[Age]]&lt;=35,"26-35",IF(tbl_EcommerceSales[[#This Row],[Age]]&lt;=45,"36-45",IF(tbl_EcommerceSales[[#This Row],[Age]]&lt;=55,"46-55","56+")))))</f>
        <v>26-35</v>
      </c>
    </row>
    <row r="4334" spans="1:29" x14ac:dyDescent="0.35">
      <c r="A4334" t="s">
        <v>6438</v>
      </c>
      <c r="B4334" s="7">
        <v>46132</v>
      </c>
      <c r="C4334" t="s">
        <v>552</v>
      </c>
      <c r="D4334" t="s">
        <v>151</v>
      </c>
      <c r="E4334" t="s">
        <v>48</v>
      </c>
      <c r="F4334">
        <v>48</v>
      </c>
      <c r="G4334" t="s">
        <v>192</v>
      </c>
      <c r="H4334" t="s">
        <v>27</v>
      </c>
      <c r="I4334" t="s">
        <v>28</v>
      </c>
      <c r="J4334" t="s">
        <v>29</v>
      </c>
      <c r="K4334" t="s">
        <v>30</v>
      </c>
      <c r="L4334" t="s">
        <v>31</v>
      </c>
      <c r="M4334">
        <v>1</v>
      </c>
      <c r="N4334" s="2">
        <v>5999</v>
      </c>
      <c r="O4334" s="3">
        <v>0.05</v>
      </c>
      <c r="P4334" s="2">
        <v>3900</v>
      </c>
      <c r="Q4334" t="s">
        <v>32</v>
      </c>
      <c r="R4334" t="s">
        <v>33</v>
      </c>
      <c r="S4334" t="s">
        <v>57</v>
      </c>
      <c r="T4334" s="4">
        <v>5</v>
      </c>
      <c r="U4334" s="11">
        <f t="shared" si="67"/>
        <v>5999</v>
      </c>
      <c r="V4334" s="11">
        <f>tbl_EcommerceSales[[#This Row],[Gross_Sales]]*tbl_EcommerceSales[[#This Row],[Discount]]</f>
        <v>299.95</v>
      </c>
      <c r="W4334" s="11">
        <f>tbl_EcommerceSales[[#This Row],[Gross_Sales]]-tbl_EcommerceSales[[#This Row],[Discount_Amount]]</f>
        <v>5699.05</v>
      </c>
      <c r="X4334" s="11">
        <f>tbl_EcommerceSales[[#This Row],[Quantity]] * _xlfn.XLOOKUP(tbl_EcommerceSales[[#This Row],[Product_ID]], Product_Master!A:A, Product_Master!F:F)</f>
        <v>3900</v>
      </c>
      <c r="Y4334" s="11">
        <f>tbl_EcommerceSales[[#This Row],[Net_Revenue]]-tbl_EcommerceSales[[#This Row],[Total_Cost]]</f>
        <v>1799.0500000000002</v>
      </c>
      <c r="Z4334" s="9">
        <f>IFERROR(#REF!/tbl_EcommerceSales[[#This Row],[Total_Cost]], 0)</f>
        <v>0</v>
      </c>
      <c r="AA4334" t="str">
        <f>TEXT(tbl_EcommerceSales[[#This Row],[Order_Date]],"mmm")</f>
        <v>Apr</v>
      </c>
      <c r="AB4334">
        <f>YEAR(tbl_EcommerceSales[[#This Row],[Order_Date]])</f>
        <v>2026</v>
      </c>
      <c r="AC4334" t="str">
        <f>IF(tbl_EcommerceSales[[#This Row],[Age]]&lt;18,"Under 18",IF(tbl_EcommerceSales[[#This Row],[Age]]&lt;=25,"18-25",IF(tbl_EcommerceSales[[#This Row],[Age]]&lt;=35,"26-35",IF(tbl_EcommerceSales[[#This Row],[Age]]&lt;=45,"36-45",IF(tbl_EcommerceSales[[#This Row],[Age]]&lt;=55,"46-55","56+")))))</f>
        <v>46-55</v>
      </c>
    </row>
    <row r="4335" spans="1:29" x14ac:dyDescent="0.35">
      <c r="A4335" t="s">
        <v>6439</v>
      </c>
      <c r="B4335" s="7">
        <v>46132</v>
      </c>
      <c r="C4335" t="s">
        <v>4479</v>
      </c>
      <c r="D4335" t="s">
        <v>195</v>
      </c>
      <c r="E4335" t="s">
        <v>48</v>
      </c>
      <c r="F4335">
        <v>31</v>
      </c>
      <c r="G4335" t="s">
        <v>174</v>
      </c>
      <c r="H4335" t="s">
        <v>39</v>
      </c>
      <c r="I4335" t="s">
        <v>80</v>
      </c>
      <c r="J4335" t="s">
        <v>81</v>
      </c>
      <c r="K4335" t="s">
        <v>82</v>
      </c>
      <c r="L4335" t="s">
        <v>83</v>
      </c>
      <c r="M4335">
        <v>2</v>
      </c>
      <c r="N4335" s="2">
        <v>2499</v>
      </c>
      <c r="O4335" s="3">
        <v>0.15</v>
      </c>
      <c r="P4335" s="2">
        <v>3100</v>
      </c>
      <c r="Q4335" t="s">
        <v>32</v>
      </c>
      <c r="R4335" t="s">
        <v>33</v>
      </c>
      <c r="S4335" t="s">
        <v>34</v>
      </c>
      <c r="T4335" s="4">
        <v>4</v>
      </c>
      <c r="U4335" s="11">
        <f t="shared" si="67"/>
        <v>4998</v>
      </c>
      <c r="V4335" s="11">
        <f>tbl_EcommerceSales[[#This Row],[Gross_Sales]]*tbl_EcommerceSales[[#This Row],[Discount]]</f>
        <v>749.69999999999993</v>
      </c>
      <c r="W4335" s="11">
        <f>tbl_EcommerceSales[[#This Row],[Gross_Sales]]-tbl_EcommerceSales[[#This Row],[Discount_Amount]]</f>
        <v>4248.3</v>
      </c>
      <c r="X4335" s="11">
        <f>tbl_EcommerceSales[[#This Row],[Quantity]] * _xlfn.XLOOKUP(tbl_EcommerceSales[[#This Row],[Product_ID]], Product_Master!A:A, Product_Master!F:F)</f>
        <v>3100</v>
      </c>
      <c r="Y4335" s="11">
        <f>tbl_EcommerceSales[[#This Row],[Net_Revenue]]-tbl_EcommerceSales[[#This Row],[Total_Cost]]</f>
        <v>1148.3000000000002</v>
      </c>
      <c r="Z4335" s="9">
        <f>IFERROR(#REF!/tbl_EcommerceSales[[#This Row],[Total_Cost]], 0)</f>
        <v>0</v>
      </c>
      <c r="AA4335" t="str">
        <f>TEXT(tbl_EcommerceSales[[#This Row],[Order_Date]],"mmm")</f>
        <v>Apr</v>
      </c>
      <c r="AB4335">
        <f>YEAR(tbl_EcommerceSales[[#This Row],[Order_Date]])</f>
        <v>2026</v>
      </c>
      <c r="AC4335" t="str">
        <f>IF(tbl_EcommerceSales[[#This Row],[Age]]&lt;18,"Under 18",IF(tbl_EcommerceSales[[#This Row],[Age]]&lt;=25,"18-25",IF(tbl_EcommerceSales[[#This Row],[Age]]&lt;=35,"26-35",IF(tbl_EcommerceSales[[#This Row],[Age]]&lt;=45,"36-45",IF(tbl_EcommerceSales[[#This Row],[Age]]&lt;=55,"46-55","56+")))))</f>
        <v>26-35</v>
      </c>
    </row>
    <row r="4336" spans="1:29" x14ac:dyDescent="0.35">
      <c r="A4336" t="s">
        <v>6440</v>
      </c>
      <c r="B4336" s="7">
        <v>46132</v>
      </c>
      <c r="C4336" t="s">
        <v>5355</v>
      </c>
      <c r="D4336" t="s">
        <v>79</v>
      </c>
      <c r="E4336" t="s">
        <v>25</v>
      </c>
      <c r="F4336">
        <v>28</v>
      </c>
      <c r="G4336" t="s">
        <v>142</v>
      </c>
      <c r="H4336" t="s">
        <v>88</v>
      </c>
      <c r="I4336" t="s">
        <v>175</v>
      </c>
      <c r="J4336" t="s">
        <v>176</v>
      </c>
      <c r="K4336" t="s">
        <v>177</v>
      </c>
      <c r="L4336" t="s">
        <v>178</v>
      </c>
      <c r="M4336">
        <v>1</v>
      </c>
      <c r="N4336" s="2">
        <v>699</v>
      </c>
      <c r="O4336" s="3">
        <v>0.1</v>
      </c>
      <c r="P4336" s="2">
        <v>320</v>
      </c>
      <c r="Q4336" t="s">
        <v>32</v>
      </c>
      <c r="R4336" t="s">
        <v>33</v>
      </c>
      <c r="S4336" t="s">
        <v>34</v>
      </c>
      <c r="T4336" s="4">
        <v>5</v>
      </c>
      <c r="U4336" s="11">
        <f t="shared" si="67"/>
        <v>699</v>
      </c>
      <c r="V4336" s="11">
        <f>tbl_EcommerceSales[[#This Row],[Gross_Sales]]*tbl_EcommerceSales[[#This Row],[Discount]]</f>
        <v>69.900000000000006</v>
      </c>
      <c r="W4336" s="11">
        <f>tbl_EcommerceSales[[#This Row],[Gross_Sales]]-tbl_EcommerceSales[[#This Row],[Discount_Amount]]</f>
        <v>629.1</v>
      </c>
      <c r="X4336" s="11">
        <f>tbl_EcommerceSales[[#This Row],[Quantity]] * _xlfn.XLOOKUP(tbl_EcommerceSales[[#This Row],[Product_ID]], Product_Master!A:A, Product_Master!F:F)</f>
        <v>320</v>
      </c>
      <c r="Y4336" s="11">
        <f>tbl_EcommerceSales[[#This Row],[Net_Revenue]]-tbl_EcommerceSales[[#This Row],[Total_Cost]]</f>
        <v>309.10000000000002</v>
      </c>
      <c r="Z4336" s="9">
        <f>IFERROR(#REF!/tbl_EcommerceSales[[#This Row],[Total_Cost]], 0)</f>
        <v>0</v>
      </c>
      <c r="AA4336" t="str">
        <f>TEXT(tbl_EcommerceSales[[#This Row],[Order_Date]],"mmm")</f>
        <v>Apr</v>
      </c>
      <c r="AB4336">
        <f>YEAR(tbl_EcommerceSales[[#This Row],[Order_Date]])</f>
        <v>2026</v>
      </c>
      <c r="AC4336" t="str">
        <f>IF(tbl_EcommerceSales[[#This Row],[Age]]&lt;18,"Under 18",IF(tbl_EcommerceSales[[#This Row],[Age]]&lt;=25,"18-25",IF(tbl_EcommerceSales[[#This Row],[Age]]&lt;=35,"26-35",IF(tbl_EcommerceSales[[#This Row],[Age]]&lt;=45,"36-45",IF(tbl_EcommerceSales[[#This Row],[Age]]&lt;=55,"46-55","56+")))))</f>
        <v>26-35</v>
      </c>
    </row>
    <row r="4337" spans="1:29" x14ac:dyDescent="0.35">
      <c r="A4337" t="s">
        <v>6441</v>
      </c>
      <c r="B4337" s="7">
        <v>46132</v>
      </c>
      <c r="C4337" t="s">
        <v>6116</v>
      </c>
      <c r="D4337" t="s">
        <v>116</v>
      </c>
      <c r="E4337" t="s">
        <v>25</v>
      </c>
      <c r="F4337">
        <v>26</v>
      </c>
      <c r="G4337" t="s">
        <v>211</v>
      </c>
      <c r="H4337" t="s">
        <v>72</v>
      </c>
      <c r="I4337" t="s">
        <v>67</v>
      </c>
      <c r="J4337" t="s">
        <v>68</v>
      </c>
      <c r="K4337" t="s">
        <v>42</v>
      </c>
      <c r="L4337" t="s">
        <v>43</v>
      </c>
      <c r="M4337">
        <v>2</v>
      </c>
      <c r="N4337" s="2">
        <v>799</v>
      </c>
      <c r="O4337" s="3">
        <v>0.2</v>
      </c>
      <c r="P4337" s="2">
        <v>720</v>
      </c>
      <c r="Q4337" t="s">
        <v>76</v>
      </c>
      <c r="R4337" t="s">
        <v>33</v>
      </c>
      <c r="S4337" t="s">
        <v>57</v>
      </c>
      <c r="T4337" s="4">
        <v>1</v>
      </c>
      <c r="U4337" s="11">
        <f t="shared" si="67"/>
        <v>1598</v>
      </c>
      <c r="V4337" s="11">
        <f>tbl_EcommerceSales[[#This Row],[Gross_Sales]]*tbl_EcommerceSales[[#This Row],[Discount]]</f>
        <v>319.60000000000002</v>
      </c>
      <c r="W4337" s="11">
        <f>tbl_EcommerceSales[[#This Row],[Gross_Sales]]-tbl_EcommerceSales[[#This Row],[Discount_Amount]]</f>
        <v>1278.4000000000001</v>
      </c>
      <c r="X4337" s="11">
        <f>tbl_EcommerceSales[[#This Row],[Quantity]] * _xlfn.XLOOKUP(tbl_EcommerceSales[[#This Row],[Product_ID]], Product_Master!A:A, Product_Master!F:F)</f>
        <v>720</v>
      </c>
      <c r="Y4337" s="11">
        <f>tbl_EcommerceSales[[#This Row],[Net_Revenue]]-tbl_EcommerceSales[[#This Row],[Total_Cost]]</f>
        <v>558.40000000000009</v>
      </c>
      <c r="Z4337" s="9">
        <f>IFERROR(#REF!/tbl_EcommerceSales[[#This Row],[Total_Cost]], 0)</f>
        <v>0</v>
      </c>
      <c r="AA4337" t="str">
        <f>TEXT(tbl_EcommerceSales[[#This Row],[Order_Date]],"mmm")</f>
        <v>Apr</v>
      </c>
      <c r="AB4337">
        <f>YEAR(tbl_EcommerceSales[[#This Row],[Order_Date]])</f>
        <v>2026</v>
      </c>
      <c r="AC4337" t="str">
        <f>IF(tbl_EcommerceSales[[#This Row],[Age]]&lt;18,"Under 18",IF(tbl_EcommerceSales[[#This Row],[Age]]&lt;=25,"18-25",IF(tbl_EcommerceSales[[#This Row],[Age]]&lt;=35,"26-35",IF(tbl_EcommerceSales[[#This Row],[Age]]&lt;=45,"36-45",IF(tbl_EcommerceSales[[#This Row],[Age]]&lt;=55,"46-55","56+")))))</f>
        <v>26-35</v>
      </c>
    </row>
    <row r="4338" spans="1:29" x14ac:dyDescent="0.35">
      <c r="A4338" t="s">
        <v>6442</v>
      </c>
      <c r="B4338" s="7">
        <v>46133</v>
      </c>
      <c r="C4338" t="s">
        <v>6443</v>
      </c>
      <c r="D4338" t="s">
        <v>79</v>
      </c>
      <c r="E4338" t="s">
        <v>48</v>
      </c>
      <c r="F4338">
        <v>45</v>
      </c>
      <c r="G4338" t="s">
        <v>186</v>
      </c>
      <c r="H4338" t="s">
        <v>72</v>
      </c>
      <c r="I4338" t="s">
        <v>175</v>
      </c>
      <c r="J4338" t="s">
        <v>176</v>
      </c>
      <c r="K4338" t="s">
        <v>177</v>
      </c>
      <c r="L4338" t="s">
        <v>178</v>
      </c>
      <c r="M4338">
        <v>2</v>
      </c>
      <c r="N4338" s="2">
        <v>699</v>
      </c>
      <c r="O4338" s="3">
        <v>0.05</v>
      </c>
      <c r="P4338" s="2">
        <v>640</v>
      </c>
      <c r="Q4338" t="s">
        <v>123</v>
      </c>
      <c r="R4338" t="s">
        <v>33</v>
      </c>
      <c r="S4338" t="s">
        <v>34</v>
      </c>
      <c r="T4338" s="4">
        <v>2</v>
      </c>
      <c r="U4338" s="11">
        <f t="shared" si="67"/>
        <v>1398</v>
      </c>
      <c r="V4338" s="11">
        <f>tbl_EcommerceSales[[#This Row],[Gross_Sales]]*tbl_EcommerceSales[[#This Row],[Discount]]</f>
        <v>69.900000000000006</v>
      </c>
      <c r="W4338" s="11">
        <f>tbl_EcommerceSales[[#This Row],[Gross_Sales]]-tbl_EcommerceSales[[#This Row],[Discount_Amount]]</f>
        <v>1328.1</v>
      </c>
      <c r="X4338" s="11">
        <f>tbl_EcommerceSales[[#This Row],[Quantity]] * _xlfn.XLOOKUP(tbl_EcommerceSales[[#This Row],[Product_ID]], Product_Master!A:A, Product_Master!F:F)</f>
        <v>640</v>
      </c>
      <c r="Y4338" s="11">
        <f>tbl_EcommerceSales[[#This Row],[Net_Revenue]]-tbl_EcommerceSales[[#This Row],[Total_Cost]]</f>
        <v>688.09999999999991</v>
      </c>
      <c r="Z4338" s="9">
        <f>IFERROR(#REF!/tbl_EcommerceSales[[#This Row],[Total_Cost]], 0)</f>
        <v>0</v>
      </c>
      <c r="AA4338" t="str">
        <f>TEXT(tbl_EcommerceSales[[#This Row],[Order_Date]],"mmm")</f>
        <v>Apr</v>
      </c>
      <c r="AB4338">
        <f>YEAR(tbl_EcommerceSales[[#This Row],[Order_Date]])</f>
        <v>2026</v>
      </c>
      <c r="AC4338" t="str">
        <f>IF(tbl_EcommerceSales[[#This Row],[Age]]&lt;18,"Under 18",IF(tbl_EcommerceSales[[#This Row],[Age]]&lt;=25,"18-25",IF(tbl_EcommerceSales[[#This Row],[Age]]&lt;=35,"26-35",IF(tbl_EcommerceSales[[#This Row],[Age]]&lt;=45,"36-45",IF(tbl_EcommerceSales[[#This Row],[Age]]&lt;=55,"46-55","56+")))))</f>
        <v>36-45</v>
      </c>
    </row>
    <row r="4339" spans="1:29" x14ac:dyDescent="0.35">
      <c r="A4339" t="s">
        <v>6444</v>
      </c>
      <c r="B4339" s="7">
        <v>46133</v>
      </c>
      <c r="C4339" t="s">
        <v>790</v>
      </c>
      <c r="D4339" t="s">
        <v>312</v>
      </c>
      <c r="E4339" t="s">
        <v>48</v>
      </c>
      <c r="F4339">
        <v>34</v>
      </c>
      <c r="G4339" t="s">
        <v>145</v>
      </c>
      <c r="H4339" t="s">
        <v>39</v>
      </c>
      <c r="I4339" t="s">
        <v>257</v>
      </c>
      <c r="J4339" t="s">
        <v>258</v>
      </c>
      <c r="K4339" t="s">
        <v>55</v>
      </c>
      <c r="L4339" t="s">
        <v>56</v>
      </c>
      <c r="M4339">
        <v>2</v>
      </c>
      <c r="N4339" s="2">
        <v>1999</v>
      </c>
      <c r="O4339" s="3">
        <v>0</v>
      </c>
      <c r="P4339" s="2">
        <v>2100</v>
      </c>
      <c r="Q4339" t="s">
        <v>32</v>
      </c>
      <c r="R4339" t="s">
        <v>33</v>
      </c>
      <c r="S4339" t="s">
        <v>34</v>
      </c>
      <c r="T4339" s="4">
        <v>4</v>
      </c>
      <c r="U4339" s="11">
        <f t="shared" si="67"/>
        <v>3998</v>
      </c>
      <c r="V4339" s="11">
        <f>tbl_EcommerceSales[[#This Row],[Gross_Sales]]*tbl_EcommerceSales[[#This Row],[Discount]]</f>
        <v>0</v>
      </c>
      <c r="W4339" s="11">
        <f>tbl_EcommerceSales[[#This Row],[Gross_Sales]]-tbl_EcommerceSales[[#This Row],[Discount_Amount]]</f>
        <v>3998</v>
      </c>
      <c r="X4339" s="11">
        <f>tbl_EcommerceSales[[#This Row],[Quantity]] * _xlfn.XLOOKUP(tbl_EcommerceSales[[#This Row],[Product_ID]], Product_Master!A:A, Product_Master!F:F)</f>
        <v>2100</v>
      </c>
      <c r="Y4339" s="11">
        <f>tbl_EcommerceSales[[#This Row],[Net_Revenue]]-tbl_EcommerceSales[[#This Row],[Total_Cost]]</f>
        <v>1898</v>
      </c>
      <c r="Z4339" s="9">
        <f>IFERROR(#REF!/tbl_EcommerceSales[[#This Row],[Total_Cost]], 0)</f>
        <v>0</v>
      </c>
      <c r="AA4339" t="str">
        <f>TEXT(tbl_EcommerceSales[[#This Row],[Order_Date]],"mmm")</f>
        <v>Apr</v>
      </c>
      <c r="AB4339">
        <f>YEAR(tbl_EcommerceSales[[#This Row],[Order_Date]])</f>
        <v>2026</v>
      </c>
      <c r="AC4339" t="str">
        <f>IF(tbl_EcommerceSales[[#This Row],[Age]]&lt;18,"Under 18",IF(tbl_EcommerceSales[[#This Row],[Age]]&lt;=25,"18-25",IF(tbl_EcommerceSales[[#This Row],[Age]]&lt;=35,"26-35",IF(tbl_EcommerceSales[[#This Row],[Age]]&lt;=45,"36-45",IF(tbl_EcommerceSales[[#This Row],[Age]]&lt;=55,"46-55","56+")))))</f>
        <v>26-35</v>
      </c>
    </row>
    <row r="4340" spans="1:29" x14ac:dyDescent="0.35">
      <c r="A4340" t="s">
        <v>6445</v>
      </c>
      <c r="B4340" s="7">
        <v>46133</v>
      </c>
      <c r="C4340" t="s">
        <v>3363</v>
      </c>
      <c r="D4340" t="s">
        <v>254</v>
      </c>
      <c r="E4340" t="s">
        <v>25</v>
      </c>
      <c r="F4340">
        <v>28</v>
      </c>
      <c r="G4340" t="s">
        <v>136</v>
      </c>
      <c r="H4340" t="s">
        <v>88</v>
      </c>
      <c r="I4340" t="s">
        <v>131</v>
      </c>
      <c r="J4340" t="s">
        <v>132</v>
      </c>
      <c r="K4340" t="s">
        <v>91</v>
      </c>
      <c r="L4340" t="s">
        <v>133</v>
      </c>
      <c r="M4340">
        <v>1</v>
      </c>
      <c r="N4340" s="2">
        <v>1299</v>
      </c>
      <c r="O4340" s="3">
        <v>0.05</v>
      </c>
      <c r="P4340" s="2">
        <v>610</v>
      </c>
      <c r="Q4340" t="s">
        <v>44</v>
      </c>
      <c r="R4340" t="s">
        <v>33</v>
      </c>
      <c r="S4340" t="s">
        <v>57</v>
      </c>
      <c r="T4340" s="4">
        <v>4</v>
      </c>
      <c r="U4340" s="11">
        <f t="shared" si="67"/>
        <v>1299</v>
      </c>
      <c r="V4340" s="11">
        <f>tbl_EcommerceSales[[#This Row],[Gross_Sales]]*tbl_EcommerceSales[[#This Row],[Discount]]</f>
        <v>64.95</v>
      </c>
      <c r="W4340" s="11">
        <f>tbl_EcommerceSales[[#This Row],[Gross_Sales]]-tbl_EcommerceSales[[#This Row],[Discount_Amount]]</f>
        <v>1234.05</v>
      </c>
      <c r="X4340" s="11">
        <f>tbl_EcommerceSales[[#This Row],[Quantity]] * _xlfn.XLOOKUP(tbl_EcommerceSales[[#This Row],[Product_ID]], Product_Master!A:A, Product_Master!F:F)</f>
        <v>610</v>
      </c>
      <c r="Y4340" s="11">
        <f>tbl_EcommerceSales[[#This Row],[Net_Revenue]]-tbl_EcommerceSales[[#This Row],[Total_Cost]]</f>
        <v>624.04999999999995</v>
      </c>
      <c r="Z4340" s="9">
        <f>IFERROR(#REF!/tbl_EcommerceSales[[#This Row],[Total_Cost]], 0)</f>
        <v>0</v>
      </c>
      <c r="AA4340" t="str">
        <f>TEXT(tbl_EcommerceSales[[#This Row],[Order_Date]],"mmm")</f>
        <v>Apr</v>
      </c>
      <c r="AB4340">
        <f>YEAR(tbl_EcommerceSales[[#This Row],[Order_Date]])</f>
        <v>2026</v>
      </c>
      <c r="AC4340" t="str">
        <f>IF(tbl_EcommerceSales[[#This Row],[Age]]&lt;18,"Under 18",IF(tbl_EcommerceSales[[#This Row],[Age]]&lt;=25,"18-25",IF(tbl_EcommerceSales[[#This Row],[Age]]&lt;=35,"26-35",IF(tbl_EcommerceSales[[#This Row],[Age]]&lt;=45,"36-45",IF(tbl_EcommerceSales[[#This Row],[Age]]&lt;=55,"46-55","56+")))))</f>
        <v>26-35</v>
      </c>
    </row>
    <row r="4341" spans="1:29" x14ac:dyDescent="0.35">
      <c r="A4341" t="s">
        <v>6446</v>
      </c>
      <c r="B4341" s="7">
        <v>46133</v>
      </c>
      <c r="C4341" t="s">
        <v>2506</v>
      </c>
      <c r="D4341" t="s">
        <v>51</v>
      </c>
      <c r="E4341" t="s">
        <v>25</v>
      </c>
      <c r="F4341">
        <v>34</v>
      </c>
      <c r="G4341" t="s">
        <v>211</v>
      </c>
      <c r="H4341" t="s">
        <v>72</v>
      </c>
      <c r="I4341" t="s">
        <v>131</v>
      </c>
      <c r="J4341" t="s">
        <v>132</v>
      </c>
      <c r="K4341" t="s">
        <v>91</v>
      </c>
      <c r="L4341" t="s">
        <v>133</v>
      </c>
      <c r="M4341">
        <v>1</v>
      </c>
      <c r="N4341" s="2">
        <v>1299</v>
      </c>
      <c r="O4341" s="3">
        <v>0</v>
      </c>
      <c r="P4341" s="2">
        <v>610</v>
      </c>
      <c r="Q4341" t="s">
        <v>44</v>
      </c>
      <c r="R4341" t="s">
        <v>162</v>
      </c>
      <c r="S4341" t="s">
        <v>57</v>
      </c>
      <c r="T4341" s="4"/>
      <c r="U4341" s="11">
        <f t="shared" si="67"/>
        <v>1299</v>
      </c>
      <c r="V4341" s="11">
        <f>tbl_EcommerceSales[[#This Row],[Gross_Sales]]*tbl_EcommerceSales[[#This Row],[Discount]]</f>
        <v>0</v>
      </c>
      <c r="W4341" s="11">
        <f>tbl_EcommerceSales[[#This Row],[Gross_Sales]]-tbl_EcommerceSales[[#This Row],[Discount_Amount]]</f>
        <v>1299</v>
      </c>
      <c r="X4341" s="11">
        <f>tbl_EcommerceSales[[#This Row],[Quantity]] * _xlfn.XLOOKUP(tbl_EcommerceSales[[#This Row],[Product_ID]], Product_Master!A:A, Product_Master!F:F)</f>
        <v>610</v>
      </c>
      <c r="Y4341" s="11">
        <f>tbl_EcommerceSales[[#This Row],[Net_Revenue]]-tbl_EcommerceSales[[#This Row],[Total_Cost]]</f>
        <v>689</v>
      </c>
      <c r="Z4341" s="9">
        <f>IFERROR(#REF!/tbl_EcommerceSales[[#This Row],[Total_Cost]], 0)</f>
        <v>0</v>
      </c>
      <c r="AA4341" t="str">
        <f>TEXT(tbl_EcommerceSales[[#This Row],[Order_Date]],"mmm")</f>
        <v>Apr</v>
      </c>
      <c r="AB4341">
        <f>YEAR(tbl_EcommerceSales[[#This Row],[Order_Date]])</f>
        <v>2026</v>
      </c>
      <c r="AC4341" t="str">
        <f>IF(tbl_EcommerceSales[[#This Row],[Age]]&lt;18,"Under 18",IF(tbl_EcommerceSales[[#This Row],[Age]]&lt;=25,"18-25",IF(tbl_EcommerceSales[[#This Row],[Age]]&lt;=35,"26-35",IF(tbl_EcommerceSales[[#This Row],[Age]]&lt;=45,"36-45",IF(tbl_EcommerceSales[[#This Row],[Age]]&lt;=55,"46-55","56+")))))</f>
        <v>26-35</v>
      </c>
    </row>
    <row r="4342" spans="1:29" x14ac:dyDescent="0.35">
      <c r="A4342" t="s">
        <v>6447</v>
      </c>
      <c r="B4342" s="7">
        <v>46133</v>
      </c>
      <c r="C4342" t="s">
        <v>1543</v>
      </c>
      <c r="D4342" t="s">
        <v>305</v>
      </c>
      <c r="E4342" t="s">
        <v>48</v>
      </c>
      <c r="F4342">
        <v>56</v>
      </c>
      <c r="G4342" t="s">
        <v>174</v>
      </c>
      <c r="H4342" t="s">
        <v>39</v>
      </c>
      <c r="I4342" t="s">
        <v>67</v>
      </c>
      <c r="J4342" t="s">
        <v>68</v>
      </c>
      <c r="K4342" t="s">
        <v>42</v>
      </c>
      <c r="L4342" t="s">
        <v>43</v>
      </c>
      <c r="M4342">
        <v>3</v>
      </c>
      <c r="N4342" s="2">
        <v>799</v>
      </c>
      <c r="O4342" s="3">
        <v>0.15</v>
      </c>
      <c r="P4342" s="2">
        <v>1080</v>
      </c>
      <c r="Q4342" t="s">
        <v>44</v>
      </c>
      <c r="R4342" t="s">
        <v>33</v>
      </c>
      <c r="S4342" t="s">
        <v>57</v>
      </c>
      <c r="T4342" s="4">
        <v>5</v>
      </c>
      <c r="U4342" s="11">
        <f t="shared" si="67"/>
        <v>2397</v>
      </c>
      <c r="V4342" s="11">
        <f>tbl_EcommerceSales[[#This Row],[Gross_Sales]]*tbl_EcommerceSales[[#This Row],[Discount]]</f>
        <v>359.55</v>
      </c>
      <c r="W4342" s="11">
        <f>tbl_EcommerceSales[[#This Row],[Gross_Sales]]-tbl_EcommerceSales[[#This Row],[Discount_Amount]]</f>
        <v>2037.45</v>
      </c>
      <c r="X4342" s="11">
        <f>tbl_EcommerceSales[[#This Row],[Quantity]] * _xlfn.XLOOKUP(tbl_EcommerceSales[[#This Row],[Product_ID]], Product_Master!A:A, Product_Master!F:F)</f>
        <v>1080</v>
      </c>
      <c r="Y4342" s="11">
        <f>tbl_EcommerceSales[[#This Row],[Net_Revenue]]-tbl_EcommerceSales[[#This Row],[Total_Cost]]</f>
        <v>957.45</v>
      </c>
      <c r="Z4342" s="9">
        <f>IFERROR(#REF!/tbl_EcommerceSales[[#This Row],[Total_Cost]], 0)</f>
        <v>0</v>
      </c>
      <c r="AA4342" t="str">
        <f>TEXT(tbl_EcommerceSales[[#This Row],[Order_Date]],"mmm")</f>
        <v>Apr</v>
      </c>
      <c r="AB4342">
        <f>YEAR(tbl_EcommerceSales[[#This Row],[Order_Date]])</f>
        <v>2026</v>
      </c>
      <c r="AC4342" t="str">
        <f>IF(tbl_EcommerceSales[[#This Row],[Age]]&lt;18,"Under 18",IF(tbl_EcommerceSales[[#This Row],[Age]]&lt;=25,"18-25",IF(tbl_EcommerceSales[[#This Row],[Age]]&lt;=35,"26-35",IF(tbl_EcommerceSales[[#This Row],[Age]]&lt;=45,"36-45",IF(tbl_EcommerceSales[[#This Row],[Age]]&lt;=55,"46-55","56+")))))</f>
        <v>56+</v>
      </c>
    </row>
    <row r="4343" spans="1:29" x14ac:dyDescent="0.35">
      <c r="A4343" t="s">
        <v>6448</v>
      </c>
      <c r="B4343" s="7">
        <v>46133</v>
      </c>
      <c r="C4343" t="s">
        <v>6436</v>
      </c>
      <c r="D4343" t="s">
        <v>102</v>
      </c>
      <c r="E4343" t="s">
        <v>25</v>
      </c>
      <c r="F4343">
        <v>24</v>
      </c>
      <c r="G4343" t="s">
        <v>186</v>
      </c>
      <c r="H4343" t="s">
        <v>72</v>
      </c>
      <c r="I4343" t="s">
        <v>257</v>
      </c>
      <c r="J4343" t="s">
        <v>258</v>
      </c>
      <c r="K4343" t="s">
        <v>55</v>
      </c>
      <c r="L4343" t="s">
        <v>56</v>
      </c>
      <c r="M4343">
        <v>5</v>
      </c>
      <c r="N4343" s="2">
        <v>1999</v>
      </c>
      <c r="O4343" s="3">
        <v>0</v>
      </c>
      <c r="P4343" s="2">
        <v>5250</v>
      </c>
      <c r="Q4343" t="s">
        <v>123</v>
      </c>
      <c r="R4343" t="s">
        <v>33</v>
      </c>
      <c r="S4343" t="s">
        <v>34</v>
      </c>
      <c r="T4343" s="4">
        <v>3</v>
      </c>
      <c r="U4343" s="11">
        <f t="shared" si="67"/>
        <v>9995</v>
      </c>
      <c r="V4343" s="11">
        <f>tbl_EcommerceSales[[#This Row],[Gross_Sales]]*tbl_EcommerceSales[[#This Row],[Discount]]</f>
        <v>0</v>
      </c>
      <c r="W4343" s="11">
        <f>tbl_EcommerceSales[[#This Row],[Gross_Sales]]-tbl_EcommerceSales[[#This Row],[Discount_Amount]]</f>
        <v>9995</v>
      </c>
      <c r="X4343" s="11">
        <f>tbl_EcommerceSales[[#This Row],[Quantity]] * _xlfn.XLOOKUP(tbl_EcommerceSales[[#This Row],[Product_ID]], Product_Master!A:A, Product_Master!F:F)</f>
        <v>5250</v>
      </c>
      <c r="Y4343" s="11">
        <f>tbl_EcommerceSales[[#This Row],[Net_Revenue]]-tbl_EcommerceSales[[#This Row],[Total_Cost]]</f>
        <v>4745</v>
      </c>
      <c r="Z4343" s="9">
        <f>IFERROR(#REF!/tbl_EcommerceSales[[#This Row],[Total_Cost]], 0)</f>
        <v>0</v>
      </c>
      <c r="AA4343" t="str">
        <f>TEXT(tbl_EcommerceSales[[#This Row],[Order_Date]],"mmm")</f>
        <v>Apr</v>
      </c>
      <c r="AB4343">
        <f>YEAR(tbl_EcommerceSales[[#This Row],[Order_Date]])</f>
        <v>2026</v>
      </c>
      <c r="AC4343" t="str">
        <f>IF(tbl_EcommerceSales[[#This Row],[Age]]&lt;18,"Under 18",IF(tbl_EcommerceSales[[#This Row],[Age]]&lt;=25,"18-25",IF(tbl_EcommerceSales[[#This Row],[Age]]&lt;=35,"26-35",IF(tbl_EcommerceSales[[#This Row],[Age]]&lt;=45,"36-45",IF(tbl_EcommerceSales[[#This Row],[Age]]&lt;=55,"46-55","56+")))))</f>
        <v>18-25</v>
      </c>
    </row>
    <row r="4344" spans="1:29" x14ac:dyDescent="0.35">
      <c r="A4344" t="s">
        <v>6449</v>
      </c>
      <c r="B4344" s="7">
        <v>46133</v>
      </c>
      <c r="C4344" t="s">
        <v>6450</v>
      </c>
      <c r="D4344" t="s">
        <v>205</v>
      </c>
      <c r="E4344" t="s">
        <v>25</v>
      </c>
      <c r="F4344">
        <v>18</v>
      </c>
      <c r="G4344" t="s">
        <v>136</v>
      </c>
      <c r="H4344" t="s">
        <v>88</v>
      </c>
      <c r="I4344" t="s">
        <v>212</v>
      </c>
      <c r="J4344" t="s">
        <v>213</v>
      </c>
      <c r="K4344" t="s">
        <v>177</v>
      </c>
      <c r="L4344" t="s">
        <v>178</v>
      </c>
      <c r="M4344">
        <v>3</v>
      </c>
      <c r="N4344" s="2">
        <v>2499</v>
      </c>
      <c r="O4344" s="3">
        <v>0.15</v>
      </c>
      <c r="P4344" s="2">
        <v>4350</v>
      </c>
      <c r="Q4344" t="s">
        <v>76</v>
      </c>
      <c r="R4344" t="s">
        <v>33</v>
      </c>
      <c r="S4344" t="s">
        <v>57</v>
      </c>
      <c r="T4344" s="4">
        <v>4</v>
      </c>
      <c r="U4344" s="11">
        <f t="shared" si="67"/>
        <v>7497</v>
      </c>
      <c r="V4344" s="11">
        <f>tbl_EcommerceSales[[#This Row],[Gross_Sales]]*tbl_EcommerceSales[[#This Row],[Discount]]</f>
        <v>1124.55</v>
      </c>
      <c r="W4344" s="11">
        <f>tbl_EcommerceSales[[#This Row],[Gross_Sales]]-tbl_EcommerceSales[[#This Row],[Discount_Amount]]</f>
        <v>6372.45</v>
      </c>
      <c r="X4344" s="11">
        <f>tbl_EcommerceSales[[#This Row],[Quantity]] * _xlfn.XLOOKUP(tbl_EcommerceSales[[#This Row],[Product_ID]], Product_Master!A:A, Product_Master!F:F)</f>
        <v>4350</v>
      </c>
      <c r="Y4344" s="11">
        <f>tbl_EcommerceSales[[#This Row],[Net_Revenue]]-tbl_EcommerceSales[[#This Row],[Total_Cost]]</f>
        <v>2022.4499999999998</v>
      </c>
      <c r="Z4344" s="9">
        <f>IFERROR(#REF!/tbl_EcommerceSales[[#This Row],[Total_Cost]], 0)</f>
        <v>0</v>
      </c>
      <c r="AA4344" t="str">
        <f>TEXT(tbl_EcommerceSales[[#This Row],[Order_Date]],"mmm")</f>
        <v>Apr</v>
      </c>
      <c r="AB4344">
        <f>YEAR(tbl_EcommerceSales[[#This Row],[Order_Date]])</f>
        <v>2026</v>
      </c>
      <c r="AC4344" t="str">
        <f>IF(tbl_EcommerceSales[[#This Row],[Age]]&lt;18,"Under 18",IF(tbl_EcommerceSales[[#This Row],[Age]]&lt;=25,"18-25",IF(tbl_EcommerceSales[[#This Row],[Age]]&lt;=35,"26-35",IF(tbl_EcommerceSales[[#This Row],[Age]]&lt;=45,"36-45",IF(tbl_EcommerceSales[[#This Row],[Age]]&lt;=55,"46-55","56+")))))</f>
        <v>18-25</v>
      </c>
    </row>
    <row r="4345" spans="1:29" x14ac:dyDescent="0.35">
      <c r="A4345" t="s">
        <v>6451</v>
      </c>
      <c r="B4345" s="7">
        <v>46133</v>
      </c>
      <c r="C4345" t="s">
        <v>1661</v>
      </c>
      <c r="D4345" t="s">
        <v>254</v>
      </c>
      <c r="E4345" t="s">
        <v>25</v>
      </c>
      <c r="F4345">
        <v>49</v>
      </c>
      <c r="G4345" t="s">
        <v>152</v>
      </c>
      <c r="H4345" t="s">
        <v>72</v>
      </c>
      <c r="I4345" t="s">
        <v>111</v>
      </c>
      <c r="J4345" t="s">
        <v>112</v>
      </c>
      <c r="K4345" t="s">
        <v>55</v>
      </c>
      <c r="L4345" t="s">
        <v>113</v>
      </c>
      <c r="M4345">
        <v>4</v>
      </c>
      <c r="N4345" s="2">
        <v>1799</v>
      </c>
      <c r="O4345" s="3">
        <v>0.05</v>
      </c>
      <c r="P4345" s="2">
        <v>3800</v>
      </c>
      <c r="Q4345" t="s">
        <v>156</v>
      </c>
      <c r="R4345" t="s">
        <v>33</v>
      </c>
      <c r="S4345" t="s">
        <v>34</v>
      </c>
      <c r="T4345" s="4">
        <v>5</v>
      </c>
      <c r="U4345" s="11">
        <f t="shared" si="67"/>
        <v>7196</v>
      </c>
      <c r="V4345" s="11">
        <f>tbl_EcommerceSales[[#This Row],[Gross_Sales]]*tbl_EcommerceSales[[#This Row],[Discount]]</f>
        <v>359.8</v>
      </c>
      <c r="W4345" s="11">
        <f>tbl_EcommerceSales[[#This Row],[Gross_Sales]]-tbl_EcommerceSales[[#This Row],[Discount_Amount]]</f>
        <v>6836.2</v>
      </c>
      <c r="X4345" s="11">
        <f>tbl_EcommerceSales[[#This Row],[Quantity]] * _xlfn.XLOOKUP(tbl_EcommerceSales[[#This Row],[Product_ID]], Product_Master!A:A, Product_Master!F:F)</f>
        <v>3800</v>
      </c>
      <c r="Y4345" s="11">
        <f>tbl_EcommerceSales[[#This Row],[Net_Revenue]]-tbl_EcommerceSales[[#This Row],[Total_Cost]]</f>
        <v>3036.2</v>
      </c>
      <c r="Z4345" s="9">
        <f>IFERROR(#REF!/tbl_EcommerceSales[[#This Row],[Total_Cost]], 0)</f>
        <v>0</v>
      </c>
      <c r="AA4345" t="str">
        <f>TEXT(tbl_EcommerceSales[[#This Row],[Order_Date]],"mmm")</f>
        <v>Apr</v>
      </c>
      <c r="AB4345">
        <f>YEAR(tbl_EcommerceSales[[#This Row],[Order_Date]])</f>
        <v>2026</v>
      </c>
      <c r="AC4345" t="str">
        <f>IF(tbl_EcommerceSales[[#This Row],[Age]]&lt;18,"Under 18",IF(tbl_EcommerceSales[[#This Row],[Age]]&lt;=25,"18-25",IF(tbl_EcommerceSales[[#This Row],[Age]]&lt;=35,"26-35",IF(tbl_EcommerceSales[[#This Row],[Age]]&lt;=45,"36-45",IF(tbl_EcommerceSales[[#This Row],[Age]]&lt;=55,"46-55","56+")))))</f>
        <v>46-55</v>
      </c>
    </row>
    <row r="4346" spans="1:29" x14ac:dyDescent="0.35">
      <c r="A4346" t="s">
        <v>6452</v>
      </c>
      <c r="B4346" s="7">
        <v>46133</v>
      </c>
      <c r="C4346" t="s">
        <v>2864</v>
      </c>
      <c r="D4346" t="s">
        <v>170</v>
      </c>
      <c r="E4346" t="s">
        <v>48</v>
      </c>
      <c r="F4346">
        <v>41</v>
      </c>
      <c r="G4346" t="s">
        <v>246</v>
      </c>
      <c r="H4346" t="s">
        <v>27</v>
      </c>
      <c r="I4346" t="s">
        <v>212</v>
      </c>
      <c r="J4346" t="s">
        <v>213</v>
      </c>
      <c r="K4346" t="s">
        <v>177</v>
      </c>
      <c r="L4346" t="s">
        <v>178</v>
      </c>
      <c r="M4346">
        <v>2</v>
      </c>
      <c r="N4346" s="2">
        <v>2499</v>
      </c>
      <c r="O4346" s="3">
        <v>0.1</v>
      </c>
      <c r="P4346" s="2">
        <v>2900</v>
      </c>
      <c r="Q4346" t="s">
        <v>44</v>
      </c>
      <c r="R4346" t="s">
        <v>33</v>
      </c>
      <c r="S4346" t="s">
        <v>34</v>
      </c>
      <c r="T4346" s="4">
        <v>5</v>
      </c>
      <c r="U4346" s="11">
        <f t="shared" si="67"/>
        <v>4998</v>
      </c>
      <c r="V4346" s="11">
        <f>tbl_EcommerceSales[[#This Row],[Gross_Sales]]*tbl_EcommerceSales[[#This Row],[Discount]]</f>
        <v>499.8</v>
      </c>
      <c r="W4346" s="11">
        <f>tbl_EcommerceSales[[#This Row],[Gross_Sales]]-tbl_EcommerceSales[[#This Row],[Discount_Amount]]</f>
        <v>4498.2</v>
      </c>
      <c r="X4346" s="11">
        <f>tbl_EcommerceSales[[#This Row],[Quantity]] * _xlfn.XLOOKUP(tbl_EcommerceSales[[#This Row],[Product_ID]], Product_Master!A:A, Product_Master!F:F)</f>
        <v>2900</v>
      </c>
      <c r="Y4346" s="11">
        <f>tbl_EcommerceSales[[#This Row],[Net_Revenue]]-tbl_EcommerceSales[[#This Row],[Total_Cost]]</f>
        <v>1598.1999999999998</v>
      </c>
      <c r="Z4346" s="9">
        <f>IFERROR(#REF!/tbl_EcommerceSales[[#This Row],[Total_Cost]], 0)</f>
        <v>0</v>
      </c>
      <c r="AA4346" t="str">
        <f>TEXT(tbl_EcommerceSales[[#This Row],[Order_Date]],"mmm")</f>
        <v>Apr</v>
      </c>
      <c r="AB4346">
        <f>YEAR(tbl_EcommerceSales[[#This Row],[Order_Date]])</f>
        <v>2026</v>
      </c>
      <c r="AC4346" t="str">
        <f>IF(tbl_EcommerceSales[[#This Row],[Age]]&lt;18,"Under 18",IF(tbl_EcommerceSales[[#This Row],[Age]]&lt;=25,"18-25",IF(tbl_EcommerceSales[[#This Row],[Age]]&lt;=35,"26-35",IF(tbl_EcommerceSales[[#This Row],[Age]]&lt;=45,"36-45",IF(tbl_EcommerceSales[[#This Row],[Age]]&lt;=55,"46-55","56+")))))</f>
        <v>36-45</v>
      </c>
    </row>
    <row r="4347" spans="1:29" x14ac:dyDescent="0.35">
      <c r="A4347" t="s">
        <v>6453</v>
      </c>
      <c r="B4347" s="7">
        <v>46133</v>
      </c>
      <c r="C4347" t="s">
        <v>3335</v>
      </c>
      <c r="D4347" t="s">
        <v>312</v>
      </c>
      <c r="E4347" t="s">
        <v>25</v>
      </c>
      <c r="F4347">
        <v>36</v>
      </c>
      <c r="G4347" t="s">
        <v>171</v>
      </c>
      <c r="H4347" t="s">
        <v>39</v>
      </c>
      <c r="I4347" t="s">
        <v>290</v>
      </c>
      <c r="J4347" t="s">
        <v>291</v>
      </c>
      <c r="K4347" t="s">
        <v>30</v>
      </c>
      <c r="L4347" t="s">
        <v>31</v>
      </c>
      <c r="M4347">
        <v>1</v>
      </c>
      <c r="N4347" s="2">
        <v>3499</v>
      </c>
      <c r="O4347" s="3">
        <v>0.05</v>
      </c>
      <c r="P4347" s="2">
        <v>2250</v>
      </c>
      <c r="Q4347" t="s">
        <v>76</v>
      </c>
      <c r="R4347" t="s">
        <v>33</v>
      </c>
      <c r="S4347" t="s">
        <v>57</v>
      </c>
      <c r="T4347" s="4">
        <v>5</v>
      </c>
      <c r="U4347" s="11">
        <f t="shared" si="67"/>
        <v>3499</v>
      </c>
      <c r="V4347" s="11">
        <f>tbl_EcommerceSales[[#This Row],[Gross_Sales]]*tbl_EcommerceSales[[#This Row],[Discount]]</f>
        <v>174.95000000000002</v>
      </c>
      <c r="W4347" s="11">
        <f>tbl_EcommerceSales[[#This Row],[Gross_Sales]]-tbl_EcommerceSales[[#This Row],[Discount_Amount]]</f>
        <v>3324.05</v>
      </c>
      <c r="X4347" s="11">
        <f>tbl_EcommerceSales[[#This Row],[Quantity]] * _xlfn.XLOOKUP(tbl_EcommerceSales[[#This Row],[Product_ID]], Product_Master!A:A, Product_Master!F:F)</f>
        <v>2250</v>
      </c>
      <c r="Y4347" s="11">
        <f>tbl_EcommerceSales[[#This Row],[Net_Revenue]]-tbl_EcommerceSales[[#This Row],[Total_Cost]]</f>
        <v>1074.0500000000002</v>
      </c>
      <c r="Z4347" s="9">
        <f>IFERROR(#REF!/tbl_EcommerceSales[[#This Row],[Total_Cost]], 0)</f>
        <v>0</v>
      </c>
      <c r="AA4347" t="str">
        <f>TEXT(tbl_EcommerceSales[[#This Row],[Order_Date]],"mmm")</f>
        <v>Apr</v>
      </c>
      <c r="AB4347">
        <f>YEAR(tbl_EcommerceSales[[#This Row],[Order_Date]])</f>
        <v>2026</v>
      </c>
      <c r="AC4347" t="str">
        <f>IF(tbl_EcommerceSales[[#This Row],[Age]]&lt;18,"Under 18",IF(tbl_EcommerceSales[[#This Row],[Age]]&lt;=25,"18-25",IF(tbl_EcommerceSales[[#This Row],[Age]]&lt;=35,"26-35",IF(tbl_EcommerceSales[[#This Row],[Age]]&lt;=45,"36-45",IF(tbl_EcommerceSales[[#This Row],[Age]]&lt;=55,"46-55","56+")))))</f>
        <v>36-45</v>
      </c>
    </row>
    <row r="4348" spans="1:29" x14ac:dyDescent="0.35">
      <c r="A4348" t="s">
        <v>6454</v>
      </c>
      <c r="B4348" s="7">
        <v>46133</v>
      </c>
      <c r="C4348" t="s">
        <v>6455</v>
      </c>
      <c r="D4348" t="s">
        <v>235</v>
      </c>
      <c r="E4348" t="s">
        <v>48</v>
      </c>
      <c r="F4348">
        <v>32</v>
      </c>
      <c r="G4348" t="s">
        <v>142</v>
      </c>
      <c r="H4348" t="s">
        <v>88</v>
      </c>
      <c r="I4348" t="s">
        <v>175</v>
      </c>
      <c r="J4348" t="s">
        <v>176</v>
      </c>
      <c r="K4348" t="s">
        <v>177</v>
      </c>
      <c r="L4348" t="s">
        <v>178</v>
      </c>
      <c r="M4348">
        <v>1</v>
      </c>
      <c r="N4348" s="2">
        <v>699</v>
      </c>
      <c r="O4348" s="3">
        <v>0.15</v>
      </c>
      <c r="P4348" s="2">
        <v>320</v>
      </c>
      <c r="Q4348" t="s">
        <v>32</v>
      </c>
      <c r="R4348" t="s">
        <v>33</v>
      </c>
      <c r="S4348" t="s">
        <v>34</v>
      </c>
      <c r="T4348" s="4">
        <v>4</v>
      </c>
      <c r="U4348" s="11">
        <f t="shared" si="67"/>
        <v>699</v>
      </c>
      <c r="V4348" s="11">
        <f>tbl_EcommerceSales[[#This Row],[Gross_Sales]]*tbl_EcommerceSales[[#This Row],[Discount]]</f>
        <v>104.85</v>
      </c>
      <c r="W4348" s="11">
        <f>tbl_EcommerceSales[[#This Row],[Gross_Sales]]-tbl_EcommerceSales[[#This Row],[Discount_Amount]]</f>
        <v>594.15</v>
      </c>
      <c r="X4348" s="11">
        <f>tbl_EcommerceSales[[#This Row],[Quantity]] * _xlfn.XLOOKUP(tbl_EcommerceSales[[#This Row],[Product_ID]], Product_Master!A:A, Product_Master!F:F)</f>
        <v>320</v>
      </c>
      <c r="Y4348" s="11">
        <f>tbl_EcommerceSales[[#This Row],[Net_Revenue]]-tbl_EcommerceSales[[#This Row],[Total_Cost]]</f>
        <v>274.14999999999998</v>
      </c>
      <c r="Z4348" s="9">
        <f>IFERROR(#REF!/tbl_EcommerceSales[[#This Row],[Total_Cost]], 0)</f>
        <v>0</v>
      </c>
      <c r="AA4348" t="str">
        <f>TEXT(tbl_EcommerceSales[[#This Row],[Order_Date]],"mmm")</f>
        <v>Apr</v>
      </c>
      <c r="AB4348">
        <f>YEAR(tbl_EcommerceSales[[#This Row],[Order_Date]])</f>
        <v>2026</v>
      </c>
      <c r="AC4348" t="str">
        <f>IF(tbl_EcommerceSales[[#This Row],[Age]]&lt;18,"Under 18",IF(tbl_EcommerceSales[[#This Row],[Age]]&lt;=25,"18-25",IF(tbl_EcommerceSales[[#This Row],[Age]]&lt;=35,"26-35",IF(tbl_EcommerceSales[[#This Row],[Age]]&lt;=45,"36-45",IF(tbl_EcommerceSales[[#This Row],[Age]]&lt;=55,"46-55","56+")))))</f>
        <v>26-35</v>
      </c>
    </row>
    <row r="4349" spans="1:29" x14ac:dyDescent="0.35">
      <c r="A4349" t="s">
        <v>6456</v>
      </c>
      <c r="B4349" s="7">
        <v>46133</v>
      </c>
      <c r="C4349" t="s">
        <v>389</v>
      </c>
      <c r="D4349" t="s">
        <v>47</v>
      </c>
      <c r="E4349" t="s">
        <v>48</v>
      </c>
      <c r="F4349">
        <v>25</v>
      </c>
      <c r="G4349" t="s">
        <v>186</v>
      </c>
      <c r="H4349" t="s">
        <v>72</v>
      </c>
      <c r="I4349" t="s">
        <v>111</v>
      </c>
      <c r="J4349" t="s">
        <v>112</v>
      </c>
      <c r="K4349" t="s">
        <v>55</v>
      </c>
      <c r="L4349" t="s">
        <v>113</v>
      </c>
      <c r="M4349">
        <v>1</v>
      </c>
      <c r="N4349" s="2">
        <v>1799</v>
      </c>
      <c r="O4349" s="3">
        <v>0.2</v>
      </c>
      <c r="P4349" s="2">
        <v>950</v>
      </c>
      <c r="Q4349" t="s">
        <v>76</v>
      </c>
      <c r="R4349" t="s">
        <v>33</v>
      </c>
      <c r="S4349" t="s">
        <v>57</v>
      </c>
      <c r="T4349" s="4">
        <v>4</v>
      </c>
      <c r="U4349" s="11">
        <f t="shared" si="67"/>
        <v>1799</v>
      </c>
      <c r="V4349" s="11">
        <f>tbl_EcommerceSales[[#This Row],[Gross_Sales]]*tbl_EcommerceSales[[#This Row],[Discount]]</f>
        <v>359.8</v>
      </c>
      <c r="W4349" s="11">
        <f>tbl_EcommerceSales[[#This Row],[Gross_Sales]]-tbl_EcommerceSales[[#This Row],[Discount_Amount]]</f>
        <v>1439.2</v>
      </c>
      <c r="X4349" s="11">
        <f>tbl_EcommerceSales[[#This Row],[Quantity]] * _xlfn.XLOOKUP(tbl_EcommerceSales[[#This Row],[Product_ID]], Product_Master!A:A, Product_Master!F:F)</f>
        <v>950</v>
      </c>
      <c r="Y4349" s="11">
        <f>tbl_EcommerceSales[[#This Row],[Net_Revenue]]-tbl_EcommerceSales[[#This Row],[Total_Cost]]</f>
        <v>489.20000000000005</v>
      </c>
      <c r="Z4349" s="9">
        <f>IFERROR(#REF!/tbl_EcommerceSales[[#This Row],[Total_Cost]], 0)</f>
        <v>0</v>
      </c>
      <c r="AA4349" t="str">
        <f>TEXT(tbl_EcommerceSales[[#This Row],[Order_Date]],"mmm")</f>
        <v>Apr</v>
      </c>
      <c r="AB4349">
        <f>YEAR(tbl_EcommerceSales[[#This Row],[Order_Date]])</f>
        <v>2026</v>
      </c>
      <c r="AC4349" t="str">
        <f>IF(tbl_EcommerceSales[[#This Row],[Age]]&lt;18,"Under 18",IF(tbl_EcommerceSales[[#This Row],[Age]]&lt;=25,"18-25",IF(tbl_EcommerceSales[[#This Row],[Age]]&lt;=35,"26-35",IF(tbl_EcommerceSales[[#This Row],[Age]]&lt;=45,"36-45",IF(tbl_EcommerceSales[[#This Row],[Age]]&lt;=55,"46-55","56+")))))</f>
        <v>18-25</v>
      </c>
    </row>
    <row r="4350" spans="1:29" x14ac:dyDescent="0.35">
      <c r="A4350" t="s">
        <v>6457</v>
      </c>
      <c r="B4350" s="7">
        <v>46133</v>
      </c>
      <c r="C4350" t="s">
        <v>6458</v>
      </c>
      <c r="D4350" t="s">
        <v>181</v>
      </c>
      <c r="E4350" t="s">
        <v>25</v>
      </c>
      <c r="F4350">
        <v>24</v>
      </c>
      <c r="G4350" t="s">
        <v>211</v>
      </c>
      <c r="H4350" t="s">
        <v>72</v>
      </c>
      <c r="I4350" t="s">
        <v>221</v>
      </c>
      <c r="J4350" t="s">
        <v>222</v>
      </c>
      <c r="K4350" t="s">
        <v>177</v>
      </c>
      <c r="L4350" t="s">
        <v>208</v>
      </c>
      <c r="M4350">
        <v>2</v>
      </c>
      <c r="N4350" s="2">
        <v>1499</v>
      </c>
      <c r="O4350" s="3">
        <v>0.1</v>
      </c>
      <c r="P4350" s="2">
        <v>1600</v>
      </c>
      <c r="Q4350" t="s">
        <v>32</v>
      </c>
      <c r="R4350" t="s">
        <v>33</v>
      </c>
      <c r="S4350" t="s">
        <v>57</v>
      </c>
      <c r="T4350" s="4">
        <v>5</v>
      </c>
      <c r="U4350" s="11">
        <f t="shared" si="67"/>
        <v>2998</v>
      </c>
      <c r="V4350" s="11">
        <f>tbl_EcommerceSales[[#This Row],[Gross_Sales]]*tbl_EcommerceSales[[#This Row],[Discount]]</f>
        <v>299.8</v>
      </c>
      <c r="W4350" s="11">
        <f>tbl_EcommerceSales[[#This Row],[Gross_Sales]]-tbl_EcommerceSales[[#This Row],[Discount_Amount]]</f>
        <v>2698.2</v>
      </c>
      <c r="X4350" s="11">
        <f>tbl_EcommerceSales[[#This Row],[Quantity]] * _xlfn.XLOOKUP(tbl_EcommerceSales[[#This Row],[Product_ID]], Product_Master!A:A, Product_Master!F:F)</f>
        <v>1600</v>
      </c>
      <c r="Y4350" s="11">
        <f>tbl_EcommerceSales[[#This Row],[Net_Revenue]]-tbl_EcommerceSales[[#This Row],[Total_Cost]]</f>
        <v>1098.1999999999998</v>
      </c>
      <c r="Z4350" s="9">
        <f>IFERROR(#REF!/tbl_EcommerceSales[[#This Row],[Total_Cost]], 0)</f>
        <v>0</v>
      </c>
      <c r="AA4350" t="str">
        <f>TEXT(tbl_EcommerceSales[[#This Row],[Order_Date]],"mmm")</f>
        <v>Apr</v>
      </c>
      <c r="AB4350">
        <f>YEAR(tbl_EcommerceSales[[#This Row],[Order_Date]])</f>
        <v>2026</v>
      </c>
      <c r="AC4350" t="str">
        <f>IF(tbl_EcommerceSales[[#This Row],[Age]]&lt;18,"Under 18",IF(tbl_EcommerceSales[[#This Row],[Age]]&lt;=25,"18-25",IF(tbl_EcommerceSales[[#This Row],[Age]]&lt;=35,"26-35",IF(tbl_EcommerceSales[[#This Row],[Age]]&lt;=45,"36-45",IF(tbl_EcommerceSales[[#This Row],[Age]]&lt;=55,"46-55","56+")))))</f>
        <v>18-25</v>
      </c>
    </row>
    <row r="4351" spans="1:29" x14ac:dyDescent="0.35">
      <c r="A4351" t="s">
        <v>6459</v>
      </c>
      <c r="B4351" s="7">
        <v>46134</v>
      </c>
      <c r="C4351" t="s">
        <v>2866</v>
      </c>
      <c r="D4351" t="s">
        <v>139</v>
      </c>
      <c r="E4351" t="s">
        <v>48</v>
      </c>
      <c r="F4351">
        <v>18</v>
      </c>
      <c r="G4351" t="s">
        <v>246</v>
      </c>
      <c r="H4351" t="s">
        <v>27</v>
      </c>
      <c r="I4351" t="s">
        <v>165</v>
      </c>
      <c r="J4351" t="s">
        <v>166</v>
      </c>
      <c r="K4351" t="s">
        <v>42</v>
      </c>
      <c r="L4351" t="s">
        <v>167</v>
      </c>
      <c r="M4351">
        <v>3</v>
      </c>
      <c r="N4351" s="2">
        <v>1799</v>
      </c>
      <c r="O4351" s="3">
        <v>0.1</v>
      </c>
      <c r="P4351" s="2">
        <v>2700</v>
      </c>
      <c r="Q4351" t="s">
        <v>123</v>
      </c>
      <c r="R4351" t="s">
        <v>33</v>
      </c>
      <c r="S4351" t="s">
        <v>34</v>
      </c>
      <c r="T4351" s="4">
        <v>4</v>
      </c>
      <c r="U4351" s="11">
        <f t="shared" si="67"/>
        <v>5397</v>
      </c>
      <c r="V4351" s="11">
        <f>tbl_EcommerceSales[[#This Row],[Gross_Sales]]*tbl_EcommerceSales[[#This Row],[Discount]]</f>
        <v>539.70000000000005</v>
      </c>
      <c r="W4351" s="11">
        <f>tbl_EcommerceSales[[#This Row],[Gross_Sales]]-tbl_EcommerceSales[[#This Row],[Discount_Amount]]</f>
        <v>4857.3</v>
      </c>
      <c r="X4351" s="11">
        <f>tbl_EcommerceSales[[#This Row],[Quantity]] * _xlfn.XLOOKUP(tbl_EcommerceSales[[#This Row],[Product_ID]], Product_Master!A:A, Product_Master!F:F)</f>
        <v>2700</v>
      </c>
      <c r="Y4351" s="11">
        <f>tbl_EcommerceSales[[#This Row],[Net_Revenue]]-tbl_EcommerceSales[[#This Row],[Total_Cost]]</f>
        <v>2157.3000000000002</v>
      </c>
      <c r="Z4351" s="9">
        <f>IFERROR(#REF!/tbl_EcommerceSales[[#This Row],[Total_Cost]], 0)</f>
        <v>0</v>
      </c>
      <c r="AA4351" t="str">
        <f>TEXT(tbl_EcommerceSales[[#This Row],[Order_Date]],"mmm")</f>
        <v>Apr</v>
      </c>
      <c r="AB4351">
        <f>YEAR(tbl_EcommerceSales[[#This Row],[Order_Date]])</f>
        <v>2026</v>
      </c>
      <c r="AC4351" t="str">
        <f>IF(tbl_EcommerceSales[[#This Row],[Age]]&lt;18,"Under 18",IF(tbl_EcommerceSales[[#This Row],[Age]]&lt;=25,"18-25",IF(tbl_EcommerceSales[[#This Row],[Age]]&lt;=35,"26-35",IF(tbl_EcommerceSales[[#This Row],[Age]]&lt;=45,"36-45",IF(tbl_EcommerceSales[[#This Row],[Age]]&lt;=55,"46-55","56+")))))</f>
        <v>18-25</v>
      </c>
    </row>
    <row r="4352" spans="1:29" x14ac:dyDescent="0.35">
      <c r="A4352" t="s">
        <v>6460</v>
      </c>
      <c r="B4352" s="7">
        <v>46134</v>
      </c>
      <c r="C4352" t="s">
        <v>6233</v>
      </c>
      <c r="D4352" t="s">
        <v>181</v>
      </c>
      <c r="E4352" t="s">
        <v>25</v>
      </c>
      <c r="F4352">
        <v>22</v>
      </c>
      <c r="G4352" t="s">
        <v>192</v>
      </c>
      <c r="H4352" t="s">
        <v>27</v>
      </c>
      <c r="I4352" t="s">
        <v>338</v>
      </c>
      <c r="J4352" t="s">
        <v>339</v>
      </c>
      <c r="K4352" t="s">
        <v>55</v>
      </c>
      <c r="L4352" t="s">
        <v>56</v>
      </c>
      <c r="M4352">
        <v>3</v>
      </c>
      <c r="N4352" s="2">
        <v>1499</v>
      </c>
      <c r="O4352" s="3">
        <v>0.1</v>
      </c>
      <c r="P4352" s="2">
        <v>2340</v>
      </c>
      <c r="Q4352" t="s">
        <v>32</v>
      </c>
      <c r="R4352" t="s">
        <v>33</v>
      </c>
      <c r="S4352" t="s">
        <v>34</v>
      </c>
      <c r="T4352" s="4">
        <v>4</v>
      </c>
      <c r="U4352" s="11">
        <f t="shared" si="67"/>
        <v>4497</v>
      </c>
      <c r="V4352" s="11">
        <f>tbl_EcommerceSales[[#This Row],[Gross_Sales]]*tbl_EcommerceSales[[#This Row],[Discount]]</f>
        <v>449.70000000000005</v>
      </c>
      <c r="W4352" s="11">
        <f>tbl_EcommerceSales[[#This Row],[Gross_Sales]]-tbl_EcommerceSales[[#This Row],[Discount_Amount]]</f>
        <v>4047.3</v>
      </c>
      <c r="X4352" s="11">
        <f>tbl_EcommerceSales[[#This Row],[Quantity]] * _xlfn.XLOOKUP(tbl_EcommerceSales[[#This Row],[Product_ID]], Product_Master!A:A, Product_Master!F:F)</f>
        <v>2340</v>
      </c>
      <c r="Y4352" s="11">
        <f>tbl_EcommerceSales[[#This Row],[Net_Revenue]]-tbl_EcommerceSales[[#This Row],[Total_Cost]]</f>
        <v>1707.3000000000002</v>
      </c>
      <c r="Z4352" s="9">
        <f>IFERROR(#REF!/tbl_EcommerceSales[[#This Row],[Total_Cost]], 0)</f>
        <v>0</v>
      </c>
      <c r="AA4352" t="str">
        <f>TEXT(tbl_EcommerceSales[[#This Row],[Order_Date]],"mmm")</f>
        <v>Apr</v>
      </c>
      <c r="AB4352">
        <f>YEAR(tbl_EcommerceSales[[#This Row],[Order_Date]])</f>
        <v>2026</v>
      </c>
      <c r="AC4352" t="str">
        <f>IF(tbl_EcommerceSales[[#This Row],[Age]]&lt;18,"Under 18",IF(tbl_EcommerceSales[[#This Row],[Age]]&lt;=25,"18-25",IF(tbl_EcommerceSales[[#This Row],[Age]]&lt;=35,"26-35",IF(tbl_EcommerceSales[[#This Row],[Age]]&lt;=45,"36-45",IF(tbl_EcommerceSales[[#This Row],[Age]]&lt;=55,"46-55","56+")))))</f>
        <v>18-25</v>
      </c>
    </row>
    <row r="4353" spans="1:29" x14ac:dyDescent="0.35">
      <c r="A4353" t="s">
        <v>6461</v>
      </c>
      <c r="B4353" s="7">
        <v>46134</v>
      </c>
      <c r="C4353" t="s">
        <v>50</v>
      </c>
      <c r="D4353" t="s">
        <v>51</v>
      </c>
      <c r="E4353" t="s">
        <v>48</v>
      </c>
      <c r="F4353">
        <v>24</v>
      </c>
      <c r="G4353" t="s">
        <v>107</v>
      </c>
      <c r="H4353" t="s">
        <v>39</v>
      </c>
      <c r="I4353" t="s">
        <v>206</v>
      </c>
      <c r="J4353" t="s">
        <v>207</v>
      </c>
      <c r="K4353" t="s">
        <v>177</v>
      </c>
      <c r="L4353" t="s">
        <v>208</v>
      </c>
      <c r="M4353">
        <v>2</v>
      </c>
      <c r="N4353" s="2">
        <v>2199</v>
      </c>
      <c r="O4353" s="3">
        <v>0.1</v>
      </c>
      <c r="P4353" s="2">
        <v>2500</v>
      </c>
      <c r="Q4353" t="s">
        <v>156</v>
      </c>
      <c r="R4353" t="s">
        <v>33</v>
      </c>
      <c r="S4353" t="s">
        <v>34</v>
      </c>
      <c r="T4353" s="4">
        <v>5</v>
      </c>
      <c r="U4353" s="11">
        <f t="shared" si="67"/>
        <v>4398</v>
      </c>
      <c r="V4353" s="11">
        <f>tbl_EcommerceSales[[#This Row],[Gross_Sales]]*tbl_EcommerceSales[[#This Row],[Discount]]</f>
        <v>439.8</v>
      </c>
      <c r="W4353" s="11">
        <f>tbl_EcommerceSales[[#This Row],[Gross_Sales]]-tbl_EcommerceSales[[#This Row],[Discount_Amount]]</f>
        <v>3958.2</v>
      </c>
      <c r="X4353" s="11">
        <f>tbl_EcommerceSales[[#This Row],[Quantity]] * _xlfn.XLOOKUP(tbl_EcommerceSales[[#This Row],[Product_ID]], Product_Master!A:A, Product_Master!F:F)</f>
        <v>2500</v>
      </c>
      <c r="Y4353" s="11">
        <f>tbl_EcommerceSales[[#This Row],[Net_Revenue]]-tbl_EcommerceSales[[#This Row],[Total_Cost]]</f>
        <v>1458.1999999999998</v>
      </c>
      <c r="Z4353" s="9">
        <f>IFERROR(#REF!/tbl_EcommerceSales[[#This Row],[Total_Cost]], 0)</f>
        <v>0</v>
      </c>
      <c r="AA4353" t="str">
        <f>TEXT(tbl_EcommerceSales[[#This Row],[Order_Date]],"mmm")</f>
        <v>Apr</v>
      </c>
      <c r="AB4353">
        <f>YEAR(tbl_EcommerceSales[[#This Row],[Order_Date]])</f>
        <v>2026</v>
      </c>
      <c r="AC4353" t="str">
        <f>IF(tbl_EcommerceSales[[#This Row],[Age]]&lt;18,"Under 18",IF(tbl_EcommerceSales[[#This Row],[Age]]&lt;=25,"18-25",IF(tbl_EcommerceSales[[#This Row],[Age]]&lt;=35,"26-35",IF(tbl_EcommerceSales[[#This Row],[Age]]&lt;=45,"36-45",IF(tbl_EcommerceSales[[#This Row],[Age]]&lt;=55,"46-55","56+")))))</f>
        <v>18-25</v>
      </c>
    </row>
    <row r="4354" spans="1:29" x14ac:dyDescent="0.35">
      <c r="A4354" t="s">
        <v>6462</v>
      </c>
      <c r="B4354" s="7">
        <v>46134</v>
      </c>
      <c r="C4354" t="s">
        <v>4512</v>
      </c>
      <c r="D4354" t="s">
        <v>139</v>
      </c>
      <c r="E4354" t="s">
        <v>48</v>
      </c>
      <c r="F4354">
        <v>26</v>
      </c>
      <c r="G4354" t="s">
        <v>155</v>
      </c>
      <c r="H4354" t="s">
        <v>88</v>
      </c>
      <c r="I4354" t="s">
        <v>175</v>
      </c>
      <c r="J4354" t="s">
        <v>176</v>
      </c>
      <c r="K4354" t="s">
        <v>177</v>
      </c>
      <c r="L4354" t="s">
        <v>178</v>
      </c>
      <c r="M4354">
        <v>1</v>
      </c>
      <c r="N4354" s="2">
        <v>699</v>
      </c>
      <c r="O4354" s="3">
        <v>0.1</v>
      </c>
      <c r="P4354" s="2">
        <v>320</v>
      </c>
      <c r="Q4354" t="s">
        <v>44</v>
      </c>
      <c r="R4354" t="s">
        <v>33</v>
      </c>
      <c r="S4354" t="s">
        <v>57</v>
      </c>
      <c r="T4354" s="4">
        <v>4</v>
      </c>
      <c r="U4354" s="11">
        <f t="shared" ref="U4354:U4417" si="68">M4354*N4354</f>
        <v>699</v>
      </c>
      <c r="V4354" s="11">
        <f>tbl_EcommerceSales[[#This Row],[Gross_Sales]]*tbl_EcommerceSales[[#This Row],[Discount]]</f>
        <v>69.900000000000006</v>
      </c>
      <c r="W4354" s="11">
        <f>tbl_EcommerceSales[[#This Row],[Gross_Sales]]-tbl_EcommerceSales[[#This Row],[Discount_Amount]]</f>
        <v>629.1</v>
      </c>
      <c r="X4354" s="11">
        <f>tbl_EcommerceSales[[#This Row],[Quantity]] * _xlfn.XLOOKUP(tbl_EcommerceSales[[#This Row],[Product_ID]], Product_Master!A:A, Product_Master!F:F)</f>
        <v>320</v>
      </c>
      <c r="Y4354" s="11">
        <f>tbl_EcommerceSales[[#This Row],[Net_Revenue]]-tbl_EcommerceSales[[#This Row],[Total_Cost]]</f>
        <v>309.10000000000002</v>
      </c>
      <c r="Z4354" s="9">
        <f>IFERROR(#REF!/tbl_EcommerceSales[[#This Row],[Total_Cost]], 0)</f>
        <v>0</v>
      </c>
      <c r="AA4354" t="str">
        <f>TEXT(tbl_EcommerceSales[[#This Row],[Order_Date]],"mmm")</f>
        <v>Apr</v>
      </c>
      <c r="AB4354">
        <f>YEAR(tbl_EcommerceSales[[#This Row],[Order_Date]])</f>
        <v>2026</v>
      </c>
      <c r="AC4354" t="str">
        <f>IF(tbl_EcommerceSales[[#This Row],[Age]]&lt;18,"Under 18",IF(tbl_EcommerceSales[[#This Row],[Age]]&lt;=25,"18-25",IF(tbl_EcommerceSales[[#This Row],[Age]]&lt;=35,"26-35",IF(tbl_EcommerceSales[[#This Row],[Age]]&lt;=45,"36-45",IF(tbl_EcommerceSales[[#This Row],[Age]]&lt;=55,"46-55","56+")))))</f>
        <v>26-35</v>
      </c>
    </row>
    <row r="4355" spans="1:29" x14ac:dyDescent="0.35">
      <c r="A4355" t="s">
        <v>6463</v>
      </c>
      <c r="B4355" s="7">
        <v>46134</v>
      </c>
      <c r="C4355" t="s">
        <v>2905</v>
      </c>
      <c r="D4355" t="s">
        <v>66</v>
      </c>
      <c r="E4355" t="s">
        <v>48</v>
      </c>
      <c r="F4355">
        <v>29</v>
      </c>
      <c r="G4355" t="s">
        <v>145</v>
      </c>
      <c r="H4355" t="s">
        <v>39</v>
      </c>
      <c r="I4355" t="s">
        <v>89</v>
      </c>
      <c r="J4355" t="s">
        <v>90</v>
      </c>
      <c r="K4355" t="s">
        <v>91</v>
      </c>
      <c r="L4355" t="s">
        <v>92</v>
      </c>
      <c r="M4355">
        <v>1</v>
      </c>
      <c r="N4355" s="2">
        <v>599</v>
      </c>
      <c r="O4355" s="3">
        <v>0.05</v>
      </c>
      <c r="P4355" s="2">
        <v>260</v>
      </c>
      <c r="Q4355" t="s">
        <v>32</v>
      </c>
      <c r="R4355" t="s">
        <v>33</v>
      </c>
      <c r="S4355" t="s">
        <v>34</v>
      </c>
      <c r="T4355" s="4">
        <v>2</v>
      </c>
      <c r="U4355" s="11">
        <f t="shared" si="68"/>
        <v>599</v>
      </c>
      <c r="V4355" s="11">
        <f>tbl_EcommerceSales[[#This Row],[Gross_Sales]]*tbl_EcommerceSales[[#This Row],[Discount]]</f>
        <v>29.950000000000003</v>
      </c>
      <c r="W4355" s="11">
        <f>tbl_EcommerceSales[[#This Row],[Gross_Sales]]-tbl_EcommerceSales[[#This Row],[Discount_Amount]]</f>
        <v>569.04999999999995</v>
      </c>
      <c r="X4355" s="11">
        <f>tbl_EcommerceSales[[#This Row],[Quantity]] * _xlfn.XLOOKUP(tbl_EcommerceSales[[#This Row],[Product_ID]], Product_Master!A:A, Product_Master!F:F)</f>
        <v>260</v>
      </c>
      <c r="Y4355" s="11">
        <f>tbl_EcommerceSales[[#This Row],[Net_Revenue]]-tbl_EcommerceSales[[#This Row],[Total_Cost]]</f>
        <v>309.04999999999995</v>
      </c>
      <c r="Z4355" s="9">
        <f>IFERROR(#REF!/tbl_EcommerceSales[[#This Row],[Total_Cost]], 0)</f>
        <v>0</v>
      </c>
      <c r="AA4355" t="str">
        <f>TEXT(tbl_EcommerceSales[[#This Row],[Order_Date]],"mmm")</f>
        <v>Apr</v>
      </c>
      <c r="AB4355">
        <f>YEAR(tbl_EcommerceSales[[#This Row],[Order_Date]])</f>
        <v>2026</v>
      </c>
      <c r="AC4355" t="str">
        <f>IF(tbl_EcommerceSales[[#This Row],[Age]]&lt;18,"Under 18",IF(tbl_EcommerceSales[[#This Row],[Age]]&lt;=25,"18-25",IF(tbl_EcommerceSales[[#This Row],[Age]]&lt;=35,"26-35",IF(tbl_EcommerceSales[[#This Row],[Age]]&lt;=45,"36-45",IF(tbl_EcommerceSales[[#This Row],[Age]]&lt;=55,"46-55","56+")))))</f>
        <v>26-35</v>
      </c>
    </row>
    <row r="4356" spans="1:29" x14ac:dyDescent="0.35">
      <c r="A4356" t="s">
        <v>6464</v>
      </c>
      <c r="B4356" s="7">
        <v>46134</v>
      </c>
      <c r="C4356" t="s">
        <v>2840</v>
      </c>
      <c r="D4356" t="s">
        <v>205</v>
      </c>
      <c r="E4356" t="s">
        <v>25</v>
      </c>
      <c r="F4356">
        <v>37</v>
      </c>
      <c r="G4356" t="s">
        <v>71</v>
      </c>
      <c r="H4356" t="s">
        <v>72</v>
      </c>
      <c r="I4356" t="s">
        <v>257</v>
      </c>
      <c r="J4356" t="s">
        <v>258</v>
      </c>
      <c r="K4356" t="s">
        <v>55</v>
      </c>
      <c r="L4356" t="s">
        <v>56</v>
      </c>
      <c r="M4356">
        <v>2</v>
      </c>
      <c r="N4356" s="2">
        <v>1999</v>
      </c>
      <c r="O4356" s="3">
        <v>0.1</v>
      </c>
      <c r="P4356" s="2">
        <v>2100</v>
      </c>
      <c r="Q4356" t="s">
        <v>44</v>
      </c>
      <c r="R4356" t="s">
        <v>33</v>
      </c>
      <c r="S4356" t="s">
        <v>57</v>
      </c>
      <c r="T4356" s="4">
        <v>3</v>
      </c>
      <c r="U4356" s="11">
        <f t="shared" si="68"/>
        <v>3998</v>
      </c>
      <c r="V4356" s="11">
        <f>tbl_EcommerceSales[[#This Row],[Gross_Sales]]*tbl_EcommerceSales[[#This Row],[Discount]]</f>
        <v>399.8</v>
      </c>
      <c r="W4356" s="11">
        <f>tbl_EcommerceSales[[#This Row],[Gross_Sales]]-tbl_EcommerceSales[[#This Row],[Discount_Amount]]</f>
        <v>3598.2</v>
      </c>
      <c r="X4356" s="11">
        <f>tbl_EcommerceSales[[#This Row],[Quantity]] * _xlfn.XLOOKUP(tbl_EcommerceSales[[#This Row],[Product_ID]], Product_Master!A:A, Product_Master!F:F)</f>
        <v>2100</v>
      </c>
      <c r="Y4356" s="11">
        <f>tbl_EcommerceSales[[#This Row],[Net_Revenue]]-tbl_EcommerceSales[[#This Row],[Total_Cost]]</f>
        <v>1498.1999999999998</v>
      </c>
      <c r="Z4356" s="9">
        <f>IFERROR(#REF!/tbl_EcommerceSales[[#This Row],[Total_Cost]], 0)</f>
        <v>0</v>
      </c>
      <c r="AA4356" t="str">
        <f>TEXT(tbl_EcommerceSales[[#This Row],[Order_Date]],"mmm")</f>
        <v>Apr</v>
      </c>
      <c r="AB4356">
        <f>YEAR(tbl_EcommerceSales[[#This Row],[Order_Date]])</f>
        <v>2026</v>
      </c>
      <c r="AC4356" t="str">
        <f>IF(tbl_EcommerceSales[[#This Row],[Age]]&lt;18,"Under 18",IF(tbl_EcommerceSales[[#This Row],[Age]]&lt;=25,"18-25",IF(tbl_EcommerceSales[[#This Row],[Age]]&lt;=35,"26-35",IF(tbl_EcommerceSales[[#This Row],[Age]]&lt;=45,"36-45",IF(tbl_EcommerceSales[[#This Row],[Age]]&lt;=55,"46-55","56+")))))</f>
        <v>36-45</v>
      </c>
    </row>
    <row r="4357" spans="1:29" x14ac:dyDescent="0.35">
      <c r="A4357" t="s">
        <v>6465</v>
      </c>
      <c r="B4357" s="7">
        <v>46134</v>
      </c>
      <c r="C4357" t="s">
        <v>6466</v>
      </c>
      <c r="D4357" t="s">
        <v>60</v>
      </c>
      <c r="E4357" t="s">
        <v>48</v>
      </c>
      <c r="F4357">
        <v>31</v>
      </c>
      <c r="G4357" t="s">
        <v>136</v>
      </c>
      <c r="H4357" t="s">
        <v>88</v>
      </c>
      <c r="I4357" t="s">
        <v>517</v>
      </c>
      <c r="J4357" t="s">
        <v>518</v>
      </c>
      <c r="K4357" t="s">
        <v>30</v>
      </c>
      <c r="L4357" t="s">
        <v>278</v>
      </c>
      <c r="M4357">
        <v>2</v>
      </c>
      <c r="N4357" s="2">
        <v>1299</v>
      </c>
      <c r="O4357" s="3">
        <v>0.05</v>
      </c>
      <c r="P4357" s="2">
        <v>1380</v>
      </c>
      <c r="Q4357" t="s">
        <v>32</v>
      </c>
      <c r="R4357" t="s">
        <v>33</v>
      </c>
      <c r="S4357" t="s">
        <v>57</v>
      </c>
      <c r="T4357" s="4">
        <v>1</v>
      </c>
      <c r="U4357" s="11">
        <f t="shared" si="68"/>
        <v>2598</v>
      </c>
      <c r="V4357" s="11">
        <f>tbl_EcommerceSales[[#This Row],[Gross_Sales]]*tbl_EcommerceSales[[#This Row],[Discount]]</f>
        <v>129.9</v>
      </c>
      <c r="W4357" s="11">
        <f>tbl_EcommerceSales[[#This Row],[Gross_Sales]]-tbl_EcommerceSales[[#This Row],[Discount_Amount]]</f>
        <v>2468.1</v>
      </c>
      <c r="X4357" s="11">
        <f>tbl_EcommerceSales[[#This Row],[Quantity]] * _xlfn.XLOOKUP(tbl_EcommerceSales[[#This Row],[Product_ID]], Product_Master!A:A, Product_Master!F:F)</f>
        <v>1380</v>
      </c>
      <c r="Y4357" s="11">
        <f>tbl_EcommerceSales[[#This Row],[Net_Revenue]]-tbl_EcommerceSales[[#This Row],[Total_Cost]]</f>
        <v>1088.0999999999999</v>
      </c>
      <c r="Z4357" s="9">
        <f>IFERROR(#REF!/tbl_EcommerceSales[[#This Row],[Total_Cost]], 0)</f>
        <v>0</v>
      </c>
      <c r="AA4357" t="str">
        <f>TEXT(tbl_EcommerceSales[[#This Row],[Order_Date]],"mmm")</f>
        <v>Apr</v>
      </c>
      <c r="AB4357">
        <f>YEAR(tbl_EcommerceSales[[#This Row],[Order_Date]])</f>
        <v>2026</v>
      </c>
      <c r="AC4357" t="str">
        <f>IF(tbl_EcommerceSales[[#This Row],[Age]]&lt;18,"Under 18",IF(tbl_EcommerceSales[[#This Row],[Age]]&lt;=25,"18-25",IF(tbl_EcommerceSales[[#This Row],[Age]]&lt;=35,"26-35",IF(tbl_EcommerceSales[[#This Row],[Age]]&lt;=45,"36-45",IF(tbl_EcommerceSales[[#This Row],[Age]]&lt;=55,"46-55","56+")))))</f>
        <v>26-35</v>
      </c>
    </row>
    <row r="4358" spans="1:29" x14ac:dyDescent="0.35">
      <c r="A4358" t="s">
        <v>6467</v>
      </c>
      <c r="B4358" s="7">
        <v>46134</v>
      </c>
      <c r="C4358" t="s">
        <v>6468</v>
      </c>
      <c r="D4358" t="s">
        <v>195</v>
      </c>
      <c r="E4358" t="s">
        <v>25</v>
      </c>
      <c r="F4358">
        <v>18</v>
      </c>
      <c r="G4358" t="s">
        <v>122</v>
      </c>
      <c r="H4358" t="s">
        <v>72</v>
      </c>
      <c r="I4358" t="s">
        <v>175</v>
      </c>
      <c r="J4358" t="s">
        <v>176</v>
      </c>
      <c r="K4358" t="s">
        <v>177</v>
      </c>
      <c r="L4358" t="s">
        <v>178</v>
      </c>
      <c r="M4358">
        <v>1</v>
      </c>
      <c r="N4358" s="2">
        <v>699</v>
      </c>
      <c r="O4358" s="3">
        <v>0.1</v>
      </c>
      <c r="P4358" s="2">
        <v>320</v>
      </c>
      <c r="Q4358" t="s">
        <v>32</v>
      </c>
      <c r="R4358" t="s">
        <v>33</v>
      </c>
      <c r="S4358" t="s">
        <v>34</v>
      </c>
      <c r="T4358" s="4">
        <v>5</v>
      </c>
      <c r="U4358" s="11">
        <f t="shared" si="68"/>
        <v>699</v>
      </c>
      <c r="V4358" s="11">
        <f>tbl_EcommerceSales[[#This Row],[Gross_Sales]]*tbl_EcommerceSales[[#This Row],[Discount]]</f>
        <v>69.900000000000006</v>
      </c>
      <c r="W4358" s="11">
        <f>tbl_EcommerceSales[[#This Row],[Gross_Sales]]-tbl_EcommerceSales[[#This Row],[Discount_Amount]]</f>
        <v>629.1</v>
      </c>
      <c r="X4358" s="11">
        <f>tbl_EcommerceSales[[#This Row],[Quantity]] * _xlfn.XLOOKUP(tbl_EcommerceSales[[#This Row],[Product_ID]], Product_Master!A:A, Product_Master!F:F)</f>
        <v>320</v>
      </c>
      <c r="Y4358" s="11">
        <f>tbl_EcommerceSales[[#This Row],[Net_Revenue]]-tbl_EcommerceSales[[#This Row],[Total_Cost]]</f>
        <v>309.10000000000002</v>
      </c>
      <c r="Z4358" s="9">
        <f>IFERROR(#REF!/tbl_EcommerceSales[[#This Row],[Total_Cost]], 0)</f>
        <v>0</v>
      </c>
      <c r="AA4358" t="str">
        <f>TEXT(tbl_EcommerceSales[[#This Row],[Order_Date]],"mmm")</f>
        <v>Apr</v>
      </c>
      <c r="AB4358">
        <f>YEAR(tbl_EcommerceSales[[#This Row],[Order_Date]])</f>
        <v>2026</v>
      </c>
      <c r="AC4358" t="str">
        <f>IF(tbl_EcommerceSales[[#This Row],[Age]]&lt;18,"Under 18",IF(tbl_EcommerceSales[[#This Row],[Age]]&lt;=25,"18-25",IF(tbl_EcommerceSales[[#This Row],[Age]]&lt;=35,"26-35",IF(tbl_EcommerceSales[[#This Row],[Age]]&lt;=45,"36-45",IF(tbl_EcommerceSales[[#This Row],[Age]]&lt;=55,"46-55","56+")))))</f>
        <v>18-25</v>
      </c>
    </row>
    <row r="4359" spans="1:29" x14ac:dyDescent="0.35">
      <c r="A4359" t="s">
        <v>6469</v>
      </c>
      <c r="B4359" s="7">
        <v>46134</v>
      </c>
      <c r="C4359" t="s">
        <v>1516</v>
      </c>
      <c r="D4359" t="s">
        <v>86</v>
      </c>
      <c r="E4359" t="s">
        <v>48</v>
      </c>
      <c r="F4359">
        <v>27</v>
      </c>
      <c r="G4359" t="s">
        <v>38</v>
      </c>
      <c r="H4359" t="s">
        <v>39</v>
      </c>
      <c r="I4359" t="s">
        <v>349</v>
      </c>
      <c r="J4359" t="s">
        <v>350</v>
      </c>
      <c r="K4359" t="s">
        <v>82</v>
      </c>
      <c r="L4359" t="s">
        <v>238</v>
      </c>
      <c r="M4359">
        <v>1</v>
      </c>
      <c r="N4359" s="2">
        <v>1599</v>
      </c>
      <c r="O4359" s="3">
        <v>0.2</v>
      </c>
      <c r="P4359" s="2">
        <v>920</v>
      </c>
      <c r="Q4359" t="s">
        <v>32</v>
      </c>
      <c r="R4359" t="s">
        <v>93</v>
      </c>
      <c r="S4359" t="s">
        <v>34</v>
      </c>
      <c r="T4359" s="4">
        <v>5</v>
      </c>
      <c r="U4359" s="11">
        <f t="shared" si="68"/>
        <v>1599</v>
      </c>
      <c r="V4359" s="11">
        <f>tbl_EcommerceSales[[#This Row],[Gross_Sales]]*tbl_EcommerceSales[[#This Row],[Discount]]</f>
        <v>319.8</v>
      </c>
      <c r="W4359" s="11">
        <f>tbl_EcommerceSales[[#This Row],[Gross_Sales]]-tbl_EcommerceSales[[#This Row],[Discount_Amount]]</f>
        <v>1279.2</v>
      </c>
      <c r="X4359" s="11">
        <f>tbl_EcommerceSales[[#This Row],[Quantity]] * _xlfn.XLOOKUP(tbl_EcommerceSales[[#This Row],[Product_ID]], Product_Master!A:A, Product_Master!F:F)</f>
        <v>920</v>
      </c>
      <c r="Y4359" s="11">
        <f>tbl_EcommerceSales[[#This Row],[Net_Revenue]]-tbl_EcommerceSales[[#This Row],[Total_Cost]]</f>
        <v>359.20000000000005</v>
      </c>
      <c r="Z4359" s="9">
        <f>IFERROR(#REF!/tbl_EcommerceSales[[#This Row],[Total_Cost]], 0)</f>
        <v>0</v>
      </c>
      <c r="AA4359" t="str">
        <f>TEXT(tbl_EcommerceSales[[#This Row],[Order_Date]],"mmm")</f>
        <v>Apr</v>
      </c>
      <c r="AB4359">
        <f>YEAR(tbl_EcommerceSales[[#This Row],[Order_Date]])</f>
        <v>2026</v>
      </c>
      <c r="AC4359" t="str">
        <f>IF(tbl_EcommerceSales[[#This Row],[Age]]&lt;18,"Under 18",IF(tbl_EcommerceSales[[#This Row],[Age]]&lt;=25,"18-25",IF(tbl_EcommerceSales[[#This Row],[Age]]&lt;=35,"26-35",IF(tbl_EcommerceSales[[#This Row],[Age]]&lt;=45,"36-45",IF(tbl_EcommerceSales[[#This Row],[Age]]&lt;=55,"46-55","56+")))))</f>
        <v>26-35</v>
      </c>
    </row>
    <row r="4360" spans="1:29" x14ac:dyDescent="0.35">
      <c r="A4360" t="s">
        <v>6470</v>
      </c>
      <c r="B4360" s="7">
        <v>46134</v>
      </c>
      <c r="C4360" t="s">
        <v>4613</v>
      </c>
      <c r="D4360" t="s">
        <v>195</v>
      </c>
      <c r="E4360" t="s">
        <v>48</v>
      </c>
      <c r="F4360">
        <v>34</v>
      </c>
      <c r="G4360" t="s">
        <v>26</v>
      </c>
      <c r="H4360" t="s">
        <v>27</v>
      </c>
      <c r="I4360" t="s">
        <v>276</v>
      </c>
      <c r="J4360" t="s">
        <v>277</v>
      </c>
      <c r="K4360" t="s">
        <v>30</v>
      </c>
      <c r="L4360" t="s">
        <v>278</v>
      </c>
      <c r="M4360">
        <v>2</v>
      </c>
      <c r="N4360" s="2">
        <v>1599</v>
      </c>
      <c r="O4360" s="3">
        <v>0.15</v>
      </c>
      <c r="P4360" s="2">
        <v>1700</v>
      </c>
      <c r="Q4360" t="s">
        <v>123</v>
      </c>
      <c r="R4360" t="s">
        <v>33</v>
      </c>
      <c r="S4360" t="s">
        <v>34</v>
      </c>
      <c r="T4360" s="4">
        <v>4</v>
      </c>
      <c r="U4360" s="11">
        <f t="shared" si="68"/>
        <v>3198</v>
      </c>
      <c r="V4360" s="11">
        <f>tbl_EcommerceSales[[#This Row],[Gross_Sales]]*tbl_EcommerceSales[[#This Row],[Discount]]</f>
        <v>479.7</v>
      </c>
      <c r="W4360" s="11">
        <f>tbl_EcommerceSales[[#This Row],[Gross_Sales]]-tbl_EcommerceSales[[#This Row],[Discount_Amount]]</f>
        <v>2718.3</v>
      </c>
      <c r="X4360" s="11">
        <f>tbl_EcommerceSales[[#This Row],[Quantity]] * _xlfn.XLOOKUP(tbl_EcommerceSales[[#This Row],[Product_ID]], Product_Master!A:A, Product_Master!F:F)</f>
        <v>1700</v>
      </c>
      <c r="Y4360" s="11">
        <f>tbl_EcommerceSales[[#This Row],[Net_Revenue]]-tbl_EcommerceSales[[#This Row],[Total_Cost]]</f>
        <v>1018.3000000000002</v>
      </c>
      <c r="Z4360" s="9">
        <f>IFERROR(#REF!/tbl_EcommerceSales[[#This Row],[Total_Cost]], 0)</f>
        <v>0</v>
      </c>
      <c r="AA4360" t="str">
        <f>TEXT(tbl_EcommerceSales[[#This Row],[Order_Date]],"mmm")</f>
        <v>Apr</v>
      </c>
      <c r="AB4360">
        <f>YEAR(tbl_EcommerceSales[[#This Row],[Order_Date]])</f>
        <v>2026</v>
      </c>
      <c r="AC4360" t="str">
        <f>IF(tbl_EcommerceSales[[#This Row],[Age]]&lt;18,"Under 18",IF(tbl_EcommerceSales[[#This Row],[Age]]&lt;=25,"18-25",IF(tbl_EcommerceSales[[#This Row],[Age]]&lt;=35,"26-35",IF(tbl_EcommerceSales[[#This Row],[Age]]&lt;=45,"36-45",IF(tbl_EcommerceSales[[#This Row],[Age]]&lt;=55,"46-55","56+")))))</f>
        <v>26-35</v>
      </c>
    </row>
    <row r="4361" spans="1:29" x14ac:dyDescent="0.35">
      <c r="A4361" t="s">
        <v>6471</v>
      </c>
      <c r="B4361" s="7">
        <v>46134</v>
      </c>
      <c r="C4361" t="s">
        <v>5880</v>
      </c>
      <c r="D4361" t="s">
        <v>37</v>
      </c>
      <c r="E4361" t="s">
        <v>25</v>
      </c>
      <c r="F4361">
        <v>47</v>
      </c>
      <c r="G4361" t="s">
        <v>152</v>
      </c>
      <c r="H4361" t="s">
        <v>72</v>
      </c>
      <c r="I4361" t="s">
        <v>80</v>
      </c>
      <c r="J4361" t="s">
        <v>81</v>
      </c>
      <c r="K4361" t="s">
        <v>82</v>
      </c>
      <c r="L4361" t="s">
        <v>83</v>
      </c>
      <c r="M4361">
        <v>1</v>
      </c>
      <c r="N4361" s="2">
        <v>2499</v>
      </c>
      <c r="O4361" s="3">
        <v>0.1</v>
      </c>
      <c r="P4361" s="2">
        <v>1550</v>
      </c>
      <c r="Q4361" t="s">
        <v>123</v>
      </c>
      <c r="R4361" t="s">
        <v>33</v>
      </c>
      <c r="S4361" t="s">
        <v>57</v>
      </c>
      <c r="T4361" s="4">
        <v>5</v>
      </c>
      <c r="U4361" s="11">
        <f t="shared" si="68"/>
        <v>2499</v>
      </c>
      <c r="V4361" s="11">
        <f>tbl_EcommerceSales[[#This Row],[Gross_Sales]]*tbl_EcommerceSales[[#This Row],[Discount]]</f>
        <v>249.9</v>
      </c>
      <c r="W4361" s="11">
        <f>tbl_EcommerceSales[[#This Row],[Gross_Sales]]-tbl_EcommerceSales[[#This Row],[Discount_Amount]]</f>
        <v>2249.1</v>
      </c>
      <c r="X4361" s="11">
        <f>tbl_EcommerceSales[[#This Row],[Quantity]] * _xlfn.XLOOKUP(tbl_EcommerceSales[[#This Row],[Product_ID]], Product_Master!A:A, Product_Master!F:F)</f>
        <v>1550</v>
      </c>
      <c r="Y4361" s="11">
        <f>tbl_EcommerceSales[[#This Row],[Net_Revenue]]-tbl_EcommerceSales[[#This Row],[Total_Cost]]</f>
        <v>699.09999999999991</v>
      </c>
      <c r="Z4361" s="9">
        <f>IFERROR(#REF!/tbl_EcommerceSales[[#This Row],[Total_Cost]], 0)</f>
        <v>0</v>
      </c>
      <c r="AA4361" t="str">
        <f>TEXT(tbl_EcommerceSales[[#This Row],[Order_Date]],"mmm")</f>
        <v>Apr</v>
      </c>
      <c r="AB4361">
        <f>YEAR(tbl_EcommerceSales[[#This Row],[Order_Date]])</f>
        <v>2026</v>
      </c>
      <c r="AC4361" t="str">
        <f>IF(tbl_EcommerceSales[[#This Row],[Age]]&lt;18,"Under 18",IF(tbl_EcommerceSales[[#This Row],[Age]]&lt;=25,"18-25",IF(tbl_EcommerceSales[[#This Row],[Age]]&lt;=35,"26-35",IF(tbl_EcommerceSales[[#This Row],[Age]]&lt;=45,"36-45",IF(tbl_EcommerceSales[[#This Row],[Age]]&lt;=55,"46-55","56+")))))</f>
        <v>46-55</v>
      </c>
    </row>
    <row r="4362" spans="1:29" x14ac:dyDescent="0.35">
      <c r="A4362" t="s">
        <v>6472</v>
      </c>
      <c r="B4362" s="7">
        <v>46134</v>
      </c>
      <c r="C4362" t="s">
        <v>6473</v>
      </c>
      <c r="D4362" t="s">
        <v>251</v>
      </c>
      <c r="E4362" t="s">
        <v>48</v>
      </c>
      <c r="F4362">
        <v>28</v>
      </c>
      <c r="G4362" t="s">
        <v>122</v>
      </c>
      <c r="H4362" t="s">
        <v>72</v>
      </c>
      <c r="I4362" t="s">
        <v>67</v>
      </c>
      <c r="J4362" t="s">
        <v>68</v>
      </c>
      <c r="K4362" t="s">
        <v>42</v>
      </c>
      <c r="L4362" t="s">
        <v>43</v>
      </c>
      <c r="M4362">
        <v>2</v>
      </c>
      <c r="N4362" s="2">
        <v>799</v>
      </c>
      <c r="O4362" s="3">
        <v>0</v>
      </c>
      <c r="P4362" s="2">
        <v>720</v>
      </c>
      <c r="Q4362" t="s">
        <v>44</v>
      </c>
      <c r="R4362" t="s">
        <v>33</v>
      </c>
      <c r="S4362" t="s">
        <v>34</v>
      </c>
      <c r="T4362" s="4">
        <v>4</v>
      </c>
      <c r="U4362" s="11">
        <f t="shared" si="68"/>
        <v>1598</v>
      </c>
      <c r="V4362" s="11">
        <f>tbl_EcommerceSales[[#This Row],[Gross_Sales]]*tbl_EcommerceSales[[#This Row],[Discount]]</f>
        <v>0</v>
      </c>
      <c r="W4362" s="11">
        <f>tbl_EcommerceSales[[#This Row],[Gross_Sales]]-tbl_EcommerceSales[[#This Row],[Discount_Amount]]</f>
        <v>1598</v>
      </c>
      <c r="X4362" s="11">
        <f>tbl_EcommerceSales[[#This Row],[Quantity]] * _xlfn.XLOOKUP(tbl_EcommerceSales[[#This Row],[Product_ID]], Product_Master!A:A, Product_Master!F:F)</f>
        <v>720</v>
      </c>
      <c r="Y4362" s="11">
        <f>tbl_EcommerceSales[[#This Row],[Net_Revenue]]-tbl_EcommerceSales[[#This Row],[Total_Cost]]</f>
        <v>878</v>
      </c>
      <c r="Z4362" s="9">
        <f>IFERROR(#REF!/tbl_EcommerceSales[[#This Row],[Total_Cost]], 0)</f>
        <v>0</v>
      </c>
      <c r="AA4362" t="str">
        <f>TEXT(tbl_EcommerceSales[[#This Row],[Order_Date]],"mmm")</f>
        <v>Apr</v>
      </c>
      <c r="AB4362">
        <f>YEAR(tbl_EcommerceSales[[#This Row],[Order_Date]])</f>
        <v>2026</v>
      </c>
      <c r="AC4362" t="str">
        <f>IF(tbl_EcommerceSales[[#This Row],[Age]]&lt;18,"Under 18",IF(tbl_EcommerceSales[[#This Row],[Age]]&lt;=25,"18-25",IF(tbl_EcommerceSales[[#This Row],[Age]]&lt;=35,"26-35",IF(tbl_EcommerceSales[[#This Row],[Age]]&lt;=45,"36-45",IF(tbl_EcommerceSales[[#This Row],[Age]]&lt;=55,"46-55","56+")))))</f>
        <v>26-35</v>
      </c>
    </row>
    <row r="4363" spans="1:29" x14ac:dyDescent="0.35">
      <c r="A4363" t="s">
        <v>6474</v>
      </c>
      <c r="B4363" s="7">
        <v>46135</v>
      </c>
      <c r="C4363" t="s">
        <v>931</v>
      </c>
      <c r="D4363" t="s">
        <v>110</v>
      </c>
      <c r="E4363" t="s">
        <v>25</v>
      </c>
      <c r="F4363">
        <v>39</v>
      </c>
      <c r="G4363" t="s">
        <v>136</v>
      </c>
      <c r="H4363" t="s">
        <v>88</v>
      </c>
      <c r="I4363" t="s">
        <v>276</v>
      </c>
      <c r="J4363" t="s">
        <v>277</v>
      </c>
      <c r="K4363" t="s">
        <v>30</v>
      </c>
      <c r="L4363" t="s">
        <v>278</v>
      </c>
      <c r="M4363">
        <v>1</v>
      </c>
      <c r="N4363" s="2">
        <v>1599</v>
      </c>
      <c r="O4363" s="3">
        <v>0.05</v>
      </c>
      <c r="P4363" s="2">
        <v>850</v>
      </c>
      <c r="Q4363" t="s">
        <v>44</v>
      </c>
      <c r="R4363" t="s">
        <v>33</v>
      </c>
      <c r="S4363" t="s">
        <v>57</v>
      </c>
      <c r="T4363" s="4">
        <v>5</v>
      </c>
      <c r="U4363" s="11">
        <f t="shared" si="68"/>
        <v>1599</v>
      </c>
      <c r="V4363" s="11">
        <f>tbl_EcommerceSales[[#This Row],[Gross_Sales]]*tbl_EcommerceSales[[#This Row],[Discount]]</f>
        <v>79.95</v>
      </c>
      <c r="W4363" s="11">
        <f>tbl_EcommerceSales[[#This Row],[Gross_Sales]]-tbl_EcommerceSales[[#This Row],[Discount_Amount]]</f>
        <v>1519.05</v>
      </c>
      <c r="X4363" s="11">
        <f>tbl_EcommerceSales[[#This Row],[Quantity]] * _xlfn.XLOOKUP(tbl_EcommerceSales[[#This Row],[Product_ID]], Product_Master!A:A, Product_Master!F:F)</f>
        <v>850</v>
      </c>
      <c r="Y4363" s="11">
        <f>tbl_EcommerceSales[[#This Row],[Net_Revenue]]-tbl_EcommerceSales[[#This Row],[Total_Cost]]</f>
        <v>669.05</v>
      </c>
      <c r="Z4363" s="9">
        <f>IFERROR(#REF!/tbl_EcommerceSales[[#This Row],[Total_Cost]], 0)</f>
        <v>0</v>
      </c>
      <c r="AA4363" t="str">
        <f>TEXT(tbl_EcommerceSales[[#This Row],[Order_Date]],"mmm")</f>
        <v>Apr</v>
      </c>
      <c r="AB4363">
        <f>YEAR(tbl_EcommerceSales[[#This Row],[Order_Date]])</f>
        <v>2026</v>
      </c>
      <c r="AC4363" t="str">
        <f>IF(tbl_EcommerceSales[[#This Row],[Age]]&lt;18,"Under 18",IF(tbl_EcommerceSales[[#This Row],[Age]]&lt;=25,"18-25",IF(tbl_EcommerceSales[[#This Row],[Age]]&lt;=35,"26-35",IF(tbl_EcommerceSales[[#This Row],[Age]]&lt;=45,"36-45",IF(tbl_EcommerceSales[[#This Row],[Age]]&lt;=55,"46-55","56+")))))</f>
        <v>36-45</v>
      </c>
    </row>
    <row r="4364" spans="1:29" x14ac:dyDescent="0.35">
      <c r="A4364" t="s">
        <v>6475</v>
      </c>
      <c r="B4364" s="7">
        <v>46135</v>
      </c>
      <c r="C4364" t="s">
        <v>6476</v>
      </c>
      <c r="D4364" t="s">
        <v>116</v>
      </c>
      <c r="E4364" t="s">
        <v>48</v>
      </c>
      <c r="F4364">
        <v>40</v>
      </c>
      <c r="G4364" t="s">
        <v>145</v>
      </c>
      <c r="H4364" t="s">
        <v>39</v>
      </c>
      <c r="I4364" t="s">
        <v>62</v>
      </c>
      <c r="J4364" t="s">
        <v>63</v>
      </c>
      <c r="K4364" t="s">
        <v>42</v>
      </c>
      <c r="L4364" t="s">
        <v>43</v>
      </c>
      <c r="M4364">
        <v>2</v>
      </c>
      <c r="N4364" s="2">
        <v>499</v>
      </c>
      <c r="O4364" s="3">
        <v>0.1</v>
      </c>
      <c r="P4364" s="2">
        <v>440</v>
      </c>
      <c r="Q4364" t="s">
        <v>32</v>
      </c>
      <c r="R4364" t="s">
        <v>33</v>
      </c>
      <c r="S4364" t="s">
        <v>57</v>
      </c>
      <c r="T4364" s="4">
        <v>4</v>
      </c>
      <c r="U4364" s="11">
        <f t="shared" si="68"/>
        <v>998</v>
      </c>
      <c r="V4364" s="11">
        <f>tbl_EcommerceSales[[#This Row],[Gross_Sales]]*tbl_EcommerceSales[[#This Row],[Discount]]</f>
        <v>99.800000000000011</v>
      </c>
      <c r="W4364" s="11">
        <f>tbl_EcommerceSales[[#This Row],[Gross_Sales]]-tbl_EcommerceSales[[#This Row],[Discount_Amount]]</f>
        <v>898.2</v>
      </c>
      <c r="X4364" s="11">
        <f>tbl_EcommerceSales[[#This Row],[Quantity]] * _xlfn.XLOOKUP(tbl_EcommerceSales[[#This Row],[Product_ID]], Product_Master!A:A, Product_Master!F:F)</f>
        <v>440</v>
      </c>
      <c r="Y4364" s="11">
        <f>tbl_EcommerceSales[[#This Row],[Net_Revenue]]-tbl_EcommerceSales[[#This Row],[Total_Cost]]</f>
        <v>458.20000000000005</v>
      </c>
      <c r="Z4364" s="9">
        <f>IFERROR(#REF!/tbl_EcommerceSales[[#This Row],[Total_Cost]], 0)</f>
        <v>0</v>
      </c>
      <c r="AA4364" t="str">
        <f>TEXT(tbl_EcommerceSales[[#This Row],[Order_Date]],"mmm")</f>
        <v>Apr</v>
      </c>
      <c r="AB4364">
        <f>YEAR(tbl_EcommerceSales[[#This Row],[Order_Date]])</f>
        <v>2026</v>
      </c>
      <c r="AC4364" t="str">
        <f>IF(tbl_EcommerceSales[[#This Row],[Age]]&lt;18,"Under 18",IF(tbl_EcommerceSales[[#This Row],[Age]]&lt;=25,"18-25",IF(tbl_EcommerceSales[[#This Row],[Age]]&lt;=35,"26-35",IF(tbl_EcommerceSales[[#This Row],[Age]]&lt;=45,"36-45",IF(tbl_EcommerceSales[[#This Row],[Age]]&lt;=55,"46-55","56+")))))</f>
        <v>36-45</v>
      </c>
    </row>
    <row r="4365" spans="1:29" x14ac:dyDescent="0.35">
      <c r="A4365" t="s">
        <v>6477</v>
      </c>
      <c r="B4365" s="7">
        <v>46135</v>
      </c>
      <c r="C4365" t="s">
        <v>886</v>
      </c>
      <c r="D4365" t="s">
        <v>139</v>
      </c>
      <c r="E4365" t="s">
        <v>48</v>
      </c>
      <c r="F4365">
        <v>44</v>
      </c>
      <c r="G4365" t="s">
        <v>192</v>
      </c>
      <c r="H4365" t="s">
        <v>27</v>
      </c>
      <c r="I4365" t="s">
        <v>53</v>
      </c>
      <c r="J4365" t="s">
        <v>54</v>
      </c>
      <c r="K4365" t="s">
        <v>55</v>
      </c>
      <c r="L4365" t="s">
        <v>56</v>
      </c>
      <c r="M4365">
        <v>1</v>
      </c>
      <c r="N4365" s="2">
        <v>799</v>
      </c>
      <c r="O4365" s="3">
        <v>0.1</v>
      </c>
      <c r="P4365" s="2">
        <v>390</v>
      </c>
      <c r="Q4365" t="s">
        <v>32</v>
      </c>
      <c r="R4365" t="s">
        <v>33</v>
      </c>
      <c r="S4365" t="s">
        <v>34</v>
      </c>
      <c r="T4365" s="4">
        <v>5</v>
      </c>
      <c r="U4365" s="11">
        <f t="shared" si="68"/>
        <v>799</v>
      </c>
      <c r="V4365" s="11">
        <f>tbl_EcommerceSales[[#This Row],[Gross_Sales]]*tbl_EcommerceSales[[#This Row],[Discount]]</f>
        <v>79.900000000000006</v>
      </c>
      <c r="W4365" s="11">
        <f>tbl_EcommerceSales[[#This Row],[Gross_Sales]]-tbl_EcommerceSales[[#This Row],[Discount_Amount]]</f>
        <v>719.1</v>
      </c>
      <c r="X4365" s="11">
        <f>tbl_EcommerceSales[[#This Row],[Quantity]] * _xlfn.XLOOKUP(tbl_EcommerceSales[[#This Row],[Product_ID]], Product_Master!A:A, Product_Master!F:F)</f>
        <v>390</v>
      </c>
      <c r="Y4365" s="11">
        <f>tbl_EcommerceSales[[#This Row],[Net_Revenue]]-tbl_EcommerceSales[[#This Row],[Total_Cost]]</f>
        <v>329.1</v>
      </c>
      <c r="Z4365" s="9">
        <f>IFERROR(#REF!/tbl_EcommerceSales[[#This Row],[Total_Cost]], 0)</f>
        <v>0</v>
      </c>
      <c r="AA4365" t="str">
        <f>TEXT(tbl_EcommerceSales[[#This Row],[Order_Date]],"mmm")</f>
        <v>Apr</v>
      </c>
      <c r="AB4365">
        <f>YEAR(tbl_EcommerceSales[[#This Row],[Order_Date]])</f>
        <v>2026</v>
      </c>
      <c r="AC4365" t="str">
        <f>IF(tbl_EcommerceSales[[#This Row],[Age]]&lt;18,"Under 18",IF(tbl_EcommerceSales[[#This Row],[Age]]&lt;=25,"18-25",IF(tbl_EcommerceSales[[#This Row],[Age]]&lt;=35,"26-35",IF(tbl_EcommerceSales[[#This Row],[Age]]&lt;=45,"36-45",IF(tbl_EcommerceSales[[#This Row],[Age]]&lt;=55,"46-55","56+")))))</f>
        <v>36-45</v>
      </c>
    </row>
    <row r="4366" spans="1:29" x14ac:dyDescent="0.35">
      <c r="A4366" t="s">
        <v>6478</v>
      </c>
      <c r="B4366" s="7">
        <v>46135</v>
      </c>
      <c r="C4366" t="s">
        <v>1147</v>
      </c>
      <c r="D4366" t="s">
        <v>116</v>
      </c>
      <c r="E4366" t="s">
        <v>48</v>
      </c>
      <c r="F4366">
        <v>36</v>
      </c>
      <c r="G4366" t="s">
        <v>174</v>
      </c>
      <c r="H4366" t="s">
        <v>39</v>
      </c>
      <c r="I4366" t="s">
        <v>221</v>
      </c>
      <c r="J4366" t="s">
        <v>222</v>
      </c>
      <c r="K4366" t="s">
        <v>177</v>
      </c>
      <c r="L4366" t="s">
        <v>208</v>
      </c>
      <c r="M4366">
        <v>4</v>
      </c>
      <c r="N4366" s="2">
        <v>1499</v>
      </c>
      <c r="O4366" s="3">
        <v>0.1</v>
      </c>
      <c r="P4366" s="2">
        <v>3200</v>
      </c>
      <c r="Q4366" t="s">
        <v>76</v>
      </c>
      <c r="R4366" t="s">
        <v>33</v>
      </c>
      <c r="S4366" t="s">
        <v>57</v>
      </c>
      <c r="T4366" s="4">
        <v>5</v>
      </c>
      <c r="U4366" s="11">
        <f t="shared" si="68"/>
        <v>5996</v>
      </c>
      <c r="V4366" s="11">
        <f>tbl_EcommerceSales[[#This Row],[Gross_Sales]]*tbl_EcommerceSales[[#This Row],[Discount]]</f>
        <v>599.6</v>
      </c>
      <c r="W4366" s="11">
        <f>tbl_EcommerceSales[[#This Row],[Gross_Sales]]-tbl_EcommerceSales[[#This Row],[Discount_Amount]]</f>
        <v>5396.4</v>
      </c>
      <c r="X4366" s="11">
        <f>tbl_EcommerceSales[[#This Row],[Quantity]] * _xlfn.XLOOKUP(tbl_EcommerceSales[[#This Row],[Product_ID]], Product_Master!A:A, Product_Master!F:F)</f>
        <v>3200</v>
      </c>
      <c r="Y4366" s="11">
        <f>tbl_EcommerceSales[[#This Row],[Net_Revenue]]-tbl_EcommerceSales[[#This Row],[Total_Cost]]</f>
        <v>2196.3999999999996</v>
      </c>
      <c r="Z4366" s="9">
        <f>IFERROR(#REF!/tbl_EcommerceSales[[#This Row],[Total_Cost]], 0)</f>
        <v>0</v>
      </c>
      <c r="AA4366" t="str">
        <f>TEXT(tbl_EcommerceSales[[#This Row],[Order_Date]],"mmm")</f>
        <v>Apr</v>
      </c>
      <c r="AB4366">
        <f>YEAR(tbl_EcommerceSales[[#This Row],[Order_Date]])</f>
        <v>2026</v>
      </c>
      <c r="AC4366" t="str">
        <f>IF(tbl_EcommerceSales[[#This Row],[Age]]&lt;18,"Under 18",IF(tbl_EcommerceSales[[#This Row],[Age]]&lt;=25,"18-25",IF(tbl_EcommerceSales[[#This Row],[Age]]&lt;=35,"26-35",IF(tbl_EcommerceSales[[#This Row],[Age]]&lt;=45,"36-45",IF(tbl_EcommerceSales[[#This Row],[Age]]&lt;=55,"46-55","56+")))))</f>
        <v>36-45</v>
      </c>
    </row>
    <row r="4367" spans="1:29" x14ac:dyDescent="0.35">
      <c r="A4367" t="s">
        <v>6479</v>
      </c>
      <c r="B4367" s="7">
        <v>46135</v>
      </c>
      <c r="C4367" t="s">
        <v>2423</v>
      </c>
      <c r="D4367" t="s">
        <v>60</v>
      </c>
      <c r="E4367" t="s">
        <v>48</v>
      </c>
      <c r="F4367">
        <v>18</v>
      </c>
      <c r="G4367" t="s">
        <v>38</v>
      </c>
      <c r="H4367" t="s">
        <v>39</v>
      </c>
      <c r="I4367" t="s">
        <v>200</v>
      </c>
      <c r="J4367" t="s">
        <v>201</v>
      </c>
      <c r="K4367" t="s">
        <v>91</v>
      </c>
      <c r="L4367" t="s">
        <v>202</v>
      </c>
      <c r="M4367">
        <v>2</v>
      </c>
      <c r="N4367" s="2">
        <v>899</v>
      </c>
      <c r="O4367" s="3">
        <v>0.2</v>
      </c>
      <c r="P4367" s="2">
        <v>840</v>
      </c>
      <c r="Q4367" t="s">
        <v>32</v>
      </c>
      <c r="R4367" t="s">
        <v>33</v>
      </c>
      <c r="S4367" t="s">
        <v>34</v>
      </c>
      <c r="T4367" s="4">
        <v>5</v>
      </c>
      <c r="U4367" s="11">
        <f t="shared" si="68"/>
        <v>1798</v>
      </c>
      <c r="V4367" s="11">
        <f>tbl_EcommerceSales[[#This Row],[Gross_Sales]]*tbl_EcommerceSales[[#This Row],[Discount]]</f>
        <v>359.6</v>
      </c>
      <c r="W4367" s="11">
        <f>tbl_EcommerceSales[[#This Row],[Gross_Sales]]-tbl_EcommerceSales[[#This Row],[Discount_Amount]]</f>
        <v>1438.4</v>
      </c>
      <c r="X4367" s="11">
        <f>tbl_EcommerceSales[[#This Row],[Quantity]] * _xlfn.XLOOKUP(tbl_EcommerceSales[[#This Row],[Product_ID]], Product_Master!A:A, Product_Master!F:F)</f>
        <v>840</v>
      </c>
      <c r="Y4367" s="11">
        <f>tbl_EcommerceSales[[#This Row],[Net_Revenue]]-tbl_EcommerceSales[[#This Row],[Total_Cost]]</f>
        <v>598.40000000000009</v>
      </c>
      <c r="Z4367" s="9">
        <f>IFERROR(#REF!/tbl_EcommerceSales[[#This Row],[Total_Cost]], 0)</f>
        <v>0</v>
      </c>
      <c r="AA4367" t="str">
        <f>TEXT(tbl_EcommerceSales[[#This Row],[Order_Date]],"mmm")</f>
        <v>Apr</v>
      </c>
      <c r="AB4367">
        <f>YEAR(tbl_EcommerceSales[[#This Row],[Order_Date]])</f>
        <v>2026</v>
      </c>
      <c r="AC4367" t="str">
        <f>IF(tbl_EcommerceSales[[#This Row],[Age]]&lt;18,"Under 18",IF(tbl_EcommerceSales[[#This Row],[Age]]&lt;=25,"18-25",IF(tbl_EcommerceSales[[#This Row],[Age]]&lt;=35,"26-35",IF(tbl_EcommerceSales[[#This Row],[Age]]&lt;=45,"36-45",IF(tbl_EcommerceSales[[#This Row],[Age]]&lt;=55,"46-55","56+")))))</f>
        <v>18-25</v>
      </c>
    </row>
    <row r="4368" spans="1:29" x14ac:dyDescent="0.35">
      <c r="A4368" t="s">
        <v>6480</v>
      </c>
      <c r="B4368" s="7">
        <v>46135</v>
      </c>
      <c r="C4368" t="s">
        <v>5892</v>
      </c>
      <c r="D4368" t="s">
        <v>254</v>
      </c>
      <c r="E4368" t="s">
        <v>48</v>
      </c>
      <c r="F4368">
        <v>45</v>
      </c>
      <c r="G4368" t="s">
        <v>171</v>
      </c>
      <c r="H4368" t="s">
        <v>39</v>
      </c>
      <c r="I4368" t="s">
        <v>200</v>
      </c>
      <c r="J4368" t="s">
        <v>201</v>
      </c>
      <c r="K4368" t="s">
        <v>91</v>
      </c>
      <c r="L4368" t="s">
        <v>202</v>
      </c>
      <c r="M4368">
        <v>2</v>
      </c>
      <c r="N4368" s="2">
        <v>899</v>
      </c>
      <c r="O4368" s="3">
        <v>0.05</v>
      </c>
      <c r="P4368" s="2">
        <v>840</v>
      </c>
      <c r="Q4368" t="s">
        <v>156</v>
      </c>
      <c r="R4368" t="s">
        <v>33</v>
      </c>
      <c r="S4368" t="s">
        <v>34</v>
      </c>
      <c r="T4368" s="4">
        <v>5</v>
      </c>
      <c r="U4368" s="11">
        <f t="shared" si="68"/>
        <v>1798</v>
      </c>
      <c r="V4368" s="11">
        <f>tbl_EcommerceSales[[#This Row],[Gross_Sales]]*tbl_EcommerceSales[[#This Row],[Discount]]</f>
        <v>89.9</v>
      </c>
      <c r="W4368" s="11">
        <f>tbl_EcommerceSales[[#This Row],[Gross_Sales]]-tbl_EcommerceSales[[#This Row],[Discount_Amount]]</f>
        <v>1708.1</v>
      </c>
      <c r="X4368" s="11">
        <f>tbl_EcommerceSales[[#This Row],[Quantity]] * _xlfn.XLOOKUP(tbl_EcommerceSales[[#This Row],[Product_ID]], Product_Master!A:A, Product_Master!F:F)</f>
        <v>840</v>
      </c>
      <c r="Y4368" s="11">
        <f>tbl_EcommerceSales[[#This Row],[Net_Revenue]]-tbl_EcommerceSales[[#This Row],[Total_Cost]]</f>
        <v>868.09999999999991</v>
      </c>
      <c r="Z4368" s="9">
        <f>IFERROR(#REF!/tbl_EcommerceSales[[#This Row],[Total_Cost]], 0)</f>
        <v>0</v>
      </c>
      <c r="AA4368" t="str">
        <f>TEXT(tbl_EcommerceSales[[#This Row],[Order_Date]],"mmm")</f>
        <v>Apr</v>
      </c>
      <c r="AB4368">
        <f>YEAR(tbl_EcommerceSales[[#This Row],[Order_Date]])</f>
        <v>2026</v>
      </c>
      <c r="AC4368" t="str">
        <f>IF(tbl_EcommerceSales[[#This Row],[Age]]&lt;18,"Under 18",IF(tbl_EcommerceSales[[#This Row],[Age]]&lt;=25,"18-25",IF(tbl_EcommerceSales[[#This Row],[Age]]&lt;=35,"26-35",IF(tbl_EcommerceSales[[#This Row],[Age]]&lt;=45,"36-45",IF(tbl_EcommerceSales[[#This Row],[Age]]&lt;=55,"46-55","56+")))))</f>
        <v>36-45</v>
      </c>
    </row>
    <row r="4369" spans="1:29" x14ac:dyDescent="0.35">
      <c r="A4369" t="s">
        <v>6481</v>
      </c>
      <c r="B4369" s="7">
        <v>46136</v>
      </c>
      <c r="C4369" t="s">
        <v>6259</v>
      </c>
      <c r="D4369" t="s">
        <v>159</v>
      </c>
      <c r="E4369" t="s">
        <v>48</v>
      </c>
      <c r="F4369">
        <v>18</v>
      </c>
      <c r="G4369" t="s">
        <v>99</v>
      </c>
      <c r="H4369" t="s">
        <v>88</v>
      </c>
      <c r="I4369" t="s">
        <v>236</v>
      </c>
      <c r="J4369" t="s">
        <v>237</v>
      </c>
      <c r="K4369" t="s">
        <v>82</v>
      </c>
      <c r="L4369" t="s">
        <v>238</v>
      </c>
      <c r="M4369">
        <v>1</v>
      </c>
      <c r="N4369" s="2">
        <v>899</v>
      </c>
      <c r="O4369" s="3">
        <v>0</v>
      </c>
      <c r="P4369" s="2">
        <v>480</v>
      </c>
      <c r="Q4369" t="s">
        <v>44</v>
      </c>
      <c r="R4369" t="s">
        <v>33</v>
      </c>
      <c r="S4369" t="s">
        <v>34</v>
      </c>
      <c r="T4369" s="4">
        <v>3</v>
      </c>
      <c r="U4369" s="11">
        <f t="shared" si="68"/>
        <v>899</v>
      </c>
      <c r="V4369" s="11">
        <f>tbl_EcommerceSales[[#This Row],[Gross_Sales]]*tbl_EcommerceSales[[#This Row],[Discount]]</f>
        <v>0</v>
      </c>
      <c r="W4369" s="11">
        <f>tbl_EcommerceSales[[#This Row],[Gross_Sales]]-tbl_EcommerceSales[[#This Row],[Discount_Amount]]</f>
        <v>899</v>
      </c>
      <c r="X4369" s="11">
        <f>tbl_EcommerceSales[[#This Row],[Quantity]] * _xlfn.XLOOKUP(tbl_EcommerceSales[[#This Row],[Product_ID]], Product_Master!A:A, Product_Master!F:F)</f>
        <v>480</v>
      </c>
      <c r="Y4369" s="11">
        <f>tbl_EcommerceSales[[#This Row],[Net_Revenue]]-tbl_EcommerceSales[[#This Row],[Total_Cost]]</f>
        <v>419</v>
      </c>
      <c r="Z4369" s="9">
        <f>IFERROR(#REF!/tbl_EcommerceSales[[#This Row],[Total_Cost]], 0)</f>
        <v>0</v>
      </c>
      <c r="AA4369" t="str">
        <f>TEXT(tbl_EcommerceSales[[#This Row],[Order_Date]],"mmm")</f>
        <v>Apr</v>
      </c>
      <c r="AB4369">
        <f>YEAR(tbl_EcommerceSales[[#This Row],[Order_Date]])</f>
        <v>2026</v>
      </c>
      <c r="AC4369" t="str">
        <f>IF(tbl_EcommerceSales[[#This Row],[Age]]&lt;18,"Under 18",IF(tbl_EcommerceSales[[#This Row],[Age]]&lt;=25,"18-25",IF(tbl_EcommerceSales[[#This Row],[Age]]&lt;=35,"26-35",IF(tbl_EcommerceSales[[#This Row],[Age]]&lt;=45,"36-45",IF(tbl_EcommerceSales[[#This Row],[Age]]&lt;=55,"46-55","56+")))))</f>
        <v>18-25</v>
      </c>
    </row>
    <row r="4370" spans="1:29" x14ac:dyDescent="0.35">
      <c r="A4370" t="s">
        <v>6482</v>
      </c>
      <c r="B4370" s="7">
        <v>46136</v>
      </c>
      <c r="C4370" t="s">
        <v>3317</v>
      </c>
      <c r="D4370" t="s">
        <v>235</v>
      </c>
      <c r="E4370" t="s">
        <v>25</v>
      </c>
      <c r="F4370">
        <v>34</v>
      </c>
      <c r="G4370" t="s">
        <v>96</v>
      </c>
      <c r="H4370" t="s">
        <v>39</v>
      </c>
      <c r="I4370" t="s">
        <v>73</v>
      </c>
      <c r="J4370" t="s">
        <v>74</v>
      </c>
      <c r="K4370" t="s">
        <v>55</v>
      </c>
      <c r="L4370" t="s">
        <v>75</v>
      </c>
      <c r="M4370">
        <v>1</v>
      </c>
      <c r="N4370" s="2">
        <v>2899</v>
      </c>
      <c r="O4370" s="3">
        <v>0.1</v>
      </c>
      <c r="P4370" s="2">
        <v>1700</v>
      </c>
      <c r="Q4370" t="s">
        <v>44</v>
      </c>
      <c r="R4370" t="s">
        <v>162</v>
      </c>
      <c r="S4370" t="s">
        <v>34</v>
      </c>
      <c r="T4370" s="4"/>
      <c r="U4370" s="11">
        <f t="shared" si="68"/>
        <v>2899</v>
      </c>
      <c r="V4370" s="11">
        <f>tbl_EcommerceSales[[#This Row],[Gross_Sales]]*tbl_EcommerceSales[[#This Row],[Discount]]</f>
        <v>289.90000000000003</v>
      </c>
      <c r="W4370" s="11">
        <f>tbl_EcommerceSales[[#This Row],[Gross_Sales]]-tbl_EcommerceSales[[#This Row],[Discount_Amount]]</f>
        <v>2609.1</v>
      </c>
      <c r="X4370" s="11">
        <f>tbl_EcommerceSales[[#This Row],[Quantity]] * _xlfn.XLOOKUP(tbl_EcommerceSales[[#This Row],[Product_ID]], Product_Master!A:A, Product_Master!F:F)</f>
        <v>1700</v>
      </c>
      <c r="Y4370" s="11">
        <f>tbl_EcommerceSales[[#This Row],[Net_Revenue]]-tbl_EcommerceSales[[#This Row],[Total_Cost]]</f>
        <v>909.09999999999991</v>
      </c>
      <c r="Z4370" s="9">
        <f>IFERROR(#REF!/tbl_EcommerceSales[[#This Row],[Total_Cost]], 0)</f>
        <v>0</v>
      </c>
      <c r="AA4370" t="str">
        <f>TEXT(tbl_EcommerceSales[[#This Row],[Order_Date]],"mmm")</f>
        <v>Apr</v>
      </c>
      <c r="AB4370">
        <f>YEAR(tbl_EcommerceSales[[#This Row],[Order_Date]])</f>
        <v>2026</v>
      </c>
      <c r="AC4370" t="str">
        <f>IF(tbl_EcommerceSales[[#This Row],[Age]]&lt;18,"Under 18",IF(tbl_EcommerceSales[[#This Row],[Age]]&lt;=25,"18-25",IF(tbl_EcommerceSales[[#This Row],[Age]]&lt;=35,"26-35",IF(tbl_EcommerceSales[[#This Row],[Age]]&lt;=45,"36-45",IF(tbl_EcommerceSales[[#This Row],[Age]]&lt;=55,"46-55","56+")))))</f>
        <v>26-35</v>
      </c>
    </row>
    <row r="4371" spans="1:29" x14ac:dyDescent="0.35">
      <c r="A4371" t="s">
        <v>6483</v>
      </c>
      <c r="B4371" s="7">
        <v>46136</v>
      </c>
      <c r="C4371" t="s">
        <v>3550</v>
      </c>
      <c r="D4371" t="s">
        <v>139</v>
      </c>
      <c r="E4371" t="s">
        <v>48</v>
      </c>
      <c r="F4371">
        <v>23</v>
      </c>
      <c r="G4371" t="s">
        <v>152</v>
      </c>
      <c r="H4371" t="s">
        <v>72</v>
      </c>
      <c r="I4371" t="s">
        <v>131</v>
      </c>
      <c r="J4371" t="s">
        <v>132</v>
      </c>
      <c r="K4371" t="s">
        <v>91</v>
      </c>
      <c r="L4371" t="s">
        <v>133</v>
      </c>
      <c r="M4371">
        <v>2</v>
      </c>
      <c r="N4371" s="2">
        <v>1299</v>
      </c>
      <c r="O4371" s="3">
        <v>0.05</v>
      </c>
      <c r="P4371" s="2">
        <v>1220</v>
      </c>
      <c r="Q4371" t="s">
        <v>123</v>
      </c>
      <c r="R4371" t="s">
        <v>33</v>
      </c>
      <c r="S4371" t="s">
        <v>34</v>
      </c>
      <c r="T4371" s="4">
        <v>4</v>
      </c>
      <c r="U4371" s="11">
        <f t="shared" si="68"/>
        <v>2598</v>
      </c>
      <c r="V4371" s="11">
        <f>tbl_EcommerceSales[[#This Row],[Gross_Sales]]*tbl_EcommerceSales[[#This Row],[Discount]]</f>
        <v>129.9</v>
      </c>
      <c r="W4371" s="11">
        <f>tbl_EcommerceSales[[#This Row],[Gross_Sales]]-tbl_EcommerceSales[[#This Row],[Discount_Amount]]</f>
        <v>2468.1</v>
      </c>
      <c r="X4371" s="11">
        <f>tbl_EcommerceSales[[#This Row],[Quantity]] * _xlfn.XLOOKUP(tbl_EcommerceSales[[#This Row],[Product_ID]], Product_Master!A:A, Product_Master!F:F)</f>
        <v>1220</v>
      </c>
      <c r="Y4371" s="11">
        <f>tbl_EcommerceSales[[#This Row],[Net_Revenue]]-tbl_EcommerceSales[[#This Row],[Total_Cost]]</f>
        <v>1248.0999999999999</v>
      </c>
      <c r="Z4371" s="9">
        <f>IFERROR(#REF!/tbl_EcommerceSales[[#This Row],[Total_Cost]], 0)</f>
        <v>0</v>
      </c>
      <c r="AA4371" t="str">
        <f>TEXT(tbl_EcommerceSales[[#This Row],[Order_Date]],"mmm")</f>
        <v>Apr</v>
      </c>
      <c r="AB4371">
        <f>YEAR(tbl_EcommerceSales[[#This Row],[Order_Date]])</f>
        <v>2026</v>
      </c>
      <c r="AC4371" t="str">
        <f>IF(tbl_EcommerceSales[[#This Row],[Age]]&lt;18,"Under 18",IF(tbl_EcommerceSales[[#This Row],[Age]]&lt;=25,"18-25",IF(tbl_EcommerceSales[[#This Row],[Age]]&lt;=35,"26-35",IF(tbl_EcommerceSales[[#This Row],[Age]]&lt;=45,"36-45",IF(tbl_EcommerceSales[[#This Row],[Age]]&lt;=55,"46-55","56+")))))</f>
        <v>18-25</v>
      </c>
    </row>
    <row r="4372" spans="1:29" x14ac:dyDescent="0.35">
      <c r="A4372" t="s">
        <v>6484</v>
      </c>
      <c r="B4372" s="7">
        <v>46136</v>
      </c>
      <c r="C4372" t="s">
        <v>250</v>
      </c>
      <c r="D4372" t="s">
        <v>251</v>
      </c>
      <c r="E4372" t="s">
        <v>48</v>
      </c>
      <c r="F4372">
        <v>36</v>
      </c>
      <c r="G4372" t="s">
        <v>103</v>
      </c>
      <c r="H4372" t="s">
        <v>27</v>
      </c>
      <c r="I4372" t="s">
        <v>53</v>
      </c>
      <c r="J4372" t="s">
        <v>54</v>
      </c>
      <c r="K4372" t="s">
        <v>55</v>
      </c>
      <c r="L4372" t="s">
        <v>56</v>
      </c>
      <c r="M4372">
        <v>1</v>
      </c>
      <c r="N4372" s="2">
        <v>799</v>
      </c>
      <c r="O4372" s="3">
        <v>0.1</v>
      </c>
      <c r="P4372" s="2">
        <v>390</v>
      </c>
      <c r="Q4372" t="s">
        <v>32</v>
      </c>
      <c r="R4372" t="s">
        <v>33</v>
      </c>
      <c r="S4372" t="s">
        <v>34</v>
      </c>
      <c r="T4372" s="4">
        <v>4</v>
      </c>
      <c r="U4372" s="11">
        <f t="shared" si="68"/>
        <v>799</v>
      </c>
      <c r="V4372" s="11">
        <f>tbl_EcommerceSales[[#This Row],[Gross_Sales]]*tbl_EcommerceSales[[#This Row],[Discount]]</f>
        <v>79.900000000000006</v>
      </c>
      <c r="W4372" s="11">
        <f>tbl_EcommerceSales[[#This Row],[Gross_Sales]]-tbl_EcommerceSales[[#This Row],[Discount_Amount]]</f>
        <v>719.1</v>
      </c>
      <c r="X4372" s="11">
        <f>tbl_EcommerceSales[[#This Row],[Quantity]] * _xlfn.XLOOKUP(tbl_EcommerceSales[[#This Row],[Product_ID]], Product_Master!A:A, Product_Master!F:F)</f>
        <v>390</v>
      </c>
      <c r="Y4372" s="11">
        <f>tbl_EcommerceSales[[#This Row],[Net_Revenue]]-tbl_EcommerceSales[[#This Row],[Total_Cost]]</f>
        <v>329.1</v>
      </c>
      <c r="Z4372" s="9">
        <f>IFERROR(#REF!/tbl_EcommerceSales[[#This Row],[Total_Cost]], 0)</f>
        <v>0</v>
      </c>
      <c r="AA4372" t="str">
        <f>TEXT(tbl_EcommerceSales[[#This Row],[Order_Date]],"mmm")</f>
        <v>Apr</v>
      </c>
      <c r="AB4372">
        <f>YEAR(tbl_EcommerceSales[[#This Row],[Order_Date]])</f>
        <v>2026</v>
      </c>
      <c r="AC4372" t="str">
        <f>IF(tbl_EcommerceSales[[#This Row],[Age]]&lt;18,"Under 18",IF(tbl_EcommerceSales[[#This Row],[Age]]&lt;=25,"18-25",IF(tbl_EcommerceSales[[#This Row],[Age]]&lt;=35,"26-35",IF(tbl_EcommerceSales[[#This Row],[Age]]&lt;=45,"36-45",IF(tbl_EcommerceSales[[#This Row],[Age]]&lt;=55,"46-55","56+")))))</f>
        <v>36-45</v>
      </c>
    </row>
    <row r="4373" spans="1:29" x14ac:dyDescent="0.35">
      <c r="A4373" t="s">
        <v>6485</v>
      </c>
      <c r="B4373" s="7">
        <v>46137</v>
      </c>
      <c r="C4373" t="s">
        <v>2073</v>
      </c>
      <c r="D4373" t="s">
        <v>227</v>
      </c>
      <c r="E4373" t="s">
        <v>48</v>
      </c>
      <c r="F4373">
        <v>30</v>
      </c>
      <c r="G4373" t="s">
        <v>211</v>
      </c>
      <c r="H4373" t="s">
        <v>72</v>
      </c>
      <c r="I4373" t="s">
        <v>62</v>
      </c>
      <c r="J4373" t="s">
        <v>63</v>
      </c>
      <c r="K4373" t="s">
        <v>42</v>
      </c>
      <c r="L4373" t="s">
        <v>43</v>
      </c>
      <c r="M4373">
        <v>2</v>
      </c>
      <c r="N4373" s="2">
        <v>499</v>
      </c>
      <c r="O4373" s="3">
        <v>0.05</v>
      </c>
      <c r="P4373" s="2">
        <v>440</v>
      </c>
      <c r="Q4373" t="s">
        <v>123</v>
      </c>
      <c r="R4373" t="s">
        <v>33</v>
      </c>
      <c r="S4373" t="s">
        <v>57</v>
      </c>
      <c r="T4373" s="4">
        <v>3</v>
      </c>
      <c r="U4373" s="11">
        <f t="shared" si="68"/>
        <v>998</v>
      </c>
      <c r="V4373" s="11">
        <f>tbl_EcommerceSales[[#This Row],[Gross_Sales]]*tbl_EcommerceSales[[#This Row],[Discount]]</f>
        <v>49.900000000000006</v>
      </c>
      <c r="W4373" s="11">
        <f>tbl_EcommerceSales[[#This Row],[Gross_Sales]]-tbl_EcommerceSales[[#This Row],[Discount_Amount]]</f>
        <v>948.1</v>
      </c>
      <c r="X4373" s="11">
        <f>tbl_EcommerceSales[[#This Row],[Quantity]] * _xlfn.XLOOKUP(tbl_EcommerceSales[[#This Row],[Product_ID]], Product_Master!A:A, Product_Master!F:F)</f>
        <v>440</v>
      </c>
      <c r="Y4373" s="11">
        <f>tbl_EcommerceSales[[#This Row],[Net_Revenue]]-tbl_EcommerceSales[[#This Row],[Total_Cost]]</f>
        <v>508.1</v>
      </c>
      <c r="Z4373" s="9">
        <f>IFERROR(#REF!/tbl_EcommerceSales[[#This Row],[Total_Cost]], 0)</f>
        <v>0</v>
      </c>
      <c r="AA4373" t="str">
        <f>TEXT(tbl_EcommerceSales[[#This Row],[Order_Date]],"mmm")</f>
        <v>Apr</v>
      </c>
      <c r="AB4373">
        <f>YEAR(tbl_EcommerceSales[[#This Row],[Order_Date]])</f>
        <v>2026</v>
      </c>
      <c r="AC4373" t="str">
        <f>IF(tbl_EcommerceSales[[#This Row],[Age]]&lt;18,"Under 18",IF(tbl_EcommerceSales[[#This Row],[Age]]&lt;=25,"18-25",IF(tbl_EcommerceSales[[#This Row],[Age]]&lt;=35,"26-35",IF(tbl_EcommerceSales[[#This Row],[Age]]&lt;=45,"36-45",IF(tbl_EcommerceSales[[#This Row],[Age]]&lt;=55,"46-55","56+")))))</f>
        <v>26-35</v>
      </c>
    </row>
    <row r="4374" spans="1:29" x14ac:dyDescent="0.35">
      <c r="A4374" t="s">
        <v>6486</v>
      </c>
      <c r="B4374" s="7">
        <v>46137</v>
      </c>
      <c r="C4374" t="s">
        <v>1452</v>
      </c>
      <c r="D4374" t="s">
        <v>305</v>
      </c>
      <c r="E4374" t="s">
        <v>48</v>
      </c>
      <c r="F4374">
        <v>18</v>
      </c>
      <c r="G4374" t="s">
        <v>270</v>
      </c>
      <c r="H4374" t="s">
        <v>72</v>
      </c>
      <c r="I4374" t="s">
        <v>357</v>
      </c>
      <c r="J4374" t="s">
        <v>358</v>
      </c>
      <c r="K4374" t="s">
        <v>177</v>
      </c>
      <c r="L4374" t="s">
        <v>178</v>
      </c>
      <c r="M4374">
        <v>2</v>
      </c>
      <c r="N4374" s="2">
        <v>999</v>
      </c>
      <c r="O4374" s="3">
        <v>0</v>
      </c>
      <c r="P4374" s="2">
        <v>1040</v>
      </c>
      <c r="Q4374" t="s">
        <v>76</v>
      </c>
      <c r="R4374" t="s">
        <v>33</v>
      </c>
      <c r="S4374" t="s">
        <v>34</v>
      </c>
      <c r="T4374" s="4">
        <v>3</v>
      </c>
      <c r="U4374" s="11">
        <f t="shared" si="68"/>
        <v>1998</v>
      </c>
      <c r="V4374" s="11">
        <f>tbl_EcommerceSales[[#This Row],[Gross_Sales]]*tbl_EcommerceSales[[#This Row],[Discount]]</f>
        <v>0</v>
      </c>
      <c r="W4374" s="11">
        <f>tbl_EcommerceSales[[#This Row],[Gross_Sales]]-tbl_EcommerceSales[[#This Row],[Discount_Amount]]</f>
        <v>1998</v>
      </c>
      <c r="X4374" s="11">
        <f>tbl_EcommerceSales[[#This Row],[Quantity]] * _xlfn.XLOOKUP(tbl_EcommerceSales[[#This Row],[Product_ID]], Product_Master!A:A, Product_Master!F:F)</f>
        <v>1040</v>
      </c>
      <c r="Y4374" s="11">
        <f>tbl_EcommerceSales[[#This Row],[Net_Revenue]]-tbl_EcommerceSales[[#This Row],[Total_Cost]]</f>
        <v>958</v>
      </c>
      <c r="Z4374" s="9">
        <f>IFERROR(#REF!/tbl_EcommerceSales[[#This Row],[Total_Cost]], 0)</f>
        <v>0</v>
      </c>
      <c r="AA4374" t="str">
        <f>TEXT(tbl_EcommerceSales[[#This Row],[Order_Date]],"mmm")</f>
        <v>Apr</v>
      </c>
      <c r="AB4374">
        <f>YEAR(tbl_EcommerceSales[[#This Row],[Order_Date]])</f>
        <v>2026</v>
      </c>
      <c r="AC4374" t="str">
        <f>IF(tbl_EcommerceSales[[#This Row],[Age]]&lt;18,"Under 18",IF(tbl_EcommerceSales[[#This Row],[Age]]&lt;=25,"18-25",IF(tbl_EcommerceSales[[#This Row],[Age]]&lt;=35,"26-35",IF(tbl_EcommerceSales[[#This Row],[Age]]&lt;=45,"36-45",IF(tbl_EcommerceSales[[#This Row],[Age]]&lt;=55,"46-55","56+")))))</f>
        <v>18-25</v>
      </c>
    </row>
    <row r="4375" spans="1:29" x14ac:dyDescent="0.35">
      <c r="A4375" t="s">
        <v>6487</v>
      </c>
      <c r="B4375" s="7">
        <v>46137</v>
      </c>
      <c r="C4375" t="s">
        <v>6488</v>
      </c>
      <c r="D4375" t="s">
        <v>159</v>
      </c>
      <c r="E4375" t="s">
        <v>48</v>
      </c>
      <c r="F4375">
        <v>38</v>
      </c>
      <c r="G4375" t="s">
        <v>38</v>
      </c>
      <c r="H4375" t="s">
        <v>39</v>
      </c>
      <c r="I4375" t="s">
        <v>257</v>
      </c>
      <c r="J4375" t="s">
        <v>258</v>
      </c>
      <c r="K4375" t="s">
        <v>55</v>
      </c>
      <c r="L4375" t="s">
        <v>56</v>
      </c>
      <c r="M4375">
        <v>1</v>
      </c>
      <c r="N4375" s="2">
        <v>1999</v>
      </c>
      <c r="O4375" s="3">
        <v>0.15</v>
      </c>
      <c r="P4375" s="2">
        <v>1050</v>
      </c>
      <c r="Q4375" t="s">
        <v>123</v>
      </c>
      <c r="R4375" t="s">
        <v>33</v>
      </c>
      <c r="S4375" t="s">
        <v>34</v>
      </c>
      <c r="T4375" s="4">
        <v>5</v>
      </c>
      <c r="U4375" s="11">
        <f t="shared" si="68"/>
        <v>1999</v>
      </c>
      <c r="V4375" s="11">
        <f>tbl_EcommerceSales[[#This Row],[Gross_Sales]]*tbl_EcommerceSales[[#This Row],[Discount]]</f>
        <v>299.84999999999997</v>
      </c>
      <c r="W4375" s="11">
        <f>tbl_EcommerceSales[[#This Row],[Gross_Sales]]-tbl_EcommerceSales[[#This Row],[Discount_Amount]]</f>
        <v>1699.15</v>
      </c>
      <c r="X4375" s="11">
        <f>tbl_EcommerceSales[[#This Row],[Quantity]] * _xlfn.XLOOKUP(tbl_EcommerceSales[[#This Row],[Product_ID]], Product_Master!A:A, Product_Master!F:F)</f>
        <v>1050</v>
      </c>
      <c r="Y4375" s="11">
        <f>tbl_EcommerceSales[[#This Row],[Net_Revenue]]-tbl_EcommerceSales[[#This Row],[Total_Cost]]</f>
        <v>649.15000000000009</v>
      </c>
      <c r="Z4375" s="9">
        <f>IFERROR(#REF!/tbl_EcommerceSales[[#This Row],[Total_Cost]], 0)</f>
        <v>0</v>
      </c>
      <c r="AA4375" t="str">
        <f>TEXT(tbl_EcommerceSales[[#This Row],[Order_Date]],"mmm")</f>
        <v>Apr</v>
      </c>
      <c r="AB4375">
        <f>YEAR(tbl_EcommerceSales[[#This Row],[Order_Date]])</f>
        <v>2026</v>
      </c>
      <c r="AC4375" t="str">
        <f>IF(tbl_EcommerceSales[[#This Row],[Age]]&lt;18,"Under 18",IF(tbl_EcommerceSales[[#This Row],[Age]]&lt;=25,"18-25",IF(tbl_EcommerceSales[[#This Row],[Age]]&lt;=35,"26-35",IF(tbl_EcommerceSales[[#This Row],[Age]]&lt;=45,"36-45",IF(tbl_EcommerceSales[[#This Row],[Age]]&lt;=55,"46-55","56+")))))</f>
        <v>36-45</v>
      </c>
    </row>
    <row r="4376" spans="1:29" x14ac:dyDescent="0.35">
      <c r="A4376" t="s">
        <v>6489</v>
      </c>
      <c r="B4376" s="7">
        <v>46137</v>
      </c>
      <c r="C4376" t="s">
        <v>650</v>
      </c>
      <c r="D4376" t="s">
        <v>170</v>
      </c>
      <c r="E4376" t="s">
        <v>25</v>
      </c>
      <c r="F4376">
        <v>18</v>
      </c>
      <c r="G4376" t="s">
        <v>87</v>
      </c>
      <c r="H4376" t="s">
        <v>88</v>
      </c>
      <c r="I4376" t="s">
        <v>200</v>
      </c>
      <c r="J4376" t="s">
        <v>201</v>
      </c>
      <c r="K4376" t="s">
        <v>91</v>
      </c>
      <c r="L4376" t="s">
        <v>202</v>
      </c>
      <c r="M4376">
        <v>3</v>
      </c>
      <c r="N4376" s="2">
        <v>899</v>
      </c>
      <c r="O4376" s="3">
        <v>0.05</v>
      </c>
      <c r="P4376" s="2">
        <v>1260</v>
      </c>
      <c r="Q4376" t="s">
        <v>76</v>
      </c>
      <c r="R4376" t="s">
        <v>33</v>
      </c>
      <c r="S4376" t="s">
        <v>34</v>
      </c>
      <c r="T4376" s="4">
        <v>3</v>
      </c>
      <c r="U4376" s="11">
        <f t="shared" si="68"/>
        <v>2697</v>
      </c>
      <c r="V4376" s="11">
        <f>tbl_EcommerceSales[[#This Row],[Gross_Sales]]*tbl_EcommerceSales[[#This Row],[Discount]]</f>
        <v>134.85</v>
      </c>
      <c r="W4376" s="11">
        <f>tbl_EcommerceSales[[#This Row],[Gross_Sales]]-tbl_EcommerceSales[[#This Row],[Discount_Amount]]</f>
        <v>2562.15</v>
      </c>
      <c r="X4376" s="11">
        <f>tbl_EcommerceSales[[#This Row],[Quantity]] * _xlfn.XLOOKUP(tbl_EcommerceSales[[#This Row],[Product_ID]], Product_Master!A:A, Product_Master!F:F)</f>
        <v>1260</v>
      </c>
      <c r="Y4376" s="11">
        <f>tbl_EcommerceSales[[#This Row],[Net_Revenue]]-tbl_EcommerceSales[[#This Row],[Total_Cost]]</f>
        <v>1302.1500000000001</v>
      </c>
      <c r="Z4376" s="9">
        <f>IFERROR(#REF!/tbl_EcommerceSales[[#This Row],[Total_Cost]], 0)</f>
        <v>0</v>
      </c>
      <c r="AA4376" t="str">
        <f>TEXT(tbl_EcommerceSales[[#This Row],[Order_Date]],"mmm")</f>
        <v>Apr</v>
      </c>
      <c r="AB4376">
        <f>YEAR(tbl_EcommerceSales[[#This Row],[Order_Date]])</f>
        <v>2026</v>
      </c>
      <c r="AC4376" t="str">
        <f>IF(tbl_EcommerceSales[[#This Row],[Age]]&lt;18,"Under 18",IF(tbl_EcommerceSales[[#This Row],[Age]]&lt;=25,"18-25",IF(tbl_EcommerceSales[[#This Row],[Age]]&lt;=35,"26-35",IF(tbl_EcommerceSales[[#This Row],[Age]]&lt;=45,"36-45",IF(tbl_EcommerceSales[[#This Row],[Age]]&lt;=55,"46-55","56+")))))</f>
        <v>18-25</v>
      </c>
    </row>
    <row r="4377" spans="1:29" x14ac:dyDescent="0.35">
      <c r="A4377" t="s">
        <v>6490</v>
      </c>
      <c r="B4377" s="7">
        <v>46137</v>
      </c>
      <c r="C4377" t="s">
        <v>1069</v>
      </c>
      <c r="D4377" t="s">
        <v>159</v>
      </c>
      <c r="E4377" t="s">
        <v>25</v>
      </c>
      <c r="F4377">
        <v>30</v>
      </c>
      <c r="G4377" t="s">
        <v>107</v>
      </c>
      <c r="H4377" t="s">
        <v>39</v>
      </c>
      <c r="I4377" t="s">
        <v>241</v>
      </c>
      <c r="J4377" t="s">
        <v>242</v>
      </c>
      <c r="K4377" t="s">
        <v>42</v>
      </c>
      <c r="L4377" t="s">
        <v>243</v>
      </c>
      <c r="M4377">
        <v>1</v>
      </c>
      <c r="N4377" s="2">
        <v>649</v>
      </c>
      <c r="O4377" s="3">
        <v>0.25</v>
      </c>
      <c r="P4377" s="2">
        <v>290</v>
      </c>
      <c r="Q4377" t="s">
        <v>32</v>
      </c>
      <c r="R4377" t="s">
        <v>33</v>
      </c>
      <c r="S4377" t="s">
        <v>34</v>
      </c>
      <c r="T4377" s="4">
        <v>5</v>
      </c>
      <c r="U4377" s="11">
        <f t="shared" si="68"/>
        <v>649</v>
      </c>
      <c r="V4377" s="11">
        <f>tbl_EcommerceSales[[#This Row],[Gross_Sales]]*tbl_EcommerceSales[[#This Row],[Discount]]</f>
        <v>162.25</v>
      </c>
      <c r="W4377" s="11">
        <f>tbl_EcommerceSales[[#This Row],[Gross_Sales]]-tbl_EcommerceSales[[#This Row],[Discount_Amount]]</f>
        <v>486.75</v>
      </c>
      <c r="X4377" s="11">
        <f>tbl_EcommerceSales[[#This Row],[Quantity]] * _xlfn.XLOOKUP(tbl_EcommerceSales[[#This Row],[Product_ID]], Product_Master!A:A, Product_Master!F:F)</f>
        <v>290</v>
      </c>
      <c r="Y4377" s="11">
        <f>tbl_EcommerceSales[[#This Row],[Net_Revenue]]-tbl_EcommerceSales[[#This Row],[Total_Cost]]</f>
        <v>196.75</v>
      </c>
      <c r="Z4377" s="9">
        <f>IFERROR(#REF!/tbl_EcommerceSales[[#This Row],[Total_Cost]], 0)</f>
        <v>0</v>
      </c>
      <c r="AA4377" t="str">
        <f>TEXT(tbl_EcommerceSales[[#This Row],[Order_Date]],"mmm")</f>
        <v>Apr</v>
      </c>
      <c r="AB4377">
        <f>YEAR(tbl_EcommerceSales[[#This Row],[Order_Date]])</f>
        <v>2026</v>
      </c>
      <c r="AC4377" t="str">
        <f>IF(tbl_EcommerceSales[[#This Row],[Age]]&lt;18,"Under 18",IF(tbl_EcommerceSales[[#This Row],[Age]]&lt;=25,"18-25",IF(tbl_EcommerceSales[[#This Row],[Age]]&lt;=35,"26-35",IF(tbl_EcommerceSales[[#This Row],[Age]]&lt;=45,"36-45",IF(tbl_EcommerceSales[[#This Row],[Age]]&lt;=55,"46-55","56+")))))</f>
        <v>26-35</v>
      </c>
    </row>
    <row r="4378" spans="1:29" x14ac:dyDescent="0.35">
      <c r="A4378" t="s">
        <v>6491</v>
      </c>
      <c r="B4378" s="7">
        <v>46137</v>
      </c>
      <c r="C4378" t="s">
        <v>585</v>
      </c>
      <c r="D4378" t="s">
        <v>130</v>
      </c>
      <c r="E4378" t="s">
        <v>48</v>
      </c>
      <c r="F4378">
        <v>18</v>
      </c>
      <c r="G4378" t="s">
        <v>136</v>
      </c>
      <c r="H4378" t="s">
        <v>88</v>
      </c>
      <c r="I4378" t="s">
        <v>338</v>
      </c>
      <c r="J4378" t="s">
        <v>339</v>
      </c>
      <c r="K4378" t="s">
        <v>55</v>
      </c>
      <c r="L4378" t="s">
        <v>56</v>
      </c>
      <c r="M4378">
        <v>1</v>
      </c>
      <c r="N4378" s="2">
        <v>1499</v>
      </c>
      <c r="O4378" s="3">
        <v>0.1</v>
      </c>
      <c r="P4378" s="2">
        <v>780</v>
      </c>
      <c r="Q4378" t="s">
        <v>123</v>
      </c>
      <c r="R4378" t="s">
        <v>33</v>
      </c>
      <c r="S4378" t="s">
        <v>34</v>
      </c>
      <c r="T4378" s="4">
        <v>4</v>
      </c>
      <c r="U4378" s="11">
        <f t="shared" si="68"/>
        <v>1499</v>
      </c>
      <c r="V4378" s="11">
        <f>tbl_EcommerceSales[[#This Row],[Gross_Sales]]*tbl_EcommerceSales[[#This Row],[Discount]]</f>
        <v>149.9</v>
      </c>
      <c r="W4378" s="11">
        <f>tbl_EcommerceSales[[#This Row],[Gross_Sales]]-tbl_EcommerceSales[[#This Row],[Discount_Amount]]</f>
        <v>1349.1</v>
      </c>
      <c r="X4378" s="11">
        <f>tbl_EcommerceSales[[#This Row],[Quantity]] * _xlfn.XLOOKUP(tbl_EcommerceSales[[#This Row],[Product_ID]], Product_Master!A:A, Product_Master!F:F)</f>
        <v>780</v>
      </c>
      <c r="Y4378" s="11">
        <f>tbl_EcommerceSales[[#This Row],[Net_Revenue]]-tbl_EcommerceSales[[#This Row],[Total_Cost]]</f>
        <v>569.09999999999991</v>
      </c>
      <c r="Z4378" s="9">
        <f>IFERROR(#REF!/tbl_EcommerceSales[[#This Row],[Total_Cost]], 0)</f>
        <v>0</v>
      </c>
      <c r="AA4378" t="str">
        <f>TEXT(tbl_EcommerceSales[[#This Row],[Order_Date]],"mmm")</f>
        <v>Apr</v>
      </c>
      <c r="AB4378">
        <f>YEAR(tbl_EcommerceSales[[#This Row],[Order_Date]])</f>
        <v>2026</v>
      </c>
      <c r="AC4378" t="str">
        <f>IF(tbl_EcommerceSales[[#This Row],[Age]]&lt;18,"Under 18",IF(tbl_EcommerceSales[[#This Row],[Age]]&lt;=25,"18-25",IF(tbl_EcommerceSales[[#This Row],[Age]]&lt;=35,"26-35",IF(tbl_EcommerceSales[[#This Row],[Age]]&lt;=45,"36-45",IF(tbl_EcommerceSales[[#This Row],[Age]]&lt;=55,"46-55","56+")))))</f>
        <v>18-25</v>
      </c>
    </row>
    <row r="4379" spans="1:29" x14ac:dyDescent="0.35">
      <c r="A4379" t="s">
        <v>6492</v>
      </c>
      <c r="B4379" s="7">
        <v>46137</v>
      </c>
      <c r="C4379" t="s">
        <v>2793</v>
      </c>
      <c r="D4379" t="s">
        <v>342</v>
      </c>
      <c r="E4379" t="s">
        <v>48</v>
      </c>
      <c r="F4379">
        <v>21</v>
      </c>
      <c r="G4379" t="s">
        <v>270</v>
      </c>
      <c r="H4379" t="s">
        <v>72</v>
      </c>
      <c r="I4379" t="s">
        <v>62</v>
      </c>
      <c r="J4379" t="s">
        <v>63</v>
      </c>
      <c r="K4379" t="s">
        <v>42</v>
      </c>
      <c r="L4379" t="s">
        <v>43</v>
      </c>
      <c r="M4379">
        <v>1</v>
      </c>
      <c r="N4379" s="2">
        <v>499</v>
      </c>
      <c r="O4379" s="3">
        <v>0.05</v>
      </c>
      <c r="P4379" s="2">
        <v>220</v>
      </c>
      <c r="Q4379" t="s">
        <v>32</v>
      </c>
      <c r="R4379" t="s">
        <v>33</v>
      </c>
      <c r="S4379" t="s">
        <v>57</v>
      </c>
      <c r="T4379" s="4">
        <v>3</v>
      </c>
      <c r="U4379" s="11">
        <f t="shared" si="68"/>
        <v>499</v>
      </c>
      <c r="V4379" s="11">
        <f>tbl_EcommerceSales[[#This Row],[Gross_Sales]]*tbl_EcommerceSales[[#This Row],[Discount]]</f>
        <v>24.950000000000003</v>
      </c>
      <c r="W4379" s="11">
        <f>tbl_EcommerceSales[[#This Row],[Gross_Sales]]-tbl_EcommerceSales[[#This Row],[Discount_Amount]]</f>
        <v>474.05</v>
      </c>
      <c r="X4379" s="11">
        <f>tbl_EcommerceSales[[#This Row],[Quantity]] * _xlfn.XLOOKUP(tbl_EcommerceSales[[#This Row],[Product_ID]], Product_Master!A:A, Product_Master!F:F)</f>
        <v>220</v>
      </c>
      <c r="Y4379" s="11">
        <f>tbl_EcommerceSales[[#This Row],[Net_Revenue]]-tbl_EcommerceSales[[#This Row],[Total_Cost]]</f>
        <v>254.05</v>
      </c>
      <c r="Z4379" s="9">
        <f>IFERROR(#REF!/tbl_EcommerceSales[[#This Row],[Total_Cost]], 0)</f>
        <v>0</v>
      </c>
      <c r="AA4379" t="str">
        <f>TEXT(tbl_EcommerceSales[[#This Row],[Order_Date]],"mmm")</f>
        <v>Apr</v>
      </c>
      <c r="AB4379">
        <f>YEAR(tbl_EcommerceSales[[#This Row],[Order_Date]])</f>
        <v>2026</v>
      </c>
      <c r="AC4379" t="str">
        <f>IF(tbl_EcommerceSales[[#This Row],[Age]]&lt;18,"Under 18",IF(tbl_EcommerceSales[[#This Row],[Age]]&lt;=25,"18-25",IF(tbl_EcommerceSales[[#This Row],[Age]]&lt;=35,"26-35",IF(tbl_EcommerceSales[[#This Row],[Age]]&lt;=45,"36-45",IF(tbl_EcommerceSales[[#This Row],[Age]]&lt;=55,"46-55","56+")))))</f>
        <v>18-25</v>
      </c>
    </row>
    <row r="4380" spans="1:29" x14ac:dyDescent="0.35">
      <c r="A4380" t="s">
        <v>6493</v>
      </c>
      <c r="B4380" s="7">
        <v>46137</v>
      </c>
      <c r="C4380" t="s">
        <v>1740</v>
      </c>
      <c r="D4380" t="s">
        <v>254</v>
      </c>
      <c r="E4380" t="s">
        <v>25</v>
      </c>
      <c r="F4380">
        <v>22</v>
      </c>
      <c r="G4380" t="s">
        <v>186</v>
      </c>
      <c r="H4380" t="s">
        <v>72</v>
      </c>
      <c r="I4380" t="s">
        <v>175</v>
      </c>
      <c r="J4380" t="s">
        <v>176</v>
      </c>
      <c r="K4380" t="s">
        <v>177</v>
      </c>
      <c r="L4380" t="s">
        <v>178</v>
      </c>
      <c r="M4380">
        <v>1</v>
      </c>
      <c r="N4380" s="2">
        <v>699</v>
      </c>
      <c r="O4380" s="3">
        <v>0.1</v>
      </c>
      <c r="P4380" s="2">
        <v>320</v>
      </c>
      <c r="Q4380" t="s">
        <v>32</v>
      </c>
      <c r="R4380" t="s">
        <v>33</v>
      </c>
      <c r="S4380" t="s">
        <v>57</v>
      </c>
      <c r="T4380" s="4">
        <v>4</v>
      </c>
      <c r="U4380" s="11">
        <f t="shared" si="68"/>
        <v>699</v>
      </c>
      <c r="V4380" s="11">
        <f>tbl_EcommerceSales[[#This Row],[Gross_Sales]]*tbl_EcommerceSales[[#This Row],[Discount]]</f>
        <v>69.900000000000006</v>
      </c>
      <c r="W4380" s="11">
        <f>tbl_EcommerceSales[[#This Row],[Gross_Sales]]-tbl_EcommerceSales[[#This Row],[Discount_Amount]]</f>
        <v>629.1</v>
      </c>
      <c r="X4380" s="11">
        <f>tbl_EcommerceSales[[#This Row],[Quantity]] * _xlfn.XLOOKUP(tbl_EcommerceSales[[#This Row],[Product_ID]], Product_Master!A:A, Product_Master!F:F)</f>
        <v>320</v>
      </c>
      <c r="Y4380" s="11">
        <f>tbl_EcommerceSales[[#This Row],[Net_Revenue]]-tbl_EcommerceSales[[#This Row],[Total_Cost]]</f>
        <v>309.10000000000002</v>
      </c>
      <c r="Z4380" s="9">
        <f>IFERROR(#REF!/tbl_EcommerceSales[[#This Row],[Total_Cost]], 0)</f>
        <v>0</v>
      </c>
      <c r="AA4380" t="str">
        <f>TEXT(tbl_EcommerceSales[[#This Row],[Order_Date]],"mmm")</f>
        <v>Apr</v>
      </c>
      <c r="AB4380">
        <f>YEAR(tbl_EcommerceSales[[#This Row],[Order_Date]])</f>
        <v>2026</v>
      </c>
      <c r="AC4380" t="str">
        <f>IF(tbl_EcommerceSales[[#This Row],[Age]]&lt;18,"Under 18",IF(tbl_EcommerceSales[[#This Row],[Age]]&lt;=25,"18-25",IF(tbl_EcommerceSales[[#This Row],[Age]]&lt;=35,"26-35",IF(tbl_EcommerceSales[[#This Row],[Age]]&lt;=45,"36-45",IF(tbl_EcommerceSales[[#This Row],[Age]]&lt;=55,"46-55","56+")))))</f>
        <v>18-25</v>
      </c>
    </row>
    <row r="4381" spans="1:29" x14ac:dyDescent="0.35">
      <c r="A4381" t="s">
        <v>6494</v>
      </c>
      <c r="B4381" s="7">
        <v>46137</v>
      </c>
      <c r="C4381" t="s">
        <v>1204</v>
      </c>
      <c r="D4381" t="s">
        <v>216</v>
      </c>
      <c r="E4381" t="s">
        <v>25</v>
      </c>
      <c r="F4381">
        <v>32</v>
      </c>
      <c r="G4381" t="s">
        <v>174</v>
      </c>
      <c r="H4381" t="s">
        <v>39</v>
      </c>
      <c r="I4381" t="s">
        <v>338</v>
      </c>
      <c r="J4381" t="s">
        <v>339</v>
      </c>
      <c r="K4381" t="s">
        <v>55</v>
      </c>
      <c r="L4381" t="s">
        <v>56</v>
      </c>
      <c r="M4381">
        <v>1</v>
      </c>
      <c r="N4381" s="2">
        <v>1499</v>
      </c>
      <c r="O4381" s="3">
        <v>0.1</v>
      </c>
      <c r="P4381" s="2">
        <v>780</v>
      </c>
      <c r="Q4381" t="s">
        <v>32</v>
      </c>
      <c r="R4381" t="s">
        <v>33</v>
      </c>
      <c r="S4381" t="s">
        <v>34</v>
      </c>
      <c r="T4381" s="4">
        <v>5</v>
      </c>
      <c r="U4381" s="11">
        <f t="shared" si="68"/>
        <v>1499</v>
      </c>
      <c r="V4381" s="11">
        <f>tbl_EcommerceSales[[#This Row],[Gross_Sales]]*tbl_EcommerceSales[[#This Row],[Discount]]</f>
        <v>149.9</v>
      </c>
      <c r="W4381" s="11">
        <f>tbl_EcommerceSales[[#This Row],[Gross_Sales]]-tbl_EcommerceSales[[#This Row],[Discount_Amount]]</f>
        <v>1349.1</v>
      </c>
      <c r="X4381" s="11">
        <f>tbl_EcommerceSales[[#This Row],[Quantity]] * _xlfn.XLOOKUP(tbl_EcommerceSales[[#This Row],[Product_ID]], Product_Master!A:A, Product_Master!F:F)</f>
        <v>780</v>
      </c>
      <c r="Y4381" s="11">
        <f>tbl_EcommerceSales[[#This Row],[Net_Revenue]]-tbl_EcommerceSales[[#This Row],[Total_Cost]]</f>
        <v>569.09999999999991</v>
      </c>
      <c r="Z4381" s="9">
        <f>IFERROR(#REF!/tbl_EcommerceSales[[#This Row],[Total_Cost]], 0)</f>
        <v>0</v>
      </c>
      <c r="AA4381" t="str">
        <f>TEXT(tbl_EcommerceSales[[#This Row],[Order_Date]],"mmm")</f>
        <v>Apr</v>
      </c>
      <c r="AB4381">
        <f>YEAR(tbl_EcommerceSales[[#This Row],[Order_Date]])</f>
        <v>2026</v>
      </c>
      <c r="AC4381" t="str">
        <f>IF(tbl_EcommerceSales[[#This Row],[Age]]&lt;18,"Under 18",IF(tbl_EcommerceSales[[#This Row],[Age]]&lt;=25,"18-25",IF(tbl_EcommerceSales[[#This Row],[Age]]&lt;=35,"26-35",IF(tbl_EcommerceSales[[#This Row],[Age]]&lt;=45,"36-45",IF(tbl_EcommerceSales[[#This Row],[Age]]&lt;=55,"46-55","56+")))))</f>
        <v>26-35</v>
      </c>
    </row>
    <row r="4382" spans="1:29" x14ac:dyDescent="0.35">
      <c r="A4382" t="s">
        <v>6495</v>
      </c>
      <c r="B4382" s="7">
        <v>46137</v>
      </c>
      <c r="C4382" t="s">
        <v>2994</v>
      </c>
      <c r="D4382" t="s">
        <v>159</v>
      </c>
      <c r="E4382" t="s">
        <v>25</v>
      </c>
      <c r="F4382">
        <v>35</v>
      </c>
      <c r="G4382" t="s">
        <v>122</v>
      </c>
      <c r="H4382" t="s">
        <v>72</v>
      </c>
      <c r="I4382" t="s">
        <v>131</v>
      </c>
      <c r="J4382" t="s">
        <v>132</v>
      </c>
      <c r="K4382" t="s">
        <v>91</v>
      </c>
      <c r="L4382" t="s">
        <v>133</v>
      </c>
      <c r="M4382">
        <v>1</v>
      </c>
      <c r="N4382" s="2">
        <v>1299</v>
      </c>
      <c r="O4382" s="3">
        <v>0.15</v>
      </c>
      <c r="P4382" s="2">
        <v>610</v>
      </c>
      <c r="Q4382" t="s">
        <v>123</v>
      </c>
      <c r="R4382" t="s">
        <v>33</v>
      </c>
      <c r="S4382" t="s">
        <v>34</v>
      </c>
      <c r="T4382" s="4">
        <v>4</v>
      </c>
      <c r="U4382" s="11">
        <f t="shared" si="68"/>
        <v>1299</v>
      </c>
      <c r="V4382" s="11">
        <f>tbl_EcommerceSales[[#This Row],[Gross_Sales]]*tbl_EcommerceSales[[#This Row],[Discount]]</f>
        <v>194.85</v>
      </c>
      <c r="W4382" s="11">
        <f>tbl_EcommerceSales[[#This Row],[Gross_Sales]]-tbl_EcommerceSales[[#This Row],[Discount_Amount]]</f>
        <v>1104.1500000000001</v>
      </c>
      <c r="X4382" s="11">
        <f>tbl_EcommerceSales[[#This Row],[Quantity]] * _xlfn.XLOOKUP(tbl_EcommerceSales[[#This Row],[Product_ID]], Product_Master!A:A, Product_Master!F:F)</f>
        <v>610</v>
      </c>
      <c r="Y4382" s="11">
        <f>tbl_EcommerceSales[[#This Row],[Net_Revenue]]-tbl_EcommerceSales[[#This Row],[Total_Cost]]</f>
        <v>494.15000000000009</v>
      </c>
      <c r="Z4382" s="9">
        <f>IFERROR(#REF!/tbl_EcommerceSales[[#This Row],[Total_Cost]], 0)</f>
        <v>0</v>
      </c>
      <c r="AA4382" t="str">
        <f>TEXT(tbl_EcommerceSales[[#This Row],[Order_Date]],"mmm")</f>
        <v>Apr</v>
      </c>
      <c r="AB4382">
        <f>YEAR(tbl_EcommerceSales[[#This Row],[Order_Date]])</f>
        <v>2026</v>
      </c>
      <c r="AC4382" t="str">
        <f>IF(tbl_EcommerceSales[[#This Row],[Age]]&lt;18,"Under 18",IF(tbl_EcommerceSales[[#This Row],[Age]]&lt;=25,"18-25",IF(tbl_EcommerceSales[[#This Row],[Age]]&lt;=35,"26-35",IF(tbl_EcommerceSales[[#This Row],[Age]]&lt;=45,"36-45",IF(tbl_EcommerceSales[[#This Row],[Age]]&lt;=55,"46-55","56+")))))</f>
        <v>26-35</v>
      </c>
    </row>
    <row r="4383" spans="1:29" x14ac:dyDescent="0.35">
      <c r="A4383" t="s">
        <v>6496</v>
      </c>
      <c r="B4383" s="7">
        <v>46138</v>
      </c>
      <c r="C4383" t="s">
        <v>3001</v>
      </c>
      <c r="D4383" t="s">
        <v>170</v>
      </c>
      <c r="E4383" t="s">
        <v>48</v>
      </c>
      <c r="F4383">
        <v>30</v>
      </c>
      <c r="G4383" t="s">
        <v>174</v>
      </c>
      <c r="H4383" t="s">
        <v>39</v>
      </c>
      <c r="I4383" t="s">
        <v>206</v>
      </c>
      <c r="J4383" t="s">
        <v>207</v>
      </c>
      <c r="K4383" t="s">
        <v>177</v>
      </c>
      <c r="L4383" t="s">
        <v>208</v>
      </c>
      <c r="M4383">
        <v>4</v>
      </c>
      <c r="N4383" s="2">
        <v>2199</v>
      </c>
      <c r="O4383" s="3">
        <v>0.15</v>
      </c>
      <c r="P4383" s="2">
        <v>5000</v>
      </c>
      <c r="Q4383" t="s">
        <v>32</v>
      </c>
      <c r="R4383" t="s">
        <v>33</v>
      </c>
      <c r="S4383" t="s">
        <v>57</v>
      </c>
      <c r="T4383" s="4">
        <v>5</v>
      </c>
      <c r="U4383" s="11">
        <f t="shared" si="68"/>
        <v>8796</v>
      </c>
      <c r="V4383" s="11">
        <f>tbl_EcommerceSales[[#This Row],[Gross_Sales]]*tbl_EcommerceSales[[#This Row],[Discount]]</f>
        <v>1319.3999999999999</v>
      </c>
      <c r="W4383" s="11">
        <f>tbl_EcommerceSales[[#This Row],[Gross_Sales]]-tbl_EcommerceSales[[#This Row],[Discount_Amount]]</f>
        <v>7476.6</v>
      </c>
      <c r="X4383" s="11">
        <f>tbl_EcommerceSales[[#This Row],[Quantity]] * _xlfn.XLOOKUP(tbl_EcommerceSales[[#This Row],[Product_ID]], Product_Master!A:A, Product_Master!F:F)</f>
        <v>5000</v>
      </c>
      <c r="Y4383" s="11">
        <f>tbl_EcommerceSales[[#This Row],[Net_Revenue]]-tbl_EcommerceSales[[#This Row],[Total_Cost]]</f>
        <v>2476.6000000000004</v>
      </c>
      <c r="Z4383" s="9">
        <f>IFERROR(#REF!/tbl_EcommerceSales[[#This Row],[Total_Cost]], 0)</f>
        <v>0</v>
      </c>
      <c r="AA4383" t="str">
        <f>TEXT(tbl_EcommerceSales[[#This Row],[Order_Date]],"mmm")</f>
        <v>Apr</v>
      </c>
      <c r="AB4383">
        <f>YEAR(tbl_EcommerceSales[[#This Row],[Order_Date]])</f>
        <v>2026</v>
      </c>
      <c r="AC4383" t="str">
        <f>IF(tbl_EcommerceSales[[#This Row],[Age]]&lt;18,"Under 18",IF(tbl_EcommerceSales[[#This Row],[Age]]&lt;=25,"18-25",IF(tbl_EcommerceSales[[#This Row],[Age]]&lt;=35,"26-35",IF(tbl_EcommerceSales[[#This Row],[Age]]&lt;=45,"36-45",IF(tbl_EcommerceSales[[#This Row],[Age]]&lt;=55,"46-55","56+")))))</f>
        <v>26-35</v>
      </c>
    </row>
    <row r="4384" spans="1:29" x14ac:dyDescent="0.35">
      <c r="A4384" t="s">
        <v>6497</v>
      </c>
      <c r="B4384" s="7">
        <v>46138</v>
      </c>
      <c r="C4384" t="s">
        <v>2377</v>
      </c>
      <c r="D4384" t="s">
        <v>181</v>
      </c>
      <c r="E4384" t="s">
        <v>48</v>
      </c>
      <c r="F4384">
        <v>25</v>
      </c>
      <c r="G4384" t="s">
        <v>289</v>
      </c>
      <c r="H4384" t="s">
        <v>88</v>
      </c>
      <c r="I4384" t="s">
        <v>117</v>
      </c>
      <c r="J4384" t="s">
        <v>118</v>
      </c>
      <c r="K4384" t="s">
        <v>82</v>
      </c>
      <c r="L4384" t="s">
        <v>119</v>
      </c>
      <c r="M4384">
        <v>1</v>
      </c>
      <c r="N4384" s="2">
        <v>3299</v>
      </c>
      <c r="O4384" s="3">
        <v>0.15</v>
      </c>
      <c r="P4384" s="2">
        <v>2100</v>
      </c>
      <c r="Q4384" t="s">
        <v>32</v>
      </c>
      <c r="R4384" t="s">
        <v>33</v>
      </c>
      <c r="S4384" t="s">
        <v>34</v>
      </c>
      <c r="T4384" s="4">
        <v>4</v>
      </c>
      <c r="U4384" s="11">
        <f t="shared" si="68"/>
        <v>3299</v>
      </c>
      <c r="V4384" s="11">
        <f>tbl_EcommerceSales[[#This Row],[Gross_Sales]]*tbl_EcommerceSales[[#This Row],[Discount]]</f>
        <v>494.84999999999997</v>
      </c>
      <c r="W4384" s="11">
        <f>tbl_EcommerceSales[[#This Row],[Gross_Sales]]-tbl_EcommerceSales[[#This Row],[Discount_Amount]]</f>
        <v>2804.15</v>
      </c>
      <c r="X4384" s="11">
        <f>tbl_EcommerceSales[[#This Row],[Quantity]] * _xlfn.XLOOKUP(tbl_EcommerceSales[[#This Row],[Product_ID]], Product_Master!A:A, Product_Master!F:F)</f>
        <v>2100</v>
      </c>
      <c r="Y4384" s="11">
        <f>tbl_EcommerceSales[[#This Row],[Net_Revenue]]-tbl_EcommerceSales[[#This Row],[Total_Cost]]</f>
        <v>704.15000000000009</v>
      </c>
      <c r="Z4384" s="9">
        <f>IFERROR(#REF!/tbl_EcommerceSales[[#This Row],[Total_Cost]], 0)</f>
        <v>0</v>
      </c>
      <c r="AA4384" t="str">
        <f>TEXT(tbl_EcommerceSales[[#This Row],[Order_Date]],"mmm")</f>
        <v>Apr</v>
      </c>
      <c r="AB4384">
        <f>YEAR(tbl_EcommerceSales[[#This Row],[Order_Date]])</f>
        <v>2026</v>
      </c>
      <c r="AC4384" t="str">
        <f>IF(tbl_EcommerceSales[[#This Row],[Age]]&lt;18,"Under 18",IF(tbl_EcommerceSales[[#This Row],[Age]]&lt;=25,"18-25",IF(tbl_EcommerceSales[[#This Row],[Age]]&lt;=35,"26-35",IF(tbl_EcommerceSales[[#This Row],[Age]]&lt;=45,"36-45",IF(tbl_EcommerceSales[[#This Row],[Age]]&lt;=55,"46-55","56+")))))</f>
        <v>18-25</v>
      </c>
    </row>
    <row r="4385" spans="1:29" x14ac:dyDescent="0.35">
      <c r="A4385" t="s">
        <v>6498</v>
      </c>
      <c r="B4385" s="7">
        <v>46138</v>
      </c>
      <c r="C4385" t="s">
        <v>1204</v>
      </c>
      <c r="D4385" t="s">
        <v>216</v>
      </c>
      <c r="E4385" t="s">
        <v>25</v>
      </c>
      <c r="F4385">
        <v>37</v>
      </c>
      <c r="G4385" t="s">
        <v>171</v>
      </c>
      <c r="H4385" t="s">
        <v>39</v>
      </c>
      <c r="I4385" t="s">
        <v>206</v>
      </c>
      <c r="J4385" t="s">
        <v>207</v>
      </c>
      <c r="K4385" t="s">
        <v>177</v>
      </c>
      <c r="L4385" t="s">
        <v>208</v>
      </c>
      <c r="M4385">
        <v>1</v>
      </c>
      <c r="N4385" s="2">
        <v>2199</v>
      </c>
      <c r="O4385" s="3">
        <v>0</v>
      </c>
      <c r="P4385" s="2">
        <v>1250</v>
      </c>
      <c r="Q4385" t="s">
        <v>32</v>
      </c>
      <c r="R4385" t="s">
        <v>33</v>
      </c>
      <c r="S4385" t="s">
        <v>57</v>
      </c>
      <c r="T4385" s="4">
        <v>4</v>
      </c>
      <c r="U4385" s="11">
        <f t="shared" si="68"/>
        <v>2199</v>
      </c>
      <c r="V4385" s="11">
        <f>tbl_EcommerceSales[[#This Row],[Gross_Sales]]*tbl_EcommerceSales[[#This Row],[Discount]]</f>
        <v>0</v>
      </c>
      <c r="W4385" s="11">
        <f>tbl_EcommerceSales[[#This Row],[Gross_Sales]]-tbl_EcommerceSales[[#This Row],[Discount_Amount]]</f>
        <v>2199</v>
      </c>
      <c r="X4385" s="11">
        <f>tbl_EcommerceSales[[#This Row],[Quantity]] * _xlfn.XLOOKUP(tbl_EcommerceSales[[#This Row],[Product_ID]], Product_Master!A:A, Product_Master!F:F)</f>
        <v>1250</v>
      </c>
      <c r="Y4385" s="11">
        <f>tbl_EcommerceSales[[#This Row],[Net_Revenue]]-tbl_EcommerceSales[[#This Row],[Total_Cost]]</f>
        <v>949</v>
      </c>
      <c r="Z4385" s="9">
        <f>IFERROR(#REF!/tbl_EcommerceSales[[#This Row],[Total_Cost]], 0)</f>
        <v>0</v>
      </c>
      <c r="AA4385" t="str">
        <f>TEXT(tbl_EcommerceSales[[#This Row],[Order_Date]],"mmm")</f>
        <v>Apr</v>
      </c>
      <c r="AB4385">
        <f>YEAR(tbl_EcommerceSales[[#This Row],[Order_Date]])</f>
        <v>2026</v>
      </c>
      <c r="AC4385" t="str">
        <f>IF(tbl_EcommerceSales[[#This Row],[Age]]&lt;18,"Under 18",IF(tbl_EcommerceSales[[#This Row],[Age]]&lt;=25,"18-25",IF(tbl_EcommerceSales[[#This Row],[Age]]&lt;=35,"26-35",IF(tbl_EcommerceSales[[#This Row],[Age]]&lt;=45,"36-45",IF(tbl_EcommerceSales[[#This Row],[Age]]&lt;=55,"46-55","56+")))))</f>
        <v>36-45</v>
      </c>
    </row>
    <row r="4386" spans="1:29" x14ac:dyDescent="0.35">
      <c r="A4386" t="s">
        <v>6499</v>
      </c>
      <c r="B4386" s="7">
        <v>46138</v>
      </c>
      <c r="C4386" t="s">
        <v>5848</v>
      </c>
      <c r="D4386" t="s">
        <v>216</v>
      </c>
      <c r="E4386" t="s">
        <v>25</v>
      </c>
      <c r="F4386">
        <v>29</v>
      </c>
      <c r="G4386" t="s">
        <v>122</v>
      </c>
      <c r="H4386" t="s">
        <v>72</v>
      </c>
      <c r="I4386" t="s">
        <v>206</v>
      </c>
      <c r="J4386" t="s">
        <v>207</v>
      </c>
      <c r="K4386" t="s">
        <v>177</v>
      </c>
      <c r="L4386" t="s">
        <v>208</v>
      </c>
      <c r="M4386">
        <v>4</v>
      </c>
      <c r="N4386" s="2">
        <v>2199</v>
      </c>
      <c r="O4386" s="3">
        <v>0.15</v>
      </c>
      <c r="P4386" s="2">
        <v>5000</v>
      </c>
      <c r="Q4386" t="s">
        <v>44</v>
      </c>
      <c r="R4386" t="s">
        <v>33</v>
      </c>
      <c r="S4386" t="s">
        <v>34</v>
      </c>
      <c r="T4386" s="4">
        <v>5</v>
      </c>
      <c r="U4386" s="11">
        <f t="shared" si="68"/>
        <v>8796</v>
      </c>
      <c r="V4386" s="11">
        <f>tbl_EcommerceSales[[#This Row],[Gross_Sales]]*tbl_EcommerceSales[[#This Row],[Discount]]</f>
        <v>1319.3999999999999</v>
      </c>
      <c r="W4386" s="11">
        <f>tbl_EcommerceSales[[#This Row],[Gross_Sales]]-tbl_EcommerceSales[[#This Row],[Discount_Amount]]</f>
        <v>7476.6</v>
      </c>
      <c r="X4386" s="11">
        <f>tbl_EcommerceSales[[#This Row],[Quantity]] * _xlfn.XLOOKUP(tbl_EcommerceSales[[#This Row],[Product_ID]], Product_Master!A:A, Product_Master!F:F)</f>
        <v>5000</v>
      </c>
      <c r="Y4386" s="11">
        <f>tbl_EcommerceSales[[#This Row],[Net_Revenue]]-tbl_EcommerceSales[[#This Row],[Total_Cost]]</f>
        <v>2476.6000000000004</v>
      </c>
      <c r="Z4386" s="9">
        <f>IFERROR(#REF!/tbl_EcommerceSales[[#This Row],[Total_Cost]], 0)</f>
        <v>0</v>
      </c>
      <c r="AA4386" t="str">
        <f>TEXT(tbl_EcommerceSales[[#This Row],[Order_Date]],"mmm")</f>
        <v>Apr</v>
      </c>
      <c r="AB4386">
        <f>YEAR(tbl_EcommerceSales[[#This Row],[Order_Date]])</f>
        <v>2026</v>
      </c>
      <c r="AC4386" t="str">
        <f>IF(tbl_EcommerceSales[[#This Row],[Age]]&lt;18,"Under 18",IF(tbl_EcommerceSales[[#This Row],[Age]]&lt;=25,"18-25",IF(tbl_EcommerceSales[[#This Row],[Age]]&lt;=35,"26-35",IF(tbl_EcommerceSales[[#This Row],[Age]]&lt;=45,"36-45",IF(tbl_EcommerceSales[[#This Row],[Age]]&lt;=55,"46-55","56+")))))</f>
        <v>26-35</v>
      </c>
    </row>
    <row r="4387" spans="1:29" x14ac:dyDescent="0.35">
      <c r="A4387" t="s">
        <v>6500</v>
      </c>
      <c r="B4387" s="7">
        <v>46138</v>
      </c>
      <c r="C4387" t="s">
        <v>3429</v>
      </c>
      <c r="D4387" t="s">
        <v>102</v>
      </c>
      <c r="E4387" t="s">
        <v>25</v>
      </c>
      <c r="F4387">
        <v>32</v>
      </c>
      <c r="G4387" t="s">
        <v>103</v>
      </c>
      <c r="H4387" t="s">
        <v>27</v>
      </c>
      <c r="I4387" t="s">
        <v>67</v>
      </c>
      <c r="J4387" t="s">
        <v>68</v>
      </c>
      <c r="K4387" t="s">
        <v>42</v>
      </c>
      <c r="L4387" t="s">
        <v>43</v>
      </c>
      <c r="M4387">
        <v>1</v>
      </c>
      <c r="N4387" s="2">
        <v>799</v>
      </c>
      <c r="O4387" s="3">
        <v>0.1</v>
      </c>
      <c r="P4387" s="2">
        <v>360</v>
      </c>
      <c r="Q4387" t="s">
        <v>44</v>
      </c>
      <c r="R4387" t="s">
        <v>33</v>
      </c>
      <c r="S4387" t="s">
        <v>57</v>
      </c>
      <c r="T4387" s="4">
        <v>5</v>
      </c>
      <c r="U4387" s="11">
        <f t="shared" si="68"/>
        <v>799</v>
      </c>
      <c r="V4387" s="11">
        <f>tbl_EcommerceSales[[#This Row],[Gross_Sales]]*tbl_EcommerceSales[[#This Row],[Discount]]</f>
        <v>79.900000000000006</v>
      </c>
      <c r="W4387" s="11">
        <f>tbl_EcommerceSales[[#This Row],[Gross_Sales]]-tbl_EcommerceSales[[#This Row],[Discount_Amount]]</f>
        <v>719.1</v>
      </c>
      <c r="X4387" s="11">
        <f>tbl_EcommerceSales[[#This Row],[Quantity]] * _xlfn.XLOOKUP(tbl_EcommerceSales[[#This Row],[Product_ID]], Product_Master!A:A, Product_Master!F:F)</f>
        <v>360</v>
      </c>
      <c r="Y4387" s="11">
        <f>tbl_EcommerceSales[[#This Row],[Net_Revenue]]-tbl_EcommerceSales[[#This Row],[Total_Cost]]</f>
        <v>359.1</v>
      </c>
      <c r="Z4387" s="9">
        <f>IFERROR(#REF!/tbl_EcommerceSales[[#This Row],[Total_Cost]], 0)</f>
        <v>0</v>
      </c>
      <c r="AA4387" t="str">
        <f>TEXT(tbl_EcommerceSales[[#This Row],[Order_Date]],"mmm")</f>
        <v>Apr</v>
      </c>
      <c r="AB4387">
        <f>YEAR(tbl_EcommerceSales[[#This Row],[Order_Date]])</f>
        <v>2026</v>
      </c>
      <c r="AC4387" t="str">
        <f>IF(tbl_EcommerceSales[[#This Row],[Age]]&lt;18,"Under 18",IF(tbl_EcommerceSales[[#This Row],[Age]]&lt;=25,"18-25",IF(tbl_EcommerceSales[[#This Row],[Age]]&lt;=35,"26-35",IF(tbl_EcommerceSales[[#This Row],[Age]]&lt;=45,"36-45",IF(tbl_EcommerceSales[[#This Row],[Age]]&lt;=55,"46-55","56+")))))</f>
        <v>26-35</v>
      </c>
    </row>
    <row r="4388" spans="1:29" x14ac:dyDescent="0.35">
      <c r="A4388" t="s">
        <v>6501</v>
      </c>
      <c r="B4388" s="7">
        <v>46138</v>
      </c>
      <c r="C4388" t="s">
        <v>3027</v>
      </c>
      <c r="D4388" t="s">
        <v>110</v>
      </c>
      <c r="E4388" t="s">
        <v>48</v>
      </c>
      <c r="F4388">
        <v>19</v>
      </c>
      <c r="G4388" t="s">
        <v>186</v>
      </c>
      <c r="H4388" t="s">
        <v>72</v>
      </c>
      <c r="I4388" t="s">
        <v>160</v>
      </c>
      <c r="J4388" t="s">
        <v>161</v>
      </c>
      <c r="K4388" t="s">
        <v>91</v>
      </c>
      <c r="L4388" t="s">
        <v>133</v>
      </c>
      <c r="M4388">
        <v>1</v>
      </c>
      <c r="N4388" s="2">
        <v>1099</v>
      </c>
      <c r="O4388" s="3">
        <v>0</v>
      </c>
      <c r="P4388" s="2">
        <v>520</v>
      </c>
      <c r="Q4388" t="s">
        <v>76</v>
      </c>
      <c r="R4388" t="s">
        <v>33</v>
      </c>
      <c r="S4388" t="s">
        <v>34</v>
      </c>
      <c r="T4388" s="4">
        <v>5</v>
      </c>
      <c r="U4388" s="11">
        <f t="shared" si="68"/>
        <v>1099</v>
      </c>
      <c r="V4388" s="11">
        <f>tbl_EcommerceSales[[#This Row],[Gross_Sales]]*tbl_EcommerceSales[[#This Row],[Discount]]</f>
        <v>0</v>
      </c>
      <c r="W4388" s="11">
        <f>tbl_EcommerceSales[[#This Row],[Gross_Sales]]-tbl_EcommerceSales[[#This Row],[Discount_Amount]]</f>
        <v>1099</v>
      </c>
      <c r="X4388" s="11">
        <f>tbl_EcommerceSales[[#This Row],[Quantity]] * _xlfn.XLOOKUP(tbl_EcommerceSales[[#This Row],[Product_ID]], Product_Master!A:A, Product_Master!F:F)</f>
        <v>520</v>
      </c>
      <c r="Y4388" s="11">
        <f>tbl_EcommerceSales[[#This Row],[Net_Revenue]]-tbl_EcommerceSales[[#This Row],[Total_Cost]]</f>
        <v>579</v>
      </c>
      <c r="Z4388" s="9">
        <f>IFERROR(#REF!/tbl_EcommerceSales[[#This Row],[Total_Cost]], 0)</f>
        <v>0</v>
      </c>
      <c r="AA4388" t="str">
        <f>TEXT(tbl_EcommerceSales[[#This Row],[Order_Date]],"mmm")</f>
        <v>Apr</v>
      </c>
      <c r="AB4388">
        <f>YEAR(tbl_EcommerceSales[[#This Row],[Order_Date]])</f>
        <v>2026</v>
      </c>
      <c r="AC4388" t="str">
        <f>IF(tbl_EcommerceSales[[#This Row],[Age]]&lt;18,"Under 18",IF(tbl_EcommerceSales[[#This Row],[Age]]&lt;=25,"18-25",IF(tbl_EcommerceSales[[#This Row],[Age]]&lt;=35,"26-35",IF(tbl_EcommerceSales[[#This Row],[Age]]&lt;=45,"36-45",IF(tbl_EcommerceSales[[#This Row],[Age]]&lt;=55,"46-55","56+")))))</f>
        <v>18-25</v>
      </c>
    </row>
    <row r="4389" spans="1:29" x14ac:dyDescent="0.35">
      <c r="A4389" t="s">
        <v>6502</v>
      </c>
      <c r="B4389" s="7">
        <v>46138</v>
      </c>
      <c r="C4389" t="s">
        <v>446</v>
      </c>
      <c r="D4389" t="s">
        <v>205</v>
      </c>
      <c r="E4389" t="s">
        <v>48</v>
      </c>
      <c r="F4389">
        <v>28</v>
      </c>
      <c r="G4389" t="s">
        <v>142</v>
      </c>
      <c r="H4389" t="s">
        <v>88</v>
      </c>
      <c r="I4389" t="s">
        <v>117</v>
      </c>
      <c r="J4389" t="s">
        <v>118</v>
      </c>
      <c r="K4389" t="s">
        <v>82</v>
      </c>
      <c r="L4389" t="s">
        <v>119</v>
      </c>
      <c r="M4389">
        <v>3</v>
      </c>
      <c r="N4389" s="2">
        <v>3299</v>
      </c>
      <c r="O4389" s="3">
        <v>0.15</v>
      </c>
      <c r="P4389" s="2">
        <v>6300</v>
      </c>
      <c r="Q4389" t="s">
        <v>32</v>
      </c>
      <c r="R4389" t="s">
        <v>162</v>
      </c>
      <c r="S4389" t="s">
        <v>57</v>
      </c>
      <c r="T4389" s="4"/>
      <c r="U4389" s="11">
        <f t="shared" si="68"/>
        <v>9897</v>
      </c>
      <c r="V4389" s="11">
        <f>tbl_EcommerceSales[[#This Row],[Gross_Sales]]*tbl_EcommerceSales[[#This Row],[Discount]]</f>
        <v>1484.55</v>
      </c>
      <c r="W4389" s="11">
        <f>tbl_EcommerceSales[[#This Row],[Gross_Sales]]-tbl_EcommerceSales[[#This Row],[Discount_Amount]]</f>
        <v>8412.4500000000007</v>
      </c>
      <c r="X4389" s="11">
        <f>tbl_EcommerceSales[[#This Row],[Quantity]] * _xlfn.XLOOKUP(tbl_EcommerceSales[[#This Row],[Product_ID]], Product_Master!A:A, Product_Master!F:F)</f>
        <v>6300</v>
      </c>
      <c r="Y4389" s="11">
        <f>tbl_EcommerceSales[[#This Row],[Net_Revenue]]-tbl_EcommerceSales[[#This Row],[Total_Cost]]</f>
        <v>2112.4500000000007</v>
      </c>
      <c r="Z4389" s="9">
        <f>IFERROR(#REF!/tbl_EcommerceSales[[#This Row],[Total_Cost]], 0)</f>
        <v>0</v>
      </c>
      <c r="AA4389" t="str">
        <f>TEXT(tbl_EcommerceSales[[#This Row],[Order_Date]],"mmm")</f>
        <v>Apr</v>
      </c>
      <c r="AB4389">
        <f>YEAR(tbl_EcommerceSales[[#This Row],[Order_Date]])</f>
        <v>2026</v>
      </c>
      <c r="AC4389" t="str">
        <f>IF(tbl_EcommerceSales[[#This Row],[Age]]&lt;18,"Under 18",IF(tbl_EcommerceSales[[#This Row],[Age]]&lt;=25,"18-25",IF(tbl_EcommerceSales[[#This Row],[Age]]&lt;=35,"26-35",IF(tbl_EcommerceSales[[#This Row],[Age]]&lt;=45,"36-45",IF(tbl_EcommerceSales[[#This Row],[Age]]&lt;=55,"46-55","56+")))))</f>
        <v>26-35</v>
      </c>
    </row>
    <row r="4390" spans="1:29" x14ac:dyDescent="0.35">
      <c r="A4390" t="s">
        <v>6503</v>
      </c>
      <c r="B4390" s="7">
        <v>46138</v>
      </c>
      <c r="C4390" t="s">
        <v>1186</v>
      </c>
      <c r="D4390" t="s">
        <v>37</v>
      </c>
      <c r="E4390" t="s">
        <v>48</v>
      </c>
      <c r="F4390">
        <v>35</v>
      </c>
      <c r="G4390" t="s">
        <v>211</v>
      </c>
      <c r="H4390" t="s">
        <v>72</v>
      </c>
      <c r="I4390" t="s">
        <v>80</v>
      </c>
      <c r="J4390" t="s">
        <v>81</v>
      </c>
      <c r="K4390" t="s">
        <v>82</v>
      </c>
      <c r="L4390" t="s">
        <v>83</v>
      </c>
      <c r="M4390">
        <v>2</v>
      </c>
      <c r="N4390" s="2">
        <v>2499</v>
      </c>
      <c r="O4390" s="3">
        <v>0.25</v>
      </c>
      <c r="P4390" s="2">
        <v>3100</v>
      </c>
      <c r="Q4390" t="s">
        <v>319</v>
      </c>
      <c r="R4390" t="s">
        <v>33</v>
      </c>
      <c r="S4390" t="s">
        <v>34</v>
      </c>
      <c r="T4390" s="4">
        <v>4</v>
      </c>
      <c r="U4390" s="11">
        <f t="shared" si="68"/>
        <v>4998</v>
      </c>
      <c r="V4390" s="11">
        <f>tbl_EcommerceSales[[#This Row],[Gross_Sales]]*tbl_EcommerceSales[[#This Row],[Discount]]</f>
        <v>1249.5</v>
      </c>
      <c r="W4390" s="11">
        <f>tbl_EcommerceSales[[#This Row],[Gross_Sales]]-tbl_EcommerceSales[[#This Row],[Discount_Amount]]</f>
        <v>3748.5</v>
      </c>
      <c r="X4390" s="11">
        <f>tbl_EcommerceSales[[#This Row],[Quantity]] * _xlfn.XLOOKUP(tbl_EcommerceSales[[#This Row],[Product_ID]], Product_Master!A:A, Product_Master!F:F)</f>
        <v>3100</v>
      </c>
      <c r="Y4390" s="11">
        <f>tbl_EcommerceSales[[#This Row],[Net_Revenue]]-tbl_EcommerceSales[[#This Row],[Total_Cost]]</f>
        <v>648.5</v>
      </c>
      <c r="Z4390" s="9">
        <f>IFERROR(#REF!/tbl_EcommerceSales[[#This Row],[Total_Cost]], 0)</f>
        <v>0</v>
      </c>
      <c r="AA4390" t="str">
        <f>TEXT(tbl_EcommerceSales[[#This Row],[Order_Date]],"mmm")</f>
        <v>Apr</v>
      </c>
      <c r="AB4390">
        <f>YEAR(tbl_EcommerceSales[[#This Row],[Order_Date]])</f>
        <v>2026</v>
      </c>
      <c r="AC4390" t="str">
        <f>IF(tbl_EcommerceSales[[#This Row],[Age]]&lt;18,"Under 18",IF(tbl_EcommerceSales[[#This Row],[Age]]&lt;=25,"18-25",IF(tbl_EcommerceSales[[#This Row],[Age]]&lt;=35,"26-35",IF(tbl_EcommerceSales[[#This Row],[Age]]&lt;=45,"36-45",IF(tbl_EcommerceSales[[#This Row],[Age]]&lt;=55,"46-55","56+")))))</f>
        <v>26-35</v>
      </c>
    </row>
    <row r="4391" spans="1:29" x14ac:dyDescent="0.35">
      <c r="A4391" t="s">
        <v>6504</v>
      </c>
      <c r="B4391" s="7">
        <v>46138</v>
      </c>
      <c r="C4391" t="s">
        <v>3700</v>
      </c>
      <c r="D4391" t="s">
        <v>216</v>
      </c>
      <c r="E4391" t="s">
        <v>48</v>
      </c>
      <c r="F4391">
        <v>26</v>
      </c>
      <c r="G4391" t="s">
        <v>26</v>
      </c>
      <c r="H4391" t="s">
        <v>27</v>
      </c>
      <c r="I4391" t="s">
        <v>40</v>
      </c>
      <c r="J4391" t="s">
        <v>41</v>
      </c>
      <c r="K4391" t="s">
        <v>42</v>
      </c>
      <c r="L4391" t="s">
        <v>43</v>
      </c>
      <c r="M4391">
        <v>1</v>
      </c>
      <c r="N4391" s="2">
        <v>699</v>
      </c>
      <c r="O4391" s="3">
        <v>0.1</v>
      </c>
      <c r="P4391" s="2">
        <v>310</v>
      </c>
      <c r="Q4391" t="s">
        <v>123</v>
      </c>
      <c r="R4391" t="s">
        <v>33</v>
      </c>
      <c r="S4391" t="s">
        <v>57</v>
      </c>
      <c r="T4391" s="4">
        <v>5</v>
      </c>
      <c r="U4391" s="11">
        <f t="shared" si="68"/>
        <v>699</v>
      </c>
      <c r="V4391" s="11">
        <f>tbl_EcommerceSales[[#This Row],[Gross_Sales]]*tbl_EcommerceSales[[#This Row],[Discount]]</f>
        <v>69.900000000000006</v>
      </c>
      <c r="W4391" s="11">
        <f>tbl_EcommerceSales[[#This Row],[Gross_Sales]]-tbl_EcommerceSales[[#This Row],[Discount_Amount]]</f>
        <v>629.1</v>
      </c>
      <c r="X4391" s="11">
        <f>tbl_EcommerceSales[[#This Row],[Quantity]] * _xlfn.XLOOKUP(tbl_EcommerceSales[[#This Row],[Product_ID]], Product_Master!A:A, Product_Master!F:F)</f>
        <v>310</v>
      </c>
      <c r="Y4391" s="11">
        <f>tbl_EcommerceSales[[#This Row],[Net_Revenue]]-tbl_EcommerceSales[[#This Row],[Total_Cost]]</f>
        <v>319.10000000000002</v>
      </c>
      <c r="Z4391" s="9">
        <f>IFERROR(#REF!/tbl_EcommerceSales[[#This Row],[Total_Cost]], 0)</f>
        <v>0</v>
      </c>
      <c r="AA4391" t="str">
        <f>TEXT(tbl_EcommerceSales[[#This Row],[Order_Date]],"mmm")</f>
        <v>Apr</v>
      </c>
      <c r="AB4391">
        <f>YEAR(tbl_EcommerceSales[[#This Row],[Order_Date]])</f>
        <v>2026</v>
      </c>
      <c r="AC4391" t="str">
        <f>IF(tbl_EcommerceSales[[#This Row],[Age]]&lt;18,"Under 18",IF(tbl_EcommerceSales[[#This Row],[Age]]&lt;=25,"18-25",IF(tbl_EcommerceSales[[#This Row],[Age]]&lt;=35,"26-35",IF(tbl_EcommerceSales[[#This Row],[Age]]&lt;=45,"36-45",IF(tbl_EcommerceSales[[#This Row],[Age]]&lt;=55,"46-55","56+")))))</f>
        <v>26-35</v>
      </c>
    </row>
    <row r="4392" spans="1:29" x14ac:dyDescent="0.35">
      <c r="A4392" t="s">
        <v>6505</v>
      </c>
      <c r="B4392" s="7">
        <v>46138</v>
      </c>
      <c r="C4392" t="s">
        <v>1933</v>
      </c>
      <c r="D4392" t="s">
        <v>342</v>
      </c>
      <c r="E4392" t="s">
        <v>25</v>
      </c>
      <c r="F4392">
        <v>31</v>
      </c>
      <c r="G4392" t="s">
        <v>103</v>
      </c>
      <c r="H4392" t="s">
        <v>27</v>
      </c>
      <c r="I4392" t="s">
        <v>357</v>
      </c>
      <c r="J4392" t="s">
        <v>358</v>
      </c>
      <c r="K4392" t="s">
        <v>177</v>
      </c>
      <c r="L4392" t="s">
        <v>178</v>
      </c>
      <c r="M4392">
        <v>3</v>
      </c>
      <c r="N4392" s="2">
        <v>999</v>
      </c>
      <c r="O4392" s="3">
        <v>0.05</v>
      </c>
      <c r="P4392" s="2">
        <v>1560</v>
      </c>
      <c r="Q4392" t="s">
        <v>319</v>
      </c>
      <c r="R4392" t="s">
        <v>33</v>
      </c>
      <c r="S4392" t="s">
        <v>57</v>
      </c>
      <c r="T4392" s="4">
        <v>4</v>
      </c>
      <c r="U4392" s="11">
        <f t="shared" si="68"/>
        <v>2997</v>
      </c>
      <c r="V4392" s="11">
        <f>tbl_EcommerceSales[[#This Row],[Gross_Sales]]*tbl_EcommerceSales[[#This Row],[Discount]]</f>
        <v>149.85</v>
      </c>
      <c r="W4392" s="11">
        <f>tbl_EcommerceSales[[#This Row],[Gross_Sales]]-tbl_EcommerceSales[[#This Row],[Discount_Amount]]</f>
        <v>2847.15</v>
      </c>
      <c r="X4392" s="11">
        <f>tbl_EcommerceSales[[#This Row],[Quantity]] * _xlfn.XLOOKUP(tbl_EcommerceSales[[#This Row],[Product_ID]], Product_Master!A:A, Product_Master!F:F)</f>
        <v>1560</v>
      </c>
      <c r="Y4392" s="11">
        <f>tbl_EcommerceSales[[#This Row],[Net_Revenue]]-tbl_EcommerceSales[[#This Row],[Total_Cost]]</f>
        <v>1287.1500000000001</v>
      </c>
      <c r="Z4392" s="9">
        <f>IFERROR(#REF!/tbl_EcommerceSales[[#This Row],[Total_Cost]], 0)</f>
        <v>0</v>
      </c>
      <c r="AA4392" t="str">
        <f>TEXT(tbl_EcommerceSales[[#This Row],[Order_Date]],"mmm")</f>
        <v>Apr</v>
      </c>
      <c r="AB4392">
        <f>YEAR(tbl_EcommerceSales[[#This Row],[Order_Date]])</f>
        <v>2026</v>
      </c>
      <c r="AC4392" t="str">
        <f>IF(tbl_EcommerceSales[[#This Row],[Age]]&lt;18,"Under 18",IF(tbl_EcommerceSales[[#This Row],[Age]]&lt;=25,"18-25",IF(tbl_EcommerceSales[[#This Row],[Age]]&lt;=35,"26-35",IF(tbl_EcommerceSales[[#This Row],[Age]]&lt;=45,"36-45",IF(tbl_EcommerceSales[[#This Row],[Age]]&lt;=55,"46-55","56+")))))</f>
        <v>26-35</v>
      </c>
    </row>
    <row r="4393" spans="1:29" x14ac:dyDescent="0.35">
      <c r="A4393" t="s">
        <v>6506</v>
      </c>
      <c r="B4393" s="7">
        <v>46138</v>
      </c>
      <c r="C4393" t="s">
        <v>1526</v>
      </c>
      <c r="D4393" t="s">
        <v>148</v>
      </c>
      <c r="E4393" t="s">
        <v>48</v>
      </c>
      <c r="F4393">
        <v>22</v>
      </c>
      <c r="G4393" t="s">
        <v>71</v>
      </c>
      <c r="H4393" t="s">
        <v>72</v>
      </c>
      <c r="I4393" t="s">
        <v>53</v>
      </c>
      <c r="J4393" t="s">
        <v>54</v>
      </c>
      <c r="K4393" t="s">
        <v>55</v>
      </c>
      <c r="L4393" t="s">
        <v>56</v>
      </c>
      <c r="M4393">
        <v>1</v>
      </c>
      <c r="N4393" s="2">
        <v>799</v>
      </c>
      <c r="O4393" s="3">
        <v>0</v>
      </c>
      <c r="P4393" s="2">
        <v>390</v>
      </c>
      <c r="Q4393" t="s">
        <v>32</v>
      </c>
      <c r="R4393" t="s">
        <v>33</v>
      </c>
      <c r="S4393" t="s">
        <v>57</v>
      </c>
      <c r="T4393" s="4">
        <v>5</v>
      </c>
      <c r="U4393" s="11">
        <f t="shared" si="68"/>
        <v>799</v>
      </c>
      <c r="V4393" s="11">
        <f>tbl_EcommerceSales[[#This Row],[Gross_Sales]]*tbl_EcommerceSales[[#This Row],[Discount]]</f>
        <v>0</v>
      </c>
      <c r="W4393" s="11">
        <f>tbl_EcommerceSales[[#This Row],[Gross_Sales]]-tbl_EcommerceSales[[#This Row],[Discount_Amount]]</f>
        <v>799</v>
      </c>
      <c r="X4393" s="11">
        <f>tbl_EcommerceSales[[#This Row],[Quantity]] * _xlfn.XLOOKUP(tbl_EcommerceSales[[#This Row],[Product_ID]], Product_Master!A:A, Product_Master!F:F)</f>
        <v>390</v>
      </c>
      <c r="Y4393" s="11">
        <f>tbl_EcommerceSales[[#This Row],[Net_Revenue]]-tbl_EcommerceSales[[#This Row],[Total_Cost]]</f>
        <v>409</v>
      </c>
      <c r="Z4393" s="9">
        <f>IFERROR(#REF!/tbl_EcommerceSales[[#This Row],[Total_Cost]], 0)</f>
        <v>0</v>
      </c>
      <c r="AA4393" t="str">
        <f>TEXT(tbl_EcommerceSales[[#This Row],[Order_Date]],"mmm")</f>
        <v>Apr</v>
      </c>
      <c r="AB4393">
        <f>YEAR(tbl_EcommerceSales[[#This Row],[Order_Date]])</f>
        <v>2026</v>
      </c>
      <c r="AC4393" t="str">
        <f>IF(tbl_EcommerceSales[[#This Row],[Age]]&lt;18,"Under 18",IF(tbl_EcommerceSales[[#This Row],[Age]]&lt;=25,"18-25",IF(tbl_EcommerceSales[[#This Row],[Age]]&lt;=35,"26-35",IF(tbl_EcommerceSales[[#This Row],[Age]]&lt;=45,"36-45",IF(tbl_EcommerceSales[[#This Row],[Age]]&lt;=55,"46-55","56+")))))</f>
        <v>18-25</v>
      </c>
    </row>
    <row r="4394" spans="1:29" x14ac:dyDescent="0.35">
      <c r="A4394" t="s">
        <v>6507</v>
      </c>
      <c r="B4394" s="7">
        <v>46138</v>
      </c>
      <c r="C4394" t="s">
        <v>521</v>
      </c>
      <c r="D4394" t="s">
        <v>251</v>
      </c>
      <c r="E4394" t="s">
        <v>25</v>
      </c>
      <c r="F4394">
        <v>35</v>
      </c>
      <c r="G4394" t="s">
        <v>246</v>
      </c>
      <c r="H4394" t="s">
        <v>27</v>
      </c>
      <c r="I4394" t="s">
        <v>357</v>
      </c>
      <c r="J4394" t="s">
        <v>358</v>
      </c>
      <c r="K4394" t="s">
        <v>177</v>
      </c>
      <c r="L4394" t="s">
        <v>178</v>
      </c>
      <c r="M4394">
        <v>1</v>
      </c>
      <c r="N4394" s="2">
        <v>999</v>
      </c>
      <c r="O4394" s="3">
        <v>0.1</v>
      </c>
      <c r="P4394" s="2">
        <v>520</v>
      </c>
      <c r="Q4394" t="s">
        <v>32</v>
      </c>
      <c r="R4394" t="s">
        <v>33</v>
      </c>
      <c r="S4394" t="s">
        <v>57</v>
      </c>
      <c r="T4394" s="4">
        <v>4</v>
      </c>
      <c r="U4394" s="11">
        <f t="shared" si="68"/>
        <v>999</v>
      </c>
      <c r="V4394" s="11">
        <f>tbl_EcommerceSales[[#This Row],[Gross_Sales]]*tbl_EcommerceSales[[#This Row],[Discount]]</f>
        <v>99.9</v>
      </c>
      <c r="W4394" s="11">
        <f>tbl_EcommerceSales[[#This Row],[Gross_Sales]]-tbl_EcommerceSales[[#This Row],[Discount_Amount]]</f>
        <v>899.1</v>
      </c>
      <c r="X4394" s="11">
        <f>tbl_EcommerceSales[[#This Row],[Quantity]] * _xlfn.XLOOKUP(tbl_EcommerceSales[[#This Row],[Product_ID]], Product_Master!A:A, Product_Master!F:F)</f>
        <v>520</v>
      </c>
      <c r="Y4394" s="11">
        <f>tbl_EcommerceSales[[#This Row],[Net_Revenue]]-tbl_EcommerceSales[[#This Row],[Total_Cost]]</f>
        <v>379.1</v>
      </c>
      <c r="Z4394" s="9">
        <f>IFERROR(#REF!/tbl_EcommerceSales[[#This Row],[Total_Cost]], 0)</f>
        <v>0</v>
      </c>
      <c r="AA4394" t="str">
        <f>TEXT(tbl_EcommerceSales[[#This Row],[Order_Date]],"mmm")</f>
        <v>Apr</v>
      </c>
      <c r="AB4394">
        <f>YEAR(tbl_EcommerceSales[[#This Row],[Order_Date]])</f>
        <v>2026</v>
      </c>
      <c r="AC4394" t="str">
        <f>IF(tbl_EcommerceSales[[#This Row],[Age]]&lt;18,"Under 18",IF(tbl_EcommerceSales[[#This Row],[Age]]&lt;=25,"18-25",IF(tbl_EcommerceSales[[#This Row],[Age]]&lt;=35,"26-35",IF(tbl_EcommerceSales[[#This Row],[Age]]&lt;=45,"36-45",IF(tbl_EcommerceSales[[#This Row],[Age]]&lt;=55,"46-55","56+")))))</f>
        <v>26-35</v>
      </c>
    </row>
    <row r="4395" spans="1:29" x14ac:dyDescent="0.35">
      <c r="A4395" t="s">
        <v>6508</v>
      </c>
      <c r="B4395" s="7">
        <v>46139</v>
      </c>
      <c r="C4395" t="s">
        <v>1753</v>
      </c>
      <c r="D4395" t="s">
        <v>189</v>
      </c>
      <c r="E4395" t="s">
        <v>25</v>
      </c>
      <c r="F4395">
        <v>26</v>
      </c>
      <c r="G4395" t="s">
        <v>289</v>
      </c>
      <c r="H4395" t="s">
        <v>88</v>
      </c>
      <c r="I4395" t="s">
        <v>357</v>
      </c>
      <c r="J4395" t="s">
        <v>358</v>
      </c>
      <c r="K4395" t="s">
        <v>177</v>
      </c>
      <c r="L4395" t="s">
        <v>178</v>
      </c>
      <c r="M4395">
        <v>1</v>
      </c>
      <c r="N4395" s="2">
        <v>999</v>
      </c>
      <c r="O4395" s="3">
        <v>0.1</v>
      </c>
      <c r="P4395" s="2">
        <v>520</v>
      </c>
      <c r="Q4395" t="s">
        <v>44</v>
      </c>
      <c r="R4395" t="s">
        <v>93</v>
      </c>
      <c r="S4395" t="s">
        <v>34</v>
      </c>
      <c r="T4395" s="4">
        <v>4</v>
      </c>
      <c r="U4395" s="11">
        <f t="shared" si="68"/>
        <v>999</v>
      </c>
      <c r="V4395" s="11">
        <f>tbl_EcommerceSales[[#This Row],[Gross_Sales]]*tbl_EcommerceSales[[#This Row],[Discount]]</f>
        <v>99.9</v>
      </c>
      <c r="W4395" s="11">
        <f>tbl_EcommerceSales[[#This Row],[Gross_Sales]]-tbl_EcommerceSales[[#This Row],[Discount_Amount]]</f>
        <v>899.1</v>
      </c>
      <c r="X4395" s="11">
        <f>tbl_EcommerceSales[[#This Row],[Quantity]] * _xlfn.XLOOKUP(tbl_EcommerceSales[[#This Row],[Product_ID]], Product_Master!A:A, Product_Master!F:F)</f>
        <v>520</v>
      </c>
      <c r="Y4395" s="11">
        <f>tbl_EcommerceSales[[#This Row],[Net_Revenue]]-tbl_EcommerceSales[[#This Row],[Total_Cost]]</f>
        <v>379.1</v>
      </c>
      <c r="Z4395" s="9">
        <f>IFERROR(#REF!/tbl_EcommerceSales[[#This Row],[Total_Cost]], 0)</f>
        <v>0</v>
      </c>
      <c r="AA4395" t="str">
        <f>TEXT(tbl_EcommerceSales[[#This Row],[Order_Date]],"mmm")</f>
        <v>Apr</v>
      </c>
      <c r="AB4395">
        <f>YEAR(tbl_EcommerceSales[[#This Row],[Order_Date]])</f>
        <v>2026</v>
      </c>
      <c r="AC4395" t="str">
        <f>IF(tbl_EcommerceSales[[#This Row],[Age]]&lt;18,"Under 18",IF(tbl_EcommerceSales[[#This Row],[Age]]&lt;=25,"18-25",IF(tbl_EcommerceSales[[#This Row],[Age]]&lt;=35,"26-35",IF(tbl_EcommerceSales[[#This Row],[Age]]&lt;=45,"36-45",IF(tbl_EcommerceSales[[#This Row],[Age]]&lt;=55,"46-55","56+")))))</f>
        <v>26-35</v>
      </c>
    </row>
    <row r="4396" spans="1:29" x14ac:dyDescent="0.35">
      <c r="A4396" t="s">
        <v>6509</v>
      </c>
      <c r="B4396" s="7">
        <v>46139</v>
      </c>
      <c r="C4396" t="s">
        <v>6510</v>
      </c>
      <c r="D4396" t="s">
        <v>305</v>
      </c>
      <c r="E4396" t="s">
        <v>48</v>
      </c>
      <c r="F4396">
        <v>38</v>
      </c>
      <c r="G4396" t="s">
        <v>142</v>
      </c>
      <c r="H4396" t="s">
        <v>88</v>
      </c>
      <c r="I4396" t="s">
        <v>67</v>
      </c>
      <c r="J4396" t="s">
        <v>68</v>
      </c>
      <c r="K4396" t="s">
        <v>42</v>
      </c>
      <c r="L4396" t="s">
        <v>43</v>
      </c>
      <c r="M4396">
        <v>2</v>
      </c>
      <c r="N4396" s="2">
        <v>799</v>
      </c>
      <c r="O4396" s="3">
        <v>0.1</v>
      </c>
      <c r="P4396" s="2">
        <v>720</v>
      </c>
      <c r="Q4396" t="s">
        <v>32</v>
      </c>
      <c r="R4396" t="s">
        <v>33</v>
      </c>
      <c r="S4396" t="s">
        <v>34</v>
      </c>
      <c r="T4396" s="4">
        <v>4</v>
      </c>
      <c r="U4396" s="11">
        <f t="shared" si="68"/>
        <v>1598</v>
      </c>
      <c r="V4396" s="11">
        <f>tbl_EcommerceSales[[#This Row],[Gross_Sales]]*tbl_EcommerceSales[[#This Row],[Discount]]</f>
        <v>159.80000000000001</v>
      </c>
      <c r="W4396" s="11">
        <f>tbl_EcommerceSales[[#This Row],[Gross_Sales]]-tbl_EcommerceSales[[#This Row],[Discount_Amount]]</f>
        <v>1438.2</v>
      </c>
      <c r="X4396" s="11">
        <f>tbl_EcommerceSales[[#This Row],[Quantity]] * _xlfn.XLOOKUP(tbl_EcommerceSales[[#This Row],[Product_ID]], Product_Master!A:A, Product_Master!F:F)</f>
        <v>720</v>
      </c>
      <c r="Y4396" s="11">
        <f>tbl_EcommerceSales[[#This Row],[Net_Revenue]]-tbl_EcommerceSales[[#This Row],[Total_Cost]]</f>
        <v>718.2</v>
      </c>
      <c r="Z4396" s="9">
        <f>IFERROR(#REF!/tbl_EcommerceSales[[#This Row],[Total_Cost]], 0)</f>
        <v>0</v>
      </c>
      <c r="AA4396" t="str">
        <f>TEXT(tbl_EcommerceSales[[#This Row],[Order_Date]],"mmm")</f>
        <v>Apr</v>
      </c>
      <c r="AB4396">
        <f>YEAR(tbl_EcommerceSales[[#This Row],[Order_Date]])</f>
        <v>2026</v>
      </c>
      <c r="AC4396" t="str">
        <f>IF(tbl_EcommerceSales[[#This Row],[Age]]&lt;18,"Under 18",IF(tbl_EcommerceSales[[#This Row],[Age]]&lt;=25,"18-25",IF(tbl_EcommerceSales[[#This Row],[Age]]&lt;=35,"26-35",IF(tbl_EcommerceSales[[#This Row],[Age]]&lt;=45,"36-45",IF(tbl_EcommerceSales[[#This Row],[Age]]&lt;=55,"46-55","56+")))))</f>
        <v>36-45</v>
      </c>
    </row>
    <row r="4397" spans="1:29" x14ac:dyDescent="0.35">
      <c r="A4397" t="s">
        <v>6511</v>
      </c>
      <c r="B4397" s="7">
        <v>46139</v>
      </c>
      <c r="C4397" t="s">
        <v>697</v>
      </c>
      <c r="D4397" t="s">
        <v>60</v>
      </c>
      <c r="E4397" t="s">
        <v>25</v>
      </c>
      <c r="F4397">
        <v>38</v>
      </c>
      <c r="G4397" t="s">
        <v>289</v>
      </c>
      <c r="H4397" t="s">
        <v>88</v>
      </c>
      <c r="I4397" t="s">
        <v>73</v>
      </c>
      <c r="J4397" t="s">
        <v>74</v>
      </c>
      <c r="K4397" t="s">
        <v>55</v>
      </c>
      <c r="L4397" t="s">
        <v>75</v>
      </c>
      <c r="M4397">
        <v>1</v>
      </c>
      <c r="N4397" s="2">
        <v>2899</v>
      </c>
      <c r="O4397" s="3">
        <v>0.2</v>
      </c>
      <c r="P4397" s="2">
        <v>1700</v>
      </c>
      <c r="Q4397" t="s">
        <v>76</v>
      </c>
      <c r="R4397" t="s">
        <v>33</v>
      </c>
      <c r="S4397" t="s">
        <v>34</v>
      </c>
      <c r="T4397" s="4">
        <v>4</v>
      </c>
      <c r="U4397" s="11">
        <f t="shared" si="68"/>
        <v>2899</v>
      </c>
      <c r="V4397" s="11">
        <f>tbl_EcommerceSales[[#This Row],[Gross_Sales]]*tbl_EcommerceSales[[#This Row],[Discount]]</f>
        <v>579.80000000000007</v>
      </c>
      <c r="W4397" s="11">
        <f>tbl_EcommerceSales[[#This Row],[Gross_Sales]]-tbl_EcommerceSales[[#This Row],[Discount_Amount]]</f>
        <v>2319.1999999999998</v>
      </c>
      <c r="X4397" s="11">
        <f>tbl_EcommerceSales[[#This Row],[Quantity]] * _xlfn.XLOOKUP(tbl_EcommerceSales[[#This Row],[Product_ID]], Product_Master!A:A, Product_Master!F:F)</f>
        <v>1700</v>
      </c>
      <c r="Y4397" s="11">
        <f>tbl_EcommerceSales[[#This Row],[Net_Revenue]]-tbl_EcommerceSales[[#This Row],[Total_Cost]]</f>
        <v>619.19999999999982</v>
      </c>
      <c r="Z4397" s="9">
        <f>IFERROR(#REF!/tbl_EcommerceSales[[#This Row],[Total_Cost]], 0)</f>
        <v>0</v>
      </c>
      <c r="AA4397" t="str">
        <f>TEXT(tbl_EcommerceSales[[#This Row],[Order_Date]],"mmm")</f>
        <v>Apr</v>
      </c>
      <c r="AB4397">
        <f>YEAR(tbl_EcommerceSales[[#This Row],[Order_Date]])</f>
        <v>2026</v>
      </c>
      <c r="AC4397" t="str">
        <f>IF(tbl_EcommerceSales[[#This Row],[Age]]&lt;18,"Under 18",IF(tbl_EcommerceSales[[#This Row],[Age]]&lt;=25,"18-25",IF(tbl_EcommerceSales[[#This Row],[Age]]&lt;=35,"26-35",IF(tbl_EcommerceSales[[#This Row],[Age]]&lt;=45,"36-45",IF(tbl_EcommerceSales[[#This Row],[Age]]&lt;=55,"46-55","56+")))))</f>
        <v>36-45</v>
      </c>
    </row>
    <row r="4398" spans="1:29" x14ac:dyDescent="0.35">
      <c r="A4398" t="s">
        <v>6512</v>
      </c>
      <c r="B4398" s="7">
        <v>46139</v>
      </c>
      <c r="C4398" t="s">
        <v>3689</v>
      </c>
      <c r="D4398" t="s">
        <v>232</v>
      </c>
      <c r="E4398" t="s">
        <v>25</v>
      </c>
      <c r="F4398">
        <v>27</v>
      </c>
      <c r="G4398" t="s">
        <v>270</v>
      </c>
      <c r="H4398" t="s">
        <v>72</v>
      </c>
      <c r="I4398" t="s">
        <v>212</v>
      </c>
      <c r="J4398" t="s">
        <v>213</v>
      </c>
      <c r="K4398" t="s">
        <v>177</v>
      </c>
      <c r="L4398" t="s">
        <v>178</v>
      </c>
      <c r="M4398">
        <v>1</v>
      </c>
      <c r="N4398" s="2">
        <v>2499</v>
      </c>
      <c r="O4398" s="3">
        <v>0.1</v>
      </c>
      <c r="P4398" s="2">
        <v>1450</v>
      </c>
      <c r="Q4398" t="s">
        <v>123</v>
      </c>
      <c r="R4398" t="s">
        <v>33</v>
      </c>
      <c r="S4398" t="s">
        <v>34</v>
      </c>
      <c r="T4398" s="4">
        <v>4</v>
      </c>
      <c r="U4398" s="11">
        <f t="shared" si="68"/>
        <v>2499</v>
      </c>
      <c r="V4398" s="11">
        <f>tbl_EcommerceSales[[#This Row],[Gross_Sales]]*tbl_EcommerceSales[[#This Row],[Discount]]</f>
        <v>249.9</v>
      </c>
      <c r="W4398" s="11">
        <f>tbl_EcommerceSales[[#This Row],[Gross_Sales]]-tbl_EcommerceSales[[#This Row],[Discount_Amount]]</f>
        <v>2249.1</v>
      </c>
      <c r="X4398" s="11">
        <f>tbl_EcommerceSales[[#This Row],[Quantity]] * _xlfn.XLOOKUP(tbl_EcommerceSales[[#This Row],[Product_ID]], Product_Master!A:A, Product_Master!F:F)</f>
        <v>1450</v>
      </c>
      <c r="Y4398" s="11">
        <f>tbl_EcommerceSales[[#This Row],[Net_Revenue]]-tbl_EcommerceSales[[#This Row],[Total_Cost]]</f>
        <v>799.09999999999991</v>
      </c>
      <c r="Z4398" s="9">
        <f>IFERROR(#REF!/tbl_EcommerceSales[[#This Row],[Total_Cost]], 0)</f>
        <v>0</v>
      </c>
      <c r="AA4398" t="str">
        <f>TEXT(tbl_EcommerceSales[[#This Row],[Order_Date]],"mmm")</f>
        <v>Apr</v>
      </c>
      <c r="AB4398">
        <f>YEAR(tbl_EcommerceSales[[#This Row],[Order_Date]])</f>
        <v>2026</v>
      </c>
      <c r="AC4398" t="str">
        <f>IF(tbl_EcommerceSales[[#This Row],[Age]]&lt;18,"Under 18",IF(tbl_EcommerceSales[[#This Row],[Age]]&lt;=25,"18-25",IF(tbl_EcommerceSales[[#This Row],[Age]]&lt;=35,"26-35",IF(tbl_EcommerceSales[[#This Row],[Age]]&lt;=45,"36-45",IF(tbl_EcommerceSales[[#This Row],[Age]]&lt;=55,"46-55","56+")))))</f>
        <v>26-35</v>
      </c>
    </row>
    <row r="4399" spans="1:29" x14ac:dyDescent="0.35">
      <c r="A4399" t="s">
        <v>6513</v>
      </c>
      <c r="B4399" s="7">
        <v>46139</v>
      </c>
      <c r="C4399" t="s">
        <v>6514</v>
      </c>
      <c r="D4399" t="s">
        <v>216</v>
      </c>
      <c r="E4399" t="s">
        <v>48</v>
      </c>
      <c r="F4399">
        <v>41</v>
      </c>
      <c r="G4399" t="s">
        <v>142</v>
      </c>
      <c r="H4399" t="s">
        <v>88</v>
      </c>
      <c r="I4399" t="s">
        <v>73</v>
      </c>
      <c r="J4399" t="s">
        <v>74</v>
      </c>
      <c r="K4399" t="s">
        <v>55</v>
      </c>
      <c r="L4399" t="s">
        <v>75</v>
      </c>
      <c r="M4399">
        <v>1</v>
      </c>
      <c r="N4399" s="2">
        <v>2899</v>
      </c>
      <c r="O4399" s="3">
        <v>0</v>
      </c>
      <c r="P4399" s="2">
        <v>1700</v>
      </c>
      <c r="Q4399" t="s">
        <v>32</v>
      </c>
      <c r="R4399" t="s">
        <v>33</v>
      </c>
      <c r="S4399" t="s">
        <v>34</v>
      </c>
      <c r="T4399" s="4">
        <v>5</v>
      </c>
      <c r="U4399" s="11">
        <f t="shared" si="68"/>
        <v>2899</v>
      </c>
      <c r="V4399" s="11">
        <f>tbl_EcommerceSales[[#This Row],[Gross_Sales]]*tbl_EcommerceSales[[#This Row],[Discount]]</f>
        <v>0</v>
      </c>
      <c r="W4399" s="11">
        <f>tbl_EcommerceSales[[#This Row],[Gross_Sales]]-tbl_EcommerceSales[[#This Row],[Discount_Amount]]</f>
        <v>2899</v>
      </c>
      <c r="X4399" s="11">
        <f>tbl_EcommerceSales[[#This Row],[Quantity]] * _xlfn.XLOOKUP(tbl_EcommerceSales[[#This Row],[Product_ID]], Product_Master!A:A, Product_Master!F:F)</f>
        <v>1700</v>
      </c>
      <c r="Y4399" s="11">
        <f>tbl_EcommerceSales[[#This Row],[Net_Revenue]]-tbl_EcommerceSales[[#This Row],[Total_Cost]]</f>
        <v>1199</v>
      </c>
      <c r="Z4399" s="9">
        <f>IFERROR(#REF!/tbl_EcommerceSales[[#This Row],[Total_Cost]], 0)</f>
        <v>0</v>
      </c>
      <c r="AA4399" t="str">
        <f>TEXT(tbl_EcommerceSales[[#This Row],[Order_Date]],"mmm")</f>
        <v>Apr</v>
      </c>
      <c r="AB4399">
        <f>YEAR(tbl_EcommerceSales[[#This Row],[Order_Date]])</f>
        <v>2026</v>
      </c>
      <c r="AC4399" t="str">
        <f>IF(tbl_EcommerceSales[[#This Row],[Age]]&lt;18,"Under 18",IF(tbl_EcommerceSales[[#This Row],[Age]]&lt;=25,"18-25",IF(tbl_EcommerceSales[[#This Row],[Age]]&lt;=35,"26-35",IF(tbl_EcommerceSales[[#This Row],[Age]]&lt;=45,"36-45",IF(tbl_EcommerceSales[[#This Row],[Age]]&lt;=55,"46-55","56+")))))</f>
        <v>36-45</v>
      </c>
    </row>
    <row r="4400" spans="1:29" x14ac:dyDescent="0.35">
      <c r="A4400" t="s">
        <v>6515</v>
      </c>
      <c r="B4400" s="7">
        <v>46139</v>
      </c>
      <c r="C4400" t="s">
        <v>1967</v>
      </c>
      <c r="D4400" t="s">
        <v>51</v>
      </c>
      <c r="E4400" t="s">
        <v>48</v>
      </c>
      <c r="F4400">
        <v>40</v>
      </c>
      <c r="G4400" t="s">
        <v>145</v>
      </c>
      <c r="H4400" t="s">
        <v>39</v>
      </c>
      <c r="I4400" t="s">
        <v>206</v>
      </c>
      <c r="J4400" t="s">
        <v>207</v>
      </c>
      <c r="K4400" t="s">
        <v>177</v>
      </c>
      <c r="L4400" t="s">
        <v>208</v>
      </c>
      <c r="M4400">
        <v>1</v>
      </c>
      <c r="N4400" s="2">
        <v>2199</v>
      </c>
      <c r="O4400" s="3">
        <v>0</v>
      </c>
      <c r="P4400" s="2">
        <v>1250</v>
      </c>
      <c r="Q4400" t="s">
        <v>156</v>
      </c>
      <c r="R4400" t="s">
        <v>33</v>
      </c>
      <c r="S4400" t="s">
        <v>34</v>
      </c>
      <c r="T4400" s="4">
        <v>4</v>
      </c>
      <c r="U4400" s="11">
        <f t="shared" si="68"/>
        <v>2199</v>
      </c>
      <c r="V4400" s="11">
        <f>tbl_EcommerceSales[[#This Row],[Gross_Sales]]*tbl_EcommerceSales[[#This Row],[Discount]]</f>
        <v>0</v>
      </c>
      <c r="W4400" s="11">
        <f>tbl_EcommerceSales[[#This Row],[Gross_Sales]]-tbl_EcommerceSales[[#This Row],[Discount_Amount]]</f>
        <v>2199</v>
      </c>
      <c r="X4400" s="11">
        <f>tbl_EcommerceSales[[#This Row],[Quantity]] * _xlfn.XLOOKUP(tbl_EcommerceSales[[#This Row],[Product_ID]], Product_Master!A:A, Product_Master!F:F)</f>
        <v>1250</v>
      </c>
      <c r="Y4400" s="11">
        <f>tbl_EcommerceSales[[#This Row],[Net_Revenue]]-tbl_EcommerceSales[[#This Row],[Total_Cost]]</f>
        <v>949</v>
      </c>
      <c r="Z4400" s="9">
        <f>IFERROR(#REF!/tbl_EcommerceSales[[#This Row],[Total_Cost]], 0)</f>
        <v>0</v>
      </c>
      <c r="AA4400" t="str">
        <f>TEXT(tbl_EcommerceSales[[#This Row],[Order_Date]],"mmm")</f>
        <v>Apr</v>
      </c>
      <c r="AB4400">
        <f>YEAR(tbl_EcommerceSales[[#This Row],[Order_Date]])</f>
        <v>2026</v>
      </c>
      <c r="AC4400" t="str">
        <f>IF(tbl_EcommerceSales[[#This Row],[Age]]&lt;18,"Under 18",IF(tbl_EcommerceSales[[#This Row],[Age]]&lt;=25,"18-25",IF(tbl_EcommerceSales[[#This Row],[Age]]&lt;=35,"26-35",IF(tbl_EcommerceSales[[#This Row],[Age]]&lt;=45,"36-45",IF(tbl_EcommerceSales[[#This Row],[Age]]&lt;=55,"46-55","56+")))))</f>
        <v>36-45</v>
      </c>
    </row>
    <row r="4401" spans="1:29" x14ac:dyDescent="0.35">
      <c r="A4401" t="s">
        <v>6516</v>
      </c>
      <c r="B4401" s="7">
        <v>46139</v>
      </c>
      <c r="C4401" t="s">
        <v>6517</v>
      </c>
      <c r="D4401" t="s">
        <v>148</v>
      </c>
      <c r="E4401" t="s">
        <v>25</v>
      </c>
      <c r="F4401">
        <v>18</v>
      </c>
      <c r="G4401" t="s">
        <v>61</v>
      </c>
      <c r="H4401" t="s">
        <v>27</v>
      </c>
      <c r="I4401" t="s">
        <v>175</v>
      </c>
      <c r="J4401" t="s">
        <v>176</v>
      </c>
      <c r="K4401" t="s">
        <v>177</v>
      </c>
      <c r="L4401" t="s">
        <v>178</v>
      </c>
      <c r="M4401">
        <v>1</v>
      </c>
      <c r="N4401" s="2">
        <v>699</v>
      </c>
      <c r="O4401" s="3">
        <v>0.1</v>
      </c>
      <c r="P4401" s="2">
        <v>320</v>
      </c>
      <c r="Q4401" t="s">
        <v>44</v>
      </c>
      <c r="R4401" t="s">
        <v>33</v>
      </c>
      <c r="S4401" t="s">
        <v>34</v>
      </c>
      <c r="T4401" s="4">
        <v>4</v>
      </c>
      <c r="U4401" s="11">
        <f t="shared" si="68"/>
        <v>699</v>
      </c>
      <c r="V4401" s="11">
        <f>tbl_EcommerceSales[[#This Row],[Gross_Sales]]*tbl_EcommerceSales[[#This Row],[Discount]]</f>
        <v>69.900000000000006</v>
      </c>
      <c r="W4401" s="11">
        <f>tbl_EcommerceSales[[#This Row],[Gross_Sales]]-tbl_EcommerceSales[[#This Row],[Discount_Amount]]</f>
        <v>629.1</v>
      </c>
      <c r="X4401" s="11">
        <f>tbl_EcommerceSales[[#This Row],[Quantity]] * _xlfn.XLOOKUP(tbl_EcommerceSales[[#This Row],[Product_ID]], Product_Master!A:A, Product_Master!F:F)</f>
        <v>320</v>
      </c>
      <c r="Y4401" s="11">
        <f>tbl_EcommerceSales[[#This Row],[Net_Revenue]]-tbl_EcommerceSales[[#This Row],[Total_Cost]]</f>
        <v>309.10000000000002</v>
      </c>
      <c r="Z4401" s="9">
        <f>IFERROR(#REF!/tbl_EcommerceSales[[#This Row],[Total_Cost]], 0)</f>
        <v>0</v>
      </c>
      <c r="AA4401" t="str">
        <f>TEXT(tbl_EcommerceSales[[#This Row],[Order_Date]],"mmm")</f>
        <v>Apr</v>
      </c>
      <c r="AB4401">
        <f>YEAR(tbl_EcommerceSales[[#This Row],[Order_Date]])</f>
        <v>2026</v>
      </c>
      <c r="AC4401" t="str">
        <f>IF(tbl_EcommerceSales[[#This Row],[Age]]&lt;18,"Under 18",IF(tbl_EcommerceSales[[#This Row],[Age]]&lt;=25,"18-25",IF(tbl_EcommerceSales[[#This Row],[Age]]&lt;=35,"26-35",IF(tbl_EcommerceSales[[#This Row],[Age]]&lt;=45,"36-45",IF(tbl_EcommerceSales[[#This Row],[Age]]&lt;=55,"46-55","56+")))))</f>
        <v>18-25</v>
      </c>
    </row>
    <row r="4402" spans="1:29" x14ac:dyDescent="0.35">
      <c r="A4402" t="s">
        <v>6518</v>
      </c>
      <c r="B4402" s="7">
        <v>46139</v>
      </c>
      <c r="C4402" t="s">
        <v>759</v>
      </c>
      <c r="D4402" t="s">
        <v>205</v>
      </c>
      <c r="E4402" t="s">
        <v>48</v>
      </c>
      <c r="F4402">
        <v>31</v>
      </c>
      <c r="G4402" t="s">
        <v>61</v>
      </c>
      <c r="H4402" t="s">
        <v>27</v>
      </c>
      <c r="I4402" t="s">
        <v>89</v>
      </c>
      <c r="J4402" t="s">
        <v>90</v>
      </c>
      <c r="K4402" t="s">
        <v>91</v>
      </c>
      <c r="L4402" t="s">
        <v>92</v>
      </c>
      <c r="M4402">
        <v>1</v>
      </c>
      <c r="N4402" s="2">
        <v>599</v>
      </c>
      <c r="O4402" s="3">
        <v>0.3</v>
      </c>
      <c r="P4402" s="2">
        <v>260</v>
      </c>
      <c r="Q4402" t="s">
        <v>123</v>
      </c>
      <c r="R4402" t="s">
        <v>33</v>
      </c>
      <c r="S4402" t="s">
        <v>34</v>
      </c>
      <c r="T4402" s="4">
        <v>4</v>
      </c>
      <c r="U4402" s="11">
        <f t="shared" si="68"/>
        <v>599</v>
      </c>
      <c r="V4402" s="11">
        <f>tbl_EcommerceSales[[#This Row],[Gross_Sales]]*tbl_EcommerceSales[[#This Row],[Discount]]</f>
        <v>179.7</v>
      </c>
      <c r="W4402" s="11">
        <f>tbl_EcommerceSales[[#This Row],[Gross_Sales]]-tbl_EcommerceSales[[#This Row],[Discount_Amount]]</f>
        <v>419.3</v>
      </c>
      <c r="X4402" s="11">
        <f>tbl_EcommerceSales[[#This Row],[Quantity]] * _xlfn.XLOOKUP(tbl_EcommerceSales[[#This Row],[Product_ID]], Product_Master!A:A, Product_Master!F:F)</f>
        <v>260</v>
      </c>
      <c r="Y4402" s="11">
        <f>tbl_EcommerceSales[[#This Row],[Net_Revenue]]-tbl_EcommerceSales[[#This Row],[Total_Cost]]</f>
        <v>159.30000000000001</v>
      </c>
      <c r="Z4402" s="9">
        <f>IFERROR(#REF!/tbl_EcommerceSales[[#This Row],[Total_Cost]], 0)</f>
        <v>0</v>
      </c>
      <c r="AA4402" t="str">
        <f>TEXT(tbl_EcommerceSales[[#This Row],[Order_Date]],"mmm")</f>
        <v>Apr</v>
      </c>
      <c r="AB4402">
        <f>YEAR(tbl_EcommerceSales[[#This Row],[Order_Date]])</f>
        <v>2026</v>
      </c>
      <c r="AC4402" t="str">
        <f>IF(tbl_EcommerceSales[[#This Row],[Age]]&lt;18,"Under 18",IF(tbl_EcommerceSales[[#This Row],[Age]]&lt;=25,"18-25",IF(tbl_EcommerceSales[[#This Row],[Age]]&lt;=35,"26-35",IF(tbl_EcommerceSales[[#This Row],[Age]]&lt;=45,"36-45",IF(tbl_EcommerceSales[[#This Row],[Age]]&lt;=55,"46-55","56+")))))</f>
        <v>26-35</v>
      </c>
    </row>
    <row r="4403" spans="1:29" x14ac:dyDescent="0.35">
      <c r="A4403" t="s">
        <v>6519</v>
      </c>
      <c r="B4403" s="7">
        <v>46139</v>
      </c>
      <c r="C4403" t="s">
        <v>352</v>
      </c>
      <c r="D4403" t="s">
        <v>305</v>
      </c>
      <c r="E4403" t="s">
        <v>48</v>
      </c>
      <c r="F4403">
        <v>44</v>
      </c>
      <c r="G4403" t="s">
        <v>96</v>
      </c>
      <c r="H4403" t="s">
        <v>39</v>
      </c>
      <c r="I4403" t="s">
        <v>212</v>
      </c>
      <c r="J4403" t="s">
        <v>213</v>
      </c>
      <c r="K4403" t="s">
        <v>177</v>
      </c>
      <c r="L4403" t="s">
        <v>178</v>
      </c>
      <c r="M4403">
        <v>4</v>
      </c>
      <c r="N4403" s="2">
        <v>2499</v>
      </c>
      <c r="O4403" s="3">
        <v>0.1</v>
      </c>
      <c r="P4403" s="2">
        <v>5800</v>
      </c>
      <c r="Q4403" t="s">
        <v>44</v>
      </c>
      <c r="R4403" t="s">
        <v>33</v>
      </c>
      <c r="S4403" t="s">
        <v>57</v>
      </c>
      <c r="T4403" s="4">
        <v>4</v>
      </c>
      <c r="U4403" s="11">
        <f t="shared" si="68"/>
        <v>9996</v>
      </c>
      <c r="V4403" s="11">
        <f>tbl_EcommerceSales[[#This Row],[Gross_Sales]]*tbl_EcommerceSales[[#This Row],[Discount]]</f>
        <v>999.6</v>
      </c>
      <c r="W4403" s="11">
        <f>tbl_EcommerceSales[[#This Row],[Gross_Sales]]-tbl_EcommerceSales[[#This Row],[Discount_Amount]]</f>
        <v>8996.4</v>
      </c>
      <c r="X4403" s="11">
        <f>tbl_EcommerceSales[[#This Row],[Quantity]] * _xlfn.XLOOKUP(tbl_EcommerceSales[[#This Row],[Product_ID]], Product_Master!A:A, Product_Master!F:F)</f>
        <v>5800</v>
      </c>
      <c r="Y4403" s="11">
        <f>tbl_EcommerceSales[[#This Row],[Net_Revenue]]-tbl_EcommerceSales[[#This Row],[Total_Cost]]</f>
        <v>3196.3999999999996</v>
      </c>
      <c r="Z4403" s="9">
        <f>IFERROR(#REF!/tbl_EcommerceSales[[#This Row],[Total_Cost]], 0)</f>
        <v>0</v>
      </c>
      <c r="AA4403" t="str">
        <f>TEXT(tbl_EcommerceSales[[#This Row],[Order_Date]],"mmm")</f>
        <v>Apr</v>
      </c>
      <c r="AB4403">
        <f>YEAR(tbl_EcommerceSales[[#This Row],[Order_Date]])</f>
        <v>2026</v>
      </c>
      <c r="AC4403" t="str">
        <f>IF(tbl_EcommerceSales[[#This Row],[Age]]&lt;18,"Under 18",IF(tbl_EcommerceSales[[#This Row],[Age]]&lt;=25,"18-25",IF(tbl_EcommerceSales[[#This Row],[Age]]&lt;=35,"26-35",IF(tbl_EcommerceSales[[#This Row],[Age]]&lt;=45,"36-45",IF(tbl_EcommerceSales[[#This Row],[Age]]&lt;=55,"46-55","56+")))))</f>
        <v>36-45</v>
      </c>
    </row>
    <row r="4404" spans="1:29" x14ac:dyDescent="0.35">
      <c r="A4404" t="s">
        <v>6520</v>
      </c>
      <c r="B4404" s="7">
        <v>46140</v>
      </c>
      <c r="C4404" t="s">
        <v>4453</v>
      </c>
      <c r="D4404" t="s">
        <v>195</v>
      </c>
      <c r="E4404" t="s">
        <v>25</v>
      </c>
      <c r="F4404">
        <v>38</v>
      </c>
      <c r="G4404" t="s">
        <v>61</v>
      </c>
      <c r="H4404" t="s">
        <v>27</v>
      </c>
      <c r="I4404" t="s">
        <v>131</v>
      </c>
      <c r="J4404" t="s">
        <v>132</v>
      </c>
      <c r="K4404" t="s">
        <v>91</v>
      </c>
      <c r="L4404" t="s">
        <v>133</v>
      </c>
      <c r="M4404">
        <v>1</v>
      </c>
      <c r="N4404" s="2">
        <v>1299</v>
      </c>
      <c r="O4404" s="3">
        <v>0</v>
      </c>
      <c r="P4404" s="2">
        <v>610</v>
      </c>
      <c r="Q4404" t="s">
        <v>156</v>
      </c>
      <c r="R4404" t="s">
        <v>33</v>
      </c>
      <c r="S4404" t="s">
        <v>34</v>
      </c>
      <c r="T4404" s="4">
        <v>4</v>
      </c>
      <c r="U4404" s="11">
        <f t="shared" si="68"/>
        <v>1299</v>
      </c>
      <c r="V4404" s="11">
        <f>tbl_EcommerceSales[[#This Row],[Gross_Sales]]*tbl_EcommerceSales[[#This Row],[Discount]]</f>
        <v>0</v>
      </c>
      <c r="W4404" s="11">
        <f>tbl_EcommerceSales[[#This Row],[Gross_Sales]]-tbl_EcommerceSales[[#This Row],[Discount_Amount]]</f>
        <v>1299</v>
      </c>
      <c r="X4404" s="11">
        <f>tbl_EcommerceSales[[#This Row],[Quantity]] * _xlfn.XLOOKUP(tbl_EcommerceSales[[#This Row],[Product_ID]], Product_Master!A:A, Product_Master!F:F)</f>
        <v>610</v>
      </c>
      <c r="Y4404" s="11">
        <f>tbl_EcommerceSales[[#This Row],[Net_Revenue]]-tbl_EcommerceSales[[#This Row],[Total_Cost]]</f>
        <v>689</v>
      </c>
      <c r="Z4404" s="9">
        <f>IFERROR(#REF!/tbl_EcommerceSales[[#This Row],[Total_Cost]], 0)</f>
        <v>0</v>
      </c>
      <c r="AA4404" t="str">
        <f>TEXT(tbl_EcommerceSales[[#This Row],[Order_Date]],"mmm")</f>
        <v>Apr</v>
      </c>
      <c r="AB4404">
        <f>YEAR(tbl_EcommerceSales[[#This Row],[Order_Date]])</f>
        <v>2026</v>
      </c>
      <c r="AC4404" t="str">
        <f>IF(tbl_EcommerceSales[[#This Row],[Age]]&lt;18,"Under 18",IF(tbl_EcommerceSales[[#This Row],[Age]]&lt;=25,"18-25",IF(tbl_EcommerceSales[[#This Row],[Age]]&lt;=35,"26-35",IF(tbl_EcommerceSales[[#This Row],[Age]]&lt;=45,"36-45",IF(tbl_EcommerceSales[[#This Row],[Age]]&lt;=55,"46-55","56+")))))</f>
        <v>36-45</v>
      </c>
    </row>
    <row r="4405" spans="1:29" x14ac:dyDescent="0.35">
      <c r="A4405" t="s">
        <v>6521</v>
      </c>
      <c r="B4405" s="7">
        <v>46140</v>
      </c>
      <c r="C4405" t="s">
        <v>4215</v>
      </c>
      <c r="D4405" t="s">
        <v>60</v>
      </c>
      <c r="E4405" t="s">
        <v>48</v>
      </c>
      <c r="F4405">
        <v>41</v>
      </c>
      <c r="G4405" t="s">
        <v>107</v>
      </c>
      <c r="H4405" t="s">
        <v>39</v>
      </c>
      <c r="I4405" t="s">
        <v>276</v>
      </c>
      <c r="J4405" t="s">
        <v>277</v>
      </c>
      <c r="K4405" t="s">
        <v>30</v>
      </c>
      <c r="L4405" t="s">
        <v>278</v>
      </c>
      <c r="M4405">
        <v>2</v>
      </c>
      <c r="N4405" s="2">
        <v>1599</v>
      </c>
      <c r="O4405" s="3">
        <v>0.25</v>
      </c>
      <c r="P4405" s="2">
        <v>1700</v>
      </c>
      <c r="Q4405" t="s">
        <v>44</v>
      </c>
      <c r="R4405" t="s">
        <v>33</v>
      </c>
      <c r="S4405" t="s">
        <v>34</v>
      </c>
      <c r="T4405" s="4">
        <v>5</v>
      </c>
      <c r="U4405" s="11">
        <f t="shared" si="68"/>
        <v>3198</v>
      </c>
      <c r="V4405" s="11">
        <f>tbl_EcommerceSales[[#This Row],[Gross_Sales]]*tbl_EcommerceSales[[#This Row],[Discount]]</f>
        <v>799.5</v>
      </c>
      <c r="W4405" s="11">
        <f>tbl_EcommerceSales[[#This Row],[Gross_Sales]]-tbl_EcommerceSales[[#This Row],[Discount_Amount]]</f>
        <v>2398.5</v>
      </c>
      <c r="X4405" s="11">
        <f>tbl_EcommerceSales[[#This Row],[Quantity]] * _xlfn.XLOOKUP(tbl_EcommerceSales[[#This Row],[Product_ID]], Product_Master!A:A, Product_Master!F:F)</f>
        <v>1700</v>
      </c>
      <c r="Y4405" s="11">
        <f>tbl_EcommerceSales[[#This Row],[Net_Revenue]]-tbl_EcommerceSales[[#This Row],[Total_Cost]]</f>
        <v>698.5</v>
      </c>
      <c r="Z4405" s="9">
        <f>IFERROR(#REF!/tbl_EcommerceSales[[#This Row],[Total_Cost]], 0)</f>
        <v>0</v>
      </c>
      <c r="AA4405" t="str">
        <f>TEXT(tbl_EcommerceSales[[#This Row],[Order_Date]],"mmm")</f>
        <v>Apr</v>
      </c>
      <c r="AB4405">
        <f>YEAR(tbl_EcommerceSales[[#This Row],[Order_Date]])</f>
        <v>2026</v>
      </c>
      <c r="AC4405" t="str">
        <f>IF(tbl_EcommerceSales[[#This Row],[Age]]&lt;18,"Under 18",IF(tbl_EcommerceSales[[#This Row],[Age]]&lt;=25,"18-25",IF(tbl_EcommerceSales[[#This Row],[Age]]&lt;=35,"26-35",IF(tbl_EcommerceSales[[#This Row],[Age]]&lt;=45,"36-45",IF(tbl_EcommerceSales[[#This Row],[Age]]&lt;=55,"46-55","56+")))))</f>
        <v>36-45</v>
      </c>
    </row>
    <row r="4406" spans="1:29" x14ac:dyDescent="0.35">
      <c r="A4406" t="s">
        <v>6522</v>
      </c>
      <c r="B4406" s="7">
        <v>46140</v>
      </c>
      <c r="C4406" t="s">
        <v>4097</v>
      </c>
      <c r="D4406" t="s">
        <v>37</v>
      </c>
      <c r="E4406" t="s">
        <v>48</v>
      </c>
      <c r="F4406">
        <v>41</v>
      </c>
      <c r="G4406" t="s">
        <v>211</v>
      </c>
      <c r="H4406" t="s">
        <v>72</v>
      </c>
      <c r="I4406" t="s">
        <v>338</v>
      </c>
      <c r="J4406" t="s">
        <v>339</v>
      </c>
      <c r="K4406" t="s">
        <v>55</v>
      </c>
      <c r="L4406" t="s">
        <v>56</v>
      </c>
      <c r="M4406">
        <v>2</v>
      </c>
      <c r="N4406" s="2">
        <v>1499</v>
      </c>
      <c r="O4406" s="3">
        <v>0.2</v>
      </c>
      <c r="P4406" s="2">
        <v>1560</v>
      </c>
      <c r="Q4406" t="s">
        <v>32</v>
      </c>
      <c r="R4406" t="s">
        <v>162</v>
      </c>
      <c r="S4406" t="s">
        <v>57</v>
      </c>
      <c r="T4406" s="4"/>
      <c r="U4406" s="11">
        <f t="shared" si="68"/>
        <v>2998</v>
      </c>
      <c r="V4406" s="11">
        <f>tbl_EcommerceSales[[#This Row],[Gross_Sales]]*tbl_EcommerceSales[[#This Row],[Discount]]</f>
        <v>599.6</v>
      </c>
      <c r="W4406" s="11">
        <f>tbl_EcommerceSales[[#This Row],[Gross_Sales]]-tbl_EcommerceSales[[#This Row],[Discount_Amount]]</f>
        <v>2398.4</v>
      </c>
      <c r="X4406" s="11">
        <f>tbl_EcommerceSales[[#This Row],[Quantity]] * _xlfn.XLOOKUP(tbl_EcommerceSales[[#This Row],[Product_ID]], Product_Master!A:A, Product_Master!F:F)</f>
        <v>1560</v>
      </c>
      <c r="Y4406" s="11">
        <f>tbl_EcommerceSales[[#This Row],[Net_Revenue]]-tbl_EcommerceSales[[#This Row],[Total_Cost]]</f>
        <v>838.40000000000009</v>
      </c>
      <c r="Z4406" s="9">
        <f>IFERROR(#REF!/tbl_EcommerceSales[[#This Row],[Total_Cost]], 0)</f>
        <v>0</v>
      </c>
      <c r="AA4406" t="str">
        <f>TEXT(tbl_EcommerceSales[[#This Row],[Order_Date]],"mmm")</f>
        <v>Apr</v>
      </c>
      <c r="AB4406">
        <f>YEAR(tbl_EcommerceSales[[#This Row],[Order_Date]])</f>
        <v>2026</v>
      </c>
      <c r="AC4406" t="str">
        <f>IF(tbl_EcommerceSales[[#This Row],[Age]]&lt;18,"Under 18",IF(tbl_EcommerceSales[[#This Row],[Age]]&lt;=25,"18-25",IF(tbl_EcommerceSales[[#This Row],[Age]]&lt;=35,"26-35",IF(tbl_EcommerceSales[[#This Row],[Age]]&lt;=45,"36-45",IF(tbl_EcommerceSales[[#This Row],[Age]]&lt;=55,"46-55","56+")))))</f>
        <v>36-45</v>
      </c>
    </row>
    <row r="4407" spans="1:29" x14ac:dyDescent="0.35">
      <c r="A4407" t="s">
        <v>6523</v>
      </c>
      <c r="B4407" s="7">
        <v>46140</v>
      </c>
      <c r="C4407" t="s">
        <v>6524</v>
      </c>
      <c r="D4407" t="s">
        <v>60</v>
      </c>
      <c r="E4407" t="s">
        <v>25</v>
      </c>
      <c r="F4407">
        <v>40</v>
      </c>
      <c r="G4407" t="s">
        <v>171</v>
      </c>
      <c r="H4407" t="s">
        <v>39</v>
      </c>
      <c r="I4407" t="s">
        <v>206</v>
      </c>
      <c r="J4407" t="s">
        <v>207</v>
      </c>
      <c r="K4407" t="s">
        <v>177</v>
      </c>
      <c r="L4407" t="s">
        <v>208</v>
      </c>
      <c r="M4407">
        <v>2</v>
      </c>
      <c r="N4407" s="2">
        <v>2199</v>
      </c>
      <c r="O4407" s="3">
        <v>0.05</v>
      </c>
      <c r="P4407" s="2">
        <v>2500</v>
      </c>
      <c r="Q4407" t="s">
        <v>32</v>
      </c>
      <c r="R4407" t="s">
        <v>33</v>
      </c>
      <c r="S4407" t="s">
        <v>34</v>
      </c>
      <c r="T4407" s="4">
        <v>5</v>
      </c>
      <c r="U4407" s="11">
        <f t="shared" si="68"/>
        <v>4398</v>
      </c>
      <c r="V4407" s="11">
        <f>tbl_EcommerceSales[[#This Row],[Gross_Sales]]*tbl_EcommerceSales[[#This Row],[Discount]]</f>
        <v>219.9</v>
      </c>
      <c r="W4407" s="11">
        <f>tbl_EcommerceSales[[#This Row],[Gross_Sales]]-tbl_EcommerceSales[[#This Row],[Discount_Amount]]</f>
        <v>4178.1000000000004</v>
      </c>
      <c r="X4407" s="11">
        <f>tbl_EcommerceSales[[#This Row],[Quantity]] * _xlfn.XLOOKUP(tbl_EcommerceSales[[#This Row],[Product_ID]], Product_Master!A:A, Product_Master!F:F)</f>
        <v>2500</v>
      </c>
      <c r="Y4407" s="11">
        <f>tbl_EcommerceSales[[#This Row],[Net_Revenue]]-tbl_EcommerceSales[[#This Row],[Total_Cost]]</f>
        <v>1678.1000000000004</v>
      </c>
      <c r="Z4407" s="9">
        <f>IFERROR(#REF!/tbl_EcommerceSales[[#This Row],[Total_Cost]], 0)</f>
        <v>0</v>
      </c>
      <c r="AA4407" t="str">
        <f>TEXT(tbl_EcommerceSales[[#This Row],[Order_Date]],"mmm")</f>
        <v>Apr</v>
      </c>
      <c r="AB4407">
        <f>YEAR(tbl_EcommerceSales[[#This Row],[Order_Date]])</f>
        <v>2026</v>
      </c>
      <c r="AC4407" t="str">
        <f>IF(tbl_EcommerceSales[[#This Row],[Age]]&lt;18,"Under 18",IF(tbl_EcommerceSales[[#This Row],[Age]]&lt;=25,"18-25",IF(tbl_EcommerceSales[[#This Row],[Age]]&lt;=35,"26-35",IF(tbl_EcommerceSales[[#This Row],[Age]]&lt;=45,"36-45",IF(tbl_EcommerceSales[[#This Row],[Age]]&lt;=55,"46-55","56+")))))</f>
        <v>36-45</v>
      </c>
    </row>
    <row r="4408" spans="1:29" x14ac:dyDescent="0.35">
      <c r="A4408" t="s">
        <v>6525</v>
      </c>
      <c r="B4408" s="7">
        <v>46140</v>
      </c>
      <c r="C4408" t="s">
        <v>6526</v>
      </c>
      <c r="D4408" t="s">
        <v>205</v>
      </c>
      <c r="E4408" t="s">
        <v>48</v>
      </c>
      <c r="F4408">
        <v>32</v>
      </c>
      <c r="G4408" t="s">
        <v>145</v>
      </c>
      <c r="H4408" t="s">
        <v>39</v>
      </c>
      <c r="I4408" t="s">
        <v>62</v>
      </c>
      <c r="J4408" t="s">
        <v>63</v>
      </c>
      <c r="K4408" t="s">
        <v>42</v>
      </c>
      <c r="L4408" t="s">
        <v>43</v>
      </c>
      <c r="M4408">
        <v>2</v>
      </c>
      <c r="N4408" s="2">
        <v>499</v>
      </c>
      <c r="O4408" s="3">
        <v>0.05</v>
      </c>
      <c r="P4408" s="2">
        <v>440</v>
      </c>
      <c r="Q4408" t="s">
        <v>32</v>
      </c>
      <c r="R4408" t="s">
        <v>33</v>
      </c>
      <c r="S4408" t="s">
        <v>34</v>
      </c>
      <c r="T4408" s="4">
        <v>5</v>
      </c>
      <c r="U4408" s="11">
        <f t="shared" si="68"/>
        <v>998</v>
      </c>
      <c r="V4408" s="11">
        <f>tbl_EcommerceSales[[#This Row],[Gross_Sales]]*tbl_EcommerceSales[[#This Row],[Discount]]</f>
        <v>49.900000000000006</v>
      </c>
      <c r="W4408" s="11">
        <f>tbl_EcommerceSales[[#This Row],[Gross_Sales]]-tbl_EcommerceSales[[#This Row],[Discount_Amount]]</f>
        <v>948.1</v>
      </c>
      <c r="X4408" s="11">
        <f>tbl_EcommerceSales[[#This Row],[Quantity]] * _xlfn.XLOOKUP(tbl_EcommerceSales[[#This Row],[Product_ID]], Product_Master!A:A, Product_Master!F:F)</f>
        <v>440</v>
      </c>
      <c r="Y4408" s="11">
        <f>tbl_EcommerceSales[[#This Row],[Net_Revenue]]-tbl_EcommerceSales[[#This Row],[Total_Cost]]</f>
        <v>508.1</v>
      </c>
      <c r="Z4408" s="9">
        <f>IFERROR(#REF!/tbl_EcommerceSales[[#This Row],[Total_Cost]], 0)</f>
        <v>0</v>
      </c>
      <c r="AA4408" t="str">
        <f>TEXT(tbl_EcommerceSales[[#This Row],[Order_Date]],"mmm")</f>
        <v>Apr</v>
      </c>
      <c r="AB4408">
        <f>YEAR(tbl_EcommerceSales[[#This Row],[Order_Date]])</f>
        <v>2026</v>
      </c>
      <c r="AC4408" t="str">
        <f>IF(tbl_EcommerceSales[[#This Row],[Age]]&lt;18,"Under 18",IF(tbl_EcommerceSales[[#This Row],[Age]]&lt;=25,"18-25",IF(tbl_EcommerceSales[[#This Row],[Age]]&lt;=35,"26-35",IF(tbl_EcommerceSales[[#This Row],[Age]]&lt;=45,"36-45",IF(tbl_EcommerceSales[[#This Row],[Age]]&lt;=55,"46-55","56+")))))</f>
        <v>26-35</v>
      </c>
    </row>
    <row r="4409" spans="1:29" x14ac:dyDescent="0.35">
      <c r="A4409" t="s">
        <v>6527</v>
      </c>
      <c r="B4409" s="7">
        <v>46140</v>
      </c>
      <c r="C4409" t="s">
        <v>567</v>
      </c>
      <c r="D4409" t="s">
        <v>60</v>
      </c>
      <c r="E4409" t="s">
        <v>25</v>
      </c>
      <c r="F4409">
        <v>34</v>
      </c>
      <c r="G4409" t="s">
        <v>186</v>
      </c>
      <c r="H4409" t="s">
        <v>72</v>
      </c>
      <c r="I4409" t="s">
        <v>200</v>
      </c>
      <c r="J4409" t="s">
        <v>201</v>
      </c>
      <c r="K4409" t="s">
        <v>91</v>
      </c>
      <c r="L4409" t="s">
        <v>202</v>
      </c>
      <c r="M4409">
        <v>1</v>
      </c>
      <c r="N4409" s="2">
        <v>899</v>
      </c>
      <c r="O4409" s="3">
        <v>0.1</v>
      </c>
      <c r="P4409" s="2">
        <v>420</v>
      </c>
      <c r="Q4409" t="s">
        <v>32</v>
      </c>
      <c r="R4409" t="s">
        <v>33</v>
      </c>
      <c r="S4409" t="s">
        <v>34</v>
      </c>
      <c r="T4409" s="4">
        <v>5</v>
      </c>
      <c r="U4409" s="11">
        <f t="shared" si="68"/>
        <v>899</v>
      </c>
      <c r="V4409" s="11">
        <f>tbl_EcommerceSales[[#This Row],[Gross_Sales]]*tbl_EcommerceSales[[#This Row],[Discount]]</f>
        <v>89.9</v>
      </c>
      <c r="W4409" s="11">
        <f>tbl_EcommerceSales[[#This Row],[Gross_Sales]]-tbl_EcommerceSales[[#This Row],[Discount_Amount]]</f>
        <v>809.1</v>
      </c>
      <c r="X4409" s="11">
        <f>tbl_EcommerceSales[[#This Row],[Quantity]] * _xlfn.XLOOKUP(tbl_EcommerceSales[[#This Row],[Product_ID]], Product_Master!A:A, Product_Master!F:F)</f>
        <v>420</v>
      </c>
      <c r="Y4409" s="11">
        <f>tbl_EcommerceSales[[#This Row],[Net_Revenue]]-tbl_EcommerceSales[[#This Row],[Total_Cost]]</f>
        <v>389.1</v>
      </c>
      <c r="Z4409" s="9">
        <f>IFERROR(#REF!/tbl_EcommerceSales[[#This Row],[Total_Cost]], 0)</f>
        <v>0</v>
      </c>
      <c r="AA4409" t="str">
        <f>TEXT(tbl_EcommerceSales[[#This Row],[Order_Date]],"mmm")</f>
        <v>Apr</v>
      </c>
      <c r="AB4409">
        <f>YEAR(tbl_EcommerceSales[[#This Row],[Order_Date]])</f>
        <v>2026</v>
      </c>
      <c r="AC4409" t="str">
        <f>IF(tbl_EcommerceSales[[#This Row],[Age]]&lt;18,"Under 18",IF(tbl_EcommerceSales[[#This Row],[Age]]&lt;=25,"18-25",IF(tbl_EcommerceSales[[#This Row],[Age]]&lt;=35,"26-35",IF(tbl_EcommerceSales[[#This Row],[Age]]&lt;=45,"36-45",IF(tbl_EcommerceSales[[#This Row],[Age]]&lt;=55,"46-55","56+")))))</f>
        <v>26-35</v>
      </c>
    </row>
    <row r="4410" spans="1:29" x14ac:dyDescent="0.35">
      <c r="A4410" t="s">
        <v>6528</v>
      </c>
      <c r="B4410" s="7">
        <v>46140</v>
      </c>
      <c r="C4410" t="s">
        <v>2325</v>
      </c>
      <c r="D4410" t="s">
        <v>205</v>
      </c>
      <c r="E4410" t="s">
        <v>48</v>
      </c>
      <c r="F4410">
        <v>18</v>
      </c>
      <c r="G4410" t="s">
        <v>52</v>
      </c>
      <c r="H4410" t="s">
        <v>27</v>
      </c>
      <c r="I4410" t="s">
        <v>89</v>
      </c>
      <c r="J4410" t="s">
        <v>90</v>
      </c>
      <c r="K4410" t="s">
        <v>91</v>
      </c>
      <c r="L4410" t="s">
        <v>92</v>
      </c>
      <c r="M4410">
        <v>2</v>
      </c>
      <c r="N4410" s="2">
        <v>599</v>
      </c>
      <c r="O4410" s="3">
        <v>0.05</v>
      </c>
      <c r="P4410" s="2">
        <v>520</v>
      </c>
      <c r="Q4410" t="s">
        <v>32</v>
      </c>
      <c r="R4410" t="s">
        <v>33</v>
      </c>
      <c r="S4410" t="s">
        <v>57</v>
      </c>
      <c r="T4410" s="4">
        <v>3</v>
      </c>
      <c r="U4410" s="11">
        <f t="shared" si="68"/>
        <v>1198</v>
      </c>
      <c r="V4410" s="11">
        <f>tbl_EcommerceSales[[#This Row],[Gross_Sales]]*tbl_EcommerceSales[[#This Row],[Discount]]</f>
        <v>59.900000000000006</v>
      </c>
      <c r="W4410" s="11">
        <f>tbl_EcommerceSales[[#This Row],[Gross_Sales]]-tbl_EcommerceSales[[#This Row],[Discount_Amount]]</f>
        <v>1138.0999999999999</v>
      </c>
      <c r="X4410" s="11">
        <f>tbl_EcommerceSales[[#This Row],[Quantity]] * _xlfn.XLOOKUP(tbl_EcommerceSales[[#This Row],[Product_ID]], Product_Master!A:A, Product_Master!F:F)</f>
        <v>520</v>
      </c>
      <c r="Y4410" s="11">
        <f>tbl_EcommerceSales[[#This Row],[Net_Revenue]]-tbl_EcommerceSales[[#This Row],[Total_Cost]]</f>
        <v>618.09999999999991</v>
      </c>
      <c r="Z4410" s="9">
        <f>IFERROR(#REF!/tbl_EcommerceSales[[#This Row],[Total_Cost]], 0)</f>
        <v>0</v>
      </c>
      <c r="AA4410" t="str">
        <f>TEXT(tbl_EcommerceSales[[#This Row],[Order_Date]],"mmm")</f>
        <v>Apr</v>
      </c>
      <c r="AB4410">
        <f>YEAR(tbl_EcommerceSales[[#This Row],[Order_Date]])</f>
        <v>2026</v>
      </c>
      <c r="AC4410" t="str">
        <f>IF(tbl_EcommerceSales[[#This Row],[Age]]&lt;18,"Under 18",IF(tbl_EcommerceSales[[#This Row],[Age]]&lt;=25,"18-25",IF(tbl_EcommerceSales[[#This Row],[Age]]&lt;=35,"26-35",IF(tbl_EcommerceSales[[#This Row],[Age]]&lt;=45,"36-45",IF(tbl_EcommerceSales[[#This Row],[Age]]&lt;=55,"46-55","56+")))))</f>
        <v>18-25</v>
      </c>
    </row>
    <row r="4411" spans="1:29" x14ac:dyDescent="0.35">
      <c r="A4411" t="s">
        <v>6529</v>
      </c>
      <c r="B4411" s="7">
        <v>46140</v>
      </c>
      <c r="C4411" t="s">
        <v>1989</v>
      </c>
      <c r="D4411" t="s">
        <v>205</v>
      </c>
      <c r="E4411" t="s">
        <v>25</v>
      </c>
      <c r="F4411">
        <v>43</v>
      </c>
      <c r="G4411" t="s">
        <v>289</v>
      </c>
      <c r="H4411" t="s">
        <v>88</v>
      </c>
      <c r="I4411" t="s">
        <v>126</v>
      </c>
      <c r="J4411" t="s">
        <v>127</v>
      </c>
      <c r="K4411" t="s">
        <v>82</v>
      </c>
      <c r="L4411" t="s">
        <v>83</v>
      </c>
      <c r="M4411">
        <v>4</v>
      </c>
      <c r="N4411" s="2">
        <v>1899</v>
      </c>
      <c r="O4411" s="3">
        <v>0.1</v>
      </c>
      <c r="P4411" s="2">
        <v>4480</v>
      </c>
      <c r="Q4411" t="s">
        <v>32</v>
      </c>
      <c r="R4411" t="s">
        <v>33</v>
      </c>
      <c r="S4411" t="s">
        <v>34</v>
      </c>
      <c r="T4411" s="4">
        <v>5</v>
      </c>
      <c r="U4411" s="11">
        <f t="shared" si="68"/>
        <v>7596</v>
      </c>
      <c r="V4411" s="11">
        <f>tbl_EcommerceSales[[#This Row],[Gross_Sales]]*tbl_EcommerceSales[[#This Row],[Discount]]</f>
        <v>759.6</v>
      </c>
      <c r="W4411" s="11">
        <f>tbl_EcommerceSales[[#This Row],[Gross_Sales]]-tbl_EcommerceSales[[#This Row],[Discount_Amount]]</f>
        <v>6836.4</v>
      </c>
      <c r="X4411" s="11">
        <f>tbl_EcommerceSales[[#This Row],[Quantity]] * _xlfn.XLOOKUP(tbl_EcommerceSales[[#This Row],[Product_ID]], Product_Master!A:A, Product_Master!F:F)</f>
        <v>4480</v>
      </c>
      <c r="Y4411" s="11">
        <f>tbl_EcommerceSales[[#This Row],[Net_Revenue]]-tbl_EcommerceSales[[#This Row],[Total_Cost]]</f>
        <v>2356.3999999999996</v>
      </c>
      <c r="Z4411" s="9">
        <f>IFERROR(#REF!/tbl_EcommerceSales[[#This Row],[Total_Cost]], 0)</f>
        <v>0</v>
      </c>
      <c r="AA4411" t="str">
        <f>TEXT(tbl_EcommerceSales[[#This Row],[Order_Date]],"mmm")</f>
        <v>Apr</v>
      </c>
      <c r="AB4411">
        <f>YEAR(tbl_EcommerceSales[[#This Row],[Order_Date]])</f>
        <v>2026</v>
      </c>
      <c r="AC4411" t="str">
        <f>IF(tbl_EcommerceSales[[#This Row],[Age]]&lt;18,"Under 18",IF(tbl_EcommerceSales[[#This Row],[Age]]&lt;=25,"18-25",IF(tbl_EcommerceSales[[#This Row],[Age]]&lt;=35,"26-35",IF(tbl_EcommerceSales[[#This Row],[Age]]&lt;=45,"36-45",IF(tbl_EcommerceSales[[#This Row],[Age]]&lt;=55,"46-55","56+")))))</f>
        <v>36-45</v>
      </c>
    </row>
    <row r="4412" spans="1:29" x14ac:dyDescent="0.35">
      <c r="A4412" t="s">
        <v>6530</v>
      </c>
      <c r="B4412" s="7">
        <v>46140</v>
      </c>
      <c r="C4412" t="s">
        <v>6149</v>
      </c>
      <c r="D4412" t="s">
        <v>189</v>
      </c>
      <c r="E4412" t="s">
        <v>48</v>
      </c>
      <c r="F4412">
        <v>22</v>
      </c>
      <c r="G4412" t="s">
        <v>107</v>
      </c>
      <c r="H4412" t="s">
        <v>39</v>
      </c>
      <c r="I4412" t="s">
        <v>73</v>
      </c>
      <c r="J4412" t="s">
        <v>74</v>
      </c>
      <c r="K4412" t="s">
        <v>55</v>
      </c>
      <c r="L4412" t="s">
        <v>75</v>
      </c>
      <c r="M4412">
        <v>2</v>
      </c>
      <c r="N4412" s="2">
        <v>2899</v>
      </c>
      <c r="O4412" s="3">
        <v>0.1</v>
      </c>
      <c r="P4412" s="2">
        <v>3400</v>
      </c>
      <c r="Q4412" t="s">
        <v>44</v>
      </c>
      <c r="R4412" t="s">
        <v>93</v>
      </c>
      <c r="S4412" t="s">
        <v>34</v>
      </c>
      <c r="T4412" s="4">
        <v>5</v>
      </c>
      <c r="U4412" s="11">
        <f t="shared" si="68"/>
        <v>5798</v>
      </c>
      <c r="V4412" s="11">
        <f>tbl_EcommerceSales[[#This Row],[Gross_Sales]]*tbl_EcommerceSales[[#This Row],[Discount]]</f>
        <v>579.80000000000007</v>
      </c>
      <c r="W4412" s="11">
        <f>tbl_EcommerceSales[[#This Row],[Gross_Sales]]-tbl_EcommerceSales[[#This Row],[Discount_Amount]]</f>
        <v>5218.2</v>
      </c>
      <c r="X4412" s="11">
        <f>tbl_EcommerceSales[[#This Row],[Quantity]] * _xlfn.XLOOKUP(tbl_EcommerceSales[[#This Row],[Product_ID]], Product_Master!A:A, Product_Master!F:F)</f>
        <v>3400</v>
      </c>
      <c r="Y4412" s="11">
        <f>tbl_EcommerceSales[[#This Row],[Net_Revenue]]-tbl_EcommerceSales[[#This Row],[Total_Cost]]</f>
        <v>1818.1999999999998</v>
      </c>
      <c r="Z4412" s="9">
        <f>IFERROR(#REF!/tbl_EcommerceSales[[#This Row],[Total_Cost]], 0)</f>
        <v>0</v>
      </c>
      <c r="AA4412" t="str">
        <f>TEXT(tbl_EcommerceSales[[#This Row],[Order_Date]],"mmm")</f>
        <v>Apr</v>
      </c>
      <c r="AB4412">
        <f>YEAR(tbl_EcommerceSales[[#This Row],[Order_Date]])</f>
        <v>2026</v>
      </c>
      <c r="AC4412" t="str">
        <f>IF(tbl_EcommerceSales[[#This Row],[Age]]&lt;18,"Under 18",IF(tbl_EcommerceSales[[#This Row],[Age]]&lt;=25,"18-25",IF(tbl_EcommerceSales[[#This Row],[Age]]&lt;=35,"26-35",IF(tbl_EcommerceSales[[#This Row],[Age]]&lt;=45,"36-45",IF(tbl_EcommerceSales[[#This Row],[Age]]&lt;=55,"46-55","56+")))))</f>
        <v>18-25</v>
      </c>
    </row>
    <row r="4413" spans="1:29" x14ac:dyDescent="0.35">
      <c r="A4413" t="s">
        <v>6531</v>
      </c>
      <c r="B4413" s="7">
        <v>46140</v>
      </c>
      <c r="C4413" t="s">
        <v>4697</v>
      </c>
      <c r="D4413" t="s">
        <v>251</v>
      </c>
      <c r="E4413" t="s">
        <v>48</v>
      </c>
      <c r="F4413">
        <v>23</v>
      </c>
      <c r="G4413" t="s">
        <v>136</v>
      </c>
      <c r="H4413" t="s">
        <v>88</v>
      </c>
      <c r="I4413" t="s">
        <v>338</v>
      </c>
      <c r="J4413" t="s">
        <v>339</v>
      </c>
      <c r="K4413" t="s">
        <v>55</v>
      </c>
      <c r="L4413" t="s">
        <v>56</v>
      </c>
      <c r="M4413">
        <v>2</v>
      </c>
      <c r="N4413" s="2">
        <v>1499</v>
      </c>
      <c r="O4413" s="3">
        <v>0.15</v>
      </c>
      <c r="P4413" s="2">
        <v>1560</v>
      </c>
      <c r="Q4413" t="s">
        <v>123</v>
      </c>
      <c r="R4413" t="s">
        <v>33</v>
      </c>
      <c r="S4413" t="s">
        <v>57</v>
      </c>
      <c r="T4413" s="4">
        <v>5</v>
      </c>
      <c r="U4413" s="11">
        <f t="shared" si="68"/>
        <v>2998</v>
      </c>
      <c r="V4413" s="11">
        <f>tbl_EcommerceSales[[#This Row],[Gross_Sales]]*tbl_EcommerceSales[[#This Row],[Discount]]</f>
        <v>449.7</v>
      </c>
      <c r="W4413" s="11">
        <f>tbl_EcommerceSales[[#This Row],[Gross_Sales]]-tbl_EcommerceSales[[#This Row],[Discount_Amount]]</f>
        <v>2548.3000000000002</v>
      </c>
      <c r="X4413" s="11">
        <f>tbl_EcommerceSales[[#This Row],[Quantity]] * _xlfn.XLOOKUP(tbl_EcommerceSales[[#This Row],[Product_ID]], Product_Master!A:A, Product_Master!F:F)</f>
        <v>1560</v>
      </c>
      <c r="Y4413" s="11">
        <f>tbl_EcommerceSales[[#This Row],[Net_Revenue]]-tbl_EcommerceSales[[#This Row],[Total_Cost]]</f>
        <v>988.30000000000018</v>
      </c>
      <c r="Z4413" s="9">
        <f>IFERROR(#REF!/tbl_EcommerceSales[[#This Row],[Total_Cost]], 0)</f>
        <v>0</v>
      </c>
      <c r="AA4413" t="str">
        <f>TEXT(tbl_EcommerceSales[[#This Row],[Order_Date]],"mmm")</f>
        <v>Apr</v>
      </c>
      <c r="AB4413">
        <f>YEAR(tbl_EcommerceSales[[#This Row],[Order_Date]])</f>
        <v>2026</v>
      </c>
      <c r="AC4413" t="str">
        <f>IF(tbl_EcommerceSales[[#This Row],[Age]]&lt;18,"Under 18",IF(tbl_EcommerceSales[[#This Row],[Age]]&lt;=25,"18-25",IF(tbl_EcommerceSales[[#This Row],[Age]]&lt;=35,"26-35",IF(tbl_EcommerceSales[[#This Row],[Age]]&lt;=45,"36-45",IF(tbl_EcommerceSales[[#This Row],[Age]]&lt;=55,"46-55","56+")))))</f>
        <v>18-25</v>
      </c>
    </row>
    <row r="4414" spans="1:29" x14ac:dyDescent="0.35">
      <c r="A4414" t="s">
        <v>6532</v>
      </c>
      <c r="B4414" s="7">
        <v>46140</v>
      </c>
      <c r="C4414" t="s">
        <v>4748</v>
      </c>
      <c r="D4414" t="s">
        <v>79</v>
      </c>
      <c r="E4414" t="s">
        <v>25</v>
      </c>
      <c r="F4414">
        <v>45</v>
      </c>
      <c r="G4414" t="s">
        <v>122</v>
      </c>
      <c r="H4414" t="s">
        <v>72</v>
      </c>
      <c r="I4414" t="s">
        <v>160</v>
      </c>
      <c r="J4414" t="s">
        <v>161</v>
      </c>
      <c r="K4414" t="s">
        <v>91</v>
      </c>
      <c r="L4414" t="s">
        <v>133</v>
      </c>
      <c r="M4414">
        <v>1</v>
      </c>
      <c r="N4414" s="2">
        <v>1099</v>
      </c>
      <c r="O4414" s="3">
        <v>0.15</v>
      </c>
      <c r="P4414" s="2">
        <v>520</v>
      </c>
      <c r="Q4414" t="s">
        <v>32</v>
      </c>
      <c r="R4414" t="s">
        <v>33</v>
      </c>
      <c r="S4414" t="s">
        <v>34</v>
      </c>
      <c r="T4414" s="4">
        <v>4</v>
      </c>
      <c r="U4414" s="11">
        <f t="shared" si="68"/>
        <v>1099</v>
      </c>
      <c r="V4414" s="11">
        <f>tbl_EcommerceSales[[#This Row],[Gross_Sales]]*tbl_EcommerceSales[[#This Row],[Discount]]</f>
        <v>164.85</v>
      </c>
      <c r="W4414" s="11">
        <f>tbl_EcommerceSales[[#This Row],[Gross_Sales]]-tbl_EcommerceSales[[#This Row],[Discount_Amount]]</f>
        <v>934.15</v>
      </c>
      <c r="X4414" s="11">
        <f>tbl_EcommerceSales[[#This Row],[Quantity]] * _xlfn.XLOOKUP(tbl_EcommerceSales[[#This Row],[Product_ID]], Product_Master!A:A, Product_Master!F:F)</f>
        <v>520</v>
      </c>
      <c r="Y4414" s="11">
        <f>tbl_EcommerceSales[[#This Row],[Net_Revenue]]-tbl_EcommerceSales[[#This Row],[Total_Cost]]</f>
        <v>414.15</v>
      </c>
      <c r="Z4414" s="9">
        <f>IFERROR(#REF!/tbl_EcommerceSales[[#This Row],[Total_Cost]], 0)</f>
        <v>0</v>
      </c>
      <c r="AA4414" t="str">
        <f>TEXT(tbl_EcommerceSales[[#This Row],[Order_Date]],"mmm")</f>
        <v>Apr</v>
      </c>
      <c r="AB4414">
        <f>YEAR(tbl_EcommerceSales[[#This Row],[Order_Date]])</f>
        <v>2026</v>
      </c>
      <c r="AC4414" t="str">
        <f>IF(tbl_EcommerceSales[[#This Row],[Age]]&lt;18,"Under 18",IF(tbl_EcommerceSales[[#This Row],[Age]]&lt;=25,"18-25",IF(tbl_EcommerceSales[[#This Row],[Age]]&lt;=35,"26-35",IF(tbl_EcommerceSales[[#This Row],[Age]]&lt;=45,"36-45",IF(tbl_EcommerceSales[[#This Row],[Age]]&lt;=55,"46-55","56+")))))</f>
        <v>36-45</v>
      </c>
    </row>
    <row r="4415" spans="1:29" x14ac:dyDescent="0.35">
      <c r="A4415" t="s">
        <v>6533</v>
      </c>
      <c r="B4415" s="7">
        <v>46141</v>
      </c>
      <c r="C4415" t="s">
        <v>634</v>
      </c>
      <c r="D4415" t="s">
        <v>251</v>
      </c>
      <c r="E4415" t="s">
        <v>48</v>
      </c>
      <c r="F4415">
        <v>43</v>
      </c>
      <c r="G4415" t="s">
        <v>155</v>
      </c>
      <c r="H4415" t="s">
        <v>88</v>
      </c>
      <c r="I4415" t="s">
        <v>212</v>
      </c>
      <c r="J4415" t="s">
        <v>213</v>
      </c>
      <c r="K4415" t="s">
        <v>177</v>
      </c>
      <c r="L4415" t="s">
        <v>178</v>
      </c>
      <c r="M4415">
        <v>3</v>
      </c>
      <c r="N4415" s="2">
        <v>2499</v>
      </c>
      <c r="O4415" s="3">
        <v>0.1</v>
      </c>
      <c r="P4415" s="2">
        <v>4350</v>
      </c>
      <c r="Q4415" t="s">
        <v>32</v>
      </c>
      <c r="R4415" t="s">
        <v>33</v>
      </c>
      <c r="S4415" t="s">
        <v>57</v>
      </c>
      <c r="T4415" s="4">
        <v>4</v>
      </c>
      <c r="U4415" s="11">
        <f t="shared" si="68"/>
        <v>7497</v>
      </c>
      <c r="V4415" s="11">
        <f>tbl_EcommerceSales[[#This Row],[Gross_Sales]]*tbl_EcommerceSales[[#This Row],[Discount]]</f>
        <v>749.7</v>
      </c>
      <c r="W4415" s="11">
        <f>tbl_EcommerceSales[[#This Row],[Gross_Sales]]-tbl_EcommerceSales[[#This Row],[Discount_Amount]]</f>
        <v>6747.3</v>
      </c>
      <c r="X4415" s="11">
        <f>tbl_EcommerceSales[[#This Row],[Quantity]] * _xlfn.XLOOKUP(tbl_EcommerceSales[[#This Row],[Product_ID]], Product_Master!A:A, Product_Master!F:F)</f>
        <v>4350</v>
      </c>
      <c r="Y4415" s="11">
        <f>tbl_EcommerceSales[[#This Row],[Net_Revenue]]-tbl_EcommerceSales[[#This Row],[Total_Cost]]</f>
        <v>2397.3000000000002</v>
      </c>
      <c r="Z4415" s="9">
        <f>IFERROR(#REF!/tbl_EcommerceSales[[#This Row],[Total_Cost]], 0)</f>
        <v>0</v>
      </c>
      <c r="AA4415" t="str">
        <f>TEXT(tbl_EcommerceSales[[#This Row],[Order_Date]],"mmm")</f>
        <v>Apr</v>
      </c>
      <c r="AB4415">
        <f>YEAR(tbl_EcommerceSales[[#This Row],[Order_Date]])</f>
        <v>2026</v>
      </c>
      <c r="AC4415" t="str">
        <f>IF(tbl_EcommerceSales[[#This Row],[Age]]&lt;18,"Under 18",IF(tbl_EcommerceSales[[#This Row],[Age]]&lt;=25,"18-25",IF(tbl_EcommerceSales[[#This Row],[Age]]&lt;=35,"26-35",IF(tbl_EcommerceSales[[#This Row],[Age]]&lt;=45,"36-45",IF(tbl_EcommerceSales[[#This Row],[Age]]&lt;=55,"46-55","56+")))))</f>
        <v>36-45</v>
      </c>
    </row>
    <row r="4416" spans="1:29" x14ac:dyDescent="0.35">
      <c r="A4416" t="s">
        <v>6534</v>
      </c>
      <c r="B4416" s="7">
        <v>46141</v>
      </c>
      <c r="C4416" t="s">
        <v>3259</v>
      </c>
      <c r="D4416" t="s">
        <v>254</v>
      </c>
      <c r="E4416" t="s">
        <v>48</v>
      </c>
      <c r="F4416">
        <v>33</v>
      </c>
      <c r="G4416" t="s">
        <v>246</v>
      </c>
      <c r="H4416" t="s">
        <v>27</v>
      </c>
      <c r="I4416" t="s">
        <v>53</v>
      </c>
      <c r="J4416" t="s">
        <v>54</v>
      </c>
      <c r="K4416" t="s">
        <v>55</v>
      </c>
      <c r="L4416" t="s">
        <v>56</v>
      </c>
      <c r="M4416">
        <v>2</v>
      </c>
      <c r="N4416" s="2">
        <v>799</v>
      </c>
      <c r="O4416" s="3">
        <v>0.15</v>
      </c>
      <c r="P4416" s="2">
        <v>780</v>
      </c>
      <c r="Q4416" t="s">
        <v>32</v>
      </c>
      <c r="R4416" t="s">
        <v>33</v>
      </c>
      <c r="S4416" t="s">
        <v>57</v>
      </c>
      <c r="T4416" s="4">
        <v>4</v>
      </c>
      <c r="U4416" s="11">
        <f t="shared" si="68"/>
        <v>1598</v>
      </c>
      <c r="V4416" s="11">
        <f>tbl_EcommerceSales[[#This Row],[Gross_Sales]]*tbl_EcommerceSales[[#This Row],[Discount]]</f>
        <v>239.7</v>
      </c>
      <c r="W4416" s="11">
        <f>tbl_EcommerceSales[[#This Row],[Gross_Sales]]-tbl_EcommerceSales[[#This Row],[Discount_Amount]]</f>
        <v>1358.3</v>
      </c>
      <c r="X4416" s="11">
        <f>tbl_EcommerceSales[[#This Row],[Quantity]] * _xlfn.XLOOKUP(tbl_EcommerceSales[[#This Row],[Product_ID]], Product_Master!A:A, Product_Master!F:F)</f>
        <v>780</v>
      </c>
      <c r="Y4416" s="11">
        <f>tbl_EcommerceSales[[#This Row],[Net_Revenue]]-tbl_EcommerceSales[[#This Row],[Total_Cost]]</f>
        <v>578.29999999999995</v>
      </c>
      <c r="Z4416" s="9">
        <f>IFERROR(#REF!/tbl_EcommerceSales[[#This Row],[Total_Cost]], 0)</f>
        <v>0</v>
      </c>
      <c r="AA4416" t="str">
        <f>TEXT(tbl_EcommerceSales[[#This Row],[Order_Date]],"mmm")</f>
        <v>Apr</v>
      </c>
      <c r="AB4416">
        <f>YEAR(tbl_EcommerceSales[[#This Row],[Order_Date]])</f>
        <v>2026</v>
      </c>
      <c r="AC4416" t="str">
        <f>IF(tbl_EcommerceSales[[#This Row],[Age]]&lt;18,"Under 18",IF(tbl_EcommerceSales[[#This Row],[Age]]&lt;=25,"18-25",IF(tbl_EcommerceSales[[#This Row],[Age]]&lt;=35,"26-35",IF(tbl_EcommerceSales[[#This Row],[Age]]&lt;=45,"36-45",IF(tbl_EcommerceSales[[#This Row],[Age]]&lt;=55,"46-55","56+")))))</f>
        <v>26-35</v>
      </c>
    </row>
    <row r="4417" spans="1:29" x14ac:dyDescent="0.35">
      <c r="A4417" t="s">
        <v>6535</v>
      </c>
      <c r="B4417" s="7">
        <v>46141</v>
      </c>
      <c r="C4417" t="s">
        <v>1943</v>
      </c>
      <c r="D4417" t="s">
        <v>102</v>
      </c>
      <c r="E4417" t="s">
        <v>25</v>
      </c>
      <c r="F4417">
        <v>32</v>
      </c>
      <c r="G4417" t="s">
        <v>87</v>
      </c>
      <c r="H4417" t="s">
        <v>88</v>
      </c>
      <c r="I4417" t="s">
        <v>80</v>
      </c>
      <c r="J4417" t="s">
        <v>81</v>
      </c>
      <c r="K4417" t="s">
        <v>82</v>
      </c>
      <c r="L4417" t="s">
        <v>83</v>
      </c>
      <c r="M4417">
        <v>1</v>
      </c>
      <c r="N4417" s="2">
        <v>2499</v>
      </c>
      <c r="O4417" s="3">
        <v>0.1</v>
      </c>
      <c r="P4417" s="2">
        <v>1550</v>
      </c>
      <c r="Q4417" t="s">
        <v>32</v>
      </c>
      <c r="R4417" t="s">
        <v>33</v>
      </c>
      <c r="S4417" t="s">
        <v>34</v>
      </c>
      <c r="T4417" s="4">
        <v>4</v>
      </c>
      <c r="U4417" s="11">
        <f t="shared" si="68"/>
        <v>2499</v>
      </c>
      <c r="V4417" s="11">
        <f>tbl_EcommerceSales[[#This Row],[Gross_Sales]]*tbl_EcommerceSales[[#This Row],[Discount]]</f>
        <v>249.9</v>
      </c>
      <c r="W4417" s="11">
        <f>tbl_EcommerceSales[[#This Row],[Gross_Sales]]-tbl_EcommerceSales[[#This Row],[Discount_Amount]]</f>
        <v>2249.1</v>
      </c>
      <c r="X4417" s="11">
        <f>tbl_EcommerceSales[[#This Row],[Quantity]] * _xlfn.XLOOKUP(tbl_EcommerceSales[[#This Row],[Product_ID]], Product_Master!A:A, Product_Master!F:F)</f>
        <v>1550</v>
      </c>
      <c r="Y4417" s="11">
        <f>tbl_EcommerceSales[[#This Row],[Net_Revenue]]-tbl_EcommerceSales[[#This Row],[Total_Cost]]</f>
        <v>699.09999999999991</v>
      </c>
      <c r="Z4417" s="9">
        <f>IFERROR(#REF!/tbl_EcommerceSales[[#This Row],[Total_Cost]], 0)</f>
        <v>0</v>
      </c>
      <c r="AA4417" t="str">
        <f>TEXT(tbl_EcommerceSales[[#This Row],[Order_Date]],"mmm")</f>
        <v>Apr</v>
      </c>
      <c r="AB4417">
        <f>YEAR(tbl_EcommerceSales[[#This Row],[Order_Date]])</f>
        <v>2026</v>
      </c>
      <c r="AC4417" t="str">
        <f>IF(tbl_EcommerceSales[[#This Row],[Age]]&lt;18,"Under 18",IF(tbl_EcommerceSales[[#This Row],[Age]]&lt;=25,"18-25",IF(tbl_EcommerceSales[[#This Row],[Age]]&lt;=35,"26-35",IF(tbl_EcommerceSales[[#This Row],[Age]]&lt;=45,"36-45",IF(tbl_EcommerceSales[[#This Row],[Age]]&lt;=55,"46-55","56+")))))</f>
        <v>26-35</v>
      </c>
    </row>
    <row r="4418" spans="1:29" x14ac:dyDescent="0.35">
      <c r="A4418" t="s">
        <v>6536</v>
      </c>
      <c r="B4418" s="7">
        <v>46141</v>
      </c>
      <c r="C4418" t="s">
        <v>6537</v>
      </c>
      <c r="D4418" t="s">
        <v>139</v>
      </c>
      <c r="E4418" t="s">
        <v>48</v>
      </c>
      <c r="F4418">
        <v>23</v>
      </c>
      <c r="G4418" t="s">
        <v>142</v>
      </c>
      <c r="H4418" t="s">
        <v>88</v>
      </c>
      <c r="I4418" t="s">
        <v>221</v>
      </c>
      <c r="J4418" t="s">
        <v>222</v>
      </c>
      <c r="K4418" t="s">
        <v>177</v>
      </c>
      <c r="L4418" t="s">
        <v>208</v>
      </c>
      <c r="M4418">
        <v>1</v>
      </c>
      <c r="N4418" s="2">
        <v>1499</v>
      </c>
      <c r="O4418" s="3">
        <v>0.25</v>
      </c>
      <c r="P4418" s="2">
        <v>800</v>
      </c>
      <c r="Q4418" t="s">
        <v>76</v>
      </c>
      <c r="R4418" t="s">
        <v>33</v>
      </c>
      <c r="S4418" t="s">
        <v>34</v>
      </c>
      <c r="T4418" s="4">
        <v>4</v>
      </c>
      <c r="U4418" s="11">
        <f t="shared" ref="U4418:U4481" si="69">M4418*N4418</f>
        <v>1499</v>
      </c>
      <c r="V4418" s="11">
        <f>tbl_EcommerceSales[[#This Row],[Gross_Sales]]*tbl_EcommerceSales[[#This Row],[Discount]]</f>
        <v>374.75</v>
      </c>
      <c r="W4418" s="11">
        <f>tbl_EcommerceSales[[#This Row],[Gross_Sales]]-tbl_EcommerceSales[[#This Row],[Discount_Amount]]</f>
        <v>1124.25</v>
      </c>
      <c r="X4418" s="11">
        <f>tbl_EcommerceSales[[#This Row],[Quantity]] * _xlfn.XLOOKUP(tbl_EcommerceSales[[#This Row],[Product_ID]], Product_Master!A:A, Product_Master!F:F)</f>
        <v>800</v>
      </c>
      <c r="Y4418" s="11">
        <f>tbl_EcommerceSales[[#This Row],[Net_Revenue]]-tbl_EcommerceSales[[#This Row],[Total_Cost]]</f>
        <v>324.25</v>
      </c>
      <c r="Z4418" s="9">
        <f>IFERROR(#REF!/tbl_EcommerceSales[[#This Row],[Total_Cost]], 0)</f>
        <v>0</v>
      </c>
      <c r="AA4418" t="str">
        <f>TEXT(tbl_EcommerceSales[[#This Row],[Order_Date]],"mmm")</f>
        <v>Apr</v>
      </c>
      <c r="AB4418">
        <f>YEAR(tbl_EcommerceSales[[#This Row],[Order_Date]])</f>
        <v>2026</v>
      </c>
      <c r="AC4418" t="str">
        <f>IF(tbl_EcommerceSales[[#This Row],[Age]]&lt;18,"Under 18",IF(tbl_EcommerceSales[[#This Row],[Age]]&lt;=25,"18-25",IF(tbl_EcommerceSales[[#This Row],[Age]]&lt;=35,"26-35",IF(tbl_EcommerceSales[[#This Row],[Age]]&lt;=45,"36-45",IF(tbl_EcommerceSales[[#This Row],[Age]]&lt;=55,"46-55","56+")))))</f>
        <v>18-25</v>
      </c>
    </row>
    <row r="4419" spans="1:29" x14ac:dyDescent="0.35">
      <c r="A4419" t="s">
        <v>6538</v>
      </c>
      <c r="B4419" s="7">
        <v>46141</v>
      </c>
      <c r="C4419" t="s">
        <v>5211</v>
      </c>
      <c r="D4419" t="s">
        <v>110</v>
      </c>
      <c r="E4419" t="s">
        <v>25</v>
      </c>
      <c r="F4419">
        <v>38</v>
      </c>
      <c r="G4419" t="s">
        <v>107</v>
      </c>
      <c r="H4419" t="s">
        <v>39</v>
      </c>
      <c r="I4419" t="s">
        <v>257</v>
      </c>
      <c r="J4419" t="s">
        <v>258</v>
      </c>
      <c r="K4419" t="s">
        <v>55</v>
      </c>
      <c r="L4419" t="s">
        <v>56</v>
      </c>
      <c r="M4419">
        <v>2</v>
      </c>
      <c r="N4419" s="2">
        <v>1999</v>
      </c>
      <c r="O4419" s="3">
        <v>0</v>
      </c>
      <c r="P4419" s="2">
        <v>2100</v>
      </c>
      <c r="Q4419" t="s">
        <v>156</v>
      </c>
      <c r="R4419" t="s">
        <v>33</v>
      </c>
      <c r="S4419" t="s">
        <v>57</v>
      </c>
      <c r="T4419" s="4">
        <v>5</v>
      </c>
      <c r="U4419" s="11">
        <f t="shared" si="69"/>
        <v>3998</v>
      </c>
      <c r="V4419" s="11">
        <f>tbl_EcommerceSales[[#This Row],[Gross_Sales]]*tbl_EcommerceSales[[#This Row],[Discount]]</f>
        <v>0</v>
      </c>
      <c r="W4419" s="11">
        <f>tbl_EcommerceSales[[#This Row],[Gross_Sales]]-tbl_EcommerceSales[[#This Row],[Discount_Amount]]</f>
        <v>3998</v>
      </c>
      <c r="X4419" s="11">
        <f>tbl_EcommerceSales[[#This Row],[Quantity]] * _xlfn.XLOOKUP(tbl_EcommerceSales[[#This Row],[Product_ID]], Product_Master!A:A, Product_Master!F:F)</f>
        <v>2100</v>
      </c>
      <c r="Y4419" s="11">
        <f>tbl_EcommerceSales[[#This Row],[Net_Revenue]]-tbl_EcommerceSales[[#This Row],[Total_Cost]]</f>
        <v>1898</v>
      </c>
      <c r="Z4419" s="9">
        <f>IFERROR(#REF!/tbl_EcommerceSales[[#This Row],[Total_Cost]], 0)</f>
        <v>0</v>
      </c>
      <c r="AA4419" t="str">
        <f>TEXT(tbl_EcommerceSales[[#This Row],[Order_Date]],"mmm")</f>
        <v>Apr</v>
      </c>
      <c r="AB4419">
        <f>YEAR(tbl_EcommerceSales[[#This Row],[Order_Date]])</f>
        <v>2026</v>
      </c>
      <c r="AC4419" t="str">
        <f>IF(tbl_EcommerceSales[[#This Row],[Age]]&lt;18,"Under 18",IF(tbl_EcommerceSales[[#This Row],[Age]]&lt;=25,"18-25",IF(tbl_EcommerceSales[[#This Row],[Age]]&lt;=35,"26-35",IF(tbl_EcommerceSales[[#This Row],[Age]]&lt;=45,"36-45",IF(tbl_EcommerceSales[[#This Row],[Age]]&lt;=55,"46-55","56+")))))</f>
        <v>36-45</v>
      </c>
    </row>
    <row r="4420" spans="1:29" x14ac:dyDescent="0.35">
      <c r="A4420" t="s">
        <v>6539</v>
      </c>
      <c r="B4420" s="7">
        <v>46142</v>
      </c>
      <c r="C4420" t="s">
        <v>309</v>
      </c>
      <c r="D4420" t="s">
        <v>189</v>
      </c>
      <c r="E4420" t="s">
        <v>48</v>
      </c>
      <c r="F4420">
        <v>29</v>
      </c>
      <c r="G4420" t="s">
        <v>171</v>
      </c>
      <c r="H4420" t="s">
        <v>39</v>
      </c>
      <c r="I4420" t="s">
        <v>117</v>
      </c>
      <c r="J4420" t="s">
        <v>118</v>
      </c>
      <c r="K4420" t="s">
        <v>82</v>
      </c>
      <c r="L4420" t="s">
        <v>119</v>
      </c>
      <c r="M4420">
        <v>1</v>
      </c>
      <c r="N4420" s="2">
        <v>3299</v>
      </c>
      <c r="O4420" s="3">
        <v>0</v>
      </c>
      <c r="P4420" s="2">
        <v>2100</v>
      </c>
      <c r="Q4420" t="s">
        <v>32</v>
      </c>
      <c r="R4420" t="s">
        <v>33</v>
      </c>
      <c r="S4420" t="s">
        <v>57</v>
      </c>
      <c r="T4420" s="4">
        <v>4</v>
      </c>
      <c r="U4420" s="11">
        <f t="shared" si="69"/>
        <v>3299</v>
      </c>
      <c r="V4420" s="11">
        <f>tbl_EcommerceSales[[#This Row],[Gross_Sales]]*tbl_EcommerceSales[[#This Row],[Discount]]</f>
        <v>0</v>
      </c>
      <c r="W4420" s="11">
        <f>tbl_EcommerceSales[[#This Row],[Gross_Sales]]-tbl_EcommerceSales[[#This Row],[Discount_Amount]]</f>
        <v>3299</v>
      </c>
      <c r="X4420" s="11">
        <f>tbl_EcommerceSales[[#This Row],[Quantity]] * _xlfn.XLOOKUP(tbl_EcommerceSales[[#This Row],[Product_ID]], Product_Master!A:A, Product_Master!F:F)</f>
        <v>2100</v>
      </c>
      <c r="Y4420" s="11">
        <f>tbl_EcommerceSales[[#This Row],[Net_Revenue]]-tbl_EcommerceSales[[#This Row],[Total_Cost]]</f>
        <v>1199</v>
      </c>
      <c r="Z4420" s="9">
        <f>IFERROR(#REF!/tbl_EcommerceSales[[#This Row],[Total_Cost]], 0)</f>
        <v>0</v>
      </c>
      <c r="AA4420" t="str">
        <f>TEXT(tbl_EcommerceSales[[#This Row],[Order_Date]],"mmm")</f>
        <v>Apr</v>
      </c>
      <c r="AB4420">
        <f>YEAR(tbl_EcommerceSales[[#This Row],[Order_Date]])</f>
        <v>2026</v>
      </c>
      <c r="AC4420" t="str">
        <f>IF(tbl_EcommerceSales[[#This Row],[Age]]&lt;18,"Under 18",IF(tbl_EcommerceSales[[#This Row],[Age]]&lt;=25,"18-25",IF(tbl_EcommerceSales[[#This Row],[Age]]&lt;=35,"26-35",IF(tbl_EcommerceSales[[#This Row],[Age]]&lt;=45,"36-45",IF(tbl_EcommerceSales[[#This Row],[Age]]&lt;=55,"46-55","56+")))))</f>
        <v>26-35</v>
      </c>
    </row>
    <row r="4421" spans="1:29" x14ac:dyDescent="0.35">
      <c r="A4421" t="s">
        <v>6540</v>
      </c>
      <c r="B4421" s="7">
        <v>46142</v>
      </c>
      <c r="C4421" t="s">
        <v>740</v>
      </c>
      <c r="D4421" t="s">
        <v>60</v>
      </c>
      <c r="E4421" t="s">
        <v>25</v>
      </c>
      <c r="F4421">
        <v>35</v>
      </c>
      <c r="G4421" t="s">
        <v>71</v>
      </c>
      <c r="H4421" t="s">
        <v>72</v>
      </c>
      <c r="I4421" t="s">
        <v>165</v>
      </c>
      <c r="J4421" t="s">
        <v>166</v>
      </c>
      <c r="K4421" t="s">
        <v>42</v>
      </c>
      <c r="L4421" t="s">
        <v>167</v>
      </c>
      <c r="M4421">
        <v>2</v>
      </c>
      <c r="N4421" s="2">
        <v>1799</v>
      </c>
      <c r="O4421" s="3">
        <v>0.1</v>
      </c>
      <c r="P4421" s="2">
        <v>1800</v>
      </c>
      <c r="Q4421" t="s">
        <v>123</v>
      </c>
      <c r="R4421" t="s">
        <v>33</v>
      </c>
      <c r="S4421" t="s">
        <v>57</v>
      </c>
      <c r="T4421" s="4">
        <v>5</v>
      </c>
      <c r="U4421" s="11">
        <f t="shared" si="69"/>
        <v>3598</v>
      </c>
      <c r="V4421" s="11">
        <f>tbl_EcommerceSales[[#This Row],[Gross_Sales]]*tbl_EcommerceSales[[#This Row],[Discount]]</f>
        <v>359.8</v>
      </c>
      <c r="W4421" s="11">
        <f>tbl_EcommerceSales[[#This Row],[Gross_Sales]]-tbl_EcommerceSales[[#This Row],[Discount_Amount]]</f>
        <v>3238.2</v>
      </c>
      <c r="X4421" s="11">
        <f>tbl_EcommerceSales[[#This Row],[Quantity]] * _xlfn.XLOOKUP(tbl_EcommerceSales[[#This Row],[Product_ID]], Product_Master!A:A, Product_Master!F:F)</f>
        <v>1800</v>
      </c>
      <c r="Y4421" s="11">
        <f>tbl_EcommerceSales[[#This Row],[Net_Revenue]]-tbl_EcommerceSales[[#This Row],[Total_Cost]]</f>
        <v>1438.1999999999998</v>
      </c>
      <c r="Z4421" s="9">
        <f>IFERROR(#REF!/tbl_EcommerceSales[[#This Row],[Total_Cost]], 0)</f>
        <v>0</v>
      </c>
      <c r="AA4421" t="str">
        <f>TEXT(tbl_EcommerceSales[[#This Row],[Order_Date]],"mmm")</f>
        <v>Apr</v>
      </c>
      <c r="AB4421">
        <f>YEAR(tbl_EcommerceSales[[#This Row],[Order_Date]])</f>
        <v>2026</v>
      </c>
      <c r="AC4421" t="str">
        <f>IF(tbl_EcommerceSales[[#This Row],[Age]]&lt;18,"Under 18",IF(tbl_EcommerceSales[[#This Row],[Age]]&lt;=25,"18-25",IF(tbl_EcommerceSales[[#This Row],[Age]]&lt;=35,"26-35",IF(tbl_EcommerceSales[[#This Row],[Age]]&lt;=45,"36-45",IF(tbl_EcommerceSales[[#This Row],[Age]]&lt;=55,"46-55","56+")))))</f>
        <v>26-35</v>
      </c>
    </row>
    <row r="4422" spans="1:29" x14ac:dyDescent="0.35">
      <c r="A4422" t="s">
        <v>6541</v>
      </c>
      <c r="B4422" s="7">
        <v>46142</v>
      </c>
      <c r="C4422" t="s">
        <v>2252</v>
      </c>
      <c r="D4422" t="s">
        <v>159</v>
      </c>
      <c r="E4422" t="s">
        <v>48</v>
      </c>
      <c r="F4422">
        <v>30</v>
      </c>
      <c r="G4422" t="s">
        <v>289</v>
      </c>
      <c r="H4422" t="s">
        <v>88</v>
      </c>
      <c r="I4422" t="s">
        <v>111</v>
      </c>
      <c r="J4422" t="s">
        <v>112</v>
      </c>
      <c r="K4422" t="s">
        <v>55</v>
      </c>
      <c r="L4422" t="s">
        <v>113</v>
      </c>
      <c r="M4422">
        <v>1</v>
      </c>
      <c r="N4422" s="2">
        <v>1799</v>
      </c>
      <c r="O4422" s="3">
        <v>0.2</v>
      </c>
      <c r="P4422" s="2">
        <v>950</v>
      </c>
      <c r="Q4422" t="s">
        <v>32</v>
      </c>
      <c r="R4422" t="s">
        <v>33</v>
      </c>
      <c r="S4422" t="s">
        <v>57</v>
      </c>
      <c r="T4422" s="4">
        <v>4</v>
      </c>
      <c r="U4422" s="11">
        <f t="shared" si="69"/>
        <v>1799</v>
      </c>
      <c r="V4422" s="11">
        <f>tbl_EcommerceSales[[#This Row],[Gross_Sales]]*tbl_EcommerceSales[[#This Row],[Discount]]</f>
        <v>359.8</v>
      </c>
      <c r="W4422" s="11">
        <f>tbl_EcommerceSales[[#This Row],[Gross_Sales]]-tbl_EcommerceSales[[#This Row],[Discount_Amount]]</f>
        <v>1439.2</v>
      </c>
      <c r="X4422" s="11">
        <f>tbl_EcommerceSales[[#This Row],[Quantity]] * _xlfn.XLOOKUP(tbl_EcommerceSales[[#This Row],[Product_ID]], Product_Master!A:A, Product_Master!F:F)</f>
        <v>950</v>
      </c>
      <c r="Y4422" s="11">
        <f>tbl_EcommerceSales[[#This Row],[Net_Revenue]]-tbl_EcommerceSales[[#This Row],[Total_Cost]]</f>
        <v>489.20000000000005</v>
      </c>
      <c r="Z4422" s="9">
        <f>IFERROR(#REF!/tbl_EcommerceSales[[#This Row],[Total_Cost]], 0)</f>
        <v>0</v>
      </c>
      <c r="AA4422" t="str">
        <f>TEXT(tbl_EcommerceSales[[#This Row],[Order_Date]],"mmm")</f>
        <v>Apr</v>
      </c>
      <c r="AB4422">
        <f>YEAR(tbl_EcommerceSales[[#This Row],[Order_Date]])</f>
        <v>2026</v>
      </c>
      <c r="AC4422" t="str">
        <f>IF(tbl_EcommerceSales[[#This Row],[Age]]&lt;18,"Under 18",IF(tbl_EcommerceSales[[#This Row],[Age]]&lt;=25,"18-25",IF(tbl_EcommerceSales[[#This Row],[Age]]&lt;=35,"26-35",IF(tbl_EcommerceSales[[#This Row],[Age]]&lt;=45,"36-45",IF(tbl_EcommerceSales[[#This Row],[Age]]&lt;=55,"46-55","56+")))))</f>
        <v>26-35</v>
      </c>
    </row>
    <row r="4423" spans="1:29" x14ac:dyDescent="0.35">
      <c r="A4423" t="s">
        <v>6542</v>
      </c>
      <c r="B4423" s="7">
        <v>46142</v>
      </c>
      <c r="C4423" t="s">
        <v>6543</v>
      </c>
      <c r="D4423" t="s">
        <v>232</v>
      </c>
      <c r="E4423" t="s">
        <v>48</v>
      </c>
      <c r="F4423">
        <v>34</v>
      </c>
      <c r="G4423" t="s">
        <v>289</v>
      </c>
      <c r="H4423" t="s">
        <v>88</v>
      </c>
      <c r="I4423" t="s">
        <v>62</v>
      </c>
      <c r="J4423" t="s">
        <v>63</v>
      </c>
      <c r="K4423" t="s">
        <v>42</v>
      </c>
      <c r="L4423" t="s">
        <v>43</v>
      </c>
      <c r="M4423">
        <v>2</v>
      </c>
      <c r="N4423" s="2">
        <v>499</v>
      </c>
      <c r="O4423" s="3">
        <v>0.15</v>
      </c>
      <c r="P4423" s="2">
        <v>440</v>
      </c>
      <c r="Q4423" t="s">
        <v>32</v>
      </c>
      <c r="R4423" t="s">
        <v>33</v>
      </c>
      <c r="S4423" t="s">
        <v>57</v>
      </c>
      <c r="T4423" s="4">
        <v>5</v>
      </c>
      <c r="U4423" s="11">
        <f t="shared" si="69"/>
        <v>998</v>
      </c>
      <c r="V4423" s="11">
        <f>tbl_EcommerceSales[[#This Row],[Gross_Sales]]*tbl_EcommerceSales[[#This Row],[Discount]]</f>
        <v>149.69999999999999</v>
      </c>
      <c r="W4423" s="11">
        <f>tbl_EcommerceSales[[#This Row],[Gross_Sales]]-tbl_EcommerceSales[[#This Row],[Discount_Amount]]</f>
        <v>848.3</v>
      </c>
      <c r="X4423" s="11">
        <f>tbl_EcommerceSales[[#This Row],[Quantity]] * _xlfn.XLOOKUP(tbl_EcommerceSales[[#This Row],[Product_ID]], Product_Master!A:A, Product_Master!F:F)</f>
        <v>440</v>
      </c>
      <c r="Y4423" s="11">
        <f>tbl_EcommerceSales[[#This Row],[Net_Revenue]]-tbl_EcommerceSales[[#This Row],[Total_Cost]]</f>
        <v>408.29999999999995</v>
      </c>
      <c r="Z4423" s="9">
        <f>IFERROR(#REF!/tbl_EcommerceSales[[#This Row],[Total_Cost]], 0)</f>
        <v>0</v>
      </c>
      <c r="AA4423" t="str">
        <f>TEXT(tbl_EcommerceSales[[#This Row],[Order_Date]],"mmm")</f>
        <v>Apr</v>
      </c>
      <c r="AB4423">
        <f>YEAR(tbl_EcommerceSales[[#This Row],[Order_Date]])</f>
        <v>2026</v>
      </c>
      <c r="AC4423" t="str">
        <f>IF(tbl_EcommerceSales[[#This Row],[Age]]&lt;18,"Under 18",IF(tbl_EcommerceSales[[#This Row],[Age]]&lt;=25,"18-25",IF(tbl_EcommerceSales[[#This Row],[Age]]&lt;=35,"26-35",IF(tbl_EcommerceSales[[#This Row],[Age]]&lt;=45,"36-45",IF(tbl_EcommerceSales[[#This Row],[Age]]&lt;=55,"46-55","56+")))))</f>
        <v>26-35</v>
      </c>
    </row>
    <row r="4424" spans="1:29" x14ac:dyDescent="0.35">
      <c r="A4424" t="s">
        <v>6544</v>
      </c>
      <c r="B4424" s="7">
        <v>46142</v>
      </c>
      <c r="C4424" t="s">
        <v>4983</v>
      </c>
      <c r="D4424" t="s">
        <v>170</v>
      </c>
      <c r="E4424" t="s">
        <v>25</v>
      </c>
      <c r="F4424">
        <v>31</v>
      </c>
      <c r="G4424" t="s">
        <v>107</v>
      </c>
      <c r="H4424" t="s">
        <v>39</v>
      </c>
      <c r="I4424" t="s">
        <v>175</v>
      </c>
      <c r="J4424" t="s">
        <v>176</v>
      </c>
      <c r="K4424" t="s">
        <v>177</v>
      </c>
      <c r="L4424" t="s">
        <v>178</v>
      </c>
      <c r="M4424">
        <v>1</v>
      </c>
      <c r="N4424" s="2">
        <v>699</v>
      </c>
      <c r="O4424" s="3">
        <v>0.1</v>
      </c>
      <c r="P4424" s="2">
        <v>320</v>
      </c>
      <c r="Q4424" t="s">
        <v>44</v>
      </c>
      <c r="R4424" t="s">
        <v>33</v>
      </c>
      <c r="S4424" t="s">
        <v>57</v>
      </c>
      <c r="T4424" s="4">
        <v>5</v>
      </c>
      <c r="U4424" s="11">
        <f t="shared" si="69"/>
        <v>699</v>
      </c>
      <c r="V4424" s="11">
        <f>tbl_EcommerceSales[[#This Row],[Gross_Sales]]*tbl_EcommerceSales[[#This Row],[Discount]]</f>
        <v>69.900000000000006</v>
      </c>
      <c r="W4424" s="11">
        <f>tbl_EcommerceSales[[#This Row],[Gross_Sales]]-tbl_EcommerceSales[[#This Row],[Discount_Amount]]</f>
        <v>629.1</v>
      </c>
      <c r="X4424" s="11">
        <f>tbl_EcommerceSales[[#This Row],[Quantity]] * _xlfn.XLOOKUP(tbl_EcommerceSales[[#This Row],[Product_ID]], Product_Master!A:A, Product_Master!F:F)</f>
        <v>320</v>
      </c>
      <c r="Y4424" s="11">
        <f>tbl_EcommerceSales[[#This Row],[Net_Revenue]]-tbl_EcommerceSales[[#This Row],[Total_Cost]]</f>
        <v>309.10000000000002</v>
      </c>
      <c r="Z4424" s="9">
        <f>IFERROR(#REF!/tbl_EcommerceSales[[#This Row],[Total_Cost]], 0)</f>
        <v>0</v>
      </c>
      <c r="AA4424" t="str">
        <f>TEXT(tbl_EcommerceSales[[#This Row],[Order_Date]],"mmm")</f>
        <v>Apr</v>
      </c>
      <c r="AB4424">
        <f>YEAR(tbl_EcommerceSales[[#This Row],[Order_Date]])</f>
        <v>2026</v>
      </c>
      <c r="AC4424" t="str">
        <f>IF(tbl_EcommerceSales[[#This Row],[Age]]&lt;18,"Under 18",IF(tbl_EcommerceSales[[#This Row],[Age]]&lt;=25,"18-25",IF(tbl_EcommerceSales[[#This Row],[Age]]&lt;=35,"26-35",IF(tbl_EcommerceSales[[#This Row],[Age]]&lt;=45,"36-45",IF(tbl_EcommerceSales[[#This Row],[Age]]&lt;=55,"46-55","56+")))))</f>
        <v>26-35</v>
      </c>
    </row>
    <row r="4425" spans="1:29" x14ac:dyDescent="0.35">
      <c r="A4425" t="s">
        <v>6545</v>
      </c>
      <c r="B4425" s="7">
        <v>46142</v>
      </c>
      <c r="C4425" t="s">
        <v>2248</v>
      </c>
      <c r="D4425" t="s">
        <v>116</v>
      </c>
      <c r="E4425" t="s">
        <v>48</v>
      </c>
      <c r="F4425">
        <v>25</v>
      </c>
      <c r="G4425" t="s">
        <v>26</v>
      </c>
      <c r="H4425" t="s">
        <v>27</v>
      </c>
      <c r="I4425" t="s">
        <v>349</v>
      </c>
      <c r="J4425" t="s">
        <v>350</v>
      </c>
      <c r="K4425" t="s">
        <v>82</v>
      </c>
      <c r="L4425" t="s">
        <v>238</v>
      </c>
      <c r="M4425">
        <v>1</v>
      </c>
      <c r="N4425" s="2">
        <v>1599</v>
      </c>
      <c r="O4425" s="3">
        <v>0.2</v>
      </c>
      <c r="P4425" s="2">
        <v>920</v>
      </c>
      <c r="Q4425" t="s">
        <v>44</v>
      </c>
      <c r="R4425" t="s">
        <v>33</v>
      </c>
      <c r="S4425" t="s">
        <v>57</v>
      </c>
      <c r="T4425" s="4">
        <v>5</v>
      </c>
      <c r="U4425" s="11">
        <f t="shared" si="69"/>
        <v>1599</v>
      </c>
      <c r="V4425" s="11">
        <f>tbl_EcommerceSales[[#This Row],[Gross_Sales]]*tbl_EcommerceSales[[#This Row],[Discount]]</f>
        <v>319.8</v>
      </c>
      <c r="W4425" s="11">
        <f>tbl_EcommerceSales[[#This Row],[Gross_Sales]]-tbl_EcommerceSales[[#This Row],[Discount_Amount]]</f>
        <v>1279.2</v>
      </c>
      <c r="X4425" s="11">
        <f>tbl_EcommerceSales[[#This Row],[Quantity]] * _xlfn.XLOOKUP(tbl_EcommerceSales[[#This Row],[Product_ID]], Product_Master!A:A, Product_Master!F:F)</f>
        <v>920</v>
      </c>
      <c r="Y4425" s="11">
        <f>tbl_EcommerceSales[[#This Row],[Net_Revenue]]-tbl_EcommerceSales[[#This Row],[Total_Cost]]</f>
        <v>359.20000000000005</v>
      </c>
      <c r="Z4425" s="9">
        <f>IFERROR(#REF!/tbl_EcommerceSales[[#This Row],[Total_Cost]], 0)</f>
        <v>0</v>
      </c>
      <c r="AA4425" t="str">
        <f>TEXT(tbl_EcommerceSales[[#This Row],[Order_Date]],"mmm")</f>
        <v>Apr</v>
      </c>
      <c r="AB4425">
        <f>YEAR(tbl_EcommerceSales[[#This Row],[Order_Date]])</f>
        <v>2026</v>
      </c>
      <c r="AC4425" t="str">
        <f>IF(tbl_EcommerceSales[[#This Row],[Age]]&lt;18,"Under 18",IF(tbl_EcommerceSales[[#This Row],[Age]]&lt;=25,"18-25",IF(tbl_EcommerceSales[[#This Row],[Age]]&lt;=35,"26-35",IF(tbl_EcommerceSales[[#This Row],[Age]]&lt;=45,"36-45",IF(tbl_EcommerceSales[[#This Row],[Age]]&lt;=55,"46-55","56+")))))</f>
        <v>18-25</v>
      </c>
    </row>
    <row r="4426" spans="1:29" x14ac:dyDescent="0.35">
      <c r="A4426" t="s">
        <v>6546</v>
      </c>
      <c r="B4426" s="7">
        <v>46142</v>
      </c>
      <c r="C4426" t="s">
        <v>5370</v>
      </c>
      <c r="D4426" t="s">
        <v>116</v>
      </c>
      <c r="E4426" t="s">
        <v>48</v>
      </c>
      <c r="F4426">
        <v>30</v>
      </c>
      <c r="G4426" t="s">
        <v>142</v>
      </c>
      <c r="H4426" t="s">
        <v>88</v>
      </c>
      <c r="I4426" t="s">
        <v>175</v>
      </c>
      <c r="J4426" t="s">
        <v>176</v>
      </c>
      <c r="K4426" t="s">
        <v>177</v>
      </c>
      <c r="L4426" t="s">
        <v>178</v>
      </c>
      <c r="M4426">
        <v>1</v>
      </c>
      <c r="N4426" s="2">
        <v>699</v>
      </c>
      <c r="O4426" s="3">
        <v>0.2</v>
      </c>
      <c r="P4426" s="2">
        <v>320</v>
      </c>
      <c r="Q4426" t="s">
        <v>32</v>
      </c>
      <c r="R4426" t="s">
        <v>33</v>
      </c>
      <c r="S4426" t="s">
        <v>34</v>
      </c>
      <c r="T4426" s="4">
        <v>5</v>
      </c>
      <c r="U4426" s="11">
        <f t="shared" si="69"/>
        <v>699</v>
      </c>
      <c r="V4426" s="11">
        <f>tbl_EcommerceSales[[#This Row],[Gross_Sales]]*tbl_EcommerceSales[[#This Row],[Discount]]</f>
        <v>139.80000000000001</v>
      </c>
      <c r="W4426" s="11">
        <f>tbl_EcommerceSales[[#This Row],[Gross_Sales]]-tbl_EcommerceSales[[#This Row],[Discount_Amount]]</f>
        <v>559.20000000000005</v>
      </c>
      <c r="X4426" s="11">
        <f>tbl_EcommerceSales[[#This Row],[Quantity]] * _xlfn.XLOOKUP(tbl_EcommerceSales[[#This Row],[Product_ID]], Product_Master!A:A, Product_Master!F:F)</f>
        <v>320</v>
      </c>
      <c r="Y4426" s="11">
        <f>tbl_EcommerceSales[[#This Row],[Net_Revenue]]-tbl_EcommerceSales[[#This Row],[Total_Cost]]</f>
        <v>239.20000000000005</v>
      </c>
      <c r="Z4426" s="9">
        <f>IFERROR(#REF!/tbl_EcommerceSales[[#This Row],[Total_Cost]], 0)</f>
        <v>0</v>
      </c>
      <c r="AA4426" t="str">
        <f>TEXT(tbl_EcommerceSales[[#This Row],[Order_Date]],"mmm")</f>
        <v>Apr</v>
      </c>
      <c r="AB4426">
        <f>YEAR(tbl_EcommerceSales[[#This Row],[Order_Date]])</f>
        <v>2026</v>
      </c>
      <c r="AC4426" t="str">
        <f>IF(tbl_EcommerceSales[[#This Row],[Age]]&lt;18,"Under 18",IF(tbl_EcommerceSales[[#This Row],[Age]]&lt;=25,"18-25",IF(tbl_EcommerceSales[[#This Row],[Age]]&lt;=35,"26-35",IF(tbl_EcommerceSales[[#This Row],[Age]]&lt;=45,"36-45",IF(tbl_EcommerceSales[[#This Row],[Age]]&lt;=55,"46-55","56+")))))</f>
        <v>26-35</v>
      </c>
    </row>
    <row r="4427" spans="1:29" x14ac:dyDescent="0.35">
      <c r="A4427" t="s">
        <v>6547</v>
      </c>
      <c r="B4427" s="7">
        <v>46142</v>
      </c>
      <c r="C4427" t="s">
        <v>428</v>
      </c>
      <c r="D4427" t="s">
        <v>232</v>
      </c>
      <c r="E4427" t="s">
        <v>48</v>
      </c>
      <c r="F4427">
        <v>26</v>
      </c>
      <c r="G4427" t="s">
        <v>103</v>
      </c>
      <c r="H4427" t="s">
        <v>27</v>
      </c>
      <c r="I4427" t="s">
        <v>241</v>
      </c>
      <c r="J4427" t="s">
        <v>242</v>
      </c>
      <c r="K4427" t="s">
        <v>42</v>
      </c>
      <c r="L4427" t="s">
        <v>243</v>
      </c>
      <c r="M4427">
        <v>3</v>
      </c>
      <c r="N4427" s="2">
        <v>649</v>
      </c>
      <c r="O4427" s="3">
        <v>0.15</v>
      </c>
      <c r="P4427" s="2">
        <v>870</v>
      </c>
      <c r="Q4427" t="s">
        <v>32</v>
      </c>
      <c r="R4427" t="s">
        <v>33</v>
      </c>
      <c r="S4427" t="s">
        <v>34</v>
      </c>
      <c r="T4427" s="4">
        <v>5</v>
      </c>
      <c r="U4427" s="11">
        <f t="shared" si="69"/>
        <v>1947</v>
      </c>
      <c r="V4427" s="11">
        <f>tbl_EcommerceSales[[#This Row],[Gross_Sales]]*tbl_EcommerceSales[[#This Row],[Discount]]</f>
        <v>292.05</v>
      </c>
      <c r="W4427" s="11">
        <f>tbl_EcommerceSales[[#This Row],[Gross_Sales]]-tbl_EcommerceSales[[#This Row],[Discount_Amount]]</f>
        <v>1654.95</v>
      </c>
      <c r="X4427" s="11">
        <f>tbl_EcommerceSales[[#This Row],[Quantity]] * _xlfn.XLOOKUP(tbl_EcommerceSales[[#This Row],[Product_ID]], Product_Master!A:A, Product_Master!F:F)</f>
        <v>870</v>
      </c>
      <c r="Y4427" s="11">
        <f>tbl_EcommerceSales[[#This Row],[Net_Revenue]]-tbl_EcommerceSales[[#This Row],[Total_Cost]]</f>
        <v>784.95</v>
      </c>
      <c r="Z4427" s="9">
        <f>IFERROR(#REF!/tbl_EcommerceSales[[#This Row],[Total_Cost]], 0)</f>
        <v>0</v>
      </c>
      <c r="AA4427" t="str">
        <f>TEXT(tbl_EcommerceSales[[#This Row],[Order_Date]],"mmm")</f>
        <v>Apr</v>
      </c>
      <c r="AB4427">
        <f>YEAR(tbl_EcommerceSales[[#This Row],[Order_Date]])</f>
        <v>2026</v>
      </c>
      <c r="AC4427" t="str">
        <f>IF(tbl_EcommerceSales[[#This Row],[Age]]&lt;18,"Under 18",IF(tbl_EcommerceSales[[#This Row],[Age]]&lt;=25,"18-25",IF(tbl_EcommerceSales[[#This Row],[Age]]&lt;=35,"26-35",IF(tbl_EcommerceSales[[#This Row],[Age]]&lt;=45,"36-45",IF(tbl_EcommerceSales[[#This Row],[Age]]&lt;=55,"46-55","56+")))))</f>
        <v>26-35</v>
      </c>
    </row>
    <row r="4428" spans="1:29" x14ac:dyDescent="0.35">
      <c r="A4428" t="s">
        <v>6548</v>
      </c>
      <c r="B4428" s="7">
        <v>46142</v>
      </c>
      <c r="C4428" t="s">
        <v>2682</v>
      </c>
      <c r="D4428" t="s">
        <v>66</v>
      </c>
      <c r="E4428" t="s">
        <v>25</v>
      </c>
      <c r="F4428">
        <v>37</v>
      </c>
      <c r="G4428" t="s">
        <v>246</v>
      </c>
      <c r="H4428" t="s">
        <v>27</v>
      </c>
      <c r="I4428" t="s">
        <v>290</v>
      </c>
      <c r="J4428" t="s">
        <v>291</v>
      </c>
      <c r="K4428" t="s">
        <v>30</v>
      </c>
      <c r="L4428" t="s">
        <v>31</v>
      </c>
      <c r="M4428">
        <v>1</v>
      </c>
      <c r="N4428" s="2">
        <v>3499</v>
      </c>
      <c r="O4428" s="3">
        <v>0.1</v>
      </c>
      <c r="P4428" s="2">
        <v>2250</v>
      </c>
      <c r="Q4428" t="s">
        <v>123</v>
      </c>
      <c r="R4428" t="s">
        <v>162</v>
      </c>
      <c r="S4428" t="s">
        <v>57</v>
      </c>
      <c r="T4428" s="4"/>
      <c r="U4428" s="11">
        <f t="shared" si="69"/>
        <v>3499</v>
      </c>
      <c r="V4428" s="11">
        <f>tbl_EcommerceSales[[#This Row],[Gross_Sales]]*tbl_EcommerceSales[[#This Row],[Discount]]</f>
        <v>349.90000000000003</v>
      </c>
      <c r="W4428" s="11">
        <f>tbl_EcommerceSales[[#This Row],[Gross_Sales]]-tbl_EcommerceSales[[#This Row],[Discount_Amount]]</f>
        <v>3149.1</v>
      </c>
      <c r="X4428" s="11">
        <f>tbl_EcommerceSales[[#This Row],[Quantity]] * _xlfn.XLOOKUP(tbl_EcommerceSales[[#This Row],[Product_ID]], Product_Master!A:A, Product_Master!F:F)</f>
        <v>2250</v>
      </c>
      <c r="Y4428" s="11">
        <f>tbl_EcommerceSales[[#This Row],[Net_Revenue]]-tbl_EcommerceSales[[#This Row],[Total_Cost]]</f>
        <v>899.09999999999991</v>
      </c>
      <c r="Z4428" s="9">
        <f>IFERROR(#REF!/tbl_EcommerceSales[[#This Row],[Total_Cost]], 0)</f>
        <v>0</v>
      </c>
      <c r="AA4428" t="str">
        <f>TEXT(tbl_EcommerceSales[[#This Row],[Order_Date]],"mmm")</f>
        <v>Apr</v>
      </c>
      <c r="AB4428">
        <f>YEAR(tbl_EcommerceSales[[#This Row],[Order_Date]])</f>
        <v>2026</v>
      </c>
      <c r="AC4428" t="str">
        <f>IF(tbl_EcommerceSales[[#This Row],[Age]]&lt;18,"Under 18",IF(tbl_EcommerceSales[[#This Row],[Age]]&lt;=25,"18-25",IF(tbl_EcommerceSales[[#This Row],[Age]]&lt;=35,"26-35",IF(tbl_EcommerceSales[[#This Row],[Age]]&lt;=45,"36-45",IF(tbl_EcommerceSales[[#This Row],[Age]]&lt;=55,"46-55","56+")))))</f>
        <v>36-45</v>
      </c>
    </row>
    <row r="4429" spans="1:29" x14ac:dyDescent="0.35">
      <c r="A4429" t="s">
        <v>6549</v>
      </c>
      <c r="B4429" s="7">
        <v>46142</v>
      </c>
      <c r="C4429" t="s">
        <v>1415</v>
      </c>
      <c r="D4429" t="s">
        <v>232</v>
      </c>
      <c r="E4429" t="s">
        <v>48</v>
      </c>
      <c r="F4429">
        <v>18</v>
      </c>
      <c r="G4429" t="s">
        <v>96</v>
      </c>
      <c r="H4429" t="s">
        <v>39</v>
      </c>
      <c r="I4429" t="s">
        <v>131</v>
      </c>
      <c r="J4429" t="s">
        <v>132</v>
      </c>
      <c r="K4429" t="s">
        <v>91</v>
      </c>
      <c r="L4429" t="s">
        <v>133</v>
      </c>
      <c r="M4429">
        <v>1</v>
      </c>
      <c r="N4429" s="2">
        <v>1299</v>
      </c>
      <c r="O4429" s="3">
        <v>0.1</v>
      </c>
      <c r="P4429" s="2">
        <v>610</v>
      </c>
      <c r="Q4429" t="s">
        <v>156</v>
      </c>
      <c r="R4429" t="s">
        <v>33</v>
      </c>
      <c r="S4429" t="s">
        <v>34</v>
      </c>
      <c r="T4429" s="4">
        <v>5</v>
      </c>
      <c r="U4429" s="11">
        <f t="shared" si="69"/>
        <v>1299</v>
      </c>
      <c r="V4429" s="11">
        <f>tbl_EcommerceSales[[#This Row],[Gross_Sales]]*tbl_EcommerceSales[[#This Row],[Discount]]</f>
        <v>129.9</v>
      </c>
      <c r="W4429" s="11">
        <f>tbl_EcommerceSales[[#This Row],[Gross_Sales]]-tbl_EcommerceSales[[#This Row],[Discount_Amount]]</f>
        <v>1169.0999999999999</v>
      </c>
      <c r="X4429" s="11">
        <f>tbl_EcommerceSales[[#This Row],[Quantity]] * _xlfn.XLOOKUP(tbl_EcommerceSales[[#This Row],[Product_ID]], Product_Master!A:A, Product_Master!F:F)</f>
        <v>610</v>
      </c>
      <c r="Y4429" s="11">
        <f>tbl_EcommerceSales[[#This Row],[Net_Revenue]]-tbl_EcommerceSales[[#This Row],[Total_Cost]]</f>
        <v>559.09999999999991</v>
      </c>
      <c r="Z4429" s="9">
        <f>IFERROR(#REF!/tbl_EcommerceSales[[#This Row],[Total_Cost]], 0)</f>
        <v>0</v>
      </c>
      <c r="AA4429" t="str">
        <f>TEXT(tbl_EcommerceSales[[#This Row],[Order_Date]],"mmm")</f>
        <v>Apr</v>
      </c>
      <c r="AB4429">
        <f>YEAR(tbl_EcommerceSales[[#This Row],[Order_Date]])</f>
        <v>2026</v>
      </c>
      <c r="AC4429" t="str">
        <f>IF(tbl_EcommerceSales[[#This Row],[Age]]&lt;18,"Under 18",IF(tbl_EcommerceSales[[#This Row],[Age]]&lt;=25,"18-25",IF(tbl_EcommerceSales[[#This Row],[Age]]&lt;=35,"26-35",IF(tbl_EcommerceSales[[#This Row],[Age]]&lt;=45,"36-45",IF(tbl_EcommerceSales[[#This Row],[Age]]&lt;=55,"46-55","56+")))))</f>
        <v>18-25</v>
      </c>
    </row>
    <row r="4430" spans="1:29" x14ac:dyDescent="0.35">
      <c r="A4430" t="s">
        <v>6550</v>
      </c>
      <c r="B4430" s="7">
        <v>46142</v>
      </c>
      <c r="C4430" t="s">
        <v>752</v>
      </c>
      <c r="D4430" t="s">
        <v>342</v>
      </c>
      <c r="E4430" t="s">
        <v>48</v>
      </c>
      <c r="F4430">
        <v>31</v>
      </c>
      <c r="G4430" t="s">
        <v>103</v>
      </c>
      <c r="H4430" t="s">
        <v>27</v>
      </c>
      <c r="I4430" t="s">
        <v>160</v>
      </c>
      <c r="J4430" t="s">
        <v>161</v>
      </c>
      <c r="K4430" t="s">
        <v>91</v>
      </c>
      <c r="L4430" t="s">
        <v>133</v>
      </c>
      <c r="M4430">
        <v>1</v>
      </c>
      <c r="N4430" s="2">
        <v>1099</v>
      </c>
      <c r="O4430" s="3">
        <v>0</v>
      </c>
      <c r="P4430" s="2">
        <v>520</v>
      </c>
      <c r="Q4430" t="s">
        <v>156</v>
      </c>
      <c r="R4430" t="s">
        <v>33</v>
      </c>
      <c r="S4430" t="s">
        <v>34</v>
      </c>
      <c r="T4430" s="4">
        <v>5</v>
      </c>
      <c r="U4430" s="11">
        <f t="shared" si="69"/>
        <v>1099</v>
      </c>
      <c r="V4430" s="11">
        <f>tbl_EcommerceSales[[#This Row],[Gross_Sales]]*tbl_EcommerceSales[[#This Row],[Discount]]</f>
        <v>0</v>
      </c>
      <c r="W4430" s="11">
        <f>tbl_EcommerceSales[[#This Row],[Gross_Sales]]-tbl_EcommerceSales[[#This Row],[Discount_Amount]]</f>
        <v>1099</v>
      </c>
      <c r="X4430" s="11">
        <f>tbl_EcommerceSales[[#This Row],[Quantity]] * _xlfn.XLOOKUP(tbl_EcommerceSales[[#This Row],[Product_ID]], Product_Master!A:A, Product_Master!F:F)</f>
        <v>520</v>
      </c>
      <c r="Y4430" s="11">
        <f>tbl_EcommerceSales[[#This Row],[Net_Revenue]]-tbl_EcommerceSales[[#This Row],[Total_Cost]]</f>
        <v>579</v>
      </c>
      <c r="Z4430" s="9">
        <f>IFERROR(#REF!/tbl_EcommerceSales[[#This Row],[Total_Cost]], 0)</f>
        <v>0</v>
      </c>
      <c r="AA4430" t="str">
        <f>TEXT(tbl_EcommerceSales[[#This Row],[Order_Date]],"mmm")</f>
        <v>Apr</v>
      </c>
      <c r="AB4430">
        <f>YEAR(tbl_EcommerceSales[[#This Row],[Order_Date]])</f>
        <v>2026</v>
      </c>
      <c r="AC4430" t="str">
        <f>IF(tbl_EcommerceSales[[#This Row],[Age]]&lt;18,"Under 18",IF(tbl_EcommerceSales[[#This Row],[Age]]&lt;=25,"18-25",IF(tbl_EcommerceSales[[#This Row],[Age]]&lt;=35,"26-35",IF(tbl_EcommerceSales[[#This Row],[Age]]&lt;=45,"36-45",IF(tbl_EcommerceSales[[#This Row],[Age]]&lt;=55,"46-55","56+")))))</f>
        <v>26-35</v>
      </c>
    </row>
    <row r="4431" spans="1:29" x14ac:dyDescent="0.35">
      <c r="A4431" t="s">
        <v>6551</v>
      </c>
      <c r="B4431" s="7">
        <v>46142</v>
      </c>
      <c r="C4431" t="s">
        <v>874</v>
      </c>
      <c r="D4431" t="s">
        <v>116</v>
      </c>
      <c r="E4431" t="s">
        <v>48</v>
      </c>
      <c r="F4431">
        <v>32</v>
      </c>
      <c r="G4431" t="s">
        <v>174</v>
      </c>
      <c r="H4431" t="s">
        <v>39</v>
      </c>
      <c r="I4431" t="s">
        <v>28</v>
      </c>
      <c r="J4431" t="s">
        <v>29</v>
      </c>
      <c r="K4431" t="s">
        <v>30</v>
      </c>
      <c r="L4431" t="s">
        <v>31</v>
      </c>
      <c r="M4431">
        <v>2</v>
      </c>
      <c r="N4431" s="2">
        <v>5999</v>
      </c>
      <c r="O4431" s="3">
        <v>0.05</v>
      </c>
      <c r="P4431" s="2">
        <v>7800</v>
      </c>
      <c r="Q4431" t="s">
        <v>156</v>
      </c>
      <c r="R4431" t="s">
        <v>33</v>
      </c>
      <c r="S4431" t="s">
        <v>34</v>
      </c>
      <c r="T4431" s="4">
        <v>4</v>
      </c>
      <c r="U4431" s="11">
        <f t="shared" si="69"/>
        <v>11998</v>
      </c>
      <c r="V4431" s="11">
        <f>tbl_EcommerceSales[[#This Row],[Gross_Sales]]*tbl_EcommerceSales[[#This Row],[Discount]]</f>
        <v>599.9</v>
      </c>
      <c r="W4431" s="11">
        <f>tbl_EcommerceSales[[#This Row],[Gross_Sales]]-tbl_EcommerceSales[[#This Row],[Discount_Amount]]</f>
        <v>11398.1</v>
      </c>
      <c r="X4431" s="11">
        <f>tbl_EcommerceSales[[#This Row],[Quantity]] * _xlfn.XLOOKUP(tbl_EcommerceSales[[#This Row],[Product_ID]], Product_Master!A:A, Product_Master!F:F)</f>
        <v>7800</v>
      </c>
      <c r="Y4431" s="11">
        <f>tbl_EcommerceSales[[#This Row],[Net_Revenue]]-tbl_EcommerceSales[[#This Row],[Total_Cost]]</f>
        <v>3598.1000000000004</v>
      </c>
      <c r="Z4431" s="9">
        <f>IFERROR(#REF!/tbl_EcommerceSales[[#This Row],[Total_Cost]], 0)</f>
        <v>0</v>
      </c>
      <c r="AA4431" t="str">
        <f>TEXT(tbl_EcommerceSales[[#This Row],[Order_Date]],"mmm")</f>
        <v>Apr</v>
      </c>
      <c r="AB4431">
        <f>YEAR(tbl_EcommerceSales[[#This Row],[Order_Date]])</f>
        <v>2026</v>
      </c>
      <c r="AC4431" t="str">
        <f>IF(tbl_EcommerceSales[[#This Row],[Age]]&lt;18,"Under 18",IF(tbl_EcommerceSales[[#This Row],[Age]]&lt;=25,"18-25",IF(tbl_EcommerceSales[[#This Row],[Age]]&lt;=35,"26-35",IF(tbl_EcommerceSales[[#This Row],[Age]]&lt;=45,"36-45",IF(tbl_EcommerceSales[[#This Row],[Age]]&lt;=55,"46-55","56+")))))</f>
        <v>26-35</v>
      </c>
    </row>
    <row r="4432" spans="1:29" x14ac:dyDescent="0.35">
      <c r="A4432" t="s">
        <v>6552</v>
      </c>
      <c r="B4432" s="7">
        <v>46142</v>
      </c>
      <c r="C4432" t="s">
        <v>593</v>
      </c>
      <c r="D4432" t="s">
        <v>312</v>
      </c>
      <c r="E4432" t="s">
        <v>48</v>
      </c>
      <c r="F4432">
        <v>29</v>
      </c>
      <c r="G4432" t="s">
        <v>71</v>
      </c>
      <c r="H4432" t="s">
        <v>72</v>
      </c>
      <c r="I4432" t="s">
        <v>40</v>
      </c>
      <c r="J4432" t="s">
        <v>41</v>
      </c>
      <c r="K4432" t="s">
        <v>42</v>
      </c>
      <c r="L4432" t="s">
        <v>43</v>
      </c>
      <c r="M4432">
        <v>3</v>
      </c>
      <c r="N4432" s="2">
        <v>699</v>
      </c>
      <c r="O4432" s="3">
        <v>0.1</v>
      </c>
      <c r="P4432" s="2">
        <v>930</v>
      </c>
      <c r="Q4432" t="s">
        <v>32</v>
      </c>
      <c r="R4432" t="s">
        <v>33</v>
      </c>
      <c r="S4432" t="s">
        <v>57</v>
      </c>
      <c r="T4432" s="4">
        <v>5</v>
      </c>
      <c r="U4432" s="11">
        <f t="shared" si="69"/>
        <v>2097</v>
      </c>
      <c r="V4432" s="11">
        <f>tbl_EcommerceSales[[#This Row],[Gross_Sales]]*tbl_EcommerceSales[[#This Row],[Discount]]</f>
        <v>209.70000000000002</v>
      </c>
      <c r="W4432" s="11">
        <f>tbl_EcommerceSales[[#This Row],[Gross_Sales]]-tbl_EcommerceSales[[#This Row],[Discount_Amount]]</f>
        <v>1887.3</v>
      </c>
      <c r="X4432" s="11">
        <f>tbl_EcommerceSales[[#This Row],[Quantity]] * _xlfn.XLOOKUP(tbl_EcommerceSales[[#This Row],[Product_ID]], Product_Master!A:A, Product_Master!F:F)</f>
        <v>930</v>
      </c>
      <c r="Y4432" s="11">
        <f>tbl_EcommerceSales[[#This Row],[Net_Revenue]]-tbl_EcommerceSales[[#This Row],[Total_Cost]]</f>
        <v>957.3</v>
      </c>
      <c r="Z4432" s="9">
        <f>IFERROR(#REF!/tbl_EcommerceSales[[#This Row],[Total_Cost]], 0)</f>
        <v>0</v>
      </c>
      <c r="AA4432" t="str">
        <f>TEXT(tbl_EcommerceSales[[#This Row],[Order_Date]],"mmm")</f>
        <v>Apr</v>
      </c>
      <c r="AB4432">
        <f>YEAR(tbl_EcommerceSales[[#This Row],[Order_Date]])</f>
        <v>2026</v>
      </c>
      <c r="AC4432" t="str">
        <f>IF(tbl_EcommerceSales[[#This Row],[Age]]&lt;18,"Under 18",IF(tbl_EcommerceSales[[#This Row],[Age]]&lt;=25,"18-25",IF(tbl_EcommerceSales[[#This Row],[Age]]&lt;=35,"26-35",IF(tbl_EcommerceSales[[#This Row],[Age]]&lt;=45,"36-45",IF(tbl_EcommerceSales[[#This Row],[Age]]&lt;=55,"46-55","56+")))))</f>
        <v>26-35</v>
      </c>
    </row>
    <row r="4433" spans="1:29" x14ac:dyDescent="0.35">
      <c r="A4433" t="s">
        <v>6553</v>
      </c>
      <c r="B4433" s="7">
        <v>46142</v>
      </c>
      <c r="C4433" t="s">
        <v>2309</v>
      </c>
      <c r="D4433" t="s">
        <v>254</v>
      </c>
      <c r="E4433" t="s">
        <v>48</v>
      </c>
      <c r="F4433">
        <v>28</v>
      </c>
      <c r="G4433" t="s">
        <v>96</v>
      </c>
      <c r="H4433" t="s">
        <v>39</v>
      </c>
      <c r="I4433" t="s">
        <v>89</v>
      </c>
      <c r="J4433" t="s">
        <v>90</v>
      </c>
      <c r="K4433" t="s">
        <v>91</v>
      </c>
      <c r="L4433" t="s">
        <v>92</v>
      </c>
      <c r="M4433">
        <v>1</v>
      </c>
      <c r="N4433" s="2">
        <v>599</v>
      </c>
      <c r="O4433" s="3">
        <v>0.1</v>
      </c>
      <c r="P4433" s="2">
        <v>260</v>
      </c>
      <c r="Q4433" t="s">
        <v>32</v>
      </c>
      <c r="R4433" t="s">
        <v>33</v>
      </c>
      <c r="S4433" t="s">
        <v>34</v>
      </c>
      <c r="T4433" s="4">
        <v>5</v>
      </c>
      <c r="U4433" s="11">
        <f t="shared" si="69"/>
        <v>599</v>
      </c>
      <c r="V4433" s="11">
        <f>tbl_EcommerceSales[[#This Row],[Gross_Sales]]*tbl_EcommerceSales[[#This Row],[Discount]]</f>
        <v>59.900000000000006</v>
      </c>
      <c r="W4433" s="11">
        <f>tbl_EcommerceSales[[#This Row],[Gross_Sales]]-tbl_EcommerceSales[[#This Row],[Discount_Amount]]</f>
        <v>539.1</v>
      </c>
      <c r="X4433" s="11">
        <f>tbl_EcommerceSales[[#This Row],[Quantity]] * _xlfn.XLOOKUP(tbl_EcommerceSales[[#This Row],[Product_ID]], Product_Master!A:A, Product_Master!F:F)</f>
        <v>260</v>
      </c>
      <c r="Y4433" s="11">
        <f>tbl_EcommerceSales[[#This Row],[Net_Revenue]]-tbl_EcommerceSales[[#This Row],[Total_Cost]]</f>
        <v>279.10000000000002</v>
      </c>
      <c r="Z4433" s="9">
        <f>IFERROR(#REF!/tbl_EcommerceSales[[#This Row],[Total_Cost]], 0)</f>
        <v>0</v>
      </c>
      <c r="AA4433" t="str">
        <f>TEXT(tbl_EcommerceSales[[#This Row],[Order_Date]],"mmm")</f>
        <v>Apr</v>
      </c>
      <c r="AB4433">
        <f>YEAR(tbl_EcommerceSales[[#This Row],[Order_Date]])</f>
        <v>2026</v>
      </c>
      <c r="AC4433" t="str">
        <f>IF(tbl_EcommerceSales[[#This Row],[Age]]&lt;18,"Under 18",IF(tbl_EcommerceSales[[#This Row],[Age]]&lt;=25,"18-25",IF(tbl_EcommerceSales[[#This Row],[Age]]&lt;=35,"26-35",IF(tbl_EcommerceSales[[#This Row],[Age]]&lt;=45,"36-45",IF(tbl_EcommerceSales[[#This Row],[Age]]&lt;=55,"46-55","56+")))))</f>
        <v>26-35</v>
      </c>
    </row>
    <row r="4434" spans="1:29" x14ac:dyDescent="0.35">
      <c r="A4434" t="s">
        <v>6554</v>
      </c>
      <c r="B4434" s="7">
        <v>46142</v>
      </c>
      <c r="C4434" t="s">
        <v>4283</v>
      </c>
      <c r="D4434" t="s">
        <v>251</v>
      </c>
      <c r="E4434" t="s">
        <v>25</v>
      </c>
      <c r="F4434">
        <v>25</v>
      </c>
      <c r="G4434" t="s">
        <v>246</v>
      </c>
      <c r="H4434" t="s">
        <v>27</v>
      </c>
      <c r="I4434" t="s">
        <v>221</v>
      </c>
      <c r="J4434" t="s">
        <v>222</v>
      </c>
      <c r="K4434" t="s">
        <v>177</v>
      </c>
      <c r="L4434" t="s">
        <v>208</v>
      </c>
      <c r="M4434">
        <v>1</v>
      </c>
      <c r="N4434" s="2">
        <v>1499</v>
      </c>
      <c r="O4434" s="3">
        <v>0.1</v>
      </c>
      <c r="P4434" s="2">
        <v>800</v>
      </c>
      <c r="Q4434" t="s">
        <v>319</v>
      </c>
      <c r="R4434" t="s">
        <v>33</v>
      </c>
      <c r="S4434" t="s">
        <v>34</v>
      </c>
      <c r="T4434" s="4">
        <v>5</v>
      </c>
      <c r="U4434" s="11">
        <f t="shared" si="69"/>
        <v>1499</v>
      </c>
      <c r="V4434" s="11">
        <f>tbl_EcommerceSales[[#This Row],[Gross_Sales]]*tbl_EcommerceSales[[#This Row],[Discount]]</f>
        <v>149.9</v>
      </c>
      <c r="W4434" s="11">
        <f>tbl_EcommerceSales[[#This Row],[Gross_Sales]]-tbl_EcommerceSales[[#This Row],[Discount_Amount]]</f>
        <v>1349.1</v>
      </c>
      <c r="X4434" s="11">
        <f>tbl_EcommerceSales[[#This Row],[Quantity]] * _xlfn.XLOOKUP(tbl_EcommerceSales[[#This Row],[Product_ID]], Product_Master!A:A, Product_Master!F:F)</f>
        <v>800</v>
      </c>
      <c r="Y4434" s="11">
        <f>tbl_EcommerceSales[[#This Row],[Net_Revenue]]-tbl_EcommerceSales[[#This Row],[Total_Cost]]</f>
        <v>549.09999999999991</v>
      </c>
      <c r="Z4434" s="9">
        <f>IFERROR(#REF!/tbl_EcommerceSales[[#This Row],[Total_Cost]], 0)</f>
        <v>0</v>
      </c>
      <c r="AA4434" t="str">
        <f>TEXT(tbl_EcommerceSales[[#This Row],[Order_Date]],"mmm")</f>
        <v>Apr</v>
      </c>
      <c r="AB4434">
        <f>YEAR(tbl_EcommerceSales[[#This Row],[Order_Date]])</f>
        <v>2026</v>
      </c>
      <c r="AC4434" t="str">
        <f>IF(tbl_EcommerceSales[[#This Row],[Age]]&lt;18,"Under 18",IF(tbl_EcommerceSales[[#This Row],[Age]]&lt;=25,"18-25",IF(tbl_EcommerceSales[[#This Row],[Age]]&lt;=35,"26-35",IF(tbl_EcommerceSales[[#This Row],[Age]]&lt;=45,"36-45",IF(tbl_EcommerceSales[[#This Row],[Age]]&lt;=55,"46-55","56+")))))</f>
        <v>18-25</v>
      </c>
    </row>
    <row r="4435" spans="1:29" x14ac:dyDescent="0.35">
      <c r="A4435" t="s">
        <v>6555</v>
      </c>
      <c r="B4435" s="7">
        <v>46143</v>
      </c>
      <c r="C4435" t="s">
        <v>2113</v>
      </c>
      <c r="D4435" t="s">
        <v>37</v>
      </c>
      <c r="E4435" t="s">
        <v>48</v>
      </c>
      <c r="F4435">
        <v>31</v>
      </c>
      <c r="G4435" t="s">
        <v>289</v>
      </c>
      <c r="H4435" t="s">
        <v>88</v>
      </c>
      <c r="I4435" t="s">
        <v>67</v>
      </c>
      <c r="J4435" t="s">
        <v>68</v>
      </c>
      <c r="K4435" t="s">
        <v>42</v>
      </c>
      <c r="L4435" t="s">
        <v>43</v>
      </c>
      <c r="M4435">
        <v>4</v>
      </c>
      <c r="N4435" s="2">
        <v>799</v>
      </c>
      <c r="O4435" s="3">
        <v>0.25</v>
      </c>
      <c r="P4435" s="2">
        <v>1440</v>
      </c>
      <c r="Q4435" t="s">
        <v>76</v>
      </c>
      <c r="R4435" t="s">
        <v>33</v>
      </c>
      <c r="S4435" t="s">
        <v>57</v>
      </c>
      <c r="T4435" s="4">
        <v>5</v>
      </c>
      <c r="U4435" s="11">
        <f t="shared" si="69"/>
        <v>3196</v>
      </c>
      <c r="V4435" s="11">
        <f>tbl_EcommerceSales[[#This Row],[Gross_Sales]]*tbl_EcommerceSales[[#This Row],[Discount]]</f>
        <v>799</v>
      </c>
      <c r="W4435" s="11">
        <f>tbl_EcommerceSales[[#This Row],[Gross_Sales]]-tbl_EcommerceSales[[#This Row],[Discount_Amount]]</f>
        <v>2397</v>
      </c>
      <c r="X4435" s="11">
        <f>tbl_EcommerceSales[[#This Row],[Quantity]] * _xlfn.XLOOKUP(tbl_EcommerceSales[[#This Row],[Product_ID]], Product_Master!A:A, Product_Master!F:F)</f>
        <v>1440</v>
      </c>
      <c r="Y4435" s="11">
        <f>tbl_EcommerceSales[[#This Row],[Net_Revenue]]-tbl_EcommerceSales[[#This Row],[Total_Cost]]</f>
        <v>957</v>
      </c>
      <c r="Z4435" s="9">
        <f>IFERROR(#REF!/tbl_EcommerceSales[[#This Row],[Total_Cost]], 0)</f>
        <v>0</v>
      </c>
      <c r="AA4435" t="str">
        <f>TEXT(tbl_EcommerceSales[[#This Row],[Order_Date]],"mmm")</f>
        <v>May</v>
      </c>
      <c r="AB4435">
        <f>YEAR(tbl_EcommerceSales[[#This Row],[Order_Date]])</f>
        <v>2026</v>
      </c>
      <c r="AC4435" t="str">
        <f>IF(tbl_EcommerceSales[[#This Row],[Age]]&lt;18,"Under 18",IF(tbl_EcommerceSales[[#This Row],[Age]]&lt;=25,"18-25",IF(tbl_EcommerceSales[[#This Row],[Age]]&lt;=35,"26-35",IF(tbl_EcommerceSales[[#This Row],[Age]]&lt;=45,"36-45",IF(tbl_EcommerceSales[[#This Row],[Age]]&lt;=55,"46-55","56+")))))</f>
        <v>26-35</v>
      </c>
    </row>
    <row r="4436" spans="1:29" x14ac:dyDescent="0.35">
      <c r="A4436" t="s">
        <v>6556</v>
      </c>
      <c r="B4436" s="7">
        <v>46143</v>
      </c>
      <c r="C4436" t="s">
        <v>3397</v>
      </c>
      <c r="D4436" t="s">
        <v>205</v>
      </c>
      <c r="E4436" t="s">
        <v>25</v>
      </c>
      <c r="F4436">
        <v>31</v>
      </c>
      <c r="G4436" t="s">
        <v>152</v>
      </c>
      <c r="H4436" t="s">
        <v>72</v>
      </c>
      <c r="I4436" t="s">
        <v>349</v>
      </c>
      <c r="J4436" t="s">
        <v>350</v>
      </c>
      <c r="K4436" t="s">
        <v>82</v>
      </c>
      <c r="L4436" t="s">
        <v>238</v>
      </c>
      <c r="M4436">
        <v>1</v>
      </c>
      <c r="N4436" s="2">
        <v>1599</v>
      </c>
      <c r="O4436" s="3">
        <v>0.15</v>
      </c>
      <c r="P4436" s="2">
        <v>920</v>
      </c>
      <c r="Q4436" t="s">
        <v>76</v>
      </c>
      <c r="R4436" t="s">
        <v>33</v>
      </c>
      <c r="S4436" t="s">
        <v>34</v>
      </c>
      <c r="T4436" s="4">
        <v>5</v>
      </c>
      <c r="U4436" s="11">
        <f t="shared" si="69"/>
        <v>1599</v>
      </c>
      <c r="V4436" s="11">
        <f>tbl_EcommerceSales[[#This Row],[Gross_Sales]]*tbl_EcommerceSales[[#This Row],[Discount]]</f>
        <v>239.85</v>
      </c>
      <c r="W4436" s="11">
        <f>tbl_EcommerceSales[[#This Row],[Gross_Sales]]-tbl_EcommerceSales[[#This Row],[Discount_Amount]]</f>
        <v>1359.15</v>
      </c>
      <c r="X4436" s="11">
        <f>tbl_EcommerceSales[[#This Row],[Quantity]] * _xlfn.XLOOKUP(tbl_EcommerceSales[[#This Row],[Product_ID]], Product_Master!A:A, Product_Master!F:F)</f>
        <v>920</v>
      </c>
      <c r="Y4436" s="11">
        <f>tbl_EcommerceSales[[#This Row],[Net_Revenue]]-tbl_EcommerceSales[[#This Row],[Total_Cost]]</f>
        <v>439.15000000000009</v>
      </c>
      <c r="Z4436" s="9">
        <f>IFERROR(#REF!/tbl_EcommerceSales[[#This Row],[Total_Cost]], 0)</f>
        <v>0</v>
      </c>
      <c r="AA4436" t="str">
        <f>TEXT(tbl_EcommerceSales[[#This Row],[Order_Date]],"mmm")</f>
        <v>May</v>
      </c>
      <c r="AB4436">
        <f>YEAR(tbl_EcommerceSales[[#This Row],[Order_Date]])</f>
        <v>2026</v>
      </c>
      <c r="AC4436" t="str">
        <f>IF(tbl_EcommerceSales[[#This Row],[Age]]&lt;18,"Under 18",IF(tbl_EcommerceSales[[#This Row],[Age]]&lt;=25,"18-25",IF(tbl_EcommerceSales[[#This Row],[Age]]&lt;=35,"26-35",IF(tbl_EcommerceSales[[#This Row],[Age]]&lt;=45,"36-45",IF(tbl_EcommerceSales[[#This Row],[Age]]&lt;=55,"46-55","56+")))))</f>
        <v>26-35</v>
      </c>
    </row>
    <row r="4437" spans="1:29" x14ac:dyDescent="0.35">
      <c r="A4437" t="s">
        <v>6557</v>
      </c>
      <c r="B4437" s="7">
        <v>46143</v>
      </c>
      <c r="C4437" t="s">
        <v>1935</v>
      </c>
      <c r="D4437" t="s">
        <v>148</v>
      </c>
      <c r="E4437" t="s">
        <v>48</v>
      </c>
      <c r="F4437">
        <v>22</v>
      </c>
      <c r="G4437" t="s">
        <v>186</v>
      </c>
      <c r="H4437" t="s">
        <v>72</v>
      </c>
      <c r="I4437" t="s">
        <v>80</v>
      </c>
      <c r="J4437" t="s">
        <v>81</v>
      </c>
      <c r="K4437" t="s">
        <v>82</v>
      </c>
      <c r="L4437" t="s">
        <v>83</v>
      </c>
      <c r="M4437">
        <v>1</v>
      </c>
      <c r="N4437" s="2">
        <v>2499</v>
      </c>
      <c r="O4437" s="3">
        <v>0</v>
      </c>
      <c r="P4437" s="2">
        <v>1550</v>
      </c>
      <c r="Q4437" t="s">
        <v>319</v>
      </c>
      <c r="R4437" t="s">
        <v>33</v>
      </c>
      <c r="S4437" t="s">
        <v>57</v>
      </c>
      <c r="T4437" s="4">
        <v>5</v>
      </c>
      <c r="U4437" s="11">
        <f t="shared" si="69"/>
        <v>2499</v>
      </c>
      <c r="V4437" s="11">
        <f>tbl_EcommerceSales[[#This Row],[Gross_Sales]]*tbl_EcommerceSales[[#This Row],[Discount]]</f>
        <v>0</v>
      </c>
      <c r="W4437" s="11">
        <f>tbl_EcommerceSales[[#This Row],[Gross_Sales]]-tbl_EcommerceSales[[#This Row],[Discount_Amount]]</f>
        <v>2499</v>
      </c>
      <c r="X4437" s="11">
        <f>tbl_EcommerceSales[[#This Row],[Quantity]] * _xlfn.XLOOKUP(tbl_EcommerceSales[[#This Row],[Product_ID]], Product_Master!A:A, Product_Master!F:F)</f>
        <v>1550</v>
      </c>
      <c r="Y4437" s="11">
        <f>tbl_EcommerceSales[[#This Row],[Net_Revenue]]-tbl_EcommerceSales[[#This Row],[Total_Cost]]</f>
        <v>949</v>
      </c>
      <c r="Z4437" s="9">
        <f>IFERROR(#REF!/tbl_EcommerceSales[[#This Row],[Total_Cost]], 0)</f>
        <v>0</v>
      </c>
      <c r="AA4437" t="str">
        <f>TEXT(tbl_EcommerceSales[[#This Row],[Order_Date]],"mmm")</f>
        <v>May</v>
      </c>
      <c r="AB4437">
        <f>YEAR(tbl_EcommerceSales[[#This Row],[Order_Date]])</f>
        <v>2026</v>
      </c>
      <c r="AC4437" t="str">
        <f>IF(tbl_EcommerceSales[[#This Row],[Age]]&lt;18,"Under 18",IF(tbl_EcommerceSales[[#This Row],[Age]]&lt;=25,"18-25",IF(tbl_EcommerceSales[[#This Row],[Age]]&lt;=35,"26-35",IF(tbl_EcommerceSales[[#This Row],[Age]]&lt;=45,"36-45",IF(tbl_EcommerceSales[[#This Row],[Age]]&lt;=55,"46-55","56+")))))</f>
        <v>18-25</v>
      </c>
    </row>
    <row r="4438" spans="1:29" x14ac:dyDescent="0.35">
      <c r="A4438" t="s">
        <v>6558</v>
      </c>
      <c r="B4438" s="7">
        <v>46143</v>
      </c>
      <c r="C4438" t="s">
        <v>2423</v>
      </c>
      <c r="D4438" t="s">
        <v>60</v>
      </c>
      <c r="E4438" t="s">
        <v>48</v>
      </c>
      <c r="F4438">
        <v>33</v>
      </c>
      <c r="G4438" t="s">
        <v>99</v>
      </c>
      <c r="H4438" t="s">
        <v>88</v>
      </c>
      <c r="I4438" t="s">
        <v>349</v>
      </c>
      <c r="J4438" t="s">
        <v>350</v>
      </c>
      <c r="K4438" t="s">
        <v>82</v>
      </c>
      <c r="L4438" t="s">
        <v>238</v>
      </c>
      <c r="M4438">
        <v>2</v>
      </c>
      <c r="N4438" s="2">
        <v>1599</v>
      </c>
      <c r="O4438" s="3">
        <v>0.15</v>
      </c>
      <c r="P4438" s="2">
        <v>1840</v>
      </c>
      <c r="Q4438" t="s">
        <v>32</v>
      </c>
      <c r="R4438" t="s">
        <v>33</v>
      </c>
      <c r="S4438" t="s">
        <v>57</v>
      </c>
      <c r="T4438" s="4">
        <v>3</v>
      </c>
      <c r="U4438" s="11">
        <f t="shared" si="69"/>
        <v>3198</v>
      </c>
      <c r="V4438" s="11">
        <f>tbl_EcommerceSales[[#This Row],[Gross_Sales]]*tbl_EcommerceSales[[#This Row],[Discount]]</f>
        <v>479.7</v>
      </c>
      <c r="W4438" s="11">
        <f>tbl_EcommerceSales[[#This Row],[Gross_Sales]]-tbl_EcommerceSales[[#This Row],[Discount_Amount]]</f>
        <v>2718.3</v>
      </c>
      <c r="X4438" s="11">
        <f>tbl_EcommerceSales[[#This Row],[Quantity]] * _xlfn.XLOOKUP(tbl_EcommerceSales[[#This Row],[Product_ID]], Product_Master!A:A, Product_Master!F:F)</f>
        <v>1840</v>
      </c>
      <c r="Y4438" s="11">
        <f>tbl_EcommerceSales[[#This Row],[Net_Revenue]]-tbl_EcommerceSales[[#This Row],[Total_Cost]]</f>
        <v>878.30000000000018</v>
      </c>
      <c r="Z4438" s="9">
        <f>IFERROR(#REF!/tbl_EcommerceSales[[#This Row],[Total_Cost]], 0)</f>
        <v>0</v>
      </c>
      <c r="AA4438" t="str">
        <f>TEXT(tbl_EcommerceSales[[#This Row],[Order_Date]],"mmm")</f>
        <v>May</v>
      </c>
      <c r="AB4438">
        <f>YEAR(tbl_EcommerceSales[[#This Row],[Order_Date]])</f>
        <v>2026</v>
      </c>
      <c r="AC4438" t="str">
        <f>IF(tbl_EcommerceSales[[#This Row],[Age]]&lt;18,"Under 18",IF(tbl_EcommerceSales[[#This Row],[Age]]&lt;=25,"18-25",IF(tbl_EcommerceSales[[#This Row],[Age]]&lt;=35,"26-35",IF(tbl_EcommerceSales[[#This Row],[Age]]&lt;=45,"36-45",IF(tbl_EcommerceSales[[#This Row],[Age]]&lt;=55,"46-55","56+")))))</f>
        <v>26-35</v>
      </c>
    </row>
    <row r="4439" spans="1:29" x14ac:dyDescent="0.35">
      <c r="A4439" t="s">
        <v>6559</v>
      </c>
      <c r="B4439" s="7">
        <v>46143</v>
      </c>
      <c r="C4439" t="s">
        <v>642</v>
      </c>
      <c r="D4439" t="s">
        <v>110</v>
      </c>
      <c r="E4439" t="s">
        <v>25</v>
      </c>
      <c r="F4439">
        <v>31</v>
      </c>
      <c r="G4439" t="s">
        <v>103</v>
      </c>
      <c r="H4439" t="s">
        <v>27</v>
      </c>
      <c r="I4439" t="s">
        <v>80</v>
      </c>
      <c r="J4439" t="s">
        <v>81</v>
      </c>
      <c r="K4439" t="s">
        <v>82</v>
      </c>
      <c r="L4439" t="s">
        <v>83</v>
      </c>
      <c r="M4439">
        <v>2</v>
      </c>
      <c r="N4439" s="2">
        <v>2499</v>
      </c>
      <c r="O4439" s="3">
        <v>0</v>
      </c>
      <c r="P4439" s="2">
        <v>3100</v>
      </c>
      <c r="Q4439" t="s">
        <v>123</v>
      </c>
      <c r="R4439" t="s">
        <v>93</v>
      </c>
      <c r="S4439" t="s">
        <v>34</v>
      </c>
      <c r="T4439" s="4">
        <v>5</v>
      </c>
      <c r="U4439" s="11">
        <f t="shared" si="69"/>
        <v>4998</v>
      </c>
      <c r="V4439" s="11">
        <f>tbl_EcommerceSales[[#This Row],[Gross_Sales]]*tbl_EcommerceSales[[#This Row],[Discount]]</f>
        <v>0</v>
      </c>
      <c r="W4439" s="11">
        <f>tbl_EcommerceSales[[#This Row],[Gross_Sales]]-tbl_EcommerceSales[[#This Row],[Discount_Amount]]</f>
        <v>4998</v>
      </c>
      <c r="X4439" s="11">
        <f>tbl_EcommerceSales[[#This Row],[Quantity]] * _xlfn.XLOOKUP(tbl_EcommerceSales[[#This Row],[Product_ID]], Product_Master!A:A, Product_Master!F:F)</f>
        <v>3100</v>
      </c>
      <c r="Y4439" s="11">
        <f>tbl_EcommerceSales[[#This Row],[Net_Revenue]]-tbl_EcommerceSales[[#This Row],[Total_Cost]]</f>
        <v>1898</v>
      </c>
      <c r="Z4439" s="9">
        <f>IFERROR(#REF!/tbl_EcommerceSales[[#This Row],[Total_Cost]], 0)</f>
        <v>0</v>
      </c>
      <c r="AA4439" t="str">
        <f>TEXT(tbl_EcommerceSales[[#This Row],[Order_Date]],"mmm")</f>
        <v>May</v>
      </c>
      <c r="AB4439">
        <f>YEAR(tbl_EcommerceSales[[#This Row],[Order_Date]])</f>
        <v>2026</v>
      </c>
      <c r="AC4439" t="str">
        <f>IF(tbl_EcommerceSales[[#This Row],[Age]]&lt;18,"Under 18",IF(tbl_EcommerceSales[[#This Row],[Age]]&lt;=25,"18-25",IF(tbl_EcommerceSales[[#This Row],[Age]]&lt;=35,"26-35",IF(tbl_EcommerceSales[[#This Row],[Age]]&lt;=45,"36-45",IF(tbl_EcommerceSales[[#This Row],[Age]]&lt;=55,"46-55","56+")))))</f>
        <v>26-35</v>
      </c>
    </row>
    <row r="4440" spans="1:29" x14ac:dyDescent="0.35">
      <c r="A4440" t="s">
        <v>6560</v>
      </c>
      <c r="B4440" s="7">
        <v>46144</v>
      </c>
      <c r="C4440" t="s">
        <v>1355</v>
      </c>
      <c r="D4440" t="s">
        <v>60</v>
      </c>
      <c r="E4440" t="s">
        <v>48</v>
      </c>
      <c r="F4440">
        <v>36</v>
      </c>
      <c r="G4440" t="s">
        <v>270</v>
      </c>
      <c r="H4440" t="s">
        <v>72</v>
      </c>
      <c r="I4440" t="s">
        <v>271</v>
      </c>
      <c r="J4440" t="s">
        <v>272</v>
      </c>
      <c r="K4440" t="s">
        <v>30</v>
      </c>
      <c r="L4440" t="s">
        <v>273</v>
      </c>
      <c r="M4440">
        <v>1</v>
      </c>
      <c r="N4440" s="2">
        <v>4299</v>
      </c>
      <c r="O4440" s="3">
        <v>0</v>
      </c>
      <c r="P4440" s="2">
        <v>2700</v>
      </c>
      <c r="Q4440" t="s">
        <v>123</v>
      </c>
      <c r="R4440" t="s">
        <v>33</v>
      </c>
      <c r="S4440" t="s">
        <v>34</v>
      </c>
      <c r="T4440" s="4">
        <v>5</v>
      </c>
      <c r="U4440" s="11">
        <f t="shared" si="69"/>
        <v>4299</v>
      </c>
      <c r="V4440" s="11">
        <f>tbl_EcommerceSales[[#This Row],[Gross_Sales]]*tbl_EcommerceSales[[#This Row],[Discount]]</f>
        <v>0</v>
      </c>
      <c r="W4440" s="11">
        <f>tbl_EcommerceSales[[#This Row],[Gross_Sales]]-tbl_EcommerceSales[[#This Row],[Discount_Amount]]</f>
        <v>4299</v>
      </c>
      <c r="X4440" s="11">
        <f>tbl_EcommerceSales[[#This Row],[Quantity]] * _xlfn.XLOOKUP(tbl_EcommerceSales[[#This Row],[Product_ID]], Product_Master!A:A, Product_Master!F:F)</f>
        <v>2700</v>
      </c>
      <c r="Y4440" s="11">
        <f>tbl_EcommerceSales[[#This Row],[Net_Revenue]]-tbl_EcommerceSales[[#This Row],[Total_Cost]]</f>
        <v>1599</v>
      </c>
      <c r="Z4440" s="9">
        <f>IFERROR(#REF!/tbl_EcommerceSales[[#This Row],[Total_Cost]], 0)</f>
        <v>0</v>
      </c>
      <c r="AA4440" t="str">
        <f>TEXT(tbl_EcommerceSales[[#This Row],[Order_Date]],"mmm")</f>
        <v>May</v>
      </c>
      <c r="AB4440">
        <f>YEAR(tbl_EcommerceSales[[#This Row],[Order_Date]])</f>
        <v>2026</v>
      </c>
      <c r="AC4440" t="str">
        <f>IF(tbl_EcommerceSales[[#This Row],[Age]]&lt;18,"Under 18",IF(tbl_EcommerceSales[[#This Row],[Age]]&lt;=25,"18-25",IF(tbl_EcommerceSales[[#This Row],[Age]]&lt;=35,"26-35",IF(tbl_EcommerceSales[[#This Row],[Age]]&lt;=45,"36-45",IF(tbl_EcommerceSales[[#This Row],[Age]]&lt;=55,"46-55","56+")))))</f>
        <v>36-45</v>
      </c>
    </row>
    <row r="4441" spans="1:29" x14ac:dyDescent="0.35">
      <c r="A4441" t="s">
        <v>6561</v>
      </c>
      <c r="B4441" s="7">
        <v>46144</v>
      </c>
      <c r="C4441" t="s">
        <v>6303</v>
      </c>
      <c r="D4441" t="s">
        <v>110</v>
      </c>
      <c r="E4441" t="s">
        <v>48</v>
      </c>
      <c r="F4441">
        <v>37</v>
      </c>
      <c r="G4441" t="s">
        <v>155</v>
      </c>
      <c r="H4441" t="s">
        <v>88</v>
      </c>
      <c r="I4441" t="s">
        <v>257</v>
      </c>
      <c r="J4441" t="s">
        <v>258</v>
      </c>
      <c r="K4441" t="s">
        <v>55</v>
      </c>
      <c r="L4441" t="s">
        <v>56</v>
      </c>
      <c r="M4441">
        <v>1</v>
      </c>
      <c r="N4441" s="2">
        <v>1999</v>
      </c>
      <c r="O4441" s="3">
        <v>0.25</v>
      </c>
      <c r="P4441" s="2">
        <v>1050</v>
      </c>
      <c r="Q4441" t="s">
        <v>32</v>
      </c>
      <c r="R4441" t="s">
        <v>33</v>
      </c>
      <c r="S4441" t="s">
        <v>57</v>
      </c>
      <c r="T4441" s="4">
        <v>5</v>
      </c>
      <c r="U4441" s="11">
        <f t="shared" si="69"/>
        <v>1999</v>
      </c>
      <c r="V4441" s="11">
        <f>tbl_EcommerceSales[[#This Row],[Gross_Sales]]*tbl_EcommerceSales[[#This Row],[Discount]]</f>
        <v>499.75</v>
      </c>
      <c r="W4441" s="11">
        <f>tbl_EcommerceSales[[#This Row],[Gross_Sales]]-tbl_EcommerceSales[[#This Row],[Discount_Amount]]</f>
        <v>1499.25</v>
      </c>
      <c r="X4441" s="11">
        <f>tbl_EcommerceSales[[#This Row],[Quantity]] * _xlfn.XLOOKUP(tbl_EcommerceSales[[#This Row],[Product_ID]], Product_Master!A:A, Product_Master!F:F)</f>
        <v>1050</v>
      </c>
      <c r="Y4441" s="11">
        <f>tbl_EcommerceSales[[#This Row],[Net_Revenue]]-tbl_EcommerceSales[[#This Row],[Total_Cost]]</f>
        <v>449.25</v>
      </c>
      <c r="Z4441" s="9">
        <f>IFERROR(#REF!/tbl_EcommerceSales[[#This Row],[Total_Cost]], 0)</f>
        <v>0</v>
      </c>
      <c r="AA4441" t="str">
        <f>TEXT(tbl_EcommerceSales[[#This Row],[Order_Date]],"mmm")</f>
        <v>May</v>
      </c>
      <c r="AB4441">
        <f>YEAR(tbl_EcommerceSales[[#This Row],[Order_Date]])</f>
        <v>2026</v>
      </c>
      <c r="AC4441" t="str">
        <f>IF(tbl_EcommerceSales[[#This Row],[Age]]&lt;18,"Under 18",IF(tbl_EcommerceSales[[#This Row],[Age]]&lt;=25,"18-25",IF(tbl_EcommerceSales[[#This Row],[Age]]&lt;=35,"26-35",IF(tbl_EcommerceSales[[#This Row],[Age]]&lt;=45,"36-45",IF(tbl_EcommerceSales[[#This Row],[Age]]&lt;=55,"46-55","56+")))))</f>
        <v>36-45</v>
      </c>
    </row>
    <row r="4442" spans="1:29" x14ac:dyDescent="0.35">
      <c r="A4442" t="s">
        <v>6562</v>
      </c>
      <c r="B4442" s="7">
        <v>46144</v>
      </c>
      <c r="C4442" t="s">
        <v>3652</v>
      </c>
      <c r="D4442" t="s">
        <v>216</v>
      </c>
      <c r="E4442" t="s">
        <v>48</v>
      </c>
      <c r="F4442">
        <v>43</v>
      </c>
      <c r="G4442" t="s">
        <v>87</v>
      </c>
      <c r="H4442" t="s">
        <v>88</v>
      </c>
      <c r="I4442" t="s">
        <v>73</v>
      </c>
      <c r="J4442" t="s">
        <v>74</v>
      </c>
      <c r="K4442" t="s">
        <v>55</v>
      </c>
      <c r="L4442" t="s">
        <v>75</v>
      </c>
      <c r="M4442">
        <v>2</v>
      </c>
      <c r="N4442" s="2">
        <v>2899</v>
      </c>
      <c r="O4442" s="3">
        <v>0.1</v>
      </c>
      <c r="P4442" s="2">
        <v>3400</v>
      </c>
      <c r="Q4442" t="s">
        <v>32</v>
      </c>
      <c r="R4442" t="s">
        <v>33</v>
      </c>
      <c r="S4442" t="s">
        <v>57</v>
      </c>
      <c r="T4442" s="4">
        <v>4</v>
      </c>
      <c r="U4442" s="11">
        <f t="shared" si="69"/>
        <v>5798</v>
      </c>
      <c r="V4442" s="11">
        <f>tbl_EcommerceSales[[#This Row],[Gross_Sales]]*tbl_EcommerceSales[[#This Row],[Discount]]</f>
        <v>579.80000000000007</v>
      </c>
      <c r="W4442" s="11">
        <f>tbl_EcommerceSales[[#This Row],[Gross_Sales]]-tbl_EcommerceSales[[#This Row],[Discount_Amount]]</f>
        <v>5218.2</v>
      </c>
      <c r="X4442" s="11">
        <f>tbl_EcommerceSales[[#This Row],[Quantity]] * _xlfn.XLOOKUP(tbl_EcommerceSales[[#This Row],[Product_ID]], Product_Master!A:A, Product_Master!F:F)</f>
        <v>3400</v>
      </c>
      <c r="Y4442" s="11">
        <f>tbl_EcommerceSales[[#This Row],[Net_Revenue]]-tbl_EcommerceSales[[#This Row],[Total_Cost]]</f>
        <v>1818.1999999999998</v>
      </c>
      <c r="Z4442" s="9">
        <f>IFERROR(#REF!/tbl_EcommerceSales[[#This Row],[Total_Cost]], 0)</f>
        <v>0</v>
      </c>
      <c r="AA4442" t="str">
        <f>TEXT(tbl_EcommerceSales[[#This Row],[Order_Date]],"mmm")</f>
        <v>May</v>
      </c>
      <c r="AB4442">
        <f>YEAR(tbl_EcommerceSales[[#This Row],[Order_Date]])</f>
        <v>2026</v>
      </c>
      <c r="AC4442" t="str">
        <f>IF(tbl_EcommerceSales[[#This Row],[Age]]&lt;18,"Under 18",IF(tbl_EcommerceSales[[#This Row],[Age]]&lt;=25,"18-25",IF(tbl_EcommerceSales[[#This Row],[Age]]&lt;=35,"26-35",IF(tbl_EcommerceSales[[#This Row],[Age]]&lt;=45,"36-45",IF(tbl_EcommerceSales[[#This Row],[Age]]&lt;=55,"46-55","56+")))))</f>
        <v>36-45</v>
      </c>
    </row>
    <row r="4443" spans="1:29" x14ac:dyDescent="0.35">
      <c r="A4443" t="s">
        <v>6563</v>
      </c>
      <c r="B4443" s="7">
        <v>46144</v>
      </c>
      <c r="C4443" t="s">
        <v>5770</v>
      </c>
      <c r="D4443" t="s">
        <v>195</v>
      </c>
      <c r="E4443" t="s">
        <v>48</v>
      </c>
      <c r="F4443">
        <v>42</v>
      </c>
      <c r="G4443" t="s">
        <v>152</v>
      </c>
      <c r="H4443" t="s">
        <v>72</v>
      </c>
      <c r="I4443" t="s">
        <v>290</v>
      </c>
      <c r="J4443" t="s">
        <v>291</v>
      </c>
      <c r="K4443" t="s">
        <v>30</v>
      </c>
      <c r="L4443" t="s">
        <v>31</v>
      </c>
      <c r="M4443">
        <v>1</v>
      </c>
      <c r="N4443" s="2">
        <v>3499</v>
      </c>
      <c r="O4443" s="3">
        <v>0.1</v>
      </c>
      <c r="P4443" s="2">
        <v>2250</v>
      </c>
      <c r="Q4443" t="s">
        <v>319</v>
      </c>
      <c r="R4443" t="s">
        <v>33</v>
      </c>
      <c r="S4443" t="s">
        <v>34</v>
      </c>
      <c r="T4443" s="4">
        <v>5</v>
      </c>
      <c r="U4443" s="11">
        <f t="shared" si="69"/>
        <v>3499</v>
      </c>
      <c r="V4443" s="11">
        <f>tbl_EcommerceSales[[#This Row],[Gross_Sales]]*tbl_EcommerceSales[[#This Row],[Discount]]</f>
        <v>349.90000000000003</v>
      </c>
      <c r="W4443" s="11">
        <f>tbl_EcommerceSales[[#This Row],[Gross_Sales]]-tbl_EcommerceSales[[#This Row],[Discount_Amount]]</f>
        <v>3149.1</v>
      </c>
      <c r="X4443" s="11">
        <f>tbl_EcommerceSales[[#This Row],[Quantity]] * _xlfn.XLOOKUP(tbl_EcommerceSales[[#This Row],[Product_ID]], Product_Master!A:A, Product_Master!F:F)</f>
        <v>2250</v>
      </c>
      <c r="Y4443" s="11">
        <f>tbl_EcommerceSales[[#This Row],[Net_Revenue]]-tbl_EcommerceSales[[#This Row],[Total_Cost]]</f>
        <v>899.09999999999991</v>
      </c>
      <c r="Z4443" s="9">
        <f>IFERROR(#REF!/tbl_EcommerceSales[[#This Row],[Total_Cost]], 0)</f>
        <v>0</v>
      </c>
      <c r="AA4443" t="str">
        <f>TEXT(tbl_EcommerceSales[[#This Row],[Order_Date]],"mmm")</f>
        <v>May</v>
      </c>
      <c r="AB4443">
        <f>YEAR(tbl_EcommerceSales[[#This Row],[Order_Date]])</f>
        <v>2026</v>
      </c>
      <c r="AC4443" t="str">
        <f>IF(tbl_EcommerceSales[[#This Row],[Age]]&lt;18,"Under 18",IF(tbl_EcommerceSales[[#This Row],[Age]]&lt;=25,"18-25",IF(tbl_EcommerceSales[[#This Row],[Age]]&lt;=35,"26-35",IF(tbl_EcommerceSales[[#This Row],[Age]]&lt;=45,"36-45",IF(tbl_EcommerceSales[[#This Row],[Age]]&lt;=55,"46-55","56+")))))</f>
        <v>36-45</v>
      </c>
    </row>
    <row r="4444" spans="1:29" x14ac:dyDescent="0.35">
      <c r="A4444" t="s">
        <v>6564</v>
      </c>
      <c r="B4444" s="7">
        <v>46144</v>
      </c>
      <c r="C4444" t="s">
        <v>286</v>
      </c>
      <c r="D4444" t="s">
        <v>37</v>
      </c>
      <c r="E4444" t="s">
        <v>48</v>
      </c>
      <c r="F4444">
        <v>18</v>
      </c>
      <c r="G4444" t="s">
        <v>246</v>
      </c>
      <c r="H4444" t="s">
        <v>27</v>
      </c>
      <c r="I4444" t="s">
        <v>40</v>
      </c>
      <c r="J4444" t="s">
        <v>41</v>
      </c>
      <c r="K4444" t="s">
        <v>42</v>
      </c>
      <c r="L4444" t="s">
        <v>43</v>
      </c>
      <c r="M4444">
        <v>2</v>
      </c>
      <c r="N4444" s="2">
        <v>699</v>
      </c>
      <c r="O4444" s="3">
        <v>0.15</v>
      </c>
      <c r="P4444" s="2">
        <v>620</v>
      </c>
      <c r="Q4444" t="s">
        <v>319</v>
      </c>
      <c r="R4444" t="s">
        <v>33</v>
      </c>
      <c r="S4444" t="s">
        <v>57</v>
      </c>
      <c r="T4444" s="4">
        <v>1</v>
      </c>
      <c r="U4444" s="11">
        <f t="shared" si="69"/>
        <v>1398</v>
      </c>
      <c r="V4444" s="11">
        <f>tbl_EcommerceSales[[#This Row],[Gross_Sales]]*tbl_EcommerceSales[[#This Row],[Discount]]</f>
        <v>209.7</v>
      </c>
      <c r="W4444" s="11">
        <f>tbl_EcommerceSales[[#This Row],[Gross_Sales]]-tbl_EcommerceSales[[#This Row],[Discount_Amount]]</f>
        <v>1188.3</v>
      </c>
      <c r="X4444" s="11">
        <f>tbl_EcommerceSales[[#This Row],[Quantity]] * _xlfn.XLOOKUP(tbl_EcommerceSales[[#This Row],[Product_ID]], Product_Master!A:A, Product_Master!F:F)</f>
        <v>620</v>
      </c>
      <c r="Y4444" s="11">
        <f>tbl_EcommerceSales[[#This Row],[Net_Revenue]]-tbl_EcommerceSales[[#This Row],[Total_Cost]]</f>
        <v>568.29999999999995</v>
      </c>
      <c r="Z4444" s="9">
        <f>IFERROR(#REF!/tbl_EcommerceSales[[#This Row],[Total_Cost]], 0)</f>
        <v>0</v>
      </c>
      <c r="AA4444" t="str">
        <f>TEXT(tbl_EcommerceSales[[#This Row],[Order_Date]],"mmm")</f>
        <v>May</v>
      </c>
      <c r="AB4444">
        <f>YEAR(tbl_EcommerceSales[[#This Row],[Order_Date]])</f>
        <v>2026</v>
      </c>
      <c r="AC4444" t="str">
        <f>IF(tbl_EcommerceSales[[#This Row],[Age]]&lt;18,"Under 18",IF(tbl_EcommerceSales[[#This Row],[Age]]&lt;=25,"18-25",IF(tbl_EcommerceSales[[#This Row],[Age]]&lt;=35,"26-35",IF(tbl_EcommerceSales[[#This Row],[Age]]&lt;=45,"36-45",IF(tbl_EcommerceSales[[#This Row],[Age]]&lt;=55,"46-55","56+")))))</f>
        <v>18-25</v>
      </c>
    </row>
    <row r="4445" spans="1:29" x14ac:dyDescent="0.35">
      <c r="A4445" t="s">
        <v>6565</v>
      </c>
      <c r="B4445" s="7">
        <v>46144</v>
      </c>
      <c r="C4445" t="s">
        <v>1919</v>
      </c>
      <c r="D4445" t="s">
        <v>195</v>
      </c>
      <c r="E4445" t="s">
        <v>48</v>
      </c>
      <c r="F4445">
        <v>45</v>
      </c>
      <c r="G4445" t="s">
        <v>145</v>
      </c>
      <c r="H4445" t="s">
        <v>39</v>
      </c>
      <c r="I4445" t="s">
        <v>117</v>
      </c>
      <c r="J4445" t="s">
        <v>118</v>
      </c>
      <c r="K4445" t="s">
        <v>82</v>
      </c>
      <c r="L4445" t="s">
        <v>119</v>
      </c>
      <c r="M4445">
        <v>3</v>
      </c>
      <c r="N4445" s="2">
        <v>3299</v>
      </c>
      <c r="O4445" s="3">
        <v>0.1</v>
      </c>
      <c r="P4445" s="2">
        <v>6300</v>
      </c>
      <c r="Q4445" t="s">
        <v>32</v>
      </c>
      <c r="R4445" t="s">
        <v>33</v>
      </c>
      <c r="S4445" t="s">
        <v>57</v>
      </c>
      <c r="T4445" s="4">
        <v>5</v>
      </c>
      <c r="U4445" s="11">
        <f t="shared" si="69"/>
        <v>9897</v>
      </c>
      <c r="V4445" s="11">
        <f>tbl_EcommerceSales[[#This Row],[Gross_Sales]]*tbl_EcommerceSales[[#This Row],[Discount]]</f>
        <v>989.7</v>
      </c>
      <c r="W4445" s="11">
        <f>tbl_EcommerceSales[[#This Row],[Gross_Sales]]-tbl_EcommerceSales[[#This Row],[Discount_Amount]]</f>
        <v>8907.2999999999993</v>
      </c>
      <c r="X4445" s="11">
        <f>tbl_EcommerceSales[[#This Row],[Quantity]] * _xlfn.XLOOKUP(tbl_EcommerceSales[[#This Row],[Product_ID]], Product_Master!A:A, Product_Master!F:F)</f>
        <v>6300</v>
      </c>
      <c r="Y4445" s="11">
        <f>tbl_EcommerceSales[[#This Row],[Net_Revenue]]-tbl_EcommerceSales[[#This Row],[Total_Cost]]</f>
        <v>2607.2999999999993</v>
      </c>
      <c r="Z4445" s="9">
        <f>IFERROR(#REF!/tbl_EcommerceSales[[#This Row],[Total_Cost]], 0)</f>
        <v>0</v>
      </c>
      <c r="AA4445" t="str">
        <f>TEXT(tbl_EcommerceSales[[#This Row],[Order_Date]],"mmm")</f>
        <v>May</v>
      </c>
      <c r="AB4445">
        <f>YEAR(tbl_EcommerceSales[[#This Row],[Order_Date]])</f>
        <v>2026</v>
      </c>
      <c r="AC4445" t="str">
        <f>IF(tbl_EcommerceSales[[#This Row],[Age]]&lt;18,"Under 18",IF(tbl_EcommerceSales[[#This Row],[Age]]&lt;=25,"18-25",IF(tbl_EcommerceSales[[#This Row],[Age]]&lt;=35,"26-35",IF(tbl_EcommerceSales[[#This Row],[Age]]&lt;=45,"36-45",IF(tbl_EcommerceSales[[#This Row],[Age]]&lt;=55,"46-55","56+")))))</f>
        <v>36-45</v>
      </c>
    </row>
    <row r="4446" spans="1:29" x14ac:dyDescent="0.35">
      <c r="A4446" t="s">
        <v>6566</v>
      </c>
      <c r="B4446" s="7">
        <v>46145</v>
      </c>
      <c r="C4446" t="s">
        <v>1249</v>
      </c>
      <c r="D4446" t="s">
        <v>227</v>
      </c>
      <c r="E4446" t="s">
        <v>48</v>
      </c>
      <c r="F4446">
        <v>30</v>
      </c>
      <c r="G4446" t="s">
        <v>171</v>
      </c>
      <c r="H4446" t="s">
        <v>39</v>
      </c>
      <c r="I4446" t="s">
        <v>241</v>
      </c>
      <c r="J4446" t="s">
        <v>242</v>
      </c>
      <c r="K4446" t="s">
        <v>42</v>
      </c>
      <c r="L4446" t="s">
        <v>243</v>
      </c>
      <c r="M4446">
        <v>1</v>
      </c>
      <c r="N4446" s="2">
        <v>649</v>
      </c>
      <c r="O4446" s="3">
        <v>0.15</v>
      </c>
      <c r="P4446" s="2">
        <v>290</v>
      </c>
      <c r="Q4446" t="s">
        <v>32</v>
      </c>
      <c r="R4446" t="s">
        <v>33</v>
      </c>
      <c r="S4446" t="s">
        <v>57</v>
      </c>
      <c r="T4446" s="4">
        <v>4</v>
      </c>
      <c r="U4446" s="11">
        <f t="shared" si="69"/>
        <v>649</v>
      </c>
      <c r="V4446" s="11">
        <f>tbl_EcommerceSales[[#This Row],[Gross_Sales]]*tbl_EcommerceSales[[#This Row],[Discount]]</f>
        <v>97.35</v>
      </c>
      <c r="W4446" s="11">
        <f>tbl_EcommerceSales[[#This Row],[Gross_Sales]]-tbl_EcommerceSales[[#This Row],[Discount_Amount]]</f>
        <v>551.65</v>
      </c>
      <c r="X4446" s="11">
        <f>tbl_EcommerceSales[[#This Row],[Quantity]] * _xlfn.XLOOKUP(tbl_EcommerceSales[[#This Row],[Product_ID]], Product_Master!A:A, Product_Master!F:F)</f>
        <v>290</v>
      </c>
      <c r="Y4446" s="11">
        <f>tbl_EcommerceSales[[#This Row],[Net_Revenue]]-tbl_EcommerceSales[[#This Row],[Total_Cost]]</f>
        <v>261.64999999999998</v>
      </c>
      <c r="Z4446" s="9">
        <f>IFERROR(#REF!/tbl_EcommerceSales[[#This Row],[Total_Cost]], 0)</f>
        <v>0</v>
      </c>
      <c r="AA4446" t="str">
        <f>TEXT(tbl_EcommerceSales[[#This Row],[Order_Date]],"mmm")</f>
        <v>May</v>
      </c>
      <c r="AB4446">
        <f>YEAR(tbl_EcommerceSales[[#This Row],[Order_Date]])</f>
        <v>2026</v>
      </c>
      <c r="AC4446" t="str">
        <f>IF(tbl_EcommerceSales[[#This Row],[Age]]&lt;18,"Under 18",IF(tbl_EcommerceSales[[#This Row],[Age]]&lt;=25,"18-25",IF(tbl_EcommerceSales[[#This Row],[Age]]&lt;=35,"26-35",IF(tbl_EcommerceSales[[#This Row],[Age]]&lt;=45,"36-45",IF(tbl_EcommerceSales[[#This Row],[Age]]&lt;=55,"46-55","56+")))))</f>
        <v>26-35</v>
      </c>
    </row>
    <row r="4447" spans="1:29" x14ac:dyDescent="0.35">
      <c r="A4447" t="s">
        <v>6567</v>
      </c>
      <c r="B4447" s="7">
        <v>46145</v>
      </c>
      <c r="C4447" t="s">
        <v>169</v>
      </c>
      <c r="D4447" t="s">
        <v>170</v>
      </c>
      <c r="E4447" t="s">
        <v>25</v>
      </c>
      <c r="F4447">
        <v>41</v>
      </c>
      <c r="G4447" t="s">
        <v>145</v>
      </c>
      <c r="H4447" t="s">
        <v>39</v>
      </c>
      <c r="I4447" t="s">
        <v>126</v>
      </c>
      <c r="J4447" t="s">
        <v>127</v>
      </c>
      <c r="K4447" t="s">
        <v>82</v>
      </c>
      <c r="L4447" t="s">
        <v>83</v>
      </c>
      <c r="M4447">
        <v>1</v>
      </c>
      <c r="N4447" s="2">
        <v>1899</v>
      </c>
      <c r="O4447" s="3">
        <v>0.2</v>
      </c>
      <c r="P4447" s="2">
        <v>1120</v>
      </c>
      <c r="Q4447" t="s">
        <v>76</v>
      </c>
      <c r="R4447" t="s">
        <v>33</v>
      </c>
      <c r="S4447" t="s">
        <v>57</v>
      </c>
      <c r="T4447" s="4">
        <v>5</v>
      </c>
      <c r="U4447" s="11">
        <f t="shared" si="69"/>
        <v>1899</v>
      </c>
      <c r="V4447" s="11">
        <f>tbl_EcommerceSales[[#This Row],[Gross_Sales]]*tbl_EcommerceSales[[#This Row],[Discount]]</f>
        <v>379.8</v>
      </c>
      <c r="W4447" s="11">
        <f>tbl_EcommerceSales[[#This Row],[Gross_Sales]]-tbl_EcommerceSales[[#This Row],[Discount_Amount]]</f>
        <v>1519.2</v>
      </c>
      <c r="X4447" s="11">
        <f>tbl_EcommerceSales[[#This Row],[Quantity]] * _xlfn.XLOOKUP(tbl_EcommerceSales[[#This Row],[Product_ID]], Product_Master!A:A, Product_Master!F:F)</f>
        <v>1120</v>
      </c>
      <c r="Y4447" s="11">
        <f>tbl_EcommerceSales[[#This Row],[Net_Revenue]]-tbl_EcommerceSales[[#This Row],[Total_Cost]]</f>
        <v>399.20000000000005</v>
      </c>
      <c r="Z4447" s="9">
        <f>IFERROR(#REF!/tbl_EcommerceSales[[#This Row],[Total_Cost]], 0)</f>
        <v>0</v>
      </c>
      <c r="AA4447" t="str">
        <f>TEXT(tbl_EcommerceSales[[#This Row],[Order_Date]],"mmm")</f>
        <v>May</v>
      </c>
      <c r="AB4447">
        <f>YEAR(tbl_EcommerceSales[[#This Row],[Order_Date]])</f>
        <v>2026</v>
      </c>
      <c r="AC4447" t="str">
        <f>IF(tbl_EcommerceSales[[#This Row],[Age]]&lt;18,"Under 18",IF(tbl_EcommerceSales[[#This Row],[Age]]&lt;=25,"18-25",IF(tbl_EcommerceSales[[#This Row],[Age]]&lt;=35,"26-35",IF(tbl_EcommerceSales[[#This Row],[Age]]&lt;=45,"36-45",IF(tbl_EcommerceSales[[#This Row],[Age]]&lt;=55,"46-55","56+")))))</f>
        <v>36-45</v>
      </c>
    </row>
    <row r="4448" spans="1:29" x14ac:dyDescent="0.35">
      <c r="A4448" t="s">
        <v>6568</v>
      </c>
      <c r="B4448" s="7">
        <v>46145</v>
      </c>
      <c r="C4448" t="s">
        <v>2862</v>
      </c>
      <c r="D4448" t="s">
        <v>116</v>
      </c>
      <c r="E4448" t="s">
        <v>48</v>
      </c>
      <c r="F4448">
        <v>27</v>
      </c>
      <c r="G4448" t="s">
        <v>145</v>
      </c>
      <c r="H4448" t="s">
        <v>39</v>
      </c>
      <c r="I4448" t="s">
        <v>89</v>
      </c>
      <c r="J4448" t="s">
        <v>90</v>
      </c>
      <c r="K4448" t="s">
        <v>91</v>
      </c>
      <c r="L4448" t="s">
        <v>92</v>
      </c>
      <c r="M4448">
        <v>3</v>
      </c>
      <c r="N4448" s="2">
        <v>599</v>
      </c>
      <c r="O4448" s="3">
        <v>0.25</v>
      </c>
      <c r="P4448" s="2">
        <v>780</v>
      </c>
      <c r="Q4448" t="s">
        <v>32</v>
      </c>
      <c r="R4448" t="s">
        <v>33</v>
      </c>
      <c r="S4448" t="s">
        <v>57</v>
      </c>
      <c r="T4448" s="4">
        <v>5</v>
      </c>
      <c r="U4448" s="11">
        <f t="shared" si="69"/>
        <v>1797</v>
      </c>
      <c r="V4448" s="11">
        <f>tbl_EcommerceSales[[#This Row],[Gross_Sales]]*tbl_EcommerceSales[[#This Row],[Discount]]</f>
        <v>449.25</v>
      </c>
      <c r="W4448" s="11">
        <f>tbl_EcommerceSales[[#This Row],[Gross_Sales]]-tbl_EcommerceSales[[#This Row],[Discount_Amount]]</f>
        <v>1347.75</v>
      </c>
      <c r="X4448" s="11">
        <f>tbl_EcommerceSales[[#This Row],[Quantity]] * _xlfn.XLOOKUP(tbl_EcommerceSales[[#This Row],[Product_ID]], Product_Master!A:A, Product_Master!F:F)</f>
        <v>780</v>
      </c>
      <c r="Y4448" s="11">
        <f>tbl_EcommerceSales[[#This Row],[Net_Revenue]]-tbl_EcommerceSales[[#This Row],[Total_Cost]]</f>
        <v>567.75</v>
      </c>
      <c r="Z4448" s="9">
        <f>IFERROR(#REF!/tbl_EcommerceSales[[#This Row],[Total_Cost]], 0)</f>
        <v>0</v>
      </c>
      <c r="AA4448" t="str">
        <f>TEXT(tbl_EcommerceSales[[#This Row],[Order_Date]],"mmm")</f>
        <v>May</v>
      </c>
      <c r="AB4448">
        <f>YEAR(tbl_EcommerceSales[[#This Row],[Order_Date]])</f>
        <v>2026</v>
      </c>
      <c r="AC4448" t="str">
        <f>IF(tbl_EcommerceSales[[#This Row],[Age]]&lt;18,"Under 18",IF(tbl_EcommerceSales[[#This Row],[Age]]&lt;=25,"18-25",IF(tbl_EcommerceSales[[#This Row],[Age]]&lt;=35,"26-35",IF(tbl_EcommerceSales[[#This Row],[Age]]&lt;=45,"36-45",IF(tbl_EcommerceSales[[#This Row],[Age]]&lt;=55,"46-55","56+")))))</f>
        <v>26-35</v>
      </c>
    </row>
    <row r="4449" spans="1:29" x14ac:dyDescent="0.35">
      <c r="A4449" t="s">
        <v>6569</v>
      </c>
      <c r="B4449" s="7">
        <v>46145</v>
      </c>
      <c r="C4449" t="s">
        <v>2340</v>
      </c>
      <c r="D4449" t="s">
        <v>251</v>
      </c>
      <c r="E4449" t="s">
        <v>48</v>
      </c>
      <c r="F4449">
        <v>41</v>
      </c>
      <c r="G4449" t="s">
        <v>142</v>
      </c>
      <c r="H4449" t="s">
        <v>88</v>
      </c>
      <c r="I4449" t="s">
        <v>80</v>
      </c>
      <c r="J4449" t="s">
        <v>81</v>
      </c>
      <c r="K4449" t="s">
        <v>82</v>
      </c>
      <c r="L4449" t="s">
        <v>83</v>
      </c>
      <c r="M4449">
        <v>1</v>
      </c>
      <c r="N4449" s="2">
        <v>2499</v>
      </c>
      <c r="O4449" s="3">
        <v>0.15</v>
      </c>
      <c r="P4449" s="2">
        <v>1550</v>
      </c>
      <c r="Q4449" t="s">
        <v>123</v>
      </c>
      <c r="R4449" t="s">
        <v>33</v>
      </c>
      <c r="S4449" t="s">
        <v>34</v>
      </c>
      <c r="T4449" s="4">
        <v>4</v>
      </c>
      <c r="U4449" s="11">
        <f t="shared" si="69"/>
        <v>2499</v>
      </c>
      <c r="V4449" s="11">
        <f>tbl_EcommerceSales[[#This Row],[Gross_Sales]]*tbl_EcommerceSales[[#This Row],[Discount]]</f>
        <v>374.84999999999997</v>
      </c>
      <c r="W4449" s="11">
        <f>tbl_EcommerceSales[[#This Row],[Gross_Sales]]-tbl_EcommerceSales[[#This Row],[Discount_Amount]]</f>
        <v>2124.15</v>
      </c>
      <c r="X4449" s="11">
        <f>tbl_EcommerceSales[[#This Row],[Quantity]] * _xlfn.XLOOKUP(tbl_EcommerceSales[[#This Row],[Product_ID]], Product_Master!A:A, Product_Master!F:F)</f>
        <v>1550</v>
      </c>
      <c r="Y4449" s="11">
        <f>tbl_EcommerceSales[[#This Row],[Net_Revenue]]-tbl_EcommerceSales[[#This Row],[Total_Cost]]</f>
        <v>574.15000000000009</v>
      </c>
      <c r="Z4449" s="9">
        <f>IFERROR(#REF!/tbl_EcommerceSales[[#This Row],[Total_Cost]], 0)</f>
        <v>0</v>
      </c>
      <c r="AA4449" t="str">
        <f>TEXT(tbl_EcommerceSales[[#This Row],[Order_Date]],"mmm")</f>
        <v>May</v>
      </c>
      <c r="AB4449">
        <f>YEAR(tbl_EcommerceSales[[#This Row],[Order_Date]])</f>
        <v>2026</v>
      </c>
      <c r="AC4449" t="str">
        <f>IF(tbl_EcommerceSales[[#This Row],[Age]]&lt;18,"Under 18",IF(tbl_EcommerceSales[[#This Row],[Age]]&lt;=25,"18-25",IF(tbl_EcommerceSales[[#This Row],[Age]]&lt;=35,"26-35",IF(tbl_EcommerceSales[[#This Row],[Age]]&lt;=45,"36-45",IF(tbl_EcommerceSales[[#This Row],[Age]]&lt;=55,"46-55","56+")))))</f>
        <v>36-45</v>
      </c>
    </row>
    <row r="4450" spans="1:29" x14ac:dyDescent="0.35">
      <c r="A4450" t="s">
        <v>6570</v>
      </c>
      <c r="B4450" s="7">
        <v>46145</v>
      </c>
      <c r="C4450" t="s">
        <v>608</v>
      </c>
      <c r="D4450" t="s">
        <v>205</v>
      </c>
      <c r="E4450" t="s">
        <v>25</v>
      </c>
      <c r="F4450">
        <v>27</v>
      </c>
      <c r="G4450" t="s">
        <v>122</v>
      </c>
      <c r="H4450" t="s">
        <v>72</v>
      </c>
      <c r="I4450" t="s">
        <v>175</v>
      </c>
      <c r="J4450" t="s">
        <v>176</v>
      </c>
      <c r="K4450" t="s">
        <v>177</v>
      </c>
      <c r="L4450" t="s">
        <v>178</v>
      </c>
      <c r="M4450">
        <v>1</v>
      </c>
      <c r="N4450" s="2">
        <v>699</v>
      </c>
      <c r="O4450" s="3">
        <v>0.05</v>
      </c>
      <c r="P4450" s="2">
        <v>320</v>
      </c>
      <c r="Q4450" t="s">
        <v>32</v>
      </c>
      <c r="R4450" t="s">
        <v>33</v>
      </c>
      <c r="S4450" t="s">
        <v>34</v>
      </c>
      <c r="T4450" s="4">
        <v>5</v>
      </c>
      <c r="U4450" s="11">
        <f t="shared" si="69"/>
        <v>699</v>
      </c>
      <c r="V4450" s="11">
        <f>tbl_EcommerceSales[[#This Row],[Gross_Sales]]*tbl_EcommerceSales[[#This Row],[Discount]]</f>
        <v>34.950000000000003</v>
      </c>
      <c r="W4450" s="11">
        <f>tbl_EcommerceSales[[#This Row],[Gross_Sales]]-tbl_EcommerceSales[[#This Row],[Discount_Amount]]</f>
        <v>664.05</v>
      </c>
      <c r="X4450" s="11">
        <f>tbl_EcommerceSales[[#This Row],[Quantity]] * _xlfn.XLOOKUP(tbl_EcommerceSales[[#This Row],[Product_ID]], Product_Master!A:A, Product_Master!F:F)</f>
        <v>320</v>
      </c>
      <c r="Y4450" s="11">
        <f>tbl_EcommerceSales[[#This Row],[Net_Revenue]]-tbl_EcommerceSales[[#This Row],[Total_Cost]]</f>
        <v>344.04999999999995</v>
      </c>
      <c r="Z4450" s="9">
        <f>IFERROR(#REF!/tbl_EcommerceSales[[#This Row],[Total_Cost]], 0)</f>
        <v>0</v>
      </c>
      <c r="AA4450" t="str">
        <f>TEXT(tbl_EcommerceSales[[#This Row],[Order_Date]],"mmm")</f>
        <v>May</v>
      </c>
      <c r="AB4450">
        <f>YEAR(tbl_EcommerceSales[[#This Row],[Order_Date]])</f>
        <v>2026</v>
      </c>
      <c r="AC4450" t="str">
        <f>IF(tbl_EcommerceSales[[#This Row],[Age]]&lt;18,"Under 18",IF(tbl_EcommerceSales[[#This Row],[Age]]&lt;=25,"18-25",IF(tbl_EcommerceSales[[#This Row],[Age]]&lt;=35,"26-35",IF(tbl_EcommerceSales[[#This Row],[Age]]&lt;=45,"36-45",IF(tbl_EcommerceSales[[#This Row],[Age]]&lt;=55,"46-55","56+")))))</f>
        <v>26-35</v>
      </c>
    </row>
    <row r="4451" spans="1:29" x14ac:dyDescent="0.35">
      <c r="A4451" t="s">
        <v>6571</v>
      </c>
      <c r="B4451" s="7">
        <v>46145</v>
      </c>
      <c r="C4451" t="s">
        <v>2806</v>
      </c>
      <c r="D4451" t="s">
        <v>159</v>
      </c>
      <c r="E4451" t="s">
        <v>48</v>
      </c>
      <c r="F4451">
        <v>29</v>
      </c>
      <c r="G4451" t="s">
        <v>192</v>
      </c>
      <c r="H4451" t="s">
        <v>27</v>
      </c>
      <c r="I4451" t="s">
        <v>175</v>
      </c>
      <c r="J4451" t="s">
        <v>176</v>
      </c>
      <c r="K4451" t="s">
        <v>177</v>
      </c>
      <c r="L4451" t="s">
        <v>178</v>
      </c>
      <c r="M4451">
        <v>1</v>
      </c>
      <c r="N4451" s="2">
        <v>699</v>
      </c>
      <c r="O4451" s="3">
        <v>0.15</v>
      </c>
      <c r="P4451" s="2">
        <v>320</v>
      </c>
      <c r="Q4451" t="s">
        <v>76</v>
      </c>
      <c r="R4451" t="s">
        <v>33</v>
      </c>
      <c r="S4451" t="s">
        <v>57</v>
      </c>
      <c r="T4451" s="4">
        <v>5</v>
      </c>
      <c r="U4451" s="11">
        <f t="shared" si="69"/>
        <v>699</v>
      </c>
      <c r="V4451" s="11">
        <f>tbl_EcommerceSales[[#This Row],[Gross_Sales]]*tbl_EcommerceSales[[#This Row],[Discount]]</f>
        <v>104.85</v>
      </c>
      <c r="W4451" s="11">
        <f>tbl_EcommerceSales[[#This Row],[Gross_Sales]]-tbl_EcommerceSales[[#This Row],[Discount_Amount]]</f>
        <v>594.15</v>
      </c>
      <c r="X4451" s="11">
        <f>tbl_EcommerceSales[[#This Row],[Quantity]] * _xlfn.XLOOKUP(tbl_EcommerceSales[[#This Row],[Product_ID]], Product_Master!A:A, Product_Master!F:F)</f>
        <v>320</v>
      </c>
      <c r="Y4451" s="11">
        <f>tbl_EcommerceSales[[#This Row],[Net_Revenue]]-tbl_EcommerceSales[[#This Row],[Total_Cost]]</f>
        <v>274.14999999999998</v>
      </c>
      <c r="Z4451" s="9">
        <f>IFERROR(#REF!/tbl_EcommerceSales[[#This Row],[Total_Cost]], 0)</f>
        <v>0</v>
      </c>
      <c r="AA4451" t="str">
        <f>TEXT(tbl_EcommerceSales[[#This Row],[Order_Date]],"mmm")</f>
        <v>May</v>
      </c>
      <c r="AB4451">
        <f>YEAR(tbl_EcommerceSales[[#This Row],[Order_Date]])</f>
        <v>2026</v>
      </c>
      <c r="AC4451" t="str">
        <f>IF(tbl_EcommerceSales[[#This Row],[Age]]&lt;18,"Under 18",IF(tbl_EcommerceSales[[#This Row],[Age]]&lt;=25,"18-25",IF(tbl_EcommerceSales[[#This Row],[Age]]&lt;=35,"26-35",IF(tbl_EcommerceSales[[#This Row],[Age]]&lt;=45,"36-45",IF(tbl_EcommerceSales[[#This Row],[Age]]&lt;=55,"46-55","56+")))))</f>
        <v>26-35</v>
      </c>
    </row>
    <row r="4452" spans="1:29" x14ac:dyDescent="0.35">
      <c r="A4452" t="s">
        <v>6572</v>
      </c>
      <c r="B4452" s="7">
        <v>46145</v>
      </c>
      <c r="C4452" t="s">
        <v>868</v>
      </c>
      <c r="D4452" t="s">
        <v>235</v>
      </c>
      <c r="E4452" t="s">
        <v>48</v>
      </c>
      <c r="F4452">
        <v>36</v>
      </c>
      <c r="G4452" t="s">
        <v>103</v>
      </c>
      <c r="H4452" t="s">
        <v>27</v>
      </c>
      <c r="I4452" t="s">
        <v>62</v>
      </c>
      <c r="J4452" t="s">
        <v>63</v>
      </c>
      <c r="K4452" t="s">
        <v>42</v>
      </c>
      <c r="L4452" t="s">
        <v>43</v>
      </c>
      <c r="M4452">
        <v>4</v>
      </c>
      <c r="N4452" s="2">
        <v>499</v>
      </c>
      <c r="O4452" s="3">
        <v>0.1</v>
      </c>
      <c r="P4452" s="2">
        <v>880</v>
      </c>
      <c r="Q4452" t="s">
        <v>319</v>
      </c>
      <c r="R4452" t="s">
        <v>33</v>
      </c>
      <c r="S4452" t="s">
        <v>34</v>
      </c>
      <c r="T4452" s="4">
        <v>3</v>
      </c>
      <c r="U4452" s="11">
        <f t="shared" si="69"/>
        <v>1996</v>
      </c>
      <c r="V4452" s="11">
        <f>tbl_EcommerceSales[[#This Row],[Gross_Sales]]*tbl_EcommerceSales[[#This Row],[Discount]]</f>
        <v>199.60000000000002</v>
      </c>
      <c r="W4452" s="11">
        <f>tbl_EcommerceSales[[#This Row],[Gross_Sales]]-tbl_EcommerceSales[[#This Row],[Discount_Amount]]</f>
        <v>1796.4</v>
      </c>
      <c r="X4452" s="11">
        <f>tbl_EcommerceSales[[#This Row],[Quantity]] * _xlfn.XLOOKUP(tbl_EcommerceSales[[#This Row],[Product_ID]], Product_Master!A:A, Product_Master!F:F)</f>
        <v>880</v>
      </c>
      <c r="Y4452" s="11">
        <f>tbl_EcommerceSales[[#This Row],[Net_Revenue]]-tbl_EcommerceSales[[#This Row],[Total_Cost]]</f>
        <v>916.40000000000009</v>
      </c>
      <c r="Z4452" s="9">
        <f>IFERROR(#REF!/tbl_EcommerceSales[[#This Row],[Total_Cost]], 0)</f>
        <v>0</v>
      </c>
      <c r="AA4452" t="str">
        <f>TEXT(tbl_EcommerceSales[[#This Row],[Order_Date]],"mmm")</f>
        <v>May</v>
      </c>
      <c r="AB4452">
        <f>YEAR(tbl_EcommerceSales[[#This Row],[Order_Date]])</f>
        <v>2026</v>
      </c>
      <c r="AC4452" t="str">
        <f>IF(tbl_EcommerceSales[[#This Row],[Age]]&lt;18,"Under 18",IF(tbl_EcommerceSales[[#This Row],[Age]]&lt;=25,"18-25",IF(tbl_EcommerceSales[[#This Row],[Age]]&lt;=35,"26-35",IF(tbl_EcommerceSales[[#This Row],[Age]]&lt;=45,"36-45",IF(tbl_EcommerceSales[[#This Row],[Age]]&lt;=55,"46-55","56+")))))</f>
        <v>36-45</v>
      </c>
    </row>
    <row r="4453" spans="1:29" x14ac:dyDescent="0.35">
      <c r="A4453" t="s">
        <v>6573</v>
      </c>
      <c r="B4453" s="7">
        <v>46145</v>
      </c>
      <c r="C4453" t="s">
        <v>5134</v>
      </c>
      <c r="D4453" t="s">
        <v>227</v>
      </c>
      <c r="E4453" t="s">
        <v>25</v>
      </c>
      <c r="F4453">
        <v>41</v>
      </c>
      <c r="G4453" t="s">
        <v>270</v>
      </c>
      <c r="H4453" t="s">
        <v>72</v>
      </c>
      <c r="I4453" t="s">
        <v>111</v>
      </c>
      <c r="J4453" t="s">
        <v>112</v>
      </c>
      <c r="K4453" t="s">
        <v>55</v>
      </c>
      <c r="L4453" t="s">
        <v>113</v>
      </c>
      <c r="M4453">
        <v>3</v>
      </c>
      <c r="N4453" s="2">
        <v>1799</v>
      </c>
      <c r="O4453" s="3">
        <v>0.2</v>
      </c>
      <c r="P4453" s="2">
        <v>2850</v>
      </c>
      <c r="Q4453" t="s">
        <v>44</v>
      </c>
      <c r="R4453" t="s">
        <v>33</v>
      </c>
      <c r="S4453" t="s">
        <v>34</v>
      </c>
      <c r="T4453" s="4">
        <v>5</v>
      </c>
      <c r="U4453" s="11">
        <f t="shared" si="69"/>
        <v>5397</v>
      </c>
      <c r="V4453" s="11">
        <f>tbl_EcommerceSales[[#This Row],[Gross_Sales]]*tbl_EcommerceSales[[#This Row],[Discount]]</f>
        <v>1079.4000000000001</v>
      </c>
      <c r="W4453" s="11">
        <f>tbl_EcommerceSales[[#This Row],[Gross_Sales]]-tbl_EcommerceSales[[#This Row],[Discount_Amount]]</f>
        <v>4317.6000000000004</v>
      </c>
      <c r="X4453" s="11">
        <f>tbl_EcommerceSales[[#This Row],[Quantity]] * _xlfn.XLOOKUP(tbl_EcommerceSales[[#This Row],[Product_ID]], Product_Master!A:A, Product_Master!F:F)</f>
        <v>2850</v>
      </c>
      <c r="Y4453" s="11">
        <f>tbl_EcommerceSales[[#This Row],[Net_Revenue]]-tbl_EcommerceSales[[#This Row],[Total_Cost]]</f>
        <v>1467.6000000000004</v>
      </c>
      <c r="Z4453" s="9">
        <f>IFERROR(#REF!/tbl_EcommerceSales[[#This Row],[Total_Cost]], 0)</f>
        <v>0</v>
      </c>
      <c r="AA4453" t="str">
        <f>TEXT(tbl_EcommerceSales[[#This Row],[Order_Date]],"mmm")</f>
        <v>May</v>
      </c>
      <c r="AB4453">
        <f>YEAR(tbl_EcommerceSales[[#This Row],[Order_Date]])</f>
        <v>2026</v>
      </c>
      <c r="AC4453" t="str">
        <f>IF(tbl_EcommerceSales[[#This Row],[Age]]&lt;18,"Under 18",IF(tbl_EcommerceSales[[#This Row],[Age]]&lt;=25,"18-25",IF(tbl_EcommerceSales[[#This Row],[Age]]&lt;=35,"26-35",IF(tbl_EcommerceSales[[#This Row],[Age]]&lt;=45,"36-45",IF(tbl_EcommerceSales[[#This Row],[Age]]&lt;=55,"46-55","56+")))))</f>
        <v>36-45</v>
      </c>
    </row>
    <row r="4454" spans="1:29" x14ac:dyDescent="0.35">
      <c r="A4454" t="s">
        <v>6574</v>
      </c>
      <c r="B4454" s="7">
        <v>46145</v>
      </c>
      <c r="C4454" t="s">
        <v>750</v>
      </c>
      <c r="D4454" t="s">
        <v>37</v>
      </c>
      <c r="E4454" t="s">
        <v>48</v>
      </c>
      <c r="F4454">
        <v>34</v>
      </c>
      <c r="G4454" t="s">
        <v>186</v>
      </c>
      <c r="H4454" t="s">
        <v>72</v>
      </c>
      <c r="I4454" t="s">
        <v>517</v>
      </c>
      <c r="J4454" t="s">
        <v>518</v>
      </c>
      <c r="K4454" t="s">
        <v>30</v>
      </c>
      <c r="L4454" t="s">
        <v>278</v>
      </c>
      <c r="M4454">
        <v>3</v>
      </c>
      <c r="N4454" s="2">
        <v>1299</v>
      </c>
      <c r="O4454" s="3">
        <v>0.2</v>
      </c>
      <c r="P4454" s="2">
        <v>2070</v>
      </c>
      <c r="Q4454" t="s">
        <v>44</v>
      </c>
      <c r="R4454" t="s">
        <v>33</v>
      </c>
      <c r="S4454" t="s">
        <v>57</v>
      </c>
      <c r="T4454" s="4">
        <v>5</v>
      </c>
      <c r="U4454" s="11">
        <f t="shared" si="69"/>
        <v>3897</v>
      </c>
      <c r="V4454" s="11">
        <f>tbl_EcommerceSales[[#This Row],[Gross_Sales]]*tbl_EcommerceSales[[#This Row],[Discount]]</f>
        <v>779.40000000000009</v>
      </c>
      <c r="W4454" s="11">
        <f>tbl_EcommerceSales[[#This Row],[Gross_Sales]]-tbl_EcommerceSales[[#This Row],[Discount_Amount]]</f>
        <v>3117.6</v>
      </c>
      <c r="X4454" s="11">
        <f>tbl_EcommerceSales[[#This Row],[Quantity]] * _xlfn.XLOOKUP(tbl_EcommerceSales[[#This Row],[Product_ID]], Product_Master!A:A, Product_Master!F:F)</f>
        <v>2070</v>
      </c>
      <c r="Y4454" s="11">
        <f>tbl_EcommerceSales[[#This Row],[Net_Revenue]]-tbl_EcommerceSales[[#This Row],[Total_Cost]]</f>
        <v>1047.5999999999999</v>
      </c>
      <c r="Z4454" s="9">
        <f>IFERROR(#REF!/tbl_EcommerceSales[[#This Row],[Total_Cost]], 0)</f>
        <v>0</v>
      </c>
      <c r="AA4454" t="str">
        <f>TEXT(tbl_EcommerceSales[[#This Row],[Order_Date]],"mmm")</f>
        <v>May</v>
      </c>
      <c r="AB4454">
        <f>YEAR(tbl_EcommerceSales[[#This Row],[Order_Date]])</f>
        <v>2026</v>
      </c>
      <c r="AC4454" t="str">
        <f>IF(tbl_EcommerceSales[[#This Row],[Age]]&lt;18,"Under 18",IF(tbl_EcommerceSales[[#This Row],[Age]]&lt;=25,"18-25",IF(tbl_EcommerceSales[[#This Row],[Age]]&lt;=35,"26-35",IF(tbl_EcommerceSales[[#This Row],[Age]]&lt;=45,"36-45",IF(tbl_EcommerceSales[[#This Row],[Age]]&lt;=55,"46-55","56+")))))</f>
        <v>26-35</v>
      </c>
    </row>
    <row r="4455" spans="1:29" x14ac:dyDescent="0.35">
      <c r="A4455" t="s">
        <v>6575</v>
      </c>
      <c r="B4455" s="7">
        <v>46145</v>
      </c>
      <c r="C4455" t="s">
        <v>2917</v>
      </c>
      <c r="D4455" t="s">
        <v>151</v>
      </c>
      <c r="E4455" t="s">
        <v>48</v>
      </c>
      <c r="F4455">
        <v>34</v>
      </c>
      <c r="G4455" t="s">
        <v>186</v>
      </c>
      <c r="H4455" t="s">
        <v>72</v>
      </c>
      <c r="I4455" t="s">
        <v>73</v>
      </c>
      <c r="J4455" t="s">
        <v>74</v>
      </c>
      <c r="K4455" t="s">
        <v>55</v>
      </c>
      <c r="L4455" t="s">
        <v>75</v>
      </c>
      <c r="M4455">
        <v>4</v>
      </c>
      <c r="N4455" s="2">
        <v>2899</v>
      </c>
      <c r="O4455" s="3">
        <v>0.1</v>
      </c>
      <c r="P4455" s="2">
        <v>6800</v>
      </c>
      <c r="Q4455" t="s">
        <v>156</v>
      </c>
      <c r="R4455" t="s">
        <v>33</v>
      </c>
      <c r="S4455" t="s">
        <v>34</v>
      </c>
      <c r="T4455" s="4">
        <v>4</v>
      </c>
      <c r="U4455" s="11">
        <f t="shared" si="69"/>
        <v>11596</v>
      </c>
      <c r="V4455" s="11">
        <f>tbl_EcommerceSales[[#This Row],[Gross_Sales]]*tbl_EcommerceSales[[#This Row],[Discount]]</f>
        <v>1159.6000000000001</v>
      </c>
      <c r="W4455" s="11">
        <f>tbl_EcommerceSales[[#This Row],[Gross_Sales]]-tbl_EcommerceSales[[#This Row],[Discount_Amount]]</f>
        <v>10436.4</v>
      </c>
      <c r="X4455" s="11">
        <f>tbl_EcommerceSales[[#This Row],[Quantity]] * _xlfn.XLOOKUP(tbl_EcommerceSales[[#This Row],[Product_ID]], Product_Master!A:A, Product_Master!F:F)</f>
        <v>6800</v>
      </c>
      <c r="Y4455" s="11">
        <f>tbl_EcommerceSales[[#This Row],[Net_Revenue]]-tbl_EcommerceSales[[#This Row],[Total_Cost]]</f>
        <v>3636.3999999999996</v>
      </c>
      <c r="Z4455" s="9">
        <f>IFERROR(#REF!/tbl_EcommerceSales[[#This Row],[Total_Cost]], 0)</f>
        <v>0</v>
      </c>
      <c r="AA4455" t="str">
        <f>TEXT(tbl_EcommerceSales[[#This Row],[Order_Date]],"mmm")</f>
        <v>May</v>
      </c>
      <c r="AB4455">
        <f>YEAR(tbl_EcommerceSales[[#This Row],[Order_Date]])</f>
        <v>2026</v>
      </c>
      <c r="AC4455" t="str">
        <f>IF(tbl_EcommerceSales[[#This Row],[Age]]&lt;18,"Under 18",IF(tbl_EcommerceSales[[#This Row],[Age]]&lt;=25,"18-25",IF(tbl_EcommerceSales[[#This Row],[Age]]&lt;=35,"26-35",IF(tbl_EcommerceSales[[#This Row],[Age]]&lt;=45,"36-45",IF(tbl_EcommerceSales[[#This Row],[Age]]&lt;=55,"46-55","56+")))))</f>
        <v>26-35</v>
      </c>
    </row>
    <row r="4456" spans="1:29" x14ac:dyDescent="0.35">
      <c r="A4456" t="s">
        <v>6576</v>
      </c>
      <c r="B4456" s="7">
        <v>46146</v>
      </c>
      <c r="C4456" t="s">
        <v>4737</v>
      </c>
      <c r="D4456" t="s">
        <v>205</v>
      </c>
      <c r="E4456" t="s">
        <v>48</v>
      </c>
      <c r="F4456">
        <v>26</v>
      </c>
      <c r="G4456" t="s">
        <v>289</v>
      </c>
      <c r="H4456" t="s">
        <v>88</v>
      </c>
      <c r="I4456" t="s">
        <v>236</v>
      </c>
      <c r="J4456" t="s">
        <v>237</v>
      </c>
      <c r="K4456" t="s">
        <v>82</v>
      </c>
      <c r="L4456" t="s">
        <v>238</v>
      </c>
      <c r="M4456">
        <v>1</v>
      </c>
      <c r="N4456" s="2">
        <v>899</v>
      </c>
      <c r="O4456" s="3">
        <v>0</v>
      </c>
      <c r="P4456" s="2">
        <v>480</v>
      </c>
      <c r="Q4456" t="s">
        <v>32</v>
      </c>
      <c r="R4456" t="s">
        <v>33</v>
      </c>
      <c r="S4456" t="s">
        <v>34</v>
      </c>
      <c r="T4456" s="4">
        <v>5</v>
      </c>
      <c r="U4456" s="11">
        <f t="shared" si="69"/>
        <v>899</v>
      </c>
      <c r="V4456" s="11">
        <f>tbl_EcommerceSales[[#This Row],[Gross_Sales]]*tbl_EcommerceSales[[#This Row],[Discount]]</f>
        <v>0</v>
      </c>
      <c r="W4456" s="11">
        <f>tbl_EcommerceSales[[#This Row],[Gross_Sales]]-tbl_EcommerceSales[[#This Row],[Discount_Amount]]</f>
        <v>899</v>
      </c>
      <c r="X4456" s="11">
        <f>tbl_EcommerceSales[[#This Row],[Quantity]] * _xlfn.XLOOKUP(tbl_EcommerceSales[[#This Row],[Product_ID]], Product_Master!A:A, Product_Master!F:F)</f>
        <v>480</v>
      </c>
      <c r="Y4456" s="11">
        <f>tbl_EcommerceSales[[#This Row],[Net_Revenue]]-tbl_EcommerceSales[[#This Row],[Total_Cost]]</f>
        <v>419</v>
      </c>
      <c r="Z4456" s="9">
        <f>IFERROR(#REF!/tbl_EcommerceSales[[#This Row],[Total_Cost]], 0)</f>
        <v>0</v>
      </c>
      <c r="AA4456" t="str">
        <f>TEXT(tbl_EcommerceSales[[#This Row],[Order_Date]],"mmm")</f>
        <v>May</v>
      </c>
      <c r="AB4456">
        <f>YEAR(tbl_EcommerceSales[[#This Row],[Order_Date]])</f>
        <v>2026</v>
      </c>
      <c r="AC4456" t="str">
        <f>IF(tbl_EcommerceSales[[#This Row],[Age]]&lt;18,"Under 18",IF(tbl_EcommerceSales[[#This Row],[Age]]&lt;=25,"18-25",IF(tbl_EcommerceSales[[#This Row],[Age]]&lt;=35,"26-35",IF(tbl_EcommerceSales[[#This Row],[Age]]&lt;=45,"36-45",IF(tbl_EcommerceSales[[#This Row],[Age]]&lt;=55,"46-55","56+")))))</f>
        <v>26-35</v>
      </c>
    </row>
    <row r="4457" spans="1:29" x14ac:dyDescent="0.35">
      <c r="A4457" t="s">
        <v>6577</v>
      </c>
      <c r="B4457" s="7">
        <v>46146</v>
      </c>
      <c r="C4457" t="s">
        <v>2643</v>
      </c>
      <c r="D4457" t="s">
        <v>24</v>
      </c>
      <c r="E4457" t="s">
        <v>25</v>
      </c>
      <c r="F4457">
        <v>32</v>
      </c>
      <c r="G4457" t="s">
        <v>107</v>
      </c>
      <c r="H4457" t="s">
        <v>39</v>
      </c>
      <c r="I4457" t="s">
        <v>241</v>
      </c>
      <c r="J4457" t="s">
        <v>242</v>
      </c>
      <c r="K4457" t="s">
        <v>42</v>
      </c>
      <c r="L4457" t="s">
        <v>243</v>
      </c>
      <c r="M4457">
        <v>2</v>
      </c>
      <c r="N4457" s="2">
        <v>649</v>
      </c>
      <c r="O4457" s="3">
        <v>0.1</v>
      </c>
      <c r="P4457" s="2">
        <v>580</v>
      </c>
      <c r="Q4457" t="s">
        <v>32</v>
      </c>
      <c r="R4457" t="s">
        <v>33</v>
      </c>
      <c r="S4457" t="s">
        <v>34</v>
      </c>
      <c r="T4457" s="4">
        <v>5</v>
      </c>
      <c r="U4457" s="11">
        <f t="shared" si="69"/>
        <v>1298</v>
      </c>
      <c r="V4457" s="11">
        <f>tbl_EcommerceSales[[#This Row],[Gross_Sales]]*tbl_EcommerceSales[[#This Row],[Discount]]</f>
        <v>129.80000000000001</v>
      </c>
      <c r="W4457" s="11">
        <f>tbl_EcommerceSales[[#This Row],[Gross_Sales]]-tbl_EcommerceSales[[#This Row],[Discount_Amount]]</f>
        <v>1168.2</v>
      </c>
      <c r="X4457" s="11">
        <f>tbl_EcommerceSales[[#This Row],[Quantity]] * _xlfn.XLOOKUP(tbl_EcommerceSales[[#This Row],[Product_ID]], Product_Master!A:A, Product_Master!F:F)</f>
        <v>580</v>
      </c>
      <c r="Y4457" s="11">
        <f>tbl_EcommerceSales[[#This Row],[Net_Revenue]]-tbl_EcommerceSales[[#This Row],[Total_Cost]]</f>
        <v>588.20000000000005</v>
      </c>
      <c r="Z4457" s="9">
        <f>IFERROR(#REF!/tbl_EcommerceSales[[#This Row],[Total_Cost]], 0)</f>
        <v>0</v>
      </c>
      <c r="AA4457" t="str">
        <f>TEXT(tbl_EcommerceSales[[#This Row],[Order_Date]],"mmm")</f>
        <v>May</v>
      </c>
      <c r="AB4457">
        <f>YEAR(tbl_EcommerceSales[[#This Row],[Order_Date]])</f>
        <v>2026</v>
      </c>
      <c r="AC4457" t="str">
        <f>IF(tbl_EcommerceSales[[#This Row],[Age]]&lt;18,"Under 18",IF(tbl_EcommerceSales[[#This Row],[Age]]&lt;=25,"18-25",IF(tbl_EcommerceSales[[#This Row],[Age]]&lt;=35,"26-35",IF(tbl_EcommerceSales[[#This Row],[Age]]&lt;=45,"36-45",IF(tbl_EcommerceSales[[#This Row],[Age]]&lt;=55,"46-55","56+")))))</f>
        <v>26-35</v>
      </c>
    </row>
    <row r="4458" spans="1:29" x14ac:dyDescent="0.35">
      <c r="A4458" t="s">
        <v>6578</v>
      </c>
      <c r="B4458" s="7">
        <v>46146</v>
      </c>
      <c r="C4458" t="s">
        <v>2296</v>
      </c>
      <c r="D4458" t="s">
        <v>235</v>
      </c>
      <c r="E4458" t="s">
        <v>25</v>
      </c>
      <c r="F4458">
        <v>37</v>
      </c>
      <c r="G4458" t="s">
        <v>99</v>
      </c>
      <c r="H4458" t="s">
        <v>88</v>
      </c>
      <c r="I4458" t="s">
        <v>206</v>
      </c>
      <c r="J4458" t="s">
        <v>207</v>
      </c>
      <c r="K4458" t="s">
        <v>177</v>
      </c>
      <c r="L4458" t="s">
        <v>208</v>
      </c>
      <c r="M4458">
        <v>1</v>
      </c>
      <c r="N4458" s="2">
        <v>2199</v>
      </c>
      <c r="O4458" s="3">
        <v>0.1</v>
      </c>
      <c r="P4458" s="2">
        <v>1250</v>
      </c>
      <c r="Q4458" t="s">
        <v>32</v>
      </c>
      <c r="R4458" t="s">
        <v>162</v>
      </c>
      <c r="S4458" t="s">
        <v>57</v>
      </c>
      <c r="T4458" s="4"/>
      <c r="U4458" s="11">
        <f t="shared" si="69"/>
        <v>2199</v>
      </c>
      <c r="V4458" s="11">
        <f>tbl_EcommerceSales[[#This Row],[Gross_Sales]]*tbl_EcommerceSales[[#This Row],[Discount]]</f>
        <v>219.9</v>
      </c>
      <c r="W4458" s="11">
        <f>tbl_EcommerceSales[[#This Row],[Gross_Sales]]-tbl_EcommerceSales[[#This Row],[Discount_Amount]]</f>
        <v>1979.1</v>
      </c>
      <c r="X4458" s="11">
        <f>tbl_EcommerceSales[[#This Row],[Quantity]] * _xlfn.XLOOKUP(tbl_EcommerceSales[[#This Row],[Product_ID]], Product_Master!A:A, Product_Master!F:F)</f>
        <v>1250</v>
      </c>
      <c r="Y4458" s="11">
        <f>tbl_EcommerceSales[[#This Row],[Net_Revenue]]-tbl_EcommerceSales[[#This Row],[Total_Cost]]</f>
        <v>729.09999999999991</v>
      </c>
      <c r="Z4458" s="9">
        <f>IFERROR(#REF!/tbl_EcommerceSales[[#This Row],[Total_Cost]], 0)</f>
        <v>0</v>
      </c>
      <c r="AA4458" t="str">
        <f>TEXT(tbl_EcommerceSales[[#This Row],[Order_Date]],"mmm")</f>
        <v>May</v>
      </c>
      <c r="AB4458">
        <f>YEAR(tbl_EcommerceSales[[#This Row],[Order_Date]])</f>
        <v>2026</v>
      </c>
      <c r="AC4458" t="str">
        <f>IF(tbl_EcommerceSales[[#This Row],[Age]]&lt;18,"Under 18",IF(tbl_EcommerceSales[[#This Row],[Age]]&lt;=25,"18-25",IF(tbl_EcommerceSales[[#This Row],[Age]]&lt;=35,"26-35",IF(tbl_EcommerceSales[[#This Row],[Age]]&lt;=45,"36-45",IF(tbl_EcommerceSales[[#This Row],[Age]]&lt;=55,"46-55","56+")))))</f>
        <v>36-45</v>
      </c>
    </row>
    <row r="4459" spans="1:29" x14ac:dyDescent="0.35">
      <c r="A4459" t="s">
        <v>6579</v>
      </c>
      <c r="B4459" s="7">
        <v>46146</v>
      </c>
      <c r="C4459" t="s">
        <v>544</v>
      </c>
      <c r="D4459" t="s">
        <v>66</v>
      </c>
      <c r="E4459" t="s">
        <v>48</v>
      </c>
      <c r="F4459">
        <v>18</v>
      </c>
      <c r="G4459" t="s">
        <v>26</v>
      </c>
      <c r="H4459" t="s">
        <v>27</v>
      </c>
      <c r="I4459" t="s">
        <v>165</v>
      </c>
      <c r="J4459" t="s">
        <v>166</v>
      </c>
      <c r="K4459" t="s">
        <v>42</v>
      </c>
      <c r="L4459" t="s">
        <v>167</v>
      </c>
      <c r="M4459">
        <v>1</v>
      </c>
      <c r="N4459" s="2">
        <v>1799</v>
      </c>
      <c r="O4459" s="3">
        <v>0.1</v>
      </c>
      <c r="P4459" s="2">
        <v>900</v>
      </c>
      <c r="Q4459" t="s">
        <v>32</v>
      </c>
      <c r="R4459" t="s">
        <v>33</v>
      </c>
      <c r="S4459" t="s">
        <v>57</v>
      </c>
      <c r="T4459" s="4">
        <v>5</v>
      </c>
      <c r="U4459" s="11">
        <f t="shared" si="69"/>
        <v>1799</v>
      </c>
      <c r="V4459" s="11">
        <f>tbl_EcommerceSales[[#This Row],[Gross_Sales]]*tbl_EcommerceSales[[#This Row],[Discount]]</f>
        <v>179.9</v>
      </c>
      <c r="W4459" s="11">
        <f>tbl_EcommerceSales[[#This Row],[Gross_Sales]]-tbl_EcommerceSales[[#This Row],[Discount_Amount]]</f>
        <v>1619.1</v>
      </c>
      <c r="X4459" s="11">
        <f>tbl_EcommerceSales[[#This Row],[Quantity]] * _xlfn.XLOOKUP(tbl_EcommerceSales[[#This Row],[Product_ID]], Product_Master!A:A, Product_Master!F:F)</f>
        <v>900</v>
      </c>
      <c r="Y4459" s="11">
        <f>tbl_EcommerceSales[[#This Row],[Net_Revenue]]-tbl_EcommerceSales[[#This Row],[Total_Cost]]</f>
        <v>719.09999999999991</v>
      </c>
      <c r="Z4459" s="9">
        <f>IFERROR(#REF!/tbl_EcommerceSales[[#This Row],[Total_Cost]], 0)</f>
        <v>0</v>
      </c>
      <c r="AA4459" t="str">
        <f>TEXT(tbl_EcommerceSales[[#This Row],[Order_Date]],"mmm")</f>
        <v>May</v>
      </c>
      <c r="AB4459">
        <f>YEAR(tbl_EcommerceSales[[#This Row],[Order_Date]])</f>
        <v>2026</v>
      </c>
      <c r="AC4459" t="str">
        <f>IF(tbl_EcommerceSales[[#This Row],[Age]]&lt;18,"Under 18",IF(tbl_EcommerceSales[[#This Row],[Age]]&lt;=25,"18-25",IF(tbl_EcommerceSales[[#This Row],[Age]]&lt;=35,"26-35",IF(tbl_EcommerceSales[[#This Row],[Age]]&lt;=45,"36-45",IF(tbl_EcommerceSales[[#This Row],[Age]]&lt;=55,"46-55","56+")))))</f>
        <v>18-25</v>
      </c>
    </row>
    <row r="4460" spans="1:29" x14ac:dyDescent="0.35">
      <c r="A4460" t="s">
        <v>6580</v>
      </c>
      <c r="B4460" s="7">
        <v>46146</v>
      </c>
      <c r="C4460" t="s">
        <v>5057</v>
      </c>
      <c r="D4460" t="s">
        <v>79</v>
      </c>
      <c r="E4460" t="s">
        <v>48</v>
      </c>
      <c r="F4460">
        <v>28</v>
      </c>
      <c r="G4460" t="s">
        <v>87</v>
      </c>
      <c r="H4460" t="s">
        <v>88</v>
      </c>
      <c r="I4460" t="s">
        <v>126</v>
      </c>
      <c r="J4460" t="s">
        <v>127</v>
      </c>
      <c r="K4460" t="s">
        <v>82</v>
      </c>
      <c r="L4460" t="s">
        <v>83</v>
      </c>
      <c r="M4460">
        <v>5</v>
      </c>
      <c r="N4460" s="2">
        <v>1899</v>
      </c>
      <c r="O4460" s="3">
        <v>0.05</v>
      </c>
      <c r="P4460" s="2">
        <v>5600</v>
      </c>
      <c r="Q4460" t="s">
        <v>32</v>
      </c>
      <c r="R4460" t="s">
        <v>33</v>
      </c>
      <c r="S4460" t="s">
        <v>57</v>
      </c>
      <c r="T4460" s="4">
        <v>4</v>
      </c>
      <c r="U4460" s="11">
        <f t="shared" si="69"/>
        <v>9495</v>
      </c>
      <c r="V4460" s="11">
        <f>tbl_EcommerceSales[[#This Row],[Gross_Sales]]*tbl_EcommerceSales[[#This Row],[Discount]]</f>
        <v>474.75</v>
      </c>
      <c r="W4460" s="11">
        <f>tbl_EcommerceSales[[#This Row],[Gross_Sales]]-tbl_EcommerceSales[[#This Row],[Discount_Amount]]</f>
        <v>9020.25</v>
      </c>
      <c r="X4460" s="11">
        <f>tbl_EcommerceSales[[#This Row],[Quantity]] * _xlfn.XLOOKUP(tbl_EcommerceSales[[#This Row],[Product_ID]], Product_Master!A:A, Product_Master!F:F)</f>
        <v>5600</v>
      </c>
      <c r="Y4460" s="11">
        <f>tbl_EcommerceSales[[#This Row],[Net_Revenue]]-tbl_EcommerceSales[[#This Row],[Total_Cost]]</f>
        <v>3420.25</v>
      </c>
      <c r="Z4460" s="9">
        <f>IFERROR(#REF!/tbl_EcommerceSales[[#This Row],[Total_Cost]], 0)</f>
        <v>0</v>
      </c>
      <c r="AA4460" t="str">
        <f>TEXT(tbl_EcommerceSales[[#This Row],[Order_Date]],"mmm")</f>
        <v>May</v>
      </c>
      <c r="AB4460">
        <f>YEAR(tbl_EcommerceSales[[#This Row],[Order_Date]])</f>
        <v>2026</v>
      </c>
      <c r="AC4460" t="str">
        <f>IF(tbl_EcommerceSales[[#This Row],[Age]]&lt;18,"Under 18",IF(tbl_EcommerceSales[[#This Row],[Age]]&lt;=25,"18-25",IF(tbl_EcommerceSales[[#This Row],[Age]]&lt;=35,"26-35",IF(tbl_EcommerceSales[[#This Row],[Age]]&lt;=45,"36-45",IF(tbl_EcommerceSales[[#This Row],[Age]]&lt;=55,"46-55","56+")))))</f>
        <v>26-35</v>
      </c>
    </row>
    <row r="4461" spans="1:29" x14ac:dyDescent="0.35">
      <c r="A4461" t="s">
        <v>6581</v>
      </c>
      <c r="B4461" s="7">
        <v>46146</v>
      </c>
      <c r="C4461" t="s">
        <v>5257</v>
      </c>
      <c r="D4461" t="s">
        <v>232</v>
      </c>
      <c r="E4461" t="s">
        <v>48</v>
      </c>
      <c r="F4461">
        <v>26</v>
      </c>
      <c r="G4461" t="s">
        <v>38</v>
      </c>
      <c r="H4461" t="s">
        <v>39</v>
      </c>
      <c r="I4461" t="s">
        <v>165</v>
      </c>
      <c r="J4461" t="s">
        <v>166</v>
      </c>
      <c r="K4461" t="s">
        <v>42</v>
      </c>
      <c r="L4461" t="s">
        <v>167</v>
      </c>
      <c r="M4461">
        <v>5</v>
      </c>
      <c r="N4461" s="2">
        <v>1799</v>
      </c>
      <c r="O4461" s="3">
        <v>0.05</v>
      </c>
      <c r="P4461" s="2">
        <v>4500</v>
      </c>
      <c r="Q4461" t="s">
        <v>32</v>
      </c>
      <c r="R4461" t="s">
        <v>33</v>
      </c>
      <c r="S4461" t="s">
        <v>34</v>
      </c>
      <c r="T4461" s="4">
        <v>5</v>
      </c>
      <c r="U4461" s="11">
        <f t="shared" si="69"/>
        <v>8995</v>
      </c>
      <c r="V4461" s="11">
        <f>tbl_EcommerceSales[[#This Row],[Gross_Sales]]*tbl_EcommerceSales[[#This Row],[Discount]]</f>
        <v>449.75</v>
      </c>
      <c r="W4461" s="11">
        <f>tbl_EcommerceSales[[#This Row],[Gross_Sales]]-tbl_EcommerceSales[[#This Row],[Discount_Amount]]</f>
        <v>8545.25</v>
      </c>
      <c r="X4461" s="11">
        <f>tbl_EcommerceSales[[#This Row],[Quantity]] * _xlfn.XLOOKUP(tbl_EcommerceSales[[#This Row],[Product_ID]], Product_Master!A:A, Product_Master!F:F)</f>
        <v>4500</v>
      </c>
      <c r="Y4461" s="11">
        <f>tbl_EcommerceSales[[#This Row],[Net_Revenue]]-tbl_EcommerceSales[[#This Row],[Total_Cost]]</f>
        <v>4045.25</v>
      </c>
      <c r="Z4461" s="9">
        <f>IFERROR(#REF!/tbl_EcommerceSales[[#This Row],[Total_Cost]], 0)</f>
        <v>0</v>
      </c>
      <c r="AA4461" t="str">
        <f>TEXT(tbl_EcommerceSales[[#This Row],[Order_Date]],"mmm")</f>
        <v>May</v>
      </c>
      <c r="AB4461">
        <f>YEAR(tbl_EcommerceSales[[#This Row],[Order_Date]])</f>
        <v>2026</v>
      </c>
      <c r="AC4461" t="str">
        <f>IF(tbl_EcommerceSales[[#This Row],[Age]]&lt;18,"Under 18",IF(tbl_EcommerceSales[[#This Row],[Age]]&lt;=25,"18-25",IF(tbl_EcommerceSales[[#This Row],[Age]]&lt;=35,"26-35",IF(tbl_EcommerceSales[[#This Row],[Age]]&lt;=45,"36-45",IF(tbl_EcommerceSales[[#This Row],[Age]]&lt;=55,"46-55","56+")))))</f>
        <v>26-35</v>
      </c>
    </row>
    <row r="4462" spans="1:29" x14ac:dyDescent="0.35">
      <c r="A4462" t="s">
        <v>6582</v>
      </c>
      <c r="B4462" s="7">
        <v>46146</v>
      </c>
      <c r="C4462" t="s">
        <v>6583</v>
      </c>
      <c r="D4462" t="s">
        <v>342</v>
      </c>
      <c r="E4462" t="s">
        <v>25</v>
      </c>
      <c r="F4462">
        <v>18</v>
      </c>
      <c r="G4462" t="s">
        <v>38</v>
      </c>
      <c r="H4462" t="s">
        <v>39</v>
      </c>
      <c r="I4462" t="s">
        <v>62</v>
      </c>
      <c r="J4462" t="s">
        <v>63</v>
      </c>
      <c r="K4462" t="s">
        <v>42</v>
      </c>
      <c r="L4462" t="s">
        <v>43</v>
      </c>
      <c r="M4462">
        <v>2</v>
      </c>
      <c r="N4462" s="2">
        <v>499</v>
      </c>
      <c r="O4462" s="3">
        <v>0</v>
      </c>
      <c r="P4462" s="2">
        <v>440</v>
      </c>
      <c r="Q4462" t="s">
        <v>32</v>
      </c>
      <c r="R4462" t="s">
        <v>93</v>
      </c>
      <c r="S4462" t="s">
        <v>34</v>
      </c>
      <c r="T4462" s="4">
        <v>5</v>
      </c>
      <c r="U4462" s="11">
        <f t="shared" si="69"/>
        <v>998</v>
      </c>
      <c r="V4462" s="11">
        <f>tbl_EcommerceSales[[#This Row],[Gross_Sales]]*tbl_EcommerceSales[[#This Row],[Discount]]</f>
        <v>0</v>
      </c>
      <c r="W4462" s="11">
        <f>tbl_EcommerceSales[[#This Row],[Gross_Sales]]-tbl_EcommerceSales[[#This Row],[Discount_Amount]]</f>
        <v>998</v>
      </c>
      <c r="X4462" s="11">
        <f>tbl_EcommerceSales[[#This Row],[Quantity]] * _xlfn.XLOOKUP(tbl_EcommerceSales[[#This Row],[Product_ID]], Product_Master!A:A, Product_Master!F:F)</f>
        <v>440</v>
      </c>
      <c r="Y4462" s="11">
        <f>tbl_EcommerceSales[[#This Row],[Net_Revenue]]-tbl_EcommerceSales[[#This Row],[Total_Cost]]</f>
        <v>558</v>
      </c>
      <c r="Z4462" s="9">
        <f>IFERROR(#REF!/tbl_EcommerceSales[[#This Row],[Total_Cost]], 0)</f>
        <v>0</v>
      </c>
      <c r="AA4462" t="str">
        <f>TEXT(tbl_EcommerceSales[[#This Row],[Order_Date]],"mmm")</f>
        <v>May</v>
      </c>
      <c r="AB4462">
        <f>YEAR(tbl_EcommerceSales[[#This Row],[Order_Date]])</f>
        <v>2026</v>
      </c>
      <c r="AC4462" t="str">
        <f>IF(tbl_EcommerceSales[[#This Row],[Age]]&lt;18,"Under 18",IF(tbl_EcommerceSales[[#This Row],[Age]]&lt;=25,"18-25",IF(tbl_EcommerceSales[[#This Row],[Age]]&lt;=35,"26-35",IF(tbl_EcommerceSales[[#This Row],[Age]]&lt;=45,"36-45",IF(tbl_EcommerceSales[[#This Row],[Age]]&lt;=55,"46-55","56+")))))</f>
        <v>18-25</v>
      </c>
    </row>
    <row r="4463" spans="1:29" x14ac:dyDescent="0.35">
      <c r="A4463" t="s">
        <v>6584</v>
      </c>
      <c r="B4463" s="7">
        <v>46146</v>
      </c>
      <c r="C4463" t="s">
        <v>1880</v>
      </c>
      <c r="D4463" t="s">
        <v>205</v>
      </c>
      <c r="E4463" t="s">
        <v>48</v>
      </c>
      <c r="F4463">
        <v>38</v>
      </c>
      <c r="G4463" t="s">
        <v>174</v>
      </c>
      <c r="H4463" t="s">
        <v>39</v>
      </c>
      <c r="I4463" t="s">
        <v>165</v>
      </c>
      <c r="J4463" t="s">
        <v>166</v>
      </c>
      <c r="K4463" t="s">
        <v>42</v>
      </c>
      <c r="L4463" t="s">
        <v>167</v>
      </c>
      <c r="M4463">
        <v>2</v>
      </c>
      <c r="N4463" s="2">
        <v>1799</v>
      </c>
      <c r="O4463" s="3">
        <v>0.1</v>
      </c>
      <c r="P4463" s="2">
        <v>1800</v>
      </c>
      <c r="Q4463" t="s">
        <v>156</v>
      </c>
      <c r="R4463" t="s">
        <v>33</v>
      </c>
      <c r="S4463" t="s">
        <v>57</v>
      </c>
      <c r="T4463" s="4">
        <v>4</v>
      </c>
      <c r="U4463" s="11">
        <f t="shared" si="69"/>
        <v>3598</v>
      </c>
      <c r="V4463" s="11">
        <f>tbl_EcommerceSales[[#This Row],[Gross_Sales]]*tbl_EcommerceSales[[#This Row],[Discount]]</f>
        <v>359.8</v>
      </c>
      <c r="W4463" s="11">
        <f>tbl_EcommerceSales[[#This Row],[Gross_Sales]]-tbl_EcommerceSales[[#This Row],[Discount_Amount]]</f>
        <v>3238.2</v>
      </c>
      <c r="X4463" s="11">
        <f>tbl_EcommerceSales[[#This Row],[Quantity]] * _xlfn.XLOOKUP(tbl_EcommerceSales[[#This Row],[Product_ID]], Product_Master!A:A, Product_Master!F:F)</f>
        <v>1800</v>
      </c>
      <c r="Y4463" s="11">
        <f>tbl_EcommerceSales[[#This Row],[Net_Revenue]]-tbl_EcommerceSales[[#This Row],[Total_Cost]]</f>
        <v>1438.1999999999998</v>
      </c>
      <c r="Z4463" s="9">
        <f>IFERROR(#REF!/tbl_EcommerceSales[[#This Row],[Total_Cost]], 0)</f>
        <v>0</v>
      </c>
      <c r="AA4463" t="str">
        <f>TEXT(tbl_EcommerceSales[[#This Row],[Order_Date]],"mmm")</f>
        <v>May</v>
      </c>
      <c r="AB4463">
        <f>YEAR(tbl_EcommerceSales[[#This Row],[Order_Date]])</f>
        <v>2026</v>
      </c>
      <c r="AC4463" t="str">
        <f>IF(tbl_EcommerceSales[[#This Row],[Age]]&lt;18,"Under 18",IF(tbl_EcommerceSales[[#This Row],[Age]]&lt;=25,"18-25",IF(tbl_EcommerceSales[[#This Row],[Age]]&lt;=35,"26-35",IF(tbl_EcommerceSales[[#This Row],[Age]]&lt;=45,"36-45",IF(tbl_EcommerceSales[[#This Row],[Age]]&lt;=55,"46-55","56+")))))</f>
        <v>36-45</v>
      </c>
    </row>
    <row r="4464" spans="1:29" x14ac:dyDescent="0.35">
      <c r="A4464" t="s">
        <v>6585</v>
      </c>
      <c r="B4464" s="7">
        <v>46146</v>
      </c>
      <c r="C4464" t="s">
        <v>5525</v>
      </c>
      <c r="D4464" t="s">
        <v>151</v>
      </c>
      <c r="E4464" t="s">
        <v>25</v>
      </c>
      <c r="F4464">
        <v>34</v>
      </c>
      <c r="G4464" t="s">
        <v>186</v>
      </c>
      <c r="H4464" t="s">
        <v>72</v>
      </c>
      <c r="I4464" t="s">
        <v>62</v>
      </c>
      <c r="J4464" t="s">
        <v>63</v>
      </c>
      <c r="K4464" t="s">
        <v>42</v>
      </c>
      <c r="L4464" t="s">
        <v>43</v>
      </c>
      <c r="M4464">
        <v>1</v>
      </c>
      <c r="N4464" s="2">
        <v>499</v>
      </c>
      <c r="O4464" s="3">
        <v>0.25</v>
      </c>
      <c r="P4464" s="2">
        <v>220</v>
      </c>
      <c r="Q4464" t="s">
        <v>76</v>
      </c>
      <c r="R4464" t="s">
        <v>33</v>
      </c>
      <c r="S4464" t="s">
        <v>34</v>
      </c>
      <c r="T4464" s="4">
        <v>3</v>
      </c>
      <c r="U4464" s="11">
        <f t="shared" si="69"/>
        <v>499</v>
      </c>
      <c r="V4464" s="11">
        <f>tbl_EcommerceSales[[#This Row],[Gross_Sales]]*tbl_EcommerceSales[[#This Row],[Discount]]</f>
        <v>124.75</v>
      </c>
      <c r="W4464" s="11">
        <f>tbl_EcommerceSales[[#This Row],[Gross_Sales]]-tbl_EcommerceSales[[#This Row],[Discount_Amount]]</f>
        <v>374.25</v>
      </c>
      <c r="X4464" s="11">
        <f>tbl_EcommerceSales[[#This Row],[Quantity]] * _xlfn.XLOOKUP(tbl_EcommerceSales[[#This Row],[Product_ID]], Product_Master!A:A, Product_Master!F:F)</f>
        <v>220</v>
      </c>
      <c r="Y4464" s="11">
        <f>tbl_EcommerceSales[[#This Row],[Net_Revenue]]-tbl_EcommerceSales[[#This Row],[Total_Cost]]</f>
        <v>154.25</v>
      </c>
      <c r="Z4464" s="9">
        <f>IFERROR(#REF!/tbl_EcommerceSales[[#This Row],[Total_Cost]], 0)</f>
        <v>0</v>
      </c>
      <c r="AA4464" t="str">
        <f>TEXT(tbl_EcommerceSales[[#This Row],[Order_Date]],"mmm")</f>
        <v>May</v>
      </c>
      <c r="AB4464">
        <f>YEAR(tbl_EcommerceSales[[#This Row],[Order_Date]])</f>
        <v>2026</v>
      </c>
      <c r="AC4464" t="str">
        <f>IF(tbl_EcommerceSales[[#This Row],[Age]]&lt;18,"Under 18",IF(tbl_EcommerceSales[[#This Row],[Age]]&lt;=25,"18-25",IF(tbl_EcommerceSales[[#This Row],[Age]]&lt;=35,"26-35",IF(tbl_EcommerceSales[[#This Row],[Age]]&lt;=45,"36-45",IF(tbl_EcommerceSales[[#This Row],[Age]]&lt;=55,"46-55","56+")))))</f>
        <v>26-35</v>
      </c>
    </row>
    <row r="4465" spans="1:29" x14ac:dyDescent="0.35">
      <c r="A4465" t="s">
        <v>6586</v>
      </c>
      <c r="B4465" s="7">
        <v>46146</v>
      </c>
      <c r="C4465" t="s">
        <v>2754</v>
      </c>
      <c r="D4465" t="s">
        <v>79</v>
      </c>
      <c r="E4465" t="s">
        <v>25</v>
      </c>
      <c r="F4465">
        <v>51</v>
      </c>
      <c r="G4465" t="s">
        <v>52</v>
      </c>
      <c r="H4465" t="s">
        <v>27</v>
      </c>
      <c r="I4465" t="s">
        <v>73</v>
      </c>
      <c r="J4465" t="s">
        <v>74</v>
      </c>
      <c r="K4465" t="s">
        <v>55</v>
      </c>
      <c r="L4465" t="s">
        <v>75</v>
      </c>
      <c r="M4465">
        <v>3</v>
      </c>
      <c r="N4465" s="2">
        <v>2899</v>
      </c>
      <c r="O4465" s="3">
        <v>0.15</v>
      </c>
      <c r="P4465" s="2">
        <v>5100</v>
      </c>
      <c r="Q4465" t="s">
        <v>123</v>
      </c>
      <c r="R4465" t="s">
        <v>33</v>
      </c>
      <c r="S4465" t="s">
        <v>34</v>
      </c>
      <c r="T4465" s="4">
        <v>2</v>
      </c>
      <c r="U4465" s="11">
        <f t="shared" si="69"/>
        <v>8697</v>
      </c>
      <c r="V4465" s="11">
        <f>tbl_EcommerceSales[[#This Row],[Gross_Sales]]*tbl_EcommerceSales[[#This Row],[Discount]]</f>
        <v>1304.55</v>
      </c>
      <c r="W4465" s="11">
        <f>tbl_EcommerceSales[[#This Row],[Gross_Sales]]-tbl_EcommerceSales[[#This Row],[Discount_Amount]]</f>
        <v>7392.45</v>
      </c>
      <c r="X4465" s="11">
        <f>tbl_EcommerceSales[[#This Row],[Quantity]] * _xlfn.XLOOKUP(tbl_EcommerceSales[[#This Row],[Product_ID]], Product_Master!A:A, Product_Master!F:F)</f>
        <v>5100</v>
      </c>
      <c r="Y4465" s="11">
        <f>tbl_EcommerceSales[[#This Row],[Net_Revenue]]-tbl_EcommerceSales[[#This Row],[Total_Cost]]</f>
        <v>2292.4499999999998</v>
      </c>
      <c r="Z4465" s="9">
        <f>IFERROR(#REF!/tbl_EcommerceSales[[#This Row],[Total_Cost]], 0)</f>
        <v>0</v>
      </c>
      <c r="AA4465" t="str">
        <f>TEXT(tbl_EcommerceSales[[#This Row],[Order_Date]],"mmm")</f>
        <v>May</v>
      </c>
      <c r="AB4465">
        <f>YEAR(tbl_EcommerceSales[[#This Row],[Order_Date]])</f>
        <v>2026</v>
      </c>
      <c r="AC4465" t="str">
        <f>IF(tbl_EcommerceSales[[#This Row],[Age]]&lt;18,"Under 18",IF(tbl_EcommerceSales[[#This Row],[Age]]&lt;=25,"18-25",IF(tbl_EcommerceSales[[#This Row],[Age]]&lt;=35,"26-35",IF(tbl_EcommerceSales[[#This Row],[Age]]&lt;=45,"36-45",IF(tbl_EcommerceSales[[#This Row],[Age]]&lt;=55,"46-55","56+")))))</f>
        <v>46-55</v>
      </c>
    </row>
    <row r="4466" spans="1:29" x14ac:dyDescent="0.35">
      <c r="A4466" t="s">
        <v>6587</v>
      </c>
      <c r="B4466" s="7">
        <v>46146</v>
      </c>
      <c r="C4466" t="s">
        <v>1389</v>
      </c>
      <c r="D4466" t="s">
        <v>60</v>
      </c>
      <c r="E4466" t="s">
        <v>48</v>
      </c>
      <c r="F4466">
        <v>30</v>
      </c>
      <c r="G4466" t="s">
        <v>186</v>
      </c>
      <c r="H4466" t="s">
        <v>72</v>
      </c>
      <c r="I4466" t="s">
        <v>67</v>
      </c>
      <c r="J4466" t="s">
        <v>68</v>
      </c>
      <c r="K4466" t="s">
        <v>42</v>
      </c>
      <c r="L4466" t="s">
        <v>43</v>
      </c>
      <c r="M4466">
        <v>3</v>
      </c>
      <c r="N4466" s="2">
        <v>799</v>
      </c>
      <c r="O4466" s="3">
        <v>0.05</v>
      </c>
      <c r="P4466" s="2">
        <v>1080</v>
      </c>
      <c r="Q4466" t="s">
        <v>32</v>
      </c>
      <c r="R4466" t="s">
        <v>33</v>
      </c>
      <c r="S4466" t="s">
        <v>34</v>
      </c>
      <c r="T4466" s="4">
        <v>5</v>
      </c>
      <c r="U4466" s="11">
        <f t="shared" si="69"/>
        <v>2397</v>
      </c>
      <c r="V4466" s="11">
        <f>tbl_EcommerceSales[[#This Row],[Gross_Sales]]*tbl_EcommerceSales[[#This Row],[Discount]]</f>
        <v>119.85000000000001</v>
      </c>
      <c r="W4466" s="11">
        <f>tbl_EcommerceSales[[#This Row],[Gross_Sales]]-tbl_EcommerceSales[[#This Row],[Discount_Amount]]</f>
        <v>2277.15</v>
      </c>
      <c r="X4466" s="11">
        <f>tbl_EcommerceSales[[#This Row],[Quantity]] * _xlfn.XLOOKUP(tbl_EcommerceSales[[#This Row],[Product_ID]], Product_Master!A:A, Product_Master!F:F)</f>
        <v>1080</v>
      </c>
      <c r="Y4466" s="11">
        <f>tbl_EcommerceSales[[#This Row],[Net_Revenue]]-tbl_EcommerceSales[[#This Row],[Total_Cost]]</f>
        <v>1197.1500000000001</v>
      </c>
      <c r="Z4466" s="9">
        <f>IFERROR(#REF!/tbl_EcommerceSales[[#This Row],[Total_Cost]], 0)</f>
        <v>0</v>
      </c>
      <c r="AA4466" t="str">
        <f>TEXT(tbl_EcommerceSales[[#This Row],[Order_Date]],"mmm")</f>
        <v>May</v>
      </c>
      <c r="AB4466">
        <f>YEAR(tbl_EcommerceSales[[#This Row],[Order_Date]])</f>
        <v>2026</v>
      </c>
      <c r="AC4466" t="str">
        <f>IF(tbl_EcommerceSales[[#This Row],[Age]]&lt;18,"Under 18",IF(tbl_EcommerceSales[[#This Row],[Age]]&lt;=25,"18-25",IF(tbl_EcommerceSales[[#This Row],[Age]]&lt;=35,"26-35",IF(tbl_EcommerceSales[[#This Row],[Age]]&lt;=45,"36-45",IF(tbl_EcommerceSales[[#This Row],[Age]]&lt;=55,"46-55","56+")))))</f>
        <v>26-35</v>
      </c>
    </row>
    <row r="4467" spans="1:29" x14ac:dyDescent="0.35">
      <c r="A4467" t="s">
        <v>6588</v>
      </c>
      <c r="B4467" s="7">
        <v>46147</v>
      </c>
      <c r="C4467" t="s">
        <v>2390</v>
      </c>
      <c r="D4467" t="s">
        <v>170</v>
      </c>
      <c r="E4467" t="s">
        <v>48</v>
      </c>
      <c r="F4467">
        <v>24</v>
      </c>
      <c r="G4467" t="s">
        <v>122</v>
      </c>
      <c r="H4467" t="s">
        <v>72</v>
      </c>
      <c r="I4467" t="s">
        <v>67</v>
      </c>
      <c r="J4467" t="s">
        <v>68</v>
      </c>
      <c r="K4467" t="s">
        <v>42</v>
      </c>
      <c r="L4467" t="s">
        <v>43</v>
      </c>
      <c r="M4467">
        <v>1</v>
      </c>
      <c r="N4467" s="2">
        <v>799</v>
      </c>
      <c r="O4467" s="3">
        <v>0.15</v>
      </c>
      <c r="P4467" s="2">
        <v>360</v>
      </c>
      <c r="Q4467" t="s">
        <v>123</v>
      </c>
      <c r="R4467" t="s">
        <v>33</v>
      </c>
      <c r="S4467" t="s">
        <v>34</v>
      </c>
      <c r="T4467" s="4">
        <v>5</v>
      </c>
      <c r="U4467" s="11">
        <f t="shared" si="69"/>
        <v>799</v>
      </c>
      <c r="V4467" s="11">
        <f>tbl_EcommerceSales[[#This Row],[Gross_Sales]]*tbl_EcommerceSales[[#This Row],[Discount]]</f>
        <v>119.85</v>
      </c>
      <c r="W4467" s="11">
        <f>tbl_EcommerceSales[[#This Row],[Gross_Sales]]-tbl_EcommerceSales[[#This Row],[Discount_Amount]]</f>
        <v>679.15</v>
      </c>
      <c r="X4467" s="11">
        <f>tbl_EcommerceSales[[#This Row],[Quantity]] * _xlfn.XLOOKUP(tbl_EcommerceSales[[#This Row],[Product_ID]], Product_Master!A:A, Product_Master!F:F)</f>
        <v>360</v>
      </c>
      <c r="Y4467" s="11">
        <f>tbl_EcommerceSales[[#This Row],[Net_Revenue]]-tbl_EcommerceSales[[#This Row],[Total_Cost]]</f>
        <v>319.14999999999998</v>
      </c>
      <c r="Z4467" s="9">
        <f>IFERROR(#REF!/tbl_EcommerceSales[[#This Row],[Total_Cost]], 0)</f>
        <v>0</v>
      </c>
      <c r="AA4467" t="str">
        <f>TEXT(tbl_EcommerceSales[[#This Row],[Order_Date]],"mmm")</f>
        <v>May</v>
      </c>
      <c r="AB4467">
        <f>YEAR(tbl_EcommerceSales[[#This Row],[Order_Date]])</f>
        <v>2026</v>
      </c>
      <c r="AC4467" t="str">
        <f>IF(tbl_EcommerceSales[[#This Row],[Age]]&lt;18,"Under 18",IF(tbl_EcommerceSales[[#This Row],[Age]]&lt;=25,"18-25",IF(tbl_EcommerceSales[[#This Row],[Age]]&lt;=35,"26-35",IF(tbl_EcommerceSales[[#This Row],[Age]]&lt;=45,"36-45",IF(tbl_EcommerceSales[[#This Row],[Age]]&lt;=55,"46-55","56+")))))</f>
        <v>18-25</v>
      </c>
    </row>
    <row r="4468" spans="1:29" x14ac:dyDescent="0.35">
      <c r="A4468" t="s">
        <v>6589</v>
      </c>
      <c r="B4468" s="7">
        <v>46147</v>
      </c>
      <c r="C4468" t="s">
        <v>4940</v>
      </c>
      <c r="D4468" t="s">
        <v>305</v>
      </c>
      <c r="E4468" t="s">
        <v>48</v>
      </c>
      <c r="F4468">
        <v>30</v>
      </c>
      <c r="G4468" t="s">
        <v>211</v>
      </c>
      <c r="H4468" t="s">
        <v>72</v>
      </c>
      <c r="I4468" t="s">
        <v>117</v>
      </c>
      <c r="J4468" t="s">
        <v>118</v>
      </c>
      <c r="K4468" t="s">
        <v>82</v>
      </c>
      <c r="L4468" t="s">
        <v>119</v>
      </c>
      <c r="M4468">
        <v>4</v>
      </c>
      <c r="N4468" s="2">
        <v>3299</v>
      </c>
      <c r="O4468" s="3">
        <v>0.05</v>
      </c>
      <c r="P4468" s="2">
        <v>8400</v>
      </c>
      <c r="Q4468" t="s">
        <v>123</v>
      </c>
      <c r="R4468" t="s">
        <v>33</v>
      </c>
      <c r="S4468" t="s">
        <v>34</v>
      </c>
      <c r="T4468" s="4">
        <v>3</v>
      </c>
      <c r="U4468" s="11">
        <f t="shared" si="69"/>
        <v>13196</v>
      </c>
      <c r="V4468" s="11">
        <f>tbl_EcommerceSales[[#This Row],[Gross_Sales]]*tbl_EcommerceSales[[#This Row],[Discount]]</f>
        <v>659.80000000000007</v>
      </c>
      <c r="W4468" s="11">
        <f>tbl_EcommerceSales[[#This Row],[Gross_Sales]]-tbl_EcommerceSales[[#This Row],[Discount_Amount]]</f>
        <v>12536.2</v>
      </c>
      <c r="X4468" s="11">
        <f>tbl_EcommerceSales[[#This Row],[Quantity]] * _xlfn.XLOOKUP(tbl_EcommerceSales[[#This Row],[Product_ID]], Product_Master!A:A, Product_Master!F:F)</f>
        <v>8400</v>
      </c>
      <c r="Y4468" s="11">
        <f>tbl_EcommerceSales[[#This Row],[Net_Revenue]]-tbl_EcommerceSales[[#This Row],[Total_Cost]]</f>
        <v>4136.2000000000007</v>
      </c>
      <c r="Z4468" s="9">
        <f>IFERROR(#REF!/tbl_EcommerceSales[[#This Row],[Total_Cost]], 0)</f>
        <v>0</v>
      </c>
      <c r="AA4468" t="str">
        <f>TEXT(tbl_EcommerceSales[[#This Row],[Order_Date]],"mmm")</f>
        <v>May</v>
      </c>
      <c r="AB4468">
        <f>YEAR(tbl_EcommerceSales[[#This Row],[Order_Date]])</f>
        <v>2026</v>
      </c>
      <c r="AC4468" t="str">
        <f>IF(tbl_EcommerceSales[[#This Row],[Age]]&lt;18,"Under 18",IF(tbl_EcommerceSales[[#This Row],[Age]]&lt;=25,"18-25",IF(tbl_EcommerceSales[[#This Row],[Age]]&lt;=35,"26-35",IF(tbl_EcommerceSales[[#This Row],[Age]]&lt;=45,"36-45",IF(tbl_EcommerceSales[[#This Row],[Age]]&lt;=55,"46-55","56+")))))</f>
        <v>26-35</v>
      </c>
    </row>
    <row r="4469" spans="1:29" x14ac:dyDescent="0.35">
      <c r="A4469" t="s">
        <v>6590</v>
      </c>
      <c r="B4469" s="7">
        <v>46147</v>
      </c>
      <c r="C4469" t="s">
        <v>5279</v>
      </c>
      <c r="D4469" t="s">
        <v>110</v>
      </c>
      <c r="E4469" t="s">
        <v>25</v>
      </c>
      <c r="F4469">
        <v>33</v>
      </c>
      <c r="G4469" t="s">
        <v>145</v>
      </c>
      <c r="H4469" t="s">
        <v>39</v>
      </c>
      <c r="I4469" t="s">
        <v>175</v>
      </c>
      <c r="J4469" t="s">
        <v>176</v>
      </c>
      <c r="K4469" t="s">
        <v>177</v>
      </c>
      <c r="L4469" t="s">
        <v>178</v>
      </c>
      <c r="M4469">
        <v>1</v>
      </c>
      <c r="N4469" s="2">
        <v>699</v>
      </c>
      <c r="O4469" s="3">
        <v>0.1</v>
      </c>
      <c r="P4469" s="2">
        <v>320</v>
      </c>
      <c r="Q4469" t="s">
        <v>32</v>
      </c>
      <c r="R4469" t="s">
        <v>33</v>
      </c>
      <c r="S4469" t="s">
        <v>34</v>
      </c>
      <c r="T4469" s="4">
        <v>5</v>
      </c>
      <c r="U4469" s="11">
        <f t="shared" si="69"/>
        <v>699</v>
      </c>
      <c r="V4469" s="11">
        <f>tbl_EcommerceSales[[#This Row],[Gross_Sales]]*tbl_EcommerceSales[[#This Row],[Discount]]</f>
        <v>69.900000000000006</v>
      </c>
      <c r="W4469" s="11">
        <f>tbl_EcommerceSales[[#This Row],[Gross_Sales]]-tbl_EcommerceSales[[#This Row],[Discount_Amount]]</f>
        <v>629.1</v>
      </c>
      <c r="X4469" s="11">
        <f>tbl_EcommerceSales[[#This Row],[Quantity]] * _xlfn.XLOOKUP(tbl_EcommerceSales[[#This Row],[Product_ID]], Product_Master!A:A, Product_Master!F:F)</f>
        <v>320</v>
      </c>
      <c r="Y4469" s="11">
        <f>tbl_EcommerceSales[[#This Row],[Net_Revenue]]-tbl_EcommerceSales[[#This Row],[Total_Cost]]</f>
        <v>309.10000000000002</v>
      </c>
      <c r="Z4469" s="9">
        <f>IFERROR(#REF!/tbl_EcommerceSales[[#This Row],[Total_Cost]], 0)</f>
        <v>0</v>
      </c>
      <c r="AA4469" t="str">
        <f>TEXT(tbl_EcommerceSales[[#This Row],[Order_Date]],"mmm")</f>
        <v>May</v>
      </c>
      <c r="AB4469">
        <f>YEAR(tbl_EcommerceSales[[#This Row],[Order_Date]])</f>
        <v>2026</v>
      </c>
      <c r="AC4469" t="str">
        <f>IF(tbl_EcommerceSales[[#This Row],[Age]]&lt;18,"Under 18",IF(tbl_EcommerceSales[[#This Row],[Age]]&lt;=25,"18-25",IF(tbl_EcommerceSales[[#This Row],[Age]]&lt;=35,"26-35",IF(tbl_EcommerceSales[[#This Row],[Age]]&lt;=45,"36-45",IF(tbl_EcommerceSales[[#This Row],[Age]]&lt;=55,"46-55","56+")))))</f>
        <v>26-35</v>
      </c>
    </row>
    <row r="4470" spans="1:29" x14ac:dyDescent="0.35">
      <c r="A4470" t="s">
        <v>6591</v>
      </c>
      <c r="B4470" s="7">
        <v>46147</v>
      </c>
      <c r="C4470" t="s">
        <v>4855</v>
      </c>
      <c r="D4470" t="s">
        <v>159</v>
      </c>
      <c r="E4470" t="s">
        <v>25</v>
      </c>
      <c r="F4470">
        <v>28</v>
      </c>
      <c r="G4470" t="s">
        <v>152</v>
      </c>
      <c r="H4470" t="s">
        <v>72</v>
      </c>
      <c r="I4470" t="s">
        <v>357</v>
      </c>
      <c r="J4470" t="s">
        <v>358</v>
      </c>
      <c r="K4470" t="s">
        <v>177</v>
      </c>
      <c r="L4470" t="s">
        <v>178</v>
      </c>
      <c r="M4470">
        <v>3</v>
      </c>
      <c r="N4470" s="2">
        <v>999</v>
      </c>
      <c r="O4470" s="3">
        <v>0.2</v>
      </c>
      <c r="P4470" s="2">
        <v>1560</v>
      </c>
      <c r="Q4470" t="s">
        <v>32</v>
      </c>
      <c r="R4470" t="s">
        <v>33</v>
      </c>
      <c r="S4470" t="s">
        <v>34</v>
      </c>
      <c r="T4470" s="4">
        <v>5</v>
      </c>
      <c r="U4470" s="11">
        <f t="shared" si="69"/>
        <v>2997</v>
      </c>
      <c r="V4470" s="11">
        <f>tbl_EcommerceSales[[#This Row],[Gross_Sales]]*tbl_EcommerceSales[[#This Row],[Discount]]</f>
        <v>599.4</v>
      </c>
      <c r="W4470" s="11">
        <f>tbl_EcommerceSales[[#This Row],[Gross_Sales]]-tbl_EcommerceSales[[#This Row],[Discount_Amount]]</f>
        <v>2397.6</v>
      </c>
      <c r="X4470" s="11">
        <f>tbl_EcommerceSales[[#This Row],[Quantity]] * _xlfn.XLOOKUP(tbl_EcommerceSales[[#This Row],[Product_ID]], Product_Master!A:A, Product_Master!F:F)</f>
        <v>1560</v>
      </c>
      <c r="Y4470" s="11">
        <f>tbl_EcommerceSales[[#This Row],[Net_Revenue]]-tbl_EcommerceSales[[#This Row],[Total_Cost]]</f>
        <v>837.59999999999991</v>
      </c>
      <c r="Z4470" s="9">
        <f>IFERROR(#REF!/tbl_EcommerceSales[[#This Row],[Total_Cost]], 0)</f>
        <v>0</v>
      </c>
      <c r="AA4470" t="str">
        <f>TEXT(tbl_EcommerceSales[[#This Row],[Order_Date]],"mmm")</f>
        <v>May</v>
      </c>
      <c r="AB4470">
        <f>YEAR(tbl_EcommerceSales[[#This Row],[Order_Date]])</f>
        <v>2026</v>
      </c>
      <c r="AC4470" t="str">
        <f>IF(tbl_EcommerceSales[[#This Row],[Age]]&lt;18,"Under 18",IF(tbl_EcommerceSales[[#This Row],[Age]]&lt;=25,"18-25",IF(tbl_EcommerceSales[[#This Row],[Age]]&lt;=35,"26-35",IF(tbl_EcommerceSales[[#This Row],[Age]]&lt;=45,"36-45",IF(tbl_EcommerceSales[[#This Row],[Age]]&lt;=55,"46-55","56+")))))</f>
        <v>26-35</v>
      </c>
    </row>
    <row r="4471" spans="1:29" x14ac:dyDescent="0.35">
      <c r="A4471" t="s">
        <v>6592</v>
      </c>
      <c r="B4471" s="7">
        <v>46147</v>
      </c>
      <c r="C4471" t="s">
        <v>5044</v>
      </c>
      <c r="D4471" t="s">
        <v>189</v>
      </c>
      <c r="E4471" t="s">
        <v>48</v>
      </c>
      <c r="F4471">
        <v>39</v>
      </c>
      <c r="G4471" t="s">
        <v>107</v>
      </c>
      <c r="H4471" t="s">
        <v>39</v>
      </c>
      <c r="I4471" t="s">
        <v>89</v>
      </c>
      <c r="J4471" t="s">
        <v>90</v>
      </c>
      <c r="K4471" t="s">
        <v>91</v>
      </c>
      <c r="L4471" t="s">
        <v>92</v>
      </c>
      <c r="M4471">
        <v>1</v>
      </c>
      <c r="N4471" s="2">
        <v>599</v>
      </c>
      <c r="O4471" s="3">
        <v>0</v>
      </c>
      <c r="P4471" s="2">
        <v>260</v>
      </c>
      <c r="Q4471" t="s">
        <v>32</v>
      </c>
      <c r="R4471" t="s">
        <v>33</v>
      </c>
      <c r="S4471" t="s">
        <v>57</v>
      </c>
      <c r="T4471" s="4">
        <v>5</v>
      </c>
      <c r="U4471" s="11">
        <f t="shared" si="69"/>
        <v>599</v>
      </c>
      <c r="V4471" s="11">
        <f>tbl_EcommerceSales[[#This Row],[Gross_Sales]]*tbl_EcommerceSales[[#This Row],[Discount]]</f>
        <v>0</v>
      </c>
      <c r="W4471" s="11">
        <f>tbl_EcommerceSales[[#This Row],[Gross_Sales]]-tbl_EcommerceSales[[#This Row],[Discount_Amount]]</f>
        <v>599</v>
      </c>
      <c r="X4471" s="11">
        <f>tbl_EcommerceSales[[#This Row],[Quantity]] * _xlfn.XLOOKUP(tbl_EcommerceSales[[#This Row],[Product_ID]], Product_Master!A:A, Product_Master!F:F)</f>
        <v>260</v>
      </c>
      <c r="Y4471" s="11">
        <f>tbl_EcommerceSales[[#This Row],[Net_Revenue]]-tbl_EcommerceSales[[#This Row],[Total_Cost]]</f>
        <v>339</v>
      </c>
      <c r="Z4471" s="9">
        <f>IFERROR(#REF!/tbl_EcommerceSales[[#This Row],[Total_Cost]], 0)</f>
        <v>0</v>
      </c>
      <c r="AA4471" t="str">
        <f>TEXT(tbl_EcommerceSales[[#This Row],[Order_Date]],"mmm")</f>
        <v>May</v>
      </c>
      <c r="AB4471">
        <f>YEAR(tbl_EcommerceSales[[#This Row],[Order_Date]])</f>
        <v>2026</v>
      </c>
      <c r="AC4471" t="str">
        <f>IF(tbl_EcommerceSales[[#This Row],[Age]]&lt;18,"Under 18",IF(tbl_EcommerceSales[[#This Row],[Age]]&lt;=25,"18-25",IF(tbl_EcommerceSales[[#This Row],[Age]]&lt;=35,"26-35",IF(tbl_EcommerceSales[[#This Row],[Age]]&lt;=45,"36-45",IF(tbl_EcommerceSales[[#This Row],[Age]]&lt;=55,"46-55","56+")))))</f>
        <v>36-45</v>
      </c>
    </row>
    <row r="4472" spans="1:29" x14ac:dyDescent="0.35">
      <c r="A4472" t="s">
        <v>6593</v>
      </c>
      <c r="B4472" s="7">
        <v>46147</v>
      </c>
      <c r="C4472" t="s">
        <v>2727</v>
      </c>
      <c r="D4472" t="s">
        <v>106</v>
      </c>
      <c r="E4472" t="s">
        <v>25</v>
      </c>
      <c r="F4472">
        <v>28</v>
      </c>
      <c r="G4472" t="s">
        <v>171</v>
      </c>
      <c r="H4472" t="s">
        <v>39</v>
      </c>
      <c r="I4472" t="s">
        <v>175</v>
      </c>
      <c r="J4472" t="s">
        <v>176</v>
      </c>
      <c r="K4472" t="s">
        <v>177</v>
      </c>
      <c r="L4472" t="s">
        <v>178</v>
      </c>
      <c r="M4472">
        <v>1</v>
      </c>
      <c r="N4472" s="2">
        <v>699</v>
      </c>
      <c r="O4472" s="3">
        <v>0.1</v>
      </c>
      <c r="P4472" s="2">
        <v>320</v>
      </c>
      <c r="Q4472" t="s">
        <v>32</v>
      </c>
      <c r="R4472" t="s">
        <v>162</v>
      </c>
      <c r="S4472" t="s">
        <v>57</v>
      </c>
      <c r="T4472" s="4"/>
      <c r="U4472" s="11">
        <f t="shared" si="69"/>
        <v>699</v>
      </c>
      <c r="V4472" s="11">
        <f>tbl_EcommerceSales[[#This Row],[Gross_Sales]]*tbl_EcommerceSales[[#This Row],[Discount]]</f>
        <v>69.900000000000006</v>
      </c>
      <c r="W4472" s="11">
        <f>tbl_EcommerceSales[[#This Row],[Gross_Sales]]-tbl_EcommerceSales[[#This Row],[Discount_Amount]]</f>
        <v>629.1</v>
      </c>
      <c r="X4472" s="11">
        <f>tbl_EcommerceSales[[#This Row],[Quantity]] * _xlfn.XLOOKUP(tbl_EcommerceSales[[#This Row],[Product_ID]], Product_Master!A:A, Product_Master!F:F)</f>
        <v>320</v>
      </c>
      <c r="Y4472" s="11">
        <f>tbl_EcommerceSales[[#This Row],[Net_Revenue]]-tbl_EcommerceSales[[#This Row],[Total_Cost]]</f>
        <v>309.10000000000002</v>
      </c>
      <c r="Z4472" s="9">
        <f>IFERROR(#REF!/tbl_EcommerceSales[[#This Row],[Total_Cost]], 0)</f>
        <v>0</v>
      </c>
      <c r="AA4472" t="str">
        <f>TEXT(tbl_EcommerceSales[[#This Row],[Order_Date]],"mmm")</f>
        <v>May</v>
      </c>
      <c r="AB4472">
        <f>YEAR(tbl_EcommerceSales[[#This Row],[Order_Date]])</f>
        <v>2026</v>
      </c>
      <c r="AC4472" t="str">
        <f>IF(tbl_EcommerceSales[[#This Row],[Age]]&lt;18,"Under 18",IF(tbl_EcommerceSales[[#This Row],[Age]]&lt;=25,"18-25",IF(tbl_EcommerceSales[[#This Row],[Age]]&lt;=35,"26-35",IF(tbl_EcommerceSales[[#This Row],[Age]]&lt;=45,"36-45",IF(tbl_EcommerceSales[[#This Row],[Age]]&lt;=55,"46-55","56+")))))</f>
        <v>26-35</v>
      </c>
    </row>
    <row r="4473" spans="1:29" x14ac:dyDescent="0.35">
      <c r="A4473" t="s">
        <v>6594</v>
      </c>
      <c r="B4473" s="7">
        <v>46147</v>
      </c>
      <c r="C4473" t="s">
        <v>1183</v>
      </c>
      <c r="D4473" t="s">
        <v>24</v>
      </c>
      <c r="E4473" t="s">
        <v>48</v>
      </c>
      <c r="F4473">
        <v>31</v>
      </c>
      <c r="G4473" t="s">
        <v>26</v>
      </c>
      <c r="H4473" t="s">
        <v>27</v>
      </c>
      <c r="I4473" t="s">
        <v>294</v>
      </c>
      <c r="J4473" t="s">
        <v>295</v>
      </c>
      <c r="K4473" t="s">
        <v>91</v>
      </c>
      <c r="L4473" t="s">
        <v>296</v>
      </c>
      <c r="M4473">
        <v>3</v>
      </c>
      <c r="N4473" s="2">
        <v>699</v>
      </c>
      <c r="O4473" s="3">
        <v>0.15</v>
      </c>
      <c r="P4473" s="2">
        <v>900</v>
      </c>
      <c r="Q4473" t="s">
        <v>44</v>
      </c>
      <c r="R4473" t="s">
        <v>33</v>
      </c>
      <c r="S4473" t="s">
        <v>57</v>
      </c>
      <c r="T4473" s="4">
        <v>5</v>
      </c>
      <c r="U4473" s="11">
        <f t="shared" si="69"/>
        <v>2097</v>
      </c>
      <c r="V4473" s="11">
        <f>tbl_EcommerceSales[[#This Row],[Gross_Sales]]*tbl_EcommerceSales[[#This Row],[Discount]]</f>
        <v>314.55</v>
      </c>
      <c r="W4473" s="11">
        <f>tbl_EcommerceSales[[#This Row],[Gross_Sales]]-tbl_EcommerceSales[[#This Row],[Discount_Amount]]</f>
        <v>1782.45</v>
      </c>
      <c r="X4473" s="11">
        <f>tbl_EcommerceSales[[#This Row],[Quantity]] * _xlfn.XLOOKUP(tbl_EcommerceSales[[#This Row],[Product_ID]], Product_Master!A:A, Product_Master!F:F)</f>
        <v>900</v>
      </c>
      <c r="Y4473" s="11">
        <f>tbl_EcommerceSales[[#This Row],[Net_Revenue]]-tbl_EcommerceSales[[#This Row],[Total_Cost]]</f>
        <v>882.45</v>
      </c>
      <c r="Z4473" s="9">
        <f>IFERROR(#REF!/tbl_EcommerceSales[[#This Row],[Total_Cost]], 0)</f>
        <v>0</v>
      </c>
      <c r="AA4473" t="str">
        <f>TEXT(tbl_EcommerceSales[[#This Row],[Order_Date]],"mmm")</f>
        <v>May</v>
      </c>
      <c r="AB4473">
        <f>YEAR(tbl_EcommerceSales[[#This Row],[Order_Date]])</f>
        <v>2026</v>
      </c>
      <c r="AC4473" t="str">
        <f>IF(tbl_EcommerceSales[[#This Row],[Age]]&lt;18,"Under 18",IF(tbl_EcommerceSales[[#This Row],[Age]]&lt;=25,"18-25",IF(tbl_EcommerceSales[[#This Row],[Age]]&lt;=35,"26-35",IF(tbl_EcommerceSales[[#This Row],[Age]]&lt;=45,"36-45",IF(tbl_EcommerceSales[[#This Row],[Age]]&lt;=55,"46-55","56+")))))</f>
        <v>26-35</v>
      </c>
    </row>
    <row r="4474" spans="1:29" x14ac:dyDescent="0.35">
      <c r="A4474" t="s">
        <v>6595</v>
      </c>
      <c r="B4474" s="7">
        <v>46147</v>
      </c>
      <c r="C4474" t="s">
        <v>2167</v>
      </c>
      <c r="D4474" t="s">
        <v>24</v>
      </c>
      <c r="E4474" t="s">
        <v>25</v>
      </c>
      <c r="F4474">
        <v>32</v>
      </c>
      <c r="G4474" t="s">
        <v>171</v>
      </c>
      <c r="H4474" t="s">
        <v>39</v>
      </c>
      <c r="I4474" t="s">
        <v>271</v>
      </c>
      <c r="J4474" t="s">
        <v>272</v>
      </c>
      <c r="K4474" t="s">
        <v>30</v>
      </c>
      <c r="L4474" t="s">
        <v>273</v>
      </c>
      <c r="M4474">
        <v>3</v>
      </c>
      <c r="N4474" s="2">
        <v>4299</v>
      </c>
      <c r="O4474" s="3">
        <v>0</v>
      </c>
      <c r="P4474" s="2">
        <v>8100</v>
      </c>
      <c r="Q4474" t="s">
        <v>319</v>
      </c>
      <c r="R4474" t="s">
        <v>33</v>
      </c>
      <c r="S4474" t="s">
        <v>34</v>
      </c>
      <c r="T4474" s="4">
        <v>4</v>
      </c>
      <c r="U4474" s="11">
        <f t="shared" si="69"/>
        <v>12897</v>
      </c>
      <c r="V4474" s="11">
        <f>tbl_EcommerceSales[[#This Row],[Gross_Sales]]*tbl_EcommerceSales[[#This Row],[Discount]]</f>
        <v>0</v>
      </c>
      <c r="W4474" s="11">
        <f>tbl_EcommerceSales[[#This Row],[Gross_Sales]]-tbl_EcommerceSales[[#This Row],[Discount_Amount]]</f>
        <v>12897</v>
      </c>
      <c r="X4474" s="11">
        <f>tbl_EcommerceSales[[#This Row],[Quantity]] * _xlfn.XLOOKUP(tbl_EcommerceSales[[#This Row],[Product_ID]], Product_Master!A:A, Product_Master!F:F)</f>
        <v>8100</v>
      </c>
      <c r="Y4474" s="11">
        <f>tbl_EcommerceSales[[#This Row],[Net_Revenue]]-tbl_EcommerceSales[[#This Row],[Total_Cost]]</f>
        <v>4797</v>
      </c>
      <c r="Z4474" s="9">
        <f>IFERROR(#REF!/tbl_EcommerceSales[[#This Row],[Total_Cost]], 0)</f>
        <v>0</v>
      </c>
      <c r="AA4474" t="str">
        <f>TEXT(tbl_EcommerceSales[[#This Row],[Order_Date]],"mmm")</f>
        <v>May</v>
      </c>
      <c r="AB4474">
        <f>YEAR(tbl_EcommerceSales[[#This Row],[Order_Date]])</f>
        <v>2026</v>
      </c>
      <c r="AC4474" t="str">
        <f>IF(tbl_EcommerceSales[[#This Row],[Age]]&lt;18,"Under 18",IF(tbl_EcommerceSales[[#This Row],[Age]]&lt;=25,"18-25",IF(tbl_EcommerceSales[[#This Row],[Age]]&lt;=35,"26-35",IF(tbl_EcommerceSales[[#This Row],[Age]]&lt;=45,"36-45",IF(tbl_EcommerceSales[[#This Row],[Age]]&lt;=55,"46-55","56+")))))</f>
        <v>26-35</v>
      </c>
    </row>
    <row r="4475" spans="1:29" x14ac:dyDescent="0.35">
      <c r="A4475" t="s">
        <v>6596</v>
      </c>
      <c r="B4475" s="7">
        <v>46147</v>
      </c>
      <c r="C4475" t="s">
        <v>2900</v>
      </c>
      <c r="D4475" t="s">
        <v>195</v>
      </c>
      <c r="E4475" t="s">
        <v>25</v>
      </c>
      <c r="F4475">
        <v>27</v>
      </c>
      <c r="G4475" t="s">
        <v>270</v>
      </c>
      <c r="H4475" t="s">
        <v>72</v>
      </c>
      <c r="I4475" t="s">
        <v>73</v>
      </c>
      <c r="J4475" t="s">
        <v>74</v>
      </c>
      <c r="K4475" t="s">
        <v>55</v>
      </c>
      <c r="L4475" t="s">
        <v>75</v>
      </c>
      <c r="M4475">
        <v>1</v>
      </c>
      <c r="N4475" s="2">
        <v>2899</v>
      </c>
      <c r="O4475" s="3">
        <v>0.1</v>
      </c>
      <c r="P4475" s="2">
        <v>1700</v>
      </c>
      <c r="Q4475" t="s">
        <v>32</v>
      </c>
      <c r="R4475" t="s">
        <v>33</v>
      </c>
      <c r="S4475" t="s">
        <v>57</v>
      </c>
      <c r="T4475" s="4">
        <v>4</v>
      </c>
      <c r="U4475" s="11">
        <f t="shared" si="69"/>
        <v>2899</v>
      </c>
      <c r="V4475" s="11">
        <f>tbl_EcommerceSales[[#This Row],[Gross_Sales]]*tbl_EcommerceSales[[#This Row],[Discount]]</f>
        <v>289.90000000000003</v>
      </c>
      <c r="W4475" s="11">
        <f>tbl_EcommerceSales[[#This Row],[Gross_Sales]]-tbl_EcommerceSales[[#This Row],[Discount_Amount]]</f>
        <v>2609.1</v>
      </c>
      <c r="X4475" s="11">
        <f>tbl_EcommerceSales[[#This Row],[Quantity]] * _xlfn.XLOOKUP(tbl_EcommerceSales[[#This Row],[Product_ID]], Product_Master!A:A, Product_Master!F:F)</f>
        <v>1700</v>
      </c>
      <c r="Y4475" s="11">
        <f>tbl_EcommerceSales[[#This Row],[Net_Revenue]]-tbl_EcommerceSales[[#This Row],[Total_Cost]]</f>
        <v>909.09999999999991</v>
      </c>
      <c r="Z4475" s="9">
        <f>IFERROR(#REF!/tbl_EcommerceSales[[#This Row],[Total_Cost]], 0)</f>
        <v>0</v>
      </c>
      <c r="AA4475" t="str">
        <f>TEXT(tbl_EcommerceSales[[#This Row],[Order_Date]],"mmm")</f>
        <v>May</v>
      </c>
      <c r="AB4475">
        <f>YEAR(tbl_EcommerceSales[[#This Row],[Order_Date]])</f>
        <v>2026</v>
      </c>
      <c r="AC4475" t="str">
        <f>IF(tbl_EcommerceSales[[#This Row],[Age]]&lt;18,"Under 18",IF(tbl_EcommerceSales[[#This Row],[Age]]&lt;=25,"18-25",IF(tbl_EcommerceSales[[#This Row],[Age]]&lt;=35,"26-35",IF(tbl_EcommerceSales[[#This Row],[Age]]&lt;=45,"36-45",IF(tbl_EcommerceSales[[#This Row],[Age]]&lt;=55,"46-55","56+")))))</f>
        <v>26-35</v>
      </c>
    </row>
    <row r="4476" spans="1:29" x14ac:dyDescent="0.35">
      <c r="A4476" t="s">
        <v>6597</v>
      </c>
      <c r="B4476" s="7">
        <v>46147</v>
      </c>
      <c r="C4476" t="s">
        <v>4706</v>
      </c>
      <c r="D4476" t="s">
        <v>110</v>
      </c>
      <c r="E4476" t="s">
        <v>48</v>
      </c>
      <c r="F4476">
        <v>24</v>
      </c>
      <c r="G4476" t="s">
        <v>103</v>
      </c>
      <c r="H4476" t="s">
        <v>27</v>
      </c>
      <c r="I4476" t="s">
        <v>212</v>
      </c>
      <c r="J4476" t="s">
        <v>213</v>
      </c>
      <c r="K4476" t="s">
        <v>177</v>
      </c>
      <c r="L4476" t="s">
        <v>178</v>
      </c>
      <c r="M4476">
        <v>1</v>
      </c>
      <c r="N4476" s="2">
        <v>2499</v>
      </c>
      <c r="O4476" s="3">
        <v>0.05</v>
      </c>
      <c r="P4476" s="2">
        <v>1450</v>
      </c>
      <c r="Q4476" t="s">
        <v>319</v>
      </c>
      <c r="R4476" t="s">
        <v>33</v>
      </c>
      <c r="S4476" t="s">
        <v>57</v>
      </c>
      <c r="T4476" s="4">
        <v>5</v>
      </c>
      <c r="U4476" s="11">
        <f t="shared" si="69"/>
        <v>2499</v>
      </c>
      <c r="V4476" s="11">
        <f>tbl_EcommerceSales[[#This Row],[Gross_Sales]]*tbl_EcommerceSales[[#This Row],[Discount]]</f>
        <v>124.95</v>
      </c>
      <c r="W4476" s="11">
        <f>tbl_EcommerceSales[[#This Row],[Gross_Sales]]-tbl_EcommerceSales[[#This Row],[Discount_Amount]]</f>
        <v>2374.0500000000002</v>
      </c>
      <c r="X4476" s="11">
        <f>tbl_EcommerceSales[[#This Row],[Quantity]] * _xlfn.XLOOKUP(tbl_EcommerceSales[[#This Row],[Product_ID]], Product_Master!A:A, Product_Master!F:F)</f>
        <v>1450</v>
      </c>
      <c r="Y4476" s="11">
        <f>tbl_EcommerceSales[[#This Row],[Net_Revenue]]-tbl_EcommerceSales[[#This Row],[Total_Cost]]</f>
        <v>924.05000000000018</v>
      </c>
      <c r="Z4476" s="9">
        <f>IFERROR(#REF!/tbl_EcommerceSales[[#This Row],[Total_Cost]], 0)</f>
        <v>0</v>
      </c>
      <c r="AA4476" t="str">
        <f>TEXT(tbl_EcommerceSales[[#This Row],[Order_Date]],"mmm")</f>
        <v>May</v>
      </c>
      <c r="AB4476">
        <f>YEAR(tbl_EcommerceSales[[#This Row],[Order_Date]])</f>
        <v>2026</v>
      </c>
      <c r="AC4476" t="str">
        <f>IF(tbl_EcommerceSales[[#This Row],[Age]]&lt;18,"Under 18",IF(tbl_EcommerceSales[[#This Row],[Age]]&lt;=25,"18-25",IF(tbl_EcommerceSales[[#This Row],[Age]]&lt;=35,"26-35",IF(tbl_EcommerceSales[[#This Row],[Age]]&lt;=45,"36-45",IF(tbl_EcommerceSales[[#This Row],[Age]]&lt;=55,"46-55","56+")))))</f>
        <v>18-25</v>
      </c>
    </row>
    <row r="4477" spans="1:29" x14ac:dyDescent="0.35">
      <c r="A4477" t="s">
        <v>6598</v>
      </c>
      <c r="B4477" s="7">
        <v>46147</v>
      </c>
      <c r="C4477" t="s">
        <v>4415</v>
      </c>
      <c r="D4477" t="s">
        <v>312</v>
      </c>
      <c r="E4477" t="s">
        <v>25</v>
      </c>
      <c r="F4477">
        <v>35</v>
      </c>
      <c r="G4477" t="s">
        <v>96</v>
      </c>
      <c r="H4477" t="s">
        <v>39</v>
      </c>
      <c r="I4477" t="s">
        <v>257</v>
      </c>
      <c r="J4477" t="s">
        <v>258</v>
      </c>
      <c r="K4477" t="s">
        <v>55</v>
      </c>
      <c r="L4477" t="s">
        <v>56</v>
      </c>
      <c r="M4477">
        <v>1</v>
      </c>
      <c r="N4477" s="2">
        <v>1999</v>
      </c>
      <c r="O4477" s="3">
        <v>0.2</v>
      </c>
      <c r="P4477" s="2">
        <v>1050</v>
      </c>
      <c r="Q4477" t="s">
        <v>32</v>
      </c>
      <c r="R4477" t="s">
        <v>33</v>
      </c>
      <c r="S4477" t="s">
        <v>34</v>
      </c>
      <c r="T4477" s="4">
        <v>5</v>
      </c>
      <c r="U4477" s="11">
        <f t="shared" si="69"/>
        <v>1999</v>
      </c>
      <c r="V4477" s="11">
        <f>tbl_EcommerceSales[[#This Row],[Gross_Sales]]*tbl_EcommerceSales[[#This Row],[Discount]]</f>
        <v>399.8</v>
      </c>
      <c r="W4477" s="11">
        <f>tbl_EcommerceSales[[#This Row],[Gross_Sales]]-tbl_EcommerceSales[[#This Row],[Discount_Amount]]</f>
        <v>1599.2</v>
      </c>
      <c r="X4477" s="11">
        <f>tbl_EcommerceSales[[#This Row],[Quantity]] * _xlfn.XLOOKUP(tbl_EcommerceSales[[#This Row],[Product_ID]], Product_Master!A:A, Product_Master!F:F)</f>
        <v>1050</v>
      </c>
      <c r="Y4477" s="11">
        <f>tbl_EcommerceSales[[#This Row],[Net_Revenue]]-tbl_EcommerceSales[[#This Row],[Total_Cost]]</f>
        <v>549.20000000000005</v>
      </c>
      <c r="Z4477" s="9">
        <f>IFERROR(#REF!/tbl_EcommerceSales[[#This Row],[Total_Cost]], 0)</f>
        <v>0</v>
      </c>
      <c r="AA4477" t="str">
        <f>TEXT(tbl_EcommerceSales[[#This Row],[Order_Date]],"mmm")</f>
        <v>May</v>
      </c>
      <c r="AB4477">
        <f>YEAR(tbl_EcommerceSales[[#This Row],[Order_Date]])</f>
        <v>2026</v>
      </c>
      <c r="AC4477" t="str">
        <f>IF(tbl_EcommerceSales[[#This Row],[Age]]&lt;18,"Under 18",IF(tbl_EcommerceSales[[#This Row],[Age]]&lt;=25,"18-25",IF(tbl_EcommerceSales[[#This Row],[Age]]&lt;=35,"26-35",IF(tbl_EcommerceSales[[#This Row],[Age]]&lt;=45,"36-45",IF(tbl_EcommerceSales[[#This Row],[Age]]&lt;=55,"46-55","56+")))))</f>
        <v>26-35</v>
      </c>
    </row>
    <row r="4478" spans="1:29" x14ac:dyDescent="0.35">
      <c r="A4478" t="s">
        <v>6599</v>
      </c>
      <c r="B4478" s="7">
        <v>46147</v>
      </c>
      <c r="C4478" t="s">
        <v>1612</v>
      </c>
      <c r="D4478" t="s">
        <v>116</v>
      </c>
      <c r="E4478" t="s">
        <v>48</v>
      </c>
      <c r="F4478">
        <v>48</v>
      </c>
      <c r="G4478" t="s">
        <v>145</v>
      </c>
      <c r="H4478" t="s">
        <v>39</v>
      </c>
      <c r="I4478" t="s">
        <v>89</v>
      </c>
      <c r="J4478" t="s">
        <v>90</v>
      </c>
      <c r="K4478" t="s">
        <v>91</v>
      </c>
      <c r="L4478" t="s">
        <v>92</v>
      </c>
      <c r="M4478">
        <v>2</v>
      </c>
      <c r="N4478" s="2">
        <v>599</v>
      </c>
      <c r="O4478" s="3">
        <v>0.1</v>
      </c>
      <c r="P4478" s="2">
        <v>520</v>
      </c>
      <c r="Q4478" t="s">
        <v>32</v>
      </c>
      <c r="R4478" t="s">
        <v>33</v>
      </c>
      <c r="S4478" t="s">
        <v>34</v>
      </c>
      <c r="T4478" s="4">
        <v>4</v>
      </c>
      <c r="U4478" s="11">
        <f t="shared" si="69"/>
        <v>1198</v>
      </c>
      <c r="V4478" s="11">
        <f>tbl_EcommerceSales[[#This Row],[Gross_Sales]]*tbl_EcommerceSales[[#This Row],[Discount]]</f>
        <v>119.80000000000001</v>
      </c>
      <c r="W4478" s="11">
        <f>tbl_EcommerceSales[[#This Row],[Gross_Sales]]-tbl_EcommerceSales[[#This Row],[Discount_Amount]]</f>
        <v>1078.2</v>
      </c>
      <c r="X4478" s="11">
        <f>tbl_EcommerceSales[[#This Row],[Quantity]] * _xlfn.XLOOKUP(tbl_EcommerceSales[[#This Row],[Product_ID]], Product_Master!A:A, Product_Master!F:F)</f>
        <v>520</v>
      </c>
      <c r="Y4478" s="11">
        <f>tbl_EcommerceSales[[#This Row],[Net_Revenue]]-tbl_EcommerceSales[[#This Row],[Total_Cost]]</f>
        <v>558.20000000000005</v>
      </c>
      <c r="Z4478" s="9">
        <f>IFERROR(#REF!/tbl_EcommerceSales[[#This Row],[Total_Cost]], 0)</f>
        <v>0</v>
      </c>
      <c r="AA4478" t="str">
        <f>TEXT(tbl_EcommerceSales[[#This Row],[Order_Date]],"mmm")</f>
        <v>May</v>
      </c>
      <c r="AB4478">
        <f>YEAR(tbl_EcommerceSales[[#This Row],[Order_Date]])</f>
        <v>2026</v>
      </c>
      <c r="AC4478" t="str">
        <f>IF(tbl_EcommerceSales[[#This Row],[Age]]&lt;18,"Under 18",IF(tbl_EcommerceSales[[#This Row],[Age]]&lt;=25,"18-25",IF(tbl_EcommerceSales[[#This Row],[Age]]&lt;=35,"26-35",IF(tbl_EcommerceSales[[#This Row],[Age]]&lt;=45,"36-45",IF(tbl_EcommerceSales[[#This Row],[Age]]&lt;=55,"46-55","56+")))))</f>
        <v>46-55</v>
      </c>
    </row>
    <row r="4479" spans="1:29" x14ac:dyDescent="0.35">
      <c r="A4479" t="s">
        <v>6600</v>
      </c>
      <c r="B4479" s="7">
        <v>46147</v>
      </c>
      <c r="C4479" t="s">
        <v>3112</v>
      </c>
      <c r="D4479" t="s">
        <v>159</v>
      </c>
      <c r="E4479" t="s">
        <v>48</v>
      </c>
      <c r="F4479">
        <v>36</v>
      </c>
      <c r="G4479" t="s">
        <v>171</v>
      </c>
      <c r="H4479" t="s">
        <v>39</v>
      </c>
      <c r="I4479" t="s">
        <v>165</v>
      </c>
      <c r="J4479" t="s">
        <v>166</v>
      </c>
      <c r="K4479" t="s">
        <v>42</v>
      </c>
      <c r="L4479" t="s">
        <v>167</v>
      </c>
      <c r="M4479">
        <v>1</v>
      </c>
      <c r="N4479" s="2">
        <v>1799</v>
      </c>
      <c r="O4479" s="3">
        <v>0.15</v>
      </c>
      <c r="P4479" s="2">
        <v>900</v>
      </c>
      <c r="Q4479" t="s">
        <v>32</v>
      </c>
      <c r="R4479" t="s">
        <v>33</v>
      </c>
      <c r="S4479" t="s">
        <v>34</v>
      </c>
      <c r="T4479" s="4">
        <v>5</v>
      </c>
      <c r="U4479" s="11">
        <f t="shared" si="69"/>
        <v>1799</v>
      </c>
      <c r="V4479" s="11">
        <f>tbl_EcommerceSales[[#This Row],[Gross_Sales]]*tbl_EcommerceSales[[#This Row],[Discount]]</f>
        <v>269.84999999999997</v>
      </c>
      <c r="W4479" s="11">
        <f>tbl_EcommerceSales[[#This Row],[Gross_Sales]]-tbl_EcommerceSales[[#This Row],[Discount_Amount]]</f>
        <v>1529.15</v>
      </c>
      <c r="X4479" s="11">
        <f>tbl_EcommerceSales[[#This Row],[Quantity]] * _xlfn.XLOOKUP(tbl_EcommerceSales[[#This Row],[Product_ID]], Product_Master!A:A, Product_Master!F:F)</f>
        <v>900</v>
      </c>
      <c r="Y4479" s="11">
        <f>tbl_EcommerceSales[[#This Row],[Net_Revenue]]-tbl_EcommerceSales[[#This Row],[Total_Cost]]</f>
        <v>629.15000000000009</v>
      </c>
      <c r="Z4479" s="9">
        <f>IFERROR(#REF!/tbl_EcommerceSales[[#This Row],[Total_Cost]], 0)</f>
        <v>0</v>
      </c>
      <c r="AA4479" t="str">
        <f>TEXT(tbl_EcommerceSales[[#This Row],[Order_Date]],"mmm")</f>
        <v>May</v>
      </c>
      <c r="AB4479">
        <f>YEAR(tbl_EcommerceSales[[#This Row],[Order_Date]])</f>
        <v>2026</v>
      </c>
      <c r="AC4479" t="str">
        <f>IF(tbl_EcommerceSales[[#This Row],[Age]]&lt;18,"Under 18",IF(tbl_EcommerceSales[[#This Row],[Age]]&lt;=25,"18-25",IF(tbl_EcommerceSales[[#This Row],[Age]]&lt;=35,"26-35",IF(tbl_EcommerceSales[[#This Row],[Age]]&lt;=45,"36-45",IF(tbl_EcommerceSales[[#This Row],[Age]]&lt;=55,"46-55","56+")))))</f>
        <v>36-45</v>
      </c>
    </row>
    <row r="4480" spans="1:29" x14ac:dyDescent="0.35">
      <c r="A4480" t="s">
        <v>6601</v>
      </c>
      <c r="B4480" s="7">
        <v>46147</v>
      </c>
      <c r="C4480" t="s">
        <v>4146</v>
      </c>
      <c r="D4480" t="s">
        <v>148</v>
      </c>
      <c r="E4480" t="s">
        <v>25</v>
      </c>
      <c r="F4480">
        <v>40</v>
      </c>
      <c r="G4480" t="s">
        <v>145</v>
      </c>
      <c r="H4480" t="s">
        <v>39</v>
      </c>
      <c r="I4480" t="s">
        <v>175</v>
      </c>
      <c r="J4480" t="s">
        <v>176</v>
      </c>
      <c r="K4480" t="s">
        <v>177</v>
      </c>
      <c r="L4480" t="s">
        <v>178</v>
      </c>
      <c r="M4480">
        <v>3</v>
      </c>
      <c r="N4480" s="2">
        <v>699</v>
      </c>
      <c r="O4480" s="3">
        <v>0.1</v>
      </c>
      <c r="P4480" s="2">
        <v>960</v>
      </c>
      <c r="Q4480" t="s">
        <v>32</v>
      </c>
      <c r="R4480" t="s">
        <v>33</v>
      </c>
      <c r="S4480" t="s">
        <v>57</v>
      </c>
      <c r="T4480" s="4">
        <v>5</v>
      </c>
      <c r="U4480" s="11">
        <f t="shared" si="69"/>
        <v>2097</v>
      </c>
      <c r="V4480" s="11">
        <f>tbl_EcommerceSales[[#This Row],[Gross_Sales]]*tbl_EcommerceSales[[#This Row],[Discount]]</f>
        <v>209.70000000000002</v>
      </c>
      <c r="W4480" s="11">
        <f>tbl_EcommerceSales[[#This Row],[Gross_Sales]]-tbl_EcommerceSales[[#This Row],[Discount_Amount]]</f>
        <v>1887.3</v>
      </c>
      <c r="X4480" s="11">
        <f>tbl_EcommerceSales[[#This Row],[Quantity]] * _xlfn.XLOOKUP(tbl_EcommerceSales[[#This Row],[Product_ID]], Product_Master!A:A, Product_Master!F:F)</f>
        <v>960</v>
      </c>
      <c r="Y4480" s="11">
        <f>tbl_EcommerceSales[[#This Row],[Net_Revenue]]-tbl_EcommerceSales[[#This Row],[Total_Cost]]</f>
        <v>927.3</v>
      </c>
      <c r="Z4480" s="9">
        <f>IFERROR(#REF!/tbl_EcommerceSales[[#This Row],[Total_Cost]], 0)</f>
        <v>0</v>
      </c>
      <c r="AA4480" t="str">
        <f>TEXT(tbl_EcommerceSales[[#This Row],[Order_Date]],"mmm")</f>
        <v>May</v>
      </c>
      <c r="AB4480">
        <f>YEAR(tbl_EcommerceSales[[#This Row],[Order_Date]])</f>
        <v>2026</v>
      </c>
      <c r="AC4480" t="str">
        <f>IF(tbl_EcommerceSales[[#This Row],[Age]]&lt;18,"Under 18",IF(tbl_EcommerceSales[[#This Row],[Age]]&lt;=25,"18-25",IF(tbl_EcommerceSales[[#This Row],[Age]]&lt;=35,"26-35",IF(tbl_EcommerceSales[[#This Row],[Age]]&lt;=45,"36-45",IF(tbl_EcommerceSales[[#This Row],[Age]]&lt;=55,"46-55","56+")))))</f>
        <v>36-45</v>
      </c>
    </row>
    <row r="4481" spans="1:29" x14ac:dyDescent="0.35">
      <c r="A4481" t="s">
        <v>6602</v>
      </c>
      <c r="B4481" s="7">
        <v>46147</v>
      </c>
      <c r="C4481" t="s">
        <v>880</v>
      </c>
      <c r="D4481" t="s">
        <v>269</v>
      </c>
      <c r="E4481" t="s">
        <v>48</v>
      </c>
      <c r="F4481">
        <v>22</v>
      </c>
      <c r="G4481" t="s">
        <v>52</v>
      </c>
      <c r="H4481" t="s">
        <v>27</v>
      </c>
      <c r="I4481" t="s">
        <v>175</v>
      </c>
      <c r="J4481" t="s">
        <v>176</v>
      </c>
      <c r="K4481" t="s">
        <v>177</v>
      </c>
      <c r="L4481" t="s">
        <v>178</v>
      </c>
      <c r="M4481">
        <v>1</v>
      </c>
      <c r="N4481" s="2">
        <v>699</v>
      </c>
      <c r="O4481" s="3">
        <v>0.1</v>
      </c>
      <c r="P4481" s="2">
        <v>320</v>
      </c>
      <c r="Q4481" t="s">
        <v>32</v>
      </c>
      <c r="R4481" t="s">
        <v>33</v>
      </c>
      <c r="S4481" t="s">
        <v>57</v>
      </c>
      <c r="T4481" s="4">
        <v>2</v>
      </c>
      <c r="U4481" s="11">
        <f t="shared" si="69"/>
        <v>699</v>
      </c>
      <c r="V4481" s="11">
        <f>tbl_EcommerceSales[[#This Row],[Gross_Sales]]*tbl_EcommerceSales[[#This Row],[Discount]]</f>
        <v>69.900000000000006</v>
      </c>
      <c r="W4481" s="11">
        <f>tbl_EcommerceSales[[#This Row],[Gross_Sales]]-tbl_EcommerceSales[[#This Row],[Discount_Amount]]</f>
        <v>629.1</v>
      </c>
      <c r="X4481" s="11">
        <f>tbl_EcommerceSales[[#This Row],[Quantity]] * _xlfn.XLOOKUP(tbl_EcommerceSales[[#This Row],[Product_ID]], Product_Master!A:A, Product_Master!F:F)</f>
        <v>320</v>
      </c>
      <c r="Y4481" s="11">
        <f>tbl_EcommerceSales[[#This Row],[Net_Revenue]]-tbl_EcommerceSales[[#This Row],[Total_Cost]]</f>
        <v>309.10000000000002</v>
      </c>
      <c r="Z4481" s="9">
        <f>IFERROR(#REF!/tbl_EcommerceSales[[#This Row],[Total_Cost]], 0)</f>
        <v>0</v>
      </c>
      <c r="AA4481" t="str">
        <f>TEXT(tbl_EcommerceSales[[#This Row],[Order_Date]],"mmm")</f>
        <v>May</v>
      </c>
      <c r="AB4481">
        <f>YEAR(tbl_EcommerceSales[[#This Row],[Order_Date]])</f>
        <v>2026</v>
      </c>
      <c r="AC4481" t="str">
        <f>IF(tbl_EcommerceSales[[#This Row],[Age]]&lt;18,"Under 18",IF(tbl_EcommerceSales[[#This Row],[Age]]&lt;=25,"18-25",IF(tbl_EcommerceSales[[#This Row],[Age]]&lt;=35,"26-35",IF(tbl_EcommerceSales[[#This Row],[Age]]&lt;=45,"36-45",IF(tbl_EcommerceSales[[#This Row],[Age]]&lt;=55,"46-55","56+")))))</f>
        <v>18-25</v>
      </c>
    </row>
    <row r="4482" spans="1:29" x14ac:dyDescent="0.35">
      <c r="A4482" t="s">
        <v>6603</v>
      </c>
      <c r="B4482" s="7">
        <v>46148</v>
      </c>
      <c r="C4482" t="s">
        <v>3795</v>
      </c>
      <c r="D4482" t="s">
        <v>342</v>
      </c>
      <c r="E4482" t="s">
        <v>48</v>
      </c>
      <c r="F4482">
        <v>28</v>
      </c>
      <c r="G4482" t="s">
        <v>142</v>
      </c>
      <c r="H4482" t="s">
        <v>88</v>
      </c>
      <c r="I4482" t="s">
        <v>206</v>
      </c>
      <c r="J4482" t="s">
        <v>207</v>
      </c>
      <c r="K4482" t="s">
        <v>177</v>
      </c>
      <c r="L4482" t="s">
        <v>208</v>
      </c>
      <c r="M4482">
        <v>2</v>
      </c>
      <c r="N4482" s="2">
        <v>2199</v>
      </c>
      <c r="O4482" s="3">
        <v>0.1</v>
      </c>
      <c r="P4482" s="2">
        <v>2500</v>
      </c>
      <c r="Q4482" t="s">
        <v>32</v>
      </c>
      <c r="R4482" t="s">
        <v>33</v>
      </c>
      <c r="S4482" t="s">
        <v>34</v>
      </c>
      <c r="T4482" s="4">
        <v>4</v>
      </c>
      <c r="U4482" s="11">
        <f t="shared" ref="U4482:U4545" si="70">M4482*N4482</f>
        <v>4398</v>
      </c>
      <c r="V4482" s="11">
        <f>tbl_EcommerceSales[[#This Row],[Gross_Sales]]*tbl_EcommerceSales[[#This Row],[Discount]]</f>
        <v>439.8</v>
      </c>
      <c r="W4482" s="11">
        <f>tbl_EcommerceSales[[#This Row],[Gross_Sales]]-tbl_EcommerceSales[[#This Row],[Discount_Amount]]</f>
        <v>3958.2</v>
      </c>
      <c r="X4482" s="11">
        <f>tbl_EcommerceSales[[#This Row],[Quantity]] * _xlfn.XLOOKUP(tbl_EcommerceSales[[#This Row],[Product_ID]], Product_Master!A:A, Product_Master!F:F)</f>
        <v>2500</v>
      </c>
      <c r="Y4482" s="11">
        <f>tbl_EcommerceSales[[#This Row],[Net_Revenue]]-tbl_EcommerceSales[[#This Row],[Total_Cost]]</f>
        <v>1458.1999999999998</v>
      </c>
      <c r="Z4482" s="9">
        <f>IFERROR(#REF!/tbl_EcommerceSales[[#This Row],[Total_Cost]], 0)</f>
        <v>0</v>
      </c>
      <c r="AA4482" t="str">
        <f>TEXT(tbl_EcommerceSales[[#This Row],[Order_Date]],"mmm")</f>
        <v>May</v>
      </c>
      <c r="AB4482">
        <f>YEAR(tbl_EcommerceSales[[#This Row],[Order_Date]])</f>
        <v>2026</v>
      </c>
      <c r="AC4482" t="str">
        <f>IF(tbl_EcommerceSales[[#This Row],[Age]]&lt;18,"Under 18",IF(tbl_EcommerceSales[[#This Row],[Age]]&lt;=25,"18-25",IF(tbl_EcommerceSales[[#This Row],[Age]]&lt;=35,"26-35",IF(tbl_EcommerceSales[[#This Row],[Age]]&lt;=45,"36-45",IF(tbl_EcommerceSales[[#This Row],[Age]]&lt;=55,"46-55","56+")))))</f>
        <v>26-35</v>
      </c>
    </row>
    <row r="4483" spans="1:29" x14ac:dyDescent="0.35">
      <c r="A4483" t="s">
        <v>6604</v>
      </c>
      <c r="B4483" s="7">
        <v>46148</v>
      </c>
      <c r="C4483" t="s">
        <v>2898</v>
      </c>
      <c r="D4483" t="s">
        <v>51</v>
      </c>
      <c r="E4483" t="s">
        <v>48</v>
      </c>
      <c r="F4483">
        <v>37</v>
      </c>
      <c r="G4483" t="s">
        <v>152</v>
      </c>
      <c r="H4483" t="s">
        <v>72</v>
      </c>
      <c r="I4483" t="s">
        <v>111</v>
      </c>
      <c r="J4483" t="s">
        <v>112</v>
      </c>
      <c r="K4483" t="s">
        <v>55</v>
      </c>
      <c r="L4483" t="s">
        <v>113</v>
      </c>
      <c r="M4483">
        <v>2</v>
      </c>
      <c r="N4483" s="2">
        <v>1799</v>
      </c>
      <c r="O4483" s="3">
        <v>0.25</v>
      </c>
      <c r="P4483" s="2">
        <v>1900</v>
      </c>
      <c r="Q4483" t="s">
        <v>32</v>
      </c>
      <c r="R4483" t="s">
        <v>33</v>
      </c>
      <c r="S4483" t="s">
        <v>57</v>
      </c>
      <c r="T4483" s="4">
        <v>4</v>
      </c>
      <c r="U4483" s="11">
        <f t="shared" si="70"/>
        <v>3598</v>
      </c>
      <c r="V4483" s="11">
        <f>tbl_EcommerceSales[[#This Row],[Gross_Sales]]*tbl_EcommerceSales[[#This Row],[Discount]]</f>
        <v>899.5</v>
      </c>
      <c r="W4483" s="11">
        <f>tbl_EcommerceSales[[#This Row],[Gross_Sales]]-tbl_EcommerceSales[[#This Row],[Discount_Amount]]</f>
        <v>2698.5</v>
      </c>
      <c r="X4483" s="11">
        <f>tbl_EcommerceSales[[#This Row],[Quantity]] * _xlfn.XLOOKUP(tbl_EcommerceSales[[#This Row],[Product_ID]], Product_Master!A:A, Product_Master!F:F)</f>
        <v>1900</v>
      </c>
      <c r="Y4483" s="11">
        <f>tbl_EcommerceSales[[#This Row],[Net_Revenue]]-tbl_EcommerceSales[[#This Row],[Total_Cost]]</f>
        <v>798.5</v>
      </c>
      <c r="Z4483" s="9">
        <f>IFERROR(#REF!/tbl_EcommerceSales[[#This Row],[Total_Cost]], 0)</f>
        <v>0</v>
      </c>
      <c r="AA4483" t="str">
        <f>TEXT(tbl_EcommerceSales[[#This Row],[Order_Date]],"mmm")</f>
        <v>May</v>
      </c>
      <c r="AB4483">
        <f>YEAR(tbl_EcommerceSales[[#This Row],[Order_Date]])</f>
        <v>2026</v>
      </c>
      <c r="AC4483" t="str">
        <f>IF(tbl_EcommerceSales[[#This Row],[Age]]&lt;18,"Under 18",IF(tbl_EcommerceSales[[#This Row],[Age]]&lt;=25,"18-25",IF(tbl_EcommerceSales[[#This Row],[Age]]&lt;=35,"26-35",IF(tbl_EcommerceSales[[#This Row],[Age]]&lt;=45,"36-45",IF(tbl_EcommerceSales[[#This Row],[Age]]&lt;=55,"46-55","56+")))))</f>
        <v>36-45</v>
      </c>
    </row>
    <row r="4484" spans="1:29" x14ac:dyDescent="0.35">
      <c r="A4484" t="s">
        <v>6605</v>
      </c>
      <c r="B4484" s="7">
        <v>46148</v>
      </c>
      <c r="C4484" t="s">
        <v>3747</v>
      </c>
      <c r="D4484" t="s">
        <v>235</v>
      </c>
      <c r="E4484" t="s">
        <v>25</v>
      </c>
      <c r="F4484">
        <v>18</v>
      </c>
      <c r="G4484" t="s">
        <v>192</v>
      </c>
      <c r="H4484" t="s">
        <v>27</v>
      </c>
      <c r="I4484" t="s">
        <v>294</v>
      </c>
      <c r="J4484" t="s">
        <v>295</v>
      </c>
      <c r="K4484" t="s">
        <v>91</v>
      </c>
      <c r="L4484" t="s">
        <v>296</v>
      </c>
      <c r="M4484">
        <v>2</v>
      </c>
      <c r="N4484" s="2">
        <v>699</v>
      </c>
      <c r="O4484" s="3">
        <v>0.2</v>
      </c>
      <c r="P4484" s="2">
        <v>600</v>
      </c>
      <c r="Q4484" t="s">
        <v>319</v>
      </c>
      <c r="R4484" t="s">
        <v>33</v>
      </c>
      <c r="S4484" t="s">
        <v>57</v>
      </c>
      <c r="T4484" s="4">
        <v>3</v>
      </c>
      <c r="U4484" s="11">
        <f t="shared" si="70"/>
        <v>1398</v>
      </c>
      <c r="V4484" s="11">
        <f>tbl_EcommerceSales[[#This Row],[Gross_Sales]]*tbl_EcommerceSales[[#This Row],[Discount]]</f>
        <v>279.60000000000002</v>
      </c>
      <c r="W4484" s="11">
        <f>tbl_EcommerceSales[[#This Row],[Gross_Sales]]-tbl_EcommerceSales[[#This Row],[Discount_Amount]]</f>
        <v>1118.4000000000001</v>
      </c>
      <c r="X4484" s="11">
        <f>tbl_EcommerceSales[[#This Row],[Quantity]] * _xlfn.XLOOKUP(tbl_EcommerceSales[[#This Row],[Product_ID]], Product_Master!A:A, Product_Master!F:F)</f>
        <v>600</v>
      </c>
      <c r="Y4484" s="11">
        <f>tbl_EcommerceSales[[#This Row],[Net_Revenue]]-tbl_EcommerceSales[[#This Row],[Total_Cost]]</f>
        <v>518.40000000000009</v>
      </c>
      <c r="Z4484" s="9">
        <f>IFERROR(#REF!/tbl_EcommerceSales[[#This Row],[Total_Cost]], 0)</f>
        <v>0</v>
      </c>
      <c r="AA4484" t="str">
        <f>TEXT(tbl_EcommerceSales[[#This Row],[Order_Date]],"mmm")</f>
        <v>May</v>
      </c>
      <c r="AB4484">
        <f>YEAR(tbl_EcommerceSales[[#This Row],[Order_Date]])</f>
        <v>2026</v>
      </c>
      <c r="AC4484" t="str">
        <f>IF(tbl_EcommerceSales[[#This Row],[Age]]&lt;18,"Under 18",IF(tbl_EcommerceSales[[#This Row],[Age]]&lt;=25,"18-25",IF(tbl_EcommerceSales[[#This Row],[Age]]&lt;=35,"26-35",IF(tbl_EcommerceSales[[#This Row],[Age]]&lt;=45,"36-45",IF(tbl_EcommerceSales[[#This Row],[Age]]&lt;=55,"46-55","56+")))))</f>
        <v>18-25</v>
      </c>
    </row>
    <row r="4485" spans="1:29" x14ac:dyDescent="0.35">
      <c r="A4485" t="s">
        <v>6606</v>
      </c>
      <c r="B4485" s="7">
        <v>46148</v>
      </c>
      <c r="C4485" t="s">
        <v>6607</v>
      </c>
      <c r="D4485" t="s">
        <v>227</v>
      </c>
      <c r="E4485" t="s">
        <v>25</v>
      </c>
      <c r="F4485">
        <v>28</v>
      </c>
      <c r="G4485" t="s">
        <v>211</v>
      </c>
      <c r="H4485" t="s">
        <v>72</v>
      </c>
      <c r="I4485" t="s">
        <v>257</v>
      </c>
      <c r="J4485" t="s">
        <v>258</v>
      </c>
      <c r="K4485" t="s">
        <v>55</v>
      </c>
      <c r="L4485" t="s">
        <v>56</v>
      </c>
      <c r="M4485">
        <v>1</v>
      </c>
      <c r="N4485" s="2">
        <v>1999</v>
      </c>
      <c r="O4485" s="3">
        <v>0.15</v>
      </c>
      <c r="P4485" s="2">
        <v>1050</v>
      </c>
      <c r="Q4485" t="s">
        <v>32</v>
      </c>
      <c r="R4485" t="s">
        <v>33</v>
      </c>
      <c r="S4485" t="s">
        <v>57</v>
      </c>
      <c r="T4485" s="4">
        <v>5</v>
      </c>
      <c r="U4485" s="11">
        <f t="shared" si="70"/>
        <v>1999</v>
      </c>
      <c r="V4485" s="11">
        <f>tbl_EcommerceSales[[#This Row],[Gross_Sales]]*tbl_EcommerceSales[[#This Row],[Discount]]</f>
        <v>299.84999999999997</v>
      </c>
      <c r="W4485" s="11">
        <f>tbl_EcommerceSales[[#This Row],[Gross_Sales]]-tbl_EcommerceSales[[#This Row],[Discount_Amount]]</f>
        <v>1699.15</v>
      </c>
      <c r="X4485" s="11">
        <f>tbl_EcommerceSales[[#This Row],[Quantity]] * _xlfn.XLOOKUP(tbl_EcommerceSales[[#This Row],[Product_ID]], Product_Master!A:A, Product_Master!F:F)</f>
        <v>1050</v>
      </c>
      <c r="Y4485" s="11">
        <f>tbl_EcommerceSales[[#This Row],[Net_Revenue]]-tbl_EcommerceSales[[#This Row],[Total_Cost]]</f>
        <v>649.15000000000009</v>
      </c>
      <c r="Z4485" s="9">
        <f>IFERROR(#REF!/tbl_EcommerceSales[[#This Row],[Total_Cost]], 0)</f>
        <v>0</v>
      </c>
      <c r="AA4485" t="str">
        <f>TEXT(tbl_EcommerceSales[[#This Row],[Order_Date]],"mmm")</f>
        <v>May</v>
      </c>
      <c r="AB4485">
        <f>YEAR(tbl_EcommerceSales[[#This Row],[Order_Date]])</f>
        <v>2026</v>
      </c>
      <c r="AC4485" t="str">
        <f>IF(tbl_EcommerceSales[[#This Row],[Age]]&lt;18,"Under 18",IF(tbl_EcommerceSales[[#This Row],[Age]]&lt;=25,"18-25",IF(tbl_EcommerceSales[[#This Row],[Age]]&lt;=35,"26-35",IF(tbl_EcommerceSales[[#This Row],[Age]]&lt;=45,"36-45",IF(tbl_EcommerceSales[[#This Row],[Age]]&lt;=55,"46-55","56+")))))</f>
        <v>26-35</v>
      </c>
    </row>
    <row r="4486" spans="1:29" x14ac:dyDescent="0.35">
      <c r="A4486" t="s">
        <v>6608</v>
      </c>
      <c r="B4486" s="7">
        <v>46148</v>
      </c>
      <c r="C4486" t="s">
        <v>6609</v>
      </c>
      <c r="D4486" t="s">
        <v>139</v>
      </c>
      <c r="E4486" t="s">
        <v>25</v>
      </c>
      <c r="F4486">
        <v>39</v>
      </c>
      <c r="G4486" t="s">
        <v>174</v>
      </c>
      <c r="H4486" t="s">
        <v>39</v>
      </c>
      <c r="I4486" t="s">
        <v>206</v>
      </c>
      <c r="J4486" t="s">
        <v>207</v>
      </c>
      <c r="K4486" t="s">
        <v>177</v>
      </c>
      <c r="L4486" t="s">
        <v>208</v>
      </c>
      <c r="M4486">
        <v>2</v>
      </c>
      <c r="N4486" s="2">
        <v>2199</v>
      </c>
      <c r="O4486" s="3">
        <v>0.15</v>
      </c>
      <c r="P4486" s="2">
        <v>2500</v>
      </c>
      <c r="Q4486" t="s">
        <v>156</v>
      </c>
      <c r="R4486" t="s">
        <v>33</v>
      </c>
      <c r="S4486" t="s">
        <v>34</v>
      </c>
      <c r="T4486" s="4">
        <v>5</v>
      </c>
      <c r="U4486" s="11">
        <f t="shared" si="70"/>
        <v>4398</v>
      </c>
      <c r="V4486" s="11">
        <f>tbl_EcommerceSales[[#This Row],[Gross_Sales]]*tbl_EcommerceSales[[#This Row],[Discount]]</f>
        <v>659.69999999999993</v>
      </c>
      <c r="W4486" s="11">
        <f>tbl_EcommerceSales[[#This Row],[Gross_Sales]]-tbl_EcommerceSales[[#This Row],[Discount_Amount]]</f>
        <v>3738.3</v>
      </c>
      <c r="X4486" s="11">
        <f>tbl_EcommerceSales[[#This Row],[Quantity]] * _xlfn.XLOOKUP(tbl_EcommerceSales[[#This Row],[Product_ID]], Product_Master!A:A, Product_Master!F:F)</f>
        <v>2500</v>
      </c>
      <c r="Y4486" s="11">
        <f>tbl_EcommerceSales[[#This Row],[Net_Revenue]]-tbl_EcommerceSales[[#This Row],[Total_Cost]]</f>
        <v>1238.3000000000002</v>
      </c>
      <c r="Z4486" s="9">
        <f>IFERROR(#REF!/tbl_EcommerceSales[[#This Row],[Total_Cost]], 0)</f>
        <v>0</v>
      </c>
      <c r="AA4486" t="str">
        <f>TEXT(tbl_EcommerceSales[[#This Row],[Order_Date]],"mmm")</f>
        <v>May</v>
      </c>
      <c r="AB4486">
        <f>YEAR(tbl_EcommerceSales[[#This Row],[Order_Date]])</f>
        <v>2026</v>
      </c>
      <c r="AC4486" t="str">
        <f>IF(tbl_EcommerceSales[[#This Row],[Age]]&lt;18,"Under 18",IF(tbl_EcommerceSales[[#This Row],[Age]]&lt;=25,"18-25",IF(tbl_EcommerceSales[[#This Row],[Age]]&lt;=35,"26-35",IF(tbl_EcommerceSales[[#This Row],[Age]]&lt;=45,"36-45",IF(tbl_EcommerceSales[[#This Row],[Age]]&lt;=55,"46-55","56+")))))</f>
        <v>36-45</v>
      </c>
    </row>
    <row r="4487" spans="1:29" x14ac:dyDescent="0.35">
      <c r="A4487" t="s">
        <v>6610</v>
      </c>
      <c r="B4487" s="7">
        <v>46148</v>
      </c>
      <c r="C4487" t="s">
        <v>3045</v>
      </c>
      <c r="D4487" t="s">
        <v>102</v>
      </c>
      <c r="E4487" t="s">
        <v>48</v>
      </c>
      <c r="F4487">
        <v>38</v>
      </c>
      <c r="G4487" t="s">
        <v>142</v>
      </c>
      <c r="H4487" t="s">
        <v>88</v>
      </c>
      <c r="I4487" t="s">
        <v>160</v>
      </c>
      <c r="J4487" t="s">
        <v>161</v>
      </c>
      <c r="K4487" t="s">
        <v>91</v>
      </c>
      <c r="L4487" t="s">
        <v>133</v>
      </c>
      <c r="M4487">
        <v>1</v>
      </c>
      <c r="N4487" s="2">
        <v>1099</v>
      </c>
      <c r="O4487" s="3">
        <v>0.1</v>
      </c>
      <c r="P4487" s="2">
        <v>520</v>
      </c>
      <c r="Q4487" t="s">
        <v>76</v>
      </c>
      <c r="R4487" t="s">
        <v>33</v>
      </c>
      <c r="S4487" t="s">
        <v>57</v>
      </c>
      <c r="T4487" s="4">
        <v>3</v>
      </c>
      <c r="U4487" s="11">
        <f t="shared" si="70"/>
        <v>1099</v>
      </c>
      <c r="V4487" s="11">
        <f>tbl_EcommerceSales[[#This Row],[Gross_Sales]]*tbl_EcommerceSales[[#This Row],[Discount]]</f>
        <v>109.9</v>
      </c>
      <c r="W4487" s="11">
        <f>tbl_EcommerceSales[[#This Row],[Gross_Sales]]-tbl_EcommerceSales[[#This Row],[Discount_Amount]]</f>
        <v>989.1</v>
      </c>
      <c r="X4487" s="11">
        <f>tbl_EcommerceSales[[#This Row],[Quantity]] * _xlfn.XLOOKUP(tbl_EcommerceSales[[#This Row],[Product_ID]], Product_Master!A:A, Product_Master!F:F)</f>
        <v>520</v>
      </c>
      <c r="Y4487" s="11">
        <f>tbl_EcommerceSales[[#This Row],[Net_Revenue]]-tbl_EcommerceSales[[#This Row],[Total_Cost]]</f>
        <v>469.1</v>
      </c>
      <c r="Z4487" s="9">
        <f>IFERROR(#REF!/tbl_EcommerceSales[[#This Row],[Total_Cost]], 0)</f>
        <v>0</v>
      </c>
      <c r="AA4487" t="str">
        <f>TEXT(tbl_EcommerceSales[[#This Row],[Order_Date]],"mmm")</f>
        <v>May</v>
      </c>
      <c r="AB4487">
        <f>YEAR(tbl_EcommerceSales[[#This Row],[Order_Date]])</f>
        <v>2026</v>
      </c>
      <c r="AC4487" t="str">
        <f>IF(tbl_EcommerceSales[[#This Row],[Age]]&lt;18,"Under 18",IF(tbl_EcommerceSales[[#This Row],[Age]]&lt;=25,"18-25",IF(tbl_EcommerceSales[[#This Row],[Age]]&lt;=35,"26-35",IF(tbl_EcommerceSales[[#This Row],[Age]]&lt;=45,"36-45",IF(tbl_EcommerceSales[[#This Row],[Age]]&lt;=55,"46-55","56+")))))</f>
        <v>36-45</v>
      </c>
    </row>
    <row r="4488" spans="1:29" x14ac:dyDescent="0.35">
      <c r="A4488" t="s">
        <v>6611</v>
      </c>
      <c r="B4488" s="7">
        <v>46148</v>
      </c>
      <c r="C4488" t="s">
        <v>3043</v>
      </c>
      <c r="D4488" t="s">
        <v>51</v>
      </c>
      <c r="E4488" t="s">
        <v>48</v>
      </c>
      <c r="F4488">
        <v>26</v>
      </c>
      <c r="G4488" t="s">
        <v>174</v>
      </c>
      <c r="H4488" t="s">
        <v>39</v>
      </c>
      <c r="I4488" t="s">
        <v>221</v>
      </c>
      <c r="J4488" t="s">
        <v>222</v>
      </c>
      <c r="K4488" t="s">
        <v>177</v>
      </c>
      <c r="L4488" t="s">
        <v>208</v>
      </c>
      <c r="M4488">
        <v>1</v>
      </c>
      <c r="N4488" s="2">
        <v>1499</v>
      </c>
      <c r="O4488" s="3">
        <v>0.25</v>
      </c>
      <c r="P4488" s="2">
        <v>800</v>
      </c>
      <c r="Q4488" t="s">
        <v>32</v>
      </c>
      <c r="R4488" t="s">
        <v>33</v>
      </c>
      <c r="S4488" t="s">
        <v>57</v>
      </c>
      <c r="T4488" s="4">
        <v>5</v>
      </c>
      <c r="U4488" s="11">
        <f t="shared" si="70"/>
        <v>1499</v>
      </c>
      <c r="V4488" s="11">
        <f>tbl_EcommerceSales[[#This Row],[Gross_Sales]]*tbl_EcommerceSales[[#This Row],[Discount]]</f>
        <v>374.75</v>
      </c>
      <c r="W4488" s="11">
        <f>tbl_EcommerceSales[[#This Row],[Gross_Sales]]-tbl_EcommerceSales[[#This Row],[Discount_Amount]]</f>
        <v>1124.25</v>
      </c>
      <c r="X4488" s="11">
        <f>tbl_EcommerceSales[[#This Row],[Quantity]] * _xlfn.XLOOKUP(tbl_EcommerceSales[[#This Row],[Product_ID]], Product_Master!A:A, Product_Master!F:F)</f>
        <v>800</v>
      </c>
      <c r="Y4488" s="11">
        <f>tbl_EcommerceSales[[#This Row],[Net_Revenue]]-tbl_EcommerceSales[[#This Row],[Total_Cost]]</f>
        <v>324.25</v>
      </c>
      <c r="Z4488" s="9">
        <f>IFERROR(#REF!/tbl_EcommerceSales[[#This Row],[Total_Cost]], 0)</f>
        <v>0</v>
      </c>
      <c r="AA4488" t="str">
        <f>TEXT(tbl_EcommerceSales[[#This Row],[Order_Date]],"mmm")</f>
        <v>May</v>
      </c>
      <c r="AB4488">
        <f>YEAR(tbl_EcommerceSales[[#This Row],[Order_Date]])</f>
        <v>2026</v>
      </c>
      <c r="AC4488" t="str">
        <f>IF(tbl_EcommerceSales[[#This Row],[Age]]&lt;18,"Under 18",IF(tbl_EcommerceSales[[#This Row],[Age]]&lt;=25,"18-25",IF(tbl_EcommerceSales[[#This Row],[Age]]&lt;=35,"26-35",IF(tbl_EcommerceSales[[#This Row],[Age]]&lt;=45,"36-45",IF(tbl_EcommerceSales[[#This Row],[Age]]&lt;=55,"46-55","56+")))))</f>
        <v>26-35</v>
      </c>
    </row>
    <row r="4489" spans="1:29" x14ac:dyDescent="0.35">
      <c r="A4489" t="s">
        <v>6612</v>
      </c>
      <c r="B4489" s="7">
        <v>46148</v>
      </c>
      <c r="C4489" t="s">
        <v>1006</v>
      </c>
      <c r="D4489" t="s">
        <v>235</v>
      </c>
      <c r="E4489" t="s">
        <v>25</v>
      </c>
      <c r="F4489">
        <v>35</v>
      </c>
      <c r="G4489" t="s">
        <v>103</v>
      </c>
      <c r="H4489" t="s">
        <v>27</v>
      </c>
      <c r="I4489" t="s">
        <v>290</v>
      </c>
      <c r="J4489" t="s">
        <v>291</v>
      </c>
      <c r="K4489" t="s">
        <v>30</v>
      </c>
      <c r="L4489" t="s">
        <v>31</v>
      </c>
      <c r="M4489">
        <v>1</v>
      </c>
      <c r="N4489" s="2">
        <v>3499</v>
      </c>
      <c r="O4489" s="3">
        <v>0.2</v>
      </c>
      <c r="P4489" s="2">
        <v>2250</v>
      </c>
      <c r="Q4489" t="s">
        <v>123</v>
      </c>
      <c r="R4489" t="s">
        <v>33</v>
      </c>
      <c r="S4489" t="s">
        <v>57</v>
      </c>
      <c r="T4489" s="4">
        <v>4</v>
      </c>
      <c r="U4489" s="11">
        <f t="shared" si="70"/>
        <v>3499</v>
      </c>
      <c r="V4489" s="11">
        <f>tbl_EcommerceSales[[#This Row],[Gross_Sales]]*tbl_EcommerceSales[[#This Row],[Discount]]</f>
        <v>699.80000000000007</v>
      </c>
      <c r="W4489" s="11">
        <f>tbl_EcommerceSales[[#This Row],[Gross_Sales]]-tbl_EcommerceSales[[#This Row],[Discount_Amount]]</f>
        <v>2799.2</v>
      </c>
      <c r="X4489" s="11">
        <f>tbl_EcommerceSales[[#This Row],[Quantity]] * _xlfn.XLOOKUP(tbl_EcommerceSales[[#This Row],[Product_ID]], Product_Master!A:A, Product_Master!F:F)</f>
        <v>2250</v>
      </c>
      <c r="Y4489" s="11">
        <f>tbl_EcommerceSales[[#This Row],[Net_Revenue]]-tbl_EcommerceSales[[#This Row],[Total_Cost]]</f>
        <v>549.19999999999982</v>
      </c>
      <c r="Z4489" s="9">
        <f>IFERROR(#REF!/tbl_EcommerceSales[[#This Row],[Total_Cost]], 0)</f>
        <v>0</v>
      </c>
      <c r="AA4489" t="str">
        <f>TEXT(tbl_EcommerceSales[[#This Row],[Order_Date]],"mmm")</f>
        <v>May</v>
      </c>
      <c r="AB4489">
        <f>YEAR(tbl_EcommerceSales[[#This Row],[Order_Date]])</f>
        <v>2026</v>
      </c>
      <c r="AC4489" t="str">
        <f>IF(tbl_EcommerceSales[[#This Row],[Age]]&lt;18,"Under 18",IF(tbl_EcommerceSales[[#This Row],[Age]]&lt;=25,"18-25",IF(tbl_EcommerceSales[[#This Row],[Age]]&lt;=35,"26-35",IF(tbl_EcommerceSales[[#This Row],[Age]]&lt;=45,"36-45",IF(tbl_EcommerceSales[[#This Row],[Age]]&lt;=55,"46-55","56+")))))</f>
        <v>26-35</v>
      </c>
    </row>
    <row r="4490" spans="1:29" x14ac:dyDescent="0.35">
      <c r="A4490" t="s">
        <v>6613</v>
      </c>
      <c r="B4490" s="7">
        <v>46148</v>
      </c>
      <c r="C4490" t="s">
        <v>6614</v>
      </c>
      <c r="D4490" t="s">
        <v>342</v>
      </c>
      <c r="E4490" t="s">
        <v>25</v>
      </c>
      <c r="F4490">
        <v>19</v>
      </c>
      <c r="G4490" t="s">
        <v>174</v>
      </c>
      <c r="H4490" t="s">
        <v>39</v>
      </c>
      <c r="I4490" t="s">
        <v>349</v>
      </c>
      <c r="J4490" t="s">
        <v>350</v>
      </c>
      <c r="K4490" t="s">
        <v>82</v>
      </c>
      <c r="L4490" t="s">
        <v>238</v>
      </c>
      <c r="M4490">
        <v>2</v>
      </c>
      <c r="N4490" s="2">
        <v>1599</v>
      </c>
      <c r="O4490" s="3">
        <v>0</v>
      </c>
      <c r="P4490" s="2">
        <v>1840</v>
      </c>
      <c r="Q4490" t="s">
        <v>32</v>
      </c>
      <c r="R4490" t="s">
        <v>33</v>
      </c>
      <c r="S4490" t="s">
        <v>34</v>
      </c>
      <c r="T4490" s="4">
        <v>5</v>
      </c>
      <c r="U4490" s="11">
        <f t="shared" si="70"/>
        <v>3198</v>
      </c>
      <c r="V4490" s="11">
        <f>tbl_EcommerceSales[[#This Row],[Gross_Sales]]*tbl_EcommerceSales[[#This Row],[Discount]]</f>
        <v>0</v>
      </c>
      <c r="W4490" s="11">
        <f>tbl_EcommerceSales[[#This Row],[Gross_Sales]]-tbl_EcommerceSales[[#This Row],[Discount_Amount]]</f>
        <v>3198</v>
      </c>
      <c r="X4490" s="11">
        <f>tbl_EcommerceSales[[#This Row],[Quantity]] * _xlfn.XLOOKUP(tbl_EcommerceSales[[#This Row],[Product_ID]], Product_Master!A:A, Product_Master!F:F)</f>
        <v>1840</v>
      </c>
      <c r="Y4490" s="11">
        <f>tbl_EcommerceSales[[#This Row],[Net_Revenue]]-tbl_EcommerceSales[[#This Row],[Total_Cost]]</f>
        <v>1358</v>
      </c>
      <c r="Z4490" s="9">
        <f>IFERROR(#REF!/tbl_EcommerceSales[[#This Row],[Total_Cost]], 0)</f>
        <v>0</v>
      </c>
      <c r="AA4490" t="str">
        <f>TEXT(tbl_EcommerceSales[[#This Row],[Order_Date]],"mmm")</f>
        <v>May</v>
      </c>
      <c r="AB4490">
        <f>YEAR(tbl_EcommerceSales[[#This Row],[Order_Date]])</f>
        <v>2026</v>
      </c>
      <c r="AC4490" t="str">
        <f>IF(tbl_EcommerceSales[[#This Row],[Age]]&lt;18,"Under 18",IF(tbl_EcommerceSales[[#This Row],[Age]]&lt;=25,"18-25",IF(tbl_EcommerceSales[[#This Row],[Age]]&lt;=35,"26-35",IF(tbl_EcommerceSales[[#This Row],[Age]]&lt;=45,"36-45",IF(tbl_EcommerceSales[[#This Row],[Age]]&lt;=55,"46-55","56+")))))</f>
        <v>18-25</v>
      </c>
    </row>
    <row r="4491" spans="1:29" x14ac:dyDescent="0.35">
      <c r="A4491" t="s">
        <v>6615</v>
      </c>
      <c r="B4491" s="7">
        <v>46148</v>
      </c>
      <c r="C4491" t="s">
        <v>1170</v>
      </c>
      <c r="D4491" t="s">
        <v>205</v>
      </c>
      <c r="E4491" t="s">
        <v>25</v>
      </c>
      <c r="F4491">
        <v>29</v>
      </c>
      <c r="G4491" t="s">
        <v>270</v>
      </c>
      <c r="H4491" t="s">
        <v>72</v>
      </c>
      <c r="I4491" t="s">
        <v>126</v>
      </c>
      <c r="J4491" t="s">
        <v>127</v>
      </c>
      <c r="K4491" t="s">
        <v>82</v>
      </c>
      <c r="L4491" t="s">
        <v>83</v>
      </c>
      <c r="M4491">
        <v>1</v>
      </c>
      <c r="N4491" s="2">
        <v>1899</v>
      </c>
      <c r="O4491" s="3">
        <v>0.05</v>
      </c>
      <c r="P4491" s="2">
        <v>1120</v>
      </c>
      <c r="Q4491" t="s">
        <v>44</v>
      </c>
      <c r="R4491" t="s">
        <v>33</v>
      </c>
      <c r="S4491" t="s">
        <v>57</v>
      </c>
      <c r="T4491" s="4">
        <v>4</v>
      </c>
      <c r="U4491" s="11">
        <f t="shared" si="70"/>
        <v>1899</v>
      </c>
      <c r="V4491" s="11">
        <f>tbl_EcommerceSales[[#This Row],[Gross_Sales]]*tbl_EcommerceSales[[#This Row],[Discount]]</f>
        <v>94.95</v>
      </c>
      <c r="W4491" s="11">
        <f>tbl_EcommerceSales[[#This Row],[Gross_Sales]]-tbl_EcommerceSales[[#This Row],[Discount_Amount]]</f>
        <v>1804.05</v>
      </c>
      <c r="X4491" s="11">
        <f>tbl_EcommerceSales[[#This Row],[Quantity]] * _xlfn.XLOOKUP(tbl_EcommerceSales[[#This Row],[Product_ID]], Product_Master!A:A, Product_Master!F:F)</f>
        <v>1120</v>
      </c>
      <c r="Y4491" s="11">
        <f>tbl_EcommerceSales[[#This Row],[Net_Revenue]]-tbl_EcommerceSales[[#This Row],[Total_Cost]]</f>
        <v>684.05</v>
      </c>
      <c r="Z4491" s="9">
        <f>IFERROR(#REF!/tbl_EcommerceSales[[#This Row],[Total_Cost]], 0)</f>
        <v>0</v>
      </c>
      <c r="AA4491" t="str">
        <f>TEXT(tbl_EcommerceSales[[#This Row],[Order_Date]],"mmm")</f>
        <v>May</v>
      </c>
      <c r="AB4491">
        <f>YEAR(tbl_EcommerceSales[[#This Row],[Order_Date]])</f>
        <v>2026</v>
      </c>
      <c r="AC4491" t="str">
        <f>IF(tbl_EcommerceSales[[#This Row],[Age]]&lt;18,"Under 18",IF(tbl_EcommerceSales[[#This Row],[Age]]&lt;=25,"18-25",IF(tbl_EcommerceSales[[#This Row],[Age]]&lt;=35,"26-35",IF(tbl_EcommerceSales[[#This Row],[Age]]&lt;=45,"36-45",IF(tbl_EcommerceSales[[#This Row],[Age]]&lt;=55,"46-55","56+")))))</f>
        <v>26-35</v>
      </c>
    </row>
    <row r="4492" spans="1:29" x14ac:dyDescent="0.35">
      <c r="A4492" t="s">
        <v>6616</v>
      </c>
      <c r="B4492" s="7">
        <v>46148</v>
      </c>
      <c r="C4492" t="s">
        <v>1762</v>
      </c>
      <c r="D4492" t="s">
        <v>47</v>
      </c>
      <c r="E4492" t="s">
        <v>48</v>
      </c>
      <c r="F4492">
        <v>36</v>
      </c>
      <c r="G4492" t="s">
        <v>87</v>
      </c>
      <c r="H4492" t="s">
        <v>88</v>
      </c>
      <c r="I4492" t="s">
        <v>165</v>
      </c>
      <c r="J4492" t="s">
        <v>166</v>
      </c>
      <c r="K4492" t="s">
        <v>42</v>
      </c>
      <c r="L4492" t="s">
        <v>167</v>
      </c>
      <c r="M4492">
        <v>1</v>
      </c>
      <c r="N4492" s="2">
        <v>1799</v>
      </c>
      <c r="O4492" s="3">
        <v>0.2</v>
      </c>
      <c r="P4492" s="2">
        <v>900</v>
      </c>
      <c r="Q4492" t="s">
        <v>319</v>
      </c>
      <c r="R4492" t="s">
        <v>162</v>
      </c>
      <c r="S4492" t="s">
        <v>34</v>
      </c>
      <c r="T4492" s="4"/>
      <c r="U4492" s="11">
        <f t="shared" si="70"/>
        <v>1799</v>
      </c>
      <c r="V4492" s="11">
        <f>tbl_EcommerceSales[[#This Row],[Gross_Sales]]*tbl_EcommerceSales[[#This Row],[Discount]]</f>
        <v>359.8</v>
      </c>
      <c r="W4492" s="11">
        <f>tbl_EcommerceSales[[#This Row],[Gross_Sales]]-tbl_EcommerceSales[[#This Row],[Discount_Amount]]</f>
        <v>1439.2</v>
      </c>
      <c r="X4492" s="11">
        <f>tbl_EcommerceSales[[#This Row],[Quantity]] * _xlfn.XLOOKUP(tbl_EcommerceSales[[#This Row],[Product_ID]], Product_Master!A:A, Product_Master!F:F)</f>
        <v>900</v>
      </c>
      <c r="Y4492" s="11">
        <f>tbl_EcommerceSales[[#This Row],[Net_Revenue]]-tbl_EcommerceSales[[#This Row],[Total_Cost]]</f>
        <v>539.20000000000005</v>
      </c>
      <c r="Z4492" s="9">
        <f>IFERROR(#REF!/tbl_EcommerceSales[[#This Row],[Total_Cost]], 0)</f>
        <v>0</v>
      </c>
      <c r="AA4492" t="str">
        <f>TEXT(tbl_EcommerceSales[[#This Row],[Order_Date]],"mmm")</f>
        <v>May</v>
      </c>
      <c r="AB4492">
        <f>YEAR(tbl_EcommerceSales[[#This Row],[Order_Date]])</f>
        <v>2026</v>
      </c>
      <c r="AC4492" t="str">
        <f>IF(tbl_EcommerceSales[[#This Row],[Age]]&lt;18,"Under 18",IF(tbl_EcommerceSales[[#This Row],[Age]]&lt;=25,"18-25",IF(tbl_EcommerceSales[[#This Row],[Age]]&lt;=35,"26-35",IF(tbl_EcommerceSales[[#This Row],[Age]]&lt;=45,"36-45",IF(tbl_EcommerceSales[[#This Row],[Age]]&lt;=55,"46-55","56+")))))</f>
        <v>36-45</v>
      </c>
    </row>
    <row r="4493" spans="1:29" x14ac:dyDescent="0.35">
      <c r="A4493" t="s">
        <v>6617</v>
      </c>
      <c r="B4493" s="7">
        <v>46149</v>
      </c>
      <c r="C4493" t="s">
        <v>6618</v>
      </c>
      <c r="D4493" t="s">
        <v>106</v>
      </c>
      <c r="E4493" t="s">
        <v>48</v>
      </c>
      <c r="F4493">
        <v>42</v>
      </c>
      <c r="G4493" t="s">
        <v>61</v>
      </c>
      <c r="H4493" t="s">
        <v>27</v>
      </c>
      <c r="I4493" t="s">
        <v>111</v>
      </c>
      <c r="J4493" t="s">
        <v>112</v>
      </c>
      <c r="K4493" t="s">
        <v>55</v>
      </c>
      <c r="L4493" t="s">
        <v>113</v>
      </c>
      <c r="M4493">
        <v>2</v>
      </c>
      <c r="N4493" s="2">
        <v>1799</v>
      </c>
      <c r="O4493" s="3">
        <v>0.1</v>
      </c>
      <c r="P4493" s="2">
        <v>1900</v>
      </c>
      <c r="Q4493" t="s">
        <v>32</v>
      </c>
      <c r="R4493" t="s">
        <v>33</v>
      </c>
      <c r="S4493" t="s">
        <v>57</v>
      </c>
      <c r="T4493" s="4">
        <v>4</v>
      </c>
      <c r="U4493" s="11">
        <f t="shared" si="70"/>
        <v>3598</v>
      </c>
      <c r="V4493" s="11">
        <f>tbl_EcommerceSales[[#This Row],[Gross_Sales]]*tbl_EcommerceSales[[#This Row],[Discount]]</f>
        <v>359.8</v>
      </c>
      <c r="W4493" s="11">
        <f>tbl_EcommerceSales[[#This Row],[Gross_Sales]]-tbl_EcommerceSales[[#This Row],[Discount_Amount]]</f>
        <v>3238.2</v>
      </c>
      <c r="X4493" s="11">
        <f>tbl_EcommerceSales[[#This Row],[Quantity]] * _xlfn.XLOOKUP(tbl_EcommerceSales[[#This Row],[Product_ID]], Product_Master!A:A, Product_Master!F:F)</f>
        <v>1900</v>
      </c>
      <c r="Y4493" s="11">
        <f>tbl_EcommerceSales[[#This Row],[Net_Revenue]]-tbl_EcommerceSales[[#This Row],[Total_Cost]]</f>
        <v>1338.1999999999998</v>
      </c>
      <c r="Z4493" s="9">
        <f>IFERROR(#REF!/tbl_EcommerceSales[[#This Row],[Total_Cost]], 0)</f>
        <v>0</v>
      </c>
      <c r="AA4493" t="str">
        <f>TEXT(tbl_EcommerceSales[[#This Row],[Order_Date]],"mmm")</f>
        <v>May</v>
      </c>
      <c r="AB4493">
        <f>YEAR(tbl_EcommerceSales[[#This Row],[Order_Date]])</f>
        <v>2026</v>
      </c>
      <c r="AC4493" t="str">
        <f>IF(tbl_EcommerceSales[[#This Row],[Age]]&lt;18,"Under 18",IF(tbl_EcommerceSales[[#This Row],[Age]]&lt;=25,"18-25",IF(tbl_EcommerceSales[[#This Row],[Age]]&lt;=35,"26-35",IF(tbl_EcommerceSales[[#This Row],[Age]]&lt;=45,"36-45",IF(tbl_EcommerceSales[[#This Row],[Age]]&lt;=55,"46-55","56+")))))</f>
        <v>36-45</v>
      </c>
    </row>
    <row r="4494" spans="1:29" x14ac:dyDescent="0.35">
      <c r="A4494" t="s">
        <v>6619</v>
      </c>
      <c r="B4494" s="7">
        <v>46149</v>
      </c>
      <c r="C4494" t="s">
        <v>4174</v>
      </c>
      <c r="D4494" t="s">
        <v>227</v>
      </c>
      <c r="E4494" t="s">
        <v>25</v>
      </c>
      <c r="F4494">
        <v>31</v>
      </c>
      <c r="G4494" t="s">
        <v>145</v>
      </c>
      <c r="H4494" t="s">
        <v>39</v>
      </c>
      <c r="I4494" t="s">
        <v>80</v>
      </c>
      <c r="J4494" t="s">
        <v>81</v>
      </c>
      <c r="K4494" t="s">
        <v>82</v>
      </c>
      <c r="L4494" t="s">
        <v>83</v>
      </c>
      <c r="M4494">
        <v>1</v>
      </c>
      <c r="N4494" s="2">
        <v>2499</v>
      </c>
      <c r="O4494" s="3">
        <v>0.05</v>
      </c>
      <c r="P4494" s="2">
        <v>1550</v>
      </c>
      <c r="Q4494" t="s">
        <v>32</v>
      </c>
      <c r="R4494" t="s">
        <v>33</v>
      </c>
      <c r="S4494" t="s">
        <v>34</v>
      </c>
      <c r="T4494" s="4">
        <v>4</v>
      </c>
      <c r="U4494" s="11">
        <f t="shared" si="70"/>
        <v>2499</v>
      </c>
      <c r="V4494" s="11">
        <f>tbl_EcommerceSales[[#This Row],[Gross_Sales]]*tbl_EcommerceSales[[#This Row],[Discount]]</f>
        <v>124.95</v>
      </c>
      <c r="W4494" s="11">
        <f>tbl_EcommerceSales[[#This Row],[Gross_Sales]]-tbl_EcommerceSales[[#This Row],[Discount_Amount]]</f>
        <v>2374.0500000000002</v>
      </c>
      <c r="X4494" s="11">
        <f>tbl_EcommerceSales[[#This Row],[Quantity]] * _xlfn.XLOOKUP(tbl_EcommerceSales[[#This Row],[Product_ID]], Product_Master!A:A, Product_Master!F:F)</f>
        <v>1550</v>
      </c>
      <c r="Y4494" s="11">
        <f>tbl_EcommerceSales[[#This Row],[Net_Revenue]]-tbl_EcommerceSales[[#This Row],[Total_Cost]]</f>
        <v>824.05000000000018</v>
      </c>
      <c r="Z4494" s="9">
        <f>IFERROR(#REF!/tbl_EcommerceSales[[#This Row],[Total_Cost]], 0)</f>
        <v>0</v>
      </c>
      <c r="AA4494" t="str">
        <f>TEXT(tbl_EcommerceSales[[#This Row],[Order_Date]],"mmm")</f>
        <v>May</v>
      </c>
      <c r="AB4494">
        <f>YEAR(tbl_EcommerceSales[[#This Row],[Order_Date]])</f>
        <v>2026</v>
      </c>
      <c r="AC4494" t="str">
        <f>IF(tbl_EcommerceSales[[#This Row],[Age]]&lt;18,"Under 18",IF(tbl_EcommerceSales[[#This Row],[Age]]&lt;=25,"18-25",IF(tbl_EcommerceSales[[#This Row],[Age]]&lt;=35,"26-35",IF(tbl_EcommerceSales[[#This Row],[Age]]&lt;=45,"36-45",IF(tbl_EcommerceSales[[#This Row],[Age]]&lt;=55,"46-55","56+")))))</f>
        <v>26-35</v>
      </c>
    </row>
    <row r="4495" spans="1:29" x14ac:dyDescent="0.35">
      <c r="A4495" t="s">
        <v>6620</v>
      </c>
      <c r="B4495" s="7">
        <v>46149</v>
      </c>
      <c r="C4495" t="s">
        <v>4199</v>
      </c>
      <c r="D4495" t="s">
        <v>159</v>
      </c>
      <c r="E4495" t="s">
        <v>48</v>
      </c>
      <c r="F4495">
        <v>47</v>
      </c>
      <c r="G4495" t="s">
        <v>99</v>
      </c>
      <c r="H4495" t="s">
        <v>88</v>
      </c>
      <c r="I4495" t="s">
        <v>126</v>
      </c>
      <c r="J4495" t="s">
        <v>127</v>
      </c>
      <c r="K4495" t="s">
        <v>82</v>
      </c>
      <c r="L4495" t="s">
        <v>83</v>
      </c>
      <c r="M4495">
        <v>4</v>
      </c>
      <c r="N4495" s="2">
        <v>1899</v>
      </c>
      <c r="O4495" s="3">
        <v>0.1</v>
      </c>
      <c r="P4495" s="2">
        <v>4480</v>
      </c>
      <c r="Q4495" t="s">
        <v>32</v>
      </c>
      <c r="R4495" t="s">
        <v>33</v>
      </c>
      <c r="S4495" t="s">
        <v>34</v>
      </c>
      <c r="T4495" s="4">
        <v>2</v>
      </c>
      <c r="U4495" s="11">
        <f t="shared" si="70"/>
        <v>7596</v>
      </c>
      <c r="V4495" s="11">
        <f>tbl_EcommerceSales[[#This Row],[Gross_Sales]]*tbl_EcommerceSales[[#This Row],[Discount]]</f>
        <v>759.6</v>
      </c>
      <c r="W4495" s="11">
        <f>tbl_EcommerceSales[[#This Row],[Gross_Sales]]-tbl_EcommerceSales[[#This Row],[Discount_Amount]]</f>
        <v>6836.4</v>
      </c>
      <c r="X4495" s="11">
        <f>tbl_EcommerceSales[[#This Row],[Quantity]] * _xlfn.XLOOKUP(tbl_EcommerceSales[[#This Row],[Product_ID]], Product_Master!A:A, Product_Master!F:F)</f>
        <v>4480</v>
      </c>
      <c r="Y4495" s="11">
        <f>tbl_EcommerceSales[[#This Row],[Net_Revenue]]-tbl_EcommerceSales[[#This Row],[Total_Cost]]</f>
        <v>2356.3999999999996</v>
      </c>
      <c r="Z4495" s="9">
        <f>IFERROR(#REF!/tbl_EcommerceSales[[#This Row],[Total_Cost]], 0)</f>
        <v>0</v>
      </c>
      <c r="AA4495" t="str">
        <f>TEXT(tbl_EcommerceSales[[#This Row],[Order_Date]],"mmm")</f>
        <v>May</v>
      </c>
      <c r="AB4495">
        <f>YEAR(tbl_EcommerceSales[[#This Row],[Order_Date]])</f>
        <v>2026</v>
      </c>
      <c r="AC4495" t="str">
        <f>IF(tbl_EcommerceSales[[#This Row],[Age]]&lt;18,"Under 18",IF(tbl_EcommerceSales[[#This Row],[Age]]&lt;=25,"18-25",IF(tbl_EcommerceSales[[#This Row],[Age]]&lt;=35,"26-35",IF(tbl_EcommerceSales[[#This Row],[Age]]&lt;=45,"36-45",IF(tbl_EcommerceSales[[#This Row],[Age]]&lt;=55,"46-55","56+")))))</f>
        <v>46-55</v>
      </c>
    </row>
    <row r="4496" spans="1:29" x14ac:dyDescent="0.35">
      <c r="A4496" t="s">
        <v>6621</v>
      </c>
      <c r="B4496" s="7">
        <v>46149</v>
      </c>
      <c r="C4496" t="s">
        <v>204</v>
      </c>
      <c r="D4496" t="s">
        <v>205</v>
      </c>
      <c r="E4496" t="s">
        <v>25</v>
      </c>
      <c r="F4496">
        <v>30</v>
      </c>
      <c r="G4496" t="s">
        <v>61</v>
      </c>
      <c r="H4496" t="s">
        <v>27</v>
      </c>
      <c r="I4496" t="s">
        <v>28</v>
      </c>
      <c r="J4496" t="s">
        <v>29</v>
      </c>
      <c r="K4496" t="s">
        <v>30</v>
      </c>
      <c r="L4496" t="s">
        <v>31</v>
      </c>
      <c r="M4496">
        <v>1</v>
      </c>
      <c r="N4496" s="2">
        <v>5999</v>
      </c>
      <c r="O4496" s="3">
        <v>0</v>
      </c>
      <c r="P4496" s="2">
        <v>3900</v>
      </c>
      <c r="Q4496" t="s">
        <v>156</v>
      </c>
      <c r="R4496" t="s">
        <v>33</v>
      </c>
      <c r="S4496" t="s">
        <v>34</v>
      </c>
      <c r="T4496" s="4">
        <v>5</v>
      </c>
      <c r="U4496" s="11">
        <f t="shared" si="70"/>
        <v>5999</v>
      </c>
      <c r="V4496" s="11">
        <f>tbl_EcommerceSales[[#This Row],[Gross_Sales]]*tbl_EcommerceSales[[#This Row],[Discount]]</f>
        <v>0</v>
      </c>
      <c r="W4496" s="11">
        <f>tbl_EcommerceSales[[#This Row],[Gross_Sales]]-tbl_EcommerceSales[[#This Row],[Discount_Amount]]</f>
        <v>5999</v>
      </c>
      <c r="X4496" s="11">
        <f>tbl_EcommerceSales[[#This Row],[Quantity]] * _xlfn.XLOOKUP(tbl_EcommerceSales[[#This Row],[Product_ID]], Product_Master!A:A, Product_Master!F:F)</f>
        <v>3900</v>
      </c>
      <c r="Y4496" s="11">
        <f>tbl_EcommerceSales[[#This Row],[Net_Revenue]]-tbl_EcommerceSales[[#This Row],[Total_Cost]]</f>
        <v>2099</v>
      </c>
      <c r="Z4496" s="9">
        <f>IFERROR(#REF!/tbl_EcommerceSales[[#This Row],[Total_Cost]], 0)</f>
        <v>0</v>
      </c>
      <c r="AA4496" t="str">
        <f>TEXT(tbl_EcommerceSales[[#This Row],[Order_Date]],"mmm")</f>
        <v>May</v>
      </c>
      <c r="AB4496">
        <f>YEAR(tbl_EcommerceSales[[#This Row],[Order_Date]])</f>
        <v>2026</v>
      </c>
      <c r="AC4496" t="str">
        <f>IF(tbl_EcommerceSales[[#This Row],[Age]]&lt;18,"Under 18",IF(tbl_EcommerceSales[[#This Row],[Age]]&lt;=25,"18-25",IF(tbl_EcommerceSales[[#This Row],[Age]]&lt;=35,"26-35",IF(tbl_EcommerceSales[[#This Row],[Age]]&lt;=45,"36-45",IF(tbl_EcommerceSales[[#This Row],[Age]]&lt;=55,"46-55","56+")))))</f>
        <v>26-35</v>
      </c>
    </row>
    <row r="4497" spans="1:29" x14ac:dyDescent="0.35">
      <c r="A4497" t="s">
        <v>6622</v>
      </c>
      <c r="B4497" s="7">
        <v>46149</v>
      </c>
      <c r="C4497" t="s">
        <v>4585</v>
      </c>
      <c r="D4497" t="s">
        <v>181</v>
      </c>
      <c r="E4497" t="s">
        <v>25</v>
      </c>
      <c r="F4497">
        <v>18</v>
      </c>
      <c r="G4497" t="s">
        <v>87</v>
      </c>
      <c r="H4497" t="s">
        <v>88</v>
      </c>
      <c r="I4497" t="s">
        <v>80</v>
      </c>
      <c r="J4497" t="s">
        <v>81</v>
      </c>
      <c r="K4497" t="s">
        <v>82</v>
      </c>
      <c r="L4497" t="s">
        <v>83</v>
      </c>
      <c r="M4497">
        <v>1</v>
      </c>
      <c r="N4497" s="2">
        <v>2499</v>
      </c>
      <c r="O4497" s="3">
        <v>0.1</v>
      </c>
      <c r="P4497" s="2">
        <v>1550</v>
      </c>
      <c r="Q4497" t="s">
        <v>123</v>
      </c>
      <c r="R4497" t="s">
        <v>33</v>
      </c>
      <c r="S4497" t="s">
        <v>34</v>
      </c>
      <c r="T4497" s="4">
        <v>5</v>
      </c>
      <c r="U4497" s="11">
        <f t="shared" si="70"/>
        <v>2499</v>
      </c>
      <c r="V4497" s="11">
        <f>tbl_EcommerceSales[[#This Row],[Gross_Sales]]*tbl_EcommerceSales[[#This Row],[Discount]]</f>
        <v>249.9</v>
      </c>
      <c r="W4497" s="11">
        <f>tbl_EcommerceSales[[#This Row],[Gross_Sales]]-tbl_EcommerceSales[[#This Row],[Discount_Amount]]</f>
        <v>2249.1</v>
      </c>
      <c r="X4497" s="11">
        <f>tbl_EcommerceSales[[#This Row],[Quantity]] * _xlfn.XLOOKUP(tbl_EcommerceSales[[#This Row],[Product_ID]], Product_Master!A:A, Product_Master!F:F)</f>
        <v>1550</v>
      </c>
      <c r="Y4497" s="11">
        <f>tbl_EcommerceSales[[#This Row],[Net_Revenue]]-tbl_EcommerceSales[[#This Row],[Total_Cost]]</f>
        <v>699.09999999999991</v>
      </c>
      <c r="Z4497" s="9">
        <f>IFERROR(#REF!/tbl_EcommerceSales[[#This Row],[Total_Cost]], 0)</f>
        <v>0</v>
      </c>
      <c r="AA4497" t="str">
        <f>TEXT(tbl_EcommerceSales[[#This Row],[Order_Date]],"mmm")</f>
        <v>May</v>
      </c>
      <c r="AB4497">
        <f>YEAR(tbl_EcommerceSales[[#This Row],[Order_Date]])</f>
        <v>2026</v>
      </c>
      <c r="AC4497" t="str">
        <f>IF(tbl_EcommerceSales[[#This Row],[Age]]&lt;18,"Under 18",IF(tbl_EcommerceSales[[#This Row],[Age]]&lt;=25,"18-25",IF(tbl_EcommerceSales[[#This Row],[Age]]&lt;=35,"26-35",IF(tbl_EcommerceSales[[#This Row],[Age]]&lt;=45,"36-45",IF(tbl_EcommerceSales[[#This Row],[Age]]&lt;=55,"46-55","56+")))))</f>
        <v>18-25</v>
      </c>
    </row>
    <row r="4498" spans="1:29" x14ac:dyDescent="0.35">
      <c r="A4498" t="s">
        <v>6623</v>
      </c>
      <c r="B4498" s="7">
        <v>46149</v>
      </c>
      <c r="C4498" t="s">
        <v>2666</v>
      </c>
      <c r="D4498" t="s">
        <v>102</v>
      </c>
      <c r="E4498" t="s">
        <v>25</v>
      </c>
      <c r="F4498">
        <v>18</v>
      </c>
      <c r="G4498" t="s">
        <v>38</v>
      </c>
      <c r="H4498" t="s">
        <v>39</v>
      </c>
      <c r="I4498" t="s">
        <v>212</v>
      </c>
      <c r="J4498" t="s">
        <v>213</v>
      </c>
      <c r="K4498" t="s">
        <v>177</v>
      </c>
      <c r="L4498" t="s">
        <v>178</v>
      </c>
      <c r="M4498">
        <v>3</v>
      </c>
      <c r="N4498" s="2">
        <v>2499</v>
      </c>
      <c r="O4498" s="3">
        <v>0.15</v>
      </c>
      <c r="P4498" s="2">
        <v>4350</v>
      </c>
      <c r="Q4498" t="s">
        <v>76</v>
      </c>
      <c r="R4498" t="s">
        <v>33</v>
      </c>
      <c r="S4498" t="s">
        <v>34</v>
      </c>
      <c r="T4498" s="4">
        <v>1</v>
      </c>
      <c r="U4498" s="11">
        <f t="shared" si="70"/>
        <v>7497</v>
      </c>
      <c r="V4498" s="11">
        <f>tbl_EcommerceSales[[#This Row],[Gross_Sales]]*tbl_EcommerceSales[[#This Row],[Discount]]</f>
        <v>1124.55</v>
      </c>
      <c r="W4498" s="11">
        <f>tbl_EcommerceSales[[#This Row],[Gross_Sales]]-tbl_EcommerceSales[[#This Row],[Discount_Amount]]</f>
        <v>6372.45</v>
      </c>
      <c r="X4498" s="11">
        <f>tbl_EcommerceSales[[#This Row],[Quantity]] * _xlfn.XLOOKUP(tbl_EcommerceSales[[#This Row],[Product_ID]], Product_Master!A:A, Product_Master!F:F)</f>
        <v>4350</v>
      </c>
      <c r="Y4498" s="11">
        <f>tbl_EcommerceSales[[#This Row],[Net_Revenue]]-tbl_EcommerceSales[[#This Row],[Total_Cost]]</f>
        <v>2022.4499999999998</v>
      </c>
      <c r="Z4498" s="9">
        <f>IFERROR(#REF!/tbl_EcommerceSales[[#This Row],[Total_Cost]], 0)</f>
        <v>0</v>
      </c>
      <c r="AA4498" t="str">
        <f>TEXT(tbl_EcommerceSales[[#This Row],[Order_Date]],"mmm")</f>
        <v>May</v>
      </c>
      <c r="AB4498">
        <f>YEAR(tbl_EcommerceSales[[#This Row],[Order_Date]])</f>
        <v>2026</v>
      </c>
      <c r="AC4498" t="str">
        <f>IF(tbl_EcommerceSales[[#This Row],[Age]]&lt;18,"Under 18",IF(tbl_EcommerceSales[[#This Row],[Age]]&lt;=25,"18-25",IF(tbl_EcommerceSales[[#This Row],[Age]]&lt;=35,"26-35",IF(tbl_EcommerceSales[[#This Row],[Age]]&lt;=45,"36-45",IF(tbl_EcommerceSales[[#This Row],[Age]]&lt;=55,"46-55","56+")))))</f>
        <v>18-25</v>
      </c>
    </row>
    <row r="4499" spans="1:29" x14ac:dyDescent="0.35">
      <c r="A4499" t="s">
        <v>6624</v>
      </c>
      <c r="B4499" s="7">
        <v>46149</v>
      </c>
      <c r="C4499" t="s">
        <v>3429</v>
      </c>
      <c r="D4499" t="s">
        <v>102</v>
      </c>
      <c r="E4499" t="s">
        <v>48</v>
      </c>
      <c r="F4499">
        <v>45</v>
      </c>
      <c r="G4499" t="s">
        <v>26</v>
      </c>
      <c r="H4499" t="s">
        <v>27</v>
      </c>
      <c r="I4499" t="s">
        <v>111</v>
      </c>
      <c r="J4499" t="s">
        <v>112</v>
      </c>
      <c r="K4499" t="s">
        <v>55</v>
      </c>
      <c r="L4499" t="s">
        <v>113</v>
      </c>
      <c r="M4499">
        <v>1</v>
      </c>
      <c r="N4499" s="2">
        <v>1799</v>
      </c>
      <c r="O4499" s="3">
        <v>0.1</v>
      </c>
      <c r="P4499" s="2">
        <v>950</v>
      </c>
      <c r="Q4499" t="s">
        <v>32</v>
      </c>
      <c r="R4499" t="s">
        <v>33</v>
      </c>
      <c r="S4499" t="s">
        <v>57</v>
      </c>
      <c r="T4499" s="4">
        <v>5</v>
      </c>
      <c r="U4499" s="11">
        <f t="shared" si="70"/>
        <v>1799</v>
      </c>
      <c r="V4499" s="11">
        <f>tbl_EcommerceSales[[#This Row],[Gross_Sales]]*tbl_EcommerceSales[[#This Row],[Discount]]</f>
        <v>179.9</v>
      </c>
      <c r="W4499" s="11">
        <f>tbl_EcommerceSales[[#This Row],[Gross_Sales]]-tbl_EcommerceSales[[#This Row],[Discount_Amount]]</f>
        <v>1619.1</v>
      </c>
      <c r="X4499" s="11">
        <f>tbl_EcommerceSales[[#This Row],[Quantity]] * _xlfn.XLOOKUP(tbl_EcommerceSales[[#This Row],[Product_ID]], Product_Master!A:A, Product_Master!F:F)</f>
        <v>950</v>
      </c>
      <c r="Y4499" s="11">
        <f>tbl_EcommerceSales[[#This Row],[Net_Revenue]]-tbl_EcommerceSales[[#This Row],[Total_Cost]]</f>
        <v>669.09999999999991</v>
      </c>
      <c r="Z4499" s="9">
        <f>IFERROR(#REF!/tbl_EcommerceSales[[#This Row],[Total_Cost]], 0)</f>
        <v>0</v>
      </c>
      <c r="AA4499" t="str">
        <f>TEXT(tbl_EcommerceSales[[#This Row],[Order_Date]],"mmm")</f>
        <v>May</v>
      </c>
      <c r="AB4499">
        <f>YEAR(tbl_EcommerceSales[[#This Row],[Order_Date]])</f>
        <v>2026</v>
      </c>
      <c r="AC4499" t="str">
        <f>IF(tbl_EcommerceSales[[#This Row],[Age]]&lt;18,"Under 18",IF(tbl_EcommerceSales[[#This Row],[Age]]&lt;=25,"18-25",IF(tbl_EcommerceSales[[#This Row],[Age]]&lt;=35,"26-35",IF(tbl_EcommerceSales[[#This Row],[Age]]&lt;=45,"36-45",IF(tbl_EcommerceSales[[#This Row],[Age]]&lt;=55,"46-55","56+")))))</f>
        <v>36-45</v>
      </c>
    </row>
    <row r="4500" spans="1:29" x14ac:dyDescent="0.35">
      <c r="A4500" t="s">
        <v>6625</v>
      </c>
      <c r="B4500" s="7">
        <v>46149</v>
      </c>
      <c r="C4500" t="s">
        <v>5784</v>
      </c>
      <c r="D4500" t="s">
        <v>342</v>
      </c>
      <c r="E4500" t="s">
        <v>25</v>
      </c>
      <c r="F4500">
        <v>35</v>
      </c>
      <c r="G4500" t="s">
        <v>103</v>
      </c>
      <c r="H4500" t="s">
        <v>27</v>
      </c>
      <c r="I4500" t="s">
        <v>221</v>
      </c>
      <c r="J4500" t="s">
        <v>222</v>
      </c>
      <c r="K4500" t="s">
        <v>177</v>
      </c>
      <c r="L4500" t="s">
        <v>208</v>
      </c>
      <c r="M4500">
        <v>2</v>
      </c>
      <c r="N4500" s="2">
        <v>1499</v>
      </c>
      <c r="O4500" s="3">
        <v>0.15</v>
      </c>
      <c r="P4500" s="2">
        <v>1600</v>
      </c>
      <c r="Q4500" t="s">
        <v>123</v>
      </c>
      <c r="R4500" t="s">
        <v>33</v>
      </c>
      <c r="S4500" t="s">
        <v>57</v>
      </c>
      <c r="T4500" s="4">
        <v>5</v>
      </c>
      <c r="U4500" s="11">
        <f t="shared" si="70"/>
        <v>2998</v>
      </c>
      <c r="V4500" s="11">
        <f>tbl_EcommerceSales[[#This Row],[Gross_Sales]]*tbl_EcommerceSales[[#This Row],[Discount]]</f>
        <v>449.7</v>
      </c>
      <c r="W4500" s="11">
        <f>tbl_EcommerceSales[[#This Row],[Gross_Sales]]-tbl_EcommerceSales[[#This Row],[Discount_Amount]]</f>
        <v>2548.3000000000002</v>
      </c>
      <c r="X4500" s="11">
        <f>tbl_EcommerceSales[[#This Row],[Quantity]] * _xlfn.XLOOKUP(tbl_EcommerceSales[[#This Row],[Product_ID]], Product_Master!A:A, Product_Master!F:F)</f>
        <v>1600</v>
      </c>
      <c r="Y4500" s="11">
        <f>tbl_EcommerceSales[[#This Row],[Net_Revenue]]-tbl_EcommerceSales[[#This Row],[Total_Cost]]</f>
        <v>948.30000000000018</v>
      </c>
      <c r="Z4500" s="9">
        <f>IFERROR(#REF!/tbl_EcommerceSales[[#This Row],[Total_Cost]], 0)</f>
        <v>0</v>
      </c>
      <c r="AA4500" t="str">
        <f>TEXT(tbl_EcommerceSales[[#This Row],[Order_Date]],"mmm")</f>
        <v>May</v>
      </c>
      <c r="AB4500">
        <f>YEAR(tbl_EcommerceSales[[#This Row],[Order_Date]])</f>
        <v>2026</v>
      </c>
      <c r="AC4500" t="str">
        <f>IF(tbl_EcommerceSales[[#This Row],[Age]]&lt;18,"Under 18",IF(tbl_EcommerceSales[[#This Row],[Age]]&lt;=25,"18-25",IF(tbl_EcommerceSales[[#This Row],[Age]]&lt;=35,"26-35",IF(tbl_EcommerceSales[[#This Row],[Age]]&lt;=45,"36-45",IF(tbl_EcommerceSales[[#This Row],[Age]]&lt;=55,"46-55","56+")))))</f>
        <v>26-35</v>
      </c>
    </row>
    <row r="4501" spans="1:29" x14ac:dyDescent="0.35">
      <c r="A4501" t="s">
        <v>6626</v>
      </c>
      <c r="B4501" s="7">
        <v>46149</v>
      </c>
      <c r="C4501" t="s">
        <v>1682</v>
      </c>
      <c r="D4501" t="s">
        <v>235</v>
      </c>
      <c r="E4501" t="s">
        <v>48</v>
      </c>
      <c r="F4501">
        <v>45</v>
      </c>
      <c r="G4501" t="s">
        <v>136</v>
      </c>
      <c r="H4501" t="s">
        <v>88</v>
      </c>
      <c r="I4501" t="s">
        <v>89</v>
      </c>
      <c r="J4501" t="s">
        <v>90</v>
      </c>
      <c r="K4501" t="s">
        <v>91</v>
      </c>
      <c r="L4501" t="s">
        <v>92</v>
      </c>
      <c r="M4501">
        <v>1</v>
      </c>
      <c r="N4501" s="2">
        <v>599</v>
      </c>
      <c r="O4501" s="3">
        <v>0</v>
      </c>
      <c r="P4501" s="2">
        <v>260</v>
      </c>
      <c r="Q4501" t="s">
        <v>32</v>
      </c>
      <c r="R4501" t="s">
        <v>33</v>
      </c>
      <c r="S4501" t="s">
        <v>34</v>
      </c>
      <c r="T4501" s="4">
        <v>4</v>
      </c>
      <c r="U4501" s="11">
        <f t="shared" si="70"/>
        <v>599</v>
      </c>
      <c r="V4501" s="11">
        <f>tbl_EcommerceSales[[#This Row],[Gross_Sales]]*tbl_EcommerceSales[[#This Row],[Discount]]</f>
        <v>0</v>
      </c>
      <c r="W4501" s="11">
        <f>tbl_EcommerceSales[[#This Row],[Gross_Sales]]-tbl_EcommerceSales[[#This Row],[Discount_Amount]]</f>
        <v>599</v>
      </c>
      <c r="X4501" s="11">
        <f>tbl_EcommerceSales[[#This Row],[Quantity]] * _xlfn.XLOOKUP(tbl_EcommerceSales[[#This Row],[Product_ID]], Product_Master!A:A, Product_Master!F:F)</f>
        <v>260</v>
      </c>
      <c r="Y4501" s="11">
        <f>tbl_EcommerceSales[[#This Row],[Net_Revenue]]-tbl_EcommerceSales[[#This Row],[Total_Cost]]</f>
        <v>339</v>
      </c>
      <c r="Z4501" s="9">
        <f>IFERROR(#REF!/tbl_EcommerceSales[[#This Row],[Total_Cost]], 0)</f>
        <v>0</v>
      </c>
      <c r="AA4501" t="str">
        <f>TEXT(tbl_EcommerceSales[[#This Row],[Order_Date]],"mmm")</f>
        <v>May</v>
      </c>
      <c r="AB4501">
        <f>YEAR(tbl_EcommerceSales[[#This Row],[Order_Date]])</f>
        <v>2026</v>
      </c>
      <c r="AC4501" t="str">
        <f>IF(tbl_EcommerceSales[[#This Row],[Age]]&lt;18,"Under 18",IF(tbl_EcommerceSales[[#This Row],[Age]]&lt;=25,"18-25",IF(tbl_EcommerceSales[[#This Row],[Age]]&lt;=35,"26-35",IF(tbl_EcommerceSales[[#This Row],[Age]]&lt;=45,"36-45",IF(tbl_EcommerceSales[[#This Row],[Age]]&lt;=55,"46-55","56+")))))</f>
        <v>36-45</v>
      </c>
    </row>
    <row r="4502" spans="1:29" x14ac:dyDescent="0.35">
      <c r="A4502" t="s">
        <v>6627</v>
      </c>
      <c r="B4502" s="7">
        <v>46150</v>
      </c>
      <c r="C4502" t="s">
        <v>862</v>
      </c>
      <c r="D4502" t="s">
        <v>79</v>
      </c>
      <c r="E4502" t="s">
        <v>25</v>
      </c>
      <c r="F4502">
        <v>37</v>
      </c>
      <c r="G4502" t="s">
        <v>136</v>
      </c>
      <c r="H4502" t="s">
        <v>88</v>
      </c>
      <c r="I4502" t="s">
        <v>80</v>
      </c>
      <c r="J4502" t="s">
        <v>81</v>
      </c>
      <c r="K4502" t="s">
        <v>82</v>
      </c>
      <c r="L4502" t="s">
        <v>83</v>
      </c>
      <c r="M4502">
        <v>2</v>
      </c>
      <c r="N4502" s="2">
        <v>2499</v>
      </c>
      <c r="O4502" s="3">
        <v>0</v>
      </c>
      <c r="P4502" s="2">
        <v>3100</v>
      </c>
      <c r="Q4502" t="s">
        <v>156</v>
      </c>
      <c r="R4502" t="s">
        <v>33</v>
      </c>
      <c r="S4502" t="s">
        <v>34</v>
      </c>
      <c r="T4502" s="4">
        <v>1</v>
      </c>
      <c r="U4502" s="11">
        <f t="shared" si="70"/>
        <v>4998</v>
      </c>
      <c r="V4502" s="11">
        <f>tbl_EcommerceSales[[#This Row],[Gross_Sales]]*tbl_EcommerceSales[[#This Row],[Discount]]</f>
        <v>0</v>
      </c>
      <c r="W4502" s="11">
        <f>tbl_EcommerceSales[[#This Row],[Gross_Sales]]-tbl_EcommerceSales[[#This Row],[Discount_Amount]]</f>
        <v>4998</v>
      </c>
      <c r="X4502" s="11">
        <f>tbl_EcommerceSales[[#This Row],[Quantity]] * _xlfn.XLOOKUP(tbl_EcommerceSales[[#This Row],[Product_ID]], Product_Master!A:A, Product_Master!F:F)</f>
        <v>3100</v>
      </c>
      <c r="Y4502" s="11">
        <f>tbl_EcommerceSales[[#This Row],[Net_Revenue]]-tbl_EcommerceSales[[#This Row],[Total_Cost]]</f>
        <v>1898</v>
      </c>
      <c r="Z4502" s="9">
        <f>IFERROR(#REF!/tbl_EcommerceSales[[#This Row],[Total_Cost]], 0)</f>
        <v>0</v>
      </c>
      <c r="AA4502" t="str">
        <f>TEXT(tbl_EcommerceSales[[#This Row],[Order_Date]],"mmm")</f>
        <v>May</v>
      </c>
      <c r="AB4502">
        <f>YEAR(tbl_EcommerceSales[[#This Row],[Order_Date]])</f>
        <v>2026</v>
      </c>
      <c r="AC4502" t="str">
        <f>IF(tbl_EcommerceSales[[#This Row],[Age]]&lt;18,"Under 18",IF(tbl_EcommerceSales[[#This Row],[Age]]&lt;=25,"18-25",IF(tbl_EcommerceSales[[#This Row],[Age]]&lt;=35,"26-35",IF(tbl_EcommerceSales[[#This Row],[Age]]&lt;=45,"36-45",IF(tbl_EcommerceSales[[#This Row],[Age]]&lt;=55,"46-55","56+")))))</f>
        <v>36-45</v>
      </c>
    </row>
    <row r="4503" spans="1:29" x14ac:dyDescent="0.35">
      <c r="A4503" t="s">
        <v>6628</v>
      </c>
      <c r="B4503" s="7">
        <v>46150</v>
      </c>
      <c r="C4503" t="s">
        <v>5668</v>
      </c>
      <c r="D4503" t="s">
        <v>148</v>
      </c>
      <c r="E4503" t="s">
        <v>48</v>
      </c>
      <c r="F4503">
        <v>27</v>
      </c>
      <c r="G4503" t="s">
        <v>174</v>
      </c>
      <c r="H4503" t="s">
        <v>39</v>
      </c>
      <c r="I4503" t="s">
        <v>338</v>
      </c>
      <c r="J4503" t="s">
        <v>339</v>
      </c>
      <c r="K4503" t="s">
        <v>55</v>
      </c>
      <c r="L4503" t="s">
        <v>56</v>
      </c>
      <c r="M4503">
        <v>1</v>
      </c>
      <c r="N4503" s="2">
        <v>1499</v>
      </c>
      <c r="O4503" s="3">
        <v>0.25</v>
      </c>
      <c r="P4503" s="2">
        <v>780</v>
      </c>
      <c r="Q4503" t="s">
        <v>123</v>
      </c>
      <c r="R4503" t="s">
        <v>33</v>
      </c>
      <c r="S4503" t="s">
        <v>34</v>
      </c>
      <c r="T4503" s="4">
        <v>3</v>
      </c>
      <c r="U4503" s="11">
        <f t="shared" si="70"/>
        <v>1499</v>
      </c>
      <c r="V4503" s="11">
        <f>tbl_EcommerceSales[[#This Row],[Gross_Sales]]*tbl_EcommerceSales[[#This Row],[Discount]]</f>
        <v>374.75</v>
      </c>
      <c r="W4503" s="11">
        <f>tbl_EcommerceSales[[#This Row],[Gross_Sales]]-tbl_EcommerceSales[[#This Row],[Discount_Amount]]</f>
        <v>1124.25</v>
      </c>
      <c r="X4503" s="11">
        <f>tbl_EcommerceSales[[#This Row],[Quantity]] * _xlfn.XLOOKUP(tbl_EcommerceSales[[#This Row],[Product_ID]], Product_Master!A:A, Product_Master!F:F)</f>
        <v>780</v>
      </c>
      <c r="Y4503" s="11">
        <f>tbl_EcommerceSales[[#This Row],[Net_Revenue]]-tbl_EcommerceSales[[#This Row],[Total_Cost]]</f>
        <v>344.25</v>
      </c>
      <c r="Z4503" s="9">
        <f>IFERROR(#REF!/tbl_EcommerceSales[[#This Row],[Total_Cost]], 0)</f>
        <v>0</v>
      </c>
      <c r="AA4503" t="str">
        <f>TEXT(tbl_EcommerceSales[[#This Row],[Order_Date]],"mmm")</f>
        <v>May</v>
      </c>
      <c r="AB4503">
        <f>YEAR(tbl_EcommerceSales[[#This Row],[Order_Date]])</f>
        <v>2026</v>
      </c>
      <c r="AC4503" t="str">
        <f>IF(tbl_EcommerceSales[[#This Row],[Age]]&lt;18,"Under 18",IF(tbl_EcommerceSales[[#This Row],[Age]]&lt;=25,"18-25",IF(tbl_EcommerceSales[[#This Row],[Age]]&lt;=35,"26-35",IF(tbl_EcommerceSales[[#This Row],[Age]]&lt;=45,"36-45",IF(tbl_EcommerceSales[[#This Row],[Age]]&lt;=55,"46-55","56+")))))</f>
        <v>26-35</v>
      </c>
    </row>
    <row r="4504" spans="1:29" x14ac:dyDescent="0.35">
      <c r="A4504" t="s">
        <v>6629</v>
      </c>
      <c r="B4504" s="7">
        <v>46150</v>
      </c>
      <c r="C4504" t="s">
        <v>5953</v>
      </c>
      <c r="D4504" t="s">
        <v>216</v>
      </c>
      <c r="E4504" t="s">
        <v>25</v>
      </c>
      <c r="F4504">
        <v>36</v>
      </c>
      <c r="G4504" t="s">
        <v>142</v>
      </c>
      <c r="H4504" t="s">
        <v>88</v>
      </c>
      <c r="I4504" t="s">
        <v>257</v>
      </c>
      <c r="J4504" t="s">
        <v>258</v>
      </c>
      <c r="K4504" t="s">
        <v>55</v>
      </c>
      <c r="L4504" t="s">
        <v>56</v>
      </c>
      <c r="M4504">
        <v>1</v>
      </c>
      <c r="N4504" s="2">
        <v>1999</v>
      </c>
      <c r="O4504" s="3">
        <v>0.1</v>
      </c>
      <c r="P4504" s="2">
        <v>1050</v>
      </c>
      <c r="Q4504" t="s">
        <v>123</v>
      </c>
      <c r="R4504" t="s">
        <v>33</v>
      </c>
      <c r="S4504" t="s">
        <v>57</v>
      </c>
      <c r="T4504" s="4">
        <v>4</v>
      </c>
      <c r="U4504" s="11">
        <f t="shared" si="70"/>
        <v>1999</v>
      </c>
      <c r="V4504" s="11">
        <f>tbl_EcommerceSales[[#This Row],[Gross_Sales]]*tbl_EcommerceSales[[#This Row],[Discount]]</f>
        <v>199.9</v>
      </c>
      <c r="W4504" s="11">
        <f>tbl_EcommerceSales[[#This Row],[Gross_Sales]]-tbl_EcommerceSales[[#This Row],[Discount_Amount]]</f>
        <v>1799.1</v>
      </c>
      <c r="X4504" s="11">
        <f>tbl_EcommerceSales[[#This Row],[Quantity]] * _xlfn.XLOOKUP(tbl_EcommerceSales[[#This Row],[Product_ID]], Product_Master!A:A, Product_Master!F:F)</f>
        <v>1050</v>
      </c>
      <c r="Y4504" s="11">
        <f>tbl_EcommerceSales[[#This Row],[Net_Revenue]]-tbl_EcommerceSales[[#This Row],[Total_Cost]]</f>
        <v>749.09999999999991</v>
      </c>
      <c r="Z4504" s="9">
        <f>IFERROR(#REF!/tbl_EcommerceSales[[#This Row],[Total_Cost]], 0)</f>
        <v>0</v>
      </c>
      <c r="AA4504" t="str">
        <f>TEXT(tbl_EcommerceSales[[#This Row],[Order_Date]],"mmm")</f>
        <v>May</v>
      </c>
      <c r="AB4504">
        <f>YEAR(tbl_EcommerceSales[[#This Row],[Order_Date]])</f>
        <v>2026</v>
      </c>
      <c r="AC4504" t="str">
        <f>IF(tbl_EcommerceSales[[#This Row],[Age]]&lt;18,"Under 18",IF(tbl_EcommerceSales[[#This Row],[Age]]&lt;=25,"18-25",IF(tbl_EcommerceSales[[#This Row],[Age]]&lt;=35,"26-35",IF(tbl_EcommerceSales[[#This Row],[Age]]&lt;=45,"36-45",IF(tbl_EcommerceSales[[#This Row],[Age]]&lt;=55,"46-55","56+")))))</f>
        <v>36-45</v>
      </c>
    </row>
    <row r="4505" spans="1:29" x14ac:dyDescent="0.35">
      <c r="A4505" t="s">
        <v>6630</v>
      </c>
      <c r="B4505" s="7">
        <v>46150</v>
      </c>
      <c r="C4505" t="s">
        <v>2306</v>
      </c>
      <c r="D4505" t="s">
        <v>181</v>
      </c>
      <c r="E4505" t="s">
        <v>48</v>
      </c>
      <c r="F4505">
        <v>29</v>
      </c>
      <c r="G4505" t="s">
        <v>61</v>
      </c>
      <c r="H4505" t="s">
        <v>27</v>
      </c>
      <c r="I4505" t="s">
        <v>160</v>
      </c>
      <c r="J4505" t="s">
        <v>161</v>
      </c>
      <c r="K4505" t="s">
        <v>91</v>
      </c>
      <c r="L4505" t="s">
        <v>133</v>
      </c>
      <c r="M4505">
        <v>2</v>
      </c>
      <c r="N4505" s="2">
        <v>1099</v>
      </c>
      <c r="O4505" s="3">
        <v>0.1</v>
      </c>
      <c r="P4505" s="2">
        <v>1040</v>
      </c>
      <c r="Q4505" t="s">
        <v>44</v>
      </c>
      <c r="R4505" t="s">
        <v>33</v>
      </c>
      <c r="S4505" t="s">
        <v>57</v>
      </c>
      <c r="T4505" s="4">
        <v>4</v>
      </c>
      <c r="U4505" s="11">
        <f t="shared" si="70"/>
        <v>2198</v>
      </c>
      <c r="V4505" s="11">
        <f>tbl_EcommerceSales[[#This Row],[Gross_Sales]]*tbl_EcommerceSales[[#This Row],[Discount]]</f>
        <v>219.8</v>
      </c>
      <c r="W4505" s="11">
        <f>tbl_EcommerceSales[[#This Row],[Gross_Sales]]-tbl_EcommerceSales[[#This Row],[Discount_Amount]]</f>
        <v>1978.2</v>
      </c>
      <c r="X4505" s="11">
        <f>tbl_EcommerceSales[[#This Row],[Quantity]] * _xlfn.XLOOKUP(tbl_EcommerceSales[[#This Row],[Product_ID]], Product_Master!A:A, Product_Master!F:F)</f>
        <v>1040</v>
      </c>
      <c r="Y4505" s="11">
        <f>tbl_EcommerceSales[[#This Row],[Net_Revenue]]-tbl_EcommerceSales[[#This Row],[Total_Cost]]</f>
        <v>938.2</v>
      </c>
      <c r="Z4505" s="9">
        <f>IFERROR(#REF!/tbl_EcommerceSales[[#This Row],[Total_Cost]], 0)</f>
        <v>0</v>
      </c>
      <c r="AA4505" t="str">
        <f>TEXT(tbl_EcommerceSales[[#This Row],[Order_Date]],"mmm")</f>
        <v>May</v>
      </c>
      <c r="AB4505">
        <f>YEAR(tbl_EcommerceSales[[#This Row],[Order_Date]])</f>
        <v>2026</v>
      </c>
      <c r="AC4505" t="str">
        <f>IF(tbl_EcommerceSales[[#This Row],[Age]]&lt;18,"Under 18",IF(tbl_EcommerceSales[[#This Row],[Age]]&lt;=25,"18-25",IF(tbl_EcommerceSales[[#This Row],[Age]]&lt;=35,"26-35",IF(tbl_EcommerceSales[[#This Row],[Age]]&lt;=45,"36-45",IF(tbl_EcommerceSales[[#This Row],[Age]]&lt;=55,"46-55","56+")))))</f>
        <v>26-35</v>
      </c>
    </row>
    <row r="4506" spans="1:29" x14ac:dyDescent="0.35">
      <c r="A4506" t="s">
        <v>6631</v>
      </c>
      <c r="B4506" s="7">
        <v>46150</v>
      </c>
      <c r="C4506" t="s">
        <v>3270</v>
      </c>
      <c r="D4506" t="s">
        <v>342</v>
      </c>
      <c r="E4506" t="s">
        <v>48</v>
      </c>
      <c r="F4506">
        <v>36</v>
      </c>
      <c r="G4506" t="s">
        <v>174</v>
      </c>
      <c r="H4506" t="s">
        <v>39</v>
      </c>
      <c r="I4506" t="s">
        <v>62</v>
      </c>
      <c r="J4506" t="s">
        <v>63</v>
      </c>
      <c r="K4506" t="s">
        <v>42</v>
      </c>
      <c r="L4506" t="s">
        <v>43</v>
      </c>
      <c r="M4506">
        <v>1</v>
      </c>
      <c r="N4506" s="2">
        <v>499</v>
      </c>
      <c r="O4506" s="3">
        <v>0.05</v>
      </c>
      <c r="P4506" s="2">
        <v>220</v>
      </c>
      <c r="Q4506" t="s">
        <v>319</v>
      </c>
      <c r="R4506" t="s">
        <v>33</v>
      </c>
      <c r="S4506" t="s">
        <v>57</v>
      </c>
      <c r="T4506" s="4">
        <v>5</v>
      </c>
      <c r="U4506" s="11">
        <f t="shared" si="70"/>
        <v>499</v>
      </c>
      <c r="V4506" s="11">
        <f>tbl_EcommerceSales[[#This Row],[Gross_Sales]]*tbl_EcommerceSales[[#This Row],[Discount]]</f>
        <v>24.950000000000003</v>
      </c>
      <c r="W4506" s="11">
        <f>tbl_EcommerceSales[[#This Row],[Gross_Sales]]-tbl_EcommerceSales[[#This Row],[Discount_Amount]]</f>
        <v>474.05</v>
      </c>
      <c r="X4506" s="11">
        <f>tbl_EcommerceSales[[#This Row],[Quantity]] * _xlfn.XLOOKUP(tbl_EcommerceSales[[#This Row],[Product_ID]], Product_Master!A:A, Product_Master!F:F)</f>
        <v>220</v>
      </c>
      <c r="Y4506" s="11">
        <f>tbl_EcommerceSales[[#This Row],[Net_Revenue]]-tbl_EcommerceSales[[#This Row],[Total_Cost]]</f>
        <v>254.05</v>
      </c>
      <c r="Z4506" s="9">
        <f>IFERROR(#REF!/tbl_EcommerceSales[[#This Row],[Total_Cost]], 0)</f>
        <v>0</v>
      </c>
      <c r="AA4506" t="str">
        <f>TEXT(tbl_EcommerceSales[[#This Row],[Order_Date]],"mmm")</f>
        <v>May</v>
      </c>
      <c r="AB4506">
        <f>YEAR(tbl_EcommerceSales[[#This Row],[Order_Date]])</f>
        <v>2026</v>
      </c>
      <c r="AC4506" t="str">
        <f>IF(tbl_EcommerceSales[[#This Row],[Age]]&lt;18,"Under 18",IF(tbl_EcommerceSales[[#This Row],[Age]]&lt;=25,"18-25",IF(tbl_EcommerceSales[[#This Row],[Age]]&lt;=35,"26-35",IF(tbl_EcommerceSales[[#This Row],[Age]]&lt;=45,"36-45",IF(tbl_EcommerceSales[[#This Row],[Age]]&lt;=55,"46-55","56+")))))</f>
        <v>36-45</v>
      </c>
    </row>
    <row r="4507" spans="1:29" x14ac:dyDescent="0.35">
      <c r="A4507" t="s">
        <v>6632</v>
      </c>
      <c r="B4507" s="7">
        <v>46150</v>
      </c>
      <c r="C4507" t="s">
        <v>2866</v>
      </c>
      <c r="D4507" t="s">
        <v>139</v>
      </c>
      <c r="E4507" t="s">
        <v>25</v>
      </c>
      <c r="F4507">
        <v>31</v>
      </c>
      <c r="G4507" t="s">
        <v>87</v>
      </c>
      <c r="H4507" t="s">
        <v>88</v>
      </c>
      <c r="I4507" t="s">
        <v>257</v>
      </c>
      <c r="J4507" t="s">
        <v>258</v>
      </c>
      <c r="K4507" t="s">
        <v>55</v>
      </c>
      <c r="L4507" t="s">
        <v>56</v>
      </c>
      <c r="M4507">
        <v>2</v>
      </c>
      <c r="N4507" s="2">
        <v>1999</v>
      </c>
      <c r="O4507" s="3">
        <v>0.05</v>
      </c>
      <c r="P4507" s="2">
        <v>2100</v>
      </c>
      <c r="Q4507" t="s">
        <v>156</v>
      </c>
      <c r="R4507" t="s">
        <v>33</v>
      </c>
      <c r="S4507" t="s">
        <v>34</v>
      </c>
      <c r="T4507" s="4">
        <v>5</v>
      </c>
      <c r="U4507" s="11">
        <f t="shared" si="70"/>
        <v>3998</v>
      </c>
      <c r="V4507" s="11">
        <f>tbl_EcommerceSales[[#This Row],[Gross_Sales]]*tbl_EcommerceSales[[#This Row],[Discount]]</f>
        <v>199.9</v>
      </c>
      <c r="W4507" s="11">
        <f>tbl_EcommerceSales[[#This Row],[Gross_Sales]]-tbl_EcommerceSales[[#This Row],[Discount_Amount]]</f>
        <v>3798.1</v>
      </c>
      <c r="X4507" s="11">
        <f>tbl_EcommerceSales[[#This Row],[Quantity]] * _xlfn.XLOOKUP(tbl_EcommerceSales[[#This Row],[Product_ID]], Product_Master!A:A, Product_Master!F:F)</f>
        <v>2100</v>
      </c>
      <c r="Y4507" s="11">
        <f>tbl_EcommerceSales[[#This Row],[Net_Revenue]]-tbl_EcommerceSales[[#This Row],[Total_Cost]]</f>
        <v>1698.1</v>
      </c>
      <c r="Z4507" s="9">
        <f>IFERROR(#REF!/tbl_EcommerceSales[[#This Row],[Total_Cost]], 0)</f>
        <v>0</v>
      </c>
      <c r="AA4507" t="str">
        <f>TEXT(tbl_EcommerceSales[[#This Row],[Order_Date]],"mmm")</f>
        <v>May</v>
      </c>
      <c r="AB4507">
        <f>YEAR(tbl_EcommerceSales[[#This Row],[Order_Date]])</f>
        <v>2026</v>
      </c>
      <c r="AC4507" t="str">
        <f>IF(tbl_EcommerceSales[[#This Row],[Age]]&lt;18,"Under 18",IF(tbl_EcommerceSales[[#This Row],[Age]]&lt;=25,"18-25",IF(tbl_EcommerceSales[[#This Row],[Age]]&lt;=35,"26-35",IF(tbl_EcommerceSales[[#This Row],[Age]]&lt;=45,"36-45",IF(tbl_EcommerceSales[[#This Row],[Age]]&lt;=55,"46-55","56+")))))</f>
        <v>26-35</v>
      </c>
    </row>
    <row r="4508" spans="1:29" x14ac:dyDescent="0.35">
      <c r="A4508" t="s">
        <v>6633</v>
      </c>
      <c r="B4508" s="7">
        <v>46150</v>
      </c>
      <c r="C4508" t="s">
        <v>4077</v>
      </c>
      <c r="D4508" t="s">
        <v>47</v>
      </c>
      <c r="E4508" t="s">
        <v>48</v>
      </c>
      <c r="F4508">
        <v>41</v>
      </c>
      <c r="G4508" t="s">
        <v>99</v>
      </c>
      <c r="H4508" t="s">
        <v>88</v>
      </c>
      <c r="I4508" t="s">
        <v>236</v>
      </c>
      <c r="J4508" t="s">
        <v>237</v>
      </c>
      <c r="K4508" t="s">
        <v>82</v>
      </c>
      <c r="L4508" t="s">
        <v>238</v>
      </c>
      <c r="M4508">
        <v>4</v>
      </c>
      <c r="N4508" s="2">
        <v>899</v>
      </c>
      <c r="O4508" s="3">
        <v>0.05</v>
      </c>
      <c r="P4508" s="2">
        <v>1920</v>
      </c>
      <c r="Q4508" t="s">
        <v>123</v>
      </c>
      <c r="R4508" t="s">
        <v>33</v>
      </c>
      <c r="S4508" t="s">
        <v>57</v>
      </c>
      <c r="T4508" s="4">
        <v>5</v>
      </c>
      <c r="U4508" s="11">
        <f t="shared" si="70"/>
        <v>3596</v>
      </c>
      <c r="V4508" s="11">
        <f>tbl_EcommerceSales[[#This Row],[Gross_Sales]]*tbl_EcommerceSales[[#This Row],[Discount]]</f>
        <v>179.8</v>
      </c>
      <c r="W4508" s="11">
        <f>tbl_EcommerceSales[[#This Row],[Gross_Sales]]-tbl_EcommerceSales[[#This Row],[Discount_Amount]]</f>
        <v>3416.2</v>
      </c>
      <c r="X4508" s="11">
        <f>tbl_EcommerceSales[[#This Row],[Quantity]] * _xlfn.XLOOKUP(tbl_EcommerceSales[[#This Row],[Product_ID]], Product_Master!A:A, Product_Master!F:F)</f>
        <v>1920</v>
      </c>
      <c r="Y4508" s="11">
        <f>tbl_EcommerceSales[[#This Row],[Net_Revenue]]-tbl_EcommerceSales[[#This Row],[Total_Cost]]</f>
        <v>1496.1999999999998</v>
      </c>
      <c r="Z4508" s="9">
        <f>IFERROR(#REF!/tbl_EcommerceSales[[#This Row],[Total_Cost]], 0)</f>
        <v>0</v>
      </c>
      <c r="AA4508" t="str">
        <f>TEXT(tbl_EcommerceSales[[#This Row],[Order_Date]],"mmm")</f>
        <v>May</v>
      </c>
      <c r="AB4508">
        <f>YEAR(tbl_EcommerceSales[[#This Row],[Order_Date]])</f>
        <v>2026</v>
      </c>
      <c r="AC4508" t="str">
        <f>IF(tbl_EcommerceSales[[#This Row],[Age]]&lt;18,"Under 18",IF(tbl_EcommerceSales[[#This Row],[Age]]&lt;=25,"18-25",IF(tbl_EcommerceSales[[#This Row],[Age]]&lt;=35,"26-35",IF(tbl_EcommerceSales[[#This Row],[Age]]&lt;=45,"36-45",IF(tbl_EcommerceSales[[#This Row],[Age]]&lt;=55,"46-55","56+")))))</f>
        <v>36-45</v>
      </c>
    </row>
    <row r="4509" spans="1:29" x14ac:dyDescent="0.35">
      <c r="A4509" t="s">
        <v>6634</v>
      </c>
      <c r="B4509" s="7">
        <v>46150</v>
      </c>
      <c r="C4509" t="s">
        <v>1591</v>
      </c>
      <c r="D4509" t="s">
        <v>232</v>
      </c>
      <c r="E4509" t="s">
        <v>48</v>
      </c>
      <c r="F4509">
        <v>33</v>
      </c>
      <c r="G4509" t="s">
        <v>26</v>
      </c>
      <c r="H4509" t="s">
        <v>27</v>
      </c>
      <c r="I4509" t="s">
        <v>241</v>
      </c>
      <c r="J4509" t="s">
        <v>242</v>
      </c>
      <c r="K4509" t="s">
        <v>42</v>
      </c>
      <c r="L4509" t="s">
        <v>243</v>
      </c>
      <c r="M4509">
        <v>1</v>
      </c>
      <c r="N4509" s="2">
        <v>649</v>
      </c>
      <c r="O4509" s="3">
        <v>0.1</v>
      </c>
      <c r="P4509" s="2">
        <v>290</v>
      </c>
      <c r="Q4509" t="s">
        <v>32</v>
      </c>
      <c r="R4509" t="s">
        <v>33</v>
      </c>
      <c r="S4509" t="s">
        <v>34</v>
      </c>
      <c r="T4509" s="4">
        <v>5</v>
      </c>
      <c r="U4509" s="11">
        <f t="shared" si="70"/>
        <v>649</v>
      </c>
      <c r="V4509" s="11">
        <f>tbl_EcommerceSales[[#This Row],[Gross_Sales]]*tbl_EcommerceSales[[#This Row],[Discount]]</f>
        <v>64.900000000000006</v>
      </c>
      <c r="W4509" s="11">
        <f>tbl_EcommerceSales[[#This Row],[Gross_Sales]]-tbl_EcommerceSales[[#This Row],[Discount_Amount]]</f>
        <v>584.1</v>
      </c>
      <c r="X4509" s="11">
        <f>tbl_EcommerceSales[[#This Row],[Quantity]] * _xlfn.XLOOKUP(tbl_EcommerceSales[[#This Row],[Product_ID]], Product_Master!A:A, Product_Master!F:F)</f>
        <v>290</v>
      </c>
      <c r="Y4509" s="11">
        <f>tbl_EcommerceSales[[#This Row],[Net_Revenue]]-tbl_EcommerceSales[[#This Row],[Total_Cost]]</f>
        <v>294.10000000000002</v>
      </c>
      <c r="Z4509" s="9">
        <f>IFERROR(#REF!/tbl_EcommerceSales[[#This Row],[Total_Cost]], 0)</f>
        <v>0</v>
      </c>
      <c r="AA4509" t="str">
        <f>TEXT(tbl_EcommerceSales[[#This Row],[Order_Date]],"mmm")</f>
        <v>May</v>
      </c>
      <c r="AB4509">
        <f>YEAR(tbl_EcommerceSales[[#This Row],[Order_Date]])</f>
        <v>2026</v>
      </c>
      <c r="AC4509" t="str">
        <f>IF(tbl_EcommerceSales[[#This Row],[Age]]&lt;18,"Under 18",IF(tbl_EcommerceSales[[#This Row],[Age]]&lt;=25,"18-25",IF(tbl_EcommerceSales[[#This Row],[Age]]&lt;=35,"26-35",IF(tbl_EcommerceSales[[#This Row],[Age]]&lt;=45,"36-45",IF(tbl_EcommerceSales[[#This Row],[Age]]&lt;=55,"46-55","56+")))))</f>
        <v>26-35</v>
      </c>
    </row>
    <row r="4510" spans="1:29" x14ac:dyDescent="0.35">
      <c r="A4510" t="s">
        <v>6635</v>
      </c>
      <c r="B4510" s="7">
        <v>46150</v>
      </c>
      <c r="C4510" t="s">
        <v>5848</v>
      </c>
      <c r="D4510" t="s">
        <v>216</v>
      </c>
      <c r="E4510" t="s">
        <v>48</v>
      </c>
      <c r="F4510">
        <v>34</v>
      </c>
      <c r="G4510" t="s">
        <v>107</v>
      </c>
      <c r="H4510" t="s">
        <v>39</v>
      </c>
      <c r="I4510" t="s">
        <v>53</v>
      </c>
      <c r="J4510" t="s">
        <v>54</v>
      </c>
      <c r="K4510" t="s">
        <v>55</v>
      </c>
      <c r="L4510" t="s">
        <v>56</v>
      </c>
      <c r="M4510">
        <v>1</v>
      </c>
      <c r="N4510" s="2">
        <v>799</v>
      </c>
      <c r="O4510" s="3">
        <v>0.15</v>
      </c>
      <c r="P4510" s="2">
        <v>390</v>
      </c>
      <c r="Q4510" t="s">
        <v>123</v>
      </c>
      <c r="R4510" t="s">
        <v>33</v>
      </c>
      <c r="S4510" t="s">
        <v>57</v>
      </c>
      <c r="T4510" s="4">
        <v>5</v>
      </c>
      <c r="U4510" s="11">
        <f t="shared" si="70"/>
        <v>799</v>
      </c>
      <c r="V4510" s="11">
        <f>tbl_EcommerceSales[[#This Row],[Gross_Sales]]*tbl_EcommerceSales[[#This Row],[Discount]]</f>
        <v>119.85</v>
      </c>
      <c r="W4510" s="11">
        <f>tbl_EcommerceSales[[#This Row],[Gross_Sales]]-tbl_EcommerceSales[[#This Row],[Discount_Amount]]</f>
        <v>679.15</v>
      </c>
      <c r="X4510" s="11">
        <f>tbl_EcommerceSales[[#This Row],[Quantity]] * _xlfn.XLOOKUP(tbl_EcommerceSales[[#This Row],[Product_ID]], Product_Master!A:A, Product_Master!F:F)</f>
        <v>390</v>
      </c>
      <c r="Y4510" s="11">
        <f>tbl_EcommerceSales[[#This Row],[Net_Revenue]]-tbl_EcommerceSales[[#This Row],[Total_Cost]]</f>
        <v>289.14999999999998</v>
      </c>
      <c r="Z4510" s="9">
        <f>IFERROR(#REF!/tbl_EcommerceSales[[#This Row],[Total_Cost]], 0)</f>
        <v>0</v>
      </c>
      <c r="AA4510" t="str">
        <f>TEXT(tbl_EcommerceSales[[#This Row],[Order_Date]],"mmm")</f>
        <v>May</v>
      </c>
      <c r="AB4510">
        <f>YEAR(tbl_EcommerceSales[[#This Row],[Order_Date]])</f>
        <v>2026</v>
      </c>
      <c r="AC4510" t="str">
        <f>IF(tbl_EcommerceSales[[#This Row],[Age]]&lt;18,"Under 18",IF(tbl_EcommerceSales[[#This Row],[Age]]&lt;=25,"18-25",IF(tbl_EcommerceSales[[#This Row],[Age]]&lt;=35,"26-35",IF(tbl_EcommerceSales[[#This Row],[Age]]&lt;=45,"36-45",IF(tbl_EcommerceSales[[#This Row],[Age]]&lt;=55,"46-55","56+")))))</f>
        <v>26-35</v>
      </c>
    </row>
    <row r="4511" spans="1:29" x14ac:dyDescent="0.35">
      <c r="A4511" t="s">
        <v>6636</v>
      </c>
      <c r="B4511" s="7">
        <v>46150</v>
      </c>
      <c r="C4511" t="s">
        <v>3006</v>
      </c>
      <c r="D4511" t="s">
        <v>148</v>
      </c>
      <c r="E4511" t="s">
        <v>48</v>
      </c>
      <c r="F4511">
        <v>27</v>
      </c>
      <c r="G4511" t="s">
        <v>26</v>
      </c>
      <c r="H4511" t="s">
        <v>27</v>
      </c>
      <c r="I4511" t="s">
        <v>349</v>
      </c>
      <c r="J4511" t="s">
        <v>350</v>
      </c>
      <c r="K4511" t="s">
        <v>82</v>
      </c>
      <c r="L4511" t="s">
        <v>238</v>
      </c>
      <c r="M4511">
        <v>1</v>
      </c>
      <c r="N4511" s="2">
        <v>1599</v>
      </c>
      <c r="O4511" s="3">
        <v>0.1</v>
      </c>
      <c r="P4511" s="2">
        <v>920</v>
      </c>
      <c r="Q4511" t="s">
        <v>319</v>
      </c>
      <c r="R4511" t="s">
        <v>33</v>
      </c>
      <c r="S4511" t="s">
        <v>34</v>
      </c>
      <c r="T4511" s="4">
        <v>5</v>
      </c>
      <c r="U4511" s="11">
        <f t="shared" si="70"/>
        <v>1599</v>
      </c>
      <c r="V4511" s="11">
        <f>tbl_EcommerceSales[[#This Row],[Gross_Sales]]*tbl_EcommerceSales[[#This Row],[Discount]]</f>
        <v>159.9</v>
      </c>
      <c r="W4511" s="11">
        <f>tbl_EcommerceSales[[#This Row],[Gross_Sales]]-tbl_EcommerceSales[[#This Row],[Discount_Amount]]</f>
        <v>1439.1</v>
      </c>
      <c r="X4511" s="11">
        <f>tbl_EcommerceSales[[#This Row],[Quantity]] * _xlfn.XLOOKUP(tbl_EcommerceSales[[#This Row],[Product_ID]], Product_Master!A:A, Product_Master!F:F)</f>
        <v>920</v>
      </c>
      <c r="Y4511" s="11">
        <f>tbl_EcommerceSales[[#This Row],[Net_Revenue]]-tbl_EcommerceSales[[#This Row],[Total_Cost]]</f>
        <v>519.09999999999991</v>
      </c>
      <c r="Z4511" s="9">
        <f>IFERROR(#REF!/tbl_EcommerceSales[[#This Row],[Total_Cost]], 0)</f>
        <v>0</v>
      </c>
      <c r="AA4511" t="str">
        <f>TEXT(tbl_EcommerceSales[[#This Row],[Order_Date]],"mmm")</f>
        <v>May</v>
      </c>
      <c r="AB4511">
        <f>YEAR(tbl_EcommerceSales[[#This Row],[Order_Date]])</f>
        <v>2026</v>
      </c>
      <c r="AC4511" t="str">
        <f>IF(tbl_EcommerceSales[[#This Row],[Age]]&lt;18,"Under 18",IF(tbl_EcommerceSales[[#This Row],[Age]]&lt;=25,"18-25",IF(tbl_EcommerceSales[[#This Row],[Age]]&lt;=35,"26-35",IF(tbl_EcommerceSales[[#This Row],[Age]]&lt;=45,"36-45",IF(tbl_EcommerceSales[[#This Row],[Age]]&lt;=55,"46-55","56+")))))</f>
        <v>26-35</v>
      </c>
    </row>
    <row r="4512" spans="1:29" x14ac:dyDescent="0.35">
      <c r="A4512" t="s">
        <v>6637</v>
      </c>
      <c r="B4512" s="7">
        <v>46151</v>
      </c>
      <c r="C4512" t="s">
        <v>3629</v>
      </c>
      <c r="D4512" t="s">
        <v>181</v>
      </c>
      <c r="E4512" t="s">
        <v>25</v>
      </c>
      <c r="F4512">
        <v>24</v>
      </c>
      <c r="G4512" t="s">
        <v>96</v>
      </c>
      <c r="H4512" t="s">
        <v>39</v>
      </c>
      <c r="I4512" t="s">
        <v>53</v>
      </c>
      <c r="J4512" t="s">
        <v>54</v>
      </c>
      <c r="K4512" t="s">
        <v>55</v>
      </c>
      <c r="L4512" t="s">
        <v>56</v>
      </c>
      <c r="M4512">
        <v>1</v>
      </c>
      <c r="N4512" s="2">
        <v>799</v>
      </c>
      <c r="O4512" s="3">
        <v>0.05</v>
      </c>
      <c r="P4512" s="2">
        <v>390</v>
      </c>
      <c r="Q4512" t="s">
        <v>32</v>
      </c>
      <c r="R4512" t="s">
        <v>33</v>
      </c>
      <c r="S4512" t="s">
        <v>57</v>
      </c>
      <c r="T4512" s="4">
        <v>4</v>
      </c>
      <c r="U4512" s="11">
        <f t="shared" si="70"/>
        <v>799</v>
      </c>
      <c r="V4512" s="11">
        <f>tbl_EcommerceSales[[#This Row],[Gross_Sales]]*tbl_EcommerceSales[[#This Row],[Discount]]</f>
        <v>39.950000000000003</v>
      </c>
      <c r="W4512" s="11">
        <f>tbl_EcommerceSales[[#This Row],[Gross_Sales]]-tbl_EcommerceSales[[#This Row],[Discount_Amount]]</f>
        <v>759.05</v>
      </c>
      <c r="X4512" s="11">
        <f>tbl_EcommerceSales[[#This Row],[Quantity]] * _xlfn.XLOOKUP(tbl_EcommerceSales[[#This Row],[Product_ID]], Product_Master!A:A, Product_Master!F:F)</f>
        <v>390</v>
      </c>
      <c r="Y4512" s="11">
        <f>tbl_EcommerceSales[[#This Row],[Net_Revenue]]-tbl_EcommerceSales[[#This Row],[Total_Cost]]</f>
        <v>369.04999999999995</v>
      </c>
      <c r="Z4512" s="9">
        <f>IFERROR(#REF!/tbl_EcommerceSales[[#This Row],[Total_Cost]], 0)</f>
        <v>0</v>
      </c>
      <c r="AA4512" t="str">
        <f>TEXT(tbl_EcommerceSales[[#This Row],[Order_Date]],"mmm")</f>
        <v>May</v>
      </c>
      <c r="AB4512">
        <f>YEAR(tbl_EcommerceSales[[#This Row],[Order_Date]])</f>
        <v>2026</v>
      </c>
      <c r="AC4512" t="str">
        <f>IF(tbl_EcommerceSales[[#This Row],[Age]]&lt;18,"Under 18",IF(tbl_EcommerceSales[[#This Row],[Age]]&lt;=25,"18-25",IF(tbl_EcommerceSales[[#This Row],[Age]]&lt;=35,"26-35",IF(tbl_EcommerceSales[[#This Row],[Age]]&lt;=45,"36-45",IF(tbl_EcommerceSales[[#This Row],[Age]]&lt;=55,"46-55","56+")))))</f>
        <v>18-25</v>
      </c>
    </row>
    <row r="4513" spans="1:29" x14ac:dyDescent="0.35">
      <c r="A4513" t="s">
        <v>6638</v>
      </c>
      <c r="B4513" s="7">
        <v>46151</v>
      </c>
      <c r="C4513" t="s">
        <v>1967</v>
      </c>
      <c r="D4513" t="s">
        <v>51</v>
      </c>
      <c r="E4513" t="s">
        <v>25</v>
      </c>
      <c r="F4513">
        <v>18</v>
      </c>
      <c r="G4513" t="s">
        <v>52</v>
      </c>
      <c r="H4513" t="s">
        <v>27</v>
      </c>
      <c r="I4513" t="s">
        <v>212</v>
      </c>
      <c r="J4513" t="s">
        <v>213</v>
      </c>
      <c r="K4513" t="s">
        <v>177</v>
      </c>
      <c r="L4513" t="s">
        <v>178</v>
      </c>
      <c r="M4513">
        <v>1</v>
      </c>
      <c r="N4513" s="2">
        <v>2499</v>
      </c>
      <c r="O4513" s="3">
        <v>0.2</v>
      </c>
      <c r="P4513" s="2">
        <v>1450</v>
      </c>
      <c r="Q4513" t="s">
        <v>32</v>
      </c>
      <c r="R4513" t="s">
        <v>33</v>
      </c>
      <c r="S4513" t="s">
        <v>34</v>
      </c>
      <c r="T4513" s="4">
        <v>5</v>
      </c>
      <c r="U4513" s="11">
        <f t="shared" si="70"/>
        <v>2499</v>
      </c>
      <c r="V4513" s="11">
        <f>tbl_EcommerceSales[[#This Row],[Gross_Sales]]*tbl_EcommerceSales[[#This Row],[Discount]]</f>
        <v>499.8</v>
      </c>
      <c r="W4513" s="11">
        <f>tbl_EcommerceSales[[#This Row],[Gross_Sales]]-tbl_EcommerceSales[[#This Row],[Discount_Amount]]</f>
        <v>1999.2</v>
      </c>
      <c r="X4513" s="11">
        <f>tbl_EcommerceSales[[#This Row],[Quantity]] * _xlfn.XLOOKUP(tbl_EcommerceSales[[#This Row],[Product_ID]], Product_Master!A:A, Product_Master!F:F)</f>
        <v>1450</v>
      </c>
      <c r="Y4513" s="11">
        <f>tbl_EcommerceSales[[#This Row],[Net_Revenue]]-tbl_EcommerceSales[[#This Row],[Total_Cost]]</f>
        <v>549.20000000000005</v>
      </c>
      <c r="Z4513" s="9">
        <f>IFERROR(#REF!/tbl_EcommerceSales[[#This Row],[Total_Cost]], 0)</f>
        <v>0</v>
      </c>
      <c r="AA4513" t="str">
        <f>TEXT(tbl_EcommerceSales[[#This Row],[Order_Date]],"mmm")</f>
        <v>May</v>
      </c>
      <c r="AB4513">
        <f>YEAR(tbl_EcommerceSales[[#This Row],[Order_Date]])</f>
        <v>2026</v>
      </c>
      <c r="AC4513" t="str">
        <f>IF(tbl_EcommerceSales[[#This Row],[Age]]&lt;18,"Under 18",IF(tbl_EcommerceSales[[#This Row],[Age]]&lt;=25,"18-25",IF(tbl_EcommerceSales[[#This Row],[Age]]&lt;=35,"26-35",IF(tbl_EcommerceSales[[#This Row],[Age]]&lt;=45,"36-45",IF(tbl_EcommerceSales[[#This Row],[Age]]&lt;=55,"46-55","56+")))))</f>
        <v>18-25</v>
      </c>
    </row>
    <row r="4514" spans="1:29" x14ac:dyDescent="0.35">
      <c r="A4514" t="s">
        <v>6639</v>
      </c>
      <c r="B4514" s="7">
        <v>46151</v>
      </c>
      <c r="C4514" t="s">
        <v>2558</v>
      </c>
      <c r="D4514" t="s">
        <v>170</v>
      </c>
      <c r="E4514" t="s">
        <v>48</v>
      </c>
      <c r="F4514">
        <v>27</v>
      </c>
      <c r="G4514" t="s">
        <v>61</v>
      </c>
      <c r="H4514" t="s">
        <v>27</v>
      </c>
      <c r="I4514" t="s">
        <v>221</v>
      </c>
      <c r="J4514" t="s">
        <v>222</v>
      </c>
      <c r="K4514" t="s">
        <v>177</v>
      </c>
      <c r="L4514" t="s">
        <v>208</v>
      </c>
      <c r="M4514">
        <v>1</v>
      </c>
      <c r="N4514" s="2">
        <v>1499</v>
      </c>
      <c r="O4514" s="3">
        <v>0.15</v>
      </c>
      <c r="P4514" s="2">
        <v>800</v>
      </c>
      <c r="Q4514" t="s">
        <v>44</v>
      </c>
      <c r="R4514" t="s">
        <v>33</v>
      </c>
      <c r="S4514" t="s">
        <v>34</v>
      </c>
      <c r="T4514" s="4">
        <v>4</v>
      </c>
      <c r="U4514" s="11">
        <f t="shared" si="70"/>
        <v>1499</v>
      </c>
      <c r="V4514" s="11">
        <f>tbl_EcommerceSales[[#This Row],[Gross_Sales]]*tbl_EcommerceSales[[#This Row],[Discount]]</f>
        <v>224.85</v>
      </c>
      <c r="W4514" s="11">
        <f>tbl_EcommerceSales[[#This Row],[Gross_Sales]]-tbl_EcommerceSales[[#This Row],[Discount_Amount]]</f>
        <v>1274.1500000000001</v>
      </c>
      <c r="X4514" s="11">
        <f>tbl_EcommerceSales[[#This Row],[Quantity]] * _xlfn.XLOOKUP(tbl_EcommerceSales[[#This Row],[Product_ID]], Product_Master!A:A, Product_Master!F:F)</f>
        <v>800</v>
      </c>
      <c r="Y4514" s="11">
        <f>tbl_EcommerceSales[[#This Row],[Net_Revenue]]-tbl_EcommerceSales[[#This Row],[Total_Cost]]</f>
        <v>474.15000000000009</v>
      </c>
      <c r="Z4514" s="9">
        <f>IFERROR(#REF!/tbl_EcommerceSales[[#This Row],[Total_Cost]], 0)</f>
        <v>0</v>
      </c>
      <c r="AA4514" t="str">
        <f>TEXT(tbl_EcommerceSales[[#This Row],[Order_Date]],"mmm")</f>
        <v>May</v>
      </c>
      <c r="AB4514">
        <f>YEAR(tbl_EcommerceSales[[#This Row],[Order_Date]])</f>
        <v>2026</v>
      </c>
      <c r="AC4514" t="str">
        <f>IF(tbl_EcommerceSales[[#This Row],[Age]]&lt;18,"Under 18",IF(tbl_EcommerceSales[[#This Row],[Age]]&lt;=25,"18-25",IF(tbl_EcommerceSales[[#This Row],[Age]]&lt;=35,"26-35",IF(tbl_EcommerceSales[[#This Row],[Age]]&lt;=45,"36-45",IF(tbl_EcommerceSales[[#This Row],[Age]]&lt;=55,"46-55","56+")))))</f>
        <v>26-35</v>
      </c>
    </row>
    <row r="4515" spans="1:29" x14ac:dyDescent="0.35">
      <c r="A4515" t="s">
        <v>6640</v>
      </c>
      <c r="B4515" s="7">
        <v>46151</v>
      </c>
      <c r="C4515" t="s">
        <v>2551</v>
      </c>
      <c r="D4515" t="s">
        <v>79</v>
      </c>
      <c r="E4515" t="s">
        <v>25</v>
      </c>
      <c r="F4515">
        <v>27</v>
      </c>
      <c r="G4515" t="s">
        <v>186</v>
      </c>
      <c r="H4515" t="s">
        <v>72</v>
      </c>
      <c r="I4515" t="s">
        <v>276</v>
      </c>
      <c r="J4515" t="s">
        <v>277</v>
      </c>
      <c r="K4515" t="s">
        <v>30</v>
      </c>
      <c r="L4515" t="s">
        <v>278</v>
      </c>
      <c r="M4515">
        <v>1</v>
      </c>
      <c r="N4515" s="2">
        <v>1599</v>
      </c>
      <c r="O4515" s="3">
        <v>0.2</v>
      </c>
      <c r="P4515" s="2">
        <v>850</v>
      </c>
      <c r="Q4515" t="s">
        <v>32</v>
      </c>
      <c r="R4515" t="s">
        <v>33</v>
      </c>
      <c r="S4515" t="s">
        <v>34</v>
      </c>
      <c r="T4515" s="4">
        <v>5</v>
      </c>
      <c r="U4515" s="11">
        <f t="shared" si="70"/>
        <v>1599</v>
      </c>
      <c r="V4515" s="11">
        <f>tbl_EcommerceSales[[#This Row],[Gross_Sales]]*tbl_EcommerceSales[[#This Row],[Discount]]</f>
        <v>319.8</v>
      </c>
      <c r="W4515" s="11">
        <f>tbl_EcommerceSales[[#This Row],[Gross_Sales]]-tbl_EcommerceSales[[#This Row],[Discount_Amount]]</f>
        <v>1279.2</v>
      </c>
      <c r="X4515" s="11">
        <f>tbl_EcommerceSales[[#This Row],[Quantity]] * _xlfn.XLOOKUP(tbl_EcommerceSales[[#This Row],[Product_ID]], Product_Master!A:A, Product_Master!F:F)</f>
        <v>850</v>
      </c>
      <c r="Y4515" s="11">
        <f>tbl_EcommerceSales[[#This Row],[Net_Revenue]]-tbl_EcommerceSales[[#This Row],[Total_Cost]]</f>
        <v>429.20000000000005</v>
      </c>
      <c r="Z4515" s="9">
        <f>IFERROR(#REF!/tbl_EcommerceSales[[#This Row],[Total_Cost]], 0)</f>
        <v>0</v>
      </c>
      <c r="AA4515" t="str">
        <f>TEXT(tbl_EcommerceSales[[#This Row],[Order_Date]],"mmm")</f>
        <v>May</v>
      </c>
      <c r="AB4515">
        <f>YEAR(tbl_EcommerceSales[[#This Row],[Order_Date]])</f>
        <v>2026</v>
      </c>
      <c r="AC4515" t="str">
        <f>IF(tbl_EcommerceSales[[#This Row],[Age]]&lt;18,"Under 18",IF(tbl_EcommerceSales[[#This Row],[Age]]&lt;=25,"18-25",IF(tbl_EcommerceSales[[#This Row],[Age]]&lt;=35,"26-35",IF(tbl_EcommerceSales[[#This Row],[Age]]&lt;=45,"36-45",IF(tbl_EcommerceSales[[#This Row],[Age]]&lt;=55,"46-55","56+")))))</f>
        <v>26-35</v>
      </c>
    </row>
    <row r="4516" spans="1:29" x14ac:dyDescent="0.35">
      <c r="A4516" t="s">
        <v>6641</v>
      </c>
      <c r="B4516" s="7">
        <v>46151</v>
      </c>
      <c r="C4516" t="s">
        <v>6642</v>
      </c>
      <c r="D4516" t="s">
        <v>139</v>
      </c>
      <c r="E4516" t="s">
        <v>25</v>
      </c>
      <c r="F4516">
        <v>41</v>
      </c>
      <c r="G4516" t="s">
        <v>99</v>
      </c>
      <c r="H4516" t="s">
        <v>88</v>
      </c>
      <c r="I4516" t="s">
        <v>257</v>
      </c>
      <c r="J4516" t="s">
        <v>258</v>
      </c>
      <c r="K4516" t="s">
        <v>55</v>
      </c>
      <c r="L4516" t="s">
        <v>56</v>
      </c>
      <c r="M4516">
        <v>1</v>
      </c>
      <c r="N4516" s="2">
        <v>1999</v>
      </c>
      <c r="O4516" s="3">
        <v>0.25</v>
      </c>
      <c r="P4516" s="2">
        <v>1050</v>
      </c>
      <c r="Q4516" t="s">
        <v>32</v>
      </c>
      <c r="R4516" t="s">
        <v>33</v>
      </c>
      <c r="S4516" t="s">
        <v>57</v>
      </c>
      <c r="T4516" s="4">
        <v>4</v>
      </c>
      <c r="U4516" s="11">
        <f t="shared" si="70"/>
        <v>1999</v>
      </c>
      <c r="V4516" s="11">
        <f>tbl_EcommerceSales[[#This Row],[Gross_Sales]]*tbl_EcommerceSales[[#This Row],[Discount]]</f>
        <v>499.75</v>
      </c>
      <c r="W4516" s="11">
        <f>tbl_EcommerceSales[[#This Row],[Gross_Sales]]-tbl_EcommerceSales[[#This Row],[Discount_Amount]]</f>
        <v>1499.25</v>
      </c>
      <c r="X4516" s="11">
        <f>tbl_EcommerceSales[[#This Row],[Quantity]] * _xlfn.XLOOKUP(tbl_EcommerceSales[[#This Row],[Product_ID]], Product_Master!A:A, Product_Master!F:F)</f>
        <v>1050</v>
      </c>
      <c r="Y4516" s="11">
        <f>tbl_EcommerceSales[[#This Row],[Net_Revenue]]-tbl_EcommerceSales[[#This Row],[Total_Cost]]</f>
        <v>449.25</v>
      </c>
      <c r="Z4516" s="9">
        <f>IFERROR(#REF!/tbl_EcommerceSales[[#This Row],[Total_Cost]], 0)</f>
        <v>0</v>
      </c>
      <c r="AA4516" t="str">
        <f>TEXT(tbl_EcommerceSales[[#This Row],[Order_Date]],"mmm")</f>
        <v>May</v>
      </c>
      <c r="AB4516">
        <f>YEAR(tbl_EcommerceSales[[#This Row],[Order_Date]])</f>
        <v>2026</v>
      </c>
      <c r="AC4516" t="str">
        <f>IF(tbl_EcommerceSales[[#This Row],[Age]]&lt;18,"Under 18",IF(tbl_EcommerceSales[[#This Row],[Age]]&lt;=25,"18-25",IF(tbl_EcommerceSales[[#This Row],[Age]]&lt;=35,"26-35",IF(tbl_EcommerceSales[[#This Row],[Age]]&lt;=45,"36-45",IF(tbl_EcommerceSales[[#This Row],[Age]]&lt;=55,"46-55","56+")))))</f>
        <v>36-45</v>
      </c>
    </row>
    <row r="4517" spans="1:29" x14ac:dyDescent="0.35">
      <c r="A4517" t="s">
        <v>6643</v>
      </c>
      <c r="B4517" s="7">
        <v>46151</v>
      </c>
      <c r="C4517" t="s">
        <v>3785</v>
      </c>
      <c r="D4517" t="s">
        <v>189</v>
      </c>
      <c r="E4517" t="s">
        <v>25</v>
      </c>
      <c r="F4517">
        <v>52</v>
      </c>
      <c r="G4517" t="s">
        <v>99</v>
      </c>
      <c r="H4517" t="s">
        <v>88</v>
      </c>
      <c r="I4517" t="s">
        <v>290</v>
      </c>
      <c r="J4517" t="s">
        <v>291</v>
      </c>
      <c r="K4517" t="s">
        <v>30</v>
      </c>
      <c r="L4517" t="s">
        <v>31</v>
      </c>
      <c r="M4517">
        <v>1</v>
      </c>
      <c r="N4517" s="2">
        <v>3499</v>
      </c>
      <c r="O4517" s="3">
        <v>0.1</v>
      </c>
      <c r="P4517" s="2">
        <v>2250</v>
      </c>
      <c r="Q4517" t="s">
        <v>32</v>
      </c>
      <c r="R4517" t="s">
        <v>33</v>
      </c>
      <c r="S4517" t="s">
        <v>34</v>
      </c>
      <c r="T4517" s="4">
        <v>3</v>
      </c>
      <c r="U4517" s="11">
        <f t="shared" si="70"/>
        <v>3499</v>
      </c>
      <c r="V4517" s="11">
        <f>tbl_EcommerceSales[[#This Row],[Gross_Sales]]*tbl_EcommerceSales[[#This Row],[Discount]]</f>
        <v>349.90000000000003</v>
      </c>
      <c r="W4517" s="11">
        <f>tbl_EcommerceSales[[#This Row],[Gross_Sales]]-tbl_EcommerceSales[[#This Row],[Discount_Amount]]</f>
        <v>3149.1</v>
      </c>
      <c r="X4517" s="11">
        <f>tbl_EcommerceSales[[#This Row],[Quantity]] * _xlfn.XLOOKUP(tbl_EcommerceSales[[#This Row],[Product_ID]], Product_Master!A:A, Product_Master!F:F)</f>
        <v>2250</v>
      </c>
      <c r="Y4517" s="11">
        <f>tbl_EcommerceSales[[#This Row],[Net_Revenue]]-tbl_EcommerceSales[[#This Row],[Total_Cost]]</f>
        <v>899.09999999999991</v>
      </c>
      <c r="Z4517" s="9">
        <f>IFERROR(#REF!/tbl_EcommerceSales[[#This Row],[Total_Cost]], 0)</f>
        <v>0</v>
      </c>
      <c r="AA4517" t="str">
        <f>TEXT(tbl_EcommerceSales[[#This Row],[Order_Date]],"mmm")</f>
        <v>May</v>
      </c>
      <c r="AB4517">
        <f>YEAR(tbl_EcommerceSales[[#This Row],[Order_Date]])</f>
        <v>2026</v>
      </c>
      <c r="AC4517" t="str">
        <f>IF(tbl_EcommerceSales[[#This Row],[Age]]&lt;18,"Under 18",IF(tbl_EcommerceSales[[#This Row],[Age]]&lt;=25,"18-25",IF(tbl_EcommerceSales[[#This Row],[Age]]&lt;=35,"26-35",IF(tbl_EcommerceSales[[#This Row],[Age]]&lt;=45,"36-45",IF(tbl_EcommerceSales[[#This Row],[Age]]&lt;=55,"46-55","56+")))))</f>
        <v>46-55</v>
      </c>
    </row>
    <row r="4518" spans="1:29" x14ac:dyDescent="0.35">
      <c r="A4518" t="s">
        <v>6644</v>
      </c>
      <c r="B4518" s="7">
        <v>46151</v>
      </c>
      <c r="C4518" t="s">
        <v>2109</v>
      </c>
      <c r="D4518" t="s">
        <v>216</v>
      </c>
      <c r="E4518" t="s">
        <v>25</v>
      </c>
      <c r="F4518">
        <v>29</v>
      </c>
      <c r="G4518" t="s">
        <v>38</v>
      </c>
      <c r="H4518" t="s">
        <v>39</v>
      </c>
      <c r="I4518" t="s">
        <v>40</v>
      </c>
      <c r="J4518" t="s">
        <v>41</v>
      </c>
      <c r="K4518" t="s">
        <v>42</v>
      </c>
      <c r="L4518" t="s">
        <v>43</v>
      </c>
      <c r="M4518">
        <v>3</v>
      </c>
      <c r="N4518" s="2">
        <v>699</v>
      </c>
      <c r="O4518" s="3">
        <v>0.15</v>
      </c>
      <c r="P4518" s="2">
        <v>930</v>
      </c>
      <c r="Q4518" t="s">
        <v>44</v>
      </c>
      <c r="R4518" t="s">
        <v>33</v>
      </c>
      <c r="S4518" t="s">
        <v>34</v>
      </c>
      <c r="T4518" s="4">
        <v>5</v>
      </c>
      <c r="U4518" s="11">
        <f t="shared" si="70"/>
        <v>2097</v>
      </c>
      <c r="V4518" s="11">
        <f>tbl_EcommerceSales[[#This Row],[Gross_Sales]]*tbl_EcommerceSales[[#This Row],[Discount]]</f>
        <v>314.55</v>
      </c>
      <c r="W4518" s="11">
        <f>tbl_EcommerceSales[[#This Row],[Gross_Sales]]-tbl_EcommerceSales[[#This Row],[Discount_Amount]]</f>
        <v>1782.45</v>
      </c>
      <c r="X4518" s="11">
        <f>tbl_EcommerceSales[[#This Row],[Quantity]] * _xlfn.XLOOKUP(tbl_EcommerceSales[[#This Row],[Product_ID]], Product_Master!A:A, Product_Master!F:F)</f>
        <v>930</v>
      </c>
      <c r="Y4518" s="11">
        <f>tbl_EcommerceSales[[#This Row],[Net_Revenue]]-tbl_EcommerceSales[[#This Row],[Total_Cost]]</f>
        <v>852.45</v>
      </c>
      <c r="Z4518" s="9">
        <f>IFERROR(#REF!/tbl_EcommerceSales[[#This Row],[Total_Cost]], 0)</f>
        <v>0</v>
      </c>
      <c r="AA4518" t="str">
        <f>TEXT(tbl_EcommerceSales[[#This Row],[Order_Date]],"mmm")</f>
        <v>May</v>
      </c>
      <c r="AB4518">
        <f>YEAR(tbl_EcommerceSales[[#This Row],[Order_Date]])</f>
        <v>2026</v>
      </c>
      <c r="AC4518" t="str">
        <f>IF(tbl_EcommerceSales[[#This Row],[Age]]&lt;18,"Under 18",IF(tbl_EcommerceSales[[#This Row],[Age]]&lt;=25,"18-25",IF(tbl_EcommerceSales[[#This Row],[Age]]&lt;=35,"26-35",IF(tbl_EcommerceSales[[#This Row],[Age]]&lt;=45,"36-45",IF(tbl_EcommerceSales[[#This Row],[Age]]&lt;=55,"46-55","56+")))))</f>
        <v>26-35</v>
      </c>
    </row>
    <row r="4519" spans="1:29" x14ac:dyDescent="0.35">
      <c r="A4519" t="s">
        <v>6645</v>
      </c>
      <c r="B4519" s="7">
        <v>46151</v>
      </c>
      <c r="C4519" t="s">
        <v>2633</v>
      </c>
      <c r="D4519" t="s">
        <v>24</v>
      </c>
      <c r="E4519" t="s">
        <v>48</v>
      </c>
      <c r="F4519">
        <v>23</v>
      </c>
      <c r="G4519" t="s">
        <v>142</v>
      </c>
      <c r="H4519" t="s">
        <v>88</v>
      </c>
      <c r="I4519" t="s">
        <v>117</v>
      </c>
      <c r="J4519" t="s">
        <v>118</v>
      </c>
      <c r="K4519" t="s">
        <v>82</v>
      </c>
      <c r="L4519" t="s">
        <v>119</v>
      </c>
      <c r="M4519">
        <v>2</v>
      </c>
      <c r="N4519" s="2">
        <v>3299</v>
      </c>
      <c r="O4519" s="3">
        <v>0.1</v>
      </c>
      <c r="P4519" s="2">
        <v>4200</v>
      </c>
      <c r="Q4519" t="s">
        <v>32</v>
      </c>
      <c r="R4519" t="s">
        <v>33</v>
      </c>
      <c r="S4519" t="s">
        <v>34</v>
      </c>
      <c r="T4519" s="4">
        <v>5</v>
      </c>
      <c r="U4519" s="11">
        <f t="shared" si="70"/>
        <v>6598</v>
      </c>
      <c r="V4519" s="11">
        <f>tbl_EcommerceSales[[#This Row],[Gross_Sales]]*tbl_EcommerceSales[[#This Row],[Discount]]</f>
        <v>659.80000000000007</v>
      </c>
      <c r="W4519" s="11">
        <f>tbl_EcommerceSales[[#This Row],[Gross_Sales]]-tbl_EcommerceSales[[#This Row],[Discount_Amount]]</f>
        <v>5938.2</v>
      </c>
      <c r="X4519" s="11">
        <f>tbl_EcommerceSales[[#This Row],[Quantity]] * _xlfn.XLOOKUP(tbl_EcommerceSales[[#This Row],[Product_ID]], Product_Master!A:A, Product_Master!F:F)</f>
        <v>4200</v>
      </c>
      <c r="Y4519" s="11">
        <f>tbl_EcommerceSales[[#This Row],[Net_Revenue]]-tbl_EcommerceSales[[#This Row],[Total_Cost]]</f>
        <v>1738.1999999999998</v>
      </c>
      <c r="Z4519" s="9">
        <f>IFERROR(#REF!/tbl_EcommerceSales[[#This Row],[Total_Cost]], 0)</f>
        <v>0</v>
      </c>
      <c r="AA4519" t="str">
        <f>TEXT(tbl_EcommerceSales[[#This Row],[Order_Date]],"mmm")</f>
        <v>May</v>
      </c>
      <c r="AB4519">
        <f>YEAR(tbl_EcommerceSales[[#This Row],[Order_Date]])</f>
        <v>2026</v>
      </c>
      <c r="AC4519" t="str">
        <f>IF(tbl_EcommerceSales[[#This Row],[Age]]&lt;18,"Under 18",IF(tbl_EcommerceSales[[#This Row],[Age]]&lt;=25,"18-25",IF(tbl_EcommerceSales[[#This Row],[Age]]&lt;=35,"26-35",IF(tbl_EcommerceSales[[#This Row],[Age]]&lt;=45,"36-45",IF(tbl_EcommerceSales[[#This Row],[Age]]&lt;=55,"46-55","56+")))))</f>
        <v>18-25</v>
      </c>
    </row>
    <row r="4520" spans="1:29" x14ac:dyDescent="0.35">
      <c r="A4520" t="s">
        <v>6646</v>
      </c>
      <c r="B4520" s="7">
        <v>46151</v>
      </c>
      <c r="C4520" t="s">
        <v>969</v>
      </c>
      <c r="D4520" t="s">
        <v>151</v>
      </c>
      <c r="E4520" t="s">
        <v>25</v>
      </c>
      <c r="F4520">
        <v>35</v>
      </c>
      <c r="G4520" t="s">
        <v>171</v>
      </c>
      <c r="H4520" t="s">
        <v>39</v>
      </c>
      <c r="I4520" t="s">
        <v>338</v>
      </c>
      <c r="J4520" t="s">
        <v>339</v>
      </c>
      <c r="K4520" t="s">
        <v>55</v>
      </c>
      <c r="L4520" t="s">
        <v>56</v>
      </c>
      <c r="M4520">
        <v>1</v>
      </c>
      <c r="N4520" s="2">
        <v>1499</v>
      </c>
      <c r="O4520" s="3">
        <v>0.15</v>
      </c>
      <c r="P4520" s="2">
        <v>780</v>
      </c>
      <c r="Q4520" t="s">
        <v>76</v>
      </c>
      <c r="R4520" t="s">
        <v>33</v>
      </c>
      <c r="S4520" t="s">
        <v>57</v>
      </c>
      <c r="T4520" s="4">
        <v>5</v>
      </c>
      <c r="U4520" s="11">
        <f t="shared" si="70"/>
        <v>1499</v>
      </c>
      <c r="V4520" s="11">
        <f>tbl_EcommerceSales[[#This Row],[Gross_Sales]]*tbl_EcommerceSales[[#This Row],[Discount]]</f>
        <v>224.85</v>
      </c>
      <c r="W4520" s="11">
        <f>tbl_EcommerceSales[[#This Row],[Gross_Sales]]-tbl_EcommerceSales[[#This Row],[Discount_Amount]]</f>
        <v>1274.1500000000001</v>
      </c>
      <c r="X4520" s="11">
        <f>tbl_EcommerceSales[[#This Row],[Quantity]] * _xlfn.XLOOKUP(tbl_EcommerceSales[[#This Row],[Product_ID]], Product_Master!A:A, Product_Master!F:F)</f>
        <v>780</v>
      </c>
      <c r="Y4520" s="11">
        <f>tbl_EcommerceSales[[#This Row],[Net_Revenue]]-tbl_EcommerceSales[[#This Row],[Total_Cost]]</f>
        <v>494.15000000000009</v>
      </c>
      <c r="Z4520" s="9">
        <f>IFERROR(#REF!/tbl_EcommerceSales[[#This Row],[Total_Cost]], 0)</f>
        <v>0</v>
      </c>
      <c r="AA4520" t="str">
        <f>TEXT(tbl_EcommerceSales[[#This Row],[Order_Date]],"mmm")</f>
        <v>May</v>
      </c>
      <c r="AB4520">
        <f>YEAR(tbl_EcommerceSales[[#This Row],[Order_Date]])</f>
        <v>2026</v>
      </c>
      <c r="AC4520" t="str">
        <f>IF(tbl_EcommerceSales[[#This Row],[Age]]&lt;18,"Under 18",IF(tbl_EcommerceSales[[#This Row],[Age]]&lt;=25,"18-25",IF(tbl_EcommerceSales[[#This Row],[Age]]&lt;=35,"26-35",IF(tbl_EcommerceSales[[#This Row],[Age]]&lt;=45,"36-45",IF(tbl_EcommerceSales[[#This Row],[Age]]&lt;=55,"46-55","56+")))))</f>
        <v>26-35</v>
      </c>
    </row>
    <row r="4521" spans="1:29" x14ac:dyDescent="0.35">
      <c r="A4521" t="s">
        <v>6647</v>
      </c>
      <c r="B4521" s="7">
        <v>46151</v>
      </c>
      <c r="C4521" t="s">
        <v>4058</v>
      </c>
      <c r="D4521" t="s">
        <v>102</v>
      </c>
      <c r="E4521" t="s">
        <v>48</v>
      </c>
      <c r="F4521">
        <v>51</v>
      </c>
      <c r="G4521" t="s">
        <v>71</v>
      </c>
      <c r="H4521" t="s">
        <v>72</v>
      </c>
      <c r="I4521" t="s">
        <v>80</v>
      </c>
      <c r="J4521" t="s">
        <v>81</v>
      </c>
      <c r="K4521" t="s">
        <v>82</v>
      </c>
      <c r="L4521" t="s">
        <v>83</v>
      </c>
      <c r="M4521">
        <v>3</v>
      </c>
      <c r="N4521" s="2">
        <v>2499</v>
      </c>
      <c r="O4521" s="3">
        <v>0</v>
      </c>
      <c r="P4521" s="2">
        <v>4650</v>
      </c>
      <c r="Q4521" t="s">
        <v>44</v>
      </c>
      <c r="R4521" t="s">
        <v>33</v>
      </c>
      <c r="S4521" t="s">
        <v>34</v>
      </c>
      <c r="T4521" s="4">
        <v>4</v>
      </c>
      <c r="U4521" s="11">
        <f t="shared" si="70"/>
        <v>7497</v>
      </c>
      <c r="V4521" s="11">
        <f>tbl_EcommerceSales[[#This Row],[Gross_Sales]]*tbl_EcommerceSales[[#This Row],[Discount]]</f>
        <v>0</v>
      </c>
      <c r="W4521" s="11">
        <f>tbl_EcommerceSales[[#This Row],[Gross_Sales]]-tbl_EcommerceSales[[#This Row],[Discount_Amount]]</f>
        <v>7497</v>
      </c>
      <c r="X4521" s="11">
        <f>tbl_EcommerceSales[[#This Row],[Quantity]] * _xlfn.XLOOKUP(tbl_EcommerceSales[[#This Row],[Product_ID]], Product_Master!A:A, Product_Master!F:F)</f>
        <v>4650</v>
      </c>
      <c r="Y4521" s="11">
        <f>tbl_EcommerceSales[[#This Row],[Net_Revenue]]-tbl_EcommerceSales[[#This Row],[Total_Cost]]</f>
        <v>2847</v>
      </c>
      <c r="Z4521" s="9">
        <f>IFERROR(#REF!/tbl_EcommerceSales[[#This Row],[Total_Cost]], 0)</f>
        <v>0</v>
      </c>
      <c r="AA4521" t="str">
        <f>TEXT(tbl_EcommerceSales[[#This Row],[Order_Date]],"mmm")</f>
        <v>May</v>
      </c>
      <c r="AB4521">
        <f>YEAR(tbl_EcommerceSales[[#This Row],[Order_Date]])</f>
        <v>2026</v>
      </c>
      <c r="AC4521" t="str">
        <f>IF(tbl_EcommerceSales[[#This Row],[Age]]&lt;18,"Under 18",IF(tbl_EcommerceSales[[#This Row],[Age]]&lt;=25,"18-25",IF(tbl_EcommerceSales[[#This Row],[Age]]&lt;=35,"26-35",IF(tbl_EcommerceSales[[#This Row],[Age]]&lt;=45,"36-45",IF(tbl_EcommerceSales[[#This Row],[Age]]&lt;=55,"46-55","56+")))))</f>
        <v>46-55</v>
      </c>
    </row>
    <row r="4522" spans="1:29" x14ac:dyDescent="0.35">
      <c r="A4522" t="s">
        <v>6648</v>
      </c>
      <c r="B4522" s="7">
        <v>46151</v>
      </c>
      <c r="C4522" t="s">
        <v>3797</v>
      </c>
      <c r="D4522" t="s">
        <v>227</v>
      </c>
      <c r="E4522" t="s">
        <v>25</v>
      </c>
      <c r="F4522">
        <v>45</v>
      </c>
      <c r="G4522" t="s">
        <v>289</v>
      </c>
      <c r="H4522" t="s">
        <v>88</v>
      </c>
      <c r="I4522" t="s">
        <v>67</v>
      </c>
      <c r="J4522" t="s">
        <v>68</v>
      </c>
      <c r="K4522" t="s">
        <v>42</v>
      </c>
      <c r="L4522" t="s">
        <v>43</v>
      </c>
      <c r="M4522">
        <v>2</v>
      </c>
      <c r="N4522" s="2">
        <v>799</v>
      </c>
      <c r="O4522" s="3">
        <v>0.1</v>
      </c>
      <c r="P4522" s="2">
        <v>720</v>
      </c>
      <c r="Q4522" t="s">
        <v>319</v>
      </c>
      <c r="R4522" t="s">
        <v>33</v>
      </c>
      <c r="S4522" t="s">
        <v>34</v>
      </c>
      <c r="T4522" s="4">
        <v>4</v>
      </c>
      <c r="U4522" s="11">
        <f t="shared" si="70"/>
        <v>1598</v>
      </c>
      <c r="V4522" s="11">
        <f>tbl_EcommerceSales[[#This Row],[Gross_Sales]]*tbl_EcommerceSales[[#This Row],[Discount]]</f>
        <v>159.80000000000001</v>
      </c>
      <c r="W4522" s="11">
        <f>tbl_EcommerceSales[[#This Row],[Gross_Sales]]-tbl_EcommerceSales[[#This Row],[Discount_Amount]]</f>
        <v>1438.2</v>
      </c>
      <c r="X4522" s="11">
        <f>tbl_EcommerceSales[[#This Row],[Quantity]] * _xlfn.XLOOKUP(tbl_EcommerceSales[[#This Row],[Product_ID]], Product_Master!A:A, Product_Master!F:F)</f>
        <v>720</v>
      </c>
      <c r="Y4522" s="11">
        <f>tbl_EcommerceSales[[#This Row],[Net_Revenue]]-tbl_EcommerceSales[[#This Row],[Total_Cost]]</f>
        <v>718.2</v>
      </c>
      <c r="Z4522" s="9">
        <f>IFERROR(#REF!/tbl_EcommerceSales[[#This Row],[Total_Cost]], 0)</f>
        <v>0</v>
      </c>
      <c r="AA4522" t="str">
        <f>TEXT(tbl_EcommerceSales[[#This Row],[Order_Date]],"mmm")</f>
        <v>May</v>
      </c>
      <c r="AB4522">
        <f>YEAR(tbl_EcommerceSales[[#This Row],[Order_Date]])</f>
        <v>2026</v>
      </c>
      <c r="AC4522" t="str">
        <f>IF(tbl_EcommerceSales[[#This Row],[Age]]&lt;18,"Under 18",IF(tbl_EcommerceSales[[#This Row],[Age]]&lt;=25,"18-25",IF(tbl_EcommerceSales[[#This Row],[Age]]&lt;=35,"26-35",IF(tbl_EcommerceSales[[#This Row],[Age]]&lt;=45,"36-45",IF(tbl_EcommerceSales[[#This Row],[Age]]&lt;=55,"46-55","56+")))))</f>
        <v>36-45</v>
      </c>
    </row>
    <row r="4523" spans="1:29" x14ac:dyDescent="0.35">
      <c r="A4523" t="s">
        <v>6649</v>
      </c>
      <c r="B4523" s="7">
        <v>46151</v>
      </c>
      <c r="C4523" t="s">
        <v>3248</v>
      </c>
      <c r="D4523" t="s">
        <v>110</v>
      </c>
      <c r="E4523" t="s">
        <v>48</v>
      </c>
      <c r="F4523">
        <v>48</v>
      </c>
      <c r="G4523" t="s">
        <v>136</v>
      </c>
      <c r="H4523" t="s">
        <v>88</v>
      </c>
      <c r="I4523" t="s">
        <v>28</v>
      </c>
      <c r="J4523" t="s">
        <v>29</v>
      </c>
      <c r="K4523" t="s">
        <v>30</v>
      </c>
      <c r="L4523" t="s">
        <v>31</v>
      </c>
      <c r="M4523">
        <v>1</v>
      </c>
      <c r="N4523" s="2">
        <v>5999</v>
      </c>
      <c r="O4523" s="3">
        <v>0.05</v>
      </c>
      <c r="P4523" s="2">
        <v>3900</v>
      </c>
      <c r="Q4523" t="s">
        <v>123</v>
      </c>
      <c r="R4523" t="s">
        <v>33</v>
      </c>
      <c r="S4523" t="s">
        <v>34</v>
      </c>
      <c r="T4523" s="4">
        <v>4</v>
      </c>
      <c r="U4523" s="11">
        <f t="shared" si="70"/>
        <v>5999</v>
      </c>
      <c r="V4523" s="11">
        <f>tbl_EcommerceSales[[#This Row],[Gross_Sales]]*tbl_EcommerceSales[[#This Row],[Discount]]</f>
        <v>299.95</v>
      </c>
      <c r="W4523" s="11">
        <f>tbl_EcommerceSales[[#This Row],[Gross_Sales]]-tbl_EcommerceSales[[#This Row],[Discount_Amount]]</f>
        <v>5699.05</v>
      </c>
      <c r="X4523" s="11">
        <f>tbl_EcommerceSales[[#This Row],[Quantity]] * _xlfn.XLOOKUP(tbl_EcommerceSales[[#This Row],[Product_ID]], Product_Master!A:A, Product_Master!F:F)</f>
        <v>3900</v>
      </c>
      <c r="Y4523" s="11">
        <f>tbl_EcommerceSales[[#This Row],[Net_Revenue]]-tbl_EcommerceSales[[#This Row],[Total_Cost]]</f>
        <v>1799.0500000000002</v>
      </c>
      <c r="Z4523" s="9">
        <f>IFERROR(#REF!/tbl_EcommerceSales[[#This Row],[Total_Cost]], 0)</f>
        <v>0</v>
      </c>
      <c r="AA4523" t="str">
        <f>TEXT(tbl_EcommerceSales[[#This Row],[Order_Date]],"mmm")</f>
        <v>May</v>
      </c>
      <c r="AB4523">
        <f>YEAR(tbl_EcommerceSales[[#This Row],[Order_Date]])</f>
        <v>2026</v>
      </c>
      <c r="AC4523" t="str">
        <f>IF(tbl_EcommerceSales[[#This Row],[Age]]&lt;18,"Under 18",IF(tbl_EcommerceSales[[#This Row],[Age]]&lt;=25,"18-25",IF(tbl_EcommerceSales[[#This Row],[Age]]&lt;=35,"26-35",IF(tbl_EcommerceSales[[#This Row],[Age]]&lt;=45,"36-45",IF(tbl_EcommerceSales[[#This Row],[Age]]&lt;=55,"46-55","56+")))))</f>
        <v>46-55</v>
      </c>
    </row>
    <row r="4524" spans="1:29" x14ac:dyDescent="0.35">
      <c r="A4524" t="s">
        <v>6650</v>
      </c>
      <c r="B4524" s="7">
        <v>46151</v>
      </c>
      <c r="C4524" t="s">
        <v>569</v>
      </c>
      <c r="D4524" t="s">
        <v>47</v>
      </c>
      <c r="E4524" t="s">
        <v>25</v>
      </c>
      <c r="F4524">
        <v>33</v>
      </c>
      <c r="G4524" t="s">
        <v>122</v>
      </c>
      <c r="H4524" t="s">
        <v>72</v>
      </c>
      <c r="I4524" t="s">
        <v>241</v>
      </c>
      <c r="J4524" t="s">
        <v>242</v>
      </c>
      <c r="K4524" t="s">
        <v>42</v>
      </c>
      <c r="L4524" t="s">
        <v>243</v>
      </c>
      <c r="M4524">
        <v>3</v>
      </c>
      <c r="N4524" s="2">
        <v>649</v>
      </c>
      <c r="O4524" s="3">
        <v>0.05</v>
      </c>
      <c r="P4524" s="2">
        <v>870</v>
      </c>
      <c r="Q4524" t="s">
        <v>44</v>
      </c>
      <c r="R4524" t="s">
        <v>33</v>
      </c>
      <c r="S4524" t="s">
        <v>34</v>
      </c>
      <c r="T4524" s="4">
        <v>5</v>
      </c>
      <c r="U4524" s="11">
        <f t="shared" si="70"/>
        <v>1947</v>
      </c>
      <c r="V4524" s="11">
        <f>tbl_EcommerceSales[[#This Row],[Gross_Sales]]*tbl_EcommerceSales[[#This Row],[Discount]]</f>
        <v>97.350000000000009</v>
      </c>
      <c r="W4524" s="11">
        <f>tbl_EcommerceSales[[#This Row],[Gross_Sales]]-tbl_EcommerceSales[[#This Row],[Discount_Amount]]</f>
        <v>1849.65</v>
      </c>
      <c r="X4524" s="11">
        <f>tbl_EcommerceSales[[#This Row],[Quantity]] * _xlfn.XLOOKUP(tbl_EcommerceSales[[#This Row],[Product_ID]], Product_Master!A:A, Product_Master!F:F)</f>
        <v>870</v>
      </c>
      <c r="Y4524" s="11">
        <f>tbl_EcommerceSales[[#This Row],[Net_Revenue]]-tbl_EcommerceSales[[#This Row],[Total_Cost]]</f>
        <v>979.65000000000009</v>
      </c>
      <c r="Z4524" s="9">
        <f>IFERROR(#REF!/tbl_EcommerceSales[[#This Row],[Total_Cost]], 0)</f>
        <v>0</v>
      </c>
      <c r="AA4524" t="str">
        <f>TEXT(tbl_EcommerceSales[[#This Row],[Order_Date]],"mmm")</f>
        <v>May</v>
      </c>
      <c r="AB4524">
        <f>YEAR(tbl_EcommerceSales[[#This Row],[Order_Date]])</f>
        <v>2026</v>
      </c>
      <c r="AC4524" t="str">
        <f>IF(tbl_EcommerceSales[[#This Row],[Age]]&lt;18,"Under 18",IF(tbl_EcommerceSales[[#This Row],[Age]]&lt;=25,"18-25",IF(tbl_EcommerceSales[[#This Row],[Age]]&lt;=35,"26-35",IF(tbl_EcommerceSales[[#This Row],[Age]]&lt;=45,"36-45",IF(tbl_EcommerceSales[[#This Row],[Age]]&lt;=55,"46-55","56+")))))</f>
        <v>26-35</v>
      </c>
    </row>
    <row r="4525" spans="1:29" x14ac:dyDescent="0.35">
      <c r="A4525" t="s">
        <v>6651</v>
      </c>
      <c r="B4525" s="7">
        <v>46151</v>
      </c>
      <c r="C4525" t="s">
        <v>6652</v>
      </c>
      <c r="D4525" t="s">
        <v>86</v>
      </c>
      <c r="E4525" t="s">
        <v>48</v>
      </c>
      <c r="F4525">
        <v>31</v>
      </c>
      <c r="G4525" t="s">
        <v>142</v>
      </c>
      <c r="H4525" t="s">
        <v>88</v>
      </c>
      <c r="I4525" t="s">
        <v>53</v>
      </c>
      <c r="J4525" t="s">
        <v>54</v>
      </c>
      <c r="K4525" t="s">
        <v>55</v>
      </c>
      <c r="L4525" t="s">
        <v>56</v>
      </c>
      <c r="M4525">
        <v>1</v>
      </c>
      <c r="N4525" s="2">
        <v>799</v>
      </c>
      <c r="O4525" s="3">
        <v>0.05</v>
      </c>
      <c r="P4525" s="2">
        <v>390</v>
      </c>
      <c r="Q4525" t="s">
        <v>44</v>
      </c>
      <c r="R4525" t="s">
        <v>33</v>
      </c>
      <c r="S4525" t="s">
        <v>57</v>
      </c>
      <c r="T4525" s="4">
        <v>3</v>
      </c>
      <c r="U4525" s="11">
        <f t="shared" si="70"/>
        <v>799</v>
      </c>
      <c r="V4525" s="11">
        <f>tbl_EcommerceSales[[#This Row],[Gross_Sales]]*tbl_EcommerceSales[[#This Row],[Discount]]</f>
        <v>39.950000000000003</v>
      </c>
      <c r="W4525" s="11">
        <f>tbl_EcommerceSales[[#This Row],[Gross_Sales]]-tbl_EcommerceSales[[#This Row],[Discount_Amount]]</f>
        <v>759.05</v>
      </c>
      <c r="X4525" s="11">
        <f>tbl_EcommerceSales[[#This Row],[Quantity]] * _xlfn.XLOOKUP(tbl_EcommerceSales[[#This Row],[Product_ID]], Product_Master!A:A, Product_Master!F:F)</f>
        <v>390</v>
      </c>
      <c r="Y4525" s="11">
        <f>tbl_EcommerceSales[[#This Row],[Net_Revenue]]-tbl_EcommerceSales[[#This Row],[Total_Cost]]</f>
        <v>369.04999999999995</v>
      </c>
      <c r="Z4525" s="9">
        <f>IFERROR(#REF!/tbl_EcommerceSales[[#This Row],[Total_Cost]], 0)</f>
        <v>0</v>
      </c>
      <c r="AA4525" t="str">
        <f>TEXT(tbl_EcommerceSales[[#This Row],[Order_Date]],"mmm")</f>
        <v>May</v>
      </c>
      <c r="AB4525">
        <f>YEAR(tbl_EcommerceSales[[#This Row],[Order_Date]])</f>
        <v>2026</v>
      </c>
      <c r="AC4525" t="str">
        <f>IF(tbl_EcommerceSales[[#This Row],[Age]]&lt;18,"Under 18",IF(tbl_EcommerceSales[[#This Row],[Age]]&lt;=25,"18-25",IF(tbl_EcommerceSales[[#This Row],[Age]]&lt;=35,"26-35",IF(tbl_EcommerceSales[[#This Row],[Age]]&lt;=45,"36-45",IF(tbl_EcommerceSales[[#This Row],[Age]]&lt;=55,"46-55","56+")))))</f>
        <v>26-35</v>
      </c>
    </row>
    <row r="4526" spans="1:29" x14ac:dyDescent="0.35">
      <c r="A4526" t="s">
        <v>6653</v>
      </c>
      <c r="B4526" s="7">
        <v>46151</v>
      </c>
      <c r="C4526" t="s">
        <v>6383</v>
      </c>
      <c r="D4526" t="s">
        <v>51</v>
      </c>
      <c r="E4526" t="s">
        <v>48</v>
      </c>
      <c r="F4526">
        <v>42</v>
      </c>
      <c r="G4526" t="s">
        <v>152</v>
      </c>
      <c r="H4526" t="s">
        <v>72</v>
      </c>
      <c r="I4526" t="s">
        <v>117</v>
      </c>
      <c r="J4526" t="s">
        <v>118</v>
      </c>
      <c r="K4526" t="s">
        <v>82</v>
      </c>
      <c r="L4526" t="s">
        <v>119</v>
      </c>
      <c r="M4526">
        <v>1</v>
      </c>
      <c r="N4526" s="2">
        <v>3299</v>
      </c>
      <c r="O4526" s="3">
        <v>0.05</v>
      </c>
      <c r="P4526" s="2">
        <v>2100</v>
      </c>
      <c r="Q4526" t="s">
        <v>32</v>
      </c>
      <c r="R4526" t="s">
        <v>33</v>
      </c>
      <c r="S4526" t="s">
        <v>57</v>
      </c>
      <c r="T4526" s="4">
        <v>5</v>
      </c>
      <c r="U4526" s="11">
        <f t="shared" si="70"/>
        <v>3299</v>
      </c>
      <c r="V4526" s="11">
        <f>tbl_EcommerceSales[[#This Row],[Gross_Sales]]*tbl_EcommerceSales[[#This Row],[Discount]]</f>
        <v>164.95000000000002</v>
      </c>
      <c r="W4526" s="11">
        <f>tbl_EcommerceSales[[#This Row],[Gross_Sales]]-tbl_EcommerceSales[[#This Row],[Discount_Amount]]</f>
        <v>3134.05</v>
      </c>
      <c r="X4526" s="11">
        <f>tbl_EcommerceSales[[#This Row],[Quantity]] * _xlfn.XLOOKUP(tbl_EcommerceSales[[#This Row],[Product_ID]], Product_Master!A:A, Product_Master!F:F)</f>
        <v>2100</v>
      </c>
      <c r="Y4526" s="11">
        <f>tbl_EcommerceSales[[#This Row],[Net_Revenue]]-tbl_EcommerceSales[[#This Row],[Total_Cost]]</f>
        <v>1034.0500000000002</v>
      </c>
      <c r="Z4526" s="9">
        <f>IFERROR(#REF!/tbl_EcommerceSales[[#This Row],[Total_Cost]], 0)</f>
        <v>0</v>
      </c>
      <c r="AA4526" t="str">
        <f>TEXT(tbl_EcommerceSales[[#This Row],[Order_Date]],"mmm")</f>
        <v>May</v>
      </c>
      <c r="AB4526">
        <f>YEAR(tbl_EcommerceSales[[#This Row],[Order_Date]])</f>
        <v>2026</v>
      </c>
      <c r="AC4526" t="str">
        <f>IF(tbl_EcommerceSales[[#This Row],[Age]]&lt;18,"Under 18",IF(tbl_EcommerceSales[[#This Row],[Age]]&lt;=25,"18-25",IF(tbl_EcommerceSales[[#This Row],[Age]]&lt;=35,"26-35",IF(tbl_EcommerceSales[[#This Row],[Age]]&lt;=45,"36-45",IF(tbl_EcommerceSales[[#This Row],[Age]]&lt;=55,"46-55","56+")))))</f>
        <v>36-45</v>
      </c>
    </row>
    <row r="4527" spans="1:29" x14ac:dyDescent="0.35">
      <c r="A4527" t="s">
        <v>6654</v>
      </c>
      <c r="B4527" s="7">
        <v>46152</v>
      </c>
      <c r="C4527" t="s">
        <v>6158</v>
      </c>
      <c r="D4527" t="s">
        <v>227</v>
      </c>
      <c r="E4527" t="s">
        <v>25</v>
      </c>
      <c r="F4527">
        <v>46</v>
      </c>
      <c r="G4527" t="s">
        <v>136</v>
      </c>
      <c r="H4527" t="s">
        <v>88</v>
      </c>
      <c r="I4527" t="s">
        <v>67</v>
      </c>
      <c r="J4527" t="s">
        <v>68</v>
      </c>
      <c r="K4527" t="s">
        <v>42</v>
      </c>
      <c r="L4527" t="s">
        <v>43</v>
      </c>
      <c r="M4527">
        <v>4</v>
      </c>
      <c r="N4527" s="2">
        <v>799</v>
      </c>
      <c r="O4527" s="3">
        <v>0.15</v>
      </c>
      <c r="P4527" s="2">
        <v>1440</v>
      </c>
      <c r="Q4527" t="s">
        <v>123</v>
      </c>
      <c r="R4527" t="s">
        <v>33</v>
      </c>
      <c r="S4527" t="s">
        <v>57</v>
      </c>
      <c r="T4527" s="4">
        <v>5</v>
      </c>
      <c r="U4527" s="11">
        <f t="shared" si="70"/>
        <v>3196</v>
      </c>
      <c r="V4527" s="11">
        <f>tbl_EcommerceSales[[#This Row],[Gross_Sales]]*tbl_EcommerceSales[[#This Row],[Discount]]</f>
        <v>479.4</v>
      </c>
      <c r="W4527" s="11">
        <f>tbl_EcommerceSales[[#This Row],[Gross_Sales]]-tbl_EcommerceSales[[#This Row],[Discount_Amount]]</f>
        <v>2716.6</v>
      </c>
      <c r="X4527" s="11">
        <f>tbl_EcommerceSales[[#This Row],[Quantity]] * _xlfn.XLOOKUP(tbl_EcommerceSales[[#This Row],[Product_ID]], Product_Master!A:A, Product_Master!F:F)</f>
        <v>1440</v>
      </c>
      <c r="Y4527" s="11">
        <f>tbl_EcommerceSales[[#This Row],[Net_Revenue]]-tbl_EcommerceSales[[#This Row],[Total_Cost]]</f>
        <v>1276.5999999999999</v>
      </c>
      <c r="Z4527" s="9">
        <f>IFERROR(#REF!/tbl_EcommerceSales[[#This Row],[Total_Cost]], 0)</f>
        <v>0</v>
      </c>
      <c r="AA4527" t="str">
        <f>TEXT(tbl_EcommerceSales[[#This Row],[Order_Date]],"mmm")</f>
        <v>May</v>
      </c>
      <c r="AB4527">
        <f>YEAR(tbl_EcommerceSales[[#This Row],[Order_Date]])</f>
        <v>2026</v>
      </c>
      <c r="AC4527" t="str">
        <f>IF(tbl_EcommerceSales[[#This Row],[Age]]&lt;18,"Under 18",IF(tbl_EcommerceSales[[#This Row],[Age]]&lt;=25,"18-25",IF(tbl_EcommerceSales[[#This Row],[Age]]&lt;=35,"26-35",IF(tbl_EcommerceSales[[#This Row],[Age]]&lt;=45,"36-45",IF(tbl_EcommerceSales[[#This Row],[Age]]&lt;=55,"46-55","56+")))))</f>
        <v>46-55</v>
      </c>
    </row>
    <row r="4528" spans="1:29" x14ac:dyDescent="0.35">
      <c r="A4528" t="s">
        <v>6655</v>
      </c>
      <c r="B4528" s="7">
        <v>46152</v>
      </c>
      <c r="C4528" t="s">
        <v>6153</v>
      </c>
      <c r="D4528" t="s">
        <v>47</v>
      </c>
      <c r="E4528" t="s">
        <v>48</v>
      </c>
      <c r="F4528">
        <v>29</v>
      </c>
      <c r="G4528" t="s">
        <v>155</v>
      </c>
      <c r="H4528" t="s">
        <v>88</v>
      </c>
      <c r="I4528" t="s">
        <v>206</v>
      </c>
      <c r="J4528" t="s">
        <v>207</v>
      </c>
      <c r="K4528" t="s">
        <v>177</v>
      </c>
      <c r="L4528" t="s">
        <v>208</v>
      </c>
      <c r="M4528">
        <v>2</v>
      </c>
      <c r="N4528" s="2">
        <v>2199</v>
      </c>
      <c r="O4528" s="3">
        <v>0</v>
      </c>
      <c r="P4528" s="2">
        <v>2500</v>
      </c>
      <c r="Q4528" t="s">
        <v>123</v>
      </c>
      <c r="R4528" t="s">
        <v>33</v>
      </c>
      <c r="S4528" t="s">
        <v>57</v>
      </c>
      <c r="T4528" s="4">
        <v>5</v>
      </c>
      <c r="U4528" s="11">
        <f t="shared" si="70"/>
        <v>4398</v>
      </c>
      <c r="V4528" s="11">
        <f>tbl_EcommerceSales[[#This Row],[Gross_Sales]]*tbl_EcommerceSales[[#This Row],[Discount]]</f>
        <v>0</v>
      </c>
      <c r="W4528" s="11">
        <f>tbl_EcommerceSales[[#This Row],[Gross_Sales]]-tbl_EcommerceSales[[#This Row],[Discount_Amount]]</f>
        <v>4398</v>
      </c>
      <c r="X4528" s="11">
        <f>tbl_EcommerceSales[[#This Row],[Quantity]] * _xlfn.XLOOKUP(tbl_EcommerceSales[[#This Row],[Product_ID]], Product_Master!A:A, Product_Master!F:F)</f>
        <v>2500</v>
      </c>
      <c r="Y4528" s="11">
        <f>tbl_EcommerceSales[[#This Row],[Net_Revenue]]-tbl_EcommerceSales[[#This Row],[Total_Cost]]</f>
        <v>1898</v>
      </c>
      <c r="Z4528" s="9">
        <f>IFERROR(#REF!/tbl_EcommerceSales[[#This Row],[Total_Cost]], 0)</f>
        <v>0</v>
      </c>
      <c r="AA4528" t="str">
        <f>TEXT(tbl_EcommerceSales[[#This Row],[Order_Date]],"mmm")</f>
        <v>May</v>
      </c>
      <c r="AB4528">
        <f>YEAR(tbl_EcommerceSales[[#This Row],[Order_Date]])</f>
        <v>2026</v>
      </c>
      <c r="AC4528" t="str">
        <f>IF(tbl_EcommerceSales[[#This Row],[Age]]&lt;18,"Under 18",IF(tbl_EcommerceSales[[#This Row],[Age]]&lt;=25,"18-25",IF(tbl_EcommerceSales[[#This Row],[Age]]&lt;=35,"26-35",IF(tbl_EcommerceSales[[#This Row],[Age]]&lt;=45,"36-45",IF(tbl_EcommerceSales[[#This Row],[Age]]&lt;=55,"46-55","56+")))))</f>
        <v>26-35</v>
      </c>
    </row>
    <row r="4529" spans="1:29" x14ac:dyDescent="0.35">
      <c r="A4529" t="s">
        <v>6656</v>
      </c>
      <c r="B4529" s="7">
        <v>46152</v>
      </c>
      <c r="C4529" t="s">
        <v>4539</v>
      </c>
      <c r="D4529" t="s">
        <v>139</v>
      </c>
      <c r="E4529" t="s">
        <v>25</v>
      </c>
      <c r="F4529">
        <v>28</v>
      </c>
      <c r="G4529" t="s">
        <v>192</v>
      </c>
      <c r="H4529" t="s">
        <v>27</v>
      </c>
      <c r="I4529" t="s">
        <v>236</v>
      </c>
      <c r="J4529" t="s">
        <v>237</v>
      </c>
      <c r="K4529" t="s">
        <v>82</v>
      </c>
      <c r="L4529" t="s">
        <v>238</v>
      </c>
      <c r="M4529">
        <v>4</v>
      </c>
      <c r="N4529" s="2">
        <v>899</v>
      </c>
      <c r="O4529" s="3">
        <v>0.1</v>
      </c>
      <c r="P4529" s="2">
        <v>1920</v>
      </c>
      <c r="Q4529" t="s">
        <v>123</v>
      </c>
      <c r="R4529" t="s">
        <v>33</v>
      </c>
      <c r="S4529" t="s">
        <v>57</v>
      </c>
      <c r="T4529" s="4">
        <v>5</v>
      </c>
      <c r="U4529" s="11">
        <f t="shared" si="70"/>
        <v>3596</v>
      </c>
      <c r="V4529" s="11">
        <f>tbl_EcommerceSales[[#This Row],[Gross_Sales]]*tbl_EcommerceSales[[#This Row],[Discount]]</f>
        <v>359.6</v>
      </c>
      <c r="W4529" s="11">
        <f>tbl_EcommerceSales[[#This Row],[Gross_Sales]]-tbl_EcommerceSales[[#This Row],[Discount_Amount]]</f>
        <v>3236.4</v>
      </c>
      <c r="X4529" s="11">
        <f>tbl_EcommerceSales[[#This Row],[Quantity]] * _xlfn.XLOOKUP(tbl_EcommerceSales[[#This Row],[Product_ID]], Product_Master!A:A, Product_Master!F:F)</f>
        <v>1920</v>
      </c>
      <c r="Y4529" s="11">
        <f>tbl_EcommerceSales[[#This Row],[Net_Revenue]]-tbl_EcommerceSales[[#This Row],[Total_Cost]]</f>
        <v>1316.4</v>
      </c>
      <c r="Z4529" s="9">
        <f>IFERROR(#REF!/tbl_EcommerceSales[[#This Row],[Total_Cost]], 0)</f>
        <v>0</v>
      </c>
      <c r="AA4529" t="str">
        <f>TEXT(tbl_EcommerceSales[[#This Row],[Order_Date]],"mmm")</f>
        <v>May</v>
      </c>
      <c r="AB4529">
        <f>YEAR(tbl_EcommerceSales[[#This Row],[Order_Date]])</f>
        <v>2026</v>
      </c>
      <c r="AC4529" t="str">
        <f>IF(tbl_EcommerceSales[[#This Row],[Age]]&lt;18,"Under 18",IF(tbl_EcommerceSales[[#This Row],[Age]]&lt;=25,"18-25",IF(tbl_EcommerceSales[[#This Row],[Age]]&lt;=35,"26-35",IF(tbl_EcommerceSales[[#This Row],[Age]]&lt;=45,"36-45",IF(tbl_EcommerceSales[[#This Row],[Age]]&lt;=55,"46-55","56+")))))</f>
        <v>26-35</v>
      </c>
    </row>
    <row r="4530" spans="1:29" x14ac:dyDescent="0.35">
      <c r="A4530" t="s">
        <v>6657</v>
      </c>
      <c r="B4530" s="7">
        <v>46152</v>
      </c>
      <c r="C4530" t="s">
        <v>1177</v>
      </c>
      <c r="D4530" t="s">
        <v>232</v>
      </c>
      <c r="E4530" t="s">
        <v>25</v>
      </c>
      <c r="F4530">
        <v>33</v>
      </c>
      <c r="G4530" t="s">
        <v>142</v>
      </c>
      <c r="H4530" t="s">
        <v>88</v>
      </c>
      <c r="I4530" t="s">
        <v>200</v>
      </c>
      <c r="J4530" t="s">
        <v>201</v>
      </c>
      <c r="K4530" t="s">
        <v>91</v>
      </c>
      <c r="L4530" t="s">
        <v>202</v>
      </c>
      <c r="M4530">
        <v>5</v>
      </c>
      <c r="N4530" s="2">
        <v>899</v>
      </c>
      <c r="O4530" s="3">
        <v>0.15</v>
      </c>
      <c r="P4530" s="2">
        <v>2100</v>
      </c>
      <c r="Q4530" t="s">
        <v>32</v>
      </c>
      <c r="R4530" t="s">
        <v>33</v>
      </c>
      <c r="S4530" t="s">
        <v>57</v>
      </c>
      <c r="T4530" s="4">
        <v>5</v>
      </c>
      <c r="U4530" s="11">
        <f t="shared" si="70"/>
        <v>4495</v>
      </c>
      <c r="V4530" s="11">
        <f>tbl_EcommerceSales[[#This Row],[Gross_Sales]]*tbl_EcommerceSales[[#This Row],[Discount]]</f>
        <v>674.25</v>
      </c>
      <c r="W4530" s="11">
        <f>tbl_EcommerceSales[[#This Row],[Gross_Sales]]-tbl_EcommerceSales[[#This Row],[Discount_Amount]]</f>
        <v>3820.75</v>
      </c>
      <c r="X4530" s="11">
        <f>tbl_EcommerceSales[[#This Row],[Quantity]] * _xlfn.XLOOKUP(tbl_EcommerceSales[[#This Row],[Product_ID]], Product_Master!A:A, Product_Master!F:F)</f>
        <v>2100</v>
      </c>
      <c r="Y4530" s="11">
        <f>tbl_EcommerceSales[[#This Row],[Net_Revenue]]-tbl_EcommerceSales[[#This Row],[Total_Cost]]</f>
        <v>1720.75</v>
      </c>
      <c r="Z4530" s="9">
        <f>IFERROR(#REF!/tbl_EcommerceSales[[#This Row],[Total_Cost]], 0)</f>
        <v>0</v>
      </c>
      <c r="AA4530" t="str">
        <f>TEXT(tbl_EcommerceSales[[#This Row],[Order_Date]],"mmm")</f>
        <v>May</v>
      </c>
      <c r="AB4530">
        <f>YEAR(tbl_EcommerceSales[[#This Row],[Order_Date]])</f>
        <v>2026</v>
      </c>
      <c r="AC4530" t="str">
        <f>IF(tbl_EcommerceSales[[#This Row],[Age]]&lt;18,"Under 18",IF(tbl_EcommerceSales[[#This Row],[Age]]&lt;=25,"18-25",IF(tbl_EcommerceSales[[#This Row],[Age]]&lt;=35,"26-35",IF(tbl_EcommerceSales[[#This Row],[Age]]&lt;=45,"36-45",IF(tbl_EcommerceSales[[#This Row],[Age]]&lt;=55,"46-55","56+")))))</f>
        <v>26-35</v>
      </c>
    </row>
    <row r="4531" spans="1:29" x14ac:dyDescent="0.35">
      <c r="A4531" t="s">
        <v>6658</v>
      </c>
      <c r="B4531" s="7">
        <v>46152</v>
      </c>
      <c r="C4531" t="s">
        <v>2354</v>
      </c>
      <c r="D4531" t="s">
        <v>148</v>
      </c>
      <c r="E4531" t="s">
        <v>48</v>
      </c>
      <c r="F4531">
        <v>30</v>
      </c>
      <c r="G4531" t="s">
        <v>99</v>
      </c>
      <c r="H4531" t="s">
        <v>88</v>
      </c>
      <c r="I4531" t="s">
        <v>290</v>
      </c>
      <c r="J4531" t="s">
        <v>291</v>
      </c>
      <c r="K4531" t="s">
        <v>30</v>
      </c>
      <c r="L4531" t="s">
        <v>31</v>
      </c>
      <c r="M4531">
        <v>2</v>
      </c>
      <c r="N4531" s="2">
        <v>3499</v>
      </c>
      <c r="O4531" s="3">
        <v>0.1</v>
      </c>
      <c r="P4531" s="2">
        <v>4500</v>
      </c>
      <c r="Q4531" t="s">
        <v>44</v>
      </c>
      <c r="R4531" t="s">
        <v>33</v>
      </c>
      <c r="S4531" t="s">
        <v>57</v>
      </c>
      <c r="T4531" s="4">
        <v>4</v>
      </c>
      <c r="U4531" s="11">
        <f t="shared" si="70"/>
        <v>6998</v>
      </c>
      <c r="V4531" s="11">
        <f>tbl_EcommerceSales[[#This Row],[Gross_Sales]]*tbl_EcommerceSales[[#This Row],[Discount]]</f>
        <v>699.80000000000007</v>
      </c>
      <c r="W4531" s="11">
        <f>tbl_EcommerceSales[[#This Row],[Gross_Sales]]-tbl_EcommerceSales[[#This Row],[Discount_Amount]]</f>
        <v>6298.2</v>
      </c>
      <c r="X4531" s="11">
        <f>tbl_EcommerceSales[[#This Row],[Quantity]] * _xlfn.XLOOKUP(tbl_EcommerceSales[[#This Row],[Product_ID]], Product_Master!A:A, Product_Master!F:F)</f>
        <v>4500</v>
      </c>
      <c r="Y4531" s="11">
        <f>tbl_EcommerceSales[[#This Row],[Net_Revenue]]-tbl_EcommerceSales[[#This Row],[Total_Cost]]</f>
        <v>1798.1999999999998</v>
      </c>
      <c r="Z4531" s="9">
        <f>IFERROR(#REF!/tbl_EcommerceSales[[#This Row],[Total_Cost]], 0)</f>
        <v>0</v>
      </c>
      <c r="AA4531" t="str">
        <f>TEXT(tbl_EcommerceSales[[#This Row],[Order_Date]],"mmm")</f>
        <v>May</v>
      </c>
      <c r="AB4531">
        <f>YEAR(tbl_EcommerceSales[[#This Row],[Order_Date]])</f>
        <v>2026</v>
      </c>
      <c r="AC4531" t="str">
        <f>IF(tbl_EcommerceSales[[#This Row],[Age]]&lt;18,"Under 18",IF(tbl_EcommerceSales[[#This Row],[Age]]&lt;=25,"18-25",IF(tbl_EcommerceSales[[#This Row],[Age]]&lt;=35,"26-35",IF(tbl_EcommerceSales[[#This Row],[Age]]&lt;=45,"36-45",IF(tbl_EcommerceSales[[#This Row],[Age]]&lt;=55,"46-55","56+")))))</f>
        <v>26-35</v>
      </c>
    </row>
    <row r="4532" spans="1:29" x14ac:dyDescent="0.35">
      <c r="A4532" t="s">
        <v>6659</v>
      </c>
      <c r="B4532" s="7">
        <v>46152</v>
      </c>
      <c r="C4532" t="s">
        <v>2002</v>
      </c>
      <c r="D4532" t="s">
        <v>269</v>
      </c>
      <c r="E4532" t="s">
        <v>48</v>
      </c>
      <c r="F4532">
        <v>28</v>
      </c>
      <c r="G4532" t="s">
        <v>142</v>
      </c>
      <c r="H4532" t="s">
        <v>88</v>
      </c>
      <c r="I4532" t="s">
        <v>28</v>
      </c>
      <c r="J4532" t="s">
        <v>29</v>
      </c>
      <c r="K4532" t="s">
        <v>30</v>
      </c>
      <c r="L4532" t="s">
        <v>31</v>
      </c>
      <c r="M4532">
        <v>5</v>
      </c>
      <c r="N4532" s="2">
        <v>5999</v>
      </c>
      <c r="O4532" s="3">
        <v>0.25</v>
      </c>
      <c r="P4532" s="2">
        <v>19500</v>
      </c>
      <c r="Q4532" t="s">
        <v>32</v>
      </c>
      <c r="R4532" t="s">
        <v>33</v>
      </c>
      <c r="S4532" t="s">
        <v>34</v>
      </c>
      <c r="T4532" s="4">
        <v>4</v>
      </c>
      <c r="U4532" s="11">
        <f t="shared" si="70"/>
        <v>29995</v>
      </c>
      <c r="V4532" s="11">
        <f>tbl_EcommerceSales[[#This Row],[Gross_Sales]]*tbl_EcommerceSales[[#This Row],[Discount]]</f>
        <v>7498.75</v>
      </c>
      <c r="W4532" s="11">
        <f>tbl_EcommerceSales[[#This Row],[Gross_Sales]]-tbl_EcommerceSales[[#This Row],[Discount_Amount]]</f>
        <v>22496.25</v>
      </c>
      <c r="X4532" s="11">
        <f>tbl_EcommerceSales[[#This Row],[Quantity]] * _xlfn.XLOOKUP(tbl_EcommerceSales[[#This Row],[Product_ID]], Product_Master!A:A, Product_Master!F:F)</f>
        <v>19500</v>
      </c>
      <c r="Y4532" s="11">
        <f>tbl_EcommerceSales[[#This Row],[Net_Revenue]]-tbl_EcommerceSales[[#This Row],[Total_Cost]]</f>
        <v>2996.25</v>
      </c>
      <c r="Z4532" s="9">
        <f>IFERROR(#REF!/tbl_EcommerceSales[[#This Row],[Total_Cost]], 0)</f>
        <v>0</v>
      </c>
      <c r="AA4532" t="str">
        <f>TEXT(tbl_EcommerceSales[[#This Row],[Order_Date]],"mmm")</f>
        <v>May</v>
      </c>
      <c r="AB4532">
        <f>YEAR(tbl_EcommerceSales[[#This Row],[Order_Date]])</f>
        <v>2026</v>
      </c>
      <c r="AC4532" t="str">
        <f>IF(tbl_EcommerceSales[[#This Row],[Age]]&lt;18,"Under 18",IF(tbl_EcommerceSales[[#This Row],[Age]]&lt;=25,"18-25",IF(tbl_EcommerceSales[[#This Row],[Age]]&lt;=35,"26-35",IF(tbl_EcommerceSales[[#This Row],[Age]]&lt;=45,"36-45",IF(tbl_EcommerceSales[[#This Row],[Age]]&lt;=55,"46-55","56+")))))</f>
        <v>26-35</v>
      </c>
    </row>
    <row r="4533" spans="1:29" x14ac:dyDescent="0.35">
      <c r="A4533" t="s">
        <v>6660</v>
      </c>
      <c r="B4533" s="7">
        <v>46152</v>
      </c>
      <c r="C4533" t="s">
        <v>632</v>
      </c>
      <c r="D4533" t="s">
        <v>110</v>
      </c>
      <c r="E4533" t="s">
        <v>25</v>
      </c>
      <c r="F4533">
        <v>33</v>
      </c>
      <c r="G4533" t="s">
        <v>99</v>
      </c>
      <c r="H4533" t="s">
        <v>88</v>
      </c>
      <c r="I4533" t="s">
        <v>126</v>
      </c>
      <c r="J4533" t="s">
        <v>127</v>
      </c>
      <c r="K4533" t="s">
        <v>82</v>
      </c>
      <c r="L4533" t="s">
        <v>83</v>
      </c>
      <c r="M4533">
        <v>1</v>
      </c>
      <c r="N4533" s="2">
        <v>1899</v>
      </c>
      <c r="O4533" s="3">
        <v>0.2</v>
      </c>
      <c r="P4533" s="2">
        <v>1120</v>
      </c>
      <c r="Q4533" t="s">
        <v>156</v>
      </c>
      <c r="R4533" t="s">
        <v>33</v>
      </c>
      <c r="S4533" t="s">
        <v>34</v>
      </c>
      <c r="T4533" s="4">
        <v>2</v>
      </c>
      <c r="U4533" s="11">
        <f t="shared" si="70"/>
        <v>1899</v>
      </c>
      <c r="V4533" s="11">
        <f>tbl_EcommerceSales[[#This Row],[Gross_Sales]]*tbl_EcommerceSales[[#This Row],[Discount]]</f>
        <v>379.8</v>
      </c>
      <c r="W4533" s="11">
        <f>tbl_EcommerceSales[[#This Row],[Gross_Sales]]-tbl_EcommerceSales[[#This Row],[Discount_Amount]]</f>
        <v>1519.2</v>
      </c>
      <c r="X4533" s="11">
        <f>tbl_EcommerceSales[[#This Row],[Quantity]] * _xlfn.XLOOKUP(tbl_EcommerceSales[[#This Row],[Product_ID]], Product_Master!A:A, Product_Master!F:F)</f>
        <v>1120</v>
      </c>
      <c r="Y4533" s="11">
        <f>tbl_EcommerceSales[[#This Row],[Net_Revenue]]-tbl_EcommerceSales[[#This Row],[Total_Cost]]</f>
        <v>399.20000000000005</v>
      </c>
      <c r="Z4533" s="9">
        <f>IFERROR(#REF!/tbl_EcommerceSales[[#This Row],[Total_Cost]], 0)</f>
        <v>0</v>
      </c>
      <c r="AA4533" t="str">
        <f>TEXT(tbl_EcommerceSales[[#This Row],[Order_Date]],"mmm")</f>
        <v>May</v>
      </c>
      <c r="AB4533">
        <f>YEAR(tbl_EcommerceSales[[#This Row],[Order_Date]])</f>
        <v>2026</v>
      </c>
      <c r="AC4533" t="str">
        <f>IF(tbl_EcommerceSales[[#This Row],[Age]]&lt;18,"Under 18",IF(tbl_EcommerceSales[[#This Row],[Age]]&lt;=25,"18-25",IF(tbl_EcommerceSales[[#This Row],[Age]]&lt;=35,"26-35",IF(tbl_EcommerceSales[[#This Row],[Age]]&lt;=45,"36-45",IF(tbl_EcommerceSales[[#This Row],[Age]]&lt;=55,"46-55","56+")))))</f>
        <v>26-35</v>
      </c>
    </row>
    <row r="4534" spans="1:29" x14ac:dyDescent="0.35">
      <c r="A4534" t="s">
        <v>6661</v>
      </c>
      <c r="B4534" s="7">
        <v>46152</v>
      </c>
      <c r="C4534" t="s">
        <v>3573</v>
      </c>
      <c r="D4534" t="s">
        <v>106</v>
      </c>
      <c r="E4534" t="s">
        <v>48</v>
      </c>
      <c r="F4534">
        <v>31</v>
      </c>
      <c r="G4534" t="s">
        <v>71</v>
      </c>
      <c r="H4534" t="s">
        <v>72</v>
      </c>
      <c r="I4534" t="s">
        <v>73</v>
      </c>
      <c r="J4534" t="s">
        <v>74</v>
      </c>
      <c r="K4534" t="s">
        <v>55</v>
      </c>
      <c r="L4534" t="s">
        <v>75</v>
      </c>
      <c r="M4534">
        <v>2</v>
      </c>
      <c r="N4534" s="2">
        <v>2899</v>
      </c>
      <c r="O4534" s="3">
        <v>0.2</v>
      </c>
      <c r="P4534" s="2">
        <v>3400</v>
      </c>
      <c r="Q4534" t="s">
        <v>123</v>
      </c>
      <c r="R4534" t="s">
        <v>162</v>
      </c>
      <c r="S4534" t="s">
        <v>34</v>
      </c>
      <c r="T4534" s="4"/>
      <c r="U4534" s="11">
        <f t="shared" si="70"/>
        <v>5798</v>
      </c>
      <c r="V4534" s="11">
        <f>tbl_EcommerceSales[[#This Row],[Gross_Sales]]*tbl_EcommerceSales[[#This Row],[Discount]]</f>
        <v>1159.6000000000001</v>
      </c>
      <c r="W4534" s="11">
        <f>tbl_EcommerceSales[[#This Row],[Gross_Sales]]-tbl_EcommerceSales[[#This Row],[Discount_Amount]]</f>
        <v>4638.3999999999996</v>
      </c>
      <c r="X4534" s="11">
        <f>tbl_EcommerceSales[[#This Row],[Quantity]] * _xlfn.XLOOKUP(tbl_EcommerceSales[[#This Row],[Product_ID]], Product_Master!A:A, Product_Master!F:F)</f>
        <v>3400</v>
      </c>
      <c r="Y4534" s="11">
        <f>tbl_EcommerceSales[[#This Row],[Net_Revenue]]-tbl_EcommerceSales[[#This Row],[Total_Cost]]</f>
        <v>1238.3999999999996</v>
      </c>
      <c r="Z4534" s="9">
        <f>IFERROR(#REF!/tbl_EcommerceSales[[#This Row],[Total_Cost]], 0)</f>
        <v>0</v>
      </c>
      <c r="AA4534" t="str">
        <f>TEXT(tbl_EcommerceSales[[#This Row],[Order_Date]],"mmm")</f>
        <v>May</v>
      </c>
      <c r="AB4534">
        <f>YEAR(tbl_EcommerceSales[[#This Row],[Order_Date]])</f>
        <v>2026</v>
      </c>
      <c r="AC4534" t="str">
        <f>IF(tbl_EcommerceSales[[#This Row],[Age]]&lt;18,"Under 18",IF(tbl_EcommerceSales[[#This Row],[Age]]&lt;=25,"18-25",IF(tbl_EcommerceSales[[#This Row],[Age]]&lt;=35,"26-35",IF(tbl_EcommerceSales[[#This Row],[Age]]&lt;=45,"36-45",IF(tbl_EcommerceSales[[#This Row],[Age]]&lt;=55,"46-55","56+")))))</f>
        <v>26-35</v>
      </c>
    </row>
    <row r="4535" spans="1:29" x14ac:dyDescent="0.35">
      <c r="A4535" t="s">
        <v>6662</v>
      </c>
      <c r="B4535" s="7">
        <v>46152</v>
      </c>
      <c r="C4535" t="s">
        <v>6663</v>
      </c>
      <c r="D4535" t="s">
        <v>235</v>
      </c>
      <c r="E4535" t="s">
        <v>25</v>
      </c>
      <c r="F4535">
        <v>32</v>
      </c>
      <c r="G4535" t="s">
        <v>87</v>
      </c>
      <c r="H4535" t="s">
        <v>88</v>
      </c>
      <c r="I4535" t="s">
        <v>67</v>
      </c>
      <c r="J4535" t="s">
        <v>68</v>
      </c>
      <c r="K4535" t="s">
        <v>42</v>
      </c>
      <c r="L4535" t="s">
        <v>43</v>
      </c>
      <c r="M4535">
        <v>2</v>
      </c>
      <c r="N4535" s="2">
        <v>799</v>
      </c>
      <c r="O4535" s="3">
        <v>0</v>
      </c>
      <c r="P4535" s="2">
        <v>720</v>
      </c>
      <c r="Q4535" t="s">
        <v>123</v>
      </c>
      <c r="R4535" t="s">
        <v>33</v>
      </c>
      <c r="S4535" t="s">
        <v>57</v>
      </c>
      <c r="T4535" s="4">
        <v>3</v>
      </c>
      <c r="U4535" s="11">
        <f t="shared" si="70"/>
        <v>1598</v>
      </c>
      <c r="V4535" s="11">
        <f>tbl_EcommerceSales[[#This Row],[Gross_Sales]]*tbl_EcommerceSales[[#This Row],[Discount]]</f>
        <v>0</v>
      </c>
      <c r="W4535" s="11">
        <f>tbl_EcommerceSales[[#This Row],[Gross_Sales]]-tbl_EcommerceSales[[#This Row],[Discount_Amount]]</f>
        <v>1598</v>
      </c>
      <c r="X4535" s="11">
        <f>tbl_EcommerceSales[[#This Row],[Quantity]] * _xlfn.XLOOKUP(tbl_EcommerceSales[[#This Row],[Product_ID]], Product_Master!A:A, Product_Master!F:F)</f>
        <v>720</v>
      </c>
      <c r="Y4535" s="11">
        <f>tbl_EcommerceSales[[#This Row],[Net_Revenue]]-tbl_EcommerceSales[[#This Row],[Total_Cost]]</f>
        <v>878</v>
      </c>
      <c r="Z4535" s="9">
        <f>IFERROR(#REF!/tbl_EcommerceSales[[#This Row],[Total_Cost]], 0)</f>
        <v>0</v>
      </c>
      <c r="AA4535" t="str">
        <f>TEXT(tbl_EcommerceSales[[#This Row],[Order_Date]],"mmm")</f>
        <v>May</v>
      </c>
      <c r="AB4535">
        <f>YEAR(tbl_EcommerceSales[[#This Row],[Order_Date]])</f>
        <v>2026</v>
      </c>
      <c r="AC4535" t="str">
        <f>IF(tbl_EcommerceSales[[#This Row],[Age]]&lt;18,"Under 18",IF(tbl_EcommerceSales[[#This Row],[Age]]&lt;=25,"18-25",IF(tbl_EcommerceSales[[#This Row],[Age]]&lt;=35,"26-35",IF(tbl_EcommerceSales[[#This Row],[Age]]&lt;=45,"36-45",IF(tbl_EcommerceSales[[#This Row],[Age]]&lt;=55,"46-55","56+")))))</f>
        <v>26-35</v>
      </c>
    </row>
    <row r="4536" spans="1:29" x14ac:dyDescent="0.35">
      <c r="A4536" t="s">
        <v>6664</v>
      </c>
      <c r="B4536" s="7">
        <v>46152</v>
      </c>
      <c r="C4536" t="s">
        <v>3327</v>
      </c>
      <c r="D4536" t="s">
        <v>79</v>
      </c>
      <c r="E4536" t="s">
        <v>48</v>
      </c>
      <c r="F4536">
        <v>26</v>
      </c>
      <c r="G4536" t="s">
        <v>61</v>
      </c>
      <c r="H4536" t="s">
        <v>27</v>
      </c>
      <c r="I4536" t="s">
        <v>80</v>
      </c>
      <c r="J4536" t="s">
        <v>81</v>
      </c>
      <c r="K4536" t="s">
        <v>82</v>
      </c>
      <c r="L4536" t="s">
        <v>83</v>
      </c>
      <c r="M4536">
        <v>2</v>
      </c>
      <c r="N4536" s="2">
        <v>2499</v>
      </c>
      <c r="O4536" s="3">
        <v>0.15</v>
      </c>
      <c r="P4536" s="2">
        <v>3100</v>
      </c>
      <c r="Q4536" t="s">
        <v>44</v>
      </c>
      <c r="R4536" t="s">
        <v>33</v>
      </c>
      <c r="S4536" t="s">
        <v>34</v>
      </c>
      <c r="T4536" s="4">
        <v>5</v>
      </c>
      <c r="U4536" s="11">
        <f t="shared" si="70"/>
        <v>4998</v>
      </c>
      <c r="V4536" s="11">
        <f>tbl_EcommerceSales[[#This Row],[Gross_Sales]]*tbl_EcommerceSales[[#This Row],[Discount]]</f>
        <v>749.69999999999993</v>
      </c>
      <c r="W4536" s="11">
        <f>tbl_EcommerceSales[[#This Row],[Gross_Sales]]-tbl_EcommerceSales[[#This Row],[Discount_Amount]]</f>
        <v>4248.3</v>
      </c>
      <c r="X4536" s="11">
        <f>tbl_EcommerceSales[[#This Row],[Quantity]] * _xlfn.XLOOKUP(tbl_EcommerceSales[[#This Row],[Product_ID]], Product_Master!A:A, Product_Master!F:F)</f>
        <v>3100</v>
      </c>
      <c r="Y4536" s="11">
        <f>tbl_EcommerceSales[[#This Row],[Net_Revenue]]-tbl_EcommerceSales[[#This Row],[Total_Cost]]</f>
        <v>1148.3000000000002</v>
      </c>
      <c r="Z4536" s="9">
        <f>IFERROR(#REF!/tbl_EcommerceSales[[#This Row],[Total_Cost]], 0)</f>
        <v>0</v>
      </c>
      <c r="AA4536" t="str">
        <f>TEXT(tbl_EcommerceSales[[#This Row],[Order_Date]],"mmm")</f>
        <v>May</v>
      </c>
      <c r="AB4536">
        <f>YEAR(tbl_EcommerceSales[[#This Row],[Order_Date]])</f>
        <v>2026</v>
      </c>
      <c r="AC4536" t="str">
        <f>IF(tbl_EcommerceSales[[#This Row],[Age]]&lt;18,"Under 18",IF(tbl_EcommerceSales[[#This Row],[Age]]&lt;=25,"18-25",IF(tbl_EcommerceSales[[#This Row],[Age]]&lt;=35,"26-35",IF(tbl_EcommerceSales[[#This Row],[Age]]&lt;=45,"36-45",IF(tbl_EcommerceSales[[#This Row],[Age]]&lt;=55,"46-55","56+")))))</f>
        <v>26-35</v>
      </c>
    </row>
    <row r="4537" spans="1:29" x14ac:dyDescent="0.35">
      <c r="A4537" t="s">
        <v>6665</v>
      </c>
      <c r="B4537" s="7">
        <v>46153</v>
      </c>
      <c r="C4537" t="s">
        <v>512</v>
      </c>
      <c r="D4537" t="s">
        <v>47</v>
      </c>
      <c r="E4537" t="s">
        <v>48</v>
      </c>
      <c r="F4537">
        <v>47</v>
      </c>
      <c r="G4537" t="s">
        <v>174</v>
      </c>
      <c r="H4537" t="s">
        <v>39</v>
      </c>
      <c r="I4537" t="s">
        <v>89</v>
      </c>
      <c r="J4537" t="s">
        <v>90</v>
      </c>
      <c r="K4537" t="s">
        <v>91</v>
      </c>
      <c r="L4537" t="s">
        <v>92</v>
      </c>
      <c r="M4537">
        <v>1</v>
      </c>
      <c r="N4537" s="2">
        <v>599</v>
      </c>
      <c r="O4537" s="3">
        <v>0.05</v>
      </c>
      <c r="P4537" s="2">
        <v>260</v>
      </c>
      <c r="Q4537" t="s">
        <v>32</v>
      </c>
      <c r="R4537" t="s">
        <v>33</v>
      </c>
      <c r="S4537" t="s">
        <v>57</v>
      </c>
      <c r="T4537" s="4">
        <v>5</v>
      </c>
      <c r="U4537" s="11">
        <f t="shared" si="70"/>
        <v>599</v>
      </c>
      <c r="V4537" s="11">
        <f>tbl_EcommerceSales[[#This Row],[Gross_Sales]]*tbl_EcommerceSales[[#This Row],[Discount]]</f>
        <v>29.950000000000003</v>
      </c>
      <c r="W4537" s="11">
        <f>tbl_EcommerceSales[[#This Row],[Gross_Sales]]-tbl_EcommerceSales[[#This Row],[Discount_Amount]]</f>
        <v>569.04999999999995</v>
      </c>
      <c r="X4537" s="11">
        <f>tbl_EcommerceSales[[#This Row],[Quantity]] * _xlfn.XLOOKUP(tbl_EcommerceSales[[#This Row],[Product_ID]], Product_Master!A:A, Product_Master!F:F)</f>
        <v>260</v>
      </c>
      <c r="Y4537" s="11">
        <f>tbl_EcommerceSales[[#This Row],[Net_Revenue]]-tbl_EcommerceSales[[#This Row],[Total_Cost]]</f>
        <v>309.04999999999995</v>
      </c>
      <c r="Z4537" s="9">
        <f>IFERROR(#REF!/tbl_EcommerceSales[[#This Row],[Total_Cost]], 0)</f>
        <v>0</v>
      </c>
      <c r="AA4537" t="str">
        <f>TEXT(tbl_EcommerceSales[[#This Row],[Order_Date]],"mmm")</f>
        <v>May</v>
      </c>
      <c r="AB4537">
        <f>YEAR(tbl_EcommerceSales[[#This Row],[Order_Date]])</f>
        <v>2026</v>
      </c>
      <c r="AC4537" t="str">
        <f>IF(tbl_EcommerceSales[[#This Row],[Age]]&lt;18,"Under 18",IF(tbl_EcommerceSales[[#This Row],[Age]]&lt;=25,"18-25",IF(tbl_EcommerceSales[[#This Row],[Age]]&lt;=35,"26-35",IF(tbl_EcommerceSales[[#This Row],[Age]]&lt;=45,"36-45",IF(tbl_EcommerceSales[[#This Row],[Age]]&lt;=55,"46-55","56+")))))</f>
        <v>46-55</v>
      </c>
    </row>
    <row r="4538" spans="1:29" x14ac:dyDescent="0.35">
      <c r="A4538" t="s">
        <v>6666</v>
      </c>
      <c r="B4538" s="7">
        <v>46153</v>
      </c>
      <c r="C4538" t="s">
        <v>6667</v>
      </c>
      <c r="D4538" t="s">
        <v>148</v>
      </c>
      <c r="E4538" t="s">
        <v>25</v>
      </c>
      <c r="F4538">
        <v>32</v>
      </c>
      <c r="G4538" t="s">
        <v>71</v>
      </c>
      <c r="H4538" t="s">
        <v>72</v>
      </c>
      <c r="I4538" t="s">
        <v>200</v>
      </c>
      <c r="J4538" t="s">
        <v>201</v>
      </c>
      <c r="K4538" t="s">
        <v>91</v>
      </c>
      <c r="L4538" t="s">
        <v>202</v>
      </c>
      <c r="M4538">
        <v>2</v>
      </c>
      <c r="N4538" s="2">
        <v>899</v>
      </c>
      <c r="O4538" s="3">
        <v>0.1</v>
      </c>
      <c r="P4538" s="2">
        <v>840</v>
      </c>
      <c r="Q4538" t="s">
        <v>156</v>
      </c>
      <c r="R4538" t="s">
        <v>33</v>
      </c>
      <c r="S4538" t="s">
        <v>57</v>
      </c>
      <c r="T4538" s="4">
        <v>5</v>
      </c>
      <c r="U4538" s="11">
        <f t="shared" si="70"/>
        <v>1798</v>
      </c>
      <c r="V4538" s="11">
        <f>tbl_EcommerceSales[[#This Row],[Gross_Sales]]*tbl_EcommerceSales[[#This Row],[Discount]]</f>
        <v>179.8</v>
      </c>
      <c r="W4538" s="11">
        <f>tbl_EcommerceSales[[#This Row],[Gross_Sales]]-tbl_EcommerceSales[[#This Row],[Discount_Amount]]</f>
        <v>1618.2</v>
      </c>
      <c r="X4538" s="11">
        <f>tbl_EcommerceSales[[#This Row],[Quantity]] * _xlfn.XLOOKUP(tbl_EcommerceSales[[#This Row],[Product_ID]], Product_Master!A:A, Product_Master!F:F)</f>
        <v>840</v>
      </c>
      <c r="Y4538" s="11">
        <f>tbl_EcommerceSales[[#This Row],[Net_Revenue]]-tbl_EcommerceSales[[#This Row],[Total_Cost]]</f>
        <v>778.2</v>
      </c>
      <c r="Z4538" s="9">
        <f>IFERROR(#REF!/tbl_EcommerceSales[[#This Row],[Total_Cost]], 0)</f>
        <v>0</v>
      </c>
      <c r="AA4538" t="str">
        <f>TEXT(tbl_EcommerceSales[[#This Row],[Order_Date]],"mmm")</f>
        <v>May</v>
      </c>
      <c r="AB4538">
        <f>YEAR(tbl_EcommerceSales[[#This Row],[Order_Date]])</f>
        <v>2026</v>
      </c>
      <c r="AC4538" t="str">
        <f>IF(tbl_EcommerceSales[[#This Row],[Age]]&lt;18,"Under 18",IF(tbl_EcommerceSales[[#This Row],[Age]]&lt;=25,"18-25",IF(tbl_EcommerceSales[[#This Row],[Age]]&lt;=35,"26-35",IF(tbl_EcommerceSales[[#This Row],[Age]]&lt;=45,"36-45",IF(tbl_EcommerceSales[[#This Row],[Age]]&lt;=55,"46-55","56+")))))</f>
        <v>26-35</v>
      </c>
    </row>
    <row r="4539" spans="1:29" x14ac:dyDescent="0.35">
      <c r="A4539" t="s">
        <v>6668</v>
      </c>
      <c r="B4539" s="7">
        <v>46153</v>
      </c>
      <c r="C4539" t="s">
        <v>548</v>
      </c>
      <c r="D4539" t="s">
        <v>305</v>
      </c>
      <c r="E4539" t="s">
        <v>25</v>
      </c>
      <c r="F4539">
        <v>43</v>
      </c>
      <c r="G4539" t="s">
        <v>155</v>
      </c>
      <c r="H4539" t="s">
        <v>88</v>
      </c>
      <c r="I4539" t="s">
        <v>40</v>
      </c>
      <c r="J4539" t="s">
        <v>41</v>
      </c>
      <c r="K4539" t="s">
        <v>42</v>
      </c>
      <c r="L4539" t="s">
        <v>43</v>
      </c>
      <c r="M4539">
        <v>1</v>
      </c>
      <c r="N4539" s="2">
        <v>699</v>
      </c>
      <c r="O4539" s="3">
        <v>0.05</v>
      </c>
      <c r="P4539" s="2">
        <v>310</v>
      </c>
      <c r="Q4539" t="s">
        <v>32</v>
      </c>
      <c r="R4539" t="s">
        <v>33</v>
      </c>
      <c r="S4539" t="s">
        <v>57</v>
      </c>
      <c r="T4539" s="4">
        <v>5</v>
      </c>
      <c r="U4539" s="11">
        <f t="shared" si="70"/>
        <v>699</v>
      </c>
      <c r="V4539" s="11">
        <f>tbl_EcommerceSales[[#This Row],[Gross_Sales]]*tbl_EcommerceSales[[#This Row],[Discount]]</f>
        <v>34.950000000000003</v>
      </c>
      <c r="W4539" s="11">
        <f>tbl_EcommerceSales[[#This Row],[Gross_Sales]]-tbl_EcommerceSales[[#This Row],[Discount_Amount]]</f>
        <v>664.05</v>
      </c>
      <c r="X4539" s="11">
        <f>tbl_EcommerceSales[[#This Row],[Quantity]] * _xlfn.XLOOKUP(tbl_EcommerceSales[[#This Row],[Product_ID]], Product_Master!A:A, Product_Master!F:F)</f>
        <v>310</v>
      </c>
      <c r="Y4539" s="11">
        <f>tbl_EcommerceSales[[#This Row],[Net_Revenue]]-tbl_EcommerceSales[[#This Row],[Total_Cost]]</f>
        <v>354.04999999999995</v>
      </c>
      <c r="Z4539" s="9">
        <f>IFERROR(#REF!/tbl_EcommerceSales[[#This Row],[Total_Cost]], 0)</f>
        <v>0</v>
      </c>
      <c r="AA4539" t="str">
        <f>TEXT(tbl_EcommerceSales[[#This Row],[Order_Date]],"mmm")</f>
        <v>May</v>
      </c>
      <c r="AB4539">
        <f>YEAR(tbl_EcommerceSales[[#This Row],[Order_Date]])</f>
        <v>2026</v>
      </c>
      <c r="AC4539" t="str">
        <f>IF(tbl_EcommerceSales[[#This Row],[Age]]&lt;18,"Under 18",IF(tbl_EcommerceSales[[#This Row],[Age]]&lt;=25,"18-25",IF(tbl_EcommerceSales[[#This Row],[Age]]&lt;=35,"26-35",IF(tbl_EcommerceSales[[#This Row],[Age]]&lt;=45,"36-45",IF(tbl_EcommerceSales[[#This Row],[Age]]&lt;=55,"46-55","56+")))))</f>
        <v>36-45</v>
      </c>
    </row>
    <row r="4540" spans="1:29" x14ac:dyDescent="0.35">
      <c r="A4540" t="s">
        <v>6669</v>
      </c>
      <c r="B4540" s="7">
        <v>46153</v>
      </c>
      <c r="C4540" t="s">
        <v>3839</v>
      </c>
      <c r="D4540" t="s">
        <v>79</v>
      </c>
      <c r="E4540" t="s">
        <v>25</v>
      </c>
      <c r="F4540">
        <v>39</v>
      </c>
      <c r="G4540" t="s">
        <v>122</v>
      </c>
      <c r="H4540" t="s">
        <v>72</v>
      </c>
      <c r="I4540" t="s">
        <v>349</v>
      </c>
      <c r="J4540" t="s">
        <v>350</v>
      </c>
      <c r="K4540" t="s">
        <v>82</v>
      </c>
      <c r="L4540" t="s">
        <v>238</v>
      </c>
      <c r="M4540">
        <v>1</v>
      </c>
      <c r="N4540" s="2">
        <v>1599</v>
      </c>
      <c r="O4540" s="3">
        <v>0.15</v>
      </c>
      <c r="P4540" s="2">
        <v>920</v>
      </c>
      <c r="Q4540" t="s">
        <v>44</v>
      </c>
      <c r="R4540" t="s">
        <v>162</v>
      </c>
      <c r="S4540" t="s">
        <v>57</v>
      </c>
      <c r="T4540" s="4"/>
      <c r="U4540" s="11">
        <f t="shared" si="70"/>
        <v>1599</v>
      </c>
      <c r="V4540" s="11">
        <f>tbl_EcommerceSales[[#This Row],[Gross_Sales]]*tbl_EcommerceSales[[#This Row],[Discount]]</f>
        <v>239.85</v>
      </c>
      <c r="W4540" s="11">
        <f>tbl_EcommerceSales[[#This Row],[Gross_Sales]]-tbl_EcommerceSales[[#This Row],[Discount_Amount]]</f>
        <v>1359.15</v>
      </c>
      <c r="X4540" s="11">
        <f>tbl_EcommerceSales[[#This Row],[Quantity]] * _xlfn.XLOOKUP(tbl_EcommerceSales[[#This Row],[Product_ID]], Product_Master!A:A, Product_Master!F:F)</f>
        <v>920</v>
      </c>
      <c r="Y4540" s="11">
        <f>tbl_EcommerceSales[[#This Row],[Net_Revenue]]-tbl_EcommerceSales[[#This Row],[Total_Cost]]</f>
        <v>439.15000000000009</v>
      </c>
      <c r="Z4540" s="9">
        <f>IFERROR(#REF!/tbl_EcommerceSales[[#This Row],[Total_Cost]], 0)</f>
        <v>0</v>
      </c>
      <c r="AA4540" t="str">
        <f>TEXT(tbl_EcommerceSales[[#This Row],[Order_Date]],"mmm")</f>
        <v>May</v>
      </c>
      <c r="AB4540">
        <f>YEAR(tbl_EcommerceSales[[#This Row],[Order_Date]])</f>
        <v>2026</v>
      </c>
      <c r="AC4540" t="str">
        <f>IF(tbl_EcommerceSales[[#This Row],[Age]]&lt;18,"Under 18",IF(tbl_EcommerceSales[[#This Row],[Age]]&lt;=25,"18-25",IF(tbl_EcommerceSales[[#This Row],[Age]]&lt;=35,"26-35",IF(tbl_EcommerceSales[[#This Row],[Age]]&lt;=45,"36-45",IF(tbl_EcommerceSales[[#This Row],[Age]]&lt;=55,"46-55","56+")))))</f>
        <v>36-45</v>
      </c>
    </row>
    <row r="4541" spans="1:29" x14ac:dyDescent="0.35">
      <c r="A4541" t="s">
        <v>6670</v>
      </c>
      <c r="B4541" s="7">
        <v>46153</v>
      </c>
      <c r="C4541" t="s">
        <v>6671</v>
      </c>
      <c r="D4541" t="s">
        <v>139</v>
      </c>
      <c r="E4541" t="s">
        <v>48</v>
      </c>
      <c r="F4541">
        <v>38</v>
      </c>
      <c r="G4541" t="s">
        <v>52</v>
      </c>
      <c r="H4541" t="s">
        <v>27</v>
      </c>
      <c r="I4541" t="s">
        <v>206</v>
      </c>
      <c r="J4541" t="s">
        <v>207</v>
      </c>
      <c r="K4541" t="s">
        <v>177</v>
      </c>
      <c r="L4541" t="s">
        <v>208</v>
      </c>
      <c r="M4541">
        <v>3</v>
      </c>
      <c r="N4541" s="2">
        <v>2199</v>
      </c>
      <c r="O4541" s="3">
        <v>0.2</v>
      </c>
      <c r="P4541" s="2">
        <v>3750</v>
      </c>
      <c r="Q4541" t="s">
        <v>76</v>
      </c>
      <c r="R4541" t="s">
        <v>33</v>
      </c>
      <c r="S4541" t="s">
        <v>34</v>
      </c>
      <c r="T4541" s="4">
        <v>2</v>
      </c>
      <c r="U4541" s="11">
        <f t="shared" si="70"/>
        <v>6597</v>
      </c>
      <c r="V4541" s="11">
        <f>tbl_EcommerceSales[[#This Row],[Gross_Sales]]*tbl_EcommerceSales[[#This Row],[Discount]]</f>
        <v>1319.4</v>
      </c>
      <c r="W4541" s="11">
        <f>tbl_EcommerceSales[[#This Row],[Gross_Sales]]-tbl_EcommerceSales[[#This Row],[Discount_Amount]]</f>
        <v>5277.6</v>
      </c>
      <c r="X4541" s="11">
        <f>tbl_EcommerceSales[[#This Row],[Quantity]] * _xlfn.XLOOKUP(tbl_EcommerceSales[[#This Row],[Product_ID]], Product_Master!A:A, Product_Master!F:F)</f>
        <v>3750</v>
      </c>
      <c r="Y4541" s="11">
        <f>tbl_EcommerceSales[[#This Row],[Net_Revenue]]-tbl_EcommerceSales[[#This Row],[Total_Cost]]</f>
        <v>1527.6000000000004</v>
      </c>
      <c r="Z4541" s="9">
        <f>IFERROR(#REF!/tbl_EcommerceSales[[#This Row],[Total_Cost]], 0)</f>
        <v>0</v>
      </c>
      <c r="AA4541" t="str">
        <f>TEXT(tbl_EcommerceSales[[#This Row],[Order_Date]],"mmm")</f>
        <v>May</v>
      </c>
      <c r="AB4541">
        <f>YEAR(tbl_EcommerceSales[[#This Row],[Order_Date]])</f>
        <v>2026</v>
      </c>
      <c r="AC4541" t="str">
        <f>IF(tbl_EcommerceSales[[#This Row],[Age]]&lt;18,"Under 18",IF(tbl_EcommerceSales[[#This Row],[Age]]&lt;=25,"18-25",IF(tbl_EcommerceSales[[#This Row],[Age]]&lt;=35,"26-35",IF(tbl_EcommerceSales[[#This Row],[Age]]&lt;=45,"36-45",IF(tbl_EcommerceSales[[#This Row],[Age]]&lt;=55,"46-55","56+")))))</f>
        <v>36-45</v>
      </c>
    </row>
    <row r="4542" spans="1:29" x14ac:dyDescent="0.35">
      <c r="A4542" t="s">
        <v>6672</v>
      </c>
      <c r="B4542" s="7">
        <v>46153</v>
      </c>
      <c r="C4542" t="s">
        <v>2431</v>
      </c>
      <c r="D4542" t="s">
        <v>227</v>
      </c>
      <c r="E4542" t="s">
        <v>48</v>
      </c>
      <c r="F4542">
        <v>38</v>
      </c>
      <c r="G4542" t="s">
        <v>38</v>
      </c>
      <c r="H4542" t="s">
        <v>39</v>
      </c>
      <c r="I4542" t="s">
        <v>165</v>
      </c>
      <c r="J4542" t="s">
        <v>166</v>
      </c>
      <c r="K4542" t="s">
        <v>42</v>
      </c>
      <c r="L4542" t="s">
        <v>167</v>
      </c>
      <c r="M4542">
        <v>1</v>
      </c>
      <c r="N4542" s="2">
        <v>1799</v>
      </c>
      <c r="O4542" s="3">
        <v>0.05</v>
      </c>
      <c r="P4542" s="2">
        <v>900</v>
      </c>
      <c r="Q4542" t="s">
        <v>32</v>
      </c>
      <c r="R4542" t="s">
        <v>33</v>
      </c>
      <c r="S4542" t="s">
        <v>34</v>
      </c>
      <c r="T4542" s="4">
        <v>4</v>
      </c>
      <c r="U4542" s="11">
        <f t="shared" si="70"/>
        <v>1799</v>
      </c>
      <c r="V4542" s="11">
        <f>tbl_EcommerceSales[[#This Row],[Gross_Sales]]*tbl_EcommerceSales[[#This Row],[Discount]]</f>
        <v>89.95</v>
      </c>
      <c r="W4542" s="11">
        <f>tbl_EcommerceSales[[#This Row],[Gross_Sales]]-tbl_EcommerceSales[[#This Row],[Discount_Amount]]</f>
        <v>1709.05</v>
      </c>
      <c r="X4542" s="11">
        <f>tbl_EcommerceSales[[#This Row],[Quantity]] * _xlfn.XLOOKUP(tbl_EcommerceSales[[#This Row],[Product_ID]], Product_Master!A:A, Product_Master!F:F)</f>
        <v>900</v>
      </c>
      <c r="Y4542" s="11">
        <f>tbl_EcommerceSales[[#This Row],[Net_Revenue]]-tbl_EcommerceSales[[#This Row],[Total_Cost]]</f>
        <v>809.05</v>
      </c>
      <c r="Z4542" s="9">
        <f>IFERROR(#REF!/tbl_EcommerceSales[[#This Row],[Total_Cost]], 0)</f>
        <v>0</v>
      </c>
      <c r="AA4542" t="str">
        <f>TEXT(tbl_EcommerceSales[[#This Row],[Order_Date]],"mmm")</f>
        <v>May</v>
      </c>
      <c r="AB4542">
        <f>YEAR(tbl_EcommerceSales[[#This Row],[Order_Date]])</f>
        <v>2026</v>
      </c>
      <c r="AC4542" t="str">
        <f>IF(tbl_EcommerceSales[[#This Row],[Age]]&lt;18,"Under 18",IF(tbl_EcommerceSales[[#This Row],[Age]]&lt;=25,"18-25",IF(tbl_EcommerceSales[[#This Row],[Age]]&lt;=35,"26-35",IF(tbl_EcommerceSales[[#This Row],[Age]]&lt;=45,"36-45",IF(tbl_EcommerceSales[[#This Row],[Age]]&lt;=55,"46-55","56+")))))</f>
        <v>36-45</v>
      </c>
    </row>
    <row r="4543" spans="1:29" x14ac:dyDescent="0.35">
      <c r="A4543" t="s">
        <v>6673</v>
      </c>
      <c r="B4543" s="7">
        <v>46153</v>
      </c>
      <c r="C4543" t="s">
        <v>6674</v>
      </c>
      <c r="D4543" t="s">
        <v>342</v>
      </c>
      <c r="E4543" t="s">
        <v>48</v>
      </c>
      <c r="F4543">
        <v>25</v>
      </c>
      <c r="G4543" t="s">
        <v>52</v>
      </c>
      <c r="H4543" t="s">
        <v>27</v>
      </c>
      <c r="I4543" t="s">
        <v>53</v>
      </c>
      <c r="J4543" t="s">
        <v>54</v>
      </c>
      <c r="K4543" t="s">
        <v>55</v>
      </c>
      <c r="L4543" t="s">
        <v>56</v>
      </c>
      <c r="M4543">
        <v>2</v>
      </c>
      <c r="N4543" s="2">
        <v>799</v>
      </c>
      <c r="O4543" s="3">
        <v>0.05</v>
      </c>
      <c r="P4543" s="2">
        <v>780</v>
      </c>
      <c r="Q4543" t="s">
        <v>123</v>
      </c>
      <c r="R4543" t="s">
        <v>33</v>
      </c>
      <c r="S4543" t="s">
        <v>34</v>
      </c>
      <c r="T4543" s="4">
        <v>1</v>
      </c>
      <c r="U4543" s="11">
        <f t="shared" si="70"/>
        <v>1598</v>
      </c>
      <c r="V4543" s="11">
        <f>tbl_EcommerceSales[[#This Row],[Gross_Sales]]*tbl_EcommerceSales[[#This Row],[Discount]]</f>
        <v>79.900000000000006</v>
      </c>
      <c r="W4543" s="11">
        <f>tbl_EcommerceSales[[#This Row],[Gross_Sales]]-tbl_EcommerceSales[[#This Row],[Discount_Amount]]</f>
        <v>1518.1</v>
      </c>
      <c r="X4543" s="11">
        <f>tbl_EcommerceSales[[#This Row],[Quantity]] * _xlfn.XLOOKUP(tbl_EcommerceSales[[#This Row],[Product_ID]], Product_Master!A:A, Product_Master!F:F)</f>
        <v>780</v>
      </c>
      <c r="Y4543" s="11">
        <f>tbl_EcommerceSales[[#This Row],[Net_Revenue]]-tbl_EcommerceSales[[#This Row],[Total_Cost]]</f>
        <v>738.09999999999991</v>
      </c>
      <c r="Z4543" s="9">
        <f>IFERROR(#REF!/tbl_EcommerceSales[[#This Row],[Total_Cost]], 0)</f>
        <v>0</v>
      </c>
      <c r="AA4543" t="str">
        <f>TEXT(tbl_EcommerceSales[[#This Row],[Order_Date]],"mmm")</f>
        <v>May</v>
      </c>
      <c r="AB4543">
        <f>YEAR(tbl_EcommerceSales[[#This Row],[Order_Date]])</f>
        <v>2026</v>
      </c>
      <c r="AC4543" t="str">
        <f>IF(tbl_EcommerceSales[[#This Row],[Age]]&lt;18,"Under 18",IF(tbl_EcommerceSales[[#This Row],[Age]]&lt;=25,"18-25",IF(tbl_EcommerceSales[[#This Row],[Age]]&lt;=35,"26-35",IF(tbl_EcommerceSales[[#This Row],[Age]]&lt;=45,"36-45",IF(tbl_EcommerceSales[[#This Row],[Age]]&lt;=55,"46-55","56+")))))</f>
        <v>18-25</v>
      </c>
    </row>
    <row r="4544" spans="1:29" x14ac:dyDescent="0.35">
      <c r="A4544" t="s">
        <v>6675</v>
      </c>
      <c r="B4544" s="7">
        <v>46154</v>
      </c>
      <c r="C4544" t="s">
        <v>1602</v>
      </c>
      <c r="D4544" t="s">
        <v>254</v>
      </c>
      <c r="E4544" t="s">
        <v>48</v>
      </c>
      <c r="F4544">
        <v>18</v>
      </c>
      <c r="G4544" t="s">
        <v>246</v>
      </c>
      <c r="H4544" t="s">
        <v>27</v>
      </c>
      <c r="I4544" t="s">
        <v>117</v>
      </c>
      <c r="J4544" t="s">
        <v>118</v>
      </c>
      <c r="K4544" t="s">
        <v>82</v>
      </c>
      <c r="L4544" t="s">
        <v>119</v>
      </c>
      <c r="M4544">
        <v>1</v>
      </c>
      <c r="N4544" s="2">
        <v>3299</v>
      </c>
      <c r="O4544" s="3">
        <v>0.1</v>
      </c>
      <c r="P4544" s="2">
        <v>2100</v>
      </c>
      <c r="Q4544" t="s">
        <v>319</v>
      </c>
      <c r="R4544" t="s">
        <v>162</v>
      </c>
      <c r="S4544" t="s">
        <v>57</v>
      </c>
      <c r="T4544" s="4"/>
      <c r="U4544" s="11">
        <f t="shared" si="70"/>
        <v>3299</v>
      </c>
      <c r="V4544" s="11">
        <f>tbl_EcommerceSales[[#This Row],[Gross_Sales]]*tbl_EcommerceSales[[#This Row],[Discount]]</f>
        <v>329.90000000000003</v>
      </c>
      <c r="W4544" s="11">
        <f>tbl_EcommerceSales[[#This Row],[Gross_Sales]]-tbl_EcommerceSales[[#This Row],[Discount_Amount]]</f>
        <v>2969.1</v>
      </c>
      <c r="X4544" s="11">
        <f>tbl_EcommerceSales[[#This Row],[Quantity]] * _xlfn.XLOOKUP(tbl_EcommerceSales[[#This Row],[Product_ID]], Product_Master!A:A, Product_Master!F:F)</f>
        <v>2100</v>
      </c>
      <c r="Y4544" s="11">
        <f>tbl_EcommerceSales[[#This Row],[Net_Revenue]]-tbl_EcommerceSales[[#This Row],[Total_Cost]]</f>
        <v>869.09999999999991</v>
      </c>
      <c r="Z4544" s="9">
        <f>IFERROR(#REF!/tbl_EcommerceSales[[#This Row],[Total_Cost]], 0)</f>
        <v>0</v>
      </c>
      <c r="AA4544" t="str">
        <f>TEXT(tbl_EcommerceSales[[#This Row],[Order_Date]],"mmm")</f>
        <v>May</v>
      </c>
      <c r="AB4544">
        <f>YEAR(tbl_EcommerceSales[[#This Row],[Order_Date]])</f>
        <v>2026</v>
      </c>
      <c r="AC4544" t="str">
        <f>IF(tbl_EcommerceSales[[#This Row],[Age]]&lt;18,"Under 18",IF(tbl_EcommerceSales[[#This Row],[Age]]&lt;=25,"18-25",IF(tbl_EcommerceSales[[#This Row],[Age]]&lt;=35,"26-35",IF(tbl_EcommerceSales[[#This Row],[Age]]&lt;=45,"36-45",IF(tbl_EcommerceSales[[#This Row],[Age]]&lt;=55,"46-55","56+")))))</f>
        <v>18-25</v>
      </c>
    </row>
    <row r="4545" spans="1:29" x14ac:dyDescent="0.35">
      <c r="A4545" t="s">
        <v>6676</v>
      </c>
      <c r="B4545" s="7">
        <v>46154</v>
      </c>
      <c r="C4545" t="s">
        <v>2231</v>
      </c>
      <c r="D4545" t="s">
        <v>205</v>
      </c>
      <c r="E4545" t="s">
        <v>25</v>
      </c>
      <c r="F4545">
        <v>18</v>
      </c>
      <c r="G4545" t="s">
        <v>99</v>
      </c>
      <c r="H4545" t="s">
        <v>88</v>
      </c>
      <c r="I4545" t="s">
        <v>80</v>
      </c>
      <c r="J4545" t="s">
        <v>81</v>
      </c>
      <c r="K4545" t="s">
        <v>82</v>
      </c>
      <c r="L4545" t="s">
        <v>83</v>
      </c>
      <c r="M4545">
        <v>4</v>
      </c>
      <c r="N4545" s="2">
        <v>2499</v>
      </c>
      <c r="O4545" s="3">
        <v>0.05</v>
      </c>
      <c r="P4545" s="2">
        <v>6200</v>
      </c>
      <c r="Q4545" t="s">
        <v>32</v>
      </c>
      <c r="R4545" t="s">
        <v>33</v>
      </c>
      <c r="S4545" t="s">
        <v>57</v>
      </c>
      <c r="T4545" s="4">
        <v>4</v>
      </c>
      <c r="U4545" s="11">
        <f t="shared" si="70"/>
        <v>9996</v>
      </c>
      <c r="V4545" s="11">
        <f>tbl_EcommerceSales[[#This Row],[Gross_Sales]]*tbl_EcommerceSales[[#This Row],[Discount]]</f>
        <v>499.8</v>
      </c>
      <c r="W4545" s="11">
        <f>tbl_EcommerceSales[[#This Row],[Gross_Sales]]-tbl_EcommerceSales[[#This Row],[Discount_Amount]]</f>
        <v>9496.2000000000007</v>
      </c>
      <c r="X4545" s="11">
        <f>tbl_EcommerceSales[[#This Row],[Quantity]] * _xlfn.XLOOKUP(tbl_EcommerceSales[[#This Row],[Product_ID]], Product_Master!A:A, Product_Master!F:F)</f>
        <v>6200</v>
      </c>
      <c r="Y4545" s="11">
        <f>tbl_EcommerceSales[[#This Row],[Net_Revenue]]-tbl_EcommerceSales[[#This Row],[Total_Cost]]</f>
        <v>3296.2000000000007</v>
      </c>
      <c r="Z4545" s="9">
        <f>IFERROR(#REF!/tbl_EcommerceSales[[#This Row],[Total_Cost]], 0)</f>
        <v>0</v>
      </c>
      <c r="AA4545" t="str">
        <f>TEXT(tbl_EcommerceSales[[#This Row],[Order_Date]],"mmm")</f>
        <v>May</v>
      </c>
      <c r="AB4545">
        <f>YEAR(tbl_EcommerceSales[[#This Row],[Order_Date]])</f>
        <v>2026</v>
      </c>
      <c r="AC4545" t="str">
        <f>IF(tbl_EcommerceSales[[#This Row],[Age]]&lt;18,"Under 18",IF(tbl_EcommerceSales[[#This Row],[Age]]&lt;=25,"18-25",IF(tbl_EcommerceSales[[#This Row],[Age]]&lt;=35,"26-35",IF(tbl_EcommerceSales[[#This Row],[Age]]&lt;=45,"36-45",IF(tbl_EcommerceSales[[#This Row],[Age]]&lt;=55,"46-55","56+")))))</f>
        <v>18-25</v>
      </c>
    </row>
    <row r="4546" spans="1:29" x14ac:dyDescent="0.35">
      <c r="A4546" t="s">
        <v>6677</v>
      </c>
      <c r="B4546" s="7">
        <v>46154</v>
      </c>
      <c r="C4546" t="s">
        <v>4074</v>
      </c>
      <c r="D4546" t="s">
        <v>170</v>
      </c>
      <c r="E4546" t="s">
        <v>25</v>
      </c>
      <c r="F4546">
        <v>31</v>
      </c>
      <c r="G4546" t="s">
        <v>71</v>
      </c>
      <c r="H4546" t="s">
        <v>72</v>
      </c>
      <c r="I4546" t="s">
        <v>117</v>
      </c>
      <c r="J4546" t="s">
        <v>118</v>
      </c>
      <c r="K4546" t="s">
        <v>82</v>
      </c>
      <c r="L4546" t="s">
        <v>119</v>
      </c>
      <c r="M4546">
        <v>2</v>
      </c>
      <c r="N4546" s="2">
        <v>3299</v>
      </c>
      <c r="O4546" s="3">
        <v>0.1</v>
      </c>
      <c r="P4546" s="2">
        <v>4200</v>
      </c>
      <c r="Q4546" t="s">
        <v>76</v>
      </c>
      <c r="R4546" t="s">
        <v>93</v>
      </c>
      <c r="S4546" t="s">
        <v>57</v>
      </c>
      <c r="T4546" s="4">
        <v>5</v>
      </c>
      <c r="U4546" s="11">
        <f t="shared" ref="U4546:U4609" si="71">M4546*N4546</f>
        <v>6598</v>
      </c>
      <c r="V4546" s="11">
        <f>tbl_EcommerceSales[[#This Row],[Gross_Sales]]*tbl_EcommerceSales[[#This Row],[Discount]]</f>
        <v>659.80000000000007</v>
      </c>
      <c r="W4546" s="11">
        <f>tbl_EcommerceSales[[#This Row],[Gross_Sales]]-tbl_EcommerceSales[[#This Row],[Discount_Amount]]</f>
        <v>5938.2</v>
      </c>
      <c r="X4546" s="11">
        <f>tbl_EcommerceSales[[#This Row],[Quantity]] * _xlfn.XLOOKUP(tbl_EcommerceSales[[#This Row],[Product_ID]], Product_Master!A:A, Product_Master!F:F)</f>
        <v>4200</v>
      </c>
      <c r="Y4546" s="11">
        <f>tbl_EcommerceSales[[#This Row],[Net_Revenue]]-tbl_EcommerceSales[[#This Row],[Total_Cost]]</f>
        <v>1738.1999999999998</v>
      </c>
      <c r="Z4546" s="9">
        <f>IFERROR(#REF!/tbl_EcommerceSales[[#This Row],[Total_Cost]], 0)</f>
        <v>0</v>
      </c>
      <c r="AA4546" t="str">
        <f>TEXT(tbl_EcommerceSales[[#This Row],[Order_Date]],"mmm")</f>
        <v>May</v>
      </c>
      <c r="AB4546">
        <f>YEAR(tbl_EcommerceSales[[#This Row],[Order_Date]])</f>
        <v>2026</v>
      </c>
      <c r="AC4546" t="str">
        <f>IF(tbl_EcommerceSales[[#This Row],[Age]]&lt;18,"Under 18",IF(tbl_EcommerceSales[[#This Row],[Age]]&lt;=25,"18-25",IF(tbl_EcommerceSales[[#This Row],[Age]]&lt;=35,"26-35",IF(tbl_EcommerceSales[[#This Row],[Age]]&lt;=45,"36-45",IF(tbl_EcommerceSales[[#This Row],[Age]]&lt;=55,"46-55","56+")))))</f>
        <v>26-35</v>
      </c>
    </row>
    <row r="4547" spans="1:29" x14ac:dyDescent="0.35">
      <c r="A4547" t="s">
        <v>6678</v>
      </c>
      <c r="B4547" s="7">
        <v>46154</v>
      </c>
      <c r="C4547" t="s">
        <v>6679</v>
      </c>
      <c r="D4547" t="s">
        <v>151</v>
      </c>
      <c r="E4547" t="s">
        <v>48</v>
      </c>
      <c r="F4547">
        <v>24</v>
      </c>
      <c r="G4547" t="s">
        <v>38</v>
      </c>
      <c r="H4547" t="s">
        <v>39</v>
      </c>
      <c r="I4547" t="s">
        <v>53</v>
      </c>
      <c r="J4547" t="s">
        <v>54</v>
      </c>
      <c r="K4547" t="s">
        <v>55</v>
      </c>
      <c r="L4547" t="s">
        <v>56</v>
      </c>
      <c r="M4547">
        <v>3</v>
      </c>
      <c r="N4547" s="2">
        <v>799</v>
      </c>
      <c r="O4547" s="3">
        <v>0.15</v>
      </c>
      <c r="P4547" s="2">
        <v>1170</v>
      </c>
      <c r="Q4547" t="s">
        <v>32</v>
      </c>
      <c r="R4547" t="s">
        <v>33</v>
      </c>
      <c r="S4547" t="s">
        <v>34</v>
      </c>
      <c r="T4547" s="4">
        <v>4</v>
      </c>
      <c r="U4547" s="11">
        <f t="shared" si="71"/>
        <v>2397</v>
      </c>
      <c r="V4547" s="11">
        <f>tbl_EcommerceSales[[#This Row],[Gross_Sales]]*tbl_EcommerceSales[[#This Row],[Discount]]</f>
        <v>359.55</v>
      </c>
      <c r="W4547" s="11">
        <f>tbl_EcommerceSales[[#This Row],[Gross_Sales]]-tbl_EcommerceSales[[#This Row],[Discount_Amount]]</f>
        <v>2037.45</v>
      </c>
      <c r="X4547" s="11">
        <f>tbl_EcommerceSales[[#This Row],[Quantity]] * _xlfn.XLOOKUP(tbl_EcommerceSales[[#This Row],[Product_ID]], Product_Master!A:A, Product_Master!F:F)</f>
        <v>1170</v>
      </c>
      <c r="Y4547" s="11">
        <f>tbl_EcommerceSales[[#This Row],[Net_Revenue]]-tbl_EcommerceSales[[#This Row],[Total_Cost]]</f>
        <v>867.45</v>
      </c>
      <c r="Z4547" s="9">
        <f>IFERROR(#REF!/tbl_EcommerceSales[[#This Row],[Total_Cost]], 0)</f>
        <v>0</v>
      </c>
      <c r="AA4547" t="str">
        <f>TEXT(tbl_EcommerceSales[[#This Row],[Order_Date]],"mmm")</f>
        <v>May</v>
      </c>
      <c r="AB4547">
        <f>YEAR(tbl_EcommerceSales[[#This Row],[Order_Date]])</f>
        <v>2026</v>
      </c>
      <c r="AC4547" t="str">
        <f>IF(tbl_EcommerceSales[[#This Row],[Age]]&lt;18,"Under 18",IF(tbl_EcommerceSales[[#This Row],[Age]]&lt;=25,"18-25",IF(tbl_EcommerceSales[[#This Row],[Age]]&lt;=35,"26-35",IF(tbl_EcommerceSales[[#This Row],[Age]]&lt;=45,"36-45",IF(tbl_EcommerceSales[[#This Row],[Age]]&lt;=55,"46-55","56+")))))</f>
        <v>18-25</v>
      </c>
    </row>
    <row r="4548" spans="1:29" x14ac:dyDescent="0.35">
      <c r="A4548" t="s">
        <v>6680</v>
      </c>
      <c r="B4548" s="7">
        <v>46154</v>
      </c>
      <c r="C4548" t="s">
        <v>1006</v>
      </c>
      <c r="D4548" t="s">
        <v>235</v>
      </c>
      <c r="E4548" t="s">
        <v>25</v>
      </c>
      <c r="F4548">
        <v>28</v>
      </c>
      <c r="G4548" t="s">
        <v>87</v>
      </c>
      <c r="H4548" t="s">
        <v>88</v>
      </c>
      <c r="I4548" t="s">
        <v>221</v>
      </c>
      <c r="J4548" t="s">
        <v>222</v>
      </c>
      <c r="K4548" t="s">
        <v>177</v>
      </c>
      <c r="L4548" t="s">
        <v>208</v>
      </c>
      <c r="M4548">
        <v>1</v>
      </c>
      <c r="N4548" s="2">
        <v>1499</v>
      </c>
      <c r="O4548" s="3">
        <v>0.15</v>
      </c>
      <c r="P4548" s="2">
        <v>800</v>
      </c>
      <c r="Q4548" t="s">
        <v>44</v>
      </c>
      <c r="R4548" t="s">
        <v>33</v>
      </c>
      <c r="S4548" t="s">
        <v>34</v>
      </c>
      <c r="T4548" s="4">
        <v>4</v>
      </c>
      <c r="U4548" s="11">
        <f t="shared" si="71"/>
        <v>1499</v>
      </c>
      <c r="V4548" s="11">
        <f>tbl_EcommerceSales[[#This Row],[Gross_Sales]]*tbl_EcommerceSales[[#This Row],[Discount]]</f>
        <v>224.85</v>
      </c>
      <c r="W4548" s="11">
        <f>tbl_EcommerceSales[[#This Row],[Gross_Sales]]-tbl_EcommerceSales[[#This Row],[Discount_Amount]]</f>
        <v>1274.1500000000001</v>
      </c>
      <c r="X4548" s="11">
        <f>tbl_EcommerceSales[[#This Row],[Quantity]] * _xlfn.XLOOKUP(tbl_EcommerceSales[[#This Row],[Product_ID]], Product_Master!A:A, Product_Master!F:F)</f>
        <v>800</v>
      </c>
      <c r="Y4548" s="11">
        <f>tbl_EcommerceSales[[#This Row],[Net_Revenue]]-tbl_EcommerceSales[[#This Row],[Total_Cost]]</f>
        <v>474.15000000000009</v>
      </c>
      <c r="Z4548" s="9">
        <f>IFERROR(#REF!/tbl_EcommerceSales[[#This Row],[Total_Cost]], 0)</f>
        <v>0</v>
      </c>
      <c r="AA4548" t="str">
        <f>TEXT(tbl_EcommerceSales[[#This Row],[Order_Date]],"mmm")</f>
        <v>May</v>
      </c>
      <c r="AB4548">
        <f>YEAR(tbl_EcommerceSales[[#This Row],[Order_Date]])</f>
        <v>2026</v>
      </c>
      <c r="AC4548" t="str">
        <f>IF(tbl_EcommerceSales[[#This Row],[Age]]&lt;18,"Under 18",IF(tbl_EcommerceSales[[#This Row],[Age]]&lt;=25,"18-25",IF(tbl_EcommerceSales[[#This Row],[Age]]&lt;=35,"26-35",IF(tbl_EcommerceSales[[#This Row],[Age]]&lt;=45,"36-45",IF(tbl_EcommerceSales[[#This Row],[Age]]&lt;=55,"46-55","56+")))))</f>
        <v>26-35</v>
      </c>
    </row>
    <row r="4549" spans="1:29" x14ac:dyDescent="0.35">
      <c r="A4549" t="s">
        <v>6681</v>
      </c>
      <c r="B4549" s="7">
        <v>46154</v>
      </c>
      <c r="C4549" t="s">
        <v>3865</v>
      </c>
      <c r="D4549" t="s">
        <v>269</v>
      </c>
      <c r="E4549" t="s">
        <v>25</v>
      </c>
      <c r="F4549">
        <v>18</v>
      </c>
      <c r="G4549" t="s">
        <v>171</v>
      </c>
      <c r="H4549" t="s">
        <v>39</v>
      </c>
      <c r="I4549" t="s">
        <v>241</v>
      </c>
      <c r="J4549" t="s">
        <v>242</v>
      </c>
      <c r="K4549" t="s">
        <v>42</v>
      </c>
      <c r="L4549" t="s">
        <v>243</v>
      </c>
      <c r="M4549">
        <v>2</v>
      </c>
      <c r="N4549" s="2">
        <v>649</v>
      </c>
      <c r="O4549" s="3">
        <v>0.15</v>
      </c>
      <c r="P4549" s="2">
        <v>580</v>
      </c>
      <c r="Q4549" t="s">
        <v>76</v>
      </c>
      <c r="R4549" t="s">
        <v>33</v>
      </c>
      <c r="S4549" t="s">
        <v>57</v>
      </c>
      <c r="T4549" s="4">
        <v>4</v>
      </c>
      <c r="U4549" s="11">
        <f t="shared" si="71"/>
        <v>1298</v>
      </c>
      <c r="V4549" s="11">
        <f>tbl_EcommerceSales[[#This Row],[Gross_Sales]]*tbl_EcommerceSales[[#This Row],[Discount]]</f>
        <v>194.7</v>
      </c>
      <c r="W4549" s="11">
        <f>tbl_EcommerceSales[[#This Row],[Gross_Sales]]-tbl_EcommerceSales[[#This Row],[Discount_Amount]]</f>
        <v>1103.3</v>
      </c>
      <c r="X4549" s="11">
        <f>tbl_EcommerceSales[[#This Row],[Quantity]] * _xlfn.XLOOKUP(tbl_EcommerceSales[[#This Row],[Product_ID]], Product_Master!A:A, Product_Master!F:F)</f>
        <v>580</v>
      </c>
      <c r="Y4549" s="11">
        <f>tbl_EcommerceSales[[#This Row],[Net_Revenue]]-tbl_EcommerceSales[[#This Row],[Total_Cost]]</f>
        <v>523.29999999999995</v>
      </c>
      <c r="Z4549" s="9">
        <f>IFERROR(#REF!/tbl_EcommerceSales[[#This Row],[Total_Cost]], 0)</f>
        <v>0</v>
      </c>
      <c r="AA4549" t="str">
        <f>TEXT(tbl_EcommerceSales[[#This Row],[Order_Date]],"mmm")</f>
        <v>May</v>
      </c>
      <c r="AB4549">
        <f>YEAR(tbl_EcommerceSales[[#This Row],[Order_Date]])</f>
        <v>2026</v>
      </c>
      <c r="AC4549" t="str">
        <f>IF(tbl_EcommerceSales[[#This Row],[Age]]&lt;18,"Under 18",IF(tbl_EcommerceSales[[#This Row],[Age]]&lt;=25,"18-25",IF(tbl_EcommerceSales[[#This Row],[Age]]&lt;=35,"26-35",IF(tbl_EcommerceSales[[#This Row],[Age]]&lt;=45,"36-45",IF(tbl_EcommerceSales[[#This Row],[Age]]&lt;=55,"46-55","56+")))))</f>
        <v>18-25</v>
      </c>
    </row>
    <row r="4550" spans="1:29" x14ac:dyDescent="0.35">
      <c r="A4550" t="s">
        <v>6682</v>
      </c>
      <c r="B4550" s="7">
        <v>46154</v>
      </c>
      <c r="C4550" t="s">
        <v>2526</v>
      </c>
      <c r="D4550" t="s">
        <v>139</v>
      </c>
      <c r="E4550" t="s">
        <v>48</v>
      </c>
      <c r="F4550">
        <v>33</v>
      </c>
      <c r="G4550" t="s">
        <v>26</v>
      </c>
      <c r="H4550" t="s">
        <v>27</v>
      </c>
      <c r="I4550" t="s">
        <v>73</v>
      </c>
      <c r="J4550" t="s">
        <v>74</v>
      </c>
      <c r="K4550" t="s">
        <v>55</v>
      </c>
      <c r="L4550" t="s">
        <v>75</v>
      </c>
      <c r="M4550">
        <v>1</v>
      </c>
      <c r="N4550" s="2">
        <v>2899</v>
      </c>
      <c r="O4550" s="3">
        <v>0.05</v>
      </c>
      <c r="P4550" s="2">
        <v>1700</v>
      </c>
      <c r="Q4550" t="s">
        <v>32</v>
      </c>
      <c r="R4550" t="s">
        <v>33</v>
      </c>
      <c r="S4550" t="s">
        <v>34</v>
      </c>
      <c r="T4550" s="4">
        <v>5</v>
      </c>
      <c r="U4550" s="11">
        <f t="shared" si="71"/>
        <v>2899</v>
      </c>
      <c r="V4550" s="11">
        <f>tbl_EcommerceSales[[#This Row],[Gross_Sales]]*tbl_EcommerceSales[[#This Row],[Discount]]</f>
        <v>144.95000000000002</v>
      </c>
      <c r="W4550" s="11">
        <f>tbl_EcommerceSales[[#This Row],[Gross_Sales]]-tbl_EcommerceSales[[#This Row],[Discount_Amount]]</f>
        <v>2754.05</v>
      </c>
      <c r="X4550" s="11">
        <f>tbl_EcommerceSales[[#This Row],[Quantity]] * _xlfn.XLOOKUP(tbl_EcommerceSales[[#This Row],[Product_ID]], Product_Master!A:A, Product_Master!F:F)</f>
        <v>1700</v>
      </c>
      <c r="Y4550" s="11">
        <f>tbl_EcommerceSales[[#This Row],[Net_Revenue]]-tbl_EcommerceSales[[#This Row],[Total_Cost]]</f>
        <v>1054.0500000000002</v>
      </c>
      <c r="Z4550" s="9">
        <f>IFERROR(#REF!/tbl_EcommerceSales[[#This Row],[Total_Cost]], 0)</f>
        <v>0</v>
      </c>
      <c r="AA4550" t="str">
        <f>TEXT(tbl_EcommerceSales[[#This Row],[Order_Date]],"mmm")</f>
        <v>May</v>
      </c>
      <c r="AB4550">
        <f>YEAR(tbl_EcommerceSales[[#This Row],[Order_Date]])</f>
        <v>2026</v>
      </c>
      <c r="AC4550" t="str">
        <f>IF(tbl_EcommerceSales[[#This Row],[Age]]&lt;18,"Under 18",IF(tbl_EcommerceSales[[#This Row],[Age]]&lt;=25,"18-25",IF(tbl_EcommerceSales[[#This Row],[Age]]&lt;=35,"26-35",IF(tbl_EcommerceSales[[#This Row],[Age]]&lt;=45,"36-45",IF(tbl_EcommerceSales[[#This Row],[Age]]&lt;=55,"46-55","56+")))))</f>
        <v>26-35</v>
      </c>
    </row>
    <row r="4551" spans="1:29" x14ac:dyDescent="0.35">
      <c r="A4551" t="s">
        <v>6683</v>
      </c>
      <c r="B4551" s="7">
        <v>46154</v>
      </c>
      <c r="C4551" t="s">
        <v>2299</v>
      </c>
      <c r="D4551" t="s">
        <v>116</v>
      </c>
      <c r="E4551" t="s">
        <v>48</v>
      </c>
      <c r="F4551">
        <v>27</v>
      </c>
      <c r="G4551" t="s">
        <v>145</v>
      </c>
      <c r="H4551" t="s">
        <v>39</v>
      </c>
      <c r="I4551" t="s">
        <v>160</v>
      </c>
      <c r="J4551" t="s">
        <v>161</v>
      </c>
      <c r="K4551" t="s">
        <v>91</v>
      </c>
      <c r="L4551" t="s">
        <v>133</v>
      </c>
      <c r="M4551">
        <v>3</v>
      </c>
      <c r="N4551" s="2">
        <v>1099</v>
      </c>
      <c r="O4551" s="3">
        <v>0.1</v>
      </c>
      <c r="P4551" s="2">
        <v>1560</v>
      </c>
      <c r="Q4551" t="s">
        <v>156</v>
      </c>
      <c r="R4551" t="s">
        <v>33</v>
      </c>
      <c r="S4551" t="s">
        <v>34</v>
      </c>
      <c r="T4551" s="4">
        <v>2</v>
      </c>
      <c r="U4551" s="11">
        <f t="shared" si="71"/>
        <v>3297</v>
      </c>
      <c r="V4551" s="11">
        <f>tbl_EcommerceSales[[#This Row],[Gross_Sales]]*tbl_EcommerceSales[[#This Row],[Discount]]</f>
        <v>329.70000000000005</v>
      </c>
      <c r="W4551" s="11">
        <f>tbl_EcommerceSales[[#This Row],[Gross_Sales]]-tbl_EcommerceSales[[#This Row],[Discount_Amount]]</f>
        <v>2967.3</v>
      </c>
      <c r="X4551" s="11">
        <f>tbl_EcommerceSales[[#This Row],[Quantity]] * _xlfn.XLOOKUP(tbl_EcommerceSales[[#This Row],[Product_ID]], Product_Master!A:A, Product_Master!F:F)</f>
        <v>1560</v>
      </c>
      <c r="Y4551" s="11">
        <f>tbl_EcommerceSales[[#This Row],[Net_Revenue]]-tbl_EcommerceSales[[#This Row],[Total_Cost]]</f>
        <v>1407.3000000000002</v>
      </c>
      <c r="Z4551" s="9">
        <f>IFERROR(#REF!/tbl_EcommerceSales[[#This Row],[Total_Cost]], 0)</f>
        <v>0</v>
      </c>
      <c r="AA4551" t="str">
        <f>TEXT(tbl_EcommerceSales[[#This Row],[Order_Date]],"mmm")</f>
        <v>May</v>
      </c>
      <c r="AB4551">
        <f>YEAR(tbl_EcommerceSales[[#This Row],[Order_Date]])</f>
        <v>2026</v>
      </c>
      <c r="AC4551" t="str">
        <f>IF(tbl_EcommerceSales[[#This Row],[Age]]&lt;18,"Under 18",IF(tbl_EcommerceSales[[#This Row],[Age]]&lt;=25,"18-25",IF(tbl_EcommerceSales[[#This Row],[Age]]&lt;=35,"26-35",IF(tbl_EcommerceSales[[#This Row],[Age]]&lt;=45,"36-45",IF(tbl_EcommerceSales[[#This Row],[Age]]&lt;=55,"46-55","56+")))))</f>
        <v>26-35</v>
      </c>
    </row>
    <row r="4552" spans="1:29" x14ac:dyDescent="0.35">
      <c r="A4552" t="s">
        <v>6684</v>
      </c>
      <c r="B4552" s="7">
        <v>46154</v>
      </c>
      <c r="C4552" t="s">
        <v>5399</v>
      </c>
      <c r="D4552" t="s">
        <v>312</v>
      </c>
      <c r="E4552" t="s">
        <v>25</v>
      </c>
      <c r="F4552">
        <v>35</v>
      </c>
      <c r="G4552" t="s">
        <v>87</v>
      </c>
      <c r="H4552" t="s">
        <v>88</v>
      </c>
      <c r="I4552" t="s">
        <v>290</v>
      </c>
      <c r="J4552" t="s">
        <v>291</v>
      </c>
      <c r="K4552" t="s">
        <v>30</v>
      </c>
      <c r="L4552" t="s">
        <v>31</v>
      </c>
      <c r="M4552">
        <v>1</v>
      </c>
      <c r="N4552" s="2">
        <v>3499</v>
      </c>
      <c r="O4552" s="3">
        <v>0.2</v>
      </c>
      <c r="P4552" s="2">
        <v>2250</v>
      </c>
      <c r="Q4552" t="s">
        <v>32</v>
      </c>
      <c r="R4552" t="s">
        <v>33</v>
      </c>
      <c r="S4552" t="s">
        <v>57</v>
      </c>
      <c r="T4552" s="4">
        <v>1</v>
      </c>
      <c r="U4552" s="11">
        <f t="shared" si="71"/>
        <v>3499</v>
      </c>
      <c r="V4552" s="11">
        <f>tbl_EcommerceSales[[#This Row],[Gross_Sales]]*tbl_EcommerceSales[[#This Row],[Discount]]</f>
        <v>699.80000000000007</v>
      </c>
      <c r="W4552" s="11">
        <f>tbl_EcommerceSales[[#This Row],[Gross_Sales]]-tbl_EcommerceSales[[#This Row],[Discount_Amount]]</f>
        <v>2799.2</v>
      </c>
      <c r="X4552" s="11">
        <f>tbl_EcommerceSales[[#This Row],[Quantity]] * _xlfn.XLOOKUP(tbl_EcommerceSales[[#This Row],[Product_ID]], Product_Master!A:A, Product_Master!F:F)</f>
        <v>2250</v>
      </c>
      <c r="Y4552" s="11">
        <f>tbl_EcommerceSales[[#This Row],[Net_Revenue]]-tbl_EcommerceSales[[#This Row],[Total_Cost]]</f>
        <v>549.19999999999982</v>
      </c>
      <c r="Z4552" s="9">
        <f>IFERROR(#REF!/tbl_EcommerceSales[[#This Row],[Total_Cost]], 0)</f>
        <v>0</v>
      </c>
      <c r="AA4552" t="str">
        <f>TEXT(tbl_EcommerceSales[[#This Row],[Order_Date]],"mmm")</f>
        <v>May</v>
      </c>
      <c r="AB4552">
        <f>YEAR(tbl_EcommerceSales[[#This Row],[Order_Date]])</f>
        <v>2026</v>
      </c>
      <c r="AC4552" t="str">
        <f>IF(tbl_EcommerceSales[[#This Row],[Age]]&lt;18,"Under 18",IF(tbl_EcommerceSales[[#This Row],[Age]]&lt;=25,"18-25",IF(tbl_EcommerceSales[[#This Row],[Age]]&lt;=35,"26-35",IF(tbl_EcommerceSales[[#This Row],[Age]]&lt;=45,"36-45",IF(tbl_EcommerceSales[[#This Row],[Age]]&lt;=55,"46-55","56+")))))</f>
        <v>26-35</v>
      </c>
    </row>
    <row r="4553" spans="1:29" x14ac:dyDescent="0.35">
      <c r="A4553" t="s">
        <v>6685</v>
      </c>
      <c r="B4553" s="7">
        <v>46154</v>
      </c>
      <c r="C4553" t="s">
        <v>4765</v>
      </c>
      <c r="D4553" t="s">
        <v>189</v>
      </c>
      <c r="E4553" t="s">
        <v>48</v>
      </c>
      <c r="F4553">
        <v>19</v>
      </c>
      <c r="G4553" t="s">
        <v>246</v>
      </c>
      <c r="H4553" t="s">
        <v>27</v>
      </c>
      <c r="I4553" t="s">
        <v>160</v>
      </c>
      <c r="J4553" t="s">
        <v>161</v>
      </c>
      <c r="K4553" t="s">
        <v>91</v>
      </c>
      <c r="L4553" t="s">
        <v>133</v>
      </c>
      <c r="M4553">
        <v>4</v>
      </c>
      <c r="N4553" s="2">
        <v>1099</v>
      </c>
      <c r="O4553" s="3">
        <v>0.15</v>
      </c>
      <c r="P4553" s="2">
        <v>2080</v>
      </c>
      <c r="Q4553" t="s">
        <v>156</v>
      </c>
      <c r="R4553" t="s">
        <v>33</v>
      </c>
      <c r="S4553" t="s">
        <v>57</v>
      </c>
      <c r="T4553" s="4">
        <v>4</v>
      </c>
      <c r="U4553" s="11">
        <f t="shared" si="71"/>
        <v>4396</v>
      </c>
      <c r="V4553" s="11">
        <f>tbl_EcommerceSales[[#This Row],[Gross_Sales]]*tbl_EcommerceSales[[#This Row],[Discount]]</f>
        <v>659.4</v>
      </c>
      <c r="W4553" s="11">
        <f>tbl_EcommerceSales[[#This Row],[Gross_Sales]]-tbl_EcommerceSales[[#This Row],[Discount_Amount]]</f>
        <v>3736.6</v>
      </c>
      <c r="X4553" s="11">
        <f>tbl_EcommerceSales[[#This Row],[Quantity]] * _xlfn.XLOOKUP(tbl_EcommerceSales[[#This Row],[Product_ID]], Product_Master!A:A, Product_Master!F:F)</f>
        <v>2080</v>
      </c>
      <c r="Y4553" s="11">
        <f>tbl_EcommerceSales[[#This Row],[Net_Revenue]]-tbl_EcommerceSales[[#This Row],[Total_Cost]]</f>
        <v>1656.6</v>
      </c>
      <c r="Z4553" s="9">
        <f>IFERROR(#REF!/tbl_EcommerceSales[[#This Row],[Total_Cost]], 0)</f>
        <v>0</v>
      </c>
      <c r="AA4553" t="str">
        <f>TEXT(tbl_EcommerceSales[[#This Row],[Order_Date]],"mmm")</f>
        <v>May</v>
      </c>
      <c r="AB4553">
        <f>YEAR(tbl_EcommerceSales[[#This Row],[Order_Date]])</f>
        <v>2026</v>
      </c>
      <c r="AC4553" t="str">
        <f>IF(tbl_EcommerceSales[[#This Row],[Age]]&lt;18,"Under 18",IF(tbl_EcommerceSales[[#This Row],[Age]]&lt;=25,"18-25",IF(tbl_EcommerceSales[[#This Row],[Age]]&lt;=35,"26-35",IF(tbl_EcommerceSales[[#This Row],[Age]]&lt;=45,"36-45",IF(tbl_EcommerceSales[[#This Row],[Age]]&lt;=55,"46-55","56+")))))</f>
        <v>18-25</v>
      </c>
    </row>
    <row r="4554" spans="1:29" x14ac:dyDescent="0.35">
      <c r="A4554" t="s">
        <v>6686</v>
      </c>
      <c r="B4554" s="7">
        <v>46154</v>
      </c>
      <c r="C4554" t="s">
        <v>3785</v>
      </c>
      <c r="D4554" t="s">
        <v>189</v>
      </c>
      <c r="E4554" t="s">
        <v>25</v>
      </c>
      <c r="F4554">
        <v>39</v>
      </c>
      <c r="G4554" t="s">
        <v>103</v>
      </c>
      <c r="H4554" t="s">
        <v>27</v>
      </c>
      <c r="I4554" t="s">
        <v>111</v>
      </c>
      <c r="J4554" t="s">
        <v>112</v>
      </c>
      <c r="K4554" t="s">
        <v>55</v>
      </c>
      <c r="L4554" t="s">
        <v>113</v>
      </c>
      <c r="M4554">
        <v>1</v>
      </c>
      <c r="N4554" s="2">
        <v>1799</v>
      </c>
      <c r="O4554" s="3">
        <v>0.1</v>
      </c>
      <c r="P4554" s="2">
        <v>950</v>
      </c>
      <c r="Q4554" t="s">
        <v>32</v>
      </c>
      <c r="R4554" t="s">
        <v>33</v>
      </c>
      <c r="S4554" t="s">
        <v>57</v>
      </c>
      <c r="T4554" s="4">
        <v>5</v>
      </c>
      <c r="U4554" s="11">
        <f t="shared" si="71"/>
        <v>1799</v>
      </c>
      <c r="V4554" s="11">
        <f>tbl_EcommerceSales[[#This Row],[Gross_Sales]]*tbl_EcommerceSales[[#This Row],[Discount]]</f>
        <v>179.9</v>
      </c>
      <c r="W4554" s="11">
        <f>tbl_EcommerceSales[[#This Row],[Gross_Sales]]-tbl_EcommerceSales[[#This Row],[Discount_Amount]]</f>
        <v>1619.1</v>
      </c>
      <c r="X4554" s="11">
        <f>tbl_EcommerceSales[[#This Row],[Quantity]] * _xlfn.XLOOKUP(tbl_EcommerceSales[[#This Row],[Product_ID]], Product_Master!A:A, Product_Master!F:F)</f>
        <v>950</v>
      </c>
      <c r="Y4554" s="11">
        <f>tbl_EcommerceSales[[#This Row],[Net_Revenue]]-tbl_EcommerceSales[[#This Row],[Total_Cost]]</f>
        <v>669.09999999999991</v>
      </c>
      <c r="Z4554" s="9">
        <f>IFERROR(#REF!/tbl_EcommerceSales[[#This Row],[Total_Cost]], 0)</f>
        <v>0</v>
      </c>
      <c r="AA4554" t="str">
        <f>TEXT(tbl_EcommerceSales[[#This Row],[Order_Date]],"mmm")</f>
        <v>May</v>
      </c>
      <c r="AB4554">
        <f>YEAR(tbl_EcommerceSales[[#This Row],[Order_Date]])</f>
        <v>2026</v>
      </c>
      <c r="AC4554" t="str">
        <f>IF(tbl_EcommerceSales[[#This Row],[Age]]&lt;18,"Under 18",IF(tbl_EcommerceSales[[#This Row],[Age]]&lt;=25,"18-25",IF(tbl_EcommerceSales[[#This Row],[Age]]&lt;=35,"26-35",IF(tbl_EcommerceSales[[#This Row],[Age]]&lt;=45,"36-45",IF(tbl_EcommerceSales[[#This Row],[Age]]&lt;=55,"46-55","56+")))))</f>
        <v>36-45</v>
      </c>
    </row>
    <row r="4555" spans="1:29" x14ac:dyDescent="0.35">
      <c r="A4555" t="s">
        <v>6687</v>
      </c>
      <c r="B4555" s="7">
        <v>46155</v>
      </c>
      <c r="C4555" t="s">
        <v>5953</v>
      </c>
      <c r="D4555" t="s">
        <v>216</v>
      </c>
      <c r="E4555" t="s">
        <v>48</v>
      </c>
      <c r="F4555">
        <v>51</v>
      </c>
      <c r="G4555" t="s">
        <v>145</v>
      </c>
      <c r="H4555" t="s">
        <v>39</v>
      </c>
      <c r="I4555" t="s">
        <v>241</v>
      </c>
      <c r="J4555" t="s">
        <v>242</v>
      </c>
      <c r="K4555" t="s">
        <v>42</v>
      </c>
      <c r="L4555" t="s">
        <v>243</v>
      </c>
      <c r="M4555">
        <v>2</v>
      </c>
      <c r="N4555" s="2">
        <v>649</v>
      </c>
      <c r="O4555" s="3">
        <v>0.05</v>
      </c>
      <c r="P4555" s="2">
        <v>580</v>
      </c>
      <c r="Q4555" t="s">
        <v>44</v>
      </c>
      <c r="R4555" t="s">
        <v>33</v>
      </c>
      <c r="S4555" t="s">
        <v>57</v>
      </c>
      <c r="T4555" s="4">
        <v>5</v>
      </c>
      <c r="U4555" s="11">
        <f t="shared" si="71"/>
        <v>1298</v>
      </c>
      <c r="V4555" s="11">
        <f>tbl_EcommerceSales[[#This Row],[Gross_Sales]]*tbl_EcommerceSales[[#This Row],[Discount]]</f>
        <v>64.900000000000006</v>
      </c>
      <c r="W4555" s="11">
        <f>tbl_EcommerceSales[[#This Row],[Gross_Sales]]-tbl_EcommerceSales[[#This Row],[Discount_Amount]]</f>
        <v>1233.0999999999999</v>
      </c>
      <c r="X4555" s="11">
        <f>tbl_EcommerceSales[[#This Row],[Quantity]] * _xlfn.XLOOKUP(tbl_EcommerceSales[[#This Row],[Product_ID]], Product_Master!A:A, Product_Master!F:F)</f>
        <v>580</v>
      </c>
      <c r="Y4555" s="11">
        <f>tbl_EcommerceSales[[#This Row],[Net_Revenue]]-tbl_EcommerceSales[[#This Row],[Total_Cost]]</f>
        <v>653.09999999999991</v>
      </c>
      <c r="Z4555" s="9">
        <f>IFERROR(#REF!/tbl_EcommerceSales[[#This Row],[Total_Cost]], 0)</f>
        <v>0</v>
      </c>
      <c r="AA4555" t="str">
        <f>TEXT(tbl_EcommerceSales[[#This Row],[Order_Date]],"mmm")</f>
        <v>May</v>
      </c>
      <c r="AB4555">
        <f>YEAR(tbl_EcommerceSales[[#This Row],[Order_Date]])</f>
        <v>2026</v>
      </c>
      <c r="AC4555" t="str">
        <f>IF(tbl_EcommerceSales[[#This Row],[Age]]&lt;18,"Under 18",IF(tbl_EcommerceSales[[#This Row],[Age]]&lt;=25,"18-25",IF(tbl_EcommerceSales[[#This Row],[Age]]&lt;=35,"26-35",IF(tbl_EcommerceSales[[#This Row],[Age]]&lt;=45,"36-45",IF(tbl_EcommerceSales[[#This Row],[Age]]&lt;=55,"46-55","56+")))))</f>
        <v>46-55</v>
      </c>
    </row>
    <row r="4556" spans="1:29" x14ac:dyDescent="0.35">
      <c r="A4556" t="s">
        <v>6688</v>
      </c>
      <c r="B4556" s="7">
        <v>46155</v>
      </c>
      <c r="C4556" t="s">
        <v>240</v>
      </c>
      <c r="D4556" t="s">
        <v>235</v>
      </c>
      <c r="E4556" t="s">
        <v>48</v>
      </c>
      <c r="F4556">
        <v>23</v>
      </c>
      <c r="G4556" t="s">
        <v>122</v>
      </c>
      <c r="H4556" t="s">
        <v>72</v>
      </c>
      <c r="I4556" t="s">
        <v>221</v>
      </c>
      <c r="J4556" t="s">
        <v>222</v>
      </c>
      <c r="K4556" t="s">
        <v>177</v>
      </c>
      <c r="L4556" t="s">
        <v>208</v>
      </c>
      <c r="M4556">
        <v>2</v>
      </c>
      <c r="N4556" s="2">
        <v>1499</v>
      </c>
      <c r="O4556" s="3">
        <v>0.05</v>
      </c>
      <c r="P4556" s="2">
        <v>1600</v>
      </c>
      <c r="Q4556" t="s">
        <v>319</v>
      </c>
      <c r="R4556" t="s">
        <v>33</v>
      </c>
      <c r="S4556" t="s">
        <v>57</v>
      </c>
      <c r="T4556" s="4">
        <v>5</v>
      </c>
      <c r="U4556" s="11">
        <f t="shared" si="71"/>
        <v>2998</v>
      </c>
      <c r="V4556" s="11">
        <f>tbl_EcommerceSales[[#This Row],[Gross_Sales]]*tbl_EcommerceSales[[#This Row],[Discount]]</f>
        <v>149.9</v>
      </c>
      <c r="W4556" s="11">
        <f>tbl_EcommerceSales[[#This Row],[Gross_Sales]]-tbl_EcommerceSales[[#This Row],[Discount_Amount]]</f>
        <v>2848.1</v>
      </c>
      <c r="X4556" s="11">
        <f>tbl_EcommerceSales[[#This Row],[Quantity]] * _xlfn.XLOOKUP(tbl_EcommerceSales[[#This Row],[Product_ID]], Product_Master!A:A, Product_Master!F:F)</f>
        <v>1600</v>
      </c>
      <c r="Y4556" s="11">
        <f>tbl_EcommerceSales[[#This Row],[Net_Revenue]]-tbl_EcommerceSales[[#This Row],[Total_Cost]]</f>
        <v>1248.0999999999999</v>
      </c>
      <c r="Z4556" s="9">
        <f>IFERROR(#REF!/tbl_EcommerceSales[[#This Row],[Total_Cost]], 0)</f>
        <v>0</v>
      </c>
      <c r="AA4556" t="str">
        <f>TEXT(tbl_EcommerceSales[[#This Row],[Order_Date]],"mmm")</f>
        <v>May</v>
      </c>
      <c r="AB4556">
        <f>YEAR(tbl_EcommerceSales[[#This Row],[Order_Date]])</f>
        <v>2026</v>
      </c>
      <c r="AC4556" t="str">
        <f>IF(tbl_EcommerceSales[[#This Row],[Age]]&lt;18,"Under 18",IF(tbl_EcommerceSales[[#This Row],[Age]]&lt;=25,"18-25",IF(tbl_EcommerceSales[[#This Row],[Age]]&lt;=35,"26-35",IF(tbl_EcommerceSales[[#This Row],[Age]]&lt;=45,"36-45",IF(tbl_EcommerceSales[[#This Row],[Age]]&lt;=55,"46-55","56+")))))</f>
        <v>18-25</v>
      </c>
    </row>
    <row r="4557" spans="1:29" x14ac:dyDescent="0.35">
      <c r="A4557" t="s">
        <v>6689</v>
      </c>
      <c r="B4557" s="7">
        <v>46155</v>
      </c>
      <c r="C4557" t="s">
        <v>4067</v>
      </c>
      <c r="D4557" t="s">
        <v>24</v>
      </c>
      <c r="E4557" t="s">
        <v>25</v>
      </c>
      <c r="F4557">
        <v>28</v>
      </c>
      <c r="G4557" t="s">
        <v>103</v>
      </c>
      <c r="H4557" t="s">
        <v>27</v>
      </c>
      <c r="I4557" t="s">
        <v>73</v>
      </c>
      <c r="J4557" t="s">
        <v>74</v>
      </c>
      <c r="K4557" t="s">
        <v>55</v>
      </c>
      <c r="L4557" t="s">
        <v>75</v>
      </c>
      <c r="M4557">
        <v>1</v>
      </c>
      <c r="N4557" s="2">
        <v>2899</v>
      </c>
      <c r="O4557" s="3">
        <v>0.15</v>
      </c>
      <c r="P4557" s="2">
        <v>1700</v>
      </c>
      <c r="Q4557" t="s">
        <v>156</v>
      </c>
      <c r="R4557" t="s">
        <v>33</v>
      </c>
      <c r="S4557" t="s">
        <v>34</v>
      </c>
      <c r="T4557" s="4">
        <v>4</v>
      </c>
      <c r="U4557" s="11">
        <f t="shared" si="71"/>
        <v>2899</v>
      </c>
      <c r="V4557" s="11">
        <f>tbl_EcommerceSales[[#This Row],[Gross_Sales]]*tbl_EcommerceSales[[#This Row],[Discount]]</f>
        <v>434.84999999999997</v>
      </c>
      <c r="W4557" s="11">
        <f>tbl_EcommerceSales[[#This Row],[Gross_Sales]]-tbl_EcommerceSales[[#This Row],[Discount_Amount]]</f>
        <v>2464.15</v>
      </c>
      <c r="X4557" s="11">
        <f>tbl_EcommerceSales[[#This Row],[Quantity]] * _xlfn.XLOOKUP(tbl_EcommerceSales[[#This Row],[Product_ID]], Product_Master!A:A, Product_Master!F:F)</f>
        <v>1700</v>
      </c>
      <c r="Y4557" s="11">
        <f>tbl_EcommerceSales[[#This Row],[Net_Revenue]]-tbl_EcommerceSales[[#This Row],[Total_Cost]]</f>
        <v>764.15000000000009</v>
      </c>
      <c r="Z4557" s="9">
        <f>IFERROR(#REF!/tbl_EcommerceSales[[#This Row],[Total_Cost]], 0)</f>
        <v>0</v>
      </c>
      <c r="AA4557" t="str">
        <f>TEXT(tbl_EcommerceSales[[#This Row],[Order_Date]],"mmm")</f>
        <v>May</v>
      </c>
      <c r="AB4557">
        <f>YEAR(tbl_EcommerceSales[[#This Row],[Order_Date]])</f>
        <v>2026</v>
      </c>
      <c r="AC4557" t="str">
        <f>IF(tbl_EcommerceSales[[#This Row],[Age]]&lt;18,"Under 18",IF(tbl_EcommerceSales[[#This Row],[Age]]&lt;=25,"18-25",IF(tbl_EcommerceSales[[#This Row],[Age]]&lt;=35,"26-35",IF(tbl_EcommerceSales[[#This Row],[Age]]&lt;=45,"36-45",IF(tbl_EcommerceSales[[#This Row],[Age]]&lt;=55,"46-55","56+")))))</f>
        <v>26-35</v>
      </c>
    </row>
    <row r="4558" spans="1:29" x14ac:dyDescent="0.35">
      <c r="A4558" t="s">
        <v>6690</v>
      </c>
      <c r="B4558" s="7">
        <v>46155</v>
      </c>
      <c r="C4558" t="s">
        <v>1937</v>
      </c>
      <c r="D4558" t="s">
        <v>86</v>
      </c>
      <c r="E4558" t="s">
        <v>25</v>
      </c>
      <c r="F4558">
        <v>29</v>
      </c>
      <c r="G4558" t="s">
        <v>103</v>
      </c>
      <c r="H4558" t="s">
        <v>27</v>
      </c>
      <c r="I4558" t="s">
        <v>111</v>
      </c>
      <c r="J4558" t="s">
        <v>112</v>
      </c>
      <c r="K4558" t="s">
        <v>55</v>
      </c>
      <c r="L4558" t="s">
        <v>113</v>
      </c>
      <c r="M4558">
        <v>2</v>
      </c>
      <c r="N4558" s="2">
        <v>1799</v>
      </c>
      <c r="O4558" s="3">
        <v>0.15</v>
      </c>
      <c r="P4558" s="2">
        <v>1900</v>
      </c>
      <c r="Q4558" t="s">
        <v>32</v>
      </c>
      <c r="R4558" t="s">
        <v>33</v>
      </c>
      <c r="S4558" t="s">
        <v>34</v>
      </c>
      <c r="T4558" s="4">
        <v>4</v>
      </c>
      <c r="U4558" s="11">
        <f t="shared" si="71"/>
        <v>3598</v>
      </c>
      <c r="V4558" s="11">
        <f>tbl_EcommerceSales[[#This Row],[Gross_Sales]]*tbl_EcommerceSales[[#This Row],[Discount]]</f>
        <v>539.69999999999993</v>
      </c>
      <c r="W4558" s="11">
        <f>tbl_EcommerceSales[[#This Row],[Gross_Sales]]-tbl_EcommerceSales[[#This Row],[Discount_Amount]]</f>
        <v>3058.3</v>
      </c>
      <c r="X4558" s="11">
        <f>tbl_EcommerceSales[[#This Row],[Quantity]] * _xlfn.XLOOKUP(tbl_EcommerceSales[[#This Row],[Product_ID]], Product_Master!A:A, Product_Master!F:F)</f>
        <v>1900</v>
      </c>
      <c r="Y4558" s="11">
        <f>tbl_EcommerceSales[[#This Row],[Net_Revenue]]-tbl_EcommerceSales[[#This Row],[Total_Cost]]</f>
        <v>1158.3000000000002</v>
      </c>
      <c r="Z4558" s="9">
        <f>IFERROR(#REF!/tbl_EcommerceSales[[#This Row],[Total_Cost]], 0)</f>
        <v>0</v>
      </c>
      <c r="AA4558" t="str">
        <f>TEXT(tbl_EcommerceSales[[#This Row],[Order_Date]],"mmm")</f>
        <v>May</v>
      </c>
      <c r="AB4558">
        <f>YEAR(tbl_EcommerceSales[[#This Row],[Order_Date]])</f>
        <v>2026</v>
      </c>
      <c r="AC4558" t="str">
        <f>IF(tbl_EcommerceSales[[#This Row],[Age]]&lt;18,"Under 18",IF(tbl_EcommerceSales[[#This Row],[Age]]&lt;=25,"18-25",IF(tbl_EcommerceSales[[#This Row],[Age]]&lt;=35,"26-35",IF(tbl_EcommerceSales[[#This Row],[Age]]&lt;=45,"36-45",IF(tbl_EcommerceSales[[#This Row],[Age]]&lt;=55,"46-55","56+")))))</f>
        <v>26-35</v>
      </c>
    </row>
    <row r="4559" spans="1:29" x14ac:dyDescent="0.35">
      <c r="A4559" t="s">
        <v>6691</v>
      </c>
      <c r="B4559" s="7">
        <v>46155</v>
      </c>
      <c r="C4559" t="s">
        <v>5615</v>
      </c>
      <c r="D4559" t="s">
        <v>312</v>
      </c>
      <c r="E4559" t="s">
        <v>25</v>
      </c>
      <c r="F4559">
        <v>45</v>
      </c>
      <c r="G4559" t="s">
        <v>211</v>
      </c>
      <c r="H4559" t="s">
        <v>72</v>
      </c>
      <c r="I4559" t="s">
        <v>276</v>
      </c>
      <c r="J4559" t="s">
        <v>277</v>
      </c>
      <c r="K4559" t="s">
        <v>30</v>
      </c>
      <c r="L4559" t="s">
        <v>278</v>
      </c>
      <c r="M4559">
        <v>3</v>
      </c>
      <c r="N4559" s="2">
        <v>1599</v>
      </c>
      <c r="O4559" s="3">
        <v>0.05</v>
      </c>
      <c r="P4559" s="2">
        <v>2550</v>
      </c>
      <c r="Q4559" t="s">
        <v>123</v>
      </c>
      <c r="R4559" t="s">
        <v>33</v>
      </c>
      <c r="S4559" t="s">
        <v>57</v>
      </c>
      <c r="T4559" s="4">
        <v>2</v>
      </c>
      <c r="U4559" s="11">
        <f t="shared" si="71"/>
        <v>4797</v>
      </c>
      <c r="V4559" s="11">
        <f>tbl_EcommerceSales[[#This Row],[Gross_Sales]]*tbl_EcommerceSales[[#This Row],[Discount]]</f>
        <v>239.85000000000002</v>
      </c>
      <c r="W4559" s="11">
        <f>tbl_EcommerceSales[[#This Row],[Gross_Sales]]-tbl_EcommerceSales[[#This Row],[Discount_Amount]]</f>
        <v>4557.1499999999996</v>
      </c>
      <c r="X4559" s="11">
        <f>tbl_EcommerceSales[[#This Row],[Quantity]] * _xlfn.XLOOKUP(tbl_EcommerceSales[[#This Row],[Product_ID]], Product_Master!A:A, Product_Master!F:F)</f>
        <v>2550</v>
      </c>
      <c r="Y4559" s="11">
        <f>tbl_EcommerceSales[[#This Row],[Net_Revenue]]-tbl_EcommerceSales[[#This Row],[Total_Cost]]</f>
        <v>2007.1499999999996</v>
      </c>
      <c r="Z4559" s="9">
        <f>IFERROR(#REF!/tbl_EcommerceSales[[#This Row],[Total_Cost]], 0)</f>
        <v>0</v>
      </c>
      <c r="AA4559" t="str">
        <f>TEXT(tbl_EcommerceSales[[#This Row],[Order_Date]],"mmm")</f>
        <v>May</v>
      </c>
      <c r="AB4559">
        <f>YEAR(tbl_EcommerceSales[[#This Row],[Order_Date]])</f>
        <v>2026</v>
      </c>
      <c r="AC4559" t="str">
        <f>IF(tbl_EcommerceSales[[#This Row],[Age]]&lt;18,"Under 18",IF(tbl_EcommerceSales[[#This Row],[Age]]&lt;=25,"18-25",IF(tbl_EcommerceSales[[#This Row],[Age]]&lt;=35,"26-35",IF(tbl_EcommerceSales[[#This Row],[Age]]&lt;=45,"36-45",IF(tbl_EcommerceSales[[#This Row],[Age]]&lt;=55,"46-55","56+")))))</f>
        <v>36-45</v>
      </c>
    </row>
    <row r="4560" spans="1:29" x14ac:dyDescent="0.35">
      <c r="A4560" t="s">
        <v>6692</v>
      </c>
      <c r="B4560" s="7">
        <v>46155</v>
      </c>
      <c r="C4560" t="s">
        <v>1984</v>
      </c>
      <c r="D4560" t="s">
        <v>254</v>
      </c>
      <c r="E4560" t="s">
        <v>48</v>
      </c>
      <c r="F4560">
        <v>24</v>
      </c>
      <c r="G4560" t="s">
        <v>155</v>
      </c>
      <c r="H4560" t="s">
        <v>88</v>
      </c>
      <c r="I4560" t="s">
        <v>212</v>
      </c>
      <c r="J4560" t="s">
        <v>213</v>
      </c>
      <c r="K4560" t="s">
        <v>177</v>
      </c>
      <c r="L4560" t="s">
        <v>178</v>
      </c>
      <c r="M4560">
        <v>1</v>
      </c>
      <c r="N4560" s="2">
        <v>2499</v>
      </c>
      <c r="O4560" s="3">
        <v>0.1</v>
      </c>
      <c r="P4560" s="2">
        <v>1450</v>
      </c>
      <c r="Q4560" t="s">
        <v>156</v>
      </c>
      <c r="R4560" t="s">
        <v>33</v>
      </c>
      <c r="S4560" t="s">
        <v>34</v>
      </c>
      <c r="T4560" s="4">
        <v>5</v>
      </c>
      <c r="U4560" s="11">
        <f t="shared" si="71"/>
        <v>2499</v>
      </c>
      <c r="V4560" s="11">
        <f>tbl_EcommerceSales[[#This Row],[Gross_Sales]]*tbl_EcommerceSales[[#This Row],[Discount]]</f>
        <v>249.9</v>
      </c>
      <c r="W4560" s="11">
        <f>tbl_EcommerceSales[[#This Row],[Gross_Sales]]-tbl_EcommerceSales[[#This Row],[Discount_Amount]]</f>
        <v>2249.1</v>
      </c>
      <c r="X4560" s="11">
        <f>tbl_EcommerceSales[[#This Row],[Quantity]] * _xlfn.XLOOKUP(tbl_EcommerceSales[[#This Row],[Product_ID]], Product_Master!A:A, Product_Master!F:F)</f>
        <v>1450</v>
      </c>
      <c r="Y4560" s="11">
        <f>tbl_EcommerceSales[[#This Row],[Net_Revenue]]-tbl_EcommerceSales[[#This Row],[Total_Cost]]</f>
        <v>799.09999999999991</v>
      </c>
      <c r="Z4560" s="9">
        <f>IFERROR(#REF!/tbl_EcommerceSales[[#This Row],[Total_Cost]], 0)</f>
        <v>0</v>
      </c>
      <c r="AA4560" t="str">
        <f>TEXT(tbl_EcommerceSales[[#This Row],[Order_Date]],"mmm")</f>
        <v>May</v>
      </c>
      <c r="AB4560">
        <f>YEAR(tbl_EcommerceSales[[#This Row],[Order_Date]])</f>
        <v>2026</v>
      </c>
      <c r="AC4560" t="str">
        <f>IF(tbl_EcommerceSales[[#This Row],[Age]]&lt;18,"Under 18",IF(tbl_EcommerceSales[[#This Row],[Age]]&lt;=25,"18-25",IF(tbl_EcommerceSales[[#This Row],[Age]]&lt;=35,"26-35",IF(tbl_EcommerceSales[[#This Row],[Age]]&lt;=45,"36-45",IF(tbl_EcommerceSales[[#This Row],[Age]]&lt;=55,"46-55","56+")))))</f>
        <v>18-25</v>
      </c>
    </row>
    <row r="4561" spans="1:29" x14ac:dyDescent="0.35">
      <c r="A4561" t="s">
        <v>6693</v>
      </c>
      <c r="B4561" s="7">
        <v>46155</v>
      </c>
      <c r="C4561" t="s">
        <v>6694</v>
      </c>
      <c r="D4561" t="s">
        <v>232</v>
      </c>
      <c r="E4561" t="s">
        <v>48</v>
      </c>
      <c r="F4561">
        <v>31</v>
      </c>
      <c r="G4561" t="s">
        <v>246</v>
      </c>
      <c r="H4561" t="s">
        <v>27</v>
      </c>
      <c r="I4561" t="s">
        <v>117</v>
      </c>
      <c r="J4561" t="s">
        <v>118</v>
      </c>
      <c r="K4561" t="s">
        <v>82</v>
      </c>
      <c r="L4561" t="s">
        <v>119</v>
      </c>
      <c r="M4561">
        <v>1</v>
      </c>
      <c r="N4561" s="2">
        <v>3299</v>
      </c>
      <c r="O4561" s="3">
        <v>0.1</v>
      </c>
      <c r="P4561" s="2">
        <v>2100</v>
      </c>
      <c r="Q4561" t="s">
        <v>44</v>
      </c>
      <c r="R4561" t="s">
        <v>33</v>
      </c>
      <c r="S4561" t="s">
        <v>57</v>
      </c>
      <c r="T4561" s="4">
        <v>4</v>
      </c>
      <c r="U4561" s="11">
        <f t="shared" si="71"/>
        <v>3299</v>
      </c>
      <c r="V4561" s="11">
        <f>tbl_EcommerceSales[[#This Row],[Gross_Sales]]*tbl_EcommerceSales[[#This Row],[Discount]]</f>
        <v>329.90000000000003</v>
      </c>
      <c r="W4561" s="11">
        <f>tbl_EcommerceSales[[#This Row],[Gross_Sales]]-tbl_EcommerceSales[[#This Row],[Discount_Amount]]</f>
        <v>2969.1</v>
      </c>
      <c r="X4561" s="11">
        <f>tbl_EcommerceSales[[#This Row],[Quantity]] * _xlfn.XLOOKUP(tbl_EcommerceSales[[#This Row],[Product_ID]], Product_Master!A:A, Product_Master!F:F)</f>
        <v>2100</v>
      </c>
      <c r="Y4561" s="11">
        <f>tbl_EcommerceSales[[#This Row],[Net_Revenue]]-tbl_EcommerceSales[[#This Row],[Total_Cost]]</f>
        <v>869.09999999999991</v>
      </c>
      <c r="Z4561" s="9">
        <f>IFERROR(#REF!/tbl_EcommerceSales[[#This Row],[Total_Cost]], 0)</f>
        <v>0</v>
      </c>
      <c r="AA4561" t="str">
        <f>TEXT(tbl_EcommerceSales[[#This Row],[Order_Date]],"mmm")</f>
        <v>May</v>
      </c>
      <c r="AB4561">
        <f>YEAR(tbl_EcommerceSales[[#This Row],[Order_Date]])</f>
        <v>2026</v>
      </c>
      <c r="AC4561" t="str">
        <f>IF(tbl_EcommerceSales[[#This Row],[Age]]&lt;18,"Under 18",IF(tbl_EcommerceSales[[#This Row],[Age]]&lt;=25,"18-25",IF(tbl_EcommerceSales[[#This Row],[Age]]&lt;=35,"26-35",IF(tbl_EcommerceSales[[#This Row],[Age]]&lt;=45,"36-45",IF(tbl_EcommerceSales[[#This Row],[Age]]&lt;=55,"46-55","56+")))))</f>
        <v>26-35</v>
      </c>
    </row>
    <row r="4562" spans="1:29" x14ac:dyDescent="0.35">
      <c r="A4562" t="s">
        <v>6695</v>
      </c>
      <c r="B4562" s="7">
        <v>46156</v>
      </c>
      <c r="C4562" t="s">
        <v>5699</v>
      </c>
      <c r="D4562" t="s">
        <v>139</v>
      </c>
      <c r="E4562" t="s">
        <v>48</v>
      </c>
      <c r="F4562">
        <v>47</v>
      </c>
      <c r="G4562" t="s">
        <v>174</v>
      </c>
      <c r="H4562" t="s">
        <v>39</v>
      </c>
      <c r="I4562" t="s">
        <v>294</v>
      </c>
      <c r="J4562" t="s">
        <v>295</v>
      </c>
      <c r="K4562" t="s">
        <v>91</v>
      </c>
      <c r="L4562" t="s">
        <v>296</v>
      </c>
      <c r="M4562">
        <v>5</v>
      </c>
      <c r="N4562" s="2">
        <v>699</v>
      </c>
      <c r="O4562" s="3">
        <v>0</v>
      </c>
      <c r="P4562" s="2">
        <v>1500</v>
      </c>
      <c r="Q4562" t="s">
        <v>44</v>
      </c>
      <c r="R4562" t="s">
        <v>33</v>
      </c>
      <c r="S4562" t="s">
        <v>34</v>
      </c>
      <c r="T4562" s="4">
        <v>5</v>
      </c>
      <c r="U4562" s="11">
        <f t="shared" si="71"/>
        <v>3495</v>
      </c>
      <c r="V4562" s="11">
        <f>tbl_EcommerceSales[[#This Row],[Gross_Sales]]*tbl_EcommerceSales[[#This Row],[Discount]]</f>
        <v>0</v>
      </c>
      <c r="W4562" s="11">
        <f>tbl_EcommerceSales[[#This Row],[Gross_Sales]]-tbl_EcommerceSales[[#This Row],[Discount_Amount]]</f>
        <v>3495</v>
      </c>
      <c r="X4562" s="11">
        <f>tbl_EcommerceSales[[#This Row],[Quantity]] * _xlfn.XLOOKUP(tbl_EcommerceSales[[#This Row],[Product_ID]], Product_Master!A:A, Product_Master!F:F)</f>
        <v>1500</v>
      </c>
      <c r="Y4562" s="11">
        <f>tbl_EcommerceSales[[#This Row],[Net_Revenue]]-tbl_EcommerceSales[[#This Row],[Total_Cost]]</f>
        <v>1995</v>
      </c>
      <c r="Z4562" s="9">
        <f>IFERROR(#REF!/tbl_EcommerceSales[[#This Row],[Total_Cost]], 0)</f>
        <v>0</v>
      </c>
      <c r="AA4562" t="str">
        <f>TEXT(tbl_EcommerceSales[[#This Row],[Order_Date]],"mmm")</f>
        <v>May</v>
      </c>
      <c r="AB4562">
        <f>YEAR(tbl_EcommerceSales[[#This Row],[Order_Date]])</f>
        <v>2026</v>
      </c>
      <c r="AC4562" t="str">
        <f>IF(tbl_EcommerceSales[[#This Row],[Age]]&lt;18,"Under 18",IF(tbl_EcommerceSales[[#This Row],[Age]]&lt;=25,"18-25",IF(tbl_EcommerceSales[[#This Row],[Age]]&lt;=35,"26-35",IF(tbl_EcommerceSales[[#This Row],[Age]]&lt;=45,"36-45",IF(tbl_EcommerceSales[[#This Row],[Age]]&lt;=55,"46-55","56+")))))</f>
        <v>46-55</v>
      </c>
    </row>
    <row r="4563" spans="1:29" x14ac:dyDescent="0.35">
      <c r="A4563" t="s">
        <v>6696</v>
      </c>
      <c r="B4563" s="7">
        <v>46156</v>
      </c>
      <c r="C4563" t="s">
        <v>4067</v>
      </c>
      <c r="D4563" t="s">
        <v>24</v>
      </c>
      <c r="E4563" t="s">
        <v>25</v>
      </c>
      <c r="F4563">
        <v>44</v>
      </c>
      <c r="G4563" t="s">
        <v>186</v>
      </c>
      <c r="H4563" t="s">
        <v>72</v>
      </c>
      <c r="I4563" t="s">
        <v>165</v>
      </c>
      <c r="J4563" t="s">
        <v>166</v>
      </c>
      <c r="K4563" t="s">
        <v>42</v>
      </c>
      <c r="L4563" t="s">
        <v>167</v>
      </c>
      <c r="M4563">
        <v>3</v>
      </c>
      <c r="N4563" s="2">
        <v>1799</v>
      </c>
      <c r="O4563" s="3">
        <v>0.3</v>
      </c>
      <c r="P4563" s="2">
        <v>2700</v>
      </c>
      <c r="Q4563" t="s">
        <v>123</v>
      </c>
      <c r="R4563" t="s">
        <v>33</v>
      </c>
      <c r="S4563" t="s">
        <v>34</v>
      </c>
      <c r="T4563" s="4">
        <v>5</v>
      </c>
      <c r="U4563" s="11">
        <f t="shared" si="71"/>
        <v>5397</v>
      </c>
      <c r="V4563" s="11">
        <f>tbl_EcommerceSales[[#This Row],[Gross_Sales]]*tbl_EcommerceSales[[#This Row],[Discount]]</f>
        <v>1619.1</v>
      </c>
      <c r="W4563" s="11">
        <f>tbl_EcommerceSales[[#This Row],[Gross_Sales]]-tbl_EcommerceSales[[#This Row],[Discount_Amount]]</f>
        <v>3777.9</v>
      </c>
      <c r="X4563" s="11">
        <f>tbl_EcommerceSales[[#This Row],[Quantity]] * _xlfn.XLOOKUP(tbl_EcommerceSales[[#This Row],[Product_ID]], Product_Master!A:A, Product_Master!F:F)</f>
        <v>2700</v>
      </c>
      <c r="Y4563" s="11">
        <f>tbl_EcommerceSales[[#This Row],[Net_Revenue]]-tbl_EcommerceSales[[#This Row],[Total_Cost]]</f>
        <v>1077.9000000000001</v>
      </c>
      <c r="Z4563" s="9">
        <f>IFERROR(#REF!/tbl_EcommerceSales[[#This Row],[Total_Cost]], 0)</f>
        <v>0</v>
      </c>
      <c r="AA4563" t="str">
        <f>TEXT(tbl_EcommerceSales[[#This Row],[Order_Date]],"mmm")</f>
        <v>May</v>
      </c>
      <c r="AB4563">
        <f>YEAR(tbl_EcommerceSales[[#This Row],[Order_Date]])</f>
        <v>2026</v>
      </c>
      <c r="AC4563" t="str">
        <f>IF(tbl_EcommerceSales[[#This Row],[Age]]&lt;18,"Under 18",IF(tbl_EcommerceSales[[#This Row],[Age]]&lt;=25,"18-25",IF(tbl_EcommerceSales[[#This Row],[Age]]&lt;=35,"26-35",IF(tbl_EcommerceSales[[#This Row],[Age]]&lt;=45,"36-45",IF(tbl_EcommerceSales[[#This Row],[Age]]&lt;=55,"46-55","56+")))))</f>
        <v>36-45</v>
      </c>
    </row>
    <row r="4564" spans="1:29" x14ac:dyDescent="0.35">
      <c r="A4564" t="s">
        <v>6697</v>
      </c>
      <c r="B4564" s="7">
        <v>46156</v>
      </c>
      <c r="C4564" t="s">
        <v>3507</v>
      </c>
      <c r="D4564" t="s">
        <v>148</v>
      </c>
      <c r="E4564" t="s">
        <v>48</v>
      </c>
      <c r="F4564">
        <v>47</v>
      </c>
      <c r="G4564" t="s">
        <v>186</v>
      </c>
      <c r="H4564" t="s">
        <v>72</v>
      </c>
      <c r="I4564" t="s">
        <v>126</v>
      </c>
      <c r="J4564" t="s">
        <v>127</v>
      </c>
      <c r="K4564" t="s">
        <v>82</v>
      </c>
      <c r="L4564" t="s">
        <v>83</v>
      </c>
      <c r="M4564">
        <v>1</v>
      </c>
      <c r="N4564" s="2">
        <v>1899</v>
      </c>
      <c r="O4564" s="3">
        <v>0.1</v>
      </c>
      <c r="P4564" s="2">
        <v>1120</v>
      </c>
      <c r="Q4564" t="s">
        <v>32</v>
      </c>
      <c r="R4564" t="s">
        <v>33</v>
      </c>
      <c r="S4564" t="s">
        <v>34</v>
      </c>
      <c r="T4564" s="4">
        <v>5</v>
      </c>
      <c r="U4564" s="11">
        <f t="shared" si="71"/>
        <v>1899</v>
      </c>
      <c r="V4564" s="11">
        <f>tbl_EcommerceSales[[#This Row],[Gross_Sales]]*tbl_EcommerceSales[[#This Row],[Discount]]</f>
        <v>189.9</v>
      </c>
      <c r="W4564" s="11">
        <f>tbl_EcommerceSales[[#This Row],[Gross_Sales]]-tbl_EcommerceSales[[#This Row],[Discount_Amount]]</f>
        <v>1709.1</v>
      </c>
      <c r="X4564" s="11">
        <f>tbl_EcommerceSales[[#This Row],[Quantity]] * _xlfn.XLOOKUP(tbl_EcommerceSales[[#This Row],[Product_ID]], Product_Master!A:A, Product_Master!F:F)</f>
        <v>1120</v>
      </c>
      <c r="Y4564" s="11">
        <f>tbl_EcommerceSales[[#This Row],[Net_Revenue]]-tbl_EcommerceSales[[#This Row],[Total_Cost]]</f>
        <v>589.09999999999991</v>
      </c>
      <c r="Z4564" s="9">
        <f>IFERROR(#REF!/tbl_EcommerceSales[[#This Row],[Total_Cost]], 0)</f>
        <v>0</v>
      </c>
      <c r="AA4564" t="str">
        <f>TEXT(tbl_EcommerceSales[[#This Row],[Order_Date]],"mmm")</f>
        <v>May</v>
      </c>
      <c r="AB4564">
        <f>YEAR(tbl_EcommerceSales[[#This Row],[Order_Date]])</f>
        <v>2026</v>
      </c>
      <c r="AC4564" t="str">
        <f>IF(tbl_EcommerceSales[[#This Row],[Age]]&lt;18,"Under 18",IF(tbl_EcommerceSales[[#This Row],[Age]]&lt;=25,"18-25",IF(tbl_EcommerceSales[[#This Row],[Age]]&lt;=35,"26-35",IF(tbl_EcommerceSales[[#This Row],[Age]]&lt;=45,"36-45",IF(tbl_EcommerceSales[[#This Row],[Age]]&lt;=55,"46-55","56+")))))</f>
        <v>46-55</v>
      </c>
    </row>
    <row r="4565" spans="1:29" x14ac:dyDescent="0.35">
      <c r="A4565" t="s">
        <v>6698</v>
      </c>
      <c r="B4565" s="7">
        <v>46156</v>
      </c>
      <c r="C4565" t="s">
        <v>803</v>
      </c>
      <c r="D4565" t="s">
        <v>170</v>
      </c>
      <c r="E4565" t="s">
        <v>25</v>
      </c>
      <c r="F4565">
        <v>38</v>
      </c>
      <c r="G4565" t="s">
        <v>192</v>
      </c>
      <c r="H4565" t="s">
        <v>27</v>
      </c>
      <c r="I4565" t="s">
        <v>160</v>
      </c>
      <c r="J4565" t="s">
        <v>161</v>
      </c>
      <c r="K4565" t="s">
        <v>91</v>
      </c>
      <c r="L4565" t="s">
        <v>133</v>
      </c>
      <c r="M4565">
        <v>1</v>
      </c>
      <c r="N4565" s="2">
        <v>1099</v>
      </c>
      <c r="O4565" s="3">
        <v>0.15</v>
      </c>
      <c r="P4565" s="2">
        <v>520</v>
      </c>
      <c r="Q4565" t="s">
        <v>123</v>
      </c>
      <c r="R4565" t="s">
        <v>33</v>
      </c>
      <c r="S4565" t="s">
        <v>57</v>
      </c>
      <c r="T4565" s="4">
        <v>5</v>
      </c>
      <c r="U4565" s="11">
        <f t="shared" si="71"/>
        <v>1099</v>
      </c>
      <c r="V4565" s="11">
        <f>tbl_EcommerceSales[[#This Row],[Gross_Sales]]*tbl_EcommerceSales[[#This Row],[Discount]]</f>
        <v>164.85</v>
      </c>
      <c r="W4565" s="11">
        <f>tbl_EcommerceSales[[#This Row],[Gross_Sales]]-tbl_EcommerceSales[[#This Row],[Discount_Amount]]</f>
        <v>934.15</v>
      </c>
      <c r="X4565" s="11">
        <f>tbl_EcommerceSales[[#This Row],[Quantity]] * _xlfn.XLOOKUP(tbl_EcommerceSales[[#This Row],[Product_ID]], Product_Master!A:A, Product_Master!F:F)</f>
        <v>520</v>
      </c>
      <c r="Y4565" s="11">
        <f>tbl_EcommerceSales[[#This Row],[Net_Revenue]]-tbl_EcommerceSales[[#This Row],[Total_Cost]]</f>
        <v>414.15</v>
      </c>
      <c r="Z4565" s="9">
        <f>IFERROR(#REF!/tbl_EcommerceSales[[#This Row],[Total_Cost]], 0)</f>
        <v>0</v>
      </c>
      <c r="AA4565" t="str">
        <f>TEXT(tbl_EcommerceSales[[#This Row],[Order_Date]],"mmm")</f>
        <v>May</v>
      </c>
      <c r="AB4565">
        <f>YEAR(tbl_EcommerceSales[[#This Row],[Order_Date]])</f>
        <v>2026</v>
      </c>
      <c r="AC4565" t="str">
        <f>IF(tbl_EcommerceSales[[#This Row],[Age]]&lt;18,"Under 18",IF(tbl_EcommerceSales[[#This Row],[Age]]&lt;=25,"18-25",IF(tbl_EcommerceSales[[#This Row],[Age]]&lt;=35,"26-35",IF(tbl_EcommerceSales[[#This Row],[Age]]&lt;=45,"36-45",IF(tbl_EcommerceSales[[#This Row],[Age]]&lt;=55,"46-55","56+")))))</f>
        <v>36-45</v>
      </c>
    </row>
    <row r="4566" spans="1:29" x14ac:dyDescent="0.35">
      <c r="A4566" t="s">
        <v>6699</v>
      </c>
      <c r="B4566" s="7">
        <v>46156</v>
      </c>
      <c r="C4566" t="s">
        <v>1756</v>
      </c>
      <c r="D4566" t="s">
        <v>254</v>
      </c>
      <c r="E4566" t="s">
        <v>25</v>
      </c>
      <c r="F4566">
        <v>40</v>
      </c>
      <c r="G4566" t="s">
        <v>142</v>
      </c>
      <c r="H4566" t="s">
        <v>88</v>
      </c>
      <c r="I4566" t="s">
        <v>117</v>
      </c>
      <c r="J4566" t="s">
        <v>118</v>
      </c>
      <c r="K4566" t="s">
        <v>82</v>
      </c>
      <c r="L4566" t="s">
        <v>119</v>
      </c>
      <c r="M4566">
        <v>3</v>
      </c>
      <c r="N4566" s="2">
        <v>3299</v>
      </c>
      <c r="O4566" s="3">
        <v>0.1</v>
      </c>
      <c r="P4566" s="2">
        <v>6300</v>
      </c>
      <c r="Q4566" t="s">
        <v>32</v>
      </c>
      <c r="R4566" t="s">
        <v>162</v>
      </c>
      <c r="S4566" t="s">
        <v>34</v>
      </c>
      <c r="T4566" s="4"/>
      <c r="U4566" s="11">
        <f t="shared" si="71"/>
        <v>9897</v>
      </c>
      <c r="V4566" s="11">
        <f>tbl_EcommerceSales[[#This Row],[Gross_Sales]]*tbl_EcommerceSales[[#This Row],[Discount]]</f>
        <v>989.7</v>
      </c>
      <c r="W4566" s="11">
        <f>tbl_EcommerceSales[[#This Row],[Gross_Sales]]-tbl_EcommerceSales[[#This Row],[Discount_Amount]]</f>
        <v>8907.2999999999993</v>
      </c>
      <c r="X4566" s="11">
        <f>tbl_EcommerceSales[[#This Row],[Quantity]] * _xlfn.XLOOKUP(tbl_EcommerceSales[[#This Row],[Product_ID]], Product_Master!A:A, Product_Master!F:F)</f>
        <v>6300</v>
      </c>
      <c r="Y4566" s="11">
        <f>tbl_EcommerceSales[[#This Row],[Net_Revenue]]-tbl_EcommerceSales[[#This Row],[Total_Cost]]</f>
        <v>2607.2999999999993</v>
      </c>
      <c r="Z4566" s="9">
        <f>IFERROR(#REF!/tbl_EcommerceSales[[#This Row],[Total_Cost]], 0)</f>
        <v>0</v>
      </c>
      <c r="AA4566" t="str">
        <f>TEXT(tbl_EcommerceSales[[#This Row],[Order_Date]],"mmm")</f>
        <v>May</v>
      </c>
      <c r="AB4566">
        <f>YEAR(tbl_EcommerceSales[[#This Row],[Order_Date]])</f>
        <v>2026</v>
      </c>
      <c r="AC4566" t="str">
        <f>IF(tbl_EcommerceSales[[#This Row],[Age]]&lt;18,"Under 18",IF(tbl_EcommerceSales[[#This Row],[Age]]&lt;=25,"18-25",IF(tbl_EcommerceSales[[#This Row],[Age]]&lt;=35,"26-35",IF(tbl_EcommerceSales[[#This Row],[Age]]&lt;=45,"36-45",IF(tbl_EcommerceSales[[#This Row],[Age]]&lt;=55,"46-55","56+")))))</f>
        <v>36-45</v>
      </c>
    </row>
    <row r="4567" spans="1:29" x14ac:dyDescent="0.35">
      <c r="A4567" t="s">
        <v>6700</v>
      </c>
      <c r="B4567" s="7">
        <v>46156</v>
      </c>
      <c r="C4567" t="s">
        <v>961</v>
      </c>
      <c r="D4567" t="s">
        <v>227</v>
      </c>
      <c r="E4567" t="s">
        <v>48</v>
      </c>
      <c r="F4567">
        <v>34</v>
      </c>
      <c r="G4567" t="s">
        <v>87</v>
      </c>
      <c r="H4567" t="s">
        <v>88</v>
      </c>
      <c r="I4567" t="s">
        <v>80</v>
      </c>
      <c r="J4567" t="s">
        <v>81</v>
      </c>
      <c r="K4567" t="s">
        <v>82</v>
      </c>
      <c r="L4567" t="s">
        <v>83</v>
      </c>
      <c r="M4567">
        <v>1</v>
      </c>
      <c r="N4567" s="2">
        <v>2499</v>
      </c>
      <c r="O4567" s="3">
        <v>0.15</v>
      </c>
      <c r="P4567" s="2">
        <v>1550</v>
      </c>
      <c r="Q4567" t="s">
        <v>32</v>
      </c>
      <c r="R4567" t="s">
        <v>33</v>
      </c>
      <c r="S4567" t="s">
        <v>34</v>
      </c>
      <c r="T4567" s="4">
        <v>5</v>
      </c>
      <c r="U4567" s="11">
        <f t="shared" si="71"/>
        <v>2499</v>
      </c>
      <c r="V4567" s="11">
        <f>tbl_EcommerceSales[[#This Row],[Gross_Sales]]*tbl_EcommerceSales[[#This Row],[Discount]]</f>
        <v>374.84999999999997</v>
      </c>
      <c r="W4567" s="11">
        <f>tbl_EcommerceSales[[#This Row],[Gross_Sales]]-tbl_EcommerceSales[[#This Row],[Discount_Amount]]</f>
        <v>2124.15</v>
      </c>
      <c r="X4567" s="11">
        <f>tbl_EcommerceSales[[#This Row],[Quantity]] * _xlfn.XLOOKUP(tbl_EcommerceSales[[#This Row],[Product_ID]], Product_Master!A:A, Product_Master!F:F)</f>
        <v>1550</v>
      </c>
      <c r="Y4567" s="11">
        <f>tbl_EcommerceSales[[#This Row],[Net_Revenue]]-tbl_EcommerceSales[[#This Row],[Total_Cost]]</f>
        <v>574.15000000000009</v>
      </c>
      <c r="Z4567" s="9">
        <f>IFERROR(#REF!/tbl_EcommerceSales[[#This Row],[Total_Cost]], 0)</f>
        <v>0</v>
      </c>
      <c r="AA4567" t="str">
        <f>TEXT(tbl_EcommerceSales[[#This Row],[Order_Date]],"mmm")</f>
        <v>May</v>
      </c>
      <c r="AB4567">
        <f>YEAR(tbl_EcommerceSales[[#This Row],[Order_Date]])</f>
        <v>2026</v>
      </c>
      <c r="AC4567" t="str">
        <f>IF(tbl_EcommerceSales[[#This Row],[Age]]&lt;18,"Under 18",IF(tbl_EcommerceSales[[#This Row],[Age]]&lt;=25,"18-25",IF(tbl_EcommerceSales[[#This Row],[Age]]&lt;=35,"26-35",IF(tbl_EcommerceSales[[#This Row],[Age]]&lt;=45,"36-45",IF(tbl_EcommerceSales[[#This Row],[Age]]&lt;=55,"46-55","56+")))))</f>
        <v>26-35</v>
      </c>
    </row>
    <row r="4568" spans="1:29" x14ac:dyDescent="0.35">
      <c r="A4568" t="s">
        <v>6701</v>
      </c>
      <c r="B4568" s="7">
        <v>46156</v>
      </c>
      <c r="C4568" t="s">
        <v>3427</v>
      </c>
      <c r="D4568" t="s">
        <v>110</v>
      </c>
      <c r="E4568" t="s">
        <v>25</v>
      </c>
      <c r="F4568">
        <v>43</v>
      </c>
      <c r="G4568" t="s">
        <v>289</v>
      </c>
      <c r="H4568" t="s">
        <v>88</v>
      </c>
      <c r="I4568" t="s">
        <v>338</v>
      </c>
      <c r="J4568" t="s">
        <v>339</v>
      </c>
      <c r="K4568" t="s">
        <v>55</v>
      </c>
      <c r="L4568" t="s">
        <v>56</v>
      </c>
      <c r="M4568">
        <v>2</v>
      </c>
      <c r="N4568" s="2">
        <v>1499</v>
      </c>
      <c r="O4568" s="3">
        <v>0.1</v>
      </c>
      <c r="P4568" s="2">
        <v>1560</v>
      </c>
      <c r="Q4568" t="s">
        <v>32</v>
      </c>
      <c r="R4568" t="s">
        <v>33</v>
      </c>
      <c r="S4568" t="s">
        <v>34</v>
      </c>
      <c r="T4568" s="4">
        <v>5</v>
      </c>
      <c r="U4568" s="11">
        <f t="shared" si="71"/>
        <v>2998</v>
      </c>
      <c r="V4568" s="11">
        <f>tbl_EcommerceSales[[#This Row],[Gross_Sales]]*tbl_EcommerceSales[[#This Row],[Discount]]</f>
        <v>299.8</v>
      </c>
      <c r="W4568" s="11">
        <f>tbl_EcommerceSales[[#This Row],[Gross_Sales]]-tbl_EcommerceSales[[#This Row],[Discount_Amount]]</f>
        <v>2698.2</v>
      </c>
      <c r="X4568" s="11">
        <f>tbl_EcommerceSales[[#This Row],[Quantity]] * _xlfn.XLOOKUP(tbl_EcommerceSales[[#This Row],[Product_ID]], Product_Master!A:A, Product_Master!F:F)</f>
        <v>1560</v>
      </c>
      <c r="Y4568" s="11">
        <f>tbl_EcommerceSales[[#This Row],[Net_Revenue]]-tbl_EcommerceSales[[#This Row],[Total_Cost]]</f>
        <v>1138.1999999999998</v>
      </c>
      <c r="Z4568" s="9">
        <f>IFERROR(#REF!/tbl_EcommerceSales[[#This Row],[Total_Cost]], 0)</f>
        <v>0</v>
      </c>
      <c r="AA4568" t="str">
        <f>TEXT(tbl_EcommerceSales[[#This Row],[Order_Date]],"mmm")</f>
        <v>May</v>
      </c>
      <c r="AB4568">
        <f>YEAR(tbl_EcommerceSales[[#This Row],[Order_Date]])</f>
        <v>2026</v>
      </c>
      <c r="AC4568" t="str">
        <f>IF(tbl_EcommerceSales[[#This Row],[Age]]&lt;18,"Under 18",IF(tbl_EcommerceSales[[#This Row],[Age]]&lt;=25,"18-25",IF(tbl_EcommerceSales[[#This Row],[Age]]&lt;=35,"26-35",IF(tbl_EcommerceSales[[#This Row],[Age]]&lt;=45,"36-45",IF(tbl_EcommerceSales[[#This Row],[Age]]&lt;=55,"46-55","56+")))))</f>
        <v>36-45</v>
      </c>
    </row>
    <row r="4569" spans="1:29" x14ac:dyDescent="0.35">
      <c r="A4569" t="s">
        <v>6702</v>
      </c>
      <c r="B4569" s="7">
        <v>46156</v>
      </c>
      <c r="C4569" t="s">
        <v>135</v>
      </c>
      <c r="D4569" t="s">
        <v>79</v>
      </c>
      <c r="E4569" t="s">
        <v>48</v>
      </c>
      <c r="F4569">
        <v>20</v>
      </c>
      <c r="G4569" t="s">
        <v>171</v>
      </c>
      <c r="H4569" t="s">
        <v>39</v>
      </c>
      <c r="I4569" t="s">
        <v>357</v>
      </c>
      <c r="J4569" t="s">
        <v>358</v>
      </c>
      <c r="K4569" t="s">
        <v>177</v>
      </c>
      <c r="L4569" t="s">
        <v>178</v>
      </c>
      <c r="M4569">
        <v>1</v>
      </c>
      <c r="N4569" s="2">
        <v>999</v>
      </c>
      <c r="O4569" s="3">
        <v>0.2</v>
      </c>
      <c r="P4569" s="2">
        <v>520</v>
      </c>
      <c r="Q4569" t="s">
        <v>123</v>
      </c>
      <c r="R4569" t="s">
        <v>33</v>
      </c>
      <c r="S4569" t="s">
        <v>34</v>
      </c>
      <c r="T4569" s="4">
        <v>4</v>
      </c>
      <c r="U4569" s="11">
        <f t="shared" si="71"/>
        <v>999</v>
      </c>
      <c r="V4569" s="11">
        <f>tbl_EcommerceSales[[#This Row],[Gross_Sales]]*tbl_EcommerceSales[[#This Row],[Discount]]</f>
        <v>199.8</v>
      </c>
      <c r="W4569" s="11">
        <f>tbl_EcommerceSales[[#This Row],[Gross_Sales]]-tbl_EcommerceSales[[#This Row],[Discount_Amount]]</f>
        <v>799.2</v>
      </c>
      <c r="X4569" s="11">
        <f>tbl_EcommerceSales[[#This Row],[Quantity]] * _xlfn.XLOOKUP(tbl_EcommerceSales[[#This Row],[Product_ID]], Product_Master!A:A, Product_Master!F:F)</f>
        <v>520</v>
      </c>
      <c r="Y4569" s="11">
        <f>tbl_EcommerceSales[[#This Row],[Net_Revenue]]-tbl_EcommerceSales[[#This Row],[Total_Cost]]</f>
        <v>279.20000000000005</v>
      </c>
      <c r="Z4569" s="9">
        <f>IFERROR(#REF!/tbl_EcommerceSales[[#This Row],[Total_Cost]], 0)</f>
        <v>0</v>
      </c>
      <c r="AA4569" t="str">
        <f>TEXT(tbl_EcommerceSales[[#This Row],[Order_Date]],"mmm")</f>
        <v>May</v>
      </c>
      <c r="AB4569">
        <f>YEAR(tbl_EcommerceSales[[#This Row],[Order_Date]])</f>
        <v>2026</v>
      </c>
      <c r="AC4569" t="str">
        <f>IF(tbl_EcommerceSales[[#This Row],[Age]]&lt;18,"Under 18",IF(tbl_EcommerceSales[[#This Row],[Age]]&lt;=25,"18-25",IF(tbl_EcommerceSales[[#This Row],[Age]]&lt;=35,"26-35",IF(tbl_EcommerceSales[[#This Row],[Age]]&lt;=45,"36-45",IF(tbl_EcommerceSales[[#This Row],[Age]]&lt;=55,"46-55","56+")))))</f>
        <v>18-25</v>
      </c>
    </row>
    <row r="4570" spans="1:29" x14ac:dyDescent="0.35">
      <c r="A4570" t="s">
        <v>6703</v>
      </c>
      <c r="B4570" s="7">
        <v>46156</v>
      </c>
      <c r="C4570" t="s">
        <v>569</v>
      </c>
      <c r="D4570" t="s">
        <v>47</v>
      </c>
      <c r="E4570" t="s">
        <v>25</v>
      </c>
      <c r="F4570">
        <v>18</v>
      </c>
      <c r="G4570" t="s">
        <v>87</v>
      </c>
      <c r="H4570" t="s">
        <v>88</v>
      </c>
      <c r="I4570" t="s">
        <v>271</v>
      </c>
      <c r="J4570" t="s">
        <v>272</v>
      </c>
      <c r="K4570" t="s">
        <v>30</v>
      </c>
      <c r="L4570" t="s">
        <v>273</v>
      </c>
      <c r="M4570">
        <v>4</v>
      </c>
      <c r="N4570" s="2">
        <v>4299</v>
      </c>
      <c r="O4570" s="3">
        <v>0.05</v>
      </c>
      <c r="P4570" s="2">
        <v>10800</v>
      </c>
      <c r="Q4570" t="s">
        <v>32</v>
      </c>
      <c r="R4570" t="s">
        <v>33</v>
      </c>
      <c r="S4570" t="s">
        <v>57</v>
      </c>
      <c r="T4570" s="4">
        <v>5</v>
      </c>
      <c r="U4570" s="11">
        <f t="shared" si="71"/>
        <v>17196</v>
      </c>
      <c r="V4570" s="11">
        <f>tbl_EcommerceSales[[#This Row],[Gross_Sales]]*tbl_EcommerceSales[[#This Row],[Discount]]</f>
        <v>859.80000000000007</v>
      </c>
      <c r="W4570" s="11">
        <f>tbl_EcommerceSales[[#This Row],[Gross_Sales]]-tbl_EcommerceSales[[#This Row],[Discount_Amount]]</f>
        <v>16336.2</v>
      </c>
      <c r="X4570" s="11">
        <f>tbl_EcommerceSales[[#This Row],[Quantity]] * _xlfn.XLOOKUP(tbl_EcommerceSales[[#This Row],[Product_ID]], Product_Master!A:A, Product_Master!F:F)</f>
        <v>10800</v>
      </c>
      <c r="Y4570" s="11">
        <f>tbl_EcommerceSales[[#This Row],[Net_Revenue]]-tbl_EcommerceSales[[#This Row],[Total_Cost]]</f>
        <v>5536.2000000000007</v>
      </c>
      <c r="Z4570" s="9">
        <f>IFERROR(#REF!/tbl_EcommerceSales[[#This Row],[Total_Cost]], 0)</f>
        <v>0</v>
      </c>
      <c r="AA4570" t="str">
        <f>TEXT(tbl_EcommerceSales[[#This Row],[Order_Date]],"mmm")</f>
        <v>May</v>
      </c>
      <c r="AB4570">
        <f>YEAR(tbl_EcommerceSales[[#This Row],[Order_Date]])</f>
        <v>2026</v>
      </c>
      <c r="AC4570" t="str">
        <f>IF(tbl_EcommerceSales[[#This Row],[Age]]&lt;18,"Under 18",IF(tbl_EcommerceSales[[#This Row],[Age]]&lt;=25,"18-25",IF(tbl_EcommerceSales[[#This Row],[Age]]&lt;=35,"26-35",IF(tbl_EcommerceSales[[#This Row],[Age]]&lt;=45,"36-45",IF(tbl_EcommerceSales[[#This Row],[Age]]&lt;=55,"46-55","56+")))))</f>
        <v>18-25</v>
      </c>
    </row>
    <row r="4571" spans="1:29" x14ac:dyDescent="0.35">
      <c r="A4571" t="s">
        <v>6704</v>
      </c>
      <c r="B4571" s="7">
        <v>46156</v>
      </c>
      <c r="C4571" t="s">
        <v>3137</v>
      </c>
      <c r="D4571" t="s">
        <v>254</v>
      </c>
      <c r="E4571" t="s">
        <v>25</v>
      </c>
      <c r="F4571">
        <v>18</v>
      </c>
      <c r="G4571" t="s">
        <v>61</v>
      </c>
      <c r="H4571" t="s">
        <v>27</v>
      </c>
      <c r="I4571" t="s">
        <v>73</v>
      </c>
      <c r="J4571" t="s">
        <v>74</v>
      </c>
      <c r="K4571" t="s">
        <v>55</v>
      </c>
      <c r="L4571" t="s">
        <v>75</v>
      </c>
      <c r="M4571">
        <v>1</v>
      </c>
      <c r="N4571" s="2">
        <v>2899</v>
      </c>
      <c r="O4571" s="3">
        <v>0.25</v>
      </c>
      <c r="P4571" s="2">
        <v>1700</v>
      </c>
      <c r="Q4571" t="s">
        <v>32</v>
      </c>
      <c r="R4571" t="s">
        <v>33</v>
      </c>
      <c r="S4571" t="s">
        <v>34</v>
      </c>
      <c r="T4571" s="4">
        <v>3</v>
      </c>
      <c r="U4571" s="11">
        <f t="shared" si="71"/>
        <v>2899</v>
      </c>
      <c r="V4571" s="11">
        <f>tbl_EcommerceSales[[#This Row],[Gross_Sales]]*tbl_EcommerceSales[[#This Row],[Discount]]</f>
        <v>724.75</v>
      </c>
      <c r="W4571" s="11">
        <f>tbl_EcommerceSales[[#This Row],[Gross_Sales]]-tbl_EcommerceSales[[#This Row],[Discount_Amount]]</f>
        <v>2174.25</v>
      </c>
      <c r="X4571" s="11">
        <f>tbl_EcommerceSales[[#This Row],[Quantity]] * _xlfn.XLOOKUP(tbl_EcommerceSales[[#This Row],[Product_ID]], Product_Master!A:A, Product_Master!F:F)</f>
        <v>1700</v>
      </c>
      <c r="Y4571" s="11">
        <f>tbl_EcommerceSales[[#This Row],[Net_Revenue]]-tbl_EcommerceSales[[#This Row],[Total_Cost]]</f>
        <v>474.25</v>
      </c>
      <c r="Z4571" s="9">
        <f>IFERROR(#REF!/tbl_EcommerceSales[[#This Row],[Total_Cost]], 0)</f>
        <v>0</v>
      </c>
      <c r="AA4571" t="str">
        <f>TEXT(tbl_EcommerceSales[[#This Row],[Order_Date]],"mmm")</f>
        <v>May</v>
      </c>
      <c r="AB4571">
        <f>YEAR(tbl_EcommerceSales[[#This Row],[Order_Date]])</f>
        <v>2026</v>
      </c>
      <c r="AC4571" t="str">
        <f>IF(tbl_EcommerceSales[[#This Row],[Age]]&lt;18,"Under 18",IF(tbl_EcommerceSales[[#This Row],[Age]]&lt;=25,"18-25",IF(tbl_EcommerceSales[[#This Row],[Age]]&lt;=35,"26-35",IF(tbl_EcommerceSales[[#This Row],[Age]]&lt;=45,"36-45",IF(tbl_EcommerceSales[[#This Row],[Age]]&lt;=55,"46-55","56+")))))</f>
        <v>18-25</v>
      </c>
    </row>
    <row r="4572" spans="1:29" x14ac:dyDescent="0.35">
      <c r="A4572" t="s">
        <v>6705</v>
      </c>
      <c r="B4572" s="7">
        <v>46156</v>
      </c>
      <c r="C4572" t="s">
        <v>485</v>
      </c>
      <c r="D4572" t="s">
        <v>205</v>
      </c>
      <c r="E4572" t="s">
        <v>25</v>
      </c>
      <c r="F4572">
        <v>27</v>
      </c>
      <c r="G4572" t="s">
        <v>174</v>
      </c>
      <c r="H4572" t="s">
        <v>39</v>
      </c>
      <c r="I4572" t="s">
        <v>53</v>
      </c>
      <c r="J4572" t="s">
        <v>54</v>
      </c>
      <c r="K4572" t="s">
        <v>55</v>
      </c>
      <c r="L4572" t="s">
        <v>56</v>
      </c>
      <c r="M4572">
        <v>2</v>
      </c>
      <c r="N4572" s="2">
        <v>799</v>
      </c>
      <c r="O4572" s="3">
        <v>0.2</v>
      </c>
      <c r="P4572" s="2">
        <v>780</v>
      </c>
      <c r="Q4572" t="s">
        <v>76</v>
      </c>
      <c r="R4572" t="s">
        <v>33</v>
      </c>
      <c r="S4572" t="s">
        <v>57</v>
      </c>
      <c r="T4572" s="4">
        <v>4</v>
      </c>
      <c r="U4572" s="11">
        <f t="shared" si="71"/>
        <v>1598</v>
      </c>
      <c r="V4572" s="11">
        <f>tbl_EcommerceSales[[#This Row],[Gross_Sales]]*tbl_EcommerceSales[[#This Row],[Discount]]</f>
        <v>319.60000000000002</v>
      </c>
      <c r="W4572" s="11">
        <f>tbl_EcommerceSales[[#This Row],[Gross_Sales]]-tbl_EcommerceSales[[#This Row],[Discount_Amount]]</f>
        <v>1278.4000000000001</v>
      </c>
      <c r="X4572" s="11">
        <f>tbl_EcommerceSales[[#This Row],[Quantity]] * _xlfn.XLOOKUP(tbl_EcommerceSales[[#This Row],[Product_ID]], Product_Master!A:A, Product_Master!F:F)</f>
        <v>780</v>
      </c>
      <c r="Y4572" s="11">
        <f>tbl_EcommerceSales[[#This Row],[Net_Revenue]]-tbl_EcommerceSales[[#This Row],[Total_Cost]]</f>
        <v>498.40000000000009</v>
      </c>
      <c r="Z4572" s="9">
        <f>IFERROR(#REF!/tbl_EcommerceSales[[#This Row],[Total_Cost]], 0)</f>
        <v>0</v>
      </c>
      <c r="AA4572" t="str">
        <f>TEXT(tbl_EcommerceSales[[#This Row],[Order_Date]],"mmm")</f>
        <v>May</v>
      </c>
      <c r="AB4572">
        <f>YEAR(tbl_EcommerceSales[[#This Row],[Order_Date]])</f>
        <v>2026</v>
      </c>
      <c r="AC4572" t="str">
        <f>IF(tbl_EcommerceSales[[#This Row],[Age]]&lt;18,"Under 18",IF(tbl_EcommerceSales[[#This Row],[Age]]&lt;=25,"18-25",IF(tbl_EcommerceSales[[#This Row],[Age]]&lt;=35,"26-35",IF(tbl_EcommerceSales[[#This Row],[Age]]&lt;=45,"36-45",IF(tbl_EcommerceSales[[#This Row],[Age]]&lt;=55,"46-55","56+")))))</f>
        <v>26-35</v>
      </c>
    </row>
    <row r="4573" spans="1:29" x14ac:dyDescent="0.35">
      <c r="A4573" t="s">
        <v>6706</v>
      </c>
      <c r="B4573" s="7">
        <v>46156</v>
      </c>
      <c r="C4573" t="s">
        <v>1086</v>
      </c>
      <c r="D4573" t="s">
        <v>151</v>
      </c>
      <c r="E4573" t="s">
        <v>48</v>
      </c>
      <c r="F4573">
        <v>31</v>
      </c>
      <c r="G4573" t="s">
        <v>155</v>
      </c>
      <c r="H4573" t="s">
        <v>88</v>
      </c>
      <c r="I4573" t="s">
        <v>111</v>
      </c>
      <c r="J4573" t="s">
        <v>112</v>
      </c>
      <c r="K4573" t="s">
        <v>55</v>
      </c>
      <c r="L4573" t="s">
        <v>113</v>
      </c>
      <c r="M4573">
        <v>3</v>
      </c>
      <c r="N4573" s="2">
        <v>1799</v>
      </c>
      <c r="O4573" s="3">
        <v>0.05</v>
      </c>
      <c r="P4573" s="2">
        <v>2850</v>
      </c>
      <c r="Q4573" t="s">
        <v>123</v>
      </c>
      <c r="R4573" t="s">
        <v>33</v>
      </c>
      <c r="S4573" t="s">
        <v>34</v>
      </c>
      <c r="T4573" s="4">
        <v>4</v>
      </c>
      <c r="U4573" s="11">
        <f t="shared" si="71"/>
        <v>5397</v>
      </c>
      <c r="V4573" s="11">
        <f>tbl_EcommerceSales[[#This Row],[Gross_Sales]]*tbl_EcommerceSales[[#This Row],[Discount]]</f>
        <v>269.85000000000002</v>
      </c>
      <c r="W4573" s="11">
        <f>tbl_EcommerceSales[[#This Row],[Gross_Sales]]-tbl_EcommerceSales[[#This Row],[Discount_Amount]]</f>
        <v>5127.1499999999996</v>
      </c>
      <c r="X4573" s="11">
        <f>tbl_EcommerceSales[[#This Row],[Quantity]] * _xlfn.XLOOKUP(tbl_EcommerceSales[[#This Row],[Product_ID]], Product_Master!A:A, Product_Master!F:F)</f>
        <v>2850</v>
      </c>
      <c r="Y4573" s="11">
        <f>tbl_EcommerceSales[[#This Row],[Net_Revenue]]-tbl_EcommerceSales[[#This Row],[Total_Cost]]</f>
        <v>2277.1499999999996</v>
      </c>
      <c r="Z4573" s="9">
        <f>IFERROR(#REF!/tbl_EcommerceSales[[#This Row],[Total_Cost]], 0)</f>
        <v>0</v>
      </c>
      <c r="AA4573" t="str">
        <f>TEXT(tbl_EcommerceSales[[#This Row],[Order_Date]],"mmm")</f>
        <v>May</v>
      </c>
      <c r="AB4573">
        <f>YEAR(tbl_EcommerceSales[[#This Row],[Order_Date]])</f>
        <v>2026</v>
      </c>
      <c r="AC4573" t="str">
        <f>IF(tbl_EcommerceSales[[#This Row],[Age]]&lt;18,"Under 18",IF(tbl_EcommerceSales[[#This Row],[Age]]&lt;=25,"18-25",IF(tbl_EcommerceSales[[#This Row],[Age]]&lt;=35,"26-35",IF(tbl_EcommerceSales[[#This Row],[Age]]&lt;=45,"36-45",IF(tbl_EcommerceSales[[#This Row],[Age]]&lt;=55,"46-55","56+")))))</f>
        <v>26-35</v>
      </c>
    </row>
    <row r="4574" spans="1:29" x14ac:dyDescent="0.35">
      <c r="A4574" t="s">
        <v>6707</v>
      </c>
      <c r="B4574" s="7">
        <v>46156</v>
      </c>
      <c r="C4574" t="s">
        <v>6708</v>
      </c>
      <c r="D4574" t="s">
        <v>106</v>
      </c>
      <c r="E4574" t="s">
        <v>25</v>
      </c>
      <c r="F4574">
        <v>48</v>
      </c>
      <c r="G4574" t="s">
        <v>152</v>
      </c>
      <c r="H4574" t="s">
        <v>72</v>
      </c>
      <c r="I4574" t="s">
        <v>357</v>
      </c>
      <c r="J4574" t="s">
        <v>358</v>
      </c>
      <c r="K4574" t="s">
        <v>177</v>
      </c>
      <c r="L4574" t="s">
        <v>178</v>
      </c>
      <c r="M4574">
        <v>1</v>
      </c>
      <c r="N4574" s="2">
        <v>999</v>
      </c>
      <c r="O4574" s="3">
        <v>0.15</v>
      </c>
      <c r="P4574" s="2">
        <v>520</v>
      </c>
      <c r="Q4574" t="s">
        <v>156</v>
      </c>
      <c r="R4574" t="s">
        <v>33</v>
      </c>
      <c r="S4574" t="s">
        <v>57</v>
      </c>
      <c r="T4574" s="4">
        <v>4</v>
      </c>
      <c r="U4574" s="11">
        <f t="shared" si="71"/>
        <v>999</v>
      </c>
      <c r="V4574" s="11">
        <f>tbl_EcommerceSales[[#This Row],[Gross_Sales]]*tbl_EcommerceSales[[#This Row],[Discount]]</f>
        <v>149.85</v>
      </c>
      <c r="W4574" s="11">
        <f>tbl_EcommerceSales[[#This Row],[Gross_Sales]]-tbl_EcommerceSales[[#This Row],[Discount_Amount]]</f>
        <v>849.15</v>
      </c>
      <c r="X4574" s="11">
        <f>tbl_EcommerceSales[[#This Row],[Quantity]] * _xlfn.XLOOKUP(tbl_EcommerceSales[[#This Row],[Product_ID]], Product_Master!A:A, Product_Master!F:F)</f>
        <v>520</v>
      </c>
      <c r="Y4574" s="11">
        <f>tbl_EcommerceSales[[#This Row],[Net_Revenue]]-tbl_EcommerceSales[[#This Row],[Total_Cost]]</f>
        <v>329.15</v>
      </c>
      <c r="Z4574" s="9">
        <f>IFERROR(#REF!/tbl_EcommerceSales[[#This Row],[Total_Cost]], 0)</f>
        <v>0</v>
      </c>
      <c r="AA4574" t="str">
        <f>TEXT(tbl_EcommerceSales[[#This Row],[Order_Date]],"mmm")</f>
        <v>May</v>
      </c>
      <c r="AB4574">
        <f>YEAR(tbl_EcommerceSales[[#This Row],[Order_Date]])</f>
        <v>2026</v>
      </c>
      <c r="AC4574" t="str">
        <f>IF(tbl_EcommerceSales[[#This Row],[Age]]&lt;18,"Under 18",IF(tbl_EcommerceSales[[#This Row],[Age]]&lt;=25,"18-25",IF(tbl_EcommerceSales[[#This Row],[Age]]&lt;=35,"26-35",IF(tbl_EcommerceSales[[#This Row],[Age]]&lt;=45,"36-45",IF(tbl_EcommerceSales[[#This Row],[Age]]&lt;=55,"46-55","56+")))))</f>
        <v>46-55</v>
      </c>
    </row>
    <row r="4575" spans="1:29" x14ac:dyDescent="0.35">
      <c r="A4575" t="s">
        <v>6709</v>
      </c>
      <c r="B4575" s="7">
        <v>46157</v>
      </c>
      <c r="C4575" t="s">
        <v>5843</v>
      </c>
      <c r="D4575" t="s">
        <v>47</v>
      </c>
      <c r="E4575" t="s">
        <v>25</v>
      </c>
      <c r="F4575">
        <v>50</v>
      </c>
      <c r="G4575" t="s">
        <v>246</v>
      </c>
      <c r="H4575" t="s">
        <v>27</v>
      </c>
      <c r="I4575" t="s">
        <v>200</v>
      </c>
      <c r="J4575" t="s">
        <v>201</v>
      </c>
      <c r="K4575" t="s">
        <v>91</v>
      </c>
      <c r="L4575" t="s">
        <v>202</v>
      </c>
      <c r="M4575">
        <v>1</v>
      </c>
      <c r="N4575" s="2">
        <v>899</v>
      </c>
      <c r="O4575" s="3">
        <v>0.15</v>
      </c>
      <c r="P4575" s="2">
        <v>420</v>
      </c>
      <c r="Q4575" t="s">
        <v>44</v>
      </c>
      <c r="R4575" t="s">
        <v>33</v>
      </c>
      <c r="S4575" t="s">
        <v>57</v>
      </c>
      <c r="T4575" s="4">
        <v>5</v>
      </c>
      <c r="U4575" s="11">
        <f t="shared" si="71"/>
        <v>899</v>
      </c>
      <c r="V4575" s="11">
        <f>tbl_EcommerceSales[[#This Row],[Gross_Sales]]*tbl_EcommerceSales[[#This Row],[Discount]]</f>
        <v>134.85</v>
      </c>
      <c r="W4575" s="11">
        <f>tbl_EcommerceSales[[#This Row],[Gross_Sales]]-tbl_EcommerceSales[[#This Row],[Discount_Amount]]</f>
        <v>764.15</v>
      </c>
      <c r="X4575" s="11">
        <f>tbl_EcommerceSales[[#This Row],[Quantity]] * _xlfn.XLOOKUP(tbl_EcommerceSales[[#This Row],[Product_ID]], Product_Master!A:A, Product_Master!F:F)</f>
        <v>420</v>
      </c>
      <c r="Y4575" s="11">
        <f>tbl_EcommerceSales[[#This Row],[Net_Revenue]]-tbl_EcommerceSales[[#This Row],[Total_Cost]]</f>
        <v>344.15</v>
      </c>
      <c r="Z4575" s="9">
        <f>IFERROR(#REF!/tbl_EcommerceSales[[#This Row],[Total_Cost]], 0)</f>
        <v>0</v>
      </c>
      <c r="AA4575" t="str">
        <f>TEXT(tbl_EcommerceSales[[#This Row],[Order_Date]],"mmm")</f>
        <v>May</v>
      </c>
      <c r="AB4575">
        <f>YEAR(tbl_EcommerceSales[[#This Row],[Order_Date]])</f>
        <v>2026</v>
      </c>
      <c r="AC4575" t="str">
        <f>IF(tbl_EcommerceSales[[#This Row],[Age]]&lt;18,"Under 18",IF(tbl_EcommerceSales[[#This Row],[Age]]&lt;=25,"18-25",IF(tbl_EcommerceSales[[#This Row],[Age]]&lt;=35,"26-35",IF(tbl_EcommerceSales[[#This Row],[Age]]&lt;=45,"36-45",IF(tbl_EcommerceSales[[#This Row],[Age]]&lt;=55,"46-55","56+")))))</f>
        <v>46-55</v>
      </c>
    </row>
    <row r="4576" spans="1:29" x14ac:dyDescent="0.35">
      <c r="A4576" t="s">
        <v>6710</v>
      </c>
      <c r="B4576" s="7">
        <v>46157</v>
      </c>
      <c r="C4576" t="s">
        <v>3340</v>
      </c>
      <c r="D4576" t="s">
        <v>181</v>
      </c>
      <c r="E4576" t="s">
        <v>48</v>
      </c>
      <c r="F4576">
        <v>42</v>
      </c>
      <c r="G4576" t="s">
        <v>99</v>
      </c>
      <c r="H4576" t="s">
        <v>88</v>
      </c>
      <c r="I4576" t="s">
        <v>111</v>
      </c>
      <c r="J4576" t="s">
        <v>112</v>
      </c>
      <c r="K4576" t="s">
        <v>55</v>
      </c>
      <c r="L4576" t="s">
        <v>113</v>
      </c>
      <c r="M4576">
        <v>2</v>
      </c>
      <c r="N4576" s="2">
        <v>1799</v>
      </c>
      <c r="O4576" s="3">
        <v>0.25</v>
      </c>
      <c r="P4576" s="2">
        <v>1900</v>
      </c>
      <c r="Q4576" t="s">
        <v>32</v>
      </c>
      <c r="R4576" t="s">
        <v>33</v>
      </c>
      <c r="S4576" t="s">
        <v>57</v>
      </c>
      <c r="T4576" s="4">
        <v>5</v>
      </c>
      <c r="U4576" s="11">
        <f t="shared" si="71"/>
        <v>3598</v>
      </c>
      <c r="V4576" s="11">
        <f>tbl_EcommerceSales[[#This Row],[Gross_Sales]]*tbl_EcommerceSales[[#This Row],[Discount]]</f>
        <v>899.5</v>
      </c>
      <c r="W4576" s="11">
        <f>tbl_EcommerceSales[[#This Row],[Gross_Sales]]-tbl_EcommerceSales[[#This Row],[Discount_Amount]]</f>
        <v>2698.5</v>
      </c>
      <c r="X4576" s="11">
        <f>tbl_EcommerceSales[[#This Row],[Quantity]] * _xlfn.XLOOKUP(tbl_EcommerceSales[[#This Row],[Product_ID]], Product_Master!A:A, Product_Master!F:F)</f>
        <v>1900</v>
      </c>
      <c r="Y4576" s="11">
        <f>tbl_EcommerceSales[[#This Row],[Net_Revenue]]-tbl_EcommerceSales[[#This Row],[Total_Cost]]</f>
        <v>798.5</v>
      </c>
      <c r="Z4576" s="9">
        <f>IFERROR(#REF!/tbl_EcommerceSales[[#This Row],[Total_Cost]], 0)</f>
        <v>0</v>
      </c>
      <c r="AA4576" t="str">
        <f>TEXT(tbl_EcommerceSales[[#This Row],[Order_Date]],"mmm")</f>
        <v>May</v>
      </c>
      <c r="AB4576">
        <f>YEAR(tbl_EcommerceSales[[#This Row],[Order_Date]])</f>
        <v>2026</v>
      </c>
      <c r="AC4576" t="str">
        <f>IF(tbl_EcommerceSales[[#This Row],[Age]]&lt;18,"Under 18",IF(tbl_EcommerceSales[[#This Row],[Age]]&lt;=25,"18-25",IF(tbl_EcommerceSales[[#This Row],[Age]]&lt;=35,"26-35",IF(tbl_EcommerceSales[[#This Row],[Age]]&lt;=45,"36-45",IF(tbl_EcommerceSales[[#This Row],[Age]]&lt;=55,"46-55","56+")))))</f>
        <v>36-45</v>
      </c>
    </row>
    <row r="4577" spans="1:29" x14ac:dyDescent="0.35">
      <c r="A4577" t="s">
        <v>6711</v>
      </c>
      <c r="B4577" s="7">
        <v>46157</v>
      </c>
      <c r="C4577" t="s">
        <v>4139</v>
      </c>
      <c r="D4577" t="s">
        <v>342</v>
      </c>
      <c r="E4577" t="s">
        <v>25</v>
      </c>
      <c r="F4577">
        <v>25</v>
      </c>
      <c r="G4577" t="s">
        <v>87</v>
      </c>
      <c r="H4577" t="s">
        <v>88</v>
      </c>
      <c r="I4577" t="s">
        <v>126</v>
      </c>
      <c r="J4577" t="s">
        <v>127</v>
      </c>
      <c r="K4577" t="s">
        <v>82</v>
      </c>
      <c r="L4577" t="s">
        <v>83</v>
      </c>
      <c r="M4577">
        <v>2</v>
      </c>
      <c r="N4577" s="2">
        <v>1899</v>
      </c>
      <c r="O4577" s="3">
        <v>0.1</v>
      </c>
      <c r="P4577" s="2">
        <v>2240</v>
      </c>
      <c r="Q4577" t="s">
        <v>319</v>
      </c>
      <c r="R4577" t="s">
        <v>33</v>
      </c>
      <c r="S4577" t="s">
        <v>34</v>
      </c>
      <c r="T4577" s="4">
        <v>3</v>
      </c>
      <c r="U4577" s="11">
        <f t="shared" si="71"/>
        <v>3798</v>
      </c>
      <c r="V4577" s="11">
        <f>tbl_EcommerceSales[[#This Row],[Gross_Sales]]*tbl_EcommerceSales[[#This Row],[Discount]]</f>
        <v>379.8</v>
      </c>
      <c r="W4577" s="11">
        <f>tbl_EcommerceSales[[#This Row],[Gross_Sales]]-tbl_EcommerceSales[[#This Row],[Discount_Amount]]</f>
        <v>3418.2</v>
      </c>
      <c r="X4577" s="11">
        <f>tbl_EcommerceSales[[#This Row],[Quantity]] * _xlfn.XLOOKUP(tbl_EcommerceSales[[#This Row],[Product_ID]], Product_Master!A:A, Product_Master!F:F)</f>
        <v>2240</v>
      </c>
      <c r="Y4577" s="11">
        <f>tbl_EcommerceSales[[#This Row],[Net_Revenue]]-tbl_EcommerceSales[[#This Row],[Total_Cost]]</f>
        <v>1178.1999999999998</v>
      </c>
      <c r="Z4577" s="9">
        <f>IFERROR(#REF!/tbl_EcommerceSales[[#This Row],[Total_Cost]], 0)</f>
        <v>0</v>
      </c>
      <c r="AA4577" t="str">
        <f>TEXT(tbl_EcommerceSales[[#This Row],[Order_Date]],"mmm")</f>
        <v>May</v>
      </c>
      <c r="AB4577">
        <f>YEAR(tbl_EcommerceSales[[#This Row],[Order_Date]])</f>
        <v>2026</v>
      </c>
      <c r="AC4577" t="str">
        <f>IF(tbl_EcommerceSales[[#This Row],[Age]]&lt;18,"Under 18",IF(tbl_EcommerceSales[[#This Row],[Age]]&lt;=25,"18-25",IF(tbl_EcommerceSales[[#This Row],[Age]]&lt;=35,"26-35",IF(tbl_EcommerceSales[[#This Row],[Age]]&lt;=45,"36-45",IF(tbl_EcommerceSales[[#This Row],[Age]]&lt;=55,"46-55","56+")))))</f>
        <v>18-25</v>
      </c>
    </row>
    <row r="4578" spans="1:29" x14ac:dyDescent="0.35">
      <c r="A4578" t="s">
        <v>6712</v>
      </c>
      <c r="B4578" s="7">
        <v>46157</v>
      </c>
      <c r="C4578" t="s">
        <v>2737</v>
      </c>
      <c r="D4578" t="s">
        <v>305</v>
      </c>
      <c r="E4578" t="s">
        <v>25</v>
      </c>
      <c r="F4578">
        <v>38</v>
      </c>
      <c r="G4578" t="s">
        <v>186</v>
      </c>
      <c r="H4578" t="s">
        <v>72</v>
      </c>
      <c r="I4578" t="s">
        <v>175</v>
      </c>
      <c r="J4578" t="s">
        <v>176</v>
      </c>
      <c r="K4578" t="s">
        <v>177</v>
      </c>
      <c r="L4578" t="s">
        <v>178</v>
      </c>
      <c r="M4578">
        <v>1</v>
      </c>
      <c r="N4578" s="2">
        <v>699</v>
      </c>
      <c r="O4578" s="3">
        <v>0.05</v>
      </c>
      <c r="P4578" s="2">
        <v>320</v>
      </c>
      <c r="Q4578" t="s">
        <v>32</v>
      </c>
      <c r="R4578" t="s">
        <v>33</v>
      </c>
      <c r="S4578" t="s">
        <v>34</v>
      </c>
      <c r="T4578" s="4">
        <v>4</v>
      </c>
      <c r="U4578" s="11">
        <f t="shared" si="71"/>
        <v>699</v>
      </c>
      <c r="V4578" s="11">
        <f>tbl_EcommerceSales[[#This Row],[Gross_Sales]]*tbl_EcommerceSales[[#This Row],[Discount]]</f>
        <v>34.950000000000003</v>
      </c>
      <c r="W4578" s="11">
        <f>tbl_EcommerceSales[[#This Row],[Gross_Sales]]-tbl_EcommerceSales[[#This Row],[Discount_Amount]]</f>
        <v>664.05</v>
      </c>
      <c r="X4578" s="11">
        <f>tbl_EcommerceSales[[#This Row],[Quantity]] * _xlfn.XLOOKUP(tbl_EcommerceSales[[#This Row],[Product_ID]], Product_Master!A:A, Product_Master!F:F)</f>
        <v>320</v>
      </c>
      <c r="Y4578" s="11">
        <f>tbl_EcommerceSales[[#This Row],[Net_Revenue]]-tbl_EcommerceSales[[#This Row],[Total_Cost]]</f>
        <v>344.04999999999995</v>
      </c>
      <c r="Z4578" s="9">
        <f>IFERROR(#REF!/tbl_EcommerceSales[[#This Row],[Total_Cost]], 0)</f>
        <v>0</v>
      </c>
      <c r="AA4578" t="str">
        <f>TEXT(tbl_EcommerceSales[[#This Row],[Order_Date]],"mmm")</f>
        <v>May</v>
      </c>
      <c r="AB4578">
        <f>YEAR(tbl_EcommerceSales[[#This Row],[Order_Date]])</f>
        <v>2026</v>
      </c>
      <c r="AC4578" t="str">
        <f>IF(tbl_EcommerceSales[[#This Row],[Age]]&lt;18,"Under 18",IF(tbl_EcommerceSales[[#This Row],[Age]]&lt;=25,"18-25",IF(tbl_EcommerceSales[[#This Row],[Age]]&lt;=35,"26-35",IF(tbl_EcommerceSales[[#This Row],[Age]]&lt;=45,"36-45",IF(tbl_EcommerceSales[[#This Row],[Age]]&lt;=55,"46-55","56+")))))</f>
        <v>36-45</v>
      </c>
    </row>
    <row r="4579" spans="1:29" x14ac:dyDescent="0.35">
      <c r="A4579" t="s">
        <v>6713</v>
      </c>
      <c r="B4579" s="7">
        <v>46157</v>
      </c>
      <c r="C4579" t="s">
        <v>3808</v>
      </c>
      <c r="D4579" t="s">
        <v>312</v>
      </c>
      <c r="E4579" t="s">
        <v>48</v>
      </c>
      <c r="F4579">
        <v>26</v>
      </c>
      <c r="G4579" t="s">
        <v>61</v>
      </c>
      <c r="H4579" t="s">
        <v>27</v>
      </c>
      <c r="I4579" t="s">
        <v>175</v>
      </c>
      <c r="J4579" t="s">
        <v>176</v>
      </c>
      <c r="K4579" t="s">
        <v>177</v>
      </c>
      <c r="L4579" t="s">
        <v>178</v>
      </c>
      <c r="M4579">
        <v>1</v>
      </c>
      <c r="N4579" s="2">
        <v>699</v>
      </c>
      <c r="O4579" s="3">
        <v>0.15</v>
      </c>
      <c r="P4579" s="2">
        <v>320</v>
      </c>
      <c r="Q4579" t="s">
        <v>76</v>
      </c>
      <c r="R4579" t="s">
        <v>33</v>
      </c>
      <c r="S4579" t="s">
        <v>57</v>
      </c>
      <c r="T4579" s="4">
        <v>4</v>
      </c>
      <c r="U4579" s="11">
        <f t="shared" si="71"/>
        <v>699</v>
      </c>
      <c r="V4579" s="11">
        <f>tbl_EcommerceSales[[#This Row],[Gross_Sales]]*tbl_EcommerceSales[[#This Row],[Discount]]</f>
        <v>104.85</v>
      </c>
      <c r="W4579" s="11">
        <f>tbl_EcommerceSales[[#This Row],[Gross_Sales]]-tbl_EcommerceSales[[#This Row],[Discount_Amount]]</f>
        <v>594.15</v>
      </c>
      <c r="X4579" s="11">
        <f>tbl_EcommerceSales[[#This Row],[Quantity]] * _xlfn.XLOOKUP(tbl_EcommerceSales[[#This Row],[Product_ID]], Product_Master!A:A, Product_Master!F:F)</f>
        <v>320</v>
      </c>
      <c r="Y4579" s="11">
        <f>tbl_EcommerceSales[[#This Row],[Net_Revenue]]-tbl_EcommerceSales[[#This Row],[Total_Cost]]</f>
        <v>274.14999999999998</v>
      </c>
      <c r="Z4579" s="9">
        <f>IFERROR(#REF!/tbl_EcommerceSales[[#This Row],[Total_Cost]], 0)</f>
        <v>0</v>
      </c>
      <c r="AA4579" t="str">
        <f>TEXT(tbl_EcommerceSales[[#This Row],[Order_Date]],"mmm")</f>
        <v>May</v>
      </c>
      <c r="AB4579">
        <f>YEAR(tbl_EcommerceSales[[#This Row],[Order_Date]])</f>
        <v>2026</v>
      </c>
      <c r="AC4579" t="str">
        <f>IF(tbl_EcommerceSales[[#This Row],[Age]]&lt;18,"Under 18",IF(tbl_EcommerceSales[[#This Row],[Age]]&lt;=25,"18-25",IF(tbl_EcommerceSales[[#This Row],[Age]]&lt;=35,"26-35",IF(tbl_EcommerceSales[[#This Row],[Age]]&lt;=45,"36-45",IF(tbl_EcommerceSales[[#This Row],[Age]]&lt;=55,"46-55","56+")))))</f>
        <v>26-35</v>
      </c>
    </row>
    <row r="4580" spans="1:29" x14ac:dyDescent="0.35">
      <c r="A4580" t="s">
        <v>6714</v>
      </c>
      <c r="B4580" s="7">
        <v>46157</v>
      </c>
      <c r="C4580" t="s">
        <v>3148</v>
      </c>
      <c r="D4580" t="s">
        <v>60</v>
      </c>
      <c r="E4580" t="s">
        <v>48</v>
      </c>
      <c r="F4580">
        <v>33</v>
      </c>
      <c r="G4580" t="s">
        <v>52</v>
      </c>
      <c r="H4580" t="s">
        <v>27</v>
      </c>
      <c r="I4580" t="s">
        <v>62</v>
      </c>
      <c r="J4580" t="s">
        <v>63</v>
      </c>
      <c r="K4580" t="s">
        <v>42</v>
      </c>
      <c r="L4580" t="s">
        <v>43</v>
      </c>
      <c r="M4580">
        <v>2</v>
      </c>
      <c r="N4580" s="2">
        <v>499</v>
      </c>
      <c r="O4580" s="3">
        <v>0.05</v>
      </c>
      <c r="P4580" s="2">
        <v>440</v>
      </c>
      <c r="Q4580" t="s">
        <v>32</v>
      </c>
      <c r="R4580" t="s">
        <v>33</v>
      </c>
      <c r="S4580" t="s">
        <v>34</v>
      </c>
      <c r="T4580" s="4">
        <v>5</v>
      </c>
      <c r="U4580" s="11">
        <f t="shared" si="71"/>
        <v>998</v>
      </c>
      <c r="V4580" s="11">
        <f>tbl_EcommerceSales[[#This Row],[Gross_Sales]]*tbl_EcommerceSales[[#This Row],[Discount]]</f>
        <v>49.900000000000006</v>
      </c>
      <c r="W4580" s="11">
        <f>tbl_EcommerceSales[[#This Row],[Gross_Sales]]-tbl_EcommerceSales[[#This Row],[Discount_Amount]]</f>
        <v>948.1</v>
      </c>
      <c r="X4580" s="11">
        <f>tbl_EcommerceSales[[#This Row],[Quantity]] * _xlfn.XLOOKUP(tbl_EcommerceSales[[#This Row],[Product_ID]], Product_Master!A:A, Product_Master!F:F)</f>
        <v>440</v>
      </c>
      <c r="Y4580" s="11">
        <f>tbl_EcommerceSales[[#This Row],[Net_Revenue]]-tbl_EcommerceSales[[#This Row],[Total_Cost]]</f>
        <v>508.1</v>
      </c>
      <c r="Z4580" s="9">
        <f>IFERROR(#REF!/tbl_EcommerceSales[[#This Row],[Total_Cost]], 0)</f>
        <v>0</v>
      </c>
      <c r="AA4580" t="str">
        <f>TEXT(tbl_EcommerceSales[[#This Row],[Order_Date]],"mmm")</f>
        <v>May</v>
      </c>
      <c r="AB4580">
        <f>YEAR(tbl_EcommerceSales[[#This Row],[Order_Date]])</f>
        <v>2026</v>
      </c>
      <c r="AC4580" t="str">
        <f>IF(tbl_EcommerceSales[[#This Row],[Age]]&lt;18,"Under 18",IF(tbl_EcommerceSales[[#This Row],[Age]]&lt;=25,"18-25",IF(tbl_EcommerceSales[[#This Row],[Age]]&lt;=35,"26-35",IF(tbl_EcommerceSales[[#This Row],[Age]]&lt;=45,"36-45",IF(tbl_EcommerceSales[[#This Row],[Age]]&lt;=55,"46-55","56+")))))</f>
        <v>26-35</v>
      </c>
    </row>
    <row r="4581" spans="1:29" x14ac:dyDescent="0.35">
      <c r="A4581" t="s">
        <v>6715</v>
      </c>
      <c r="B4581" s="7">
        <v>46157</v>
      </c>
      <c r="C4581" t="s">
        <v>2225</v>
      </c>
      <c r="D4581" t="s">
        <v>195</v>
      </c>
      <c r="E4581" t="s">
        <v>48</v>
      </c>
      <c r="F4581">
        <v>36</v>
      </c>
      <c r="G4581" t="s">
        <v>186</v>
      </c>
      <c r="H4581" t="s">
        <v>72</v>
      </c>
      <c r="I4581" t="s">
        <v>294</v>
      </c>
      <c r="J4581" t="s">
        <v>295</v>
      </c>
      <c r="K4581" t="s">
        <v>91</v>
      </c>
      <c r="L4581" t="s">
        <v>296</v>
      </c>
      <c r="M4581">
        <v>2</v>
      </c>
      <c r="N4581" s="2">
        <v>699</v>
      </c>
      <c r="O4581" s="3">
        <v>0.05</v>
      </c>
      <c r="P4581" s="2">
        <v>600</v>
      </c>
      <c r="Q4581" t="s">
        <v>319</v>
      </c>
      <c r="R4581" t="s">
        <v>162</v>
      </c>
      <c r="S4581" t="s">
        <v>57</v>
      </c>
      <c r="T4581" s="4"/>
      <c r="U4581" s="11">
        <f t="shared" si="71"/>
        <v>1398</v>
      </c>
      <c r="V4581" s="11">
        <f>tbl_EcommerceSales[[#This Row],[Gross_Sales]]*tbl_EcommerceSales[[#This Row],[Discount]]</f>
        <v>69.900000000000006</v>
      </c>
      <c r="W4581" s="11">
        <f>tbl_EcommerceSales[[#This Row],[Gross_Sales]]-tbl_EcommerceSales[[#This Row],[Discount_Amount]]</f>
        <v>1328.1</v>
      </c>
      <c r="X4581" s="11">
        <f>tbl_EcommerceSales[[#This Row],[Quantity]] * _xlfn.XLOOKUP(tbl_EcommerceSales[[#This Row],[Product_ID]], Product_Master!A:A, Product_Master!F:F)</f>
        <v>600</v>
      </c>
      <c r="Y4581" s="11">
        <f>tbl_EcommerceSales[[#This Row],[Net_Revenue]]-tbl_EcommerceSales[[#This Row],[Total_Cost]]</f>
        <v>728.09999999999991</v>
      </c>
      <c r="Z4581" s="9">
        <f>IFERROR(#REF!/tbl_EcommerceSales[[#This Row],[Total_Cost]], 0)</f>
        <v>0</v>
      </c>
      <c r="AA4581" t="str">
        <f>TEXT(tbl_EcommerceSales[[#This Row],[Order_Date]],"mmm")</f>
        <v>May</v>
      </c>
      <c r="AB4581">
        <f>YEAR(tbl_EcommerceSales[[#This Row],[Order_Date]])</f>
        <v>2026</v>
      </c>
      <c r="AC4581" t="str">
        <f>IF(tbl_EcommerceSales[[#This Row],[Age]]&lt;18,"Under 18",IF(tbl_EcommerceSales[[#This Row],[Age]]&lt;=25,"18-25",IF(tbl_EcommerceSales[[#This Row],[Age]]&lt;=35,"26-35",IF(tbl_EcommerceSales[[#This Row],[Age]]&lt;=45,"36-45",IF(tbl_EcommerceSales[[#This Row],[Age]]&lt;=55,"46-55","56+")))))</f>
        <v>36-45</v>
      </c>
    </row>
    <row r="4582" spans="1:29" x14ac:dyDescent="0.35">
      <c r="A4582" t="s">
        <v>6716</v>
      </c>
      <c r="B4582" s="7">
        <v>46157</v>
      </c>
      <c r="C4582" t="s">
        <v>4703</v>
      </c>
      <c r="D4582" t="s">
        <v>106</v>
      </c>
      <c r="E4582" t="s">
        <v>25</v>
      </c>
      <c r="F4582">
        <v>40</v>
      </c>
      <c r="G4582" t="s">
        <v>99</v>
      </c>
      <c r="H4582" t="s">
        <v>88</v>
      </c>
      <c r="I4582" t="s">
        <v>111</v>
      </c>
      <c r="J4582" t="s">
        <v>112</v>
      </c>
      <c r="K4582" t="s">
        <v>55</v>
      </c>
      <c r="L4582" t="s">
        <v>113</v>
      </c>
      <c r="M4582">
        <v>1</v>
      </c>
      <c r="N4582" s="2">
        <v>1799</v>
      </c>
      <c r="O4582" s="3">
        <v>0.1</v>
      </c>
      <c r="P4582" s="2">
        <v>950</v>
      </c>
      <c r="Q4582" t="s">
        <v>123</v>
      </c>
      <c r="R4582" t="s">
        <v>33</v>
      </c>
      <c r="S4582" t="s">
        <v>34</v>
      </c>
      <c r="T4582" s="4">
        <v>5</v>
      </c>
      <c r="U4582" s="11">
        <f t="shared" si="71"/>
        <v>1799</v>
      </c>
      <c r="V4582" s="11">
        <f>tbl_EcommerceSales[[#This Row],[Gross_Sales]]*tbl_EcommerceSales[[#This Row],[Discount]]</f>
        <v>179.9</v>
      </c>
      <c r="W4582" s="11">
        <f>tbl_EcommerceSales[[#This Row],[Gross_Sales]]-tbl_EcommerceSales[[#This Row],[Discount_Amount]]</f>
        <v>1619.1</v>
      </c>
      <c r="X4582" s="11">
        <f>tbl_EcommerceSales[[#This Row],[Quantity]] * _xlfn.XLOOKUP(tbl_EcommerceSales[[#This Row],[Product_ID]], Product_Master!A:A, Product_Master!F:F)</f>
        <v>950</v>
      </c>
      <c r="Y4582" s="11">
        <f>tbl_EcommerceSales[[#This Row],[Net_Revenue]]-tbl_EcommerceSales[[#This Row],[Total_Cost]]</f>
        <v>669.09999999999991</v>
      </c>
      <c r="Z4582" s="9">
        <f>IFERROR(#REF!/tbl_EcommerceSales[[#This Row],[Total_Cost]], 0)</f>
        <v>0</v>
      </c>
      <c r="AA4582" t="str">
        <f>TEXT(tbl_EcommerceSales[[#This Row],[Order_Date]],"mmm")</f>
        <v>May</v>
      </c>
      <c r="AB4582">
        <f>YEAR(tbl_EcommerceSales[[#This Row],[Order_Date]])</f>
        <v>2026</v>
      </c>
      <c r="AC4582" t="str">
        <f>IF(tbl_EcommerceSales[[#This Row],[Age]]&lt;18,"Under 18",IF(tbl_EcommerceSales[[#This Row],[Age]]&lt;=25,"18-25",IF(tbl_EcommerceSales[[#This Row],[Age]]&lt;=35,"26-35",IF(tbl_EcommerceSales[[#This Row],[Age]]&lt;=45,"36-45",IF(tbl_EcommerceSales[[#This Row],[Age]]&lt;=55,"46-55","56+")))))</f>
        <v>36-45</v>
      </c>
    </row>
    <row r="4583" spans="1:29" x14ac:dyDescent="0.35">
      <c r="A4583" t="s">
        <v>6717</v>
      </c>
      <c r="B4583" s="7">
        <v>46157</v>
      </c>
      <c r="C4583" t="s">
        <v>2627</v>
      </c>
      <c r="D4583" t="s">
        <v>79</v>
      </c>
      <c r="E4583" t="s">
        <v>25</v>
      </c>
      <c r="F4583">
        <v>30</v>
      </c>
      <c r="G4583" t="s">
        <v>192</v>
      </c>
      <c r="H4583" t="s">
        <v>27</v>
      </c>
      <c r="I4583" t="s">
        <v>62</v>
      </c>
      <c r="J4583" t="s">
        <v>63</v>
      </c>
      <c r="K4583" t="s">
        <v>42</v>
      </c>
      <c r="L4583" t="s">
        <v>43</v>
      </c>
      <c r="M4583">
        <v>2</v>
      </c>
      <c r="N4583" s="2">
        <v>499</v>
      </c>
      <c r="O4583" s="3">
        <v>0.05</v>
      </c>
      <c r="P4583" s="2">
        <v>440</v>
      </c>
      <c r="Q4583" t="s">
        <v>32</v>
      </c>
      <c r="R4583" t="s">
        <v>33</v>
      </c>
      <c r="S4583" t="s">
        <v>57</v>
      </c>
      <c r="T4583" s="4">
        <v>4</v>
      </c>
      <c r="U4583" s="11">
        <f t="shared" si="71"/>
        <v>998</v>
      </c>
      <c r="V4583" s="11">
        <f>tbl_EcommerceSales[[#This Row],[Gross_Sales]]*tbl_EcommerceSales[[#This Row],[Discount]]</f>
        <v>49.900000000000006</v>
      </c>
      <c r="W4583" s="11">
        <f>tbl_EcommerceSales[[#This Row],[Gross_Sales]]-tbl_EcommerceSales[[#This Row],[Discount_Amount]]</f>
        <v>948.1</v>
      </c>
      <c r="X4583" s="11">
        <f>tbl_EcommerceSales[[#This Row],[Quantity]] * _xlfn.XLOOKUP(tbl_EcommerceSales[[#This Row],[Product_ID]], Product_Master!A:A, Product_Master!F:F)</f>
        <v>440</v>
      </c>
      <c r="Y4583" s="11">
        <f>tbl_EcommerceSales[[#This Row],[Net_Revenue]]-tbl_EcommerceSales[[#This Row],[Total_Cost]]</f>
        <v>508.1</v>
      </c>
      <c r="Z4583" s="9">
        <f>IFERROR(#REF!/tbl_EcommerceSales[[#This Row],[Total_Cost]], 0)</f>
        <v>0</v>
      </c>
      <c r="AA4583" t="str">
        <f>TEXT(tbl_EcommerceSales[[#This Row],[Order_Date]],"mmm")</f>
        <v>May</v>
      </c>
      <c r="AB4583">
        <f>YEAR(tbl_EcommerceSales[[#This Row],[Order_Date]])</f>
        <v>2026</v>
      </c>
      <c r="AC4583" t="str">
        <f>IF(tbl_EcommerceSales[[#This Row],[Age]]&lt;18,"Under 18",IF(tbl_EcommerceSales[[#This Row],[Age]]&lt;=25,"18-25",IF(tbl_EcommerceSales[[#This Row],[Age]]&lt;=35,"26-35",IF(tbl_EcommerceSales[[#This Row],[Age]]&lt;=45,"36-45",IF(tbl_EcommerceSales[[#This Row],[Age]]&lt;=55,"46-55","56+")))))</f>
        <v>26-35</v>
      </c>
    </row>
    <row r="4584" spans="1:29" x14ac:dyDescent="0.35">
      <c r="A4584" t="s">
        <v>6718</v>
      </c>
      <c r="B4584" s="7">
        <v>46157</v>
      </c>
      <c r="C4584" t="s">
        <v>963</v>
      </c>
      <c r="D4584" t="s">
        <v>79</v>
      </c>
      <c r="E4584" t="s">
        <v>25</v>
      </c>
      <c r="F4584">
        <v>35</v>
      </c>
      <c r="G4584" t="s">
        <v>186</v>
      </c>
      <c r="H4584" t="s">
        <v>72</v>
      </c>
      <c r="I4584" t="s">
        <v>126</v>
      </c>
      <c r="J4584" t="s">
        <v>127</v>
      </c>
      <c r="K4584" t="s">
        <v>82</v>
      </c>
      <c r="L4584" t="s">
        <v>83</v>
      </c>
      <c r="M4584">
        <v>1</v>
      </c>
      <c r="N4584" s="2">
        <v>1899</v>
      </c>
      <c r="O4584" s="3">
        <v>0.1</v>
      </c>
      <c r="P4584" s="2">
        <v>1120</v>
      </c>
      <c r="Q4584" t="s">
        <v>123</v>
      </c>
      <c r="R4584" t="s">
        <v>162</v>
      </c>
      <c r="S4584" t="s">
        <v>34</v>
      </c>
      <c r="T4584" s="4"/>
      <c r="U4584" s="11">
        <f t="shared" si="71"/>
        <v>1899</v>
      </c>
      <c r="V4584" s="11">
        <f>tbl_EcommerceSales[[#This Row],[Gross_Sales]]*tbl_EcommerceSales[[#This Row],[Discount]]</f>
        <v>189.9</v>
      </c>
      <c r="W4584" s="11">
        <f>tbl_EcommerceSales[[#This Row],[Gross_Sales]]-tbl_EcommerceSales[[#This Row],[Discount_Amount]]</f>
        <v>1709.1</v>
      </c>
      <c r="X4584" s="11">
        <f>tbl_EcommerceSales[[#This Row],[Quantity]] * _xlfn.XLOOKUP(tbl_EcommerceSales[[#This Row],[Product_ID]], Product_Master!A:A, Product_Master!F:F)</f>
        <v>1120</v>
      </c>
      <c r="Y4584" s="11">
        <f>tbl_EcommerceSales[[#This Row],[Net_Revenue]]-tbl_EcommerceSales[[#This Row],[Total_Cost]]</f>
        <v>589.09999999999991</v>
      </c>
      <c r="Z4584" s="9">
        <f>IFERROR(#REF!/tbl_EcommerceSales[[#This Row],[Total_Cost]], 0)</f>
        <v>0</v>
      </c>
      <c r="AA4584" t="str">
        <f>TEXT(tbl_EcommerceSales[[#This Row],[Order_Date]],"mmm")</f>
        <v>May</v>
      </c>
      <c r="AB4584">
        <f>YEAR(tbl_EcommerceSales[[#This Row],[Order_Date]])</f>
        <v>2026</v>
      </c>
      <c r="AC4584" t="str">
        <f>IF(tbl_EcommerceSales[[#This Row],[Age]]&lt;18,"Under 18",IF(tbl_EcommerceSales[[#This Row],[Age]]&lt;=25,"18-25",IF(tbl_EcommerceSales[[#This Row],[Age]]&lt;=35,"26-35",IF(tbl_EcommerceSales[[#This Row],[Age]]&lt;=45,"36-45",IF(tbl_EcommerceSales[[#This Row],[Age]]&lt;=55,"46-55","56+")))))</f>
        <v>26-35</v>
      </c>
    </row>
    <row r="4585" spans="1:29" x14ac:dyDescent="0.35">
      <c r="A4585" t="s">
        <v>6719</v>
      </c>
      <c r="B4585" s="7">
        <v>46157</v>
      </c>
      <c r="C4585" t="s">
        <v>2985</v>
      </c>
      <c r="D4585" t="s">
        <v>116</v>
      </c>
      <c r="E4585" t="s">
        <v>25</v>
      </c>
      <c r="F4585">
        <v>33</v>
      </c>
      <c r="G4585" t="s">
        <v>174</v>
      </c>
      <c r="H4585" t="s">
        <v>39</v>
      </c>
      <c r="I4585" t="s">
        <v>236</v>
      </c>
      <c r="J4585" t="s">
        <v>237</v>
      </c>
      <c r="K4585" t="s">
        <v>82</v>
      </c>
      <c r="L4585" t="s">
        <v>238</v>
      </c>
      <c r="M4585">
        <v>1</v>
      </c>
      <c r="N4585" s="2">
        <v>899</v>
      </c>
      <c r="O4585" s="3">
        <v>0.1</v>
      </c>
      <c r="P4585" s="2">
        <v>480</v>
      </c>
      <c r="Q4585" t="s">
        <v>123</v>
      </c>
      <c r="R4585" t="s">
        <v>33</v>
      </c>
      <c r="S4585" t="s">
        <v>34</v>
      </c>
      <c r="T4585" s="4">
        <v>5</v>
      </c>
      <c r="U4585" s="11">
        <f t="shared" si="71"/>
        <v>899</v>
      </c>
      <c r="V4585" s="11">
        <f>tbl_EcommerceSales[[#This Row],[Gross_Sales]]*tbl_EcommerceSales[[#This Row],[Discount]]</f>
        <v>89.9</v>
      </c>
      <c r="W4585" s="11">
        <f>tbl_EcommerceSales[[#This Row],[Gross_Sales]]-tbl_EcommerceSales[[#This Row],[Discount_Amount]]</f>
        <v>809.1</v>
      </c>
      <c r="X4585" s="11">
        <f>tbl_EcommerceSales[[#This Row],[Quantity]] * _xlfn.XLOOKUP(tbl_EcommerceSales[[#This Row],[Product_ID]], Product_Master!A:A, Product_Master!F:F)</f>
        <v>480</v>
      </c>
      <c r="Y4585" s="11">
        <f>tbl_EcommerceSales[[#This Row],[Net_Revenue]]-tbl_EcommerceSales[[#This Row],[Total_Cost]]</f>
        <v>329.1</v>
      </c>
      <c r="Z4585" s="9">
        <f>IFERROR(#REF!/tbl_EcommerceSales[[#This Row],[Total_Cost]], 0)</f>
        <v>0</v>
      </c>
      <c r="AA4585" t="str">
        <f>TEXT(tbl_EcommerceSales[[#This Row],[Order_Date]],"mmm")</f>
        <v>May</v>
      </c>
      <c r="AB4585">
        <f>YEAR(tbl_EcommerceSales[[#This Row],[Order_Date]])</f>
        <v>2026</v>
      </c>
      <c r="AC4585" t="str">
        <f>IF(tbl_EcommerceSales[[#This Row],[Age]]&lt;18,"Under 18",IF(tbl_EcommerceSales[[#This Row],[Age]]&lt;=25,"18-25",IF(tbl_EcommerceSales[[#This Row],[Age]]&lt;=35,"26-35",IF(tbl_EcommerceSales[[#This Row],[Age]]&lt;=45,"36-45",IF(tbl_EcommerceSales[[#This Row],[Age]]&lt;=55,"46-55","56+")))))</f>
        <v>26-35</v>
      </c>
    </row>
    <row r="4586" spans="1:29" x14ac:dyDescent="0.35">
      <c r="A4586" t="s">
        <v>6720</v>
      </c>
      <c r="B4586" s="7">
        <v>46157</v>
      </c>
      <c r="C4586" t="s">
        <v>498</v>
      </c>
      <c r="D4586" t="s">
        <v>181</v>
      </c>
      <c r="E4586" t="s">
        <v>25</v>
      </c>
      <c r="F4586">
        <v>22</v>
      </c>
      <c r="G4586" t="s">
        <v>103</v>
      </c>
      <c r="H4586" t="s">
        <v>27</v>
      </c>
      <c r="I4586" t="s">
        <v>257</v>
      </c>
      <c r="J4586" t="s">
        <v>258</v>
      </c>
      <c r="K4586" t="s">
        <v>55</v>
      </c>
      <c r="L4586" t="s">
        <v>56</v>
      </c>
      <c r="M4586">
        <v>1</v>
      </c>
      <c r="N4586" s="2">
        <v>1999</v>
      </c>
      <c r="O4586" s="3">
        <v>0.1</v>
      </c>
      <c r="P4586" s="2">
        <v>1050</v>
      </c>
      <c r="Q4586" t="s">
        <v>76</v>
      </c>
      <c r="R4586" t="s">
        <v>33</v>
      </c>
      <c r="S4586" t="s">
        <v>57</v>
      </c>
      <c r="T4586" s="4">
        <v>4</v>
      </c>
      <c r="U4586" s="11">
        <f t="shared" si="71"/>
        <v>1999</v>
      </c>
      <c r="V4586" s="11">
        <f>tbl_EcommerceSales[[#This Row],[Gross_Sales]]*tbl_EcommerceSales[[#This Row],[Discount]]</f>
        <v>199.9</v>
      </c>
      <c r="W4586" s="11">
        <f>tbl_EcommerceSales[[#This Row],[Gross_Sales]]-tbl_EcommerceSales[[#This Row],[Discount_Amount]]</f>
        <v>1799.1</v>
      </c>
      <c r="X4586" s="11">
        <f>tbl_EcommerceSales[[#This Row],[Quantity]] * _xlfn.XLOOKUP(tbl_EcommerceSales[[#This Row],[Product_ID]], Product_Master!A:A, Product_Master!F:F)</f>
        <v>1050</v>
      </c>
      <c r="Y4586" s="11">
        <f>tbl_EcommerceSales[[#This Row],[Net_Revenue]]-tbl_EcommerceSales[[#This Row],[Total_Cost]]</f>
        <v>749.09999999999991</v>
      </c>
      <c r="Z4586" s="9">
        <f>IFERROR(#REF!/tbl_EcommerceSales[[#This Row],[Total_Cost]], 0)</f>
        <v>0</v>
      </c>
      <c r="AA4586" t="str">
        <f>TEXT(tbl_EcommerceSales[[#This Row],[Order_Date]],"mmm")</f>
        <v>May</v>
      </c>
      <c r="AB4586">
        <f>YEAR(tbl_EcommerceSales[[#This Row],[Order_Date]])</f>
        <v>2026</v>
      </c>
      <c r="AC4586" t="str">
        <f>IF(tbl_EcommerceSales[[#This Row],[Age]]&lt;18,"Under 18",IF(tbl_EcommerceSales[[#This Row],[Age]]&lt;=25,"18-25",IF(tbl_EcommerceSales[[#This Row],[Age]]&lt;=35,"26-35",IF(tbl_EcommerceSales[[#This Row],[Age]]&lt;=45,"36-45",IF(tbl_EcommerceSales[[#This Row],[Age]]&lt;=55,"46-55","56+")))))</f>
        <v>18-25</v>
      </c>
    </row>
    <row r="4587" spans="1:29" x14ac:dyDescent="0.35">
      <c r="A4587" t="s">
        <v>6721</v>
      </c>
      <c r="B4587" s="7">
        <v>46157</v>
      </c>
      <c r="C4587" t="s">
        <v>6722</v>
      </c>
      <c r="D4587" t="s">
        <v>251</v>
      </c>
      <c r="E4587" t="s">
        <v>25</v>
      </c>
      <c r="F4587">
        <v>18</v>
      </c>
      <c r="G4587" t="s">
        <v>270</v>
      </c>
      <c r="H4587" t="s">
        <v>72</v>
      </c>
      <c r="I4587" t="s">
        <v>165</v>
      </c>
      <c r="J4587" t="s">
        <v>166</v>
      </c>
      <c r="K4587" t="s">
        <v>42</v>
      </c>
      <c r="L4587" t="s">
        <v>167</v>
      </c>
      <c r="M4587">
        <v>1</v>
      </c>
      <c r="N4587" s="2">
        <v>1799</v>
      </c>
      <c r="O4587" s="3">
        <v>0.1</v>
      </c>
      <c r="P4587" s="2">
        <v>900</v>
      </c>
      <c r="Q4587" t="s">
        <v>156</v>
      </c>
      <c r="R4587" t="s">
        <v>33</v>
      </c>
      <c r="S4587" t="s">
        <v>34</v>
      </c>
      <c r="T4587" s="4">
        <v>3</v>
      </c>
      <c r="U4587" s="11">
        <f t="shared" si="71"/>
        <v>1799</v>
      </c>
      <c r="V4587" s="11">
        <f>tbl_EcommerceSales[[#This Row],[Gross_Sales]]*tbl_EcommerceSales[[#This Row],[Discount]]</f>
        <v>179.9</v>
      </c>
      <c r="W4587" s="11">
        <f>tbl_EcommerceSales[[#This Row],[Gross_Sales]]-tbl_EcommerceSales[[#This Row],[Discount_Amount]]</f>
        <v>1619.1</v>
      </c>
      <c r="X4587" s="11">
        <f>tbl_EcommerceSales[[#This Row],[Quantity]] * _xlfn.XLOOKUP(tbl_EcommerceSales[[#This Row],[Product_ID]], Product_Master!A:A, Product_Master!F:F)</f>
        <v>900</v>
      </c>
      <c r="Y4587" s="11">
        <f>tbl_EcommerceSales[[#This Row],[Net_Revenue]]-tbl_EcommerceSales[[#This Row],[Total_Cost]]</f>
        <v>719.09999999999991</v>
      </c>
      <c r="Z4587" s="9">
        <f>IFERROR(#REF!/tbl_EcommerceSales[[#This Row],[Total_Cost]], 0)</f>
        <v>0</v>
      </c>
      <c r="AA4587" t="str">
        <f>TEXT(tbl_EcommerceSales[[#This Row],[Order_Date]],"mmm")</f>
        <v>May</v>
      </c>
      <c r="AB4587">
        <f>YEAR(tbl_EcommerceSales[[#This Row],[Order_Date]])</f>
        <v>2026</v>
      </c>
      <c r="AC4587" t="str">
        <f>IF(tbl_EcommerceSales[[#This Row],[Age]]&lt;18,"Under 18",IF(tbl_EcommerceSales[[#This Row],[Age]]&lt;=25,"18-25",IF(tbl_EcommerceSales[[#This Row],[Age]]&lt;=35,"26-35",IF(tbl_EcommerceSales[[#This Row],[Age]]&lt;=45,"36-45",IF(tbl_EcommerceSales[[#This Row],[Age]]&lt;=55,"46-55","56+")))))</f>
        <v>18-25</v>
      </c>
    </row>
    <row r="4588" spans="1:29" x14ac:dyDescent="0.35">
      <c r="A4588" t="s">
        <v>6723</v>
      </c>
      <c r="B4588" s="7">
        <v>46157</v>
      </c>
      <c r="C4588" t="s">
        <v>304</v>
      </c>
      <c r="D4588" t="s">
        <v>305</v>
      </c>
      <c r="E4588" t="s">
        <v>48</v>
      </c>
      <c r="F4588">
        <v>35</v>
      </c>
      <c r="G4588" t="s">
        <v>103</v>
      </c>
      <c r="H4588" t="s">
        <v>27</v>
      </c>
      <c r="I4588" t="s">
        <v>62</v>
      </c>
      <c r="J4588" t="s">
        <v>63</v>
      </c>
      <c r="K4588" t="s">
        <v>42</v>
      </c>
      <c r="L4588" t="s">
        <v>43</v>
      </c>
      <c r="M4588">
        <v>1</v>
      </c>
      <c r="N4588" s="2">
        <v>499</v>
      </c>
      <c r="O4588" s="3">
        <v>0.05</v>
      </c>
      <c r="P4588" s="2">
        <v>220</v>
      </c>
      <c r="Q4588" t="s">
        <v>123</v>
      </c>
      <c r="R4588" t="s">
        <v>33</v>
      </c>
      <c r="S4588" t="s">
        <v>57</v>
      </c>
      <c r="T4588" s="4">
        <v>4</v>
      </c>
      <c r="U4588" s="11">
        <f t="shared" si="71"/>
        <v>499</v>
      </c>
      <c r="V4588" s="11">
        <f>tbl_EcommerceSales[[#This Row],[Gross_Sales]]*tbl_EcommerceSales[[#This Row],[Discount]]</f>
        <v>24.950000000000003</v>
      </c>
      <c r="W4588" s="11">
        <f>tbl_EcommerceSales[[#This Row],[Gross_Sales]]-tbl_EcommerceSales[[#This Row],[Discount_Amount]]</f>
        <v>474.05</v>
      </c>
      <c r="X4588" s="11">
        <f>tbl_EcommerceSales[[#This Row],[Quantity]] * _xlfn.XLOOKUP(tbl_EcommerceSales[[#This Row],[Product_ID]], Product_Master!A:A, Product_Master!F:F)</f>
        <v>220</v>
      </c>
      <c r="Y4588" s="11">
        <f>tbl_EcommerceSales[[#This Row],[Net_Revenue]]-tbl_EcommerceSales[[#This Row],[Total_Cost]]</f>
        <v>254.05</v>
      </c>
      <c r="Z4588" s="9">
        <f>IFERROR(#REF!/tbl_EcommerceSales[[#This Row],[Total_Cost]], 0)</f>
        <v>0</v>
      </c>
      <c r="AA4588" t="str">
        <f>TEXT(tbl_EcommerceSales[[#This Row],[Order_Date]],"mmm")</f>
        <v>May</v>
      </c>
      <c r="AB4588">
        <f>YEAR(tbl_EcommerceSales[[#This Row],[Order_Date]])</f>
        <v>2026</v>
      </c>
      <c r="AC4588" t="str">
        <f>IF(tbl_EcommerceSales[[#This Row],[Age]]&lt;18,"Under 18",IF(tbl_EcommerceSales[[#This Row],[Age]]&lt;=25,"18-25",IF(tbl_EcommerceSales[[#This Row],[Age]]&lt;=35,"26-35",IF(tbl_EcommerceSales[[#This Row],[Age]]&lt;=45,"36-45",IF(tbl_EcommerceSales[[#This Row],[Age]]&lt;=55,"46-55","56+")))))</f>
        <v>26-35</v>
      </c>
    </row>
    <row r="4589" spans="1:29" x14ac:dyDescent="0.35">
      <c r="A4589" t="s">
        <v>6724</v>
      </c>
      <c r="B4589" s="7">
        <v>46158</v>
      </c>
      <c r="C4589" t="s">
        <v>3317</v>
      </c>
      <c r="D4589" t="s">
        <v>235</v>
      </c>
      <c r="E4589" t="s">
        <v>25</v>
      </c>
      <c r="F4589">
        <v>36</v>
      </c>
      <c r="G4589" t="s">
        <v>71</v>
      </c>
      <c r="H4589" t="s">
        <v>72</v>
      </c>
      <c r="I4589" t="s">
        <v>236</v>
      </c>
      <c r="J4589" t="s">
        <v>237</v>
      </c>
      <c r="K4589" t="s">
        <v>82</v>
      </c>
      <c r="L4589" t="s">
        <v>238</v>
      </c>
      <c r="M4589">
        <v>2</v>
      </c>
      <c r="N4589" s="2">
        <v>899</v>
      </c>
      <c r="O4589" s="3">
        <v>0.2</v>
      </c>
      <c r="P4589" s="2">
        <v>960</v>
      </c>
      <c r="Q4589" t="s">
        <v>123</v>
      </c>
      <c r="R4589" t="s">
        <v>33</v>
      </c>
      <c r="S4589" t="s">
        <v>34</v>
      </c>
      <c r="T4589" s="4">
        <v>4</v>
      </c>
      <c r="U4589" s="11">
        <f t="shared" si="71"/>
        <v>1798</v>
      </c>
      <c r="V4589" s="11">
        <f>tbl_EcommerceSales[[#This Row],[Gross_Sales]]*tbl_EcommerceSales[[#This Row],[Discount]]</f>
        <v>359.6</v>
      </c>
      <c r="W4589" s="11">
        <f>tbl_EcommerceSales[[#This Row],[Gross_Sales]]-tbl_EcommerceSales[[#This Row],[Discount_Amount]]</f>
        <v>1438.4</v>
      </c>
      <c r="X4589" s="11">
        <f>tbl_EcommerceSales[[#This Row],[Quantity]] * _xlfn.XLOOKUP(tbl_EcommerceSales[[#This Row],[Product_ID]], Product_Master!A:A, Product_Master!F:F)</f>
        <v>960</v>
      </c>
      <c r="Y4589" s="11">
        <f>tbl_EcommerceSales[[#This Row],[Net_Revenue]]-tbl_EcommerceSales[[#This Row],[Total_Cost]]</f>
        <v>478.40000000000009</v>
      </c>
      <c r="Z4589" s="9">
        <f>IFERROR(#REF!/tbl_EcommerceSales[[#This Row],[Total_Cost]], 0)</f>
        <v>0</v>
      </c>
      <c r="AA4589" t="str">
        <f>TEXT(tbl_EcommerceSales[[#This Row],[Order_Date]],"mmm")</f>
        <v>May</v>
      </c>
      <c r="AB4589">
        <f>YEAR(tbl_EcommerceSales[[#This Row],[Order_Date]])</f>
        <v>2026</v>
      </c>
      <c r="AC4589" t="str">
        <f>IF(tbl_EcommerceSales[[#This Row],[Age]]&lt;18,"Under 18",IF(tbl_EcommerceSales[[#This Row],[Age]]&lt;=25,"18-25",IF(tbl_EcommerceSales[[#This Row],[Age]]&lt;=35,"26-35",IF(tbl_EcommerceSales[[#This Row],[Age]]&lt;=45,"36-45",IF(tbl_EcommerceSales[[#This Row],[Age]]&lt;=55,"46-55","56+")))))</f>
        <v>36-45</v>
      </c>
    </row>
    <row r="4590" spans="1:29" x14ac:dyDescent="0.35">
      <c r="A4590" t="s">
        <v>6725</v>
      </c>
      <c r="B4590" s="7">
        <v>46158</v>
      </c>
      <c r="C4590" t="s">
        <v>4983</v>
      </c>
      <c r="D4590" t="s">
        <v>170</v>
      </c>
      <c r="E4590" t="s">
        <v>25</v>
      </c>
      <c r="F4590">
        <v>32</v>
      </c>
      <c r="G4590" t="s">
        <v>38</v>
      </c>
      <c r="H4590" t="s">
        <v>39</v>
      </c>
      <c r="I4590" t="s">
        <v>206</v>
      </c>
      <c r="J4590" t="s">
        <v>207</v>
      </c>
      <c r="K4590" t="s">
        <v>177</v>
      </c>
      <c r="L4590" t="s">
        <v>208</v>
      </c>
      <c r="M4590">
        <v>3</v>
      </c>
      <c r="N4590" s="2">
        <v>2199</v>
      </c>
      <c r="O4590" s="3">
        <v>0.1</v>
      </c>
      <c r="P4590" s="2">
        <v>3750</v>
      </c>
      <c r="Q4590" t="s">
        <v>44</v>
      </c>
      <c r="R4590" t="s">
        <v>33</v>
      </c>
      <c r="S4590" t="s">
        <v>34</v>
      </c>
      <c r="T4590" s="4">
        <v>1</v>
      </c>
      <c r="U4590" s="11">
        <f t="shared" si="71"/>
        <v>6597</v>
      </c>
      <c r="V4590" s="11">
        <f>tbl_EcommerceSales[[#This Row],[Gross_Sales]]*tbl_EcommerceSales[[#This Row],[Discount]]</f>
        <v>659.7</v>
      </c>
      <c r="W4590" s="11">
        <f>tbl_EcommerceSales[[#This Row],[Gross_Sales]]-tbl_EcommerceSales[[#This Row],[Discount_Amount]]</f>
        <v>5937.3</v>
      </c>
      <c r="X4590" s="11">
        <f>tbl_EcommerceSales[[#This Row],[Quantity]] * _xlfn.XLOOKUP(tbl_EcommerceSales[[#This Row],[Product_ID]], Product_Master!A:A, Product_Master!F:F)</f>
        <v>3750</v>
      </c>
      <c r="Y4590" s="11">
        <f>tbl_EcommerceSales[[#This Row],[Net_Revenue]]-tbl_EcommerceSales[[#This Row],[Total_Cost]]</f>
        <v>2187.3000000000002</v>
      </c>
      <c r="Z4590" s="9">
        <f>IFERROR(#REF!/tbl_EcommerceSales[[#This Row],[Total_Cost]], 0)</f>
        <v>0</v>
      </c>
      <c r="AA4590" t="str">
        <f>TEXT(tbl_EcommerceSales[[#This Row],[Order_Date]],"mmm")</f>
        <v>May</v>
      </c>
      <c r="AB4590">
        <f>YEAR(tbl_EcommerceSales[[#This Row],[Order_Date]])</f>
        <v>2026</v>
      </c>
      <c r="AC4590" t="str">
        <f>IF(tbl_EcommerceSales[[#This Row],[Age]]&lt;18,"Under 18",IF(tbl_EcommerceSales[[#This Row],[Age]]&lt;=25,"18-25",IF(tbl_EcommerceSales[[#This Row],[Age]]&lt;=35,"26-35",IF(tbl_EcommerceSales[[#This Row],[Age]]&lt;=45,"36-45",IF(tbl_EcommerceSales[[#This Row],[Age]]&lt;=55,"46-55","56+")))))</f>
        <v>26-35</v>
      </c>
    </row>
    <row r="4591" spans="1:29" x14ac:dyDescent="0.35">
      <c r="A4591" t="s">
        <v>6726</v>
      </c>
      <c r="B4591" s="7">
        <v>46158</v>
      </c>
      <c r="C4591" t="s">
        <v>3541</v>
      </c>
      <c r="D4591" t="s">
        <v>66</v>
      </c>
      <c r="E4591" t="s">
        <v>48</v>
      </c>
      <c r="F4591">
        <v>24</v>
      </c>
      <c r="G4591" t="s">
        <v>107</v>
      </c>
      <c r="H4591" t="s">
        <v>39</v>
      </c>
      <c r="I4591" t="s">
        <v>126</v>
      </c>
      <c r="J4591" t="s">
        <v>127</v>
      </c>
      <c r="K4591" t="s">
        <v>82</v>
      </c>
      <c r="L4591" t="s">
        <v>83</v>
      </c>
      <c r="M4591">
        <v>2</v>
      </c>
      <c r="N4591" s="2">
        <v>1899</v>
      </c>
      <c r="O4591" s="3">
        <v>0.1</v>
      </c>
      <c r="P4591" s="2">
        <v>2240</v>
      </c>
      <c r="Q4591" t="s">
        <v>32</v>
      </c>
      <c r="R4591" t="s">
        <v>33</v>
      </c>
      <c r="S4591" t="s">
        <v>34</v>
      </c>
      <c r="T4591" s="4">
        <v>3</v>
      </c>
      <c r="U4591" s="11">
        <f t="shared" si="71"/>
        <v>3798</v>
      </c>
      <c r="V4591" s="11">
        <f>tbl_EcommerceSales[[#This Row],[Gross_Sales]]*tbl_EcommerceSales[[#This Row],[Discount]]</f>
        <v>379.8</v>
      </c>
      <c r="W4591" s="11">
        <f>tbl_EcommerceSales[[#This Row],[Gross_Sales]]-tbl_EcommerceSales[[#This Row],[Discount_Amount]]</f>
        <v>3418.2</v>
      </c>
      <c r="X4591" s="11">
        <f>tbl_EcommerceSales[[#This Row],[Quantity]] * _xlfn.XLOOKUP(tbl_EcommerceSales[[#This Row],[Product_ID]], Product_Master!A:A, Product_Master!F:F)</f>
        <v>2240</v>
      </c>
      <c r="Y4591" s="11">
        <f>tbl_EcommerceSales[[#This Row],[Net_Revenue]]-tbl_EcommerceSales[[#This Row],[Total_Cost]]</f>
        <v>1178.1999999999998</v>
      </c>
      <c r="Z4591" s="9">
        <f>IFERROR(#REF!/tbl_EcommerceSales[[#This Row],[Total_Cost]], 0)</f>
        <v>0</v>
      </c>
      <c r="AA4591" t="str">
        <f>TEXT(tbl_EcommerceSales[[#This Row],[Order_Date]],"mmm")</f>
        <v>May</v>
      </c>
      <c r="AB4591">
        <f>YEAR(tbl_EcommerceSales[[#This Row],[Order_Date]])</f>
        <v>2026</v>
      </c>
      <c r="AC4591" t="str">
        <f>IF(tbl_EcommerceSales[[#This Row],[Age]]&lt;18,"Under 18",IF(tbl_EcommerceSales[[#This Row],[Age]]&lt;=25,"18-25",IF(tbl_EcommerceSales[[#This Row],[Age]]&lt;=35,"26-35",IF(tbl_EcommerceSales[[#This Row],[Age]]&lt;=45,"36-45",IF(tbl_EcommerceSales[[#This Row],[Age]]&lt;=55,"46-55","56+")))))</f>
        <v>18-25</v>
      </c>
    </row>
    <row r="4592" spans="1:29" x14ac:dyDescent="0.35">
      <c r="A4592" t="s">
        <v>6727</v>
      </c>
      <c r="B4592" s="7">
        <v>46158</v>
      </c>
      <c r="C4592" t="s">
        <v>3050</v>
      </c>
      <c r="D4592" t="s">
        <v>47</v>
      </c>
      <c r="E4592" t="s">
        <v>25</v>
      </c>
      <c r="F4592">
        <v>41</v>
      </c>
      <c r="G4592" t="s">
        <v>99</v>
      </c>
      <c r="H4592" t="s">
        <v>88</v>
      </c>
      <c r="I4592" t="s">
        <v>357</v>
      </c>
      <c r="J4592" t="s">
        <v>358</v>
      </c>
      <c r="K4592" t="s">
        <v>177</v>
      </c>
      <c r="L4592" t="s">
        <v>178</v>
      </c>
      <c r="M4592">
        <v>1</v>
      </c>
      <c r="N4592" s="2">
        <v>999</v>
      </c>
      <c r="O4592" s="3">
        <v>0.15</v>
      </c>
      <c r="P4592" s="2">
        <v>520</v>
      </c>
      <c r="Q4592" t="s">
        <v>156</v>
      </c>
      <c r="R4592" t="s">
        <v>33</v>
      </c>
      <c r="S4592" t="s">
        <v>57</v>
      </c>
      <c r="T4592" s="4">
        <v>4</v>
      </c>
      <c r="U4592" s="11">
        <f t="shared" si="71"/>
        <v>999</v>
      </c>
      <c r="V4592" s="11">
        <f>tbl_EcommerceSales[[#This Row],[Gross_Sales]]*tbl_EcommerceSales[[#This Row],[Discount]]</f>
        <v>149.85</v>
      </c>
      <c r="W4592" s="11">
        <f>tbl_EcommerceSales[[#This Row],[Gross_Sales]]-tbl_EcommerceSales[[#This Row],[Discount_Amount]]</f>
        <v>849.15</v>
      </c>
      <c r="X4592" s="11">
        <f>tbl_EcommerceSales[[#This Row],[Quantity]] * _xlfn.XLOOKUP(tbl_EcommerceSales[[#This Row],[Product_ID]], Product_Master!A:A, Product_Master!F:F)</f>
        <v>520</v>
      </c>
      <c r="Y4592" s="11">
        <f>tbl_EcommerceSales[[#This Row],[Net_Revenue]]-tbl_EcommerceSales[[#This Row],[Total_Cost]]</f>
        <v>329.15</v>
      </c>
      <c r="Z4592" s="9">
        <f>IFERROR(#REF!/tbl_EcommerceSales[[#This Row],[Total_Cost]], 0)</f>
        <v>0</v>
      </c>
      <c r="AA4592" t="str">
        <f>TEXT(tbl_EcommerceSales[[#This Row],[Order_Date]],"mmm")</f>
        <v>May</v>
      </c>
      <c r="AB4592">
        <f>YEAR(tbl_EcommerceSales[[#This Row],[Order_Date]])</f>
        <v>2026</v>
      </c>
      <c r="AC4592" t="str">
        <f>IF(tbl_EcommerceSales[[#This Row],[Age]]&lt;18,"Under 18",IF(tbl_EcommerceSales[[#This Row],[Age]]&lt;=25,"18-25",IF(tbl_EcommerceSales[[#This Row],[Age]]&lt;=35,"26-35",IF(tbl_EcommerceSales[[#This Row],[Age]]&lt;=45,"36-45",IF(tbl_EcommerceSales[[#This Row],[Age]]&lt;=55,"46-55","56+")))))</f>
        <v>36-45</v>
      </c>
    </row>
    <row r="4593" spans="1:29" x14ac:dyDescent="0.35">
      <c r="A4593" t="s">
        <v>6728</v>
      </c>
      <c r="B4593" s="7">
        <v>46158</v>
      </c>
      <c r="C4593" t="s">
        <v>618</v>
      </c>
      <c r="D4593" t="s">
        <v>254</v>
      </c>
      <c r="E4593" t="s">
        <v>25</v>
      </c>
      <c r="F4593">
        <v>25</v>
      </c>
      <c r="G4593" t="s">
        <v>103</v>
      </c>
      <c r="H4593" t="s">
        <v>27</v>
      </c>
      <c r="I4593" t="s">
        <v>67</v>
      </c>
      <c r="J4593" t="s">
        <v>68</v>
      </c>
      <c r="K4593" t="s">
        <v>42</v>
      </c>
      <c r="L4593" t="s">
        <v>43</v>
      </c>
      <c r="M4593">
        <v>5</v>
      </c>
      <c r="N4593" s="2">
        <v>799</v>
      </c>
      <c r="O4593" s="3">
        <v>0.05</v>
      </c>
      <c r="P4593" s="2">
        <v>1800</v>
      </c>
      <c r="Q4593" t="s">
        <v>44</v>
      </c>
      <c r="R4593" t="s">
        <v>33</v>
      </c>
      <c r="S4593" t="s">
        <v>34</v>
      </c>
      <c r="T4593" s="4">
        <v>4</v>
      </c>
      <c r="U4593" s="11">
        <f t="shared" si="71"/>
        <v>3995</v>
      </c>
      <c r="V4593" s="11">
        <f>tbl_EcommerceSales[[#This Row],[Gross_Sales]]*tbl_EcommerceSales[[#This Row],[Discount]]</f>
        <v>199.75</v>
      </c>
      <c r="W4593" s="11">
        <f>tbl_EcommerceSales[[#This Row],[Gross_Sales]]-tbl_EcommerceSales[[#This Row],[Discount_Amount]]</f>
        <v>3795.25</v>
      </c>
      <c r="X4593" s="11">
        <f>tbl_EcommerceSales[[#This Row],[Quantity]] * _xlfn.XLOOKUP(tbl_EcommerceSales[[#This Row],[Product_ID]], Product_Master!A:A, Product_Master!F:F)</f>
        <v>1800</v>
      </c>
      <c r="Y4593" s="11">
        <f>tbl_EcommerceSales[[#This Row],[Net_Revenue]]-tbl_EcommerceSales[[#This Row],[Total_Cost]]</f>
        <v>1995.25</v>
      </c>
      <c r="Z4593" s="9">
        <f>IFERROR(#REF!/tbl_EcommerceSales[[#This Row],[Total_Cost]], 0)</f>
        <v>0</v>
      </c>
      <c r="AA4593" t="str">
        <f>TEXT(tbl_EcommerceSales[[#This Row],[Order_Date]],"mmm")</f>
        <v>May</v>
      </c>
      <c r="AB4593">
        <f>YEAR(tbl_EcommerceSales[[#This Row],[Order_Date]])</f>
        <v>2026</v>
      </c>
      <c r="AC4593" t="str">
        <f>IF(tbl_EcommerceSales[[#This Row],[Age]]&lt;18,"Under 18",IF(tbl_EcommerceSales[[#This Row],[Age]]&lt;=25,"18-25",IF(tbl_EcommerceSales[[#This Row],[Age]]&lt;=35,"26-35",IF(tbl_EcommerceSales[[#This Row],[Age]]&lt;=45,"36-45",IF(tbl_EcommerceSales[[#This Row],[Age]]&lt;=55,"46-55","56+")))))</f>
        <v>18-25</v>
      </c>
    </row>
    <row r="4594" spans="1:29" x14ac:dyDescent="0.35">
      <c r="A4594" t="s">
        <v>6729</v>
      </c>
      <c r="B4594" s="7">
        <v>46158</v>
      </c>
      <c r="C4594" t="s">
        <v>6730</v>
      </c>
      <c r="D4594" t="s">
        <v>227</v>
      </c>
      <c r="E4594" t="s">
        <v>48</v>
      </c>
      <c r="F4594">
        <v>29</v>
      </c>
      <c r="G4594" t="s">
        <v>99</v>
      </c>
      <c r="H4594" t="s">
        <v>88</v>
      </c>
      <c r="I4594" t="s">
        <v>53</v>
      </c>
      <c r="J4594" t="s">
        <v>54</v>
      </c>
      <c r="K4594" t="s">
        <v>55</v>
      </c>
      <c r="L4594" t="s">
        <v>56</v>
      </c>
      <c r="M4594">
        <v>1</v>
      </c>
      <c r="N4594" s="2">
        <v>799</v>
      </c>
      <c r="O4594" s="3">
        <v>0</v>
      </c>
      <c r="P4594" s="2">
        <v>390</v>
      </c>
      <c r="Q4594" t="s">
        <v>319</v>
      </c>
      <c r="R4594" t="s">
        <v>33</v>
      </c>
      <c r="S4594" t="s">
        <v>57</v>
      </c>
      <c r="T4594" s="4">
        <v>4</v>
      </c>
      <c r="U4594" s="11">
        <f t="shared" si="71"/>
        <v>799</v>
      </c>
      <c r="V4594" s="11">
        <f>tbl_EcommerceSales[[#This Row],[Gross_Sales]]*tbl_EcommerceSales[[#This Row],[Discount]]</f>
        <v>0</v>
      </c>
      <c r="W4594" s="11">
        <f>tbl_EcommerceSales[[#This Row],[Gross_Sales]]-tbl_EcommerceSales[[#This Row],[Discount_Amount]]</f>
        <v>799</v>
      </c>
      <c r="X4594" s="11">
        <f>tbl_EcommerceSales[[#This Row],[Quantity]] * _xlfn.XLOOKUP(tbl_EcommerceSales[[#This Row],[Product_ID]], Product_Master!A:A, Product_Master!F:F)</f>
        <v>390</v>
      </c>
      <c r="Y4594" s="11">
        <f>tbl_EcommerceSales[[#This Row],[Net_Revenue]]-tbl_EcommerceSales[[#This Row],[Total_Cost]]</f>
        <v>409</v>
      </c>
      <c r="Z4594" s="9">
        <f>IFERROR(#REF!/tbl_EcommerceSales[[#This Row],[Total_Cost]], 0)</f>
        <v>0</v>
      </c>
      <c r="AA4594" t="str">
        <f>TEXT(tbl_EcommerceSales[[#This Row],[Order_Date]],"mmm")</f>
        <v>May</v>
      </c>
      <c r="AB4594">
        <f>YEAR(tbl_EcommerceSales[[#This Row],[Order_Date]])</f>
        <v>2026</v>
      </c>
      <c r="AC4594" t="str">
        <f>IF(tbl_EcommerceSales[[#This Row],[Age]]&lt;18,"Under 18",IF(tbl_EcommerceSales[[#This Row],[Age]]&lt;=25,"18-25",IF(tbl_EcommerceSales[[#This Row],[Age]]&lt;=35,"26-35",IF(tbl_EcommerceSales[[#This Row],[Age]]&lt;=45,"36-45",IF(tbl_EcommerceSales[[#This Row],[Age]]&lt;=55,"46-55","56+")))))</f>
        <v>26-35</v>
      </c>
    </row>
    <row r="4595" spans="1:29" x14ac:dyDescent="0.35">
      <c r="A4595" t="s">
        <v>6731</v>
      </c>
      <c r="B4595" s="7">
        <v>46158</v>
      </c>
      <c r="C4595" t="s">
        <v>2296</v>
      </c>
      <c r="D4595" t="s">
        <v>235</v>
      </c>
      <c r="E4595" t="s">
        <v>25</v>
      </c>
      <c r="F4595">
        <v>27</v>
      </c>
      <c r="G4595" t="s">
        <v>38</v>
      </c>
      <c r="H4595" t="s">
        <v>39</v>
      </c>
      <c r="I4595" t="s">
        <v>517</v>
      </c>
      <c r="J4595" t="s">
        <v>518</v>
      </c>
      <c r="K4595" t="s">
        <v>30</v>
      </c>
      <c r="L4595" t="s">
        <v>278</v>
      </c>
      <c r="M4595">
        <v>1</v>
      </c>
      <c r="N4595" s="2">
        <v>1299</v>
      </c>
      <c r="O4595" s="3">
        <v>0.15</v>
      </c>
      <c r="P4595" s="2">
        <v>690</v>
      </c>
      <c r="Q4595" t="s">
        <v>32</v>
      </c>
      <c r="R4595" t="s">
        <v>33</v>
      </c>
      <c r="S4595" t="s">
        <v>34</v>
      </c>
      <c r="T4595" s="4">
        <v>5</v>
      </c>
      <c r="U4595" s="11">
        <f t="shared" si="71"/>
        <v>1299</v>
      </c>
      <c r="V4595" s="11">
        <f>tbl_EcommerceSales[[#This Row],[Gross_Sales]]*tbl_EcommerceSales[[#This Row],[Discount]]</f>
        <v>194.85</v>
      </c>
      <c r="W4595" s="11">
        <f>tbl_EcommerceSales[[#This Row],[Gross_Sales]]-tbl_EcommerceSales[[#This Row],[Discount_Amount]]</f>
        <v>1104.1500000000001</v>
      </c>
      <c r="X4595" s="11">
        <f>tbl_EcommerceSales[[#This Row],[Quantity]] * _xlfn.XLOOKUP(tbl_EcommerceSales[[#This Row],[Product_ID]], Product_Master!A:A, Product_Master!F:F)</f>
        <v>690</v>
      </c>
      <c r="Y4595" s="11">
        <f>tbl_EcommerceSales[[#This Row],[Net_Revenue]]-tbl_EcommerceSales[[#This Row],[Total_Cost]]</f>
        <v>414.15000000000009</v>
      </c>
      <c r="Z4595" s="9">
        <f>IFERROR(#REF!/tbl_EcommerceSales[[#This Row],[Total_Cost]], 0)</f>
        <v>0</v>
      </c>
      <c r="AA4595" t="str">
        <f>TEXT(tbl_EcommerceSales[[#This Row],[Order_Date]],"mmm")</f>
        <v>May</v>
      </c>
      <c r="AB4595">
        <f>YEAR(tbl_EcommerceSales[[#This Row],[Order_Date]])</f>
        <v>2026</v>
      </c>
      <c r="AC4595" t="str">
        <f>IF(tbl_EcommerceSales[[#This Row],[Age]]&lt;18,"Under 18",IF(tbl_EcommerceSales[[#This Row],[Age]]&lt;=25,"18-25",IF(tbl_EcommerceSales[[#This Row],[Age]]&lt;=35,"26-35",IF(tbl_EcommerceSales[[#This Row],[Age]]&lt;=45,"36-45",IF(tbl_EcommerceSales[[#This Row],[Age]]&lt;=55,"46-55","56+")))))</f>
        <v>26-35</v>
      </c>
    </row>
    <row r="4596" spans="1:29" x14ac:dyDescent="0.35">
      <c r="A4596" t="s">
        <v>6732</v>
      </c>
      <c r="B4596" s="7">
        <v>46159</v>
      </c>
      <c r="C4596" t="s">
        <v>5784</v>
      </c>
      <c r="D4596" t="s">
        <v>342</v>
      </c>
      <c r="E4596" t="s">
        <v>48</v>
      </c>
      <c r="F4596">
        <v>38</v>
      </c>
      <c r="G4596" t="s">
        <v>96</v>
      </c>
      <c r="H4596" t="s">
        <v>39</v>
      </c>
      <c r="I4596" t="s">
        <v>28</v>
      </c>
      <c r="J4596" t="s">
        <v>29</v>
      </c>
      <c r="K4596" t="s">
        <v>30</v>
      </c>
      <c r="L4596" t="s">
        <v>31</v>
      </c>
      <c r="M4596">
        <v>1</v>
      </c>
      <c r="N4596" s="2">
        <v>5999</v>
      </c>
      <c r="O4596" s="3">
        <v>0.1</v>
      </c>
      <c r="P4596" s="2">
        <v>3900</v>
      </c>
      <c r="Q4596" t="s">
        <v>123</v>
      </c>
      <c r="R4596" t="s">
        <v>33</v>
      </c>
      <c r="S4596" t="s">
        <v>57</v>
      </c>
      <c r="T4596" s="4">
        <v>5</v>
      </c>
      <c r="U4596" s="11">
        <f t="shared" si="71"/>
        <v>5999</v>
      </c>
      <c r="V4596" s="11">
        <f>tbl_EcommerceSales[[#This Row],[Gross_Sales]]*tbl_EcommerceSales[[#This Row],[Discount]]</f>
        <v>599.9</v>
      </c>
      <c r="W4596" s="11">
        <f>tbl_EcommerceSales[[#This Row],[Gross_Sales]]-tbl_EcommerceSales[[#This Row],[Discount_Amount]]</f>
        <v>5399.1</v>
      </c>
      <c r="X4596" s="11">
        <f>tbl_EcommerceSales[[#This Row],[Quantity]] * _xlfn.XLOOKUP(tbl_EcommerceSales[[#This Row],[Product_ID]], Product_Master!A:A, Product_Master!F:F)</f>
        <v>3900</v>
      </c>
      <c r="Y4596" s="11">
        <f>tbl_EcommerceSales[[#This Row],[Net_Revenue]]-tbl_EcommerceSales[[#This Row],[Total_Cost]]</f>
        <v>1499.1000000000004</v>
      </c>
      <c r="Z4596" s="9">
        <f>IFERROR(#REF!/tbl_EcommerceSales[[#This Row],[Total_Cost]], 0)</f>
        <v>0</v>
      </c>
      <c r="AA4596" t="str">
        <f>TEXT(tbl_EcommerceSales[[#This Row],[Order_Date]],"mmm")</f>
        <v>May</v>
      </c>
      <c r="AB4596">
        <f>YEAR(tbl_EcommerceSales[[#This Row],[Order_Date]])</f>
        <v>2026</v>
      </c>
      <c r="AC4596" t="str">
        <f>IF(tbl_EcommerceSales[[#This Row],[Age]]&lt;18,"Under 18",IF(tbl_EcommerceSales[[#This Row],[Age]]&lt;=25,"18-25",IF(tbl_EcommerceSales[[#This Row],[Age]]&lt;=35,"26-35",IF(tbl_EcommerceSales[[#This Row],[Age]]&lt;=45,"36-45",IF(tbl_EcommerceSales[[#This Row],[Age]]&lt;=55,"46-55","56+")))))</f>
        <v>36-45</v>
      </c>
    </row>
    <row r="4597" spans="1:29" x14ac:dyDescent="0.35">
      <c r="A4597" t="s">
        <v>6733</v>
      </c>
      <c r="B4597" s="7">
        <v>46159</v>
      </c>
      <c r="C4597" t="s">
        <v>1121</v>
      </c>
      <c r="D4597" t="s">
        <v>66</v>
      </c>
      <c r="E4597" t="s">
        <v>25</v>
      </c>
      <c r="F4597">
        <v>21</v>
      </c>
      <c r="G4597" t="s">
        <v>186</v>
      </c>
      <c r="H4597" t="s">
        <v>72</v>
      </c>
      <c r="I4597" t="s">
        <v>206</v>
      </c>
      <c r="J4597" t="s">
        <v>207</v>
      </c>
      <c r="K4597" t="s">
        <v>177</v>
      </c>
      <c r="L4597" t="s">
        <v>208</v>
      </c>
      <c r="M4597">
        <v>1</v>
      </c>
      <c r="N4597" s="2">
        <v>2199</v>
      </c>
      <c r="O4597" s="3">
        <v>0.25</v>
      </c>
      <c r="P4597" s="2">
        <v>1250</v>
      </c>
      <c r="Q4597" t="s">
        <v>123</v>
      </c>
      <c r="R4597" t="s">
        <v>33</v>
      </c>
      <c r="S4597" t="s">
        <v>34</v>
      </c>
      <c r="T4597" s="4">
        <v>4</v>
      </c>
      <c r="U4597" s="11">
        <f t="shared" si="71"/>
        <v>2199</v>
      </c>
      <c r="V4597" s="11">
        <f>tbl_EcommerceSales[[#This Row],[Gross_Sales]]*tbl_EcommerceSales[[#This Row],[Discount]]</f>
        <v>549.75</v>
      </c>
      <c r="W4597" s="11">
        <f>tbl_EcommerceSales[[#This Row],[Gross_Sales]]-tbl_EcommerceSales[[#This Row],[Discount_Amount]]</f>
        <v>1649.25</v>
      </c>
      <c r="X4597" s="11">
        <f>tbl_EcommerceSales[[#This Row],[Quantity]] * _xlfn.XLOOKUP(tbl_EcommerceSales[[#This Row],[Product_ID]], Product_Master!A:A, Product_Master!F:F)</f>
        <v>1250</v>
      </c>
      <c r="Y4597" s="11">
        <f>tbl_EcommerceSales[[#This Row],[Net_Revenue]]-tbl_EcommerceSales[[#This Row],[Total_Cost]]</f>
        <v>399.25</v>
      </c>
      <c r="Z4597" s="9">
        <f>IFERROR(#REF!/tbl_EcommerceSales[[#This Row],[Total_Cost]], 0)</f>
        <v>0</v>
      </c>
      <c r="AA4597" t="str">
        <f>TEXT(tbl_EcommerceSales[[#This Row],[Order_Date]],"mmm")</f>
        <v>May</v>
      </c>
      <c r="AB4597">
        <f>YEAR(tbl_EcommerceSales[[#This Row],[Order_Date]])</f>
        <v>2026</v>
      </c>
      <c r="AC4597" t="str">
        <f>IF(tbl_EcommerceSales[[#This Row],[Age]]&lt;18,"Under 18",IF(tbl_EcommerceSales[[#This Row],[Age]]&lt;=25,"18-25",IF(tbl_EcommerceSales[[#This Row],[Age]]&lt;=35,"26-35",IF(tbl_EcommerceSales[[#This Row],[Age]]&lt;=45,"36-45",IF(tbl_EcommerceSales[[#This Row],[Age]]&lt;=55,"46-55","56+")))))</f>
        <v>18-25</v>
      </c>
    </row>
    <row r="4598" spans="1:29" x14ac:dyDescent="0.35">
      <c r="A4598" t="s">
        <v>6734</v>
      </c>
      <c r="B4598" s="7">
        <v>46159</v>
      </c>
      <c r="C4598" t="s">
        <v>6642</v>
      </c>
      <c r="D4598" t="s">
        <v>139</v>
      </c>
      <c r="E4598" t="s">
        <v>48</v>
      </c>
      <c r="F4598">
        <v>26</v>
      </c>
      <c r="G4598" t="s">
        <v>145</v>
      </c>
      <c r="H4598" t="s">
        <v>39</v>
      </c>
      <c r="I4598" t="s">
        <v>236</v>
      </c>
      <c r="J4598" t="s">
        <v>237</v>
      </c>
      <c r="K4598" t="s">
        <v>82</v>
      </c>
      <c r="L4598" t="s">
        <v>238</v>
      </c>
      <c r="M4598">
        <v>1</v>
      </c>
      <c r="N4598" s="2">
        <v>899</v>
      </c>
      <c r="O4598" s="3">
        <v>0.05</v>
      </c>
      <c r="P4598" s="2">
        <v>480</v>
      </c>
      <c r="Q4598" t="s">
        <v>44</v>
      </c>
      <c r="R4598" t="s">
        <v>33</v>
      </c>
      <c r="S4598" t="s">
        <v>34</v>
      </c>
      <c r="T4598" s="4">
        <v>4</v>
      </c>
      <c r="U4598" s="11">
        <f t="shared" si="71"/>
        <v>899</v>
      </c>
      <c r="V4598" s="11">
        <f>tbl_EcommerceSales[[#This Row],[Gross_Sales]]*tbl_EcommerceSales[[#This Row],[Discount]]</f>
        <v>44.95</v>
      </c>
      <c r="W4598" s="11">
        <f>tbl_EcommerceSales[[#This Row],[Gross_Sales]]-tbl_EcommerceSales[[#This Row],[Discount_Amount]]</f>
        <v>854.05</v>
      </c>
      <c r="X4598" s="11">
        <f>tbl_EcommerceSales[[#This Row],[Quantity]] * _xlfn.XLOOKUP(tbl_EcommerceSales[[#This Row],[Product_ID]], Product_Master!A:A, Product_Master!F:F)</f>
        <v>480</v>
      </c>
      <c r="Y4598" s="11">
        <f>tbl_EcommerceSales[[#This Row],[Net_Revenue]]-tbl_EcommerceSales[[#This Row],[Total_Cost]]</f>
        <v>374.04999999999995</v>
      </c>
      <c r="Z4598" s="9">
        <f>IFERROR(#REF!/tbl_EcommerceSales[[#This Row],[Total_Cost]], 0)</f>
        <v>0</v>
      </c>
      <c r="AA4598" t="str">
        <f>TEXT(tbl_EcommerceSales[[#This Row],[Order_Date]],"mmm")</f>
        <v>May</v>
      </c>
      <c r="AB4598">
        <f>YEAR(tbl_EcommerceSales[[#This Row],[Order_Date]])</f>
        <v>2026</v>
      </c>
      <c r="AC4598" t="str">
        <f>IF(tbl_EcommerceSales[[#This Row],[Age]]&lt;18,"Under 18",IF(tbl_EcommerceSales[[#This Row],[Age]]&lt;=25,"18-25",IF(tbl_EcommerceSales[[#This Row],[Age]]&lt;=35,"26-35",IF(tbl_EcommerceSales[[#This Row],[Age]]&lt;=45,"36-45",IF(tbl_EcommerceSales[[#This Row],[Age]]&lt;=55,"46-55","56+")))))</f>
        <v>26-35</v>
      </c>
    </row>
    <row r="4599" spans="1:29" x14ac:dyDescent="0.35">
      <c r="A4599" t="s">
        <v>6735</v>
      </c>
      <c r="B4599" s="7">
        <v>46159</v>
      </c>
      <c r="C4599" t="s">
        <v>411</v>
      </c>
      <c r="D4599" t="s">
        <v>102</v>
      </c>
      <c r="E4599" t="s">
        <v>48</v>
      </c>
      <c r="F4599">
        <v>37</v>
      </c>
      <c r="G4599" t="s">
        <v>155</v>
      </c>
      <c r="H4599" t="s">
        <v>88</v>
      </c>
      <c r="I4599" t="s">
        <v>221</v>
      </c>
      <c r="J4599" t="s">
        <v>222</v>
      </c>
      <c r="K4599" t="s">
        <v>177</v>
      </c>
      <c r="L4599" t="s">
        <v>208</v>
      </c>
      <c r="M4599">
        <v>2</v>
      </c>
      <c r="N4599" s="2">
        <v>1499</v>
      </c>
      <c r="O4599" s="3">
        <v>0.3</v>
      </c>
      <c r="P4599" s="2">
        <v>1600</v>
      </c>
      <c r="Q4599" t="s">
        <v>44</v>
      </c>
      <c r="R4599" t="s">
        <v>33</v>
      </c>
      <c r="S4599" t="s">
        <v>57</v>
      </c>
      <c r="T4599" s="4">
        <v>5</v>
      </c>
      <c r="U4599" s="11">
        <f t="shared" si="71"/>
        <v>2998</v>
      </c>
      <c r="V4599" s="11">
        <f>tbl_EcommerceSales[[#This Row],[Gross_Sales]]*tbl_EcommerceSales[[#This Row],[Discount]]</f>
        <v>899.4</v>
      </c>
      <c r="W4599" s="11">
        <f>tbl_EcommerceSales[[#This Row],[Gross_Sales]]-tbl_EcommerceSales[[#This Row],[Discount_Amount]]</f>
        <v>2098.6</v>
      </c>
      <c r="X4599" s="11">
        <f>tbl_EcommerceSales[[#This Row],[Quantity]] * _xlfn.XLOOKUP(tbl_EcommerceSales[[#This Row],[Product_ID]], Product_Master!A:A, Product_Master!F:F)</f>
        <v>1600</v>
      </c>
      <c r="Y4599" s="11">
        <f>tbl_EcommerceSales[[#This Row],[Net_Revenue]]-tbl_EcommerceSales[[#This Row],[Total_Cost]]</f>
        <v>498.59999999999991</v>
      </c>
      <c r="Z4599" s="9">
        <f>IFERROR(#REF!/tbl_EcommerceSales[[#This Row],[Total_Cost]], 0)</f>
        <v>0</v>
      </c>
      <c r="AA4599" t="str">
        <f>TEXT(tbl_EcommerceSales[[#This Row],[Order_Date]],"mmm")</f>
        <v>May</v>
      </c>
      <c r="AB4599">
        <f>YEAR(tbl_EcommerceSales[[#This Row],[Order_Date]])</f>
        <v>2026</v>
      </c>
      <c r="AC4599" t="str">
        <f>IF(tbl_EcommerceSales[[#This Row],[Age]]&lt;18,"Under 18",IF(tbl_EcommerceSales[[#This Row],[Age]]&lt;=25,"18-25",IF(tbl_EcommerceSales[[#This Row],[Age]]&lt;=35,"26-35",IF(tbl_EcommerceSales[[#This Row],[Age]]&lt;=45,"36-45",IF(tbl_EcommerceSales[[#This Row],[Age]]&lt;=55,"46-55","56+")))))</f>
        <v>36-45</v>
      </c>
    </row>
    <row r="4600" spans="1:29" x14ac:dyDescent="0.35">
      <c r="A4600" t="s">
        <v>6736</v>
      </c>
      <c r="B4600" s="7">
        <v>46159</v>
      </c>
      <c r="C4600" t="s">
        <v>2784</v>
      </c>
      <c r="D4600" t="s">
        <v>159</v>
      </c>
      <c r="E4600" t="s">
        <v>48</v>
      </c>
      <c r="F4600">
        <v>42</v>
      </c>
      <c r="G4600" t="s">
        <v>270</v>
      </c>
      <c r="H4600" t="s">
        <v>72</v>
      </c>
      <c r="I4600" t="s">
        <v>62</v>
      </c>
      <c r="J4600" t="s">
        <v>63</v>
      </c>
      <c r="K4600" t="s">
        <v>42</v>
      </c>
      <c r="L4600" t="s">
        <v>43</v>
      </c>
      <c r="M4600">
        <v>3</v>
      </c>
      <c r="N4600" s="2">
        <v>499</v>
      </c>
      <c r="O4600" s="3">
        <v>0.3</v>
      </c>
      <c r="P4600" s="2">
        <v>660</v>
      </c>
      <c r="Q4600" t="s">
        <v>32</v>
      </c>
      <c r="R4600" t="s">
        <v>33</v>
      </c>
      <c r="S4600" t="s">
        <v>57</v>
      </c>
      <c r="T4600" s="4">
        <v>5</v>
      </c>
      <c r="U4600" s="11">
        <f t="shared" si="71"/>
        <v>1497</v>
      </c>
      <c r="V4600" s="11">
        <f>tbl_EcommerceSales[[#This Row],[Gross_Sales]]*tbl_EcommerceSales[[#This Row],[Discount]]</f>
        <v>449.09999999999997</v>
      </c>
      <c r="W4600" s="11">
        <f>tbl_EcommerceSales[[#This Row],[Gross_Sales]]-tbl_EcommerceSales[[#This Row],[Discount_Amount]]</f>
        <v>1047.9000000000001</v>
      </c>
      <c r="X4600" s="11">
        <f>tbl_EcommerceSales[[#This Row],[Quantity]] * _xlfn.XLOOKUP(tbl_EcommerceSales[[#This Row],[Product_ID]], Product_Master!A:A, Product_Master!F:F)</f>
        <v>660</v>
      </c>
      <c r="Y4600" s="11">
        <f>tbl_EcommerceSales[[#This Row],[Net_Revenue]]-tbl_EcommerceSales[[#This Row],[Total_Cost]]</f>
        <v>387.90000000000009</v>
      </c>
      <c r="Z4600" s="9">
        <f>IFERROR(#REF!/tbl_EcommerceSales[[#This Row],[Total_Cost]], 0)</f>
        <v>0</v>
      </c>
      <c r="AA4600" t="str">
        <f>TEXT(tbl_EcommerceSales[[#This Row],[Order_Date]],"mmm")</f>
        <v>May</v>
      </c>
      <c r="AB4600">
        <f>YEAR(tbl_EcommerceSales[[#This Row],[Order_Date]])</f>
        <v>2026</v>
      </c>
      <c r="AC4600" t="str">
        <f>IF(tbl_EcommerceSales[[#This Row],[Age]]&lt;18,"Under 18",IF(tbl_EcommerceSales[[#This Row],[Age]]&lt;=25,"18-25",IF(tbl_EcommerceSales[[#This Row],[Age]]&lt;=35,"26-35",IF(tbl_EcommerceSales[[#This Row],[Age]]&lt;=45,"36-45",IF(tbl_EcommerceSales[[#This Row],[Age]]&lt;=55,"46-55","56+")))))</f>
        <v>36-45</v>
      </c>
    </row>
    <row r="4601" spans="1:29" x14ac:dyDescent="0.35">
      <c r="A4601" t="s">
        <v>6737</v>
      </c>
      <c r="B4601" s="7">
        <v>46159</v>
      </c>
      <c r="C4601" t="s">
        <v>2787</v>
      </c>
      <c r="D4601" t="s">
        <v>254</v>
      </c>
      <c r="E4601" t="s">
        <v>48</v>
      </c>
      <c r="F4601">
        <v>28</v>
      </c>
      <c r="G4601" t="s">
        <v>145</v>
      </c>
      <c r="H4601" t="s">
        <v>39</v>
      </c>
      <c r="I4601" t="s">
        <v>67</v>
      </c>
      <c r="J4601" t="s">
        <v>68</v>
      </c>
      <c r="K4601" t="s">
        <v>42</v>
      </c>
      <c r="L4601" t="s">
        <v>43</v>
      </c>
      <c r="M4601">
        <v>1</v>
      </c>
      <c r="N4601" s="2">
        <v>799</v>
      </c>
      <c r="O4601" s="3">
        <v>0.15</v>
      </c>
      <c r="P4601" s="2">
        <v>360</v>
      </c>
      <c r="Q4601" t="s">
        <v>44</v>
      </c>
      <c r="R4601" t="s">
        <v>33</v>
      </c>
      <c r="S4601" t="s">
        <v>34</v>
      </c>
      <c r="T4601" s="4">
        <v>5</v>
      </c>
      <c r="U4601" s="11">
        <f t="shared" si="71"/>
        <v>799</v>
      </c>
      <c r="V4601" s="11">
        <f>tbl_EcommerceSales[[#This Row],[Gross_Sales]]*tbl_EcommerceSales[[#This Row],[Discount]]</f>
        <v>119.85</v>
      </c>
      <c r="W4601" s="11">
        <f>tbl_EcommerceSales[[#This Row],[Gross_Sales]]-tbl_EcommerceSales[[#This Row],[Discount_Amount]]</f>
        <v>679.15</v>
      </c>
      <c r="X4601" s="11">
        <f>tbl_EcommerceSales[[#This Row],[Quantity]] * _xlfn.XLOOKUP(tbl_EcommerceSales[[#This Row],[Product_ID]], Product_Master!A:A, Product_Master!F:F)</f>
        <v>360</v>
      </c>
      <c r="Y4601" s="11">
        <f>tbl_EcommerceSales[[#This Row],[Net_Revenue]]-tbl_EcommerceSales[[#This Row],[Total_Cost]]</f>
        <v>319.14999999999998</v>
      </c>
      <c r="Z4601" s="9">
        <f>IFERROR(#REF!/tbl_EcommerceSales[[#This Row],[Total_Cost]], 0)</f>
        <v>0</v>
      </c>
      <c r="AA4601" t="str">
        <f>TEXT(tbl_EcommerceSales[[#This Row],[Order_Date]],"mmm")</f>
        <v>May</v>
      </c>
      <c r="AB4601">
        <f>YEAR(tbl_EcommerceSales[[#This Row],[Order_Date]])</f>
        <v>2026</v>
      </c>
      <c r="AC4601" t="str">
        <f>IF(tbl_EcommerceSales[[#This Row],[Age]]&lt;18,"Under 18",IF(tbl_EcommerceSales[[#This Row],[Age]]&lt;=25,"18-25",IF(tbl_EcommerceSales[[#This Row],[Age]]&lt;=35,"26-35",IF(tbl_EcommerceSales[[#This Row],[Age]]&lt;=45,"36-45",IF(tbl_EcommerceSales[[#This Row],[Age]]&lt;=55,"46-55","56+")))))</f>
        <v>26-35</v>
      </c>
    </row>
    <row r="4602" spans="1:29" x14ac:dyDescent="0.35">
      <c r="A4602" t="s">
        <v>6738</v>
      </c>
      <c r="B4602" s="7">
        <v>46159</v>
      </c>
      <c r="C4602" t="s">
        <v>6524</v>
      </c>
      <c r="D4602" t="s">
        <v>60</v>
      </c>
      <c r="E4602" t="s">
        <v>48</v>
      </c>
      <c r="F4602">
        <v>40</v>
      </c>
      <c r="G4602" t="s">
        <v>38</v>
      </c>
      <c r="H4602" t="s">
        <v>39</v>
      </c>
      <c r="I4602" t="s">
        <v>111</v>
      </c>
      <c r="J4602" t="s">
        <v>112</v>
      </c>
      <c r="K4602" t="s">
        <v>55</v>
      </c>
      <c r="L4602" t="s">
        <v>113</v>
      </c>
      <c r="M4602">
        <v>1</v>
      </c>
      <c r="N4602" s="2">
        <v>1799</v>
      </c>
      <c r="O4602" s="3">
        <v>0.15</v>
      </c>
      <c r="P4602" s="2">
        <v>950</v>
      </c>
      <c r="Q4602" t="s">
        <v>76</v>
      </c>
      <c r="R4602" t="s">
        <v>33</v>
      </c>
      <c r="S4602" t="s">
        <v>34</v>
      </c>
      <c r="T4602" s="4">
        <v>3</v>
      </c>
      <c r="U4602" s="11">
        <f t="shared" si="71"/>
        <v>1799</v>
      </c>
      <c r="V4602" s="11">
        <f>tbl_EcommerceSales[[#This Row],[Gross_Sales]]*tbl_EcommerceSales[[#This Row],[Discount]]</f>
        <v>269.84999999999997</v>
      </c>
      <c r="W4602" s="11">
        <f>tbl_EcommerceSales[[#This Row],[Gross_Sales]]-tbl_EcommerceSales[[#This Row],[Discount_Amount]]</f>
        <v>1529.15</v>
      </c>
      <c r="X4602" s="11">
        <f>tbl_EcommerceSales[[#This Row],[Quantity]] * _xlfn.XLOOKUP(tbl_EcommerceSales[[#This Row],[Product_ID]], Product_Master!A:A, Product_Master!F:F)</f>
        <v>950</v>
      </c>
      <c r="Y4602" s="11">
        <f>tbl_EcommerceSales[[#This Row],[Net_Revenue]]-tbl_EcommerceSales[[#This Row],[Total_Cost]]</f>
        <v>579.15000000000009</v>
      </c>
      <c r="Z4602" s="9">
        <f>IFERROR(#REF!/tbl_EcommerceSales[[#This Row],[Total_Cost]], 0)</f>
        <v>0</v>
      </c>
      <c r="AA4602" t="str">
        <f>TEXT(tbl_EcommerceSales[[#This Row],[Order_Date]],"mmm")</f>
        <v>May</v>
      </c>
      <c r="AB4602">
        <f>YEAR(tbl_EcommerceSales[[#This Row],[Order_Date]])</f>
        <v>2026</v>
      </c>
      <c r="AC4602" t="str">
        <f>IF(tbl_EcommerceSales[[#This Row],[Age]]&lt;18,"Under 18",IF(tbl_EcommerceSales[[#This Row],[Age]]&lt;=25,"18-25",IF(tbl_EcommerceSales[[#This Row],[Age]]&lt;=35,"26-35",IF(tbl_EcommerceSales[[#This Row],[Age]]&lt;=45,"36-45",IF(tbl_EcommerceSales[[#This Row],[Age]]&lt;=55,"46-55","56+")))))</f>
        <v>36-45</v>
      </c>
    </row>
    <row r="4603" spans="1:29" x14ac:dyDescent="0.35">
      <c r="A4603" t="s">
        <v>6739</v>
      </c>
      <c r="B4603" s="7">
        <v>46159</v>
      </c>
      <c r="C4603" t="s">
        <v>3268</v>
      </c>
      <c r="D4603" t="s">
        <v>232</v>
      </c>
      <c r="E4603" t="s">
        <v>25</v>
      </c>
      <c r="F4603">
        <v>30</v>
      </c>
      <c r="G4603" t="s">
        <v>122</v>
      </c>
      <c r="H4603" t="s">
        <v>72</v>
      </c>
      <c r="I4603" t="s">
        <v>200</v>
      </c>
      <c r="J4603" t="s">
        <v>201</v>
      </c>
      <c r="K4603" t="s">
        <v>91</v>
      </c>
      <c r="L4603" t="s">
        <v>202</v>
      </c>
      <c r="M4603">
        <v>1</v>
      </c>
      <c r="N4603" s="2">
        <v>899</v>
      </c>
      <c r="O4603" s="3">
        <v>0</v>
      </c>
      <c r="P4603" s="2">
        <v>420</v>
      </c>
      <c r="Q4603" t="s">
        <v>123</v>
      </c>
      <c r="R4603" t="s">
        <v>33</v>
      </c>
      <c r="S4603" t="s">
        <v>57</v>
      </c>
      <c r="T4603" s="4">
        <v>4</v>
      </c>
      <c r="U4603" s="11">
        <f t="shared" si="71"/>
        <v>899</v>
      </c>
      <c r="V4603" s="11">
        <f>tbl_EcommerceSales[[#This Row],[Gross_Sales]]*tbl_EcommerceSales[[#This Row],[Discount]]</f>
        <v>0</v>
      </c>
      <c r="W4603" s="11">
        <f>tbl_EcommerceSales[[#This Row],[Gross_Sales]]-tbl_EcommerceSales[[#This Row],[Discount_Amount]]</f>
        <v>899</v>
      </c>
      <c r="X4603" s="11">
        <f>tbl_EcommerceSales[[#This Row],[Quantity]] * _xlfn.XLOOKUP(tbl_EcommerceSales[[#This Row],[Product_ID]], Product_Master!A:A, Product_Master!F:F)</f>
        <v>420</v>
      </c>
      <c r="Y4603" s="11">
        <f>tbl_EcommerceSales[[#This Row],[Net_Revenue]]-tbl_EcommerceSales[[#This Row],[Total_Cost]]</f>
        <v>479</v>
      </c>
      <c r="Z4603" s="9">
        <f>IFERROR(#REF!/tbl_EcommerceSales[[#This Row],[Total_Cost]], 0)</f>
        <v>0</v>
      </c>
      <c r="AA4603" t="str">
        <f>TEXT(tbl_EcommerceSales[[#This Row],[Order_Date]],"mmm")</f>
        <v>May</v>
      </c>
      <c r="AB4603">
        <f>YEAR(tbl_EcommerceSales[[#This Row],[Order_Date]])</f>
        <v>2026</v>
      </c>
      <c r="AC4603" t="str">
        <f>IF(tbl_EcommerceSales[[#This Row],[Age]]&lt;18,"Under 18",IF(tbl_EcommerceSales[[#This Row],[Age]]&lt;=25,"18-25",IF(tbl_EcommerceSales[[#This Row],[Age]]&lt;=35,"26-35",IF(tbl_EcommerceSales[[#This Row],[Age]]&lt;=45,"36-45",IF(tbl_EcommerceSales[[#This Row],[Age]]&lt;=55,"46-55","56+")))))</f>
        <v>26-35</v>
      </c>
    </row>
    <row r="4604" spans="1:29" x14ac:dyDescent="0.35">
      <c r="A4604" t="s">
        <v>6740</v>
      </c>
      <c r="B4604" s="7">
        <v>46159</v>
      </c>
      <c r="C4604" t="s">
        <v>2669</v>
      </c>
      <c r="D4604" t="s">
        <v>139</v>
      </c>
      <c r="E4604" t="s">
        <v>25</v>
      </c>
      <c r="F4604">
        <v>36</v>
      </c>
      <c r="G4604" t="s">
        <v>26</v>
      </c>
      <c r="H4604" t="s">
        <v>27</v>
      </c>
      <c r="I4604" t="s">
        <v>241</v>
      </c>
      <c r="J4604" t="s">
        <v>242</v>
      </c>
      <c r="K4604" t="s">
        <v>42</v>
      </c>
      <c r="L4604" t="s">
        <v>243</v>
      </c>
      <c r="M4604">
        <v>2</v>
      </c>
      <c r="N4604" s="2">
        <v>649</v>
      </c>
      <c r="O4604" s="3">
        <v>0.2</v>
      </c>
      <c r="P4604" s="2">
        <v>580</v>
      </c>
      <c r="Q4604" t="s">
        <v>76</v>
      </c>
      <c r="R4604" t="s">
        <v>33</v>
      </c>
      <c r="S4604" t="s">
        <v>57</v>
      </c>
      <c r="T4604" s="4">
        <v>5</v>
      </c>
      <c r="U4604" s="11">
        <f t="shared" si="71"/>
        <v>1298</v>
      </c>
      <c r="V4604" s="11">
        <f>tbl_EcommerceSales[[#This Row],[Gross_Sales]]*tbl_EcommerceSales[[#This Row],[Discount]]</f>
        <v>259.60000000000002</v>
      </c>
      <c r="W4604" s="11">
        <f>tbl_EcommerceSales[[#This Row],[Gross_Sales]]-tbl_EcommerceSales[[#This Row],[Discount_Amount]]</f>
        <v>1038.4000000000001</v>
      </c>
      <c r="X4604" s="11">
        <f>tbl_EcommerceSales[[#This Row],[Quantity]] * _xlfn.XLOOKUP(tbl_EcommerceSales[[#This Row],[Product_ID]], Product_Master!A:A, Product_Master!F:F)</f>
        <v>580</v>
      </c>
      <c r="Y4604" s="11">
        <f>tbl_EcommerceSales[[#This Row],[Net_Revenue]]-tbl_EcommerceSales[[#This Row],[Total_Cost]]</f>
        <v>458.40000000000009</v>
      </c>
      <c r="Z4604" s="9">
        <f>IFERROR(#REF!/tbl_EcommerceSales[[#This Row],[Total_Cost]], 0)</f>
        <v>0</v>
      </c>
      <c r="AA4604" t="str">
        <f>TEXT(tbl_EcommerceSales[[#This Row],[Order_Date]],"mmm")</f>
        <v>May</v>
      </c>
      <c r="AB4604">
        <f>YEAR(tbl_EcommerceSales[[#This Row],[Order_Date]])</f>
        <v>2026</v>
      </c>
      <c r="AC4604" t="str">
        <f>IF(tbl_EcommerceSales[[#This Row],[Age]]&lt;18,"Under 18",IF(tbl_EcommerceSales[[#This Row],[Age]]&lt;=25,"18-25",IF(tbl_EcommerceSales[[#This Row],[Age]]&lt;=35,"26-35",IF(tbl_EcommerceSales[[#This Row],[Age]]&lt;=45,"36-45",IF(tbl_EcommerceSales[[#This Row],[Age]]&lt;=55,"46-55","56+")))))</f>
        <v>36-45</v>
      </c>
    </row>
    <row r="4605" spans="1:29" x14ac:dyDescent="0.35">
      <c r="A4605" t="s">
        <v>6741</v>
      </c>
      <c r="B4605" s="7">
        <v>46160</v>
      </c>
      <c r="C4605" t="s">
        <v>5117</v>
      </c>
      <c r="D4605" t="s">
        <v>189</v>
      </c>
      <c r="E4605" t="s">
        <v>25</v>
      </c>
      <c r="F4605">
        <v>30</v>
      </c>
      <c r="G4605" t="s">
        <v>38</v>
      </c>
      <c r="H4605" t="s">
        <v>39</v>
      </c>
      <c r="I4605" t="s">
        <v>28</v>
      </c>
      <c r="J4605" t="s">
        <v>29</v>
      </c>
      <c r="K4605" t="s">
        <v>30</v>
      </c>
      <c r="L4605" t="s">
        <v>31</v>
      </c>
      <c r="M4605">
        <v>1</v>
      </c>
      <c r="N4605" s="2">
        <v>5999</v>
      </c>
      <c r="O4605" s="3">
        <v>0.2</v>
      </c>
      <c r="P4605" s="2">
        <v>3900</v>
      </c>
      <c r="Q4605" t="s">
        <v>44</v>
      </c>
      <c r="R4605" t="s">
        <v>33</v>
      </c>
      <c r="S4605" t="s">
        <v>57</v>
      </c>
      <c r="T4605" s="4">
        <v>2</v>
      </c>
      <c r="U4605" s="11">
        <f t="shared" si="71"/>
        <v>5999</v>
      </c>
      <c r="V4605" s="11">
        <f>tbl_EcommerceSales[[#This Row],[Gross_Sales]]*tbl_EcommerceSales[[#This Row],[Discount]]</f>
        <v>1199.8</v>
      </c>
      <c r="W4605" s="11">
        <f>tbl_EcommerceSales[[#This Row],[Gross_Sales]]-tbl_EcommerceSales[[#This Row],[Discount_Amount]]</f>
        <v>4799.2</v>
      </c>
      <c r="X4605" s="11">
        <f>tbl_EcommerceSales[[#This Row],[Quantity]] * _xlfn.XLOOKUP(tbl_EcommerceSales[[#This Row],[Product_ID]], Product_Master!A:A, Product_Master!F:F)</f>
        <v>3900</v>
      </c>
      <c r="Y4605" s="11">
        <f>tbl_EcommerceSales[[#This Row],[Net_Revenue]]-tbl_EcommerceSales[[#This Row],[Total_Cost]]</f>
        <v>899.19999999999982</v>
      </c>
      <c r="Z4605" s="9">
        <f>IFERROR(#REF!/tbl_EcommerceSales[[#This Row],[Total_Cost]], 0)</f>
        <v>0</v>
      </c>
      <c r="AA4605" t="str">
        <f>TEXT(tbl_EcommerceSales[[#This Row],[Order_Date]],"mmm")</f>
        <v>May</v>
      </c>
      <c r="AB4605">
        <f>YEAR(tbl_EcommerceSales[[#This Row],[Order_Date]])</f>
        <v>2026</v>
      </c>
      <c r="AC4605" t="str">
        <f>IF(tbl_EcommerceSales[[#This Row],[Age]]&lt;18,"Under 18",IF(tbl_EcommerceSales[[#This Row],[Age]]&lt;=25,"18-25",IF(tbl_EcommerceSales[[#This Row],[Age]]&lt;=35,"26-35",IF(tbl_EcommerceSales[[#This Row],[Age]]&lt;=45,"36-45",IF(tbl_EcommerceSales[[#This Row],[Age]]&lt;=55,"46-55","56+")))))</f>
        <v>26-35</v>
      </c>
    </row>
    <row r="4606" spans="1:29" x14ac:dyDescent="0.35">
      <c r="A4606" t="s">
        <v>6742</v>
      </c>
      <c r="B4606" s="7">
        <v>46160</v>
      </c>
      <c r="C4606" t="s">
        <v>2370</v>
      </c>
      <c r="D4606" t="s">
        <v>232</v>
      </c>
      <c r="E4606" t="s">
        <v>48</v>
      </c>
      <c r="F4606">
        <v>27</v>
      </c>
      <c r="G4606" t="s">
        <v>171</v>
      </c>
      <c r="H4606" t="s">
        <v>39</v>
      </c>
      <c r="I4606" t="s">
        <v>357</v>
      </c>
      <c r="J4606" t="s">
        <v>358</v>
      </c>
      <c r="K4606" t="s">
        <v>177</v>
      </c>
      <c r="L4606" t="s">
        <v>178</v>
      </c>
      <c r="M4606">
        <v>4</v>
      </c>
      <c r="N4606" s="2">
        <v>999</v>
      </c>
      <c r="O4606" s="3">
        <v>0.05</v>
      </c>
      <c r="P4606" s="2">
        <v>2080</v>
      </c>
      <c r="Q4606" t="s">
        <v>32</v>
      </c>
      <c r="R4606" t="s">
        <v>33</v>
      </c>
      <c r="S4606" t="s">
        <v>57</v>
      </c>
      <c r="T4606" s="4">
        <v>5</v>
      </c>
      <c r="U4606" s="11">
        <f t="shared" si="71"/>
        <v>3996</v>
      </c>
      <c r="V4606" s="11">
        <f>tbl_EcommerceSales[[#This Row],[Gross_Sales]]*tbl_EcommerceSales[[#This Row],[Discount]]</f>
        <v>199.8</v>
      </c>
      <c r="W4606" s="11">
        <f>tbl_EcommerceSales[[#This Row],[Gross_Sales]]-tbl_EcommerceSales[[#This Row],[Discount_Amount]]</f>
        <v>3796.2</v>
      </c>
      <c r="X4606" s="11">
        <f>tbl_EcommerceSales[[#This Row],[Quantity]] * _xlfn.XLOOKUP(tbl_EcommerceSales[[#This Row],[Product_ID]], Product_Master!A:A, Product_Master!F:F)</f>
        <v>2080</v>
      </c>
      <c r="Y4606" s="11">
        <f>tbl_EcommerceSales[[#This Row],[Net_Revenue]]-tbl_EcommerceSales[[#This Row],[Total_Cost]]</f>
        <v>1716.1999999999998</v>
      </c>
      <c r="Z4606" s="9">
        <f>IFERROR(#REF!/tbl_EcommerceSales[[#This Row],[Total_Cost]], 0)</f>
        <v>0</v>
      </c>
      <c r="AA4606" t="str">
        <f>TEXT(tbl_EcommerceSales[[#This Row],[Order_Date]],"mmm")</f>
        <v>May</v>
      </c>
      <c r="AB4606">
        <f>YEAR(tbl_EcommerceSales[[#This Row],[Order_Date]])</f>
        <v>2026</v>
      </c>
      <c r="AC4606" t="str">
        <f>IF(tbl_EcommerceSales[[#This Row],[Age]]&lt;18,"Under 18",IF(tbl_EcommerceSales[[#This Row],[Age]]&lt;=25,"18-25",IF(tbl_EcommerceSales[[#This Row],[Age]]&lt;=35,"26-35",IF(tbl_EcommerceSales[[#This Row],[Age]]&lt;=45,"36-45",IF(tbl_EcommerceSales[[#This Row],[Age]]&lt;=55,"46-55","56+")))))</f>
        <v>26-35</v>
      </c>
    </row>
    <row r="4607" spans="1:29" x14ac:dyDescent="0.35">
      <c r="A4607" t="s">
        <v>6743</v>
      </c>
      <c r="B4607" s="7">
        <v>46160</v>
      </c>
      <c r="C4607" t="s">
        <v>5953</v>
      </c>
      <c r="D4607" t="s">
        <v>216</v>
      </c>
      <c r="E4607" t="s">
        <v>25</v>
      </c>
      <c r="F4607">
        <v>36</v>
      </c>
      <c r="G4607" t="s">
        <v>96</v>
      </c>
      <c r="H4607" t="s">
        <v>39</v>
      </c>
      <c r="I4607" t="s">
        <v>236</v>
      </c>
      <c r="J4607" t="s">
        <v>237</v>
      </c>
      <c r="K4607" t="s">
        <v>82</v>
      </c>
      <c r="L4607" t="s">
        <v>238</v>
      </c>
      <c r="M4607">
        <v>5</v>
      </c>
      <c r="N4607" s="2">
        <v>899</v>
      </c>
      <c r="O4607" s="3">
        <v>0.15</v>
      </c>
      <c r="P4607" s="2">
        <v>2400</v>
      </c>
      <c r="Q4607" t="s">
        <v>32</v>
      </c>
      <c r="R4607" t="s">
        <v>33</v>
      </c>
      <c r="S4607" t="s">
        <v>57</v>
      </c>
      <c r="T4607" s="4">
        <v>4</v>
      </c>
      <c r="U4607" s="11">
        <f t="shared" si="71"/>
        <v>4495</v>
      </c>
      <c r="V4607" s="11">
        <f>tbl_EcommerceSales[[#This Row],[Gross_Sales]]*tbl_EcommerceSales[[#This Row],[Discount]]</f>
        <v>674.25</v>
      </c>
      <c r="W4607" s="11">
        <f>tbl_EcommerceSales[[#This Row],[Gross_Sales]]-tbl_EcommerceSales[[#This Row],[Discount_Amount]]</f>
        <v>3820.75</v>
      </c>
      <c r="X4607" s="11">
        <f>tbl_EcommerceSales[[#This Row],[Quantity]] * _xlfn.XLOOKUP(tbl_EcommerceSales[[#This Row],[Product_ID]], Product_Master!A:A, Product_Master!F:F)</f>
        <v>2400</v>
      </c>
      <c r="Y4607" s="11">
        <f>tbl_EcommerceSales[[#This Row],[Net_Revenue]]-tbl_EcommerceSales[[#This Row],[Total_Cost]]</f>
        <v>1420.75</v>
      </c>
      <c r="Z4607" s="9">
        <f>IFERROR(#REF!/tbl_EcommerceSales[[#This Row],[Total_Cost]], 0)</f>
        <v>0</v>
      </c>
      <c r="AA4607" t="str">
        <f>TEXT(tbl_EcommerceSales[[#This Row],[Order_Date]],"mmm")</f>
        <v>May</v>
      </c>
      <c r="AB4607">
        <f>YEAR(tbl_EcommerceSales[[#This Row],[Order_Date]])</f>
        <v>2026</v>
      </c>
      <c r="AC4607" t="str">
        <f>IF(tbl_EcommerceSales[[#This Row],[Age]]&lt;18,"Under 18",IF(tbl_EcommerceSales[[#This Row],[Age]]&lt;=25,"18-25",IF(tbl_EcommerceSales[[#This Row],[Age]]&lt;=35,"26-35",IF(tbl_EcommerceSales[[#This Row],[Age]]&lt;=45,"36-45",IF(tbl_EcommerceSales[[#This Row],[Age]]&lt;=55,"46-55","56+")))))</f>
        <v>36-45</v>
      </c>
    </row>
    <row r="4608" spans="1:29" x14ac:dyDescent="0.35">
      <c r="A4608" t="s">
        <v>6744</v>
      </c>
      <c r="B4608" s="7">
        <v>46160</v>
      </c>
      <c r="C4608" t="s">
        <v>1253</v>
      </c>
      <c r="D4608" t="s">
        <v>312</v>
      </c>
      <c r="E4608" t="s">
        <v>48</v>
      </c>
      <c r="F4608">
        <v>35</v>
      </c>
      <c r="G4608" t="s">
        <v>136</v>
      </c>
      <c r="H4608" t="s">
        <v>88</v>
      </c>
      <c r="I4608" t="s">
        <v>160</v>
      </c>
      <c r="J4608" t="s">
        <v>161</v>
      </c>
      <c r="K4608" t="s">
        <v>91</v>
      </c>
      <c r="L4608" t="s">
        <v>133</v>
      </c>
      <c r="M4608">
        <v>1</v>
      </c>
      <c r="N4608" s="2">
        <v>1099</v>
      </c>
      <c r="O4608" s="3">
        <v>0.05</v>
      </c>
      <c r="P4608" s="2">
        <v>520</v>
      </c>
      <c r="Q4608" t="s">
        <v>319</v>
      </c>
      <c r="R4608" t="s">
        <v>93</v>
      </c>
      <c r="S4608" t="s">
        <v>57</v>
      </c>
      <c r="T4608" s="4">
        <v>5</v>
      </c>
      <c r="U4608" s="11">
        <f t="shared" si="71"/>
        <v>1099</v>
      </c>
      <c r="V4608" s="11">
        <f>tbl_EcommerceSales[[#This Row],[Gross_Sales]]*tbl_EcommerceSales[[#This Row],[Discount]]</f>
        <v>54.95</v>
      </c>
      <c r="W4608" s="11">
        <f>tbl_EcommerceSales[[#This Row],[Gross_Sales]]-tbl_EcommerceSales[[#This Row],[Discount_Amount]]</f>
        <v>1044.05</v>
      </c>
      <c r="X4608" s="11">
        <f>tbl_EcommerceSales[[#This Row],[Quantity]] * _xlfn.XLOOKUP(tbl_EcommerceSales[[#This Row],[Product_ID]], Product_Master!A:A, Product_Master!F:F)</f>
        <v>520</v>
      </c>
      <c r="Y4608" s="11">
        <f>tbl_EcommerceSales[[#This Row],[Net_Revenue]]-tbl_EcommerceSales[[#This Row],[Total_Cost]]</f>
        <v>524.04999999999995</v>
      </c>
      <c r="Z4608" s="9">
        <f>IFERROR(#REF!/tbl_EcommerceSales[[#This Row],[Total_Cost]], 0)</f>
        <v>0</v>
      </c>
      <c r="AA4608" t="str">
        <f>TEXT(tbl_EcommerceSales[[#This Row],[Order_Date]],"mmm")</f>
        <v>May</v>
      </c>
      <c r="AB4608">
        <f>YEAR(tbl_EcommerceSales[[#This Row],[Order_Date]])</f>
        <v>2026</v>
      </c>
      <c r="AC4608" t="str">
        <f>IF(tbl_EcommerceSales[[#This Row],[Age]]&lt;18,"Under 18",IF(tbl_EcommerceSales[[#This Row],[Age]]&lt;=25,"18-25",IF(tbl_EcommerceSales[[#This Row],[Age]]&lt;=35,"26-35",IF(tbl_EcommerceSales[[#This Row],[Age]]&lt;=45,"36-45",IF(tbl_EcommerceSales[[#This Row],[Age]]&lt;=55,"46-55","56+")))))</f>
        <v>26-35</v>
      </c>
    </row>
    <row r="4609" spans="1:29" x14ac:dyDescent="0.35">
      <c r="A4609" t="s">
        <v>6745</v>
      </c>
      <c r="B4609" s="7">
        <v>46160</v>
      </c>
      <c r="C4609" t="s">
        <v>826</v>
      </c>
      <c r="D4609" t="s">
        <v>110</v>
      </c>
      <c r="E4609" t="s">
        <v>25</v>
      </c>
      <c r="F4609">
        <v>32</v>
      </c>
      <c r="G4609" t="s">
        <v>136</v>
      </c>
      <c r="H4609" t="s">
        <v>88</v>
      </c>
      <c r="I4609" t="s">
        <v>349</v>
      </c>
      <c r="J4609" t="s">
        <v>350</v>
      </c>
      <c r="K4609" t="s">
        <v>82</v>
      </c>
      <c r="L4609" t="s">
        <v>238</v>
      </c>
      <c r="M4609">
        <v>2</v>
      </c>
      <c r="N4609" s="2">
        <v>1599</v>
      </c>
      <c r="O4609" s="3">
        <v>0.05</v>
      </c>
      <c r="P4609" s="2">
        <v>1840</v>
      </c>
      <c r="Q4609" t="s">
        <v>32</v>
      </c>
      <c r="R4609" t="s">
        <v>33</v>
      </c>
      <c r="S4609" t="s">
        <v>57</v>
      </c>
      <c r="T4609" s="4">
        <v>3</v>
      </c>
      <c r="U4609" s="11">
        <f t="shared" si="71"/>
        <v>3198</v>
      </c>
      <c r="V4609" s="11">
        <f>tbl_EcommerceSales[[#This Row],[Gross_Sales]]*tbl_EcommerceSales[[#This Row],[Discount]]</f>
        <v>159.9</v>
      </c>
      <c r="W4609" s="11">
        <f>tbl_EcommerceSales[[#This Row],[Gross_Sales]]-tbl_EcommerceSales[[#This Row],[Discount_Amount]]</f>
        <v>3038.1</v>
      </c>
      <c r="X4609" s="11">
        <f>tbl_EcommerceSales[[#This Row],[Quantity]] * _xlfn.XLOOKUP(tbl_EcommerceSales[[#This Row],[Product_ID]], Product_Master!A:A, Product_Master!F:F)</f>
        <v>1840</v>
      </c>
      <c r="Y4609" s="11">
        <f>tbl_EcommerceSales[[#This Row],[Net_Revenue]]-tbl_EcommerceSales[[#This Row],[Total_Cost]]</f>
        <v>1198.0999999999999</v>
      </c>
      <c r="Z4609" s="9">
        <f>IFERROR(#REF!/tbl_EcommerceSales[[#This Row],[Total_Cost]], 0)</f>
        <v>0</v>
      </c>
      <c r="AA4609" t="str">
        <f>TEXT(tbl_EcommerceSales[[#This Row],[Order_Date]],"mmm")</f>
        <v>May</v>
      </c>
      <c r="AB4609">
        <f>YEAR(tbl_EcommerceSales[[#This Row],[Order_Date]])</f>
        <v>2026</v>
      </c>
      <c r="AC4609" t="str">
        <f>IF(tbl_EcommerceSales[[#This Row],[Age]]&lt;18,"Under 18",IF(tbl_EcommerceSales[[#This Row],[Age]]&lt;=25,"18-25",IF(tbl_EcommerceSales[[#This Row],[Age]]&lt;=35,"26-35",IF(tbl_EcommerceSales[[#This Row],[Age]]&lt;=45,"36-45",IF(tbl_EcommerceSales[[#This Row],[Age]]&lt;=55,"46-55","56+")))))</f>
        <v>26-35</v>
      </c>
    </row>
    <row r="4610" spans="1:29" x14ac:dyDescent="0.35">
      <c r="A4610" t="s">
        <v>6746</v>
      </c>
      <c r="B4610" s="7">
        <v>46160</v>
      </c>
      <c r="C4610" t="s">
        <v>3490</v>
      </c>
      <c r="D4610" t="s">
        <v>24</v>
      </c>
      <c r="E4610" t="s">
        <v>48</v>
      </c>
      <c r="F4610">
        <v>43</v>
      </c>
      <c r="G4610" t="s">
        <v>87</v>
      </c>
      <c r="H4610" t="s">
        <v>88</v>
      </c>
      <c r="I4610" t="s">
        <v>126</v>
      </c>
      <c r="J4610" t="s">
        <v>127</v>
      </c>
      <c r="K4610" t="s">
        <v>82</v>
      </c>
      <c r="L4610" t="s">
        <v>83</v>
      </c>
      <c r="M4610">
        <v>3</v>
      </c>
      <c r="N4610" s="2">
        <v>1899</v>
      </c>
      <c r="O4610" s="3">
        <v>0.05</v>
      </c>
      <c r="P4610" s="2">
        <v>3360</v>
      </c>
      <c r="Q4610" t="s">
        <v>44</v>
      </c>
      <c r="R4610" t="s">
        <v>33</v>
      </c>
      <c r="S4610" t="s">
        <v>34</v>
      </c>
      <c r="T4610" s="4">
        <v>5</v>
      </c>
      <c r="U4610" s="11">
        <f t="shared" ref="U4610:U4673" si="72">M4610*N4610</f>
        <v>5697</v>
      </c>
      <c r="V4610" s="11">
        <f>tbl_EcommerceSales[[#This Row],[Gross_Sales]]*tbl_EcommerceSales[[#This Row],[Discount]]</f>
        <v>284.85000000000002</v>
      </c>
      <c r="W4610" s="11">
        <f>tbl_EcommerceSales[[#This Row],[Gross_Sales]]-tbl_EcommerceSales[[#This Row],[Discount_Amount]]</f>
        <v>5412.15</v>
      </c>
      <c r="X4610" s="11">
        <f>tbl_EcommerceSales[[#This Row],[Quantity]] * _xlfn.XLOOKUP(tbl_EcommerceSales[[#This Row],[Product_ID]], Product_Master!A:A, Product_Master!F:F)</f>
        <v>3360</v>
      </c>
      <c r="Y4610" s="11">
        <f>tbl_EcommerceSales[[#This Row],[Net_Revenue]]-tbl_EcommerceSales[[#This Row],[Total_Cost]]</f>
        <v>2052.1499999999996</v>
      </c>
      <c r="Z4610" s="9">
        <f>IFERROR(#REF!/tbl_EcommerceSales[[#This Row],[Total_Cost]], 0)</f>
        <v>0</v>
      </c>
      <c r="AA4610" t="str">
        <f>TEXT(tbl_EcommerceSales[[#This Row],[Order_Date]],"mmm")</f>
        <v>May</v>
      </c>
      <c r="AB4610">
        <f>YEAR(tbl_EcommerceSales[[#This Row],[Order_Date]])</f>
        <v>2026</v>
      </c>
      <c r="AC4610" t="str">
        <f>IF(tbl_EcommerceSales[[#This Row],[Age]]&lt;18,"Under 18",IF(tbl_EcommerceSales[[#This Row],[Age]]&lt;=25,"18-25",IF(tbl_EcommerceSales[[#This Row],[Age]]&lt;=35,"26-35",IF(tbl_EcommerceSales[[#This Row],[Age]]&lt;=45,"36-45",IF(tbl_EcommerceSales[[#This Row],[Age]]&lt;=55,"46-55","56+")))))</f>
        <v>36-45</v>
      </c>
    </row>
    <row r="4611" spans="1:29" x14ac:dyDescent="0.35">
      <c r="A4611" t="s">
        <v>6747</v>
      </c>
      <c r="B4611" s="7">
        <v>46160</v>
      </c>
      <c r="C4611" t="s">
        <v>3635</v>
      </c>
      <c r="D4611" t="s">
        <v>79</v>
      </c>
      <c r="E4611" t="s">
        <v>48</v>
      </c>
      <c r="F4611">
        <v>38</v>
      </c>
      <c r="G4611" t="s">
        <v>186</v>
      </c>
      <c r="H4611" t="s">
        <v>72</v>
      </c>
      <c r="I4611" t="s">
        <v>117</v>
      </c>
      <c r="J4611" t="s">
        <v>118</v>
      </c>
      <c r="K4611" t="s">
        <v>82</v>
      </c>
      <c r="L4611" t="s">
        <v>119</v>
      </c>
      <c r="M4611">
        <v>2</v>
      </c>
      <c r="N4611" s="2">
        <v>3299</v>
      </c>
      <c r="O4611" s="3">
        <v>0.05</v>
      </c>
      <c r="P4611" s="2">
        <v>4200</v>
      </c>
      <c r="Q4611" t="s">
        <v>44</v>
      </c>
      <c r="R4611" t="s">
        <v>33</v>
      </c>
      <c r="S4611" t="s">
        <v>34</v>
      </c>
      <c r="T4611" s="4">
        <v>4</v>
      </c>
      <c r="U4611" s="11">
        <f t="shared" si="72"/>
        <v>6598</v>
      </c>
      <c r="V4611" s="11">
        <f>tbl_EcommerceSales[[#This Row],[Gross_Sales]]*tbl_EcommerceSales[[#This Row],[Discount]]</f>
        <v>329.90000000000003</v>
      </c>
      <c r="W4611" s="11">
        <f>tbl_EcommerceSales[[#This Row],[Gross_Sales]]-tbl_EcommerceSales[[#This Row],[Discount_Amount]]</f>
        <v>6268.1</v>
      </c>
      <c r="X4611" s="11">
        <f>tbl_EcommerceSales[[#This Row],[Quantity]] * _xlfn.XLOOKUP(tbl_EcommerceSales[[#This Row],[Product_ID]], Product_Master!A:A, Product_Master!F:F)</f>
        <v>4200</v>
      </c>
      <c r="Y4611" s="11">
        <f>tbl_EcommerceSales[[#This Row],[Net_Revenue]]-tbl_EcommerceSales[[#This Row],[Total_Cost]]</f>
        <v>2068.1000000000004</v>
      </c>
      <c r="Z4611" s="9">
        <f>IFERROR(#REF!/tbl_EcommerceSales[[#This Row],[Total_Cost]], 0)</f>
        <v>0</v>
      </c>
      <c r="AA4611" t="str">
        <f>TEXT(tbl_EcommerceSales[[#This Row],[Order_Date]],"mmm")</f>
        <v>May</v>
      </c>
      <c r="AB4611">
        <f>YEAR(tbl_EcommerceSales[[#This Row],[Order_Date]])</f>
        <v>2026</v>
      </c>
      <c r="AC4611" t="str">
        <f>IF(tbl_EcommerceSales[[#This Row],[Age]]&lt;18,"Under 18",IF(tbl_EcommerceSales[[#This Row],[Age]]&lt;=25,"18-25",IF(tbl_EcommerceSales[[#This Row],[Age]]&lt;=35,"26-35",IF(tbl_EcommerceSales[[#This Row],[Age]]&lt;=45,"36-45",IF(tbl_EcommerceSales[[#This Row],[Age]]&lt;=55,"46-55","56+")))))</f>
        <v>36-45</v>
      </c>
    </row>
    <row r="4612" spans="1:29" x14ac:dyDescent="0.35">
      <c r="A4612" t="s">
        <v>6748</v>
      </c>
      <c r="B4612" s="7">
        <v>46160</v>
      </c>
      <c r="C4612" t="s">
        <v>4122</v>
      </c>
      <c r="D4612" t="s">
        <v>195</v>
      </c>
      <c r="E4612" t="s">
        <v>48</v>
      </c>
      <c r="F4612">
        <v>28</v>
      </c>
      <c r="G4612" t="s">
        <v>211</v>
      </c>
      <c r="H4612" t="s">
        <v>72</v>
      </c>
      <c r="I4612" t="s">
        <v>236</v>
      </c>
      <c r="J4612" t="s">
        <v>237</v>
      </c>
      <c r="K4612" t="s">
        <v>82</v>
      </c>
      <c r="L4612" t="s">
        <v>238</v>
      </c>
      <c r="M4612">
        <v>1</v>
      </c>
      <c r="N4612" s="2">
        <v>899</v>
      </c>
      <c r="O4612" s="3">
        <v>0.05</v>
      </c>
      <c r="P4612" s="2">
        <v>480</v>
      </c>
      <c r="Q4612" t="s">
        <v>32</v>
      </c>
      <c r="R4612" t="s">
        <v>33</v>
      </c>
      <c r="S4612" t="s">
        <v>57</v>
      </c>
      <c r="T4612" s="4">
        <v>4</v>
      </c>
      <c r="U4612" s="11">
        <f t="shared" si="72"/>
        <v>899</v>
      </c>
      <c r="V4612" s="11">
        <f>tbl_EcommerceSales[[#This Row],[Gross_Sales]]*tbl_EcommerceSales[[#This Row],[Discount]]</f>
        <v>44.95</v>
      </c>
      <c r="W4612" s="11">
        <f>tbl_EcommerceSales[[#This Row],[Gross_Sales]]-tbl_EcommerceSales[[#This Row],[Discount_Amount]]</f>
        <v>854.05</v>
      </c>
      <c r="X4612" s="11">
        <f>tbl_EcommerceSales[[#This Row],[Quantity]] * _xlfn.XLOOKUP(tbl_EcommerceSales[[#This Row],[Product_ID]], Product_Master!A:A, Product_Master!F:F)</f>
        <v>480</v>
      </c>
      <c r="Y4612" s="11">
        <f>tbl_EcommerceSales[[#This Row],[Net_Revenue]]-tbl_EcommerceSales[[#This Row],[Total_Cost]]</f>
        <v>374.04999999999995</v>
      </c>
      <c r="Z4612" s="9">
        <f>IFERROR(#REF!/tbl_EcommerceSales[[#This Row],[Total_Cost]], 0)</f>
        <v>0</v>
      </c>
      <c r="AA4612" t="str">
        <f>TEXT(tbl_EcommerceSales[[#This Row],[Order_Date]],"mmm")</f>
        <v>May</v>
      </c>
      <c r="AB4612">
        <f>YEAR(tbl_EcommerceSales[[#This Row],[Order_Date]])</f>
        <v>2026</v>
      </c>
      <c r="AC4612" t="str">
        <f>IF(tbl_EcommerceSales[[#This Row],[Age]]&lt;18,"Under 18",IF(tbl_EcommerceSales[[#This Row],[Age]]&lt;=25,"18-25",IF(tbl_EcommerceSales[[#This Row],[Age]]&lt;=35,"26-35",IF(tbl_EcommerceSales[[#This Row],[Age]]&lt;=45,"36-45",IF(tbl_EcommerceSales[[#This Row],[Age]]&lt;=55,"46-55","56+")))))</f>
        <v>26-35</v>
      </c>
    </row>
    <row r="4613" spans="1:29" x14ac:dyDescent="0.35">
      <c r="A4613" t="s">
        <v>6749</v>
      </c>
      <c r="B4613" s="7">
        <v>46160</v>
      </c>
      <c r="C4613" t="s">
        <v>3342</v>
      </c>
      <c r="D4613" t="s">
        <v>342</v>
      </c>
      <c r="E4613" t="s">
        <v>48</v>
      </c>
      <c r="F4613">
        <v>42</v>
      </c>
      <c r="G4613" t="s">
        <v>122</v>
      </c>
      <c r="H4613" t="s">
        <v>72</v>
      </c>
      <c r="I4613" t="s">
        <v>89</v>
      </c>
      <c r="J4613" t="s">
        <v>90</v>
      </c>
      <c r="K4613" t="s">
        <v>91</v>
      </c>
      <c r="L4613" t="s">
        <v>92</v>
      </c>
      <c r="M4613">
        <v>1</v>
      </c>
      <c r="N4613" s="2">
        <v>599</v>
      </c>
      <c r="O4613" s="3">
        <v>0.15</v>
      </c>
      <c r="P4613" s="2">
        <v>260</v>
      </c>
      <c r="Q4613" t="s">
        <v>123</v>
      </c>
      <c r="R4613" t="s">
        <v>33</v>
      </c>
      <c r="S4613" t="s">
        <v>57</v>
      </c>
      <c r="T4613" s="4">
        <v>4</v>
      </c>
      <c r="U4613" s="11">
        <f t="shared" si="72"/>
        <v>599</v>
      </c>
      <c r="V4613" s="11">
        <f>tbl_EcommerceSales[[#This Row],[Gross_Sales]]*tbl_EcommerceSales[[#This Row],[Discount]]</f>
        <v>89.85</v>
      </c>
      <c r="W4613" s="11">
        <f>tbl_EcommerceSales[[#This Row],[Gross_Sales]]-tbl_EcommerceSales[[#This Row],[Discount_Amount]]</f>
        <v>509.15</v>
      </c>
      <c r="X4613" s="11">
        <f>tbl_EcommerceSales[[#This Row],[Quantity]] * _xlfn.XLOOKUP(tbl_EcommerceSales[[#This Row],[Product_ID]], Product_Master!A:A, Product_Master!F:F)</f>
        <v>260</v>
      </c>
      <c r="Y4613" s="11">
        <f>tbl_EcommerceSales[[#This Row],[Net_Revenue]]-tbl_EcommerceSales[[#This Row],[Total_Cost]]</f>
        <v>249.14999999999998</v>
      </c>
      <c r="Z4613" s="9">
        <f>IFERROR(#REF!/tbl_EcommerceSales[[#This Row],[Total_Cost]], 0)</f>
        <v>0</v>
      </c>
      <c r="AA4613" t="str">
        <f>TEXT(tbl_EcommerceSales[[#This Row],[Order_Date]],"mmm")</f>
        <v>May</v>
      </c>
      <c r="AB4613">
        <f>YEAR(tbl_EcommerceSales[[#This Row],[Order_Date]])</f>
        <v>2026</v>
      </c>
      <c r="AC4613" t="str">
        <f>IF(tbl_EcommerceSales[[#This Row],[Age]]&lt;18,"Under 18",IF(tbl_EcommerceSales[[#This Row],[Age]]&lt;=25,"18-25",IF(tbl_EcommerceSales[[#This Row],[Age]]&lt;=35,"26-35",IF(tbl_EcommerceSales[[#This Row],[Age]]&lt;=45,"36-45",IF(tbl_EcommerceSales[[#This Row],[Age]]&lt;=55,"46-55","56+")))))</f>
        <v>36-45</v>
      </c>
    </row>
    <row r="4614" spans="1:29" x14ac:dyDescent="0.35">
      <c r="A4614" t="s">
        <v>6750</v>
      </c>
      <c r="B4614" s="7">
        <v>46160</v>
      </c>
      <c r="C4614" t="s">
        <v>3892</v>
      </c>
      <c r="D4614" t="s">
        <v>251</v>
      </c>
      <c r="E4614" t="s">
        <v>25</v>
      </c>
      <c r="F4614">
        <v>40</v>
      </c>
      <c r="G4614" t="s">
        <v>155</v>
      </c>
      <c r="H4614" t="s">
        <v>88</v>
      </c>
      <c r="I4614" t="s">
        <v>28</v>
      </c>
      <c r="J4614" t="s">
        <v>29</v>
      </c>
      <c r="K4614" t="s">
        <v>30</v>
      </c>
      <c r="L4614" t="s">
        <v>31</v>
      </c>
      <c r="M4614">
        <v>3</v>
      </c>
      <c r="N4614" s="2">
        <v>5999</v>
      </c>
      <c r="O4614" s="3">
        <v>0.15</v>
      </c>
      <c r="P4614" s="2">
        <v>11700</v>
      </c>
      <c r="Q4614" t="s">
        <v>123</v>
      </c>
      <c r="R4614" t="s">
        <v>162</v>
      </c>
      <c r="S4614" t="s">
        <v>34</v>
      </c>
      <c r="T4614" s="4"/>
      <c r="U4614" s="11">
        <f t="shared" si="72"/>
        <v>17997</v>
      </c>
      <c r="V4614" s="11">
        <f>tbl_EcommerceSales[[#This Row],[Gross_Sales]]*tbl_EcommerceSales[[#This Row],[Discount]]</f>
        <v>2699.5499999999997</v>
      </c>
      <c r="W4614" s="11">
        <f>tbl_EcommerceSales[[#This Row],[Gross_Sales]]-tbl_EcommerceSales[[#This Row],[Discount_Amount]]</f>
        <v>15297.45</v>
      </c>
      <c r="X4614" s="11">
        <f>tbl_EcommerceSales[[#This Row],[Quantity]] * _xlfn.XLOOKUP(tbl_EcommerceSales[[#This Row],[Product_ID]], Product_Master!A:A, Product_Master!F:F)</f>
        <v>11700</v>
      </c>
      <c r="Y4614" s="11">
        <f>tbl_EcommerceSales[[#This Row],[Net_Revenue]]-tbl_EcommerceSales[[#This Row],[Total_Cost]]</f>
        <v>3597.4500000000007</v>
      </c>
      <c r="Z4614" s="9">
        <f>IFERROR(#REF!/tbl_EcommerceSales[[#This Row],[Total_Cost]], 0)</f>
        <v>0</v>
      </c>
      <c r="AA4614" t="str">
        <f>TEXT(tbl_EcommerceSales[[#This Row],[Order_Date]],"mmm")</f>
        <v>May</v>
      </c>
      <c r="AB4614">
        <f>YEAR(tbl_EcommerceSales[[#This Row],[Order_Date]])</f>
        <v>2026</v>
      </c>
      <c r="AC4614" t="str">
        <f>IF(tbl_EcommerceSales[[#This Row],[Age]]&lt;18,"Under 18",IF(tbl_EcommerceSales[[#This Row],[Age]]&lt;=25,"18-25",IF(tbl_EcommerceSales[[#This Row],[Age]]&lt;=35,"26-35",IF(tbl_EcommerceSales[[#This Row],[Age]]&lt;=45,"36-45",IF(tbl_EcommerceSales[[#This Row],[Age]]&lt;=55,"46-55","56+")))))</f>
        <v>36-45</v>
      </c>
    </row>
    <row r="4615" spans="1:29" x14ac:dyDescent="0.35">
      <c r="A4615" t="s">
        <v>6751</v>
      </c>
      <c r="B4615" s="7">
        <v>46160</v>
      </c>
      <c r="C4615" t="s">
        <v>5576</v>
      </c>
      <c r="D4615" t="s">
        <v>66</v>
      </c>
      <c r="E4615" t="s">
        <v>25</v>
      </c>
      <c r="F4615">
        <v>24</v>
      </c>
      <c r="G4615" t="s">
        <v>246</v>
      </c>
      <c r="H4615" t="s">
        <v>27</v>
      </c>
      <c r="I4615" t="s">
        <v>131</v>
      </c>
      <c r="J4615" t="s">
        <v>132</v>
      </c>
      <c r="K4615" t="s">
        <v>91</v>
      </c>
      <c r="L4615" t="s">
        <v>133</v>
      </c>
      <c r="M4615">
        <v>1</v>
      </c>
      <c r="N4615" s="2">
        <v>1299</v>
      </c>
      <c r="O4615" s="3">
        <v>0.1</v>
      </c>
      <c r="P4615" s="2">
        <v>610</v>
      </c>
      <c r="Q4615" t="s">
        <v>76</v>
      </c>
      <c r="R4615" t="s">
        <v>33</v>
      </c>
      <c r="S4615" t="s">
        <v>34</v>
      </c>
      <c r="T4615" s="4">
        <v>5</v>
      </c>
      <c r="U4615" s="11">
        <f t="shared" si="72"/>
        <v>1299</v>
      </c>
      <c r="V4615" s="11">
        <f>tbl_EcommerceSales[[#This Row],[Gross_Sales]]*tbl_EcommerceSales[[#This Row],[Discount]]</f>
        <v>129.9</v>
      </c>
      <c r="W4615" s="11">
        <f>tbl_EcommerceSales[[#This Row],[Gross_Sales]]-tbl_EcommerceSales[[#This Row],[Discount_Amount]]</f>
        <v>1169.0999999999999</v>
      </c>
      <c r="X4615" s="11">
        <f>tbl_EcommerceSales[[#This Row],[Quantity]] * _xlfn.XLOOKUP(tbl_EcommerceSales[[#This Row],[Product_ID]], Product_Master!A:A, Product_Master!F:F)</f>
        <v>610</v>
      </c>
      <c r="Y4615" s="11">
        <f>tbl_EcommerceSales[[#This Row],[Net_Revenue]]-tbl_EcommerceSales[[#This Row],[Total_Cost]]</f>
        <v>559.09999999999991</v>
      </c>
      <c r="Z4615" s="9">
        <f>IFERROR(#REF!/tbl_EcommerceSales[[#This Row],[Total_Cost]], 0)</f>
        <v>0</v>
      </c>
      <c r="AA4615" t="str">
        <f>TEXT(tbl_EcommerceSales[[#This Row],[Order_Date]],"mmm")</f>
        <v>May</v>
      </c>
      <c r="AB4615">
        <f>YEAR(tbl_EcommerceSales[[#This Row],[Order_Date]])</f>
        <v>2026</v>
      </c>
      <c r="AC4615" t="str">
        <f>IF(tbl_EcommerceSales[[#This Row],[Age]]&lt;18,"Under 18",IF(tbl_EcommerceSales[[#This Row],[Age]]&lt;=25,"18-25",IF(tbl_EcommerceSales[[#This Row],[Age]]&lt;=35,"26-35",IF(tbl_EcommerceSales[[#This Row],[Age]]&lt;=45,"36-45",IF(tbl_EcommerceSales[[#This Row],[Age]]&lt;=55,"46-55","56+")))))</f>
        <v>18-25</v>
      </c>
    </row>
    <row r="4616" spans="1:29" x14ac:dyDescent="0.35">
      <c r="A4616" t="s">
        <v>6752</v>
      </c>
      <c r="B4616" s="7">
        <v>46161</v>
      </c>
      <c r="C4616" t="s">
        <v>2752</v>
      </c>
      <c r="D4616" t="s">
        <v>227</v>
      </c>
      <c r="E4616" t="s">
        <v>25</v>
      </c>
      <c r="F4616">
        <v>27</v>
      </c>
      <c r="G4616" t="s">
        <v>96</v>
      </c>
      <c r="H4616" t="s">
        <v>39</v>
      </c>
      <c r="I4616" t="s">
        <v>338</v>
      </c>
      <c r="J4616" t="s">
        <v>339</v>
      </c>
      <c r="K4616" t="s">
        <v>55</v>
      </c>
      <c r="L4616" t="s">
        <v>56</v>
      </c>
      <c r="M4616">
        <v>2</v>
      </c>
      <c r="N4616" s="2">
        <v>1499</v>
      </c>
      <c r="O4616" s="3">
        <v>0</v>
      </c>
      <c r="P4616" s="2">
        <v>1560</v>
      </c>
      <c r="Q4616" t="s">
        <v>156</v>
      </c>
      <c r="R4616" t="s">
        <v>33</v>
      </c>
      <c r="S4616" t="s">
        <v>57</v>
      </c>
      <c r="T4616" s="4">
        <v>4</v>
      </c>
      <c r="U4616" s="11">
        <f t="shared" si="72"/>
        <v>2998</v>
      </c>
      <c r="V4616" s="11">
        <f>tbl_EcommerceSales[[#This Row],[Gross_Sales]]*tbl_EcommerceSales[[#This Row],[Discount]]</f>
        <v>0</v>
      </c>
      <c r="W4616" s="11">
        <f>tbl_EcommerceSales[[#This Row],[Gross_Sales]]-tbl_EcommerceSales[[#This Row],[Discount_Amount]]</f>
        <v>2998</v>
      </c>
      <c r="X4616" s="11">
        <f>tbl_EcommerceSales[[#This Row],[Quantity]] * _xlfn.XLOOKUP(tbl_EcommerceSales[[#This Row],[Product_ID]], Product_Master!A:A, Product_Master!F:F)</f>
        <v>1560</v>
      </c>
      <c r="Y4616" s="11">
        <f>tbl_EcommerceSales[[#This Row],[Net_Revenue]]-tbl_EcommerceSales[[#This Row],[Total_Cost]]</f>
        <v>1438</v>
      </c>
      <c r="Z4616" s="9">
        <f>IFERROR(#REF!/tbl_EcommerceSales[[#This Row],[Total_Cost]], 0)</f>
        <v>0</v>
      </c>
      <c r="AA4616" t="str">
        <f>TEXT(tbl_EcommerceSales[[#This Row],[Order_Date]],"mmm")</f>
        <v>May</v>
      </c>
      <c r="AB4616">
        <f>YEAR(tbl_EcommerceSales[[#This Row],[Order_Date]])</f>
        <v>2026</v>
      </c>
      <c r="AC4616" t="str">
        <f>IF(tbl_EcommerceSales[[#This Row],[Age]]&lt;18,"Under 18",IF(tbl_EcommerceSales[[#This Row],[Age]]&lt;=25,"18-25",IF(tbl_EcommerceSales[[#This Row],[Age]]&lt;=35,"26-35",IF(tbl_EcommerceSales[[#This Row],[Age]]&lt;=45,"36-45",IF(tbl_EcommerceSales[[#This Row],[Age]]&lt;=55,"46-55","56+")))))</f>
        <v>26-35</v>
      </c>
    </row>
    <row r="4617" spans="1:29" x14ac:dyDescent="0.35">
      <c r="A4617" t="s">
        <v>6753</v>
      </c>
      <c r="B4617" s="7">
        <v>46161</v>
      </c>
      <c r="C4617" t="s">
        <v>1915</v>
      </c>
      <c r="D4617" t="s">
        <v>24</v>
      </c>
      <c r="E4617" t="s">
        <v>48</v>
      </c>
      <c r="F4617">
        <v>30</v>
      </c>
      <c r="G4617" t="s">
        <v>171</v>
      </c>
      <c r="H4617" t="s">
        <v>39</v>
      </c>
      <c r="I4617" t="s">
        <v>241</v>
      </c>
      <c r="J4617" t="s">
        <v>242</v>
      </c>
      <c r="K4617" t="s">
        <v>42</v>
      </c>
      <c r="L4617" t="s">
        <v>243</v>
      </c>
      <c r="M4617">
        <v>1</v>
      </c>
      <c r="N4617" s="2">
        <v>649</v>
      </c>
      <c r="O4617" s="3">
        <v>0.15</v>
      </c>
      <c r="P4617" s="2">
        <v>290</v>
      </c>
      <c r="Q4617" t="s">
        <v>156</v>
      </c>
      <c r="R4617" t="s">
        <v>33</v>
      </c>
      <c r="S4617" t="s">
        <v>34</v>
      </c>
      <c r="T4617" s="4">
        <v>5</v>
      </c>
      <c r="U4617" s="11">
        <f t="shared" si="72"/>
        <v>649</v>
      </c>
      <c r="V4617" s="11">
        <f>tbl_EcommerceSales[[#This Row],[Gross_Sales]]*tbl_EcommerceSales[[#This Row],[Discount]]</f>
        <v>97.35</v>
      </c>
      <c r="W4617" s="11">
        <f>tbl_EcommerceSales[[#This Row],[Gross_Sales]]-tbl_EcommerceSales[[#This Row],[Discount_Amount]]</f>
        <v>551.65</v>
      </c>
      <c r="X4617" s="11">
        <f>tbl_EcommerceSales[[#This Row],[Quantity]] * _xlfn.XLOOKUP(tbl_EcommerceSales[[#This Row],[Product_ID]], Product_Master!A:A, Product_Master!F:F)</f>
        <v>290</v>
      </c>
      <c r="Y4617" s="11">
        <f>tbl_EcommerceSales[[#This Row],[Net_Revenue]]-tbl_EcommerceSales[[#This Row],[Total_Cost]]</f>
        <v>261.64999999999998</v>
      </c>
      <c r="Z4617" s="9">
        <f>IFERROR(#REF!/tbl_EcommerceSales[[#This Row],[Total_Cost]], 0)</f>
        <v>0</v>
      </c>
      <c r="AA4617" t="str">
        <f>TEXT(tbl_EcommerceSales[[#This Row],[Order_Date]],"mmm")</f>
        <v>May</v>
      </c>
      <c r="AB4617">
        <f>YEAR(tbl_EcommerceSales[[#This Row],[Order_Date]])</f>
        <v>2026</v>
      </c>
      <c r="AC4617" t="str">
        <f>IF(tbl_EcommerceSales[[#This Row],[Age]]&lt;18,"Under 18",IF(tbl_EcommerceSales[[#This Row],[Age]]&lt;=25,"18-25",IF(tbl_EcommerceSales[[#This Row],[Age]]&lt;=35,"26-35",IF(tbl_EcommerceSales[[#This Row],[Age]]&lt;=45,"36-45",IF(tbl_EcommerceSales[[#This Row],[Age]]&lt;=55,"46-55","56+")))))</f>
        <v>26-35</v>
      </c>
    </row>
    <row r="4618" spans="1:29" x14ac:dyDescent="0.35">
      <c r="A4618" t="s">
        <v>6754</v>
      </c>
      <c r="B4618" s="7">
        <v>46161</v>
      </c>
      <c r="C4618" t="s">
        <v>1271</v>
      </c>
      <c r="D4618" t="s">
        <v>232</v>
      </c>
      <c r="E4618" t="s">
        <v>25</v>
      </c>
      <c r="F4618">
        <v>35</v>
      </c>
      <c r="G4618" t="s">
        <v>186</v>
      </c>
      <c r="H4618" t="s">
        <v>72</v>
      </c>
      <c r="I4618" t="s">
        <v>62</v>
      </c>
      <c r="J4618" t="s">
        <v>63</v>
      </c>
      <c r="K4618" t="s">
        <v>42</v>
      </c>
      <c r="L4618" t="s">
        <v>43</v>
      </c>
      <c r="M4618">
        <v>1</v>
      </c>
      <c r="N4618" s="2">
        <v>499</v>
      </c>
      <c r="O4618" s="3">
        <v>0.1</v>
      </c>
      <c r="P4618" s="2">
        <v>220</v>
      </c>
      <c r="Q4618" t="s">
        <v>156</v>
      </c>
      <c r="R4618" t="s">
        <v>33</v>
      </c>
      <c r="S4618" t="s">
        <v>57</v>
      </c>
      <c r="T4618" s="4">
        <v>5</v>
      </c>
      <c r="U4618" s="11">
        <f t="shared" si="72"/>
        <v>499</v>
      </c>
      <c r="V4618" s="11">
        <f>tbl_EcommerceSales[[#This Row],[Gross_Sales]]*tbl_EcommerceSales[[#This Row],[Discount]]</f>
        <v>49.900000000000006</v>
      </c>
      <c r="W4618" s="11">
        <f>tbl_EcommerceSales[[#This Row],[Gross_Sales]]-tbl_EcommerceSales[[#This Row],[Discount_Amount]]</f>
        <v>449.1</v>
      </c>
      <c r="X4618" s="11">
        <f>tbl_EcommerceSales[[#This Row],[Quantity]] * _xlfn.XLOOKUP(tbl_EcommerceSales[[#This Row],[Product_ID]], Product_Master!A:A, Product_Master!F:F)</f>
        <v>220</v>
      </c>
      <c r="Y4618" s="11">
        <f>tbl_EcommerceSales[[#This Row],[Net_Revenue]]-tbl_EcommerceSales[[#This Row],[Total_Cost]]</f>
        <v>229.10000000000002</v>
      </c>
      <c r="Z4618" s="9">
        <f>IFERROR(#REF!/tbl_EcommerceSales[[#This Row],[Total_Cost]], 0)</f>
        <v>0</v>
      </c>
      <c r="AA4618" t="str">
        <f>TEXT(tbl_EcommerceSales[[#This Row],[Order_Date]],"mmm")</f>
        <v>May</v>
      </c>
      <c r="AB4618">
        <f>YEAR(tbl_EcommerceSales[[#This Row],[Order_Date]])</f>
        <v>2026</v>
      </c>
      <c r="AC4618" t="str">
        <f>IF(tbl_EcommerceSales[[#This Row],[Age]]&lt;18,"Under 18",IF(tbl_EcommerceSales[[#This Row],[Age]]&lt;=25,"18-25",IF(tbl_EcommerceSales[[#This Row],[Age]]&lt;=35,"26-35",IF(tbl_EcommerceSales[[#This Row],[Age]]&lt;=45,"36-45",IF(tbl_EcommerceSales[[#This Row],[Age]]&lt;=55,"46-55","56+")))))</f>
        <v>26-35</v>
      </c>
    </row>
    <row r="4619" spans="1:29" x14ac:dyDescent="0.35">
      <c r="A4619" t="s">
        <v>6755</v>
      </c>
      <c r="B4619" s="7">
        <v>46161</v>
      </c>
      <c r="C4619" t="s">
        <v>3735</v>
      </c>
      <c r="D4619" t="s">
        <v>110</v>
      </c>
      <c r="E4619" t="s">
        <v>25</v>
      </c>
      <c r="F4619">
        <v>32</v>
      </c>
      <c r="G4619" t="s">
        <v>155</v>
      </c>
      <c r="H4619" t="s">
        <v>88</v>
      </c>
      <c r="I4619" t="s">
        <v>206</v>
      </c>
      <c r="J4619" t="s">
        <v>207</v>
      </c>
      <c r="K4619" t="s">
        <v>177</v>
      </c>
      <c r="L4619" t="s">
        <v>208</v>
      </c>
      <c r="M4619">
        <v>1</v>
      </c>
      <c r="N4619" s="2">
        <v>2199</v>
      </c>
      <c r="O4619" s="3">
        <v>0.05</v>
      </c>
      <c r="P4619" s="2">
        <v>1250</v>
      </c>
      <c r="Q4619" t="s">
        <v>76</v>
      </c>
      <c r="R4619" t="s">
        <v>93</v>
      </c>
      <c r="S4619" t="s">
        <v>34</v>
      </c>
      <c r="T4619" s="4">
        <v>5</v>
      </c>
      <c r="U4619" s="11">
        <f t="shared" si="72"/>
        <v>2199</v>
      </c>
      <c r="V4619" s="11">
        <f>tbl_EcommerceSales[[#This Row],[Gross_Sales]]*tbl_EcommerceSales[[#This Row],[Discount]]</f>
        <v>109.95</v>
      </c>
      <c r="W4619" s="11">
        <f>tbl_EcommerceSales[[#This Row],[Gross_Sales]]-tbl_EcommerceSales[[#This Row],[Discount_Amount]]</f>
        <v>2089.0500000000002</v>
      </c>
      <c r="X4619" s="11">
        <f>tbl_EcommerceSales[[#This Row],[Quantity]] * _xlfn.XLOOKUP(tbl_EcommerceSales[[#This Row],[Product_ID]], Product_Master!A:A, Product_Master!F:F)</f>
        <v>1250</v>
      </c>
      <c r="Y4619" s="11">
        <f>tbl_EcommerceSales[[#This Row],[Net_Revenue]]-tbl_EcommerceSales[[#This Row],[Total_Cost]]</f>
        <v>839.05000000000018</v>
      </c>
      <c r="Z4619" s="9">
        <f>IFERROR(#REF!/tbl_EcommerceSales[[#This Row],[Total_Cost]], 0)</f>
        <v>0</v>
      </c>
      <c r="AA4619" t="str">
        <f>TEXT(tbl_EcommerceSales[[#This Row],[Order_Date]],"mmm")</f>
        <v>May</v>
      </c>
      <c r="AB4619">
        <f>YEAR(tbl_EcommerceSales[[#This Row],[Order_Date]])</f>
        <v>2026</v>
      </c>
      <c r="AC4619" t="str">
        <f>IF(tbl_EcommerceSales[[#This Row],[Age]]&lt;18,"Under 18",IF(tbl_EcommerceSales[[#This Row],[Age]]&lt;=25,"18-25",IF(tbl_EcommerceSales[[#This Row],[Age]]&lt;=35,"26-35",IF(tbl_EcommerceSales[[#This Row],[Age]]&lt;=45,"36-45",IF(tbl_EcommerceSales[[#This Row],[Age]]&lt;=55,"46-55","56+")))))</f>
        <v>26-35</v>
      </c>
    </row>
    <row r="4620" spans="1:29" x14ac:dyDescent="0.35">
      <c r="A4620" t="s">
        <v>6756</v>
      </c>
      <c r="B4620" s="7">
        <v>46161</v>
      </c>
      <c r="C4620" t="s">
        <v>1641</v>
      </c>
      <c r="D4620" t="s">
        <v>151</v>
      </c>
      <c r="E4620" t="s">
        <v>48</v>
      </c>
      <c r="F4620">
        <v>45</v>
      </c>
      <c r="G4620" t="s">
        <v>270</v>
      </c>
      <c r="H4620" t="s">
        <v>72</v>
      </c>
      <c r="I4620" t="s">
        <v>165</v>
      </c>
      <c r="J4620" t="s">
        <v>166</v>
      </c>
      <c r="K4620" t="s">
        <v>42</v>
      </c>
      <c r="L4620" t="s">
        <v>167</v>
      </c>
      <c r="M4620">
        <v>3</v>
      </c>
      <c r="N4620" s="2">
        <v>1799</v>
      </c>
      <c r="O4620" s="3">
        <v>0.15</v>
      </c>
      <c r="P4620" s="2">
        <v>2700</v>
      </c>
      <c r="Q4620" t="s">
        <v>32</v>
      </c>
      <c r="R4620" t="s">
        <v>33</v>
      </c>
      <c r="S4620" t="s">
        <v>34</v>
      </c>
      <c r="T4620" s="4">
        <v>4</v>
      </c>
      <c r="U4620" s="11">
        <f t="shared" si="72"/>
        <v>5397</v>
      </c>
      <c r="V4620" s="11">
        <f>tbl_EcommerceSales[[#This Row],[Gross_Sales]]*tbl_EcommerceSales[[#This Row],[Discount]]</f>
        <v>809.55</v>
      </c>
      <c r="W4620" s="11">
        <f>tbl_EcommerceSales[[#This Row],[Gross_Sales]]-tbl_EcommerceSales[[#This Row],[Discount_Amount]]</f>
        <v>4587.45</v>
      </c>
      <c r="X4620" s="11">
        <f>tbl_EcommerceSales[[#This Row],[Quantity]] * _xlfn.XLOOKUP(tbl_EcommerceSales[[#This Row],[Product_ID]], Product_Master!A:A, Product_Master!F:F)</f>
        <v>2700</v>
      </c>
      <c r="Y4620" s="11">
        <f>tbl_EcommerceSales[[#This Row],[Net_Revenue]]-tbl_EcommerceSales[[#This Row],[Total_Cost]]</f>
        <v>1887.4499999999998</v>
      </c>
      <c r="Z4620" s="9">
        <f>IFERROR(#REF!/tbl_EcommerceSales[[#This Row],[Total_Cost]], 0)</f>
        <v>0</v>
      </c>
      <c r="AA4620" t="str">
        <f>TEXT(tbl_EcommerceSales[[#This Row],[Order_Date]],"mmm")</f>
        <v>May</v>
      </c>
      <c r="AB4620">
        <f>YEAR(tbl_EcommerceSales[[#This Row],[Order_Date]])</f>
        <v>2026</v>
      </c>
      <c r="AC4620" t="str">
        <f>IF(tbl_EcommerceSales[[#This Row],[Age]]&lt;18,"Under 18",IF(tbl_EcommerceSales[[#This Row],[Age]]&lt;=25,"18-25",IF(tbl_EcommerceSales[[#This Row],[Age]]&lt;=35,"26-35",IF(tbl_EcommerceSales[[#This Row],[Age]]&lt;=45,"36-45",IF(tbl_EcommerceSales[[#This Row],[Age]]&lt;=55,"46-55","56+")))))</f>
        <v>36-45</v>
      </c>
    </row>
    <row r="4621" spans="1:29" x14ac:dyDescent="0.35">
      <c r="A4621" t="s">
        <v>6757</v>
      </c>
      <c r="B4621" s="7">
        <v>46161</v>
      </c>
      <c r="C4621" t="s">
        <v>231</v>
      </c>
      <c r="D4621" t="s">
        <v>232</v>
      </c>
      <c r="E4621" t="s">
        <v>25</v>
      </c>
      <c r="F4621">
        <v>35</v>
      </c>
      <c r="G4621" t="s">
        <v>270</v>
      </c>
      <c r="H4621" t="s">
        <v>72</v>
      </c>
      <c r="I4621" t="s">
        <v>131</v>
      </c>
      <c r="J4621" t="s">
        <v>132</v>
      </c>
      <c r="K4621" t="s">
        <v>91</v>
      </c>
      <c r="L4621" t="s">
        <v>133</v>
      </c>
      <c r="M4621">
        <v>1</v>
      </c>
      <c r="N4621" s="2">
        <v>1299</v>
      </c>
      <c r="O4621" s="3">
        <v>0.1</v>
      </c>
      <c r="P4621" s="2">
        <v>610</v>
      </c>
      <c r="Q4621" t="s">
        <v>32</v>
      </c>
      <c r="R4621" t="s">
        <v>33</v>
      </c>
      <c r="S4621" t="s">
        <v>34</v>
      </c>
      <c r="T4621" s="4">
        <v>4</v>
      </c>
      <c r="U4621" s="11">
        <f t="shared" si="72"/>
        <v>1299</v>
      </c>
      <c r="V4621" s="11">
        <f>tbl_EcommerceSales[[#This Row],[Gross_Sales]]*tbl_EcommerceSales[[#This Row],[Discount]]</f>
        <v>129.9</v>
      </c>
      <c r="W4621" s="11">
        <f>tbl_EcommerceSales[[#This Row],[Gross_Sales]]-tbl_EcommerceSales[[#This Row],[Discount_Amount]]</f>
        <v>1169.0999999999999</v>
      </c>
      <c r="X4621" s="11">
        <f>tbl_EcommerceSales[[#This Row],[Quantity]] * _xlfn.XLOOKUP(tbl_EcommerceSales[[#This Row],[Product_ID]], Product_Master!A:A, Product_Master!F:F)</f>
        <v>610</v>
      </c>
      <c r="Y4621" s="11">
        <f>tbl_EcommerceSales[[#This Row],[Net_Revenue]]-tbl_EcommerceSales[[#This Row],[Total_Cost]]</f>
        <v>559.09999999999991</v>
      </c>
      <c r="Z4621" s="9">
        <f>IFERROR(#REF!/tbl_EcommerceSales[[#This Row],[Total_Cost]], 0)</f>
        <v>0</v>
      </c>
      <c r="AA4621" t="str">
        <f>TEXT(tbl_EcommerceSales[[#This Row],[Order_Date]],"mmm")</f>
        <v>May</v>
      </c>
      <c r="AB4621">
        <f>YEAR(tbl_EcommerceSales[[#This Row],[Order_Date]])</f>
        <v>2026</v>
      </c>
      <c r="AC4621" t="str">
        <f>IF(tbl_EcommerceSales[[#This Row],[Age]]&lt;18,"Under 18",IF(tbl_EcommerceSales[[#This Row],[Age]]&lt;=25,"18-25",IF(tbl_EcommerceSales[[#This Row],[Age]]&lt;=35,"26-35",IF(tbl_EcommerceSales[[#This Row],[Age]]&lt;=45,"36-45",IF(tbl_EcommerceSales[[#This Row],[Age]]&lt;=55,"46-55","56+")))))</f>
        <v>26-35</v>
      </c>
    </row>
    <row r="4622" spans="1:29" x14ac:dyDescent="0.35">
      <c r="A4622" t="s">
        <v>6758</v>
      </c>
      <c r="B4622" s="7">
        <v>46161</v>
      </c>
      <c r="C4622" t="s">
        <v>1447</v>
      </c>
      <c r="D4622" t="s">
        <v>216</v>
      </c>
      <c r="E4622" t="s">
        <v>25</v>
      </c>
      <c r="F4622">
        <v>30</v>
      </c>
      <c r="G4622" t="s">
        <v>61</v>
      </c>
      <c r="H4622" t="s">
        <v>27</v>
      </c>
      <c r="I4622" t="s">
        <v>89</v>
      </c>
      <c r="J4622" t="s">
        <v>90</v>
      </c>
      <c r="K4622" t="s">
        <v>91</v>
      </c>
      <c r="L4622" t="s">
        <v>92</v>
      </c>
      <c r="M4622">
        <v>1</v>
      </c>
      <c r="N4622" s="2">
        <v>599</v>
      </c>
      <c r="O4622" s="3">
        <v>0.1</v>
      </c>
      <c r="P4622" s="2">
        <v>260</v>
      </c>
      <c r="Q4622" t="s">
        <v>76</v>
      </c>
      <c r="R4622" t="s">
        <v>33</v>
      </c>
      <c r="S4622" t="s">
        <v>57</v>
      </c>
      <c r="T4622" s="4">
        <v>5</v>
      </c>
      <c r="U4622" s="11">
        <f t="shared" si="72"/>
        <v>599</v>
      </c>
      <c r="V4622" s="11">
        <f>tbl_EcommerceSales[[#This Row],[Gross_Sales]]*tbl_EcommerceSales[[#This Row],[Discount]]</f>
        <v>59.900000000000006</v>
      </c>
      <c r="W4622" s="11">
        <f>tbl_EcommerceSales[[#This Row],[Gross_Sales]]-tbl_EcommerceSales[[#This Row],[Discount_Amount]]</f>
        <v>539.1</v>
      </c>
      <c r="X4622" s="11">
        <f>tbl_EcommerceSales[[#This Row],[Quantity]] * _xlfn.XLOOKUP(tbl_EcommerceSales[[#This Row],[Product_ID]], Product_Master!A:A, Product_Master!F:F)</f>
        <v>260</v>
      </c>
      <c r="Y4622" s="11">
        <f>tbl_EcommerceSales[[#This Row],[Net_Revenue]]-tbl_EcommerceSales[[#This Row],[Total_Cost]]</f>
        <v>279.10000000000002</v>
      </c>
      <c r="Z4622" s="9">
        <f>IFERROR(#REF!/tbl_EcommerceSales[[#This Row],[Total_Cost]], 0)</f>
        <v>0</v>
      </c>
      <c r="AA4622" t="str">
        <f>TEXT(tbl_EcommerceSales[[#This Row],[Order_Date]],"mmm")</f>
        <v>May</v>
      </c>
      <c r="AB4622">
        <f>YEAR(tbl_EcommerceSales[[#This Row],[Order_Date]])</f>
        <v>2026</v>
      </c>
      <c r="AC4622" t="str">
        <f>IF(tbl_EcommerceSales[[#This Row],[Age]]&lt;18,"Under 18",IF(tbl_EcommerceSales[[#This Row],[Age]]&lt;=25,"18-25",IF(tbl_EcommerceSales[[#This Row],[Age]]&lt;=35,"26-35",IF(tbl_EcommerceSales[[#This Row],[Age]]&lt;=45,"36-45",IF(tbl_EcommerceSales[[#This Row],[Age]]&lt;=55,"46-55","56+")))))</f>
        <v>26-35</v>
      </c>
    </row>
    <row r="4623" spans="1:29" x14ac:dyDescent="0.35">
      <c r="A4623" t="s">
        <v>6759</v>
      </c>
      <c r="B4623" s="7">
        <v>46161</v>
      </c>
      <c r="C4623" t="s">
        <v>5027</v>
      </c>
      <c r="D4623" t="s">
        <v>102</v>
      </c>
      <c r="E4623" t="s">
        <v>25</v>
      </c>
      <c r="F4623">
        <v>18</v>
      </c>
      <c r="G4623" t="s">
        <v>211</v>
      </c>
      <c r="H4623" t="s">
        <v>72</v>
      </c>
      <c r="I4623" t="s">
        <v>200</v>
      </c>
      <c r="J4623" t="s">
        <v>201</v>
      </c>
      <c r="K4623" t="s">
        <v>91</v>
      </c>
      <c r="L4623" t="s">
        <v>202</v>
      </c>
      <c r="M4623">
        <v>2</v>
      </c>
      <c r="N4623" s="2">
        <v>899</v>
      </c>
      <c r="O4623" s="3">
        <v>0.2</v>
      </c>
      <c r="P4623" s="2">
        <v>840</v>
      </c>
      <c r="Q4623" t="s">
        <v>156</v>
      </c>
      <c r="R4623" t="s">
        <v>33</v>
      </c>
      <c r="S4623" t="s">
        <v>57</v>
      </c>
      <c r="T4623" s="4">
        <v>4</v>
      </c>
      <c r="U4623" s="11">
        <f t="shared" si="72"/>
        <v>1798</v>
      </c>
      <c r="V4623" s="11">
        <f>tbl_EcommerceSales[[#This Row],[Gross_Sales]]*tbl_EcommerceSales[[#This Row],[Discount]]</f>
        <v>359.6</v>
      </c>
      <c r="W4623" s="11">
        <f>tbl_EcommerceSales[[#This Row],[Gross_Sales]]-tbl_EcommerceSales[[#This Row],[Discount_Amount]]</f>
        <v>1438.4</v>
      </c>
      <c r="X4623" s="11">
        <f>tbl_EcommerceSales[[#This Row],[Quantity]] * _xlfn.XLOOKUP(tbl_EcommerceSales[[#This Row],[Product_ID]], Product_Master!A:A, Product_Master!F:F)</f>
        <v>840</v>
      </c>
      <c r="Y4623" s="11">
        <f>tbl_EcommerceSales[[#This Row],[Net_Revenue]]-tbl_EcommerceSales[[#This Row],[Total_Cost]]</f>
        <v>598.40000000000009</v>
      </c>
      <c r="Z4623" s="9">
        <f>IFERROR(#REF!/tbl_EcommerceSales[[#This Row],[Total_Cost]], 0)</f>
        <v>0</v>
      </c>
      <c r="AA4623" t="str">
        <f>TEXT(tbl_EcommerceSales[[#This Row],[Order_Date]],"mmm")</f>
        <v>May</v>
      </c>
      <c r="AB4623">
        <f>YEAR(tbl_EcommerceSales[[#This Row],[Order_Date]])</f>
        <v>2026</v>
      </c>
      <c r="AC4623" t="str">
        <f>IF(tbl_EcommerceSales[[#This Row],[Age]]&lt;18,"Under 18",IF(tbl_EcommerceSales[[#This Row],[Age]]&lt;=25,"18-25",IF(tbl_EcommerceSales[[#This Row],[Age]]&lt;=35,"26-35",IF(tbl_EcommerceSales[[#This Row],[Age]]&lt;=45,"36-45",IF(tbl_EcommerceSales[[#This Row],[Age]]&lt;=55,"46-55","56+")))))</f>
        <v>18-25</v>
      </c>
    </row>
    <row r="4624" spans="1:29" x14ac:dyDescent="0.35">
      <c r="A4624" t="s">
        <v>6760</v>
      </c>
      <c r="B4624" s="7">
        <v>46161</v>
      </c>
      <c r="C4624" t="s">
        <v>4657</v>
      </c>
      <c r="D4624" t="s">
        <v>37</v>
      </c>
      <c r="E4624" t="s">
        <v>48</v>
      </c>
      <c r="F4624">
        <v>26</v>
      </c>
      <c r="G4624" t="s">
        <v>142</v>
      </c>
      <c r="H4624" t="s">
        <v>88</v>
      </c>
      <c r="I4624" t="s">
        <v>200</v>
      </c>
      <c r="J4624" t="s">
        <v>201</v>
      </c>
      <c r="K4624" t="s">
        <v>91</v>
      </c>
      <c r="L4624" t="s">
        <v>202</v>
      </c>
      <c r="M4624">
        <v>2</v>
      </c>
      <c r="N4624" s="2">
        <v>899</v>
      </c>
      <c r="O4624" s="3">
        <v>0.05</v>
      </c>
      <c r="P4624" s="2">
        <v>840</v>
      </c>
      <c r="Q4624" t="s">
        <v>44</v>
      </c>
      <c r="R4624" t="s">
        <v>93</v>
      </c>
      <c r="S4624" t="s">
        <v>34</v>
      </c>
      <c r="T4624" s="4">
        <v>5</v>
      </c>
      <c r="U4624" s="11">
        <f t="shared" si="72"/>
        <v>1798</v>
      </c>
      <c r="V4624" s="11">
        <f>tbl_EcommerceSales[[#This Row],[Gross_Sales]]*tbl_EcommerceSales[[#This Row],[Discount]]</f>
        <v>89.9</v>
      </c>
      <c r="W4624" s="11">
        <f>tbl_EcommerceSales[[#This Row],[Gross_Sales]]-tbl_EcommerceSales[[#This Row],[Discount_Amount]]</f>
        <v>1708.1</v>
      </c>
      <c r="X4624" s="11">
        <f>tbl_EcommerceSales[[#This Row],[Quantity]] * _xlfn.XLOOKUP(tbl_EcommerceSales[[#This Row],[Product_ID]], Product_Master!A:A, Product_Master!F:F)</f>
        <v>840</v>
      </c>
      <c r="Y4624" s="11">
        <f>tbl_EcommerceSales[[#This Row],[Net_Revenue]]-tbl_EcommerceSales[[#This Row],[Total_Cost]]</f>
        <v>868.09999999999991</v>
      </c>
      <c r="Z4624" s="9">
        <f>IFERROR(#REF!/tbl_EcommerceSales[[#This Row],[Total_Cost]], 0)</f>
        <v>0</v>
      </c>
      <c r="AA4624" t="str">
        <f>TEXT(tbl_EcommerceSales[[#This Row],[Order_Date]],"mmm")</f>
        <v>May</v>
      </c>
      <c r="AB4624">
        <f>YEAR(tbl_EcommerceSales[[#This Row],[Order_Date]])</f>
        <v>2026</v>
      </c>
      <c r="AC4624" t="str">
        <f>IF(tbl_EcommerceSales[[#This Row],[Age]]&lt;18,"Under 18",IF(tbl_EcommerceSales[[#This Row],[Age]]&lt;=25,"18-25",IF(tbl_EcommerceSales[[#This Row],[Age]]&lt;=35,"26-35",IF(tbl_EcommerceSales[[#This Row],[Age]]&lt;=45,"36-45",IF(tbl_EcommerceSales[[#This Row],[Age]]&lt;=55,"46-55","56+")))))</f>
        <v>26-35</v>
      </c>
    </row>
    <row r="4625" spans="1:29" x14ac:dyDescent="0.35">
      <c r="A4625" t="s">
        <v>6761</v>
      </c>
      <c r="B4625" s="7">
        <v>46161</v>
      </c>
      <c r="C4625" t="s">
        <v>3617</v>
      </c>
      <c r="D4625" t="s">
        <v>60</v>
      </c>
      <c r="E4625" t="s">
        <v>48</v>
      </c>
      <c r="F4625">
        <v>33</v>
      </c>
      <c r="G4625" t="s">
        <v>87</v>
      </c>
      <c r="H4625" t="s">
        <v>88</v>
      </c>
      <c r="I4625" t="s">
        <v>73</v>
      </c>
      <c r="J4625" t="s">
        <v>74</v>
      </c>
      <c r="K4625" t="s">
        <v>55</v>
      </c>
      <c r="L4625" t="s">
        <v>75</v>
      </c>
      <c r="M4625">
        <v>1</v>
      </c>
      <c r="N4625" s="2">
        <v>2899</v>
      </c>
      <c r="O4625" s="3">
        <v>0.05</v>
      </c>
      <c r="P4625" s="2">
        <v>1700</v>
      </c>
      <c r="Q4625" t="s">
        <v>156</v>
      </c>
      <c r="R4625" t="s">
        <v>162</v>
      </c>
      <c r="S4625" t="s">
        <v>34</v>
      </c>
      <c r="T4625" s="4"/>
      <c r="U4625" s="11">
        <f t="shared" si="72"/>
        <v>2899</v>
      </c>
      <c r="V4625" s="11">
        <f>tbl_EcommerceSales[[#This Row],[Gross_Sales]]*tbl_EcommerceSales[[#This Row],[Discount]]</f>
        <v>144.95000000000002</v>
      </c>
      <c r="W4625" s="11">
        <f>tbl_EcommerceSales[[#This Row],[Gross_Sales]]-tbl_EcommerceSales[[#This Row],[Discount_Amount]]</f>
        <v>2754.05</v>
      </c>
      <c r="X4625" s="11">
        <f>tbl_EcommerceSales[[#This Row],[Quantity]] * _xlfn.XLOOKUP(tbl_EcommerceSales[[#This Row],[Product_ID]], Product_Master!A:A, Product_Master!F:F)</f>
        <v>1700</v>
      </c>
      <c r="Y4625" s="11">
        <f>tbl_EcommerceSales[[#This Row],[Net_Revenue]]-tbl_EcommerceSales[[#This Row],[Total_Cost]]</f>
        <v>1054.0500000000002</v>
      </c>
      <c r="Z4625" s="9">
        <f>IFERROR(#REF!/tbl_EcommerceSales[[#This Row],[Total_Cost]], 0)</f>
        <v>0</v>
      </c>
      <c r="AA4625" t="str">
        <f>TEXT(tbl_EcommerceSales[[#This Row],[Order_Date]],"mmm")</f>
        <v>May</v>
      </c>
      <c r="AB4625">
        <f>YEAR(tbl_EcommerceSales[[#This Row],[Order_Date]])</f>
        <v>2026</v>
      </c>
      <c r="AC4625" t="str">
        <f>IF(tbl_EcommerceSales[[#This Row],[Age]]&lt;18,"Under 18",IF(tbl_EcommerceSales[[#This Row],[Age]]&lt;=25,"18-25",IF(tbl_EcommerceSales[[#This Row],[Age]]&lt;=35,"26-35",IF(tbl_EcommerceSales[[#This Row],[Age]]&lt;=45,"36-45",IF(tbl_EcommerceSales[[#This Row],[Age]]&lt;=55,"46-55","56+")))))</f>
        <v>26-35</v>
      </c>
    </row>
    <row r="4626" spans="1:29" x14ac:dyDescent="0.35">
      <c r="A4626" t="s">
        <v>6762</v>
      </c>
      <c r="B4626" s="7">
        <v>46161</v>
      </c>
      <c r="C4626" t="s">
        <v>4422</v>
      </c>
      <c r="D4626" t="s">
        <v>60</v>
      </c>
      <c r="E4626" t="s">
        <v>48</v>
      </c>
      <c r="F4626">
        <v>45</v>
      </c>
      <c r="G4626" t="s">
        <v>211</v>
      </c>
      <c r="H4626" t="s">
        <v>72</v>
      </c>
      <c r="I4626" t="s">
        <v>349</v>
      </c>
      <c r="J4626" t="s">
        <v>350</v>
      </c>
      <c r="K4626" t="s">
        <v>82</v>
      </c>
      <c r="L4626" t="s">
        <v>238</v>
      </c>
      <c r="M4626">
        <v>1</v>
      </c>
      <c r="N4626" s="2">
        <v>1599</v>
      </c>
      <c r="O4626" s="3">
        <v>0.3</v>
      </c>
      <c r="P4626" s="2">
        <v>920</v>
      </c>
      <c r="Q4626" t="s">
        <v>32</v>
      </c>
      <c r="R4626" t="s">
        <v>33</v>
      </c>
      <c r="S4626" t="s">
        <v>34</v>
      </c>
      <c r="T4626" s="4">
        <v>2</v>
      </c>
      <c r="U4626" s="11">
        <f t="shared" si="72"/>
        <v>1599</v>
      </c>
      <c r="V4626" s="11">
        <f>tbl_EcommerceSales[[#This Row],[Gross_Sales]]*tbl_EcommerceSales[[#This Row],[Discount]]</f>
        <v>479.7</v>
      </c>
      <c r="W4626" s="11">
        <f>tbl_EcommerceSales[[#This Row],[Gross_Sales]]-tbl_EcommerceSales[[#This Row],[Discount_Amount]]</f>
        <v>1119.3</v>
      </c>
      <c r="X4626" s="11">
        <f>tbl_EcommerceSales[[#This Row],[Quantity]] * _xlfn.XLOOKUP(tbl_EcommerceSales[[#This Row],[Product_ID]], Product_Master!A:A, Product_Master!F:F)</f>
        <v>920</v>
      </c>
      <c r="Y4626" s="11">
        <f>tbl_EcommerceSales[[#This Row],[Net_Revenue]]-tbl_EcommerceSales[[#This Row],[Total_Cost]]</f>
        <v>199.29999999999995</v>
      </c>
      <c r="Z4626" s="9">
        <f>IFERROR(#REF!/tbl_EcommerceSales[[#This Row],[Total_Cost]], 0)</f>
        <v>0</v>
      </c>
      <c r="AA4626" t="str">
        <f>TEXT(tbl_EcommerceSales[[#This Row],[Order_Date]],"mmm")</f>
        <v>May</v>
      </c>
      <c r="AB4626">
        <f>YEAR(tbl_EcommerceSales[[#This Row],[Order_Date]])</f>
        <v>2026</v>
      </c>
      <c r="AC4626" t="str">
        <f>IF(tbl_EcommerceSales[[#This Row],[Age]]&lt;18,"Under 18",IF(tbl_EcommerceSales[[#This Row],[Age]]&lt;=25,"18-25",IF(tbl_EcommerceSales[[#This Row],[Age]]&lt;=35,"26-35",IF(tbl_EcommerceSales[[#This Row],[Age]]&lt;=45,"36-45",IF(tbl_EcommerceSales[[#This Row],[Age]]&lt;=55,"46-55","56+")))))</f>
        <v>36-45</v>
      </c>
    </row>
    <row r="4627" spans="1:29" x14ac:dyDescent="0.35">
      <c r="A4627" t="s">
        <v>6763</v>
      </c>
      <c r="B4627" s="7">
        <v>46162</v>
      </c>
      <c r="C4627" t="s">
        <v>3148</v>
      </c>
      <c r="D4627" t="s">
        <v>60</v>
      </c>
      <c r="E4627" t="s">
        <v>25</v>
      </c>
      <c r="F4627">
        <v>25</v>
      </c>
      <c r="G4627" t="s">
        <v>171</v>
      </c>
      <c r="H4627" t="s">
        <v>39</v>
      </c>
      <c r="I4627" t="s">
        <v>89</v>
      </c>
      <c r="J4627" t="s">
        <v>90</v>
      </c>
      <c r="K4627" t="s">
        <v>91</v>
      </c>
      <c r="L4627" t="s">
        <v>92</v>
      </c>
      <c r="M4627">
        <v>4</v>
      </c>
      <c r="N4627" s="2">
        <v>599</v>
      </c>
      <c r="O4627" s="3">
        <v>0.1</v>
      </c>
      <c r="P4627" s="2">
        <v>1040</v>
      </c>
      <c r="Q4627" t="s">
        <v>44</v>
      </c>
      <c r="R4627" t="s">
        <v>33</v>
      </c>
      <c r="S4627" t="s">
        <v>57</v>
      </c>
      <c r="T4627" s="4">
        <v>3</v>
      </c>
      <c r="U4627" s="11">
        <f t="shared" si="72"/>
        <v>2396</v>
      </c>
      <c r="V4627" s="11">
        <f>tbl_EcommerceSales[[#This Row],[Gross_Sales]]*tbl_EcommerceSales[[#This Row],[Discount]]</f>
        <v>239.60000000000002</v>
      </c>
      <c r="W4627" s="11">
        <f>tbl_EcommerceSales[[#This Row],[Gross_Sales]]-tbl_EcommerceSales[[#This Row],[Discount_Amount]]</f>
        <v>2156.4</v>
      </c>
      <c r="X4627" s="11">
        <f>tbl_EcommerceSales[[#This Row],[Quantity]] * _xlfn.XLOOKUP(tbl_EcommerceSales[[#This Row],[Product_ID]], Product_Master!A:A, Product_Master!F:F)</f>
        <v>1040</v>
      </c>
      <c r="Y4627" s="11">
        <f>tbl_EcommerceSales[[#This Row],[Net_Revenue]]-tbl_EcommerceSales[[#This Row],[Total_Cost]]</f>
        <v>1116.4000000000001</v>
      </c>
      <c r="Z4627" s="9">
        <f>IFERROR(#REF!/tbl_EcommerceSales[[#This Row],[Total_Cost]], 0)</f>
        <v>0</v>
      </c>
      <c r="AA4627" t="str">
        <f>TEXT(tbl_EcommerceSales[[#This Row],[Order_Date]],"mmm")</f>
        <v>May</v>
      </c>
      <c r="AB4627">
        <f>YEAR(tbl_EcommerceSales[[#This Row],[Order_Date]])</f>
        <v>2026</v>
      </c>
      <c r="AC4627" t="str">
        <f>IF(tbl_EcommerceSales[[#This Row],[Age]]&lt;18,"Under 18",IF(tbl_EcommerceSales[[#This Row],[Age]]&lt;=25,"18-25",IF(tbl_EcommerceSales[[#This Row],[Age]]&lt;=35,"26-35",IF(tbl_EcommerceSales[[#This Row],[Age]]&lt;=45,"36-45",IF(tbl_EcommerceSales[[#This Row],[Age]]&lt;=55,"46-55","56+")))))</f>
        <v>18-25</v>
      </c>
    </row>
    <row r="4628" spans="1:29" x14ac:dyDescent="0.35">
      <c r="A4628" t="s">
        <v>6764</v>
      </c>
      <c r="B4628" s="7">
        <v>46162</v>
      </c>
      <c r="C4628" t="s">
        <v>3687</v>
      </c>
      <c r="D4628" t="s">
        <v>181</v>
      </c>
      <c r="E4628" t="s">
        <v>25</v>
      </c>
      <c r="F4628">
        <v>35</v>
      </c>
      <c r="G4628" t="s">
        <v>99</v>
      </c>
      <c r="H4628" t="s">
        <v>88</v>
      </c>
      <c r="I4628" t="s">
        <v>111</v>
      </c>
      <c r="J4628" t="s">
        <v>112</v>
      </c>
      <c r="K4628" t="s">
        <v>55</v>
      </c>
      <c r="L4628" t="s">
        <v>113</v>
      </c>
      <c r="M4628">
        <v>1</v>
      </c>
      <c r="N4628" s="2">
        <v>1799</v>
      </c>
      <c r="O4628" s="3">
        <v>0.05</v>
      </c>
      <c r="P4628" s="2">
        <v>950</v>
      </c>
      <c r="Q4628" t="s">
        <v>32</v>
      </c>
      <c r="R4628" t="s">
        <v>33</v>
      </c>
      <c r="S4628" t="s">
        <v>57</v>
      </c>
      <c r="T4628" s="4">
        <v>4</v>
      </c>
      <c r="U4628" s="11">
        <f t="shared" si="72"/>
        <v>1799</v>
      </c>
      <c r="V4628" s="11">
        <f>tbl_EcommerceSales[[#This Row],[Gross_Sales]]*tbl_EcommerceSales[[#This Row],[Discount]]</f>
        <v>89.95</v>
      </c>
      <c r="W4628" s="11">
        <f>tbl_EcommerceSales[[#This Row],[Gross_Sales]]-tbl_EcommerceSales[[#This Row],[Discount_Amount]]</f>
        <v>1709.05</v>
      </c>
      <c r="X4628" s="11">
        <f>tbl_EcommerceSales[[#This Row],[Quantity]] * _xlfn.XLOOKUP(tbl_EcommerceSales[[#This Row],[Product_ID]], Product_Master!A:A, Product_Master!F:F)</f>
        <v>950</v>
      </c>
      <c r="Y4628" s="11">
        <f>tbl_EcommerceSales[[#This Row],[Net_Revenue]]-tbl_EcommerceSales[[#This Row],[Total_Cost]]</f>
        <v>759.05</v>
      </c>
      <c r="Z4628" s="9">
        <f>IFERROR(#REF!/tbl_EcommerceSales[[#This Row],[Total_Cost]], 0)</f>
        <v>0</v>
      </c>
      <c r="AA4628" t="str">
        <f>TEXT(tbl_EcommerceSales[[#This Row],[Order_Date]],"mmm")</f>
        <v>May</v>
      </c>
      <c r="AB4628">
        <f>YEAR(tbl_EcommerceSales[[#This Row],[Order_Date]])</f>
        <v>2026</v>
      </c>
      <c r="AC4628" t="str">
        <f>IF(tbl_EcommerceSales[[#This Row],[Age]]&lt;18,"Under 18",IF(tbl_EcommerceSales[[#This Row],[Age]]&lt;=25,"18-25",IF(tbl_EcommerceSales[[#This Row],[Age]]&lt;=35,"26-35",IF(tbl_EcommerceSales[[#This Row],[Age]]&lt;=45,"36-45",IF(tbl_EcommerceSales[[#This Row],[Age]]&lt;=55,"46-55","56+")))))</f>
        <v>26-35</v>
      </c>
    </row>
    <row r="4629" spans="1:29" x14ac:dyDescent="0.35">
      <c r="A4629" t="s">
        <v>6765</v>
      </c>
      <c r="B4629" s="7">
        <v>46162</v>
      </c>
      <c r="C4629" t="s">
        <v>6766</v>
      </c>
      <c r="D4629" t="s">
        <v>66</v>
      </c>
      <c r="E4629" t="s">
        <v>48</v>
      </c>
      <c r="F4629">
        <v>25</v>
      </c>
      <c r="G4629" t="s">
        <v>96</v>
      </c>
      <c r="H4629" t="s">
        <v>39</v>
      </c>
      <c r="I4629" t="s">
        <v>73</v>
      </c>
      <c r="J4629" t="s">
        <v>74</v>
      </c>
      <c r="K4629" t="s">
        <v>55</v>
      </c>
      <c r="L4629" t="s">
        <v>75</v>
      </c>
      <c r="M4629">
        <v>1</v>
      </c>
      <c r="N4629" s="2">
        <v>2899</v>
      </c>
      <c r="O4629" s="3">
        <v>0.15</v>
      </c>
      <c r="P4629" s="2">
        <v>1700</v>
      </c>
      <c r="Q4629" t="s">
        <v>44</v>
      </c>
      <c r="R4629" t="s">
        <v>33</v>
      </c>
      <c r="S4629" t="s">
        <v>57</v>
      </c>
      <c r="T4629" s="4">
        <v>5</v>
      </c>
      <c r="U4629" s="11">
        <f t="shared" si="72"/>
        <v>2899</v>
      </c>
      <c r="V4629" s="11">
        <f>tbl_EcommerceSales[[#This Row],[Gross_Sales]]*tbl_EcommerceSales[[#This Row],[Discount]]</f>
        <v>434.84999999999997</v>
      </c>
      <c r="W4629" s="11">
        <f>tbl_EcommerceSales[[#This Row],[Gross_Sales]]-tbl_EcommerceSales[[#This Row],[Discount_Amount]]</f>
        <v>2464.15</v>
      </c>
      <c r="X4629" s="11">
        <f>tbl_EcommerceSales[[#This Row],[Quantity]] * _xlfn.XLOOKUP(tbl_EcommerceSales[[#This Row],[Product_ID]], Product_Master!A:A, Product_Master!F:F)</f>
        <v>1700</v>
      </c>
      <c r="Y4629" s="11">
        <f>tbl_EcommerceSales[[#This Row],[Net_Revenue]]-tbl_EcommerceSales[[#This Row],[Total_Cost]]</f>
        <v>764.15000000000009</v>
      </c>
      <c r="Z4629" s="9">
        <f>IFERROR(#REF!/tbl_EcommerceSales[[#This Row],[Total_Cost]], 0)</f>
        <v>0</v>
      </c>
      <c r="AA4629" t="str">
        <f>TEXT(tbl_EcommerceSales[[#This Row],[Order_Date]],"mmm")</f>
        <v>May</v>
      </c>
      <c r="AB4629">
        <f>YEAR(tbl_EcommerceSales[[#This Row],[Order_Date]])</f>
        <v>2026</v>
      </c>
      <c r="AC4629" t="str">
        <f>IF(tbl_EcommerceSales[[#This Row],[Age]]&lt;18,"Under 18",IF(tbl_EcommerceSales[[#This Row],[Age]]&lt;=25,"18-25",IF(tbl_EcommerceSales[[#This Row],[Age]]&lt;=35,"26-35",IF(tbl_EcommerceSales[[#This Row],[Age]]&lt;=45,"36-45",IF(tbl_EcommerceSales[[#This Row],[Age]]&lt;=55,"46-55","56+")))))</f>
        <v>18-25</v>
      </c>
    </row>
    <row r="4630" spans="1:29" x14ac:dyDescent="0.35">
      <c r="A4630" t="s">
        <v>6767</v>
      </c>
      <c r="B4630" s="7">
        <v>46162</v>
      </c>
      <c r="C4630" t="s">
        <v>4484</v>
      </c>
      <c r="D4630" t="s">
        <v>60</v>
      </c>
      <c r="E4630" t="s">
        <v>48</v>
      </c>
      <c r="F4630">
        <v>23</v>
      </c>
      <c r="G4630" t="s">
        <v>155</v>
      </c>
      <c r="H4630" t="s">
        <v>88</v>
      </c>
      <c r="I4630" t="s">
        <v>294</v>
      </c>
      <c r="J4630" t="s">
        <v>295</v>
      </c>
      <c r="K4630" t="s">
        <v>91</v>
      </c>
      <c r="L4630" t="s">
        <v>296</v>
      </c>
      <c r="M4630">
        <v>1</v>
      </c>
      <c r="N4630" s="2">
        <v>699</v>
      </c>
      <c r="O4630" s="3">
        <v>0.15</v>
      </c>
      <c r="P4630" s="2">
        <v>300</v>
      </c>
      <c r="Q4630" t="s">
        <v>44</v>
      </c>
      <c r="R4630" t="s">
        <v>33</v>
      </c>
      <c r="S4630" t="s">
        <v>34</v>
      </c>
      <c r="T4630" s="4">
        <v>5</v>
      </c>
      <c r="U4630" s="11">
        <f t="shared" si="72"/>
        <v>699</v>
      </c>
      <c r="V4630" s="11">
        <f>tbl_EcommerceSales[[#This Row],[Gross_Sales]]*tbl_EcommerceSales[[#This Row],[Discount]]</f>
        <v>104.85</v>
      </c>
      <c r="W4630" s="11">
        <f>tbl_EcommerceSales[[#This Row],[Gross_Sales]]-tbl_EcommerceSales[[#This Row],[Discount_Amount]]</f>
        <v>594.15</v>
      </c>
      <c r="X4630" s="11">
        <f>tbl_EcommerceSales[[#This Row],[Quantity]] * _xlfn.XLOOKUP(tbl_EcommerceSales[[#This Row],[Product_ID]], Product_Master!A:A, Product_Master!F:F)</f>
        <v>300</v>
      </c>
      <c r="Y4630" s="11">
        <f>tbl_EcommerceSales[[#This Row],[Net_Revenue]]-tbl_EcommerceSales[[#This Row],[Total_Cost]]</f>
        <v>294.14999999999998</v>
      </c>
      <c r="Z4630" s="9">
        <f>IFERROR(#REF!/tbl_EcommerceSales[[#This Row],[Total_Cost]], 0)</f>
        <v>0</v>
      </c>
      <c r="AA4630" t="str">
        <f>TEXT(tbl_EcommerceSales[[#This Row],[Order_Date]],"mmm")</f>
        <v>May</v>
      </c>
      <c r="AB4630">
        <f>YEAR(tbl_EcommerceSales[[#This Row],[Order_Date]])</f>
        <v>2026</v>
      </c>
      <c r="AC4630" t="str">
        <f>IF(tbl_EcommerceSales[[#This Row],[Age]]&lt;18,"Under 18",IF(tbl_EcommerceSales[[#This Row],[Age]]&lt;=25,"18-25",IF(tbl_EcommerceSales[[#This Row],[Age]]&lt;=35,"26-35",IF(tbl_EcommerceSales[[#This Row],[Age]]&lt;=45,"36-45",IF(tbl_EcommerceSales[[#This Row],[Age]]&lt;=55,"46-55","56+")))))</f>
        <v>18-25</v>
      </c>
    </row>
    <row r="4631" spans="1:29" x14ac:dyDescent="0.35">
      <c r="A4631" t="s">
        <v>6768</v>
      </c>
      <c r="B4631" s="7">
        <v>46162</v>
      </c>
      <c r="C4631" t="s">
        <v>4187</v>
      </c>
      <c r="D4631" t="s">
        <v>216</v>
      </c>
      <c r="E4631" t="s">
        <v>48</v>
      </c>
      <c r="F4631">
        <v>30</v>
      </c>
      <c r="G4631" t="s">
        <v>52</v>
      </c>
      <c r="H4631" t="s">
        <v>27</v>
      </c>
      <c r="I4631" t="s">
        <v>80</v>
      </c>
      <c r="J4631" t="s">
        <v>81</v>
      </c>
      <c r="K4631" t="s">
        <v>82</v>
      </c>
      <c r="L4631" t="s">
        <v>83</v>
      </c>
      <c r="M4631">
        <v>1</v>
      </c>
      <c r="N4631" s="2">
        <v>2499</v>
      </c>
      <c r="O4631" s="3">
        <v>0.15</v>
      </c>
      <c r="P4631" s="2">
        <v>1550</v>
      </c>
      <c r="Q4631" t="s">
        <v>123</v>
      </c>
      <c r="R4631" t="s">
        <v>33</v>
      </c>
      <c r="S4631" t="s">
        <v>34</v>
      </c>
      <c r="T4631" s="4">
        <v>5</v>
      </c>
      <c r="U4631" s="11">
        <f t="shared" si="72"/>
        <v>2499</v>
      </c>
      <c r="V4631" s="11">
        <f>tbl_EcommerceSales[[#This Row],[Gross_Sales]]*tbl_EcommerceSales[[#This Row],[Discount]]</f>
        <v>374.84999999999997</v>
      </c>
      <c r="W4631" s="11">
        <f>tbl_EcommerceSales[[#This Row],[Gross_Sales]]-tbl_EcommerceSales[[#This Row],[Discount_Amount]]</f>
        <v>2124.15</v>
      </c>
      <c r="X4631" s="11">
        <f>tbl_EcommerceSales[[#This Row],[Quantity]] * _xlfn.XLOOKUP(tbl_EcommerceSales[[#This Row],[Product_ID]], Product_Master!A:A, Product_Master!F:F)</f>
        <v>1550</v>
      </c>
      <c r="Y4631" s="11">
        <f>tbl_EcommerceSales[[#This Row],[Net_Revenue]]-tbl_EcommerceSales[[#This Row],[Total_Cost]]</f>
        <v>574.15000000000009</v>
      </c>
      <c r="Z4631" s="9">
        <f>IFERROR(#REF!/tbl_EcommerceSales[[#This Row],[Total_Cost]], 0)</f>
        <v>0</v>
      </c>
      <c r="AA4631" t="str">
        <f>TEXT(tbl_EcommerceSales[[#This Row],[Order_Date]],"mmm")</f>
        <v>May</v>
      </c>
      <c r="AB4631">
        <f>YEAR(tbl_EcommerceSales[[#This Row],[Order_Date]])</f>
        <v>2026</v>
      </c>
      <c r="AC4631" t="str">
        <f>IF(tbl_EcommerceSales[[#This Row],[Age]]&lt;18,"Under 18",IF(tbl_EcommerceSales[[#This Row],[Age]]&lt;=25,"18-25",IF(tbl_EcommerceSales[[#This Row],[Age]]&lt;=35,"26-35",IF(tbl_EcommerceSales[[#This Row],[Age]]&lt;=45,"36-45",IF(tbl_EcommerceSales[[#This Row],[Age]]&lt;=55,"46-55","56+")))))</f>
        <v>26-35</v>
      </c>
    </row>
    <row r="4632" spans="1:29" x14ac:dyDescent="0.35">
      <c r="A4632" t="s">
        <v>6769</v>
      </c>
      <c r="B4632" s="7">
        <v>46162</v>
      </c>
      <c r="C4632" t="s">
        <v>3785</v>
      </c>
      <c r="D4632" t="s">
        <v>189</v>
      </c>
      <c r="E4632" t="s">
        <v>25</v>
      </c>
      <c r="F4632">
        <v>22</v>
      </c>
      <c r="G4632" t="s">
        <v>246</v>
      </c>
      <c r="H4632" t="s">
        <v>27</v>
      </c>
      <c r="I4632" t="s">
        <v>73</v>
      </c>
      <c r="J4632" t="s">
        <v>74</v>
      </c>
      <c r="K4632" t="s">
        <v>55</v>
      </c>
      <c r="L4632" t="s">
        <v>75</v>
      </c>
      <c r="M4632">
        <v>2</v>
      </c>
      <c r="N4632" s="2">
        <v>2899</v>
      </c>
      <c r="O4632" s="3">
        <v>0.3</v>
      </c>
      <c r="P4632" s="2">
        <v>3400</v>
      </c>
      <c r="Q4632" t="s">
        <v>156</v>
      </c>
      <c r="R4632" t="s">
        <v>93</v>
      </c>
      <c r="S4632" t="s">
        <v>57</v>
      </c>
      <c r="T4632" s="4">
        <v>4</v>
      </c>
      <c r="U4632" s="11">
        <f t="shared" si="72"/>
        <v>5798</v>
      </c>
      <c r="V4632" s="11">
        <f>tbl_EcommerceSales[[#This Row],[Gross_Sales]]*tbl_EcommerceSales[[#This Row],[Discount]]</f>
        <v>1739.3999999999999</v>
      </c>
      <c r="W4632" s="11">
        <f>tbl_EcommerceSales[[#This Row],[Gross_Sales]]-tbl_EcommerceSales[[#This Row],[Discount_Amount]]</f>
        <v>4058.6000000000004</v>
      </c>
      <c r="X4632" s="11">
        <f>tbl_EcommerceSales[[#This Row],[Quantity]] * _xlfn.XLOOKUP(tbl_EcommerceSales[[#This Row],[Product_ID]], Product_Master!A:A, Product_Master!F:F)</f>
        <v>3400</v>
      </c>
      <c r="Y4632" s="11">
        <f>tbl_EcommerceSales[[#This Row],[Net_Revenue]]-tbl_EcommerceSales[[#This Row],[Total_Cost]]</f>
        <v>658.60000000000036</v>
      </c>
      <c r="Z4632" s="9">
        <f>IFERROR(#REF!/tbl_EcommerceSales[[#This Row],[Total_Cost]], 0)</f>
        <v>0</v>
      </c>
      <c r="AA4632" t="str">
        <f>TEXT(tbl_EcommerceSales[[#This Row],[Order_Date]],"mmm")</f>
        <v>May</v>
      </c>
      <c r="AB4632">
        <f>YEAR(tbl_EcommerceSales[[#This Row],[Order_Date]])</f>
        <v>2026</v>
      </c>
      <c r="AC4632" t="str">
        <f>IF(tbl_EcommerceSales[[#This Row],[Age]]&lt;18,"Under 18",IF(tbl_EcommerceSales[[#This Row],[Age]]&lt;=25,"18-25",IF(tbl_EcommerceSales[[#This Row],[Age]]&lt;=35,"26-35",IF(tbl_EcommerceSales[[#This Row],[Age]]&lt;=45,"36-45",IF(tbl_EcommerceSales[[#This Row],[Age]]&lt;=55,"46-55","56+")))))</f>
        <v>18-25</v>
      </c>
    </row>
    <row r="4633" spans="1:29" x14ac:dyDescent="0.35">
      <c r="A4633" t="s">
        <v>6770</v>
      </c>
      <c r="B4633" s="7">
        <v>46162</v>
      </c>
      <c r="C4633" t="s">
        <v>3189</v>
      </c>
      <c r="D4633" t="s">
        <v>66</v>
      </c>
      <c r="E4633" t="s">
        <v>25</v>
      </c>
      <c r="F4633">
        <v>30</v>
      </c>
      <c r="G4633" t="s">
        <v>211</v>
      </c>
      <c r="H4633" t="s">
        <v>72</v>
      </c>
      <c r="I4633" t="s">
        <v>338</v>
      </c>
      <c r="J4633" t="s">
        <v>339</v>
      </c>
      <c r="K4633" t="s">
        <v>55</v>
      </c>
      <c r="L4633" t="s">
        <v>56</v>
      </c>
      <c r="M4633">
        <v>1</v>
      </c>
      <c r="N4633" s="2">
        <v>1499</v>
      </c>
      <c r="O4633" s="3">
        <v>0.3</v>
      </c>
      <c r="P4633" s="2">
        <v>780</v>
      </c>
      <c r="Q4633" t="s">
        <v>44</v>
      </c>
      <c r="R4633" t="s">
        <v>93</v>
      </c>
      <c r="S4633" t="s">
        <v>34</v>
      </c>
      <c r="T4633" s="4">
        <v>5</v>
      </c>
      <c r="U4633" s="11">
        <f t="shared" si="72"/>
        <v>1499</v>
      </c>
      <c r="V4633" s="11">
        <f>tbl_EcommerceSales[[#This Row],[Gross_Sales]]*tbl_EcommerceSales[[#This Row],[Discount]]</f>
        <v>449.7</v>
      </c>
      <c r="W4633" s="11">
        <f>tbl_EcommerceSales[[#This Row],[Gross_Sales]]-tbl_EcommerceSales[[#This Row],[Discount_Amount]]</f>
        <v>1049.3</v>
      </c>
      <c r="X4633" s="11">
        <f>tbl_EcommerceSales[[#This Row],[Quantity]] * _xlfn.XLOOKUP(tbl_EcommerceSales[[#This Row],[Product_ID]], Product_Master!A:A, Product_Master!F:F)</f>
        <v>780</v>
      </c>
      <c r="Y4633" s="11">
        <f>tbl_EcommerceSales[[#This Row],[Net_Revenue]]-tbl_EcommerceSales[[#This Row],[Total_Cost]]</f>
        <v>269.29999999999995</v>
      </c>
      <c r="Z4633" s="9">
        <f>IFERROR(#REF!/tbl_EcommerceSales[[#This Row],[Total_Cost]], 0)</f>
        <v>0</v>
      </c>
      <c r="AA4633" t="str">
        <f>TEXT(tbl_EcommerceSales[[#This Row],[Order_Date]],"mmm")</f>
        <v>May</v>
      </c>
      <c r="AB4633">
        <f>YEAR(tbl_EcommerceSales[[#This Row],[Order_Date]])</f>
        <v>2026</v>
      </c>
      <c r="AC4633" t="str">
        <f>IF(tbl_EcommerceSales[[#This Row],[Age]]&lt;18,"Under 18",IF(tbl_EcommerceSales[[#This Row],[Age]]&lt;=25,"18-25",IF(tbl_EcommerceSales[[#This Row],[Age]]&lt;=35,"26-35",IF(tbl_EcommerceSales[[#This Row],[Age]]&lt;=45,"36-45",IF(tbl_EcommerceSales[[#This Row],[Age]]&lt;=55,"46-55","56+")))))</f>
        <v>26-35</v>
      </c>
    </row>
    <row r="4634" spans="1:29" x14ac:dyDescent="0.35">
      <c r="A4634" t="s">
        <v>6771</v>
      </c>
      <c r="B4634" s="7">
        <v>46162</v>
      </c>
      <c r="C4634" t="s">
        <v>4129</v>
      </c>
      <c r="D4634" t="s">
        <v>151</v>
      </c>
      <c r="E4634" t="s">
        <v>48</v>
      </c>
      <c r="F4634">
        <v>25</v>
      </c>
      <c r="G4634" t="s">
        <v>99</v>
      </c>
      <c r="H4634" t="s">
        <v>88</v>
      </c>
      <c r="I4634" t="s">
        <v>111</v>
      </c>
      <c r="J4634" t="s">
        <v>112</v>
      </c>
      <c r="K4634" t="s">
        <v>55</v>
      </c>
      <c r="L4634" t="s">
        <v>113</v>
      </c>
      <c r="M4634">
        <v>2</v>
      </c>
      <c r="N4634" s="2">
        <v>1799</v>
      </c>
      <c r="O4634" s="3">
        <v>0</v>
      </c>
      <c r="P4634" s="2">
        <v>1900</v>
      </c>
      <c r="Q4634" t="s">
        <v>44</v>
      </c>
      <c r="R4634" t="s">
        <v>33</v>
      </c>
      <c r="S4634" t="s">
        <v>57</v>
      </c>
      <c r="T4634" s="4">
        <v>5</v>
      </c>
      <c r="U4634" s="11">
        <f t="shared" si="72"/>
        <v>3598</v>
      </c>
      <c r="V4634" s="11">
        <f>tbl_EcommerceSales[[#This Row],[Gross_Sales]]*tbl_EcommerceSales[[#This Row],[Discount]]</f>
        <v>0</v>
      </c>
      <c r="W4634" s="11">
        <f>tbl_EcommerceSales[[#This Row],[Gross_Sales]]-tbl_EcommerceSales[[#This Row],[Discount_Amount]]</f>
        <v>3598</v>
      </c>
      <c r="X4634" s="11">
        <f>tbl_EcommerceSales[[#This Row],[Quantity]] * _xlfn.XLOOKUP(tbl_EcommerceSales[[#This Row],[Product_ID]], Product_Master!A:A, Product_Master!F:F)</f>
        <v>1900</v>
      </c>
      <c r="Y4634" s="11">
        <f>tbl_EcommerceSales[[#This Row],[Net_Revenue]]-tbl_EcommerceSales[[#This Row],[Total_Cost]]</f>
        <v>1698</v>
      </c>
      <c r="Z4634" s="9">
        <f>IFERROR(#REF!/tbl_EcommerceSales[[#This Row],[Total_Cost]], 0)</f>
        <v>0</v>
      </c>
      <c r="AA4634" t="str">
        <f>TEXT(tbl_EcommerceSales[[#This Row],[Order_Date]],"mmm")</f>
        <v>May</v>
      </c>
      <c r="AB4634">
        <f>YEAR(tbl_EcommerceSales[[#This Row],[Order_Date]])</f>
        <v>2026</v>
      </c>
      <c r="AC4634" t="str">
        <f>IF(tbl_EcommerceSales[[#This Row],[Age]]&lt;18,"Under 18",IF(tbl_EcommerceSales[[#This Row],[Age]]&lt;=25,"18-25",IF(tbl_EcommerceSales[[#This Row],[Age]]&lt;=35,"26-35",IF(tbl_EcommerceSales[[#This Row],[Age]]&lt;=45,"36-45",IF(tbl_EcommerceSales[[#This Row],[Age]]&lt;=55,"46-55","56+")))))</f>
        <v>18-25</v>
      </c>
    </row>
    <row r="4635" spans="1:29" x14ac:dyDescent="0.35">
      <c r="A4635" t="s">
        <v>6772</v>
      </c>
      <c r="B4635" s="7">
        <v>46162</v>
      </c>
      <c r="C4635" t="s">
        <v>1868</v>
      </c>
      <c r="D4635" t="s">
        <v>216</v>
      </c>
      <c r="E4635" t="s">
        <v>48</v>
      </c>
      <c r="F4635">
        <v>21</v>
      </c>
      <c r="G4635" t="s">
        <v>186</v>
      </c>
      <c r="H4635" t="s">
        <v>72</v>
      </c>
      <c r="I4635" t="s">
        <v>53</v>
      </c>
      <c r="J4635" t="s">
        <v>54</v>
      </c>
      <c r="K4635" t="s">
        <v>55</v>
      </c>
      <c r="L4635" t="s">
        <v>56</v>
      </c>
      <c r="M4635">
        <v>3</v>
      </c>
      <c r="N4635" s="2">
        <v>799</v>
      </c>
      <c r="O4635" s="3">
        <v>0.1</v>
      </c>
      <c r="P4635" s="2">
        <v>1170</v>
      </c>
      <c r="Q4635" t="s">
        <v>32</v>
      </c>
      <c r="R4635" t="s">
        <v>33</v>
      </c>
      <c r="S4635" t="s">
        <v>34</v>
      </c>
      <c r="T4635" s="4">
        <v>4</v>
      </c>
      <c r="U4635" s="11">
        <f t="shared" si="72"/>
        <v>2397</v>
      </c>
      <c r="V4635" s="11">
        <f>tbl_EcommerceSales[[#This Row],[Gross_Sales]]*tbl_EcommerceSales[[#This Row],[Discount]]</f>
        <v>239.70000000000002</v>
      </c>
      <c r="W4635" s="11">
        <f>tbl_EcommerceSales[[#This Row],[Gross_Sales]]-tbl_EcommerceSales[[#This Row],[Discount_Amount]]</f>
        <v>2157.3000000000002</v>
      </c>
      <c r="X4635" s="11">
        <f>tbl_EcommerceSales[[#This Row],[Quantity]] * _xlfn.XLOOKUP(tbl_EcommerceSales[[#This Row],[Product_ID]], Product_Master!A:A, Product_Master!F:F)</f>
        <v>1170</v>
      </c>
      <c r="Y4635" s="11">
        <f>tbl_EcommerceSales[[#This Row],[Net_Revenue]]-tbl_EcommerceSales[[#This Row],[Total_Cost]]</f>
        <v>987.30000000000018</v>
      </c>
      <c r="Z4635" s="9">
        <f>IFERROR(#REF!/tbl_EcommerceSales[[#This Row],[Total_Cost]], 0)</f>
        <v>0</v>
      </c>
      <c r="AA4635" t="str">
        <f>TEXT(tbl_EcommerceSales[[#This Row],[Order_Date]],"mmm")</f>
        <v>May</v>
      </c>
      <c r="AB4635">
        <f>YEAR(tbl_EcommerceSales[[#This Row],[Order_Date]])</f>
        <v>2026</v>
      </c>
      <c r="AC4635" t="str">
        <f>IF(tbl_EcommerceSales[[#This Row],[Age]]&lt;18,"Under 18",IF(tbl_EcommerceSales[[#This Row],[Age]]&lt;=25,"18-25",IF(tbl_EcommerceSales[[#This Row],[Age]]&lt;=35,"26-35",IF(tbl_EcommerceSales[[#This Row],[Age]]&lt;=45,"36-45",IF(tbl_EcommerceSales[[#This Row],[Age]]&lt;=55,"46-55","56+")))))</f>
        <v>18-25</v>
      </c>
    </row>
    <row r="4636" spans="1:29" x14ac:dyDescent="0.35">
      <c r="A4636" t="s">
        <v>6773</v>
      </c>
      <c r="B4636" s="7">
        <v>46162</v>
      </c>
      <c r="C4636" t="s">
        <v>2197</v>
      </c>
      <c r="D4636" t="s">
        <v>305</v>
      </c>
      <c r="E4636" t="s">
        <v>25</v>
      </c>
      <c r="F4636">
        <v>36</v>
      </c>
      <c r="G4636" t="s">
        <v>289</v>
      </c>
      <c r="H4636" t="s">
        <v>88</v>
      </c>
      <c r="I4636" t="s">
        <v>241</v>
      </c>
      <c r="J4636" t="s">
        <v>242</v>
      </c>
      <c r="K4636" t="s">
        <v>42</v>
      </c>
      <c r="L4636" t="s">
        <v>243</v>
      </c>
      <c r="M4636">
        <v>1</v>
      </c>
      <c r="N4636" s="2">
        <v>649</v>
      </c>
      <c r="O4636" s="3">
        <v>0.3</v>
      </c>
      <c r="P4636" s="2">
        <v>290</v>
      </c>
      <c r="Q4636" t="s">
        <v>32</v>
      </c>
      <c r="R4636" t="s">
        <v>33</v>
      </c>
      <c r="S4636" t="s">
        <v>57</v>
      </c>
      <c r="T4636" s="4">
        <v>2</v>
      </c>
      <c r="U4636" s="11">
        <f t="shared" si="72"/>
        <v>649</v>
      </c>
      <c r="V4636" s="11">
        <f>tbl_EcommerceSales[[#This Row],[Gross_Sales]]*tbl_EcommerceSales[[#This Row],[Discount]]</f>
        <v>194.7</v>
      </c>
      <c r="W4636" s="11">
        <f>tbl_EcommerceSales[[#This Row],[Gross_Sales]]-tbl_EcommerceSales[[#This Row],[Discount_Amount]]</f>
        <v>454.3</v>
      </c>
      <c r="X4636" s="11">
        <f>tbl_EcommerceSales[[#This Row],[Quantity]] * _xlfn.XLOOKUP(tbl_EcommerceSales[[#This Row],[Product_ID]], Product_Master!A:A, Product_Master!F:F)</f>
        <v>290</v>
      </c>
      <c r="Y4636" s="11">
        <f>tbl_EcommerceSales[[#This Row],[Net_Revenue]]-tbl_EcommerceSales[[#This Row],[Total_Cost]]</f>
        <v>164.3</v>
      </c>
      <c r="Z4636" s="9">
        <f>IFERROR(#REF!/tbl_EcommerceSales[[#This Row],[Total_Cost]], 0)</f>
        <v>0</v>
      </c>
      <c r="AA4636" t="str">
        <f>TEXT(tbl_EcommerceSales[[#This Row],[Order_Date]],"mmm")</f>
        <v>May</v>
      </c>
      <c r="AB4636">
        <f>YEAR(tbl_EcommerceSales[[#This Row],[Order_Date]])</f>
        <v>2026</v>
      </c>
      <c r="AC4636" t="str">
        <f>IF(tbl_EcommerceSales[[#This Row],[Age]]&lt;18,"Under 18",IF(tbl_EcommerceSales[[#This Row],[Age]]&lt;=25,"18-25",IF(tbl_EcommerceSales[[#This Row],[Age]]&lt;=35,"26-35",IF(tbl_EcommerceSales[[#This Row],[Age]]&lt;=45,"36-45",IF(tbl_EcommerceSales[[#This Row],[Age]]&lt;=55,"46-55","56+")))))</f>
        <v>36-45</v>
      </c>
    </row>
    <row r="4637" spans="1:29" x14ac:dyDescent="0.35">
      <c r="A4637" t="s">
        <v>6774</v>
      </c>
      <c r="B4637" s="7">
        <v>46162</v>
      </c>
      <c r="C4637" t="s">
        <v>992</v>
      </c>
      <c r="D4637" t="s">
        <v>110</v>
      </c>
      <c r="E4637" t="s">
        <v>25</v>
      </c>
      <c r="F4637">
        <v>31</v>
      </c>
      <c r="G4637" t="s">
        <v>61</v>
      </c>
      <c r="H4637" t="s">
        <v>27</v>
      </c>
      <c r="I4637" t="s">
        <v>117</v>
      </c>
      <c r="J4637" t="s">
        <v>118</v>
      </c>
      <c r="K4637" t="s">
        <v>82</v>
      </c>
      <c r="L4637" t="s">
        <v>119</v>
      </c>
      <c r="M4637">
        <v>1</v>
      </c>
      <c r="N4637" s="2">
        <v>3299</v>
      </c>
      <c r="O4637" s="3">
        <v>0.05</v>
      </c>
      <c r="P4637" s="2">
        <v>2100</v>
      </c>
      <c r="Q4637" t="s">
        <v>123</v>
      </c>
      <c r="R4637" t="s">
        <v>33</v>
      </c>
      <c r="S4637" t="s">
        <v>34</v>
      </c>
      <c r="T4637" s="4">
        <v>5</v>
      </c>
      <c r="U4637" s="11">
        <f t="shared" si="72"/>
        <v>3299</v>
      </c>
      <c r="V4637" s="11">
        <f>tbl_EcommerceSales[[#This Row],[Gross_Sales]]*tbl_EcommerceSales[[#This Row],[Discount]]</f>
        <v>164.95000000000002</v>
      </c>
      <c r="W4637" s="11">
        <f>tbl_EcommerceSales[[#This Row],[Gross_Sales]]-tbl_EcommerceSales[[#This Row],[Discount_Amount]]</f>
        <v>3134.05</v>
      </c>
      <c r="X4637" s="11">
        <f>tbl_EcommerceSales[[#This Row],[Quantity]] * _xlfn.XLOOKUP(tbl_EcommerceSales[[#This Row],[Product_ID]], Product_Master!A:A, Product_Master!F:F)</f>
        <v>2100</v>
      </c>
      <c r="Y4637" s="11">
        <f>tbl_EcommerceSales[[#This Row],[Net_Revenue]]-tbl_EcommerceSales[[#This Row],[Total_Cost]]</f>
        <v>1034.0500000000002</v>
      </c>
      <c r="Z4637" s="9">
        <f>IFERROR(#REF!/tbl_EcommerceSales[[#This Row],[Total_Cost]], 0)</f>
        <v>0</v>
      </c>
      <c r="AA4637" t="str">
        <f>TEXT(tbl_EcommerceSales[[#This Row],[Order_Date]],"mmm")</f>
        <v>May</v>
      </c>
      <c r="AB4637">
        <f>YEAR(tbl_EcommerceSales[[#This Row],[Order_Date]])</f>
        <v>2026</v>
      </c>
      <c r="AC4637" t="str">
        <f>IF(tbl_EcommerceSales[[#This Row],[Age]]&lt;18,"Under 18",IF(tbl_EcommerceSales[[#This Row],[Age]]&lt;=25,"18-25",IF(tbl_EcommerceSales[[#This Row],[Age]]&lt;=35,"26-35",IF(tbl_EcommerceSales[[#This Row],[Age]]&lt;=45,"36-45",IF(tbl_EcommerceSales[[#This Row],[Age]]&lt;=55,"46-55","56+")))))</f>
        <v>26-35</v>
      </c>
    </row>
    <row r="4638" spans="1:29" x14ac:dyDescent="0.35">
      <c r="A4638" t="s">
        <v>6775</v>
      </c>
      <c r="B4638" s="7">
        <v>46163</v>
      </c>
      <c r="C4638" t="s">
        <v>6776</v>
      </c>
      <c r="D4638" t="s">
        <v>116</v>
      </c>
      <c r="E4638" t="s">
        <v>48</v>
      </c>
      <c r="F4638">
        <v>49</v>
      </c>
      <c r="G4638" t="s">
        <v>122</v>
      </c>
      <c r="H4638" t="s">
        <v>72</v>
      </c>
      <c r="I4638" t="s">
        <v>165</v>
      </c>
      <c r="J4638" t="s">
        <v>166</v>
      </c>
      <c r="K4638" t="s">
        <v>42</v>
      </c>
      <c r="L4638" t="s">
        <v>167</v>
      </c>
      <c r="M4638">
        <v>2</v>
      </c>
      <c r="N4638" s="2">
        <v>1799</v>
      </c>
      <c r="O4638" s="3">
        <v>0.1</v>
      </c>
      <c r="P4638" s="2">
        <v>1800</v>
      </c>
      <c r="Q4638" t="s">
        <v>44</v>
      </c>
      <c r="R4638" t="s">
        <v>162</v>
      </c>
      <c r="S4638" t="s">
        <v>57</v>
      </c>
      <c r="T4638" s="4"/>
      <c r="U4638" s="11">
        <f t="shared" si="72"/>
        <v>3598</v>
      </c>
      <c r="V4638" s="11">
        <f>tbl_EcommerceSales[[#This Row],[Gross_Sales]]*tbl_EcommerceSales[[#This Row],[Discount]]</f>
        <v>359.8</v>
      </c>
      <c r="W4638" s="11">
        <f>tbl_EcommerceSales[[#This Row],[Gross_Sales]]-tbl_EcommerceSales[[#This Row],[Discount_Amount]]</f>
        <v>3238.2</v>
      </c>
      <c r="X4638" s="11">
        <f>tbl_EcommerceSales[[#This Row],[Quantity]] * _xlfn.XLOOKUP(tbl_EcommerceSales[[#This Row],[Product_ID]], Product_Master!A:A, Product_Master!F:F)</f>
        <v>1800</v>
      </c>
      <c r="Y4638" s="11">
        <f>tbl_EcommerceSales[[#This Row],[Net_Revenue]]-tbl_EcommerceSales[[#This Row],[Total_Cost]]</f>
        <v>1438.1999999999998</v>
      </c>
      <c r="Z4638" s="9">
        <f>IFERROR(#REF!/tbl_EcommerceSales[[#This Row],[Total_Cost]], 0)</f>
        <v>0</v>
      </c>
      <c r="AA4638" t="str">
        <f>TEXT(tbl_EcommerceSales[[#This Row],[Order_Date]],"mmm")</f>
        <v>May</v>
      </c>
      <c r="AB4638">
        <f>YEAR(tbl_EcommerceSales[[#This Row],[Order_Date]])</f>
        <v>2026</v>
      </c>
      <c r="AC4638" t="str">
        <f>IF(tbl_EcommerceSales[[#This Row],[Age]]&lt;18,"Under 18",IF(tbl_EcommerceSales[[#This Row],[Age]]&lt;=25,"18-25",IF(tbl_EcommerceSales[[#This Row],[Age]]&lt;=35,"26-35",IF(tbl_EcommerceSales[[#This Row],[Age]]&lt;=45,"36-45",IF(tbl_EcommerceSales[[#This Row],[Age]]&lt;=55,"46-55","56+")))))</f>
        <v>46-55</v>
      </c>
    </row>
    <row r="4639" spans="1:29" x14ac:dyDescent="0.35">
      <c r="A4639" t="s">
        <v>6777</v>
      </c>
      <c r="B4639" s="7">
        <v>46163</v>
      </c>
      <c r="C4639" t="s">
        <v>1098</v>
      </c>
      <c r="D4639" t="s">
        <v>139</v>
      </c>
      <c r="E4639" t="s">
        <v>48</v>
      </c>
      <c r="F4639">
        <v>18</v>
      </c>
      <c r="G4639" t="s">
        <v>246</v>
      </c>
      <c r="H4639" t="s">
        <v>27</v>
      </c>
      <c r="I4639" t="s">
        <v>517</v>
      </c>
      <c r="J4639" t="s">
        <v>518</v>
      </c>
      <c r="K4639" t="s">
        <v>30</v>
      </c>
      <c r="L4639" t="s">
        <v>278</v>
      </c>
      <c r="M4639">
        <v>1</v>
      </c>
      <c r="N4639" s="2">
        <v>1299</v>
      </c>
      <c r="O4639" s="3">
        <v>0.2</v>
      </c>
      <c r="P4639" s="2">
        <v>690</v>
      </c>
      <c r="Q4639" t="s">
        <v>32</v>
      </c>
      <c r="R4639" t="s">
        <v>33</v>
      </c>
      <c r="S4639" t="s">
        <v>57</v>
      </c>
      <c r="T4639" s="4">
        <v>4</v>
      </c>
      <c r="U4639" s="11">
        <f t="shared" si="72"/>
        <v>1299</v>
      </c>
      <c r="V4639" s="11">
        <f>tbl_EcommerceSales[[#This Row],[Gross_Sales]]*tbl_EcommerceSales[[#This Row],[Discount]]</f>
        <v>259.8</v>
      </c>
      <c r="W4639" s="11">
        <f>tbl_EcommerceSales[[#This Row],[Gross_Sales]]-tbl_EcommerceSales[[#This Row],[Discount_Amount]]</f>
        <v>1039.2</v>
      </c>
      <c r="X4639" s="11">
        <f>tbl_EcommerceSales[[#This Row],[Quantity]] * _xlfn.XLOOKUP(tbl_EcommerceSales[[#This Row],[Product_ID]], Product_Master!A:A, Product_Master!F:F)</f>
        <v>690</v>
      </c>
      <c r="Y4639" s="11">
        <f>tbl_EcommerceSales[[#This Row],[Net_Revenue]]-tbl_EcommerceSales[[#This Row],[Total_Cost]]</f>
        <v>349.20000000000005</v>
      </c>
      <c r="Z4639" s="9">
        <f>IFERROR(#REF!/tbl_EcommerceSales[[#This Row],[Total_Cost]], 0)</f>
        <v>0</v>
      </c>
      <c r="AA4639" t="str">
        <f>TEXT(tbl_EcommerceSales[[#This Row],[Order_Date]],"mmm")</f>
        <v>May</v>
      </c>
      <c r="AB4639">
        <f>YEAR(tbl_EcommerceSales[[#This Row],[Order_Date]])</f>
        <v>2026</v>
      </c>
      <c r="AC4639" t="str">
        <f>IF(tbl_EcommerceSales[[#This Row],[Age]]&lt;18,"Under 18",IF(tbl_EcommerceSales[[#This Row],[Age]]&lt;=25,"18-25",IF(tbl_EcommerceSales[[#This Row],[Age]]&lt;=35,"26-35",IF(tbl_EcommerceSales[[#This Row],[Age]]&lt;=45,"36-45",IF(tbl_EcommerceSales[[#This Row],[Age]]&lt;=55,"46-55","56+")))))</f>
        <v>18-25</v>
      </c>
    </row>
    <row r="4640" spans="1:29" x14ac:dyDescent="0.35">
      <c r="A4640" t="s">
        <v>6778</v>
      </c>
      <c r="B4640" s="7">
        <v>46163</v>
      </c>
      <c r="C4640" t="s">
        <v>6779</v>
      </c>
      <c r="D4640" t="s">
        <v>235</v>
      </c>
      <c r="E4640" t="s">
        <v>48</v>
      </c>
      <c r="F4640">
        <v>34</v>
      </c>
      <c r="G4640" t="s">
        <v>26</v>
      </c>
      <c r="H4640" t="s">
        <v>27</v>
      </c>
      <c r="I4640" t="s">
        <v>40</v>
      </c>
      <c r="J4640" t="s">
        <v>41</v>
      </c>
      <c r="K4640" t="s">
        <v>42</v>
      </c>
      <c r="L4640" t="s">
        <v>43</v>
      </c>
      <c r="M4640">
        <v>1</v>
      </c>
      <c r="N4640" s="2">
        <v>699</v>
      </c>
      <c r="O4640" s="3">
        <v>0.2</v>
      </c>
      <c r="P4640" s="2">
        <v>310</v>
      </c>
      <c r="Q4640" t="s">
        <v>123</v>
      </c>
      <c r="R4640" t="s">
        <v>33</v>
      </c>
      <c r="S4640" t="s">
        <v>57</v>
      </c>
      <c r="T4640" s="4">
        <v>3</v>
      </c>
      <c r="U4640" s="11">
        <f t="shared" si="72"/>
        <v>699</v>
      </c>
      <c r="V4640" s="11">
        <f>tbl_EcommerceSales[[#This Row],[Gross_Sales]]*tbl_EcommerceSales[[#This Row],[Discount]]</f>
        <v>139.80000000000001</v>
      </c>
      <c r="W4640" s="11">
        <f>tbl_EcommerceSales[[#This Row],[Gross_Sales]]-tbl_EcommerceSales[[#This Row],[Discount_Amount]]</f>
        <v>559.20000000000005</v>
      </c>
      <c r="X4640" s="11">
        <f>tbl_EcommerceSales[[#This Row],[Quantity]] * _xlfn.XLOOKUP(tbl_EcommerceSales[[#This Row],[Product_ID]], Product_Master!A:A, Product_Master!F:F)</f>
        <v>310</v>
      </c>
      <c r="Y4640" s="11">
        <f>tbl_EcommerceSales[[#This Row],[Net_Revenue]]-tbl_EcommerceSales[[#This Row],[Total_Cost]]</f>
        <v>249.20000000000005</v>
      </c>
      <c r="Z4640" s="9">
        <f>IFERROR(#REF!/tbl_EcommerceSales[[#This Row],[Total_Cost]], 0)</f>
        <v>0</v>
      </c>
      <c r="AA4640" t="str">
        <f>TEXT(tbl_EcommerceSales[[#This Row],[Order_Date]],"mmm")</f>
        <v>May</v>
      </c>
      <c r="AB4640">
        <f>YEAR(tbl_EcommerceSales[[#This Row],[Order_Date]])</f>
        <v>2026</v>
      </c>
      <c r="AC4640" t="str">
        <f>IF(tbl_EcommerceSales[[#This Row],[Age]]&lt;18,"Under 18",IF(tbl_EcommerceSales[[#This Row],[Age]]&lt;=25,"18-25",IF(tbl_EcommerceSales[[#This Row],[Age]]&lt;=35,"26-35",IF(tbl_EcommerceSales[[#This Row],[Age]]&lt;=45,"36-45",IF(tbl_EcommerceSales[[#This Row],[Age]]&lt;=55,"46-55","56+")))))</f>
        <v>26-35</v>
      </c>
    </row>
    <row r="4641" spans="1:29" x14ac:dyDescent="0.35">
      <c r="A4641" t="s">
        <v>6780</v>
      </c>
      <c r="B4641" s="7">
        <v>46163</v>
      </c>
      <c r="C4641" t="s">
        <v>6781</v>
      </c>
      <c r="D4641" t="s">
        <v>37</v>
      </c>
      <c r="E4641" t="s">
        <v>48</v>
      </c>
      <c r="F4641">
        <v>40</v>
      </c>
      <c r="G4641" t="s">
        <v>61</v>
      </c>
      <c r="H4641" t="s">
        <v>27</v>
      </c>
      <c r="I4641" t="s">
        <v>206</v>
      </c>
      <c r="J4641" t="s">
        <v>207</v>
      </c>
      <c r="K4641" t="s">
        <v>177</v>
      </c>
      <c r="L4641" t="s">
        <v>208</v>
      </c>
      <c r="M4641">
        <v>1</v>
      </c>
      <c r="N4641" s="2">
        <v>2199</v>
      </c>
      <c r="O4641" s="3">
        <v>0.1</v>
      </c>
      <c r="P4641" s="2">
        <v>1250</v>
      </c>
      <c r="Q4641" t="s">
        <v>32</v>
      </c>
      <c r="R4641" t="s">
        <v>33</v>
      </c>
      <c r="S4641" t="s">
        <v>34</v>
      </c>
      <c r="T4641" s="4">
        <v>5</v>
      </c>
      <c r="U4641" s="11">
        <f t="shared" si="72"/>
        <v>2199</v>
      </c>
      <c r="V4641" s="11">
        <f>tbl_EcommerceSales[[#This Row],[Gross_Sales]]*tbl_EcommerceSales[[#This Row],[Discount]]</f>
        <v>219.9</v>
      </c>
      <c r="W4641" s="11">
        <f>tbl_EcommerceSales[[#This Row],[Gross_Sales]]-tbl_EcommerceSales[[#This Row],[Discount_Amount]]</f>
        <v>1979.1</v>
      </c>
      <c r="X4641" s="11">
        <f>tbl_EcommerceSales[[#This Row],[Quantity]] * _xlfn.XLOOKUP(tbl_EcommerceSales[[#This Row],[Product_ID]], Product_Master!A:A, Product_Master!F:F)</f>
        <v>1250</v>
      </c>
      <c r="Y4641" s="11">
        <f>tbl_EcommerceSales[[#This Row],[Net_Revenue]]-tbl_EcommerceSales[[#This Row],[Total_Cost]]</f>
        <v>729.09999999999991</v>
      </c>
      <c r="Z4641" s="9">
        <f>IFERROR(#REF!/tbl_EcommerceSales[[#This Row],[Total_Cost]], 0)</f>
        <v>0</v>
      </c>
      <c r="AA4641" t="str">
        <f>TEXT(tbl_EcommerceSales[[#This Row],[Order_Date]],"mmm")</f>
        <v>May</v>
      </c>
      <c r="AB4641">
        <f>YEAR(tbl_EcommerceSales[[#This Row],[Order_Date]])</f>
        <v>2026</v>
      </c>
      <c r="AC4641" t="str">
        <f>IF(tbl_EcommerceSales[[#This Row],[Age]]&lt;18,"Under 18",IF(tbl_EcommerceSales[[#This Row],[Age]]&lt;=25,"18-25",IF(tbl_EcommerceSales[[#This Row],[Age]]&lt;=35,"26-35",IF(tbl_EcommerceSales[[#This Row],[Age]]&lt;=45,"36-45",IF(tbl_EcommerceSales[[#This Row],[Age]]&lt;=55,"46-55","56+")))))</f>
        <v>36-45</v>
      </c>
    </row>
    <row r="4642" spans="1:29" x14ac:dyDescent="0.35">
      <c r="A4642" t="s">
        <v>6782</v>
      </c>
      <c r="B4642" s="7">
        <v>46163</v>
      </c>
      <c r="C4642" t="s">
        <v>2536</v>
      </c>
      <c r="D4642" t="s">
        <v>102</v>
      </c>
      <c r="E4642" t="s">
        <v>48</v>
      </c>
      <c r="F4642">
        <v>36</v>
      </c>
      <c r="G4642" t="s">
        <v>192</v>
      </c>
      <c r="H4642" t="s">
        <v>27</v>
      </c>
      <c r="I4642" t="s">
        <v>160</v>
      </c>
      <c r="J4642" t="s">
        <v>161</v>
      </c>
      <c r="K4642" t="s">
        <v>91</v>
      </c>
      <c r="L4642" t="s">
        <v>133</v>
      </c>
      <c r="M4642">
        <v>1</v>
      </c>
      <c r="N4642" s="2">
        <v>1099</v>
      </c>
      <c r="O4642" s="3">
        <v>0.05</v>
      </c>
      <c r="P4642" s="2">
        <v>520</v>
      </c>
      <c r="Q4642" t="s">
        <v>123</v>
      </c>
      <c r="R4642" t="s">
        <v>33</v>
      </c>
      <c r="S4642" t="s">
        <v>57</v>
      </c>
      <c r="T4642" s="4">
        <v>4</v>
      </c>
      <c r="U4642" s="11">
        <f t="shared" si="72"/>
        <v>1099</v>
      </c>
      <c r="V4642" s="11">
        <f>tbl_EcommerceSales[[#This Row],[Gross_Sales]]*tbl_EcommerceSales[[#This Row],[Discount]]</f>
        <v>54.95</v>
      </c>
      <c r="W4642" s="11">
        <f>tbl_EcommerceSales[[#This Row],[Gross_Sales]]-tbl_EcommerceSales[[#This Row],[Discount_Amount]]</f>
        <v>1044.05</v>
      </c>
      <c r="X4642" s="11">
        <f>tbl_EcommerceSales[[#This Row],[Quantity]] * _xlfn.XLOOKUP(tbl_EcommerceSales[[#This Row],[Product_ID]], Product_Master!A:A, Product_Master!F:F)</f>
        <v>520</v>
      </c>
      <c r="Y4642" s="11">
        <f>tbl_EcommerceSales[[#This Row],[Net_Revenue]]-tbl_EcommerceSales[[#This Row],[Total_Cost]]</f>
        <v>524.04999999999995</v>
      </c>
      <c r="Z4642" s="9">
        <f>IFERROR(#REF!/tbl_EcommerceSales[[#This Row],[Total_Cost]], 0)</f>
        <v>0</v>
      </c>
      <c r="AA4642" t="str">
        <f>TEXT(tbl_EcommerceSales[[#This Row],[Order_Date]],"mmm")</f>
        <v>May</v>
      </c>
      <c r="AB4642">
        <f>YEAR(tbl_EcommerceSales[[#This Row],[Order_Date]])</f>
        <v>2026</v>
      </c>
      <c r="AC4642" t="str">
        <f>IF(tbl_EcommerceSales[[#This Row],[Age]]&lt;18,"Under 18",IF(tbl_EcommerceSales[[#This Row],[Age]]&lt;=25,"18-25",IF(tbl_EcommerceSales[[#This Row],[Age]]&lt;=35,"26-35",IF(tbl_EcommerceSales[[#This Row],[Age]]&lt;=45,"36-45",IF(tbl_EcommerceSales[[#This Row],[Age]]&lt;=55,"46-55","56+")))))</f>
        <v>36-45</v>
      </c>
    </row>
    <row r="4643" spans="1:29" x14ac:dyDescent="0.35">
      <c r="A4643" t="s">
        <v>6783</v>
      </c>
      <c r="B4643" s="7">
        <v>46163</v>
      </c>
      <c r="C4643" t="s">
        <v>2686</v>
      </c>
      <c r="D4643" t="s">
        <v>148</v>
      </c>
      <c r="E4643" t="s">
        <v>48</v>
      </c>
      <c r="F4643">
        <v>29</v>
      </c>
      <c r="G4643" t="s">
        <v>26</v>
      </c>
      <c r="H4643" t="s">
        <v>27</v>
      </c>
      <c r="I4643" t="s">
        <v>241</v>
      </c>
      <c r="J4643" t="s">
        <v>242</v>
      </c>
      <c r="K4643" t="s">
        <v>42</v>
      </c>
      <c r="L4643" t="s">
        <v>243</v>
      </c>
      <c r="M4643">
        <v>3</v>
      </c>
      <c r="N4643" s="2">
        <v>649</v>
      </c>
      <c r="O4643" s="3">
        <v>0.15</v>
      </c>
      <c r="P4643" s="2">
        <v>870</v>
      </c>
      <c r="Q4643" t="s">
        <v>123</v>
      </c>
      <c r="R4643" t="s">
        <v>33</v>
      </c>
      <c r="S4643" t="s">
        <v>34</v>
      </c>
      <c r="T4643" s="4">
        <v>2</v>
      </c>
      <c r="U4643" s="11">
        <f t="shared" si="72"/>
        <v>1947</v>
      </c>
      <c r="V4643" s="11">
        <f>tbl_EcommerceSales[[#This Row],[Gross_Sales]]*tbl_EcommerceSales[[#This Row],[Discount]]</f>
        <v>292.05</v>
      </c>
      <c r="W4643" s="11">
        <f>tbl_EcommerceSales[[#This Row],[Gross_Sales]]-tbl_EcommerceSales[[#This Row],[Discount_Amount]]</f>
        <v>1654.95</v>
      </c>
      <c r="X4643" s="11">
        <f>tbl_EcommerceSales[[#This Row],[Quantity]] * _xlfn.XLOOKUP(tbl_EcommerceSales[[#This Row],[Product_ID]], Product_Master!A:A, Product_Master!F:F)</f>
        <v>870</v>
      </c>
      <c r="Y4643" s="11">
        <f>tbl_EcommerceSales[[#This Row],[Net_Revenue]]-tbl_EcommerceSales[[#This Row],[Total_Cost]]</f>
        <v>784.95</v>
      </c>
      <c r="Z4643" s="9">
        <f>IFERROR(#REF!/tbl_EcommerceSales[[#This Row],[Total_Cost]], 0)</f>
        <v>0</v>
      </c>
      <c r="AA4643" t="str">
        <f>TEXT(tbl_EcommerceSales[[#This Row],[Order_Date]],"mmm")</f>
        <v>May</v>
      </c>
      <c r="AB4643">
        <f>YEAR(tbl_EcommerceSales[[#This Row],[Order_Date]])</f>
        <v>2026</v>
      </c>
      <c r="AC4643" t="str">
        <f>IF(tbl_EcommerceSales[[#This Row],[Age]]&lt;18,"Under 18",IF(tbl_EcommerceSales[[#This Row],[Age]]&lt;=25,"18-25",IF(tbl_EcommerceSales[[#This Row],[Age]]&lt;=35,"26-35",IF(tbl_EcommerceSales[[#This Row],[Age]]&lt;=45,"36-45",IF(tbl_EcommerceSales[[#This Row],[Age]]&lt;=55,"46-55","56+")))))</f>
        <v>26-35</v>
      </c>
    </row>
    <row r="4644" spans="1:29" x14ac:dyDescent="0.35">
      <c r="A4644" t="s">
        <v>6784</v>
      </c>
      <c r="B4644" s="7">
        <v>46163</v>
      </c>
      <c r="C4644" t="s">
        <v>982</v>
      </c>
      <c r="D4644" t="s">
        <v>232</v>
      </c>
      <c r="E4644" t="s">
        <v>25</v>
      </c>
      <c r="F4644">
        <v>37</v>
      </c>
      <c r="G4644" t="s">
        <v>211</v>
      </c>
      <c r="H4644" t="s">
        <v>72</v>
      </c>
      <c r="I4644" t="s">
        <v>271</v>
      </c>
      <c r="J4644" t="s">
        <v>272</v>
      </c>
      <c r="K4644" t="s">
        <v>30</v>
      </c>
      <c r="L4644" t="s">
        <v>273</v>
      </c>
      <c r="M4644">
        <v>1</v>
      </c>
      <c r="N4644" s="2">
        <v>4299</v>
      </c>
      <c r="O4644" s="3">
        <v>0</v>
      </c>
      <c r="P4644" s="2">
        <v>2700</v>
      </c>
      <c r="Q4644" t="s">
        <v>156</v>
      </c>
      <c r="R4644" t="s">
        <v>93</v>
      </c>
      <c r="S4644" t="s">
        <v>34</v>
      </c>
      <c r="T4644" s="4">
        <v>4</v>
      </c>
      <c r="U4644" s="11">
        <f t="shared" si="72"/>
        <v>4299</v>
      </c>
      <c r="V4644" s="11">
        <f>tbl_EcommerceSales[[#This Row],[Gross_Sales]]*tbl_EcommerceSales[[#This Row],[Discount]]</f>
        <v>0</v>
      </c>
      <c r="W4644" s="11">
        <f>tbl_EcommerceSales[[#This Row],[Gross_Sales]]-tbl_EcommerceSales[[#This Row],[Discount_Amount]]</f>
        <v>4299</v>
      </c>
      <c r="X4644" s="11">
        <f>tbl_EcommerceSales[[#This Row],[Quantity]] * _xlfn.XLOOKUP(tbl_EcommerceSales[[#This Row],[Product_ID]], Product_Master!A:A, Product_Master!F:F)</f>
        <v>2700</v>
      </c>
      <c r="Y4644" s="11">
        <f>tbl_EcommerceSales[[#This Row],[Net_Revenue]]-tbl_EcommerceSales[[#This Row],[Total_Cost]]</f>
        <v>1599</v>
      </c>
      <c r="Z4644" s="9">
        <f>IFERROR(#REF!/tbl_EcommerceSales[[#This Row],[Total_Cost]], 0)</f>
        <v>0</v>
      </c>
      <c r="AA4644" t="str">
        <f>TEXT(tbl_EcommerceSales[[#This Row],[Order_Date]],"mmm")</f>
        <v>May</v>
      </c>
      <c r="AB4644">
        <f>YEAR(tbl_EcommerceSales[[#This Row],[Order_Date]])</f>
        <v>2026</v>
      </c>
      <c r="AC4644" t="str">
        <f>IF(tbl_EcommerceSales[[#This Row],[Age]]&lt;18,"Under 18",IF(tbl_EcommerceSales[[#This Row],[Age]]&lt;=25,"18-25",IF(tbl_EcommerceSales[[#This Row],[Age]]&lt;=35,"26-35",IF(tbl_EcommerceSales[[#This Row],[Age]]&lt;=45,"36-45",IF(tbl_EcommerceSales[[#This Row],[Age]]&lt;=55,"46-55","56+")))))</f>
        <v>36-45</v>
      </c>
    </row>
    <row r="4645" spans="1:29" x14ac:dyDescent="0.35">
      <c r="A4645" t="s">
        <v>6785</v>
      </c>
      <c r="B4645" s="7">
        <v>46163</v>
      </c>
      <c r="C4645" t="s">
        <v>2049</v>
      </c>
      <c r="D4645" t="s">
        <v>232</v>
      </c>
      <c r="E4645" t="s">
        <v>25</v>
      </c>
      <c r="F4645">
        <v>37</v>
      </c>
      <c r="G4645" t="s">
        <v>136</v>
      </c>
      <c r="H4645" t="s">
        <v>88</v>
      </c>
      <c r="I4645" t="s">
        <v>236</v>
      </c>
      <c r="J4645" t="s">
        <v>237</v>
      </c>
      <c r="K4645" t="s">
        <v>82</v>
      </c>
      <c r="L4645" t="s">
        <v>238</v>
      </c>
      <c r="M4645">
        <v>2</v>
      </c>
      <c r="N4645" s="2">
        <v>899</v>
      </c>
      <c r="O4645" s="3">
        <v>0.2</v>
      </c>
      <c r="P4645" s="2">
        <v>960</v>
      </c>
      <c r="Q4645" t="s">
        <v>32</v>
      </c>
      <c r="R4645" t="s">
        <v>33</v>
      </c>
      <c r="S4645" t="s">
        <v>57</v>
      </c>
      <c r="T4645" s="4">
        <v>4</v>
      </c>
      <c r="U4645" s="11">
        <f t="shared" si="72"/>
        <v>1798</v>
      </c>
      <c r="V4645" s="11">
        <f>tbl_EcommerceSales[[#This Row],[Gross_Sales]]*tbl_EcommerceSales[[#This Row],[Discount]]</f>
        <v>359.6</v>
      </c>
      <c r="W4645" s="11">
        <f>tbl_EcommerceSales[[#This Row],[Gross_Sales]]-tbl_EcommerceSales[[#This Row],[Discount_Amount]]</f>
        <v>1438.4</v>
      </c>
      <c r="X4645" s="11">
        <f>tbl_EcommerceSales[[#This Row],[Quantity]] * _xlfn.XLOOKUP(tbl_EcommerceSales[[#This Row],[Product_ID]], Product_Master!A:A, Product_Master!F:F)</f>
        <v>960</v>
      </c>
      <c r="Y4645" s="11">
        <f>tbl_EcommerceSales[[#This Row],[Net_Revenue]]-tbl_EcommerceSales[[#This Row],[Total_Cost]]</f>
        <v>478.40000000000009</v>
      </c>
      <c r="Z4645" s="9">
        <f>IFERROR(#REF!/tbl_EcommerceSales[[#This Row],[Total_Cost]], 0)</f>
        <v>0</v>
      </c>
      <c r="AA4645" t="str">
        <f>TEXT(tbl_EcommerceSales[[#This Row],[Order_Date]],"mmm")</f>
        <v>May</v>
      </c>
      <c r="AB4645">
        <f>YEAR(tbl_EcommerceSales[[#This Row],[Order_Date]])</f>
        <v>2026</v>
      </c>
      <c r="AC4645" t="str">
        <f>IF(tbl_EcommerceSales[[#This Row],[Age]]&lt;18,"Under 18",IF(tbl_EcommerceSales[[#This Row],[Age]]&lt;=25,"18-25",IF(tbl_EcommerceSales[[#This Row],[Age]]&lt;=35,"26-35",IF(tbl_EcommerceSales[[#This Row],[Age]]&lt;=45,"36-45",IF(tbl_EcommerceSales[[#This Row],[Age]]&lt;=55,"46-55","56+")))))</f>
        <v>36-45</v>
      </c>
    </row>
    <row r="4646" spans="1:29" x14ac:dyDescent="0.35">
      <c r="A4646" t="s">
        <v>6786</v>
      </c>
      <c r="B4646" s="7">
        <v>46163</v>
      </c>
      <c r="C4646" t="s">
        <v>5134</v>
      </c>
      <c r="D4646" t="s">
        <v>227</v>
      </c>
      <c r="E4646" t="s">
        <v>25</v>
      </c>
      <c r="F4646">
        <v>34</v>
      </c>
      <c r="G4646" t="s">
        <v>71</v>
      </c>
      <c r="H4646" t="s">
        <v>72</v>
      </c>
      <c r="I4646" t="s">
        <v>165</v>
      </c>
      <c r="J4646" t="s">
        <v>166</v>
      </c>
      <c r="K4646" t="s">
        <v>42</v>
      </c>
      <c r="L4646" t="s">
        <v>167</v>
      </c>
      <c r="M4646">
        <v>1</v>
      </c>
      <c r="N4646" s="2">
        <v>1799</v>
      </c>
      <c r="O4646" s="3">
        <v>0.05</v>
      </c>
      <c r="P4646" s="2">
        <v>900</v>
      </c>
      <c r="Q4646" t="s">
        <v>76</v>
      </c>
      <c r="R4646" t="s">
        <v>33</v>
      </c>
      <c r="S4646" t="s">
        <v>34</v>
      </c>
      <c r="T4646" s="4">
        <v>5</v>
      </c>
      <c r="U4646" s="11">
        <f t="shared" si="72"/>
        <v>1799</v>
      </c>
      <c r="V4646" s="11">
        <f>tbl_EcommerceSales[[#This Row],[Gross_Sales]]*tbl_EcommerceSales[[#This Row],[Discount]]</f>
        <v>89.95</v>
      </c>
      <c r="W4646" s="11">
        <f>tbl_EcommerceSales[[#This Row],[Gross_Sales]]-tbl_EcommerceSales[[#This Row],[Discount_Amount]]</f>
        <v>1709.05</v>
      </c>
      <c r="X4646" s="11">
        <f>tbl_EcommerceSales[[#This Row],[Quantity]] * _xlfn.XLOOKUP(tbl_EcommerceSales[[#This Row],[Product_ID]], Product_Master!A:A, Product_Master!F:F)</f>
        <v>900</v>
      </c>
      <c r="Y4646" s="11">
        <f>tbl_EcommerceSales[[#This Row],[Net_Revenue]]-tbl_EcommerceSales[[#This Row],[Total_Cost]]</f>
        <v>809.05</v>
      </c>
      <c r="Z4646" s="9">
        <f>IFERROR(#REF!/tbl_EcommerceSales[[#This Row],[Total_Cost]], 0)</f>
        <v>0</v>
      </c>
      <c r="AA4646" t="str">
        <f>TEXT(tbl_EcommerceSales[[#This Row],[Order_Date]],"mmm")</f>
        <v>May</v>
      </c>
      <c r="AB4646">
        <f>YEAR(tbl_EcommerceSales[[#This Row],[Order_Date]])</f>
        <v>2026</v>
      </c>
      <c r="AC4646" t="str">
        <f>IF(tbl_EcommerceSales[[#This Row],[Age]]&lt;18,"Under 18",IF(tbl_EcommerceSales[[#This Row],[Age]]&lt;=25,"18-25",IF(tbl_EcommerceSales[[#This Row],[Age]]&lt;=35,"26-35",IF(tbl_EcommerceSales[[#This Row],[Age]]&lt;=45,"36-45",IF(tbl_EcommerceSales[[#This Row],[Age]]&lt;=55,"46-55","56+")))))</f>
        <v>26-35</v>
      </c>
    </row>
    <row r="4647" spans="1:29" x14ac:dyDescent="0.35">
      <c r="A4647" t="s">
        <v>6787</v>
      </c>
      <c r="B4647" s="7">
        <v>46164</v>
      </c>
      <c r="C4647" t="s">
        <v>903</v>
      </c>
      <c r="D4647" t="s">
        <v>195</v>
      </c>
      <c r="E4647" t="s">
        <v>25</v>
      </c>
      <c r="F4647">
        <v>31</v>
      </c>
      <c r="G4647" t="s">
        <v>174</v>
      </c>
      <c r="H4647" t="s">
        <v>39</v>
      </c>
      <c r="I4647" t="s">
        <v>131</v>
      </c>
      <c r="J4647" t="s">
        <v>132</v>
      </c>
      <c r="K4647" t="s">
        <v>91</v>
      </c>
      <c r="L4647" t="s">
        <v>133</v>
      </c>
      <c r="M4647">
        <v>1</v>
      </c>
      <c r="N4647" s="2">
        <v>1299</v>
      </c>
      <c r="O4647" s="3">
        <v>0.15</v>
      </c>
      <c r="P4647" s="2">
        <v>610</v>
      </c>
      <c r="Q4647" t="s">
        <v>123</v>
      </c>
      <c r="R4647" t="s">
        <v>33</v>
      </c>
      <c r="S4647" t="s">
        <v>57</v>
      </c>
      <c r="T4647" s="4">
        <v>4</v>
      </c>
      <c r="U4647" s="11">
        <f t="shared" si="72"/>
        <v>1299</v>
      </c>
      <c r="V4647" s="11">
        <f>tbl_EcommerceSales[[#This Row],[Gross_Sales]]*tbl_EcommerceSales[[#This Row],[Discount]]</f>
        <v>194.85</v>
      </c>
      <c r="W4647" s="11">
        <f>tbl_EcommerceSales[[#This Row],[Gross_Sales]]-tbl_EcommerceSales[[#This Row],[Discount_Amount]]</f>
        <v>1104.1500000000001</v>
      </c>
      <c r="X4647" s="11">
        <f>tbl_EcommerceSales[[#This Row],[Quantity]] * _xlfn.XLOOKUP(tbl_EcommerceSales[[#This Row],[Product_ID]], Product_Master!A:A, Product_Master!F:F)</f>
        <v>610</v>
      </c>
      <c r="Y4647" s="11">
        <f>tbl_EcommerceSales[[#This Row],[Net_Revenue]]-tbl_EcommerceSales[[#This Row],[Total_Cost]]</f>
        <v>494.15000000000009</v>
      </c>
      <c r="Z4647" s="9">
        <f>IFERROR(#REF!/tbl_EcommerceSales[[#This Row],[Total_Cost]], 0)</f>
        <v>0</v>
      </c>
      <c r="AA4647" t="str">
        <f>TEXT(tbl_EcommerceSales[[#This Row],[Order_Date]],"mmm")</f>
        <v>May</v>
      </c>
      <c r="AB4647">
        <f>YEAR(tbl_EcommerceSales[[#This Row],[Order_Date]])</f>
        <v>2026</v>
      </c>
      <c r="AC4647" t="str">
        <f>IF(tbl_EcommerceSales[[#This Row],[Age]]&lt;18,"Under 18",IF(tbl_EcommerceSales[[#This Row],[Age]]&lt;=25,"18-25",IF(tbl_EcommerceSales[[#This Row],[Age]]&lt;=35,"26-35",IF(tbl_EcommerceSales[[#This Row],[Age]]&lt;=45,"36-45",IF(tbl_EcommerceSales[[#This Row],[Age]]&lt;=55,"46-55","56+")))))</f>
        <v>26-35</v>
      </c>
    </row>
    <row r="4648" spans="1:29" x14ac:dyDescent="0.35">
      <c r="A4648" t="s">
        <v>6788</v>
      </c>
      <c r="B4648" s="7">
        <v>46164</v>
      </c>
      <c r="C4648" t="s">
        <v>2911</v>
      </c>
      <c r="D4648" t="s">
        <v>269</v>
      </c>
      <c r="E4648" t="s">
        <v>48</v>
      </c>
      <c r="F4648">
        <v>20</v>
      </c>
      <c r="G4648" t="s">
        <v>107</v>
      </c>
      <c r="H4648" t="s">
        <v>39</v>
      </c>
      <c r="I4648" t="s">
        <v>241</v>
      </c>
      <c r="J4648" t="s">
        <v>242</v>
      </c>
      <c r="K4648" t="s">
        <v>42</v>
      </c>
      <c r="L4648" t="s">
        <v>243</v>
      </c>
      <c r="M4648">
        <v>1</v>
      </c>
      <c r="N4648" s="2">
        <v>649</v>
      </c>
      <c r="O4648" s="3">
        <v>0.15</v>
      </c>
      <c r="P4648" s="2">
        <v>290</v>
      </c>
      <c r="Q4648" t="s">
        <v>44</v>
      </c>
      <c r="R4648" t="s">
        <v>33</v>
      </c>
      <c r="S4648" t="s">
        <v>34</v>
      </c>
      <c r="T4648" s="4">
        <v>4</v>
      </c>
      <c r="U4648" s="11">
        <f t="shared" si="72"/>
        <v>649</v>
      </c>
      <c r="V4648" s="11">
        <f>tbl_EcommerceSales[[#This Row],[Gross_Sales]]*tbl_EcommerceSales[[#This Row],[Discount]]</f>
        <v>97.35</v>
      </c>
      <c r="W4648" s="11">
        <f>tbl_EcommerceSales[[#This Row],[Gross_Sales]]-tbl_EcommerceSales[[#This Row],[Discount_Amount]]</f>
        <v>551.65</v>
      </c>
      <c r="X4648" s="11">
        <f>tbl_EcommerceSales[[#This Row],[Quantity]] * _xlfn.XLOOKUP(tbl_EcommerceSales[[#This Row],[Product_ID]], Product_Master!A:A, Product_Master!F:F)</f>
        <v>290</v>
      </c>
      <c r="Y4648" s="11">
        <f>tbl_EcommerceSales[[#This Row],[Net_Revenue]]-tbl_EcommerceSales[[#This Row],[Total_Cost]]</f>
        <v>261.64999999999998</v>
      </c>
      <c r="Z4648" s="9">
        <f>IFERROR(#REF!/tbl_EcommerceSales[[#This Row],[Total_Cost]], 0)</f>
        <v>0</v>
      </c>
      <c r="AA4648" t="str">
        <f>TEXT(tbl_EcommerceSales[[#This Row],[Order_Date]],"mmm")</f>
        <v>May</v>
      </c>
      <c r="AB4648">
        <f>YEAR(tbl_EcommerceSales[[#This Row],[Order_Date]])</f>
        <v>2026</v>
      </c>
      <c r="AC4648" t="str">
        <f>IF(tbl_EcommerceSales[[#This Row],[Age]]&lt;18,"Under 18",IF(tbl_EcommerceSales[[#This Row],[Age]]&lt;=25,"18-25",IF(tbl_EcommerceSales[[#This Row],[Age]]&lt;=35,"26-35",IF(tbl_EcommerceSales[[#This Row],[Age]]&lt;=45,"36-45",IF(tbl_EcommerceSales[[#This Row],[Age]]&lt;=55,"46-55","56+")))))</f>
        <v>18-25</v>
      </c>
    </row>
    <row r="4649" spans="1:29" x14ac:dyDescent="0.35">
      <c r="A4649" t="s">
        <v>6789</v>
      </c>
      <c r="B4649" s="7">
        <v>46164</v>
      </c>
      <c r="C4649" t="s">
        <v>660</v>
      </c>
      <c r="D4649" t="s">
        <v>116</v>
      </c>
      <c r="E4649" t="s">
        <v>25</v>
      </c>
      <c r="F4649">
        <v>26</v>
      </c>
      <c r="G4649" t="s">
        <v>270</v>
      </c>
      <c r="H4649" t="s">
        <v>72</v>
      </c>
      <c r="I4649" t="s">
        <v>117</v>
      </c>
      <c r="J4649" t="s">
        <v>118</v>
      </c>
      <c r="K4649" t="s">
        <v>82</v>
      </c>
      <c r="L4649" t="s">
        <v>119</v>
      </c>
      <c r="M4649">
        <v>1</v>
      </c>
      <c r="N4649" s="2">
        <v>3299</v>
      </c>
      <c r="O4649" s="3">
        <v>0.25</v>
      </c>
      <c r="P4649" s="2">
        <v>2100</v>
      </c>
      <c r="Q4649" t="s">
        <v>44</v>
      </c>
      <c r="R4649" t="s">
        <v>33</v>
      </c>
      <c r="S4649" t="s">
        <v>34</v>
      </c>
      <c r="T4649" s="4">
        <v>3</v>
      </c>
      <c r="U4649" s="11">
        <f t="shared" si="72"/>
        <v>3299</v>
      </c>
      <c r="V4649" s="11">
        <f>tbl_EcommerceSales[[#This Row],[Gross_Sales]]*tbl_EcommerceSales[[#This Row],[Discount]]</f>
        <v>824.75</v>
      </c>
      <c r="W4649" s="11">
        <f>tbl_EcommerceSales[[#This Row],[Gross_Sales]]-tbl_EcommerceSales[[#This Row],[Discount_Amount]]</f>
        <v>2474.25</v>
      </c>
      <c r="X4649" s="11">
        <f>tbl_EcommerceSales[[#This Row],[Quantity]] * _xlfn.XLOOKUP(tbl_EcommerceSales[[#This Row],[Product_ID]], Product_Master!A:A, Product_Master!F:F)</f>
        <v>2100</v>
      </c>
      <c r="Y4649" s="11">
        <f>tbl_EcommerceSales[[#This Row],[Net_Revenue]]-tbl_EcommerceSales[[#This Row],[Total_Cost]]</f>
        <v>374.25</v>
      </c>
      <c r="Z4649" s="9">
        <f>IFERROR(#REF!/tbl_EcommerceSales[[#This Row],[Total_Cost]], 0)</f>
        <v>0</v>
      </c>
      <c r="AA4649" t="str">
        <f>TEXT(tbl_EcommerceSales[[#This Row],[Order_Date]],"mmm")</f>
        <v>May</v>
      </c>
      <c r="AB4649">
        <f>YEAR(tbl_EcommerceSales[[#This Row],[Order_Date]])</f>
        <v>2026</v>
      </c>
      <c r="AC4649" t="str">
        <f>IF(tbl_EcommerceSales[[#This Row],[Age]]&lt;18,"Under 18",IF(tbl_EcommerceSales[[#This Row],[Age]]&lt;=25,"18-25",IF(tbl_EcommerceSales[[#This Row],[Age]]&lt;=35,"26-35",IF(tbl_EcommerceSales[[#This Row],[Age]]&lt;=45,"36-45",IF(tbl_EcommerceSales[[#This Row],[Age]]&lt;=55,"46-55","56+")))))</f>
        <v>26-35</v>
      </c>
    </row>
    <row r="4650" spans="1:29" x14ac:dyDescent="0.35">
      <c r="A4650" t="s">
        <v>6790</v>
      </c>
      <c r="B4650" s="7">
        <v>46164</v>
      </c>
      <c r="C4650" t="s">
        <v>3087</v>
      </c>
      <c r="D4650" t="s">
        <v>232</v>
      </c>
      <c r="E4650" t="s">
        <v>48</v>
      </c>
      <c r="F4650">
        <v>31</v>
      </c>
      <c r="G4650" t="s">
        <v>289</v>
      </c>
      <c r="H4650" t="s">
        <v>88</v>
      </c>
      <c r="I4650" t="s">
        <v>131</v>
      </c>
      <c r="J4650" t="s">
        <v>132</v>
      </c>
      <c r="K4650" t="s">
        <v>91</v>
      </c>
      <c r="L4650" t="s">
        <v>133</v>
      </c>
      <c r="M4650">
        <v>1</v>
      </c>
      <c r="N4650" s="2">
        <v>1299</v>
      </c>
      <c r="O4650" s="3">
        <v>0.05</v>
      </c>
      <c r="P4650" s="2">
        <v>610</v>
      </c>
      <c r="Q4650" t="s">
        <v>76</v>
      </c>
      <c r="R4650" t="s">
        <v>33</v>
      </c>
      <c r="S4650" t="s">
        <v>34</v>
      </c>
      <c r="T4650" s="4">
        <v>5</v>
      </c>
      <c r="U4650" s="11">
        <f t="shared" si="72"/>
        <v>1299</v>
      </c>
      <c r="V4650" s="11">
        <f>tbl_EcommerceSales[[#This Row],[Gross_Sales]]*tbl_EcommerceSales[[#This Row],[Discount]]</f>
        <v>64.95</v>
      </c>
      <c r="W4650" s="11">
        <f>tbl_EcommerceSales[[#This Row],[Gross_Sales]]-tbl_EcommerceSales[[#This Row],[Discount_Amount]]</f>
        <v>1234.05</v>
      </c>
      <c r="X4650" s="11">
        <f>tbl_EcommerceSales[[#This Row],[Quantity]] * _xlfn.XLOOKUP(tbl_EcommerceSales[[#This Row],[Product_ID]], Product_Master!A:A, Product_Master!F:F)</f>
        <v>610</v>
      </c>
      <c r="Y4650" s="11">
        <f>tbl_EcommerceSales[[#This Row],[Net_Revenue]]-tbl_EcommerceSales[[#This Row],[Total_Cost]]</f>
        <v>624.04999999999995</v>
      </c>
      <c r="Z4650" s="9">
        <f>IFERROR(#REF!/tbl_EcommerceSales[[#This Row],[Total_Cost]], 0)</f>
        <v>0</v>
      </c>
      <c r="AA4650" t="str">
        <f>TEXT(tbl_EcommerceSales[[#This Row],[Order_Date]],"mmm")</f>
        <v>May</v>
      </c>
      <c r="AB4650">
        <f>YEAR(tbl_EcommerceSales[[#This Row],[Order_Date]])</f>
        <v>2026</v>
      </c>
      <c r="AC4650" t="str">
        <f>IF(tbl_EcommerceSales[[#This Row],[Age]]&lt;18,"Under 18",IF(tbl_EcommerceSales[[#This Row],[Age]]&lt;=25,"18-25",IF(tbl_EcommerceSales[[#This Row],[Age]]&lt;=35,"26-35",IF(tbl_EcommerceSales[[#This Row],[Age]]&lt;=45,"36-45",IF(tbl_EcommerceSales[[#This Row],[Age]]&lt;=55,"46-55","56+")))))</f>
        <v>26-35</v>
      </c>
    </row>
    <row r="4651" spans="1:29" x14ac:dyDescent="0.35">
      <c r="A4651" t="s">
        <v>6791</v>
      </c>
      <c r="B4651" s="7">
        <v>46164</v>
      </c>
      <c r="C4651" t="s">
        <v>6792</v>
      </c>
      <c r="D4651" t="s">
        <v>24</v>
      </c>
      <c r="E4651" t="s">
        <v>25</v>
      </c>
      <c r="F4651">
        <v>34</v>
      </c>
      <c r="G4651" t="s">
        <v>211</v>
      </c>
      <c r="H4651" t="s">
        <v>72</v>
      </c>
      <c r="I4651" t="s">
        <v>349</v>
      </c>
      <c r="J4651" t="s">
        <v>350</v>
      </c>
      <c r="K4651" t="s">
        <v>82</v>
      </c>
      <c r="L4651" t="s">
        <v>238</v>
      </c>
      <c r="M4651">
        <v>1</v>
      </c>
      <c r="N4651" s="2">
        <v>1599</v>
      </c>
      <c r="O4651" s="3">
        <v>0.3</v>
      </c>
      <c r="P4651" s="2">
        <v>920</v>
      </c>
      <c r="Q4651" t="s">
        <v>32</v>
      </c>
      <c r="R4651" t="s">
        <v>33</v>
      </c>
      <c r="S4651" t="s">
        <v>34</v>
      </c>
      <c r="T4651" s="4">
        <v>5</v>
      </c>
      <c r="U4651" s="11">
        <f t="shared" si="72"/>
        <v>1599</v>
      </c>
      <c r="V4651" s="11">
        <f>tbl_EcommerceSales[[#This Row],[Gross_Sales]]*tbl_EcommerceSales[[#This Row],[Discount]]</f>
        <v>479.7</v>
      </c>
      <c r="W4651" s="11">
        <f>tbl_EcommerceSales[[#This Row],[Gross_Sales]]-tbl_EcommerceSales[[#This Row],[Discount_Amount]]</f>
        <v>1119.3</v>
      </c>
      <c r="X4651" s="11">
        <f>tbl_EcommerceSales[[#This Row],[Quantity]] * _xlfn.XLOOKUP(tbl_EcommerceSales[[#This Row],[Product_ID]], Product_Master!A:A, Product_Master!F:F)</f>
        <v>920</v>
      </c>
      <c r="Y4651" s="11">
        <f>tbl_EcommerceSales[[#This Row],[Net_Revenue]]-tbl_EcommerceSales[[#This Row],[Total_Cost]]</f>
        <v>199.29999999999995</v>
      </c>
      <c r="Z4651" s="9">
        <f>IFERROR(#REF!/tbl_EcommerceSales[[#This Row],[Total_Cost]], 0)</f>
        <v>0</v>
      </c>
      <c r="AA4651" t="str">
        <f>TEXT(tbl_EcommerceSales[[#This Row],[Order_Date]],"mmm")</f>
        <v>May</v>
      </c>
      <c r="AB4651">
        <f>YEAR(tbl_EcommerceSales[[#This Row],[Order_Date]])</f>
        <v>2026</v>
      </c>
      <c r="AC4651" t="str">
        <f>IF(tbl_EcommerceSales[[#This Row],[Age]]&lt;18,"Under 18",IF(tbl_EcommerceSales[[#This Row],[Age]]&lt;=25,"18-25",IF(tbl_EcommerceSales[[#This Row],[Age]]&lt;=35,"26-35",IF(tbl_EcommerceSales[[#This Row],[Age]]&lt;=45,"36-45",IF(tbl_EcommerceSales[[#This Row],[Age]]&lt;=55,"46-55","56+")))))</f>
        <v>26-35</v>
      </c>
    </row>
    <row r="4652" spans="1:29" x14ac:dyDescent="0.35">
      <c r="A4652" t="s">
        <v>6793</v>
      </c>
      <c r="B4652" s="7">
        <v>46164</v>
      </c>
      <c r="C4652" t="s">
        <v>969</v>
      </c>
      <c r="D4652" t="s">
        <v>151</v>
      </c>
      <c r="E4652" t="s">
        <v>25</v>
      </c>
      <c r="F4652">
        <v>24</v>
      </c>
      <c r="G4652" t="s">
        <v>289</v>
      </c>
      <c r="H4652" t="s">
        <v>88</v>
      </c>
      <c r="I4652" t="s">
        <v>89</v>
      </c>
      <c r="J4652" t="s">
        <v>90</v>
      </c>
      <c r="K4652" t="s">
        <v>91</v>
      </c>
      <c r="L4652" t="s">
        <v>92</v>
      </c>
      <c r="M4652">
        <v>3</v>
      </c>
      <c r="N4652" s="2">
        <v>599</v>
      </c>
      <c r="O4652" s="3">
        <v>0.15</v>
      </c>
      <c r="P4652" s="2">
        <v>780</v>
      </c>
      <c r="Q4652" t="s">
        <v>76</v>
      </c>
      <c r="R4652" t="s">
        <v>33</v>
      </c>
      <c r="S4652" t="s">
        <v>34</v>
      </c>
      <c r="T4652" s="4">
        <v>5</v>
      </c>
      <c r="U4652" s="11">
        <f t="shared" si="72"/>
        <v>1797</v>
      </c>
      <c r="V4652" s="11">
        <f>tbl_EcommerceSales[[#This Row],[Gross_Sales]]*tbl_EcommerceSales[[#This Row],[Discount]]</f>
        <v>269.55</v>
      </c>
      <c r="W4652" s="11">
        <f>tbl_EcommerceSales[[#This Row],[Gross_Sales]]-tbl_EcommerceSales[[#This Row],[Discount_Amount]]</f>
        <v>1527.45</v>
      </c>
      <c r="X4652" s="11">
        <f>tbl_EcommerceSales[[#This Row],[Quantity]] * _xlfn.XLOOKUP(tbl_EcommerceSales[[#This Row],[Product_ID]], Product_Master!A:A, Product_Master!F:F)</f>
        <v>780</v>
      </c>
      <c r="Y4652" s="11">
        <f>tbl_EcommerceSales[[#This Row],[Net_Revenue]]-tbl_EcommerceSales[[#This Row],[Total_Cost]]</f>
        <v>747.45</v>
      </c>
      <c r="Z4652" s="9">
        <f>IFERROR(#REF!/tbl_EcommerceSales[[#This Row],[Total_Cost]], 0)</f>
        <v>0</v>
      </c>
      <c r="AA4652" t="str">
        <f>TEXT(tbl_EcommerceSales[[#This Row],[Order_Date]],"mmm")</f>
        <v>May</v>
      </c>
      <c r="AB4652">
        <f>YEAR(tbl_EcommerceSales[[#This Row],[Order_Date]])</f>
        <v>2026</v>
      </c>
      <c r="AC4652" t="str">
        <f>IF(tbl_EcommerceSales[[#This Row],[Age]]&lt;18,"Under 18",IF(tbl_EcommerceSales[[#This Row],[Age]]&lt;=25,"18-25",IF(tbl_EcommerceSales[[#This Row],[Age]]&lt;=35,"26-35",IF(tbl_EcommerceSales[[#This Row],[Age]]&lt;=45,"36-45",IF(tbl_EcommerceSales[[#This Row],[Age]]&lt;=55,"46-55","56+")))))</f>
        <v>18-25</v>
      </c>
    </row>
    <row r="4653" spans="1:29" x14ac:dyDescent="0.35">
      <c r="A4653" t="s">
        <v>6794</v>
      </c>
      <c r="B4653" s="7">
        <v>46164</v>
      </c>
      <c r="C4653" t="s">
        <v>839</v>
      </c>
      <c r="D4653" t="s">
        <v>37</v>
      </c>
      <c r="E4653" t="s">
        <v>48</v>
      </c>
      <c r="F4653">
        <v>43</v>
      </c>
      <c r="G4653" t="s">
        <v>96</v>
      </c>
      <c r="H4653" t="s">
        <v>39</v>
      </c>
      <c r="I4653" t="s">
        <v>89</v>
      </c>
      <c r="J4653" t="s">
        <v>90</v>
      </c>
      <c r="K4653" t="s">
        <v>91</v>
      </c>
      <c r="L4653" t="s">
        <v>92</v>
      </c>
      <c r="M4653">
        <v>1</v>
      </c>
      <c r="N4653" s="2">
        <v>599</v>
      </c>
      <c r="O4653" s="3">
        <v>0</v>
      </c>
      <c r="P4653" s="2">
        <v>260</v>
      </c>
      <c r="Q4653" t="s">
        <v>32</v>
      </c>
      <c r="R4653" t="s">
        <v>33</v>
      </c>
      <c r="S4653" t="s">
        <v>34</v>
      </c>
      <c r="T4653" s="4">
        <v>5</v>
      </c>
      <c r="U4653" s="11">
        <f t="shared" si="72"/>
        <v>599</v>
      </c>
      <c r="V4653" s="11">
        <f>tbl_EcommerceSales[[#This Row],[Gross_Sales]]*tbl_EcommerceSales[[#This Row],[Discount]]</f>
        <v>0</v>
      </c>
      <c r="W4653" s="11">
        <f>tbl_EcommerceSales[[#This Row],[Gross_Sales]]-tbl_EcommerceSales[[#This Row],[Discount_Amount]]</f>
        <v>599</v>
      </c>
      <c r="X4653" s="11">
        <f>tbl_EcommerceSales[[#This Row],[Quantity]] * _xlfn.XLOOKUP(tbl_EcommerceSales[[#This Row],[Product_ID]], Product_Master!A:A, Product_Master!F:F)</f>
        <v>260</v>
      </c>
      <c r="Y4653" s="11">
        <f>tbl_EcommerceSales[[#This Row],[Net_Revenue]]-tbl_EcommerceSales[[#This Row],[Total_Cost]]</f>
        <v>339</v>
      </c>
      <c r="Z4653" s="9">
        <f>IFERROR(#REF!/tbl_EcommerceSales[[#This Row],[Total_Cost]], 0)</f>
        <v>0</v>
      </c>
      <c r="AA4653" t="str">
        <f>TEXT(tbl_EcommerceSales[[#This Row],[Order_Date]],"mmm")</f>
        <v>May</v>
      </c>
      <c r="AB4653">
        <f>YEAR(tbl_EcommerceSales[[#This Row],[Order_Date]])</f>
        <v>2026</v>
      </c>
      <c r="AC4653" t="str">
        <f>IF(tbl_EcommerceSales[[#This Row],[Age]]&lt;18,"Under 18",IF(tbl_EcommerceSales[[#This Row],[Age]]&lt;=25,"18-25",IF(tbl_EcommerceSales[[#This Row],[Age]]&lt;=35,"26-35",IF(tbl_EcommerceSales[[#This Row],[Age]]&lt;=45,"36-45",IF(tbl_EcommerceSales[[#This Row],[Age]]&lt;=55,"46-55","56+")))))</f>
        <v>36-45</v>
      </c>
    </row>
    <row r="4654" spans="1:29" x14ac:dyDescent="0.35">
      <c r="A4654" t="s">
        <v>6795</v>
      </c>
      <c r="B4654" s="7">
        <v>46165</v>
      </c>
      <c r="C4654" t="s">
        <v>6796</v>
      </c>
      <c r="D4654" t="s">
        <v>159</v>
      </c>
      <c r="E4654" t="s">
        <v>48</v>
      </c>
      <c r="F4654">
        <v>24</v>
      </c>
      <c r="G4654" t="s">
        <v>246</v>
      </c>
      <c r="H4654" t="s">
        <v>27</v>
      </c>
      <c r="I4654" t="s">
        <v>165</v>
      </c>
      <c r="J4654" t="s">
        <v>166</v>
      </c>
      <c r="K4654" t="s">
        <v>42</v>
      </c>
      <c r="L4654" t="s">
        <v>167</v>
      </c>
      <c r="M4654">
        <v>4</v>
      </c>
      <c r="N4654" s="2">
        <v>1799</v>
      </c>
      <c r="O4654" s="3">
        <v>0.05</v>
      </c>
      <c r="P4654" s="2">
        <v>3600</v>
      </c>
      <c r="Q4654" t="s">
        <v>123</v>
      </c>
      <c r="R4654" t="s">
        <v>33</v>
      </c>
      <c r="S4654" t="s">
        <v>34</v>
      </c>
      <c r="T4654" s="4">
        <v>5</v>
      </c>
      <c r="U4654" s="11">
        <f t="shared" si="72"/>
        <v>7196</v>
      </c>
      <c r="V4654" s="11">
        <f>tbl_EcommerceSales[[#This Row],[Gross_Sales]]*tbl_EcommerceSales[[#This Row],[Discount]]</f>
        <v>359.8</v>
      </c>
      <c r="W4654" s="11">
        <f>tbl_EcommerceSales[[#This Row],[Gross_Sales]]-tbl_EcommerceSales[[#This Row],[Discount_Amount]]</f>
        <v>6836.2</v>
      </c>
      <c r="X4654" s="11">
        <f>tbl_EcommerceSales[[#This Row],[Quantity]] * _xlfn.XLOOKUP(tbl_EcommerceSales[[#This Row],[Product_ID]], Product_Master!A:A, Product_Master!F:F)</f>
        <v>3600</v>
      </c>
      <c r="Y4654" s="11">
        <f>tbl_EcommerceSales[[#This Row],[Net_Revenue]]-tbl_EcommerceSales[[#This Row],[Total_Cost]]</f>
        <v>3236.2</v>
      </c>
      <c r="Z4654" s="9">
        <f>IFERROR(#REF!/tbl_EcommerceSales[[#This Row],[Total_Cost]], 0)</f>
        <v>0</v>
      </c>
      <c r="AA4654" t="str">
        <f>TEXT(tbl_EcommerceSales[[#This Row],[Order_Date]],"mmm")</f>
        <v>May</v>
      </c>
      <c r="AB4654">
        <f>YEAR(tbl_EcommerceSales[[#This Row],[Order_Date]])</f>
        <v>2026</v>
      </c>
      <c r="AC4654" t="str">
        <f>IF(tbl_EcommerceSales[[#This Row],[Age]]&lt;18,"Under 18",IF(tbl_EcommerceSales[[#This Row],[Age]]&lt;=25,"18-25",IF(tbl_EcommerceSales[[#This Row],[Age]]&lt;=35,"26-35",IF(tbl_EcommerceSales[[#This Row],[Age]]&lt;=45,"36-45",IF(tbl_EcommerceSales[[#This Row],[Age]]&lt;=55,"46-55","56+")))))</f>
        <v>18-25</v>
      </c>
    </row>
    <row r="4655" spans="1:29" x14ac:dyDescent="0.35">
      <c r="A4655" t="s">
        <v>6797</v>
      </c>
      <c r="B4655" s="7">
        <v>46165</v>
      </c>
      <c r="C4655" t="s">
        <v>2793</v>
      </c>
      <c r="D4655" t="s">
        <v>342</v>
      </c>
      <c r="E4655" t="s">
        <v>25</v>
      </c>
      <c r="F4655">
        <v>18</v>
      </c>
      <c r="G4655" t="s">
        <v>71</v>
      </c>
      <c r="H4655" t="s">
        <v>72</v>
      </c>
      <c r="I4655" t="s">
        <v>517</v>
      </c>
      <c r="J4655" t="s">
        <v>518</v>
      </c>
      <c r="K4655" t="s">
        <v>30</v>
      </c>
      <c r="L4655" t="s">
        <v>278</v>
      </c>
      <c r="M4655">
        <v>2</v>
      </c>
      <c r="N4655" s="2">
        <v>1299</v>
      </c>
      <c r="O4655" s="3">
        <v>0.25</v>
      </c>
      <c r="P4655" s="2">
        <v>1380</v>
      </c>
      <c r="Q4655" t="s">
        <v>123</v>
      </c>
      <c r="R4655" t="s">
        <v>33</v>
      </c>
      <c r="S4655" t="s">
        <v>57</v>
      </c>
      <c r="T4655" s="4">
        <v>5</v>
      </c>
      <c r="U4655" s="11">
        <f t="shared" si="72"/>
        <v>2598</v>
      </c>
      <c r="V4655" s="11">
        <f>tbl_EcommerceSales[[#This Row],[Gross_Sales]]*tbl_EcommerceSales[[#This Row],[Discount]]</f>
        <v>649.5</v>
      </c>
      <c r="W4655" s="11">
        <f>tbl_EcommerceSales[[#This Row],[Gross_Sales]]-tbl_EcommerceSales[[#This Row],[Discount_Amount]]</f>
        <v>1948.5</v>
      </c>
      <c r="X4655" s="11">
        <f>tbl_EcommerceSales[[#This Row],[Quantity]] * _xlfn.XLOOKUP(tbl_EcommerceSales[[#This Row],[Product_ID]], Product_Master!A:A, Product_Master!F:F)</f>
        <v>1380</v>
      </c>
      <c r="Y4655" s="11">
        <f>tbl_EcommerceSales[[#This Row],[Net_Revenue]]-tbl_EcommerceSales[[#This Row],[Total_Cost]]</f>
        <v>568.5</v>
      </c>
      <c r="Z4655" s="9">
        <f>IFERROR(#REF!/tbl_EcommerceSales[[#This Row],[Total_Cost]], 0)</f>
        <v>0</v>
      </c>
      <c r="AA4655" t="str">
        <f>TEXT(tbl_EcommerceSales[[#This Row],[Order_Date]],"mmm")</f>
        <v>May</v>
      </c>
      <c r="AB4655">
        <f>YEAR(tbl_EcommerceSales[[#This Row],[Order_Date]])</f>
        <v>2026</v>
      </c>
      <c r="AC4655" t="str">
        <f>IF(tbl_EcommerceSales[[#This Row],[Age]]&lt;18,"Under 18",IF(tbl_EcommerceSales[[#This Row],[Age]]&lt;=25,"18-25",IF(tbl_EcommerceSales[[#This Row],[Age]]&lt;=35,"26-35",IF(tbl_EcommerceSales[[#This Row],[Age]]&lt;=45,"36-45",IF(tbl_EcommerceSales[[#This Row],[Age]]&lt;=55,"46-55","56+")))))</f>
        <v>18-25</v>
      </c>
    </row>
    <row r="4656" spans="1:29" x14ac:dyDescent="0.35">
      <c r="A4656" t="s">
        <v>6798</v>
      </c>
      <c r="B4656" s="7">
        <v>46165</v>
      </c>
      <c r="C4656" t="s">
        <v>5767</v>
      </c>
      <c r="D4656" t="s">
        <v>235</v>
      </c>
      <c r="E4656" t="s">
        <v>25</v>
      </c>
      <c r="F4656">
        <v>36</v>
      </c>
      <c r="G4656" t="s">
        <v>171</v>
      </c>
      <c r="H4656" t="s">
        <v>39</v>
      </c>
      <c r="I4656" t="s">
        <v>89</v>
      </c>
      <c r="J4656" t="s">
        <v>90</v>
      </c>
      <c r="K4656" t="s">
        <v>91</v>
      </c>
      <c r="L4656" t="s">
        <v>92</v>
      </c>
      <c r="M4656">
        <v>2</v>
      </c>
      <c r="N4656" s="2">
        <v>599</v>
      </c>
      <c r="O4656" s="3">
        <v>0.2</v>
      </c>
      <c r="P4656" s="2">
        <v>520</v>
      </c>
      <c r="Q4656" t="s">
        <v>76</v>
      </c>
      <c r="R4656" t="s">
        <v>33</v>
      </c>
      <c r="S4656" t="s">
        <v>34</v>
      </c>
      <c r="T4656" s="4">
        <v>5</v>
      </c>
      <c r="U4656" s="11">
        <f t="shared" si="72"/>
        <v>1198</v>
      </c>
      <c r="V4656" s="11">
        <f>tbl_EcommerceSales[[#This Row],[Gross_Sales]]*tbl_EcommerceSales[[#This Row],[Discount]]</f>
        <v>239.60000000000002</v>
      </c>
      <c r="W4656" s="11">
        <f>tbl_EcommerceSales[[#This Row],[Gross_Sales]]-tbl_EcommerceSales[[#This Row],[Discount_Amount]]</f>
        <v>958.4</v>
      </c>
      <c r="X4656" s="11">
        <f>tbl_EcommerceSales[[#This Row],[Quantity]] * _xlfn.XLOOKUP(tbl_EcommerceSales[[#This Row],[Product_ID]], Product_Master!A:A, Product_Master!F:F)</f>
        <v>520</v>
      </c>
      <c r="Y4656" s="11">
        <f>tbl_EcommerceSales[[#This Row],[Net_Revenue]]-tbl_EcommerceSales[[#This Row],[Total_Cost]]</f>
        <v>438.4</v>
      </c>
      <c r="Z4656" s="9">
        <f>IFERROR(#REF!/tbl_EcommerceSales[[#This Row],[Total_Cost]], 0)</f>
        <v>0</v>
      </c>
      <c r="AA4656" t="str">
        <f>TEXT(tbl_EcommerceSales[[#This Row],[Order_Date]],"mmm")</f>
        <v>May</v>
      </c>
      <c r="AB4656">
        <f>YEAR(tbl_EcommerceSales[[#This Row],[Order_Date]])</f>
        <v>2026</v>
      </c>
      <c r="AC4656" t="str">
        <f>IF(tbl_EcommerceSales[[#This Row],[Age]]&lt;18,"Under 18",IF(tbl_EcommerceSales[[#This Row],[Age]]&lt;=25,"18-25",IF(tbl_EcommerceSales[[#This Row],[Age]]&lt;=35,"26-35",IF(tbl_EcommerceSales[[#This Row],[Age]]&lt;=45,"36-45",IF(tbl_EcommerceSales[[#This Row],[Age]]&lt;=55,"46-55","56+")))))</f>
        <v>36-45</v>
      </c>
    </row>
    <row r="4657" spans="1:29" x14ac:dyDescent="0.35">
      <c r="A4657" t="s">
        <v>6799</v>
      </c>
      <c r="B4657" s="7">
        <v>46165</v>
      </c>
      <c r="C4657" t="s">
        <v>1582</v>
      </c>
      <c r="D4657" t="s">
        <v>51</v>
      </c>
      <c r="E4657" t="s">
        <v>25</v>
      </c>
      <c r="F4657">
        <v>27</v>
      </c>
      <c r="G4657" t="s">
        <v>61</v>
      </c>
      <c r="H4657" t="s">
        <v>27</v>
      </c>
      <c r="I4657" t="s">
        <v>165</v>
      </c>
      <c r="J4657" t="s">
        <v>166</v>
      </c>
      <c r="K4657" t="s">
        <v>42</v>
      </c>
      <c r="L4657" t="s">
        <v>167</v>
      </c>
      <c r="M4657">
        <v>1</v>
      </c>
      <c r="N4657" s="2">
        <v>1799</v>
      </c>
      <c r="O4657" s="3">
        <v>0.1</v>
      </c>
      <c r="P4657" s="2">
        <v>900</v>
      </c>
      <c r="Q4657" t="s">
        <v>319</v>
      </c>
      <c r="R4657" t="s">
        <v>33</v>
      </c>
      <c r="S4657" t="s">
        <v>57</v>
      </c>
      <c r="T4657" s="4">
        <v>5</v>
      </c>
      <c r="U4657" s="11">
        <f t="shared" si="72"/>
        <v>1799</v>
      </c>
      <c r="V4657" s="11">
        <f>tbl_EcommerceSales[[#This Row],[Gross_Sales]]*tbl_EcommerceSales[[#This Row],[Discount]]</f>
        <v>179.9</v>
      </c>
      <c r="W4657" s="11">
        <f>tbl_EcommerceSales[[#This Row],[Gross_Sales]]-tbl_EcommerceSales[[#This Row],[Discount_Amount]]</f>
        <v>1619.1</v>
      </c>
      <c r="X4657" s="11">
        <f>tbl_EcommerceSales[[#This Row],[Quantity]] * _xlfn.XLOOKUP(tbl_EcommerceSales[[#This Row],[Product_ID]], Product_Master!A:A, Product_Master!F:F)</f>
        <v>900</v>
      </c>
      <c r="Y4657" s="11">
        <f>tbl_EcommerceSales[[#This Row],[Net_Revenue]]-tbl_EcommerceSales[[#This Row],[Total_Cost]]</f>
        <v>719.09999999999991</v>
      </c>
      <c r="Z4657" s="9">
        <f>IFERROR(#REF!/tbl_EcommerceSales[[#This Row],[Total_Cost]], 0)</f>
        <v>0</v>
      </c>
      <c r="AA4657" t="str">
        <f>TEXT(tbl_EcommerceSales[[#This Row],[Order_Date]],"mmm")</f>
        <v>May</v>
      </c>
      <c r="AB4657">
        <f>YEAR(tbl_EcommerceSales[[#This Row],[Order_Date]])</f>
        <v>2026</v>
      </c>
      <c r="AC4657" t="str">
        <f>IF(tbl_EcommerceSales[[#This Row],[Age]]&lt;18,"Under 18",IF(tbl_EcommerceSales[[#This Row],[Age]]&lt;=25,"18-25",IF(tbl_EcommerceSales[[#This Row],[Age]]&lt;=35,"26-35",IF(tbl_EcommerceSales[[#This Row],[Age]]&lt;=45,"36-45",IF(tbl_EcommerceSales[[#This Row],[Age]]&lt;=55,"46-55","56+")))))</f>
        <v>26-35</v>
      </c>
    </row>
    <row r="4658" spans="1:29" x14ac:dyDescent="0.35">
      <c r="A4658" t="s">
        <v>6800</v>
      </c>
      <c r="B4658" s="7">
        <v>46165</v>
      </c>
      <c r="C4658" t="s">
        <v>5024</v>
      </c>
      <c r="D4658" t="s">
        <v>170</v>
      </c>
      <c r="E4658" t="s">
        <v>48</v>
      </c>
      <c r="F4658">
        <v>49</v>
      </c>
      <c r="G4658" t="s">
        <v>289</v>
      </c>
      <c r="H4658" t="s">
        <v>88</v>
      </c>
      <c r="I4658" t="s">
        <v>53</v>
      </c>
      <c r="J4658" t="s">
        <v>54</v>
      </c>
      <c r="K4658" t="s">
        <v>55</v>
      </c>
      <c r="L4658" t="s">
        <v>56</v>
      </c>
      <c r="M4658">
        <v>3</v>
      </c>
      <c r="N4658" s="2">
        <v>799</v>
      </c>
      <c r="O4658" s="3">
        <v>0.05</v>
      </c>
      <c r="P4658" s="2">
        <v>1170</v>
      </c>
      <c r="Q4658" t="s">
        <v>123</v>
      </c>
      <c r="R4658" t="s">
        <v>33</v>
      </c>
      <c r="S4658" t="s">
        <v>34</v>
      </c>
      <c r="T4658" s="4">
        <v>3</v>
      </c>
      <c r="U4658" s="11">
        <f t="shared" si="72"/>
        <v>2397</v>
      </c>
      <c r="V4658" s="11">
        <f>tbl_EcommerceSales[[#This Row],[Gross_Sales]]*tbl_EcommerceSales[[#This Row],[Discount]]</f>
        <v>119.85000000000001</v>
      </c>
      <c r="W4658" s="11">
        <f>tbl_EcommerceSales[[#This Row],[Gross_Sales]]-tbl_EcommerceSales[[#This Row],[Discount_Amount]]</f>
        <v>2277.15</v>
      </c>
      <c r="X4658" s="11">
        <f>tbl_EcommerceSales[[#This Row],[Quantity]] * _xlfn.XLOOKUP(tbl_EcommerceSales[[#This Row],[Product_ID]], Product_Master!A:A, Product_Master!F:F)</f>
        <v>1170</v>
      </c>
      <c r="Y4658" s="11">
        <f>tbl_EcommerceSales[[#This Row],[Net_Revenue]]-tbl_EcommerceSales[[#This Row],[Total_Cost]]</f>
        <v>1107.1500000000001</v>
      </c>
      <c r="Z4658" s="9">
        <f>IFERROR(#REF!/tbl_EcommerceSales[[#This Row],[Total_Cost]], 0)</f>
        <v>0</v>
      </c>
      <c r="AA4658" t="str">
        <f>TEXT(tbl_EcommerceSales[[#This Row],[Order_Date]],"mmm")</f>
        <v>May</v>
      </c>
      <c r="AB4658">
        <f>YEAR(tbl_EcommerceSales[[#This Row],[Order_Date]])</f>
        <v>2026</v>
      </c>
      <c r="AC4658" t="str">
        <f>IF(tbl_EcommerceSales[[#This Row],[Age]]&lt;18,"Under 18",IF(tbl_EcommerceSales[[#This Row],[Age]]&lt;=25,"18-25",IF(tbl_EcommerceSales[[#This Row],[Age]]&lt;=35,"26-35",IF(tbl_EcommerceSales[[#This Row],[Age]]&lt;=45,"36-45",IF(tbl_EcommerceSales[[#This Row],[Age]]&lt;=55,"46-55","56+")))))</f>
        <v>46-55</v>
      </c>
    </row>
    <row r="4659" spans="1:29" x14ac:dyDescent="0.35">
      <c r="A4659" t="s">
        <v>6801</v>
      </c>
      <c r="B4659" s="7">
        <v>46165</v>
      </c>
      <c r="C4659" t="s">
        <v>6802</v>
      </c>
      <c r="D4659" t="s">
        <v>305</v>
      </c>
      <c r="E4659" t="s">
        <v>48</v>
      </c>
      <c r="F4659">
        <v>23</v>
      </c>
      <c r="G4659" t="s">
        <v>71</v>
      </c>
      <c r="H4659" t="s">
        <v>72</v>
      </c>
      <c r="I4659" t="s">
        <v>349</v>
      </c>
      <c r="J4659" t="s">
        <v>350</v>
      </c>
      <c r="K4659" t="s">
        <v>82</v>
      </c>
      <c r="L4659" t="s">
        <v>238</v>
      </c>
      <c r="M4659">
        <v>5</v>
      </c>
      <c r="N4659" s="2">
        <v>1599</v>
      </c>
      <c r="O4659" s="3">
        <v>0.15</v>
      </c>
      <c r="P4659" s="2">
        <v>4600</v>
      </c>
      <c r="Q4659" t="s">
        <v>123</v>
      </c>
      <c r="R4659" t="s">
        <v>33</v>
      </c>
      <c r="S4659" t="s">
        <v>57</v>
      </c>
      <c r="T4659" s="4">
        <v>5</v>
      </c>
      <c r="U4659" s="11">
        <f t="shared" si="72"/>
        <v>7995</v>
      </c>
      <c r="V4659" s="11">
        <f>tbl_EcommerceSales[[#This Row],[Gross_Sales]]*tbl_EcommerceSales[[#This Row],[Discount]]</f>
        <v>1199.25</v>
      </c>
      <c r="W4659" s="11">
        <f>tbl_EcommerceSales[[#This Row],[Gross_Sales]]-tbl_EcommerceSales[[#This Row],[Discount_Amount]]</f>
        <v>6795.75</v>
      </c>
      <c r="X4659" s="11">
        <f>tbl_EcommerceSales[[#This Row],[Quantity]] * _xlfn.XLOOKUP(tbl_EcommerceSales[[#This Row],[Product_ID]], Product_Master!A:A, Product_Master!F:F)</f>
        <v>4600</v>
      </c>
      <c r="Y4659" s="11">
        <f>tbl_EcommerceSales[[#This Row],[Net_Revenue]]-tbl_EcommerceSales[[#This Row],[Total_Cost]]</f>
        <v>2195.75</v>
      </c>
      <c r="Z4659" s="9">
        <f>IFERROR(#REF!/tbl_EcommerceSales[[#This Row],[Total_Cost]], 0)</f>
        <v>0</v>
      </c>
      <c r="AA4659" t="str">
        <f>TEXT(tbl_EcommerceSales[[#This Row],[Order_Date]],"mmm")</f>
        <v>May</v>
      </c>
      <c r="AB4659">
        <f>YEAR(tbl_EcommerceSales[[#This Row],[Order_Date]])</f>
        <v>2026</v>
      </c>
      <c r="AC4659" t="str">
        <f>IF(tbl_EcommerceSales[[#This Row],[Age]]&lt;18,"Under 18",IF(tbl_EcommerceSales[[#This Row],[Age]]&lt;=25,"18-25",IF(tbl_EcommerceSales[[#This Row],[Age]]&lt;=35,"26-35",IF(tbl_EcommerceSales[[#This Row],[Age]]&lt;=45,"36-45",IF(tbl_EcommerceSales[[#This Row],[Age]]&lt;=55,"46-55","56+")))))</f>
        <v>18-25</v>
      </c>
    </row>
    <row r="4660" spans="1:29" x14ac:dyDescent="0.35">
      <c r="A4660" t="s">
        <v>6803</v>
      </c>
      <c r="B4660" s="7">
        <v>46165</v>
      </c>
      <c r="C4660" t="s">
        <v>436</v>
      </c>
      <c r="D4660" t="s">
        <v>51</v>
      </c>
      <c r="E4660" t="s">
        <v>48</v>
      </c>
      <c r="F4660">
        <v>36</v>
      </c>
      <c r="G4660" t="s">
        <v>96</v>
      </c>
      <c r="H4660" t="s">
        <v>39</v>
      </c>
      <c r="I4660" t="s">
        <v>257</v>
      </c>
      <c r="J4660" t="s">
        <v>258</v>
      </c>
      <c r="K4660" t="s">
        <v>55</v>
      </c>
      <c r="L4660" t="s">
        <v>56</v>
      </c>
      <c r="M4660">
        <v>2</v>
      </c>
      <c r="N4660" s="2">
        <v>1999</v>
      </c>
      <c r="O4660" s="3">
        <v>0.25</v>
      </c>
      <c r="P4660" s="2">
        <v>2100</v>
      </c>
      <c r="Q4660" t="s">
        <v>32</v>
      </c>
      <c r="R4660" t="s">
        <v>93</v>
      </c>
      <c r="S4660" t="s">
        <v>57</v>
      </c>
      <c r="T4660" s="4">
        <v>5</v>
      </c>
      <c r="U4660" s="11">
        <f t="shared" si="72"/>
        <v>3998</v>
      </c>
      <c r="V4660" s="11">
        <f>tbl_EcommerceSales[[#This Row],[Gross_Sales]]*tbl_EcommerceSales[[#This Row],[Discount]]</f>
        <v>999.5</v>
      </c>
      <c r="W4660" s="11">
        <f>tbl_EcommerceSales[[#This Row],[Gross_Sales]]-tbl_EcommerceSales[[#This Row],[Discount_Amount]]</f>
        <v>2998.5</v>
      </c>
      <c r="X4660" s="11">
        <f>tbl_EcommerceSales[[#This Row],[Quantity]] * _xlfn.XLOOKUP(tbl_EcommerceSales[[#This Row],[Product_ID]], Product_Master!A:A, Product_Master!F:F)</f>
        <v>2100</v>
      </c>
      <c r="Y4660" s="11">
        <f>tbl_EcommerceSales[[#This Row],[Net_Revenue]]-tbl_EcommerceSales[[#This Row],[Total_Cost]]</f>
        <v>898.5</v>
      </c>
      <c r="Z4660" s="9">
        <f>IFERROR(#REF!/tbl_EcommerceSales[[#This Row],[Total_Cost]], 0)</f>
        <v>0</v>
      </c>
      <c r="AA4660" t="str">
        <f>TEXT(tbl_EcommerceSales[[#This Row],[Order_Date]],"mmm")</f>
        <v>May</v>
      </c>
      <c r="AB4660">
        <f>YEAR(tbl_EcommerceSales[[#This Row],[Order_Date]])</f>
        <v>2026</v>
      </c>
      <c r="AC4660" t="str">
        <f>IF(tbl_EcommerceSales[[#This Row],[Age]]&lt;18,"Under 18",IF(tbl_EcommerceSales[[#This Row],[Age]]&lt;=25,"18-25",IF(tbl_EcommerceSales[[#This Row],[Age]]&lt;=35,"26-35",IF(tbl_EcommerceSales[[#This Row],[Age]]&lt;=45,"36-45",IF(tbl_EcommerceSales[[#This Row],[Age]]&lt;=55,"46-55","56+")))))</f>
        <v>36-45</v>
      </c>
    </row>
    <row r="4661" spans="1:29" x14ac:dyDescent="0.35">
      <c r="A4661" t="s">
        <v>6804</v>
      </c>
      <c r="B4661" s="7">
        <v>46165</v>
      </c>
      <c r="C4661" t="s">
        <v>3327</v>
      </c>
      <c r="D4661" t="s">
        <v>79</v>
      </c>
      <c r="E4661" t="s">
        <v>48</v>
      </c>
      <c r="F4661">
        <v>20</v>
      </c>
      <c r="G4661" t="s">
        <v>155</v>
      </c>
      <c r="H4661" t="s">
        <v>88</v>
      </c>
      <c r="I4661" t="s">
        <v>89</v>
      </c>
      <c r="J4661" t="s">
        <v>90</v>
      </c>
      <c r="K4661" t="s">
        <v>91</v>
      </c>
      <c r="L4661" t="s">
        <v>92</v>
      </c>
      <c r="M4661">
        <v>3</v>
      </c>
      <c r="N4661" s="2">
        <v>599</v>
      </c>
      <c r="O4661" s="3">
        <v>0.05</v>
      </c>
      <c r="P4661" s="2">
        <v>780</v>
      </c>
      <c r="Q4661" t="s">
        <v>156</v>
      </c>
      <c r="R4661" t="s">
        <v>33</v>
      </c>
      <c r="S4661" t="s">
        <v>34</v>
      </c>
      <c r="T4661" s="4">
        <v>5</v>
      </c>
      <c r="U4661" s="11">
        <f t="shared" si="72"/>
        <v>1797</v>
      </c>
      <c r="V4661" s="11">
        <f>tbl_EcommerceSales[[#This Row],[Gross_Sales]]*tbl_EcommerceSales[[#This Row],[Discount]]</f>
        <v>89.850000000000009</v>
      </c>
      <c r="W4661" s="11">
        <f>tbl_EcommerceSales[[#This Row],[Gross_Sales]]-tbl_EcommerceSales[[#This Row],[Discount_Amount]]</f>
        <v>1707.15</v>
      </c>
      <c r="X4661" s="11">
        <f>tbl_EcommerceSales[[#This Row],[Quantity]] * _xlfn.XLOOKUP(tbl_EcommerceSales[[#This Row],[Product_ID]], Product_Master!A:A, Product_Master!F:F)</f>
        <v>780</v>
      </c>
      <c r="Y4661" s="11">
        <f>tbl_EcommerceSales[[#This Row],[Net_Revenue]]-tbl_EcommerceSales[[#This Row],[Total_Cost]]</f>
        <v>927.15000000000009</v>
      </c>
      <c r="Z4661" s="9">
        <f>IFERROR(#REF!/tbl_EcommerceSales[[#This Row],[Total_Cost]], 0)</f>
        <v>0</v>
      </c>
      <c r="AA4661" t="str">
        <f>TEXT(tbl_EcommerceSales[[#This Row],[Order_Date]],"mmm")</f>
        <v>May</v>
      </c>
      <c r="AB4661">
        <f>YEAR(tbl_EcommerceSales[[#This Row],[Order_Date]])</f>
        <v>2026</v>
      </c>
      <c r="AC4661" t="str">
        <f>IF(tbl_EcommerceSales[[#This Row],[Age]]&lt;18,"Under 18",IF(tbl_EcommerceSales[[#This Row],[Age]]&lt;=25,"18-25",IF(tbl_EcommerceSales[[#This Row],[Age]]&lt;=35,"26-35",IF(tbl_EcommerceSales[[#This Row],[Age]]&lt;=45,"36-45",IF(tbl_EcommerceSales[[#This Row],[Age]]&lt;=55,"46-55","56+")))))</f>
        <v>18-25</v>
      </c>
    </row>
    <row r="4662" spans="1:29" x14ac:dyDescent="0.35">
      <c r="A4662" t="s">
        <v>6805</v>
      </c>
      <c r="B4662" s="7">
        <v>46165</v>
      </c>
      <c r="C4662" t="s">
        <v>6806</v>
      </c>
      <c r="D4662" t="s">
        <v>116</v>
      </c>
      <c r="E4662" t="s">
        <v>48</v>
      </c>
      <c r="F4662">
        <v>28</v>
      </c>
      <c r="G4662" t="s">
        <v>186</v>
      </c>
      <c r="H4662" t="s">
        <v>72</v>
      </c>
      <c r="I4662" t="s">
        <v>165</v>
      </c>
      <c r="J4662" t="s">
        <v>166</v>
      </c>
      <c r="K4662" t="s">
        <v>42</v>
      </c>
      <c r="L4662" t="s">
        <v>167</v>
      </c>
      <c r="M4662">
        <v>1</v>
      </c>
      <c r="N4662" s="2">
        <v>1799</v>
      </c>
      <c r="O4662" s="3">
        <v>0</v>
      </c>
      <c r="P4662" s="2">
        <v>900</v>
      </c>
      <c r="Q4662" t="s">
        <v>156</v>
      </c>
      <c r="R4662" t="s">
        <v>33</v>
      </c>
      <c r="S4662" t="s">
        <v>34</v>
      </c>
      <c r="T4662" s="4">
        <v>1</v>
      </c>
      <c r="U4662" s="11">
        <f t="shared" si="72"/>
        <v>1799</v>
      </c>
      <c r="V4662" s="11">
        <f>tbl_EcommerceSales[[#This Row],[Gross_Sales]]*tbl_EcommerceSales[[#This Row],[Discount]]</f>
        <v>0</v>
      </c>
      <c r="W4662" s="11">
        <f>tbl_EcommerceSales[[#This Row],[Gross_Sales]]-tbl_EcommerceSales[[#This Row],[Discount_Amount]]</f>
        <v>1799</v>
      </c>
      <c r="X4662" s="11">
        <f>tbl_EcommerceSales[[#This Row],[Quantity]] * _xlfn.XLOOKUP(tbl_EcommerceSales[[#This Row],[Product_ID]], Product_Master!A:A, Product_Master!F:F)</f>
        <v>900</v>
      </c>
      <c r="Y4662" s="11">
        <f>tbl_EcommerceSales[[#This Row],[Net_Revenue]]-tbl_EcommerceSales[[#This Row],[Total_Cost]]</f>
        <v>899</v>
      </c>
      <c r="Z4662" s="9">
        <f>IFERROR(#REF!/tbl_EcommerceSales[[#This Row],[Total_Cost]], 0)</f>
        <v>0</v>
      </c>
      <c r="AA4662" t="str">
        <f>TEXT(tbl_EcommerceSales[[#This Row],[Order_Date]],"mmm")</f>
        <v>May</v>
      </c>
      <c r="AB4662">
        <f>YEAR(tbl_EcommerceSales[[#This Row],[Order_Date]])</f>
        <v>2026</v>
      </c>
      <c r="AC4662" t="str">
        <f>IF(tbl_EcommerceSales[[#This Row],[Age]]&lt;18,"Under 18",IF(tbl_EcommerceSales[[#This Row],[Age]]&lt;=25,"18-25",IF(tbl_EcommerceSales[[#This Row],[Age]]&lt;=35,"26-35",IF(tbl_EcommerceSales[[#This Row],[Age]]&lt;=45,"36-45",IF(tbl_EcommerceSales[[#This Row],[Age]]&lt;=55,"46-55","56+")))))</f>
        <v>26-35</v>
      </c>
    </row>
    <row r="4663" spans="1:29" x14ac:dyDescent="0.35">
      <c r="A4663" t="s">
        <v>6807</v>
      </c>
      <c r="B4663" s="7">
        <v>46165</v>
      </c>
      <c r="C4663" t="s">
        <v>6808</v>
      </c>
      <c r="D4663" t="s">
        <v>60</v>
      </c>
      <c r="E4663" t="s">
        <v>48</v>
      </c>
      <c r="F4663">
        <v>19</v>
      </c>
      <c r="G4663" t="s">
        <v>142</v>
      </c>
      <c r="H4663" t="s">
        <v>88</v>
      </c>
      <c r="I4663" t="s">
        <v>357</v>
      </c>
      <c r="J4663" t="s">
        <v>358</v>
      </c>
      <c r="K4663" t="s">
        <v>177</v>
      </c>
      <c r="L4663" t="s">
        <v>178</v>
      </c>
      <c r="M4663">
        <v>2</v>
      </c>
      <c r="N4663" s="2">
        <v>999</v>
      </c>
      <c r="O4663" s="3">
        <v>0.1</v>
      </c>
      <c r="P4663" s="2">
        <v>1040</v>
      </c>
      <c r="Q4663" t="s">
        <v>319</v>
      </c>
      <c r="R4663" t="s">
        <v>33</v>
      </c>
      <c r="S4663" t="s">
        <v>34</v>
      </c>
      <c r="T4663" s="4">
        <v>4</v>
      </c>
      <c r="U4663" s="11">
        <f t="shared" si="72"/>
        <v>1998</v>
      </c>
      <c r="V4663" s="11">
        <f>tbl_EcommerceSales[[#This Row],[Gross_Sales]]*tbl_EcommerceSales[[#This Row],[Discount]]</f>
        <v>199.8</v>
      </c>
      <c r="W4663" s="11">
        <f>tbl_EcommerceSales[[#This Row],[Gross_Sales]]-tbl_EcommerceSales[[#This Row],[Discount_Amount]]</f>
        <v>1798.2</v>
      </c>
      <c r="X4663" s="11">
        <f>tbl_EcommerceSales[[#This Row],[Quantity]] * _xlfn.XLOOKUP(tbl_EcommerceSales[[#This Row],[Product_ID]], Product_Master!A:A, Product_Master!F:F)</f>
        <v>1040</v>
      </c>
      <c r="Y4663" s="11">
        <f>tbl_EcommerceSales[[#This Row],[Net_Revenue]]-tbl_EcommerceSales[[#This Row],[Total_Cost]]</f>
        <v>758.2</v>
      </c>
      <c r="Z4663" s="9">
        <f>IFERROR(#REF!/tbl_EcommerceSales[[#This Row],[Total_Cost]], 0)</f>
        <v>0</v>
      </c>
      <c r="AA4663" t="str">
        <f>TEXT(tbl_EcommerceSales[[#This Row],[Order_Date]],"mmm")</f>
        <v>May</v>
      </c>
      <c r="AB4663">
        <f>YEAR(tbl_EcommerceSales[[#This Row],[Order_Date]])</f>
        <v>2026</v>
      </c>
      <c r="AC4663" t="str">
        <f>IF(tbl_EcommerceSales[[#This Row],[Age]]&lt;18,"Under 18",IF(tbl_EcommerceSales[[#This Row],[Age]]&lt;=25,"18-25",IF(tbl_EcommerceSales[[#This Row],[Age]]&lt;=35,"26-35",IF(tbl_EcommerceSales[[#This Row],[Age]]&lt;=45,"36-45",IF(tbl_EcommerceSales[[#This Row],[Age]]&lt;=55,"46-55","56+")))))</f>
        <v>18-25</v>
      </c>
    </row>
    <row r="4664" spans="1:29" x14ac:dyDescent="0.35">
      <c r="A4664" t="s">
        <v>6809</v>
      </c>
      <c r="B4664" s="7">
        <v>46165</v>
      </c>
      <c r="C4664" t="s">
        <v>2364</v>
      </c>
      <c r="D4664" t="s">
        <v>66</v>
      </c>
      <c r="E4664" t="s">
        <v>25</v>
      </c>
      <c r="F4664">
        <v>22</v>
      </c>
      <c r="G4664" t="s">
        <v>289</v>
      </c>
      <c r="H4664" t="s">
        <v>88</v>
      </c>
      <c r="I4664" t="s">
        <v>236</v>
      </c>
      <c r="J4664" t="s">
        <v>237</v>
      </c>
      <c r="K4664" t="s">
        <v>82</v>
      </c>
      <c r="L4664" t="s">
        <v>238</v>
      </c>
      <c r="M4664">
        <v>1</v>
      </c>
      <c r="N4664" s="2">
        <v>899</v>
      </c>
      <c r="O4664" s="3">
        <v>0.15</v>
      </c>
      <c r="P4664" s="2">
        <v>480</v>
      </c>
      <c r="Q4664" t="s">
        <v>32</v>
      </c>
      <c r="R4664" t="s">
        <v>33</v>
      </c>
      <c r="S4664" t="s">
        <v>57</v>
      </c>
      <c r="T4664" s="4">
        <v>4</v>
      </c>
      <c r="U4664" s="11">
        <f t="shared" si="72"/>
        <v>899</v>
      </c>
      <c r="V4664" s="11">
        <f>tbl_EcommerceSales[[#This Row],[Gross_Sales]]*tbl_EcommerceSales[[#This Row],[Discount]]</f>
        <v>134.85</v>
      </c>
      <c r="W4664" s="11">
        <f>tbl_EcommerceSales[[#This Row],[Gross_Sales]]-tbl_EcommerceSales[[#This Row],[Discount_Amount]]</f>
        <v>764.15</v>
      </c>
      <c r="X4664" s="11">
        <f>tbl_EcommerceSales[[#This Row],[Quantity]] * _xlfn.XLOOKUP(tbl_EcommerceSales[[#This Row],[Product_ID]], Product_Master!A:A, Product_Master!F:F)</f>
        <v>480</v>
      </c>
      <c r="Y4664" s="11">
        <f>tbl_EcommerceSales[[#This Row],[Net_Revenue]]-tbl_EcommerceSales[[#This Row],[Total_Cost]]</f>
        <v>284.14999999999998</v>
      </c>
      <c r="Z4664" s="9">
        <f>IFERROR(#REF!/tbl_EcommerceSales[[#This Row],[Total_Cost]], 0)</f>
        <v>0</v>
      </c>
      <c r="AA4664" t="str">
        <f>TEXT(tbl_EcommerceSales[[#This Row],[Order_Date]],"mmm")</f>
        <v>May</v>
      </c>
      <c r="AB4664">
        <f>YEAR(tbl_EcommerceSales[[#This Row],[Order_Date]])</f>
        <v>2026</v>
      </c>
      <c r="AC4664" t="str">
        <f>IF(tbl_EcommerceSales[[#This Row],[Age]]&lt;18,"Under 18",IF(tbl_EcommerceSales[[#This Row],[Age]]&lt;=25,"18-25",IF(tbl_EcommerceSales[[#This Row],[Age]]&lt;=35,"26-35",IF(tbl_EcommerceSales[[#This Row],[Age]]&lt;=45,"36-45",IF(tbl_EcommerceSales[[#This Row],[Age]]&lt;=55,"46-55","56+")))))</f>
        <v>18-25</v>
      </c>
    </row>
    <row r="4665" spans="1:29" x14ac:dyDescent="0.35">
      <c r="A4665" t="s">
        <v>6810</v>
      </c>
      <c r="B4665" s="7">
        <v>46165</v>
      </c>
      <c r="C4665" t="s">
        <v>2713</v>
      </c>
      <c r="D4665" t="s">
        <v>189</v>
      </c>
      <c r="E4665" t="s">
        <v>48</v>
      </c>
      <c r="F4665">
        <v>47</v>
      </c>
      <c r="G4665" t="s">
        <v>211</v>
      </c>
      <c r="H4665" t="s">
        <v>72</v>
      </c>
      <c r="I4665" t="s">
        <v>349</v>
      </c>
      <c r="J4665" t="s">
        <v>350</v>
      </c>
      <c r="K4665" t="s">
        <v>82</v>
      </c>
      <c r="L4665" t="s">
        <v>238</v>
      </c>
      <c r="M4665">
        <v>1</v>
      </c>
      <c r="N4665" s="2">
        <v>1599</v>
      </c>
      <c r="O4665" s="3">
        <v>0.3</v>
      </c>
      <c r="P4665" s="2">
        <v>920</v>
      </c>
      <c r="Q4665" t="s">
        <v>32</v>
      </c>
      <c r="R4665" t="s">
        <v>33</v>
      </c>
      <c r="S4665" t="s">
        <v>57</v>
      </c>
      <c r="T4665" s="4">
        <v>5</v>
      </c>
      <c r="U4665" s="11">
        <f t="shared" si="72"/>
        <v>1599</v>
      </c>
      <c r="V4665" s="11">
        <f>tbl_EcommerceSales[[#This Row],[Gross_Sales]]*tbl_EcommerceSales[[#This Row],[Discount]]</f>
        <v>479.7</v>
      </c>
      <c r="W4665" s="11">
        <f>tbl_EcommerceSales[[#This Row],[Gross_Sales]]-tbl_EcommerceSales[[#This Row],[Discount_Amount]]</f>
        <v>1119.3</v>
      </c>
      <c r="X4665" s="11">
        <f>tbl_EcommerceSales[[#This Row],[Quantity]] * _xlfn.XLOOKUP(tbl_EcommerceSales[[#This Row],[Product_ID]], Product_Master!A:A, Product_Master!F:F)</f>
        <v>920</v>
      </c>
      <c r="Y4665" s="11">
        <f>tbl_EcommerceSales[[#This Row],[Net_Revenue]]-tbl_EcommerceSales[[#This Row],[Total_Cost]]</f>
        <v>199.29999999999995</v>
      </c>
      <c r="Z4665" s="9">
        <f>IFERROR(#REF!/tbl_EcommerceSales[[#This Row],[Total_Cost]], 0)</f>
        <v>0</v>
      </c>
      <c r="AA4665" t="str">
        <f>TEXT(tbl_EcommerceSales[[#This Row],[Order_Date]],"mmm")</f>
        <v>May</v>
      </c>
      <c r="AB4665">
        <f>YEAR(tbl_EcommerceSales[[#This Row],[Order_Date]])</f>
        <v>2026</v>
      </c>
      <c r="AC4665" t="str">
        <f>IF(tbl_EcommerceSales[[#This Row],[Age]]&lt;18,"Under 18",IF(tbl_EcommerceSales[[#This Row],[Age]]&lt;=25,"18-25",IF(tbl_EcommerceSales[[#This Row],[Age]]&lt;=35,"26-35",IF(tbl_EcommerceSales[[#This Row],[Age]]&lt;=45,"36-45",IF(tbl_EcommerceSales[[#This Row],[Age]]&lt;=55,"46-55","56+")))))</f>
        <v>46-55</v>
      </c>
    </row>
    <row r="4666" spans="1:29" x14ac:dyDescent="0.35">
      <c r="A4666" t="s">
        <v>6811</v>
      </c>
      <c r="B4666" s="7">
        <v>46166</v>
      </c>
      <c r="C4666" t="s">
        <v>2053</v>
      </c>
      <c r="D4666" t="s">
        <v>151</v>
      </c>
      <c r="E4666" t="s">
        <v>25</v>
      </c>
      <c r="F4666">
        <v>21</v>
      </c>
      <c r="G4666" t="s">
        <v>71</v>
      </c>
      <c r="H4666" t="s">
        <v>72</v>
      </c>
      <c r="I4666" t="s">
        <v>126</v>
      </c>
      <c r="J4666" t="s">
        <v>127</v>
      </c>
      <c r="K4666" t="s">
        <v>82</v>
      </c>
      <c r="L4666" t="s">
        <v>83</v>
      </c>
      <c r="M4666">
        <v>1</v>
      </c>
      <c r="N4666" s="2">
        <v>1899</v>
      </c>
      <c r="O4666" s="3">
        <v>0.25</v>
      </c>
      <c r="P4666" s="2">
        <v>1120</v>
      </c>
      <c r="Q4666" t="s">
        <v>32</v>
      </c>
      <c r="R4666" t="s">
        <v>33</v>
      </c>
      <c r="S4666" t="s">
        <v>57</v>
      </c>
      <c r="T4666" s="4">
        <v>5</v>
      </c>
      <c r="U4666" s="11">
        <f t="shared" si="72"/>
        <v>1899</v>
      </c>
      <c r="V4666" s="11">
        <f>tbl_EcommerceSales[[#This Row],[Gross_Sales]]*tbl_EcommerceSales[[#This Row],[Discount]]</f>
        <v>474.75</v>
      </c>
      <c r="W4666" s="11">
        <f>tbl_EcommerceSales[[#This Row],[Gross_Sales]]-tbl_EcommerceSales[[#This Row],[Discount_Amount]]</f>
        <v>1424.25</v>
      </c>
      <c r="X4666" s="11">
        <f>tbl_EcommerceSales[[#This Row],[Quantity]] * _xlfn.XLOOKUP(tbl_EcommerceSales[[#This Row],[Product_ID]], Product_Master!A:A, Product_Master!F:F)</f>
        <v>1120</v>
      </c>
      <c r="Y4666" s="11">
        <f>tbl_EcommerceSales[[#This Row],[Net_Revenue]]-tbl_EcommerceSales[[#This Row],[Total_Cost]]</f>
        <v>304.25</v>
      </c>
      <c r="Z4666" s="9">
        <f>IFERROR(#REF!/tbl_EcommerceSales[[#This Row],[Total_Cost]], 0)</f>
        <v>0</v>
      </c>
      <c r="AA4666" t="str">
        <f>TEXT(tbl_EcommerceSales[[#This Row],[Order_Date]],"mmm")</f>
        <v>May</v>
      </c>
      <c r="AB4666">
        <f>YEAR(tbl_EcommerceSales[[#This Row],[Order_Date]])</f>
        <v>2026</v>
      </c>
      <c r="AC4666" t="str">
        <f>IF(tbl_EcommerceSales[[#This Row],[Age]]&lt;18,"Under 18",IF(tbl_EcommerceSales[[#This Row],[Age]]&lt;=25,"18-25",IF(tbl_EcommerceSales[[#This Row],[Age]]&lt;=35,"26-35",IF(tbl_EcommerceSales[[#This Row],[Age]]&lt;=45,"36-45",IF(tbl_EcommerceSales[[#This Row],[Age]]&lt;=55,"46-55","56+")))))</f>
        <v>18-25</v>
      </c>
    </row>
    <row r="4667" spans="1:29" x14ac:dyDescent="0.35">
      <c r="A4667" t="s">
        <v>6812</v>
      </c>
      <c r="B4667" s="7">
        <v>46166</v>
      </c>
      <c r="C4667" t="s">
        <v>4217</v>
      </c>
      <c r="D4667" t="s">
        <v>235</v>
      </c>
      <c r="E4667" t="s">
        <v>48</v>
      </c>
      <c r="F4667">
        <v>34</v>
      </c>
      <c r="G4667" t="s">
        <v>142</v>
      </c>
      <c r="H4667" t="s">
        <v>88</v>
      </c>
      <c r="I4667" t="s">
        <v>53</v>
      </c>
      <c r="J4667" t="s">
        <v>54</v>
      </c>
      <c r="K4667" t="s">
        <v>55</v>
      </c>
      <c r="L4667" t="s">
        <v>56</v>
      </c>
      <c r="M4667">
        <v>2</v>
      </c>
      <c r="N4667" s="2">
        <v>799</v>
      </c>
      <c r="O4667" s="3">
        <v>0.05</v>
      </c>
      <c r="P4667" s="2">
        <v>780</v>
      </c>
      <c r="Q4667" t="s">
        <v>123</v>
      </c>
      <c r="R4667" t="s">
        <v>33</v>
      </c>
      <c r="S4667" t="s">
        <v>57</v>
      </c>
      <c r="T4667" s="4">
        <v>5</v>
      </c>
      <c r="U4667" s="11">
        <f t="shared" si="72"/>
        <v>1598</v>
      </c>
      <c r="V4667" s="11">
        <f>tbl_EcommerceSales[[#This Row],[Gross_Sales]]*tbl_EcommerceSales[[#This Row],[Discount]]</f>
        <v>79.900000000000006</v>
      </c>
      <c r="W4667" s="11">
        <f>tbl_EcommerceSales[[#This Row],[Gross_Sales]]-tbl_EcommerceSales[[#This Row],[Discount_Amount]]</f>
        <v>1518.1</v>
      </c>
      <c r="X4667" s="11">
        <f>tbl_EcommerceSales[[#This Row],[Quantity]] * _xlfn.XLOOKUP(tbl_EcommerceSales[[#This Row],[Product_ID]], Product_Master!A:A, Product_Master!F:F)</f>
        <v>780</v>
      </c>
      <c r="Y4667" s="11">
        <f>tbl_EcommerceSales[[#This Row],[Net_Revenue]]-tbl_EcommerceSales[[#This Row],[Total_Cost]]</f>
        <v>738.09999999999991</v>
      </c>
      <c r="Z4667" s="9">
        <f>IFERROR(#REF!/tbl_EcommerceSales[[#This Row],[Total_Cost]], 0)</f>
        <v>0</v>
      </c>
      <c r="AA4667" t="str">
        <f>TEXT(tbl_EcommerceSales[[#This Row],[Order_Date]],"mmm")</f>
        <v>May</v>
      </c>
      <c r="AB4667">
        <f>YEAR(tbl_EcommerceSales[[#This Row],[Order_Date]])</f>
        <v>2026</v>
      </c>
      <c r="AC4667" t="str">
        <f>IF(tbl_EcommerceSales[[#This Row],[Age]]&lt;18,"Under 18",IF(tbl_EcommerceSales[[#This Row],[Age]]&lt;=25,"18-25",IF(tbl_EcommerceSales[[#This Row],[Age]]&lt;=35,"26-35",IF(tbl_EcommerceSales[[#This Row],[Age]]&lt;=45,"36-45",IF(tbl_EcommerceSales[[#This Row],[Age]]&lt;=55,"46-55","56+")))))</f>
        <v>26-35</v>
      </c>
    </row>
    <row r="4668" spans="1:29" x14ac:dyDescent="0.35">
      <c r="A4668" t="s">
        <v>6813</v>
      </c>
      <c r="B4668" s="7">
        <v>46166</v>
      </c>
      <c r="C4668" t="s">
        <v>852</v>
      </c>
      <c r="D4668" t="s">
        <v>305</v>
      </c>
      <c r="E4668" t="s">
        <v>48</v>
      </c>
      <c r="F4668">
        <v>45</v>
      </c>
      <c r="G4668" t="s">
        <v>152</v>
      </c>
      <c r="H4668" t="s">
        <v>72</v>
      </c>
      <c r="I4668" t="s">
        <v>290</v>
      </c>
      <c r="J4668" t="s">
        <v>291</v>
      </c>
      <c r="K4668" t="s">
        <v>30</v>
      </c>
      <c r="L4668" t="s">
        <v>31</v>
      </c>
      <c r="M4668">
        <v>2</v>
      </c>
      <c r="N4668" s="2">
        <v>3499</v>
      </c>
      <c r="O4668" s="3">
        <v>0.2</v>
      </c>
      <c r="P4668" s="2">
        <v>4500</v>
      </c>
      <c r="Q4668" t="s">
        <v>76</v>
      </c>
      <c r="R4668" t="s">
        <v>162</v>
      </c>
      <c r="S4668" t="s">
        <v>57</v>
      </c>
      <c r="T4668" s="4"/>
      <c r="U4668" s="11">
        <f t="shared" si="72"/>
        <v>6998</v>
      </c>
      <c r="V4668" s="11">
        <f>tbl_EcommerceSales[[#This Row],[Gross_Sales]]*tbl_EcommerceSales[[#This Row],[Discount]]</f>
        <v>1399.6000000000001</v>
      </c>
      <c r="W4668" s="11">
        <f>tbl_EcommerceSales[[#This Row],[Gross_Sales]]-tbl_EcommerceSales[[#This Row],[Discount_Amount]]</f>
        <v>5598.4</v>
      </c>
      <c r="X4668" s="11">
        <f>tbl_EcommerceSales[[#This Row],[Quantity]] * _xlfn.XLOOKUP(tbl_EcommerceSales[[#This Row],[Product_ID]], Product_Master!A:A, Product_Master!F:F)</f>
        <v>4500</v>
      </c>
      <c r="Y4668" s="11">
        <f>tbl_EcommerceSales[[#This Row],[Net_Revenue]]-tbl_EcommerceSales[[#This Row],[Total_Cost]]</f>
        <v>1098.3999999999996</v>
      </c>
      <c r="Z4668" s="9">
        <f>IFERROR(#REF!/tbl_EcommerceSales[[#This Row],[Total_Cost]], 0)</f>
        <v>0</v>
      </c>
      <c r="AA4668" t="str">
        <f>TEXT(tbl_EcommerceSales[[#This Row],[Order_Date]],"mmm")</f>
        <v>May</v>
      </c>
      <c r="AB4668">
        <f>YEAR(tbl_EcommerceSales[[#This Row],[Order_Date]])</f>
        <v>2026</v>
      </c>
      <c r="AC4668" t="str">
        <f>IF(tbl_EcommerceSales[[#This Row],[Age]]&lt;18,"Under 18",IF(tbl_EcommerceSales[[#This Row],[Age]]&lt;=25,"18-25",IF(tbl_EcommerceSales[[#This Row],[Age]]&lt;=35,"26-35",IF(tbl_EcommerceSales[[#This Row],[Age]]&lt;=45,"36-45",IF(tbl_EcommerceSales[[#This Row],[Age]]&lt;=55,"46-55","56+")))))</f>
        <v>36-45</v>
      </c>
    </row>
    <row r="4669" spans="1:29" x14ac:dyDescent="0.35">
      <c r="A4669" t="s">
        <v>6814</v>
      </c>
      <c r="B4669" s="7">
        <v>46166</v>
      </c>
      <c r="C4669" t="s">
        <v>3647</v>
      </c>
      <c r="D4669" t="s">
        <v>66</v>
      </c>
      <c r="E4669" t="s">
        <v>25</v>
      </c>
      <c r="F4669">
        <v>40</v>
      </c>
      <c r="G4669" t="s">
        <v>152</v>
      </c>
      <c r="H4669" t="s">
        <v>72</v>
      </c>
      <c r="I4669" t="s">
        <v>73</v>
      </c>
      <c r="J4669" t="s">
        <v>74</v>
      </c>
      <c r="K4669" t="s">
        <v>55</v>
      </c>
      <c r="L4669" t="s">
        <v>75</v>
      </c>
      <c r="M4669">
        <v>1</v>
      </c>
      <c r="N4669" s="2">
        <v>2899</v>
      </c>
      <c r="O4669" s="3">
        <v>0.05</v>
      </c>
      <c r="P4669" s="2">
        <v>1700</v>
      </c>
      <c r="Q4669" t="s">
        <v>123</v>
      </c>
      <c r="R4669" t="s">
        <v>33</v>
      </c>
      <c r="S4669" t="s">
        <v>57</v>
      </c>
      <c r="T4669" s="4">
        <v>3</v>
      </c>
      <c r="U4669" s="11">
        <f t="shared" si="72"/>
        <v>2899</v>
      </c>
      <c r="V4669" s="11">
        <f>tbl_EcommerceSales[[#This Row],[Gross_Sales]]*tbl_EcommerceSales[[#This Row],[Discount]]</f>
        <v>144.95000000000002</v>
      </c>
      <c r="W4669" s="11">
        <f>tbl_EcommerceSales[[#This Row],[Gross_Sales]]-tbl_EcommerceSales[[#This Row],[Discount_Amount]]</f>
        <v>2754.05</v>
      </c>
      <c r="X4669" s="11">
        <f>tbl_EcommerceSales[[#This Row],[Quantity]] * _xlfn.XLOOKUP(tbl_EcommerceSales[[#This Row],[Product_ID]], Product_Master!A:A, Product_Master!F:F)</f>
        <v>1700</v>
      </c>
      <c r="Y4669" s="11">
        <f>tbl_EcommerceSales[[#This Row],[Net_Revenue]]-tbl_EcommerceSales[[#This Row],[Total_Cost]]</f>
        <v>1054.0500000000002</v>
      </c>
      <c r="Z4669" s="9">
        <f>IFERROR(#REF!/tbl_EcommerceSales[[#This Row],[Total_Cost]], 0)</f>
        <v>0</v>
      </c>
      <c r="AA4669" t="str">
        <f>TEXT(tbl_EcommerceSales[[#This Row],[Order_Date]],"mmm")</f>
        <v>May</v>
      </c>
      <c r="AB4669">
        <f>YEAR(tbl_EcommerceSales[[#This Row],[Order_Date]])</f>
        <v>2026</v>
      </c>
      <c r="AC4669" t="str">
        <f>IF(tbl_EcommerceSales[[#This Row],[Age]]&lt;18,"Under 18",IF(tbl_EcommerceSales[[#This Row],[Age]]&lt;=25,"18-25",IF(tbl_EcommerceSales[[#This Row],[Age]]&lt;=35,"26-35",IF(tbl_EcommerceSales[[#This Row],[Age]]&lt;=45,"36-45",IF(tbl_EcommerceSales[[#This Row],[Age]]&lt;=55,"46-55","56+")))))</f>
        <v>36-45</v>
      </c>
    </row>
    <row r="4670" spans="1:29" x14ac:dyDescent="0.35">
      <c r="A4670" t="s">
        <v>6815</v>
      </c>
      <c r="B4670" s="7">
        <v>46166</v>
      </c>
      <c r="C4670" t="s">
        <v>5797</v>
      </c>
      <c r="D4670" t="s">
        <v>216</v>
      </c>
      <c r="E4670" t="s">
        <v>48</v>
      </c>
      <c r="F4670">
        <v>35</v>
      </c>
      <c r="G4670" t="s">
        <v>192</v>
      </c>
      <c r="H4670" t="s">
        <v>27</v>
      </c>
      <c r="I4670" t="s">
        <v>28</v>
      </c>
      <c r="J4670" t="s">
        <v>29</v>
      </c>
      <c r="K4670" t="s">
        <v>30</v>
      </c>
      <c r="L4670" t="s">
        <v>31</v>
      </c>
      <c r="M4670">
        <v>3</v>
      </c>
      <c r="N4670" s="2">
        <v>5999</v>
      </c>
      <c r="O4670" s="3">
        <v>0.15</v>
      </c>
      <c r="P4670" s="2">
        <v>11700</v>
      </c>
      <c r="Q4670" t="s">
        <v>156</v>
      </c>
      <c r="R4670" t="s">
        <v>33</v>
      </c>
      <c r="S4670" t="s">
        <v>34</v>
      </c>
      <c r="T4670" s="4">
        <v>4</v>
      </c>
      <c r="U4670" s="11">
        <f t="shared" si="72"/>
        <v>17997</v>
      </c>
      <c r="V4670" s="11">
        <f>tbl_EcommerceSales[[#This Row],[Gross_Sales]]*tbl_EcommerceSales[[#This Row],[Discount]]</f>
        <v>2699.5499999999997</v>
      </c>
      <c r="W4670" s="11">
        <f>tbl_EcommerceSales[[#This Row],[Gross_Sales]]-tbl_EcommerceSales[[#This Row],[Discount_Amount]]</f>
        <v>15297.45</v>
      </c>
      <c r="X4670" s="11">
        <f>tbl_EcommerceSales[[#This Row],[Quantity]] * _xlfn.XLOOKUP(tbl_EcommerceSales[[#This Row],[Product_ID]], Product_Master!A:A, Product_Master!F:F)</f>
        <v>11700</v>
      </c>
      <c r="Y4670" s="11">
        <f>tbl_EcommerceSales[[#This Row],[Net_Revenue]]-tbl_EcommerceSales[[#This Row],[Total_Cost]]</f>
        <v>3597.4500000000007</v>
      </c>
      <c r="Z4670" s="9">
        <f>IFERROR(#REF!/tbl_EcommerceSales[[#This Row],[Total_Cost]], 0)</f>
        <v>0</v>
      </c>
      <c r="AA4670" t="str">
        <f>TEXT(tbl_EcommerceSales[[#This Row],[Order_Date]],"mmm")</f>
        <v>May</v>
      </c>
      <c r="AB4670">
        <f>YEAR(tbl_EcommerceSales[[#This Row],[Order_Date]])</f>
        <v>2026</v>
      </c>
      <c r="AC4670" t="str">
        <f>IF(tbl_EcommerceSales[[#This Row],[Age]]&lt;18,"Under 18",IF(tbl_EcommerceSales[[#This Row],[Age]]&lt;=25,"18-25",IF(tbl_EcommerceSales[[#This Row],[Age]]&lt;=35,"26-35",IF(tbl_EcommerceSales[[#This Row],[Age]]&lt;=45,"36-45",IF(tbl_EcommerceSales[[#This Row],[Age]]&lt;=55,"46-55","56+")))))</f>
        <v>26-35</v>
      </c>
    </row>
    <row r="4671" spans="1:29" x14ac:dyDescent="0.35">
      <c r="A4671" t="s">
        <v>6816</v>
      </c>
      <c r="B4671" s="7">
        <v>46166</v>
      </c>
      <c r="C4671" t="s">
        <v>2433</v>
      </c>
      <c r="D4671" t="s">
        <v>151</v>
      </c>
      <c r="E4671" t="s">
        <v>48</v>
      </c>
      <c r="F4671">
        <v>28</v>
      </c>
      <c r="G4671" t="s">
        <v>142</v>
      </c>
      <c r="H4671" t="s">
        <v>88</v>
      </c>
      <c r="I4671" t="s">
        <v>73</v>
      </c>
      <c r="J4671" t="s">
        <v>74</v>
      </c>
      <c r="K4671" t="s">
        <v>55</v>
      </c>
      <c r="L4671" t="s">
        <v>75</v>
      </c>
      <c r="M4671">
        <v>1</v>
      </c>
      <c r="N4671" s="2">
        <v>2899</v>
      </c>
      <c r="O4671" s="3">
        <v>0.25</v>
      </c>
      <c r="P4671" s="2">
        <v>1700</v>
      </c>
      <c r="Q4671" t="s">
        <v>32</v>
      </c>
      <c r="R4671" t="s">
        <v>93</v>
      </c>
      <c r="S4671" t="s">
        <v>34</v>
      </c>
      <c r="T4671" s="4">
        <v>5</v>
      </c>
      <c r="U4671" s="11">
        <f t="shared" si="72"/>
        <v>2899</v>
      </c>
      <c r="V4671" s="11">
        <f>tbl_EcommerceSales[[#This Row],[Gross_Sales]]*tbl_EcommerceSales[[#This Row],[Discount]]</f>
        <v>724.75</v>
      </c>
      <c r="W4671" s="11">
        <f>tbl_EcommerceSales[[#This Row],[Gross_Sales]]-tbl_EcommerceSales[[#This Row],[Discount_Amount]]</f>
        <v>2174.25</v>
      </c>
      <c r="X4671" s="11">
        <f>tbl_EcommerceSales[[#This Row],[Quantity]] * _xlfn.XLOOKUP(tbl_EcommerceSales[[#This Row],[Product_ID]], Product_Master!A:A, Product_Master!F:F)</f>
        <v>1700</v>
      </c>
      <c r="Y4671" s="11">
        <f>tbl_EcommerceSales[[#This Row],[Net_Revenue]]-tbl_EcommerceSales[[#This Row],[Total_Cost]]</f>
        <v>474.25</v>
      </c>
      <c r="Z4671" s="9">
        <f>IFERROR(#REF!/tbl_EcommerceSales[[#This Row],[Total_Cost]], 0)</f>
        <v>0</v>
      </c>
      <c r="AA4671" t="str">
        <f>TEXT(tbl_EcommerceSales[[#This Row],[Order_Date]],"mmm")</f>
        <v>May</v>
      </c>
      <c r="AB4671">
        <f>YEAR(tbl_EcommerceSales[[#This Row],[Order_Date]])</f>
        <v>2026</v>
      </c>
      <c r="AC4671" t="str">
        <f>IF(tbl_EcommerceSales[[#This Row],[Age]]&lt;18,"Under 18",IF(tbl_EcommerceSales[[#This Row],[Age]]&lt;=25,"18-25",IF(tbl_EcommerceSales[[#This Row],[Age]]&lt;=35,"26-35",IF(tbl_EcommerceSales[[#This Row],[Age]]&lt;=45,"36-45",IF(tbl_EcommerceSales[[#This Row],[Age]]&lt;=55,"46-55","56+")))))</f>
        <v>26-35</v>
      </c>
    </row>
    <row r="4672" spans="1:29" x14ac:dyDescent="0.35">
      <c r="A4672" t="s">
        <v>6817</v>
      </c>
      <c r="B4672" s="7">
        <v>46166</v>
      </c>
      <c r="C4672" t="s">
        <v>1500</v>
      </c>
      <c r="D4672" t="s">
        <v>51</v>
      </c>
      <c r="E4672" t="s">
        <v>48</v>
      </c>
      <c r="F4672">
        <v>40</v>
      </c>
      <c r="G4672" t="s">
        <v>107</v>
      </c>
      <c r="H4672" t="s">
        <v>39</v>
      </c>
      <c r="I4672" t="s">
        <v>200</v>
      </c>
      <c r="J4672" t="s">
        <v>201</v>
      </c>
      <c r="K4672" t="s">
        <v>91</v>
      </c>
      <c r="L4672" t="s">
        <v>202</v>
      </c>
      <c r="M4672">
        <v>1</v>
      </c>
      <c r="N4672" s="2">
        <v>899</v>
      </c>
      <c r="O4672" s="3">
        <v>0.05</v>
      </c>
      <c r="P4672" s="2">
        <v>420</v>
      </c>
      <c r="Q4672" t="s">
        <v>44</v>
      </c>
      <c r="R4672" t="s">
        <v>33</v>
      </c>
      <c r="S4672" t="s">
        <v>34</v>
      </c>
      <c r="T4672" s="4">
        <v>3</v>
      </c>
      <c r="U4672" s="11">
        <f t="shared" si="72"/>
        <v>899</v>
      </c>
      <c r="V4672" s="11">
        <f>tbl_EcommerceSales[[#This Row],[Gross_Sales]]*tbl_EcommerceSales[[#This Row],[Discount]]</f>
        <v>44.95</v>
      </c>
      <c r="W4672" s="11">
        <f>tbl_EcommerceSales[[#This Row],[Gross_Sales]]-tbl_EcommerceSales[[#This Row],[Discount_Amount]]</f>
        <v>854.05</v>
      </c>
      <c r="X4672" s="11">
        <f>tbl_EcommerceSales[[#This Row],[Quantity]] * _xlfn.XLOOKUP(tbl_EcommerceSales[[#This Row],[Product_ID]], Product_Master!A:A, Product_Master!F:F)</f>
        <v>420</v>
      </c>
      <c r="Y4672" s="11">
        <f>tbl_EcommerceSales[[#This Row],[Net_Revenue]]-tbl_EcommerceSales[[#This Row],[Total_Cost]]</f>
        <v>434.04999999999995</v>
      </c>
      <c r="Z4672" s="9">
        <f>IFERROR(#REF!/tbl_EcommerceSales[[#This Row],[Total_Cost]], 0)</f>
        <v>0</v>
      </c>
      <c r="AA4672" t="str">
        <f>TEXT(tbl_EcommerceSales[[#This Row],[Order_Date]],"mmm")</f>
        <v>May</v>
      </c>
      <c r="AB4672">
        <f>YEAR(tbl_EcommerceSales[[#This Row],[Order_Date]])</f>
        <v>2026</v>
      </c>
      <c r="AC4672" t="str">
        <f>IF(tbl_EcommerceSales[[#This Row],[Age]]&lt;18,"Under 18",IF(tbl_EcommerceSales[[#This Row],[Age]]&lt;=25,"18-25",IF(tbl_EcommerceSales[[#This Row],[Age]]&lt;=35,"26-35",IF(tbl_EcommerceSales[[#This Row],[Age]]&lt;=45,"36-45",IF(tbl_EcommerceSales[[#This Row],[Age]]&lt;=55,"46-55","56+")))))</f>
        <v>36-45</v>
      </c>
    </row>
    <row r="4673" spans="1:29" x14ac:dyDescent="0.35">
      <c r="A4673" t="s">
        <v>6818</v>
      </c>
      <c r="B4673" s="7">
        <v>46166</v>
      </c>
      <c r="C4673" t="s">
        <v>2455</v>
      </c>
      <c r="D4673" t="s">
        <v>312</v>
      </c>
      <c r="E4673" t="s">
        <v>48</v>
      </c>
      <c r="F4673">
        <v>39</v>
      </c>
      <c r="G4673" t="s">
        <v>192</v>
      </c>
      <c r="H4673" t="s">
        <v>27</v>
      </c>
      <c r="I4673" t="s">
        <v>53</v>
      </c>
      <c r="J4673" t="s">
        <v>54</v>
      </c>
      <c r="K4673" t="s">
        <v>55</v>
      </c>
      <c r="L4673" t="s">
        <v>56</v>
      </c>
      <c r="M4673">
        <v>2</v>
      </c>
      <c r="N4673" s="2">
        <v>799</v>
      </c>
      <c r="O4673" s="3">
        <v>0</v>
      </c>
      <c r="P4673" s="2">
        <v>780</v>
      </c>
      <c r="Q4673" t="s">
        <v>123</v>
      </c>
      <c r="R4673" t="s">
        <v>33</v>
      </c>
      <c r="S4673" t="s">
        <v>57</v>
      </c>
      <c r="T4673" s="4">
        <v>5</v>
      </c>
      <c r="U4673" s="11">
        <f t="shared" si="72"/>
        <v>1598</v>
      </c>
      <c r="V4673" s="11">
        <f>tbl_EcommerceSales[[#This Row],[Gross_Sales]]*tbl_EcommerceSales[[#This Row],[Discount]]</f>
        <v>0</v>
      </c>
      <c r="W4673" s="11">
        <f>tbl_EcommerceSales[[#This Row],[Gross_Sales]]-tbl_EcommerceSales[[#This Row],[Discount_Amount]]</f>
        <v>1598</v>
      </c>
      <c r="X4673" s="11">
        <f>tbl_EcommerceSales[[#This Row],[Quantity]] * _xlfn.XLOOKUP(tbl_EcommerceSales[[#This Row],[Product_ID]], Product_Master!A:A, Product_Master!F:F)</f>
        <v>780</v>
      </c>
      <c r="Y4673" s="11">
        <f>tbl_EcommerceSales[[#This Row],[Net_Revenue]]-tbl_EcommerceSales[[#This Row],[Total_Cost]]</f>
        <v>818</v>
      </c>
      <c r="Z4673" s="9">
        <f>IFERROR(#REF!/tbl_EcommerceSales[[#This Row],[Total_Cost]], 0)</f>
        <v>0</v>
      </c>
      <c r="AA4673" t="str">
        <f>TEXT(tbl_EcommerceSales[[#This Row],[Order_Date]],"mmm")</f>
        <v>May</v>
      </c>
      <c r="AB4673">
        <f>YEAR(tbl_EcommerceSales[[#This Row],[Order_Date]])</f>
        <v>2026</v>
      </c>
      <c r="AC4673" t="str">
        <f>IF(tbl_EcommerceSales[[#This Row],[Age]]&lt;18,"Under 18",IF(tbl_EcommerceSales[[#This Row],[Age]]&lt;=25,"18-25",IF(tbl_EcommerceSales[[#This Row],[Age]]&lt;=35,"26-35",IF(tbl_EcommerceSales[[#This Row],[Age]]&lt;=45,"36-45",IF(tbl_EcommerceSales[[#This Row],[Age]]&lt;=55,"46-55","56+")))))</f>
        <v>36-45</v>
      </c>
    </row>
    <row r="4674" spans="1:29" x14ac:dyDescent="0.35">
      <c r="A4674" t="s">
        <v>6819</v>
      </c>
      <c r="B4674" s="7">
        <v>46166</v>
      </c>
      <c r="C4674" t="s">
        <v>5843</v>
      </c>
      <c r="D4674" t="s">
        <v>47</v>
      </c>
      <c r="E4674" t="s">
        <v>25</v>
      </c>
      <c r="F4674">
        <v>23</v>
      </c>
      <c r="G4674" t="s">
        <v>122</v>
      </c>
      <c r="H4674" t="s">
        <v>72</v>
      </c>
      <c r="I4674" t="s">
        <v>200</v>
      </c>
      <c r="J4674" t="s">
        <v>201</v>
      </c>
      <c r="K4674" t="s">
        <v>91</v>
      </c>
      <c r="L4674" t="s">
        <v>202</v>
      </c>
      <c r="M4674">
        <v>1</v>
      </c>
      <c r="N4674" s="2">
        <v>899</v>
      </c>
      <c r="O4674" s="3">
        <v>0.05</v>
      </c>
      <c r="P4674" s="2">
        <v>420</v>
      </c>
      <c r="Q4674" t="s">
        <v>123</v>
      </c>
      <c r="R4674" t="s">
        <v>33</v>
      </c>
      <c r="S4674" t="s">
        <v>57</v>
      </c>
      <c r="T4674" s="4">
        <v>3</v>
      </c>
      <c r="U4674" s="11">
        <f t="shared" ref="U4674:U4737" si="73">M4674*N4674</f>
        <v>899</v>
      </c>
      <c r="V4674" s="11">
        <f>tbl_EcommerceSales[[#This Row],[Gross_Sales]]*tbl_EcommerceSales[[#This Row],[Discount]]</f>
        <v>44.95</v>
      </c>
      <c r="W4674" s="11">
        <f>tbl_EcommerceSales[[#This Row],[Gross_Sales]]-tbl_EcommerceSales[[#This Row],[Discount_Amount]]</f>
        <v>854.05</v>
      </c>
      <c r="X4674" s="11">
        <f>tbl_EcommerceSales[[#This Row],[Quantity]] * _xlfn.XLOOKUP(tbl_EcommerceSales[[#This Row],[Product_ID]], Product_Master!A:A, Product_Master!F:F)</f>
        <v>420</v>
      </c>
      <c r="Y4674" s="11">
        <f>tbl_EcommerceSales[[#This Row],[Net_Revenue]]-tbl_EcommerceSales[[#This Row],[Total_Cost]]</f>
        <v>434.04999999999995</v>
      </c>
      <c r="Z4674" s="9">
        <f>IFERROR(#REF!/tbl_EcommerceSales[[#This Row],[Total_Cost]], 0)</f>
        <v>0</v>
      </c>
      <c r="AA4674" t="str">
        <f>TEXT(tbl_EcommerceSales[[#This Row],[Order_Date]],"mmm")</f>
        <v>May</v>
      </c>
      <c r="AB4674">
        <f>YEAR(tbl_EcommerceSales[[#This Row],[Order_Date]])</f>
        <v>2026</v>
      </c>
      <c r="AC4674" t="str">
        <f>IF(tbl_EcommerceSales[[#This Row],[Age]]&lt;18,"Under 18",IF(tbl_EcommerceSales[[#This Row],[Age]]&lt;=25,"18-25",IF(tbl_EcommerceSales[[#This Row],[Age]]&lt;=35,"26-35",IF(tbl_EcommerceSales[[#This Row],[Age]]&lt;=45,"36-45",IF(tbl_EcommerceSales[[#This Row],[Age]]&lt;=55,"46-55","56+")))))</f>
        <v>18-25</v>
      </c>
    </row>
    <row r="4675" spans="1:29" x14ac:dyDescent="0.35">
      <c r="A4675" t="s">
        <v>6820</v>
      </c>
      <c r="B4675" s="7">
        <v>46166</v>
      </c>
      <c r="C4675" t="s">
        <v>446</v>
      </c>
      <c r="D4675" t="s">
        <v>205</v>
      </c>
      <c r="E4675" t="s">
        <v>25</v>
      </c>
      <c r="F4675">
        <v>35</v>
      </c>
      <c r="G4675" t="s">
        <v>246</v>
      </c>
      <c r="H4675" t="s">
        <v>27</v>
      </c>
      <c r="I4675" t="s">
        <v>257</v>
      </c>
      <c r="J4675" t="s">
        <v>258</v>
      </c>
      <c r="K4675" t="s">
        <v>55</v>
      </c>
      <c r="L4675" t="s">
        <v>56</v>
      </c>
      <c r="M4675">
        <v>1</v>
      </c>
      <c r="N4675" s="2">
        <v>1999</v>
      </c>
      <c r="O4675" s="3">
        <v>0</v>
      </c>
      <c r="P4675" s="2">
        <v>1050</v>
      </c>
      <c r="Q4675" t="s">
        <v>156</v>
      </c>
      <c r="R4675" t="s">
        <v>33</v>
      </c>
      <c r="S4675" t="s">
        <v>34</v>
      </c>
      <c r="T4675" s="4">
        <v>4</v>
      </c>
      <c r="U4675" s="11">
        <f t="shared" si="73"/>
        <v>1999</v>
      </c>
      <c r="V4675" s="11">
        <f>tbl_EcommerceSales[[#This Row],[Gross_Sales]]*tbl_EcommerceSales[[#This Row],[Discount]]</f>
        <v>0</v>
      </c>
      <c r="W4675" s="11">
        <f>tbl_EcommerceSales[[#This Row],[Gross_Sales]]-tbl_EcommerceSales[[#This Row],[Discount_Amount]]</f>
        <v>1999</v>
      </c>
      <c r="X4675" s="11">
        <f>tbl_EcommerceSales[[#This Row],[Quantity]] * _xlfn.XLOOKUP(tbl_EcommerceSales[[#This Row],[Product_ID]], Product_Master!A:A, Product_Master!F:F)</f>
        <v>1050</v>
      </c>
      <c r="Y4675" s="11">
        <f>tbl_EcommerceSales[[#This Row],[Net_Revenue]]-tbl_EcommerceSales[[#This Row],[Total_Cost]]</f>
        <v>949</v>
      </c>
      <c r="Z4675" s="9">
        <f>IFERROR(#REF!/tbl_EcommerceSales[[#This Row],[Total_Cost]], 0)</f>
        <v>0</v>
      </c>
      <c r="AA4675" t="str">
        <f>TEXT(tbl_EcommerceSales[[#This Row],[Order_Date]],"mmm")</f>
        <v>May</v>
      </c>
      <c r="AB4675">
        <f>YEAR(tbl_EcommerceSales[[#This Row],[Order_Date]])</f>
        <v>2026</v>
      </c>
      <c r="AC4675" t="str">
        <f>IF(tbl_EcommerceSales[[#This Row],[Age]]&lt;18,"Under 18",IF(tbl_EcommerceSales[[#This Row],[Age]]&lt;=25,"18-25",IF(tbl_EcommerceSales[[#This Row],[Age]]&lt;=35,"26-35",IF(tbl_EcommerceSales[[#This Row],[Age]]&lt;=45,"36-45",IF(tbl_EcommerceSales[[#This Row],[Age]]&lt;=55,"46-55","56+")))))</f>
        <v>26-35</v>
      </c>
    </row>
    <row r="4676" spans="1:29" x14ac:dyDescent="0.35">
      <c r="A4676" t="s">
        <v>6821</v>
      </c>
      <c r="B4676" s="7">
        <v>46167</v>
      </c>
      <c r="C4676" t="s">
        <v>4476</v>
      </c>
      <c r="D4676" t="s">
        <v>254</v>
      </c>
      <c r="E4676" t="s">
        <v>48</v>
      </c>
      <c r="F4676">
        <v>31</v>
      </c>
      <c r="G4676" t="s">
        <v>61</v>
      </c>
      <c r="H4676" t="s">
        <v>27</v>
      </c>
      <c r="I4676" t="s">
        <v>349</v>
      </c>
      <c r="J4676" t="s">
        <v>350</v>
      </c>
      <c r="K4676" t="s">
        <v>82</v>
      </c>
      <c r="L4676" t="s">
        <v>238</v>
      </c>
      <c r="M4676">
        <v>2</v>
      </c>
      <c r="N4676" s="2">
        <v>1599</v>
      </c>
      <c r="O4676" s="3">
        <v>0.05</v>
      </c>
      <c r="P4676" s="2">
        <v>1840</v>
      </c>
      <c r="Q4676" t="s">
        <v>32</v>
      </c>
      <c r="R4676" t="s">
        <v>33</v>
      </c>
      <c r="S4676" t="s">
        <v>57</v>
      </c>
      <c r="T4676" s="4">
        <v>5</v>
      </c>
      <c r="U4676" s="11">
        <f t="shared" si="73"/>
        <v>3198</v>
      </c>
      <c r="V4676" s="11">
        <f>tbl_EcommerceSales[[#This Row],[Gross_Sales]]*tbl_EcommerceSales[[#This Row],[Discount]]</f>
        <v>159.9</v>
      </c>
      <c r="W4676" s="11">
        <f>tbl_EcommerceSales[[#This Row],[Gross_Sales]]-tbl_EcommerceSales[[#This Row],[Discount_Amount]]</f>
        <v>3038.1</v>
      </c>
      <c r="X4676" s="11">
        <f>tbl_EcommerceSales[[#This Row],[Quantity]] * _xlfn.XLOOKUP(tbl_EcommerceSales[[#This Row],[Product_ID]], Product_Master!A:A, Product_Master!F:F)</f>
        <v>1840</v>
      </c>
      <c r="Y4676" s="11">
        <f>tbl_EcommerceSales[[#This Row],[Net_Revenue]]-tbl_EcommerceSales[[#This Row],[Total_Cost]]</f>
        <v>1198.0999999999999</v>
      </c>
      <c r="Z4676" s="9">
        <f>IFERROR(#REF!/tbl_EcommerceSales[[#This Row],[Total_Cost]], 0)</f>
        <v>0</v>
      </c>
      <c r="AA4676" t="str">
        <f>TEXT(tbl_EcommerceSales[[#This Row],[Order_Date]],"mmm")</f>
        <v>May</v>
      </c>
      <c r="AB4676">
        <f>YEAR(tbl_EcommerceSales[[#This Row],[Order_Date]])</f>
        <v>2026</v>
      </c>
      <c r="AC4676" t="str">
        <f>IF(tbl_EcommerceSales[[#This Row],[Age]]&lt;18,"Under 18",IF(tbl_EcommerceSales[[#This Row],[Age]]&lt;=25,"18-25",IF(tbl_EcommerceSales[[#This Row],[Age]]&lt;=35,"26-35",IF(tbl_EcommerceSales[[#This Row],[Age]]&lt;=45,"36-45",IF(tbl_EcommerceSales[[#This Row],[Age]]&lt;=55,"46-55","56+")))))</f>
        <v>26-35</v>
      </c>
    </row>
    <row r="4677" spans="1:29" x14ac:dyDescent="0.35">
      <c r="A4677" t="s">
        <v>6822</v>
      </c>
      <c r="B4677" s="7">
        <v>46167</v>
      </c>
      <c r="C4677" t="s">
        <v>144</v>
      </c>
      <c r="D4677" t="s">
        <v>139</v>
      </c>
      <c r="E4677" t="s">
        <v>48</v>
      </c>
      <c r="F4677">
        <v>38</v>
      </c>
      <c r="G4677" t="s">
        <v>107</v>
      </c>
      <c r="H4677" t="s">
        <v>39</v>
      </c>
      <c r="I4677" t="s">
        <v>357</v>
      </c>
      <c r="J4677" t="s">
        <v>358</v>
      </c>
      <c r="K4677" t="s">
        <v>177</v>
      </c>
      <c r="L4677" t="s">
        <v>178</v>
      </c>
      <c r="M4677">
        <v>2</v>
      </c>
      <c r="N4677" s="2">
        <v>999</v>
      </c>
      <c r="O4677" s="3">
        <v>0.1</v>
      </c>
      <c r="P4677" s="2">
        <v>1040</v>
      </c>
      <c r="Q4677" t="s">
        <v>76</v>
      </c>
      <c r="R4677" t="s">
        <v>162</v>
      </c>
      <c r="S4677" t="s">
        <v>34</v>
      </c>
      <c r="T4677" s="4"/>
      <c r="U4677" s="11">
        <f t="shared" si="73"/>
        <v>1998</v>
      </c>
      <c r="V4677" s="11">
        <f>tbl_EcommerceSales[[#This Row],[Gross_Sales]]*tbl_EcommerceSales[[#This Row],[Discount]]</f>
        <v>199.8</v>
      </c>
      <c r="W4677" s="11">
        <f>tbl_EcommerceSales[[#This Row],[Gross_Sales]]-tbl_EcommerceSales[[#This Row],[Discount_Amount]]</f>
        <v>1798.2</v>
      </c>
      <c r="X4677" s="11">
        <f>tbl_EcommerceSales[[#This Row],[Quantity]] * _xlfn.XLOOKUP(tbl_EcommerceSales[[#This Row],[Product_ID]], Product_Master!A:A, Product_Master!F:F)</f>
        <v>1040</v>
      </c>
      <c r="Y4677" s="11">
        <f>tbl_EcommerceSales[[#This Row],[Net_Revenue]]-tbl_EcommerceSales[[#This Row],[Total_Cost]]</f>
        <v>758.2</v>
      </c>
      <c r="Z4677" s="9">
        <f>IFERROR(#REF!/tbl_EcommerceSales[[#This Row],[Total_Cost]], 0)</f>
        <v>0</v>
      </c>
      <c r="AA4677" t="str">
        <f>TEXT(tbl_EcommerceSales[[#This Row],[Order_Date]],"mmm")</f>
        <v>May</v>
      </c>
      <c r="AB4677">
        <f>YEAR(tbl_EcommerceSales[[#This Row],[Order_Date]])</f>
        <v>2026</v>
      </c>
      <c r="AC4677" t="str">
        <f>IF(tbl_EcommerceSales[[#This Row],[Age]]&lt;18,"Under 18",IF(tbl_EcommerceSales[[#This Row],[Age]]&lt;=25,"18-25",IF(tbl_EcommerceSales[[#This Row],[Age]]&lt;=35,"26-35",IF(tbl_EcommerceSales[[#This Row],[Age]]&lt;=45,"36-45",IF(tbl_EcommerceSales[[#This Row],[Age]]&lt;=55,"46-55","56+")))))</f>
        <v>36-45</v>
      </c>
    </row>
    <row r="4678" spans="1:29" x14ac:dyDescent="0.35">
      <c r="A4678" t="s">
        <v>6823</v>
      </c>
      <c r="B4678" s="7">
        <v>46167</v>
      </c>
      <c r="C4678" t="s">
        <v>6824</v>
      </c>
      <c r="D4678" t="s">
        <v>305</v>
      </c>
      <c r="E4678" t="s">
        <v>25</v>
      </c>
      <c r="F4678">
        <v>37</v>
      </c>
      <c r="G4678" t="s">
        <v>142</v>
      </c>
      <c r="H4678" t="s">
        <v>88</v>
      </c>
      <c r="I4678" t="s">
        <v>294</v>
      </c>
      <c r="J4678" t="s">
        <v>295</v>
      </c>
      <c r="K4678" t="s">
        <v>91</v>
      </c>
      <c r="L4678" t="s">
        <v>296</v>
      </c>
      <c r="M4678">
        <v>1</v>
      </c>
      <c r="N4678" s="2">
        <v>699</v>
      </c>
      <c r="O4678" s="3">
        <v>0.05</v>
      </c>
      <c r="P4678" s="2">
        <v>300</v>
      </c>
      <c r="Q4678" t="s">
        <v>123</v>
      </c>
      <c r="R4678" t="s">
        <v>33</v>
      </c>
      <c r="S4678" t="s">
        <v>57</v>
      </c>
      <c r="T4678" s="4">
        <v>3</v>
      </c>
      <c r="U4678" s="11">
        <f t="shared" si="73"/>
        <v>699</v>
      </c>
      <c r="V4678" s="11">
        <f>tbl_EcommerceSales[[#This Row],[Gross_Sales]]*tbl_EcommerceSales[[#This Row],[Discount]]</f>
        <v>34.950000000000003</v>
      </c>
      <c r="W4678" s="11">
        <f>tbl_EcommerceSales[[#This Row],[Gross_Sales]]-tbl_EcommerceSales[[#This Row],[Discount_Amount]]</f>
        <v>664.05</v>
      </c>
      <c r="X4678" s="11">
        <f>tbl_EcommerceSales[[#This Row],[Quantity]] * _xlfn.XLOOKUP(tbl_EcommerceSales[[#This Row],[Product_ID]], Product_Master!A:A, Product_Master!F:F)</f>
        <v>300</v>
      </c>
      <c r="Y4678" s="11">
        <f>tbl_EcommerceSales[[#This Row],[Net_Revenue]]-tbl_EcommerceSales[[#This Row],[Total_Cost]]</f>
        <v>364.04999999999995</v>
      </c>
      <c r="Z4678" s="9">
        <f>IFERROR(#REF!/tbl_EcommerceSales[[#This Row],[Total_Cost]], 0)</f>
        <v>0</v>
      </c>
      <c r="AA4678" t="str">
        <f>TEXT(tbl_EcommerceSales[[#This Row],[Order_Date]],"mmm")</f>
        <v>May</v>
      </c>
      <c r="AB4678">
        <f>YEAR(tbl_EcommerceSales[[#This Row],[Order_Date]])</f>
        <v>2026</v>
      </c>
      <c r="AC4678" t="str">
        <f>IF(tbl_EcommerceSales[[#This Row],[Age]]&lt;18,"Under 18",IF(tbl_EcommerceSales[[#This Row],[Age]]&lt;=25,"18-25",IF(tbl_EcommerceSales[[#This Row],[Age]]&lt;=35,"26-35",IF(tbl_EcommerceSales[[#This Row],[Age]]&lt;=45,"36-45",IF(tbl_EcommerceSales[[#This Row],[Age]]&lt;=55,"46-55","56+")))))</f>
        <v>36-45</v>
      </c>
    </row>
    <row r="4679" spans="1:29" x14ac:dyDescent="0.35">
      <c r="A4679" t="s">
        <v>6825</v>
      </c>
      <c r="B4679" s="7">
        <v>46167</v>
      </c>
      <c r="C4679" t="s">
        <v>1134</v>
      </c>
      <c r="D4679" t="s">
        <v>227</v>
      </c>
      <c r="E4679" t="s">
        <v>48</v>
      </c>
      <c r="F4679">
        <v>43</v>
      </c>
      <c r="G4679" t="s">
        <v>122</v>
      </c>
      <c r="H4679" t="s">
        <v>72</v>
      </c>
      <c r="I4679" t="s">
        <v>175</v>
      </c>
      <c r="J4679" t="s">
        <v>176</v>
      </c>
      <c r="K4679" t="s">
        <v>177</v>
      </c>
      <c r="L4679" t="s">
        <v>178</v>
      </c>
      <c r="M4679">
        <v>4</v>
      </c>
      <c r="N4679" s="2">
        <v>699</v>
      </c>
      <c r="O4679" s="3">
        <v>0.1</v>
      </c>
      <c r="P4679" s="2">
        <v>1280</v>
      </c>
      <c r="Q4679" t="s">
        <v>156</v>
      </c>
      <c r="R4679" t="s">
        <v>33</v>
      </c>
      <c r="S4679" t="s">
        <v>34</v>
      </c>
      <c r="T4679" s="4">
        <v>5</v>
      </c>
      <c r="U4679" s="11">
        <f t="shared" si="73"/>
        <v>2796</v>
      </c>
      <c r="V4679" s="11">
        <f>tbl_EcommerceSales[[#This Row],[Gross_Sales]]*tbl_EcommerceSales[[#This Row],[Discount]]</f>
        <v>279.60000000000002</v>
      </c>
      <c r="W4679" s="11">
        <f>tbl_EcommerceSales[[#This Row],[Gross_Sales]]-tbl_EcommerceSales[[#This Row],[Discount_Amount]]</f>
        <v>2516.4</v>
      </c>
      <c r="X4679" s="11">
        <f>tbl_EcommerceSales[[#This Row],[Quantity]] * _xlfn.XLOOKUP(tbl_EcommerceSales[[#This Row],[Product_ID]], Product_Master!A:A, Product_Master!F:F)</f>
        <v>1280</v>
      </c>
      <c r="Y4679" s="11">
        <f>tbl_EcommerceSales[[#This Row],[Net_Revenue]]-tbl_EcommerceSales[[#This Row],[Total_Cost]]</f>
        <v>1236.4000000000001</v>
      </c>
      <c r="Z4679" s="9">
        <f>IFERROR(#REF!/tbl_EcommerceSales[[#This Row],[Total_Cost]], 0)</f>
        <v>0</v>
      </c>
      <c r="AA4679" t="str">
        <f>TEXT(tbl_EcommerceSales[[#This Row],[Order_Date]],"mmm")</f>
        <v>May</v>
      </c>
      <c r="AB4679">
        <f>YEAR(tbl_EcommerceSales[[#This Row],[Order_Date]])</f>
        <v>2026</v>
      </c>
      <c r="AC4679" t="str">
        <f>IF(tbl_EcommerceSales[[#This Row],[Age]]&lt;18,"Under 18",IF(tbl_EcommerceSales[[#This Row],[Age]]&lt;=25,"18-25",IF(tbl_EcommerceSales[[#This Row],[Age]]&lt;=35,"26-35",IF(tbl_EcommerceSales[[#This Row],[Age]]&lt;=45,"36-45",IF(tbl_EcommerceSales[[#This Row],[Age]]&lt;=55,"46-55","56+")))))</f>
        <v>36-45</v>
      </c>
    </row>
    <row r="4680" spans="1:29" x14ac:dyDescent="0.35">
      <c r="A4680" t="s">
        <v>6826</v>
      </c>
      <c r="B4680" s="7">
        <v>46167</v>
      </c>
      <c r="C4680" t="s">
        <v>6827</v>
      </c>
      <c r="D4680" t="s">
        <v>269</v>
      </c>
      <c r="E4680" t="s">
        <v>25</v>
      </c>
      <c r="F4680">
        <v>36</v>
      </c>
      <c r="G4680" t="s">
        <v>152</v>
      </c>
      <c r="H4680" t="s">
        <v>72</v>
      </c>
      <c r="I4680" t="s">
        <v>62</v>
      </c>
      <c r="J4680" t="s">
        <v>63</v>
      </c>
      <c r="K4680" t="s">
        <v>42</v>
      </c>
      <c r="L4680" t="s">
        <v>43</v>
      </c>
      <c r="M4680">
        <v>4</v>
      </c>
      <c r="N4680" s="2">
        <v>499</v>
      </c>
      <c r="O4680" s="3">
        <v>0</v>
      </c>
      <c r="P4680" s="2">
        <v>880</v>
      </c>
      <c r="Q4680" t="s">
        <v>44</v>
      </c>
      <c r="R4680" t="s">
        <v>33</v>
      </c>
      <c r="S4680" t="s">
        <v>57</v>
      </c>
      <c r="T4680" s="4">
        <v>3</v>
      </c>
      <c r="U4680" s="11">
        <f t="shared" si="73"/>
        <v>1996</v>
      </c>
      <c r="V4680" s="11">
        <f>tbl_EcommerceSales[[#This Row],[Gross_Sales]]*tbl_EcommerceSales[[#This Row],[Discount]]</f>
        <v>0</v>
      </c>
      <c r="W4680" s="11">
        <f>tbl_EcommerceSales[[#This Row],[Gross_Sales]]-tbl_EcommerceSales[[#This Row],[Discount_Amount]]</f>
        <v>1996</v>
      </c>
      <c r="X4680" s="11">
        <f>tbl_EcommerceSales[[#This Row],[Quantity]] * _xlfn.XLOOKUP(tbl_EcommerceSales[[#This Row],[Product_ID]], Product_Master!A:A, Product_Master!F:F)</f>
        <v>880</v>
      </c>
      <c r="Y4680" s="11">
        <f>tbl_EcommerceSales[[#This Row],[Net_Revenue]]-tbl_EcommerceSales[[#This Row],[Total_Cost]]</f>
        <v>1116</v>
      </c>
      <c r="Z4680" s="9">
        <f>IFERROR(#REF!/tbl_EcommerceSales[[#This Row],[Total_Cost]], 0)</f>
        <v>0</v>
      </c>
      <c r="AA4680" t="str">
        <f>TEXT(tbl_EcommerceSales[[#This Row],[Order_Date]],"mmm")</f>
        <v>May</v>
      </c>
      <c r="AB4680">
        <f>YEAR(tbl_EcommerceSales[[#This Row],[Order_Date]])</f>
        <v>2026</v>
      </c>
      <c r="AC4680" t="str">
        <f>IF(tbl_EcommerceSales[[#This Row],[Age]]&lt;18,"Under 18",IF(tbl_EcommerceSales[[#This Row],[Age]]&lt;=25,"18-25",IF(tbl_EcommerceSales[[#This Row],[Age]]&lt;=35,"26-35",IF(tbl_EcommerceSales[[#This Row],[Age]]&lt;=45,"36-45",IF(tbl_EcommerceSales[[#This Row],[Age]]&lt;=55,"46-55","56+")))))</f>
        <v>36-45</v>
      </c>
    </row>
    <row r="4681" spans="1:29" x14ac:dyDescent="0.35">
      <c r="A4681" t="s">
        <v>6828</v>
      </c>
      <c r="B4681" s="7">
        <v>46168</v>
      </c>
      <c r="C4681" t="s">
        <v>458</v>
      </c>
      <c r="D4681" t="s">
        <v>312</v>
      </c>
      <c r="E4681" t="s">
        <v>25</v>
      </c>
      <c r="F4681">
        <v>41</v>
      </c>
      <c r="G4681" t="s">
        <v>171</v>
      </c>
      <c r="H4681" t="s">
        <v>39</v>
      </c>
      <c r="I4681" t="s">
        <v>271</v>
      </c>
      <c r="J4681" t="s">
        <v>272</v>
      </c>
      <c r="K4681" t="s">
        <v>30</v>
      </c>
      <c r="L4681" t="s">
        <v>273</v>
      </c>
      <c r="M4681">
        <v>1</v>
      </c>
      <c r="N4681" s="2">
        <v>4299</v>
      </c>
      <c r="O4681" s="3">
        <v>0</v>
      </c>
      <c r="P4681" s="2">
        <v>2700</v>
      </c>
      <c r="Q4681" t="s">
        <v>76</v>
      </c>
      <c r="R4681" t="s">
        <v>33</v>
      </c>
      <c r="S4681" t="s">
        <v>57</v>
      </c>
      <c r="T4681" s="4">
        <v>5</v>
      </c>
      <c r="U4681" s="11">
        <f t="shared" si="73"/>
        <v>4299</v>
      </c>
      <c r="V4681" s="11">
        <f>tbl_EcommerceSales[[#This Row],[Gross_Sales]]*tbl_EcommerceSales[[#This Row],[Discount]]</f>
        <v>0</v>
      </c>
      <c r="W4681" s="11">
        <f>tbl_EcommerceSales[[#This Row],[Gross_Sales]]-tbl_EcommerceSales[[#This Row],[Discount_Amount]]</f>
        <v>4299</v>
      </c>
      <c r="X4681" s="11">
        <f>tbl_EcommerceSales[[#This Row],[Quantity]] * _xlfn.XLOOKUP(tbl_EcommerceSales[[#This Row],[Product_ID]], Product_Master!A:A, Product_Master!F:F)</f>
        <v>2700</v>
      </c>
      <c r="Y4681" s="11">
        <f>tbl_EcommerceSales[[#This Row],[Net_Revenue]]-tbl_EcommerceSales[[#This Row],[Total_Cost]]</f>
        <v>1599</v>
      </c>
      <c r="Z4681" s="9">
        <f>IFERROR(#REF!/tbl_EcommerceSales[[#This Row],[Total_Cost]], 0)</f>
        <v>0</v>
      </c>
      <c r="AA4681" t="str">
        <f>TEXT(tbl_EcommerceSales[[#This Row],[Order_Date]],"mmm")</f>
        <v>May</v>
      </c>
      <c r="AB4681">
        <f>YEAR(tbl_EcommerceSales[[#This Row],[Order_Date]])</f>
        <v>2026</v>
      </c>
      <c r="AC4681" t="str">
        <f>IF(tbl_EcommerceSales[[#This Row],[Age]]&lt;18,"Under 18",IF(tbl_EcommerceSales[[#This Row],[Age]]&lt;=25,"18-25",IF(tbl_EcommerceSales[[#This Row],[Age]]&lt;=35,"26-35",IF(tbl_EcommerceSales[[#This Row],[Age]]&lt;=45,"36-45",IF(tbl_EcommerceSales[[#This Row],[Age]]&lt;=55,"46-55","56+")))))</f>
        <v>36-45</v>
      </c>
    </row>
    <row r="4682" spans="1:29" x14ac:dyDescent="0.35">
      <c r="A4682" t="s">
        <v>6829</v>
      </c>
      <c r="B4682" s="7">
        <v>46168</v>
      </c>
      <c r="C4682" t="s">
        <v>1641</v>
      </c>
      <c r="D4682" t="s">
        <v>151</v>
      </c>
      <c r="E4682" t="s">
        <v>48</v>
      </c>
      <c r="F4682">
        <v>22</v>
      </c>
      <c r="G4682" t="s">
        <v>152</v>
      </c>
      <c r="H4682" t="s">
        <v>72</v>
      </c>
      <c r="I4682" t="s">
        <v>212</v>
      </c>
      <c r="J4682" t="s">
        <v>213</v>
      </c>
      <c r="K4682" t="s">
        <v>177</v>
      </c>
      <c r="L4682" t="s">
        <v>178</v>
      </c>
      <c r="M4682">
        <v>1</v>
      </c>
      <c r="N4682" s="2">
        <v>2499</v>
      </c>
      <c r="O4682" s="3">
        <v>0.1</v>
      </c>
      <c r="P4682" s="2">
        <v>1450</v>
      </c>
      <c r="Q4682" t="s">
        <v>44</v>
      </c>
      <c r="R4682" t="s">
        <v>33</v>
      </c>
      <c r="S4682" t="s">
        <v>34</v>
      </c>
      <c r="T4682" s="4">
        <v>4</v>
      </c>
      <c r="U4682" s="11">
        <f t="shared" si="73"/>
        <v>2499</v>
      </c>
      <c r="V4682" s="11">
        <f>tbl_EcommerceSales[[#This Row],[Gross_Sales]]*tbl_EcommerceSales[[#This Row],[Discount]]</f>
        <v>249.9</v>
      </c>
      <c r="W4682" s="11">
        <f>tbl_EcommerceSales[[#This Row],[Gross_Sales]]-tbl_EcommerceSales[[#This Row],[Discount_Amount]]</f>
        <v>2249.1</v>
      </c>
      <c r="X4682" s="11">
        <f>tbl_EcommerceSales[[#This Row],[Quantity]] * _xlfn.XLOOKUP(tbl_EcommerceSales[[#This Row],[Product_ID]], Product_Master!A:A, Product_Master!F:F)</f>
        <v>1450</v>
      </c>
      <c r="Y4682" s="11">
        <f>tbl_EcommerceSales[[#This Row],[Net_Revenue]]-tbl_EcommerceSales[[#This Row],[Total_Cost]]</f>
        <v>799.09999999999991</v>
      </c>
      <c r="Z4682" s="9">
        <f>IFERROR(#REF!/tbl_EcommerceSales[[#This Row],[Total_Cost]], 0)</f>
        <v>0</v>
      </c>
      <c r="AA4682" t="str">
        <f>TEXT(tbl_EcommerceSales[[#This Row],[Order_Date]],"mmm")</f>
        <v>May</v>
      </c>
      <c r="AB4682">
        <f>YEAR(tbl_EcommerceSales[[#This Row],[Order_Date]])</f>
        <v>2026</v>
      </c>
      <c r="AC4682" t="str">
        <f>IF(tbl_EcommerceSales[[#This Row],[Age]]&lt;18,"Under 18",IF(tbl_EcommerceSales[[#This Row],[Age]]&lt;=25,"18-25",IF(tbl_EcommerceSales[[#This Row],[Age]]&lt;=35,"26-35",IF(tbl_EcommerceSales[[#This Row],[Age]]&lt;=45,"36-45",IF(tbl_EcommerceSales[[#This Row],[Age]]&lt;=55,"46-55","56+")))))</f>
        <v>18-25</v>
      </c>
    </row>
    <row r="4683" spans="1:29" x14ac:dyDescent="0.35">
      <c r="A4683" t="s">
        <v>6830</v>
      </c>
      <c r="B4683" s="7">
        <v>46168</v>
      </c>
      <c r="C4683" t="s">
        <v>3344</v>
      </c>
      <c r="D4683" t="s">
        <v>227</v>
      </c>
      <c r="E4683" t="s">
        <v>48</v>
      </c>
      <c r="F4683">
        <v>33</v>
      </c>
      <c r="G4683" t="s">
        <v>246</v>
      </c>
      <c r="H4683" t="s">
        <v>27</v>
      </c>
      <c r="I4683" t="s">
        <v>117</v>
      </c>
      <c r="J4683" t="s">
        <v>118</v>
      </c>
      <c r="K4683" t="s">
        <v>82</v>
      </c>
      <c r="L4683" t="s">
        <v>119</v>
      </c>
      <c r="M4683">
        <v>1</v>
      </c>
      <c r="N4683" s="2">
        <v>3299</v>
      </c>
      <c r="O4683" s="3">
        <v>0.2</v>
      </c>
      <c r="P4683" s="2">
        <v>2100</v>
      </c>
      <c r="Q4683" t="s">
        <v>44</v>
      </c>
      <c r="R4683" t="s">
        <v>33</v>
      </c>
      <c r="S4683" t="s">
        <v>34</v>
      </c>
      <c r="T4683" s="4">
        <v>5</v>
      </c>
      <c r="U4683" s="11">
        <f t="shared" si="73"/>
        <v>3299</v>
      </c>
      <c r="V4683" s="11">
        <f>tbl_EcommerceSales[[#This Row],[Gross_Sales]]*tbl_EcommerceSales[[#This Row],[Discount]]</f>
        <v>659.80000000000007</v>
      </c>
      <c r="W4683" s="11">
        <f>tbl_EcommerceSales[[#This Row],[Gross_Sales]]-tbl_EcommerceSales[[#This Row],[Discount_Amount]]</f>
        <v>2639.2</v>
      </c>
      <c r="X4683" s="11">
        <f>tbl_EcommerceSales[[#This Row],[Quantity]] * _xlfn.XLOOKUP(tbl_EcommerceSales[[#This Row],[Product_ID]], Product_Master!A:A, Product_Master!F:F)</f>
        <v>2100</v>
      </c>
      <c r="Y4683" s="11">
        <f>tbl_EcommerceSales[[#This Row],[Net_Revenue]]-tbl_EcommerceSales[[#This Row],[Total_Cost]]</f>
        <v>539.19999999999982</v>
      </c>
      <c r="Z4683" s="9">
        <f>IFERROR(#REF!/tbl_EcommerceSales[[#This Row],[Total_Cost]], 0)</f>
        <v>0</v>
      </c>
      <c r="AA4683" t="str">
        <f>TEXT(tbl_EcommerceSales[[#This Row],[Order_Date]],"mmm")</f>
        <v>May</v>
      </c>
      <c r="AB4683">
        <f>YEAR(tbl_EcommerceSales[[#This Row],[Order_Date]])</f>
        <v>2026</v>
      </c>
      <c r="AC4683" t="str">
        <f>IF(tbl_EcommerceSales[[#This Row],[Age]]&lt;18,"Under 18",IF(tbl_EcommerceSales[[#This Row],[Age]]&lt;=25,"18-25",IF(tbl_EcommerceSales[[#This Row],[Age]]&lt;=35,"26-35",IF(tbl_EcommerceSales[[#This Row],[Age]]&lt;=45,"36-45",IF(tbl_EcommerceSales[[#This Row],[Age]]&lt;=55,"46-55","56+")))))</f>
        <v>26-35</v>
      </c>
    </row>
    <row r="4684" spans="1:29" x14ac:dyDescent="0.35">
      <c r="A4684" t="s">
        <v>6831</v>
      </c>
      <c r="B4684" s="7">
        <v>46168</v>
      </c>
      <c r="C4684" t="s">
        <v>6832</v>
      </c>
      <c r="D4684" t="s">
        <v>216</v>
      </c>
      <c r="E4684" t="s">
        <v>25</v>
      </c>
      <c r="F4684">
        <v>29</v>
      </c>
      <c r="G4684" t="s">
        <v>99</v>
      </c>
      <c r="H4684" t="s">
        <v>88</v>
      </c>
      <c r="I4684" t="s">
        <v>206</v>
      </c>
      <c r="J4684" t="s">
        <v>207</v>
      </c>
      <c r="K4684" t="s">
        <v>177</v>
      </c>
      <c r="L4684" t="s">
        <v>208</v>
      </c>
      <c r="M4684">
        <v>2</v>
      </c>
      <c r="N4684" s="2">
        <v>2199</v>
      </c>
      <c r="O4684" s="3">
        <v>0.05</v>
      </c>
      <c r="P4684" s="2">
        <v>2500</v>
      </c>
      <c r="Q4684" t="s">
        <v>32</v>
      </c>
      <c r="R4684" t="s">
        <v>33</v>
      </c>
      <c r="S4684" t="s">
        <v>34</v>
      </c>
      <c r="T4684" s="4">
        <v>3</v>
      </c>
      <c r="U4684" s="11">
        <f t="shared" si="73"/>
        <v>4398</v>
      </c>
      <c r="V4684" s="11">
        <f>tbl_EcommerceSales[[#This Row],[Gross_Sales]]*tbl_EcommerceSales[[#This Row],[Discount]]</f>
        <v>219.9</v>
      </c>
      <c r="W4684" s="11">
        <f>tbl_EcommerceSales[[#This Row],[Gross_Sales]]-tbl_EcommerceSales[[#This Row],[Discount_Amount]]</f>
        <v>4178.1000000000004</v>
      </c>
      <c r="X4684" s="11">
        <f>tbl_EcommerceSales[[#This Row],[Quantity]] * _xlfn.XLOOKUP(tbl_EcommerceSales[[#This Row],[Product_ID]], Product_Master!A:A, Product_Master!F:F)</f>
        <v>2500</v>
      </c>
      <c r="Y4684" s="11">
        <f>tbl_EcommerceSales[[#This Row],[Net_Revenue]]-tbl_EcommerceSales[[#This Row],[Total_Cost]]</f>
        <v>1678.1000000000004</v>
      </c>
      <c r="Z4684" s="9">
        <f>IFERROR(#REF!/tbl_EcommerceSales[[#This Row],[Total_Cost]], 0)</f>
        <v>0</v>
      </c>
      <c r="AA4684" t="str">
        <f>TEXT(tbl_EcommerceSales[[#This Row],[Order_Date]],"mmm")</f>
        <v>May</v>
      </c>
      <c r="AB4684">
        <f>YEAR(tbl_EcommerceSales[[#This Row],[Order_Date]])</f>
        <v>2026</v>
      </c>
      <c r="AC4684" t="str">
        <f>IF(tbl_EcommerceSales[[#This Row],[Age]]&lt;18,"Under 18",IF(tbl_EcommerceSales[[#This Row],[Age]]&lt;=25,"18-25",IF(tbl_EcommerceSales[[#This Row],[Age]]&lt;=35,"26-35",IF(tbl_EcommerceSales[[#This Row],[Age]]&lt;=45,"36-45",IF(tbl_EcommerceSales[[#This Row],[Age]]&lt;=55,"46-55","56+")))))</f>
        <v>26-35</v>
      </c>
    </row>
    <row r="4685" spans="1:29" x14ac:dyDescent="0.35">
      <c r="A4685" t="s">
        <v>6833</v>
      </c>
      <c r="B4685" s="7">
        <v>46168</v>
      </c>
      <c r="C4685" t="s">
        <v>4737</v>
      </c>
      <c r="D4685" t="s">
        <v>205</v>
      </c>
      <c r="E4685" t="s">
        <v>48</v>
      </c>
      <c r="F4685">
        <v>34</v>
      </c>
      <c r="G4685" t="s">
        <v>107</v>
      </c>
      <c r="H4685" t="s">
        <v>39</v>
      </c>
      <c r="I4685" t="s">
        <v>67</v>
      </c>
      <c r="J4685" t="s">
        <v>68</v>
      </c>
      <c r="K4685" t="s">
        <v>42</v>
      </c>
      <c r="L4685" t="s">
        <v>43</v>
      </c>
      <c r="M4685">
        <v>4</v>
      </c>
      <c r="N4685" s="2">
        <v>799</v>
      </c>
      <c r="O4685" s="3">
        <v>0.2</v>
      </c>
      <c r="P4685" s="2">
        <v>1440</v>
      </c>
      <c r="Q4685" t="s">
        <v>319</v>
      </c>
      <c r="R4685" t="s">
        <v>93</v>
      </c>
      <c r="S4685" t="s">
        <v>57</v>
      </c>
      <c r="T4685" s="4">
        <v>4</v>
      </c>
      <c r="U4685" s="11">
        <f t="shared" si="73"/>
        <v>3196</v>
      </c>
      <c r="V4685" s="11">
        <f>tbl_EcommerceSales[[#This Row],[Gross_Sales]]*tbl_EcommerceSales[[#This Row],[Discount]]</f>
        <v>639.20000000000005</v>
      </c>
      <c r="W4685" s="11">
        <f>tbl_EcommerceSales[[#This Row],[Gross_Sales]]-tbl_EcommerceSales[[#This Row],[Discount_Amount]]</f>
        <v>2556.8000000000002</v>
      </c>
      <c r="X4685" s="11">
        <f>tbl_EcommerceSales[[#This Row],[Quantity]] * _xlfn.XLOOKUP(tbl_EcommerceSales[[#This Row],[Product_ID]], Product_Master!A:A, Product_Master!F:F)</f>
        <v>1440</v>
      </c>
      <c r="Y4685" s="11">
        <f>tbl_EcommerceSales[[#This Row],[Net_Revenue]]-tbl_EcommerceSales[[#This Row],[Total_Cost]]</f>
        <v>1116.8000000000002</v>
      </c>
      <c r="Z4685" s="9">
        <f>IFERROR(#REF!/tbl_EcommerceSales[[#This Row],[Total_Cost]], 0)</f>
        <v>0</v>
      </c>
      <c r="AA4685" t="str">
        <f>TEXT(tbl_EcommerceSales[[#This Row],[Order_Date]],"mmm")</f>
        <v>May</v>
      </c>
      <c r="AB4685">
        <f>YEAR(tbl_EcommerceSales[[#This Row],[Order_Date]])</f>
        <v>2026</v>
      </c>
      <c r="AC4685" t="str">
        <f>IF(tbl_EcommerceSales[[#This Row],[Age]]&lt;18,"Under 18",IF(tbl_EcommerceSales[[#This Row],[Age]]&lt;=25,"18-25",IF(tbl_EcommerceSales[[#This Row],[Age]]&lt;=35,"26-35",IF(tbl_EcommerceSales[[#This Row],[Age]]&lt;=45,"36-45",IF(tbl_EcommerceSales[[#This Row],[Age]]&lt;=55,"46-55","56+")))))</f>
        <v>26-35</v>
      </c>
    </row>
    <row r="4686" spans="1:29" x14ac:dyDescent="0.35">
      <c r="A4686" t="s">
        <v>6834</v>
      </c>
      <c r="B4686" s="7">
        <v>46168</v>
      </c>
      <c r="C4686" t="s">
        <v>341</v>
      </c>
      <c r="D4686" t="s">
        <v>342</v>
      </c>
      <c r="E4686" t="s">
        <v>48</v>
      </c>
      <c r="F4686">
        <v>23</v>
      </c>
      <c r="G4686" t="s">
        <v>52</v>
      </c>
      <c r="H4686" t="s">
        <v>27</v>
      </c>
      <c r="I4686" t="s">
        <v>221</v>
      </c>
      <c r="J4686" t="s">
        <v>222</v>
      </c>
      <c r="K4686" t="s">
        <v>177</v>
      </c>
      <c r="L4686" t="s">
        <v>208</v>
      </c>
      <c r="M4686">
        <v>1</v>
      </c>
      <c r="N4686" s="2">
        <v>1499</v>
      </c>
      <c r="O4686" s="3">
        <v>0.2</v>
      </c>
      <c r="P4686" s="2">
        <v>800</v>
      </c>
      <c r="Q4686" t="s">
        <v>319</v>
      </c>
      <c r="R4686" t="s">
        <v>33</v>
      </c>
      <c r="S4686" t="s">
        <v>57</v>
      </c>
      <c r="T4686" s="4">
        <v>5</v>
      </c>
      <c r="U4686" s="11">
        <f t="shared" si="73"/>
        <v>1499</v>
      </c>
      <c r="V4686" s="11">
        <f>tbl_EcommerceSales[[#This Row],[Gross_Sales]]*tbl_EcommerceSales[[#This Row],[Discount]]</f>
        <v>299.8</v>
      </c>
      <c r="W4686" s="11">
        <f>tbl_EcommerceSales[[#This Row],[Gross_Sales]]-tbl_EcommerceSales[[#This Row],[Discount_Amount]]</f>
        <v>1199.2</v>
      </c>
      <c r="X4686" s="11">
        <f>tbl_EcommerceSales[[#This Row],[Quantity]] * _xlfn.XLOOKUP(tbl_EcommerceSales[[#This Row],[Product_ID]], Product_Master!A:A, Product_Master!F:F)</f>
        <v>800</v>
      </c>
      <c r="Y4686" s="11">
        <f>tbl_EcommerceSales[[#This Row],[Net_Revenue]]-tbl_EcommerceSales[[#This Row],[Total_Cost]]</f>
        <v>399.20000000000005</v>
      </c>
      <c r="Z4686" s="9">
        <f>IFERROR(#REF!/tbl_EcommerceSales[[#This Row],[Total_Cost]], 0)</f>
        <v>0</v>
      </c>
      <c r="AA4686" t="str">
        <f>TEXT(tbl_EcommerceSales[[#This Row],[Order_Date]],"mmm")</f>
        <v>May</v>
      </c>
      <c r="AB4686">
        <f>YEAR(tbl_EcommerceSales[[#This Row],[Order_Date]])</f>
        <v>2026</v>
      </c>
      <c r="AC4686" t="str">
        <f>IF(tbl_EcommerceSales[[#This Row],[Age]]&lt;18,"Under 18",IF(tbl_EcommerceSales[[#This Row],[Age]]&lt;=25,"18-25",IF(tbl_EcommerceSales[[#This Row],[Age]]&lt;=35,"26-35",IF(tbl_EcommerceSales[[#This Row],[Age]]&lt;=45,"36-45",IF(tbl_EcommerceSales[[#This Row],[Age]]&lt;=55,"46-55","56+")))))</f>
        <v>18-25</v>
      </c>
    </row>
    <row r="4687" spans="1:29" x14ac:dyDescent="0.35">
      <c r="A4687" t="s">
        <v>6835</v>
      </c>
      <c r="B4687" s="7">
        <v>46168</v>
      </c>
      <c r="C4687" t="s">
        <v>3579</v>
      </c>
      <c r="D4687" t="s">
        <v>130</v>
      </c>
      <c r="E4687" t="s">
        <v>48</v>
      </c>
      <c r="F4687">
        <v>43</v>
      </c>
      <c r="G4687" t="s">
        <v>289</v>
      </c>
      <c r="H4687" t="s">
        <v>88</v>
      </c>
      <c r="I4687" t="s">
        <v>357</v>
      </c>
      <c r="J4687" t="s">
        <v>358</v>
      </c>
      <c r="K4687" t="s">
        <v>177</v>
      </c>
      <c r="L4687" t="s">
        <v>178</v>
      </c>
      <c r="M4687">
        <v>2</v>
      </c>
      <c r="N4687" s="2">
        <v>999</v>
      </c>
      <c r="O4687" s="3">
        <v>0</v>
      </c>
      <c r="P4687" s="2">
        <v>1040</v>
      </c>
      <c r="Q4687" t="s">
        <v>32</v>
      </c>
      <c r="R4687" t="s">
        <v>33</v>
      </c>
      <c r="S4687" t="s">
        <v>34</v>
      </c>
      <c r="T4687" s="4">
        <v>3</v>
      </c>
      <c r="U4687" s="11">
        <f t="shared" si="73"/>
        <v>1998</v>
      </c>
      <c r="V4687" s="11">
        <f>tbl_EcommerceSales[[#This Row],[Gross_Sales]]*tbl_EcommerceSales[[#This Row],[Discount]]</f>
        <v>0</v>
      </c>
      <c r="W4687" s="11">
        <f>tbl_EcommerceSales[[#This Row],[Gross_Sales]]-tbl_EcommerceSales[[#This Row],[Discount_Amount]]</f>
        <v>1998</v>
      </c>
      <c r="X4687" s="11">
        <f>tbl_EcommerceSales[[#This Row],[Quantity]] * _xlfn.XLOOKUP(tbl_EcommerceSales[[#This Row],[Product_ID]], Product_Master!A:A, Product_Master!F:F)</f>
        <v>1040</v>
      </c>
      <c r="Y4687" s="11">
        <f>tbl_EcommerceSales[[#This Row],[Net_Revenue]]-tbl_EcommerceSales[[#This Row],[Total_Cost]]</f>
        <v>958</v>
      </c>
      <c r="Z4687" s="9">
        <f>IFERROR(#REF!/tbl_EcommerceSales[[#This Row],[Total_Cost]], 0)</f>
        <v>0</v>
      </c>
      <c r="AA4687" t="str">
        <f>TEXT(tbl_EcommerceSales[[#This Row],[Order_Date]],"mmm")</f>
        <v>May</v>
      </c>
      <c r="AB4687">
        <f>YEAR(tbl_EcommerceSales[[#This Row],[Order_Date]])</f>
        <v>2026</v>
      </c>
      <c r="AC4687" t="str">
        <f>IF(tbl_EcommerceSales[[#This Row],[Age]]&lt;18,"Under 18",IF(tbl_EcommerceSales[[#This Row],[Age]]&lt;=25,"18-25",IF(tbl_EcommerceSales[[#This Row],[Age]]&lt;=35,"26-35",IF(tbl_EcommerceSales[[#This Row],[Age]]&lt;=45,"36-45",IF(tbl_EcommerceSales[[#This Row],[Age]]&lt;=55,"46-55","56+")))))</f>
        <v>36-45</v>
      </c>
    </row>
    <row r="4688" spans="1:29" x14ac:dyDescent="0.35">
      <c r="A4688" t="s">
        <v>6836</v>
      </c>
      <c r="B4688" s="7">
        <v>46168</v>
      </c>
      <c r="C4688" t="s">
        <v>1345</v>
      </c>
      <c r="D4688" t="s">
        <v>305</v>
      </c>
      <c r="E4688" t="s">
        <v>48</v>
      </c>
      <c r="F4688">
        <v>22</v>
      </c>
      <c r="G4688" t="s">
        <v>152</v>
      </c>
      <c r="H4688" t="s">
        <v>72</v>
      </c>
      <c r="I4688" t="s">
        <v>53</v>
      </c>
      <c r="J4688" t="s">
        <v>54</v>
      </c>
      <c r="K4688" t="s">
        <v>55</v>
      </c>
      <c r="L4688" t="s">
        <v>56</v>
      </c>
      <c r="M4688">
        <v>3</v>
      </c>
      <c r="N4688" s="2">
        <v>799</v>
      </c>
      <c r="O4688" s="3">
        <v>0.3</v>
      </c>
      <c r="P4688" s="2">
        <v>1170</v>
      </c>
      <c r="Q4688" t="s">
        <v>32</v>
      </c>
      <c r="R4688" t="s">
        <v>33</v>
      </c>
      <c r="S4688" t="s">
        <v>34</v>
      </c>
      <c r="T4688" s="4">
        <v>4</v>
      </c>
      <c r="U4688" s="11">
        <f t="shared" si="73"/>
        <v>2397</v>
      </c>
      <c r="V4688" s="11">
        <f>tbl_EcommerceSales[[#This Row],[Gross_Sales]]*tbl_EcommerceSales[[#This Row],[Discount]]</f>
        <v>719.1</v>
      </c>
      <c r="W4688" s="11">
        <f>tbl_EcommerceSales[[#This Row],[Gross_Sales]]-tbl_EcommerceSales[[#This Row],[Discount_Amount]]</f>
        <v>1677.9</v>
      </c>
      <c r="X4688" s="11">
        <f>tbl_EcommerceSales[[#This Row],[Quantity]] * _xlfn.XLOOKUP(tbl_EcommerceSales[[#This Row],[Product_ID]], Product_Master!A:A, Product_Master!F:F)</f>
        <v>1170</v>
      </c>
      <c r="Y4688" s="11">
        <f>tbl_EcommerceSales[[#This Row],[Net_Revenue]]-tbl_EcommerceSales[[#This Row],[Total_Cost]]</f>
        <v>507.90000000000009</v>
      </c>
      <c r="Z4688" s="9">
        <f>IFERROR(#REF!/tbl_EcommerceSales[[#This Row],[Total_Cost]], 0)</f>
        <v>0</v>
      </c>
      <c r="AA4688" t="str">
        <f>TEXT(tbl_EcommerceSales[[#This Row],[Order_Date]],"mmm")</f>
        <v>May</v>
      </c>
      <c r="AB4688">
        <f>YEAR(tbl_EcommerceSales[[#This Row],[Order_Date]])</f>
        <v>2026</v>
      </c>
      <c r="AC4688" t="str">
        <f>IF(tbl_EcommerceSales[[#This Row],[Age]]&lt;18,"Under 18",IF(tbl_EcommerceSales[[#This Row],[Age]]&lt;=25,"18-25",IF(tbl_EcommerceSales[[#This Row],[Age]]&lt;=35,"26-35",IF(tbl_EcommerceSales[[#This Row],[Age]]&lt;=45,"36-45",IF(tbl_EcommerceSales[[#This Row],[Age]]&lt;=55,"46-55","56+")))))</f>
        <v>18-25</v>
      </c>
    </row>
    <row r="4689" spans="1:29" x14ac:dyDescent="0.35">
      <c r="A4689" t="s">
        <v>6837</v>
      </c>
      <c r="B4689" s="7">
        <v>46168</v>
      </c>
      <c r="C4689" t="s">
        <v>5848</v>
      </c>
      <c r="D4689" t="s">
        <v>216</v>
      </c>
      <c r="E4689" t="s">
        <v>48</v>
      </c>
      <c r="F4689">
        <v>30</v>
      </c>
      <c r="G4689" t="s">
        <v>155</v>
      </c>
      <c r="H4689" t="s">
        <v>88</v>
      </c>
      <c r="I4689" t="s">
        <v>236</v>
      </c>
      <c r="J4689" t="s">
        <v>237</v>
      </c>
      <c r="K4689" t="s">
        <v>82</v>
      </c>
      <c r="L4689" t="s">
        <v>238</v>
      </c>
      <c r="M4689">
        <v>1</v>
      </c>
      <c r="N4689" s="2">
        <v>899</v>
      </c>
      <c r="O4689" s="3">
        <v>0.05</v>
      </c>
      <c r="P4689" s="2">
        <v>480</v>
      </c>
      <c r="Q4689" t="s">
        <v>32</v>
      </c>
      <c r="R4689" t="s">
        <v>33</v>
      </c>
      <c r="S4689" t="s">
        <v>57</v>
      </c>
      <c r="T4689" s="4">
        <v>4</v>
      </c>
      <c r="U4689" s="11">
        <f t="shared" si="73"/>
        <v>899</v>
      </c>
      <c r="V4689" s="11">
        <f>tbl_EcommerceSales[[#This Row],[Gross_Sales]]*tbl_EcommerceSales[[#This Row],[Discount]]</f>
        <v>44.95</v>
      </c>
      <c r="W4689" s="11">
        <f>tbl_EcommerceSales[[#This Row],[Gross_Sales]]-tbl_EcommerceSales[[#This Row],[Discount_Amount]]</f>
        <v>854.05</v>
      </c>
      <c r="X4689" s="11">
        <f>tbl_EcommerceSales[[#This Row],[Quantity]] * _xlfn.XLOOKUP(tbl_EcommerceSales[[#This Row],[Product_ID]], Product_Master!A:A, Product_Master!F:F)</f>
        <v>480</v>
      </c>
      <c r="Y4689" s="11">
        <f>tbl_EcommerceSales[[#This Row],[Net_Revenue]]-tbl_EcommerceSales[[#This Row],[Total_Cost]]</f>
        <v>374.04999999999995</v>
      </c>
      <c r="Z4689" s="9">
        <f>IFERROR(#REF!/tbl_EcommerceSales[[#This Row],[Total_Cost]], 0)</f>
        <v>0</v>
      </c>
      <c r="AA4689" t="str">
        <f>TEXT(tbl_EcommerceSales[[#This Row],[Order_Date]],"mmm")</f>
        <v>May</v>
      </c>
      <c r="AB4689">
        <f>YEAR(tbl_EcommerceSales[[#This Row],[Order_Date]])</f>
        <v>2026</v>
      </c>
      <c r="AC4689" t="str">
        <f>IF(tbl_EcommerceSales[[#This Row],[Age]]&lt;18,"Under 18",IF(tbl_EcommerceSales[[#This Row],[Age]]&lt;=25,"18-25",IF(tbl_EcommerceSales[[#This Row],[Age]]&lt;=35,"26-35",IF(tbl_EcommerceSales[[#This Row],[Age]]&lt;=45,"36-45",IF(tbl_EcommerceSales[[#This Row],[Age]]&lt;=55,"46-55","56+")))))</f>
        <v>26-35</v>
      </c>
    </row>
    <row r="4690" spans="1:29" x14ac:dyDescent="0.35">
      <c r="A4690" t="s">
        <v>6838</v>
      </c>
      <c r="B4690" s="7">
        <v>46168</v>
      </c>
      <c r="C4690" t="s">
        <v>6839</v>
      </c>
      <c r="D4690" t="s">
        <v>110</v>
      </c>
      <c r="E4690" t="s">
        <v>48</v>
      </c>
      <c r="F4690">
        <v>35</v>
      </c>
      <c r="G4690" t="s">
        <v>96</v>
      </c>
      <c r="H4690" t="s">
        <v>39</v>
      </c>
      <c r="I4690" t="s">
        <v>517</v>
      </c>
      <c r="J4690" t="s">
        <v>518</v>
      </c>
      <c r="K4690" t="s">
        <v>30</v>
      </c>
      <c r="L4690" t="s">
        <v>278</v>
      </c>
      <c r="M4690">
        <v>1</v>
      </c>
      <c r="N4690" s="2">
        <v>1299</v>
      </c>
      <c r="O4690" s="3">
        <v>0.05</v>
      </c>
      <c r="P4690" s="2">
        <v>690</v>
      </c>
      <c r="Q4690" t="s">
        <v>32</v>
      </c>
      <c r="R4690" t="s">
        <v>33</v>
      </c>
      <c r="S4690" t="s">
        <v>34</v>
      </c>
      <c r="T4690" s="4">
        <v>4</v>
      </c>
      <c r="U4690" s="11">
        <f t="shared" si="73"/>
        <v>1299</v>
      </c>
      <c r="V4690" s="11">
        <f>tbl_EcommerceSales[[#This Row],[Gross_Sales]]*tbl_EcommerceSales[[#This Row],[Discount]]</f>
        <v>64.95</v>
      </c>
      <c r="W4690" s="11">
        <f>tbl_EcommerceSales[[#This Row],[Gross_Sales]]-tbl_EcommerceSales[[#This Row],[Discount_Amount]]</f>
        <v>1234.05</v>
      </c>
      <c r="X4690" s="11">
        <f>tbl_EcommerceSales[[#This Row],[Quantity]] * _xlfn.XLOOKUP(tbl_EcommerceSales[[#This Row],[Product_ID]], Product_Master!A:A, Product_Master!F:F)</f>
        <v>690</v>
      </c>
      <c r="Y4690" s="11">
        <f>tbl_EcommerceSales[[#This Row],[Net_Revenue]]-tbl_EcommerceSales[[#This Row],[Total_Cost]]</f>
        <v>544.04999999999995</v>
      </c>
      <c r="Z4690" s="9">
        <f>IFERROR(#REF!/tbl_EcommerceSales[[#This Row],[Total_Cost]], 0)</f>
        <v>0</v>
      </c>
      <c r="AA4690" t="str">
        <f>TEXT(tbl_EcommerceSales[[#This Row],[Order_Date]],"mmm")</f>
        <v>May</v>
      </c>
      <c r="AB4690">
        <f>YEAR(tbl_EcommerceSales[[#This Row],[Order_Date]])</f>
        <v>2026</v>
      </c>
      <c r="AC4690" t="str">
        <f>IF(tbl_EcommerceSales[[#This Row],[Age]]&lt;18,"Under 18",IF(tbl_EcommerceSales[[#This Row],[Age]]&lt;=25,"18-25",IF(tbl_EcommerceSales[[#This Row],[Age]]&lt;=35,"26-35",IF(tbl_EcommerceSales[[#This Row],[Age]]&lt;=45,"36-45",IF(tbl_EcommerceSales[[#This Row],[Age]]&lt;=55,"46-55","56+")))))</f>
        <v>26-35</v>
      </c>
    </row>
    <row r="4691" spans="1:29" x14ac:dyDescent="0.35">
      <c r="A4691" t="s">
        <v>6840</v>
      </c>
      <c r="B4691" s="7">
        <v>46168</v>
      </c>
      <c r="C4691" t="s">
        <v>1924</v>
      </c>
      <c r="D4691" t="s">
        <v>251</v>
      </c>
      <c r="E4691" t="s">
        <v>48</v>
      </c>
      <c r="F4691">
        <v>24</v>
      </c>
      <c r="G4691" t="s">
        <v>38</v>
      </c>
      <c r="H4691" t="s">
        <v>39</v>
      </c>
      <c r="I4691" t="s">
        <v>206</v>
      </c>
      <c r="J4691" t="s">
        <v>207</v>
      </c>
      <c r="K4691" t="s">
        <v>177</v>
      </c>
      <c r="L4691" t="s">
        <v>208</v>
      </c>
      <c r="M4691">
        <v>1</v>
      </c>
      <c r="N4691" s="2">
        <v>2199</v>
      </c>
      <c r="O4691" s="3">
        <v>0.2</v>
      </c>
      <c r="P4691" s="2">
        <v>1250</v>
      </c>
      <c r="Q4691" t="s">
        <v>44</v>
      </c>
      <c r="R4691" t="s">
        <v>33</v>
      </c>
      <c r="S4691" t="s">
        <v>57</v>
      </c>
      <c r="T4691" s="4">
        <v>5</v>
      </c>
      <c r="U4691" s="11">
        <f t="shared" si="73"/>
        <v>2199</v>
      </c>
      <c r="V4691" s="11">
        <f>tbl_EcommerceSales[[#This Row],[Gross_Sales]]*tbl_EcommerceSales[[#This Row],[Discount]]</f>
        <v>439.8</v>
      </c>
      <c r="W4691" s="11">
        <f>tbl_EcommerceSales[[#This Row],[Gross_Sales]]-tbl_EcommerceSales[[#This Row],[Discount_Amount]]</f>
        <v>1759.2</v>
      </c>
      <c r="X4691" s="11">
        <f>tbl_EcommerceSales[[#This Row],[Quantity]] * _xlfn.XLOOKUP(tbl_EcommerceSales[[#This Row],[Product_ID]], Product_Master!A:A, Product_Master!F:F)</f>
        <v>1250</v>
      </c>
      <c r="Y4691" s="11">
        <f>tbl_EcommerceSales[[#This Row],[Net_Revenue]]-tbl_EcommerceSales[[#This Row],[Total_Cost]]</f>
        <v>509.20000000000005</v>
      </c>
      <c r="Z4691" s="9">
        <f>IFERROR(#REF!/tbl_EcommerceSales[[#This Row],[Total_Cost]], 0)</f>
        <v>0</v>
      </c>
      <c r="AA4691" t="str">
        <f>TEXT(tbl_EcommerceSales[[#This Row],[Order_Date]],"mmm")</f>
        <v>May</v>
      </c>
      <c r="AB4691">
        <f>YEAR(tbl_EcommerceSales[[#This Row],[Order_Date]])</f>
        <v>2026</v>
      </c>
      <c r="AC4691" t="str">
        <f>IF(tbl_EcommerceSales[[#This Row],[Age]]&lt;18,"Under 18",IF(tbl_EcommerceSales[[#This Row],[Age]]&lt;=25,"18-25",IF(tbl_EcommerceSales[[#This Row],[Age]]&lt;=35,"26-35",IF(tbl_EcommerceSales[[#This Row],[Age]]&lt;=45,"36-45",IF(tbl_EcommerceSales[[#This Row],[Age]]&lt;=55,"46-55","56+")))))</f>
        <v>18-25</v>
      </c>
    </row>
    <row r="4692" spans="1:29" x14ac:dyDescent="0.35">
      <c r="A4692" t="s">
        <v>6841</v>
      </c>
      <c r="B4692" s="7">
        <v>46168</v>
      </c>
      <c r="C4692" t="s">
        <v>4129</v>
      </c>
      <c r="D4692" t="s">
        <v>151</v>
      </c>
      <c r="E4692" t="s">
        <v>48</v>
      </c>
      <c r="F4692">
        <v>18</v>
      </c>
      <c r="G4692" t="s">
        <v>52</v>
      </c>
      <c r="H4692" t="s">
        <v>27</v>
      </c>
      <c r="I4692" t="s">
        <v>67</v>
      </c>
      <c r="J4692" t="s">
        <v>68</v>
      </c>
      <c r="K4692" t="s">
        <v>42</v>
      </c>
      <c r="L4692" t="s">
        <v>43</v>
      </c>
      <c r="M4692">
        <v>1</v>
      </c>
      <c r="N4692" s="2">
        <v>799</v>
      </c>
      <c r="O4692" s="3">
        <v>0.1</v>
      </c>
      <c r="P4692" s="2">
        <v>360</v>
      </c>
      <c r="Q4692" t="s">
        <v>44</v>
      </c>
      <c r="R4692" t="s">
        <v>93</v>
      </c>
      <c r="S4692" t="s">
        <v>34</v>
      </c>
      <c r="T4692" s="4">
        <v>5</v>
      </c>
      <c r="U4692" s="11">
        <f t="shared" si="73"/>
        <v>799</v>
      </c>
      <c r="V4692" s="11">
        <f>tbl_EcommerceSales[[#This Row],[Gross_Sales]]*tbl_EcommerceSales[[#This Row],[Discount]]</f>
        <v>79.900000000000006</v>
      </c>
      <c r="W4692" s="11">
        <f>tbl_EcommerceSales[[#This Row],[Gross_Sales]]-tbl_EcommerceSales[[#This Row],[Discount_Amount]]</f>
        <v>719.1</v>
      </c>
      <c r="X4692" s="11">
        <f>tbl_EcommerceSales[[#This Row],[Quantity]] * _xlfn.XLOOKUP(tbl_EcommerceSales[[#This Row],[Product_ID]], Product_Master!A:A, Product_Master!F:F)</f>
        <v>360</v>
      </c>
      <c r="Y4692" s="11">
        <f>tbl_EcommerceSales[[#This Row],[Net_Revenue]]-tbl_EcommerceSales[[#This Row],[Total_Cost]]</f>
        <v>359.1</v>
      </c>
      <c r="Z4692" s="9">
        <f>IFERROR(#REF!/tbl_EcommerceSales[[#This Row],[Total_Cost]], 0)</f>
        <v>0</v>
      </c>
      <c r="AA4692" t="str">
        <f>TEXT(tbl_EcommerceSales[[#This Row],[Order_Date]],"mmm")</f>
        <v>May</v>
      </c>
      <c r="AB4692">
        <f>YEAR(tbl_EcommerceSales[[#This Row],[Order_Date]])</f>
        <v>2026</v>
      </c>
      <c r="AC4692" t="str">
        <f>IF(tbl_EcommerceSales[[#This Row],[Age]]&lt;18,"Under 18",IF(tbl_EcommerceSales[[#This Row],[Age]]&lt;=25,"18-25",IF(tbl_EcommerceSales[[#This Row],[Age]]&lt;=35,"26-35",IF(tbl_EcommerceSales[[#This Row],[Age]]&lt;=45,"36-45",IF(tbl_EcommerceSales[[#This Row],[Age]]&lt;=55,"46-55","56+")))))</f>
        <v>18-25</v>
      </c>
    </row>
    <row r="4693" spans="1:29" x14ac:dyDescent="0.35">
      <c r="A4693" t="s">
        <v>6842</v>
      </c>
      <c r="B4693" s="7">
        <v>46168</v>
      </c>
      <c r="C4693" t="s">
        <v>3219</v>
      </c>
      <c r="D4693" t="s">
        <v>170</v>
      </c>
      <c r="E4693" t="s">
        <v>25</v>
      </c>
      <c r="F4693">
        <v>32</v>
      </c>
      <c r="G4693" t="s">
        <v>26</v>
      </c>
      <c r="H4693" t="s">
        <v>27</v>
      </c>
      <c r="I4693" t="s">
        <v>89</v>
      </c>
      <c r="J4693" t="s">
        <v>90</v>
      </c>
      <c r="K4693" t="s">
        <v>91</v>
      </c>
      <c r="L4693" t="s">
        <v>92</v>
      </c>
      <c r="M4693">
        <v>2</v>
      </c>
      <c r="N4693" s="2">
        <v>599</v>
      </c>
      <c r="O4693" s="3">
        <v>0.1</v>
      </c>
      <c r="P4693" s="2">
        <v>520</v>
      </c>
      <c r="Q4693" t="s">
        <v>156</v>
      </c>
      <c r="R4693" t="s">
        <v>33</v>
      </c>
      <c r="S4693" t="s">
        <v>34</v>
      </c>
      <c r="T4693" s="4">
        <v>5</v>
      </c>
      <c r="U4693" s="11">
        <f t="shared" si="73"/>
        <v>1198</v>
      </c>
      <c r="V4693" s="11">
        <f>tbl_EcommerceSales[[#This Row],[Gross_Sales]]*tbl_EcommerceSales[[#This Row],[Discount]]</f>
        <v>119.80000000000001</v>
      </c>
      <c r="W4693" s="11">
        <f>tbl_EcommerceSales[[#This Row],[Gross_Sales]]-tbl_EcommerceSales[[#This Row],[Discount_Amount]]</f>
        <v>1078.2</v>
      </c>
      <c r="X4693" s="11">
        <f>tbl_EcommerceSales[[#This Row],[Quantity]] * _xlfn.XLOOKUP(tbl_EcommerceSales[[#This Row],[Product_ID]], Product_Master!A:A, Product_Master!F:F)</f>
        <v>520</v>
      </c>
      <c r="Y4693" s="11">
        <f>tbl_EcommerceSales[[#This Row],[Net_Revenue]]-tbl_EcommerceSales[[#This Row],[Total_Cost]]</f>
        <v>558.20000000000005</v>
      </c>
      <c r="Z4693" s="9">
        <f>IFERROR(#REF!/tbl_EcommerceSales[[#This Row],[Total_Cost]], 0)</f>
        <v>0</v>
      </c>
      <c r="AA4693" t="str">
        <f>TEXT(tbl_EcommerceSales[[#This Row],[Order_Date]],"mmm")</f>
        <v>May</v>
      </c>
      <c r="AB4693">
        <f>YEAR(tbl_EcommerceSales[[#This Row],[Order_Date]])</f>
        <v>2026</v>
      </c>
      <c r="AC4693" t="str">
        <f>IF(tbl_EcommerceSales[[#This Row],[Age]]&lt;18,"Under 18",IF(tbl_EcommerceSales[[#This Row],[Age]]&lt;=25,"18-25",IF(tbl_EcommerceSales[[#This Row],[Age]]&lt;=35,"26-35",IF(tbl_EcommerceSales[[#This Row],[Age]]&lt;=45,"36-45",IF(tbl_EcommerceSales[[#This Row],[Age]]&lt;=55,"46-55","56+")))))</f>
        <v>26-35</v>
      </c>
    </row>
    <row r="4694" spans="1:29" x14ac:dyDescent="0.35">
      <c r="A4694" t="s">
        <v>6843</v>
      </c>
      <c r="B4694" s="7">
        <v>46168</v>
      </c>
      <c r="C4694" t="s">
        <v>3313</v>
      </c>
      <c r="D4694" t="s">
        <v>102</v>
      </c>
      <c r="E4694" t="s">
        <v>48</v>
      </c>
      <c r="F4694">
        <v>21</v>
      </c>
      <c r="G4694" t="s">
        <v>152</v>
      </c>
      <c r="H4694" t="s">
        <v>72</v>
      </c>
      <c r="I4694" t="s">
        <v>80</v>
      </c>
      <c r="J4694" t="s">
        <v>81</v>
      </c>
      <c r="K4694" t="s">
        <v>82</v>
      </c>
      <c r="L4694" t="s">
        <v>83</v>
      </c>
      <c r="M4694">
        <v>2</v>
      </c>
      <c r="N4694" s="2">
        <v>2499</v>
      </c>
      <c r="O4694" s="3">
        <v>0.05</v>
      </c>
      <c r="P4694" s="2">
        <v>3100</v>
      </c>
      <c r="Q4694" t="s">
        <v>32</v>
      </c>
      <c r="R4694" t="s">
        <v>33</v>
      </c>
      <c r="S4694" t="s">
        <v>34</v>
      </c>
      <c r="T4694" s="4">
        <v>5</v>
      </c>
      <c r="U4694" s="11">
        <f t="shared" si="73"/>
        <v>4998</v>
      </c>
      <c r="V4694" s="11">
        <f>tbl_EcommerceSales[[#This Row],[Gross_Sales]]*tbl_EcommerceSales[[#This Row],[Discount]]</f>
        <v>249.9</v>
      </c>
      <c r="W4694" s="11">
        <f>tbl_EcommerceSales[[#This Row],[Gross_Sales]]-tbl_EcommerceSales[[#This Row],[Discount_Amount]]</f>
        <v>4748.1000000000004</v>
      </c>
      <c r="X4694" s="11">
        <f>tbl_EcommerceSales[[#This Row],[Quantity]] * _xlfn.XLOOKUP(tbl_EcommerceSales[[#This Row],[Product_ID]], Product_Master!A:A, Product_Master!F:F)</f>
        <v>3100</v>
      </c>
      <c r="Y4694" s="11">
        <f>tbl_EcommerceSales[[#This Row],[Net_Revenue]]-tbl_EcommerceSales[[#This Row],[Total_Cost]]</f>
        <v>1648.1000000000004</v>
      </c>
      <c r="Z4694" s="9">
        <f>IFERROR(#REF!/tbl_EcommerceSales[[#This Row],[Total_Cost]], 0)</f>
        <v>0</v>
      </c>
      <c r="AA4694" t="str">
        <f>TEXT(tbl_EcommerceSales[[#This Row],[Order_Date]],"mmm")</f>
        <v>May</v>
      </c>
      <c r="AB4694">
        <f>YEAR(tbl_EcommerceSales[[#This Row],[Order_Date]])</f>
        <v>2026</v>
      </c>
      <c r="AC4694" t="str">
        <f>IF(tbl_EcommerceSales[[#This Row],[Age]]&lt;18,"Under 18",IF(tbl_EcommerceSales[[#This Row],[Age]]&lt;=25,"18-25",IF(tbl_EcommerceSales[[#This Row],[Age]]&lt;=35,"26-35",IF(tbl_EcommerceSales[[#This Row],[Age]]&lt;=45,"36-45",IF(tbl_EcommerceSales[[#This Row],[Age]]&lt;=55,"46-55","56+")))))</f>
        <v>18-25</v>
      </c>
    </row>
    <row r="4695" spans="1:29" x14ac:dyDescent="0.35">
      <c r="A4695" t="s">
        <v>6844</v>
      </c>
      <c r="B4695" s="7">
        <v>46169</v>
      </c>
      <c r="C4695" t="s">
        <v>164</v>
      </c>
      <c r="D4695" t="s">
        <v>60</v>
      </c>
      <c r="E4695" t="s">
        <v>25</v>
      </c>
      <c r="F4695">
        <v>25</v>
      </c>
      <c r="G4695" t="s">
        <v>136</v>
      </c>
      <c r="H4695" t="s">
        <v>88</v>
      </c>
      <c r="I4695" t="s">
        <v>257</v>
      </c>
      <c r="J4695" t="s">
        <v>258</v>
      </c>
      <c r="K4695" t="s">
        <v>55</v>
      </c>
      <c r="L4695" t="s">
        <v>56</v>
      </c>
      <c r="M4695">
        <v>2</v>
      </c>
      <c r="N4695" s="2">
        <v>1999</v>
      </c>
      <c r="O4695" s="3">
        <v>0.15</v>
      </c>
      <c r="P4695" s="2">
        <v>2100</v>
      </c>
      <c r="Q4695" t="s">
        <v>32</v>
      </c>
      <c r="R4695" t="s">
        <v>33</v>
      </c>
      <c r="S4695" t="s">
        <v>34</v>
      </c>
      <c r="T4695" s="4">
        <v>3</v>
      </c>
      <c r="U4695" s="11">
        <f t="shared" si="73"/>
        <v>3998</v>
      </c>
      <c r="V4695" s="11">
        <f>tbl_EcommerceSales[[#This Row],[Gross_Sales]]*tbl_EcommerceSales[[#This Row],[Discount]]</f>
        <v>599.69999999999993</v>
      </c>
      <c r="W4695" s="11">
        <f>tbl_EcommerceSales[[#This Row],[Gross_Sales]]-tbl_EcommerceSales[[#This Row],[Discount_Amount]]</f>
        <v>3398.3</v>
      </c>
      <c r="X4695" s="11">
        <f>tbl_EcommerceSales[[#This Row],[Quantity]] * _xlfn.XLOOKUP(tbl_EcommerceSales[[#This Row],[Product_ID]], Product_Master!A:A, Product_Master!F:F)</f>
        <v>2100</v>
      </c>
      <c r="Y4695" s="11">
        <f>tbl_EcommerceSales[[#This Row],[Net_Revenue]]-tbl_EcommerceSales[[#This Row],[Total_Cost]]</f>
        <v>1298.3000000000002</v>
      </c>
      <c r="Z4695" s="9">
        <f>IFERROR(#REF!/tbl_EcommerceSales[[#This Row],[Total_Cost]], 0)</f>
        <v>0</v>
      </c>
      <c r="AA4695" t="str">
        <f>TEXT(tbl_EcommerceSales[[#This Row],[Order_Date]],"mmm")</f>
        <v>May</v>
      </c>
      <c r="AB4695">
        <f>YEAR(tbl_EcommerceSales[[#This Row],[Order_Date]])</f>
        <v>2026</v>
      </c>
      <c r="AC4695" t="str">
        <f>IF(tbl_EcommerceSales[[#This Row],[Age]]&lt;18,"Under 18",IF(tbl_EcommerceSales[[#This Row],[Age]]&lt;=25,"18-25",IF(tbl_EcommerceSales[[#This Row],[Age]]&lt;=35,"26-35",IF(tbl_EcommerceSales[[#This Row],[Age]]&lt;=45,"36-45",IF(tbl_EcommerceSales[[#This Row],[Age]]&lt;=55,"46-55","56+")))))</f>
        <v>18-25</v>
      </c>
    </row>
    <row r="4696" spans="1:29" x14ac:dyDescent="0.35">
      <c r="A4696" t="s">
        <v>6845</v>
      </c>
      <c r="B4696" s="7">
        <v>46169</v>
      </c>
      <c r="C4696" t="s">
        <v>2943</v>
      </c>
      <c r="D4696" t="s">
        <v>189</v>
      </c>
      <c r="E4696" t="s">
        <v>25</v>
      </c>
      <c r="F4696">
        <v>43</v>
      </c>
      <c r="G4696" t="s">
        <v>155</v>
      </c>
      <c r="H4696" t="s">
        <v>88</v>
      </c>
      <c r="I4696" t="s">
        <v>271</v>
      </c>
      <c r="J4696" t="s">
        <v>272</v>
      </c>
      <c r="K4696" t="s">
        <v>30</v>
      </c>
      <c r="L4696" t="s">
        <v>273</v>
      </c>
      <c r="M4696">
        <v>2</v>
      </c>
      <c r="N4696" s="2">
        <v>4299</v>
      </c>
      <c r="O4696" s="3">
        <v>0.05</v>
      </c>
      <c r="P4696" s="2">
        <v>5400</v>
      </c>
      <c r="Q4696" t="s">
        <v>156</v>
      </c>
      <c r="R4696" t="s">
        <v>33</v>
      </c>
      <c r="S4696" t="s">
        <v>34</v>
      </c>
      <c r="T4696" s="4">
        <v>3</v>
      </c>
      <c r="U4696" s="11">
        <f t="shared" si="73"/>
        <v>8598</v>
      </c>
      <c r="V4696" s="11">
        <f>tbl_EcommerceSales[[#This Row],[Gross_Sales]]*tbl_EcommerceSales[[#This Row],[Discount]]</f>
        <v>429.90000000000003</v>
      </c>
      <c r="W4696" s="11">
        <f>tbl_EcommerceSales[[#This Row],[Gross_Sales]]-tbl_EcommerceSales[[#This Row],[Discount_Amount]]</f>
        <v>8168.1</v>
      </c>
      <c r="X4696" s="11">
        <f>tbl_EcommerceSales[[#This Row],[Quantity]] * _xlfn.XLOOKUP(tbl_EcommerceSales[[#This Row],[Product_ID]], Product_Master!A:A, Product_Master!F:F)</f>
        <v>5400</v>
      </c>
      <c r="Y4696" s="11">
        <f>tbl_EcommerceSales[[#This Row],[Net_Revenue]]-tbl_EcommerceSales[[#This Row],[Total_Cost]]</f>
        <v>2768.1000000000004</v>
      </c>
      <c r="Z4696" s="9">
        <f>IFERROR(#REF!/tbl_EcommerceSales[[#This Row],[Total_Cost]], 0)</f>
        <v>0</v>
      </c>
      <c r="AA4696" t="str">
        <f>TEXT(tbl_EcommerceSales[[#This Row],[Order_Date]],"mmm")</f>
        <v>May</v>
      </c>
      <c r="AB4696">
        <f>YEAR(tbl_EcommerceSales[[#This Row],[Order_Date]])</f>
        <v>2026</v>
      </c>
      <c r="AC4696" t="str">
        <f>IF(tbl_EcommerceSales[[#This Row],[Age]]&lt;18,"Under 18",IF(tbl_EcommerceSales[[#This Row],[Age]]&lt;=25,"18-25",IF(tbl_EcommerceSales[[#This Row],[Age]]&lt;=35,"26-35",IF(tbl_EcommerceSales[[#This Row],[Age]]&lt;=45,"36-45",IF(tbl_EcommerceSales[[#This Row],[Age]]&lt;=55,"46-55","56+")))))</f>
        <v>36-45</v>
      </c>
    </row>
    <row r="4697" spans="1:29" x14ac:dyDescent="0.35">
      <c r="A4697" t="s">
        <v>6846</v>
      </c>
      <c r="B4697" s="7">
        <v>46169</v>
      </c>
      <c r="C4697" t="s">
        <v>2193</v>
      </c>
      <c r="D4697" t="s">
        <v>216</v>
      </c>
      <c r="E4697" t="s">
        <v>25</v>
      </c>
      <c r="F4697">
        <v>41</v>
      </c>
      <c r="G4697" t="s">
        <v>155</v>
      </c>
      <c r="H4697" t="s">
        <v>88</v>
      </c>
      <c r="I4697" t="s">
        <v>276</v>
      </c>
      <c r="J4697" t="s">
        <v>277</v>
      </c>
      <c r="K4697" t="s">
        <v>30</v>
      </c>
      <c r="L4697" t="s">
        <v>278</v>
      </c>
      <c r="M4697">
        <v>1</v>
      </c>
      <c r="N4697" s="2">
        <v>1599</v>
      </c>
      <c r="O4697" s="3">
        <v>0.15</v>
      </c>
      <c r="P4697" s="2">
        <v>850</v>
      </c>
      <c r="Q4697" t="s">
        <v>32</v>
      </c>
      <c r="R4697" t="s">
        <v>33</v>
      </c>
      <c r="S4697" t="s">
        <v>57</v>
      </c>
      <c r="T4697" s="4">
        <v>4</v>
      </c>
      <c r="U4697" s="11">
        <f t="shared" si="73"/>
        <v>1599</v>
      </c>
      <c r="V4697" s="11">
        <f>tbl_EcommerceSales[[#This Row],[Gross_Sales]]*tbl_EcommerceSales[[#This Row],[Discount]]</f>
        <v>239.85</v>
      </c>
      <c r="W4697" s="11">
        <f>tbl_EcommerceSales[[#This Row],[Gross_Sales]]-tbl_EcommerceSales[[#This Row],[Discount_Amount]]</f>
        <v>1359.15</v>
      </c>
      <c r="X4697" s="11">
        <f>tbl_EcommerceSales[[#This Row],[Quantity]] * _xlfn.XLOOKUP(tbl_EcommerceSales[[#This Row],[Product_ID]], Product_Master!A:A, Product_Master!F:F)</f>
        <v>850</v>
      </c>
      <c r="Y4697" s="11">
        <f>tbl_EcommerceSales[[#This Row],[Net_Revenue]]-tbl_EcommerceSales[[#This Row],[Total_Cost]]</f>
        <v>509.15000000000009</v>
      </c>
      <c r="Z4697" s="9">
        <f>IFERROR(#REF!/tbl_EcommerceSales[[#This Row],[Total_Cost]], 0)</f>
        <v>0</v>
      </c>
      <c r="AA4697" t="str">
        <f>TEXT(tbl_EcommerceSales[[#This Row],[Order_Date]],"mmm")</f>
        <v>May</v>
      </c>
      <c r="AB4697">
        <f>YEAR(tbl_EcommerceSales[[#This Row],[Order_Date]])</f>
        <v>2026</v>
      </c>
      <c r="AC4697" t="str">
        <f>IF(tbl_EcommerceSales[[#This Row],[Age]]&lt;18,"Under 18",IF(tbl_EcommerceSales[[#This Row],[Age]]&lt;=25,"18-25",IF(tbl_EcommerceSales[[#This Row],[Age]]&lt;=35,"26-35",IF(tbl_EcommerceSales[[#This Row],[Age]]&lt;=45,"36-45",IF(tbl_EcommerceSales[[#This Row],[Age]]&lt;=55,"46-55","56+")))))</f>
        <v>36-45</v>
      </c>
    </row>
    <row r="4698" spans="1:29" x14ac:dyDescent="0.35">
      <c r="A4698" t="s">
        <v>6847</v>
      </c>
      <c r="B4698" s="7">
        <v>46169</v>
      </c>
      <c r="C4698" t="s">
        <v>2309</v>
      </c>
      <c r="D4698" t="s">
        <v>254</v>
      </c>
      <c r="E4698" t="s">
        <v>25</v>
      </c>
      <c r="F4698">
        <v>43</v>
      </c>
      <c r="G4698" t="s">
        <v>155</v>
      </c>
      <c r="H4698" t="s">
        <v>88</v>
      </c>
      <c r="I4698" t="s">
        <v>236</v>
      </c>
      <c r="J4698" t="s">
        <v>237</v>
      </c>
      <c r="K4698" t="s">
        <v>82</v>
      </c>
      <c r="L4698" t="s">
        <v>238</v>
      </c>
      <c r="M4698">
        <v>1</v>
      </c>
      <c r="N4698" s="2">
        <v>899</v>
      </c>
      <c r="O4698" s="3">
        <v>0.1</v>
      </c>
      <c r="P4698" s="2">
        <v>480</v>
      </c>
      <c r="Q4698" t="s">
        <v>76</v>
      </c>
      <c r="R4698" t="s">
        <v>33</v>
      </c>
      <c r="S4698" t="s">
        <v>57</v>
      </c>
      <c r="T4698" s="4">
        <v>5</v>
      </c>
      <c r="U4698" s="11">
        <f t="shared" si="73"/>
        <v>899</v>
      </c>
      <c r="V4698" s="11">
        <f>tbl_EcommerceSales[[#This Row],[Gross_Sales]]*tbl_EcommerceSales[[#This Row],[Discount]]</f>
        <v>89.9</v>
      </c>
      <c r="W4698" s="11">
        <f>tbl_EcommerceSales[[#This Row],[Gross_Sales]]-tbl_EcommerceSales[[#This Row],[Discount_Amount]]</f>
        <v>809.1</v>
      </c>
      <c r="X4698" s="11">
        <f>tbl_EcommerceSales[[#This Row],[Quantity]] * _xlfn.XLOOKUP(tbl_EcommerceSales[[#This Row],[Product_ID]], Product_Master!A:A, Product_Master!F:F)</f>
        <v>480</v>
      </c>
      <c r="Y4698" s="11">
        <f>tbl_EcommerceSales[[#This Row],[Net_Revenue]]-tbl_EcommerceSales[[#This Row],[Total_Cost]]</f>
        <v>329.1</v>
      </c>
      <c r="Z4698" s="9">
        <f>IFERROR(#REF!/tbl_EcommerceSales[[#This Row],[Total_Cost]], 0)</f>
        <v>0</v>
      </c>
      <c r="AA4698" t="str">
        <f>TEXT(tbl_EcommerceSales[[#This Row],[Order_Date]],"mmm")</f>
        <v>May</v>
      </c>
      <c r="AB4698">
        <f>YEAR(tbl_EcommerceSales[[#This Row],[Order_Date]])</f>
        <v>2026</v>
      </c>
      <c r="AC4698" t="str">
        <f>IF(tbl_EcommerceSales[[#This Row],[Age]]&lt;18,"Under 18",IF(tbl_EcommerceSales[[#This Row],[Age]]&lt;=25,"18-25",IF(tbl_EcommerceSales[[#This Row],[Age]]&lt;=35,"26-35",IF(tbl_EcommerceSales[[#This Row],[Age]]&lt;=45,"36-45",IF(tbl_EcommerceSales[[#This Row],[Age]]&lt;=55,"46-55","56+")))))</f>
        <v>36-45</v>
      </c>
    </row>
    <row r="4699" spans="1:29" x14ac:dyDescent="0.35">
      <c r="A4699" t="s">
        <v>6848</v>
      </c>
      <c r="B4699" s="7">
        <v>46169</v>
      </c>
      <c r="C4699" t="s">
        <v>6849</v>
      </c>
      <c r="D4699" t="s">
        <v>148</v>
      </c>
      <c r="E4699" t="s">
        <v>48</v>
      </c>
      <c r="F4699">
        <v>29</v>
      </c>
      <c r="G4699" t="s">
        <v>107</v>
      </c>
      <c r="H4699" t="s">
        <v>39</v>
      </c>
      <c r="I4699" t="s">
        <v>338</v>
      </c>
      <c r="J4699" t="s">
        <v>339</v>
      </c>
      <c r="K4699" t="s">
        <v>55</v>
      </c>
      <c r="L4699" t="s">
        <v>56</v>
      </c>
      <c r="M4699">
        <v>1</v>
      </c>
      <c r="N4699" s="2">
        <v>1499</v>
      </c>
      <c r="O4699" s="3">
        <v>0</v>
      </c>
      <c r="P4699" s="2">
        <v>780</v>
      </c>
      <c r="Q4699" t="s">
        <v>156</v>
      </c>
      <c r="R4699" t="s">
        <v>33</v>
      </c>
      <c r="S4699" t="s">
        <v>57</v>
      </c>
      <c r="T4699" s="4">
        <v>3</v>
      </c>
      <c r="U4699" s="11">
        <f t="shared" si="73"/>
        <v>1499</v>
      </c>
      <c r="V4699" s="11">
        <f>tbl_EcommerceSales[[#This Row],[Gross_Sales]]*tbl_EcommerceSales[[#This Row],[Discount]]</f>
        <v>0</v>
      </c>
      <c r="W4699" s="11">
        <f>tbl_EcommerceSales[[#This Row],[Gross_Sales]]-tbl_EcommerceSales[[#This Row],[Discount_Amount]]</f>
        <v>1499</v>
      </c>
      <c r="X4699" s="11">
        <f>tbl_EcommerceSales[[#This Row],[Quantity]] * _xlfn.XLOOKUP(tbl_EcommerceSales[[#This Row],[Product_ID]], Product_Master!A:A, Product_Master!F:F)</f>
        <v>780</v>
      </c>
      <c r="Y4699" s="11">
        <f>tbl_EcommerceSales[[#This Row],[Net_Revenue]]-tbl_EcommerceSales[[#This Row],[Total_Cost]]</f>
        <v>719</v>
      </c>
      <c r="Z4699" s="9">
        <f>IFERROR(#REF!/tbl_EcommerceSales[[#This Row],[Total_Cost]], 0)</f>
        <v>0</v>
      </c>
      <c r="AA4699" t="str">
        <f>TEXT(tbl_EcommerceSales[[#This Row],[Order_Date]],"mmm")</f>
        <v>May</v>
      </c>
      <c r="AB4699">
        <f>YEAR(tbl_EcommerceSales[[#This Row],[Order_Date]])</f>
        <v>2026</v>
      </c>
      <c r="AC4699" t="str">
        <f>IF(tbl_EcommerceSales[[#This Row],[Age]]&lt;18,"Under 18",IF(tbl_EcommerceSales[[#This Row],[Age]]&lt;=25,"18-25",IF(tbl_EcommerceSales[[#This Row],[Age]]&lt;=35,"26-35",IF(tbl_EcommerceSales[[#This Row],[Age]]&lt;=45,"36-45",IF(tbl_EcommerceSales[[#This Row],[Age]]&lt;=55,"46-55","56+")))))</f>
        <v>26-35</v>
      </c>
    </row>
    <row r="4700" spans="1:29" x14ac:dyDescent="0.35">
      <c r="A4700" t="s">
        <v>6850</v>
      </c>
      <c r="B4700" s="7">
        <v>46169</v>
      </c>
      <c r="C4700" t="s">
        <v>1570</v>
      </c>
      <c r="D4700" t="s">
        <v>110</v>
      </c>
      <c r="E4700" t="s">
        <v>25</v>
      </c>
      <c r="F4700">
        <v>31</v>
      </c>
      <c r="G4700" t="s">
        <v>136</v>
      </c>
      <c r="H4700" t="s">
        <v>88</v>
      </c>
      <c r="I4700" t="s">
        <v>126</v>
      </c>
      <c r="J4700" t="s">
        <v>127</v>
      </c>
      <c r="K4700" t="s">
        <v>82</v>
      </c>
      <c r="L4700" t="s">
        <v>83</v>
      </c>
      <c r="M4700">
        <v>1</v>
      </c>
      <c r="N4700" s="2">
        <v>1899</v>
      </c>
      <c r="O4700" s="3">
        <v>0.3</v>
      </c>
      <c r="P4700" s="2">
        <v>1120</v>
      </c>
      <c r="Q4700" t="s">
        <v>76</v>
      </c>
      <c r="R4700" t="s">
        <v>33</v>
      </c>
      <c r="S4700" t="s">
        <v>34</v>
      </c>
      <c r="T4700" s="4">
        <v>5</v>
      </c>
      <c r="U4700" s="11">
        <f t="shared" si="73"/>
        <v>1899</v>
      </c>
      <c r="V4700" s="11">
        <f>tbl_EcommerceSales[[#This Row],[Gross_Sales]]*tbl_EcommerceSales[[#This Row],[Discount]]</f>
        <v>569.69999999999993</v>
      </c>
      <c r="W4700" s="11">
        <f>tbl_EcommerceSales[[#This Row],[Gross_Sales]]-tbl_EcommerceSales[[#This Row],[Discount_Amount]]</f>
        <v>1329.3000000000002</v>
      </c>
      <c r="X4700" s="11">
        <f>tbl_EcommerceSales[[#This Row],[Quantity]] * _xlfn.XLOOKUP(tbl_EcommerceSales[[#This Row],[Product_ID]], Product_Master!A:A, Product_Master!F:F)</f>
        <v>1120</v>
      </c>
      <c r="Y4700" s="11">
        <f>tbl_EcommerceSales[[#This Row],[Net_Revenue]]-tbl_EcommerceSales[[#This Row],[Total_Cost]]</f>
        <v>209.30000000000018</v>
      </c>
      <c r="Z4700" s="9">
        <f>IFERROR(#REF!/tbl_EcommerceSales[[#This Row],[Total_Cost]], 0)</f>
        <v>0</v>
      </c>
      <c r="AA4700" t="str">
        <f>TEXT(tbl_EcommerceSales[[#This Row],[Order_Date]],"mmm")</f>
        <v>May</v>
      </c>
      <c r="AB4700">
        <f>YEAR(tbl_EcommerceSales[[#This Row],[Order_Date]])</f>
        <v>2026</v>
      </c>
      <c r="AC4700" t="str">
        <f>IF(tbl_EcommerceSales[[#This Row],[Age]]&lt;18,"Under 18",IF(tbl_EcommerceSales[[#This Row],[Age]]&lt;=25,"18-25",IF(tbl_EcommerceSales[[#This Row],[Age]]&lt;=35,"26-35",IF(tbl_EcommerceSales[[#This Row],[Age]]&lt;=45,"36-45",IF(tbl_EcommerceSales[[#This Row],[Age]]&lt;=55,"46-55","56+")))))</f>
        <v>26-35</v>
      </c>
    </row>
    <row r="4701" spans="1:29" x14ac:dyDescent="0.35">
      <c r="A4701" t="s">
        <v>6851</v>
      </c>
      <c r="B4701" s="7">
        <v>46170</v>
      </c>
      <c r="C4701" t="s">
        <v>1002</v>
      </c>
      <c r="D4701" t="s">
        <v>139</v>
      </c>
      <c r="E4701" t="s">
        <v>25</v>
      </c>
      <c r="F4701">
        <v>34</v>
      </c>
      <c r="G4701" t="s">
        <v>136</v>
      </c>
      <c r="H4701" t="s">
        <v>88</v>
      </c>
      <c r="I4701" t="s">
        <v>236</v>
      </c>
      <c r="J4701" t="s">
        <v>237</v>
      </c>
      <c r="K4701" t="s">
        <v>82</v>
      </c>
      <c r="L4701" t="s">
        <v>238</v>
      </c>
      <c r="M4701">
        <v>3</v>
      </c>
      <c r="N4701" s="2">
        <v>899</v>
      </c>
      <c r="O4701" s="3">
        <v>0.1</v>
      </c>
      <c r="P4701" s="2">
        <v>1440</v>
      </c>
      <c r="Q4701" t="s">
        <v>156</v>
      </c>
      <c r="R4701" t="s">
        <v>33</v>
      </c>
      <c r="S4701" t="s">
        <v>57</v>
      </c>
      <c r="T4701" s="4">
        <v>2</v>
      </c>
      <c r="U4701" s="11">
        <f t="shared" si="73"/>
        <v>2697</v>
      </c>
      <c r="V4701" s="11">
        <f>tbl_EcommerceSales[[#This Row],[Gross_Sales]]*tbl_EcommerceSales[[#This Row],[Discount]]</f>
        <v>269.7</v>
      </c>
      <c r="W4701" s="11">
        <f>tbl_EcommerceSales[[#This Row],[Gross_Sales]]-tbl_EcommerceSales[[#This Row],[Discount_Amount]]</f>
        <v>2427.3000000000002</v>
      </c>
      <c r="X4701" s="11">
        <f>tbl_EcommerceSales[[#This Row],[Quantity]] * _xlfn.XLOOKUP(tbl_EcommerceSales[[#This Row],[Product_ID]], Product_Master!A:A, Product_Master!F:F)</f>
        <v>1440</v>
      </c>
      <c r="Y4701" s="11">
        <f>tbl_EcommerceSales[[#This Row],[Net_Revenue]]-tbl_EcommerceSales[[#This Row],[Total_Cost]]</f>
        <v>987.30000000000018</v>
      </c>
      <c r="Z4701" s="9">
        <f>IFERROR(#REF!/tbl_EcommerceSales[[#This Row],[Total_Cost]], 0)</f>
        <v>0</v>
      </c>
      <c r="AA4701" t="str">
        <f>TEXT(tbl_EcommerceSales[[#This Row],[Order_Date]],"mmm")</f>
        <v>May</v>
      </c>
      <c r="AB4701">
        <f>YEAR(tbl_EcommerceSales[[#This Row],[Order_Date]])</f>
        <v>2026</v>
      </c>
      <c r="AC4701" t="str">
        <f>IF(tbl_EcommerceSales[[#This Row],[Age]]&lt;18,"Under 18",IF(tbl_EcommerceSales[[#This Row],[Age]]&lt;=25,"18-25",IF(tbl_EcommerceSales[[#This Row],[Age]]&lt;=35,"26-35",IF(tbl_EcommerceSales[[#This Row],[Age]]&lt;=45,"36-45",IF(tbl_EcommerceSales[[#This Row],[Age]]&lt;=55,"46-55","56+")))))</f>
        <v>26-35</v>
      </c>
    </row>
    <row r="4702" spans="1:29" x14ac:dyDescent="0.35">
      <c r="A4702" t="s">
        <v>6852</v>
      </c>
      <c r="B4702" s="7">
        <v>46170</v>
      </c>
      <c r="C4702" t="s">
        <v>2411</v>
      </c>
      <c r="D4702" t="s">
        <v>189</v>
      </c>
      <c r="E4702" t="s">
        <v>48</v>
      </c>
      <c r="F4702">
        <v>39</v>
      </c>
      <c r="G4702" t="s">
        <v>87</v>
      </c>
      <c r="H4702" t="s">
        <v>88</v>
      </c>
      <c r="I4702" t="s">
        <v>212</v>
      </c>
      <c r="J4702" t="s">
        <v>213</v>
      </c>
      <c r="K4702" t="s">
        <v>177</v>
      </c>
      <c r="L4702" t="s">
        <v>178</v>
      </c>
      <c r="M4702">
        <v>2</v>
      </c>
      <c r="N4702" s="2">
        <v>2499</v>
      </c>
      <c r="O4702" s="3">
        <v>0.05</v>
      </c>
      <c r="P4702" s="2">
        <v>2900</v>
      </c>
      <c r="Q4702" t="s">
        <v>156</v>
      </c>
      <c r="R4702" t="s">
        <v>33</v>
      </c>
      <c r="S4702" t="s">
        <v>34</v>
      </c>
      <c r="T4702" s="4">
        <v>5</v>
      </c>
      <c r="U4702" s="11">
        <f t="shared" si="73"/>
        <v>4998</v>
      </c>
      <c r="V4702" s="11">
        <f>tbl_EcommerceSales[[#This Row],[Gross_Sales]]*tbl_EcommerceSales[[#This Row],[Discount]]</f>
        <v>249.9</v>
      </c>
      <c r="W4702" s="11">
        <f>tbl_EcommerceSales[[#This Row],[Gross_Sales]]-tbl_EcommerceSales[[#This Row],[Discount_Amount]]</f>
        <v>4748.1000000000004</v>
      </c>
      <c r="X4702" s="11">
        <f>tbl_EcommerceSales[[#This Row],[Quantity]] * _xlfn.XLOOKUP(tbl_EcommerceSales[[#This Row],[Product_ID]], Product_Master!A:A, Product_Master!F:F)</f>
        <v>2900</v>
      </c>
      <c r="Y4702" s="11">
        <f>tbl_EcommerceSales[[#This Row],[Net_Revenue]]-tbl_EcommerceSales[[#This Row],[Total_Cost]]</f>
        <v>1848.1000000000004</v>
      </c>
      <c r="Z4702" s="9">
        <f>IFERROR(#REF!/tbl_EcommerceSales[[#This Row],[Total_Cost]], 0)</f>
        <v>0</v>
      </c>
      <c r="AA4702" t="str">
        <f>TEXT(tbl_EcommerceSales[[#This Row],[Order_Date]],"mmm")</f>
        <v>May</v>
      </c>
      <c r="AB4702">
        <f>YEAR(tbl_EcommerceSales[[#This Row],[Order_Date]])</f>
        <v>2026</v>
      </c>
      <c r="AC4702" t="str">
        <f>IF(tbl_EcommerceSales[[#This Row],[Age]]&lt;18,"Under 18",IF(tbl_EcommerceSales[[#This Row],[Age]]&lt;=25,"18-25",IF(tbl_EcommerceSales[[#This Row],[Age]]&lt;=35,"26-35",IF(tbl_EcommerceSales[[#This Row],[Age]]&lt;=45,"36-45",IF(tbl_EcommerceSales[[#This Row],[Age]]&lt;=55,"46-55","56+")))))</f>
        <v>36-45</v>
      </c>
    </row>
    <row r="4703" spans="1:29" x14ac:dyDescent="0.35">
      <c r="A4703" t="s">
        <v>6853</v>
      </c>
      <c r="B4703" s="7">
        <v>46170</v>
      </c>
      <c r="C4703" t="s">
        <v>3865</v>
      </c>
      <c r="D4703" t="s">
        <v>269</v>
      </c>
      <c r="E4703" t="s">
        <v>48</v>
      </c>
      <c r="F4703">
        <v>36</v>
      </c>
      <c r="G4703" t="s">
        <v>171</v>
      </c>
      <c r="H4703" t="s">
        <v>39</v>
      </c>
      <c r="I4703" t="s">
        <v>338</v>
      </c>
      <c r="J4703" t="s">
        <v>339</v>
      </c>
      <c r="K4703" t="s">
        <v>55</v>
      </c>
      <c r="L4703" t="s">
        <v>56</v>
      </c>
      <c r="M4703">
        <v>2</v>
      </c>
      <c r="N4703" s="2">
        <v>1499</v>
      </c>
      <c r="O4703" s="3">
        <v>0.15</v>
      </c>
      <c r="P4703" s="2">
        <v>1560</v>
      </c>
      <c r="Q4703" t="s">
        <v>32</v>
      </c>
      <c r="R4703" t="s">
        <v>33</v>
      </c>
      <c r="S4703" t="s">
        <v>34</v>
      </c>
      <c r="T4703" s="4">
        <v>5</v>
      </c>
      <c r="U4703" s="11">
        <f t="shared" si="73"/>
        <v>2998</v>
      </c>
      <c r="V4703" s="11">
        <f>tbl_EcommerceSales[[#This Row],[Gross_Sales]]*tbl_EcommerceSales[[#This Row],[Discount]]</f>
        <v>449.7</v>
      </c>
      <c r="W4703" s="11">
        <f>tbl_EcommerceSales[[#This Row],[Gross_Sales]]-tbl_EcommerceSales[[#This Row],[Discount_Amount]]</f>
        <v>2548.3000000000002</v>
      </c>
      <c r="X4703" s="11">
        <f>tbl_EcommerceSales[[#This Row],[Quantity]] * _xlfn.XLOOKUP(tbl_EcommerceSales[[#This Row],[Product_ID]], Product_Master!A:A, Product_Master!F:F)</f>
        <v>1560</v>
      </c>
      <c r="Y4703" s="11">
        <f>tbl_EcommerceSales[[#This Row],[Net_Revenue]]-tbl_EcommerceSales[[#This Row],[Total_Cost]]</f>
        <v>988.30000000000018</v>
      </c>
      <c r="Z4703" s="9">
        <f>IFERROR(#REF!/tbl_EcommerceSales[[#This Row],[Total_Cost]], 0)</f>
        <v>0</v>
      </c>
      <c r="AA4703" t="str">
        <f>TEXT(tbl_EcommerceSales[[#This Row],[Order_Date]],"mmm")</f>
        <v>May</v>
      </c>
      <c r="AB4703">
        <f>YEAR(tbl_EcommerceSales[[#This Row],[Order_Date]])</f>
        <v>2026</v>
      </c>
      <c r="AC4703" t="str">
        <f>IF(tbl_EcommerceSales[[#This Row],[Age]]&lt;18,"Under 18",IF(tbl_EcommerceSales[[#This Row],[Age]]&lt;=25,"18-25",IF(tbl_EcommerceSales[[#This Row],[Age]]&lt;=35,"26-35",IF(tbl_EcommerceSales[[#This Row],[Age]]&lt;=45,"36-45",IF(tbl_EcommerceSales[[#This Row],[Age]]&lt;=55,"46-55","56+")))))</f>
        <v>36-45</v>
      </c>
    </row>
    <row r="4704" spans="1:29" x14ac:dyDescent="0.35">
      <c r="A4704" t="s">
        <v>6854</v>
      </c>
      <c r="B4704" s="7">
        <v>46170</v>
      </c>
      <c r="C4704" t="s">
        <v>4720</v>
      </c>
      <c r="D4704" t="s">
        <v>189</v>
      </c>
      <c r="E4704" t="s">
        <v>25</v>
      </c>
      <c r="F4704">
        <v>51</v>
      </c>
      <c r="G4704" t="s">
        <v>186</v>
      </c>
      <c r="H4704" t="s">
        <v>72</v>
      </c>
      <c r="I4704" t="s">
        <v>73</v>
      </c>
      <c r="J4704" t="s">
        <v>74</v>
      </c>
      <c r="K4704" t="s">
        <v>55</v>
      </c>
      <c r="L4704" t="s">
        <v>75</v>
      </c>
      <c r="M4704">
        <v>4</v>
      </c>
      <c r="N4704" s="2">
        <v>2899</v>
      </c>
      <c r="O4704" s="3">
        <v>0</v>
      </c>
      <c r="P4704" s="2">
        <v>6800</v>
      </c>
      <c r="Q4704" t="s">
        <v>32</v>
      </c>
      <c r="R4704" t="s">
        <v>33</v>
      </c>
      <c r="S4704" t="s">
        <v>34</v>
      </c>
      <c r="T4704" s="4">
        <v>3</v>
      </c>
      <c r="U4704" s="11">
        <f t="shared" si="73"/>
        <v>11596</v>
      </c>
      <c r="V4704" s="11">
        <f>tbl_EcommerceSales[[#This Row],[Gross_Sales]]*tbl_EcommerceSales[[#This Row],[Discount]]</f>
        <v>0</v>
      </c>
      <c r="W4704" s="11">
        <f>tbl_EcommerceSales[[#This Row],[Gross_Sales]]-tbl_EcommerceSales[[#This Row],[Discount_Amount]]</f>
        <v>11596</v>
      </c>
      <c r="X4704" s="11">
        <f>tbl_EcommerceSales[[#This Row],[Quantity]] * _xlfn.XLOOKUP(tbl_EcommerceSales[[#This Row],[Product_ID]], Product_Master!A:A, Product_Master!F:F)</f>
        <v>6800</v>
      </c>
      <c r="Y4704" s="11">
        <f>tbl_EcommerceSales[[#This Row],[Net_Revenue]]-tbl_EcommerceSales[[#This Row],[Total_Cost]]</f>
        <v>4796</v>
      </c>
      <c r="Z4704" s="9">
        <f>IFERROR(#REF!/tbl_EcommerceSales[[#This Row],[Total_Cost]], 0)</f>
        <v>0</v>
      </c>
      <c r="AA4704" t="str">
        <f>TEXT(tbl_EcommerceSales[[#This Row],[Order_Date]],"mmm")</f>
        <v>May</v>
      </c>
      <c r="AB4704">
        <f>YEAR(tbl_EcommerceSales[[#This Row],[Order_Date]])</f>
        <v>2026</v>
      </c>
      <c r="AC4704" t="str">
        <f>IF(tbl_EcommerceSales[[#This Row],[Age]]&lt;18,"Under 18",IF(tbl_EcommerceSales[[#This Row],[Age]]&lt;=25,"18-25",IF(tbl_EcommerceSales[[#This Row],[Age]]&lt;=35,"26-35",IF(tbl_EcommerceSales[[#This Row],[Age]]&lt;=45,"36-45",IF(tbl_EcommerceSales[[#This Row],[Age]]&lt;=55,"46-55","56+")))))</f>
        <v>46-55</v>
      </c>
    </row>
    <row r="4705" spans="1:29" x14ac:dyDescent="0.35">
      <c r="A4705" t="s">
        <v>6855</v>
      </c>
      <c r="B4705" s="7">
        <v>46170</v>
      </c>
      <c r="C4705" t="s">
        <v>3084</v>
      </c>
      <c r="D4705" t="s">
        <v>159</v>
      </c>
      <c r="E4705" t="s">
        <v>48</v>
      </c>
      <c r="F4705">
        <v>18</v>
      </c>
      <c r="G4705" t="s">
        <v>87</v>
      </c>
      <c r="H4705" t="s">
        <v>88</v>
      </c>
      <c r="I4705" t="s">
        <v>276</v>
      </c>
      <c r="J4705" t="s">
        <v>277</v>
      </c>
      <c r="K4705" t="s">
        <v>30</v>
      </c>
      <c r="L4705" t="s">
        <v>278</v>
      </c>
      <c r="M4705">
        <v>1</v>
      </c>
      <c r="N4705" s="2">
        <v>1599</v>
      </c>
      <c r="O4705" s="3">
        <v>0.15</v>
      </c>
      <c r="P4705" s="2">
        <v>850</v>
      </c>
      <c r="Q4705" t="s">
        <v>44</v>
      </c>
      <c r="R4705" t="s">
        <v>33</v>
      </c>
      <c r="S4705" t="s">
        <v>57</v>
      </c>
      <c r="T4705" s="4">
        <v>4</v>
      </c>
      <c r="U4705" s="11">
        <f t="shared" si="73"/>
        <v>1599</v>
      </c>
      <c r="V4705" s="11">
        <f>tbl_EcommerceSales[[#This Row],[Gross_Sales]]*tbl_EcommerceSales[[#This Row],[Discount]]</f>
        <v>239.85</v>
      </c>
      <c r="W4705" s="11">
        <f>tbl_EcommerceSales[[#This Row],[Gross_Sales]]-tbl_EcommerceSales[[#This Row],[Discount_Amount]]</f>
        <v>1359.15</v>
      </c>
      <c r="X4705" s="11">
        <f>tbl_EcommerceSales[[#This Row],[Quantity]] * _xlfn.XLOOKUP(tbl_EcommerceSales[[#This Row],[Product_ID]], Product_Master!A:A, Product_Master!F:F)</f>
        <v>850</v>
      </c>
      <c r="Y4705" s="11">
        <f>tbl_EcommerceSales[[#This Row],[Net_Revenue]]-tbl_EcommerceSales[[#This Row],[Total_Cost]]</f>
        <v>509.15000000000009</v>
      </c>
      <c r="Z4705" s="9">
        <f>IFERROR(#REF!/tbl_EcommerceSales[[#This Row],[Total_Cost]], 0)</f>
        <v>0</v>
      </c>
      <c r="AA4705" t="str">
        <f>TEXT(tbl_EcommerceSales[[#This Row],[Order_Date]],"mmm")</f>
        <v>May</v>
      </c>
      <c r="AB4705">
        <f>YEAR(tbl_EcommerceSales[[#This Row],[Order_Date]])</f>
        <v>2026</v>
      </c>
      <c r="AC4705" t="str">
        <f>IF(tbl_EcommerceSales[[#This Row],[Age]]&lt;18,"Under 18",IF(tbl_EcommerceSales[[#This Row],[Age]]&lt;=25,"18-25",IF(tbl_EcommerceSales[[#This Row],[Age]]&lt;=35,"26-35",IF(tbl_EcommerceSales[[#This Row],[Age]]&lt;=45,"36-45",IF(tbl_EcommerceSales[[#This Row],[Age]]&lt;=55,"46-55","56+")))))</f>
        <v>18-25</v>
      </c>
    </row>
    <row r="4706" spans="1:29" x14ac:dyDescent="0.35">
      <c r="A4706" t="s">
        <v>6856</v>
      </c>
      <c r="B4706" s="7">
        <v>46170</v>
      </c>
      <c r="C4706" t="s">
        <v>1783</v>
      </c>
      <c r="D4706" t="s">
        <v>37</v>
      </c>
      <c r="E4706" t="s">
        <v>25</v>
      </c>
      <c r="F4706">
        <v>40</v>
      </c>
      <c r="G4706" t="s">
        <v>107</v>
      </c>
      <c r="H4706" t="s">
        <v>39</v>
      </c>
      <c r="I4706" t="s">
        <v>212</v>
      </c>
      <c r="J4706" t="s">
        <v>213</v>
      </c>
      <c r="K4706" t="s">
        <v>177</v>
      </c>
      <c r="L4706" t="s">
        <v>178</v>
      </c>
      <c r="M4706">
        <v>1</v>
      </c>
      <c r="N4706" s="2">
        <v>2499</v>
      </c>
      <c r="O4706" s="3">
        <v>0.1</v>
      </c>
      <c r="P4706" s="2">
        <v>1450</v>
      </c>
      <c r="Q4706" t="s">
        <v>123</v>
      </c>
      <c r="R4706" t="s">
        <v>33</v>
      </c>
      <c r="S4706" t="s">
        <v>34</v>
      </c>
      <c r="T4706" s="4">
        <v>4</v>
      </c>
      <c r="U4706" s="11">
        <f t="shared" si="73"/>
        <v>2499</v>
      </c>
      <c r="V4706" s="11">
        <f>tbl_EcommerceSales[[#This Row],[Gross_Sales]]*tbl_EcommerceSales[[#This Row],[Discount]]</f>
        <v>249.9</v>
      </c>
      <c r="W4706" s="11">
        <f>tbl_EcommerceSales[[#This Row],[Gross_Sales]]-tbl_EcommerceSales[[#This Row],[Discount_Amount]]</f>
        <v>2249.1</v>
      </c>
      <c r="X4706" s="11">
        <f>tbl_EcommerceSales[[#This Row],[Quantity]] * _xlfn.XLOOKUP(tbl_EcommerceSales[[#This Row],[Product_ID]], Product_Master!A:A, Product_Master!F:F)</f>
        <v>1450</v>
      </c>
      <c r="Y4706" s="11">
        <f>tbl_EcommerceSales[[#This Row],[Net_Revenue]]-tbl_EcommerceSales[[#This Row],[Total_Cost]]</f>
        <v>799.09999999999991</v>
      </c>
      <c r="Z4706" s="9">
        <f>IFERROR(#REF!/tbl_EcommerceSales[[#This Row],[Total_Cost]], 0)</f>
        <v>0</v>
      </c>
      <c r="AA4706" t="str">
        <f>TEXT(tbl_EcommerceSales[[#This Row],[Order_Date]],"mmm")</f>
        <v>May</v>
      </c>
      <c r="AB4706">
        <f>YEAR(tbl_EcommerceSales[[#This Row],[Order_Date]])</f>
        <v>2026</v>
      </c>
      <c r="AC4706" t="str">
        <f>IF(tbl_EcommerceSales[[#This Row],[Age]]&lt;18,"Under 18",IF(tbl_EcommerceSales[[#This Row],[Age]]&lt;=25,"18-25",IF(tbl_EcommerceSales[[#This Row],[Age]]&lt;=35,"26-35",IF(tbl_EcommerceSales[[#This Row],[Age]]&lt;=45,"36-45",IF(tbl_EcommerceSales[[#This Row],[Age]]&lt;=55,"46-55","56+")))))</f>
        <v>36-45</v>
      </c>
    </row>
    <row r="4707" spans="1:29" x14ac:dyDescent="0.35">
      <c r="A4707" t="s">
        <v>6857</v>
      </c>
      <c r="B4707" s="7">
        <v>46170</v>
      </c>
      <c r="C4707" t="s">
        <v>4997</v>
      </c>
      <c r="D4707" t="s">
        <v>151</v>
      </c>
      <c r="E4707" t="s">
        <v>48</v>
      </c>
      <c r="F4707">
        <v>32</v>
      </c>
      <c r="G4707" t="s">
        <v>186</v>
      </c>
      <c r="H4707" t="s">
        <v>72</v>
      </c>
      <c r="I4707" t="s">
        <v>111</v>
      </c>
      <c r="J4707" t="s">
        <v>112</v>
      </c>
      <c r="K4707" t="s">
        <v>55</v>
      </c>
      <c r="L4707" t="s">
        <v>113</v>
      </c>
      <c r="M4707">
        <v>1</v>
      </c>
      <c r="N4707" s="2">
        <v>1799</v>
      </c>
      <c r="O4707" s="3">
        <v>0.15</v>
      </c>
      <c r="P4707" s="2">
        <v>950</v>
      </c>
      <c r="Q4707" t="s">
        <v>32</v>
      </c>
      <c r="R4707" t="s">
        <v>33</v>
      </c>
      <c r="S4707" t="s">
        <v>34</v>
      </c>
      <c r="T4707" s="4">
        <v>4</v>
      </c>
      <c r="U4707" s="11">
        <f t="shared" si="73"/>
        <v>1799</v>
      </c>
      <c r="V4707" s="11">
        <f>tbl_EcommerceSales[[#This Row],[Gross_Sales]]*tbl_EcommerceSales[[#This Row],[Discount]]</f>
        <v>269.84999999999997</v>
      </c>
      <c r="W4707" s="11">
        <f>tbl_EcommerceSales[[#This Row],[Gross_Sales]]-tbl_EcommerceSales[[#This Row],[Discount_Amount]]</f>
        <v>1529.15</v>
      </c>
      <c r="X4707" s="11">
        <f>tbl_EcommerceSales[[#This Row],[Quantity]] * _xlfn.XLOOKUP(tbl_EcommerceSales[[#This Row],[Product_ID]], Product_Master!A:A, Product_Master!F:F)</f>
        <v>950</v>
      </c>
      <c r="Y4707" s="11">
        <f>tbl_EcommerceSales[[#This Row],[Net_Revenue]]-tbl_EcommerceSales[[#This Row],[Total_Cost]]</f>
        <v>579.15000000000009</v>
      </c>
      <c r="Z4707" s="9">
        <f>IFERROR(#REF!/tbl_EcommerceSales[[#This Row],[Total_Cost]], 0)</f>
        <v>0</v>
      </c>
      <c r="AA4707" t="str">
        <f>TEXT(tbl_EcommerceSales[[#This Row],[Order_Date]],"mmm")</f>
        <v>May</v>
      </c>
      <c r="AB4707">
        <f>YEAR(tbl_EcommerceSales[[#This Row],[Order_Date]])</f>
        <v>2026</v>
      </c>
      <c r="AC4707" t="str">
        <f>IF(tbl_EcommerceSales[[#This Row],[Age]]&lt;18,"Under 18",IF(tbl_EcommerceSales[[#This Row],[Age]]&lt;=25,"18-25",IF(tbl_EcommerceSales[[#This Row],[Age]]&lt;=35,"26-35",IF(tbl_EcommerceSales[[#This Row],[Age]]&lt;=45,"36-45",IF(tbl_EcommerceSales[[#This Row],[Age]]&lt;=55,"46-55","56+")))))</f>
        <v>26-35</v>
      </c>
    </row>
    <row r="4708" spans="1:29" x14ac:dyDescent="0.35">
      <c r="A4708" t="s">
        <v>6858</v>
      </c>
      <c r="B4708" s="7">
        <v>46170</v>
      </c>
      <c r="C4708" t="s">
        <v>5438</v>
      </c>
      <c r="D4708" t="s">
        <v>232</v>
      </c>
      <c r="E4708" t="s">
        <v>25</v>
      </c>
      <c r="F4708">
        <v>33</v>
      </c>
      <c r="G4708" t="s">
        <v>136</v>
      </c>
      <c r="H4708" t="s">
        <v>88</v>
      </c>
      <c r="I4708" t="s">
        <v>517</v>
      </c>
      <c r="J4708" t="s">
        <v>518</v>
      </c>
      <c r="K4708" t="s">
        <v>30</v>
      </c>
      <c r="L4708" t="s">
        <v>278</v>
      </c>
      <c r="M4708">
        <v>2</v>
      </c>
      <c r="N4708" s="2">
        <v>1299</v>
      </c>
      <c r="O4708" s="3">
        <v>0.15</v>
      </c>
      <c r="P4708" s="2">
        <v>1380</v>
      </c>
      <c r="Q4708" t="s">
        <v>123</v>
      </c>
      <c r="R4708" t="s">
        <v>162</v>
      </c>
      <c r="S4708" t="s">
        <v>34</v>
      </c>
      <c r="T4708" s="4"/>
      <c r="U4708" s="11">
        <f t="shared" si="73"/>
        <v>2598</v>
      </c>
      <c r="V4708" s="11">
        <f>tbl_EcommerceSales[[#This Row],[Gross_Sales]]*tbl_EcommerceSales[[#This Row],[Discount]]</f>
        <v>389.7</v>
      </c>
      <c r="W4708" s="11">
        <f>tbl_EcommerceSales[[#This Row],[Gross_Sales]]-tbl_EcommerceSales[[#This Row],[Discount_Amount]]</f>
        <v>2208.3000000000002</v>
      </c>
      <c r="X4708" s="11">
        <f>tbl_EcommerceSales[[#This Row],[Quantity]] * _xlfn.XLOOKUP(tbl_EcommerceSales[[#This Row],[Product_ID]], Product_Master!A:A, Product_Master!F:F)</f>
        <v>1380</v>
      </c>
      <c r="Y4708" s="11">
        <f>tbl_EcommerceSales[[#This Row],[Net_Revenue]]-tbl_EcommerceSales[[#This Row],[Total_Cost]]</f>
        <v>828.30000000000018</v>
      </c>
      <c r="Z4708" s="9">
        <f>IFERROR(#REF!/tbl_EcommerceSales[[#This Row],[Total_Cost]], 0)</f>
        <v>0</v>
      </c>
      <c r="AA4708" t="str">
        <f>TEXT(tbl_EcommerceSales[[#This Row],[Order_Date]],"mmm")</f>
        <v>May</v>
      </c>
      <c r="AB4708">
        <f>YEAR(tbl_EcommerceSales[[#This Row],[Order_Date]])</f>
        <v>2026</v>
      </c>
      <c r="AC4708" t="str">
        <f>IF(tbl_EcommerceSales[[#This Row],[Age]]&lt;18,"Under 18",IF(tbl_EcommerceSales[[#This Row],[Age]]&lt;=25,"18-25",IF(tbl_EcommerceSales[[#This Row],[Age]]&lt;=35,"26-35",IF(tbl_EcommerceSales[[#This Row],[Age]]&lt;=45,"36-45",IF(tbl_EcommerceSales[[#This Row],[Age]]&lt;=55,"46-55","56+")))))</f>
        <v>26-35</v>
      </c>
    </row>
    <row r="4709" spans="1:29" x14ac:dyDescent="0.35">
      <c r="A4709" t="s">
        <v>6859</v>
      </c>
      <c r="B4709" s="7">
        <v>46171</v>
      </c>
      <c r="C4709" t="s">
        <v>6860</v>
      </c>
      <c r="D4709" t="s">
        <v>47</v>
      </c>
      <c r="E4709" t="s">
        <v>48</v>
      </c>
      <c r="F4709">
        <v>32</v>
      </c>
      <c r="G4709" t="s">
        <v>289</v>
      </c>
      <c r="H4709" t="s">
        <v>88</v>
      </c>
      <c r="I4709" t="s">
        <v>111</v>
      </c>
      <c r="J4709" t="s">
        <v>112</v>
      </c>
      <c r="K4709" t="s">
        <v>55</v>
      </c>
      <c r="L4709" t="s">
        <v>113</v>
      </c>
      <c r="M4709">
        <v>1</v>
      </c>
      <c r="N4709" s="2">
        <v>1799</v>
      </c>
      <c r="O4709" s="3">
        <v>0.05</v>
      </c>
      <c r="P4709" s="2">
        <v>950</v>
      </c>
      <c r="Q4709" t="s">
        <v>76</v>
      </c>
      <c r="R4709" t="s">
        <v>33</v>
      </c>
      <c r="S4709" t="s">
        <v>34</v>
      </c>
      <c r="T4709" s="4">
        <v>4</v>
      </c>
      <c r="U4709" s="11">
        <f t="shared" si="73"/>
        <v>1799</v>
      </c>
      <c r="V4709" s="11">
        <f>tbl_EcommerceSales[[#This Row],[Gross_Sales]]*tbl_EcommerceSales[[#This Row],[Discount]]</f>
        <v>89.95</v>
      </c>
      <c r="W4709" s="11">
        <f>tbl_EcommerceSales[[#This Row],[Gross_Sales]]-tbl_EcommerceSales[[#This Row],[Discount_Amount]]</f>
        <v>1709.05</v>
      </c>
      <c r="X4709" s="11">
        <f>tbl_EcommerceSales[[#This Row],[Quantity]] * _xlfn.XLOOKUP(tbl_EcommerceSales[[#This Row],[Product_ID]], Product_Master!A:A, Product_Master!F:F)</f>
        <v>950</v>
      </c>
      <c r="Y4709" s="11">
        <f>tbl_EcommerceSales[[#This Row],[Net_Revenue]]-tbl_EcommerceSales[[#This Row],[Total_Cost]]</f>
        <v>759.05</v>
      </c>
      <c r="Z4709" s="9">
        <f>IFERROR(#REF!/tbl_EcommerceSales[[#This Row],[Total_Cost]], 0)</f>
        <v>0</v>
      </c>
      <c r="AA4709" t="str">
        <f>TEXT(tbl_EcommerceSales[[#This Row],[Order_Date]],"mmm")</f>
        <v>May</v>
      </c>
      <c r="AB4709">
        <f>YEAR(tbl_EcommerceSales[[#This Row],[Order_Date]])</f>
        <v>2026</v>
      </c>
      <c r="AC4709" t="str">
        <f>IF(tbl_EcommerceSales[[#This Row],[Age]]&lt;18,"Under 18",IF(tbl_EcommerceSales[[#This Row],[Age]]&lt;=25,"18-25",IF(tbl_EcommerceSales[[#This Row],[Age]]&lt;=35,"26-35",IF(tbl_EcommerceSales[[#This Row],[Age]]&lt;=45,"36-45",IF(tbl_EcommerceSales[[#This Row],[Age]]&lt;=55,"46-55","56+")))))</f>
        <v>26-35</v>
      </c>
    </row>
    <row r="4710" spans="1:29" x14ac:dyDescent="0.35">
      <c r="A4710" t="s">
        <v>6861</v>
      </c>
      <c r="B4710" s="7">
        <v>46171</v>
      </c>
      <c r="C4710" t="s">
        <v>5148</v>
      </c>
      <c r="D4710" t="s">
        <v>110</v>
      </c>
      <c r="E4710" t="s">
        <v>25</v>
      </c>
      <c r="F4710">
        <v>48</v>
      </c>
      <c r="G4710" t="s">
        <v>142</v>
      </c>
      <c r="H4710" t="s">
        <v>88</v>
      </c>
      <c r="I4710" t="s">
        <v>40</v>
      </c>
      <c r="J4710" t="s">
        <v>41</v>
      </c>
      <c r="K4710" t="s">
        <v>42</v>
      </c>
      <c r="L4710" t="s">
        <v>43</v>
      </c>
      <c r="M4710">
        <v>3</v>
      </c>
      <c r="N4710" s="2">
        <v>699</v>
      </c>
      <c r="O4710" s="3">
        <v>0.05</v>
      </c>
      <c r="P4710" s="2">
        <v>930</v>
      </c>
      <c r="Q4710" t="s">
        <v>32</v>
      </c>
      <c r="R4710" t="s">
        <v>33</v>
      </c>
      <c r="S4710" t="s">
        <v>57</v>
      </c>
      <c r="T4710" s="4">
        <v>5</v>
      </c>
      <c r="U4710" s="11">
        <f t="shared" si="73"/>
        <v>2097</v>
      </c>
      <c r="V4710" s="11">
        <f>tbl_EcommerceSales[[#This Row],[Gross_Sales]]*tbl_EcommerceSales[[#This Row],[Discount]]</f>
        <v>104.85000000000001</v>
      </c>
      <c r="W4710" s="11">
        <f>tbl_EcommerceSales[[#This Row],[Gross_Sales]]-tbl_EcommerceSales[[#This Row],[Discount_Amount]]</f>
        <v>1992.15</v>
      </c>
      <c r="X4710" s="11">
        <f>tbl_EcommerceSales[[#This Row],[Quantity]] * _xlfn.XLOOKUP(tbl_EcommerceSales[[#This Row],[Product_ID]], Product_Master!A:A, Product_Master!F:F)</f>
        <v>930</v>
      </c>
      <c r="Y4710" s="11">
        <f>tbl_EcommerceSales[[#This Row],[Net_Revenue]]-tbl_EcommerceSales[[#This Row],[Total_Cost]]</f>
        <v>1062.1500000000001</v>
      </c>
      <c r="Z4710" s="9">
        <f>IFERROR(#REF!/tbl_EcommerceSales[[#This Row],[Total_Cost]], 0)</f>
        <v>0</v>
      </c>
      <c r="AA4710" t="str">
        <f>TEXT(tbl_EcommerceSales[[#This Row],[Order_Date]],"mmm")</f>
        <v>May</v>
      </c>
      <c r="AB4710">
        <f>YEAR(tbl_EcommerceSales[[#This Row],[Order_Date]])</f>
        <v>2026</v>
      </c>
      <c r="AC4710" t="str">
        <f>IF(tbl_EcommerceSales[[#This Row],[Age]]&lt;18,"Under 18",IF(tbl_EcommerceSales[[#This Row],[Age]]&lt;=25,"18-25",IF(tbl_EcommerceSales[[#This Row],[Age]]&lt;=35,"26-35",IF(tbl_EcommerceSales[[#This Row],[Age]]&lt;=45,"36-45",IF(tbl_EcommerceSales[[#This Row],[Age]]&lt;=55,"46-55","56+")))))</f>
        <v>46-55</v>
      </c>
    </row>
    <row r="4711" spans="1:29" x14ac:dyDescent="0.35">
      <c r="A4711" t="s">
        <v>6862</v>
      </c>
      <c r="B4711" s="7">
        <v>46171</v>
      </c>
      <c r="C4711" t="s">
        <v>4295</v>
      </c>
      <c r="D4711" t="s">
        <v>37</v>
      </c>
      <c r="E4711" t="s">
        <v>25</v>
      </c>
      <c r="F4711">
        <v>37</v>
      </c>
      <c r="G4711" t="s">
        <v>26</v>
      </c>
      <c r="H4711" t="s">
        <v>27</v>
      </c>
      <c r="I4711" t="s">
        <v>175</v>
      </c>
      <c r="J4711" t="s">
        <v>176</v>
      </c>
      <c r="K4711" t="s">
        <v>177</v>
      </c>
      <c r="L4711" t="s">
        <v>178</v>
      </c>
      <c r="M4711">
        <v>1</v>
      </c>
      <c r="N4711" s="2">
        <v>699</v>
      </c>
      <c r="O4711" s="3">
        <v>0.15</v>
      </c>
      <c r="P4711" s="2">
        <v>320</v>
      </c>
      <c r="Q4711" t="s">
        <v>32</v>
      </c>
      <c r="R4711" t="s">
        <v>33</v>
      </c>
      <c r="S4711" t="s">
        <v>57</v>
      </c>
      <c r="T4711" s="4">
        <v>4</v>
      </c>
      <c r="U4711" s="11">
        <f t="shared" si="73"/>
        <v>699</v>
      </c>
      <c r="V4711" s="11">
        <f>tbl_EcommerceSales[[#This Row],[Gross_Sales]]*tbl_EcommerceSales[[#This Row],[Discount]]</f>
        <v>104.85</v>
      </c>
      <c r="W4711" s="11">
        <f>tbl_EcommerceSales[[#This Row],[Gross_Sales]]-tbl_EcommerceSales[[#This Row],[Discount_Amount]]</f>
        <v>594.15</v>
      </c>
      <c r="X4711" s="11">
        <f>tbl_EcommerceSales[[#This Row],[Quantity]] * _xlfn.XLOOKUP(tbl_EcommerceSales[[#This Row],[Product_ID]], Product_Master!A:A, Product_Master!F:F)</f>
        <v>320</v>
      </c>
      <c r="Y4711" s="11">
        <f>tbl_EcommerceSales[[#This Row],[Net_Revenue]]-tbl_EcommerceSales[[#This Row],[Total_Cost]]</f>
        <v>274.14999999999998</v>
      </c>
      <c r="Z4711" s="9">
        <f>IFERROR(#REF!/tbl_EcommerceSales[[#This Row],[Total_Cost]], 0)</f>
        <v>0</v>
      </c>
      <c r="AA4711" t="str">
        <f>TEXT(tbl_EcommerceSales[[#This Row],[Order_Date]],"mmm")</f>
        <v>May</v>
      </c>
      <c r="AB4711">
        <f>YEAR(tbl_EcommerceSales[[#This Row],[Order_Date]])</f>
        <v>2026</v>
      </c>
      <c r="AC4711" t="str">
        <f>IF(tbl_EcommerceSales[[#This Row],[Age]]&lt;18,"Under 18",IF(tbl_EcommerceSales[[#This Row],[Age]]&lt;=25,"18-25",IF(tbl_EcommerceSales[[#This Row],[Age]]&lt;=35,"26-35",IF(tbl_EcommerceSales[[#This Row],[Age]]&lt;=45,"36-45",IF(tbl_EcommerceSales[[#This Row],[Age]]&lt;=55,"46-55","56+")))))</f>
        <v>36-45</v>
      </c>
    </row>
    <row r="4712" spans="1:29" x14ac:dyDescent="0.35">
      <c r="A4712" t="s">
        <v>6863</v>
      </c>
      <c r="B4712" s="7">
        <v>46171</v>
      </c>
      <c r="C4712" t="s">
        <v>438</v>
      </c>
      <c r="D4712" t="s">
        <v>232</v>
      </c>
      <c r="E4712" t="s">
        <v>25</v>
      </c>
      <c r="F4712">
        <v>44</v>
      </c>
      <c r="G4712" t="s">
        <v>61</v>
      </c>
      <c r="H4712" t="s">
        <v>27</v>
      </c>
      <c r="I4712" t="s">
        <v>160</v>
      </c>
      <c r="J4712" t="s">
        <v>161</v>
      </c>
      <c r="K4712" t="s">
        <v>91</v>
      </c>
      <c r="L4712" t="s">
        <v>133</v>
      </c>
      <c r="M4712">
        <v>1</v>
      </c>
      <c r="N4712" s="2">
        <v>1099</v>
      </c>
      <c r="O4712" s="3">
        <v>0.15</v>
      </c>
      <c r="P4712" s="2">
        <v>520</v>
      </c>
      <c r="Q4712" t="s">
        <v>44</v>
      </c>
      <c r="R4712" t="s">
        <v>33</v>
      </c>
      <c r="S4712" t="s">
        <v>57</v>
      </c>
      <c r="T4712" s="4">
        <v>4</v>
      </c>
      <c r="U4712" s="11">
        <f t="shared" si="73"/>
        <v>1099</v>
      </c>
      <c r="V4712" s="11">
        <f>tbl_EcommerceSales[[#This Row],[Gross_Sales]]*tbl_EcommerceSales[[#This Row],[Discount]]</f>
        <v>164.85</v>
      </c>
      <c r="W4712" s="11">
        <f>tbl_EcommerceSales[[#This Row],[Gross_Sales]]-tbl_EcommerceSales[[#This Row],[Discount_Amount]]</f>
        <v>934.15</v>
      </c>
      <c r="X4712" s="11">
        <f>tbl_EcommerceSales[[#This Row],[Quantity]] * _xlfn.XLOOKUP(tbl_EcommerceSales[[#This Row],[Product_ID]], Product_Master!A:A, Product_Master!F:F)</f>
        <v>520</v>
      </c>
      <c r="Y4712" s="11">
        <f>tbl_EcommerceSales[[#This Row],[Net_Revenue]]-tbl_EcommerceSales[[#This Row],[Total_Cost]]</f>
        <v>414.15</v>
      </c>
      <c r="Z4712" s="9">
        <f>IFERROR(#REF!/tbl_EcommerceSales[[#This Row],[Total_Cost]], 0)</f>
        <v>0</v>
      </c>
      <c r="AA4712" t="str">
        <f>TEXT(tbl_EcommerceSales[[#This Row],[Order_Date]],"mmm")</f>
        <v>May</v>
      </c>
      <c r="AB4712">
        <f>YEAR(tbl_EcommerceSales[[#This Row],[Order_Date]])</f>
        <v>2026</v>
      </c>
      <c r="AC4712" t="str">
        <f>IF(tbl_EcommerceSales[[#This Row],[Age]]&lt;18,"Under 18",IF(tbl_EcommerceSales[[#This Row],[Age]]&lt;=25,"18-25",IF(tbl_EcommerceSales[[#This Row],[Age]]&lt;=35,"26-35",IF(tbl_EcommerceSales[[#This Row],[Age]]&lt;=45,"36-45",IF(tbl_EcommerceSales[[#This Row],[Age]]&lt;=55,"46-55","56+")))))</f>
        <v>36-45</v>
      </c>
    </row>
    <row r="4713" spans="1:29" x14ac:dyDescent="0.35">
      <c r="A4713" t="s">
        <v>6864</v>
      </c>
      <c r="B4713" s="7">
        <v>46171</v>
      </c>
      <c r="C4713" t="s">
        <v>4413</v>
      </c>
      <c r="D4713" t="s">
        <v>251</v>
      </c>
      <c r="E4713" t="s">
        <v>48</v>
      </c>
      <c r="F4713">
        <v>43</v>
      </c>
      <c r="G4713" t="s">
        <v>122</v>
      </c>
      <c r="H4713" t="s">
        <v>72</v>
      </c>
      <c r="I4713" t="s">
        <v>257</v>
      </c>
      <c r="J4713" t="s">
        <v>258</v>
      </c>
      <c r="K4713" t="s">
        <v>55</v>
      </c>
      <c r="L4713" t="s">
        <v>56</v>
      </c>
      <c r="M4713">
        <v>1</v>
      </c>
      <c r="N4713" s="2">
        <v>1999</v>
      </c>
      <c r="O4713" s="3">
        <v>0</v>
      </c>
      <c r="P4713" s="2">
        <v>1050</v>
      </c>
      <c r="Q4713" t="s">
        <v>44</v>
      </c>
      <c r="R4713" t="s">
        <v>33</v>
      </c>
      <c r="S4713" t="s">
        <v>34</v>
      </c>
      <c r="T4713" s="4">
        <v>4</v>
      </c>
      <c r="U4713" s="11">
        <f t="shared" si="73"/>
        <v>1999</v>
      </c>
      <c r="V4713" s="11">
        <f>tbl_EcommerceSales[[#This Row],[Gross_Sales]]*tbl_EcommerceSales[[#This Row],[Discount]]</f>
        <v>0</v>
      </c>
      <c r="W4713" s="11">
        <f>tbl_EcommerceSales[[#This Row],[Gross_Sales]]-tbl_EcommerceSales[[#This Row],[Discount_Amount]]</f>
        <v>1999</v>
      </c>
      <c r="X4713" s="11">
        <f>tbl_EcommerceSales[[#This Row],[Quantity]] * _xlfn.XLOOKUP(tbl_EcommerceSales[[#This Row],[Product_ID]], Product_Master!A:A, Product_Master!F:F)</f>
        <v>1050</v>
      </c>
      <c r="Y4713" s="11">
        <f>tbl_EcommerceSales[[#This Row],[Net_Revenue]]-tbl_EcommerceSales[[#This Row],[Total_Cost]]</f>
        <v>949</v>
      </c>
      <c r="Z4713" s="9">
        <f>IFERROR(#REF!/tbl_EcommerceSales[[#This Row],[Total_Cost]], 0)</f>
        <v>0</v>
      </c>
      <c r="AA4713" t="str">
        <f>TEXT(tbl_EcommerceSales[[#This Row],[Order_Date]],"mmm")</f>
        <v>May</v>
      </c>
      <c r="AB4713">
        <f>YEAR(tbl_EcommerceSales[[#This Row],[Order_Date]])</f>
        <v>2026</v>
      </c>
      <c r="AC4713" t="str">
        <f>IF(tbl_EcommerceSales[[#This Row],[Age]]&lt;18,"Under 18",IF(tbl_EcommerceSales[[#This Row],[Age]]&lt;=25,"18-25",IF(tbl_EcommerceSales[[#This Row],[Age]]&lt;=35,"26-35",IF(tbl_EcommerceSales[[#This Row],[Age]]&lt;=45,"36-45",IF(tbl_EcommerceSales[[#This Row],[Age]]&lt;=55,"46-55","56+")))))</f>
        <v>36-45</v>
      </c>
    </row>
    <row r="4714" spans="1:29" x14ac:dyDescent="0.35">
      <c r="A4714" t="s">
        <v>6865</v>
      </c>
      <c r="B4714" s="7">
        <v>46171</v>
      </c>
      <c r="C4714" t="s">
        <v>6125</v>
      </c>
      <c r="D4714" t="s">
        <v>60</v>
      </c>
      <c r="E4714" t="s">
        <v>48</v>
      </c>
      <c r="F4714">
        <v>18</v>
      </c>
      <c r="G4714" t="s">
        <v>103</v>
      </c>
      <c r="H4714" t="s">
        <v>27</v>
      </c>
      <c r="I4714" t="s">
        <v>62</v>
      </c>
      <c r="J4714" t="s">
        <v>63</v>
      </c>
      <c r="K4714" t="s">
        <v>42</v>
      </c>
      <c r="L4714" t="s">
        <v>43</v>
      </c>
      <c r="M4714">
        <v>1</v>
      </c>
      <c r="N4714" s="2">
        <v>499</v>
      </c>
      <c r="O4714" s="3">
        <v>0.05</v>
      </c>
      <c r="P4714" s="2">
        <v>220</v>
      </c>
      <c r="Q4714" t="s">
        <v>123</v>
      </c>
      <c r="R4714" t="s">
        <v>33</v>
      </c>
      <c r="S4714" t="s">
        <v>34</v>
      </c>
      <c r="T4714" s="4">
        <v>5</v>
      </c>
      <c r="U4714" s="11">
        <f t="shared" si="73"/>
        <v>499</v>
      </c>
      <c r="V4714" s="11">
        <f>tbl_EcommerceSales[[#This Row],[Gross_Sales]]*tbl_EcommerceSales[[#This Row],[Discount]]</f>
        <v>24.950000000000003</v>
      </c>
      <c r="W4714" s="11">
        <f>tbl_EcommerceSales[[#This Row],[Gross_Sales]]-tbl_EcommerceSales[[#This Row],[Discount_Amount]]</f>
        <v>474.05</v>
      </c>
      <c r="X4714" s="11">
        <f>tbl_EcommerceSales[[#This Row],[Quantity]] * _xlfn.XLOOKUP(tbl_EcommerceSales[[#This Row],[Product_ID]], Product_Master!A:A, Product_Master!F:F)</f>
        <v>220</v>
      </c>
      <c r="Y4714" s="11">
        <f>tbl_EcommerceSales[[#This Row],[Net_Revenue]]-tbl_EcommerceSales[[#This Row],[Total_Cost]]</f>
        <v>254.05</v>
      </c>
      <c r="Z4714" s="9">
        <f>IFERROR(#REF!/tbl_EcommerceSales[[#This Row],[Total_Cost]], 0)</f>
        <v>0</v>
      </c>
      <c r="AA4714" t="str">
        <f>TEXT(tbl_EcommerceSales[[#This Row],[Order_Date]],"mmm")</f>
        <v>May</v>
      </c>
      <c r="AB4714">
        <f>YEAR(tbl_EcommerceSales[[#This Row],[Order_Date]])</f>
        <v>2026</v>
      </c>
      <c r="AC4714" t="str">
        <f>IF(tbl_EcommerceSales[[#This Row],[Age]]&lt;18,"Under 18",IF(tbl_EcommerceSales[[#This Row],[Age]]&lt;=25,"18-25",IF(tbl_EcommerceSales[[#This Row],[Age]]&lt;=35,"26-35",IF(tbl_EcommerceSales[[#This Row],[Age]]&lt;=45,"36-45",IF(tbl_EcommerceSales[[#This Row],[Age]]&lt;=55,"46-55","56+")))))</f>
        <v>18-25</v>
      </c>
    </row>
    <row r="4715" spans="1:29" x14ac:dyDescent="0.35">
      <c r="A4715" t="s">
        <v>6866</v>
      </c>
      <c r="B4715" s="7">
        <v>46171</v>
      </c>
      <c r="C4715" t="s">
        <v>2236</v>
      </c>
      <c r="D4715" t="s">
        <v>189</v>
      </c>
      <c r="E4715" t="s">
        <v>48</v>
      </c>
      <c r="F4715">
        <v>28</v>
      </c>
      <c r="G4715" t="s">
        <v>99</v>
      </c>
      <c r="H4715" t="s">
        <v>88</v>
      </c>
      <c r="I4715" t="s">
        <v>236</v>
      </c>
      <c r="J4715" t="s">
        <v>237</v>
      </c>
      <c r="K4715" t="s">
        <v>82</v>
      </c>
      <c r="L4715" t="s">
        <v>238</v>
      </c>
      <c r="M4715">
        <v>1</v>
      </c>
      <c r="N4715" s="2">
        <v>899</v>
      </c>
      <c r="O4715" s="3">
        <v>0.15</v>
      </c>
      <c r="P4715" s="2">
        <v>480</v>
      </c>
      <c r="Q4715" t="s">
        <v>32</v>
      </c>
      <c r="R4715" t="s">
        <v>33</v>
      </c>
      <c r="S4715" t="s">
        <v>34</v>
      </c>
      <c r="T4715" s="4">
        <v>3</v>
      </c>
      <c r="U4715" s="11">
        <f t="shared" si="73"/>
        <v>899</v>
      </c>
      <c r="V4715" s="11">
        <f>tbl_EcommerceSales[[#This Row],[Gross_Sales]]*tbl_EcommerceSales[[#This Row],[Discount]]</f>
        <v>134.85</v>
      </c>
      <c r="W4715" s="11">
        <f>tbl_EcommerceSales[[#This Row],[Gross_Sales]]-tbl_EcommerceSales[[#This Row],[Discount_Amount]]</f>
        <v>764.15</v>
      </c>
      <c r="X4715" s="11">
        <f>tbl_EcommerceSales[[#This Row],[Quantity]] * _xlfn.XLOOKUP(tbl_EcommerceSales[[#This Row],[Product_ID]], Product_Master!A:A, Product_Master!F:F)</f>
        <v>480</v>
      </c>
      <c r="Y4715" s="11">
        <f>tbl_EcommerceSales[[#This Row],[Net_Revenue]]-tbl_EcommerceSales[[#This Row],[Total_Cost]]</f>
        <v>284.14999999999998</v>
      </c>
      <c r="Z4715" s="9">
        <f>IFERROR(#REF!/tbl_EcommerceSales[[#This Row],[Total_Cost]], 0)</f>
        <v>0</v>
      </c>
      <c r="AA4715" t="str">
        <f>TEXT(tbl_EcommerceSales[[#This Row],[Order_Date]],"mmm")</f>
        <v>May</v>
      </c>
      <c r="AB4715">
        <f>YEAR(tbl_EcommerceSales[[#This Row],[Order_Date]])</f>
        <v>2026</v>
      </c>
      <c r="AC4715" t="str">
        <f>IF(tbl_EcommerceSales[[#This Row],[Age]]&lt;18,"Under 18",IF(tbl_EcommerceSales[[#This Row],[Age]]&lt;=25,"18-25",IF(tbl_EcommerceSales[[#This Row],[Age]]&lt;=35,"26-35",IF(tbl_EcommerceSales[[#This Row],[Age]]&lt;=45,"36-45",IF(tbl_EcommerceSales[[#This Row],[Age]]&lt;=55,"46-55","56+")))))</f>
        <v>26-35</v>
      </c>
    </row>
    <row r="4716" spans="1:29" x14ac:dyDescent="0.35">
      <c r="A4716" t="s">
        <v>6867</v>
      </c>
      <c r="B4716" s="7">
        <v>46171</v>
      </c>
      <c r="C4716" t="s">
        <v>1392</v>
      </c>
      <c r="D4716" t="s">
        <v>139</v>
      </c>
      <c r="E4716" t="s">
        <v>48</v>
      </c>
      <c r="F4716">
        <v>38</v>
      </c>
      <c r="G4716" t="s">
        <v>192</v>
      </c>
      <c r="H4716" t="s">
        <v>27</v>
      </c>
      <c r="I4716" t="s">
        <v>160</v>
      </c>
      <c r="J4716" t="s">
        <v>161</v>
      </c>
      <c r="K4716" t="s">
        <v>91</v>
      </c>
      <c r="L4716" t="s">
        <v>133</v>
      </c>
      <c r="M4716">
        <v>3</v>
      </c>
      <c r="N4716" s="2">
        <v>1099</v>
      </c>
      <c r="O4716" s="3">
        <v>0.15</v>
      </c>
      <c r="P4716" s="2">
        <v>1560</v>
      </c>
      <c r="Q4716" t="s">
        <v>32</v>
      </c>
      <c r="R4716" t="s">
        <v>33</v>
      </c>
      <c r="S4716" t="s">
        <v>34</v>
      </c>
      <c r="T4716" s="4">
        <v>5</v>
      </c>
      <c r="U4716" s="11">
        <f t="shared" si="73"/>
        <v>3297</v>
      </c>
      <c r="V4716" s="11">
        <f>tbl_EcommerceSales[[#This Row],[Gross_Sales]]*tbl_EcommerceSales[[#This Row],[Discount]]</f>
        <v>494.54999999999995</v>
      </c>
      <c r="W4716" s="11">
        <f>tbl_EcommerceSales[[#This Row],[Gross_Sales]]-tbl_EcommerceSales[[#This Row],[Discount_Amount]]</f>
        <v>2802.45</v>
      </c>
      <c r="X4716" s="11">
        <f>tbl_EcommerceSales[[#This Row],[Quantity]] * _xlfn.XLOOKUP(tbl_EcommerceSales[[#This Row],[Product_ID]], Product_Master!A:A, Product_Master!F:F)</f>
        <v>1560</v>
      </c>
      <c r="Y4716" s="11">
        <f>tbl_EcommerceSales[[#This Row],[Net_Revenue]]-tbl_EcommerceSales[[#This Row],[Total_Cost]]</f>
        <v>1242.4499999999998</v>
      </c>
      <c r="Z4716" s="9">
        <f>IFERROR(#REF!/tbl_EcommerceSales[[#This Row],[Total_Cost]], 0)</f>
        <v>0</v>
      </c>
      <c r="AA4716" t="str">
        <f>TEXT(tbl_EcommerceSales[[#This Row],[Order_Date]],"mmm")</f>
        <v>May</v>
      </c>
      <c r="AB4716">
        <f>YEAR(tbl_EcommerceSales[[#This Row],[Order_Date]])</f>
        <v>2026</v>
      </c>
      <c r="AC4716" t="str">
        <f>IF(tbl_EcommerceSales[[#This Row],[Age]]&lt;18,"Under 18",IF(tbl_EcommerceSales[[#This Row],[Age]]&lt;=25,"18-25",IF(tbl_EcommerceSales[[#This Row],[Age]]&lt;=35,"26-35",IF(tbl_EcommerceSales[[#This Row],[Age]]&lt;=45,"36-45",IF(tbl_EcommerceSales[[#This Row],[Age]]&lt;=55,"46-55","56+")))))</f>
        <v>36-45</v>
      </c>
    </row>
    <row r="4717" spans="1:29" x14ac:dyDescent="0.35">
      <c r="A4717" t="s">
        <v>6868</v>
      </c>
      <c r="B4717" s="7">
        <v>46172</v>
      </c>
      <c r="C4717" t="s">
        <v>5015</v>
      </c>
      <c r="D4717" t="s">
        <v>79</v>
      </c>
      <c r="E4717" t="s">
        <v>48</v>
      </c>
      <c r="F4717">
        <v>25</v>
      </c>
      <c r="G4717" t="s">
        <v>142</v>
      </c>
      <c r="H4717" t="s">
        <v>88</v>
      </c>
      <c r="I4717" t="s">
        <v>221</v>
      </c>
      <c r="J4717" t="s">
        <v>222</v>
      </c>
      <c r="K4717" t="s">
        <v>177</v>
      </c>
      <c r="L4717" t="s">
        <v>208</v>
      </c>
      <c r="M4717">
        <v>2</v>
      </c>
      <c r="N4717" s="2">
        <v>1499</v>
      </c>
      <c r="O4717" s="3">
        <v>0</v>
      </c>
      <c r="P4717" s="2">
        <v>1600</v>
      </c>
      <c r="Q4717" t="s">
        <v>76</v>
      </c>
      <c r="R4717" t="s">
        <v>33</v>
      </c>
      <c r="S4717" t="s">
        <v>57</v>
      </c>
      <c r="T4717" s="4">
        <v>5</v>
      </c>
      <c r="U4717" s="11">
        <f t="shared" si="73"/>
        <v>2998</v>
      </c>
      <c r="V4717" s="11">
        <f>tbl_EcommerceSales[[#This Row],[Gross_Sales]]*tbl_EcommerceSales[[#This Row],[Discount]]</f>
        <v>0</v>
      </c>
      <c r="W4717" s="11">
        <f>tbl_EcommerceSales[[#This Row],[Gross_Sales]]-tbl_EcommerceSales[[#This Row],[Discount_Amount]]</f>
        <v>2998</v>
      </c>
      <c r="X4717" s="11">
        <f>tbl_EcommerceSales[[#This Row],[Quantity]] * _xlfn.XLOOKUP(tbl_EcommerceSales[[#This Row],[Product_ID]], Product_Master!A:A, Product_Master!F:F)</f>
        <v>1600</v>
      </c>
      <c r="Y4717" s="11">
        <f>tbl_EcommerceSales[[#This Row],[Net_Revenue]]-tbl_EcommerceSales[[#This Row],[Total_Cost]]</f>
        <v>1398</v>
      </c>
      <c r="Z4717" s="9">
        <f>IFERROR(#REF!/tbl_EcommerceSales[[#This Row],[Total_Cost]], 0)</f>
        <v>0</v>
      </c>
      <c r="AA4717" t="str">
        <f>TEXT(tbl_EcommerceSales[[#This Row],[Order_Date]],"mmm")</f>
        <v>May</v>
      </c>
      <c r="AB4717">
        <f>YEAR(tbl_EcommerceSales[[#This Row],[Order_Date]])</f>
        <v>2026</v>
      </c>
      <c r="AC4717" t="str">
        <f>IF(tbl_EcommerceSales[[#This Row],[Age]]&lt;18,"Under 18",IF(tbl_EcommerceSales[[#This Row],[Age]]&lt;=25,"18-25",IF(tbl_EcommerceSales[[#This Row],[Age]]&lt;=35,"26-35",IF(tbl_EcommerceSales[[#This Row],[Age]]&lt;=45,"36-45",IF(tbl_EcommerceSales[[#This Row],[Age]]&lt;=55,"46-55","56+")))))</f>
        <v>18-25</v>
      </c>
    </row>
    <row r="4718" spans="1:29" x14ac:dyDescent="0.35">
      <c r="A4718" t="s">
        <v>6869</v>
      </c>
      <c r="B4718" s="7">
        <v>46172</v>
      </c>
      <c r="C4718" t="s">
        <v>5275</v>
      </c>
      <c r="D4718" t="s">
        <v>110</v>
      </c>
      <c r="E4718" t="s">
        <v>48</v>
      </c>
      <c r="F4718">
        <v>48</v>
      </c>
      <c r="G4718" t="s">
        <v>52</v>
      </c>
      <c r="H4718" t="s">
        <v>27</v>
      </c>
      <c r="I4718" t="s">
        <v>62</v>
      </c>
      <c r="J4718" t="s">
        <v>63</v>
      </c>
      <c r="K4718" t="s">
        <v>42</v>
      </c>
      <c r="L4718" t="s">
        <v>43</v>
      </c>
      <c r="M4718">
        <v>1</v>
      </c>
      <c r="N4718" s="2">
        <v>499</v>
      </c>
      <c r="O4718" s="3">
        <v>0.15</v>
      </c>
      <c r="P4718" s="2">
        <v>220</v>
      </c>
      <c r="Q4718" t="s">
        <v>319</v>
      </c>
      <c r="R4718" t="s">
        <v>33</v>
      </c>
      <c r="S4718" t="s">
        <v>34</v>
      </c>
      <c r="T4718" s="4">
        <v>4</v>
      </c>
      <c r="U4718" s="11">
        <f t="shared" si="73"/>
        <v>499</v>
      </c>
      <c r="V4718" s="11">
        <f>tbl_EcommerceSales[[#This Row],[Gross_Sales]]*tbl_EcommerceSales[[#This Row],[Discount]]</f>
        <v>74.849999999999994</v>
      </c>
      <c r="W4718" s="11">
        <f>tbl_EcommerceSales[[#This Row],[Gross_Sales]]-tbl_EcommerceSales[[#This Row],[Discount_Amount]]</f>
        <v>424.15</v>
      </c>
      <c r="X4718" s="11">
        <f>tbl_EcommerceSales[[#This Row],[Quantity]] * _xlfn.XLOOKUP(tbl_EcommerceSales[[#This Row],[Product_ID]], Product_Master!A:A, Product_Master!F:F)</f>
        <v>220</v>
      </c>
      <c r="Y4718" s="11">
        <f>tbl_EcommerceSales[[#This Row],[Net_Revenue]]-tbl_EcommerceSales[[#This Row],[Total_Cost]]</f>
        <v>204.14999999999998</v>
      </c>
      <c r="Z4718" s="9">
        <f>IFERROR(#REF!/tbl_EcommerceSales[[#This Row],[Total_Cost]], 0)</f>
        <v>0</v>
      </c>
      <c r="AA4718" t="str">
        <f>TEXT(tbl_EcommerceSales[[#This Row],[Order_Date]],"mmm")</f>
        <v>May</v>
      </c>
      <c r="AB4718">
        <f>YEAR(tbl_EcommerceSales[[#This Row],[Order_Date]])</f>
        <v>2026</v>
      </c>
      <c r="AC4718" t="str">
        <f>IF(tbl_EcommerceSales[[#This Row],[Age]]&lt;18,"Under 18",IF(tbl_EcommerceSales[[#This Row],[Age]]&lt;=25,"18-25",IF(tbl_EcommerceSales[[#This Row],[Age]]&lt;=35,"26-35",IF(tbl_EcommerceSales[[#This Row],[Age]]&lt;=45,"36-45",IF(tbl_EcommerceSales[[#This Row],[Age]]&lt;=55,"46-55","56+")))))</f>
        <v>46-55</v>
      </c>
    </row>
    <row r="4719" spans="1:29" x14ac:dyDescent="0.35">
      <c r="A4719" t="s">
        <v>6870</v>
      </c>
      <c r="B4719" s="7">
        <v>46172</v>
      </c>
      <c r="C4719" t="s">
        <v>5624</v>
      </c>
      <c r="D4719" t="s">
        <v>254</v>
      </c>
      <c r="E4719" t="s">
        <v>25</v>
      </c>
      <c r="F4719">
        <v>50</v>
      </c>
      <c r="G4719" t="s">
        <v>26</v>
      </c>
      <c r="H4719" t="s">
        <v>27</v>
      </c>
      <c r="I4719" t="s">
        <v>89</v>
      </c>
      <c r="J4719" t="s">
        <v>90</v>
      </c>
      <c r="K4719" t="s">
        <v>91</v>
      </c>
      <c r="L4719" t="s">
        <v>92</v>
      </c>
      <c r="M4719">
        <v>3</v>
      </c>
      <c r="N4719" s="2">
        <v>599</v>
      </c>
      <c r="O4719" s="3">
        <v>0.2</v>
      </c>
      <c r="P4719" s="2">
        <v>780</v>
      </c>
      <c r="Q4719" t="s">
        <v>123</v>
      </c>
      <c r="R4719" t="s">
        <v>162</v>
      </c>
      <c r="S4719" t="s">
        <v>34</v>
      </c>
      <c r="T4719" s="4"/>
      <c r="U4719" s="11">
        <f t="shared" si="73"/>
        <v>1797</v>
      </c>
      <c r="V4719" s="11">
        <f>tbl_EcommerceSales[[#This Row],[Gross_Sales]]*tbl_EcommerceSales[[#This Row],[Discount]]</f>
        <v>359.40000000000003</v>
      </c>
      <c r="W4719" s="11">
        <f>tbl_EcommerceSales[[#This Row],[Gross_Sales]]-tbl_EcommerceSales[[#This Row],[Discount_Amount]]</f>
        <v>1437.6</v>
      </c>
      <c r="X4719" s="11">
        <f>tbl_EcommerceSales[[#This Row],[Quantity]] * _xlfn.XLOOKUP(tbl_EcommerceSales[[#This Row],[Product_ID]], Product_Master!A:A, Product_Master!F:F)</f>
        <v>780</v>
      </c>
      <c r="Y4719" s="11">
        <f>tbl_EcommerceSales[[#This Row],[Net_Revenue]]-tbl_EcommerceSales[[#This Row],[Total_Cost]]</f>
        <v>657.59999999999991</v>
      </c>
      <c r="Z4719" s="9">
        <f>IFERROR(#REF!/tbl_EcommerceSales[[#This Row],[Total_Cost]], 0)</f>
        <v>0</v>
      </c>
      <c r="AA4719" t="str">
        <f>TEXT(tbl_EcommerceSales[[#This Row],[Order_Date]],"mmm")</f>
        <v>May</v>
      </c>
      <c r="AB4719">
        <f>YEAR(tbl_EcommerceSales[[#This Row],[Order_Date]])</f>
        <v>2026</v>
      </c>
      <c r="AC4719" t="str">
        <f>IF(tbl_EcommerceSales[[#This Row],[Age]]&lt;18,"Under 18",IF(tbl_EcommerceSales[[#This Row],[Age]]&lt;=25,"18-25",IF(tbl_EcommerceSales[[#This Row],[Age]]&lt;=35,"26-35",IF(tbl_EcommerceSales[[#This Row],[Age]]&lt;=45,"36-45",IF(tbl_EcommerceSales[[#This Row],[Age]]&lt;=55,"46-55","56+")))))</f>
        <v>46-55</v>
      </c>
    </row>
    <row r="4720" spans="1:29" x14ac:dyDescent="0.35">
      <c r="A4720" t="s">
        <v>6871</v>
      </c>
      <c r="B4720" s="7">
        <v>46172</v>
      </c>
      <c r="C4720" t="s">
        <v>1373</v>
      </c>
      <c r="D4720" t="s">
        <v>24</v>
      </c>
      <c r="E4720" t="s">
        <v>48</v>
      </c>
      <c r="F4720">
        <v>25</v>
      </c>
      <c r="G4720" t="s">
        <v>246</v>
      </c>
      <c r="H4720" t="s">
        <v>27</v>
      </c>
      <c r="I4720" t="s">
        <v>276</v>
      </c>
      <c r="J4720" t="s">
        <v>277</v>
      </c>
      <c r="K4720" t="s">
        <v>30</v>
      </c>
      <c r="L4720" t="s">
        <v>278</v>
      </c>
      <c r="M4720">
        <v>1</v>
      </c>
      <c r="N4720" s="2">
        <v>1599</v>
      </c>
      <c r="O4720" s="3">
        <v>0.1</v>
      </c>
      <c r="P4720" s="2">
        <v>850</v>
      </c>
      <c r="Q4720" t="s">
        <v>32</v>
      </c>
      <c r="R4720" t="s">
        <v>33</v>
      </c>
      <c r="S4720" t="s">
        <v>34</v>
      </c>
      <c r="T4720" s="4">
        <v>5</v>
      </c>
      <c r="U4720" s="11">
        <f t="shared" si="73"/>
        <v>1599</v>
      </c>
      <c r="V4720" s="11">
        <f>tbl_EcommerceSales[[#This Row],[Gross_Sales]]*tbl_EcommerceSales[[#This Row],[Discount]]</f>
        <v>159.9</v>
      </c>
      <c r="W4720" s="11">
        <f>tbl_EcommerceSales[[#This Row],[Gross_Sales]]-tbl_EcommerceSales[[#This Row],[Discount_Amount]]</f>
        <v>1439.1</v>
      </c>
      <c r="X4720" s="11">
        <f>tbl_EcommerceSales[[#This Row],[Quantity]] * _xlfn.XLOOKUP(tbl_EcommerceSales[[#This Row],[Product_ID]], Product_Master!A:A, Product_Master!F:F)</f>
        <v>850</v>
      </c>
      <c r="Y4720" s="11">
        <f>tbl_EcommerceSales[[#This Row],[Net_Revenue]]-tbl_EcommerceSales[[#This Row],[Total_Cost]]</f>
        <v>589.09999999999991</v>
      </c>
      <c r="Z4720" s="9">
        <f>IFERROR(#REF!/tbl_EcommerceSales[[#This Row],[Total_Cost]], 0)</f>
        <v>0</v>
      </c>
      <c r="AA4720" t="str">
        <f>TEXT(tbl_EcommerceSales[[#This Row],[Order_Date]],"mmm")</f>
        <v>May</v>
      </c>
      <c r="AB4720">
        <f>YEAR(tbl_EcommerceSales[[#This Row],[Order_Date]])</f>
        <v>2026</v>
      </c>
      <c r="AC4720" t="str">
        <f>IF(tbl_EcommerceSales[[#This Row],[Age]]&lt;18,"Under 18",IF(tbl_EcommerceSales[[#This Row],[Age]]&lt;=25,"18-25",IF(tbl_EcommerceSales[[#This Row],[Age]]&lt;=35,"26-35",IF(tbl_EcommerceSales[[#This Row],[Age]]&lt;=45,"36-45",IF(tbl_EcommerceSales[[#This Row],[Age]]&lt;=55,"46-55","56+")))))</f>
        <v>18-25</v>
      </c>
    </row>
    <row r="4721" spans="1:29" x14ac:dyDescent="0.35">
      <c r="A4721" t="s">
        <v>6872</v>
      </c>
      <c r="B4721" s="7">
        <v>46172</v>
      </c>
      <c r="C4721" t="s">
        <v>3631</v>
      </c>
      <c r="D4721" t="s">
        <v>130</v>
      </c>
      <c r="E4721" t="s">
        <v>48</v>
      </c>
      <c r="F4721">
        <v>45</v>
      </c>
      <c r="G4721" t="s">
        <v>136</v>
      </c>
      <c r="H4721" t="s">
        <v>88</v>
      </c>
      <c r="I4721" t="s">
        <v>241</v>
      </c>
      <c r="J4721" t="s">
        <v>242</v>
      </c>
      <c r="K4721" t="s">
        <v>42</v>
      </c>
      <c r="L4721" t="s">
        <v>243</v>
      </c>
      <c r="M4721">
        <v>1</v>
      </c>
      <c r="N4721" s="2">
        <v>649</v>
      </c>
      <c r="O4721" s="3">
        <v>0.15</v>
      </c>
      <c r="P4721" s="2">
        <v>290</v>
      </c>
      <c r="Q4721" t="s">
        <v>76</v>
      </c>
      <c r="R4721" t="s">
        <v>93</v>
      </c>
      <c r="S4721" t="s">
        <v>34</v>
      </c>
      <c r="T4721" s="4">
        <v>5</v>
      </c>
      <c r="U4721" s="11">
        <f t="shared" si="73"/>
        <v>649</v>
      </c>
      <c r="V4721" s="11">
        <f>tbl_EcommerceSales[[#This Row],[Gross_Sales]]*tbl_EcommerceSales[[#This Row],[Discount]]</f>
        <v>97.35</v>
      </c>
      <c r="W4721" s="11">
        <f>tbl_EcommerceSales[[#This Row],[Gross_Sales]]-tbl_EcommerceSales[[#This Row],[Discount_Amount]]</f>
        <v>551.65</v>
      </c>
      <c r="X4721" s="11">
        <f>tbl_EcommerceSales[[#This Row],[Quantity]] * _xlfn.XLOOKUP(tbl_EcommerceSales[[#This Row],[Product_ID]], Product_Master!A:A, Product_Master!F:F)</f>
        <v>290</v>
      </c>
      <c r="Y4721" s="11">
        <f>tbl_EcommerceSales[[#This Row],[Net_Revenue]]-tbl_EcommerceSales[[#This Row],[Total_Cost]]</f>
        <v>261.64999999999998</v>
      </c>
      <c r="Z4721" s="9">
        <f>IFERROR(#REF!/tbl_EcommerceSales[[#This Row],[Total_Cost]], 0)</f>
        <v>0</v>
      </c>
      <c r="AA4721" t="str">
        <f>TEXT(tbl_EcommerceSales[[#This Row],[Order_Date]],"mmm")</f>
        <v>May</v>
      </c>
      <c r="AB4721">
        <f>YEAR(tbl_EcommerceSales[[#This Row],[Order_Date]])</f>
        <v>2026</v>
      </c>
      <c r="AC4721" t="str">
        <f>IF(tbl_EcommerceSales[[#This Row],[Age]]&lt;18,"Under 18",IF(tbl_EcommerceSales[[#This Row],[Age]]&lt;=25,"18-25",IF(tbl_EcommerceSales[[#This Row],[Age]]&lt;=35,"26-35",IF(tbl_EcommerceSales[[#This Row],[Age]]&lt;=45,"36-45",IF(tbl_EcommerceSales[[#This Row],[Age]]&lt;=55,"46-55","56+")))))</f>
        <v>36-45</v>
      </c>
    </row>
    <row r="4722" spans="1:29" x14ac:dyDescent="0.35">
      <c r="A4722" t="s">
        <v>6873</v>
      </c>
      <c r="B4722" s="7">
        <v>46172</v>
      </c>
      <c r="C4722" t="s">
        <v>5262</v>
      </c>
      <c r="D4722" t="s">
        <v>159</v>
      </c>
      <c r="E4722" t="s">
        <v>48</v>
      </c>
      <c r="F4722">
        <v>40</v>
      </c>
      <c r="G4722" t="s">
        <v>155</v>
      </c>
      <c r="H4722" t="s">
        <v>88</v>
      </c>
      <c r="I4722" t="s">
        <v>80</v>
      </c>
      <c r="J4722" t="s">
        <v>81</v>
      </c>
      <c r="K4722" t="s">
        <v>82</v>
      </c>
      <c r="L4722" t="s">
        <v>83</v>
      </c>
      <c r="M4722">
        <v>2</v>
      </c>
      <c r="N4722" s="2">
        <v>2499</v>
      </c>
      <c r="O4722" s="3">
        <v>0.1</v>
      </c>
      <c r="P4722" s="2">
        <v>3100</v>
      </c>
      <c r="Q4722" t="s">
        <v>44</v>
      </c>
      <c r="R4722" t="s">
        <v>33</v>
      </c>
      <c r="S4722" t="s">
        <v>34</v>
      </c>
      <c r="T4722" s="4">
        <v>5</v>
      </c>
      <c r="U4722" s="11">
        <f t="shared" si="73"/>
        <v>4998</v>
      </c>
      <c r="V4722" s="11">
        <f>tbl_EcommerceSales[[#This Row],[Gross_Sales]]*tbl_EcommerceSales[[#This Row],[Discount]]</f>
        <v>499.8</v>
      </c>
      <c r="W4722" s="11">
        <f>tbl_EcommerceSales[[#This Row],[Gross_Sales]]-tbl_EcommerceSales[[#This Row],[Discount_Amount]]</f>
        <v>4498.2</v>
      </c>
      <c r="X4722" s="11">
        <f>tbl_EcommerceSales[[#This Row],[Quantity]] * _xlfn.XLOOKUP(tbl_EcommerceSales[[#This Row],[Product_ID]], Product_Master!A:A, Product_Master!F:F)</f>
        <v>3100</v>
      </c>
      <c r="Y4722" s="11">
        <f>tbl_EcommerceSales[[#This Row],[Net_Revenue]]-tbl_EcommerceSales[[#This Row],[Total_Cost]]</f>
        <v>1398.1999999999998</v>
      </c>
      <c r="Z4722" s="9">
        <f>IFERROR(#REF!/tbl_EcommerceSales[[#This Row],[Total_Cost]], 0)</f>
        <v>0</v>
      </c>
      <c r="AA4722" t="str">
        <f>TEXT(tbl_EcommerceSales[[#This Row],[Order_Date]],"mmm")</f>
        <v>May</v>
      </c>
      <c r="AB4722">
        <f>YEAR(tbl_EcommerceSales[[#This Row],[Order_Date]])</f>
        <v>2026</v>
      </c>
      <c r="AC4722" t="str">
        <f>IF(tbl_EcommerceSales[[#This Row],[Age]]&lt;18,"Under 18",IF(tbl_EcommerceSales[[#This Row],[Age]]&lt;=25,"18-25",IF(tbl_EcommerceSales[[#This Row],[Age]]&lt;=35,"26-35",IF(tbl_EcommerceSales[[#This Row],[Age]]&lt;=45,"36-45",IF(tbl_EcommerceSales[[#This Row],[Age]]&lt;=55,"46-55","56+")))))</f>
        <v>36-45</v>
      </c>
    </row>
    <row r="4723" spans="1:29" x14ac:dyDescent="0.35">
      <c r="A4723" t="s">
        <v>6874</v>
      </c>
      <c r="B4723" s="7">
        <v>46172</v>
      </c>
      <c r="C4723" t="s">
        <v>302</v>
      </c>
      <c r="D4723" t="s">
        <v>151</v>
      </c>
      <c r="E4723" t="s">
        <v>25</v>
      </c>
      <c r="F4723">
        <v>18</v>
      </c>
      <c r="G4723" t="s">
        <v>71</v>
      </c>
      <c r="H4723" t="s">
        <v>72</v>
      </c>
      <c r="I4723" t="s">
        <v>28</v>
      </c>
      <c r="J4723" t="s">
        <v>29</v>
      </c>
      <c r="K4723" t="s">
        <v>30</v>
      </c>
      <c r="L4723" t="s">
        <v>31</v>
      </c>
      <c r="M4723">
        <v>3</v>
      </c>
      <c r="N4723" s="2">
        <v>5999</v>
      </c>
      <c r="O4723" s="3">
        <v>0</v>
      </c>
      <c r="P4723" s="2">
        <v>11700</v>
      </c>
      <c r="Q4723" t="s">
        <v>32</v>
      </c>
      <c r="R4723" t="s">
        <v>33</v>
      </c>
      <c r="S4723" t="s">
        <v>57</v>
      </c>
      <c r="T4723" s="4">
        <v>4</v>
      </c>
      <c r="U4723" s="11">
        <f t="shared" si="73"/>
        <v>17997</v>
      </c>
      <c r="V4723" s="11">
        <f>tbl_EcommerceSales[[#This Row],[Gross_Sales]]*tbl_EcommerceSales[[#This Row],[Discount]]</f>
        <v>0</v>
      </c>
      <c r="W4723" s="11">
        <f>tbl_EcommerceSales[[#This Row],[Gross_Sales]]-tbl_EcommerceSales[[#This Row],[Discount_Amount]]</f>
        <v>17997</v>
      </c>
      <c r="X4723" s="11">
        <f>tbl_EcommerceSales[[#This Row],[Quantity]] * _xlfn.XLOOKUP(tbl_EcommerceSales[[#This Row],[Product_ID]], Product_Master!A:A, Product_Master!F:F)</f>
        <v>11700</v>
      </c>
      <c r="Y4723" s="11">
        <f>tbl_EcommerceSales[[#This Row],[Net_Revenue]]-tbl_EcommerceSales[[#This Row],[Total_Cost]]</f>
        <v>6297</v>
      </c>
      <c r="Z4723" s="9">
        <f>IFERROR(#REF!/tbl_EcommerceSales[[#This Row],[Total_Cost]], 0)</f>
        <v>0</v>
      </c>
      <c r="AA4723" t="str">
        <f>TEXT(tbl_EcommerceSales[[#This Row],[Order_Date]],"mmm")</f>
        <v>May</v>
      </c>
      <c r="AB4723">
        <f>YEAR(tbl_EcommerceSales[[#This Row],[Order_Date]])</f>
        <v>2026</v>
      </c>
      <c r="AC4723" t="str">
        <f>IF(tbl_EcommerceSales[[#This Row],[Age]]&lt;18,"Under 18",IF(tbl_EcommerceSales[[#This Row],[Age]]&lt;=25,"18-25",IF(tbl_EcommerceSales[[#This Row],[Age]]&lt;=35,"26-35",IF(tbl_EcommerceSales[[#This Row],[Age]]&lt;=45,"36-45",IF(tbl_EcommerceSales[[#This Row],[Age]]&lt;=55,"46-55","56+")))))</f>
        <v>18-25</v>
      </c>
    </row>
    <row r="4724" spans="1:29" x14ac:dyDescent="0.35">
      <c r="A4724" t="s">
        <v>6875</v>
      </c>
      <c r="B4724" s="7">
        <v>46172</v>
      </c>
      <c r="C4724" t="s">
        <v>2950</v>
      </c>
      <c r="D4724" t="s">
        <v>189</v>
      </c>
      <c r="E4724" t="s">
        <v>25</v>
      </c>
      <c r="F4724">
        <v>33</v>
      </c>
      <c r="G4724" t="s">
        <v>192</v>
      </c>
      <c r="H4724" t="s">
        <v>27</v>
      </c>
      <c r="I4724" t="s">
        <v>40</v>
      </c>
      <c r="J4724" t="s">
        <v>41</v>
      </c>
      <c r="K4724" t="s">
        <v>42</v>
      </c>
      <c r="L4724" t="s">
        <v>43</v>
      </c>
      <c r="M4724">
        <v>2</v>
      </c>
      <c r="N4724" s="2">
        <v>699</v>
      </c>
      <c r="O4724" s="3">
        <v>0.1</v>
      </c>
      <c r="P4724" s="2">
        <v>620</v>
      </c>
      <c r="Q4724" t="s">
        <v>44</v>
      </c>
      <c r="R4724" t="s">
        <v>33</v>
      </c>
      <c r="S4724" t="s">
        <v>57</v>
      </c>
      <c r="T4724" s="4">
        <v>5</v>
      </c>
      <c r="U4724" s="11">
        <f t="shared" si="73"/>
        <v>1398</v>
      </c>
      <c r="V4724" s="11">
        <f>tbl_EcommerceSales[[#This Row],[Gross_Sales]]*tbl_EcommerceSales[[#This Row],[Discount]]</f>
        <v>139.80000000000001</v>
      </c>
      <c r="W4724" s="11">
        <f>tbl_EcommerceSales[[#This Row],[Gross_Sales]]-tbl_EcommerceSales[[#This Row],[Discount_Amount]]</f>
        <v>1258.2</v>
      </c>
      <c r="X4724" s="11">
        <f>tbl_EcommerceSales[[#This Row],[Quantity]] * _xlfn.XLOOKUP(tbl_EcommerceSales[[#This Row],[Product_ID]], Product_Master!A:A, Product_Master!F:F)</f>
        <v>620</v>
      </c>
      <c r="Y4724" s="11">
        <f>tbl_EcommerceSales[[#This Row],[Net_Revenue]]-tbl_EcommerceSales[[#This Row],[Total_Cost]]</f>
        <v>638.20000000000005</v>
      </c>
      <c r="Z4724" s="9">
        <f>IFERROR(#REF!/tbl_EcommerceSales[[#This Row],[Total_Cost]], 0)</f>
        <v>0</v>
      </c>
      <c r="AA4724" t="str">
        <f>TEXT(tbl_EcommerceSales[[#This Row],[Order_Date]],"mmm")</f>
        <v>May</v>
      </c>
      <c r="AB4724">
        <f>YEAR(tbl_EcommerceSales[[#This Row],[Order_Date]])</f>
        <v>2026</v>
      </c>
      <c r="AC4724" t="str">
        <f>IF(tbl_EcommerceSales[[#This Row],[Age]]&lt;18,"Under 18",IF(tbl_EcommerceSales[[#This Row],[Age]]&lt;=25,"18-25",IF(tbl_EcommerceSales[[#This Row],[Age]]&lt;=35,"26-35",IF(tbl_EcommerceSales[[#This Row],[Age]]&lt;=45,"36-45",IF(tbl_EcommerceSales[[#This Row],[Age]]&lt;=55,"46-55","56+")))))</f>
        <v>26-35</v>
      </c>
    </row>
    <row r="4725" spans="1:29" x14ac:dyDescent="0.35">
      <c r="A4725" t="s">
        <v>6876</v>
      </c>
      <c r="B4725" s="7">
        <v>46172</v>
      </c>
      <c r="C4725" t="s">
        <v>892</v>
      </c>
      <c r="D4725" t="s">
        <v>24</v>
      </c>
      <c r="E4725" t="s">
        <v>25</v>
      </c>
      <c r="F4725">
        <v>29</v>
      </c>
      <c r="G4725" t="s">
        <v>211</v>
      </c>
      <c r="H4725" t="s">
        <v>72</v>
      </c>
      <c r="I4725" t="s">
        <v>200</v>
      </c>
      <c r="J4725" t="s">
        <v>201</v>
      </c>
      <c r="K4725" t="s">
        <v>91</v>
      </c>
      <c r="L4725" t="s">
        <v>202</v>
      </c>
      <c r="M4725">
        <v>4</v>
      </c>
      <c r="N4725" s="2">
        <v>899</v>
      </c>
      <c r="O4725" s="3">
        <v>0.15</v>
      </c>
      <c r="P4725" s="2">
        <v>1680</v>
      </c>
      <c r="Q4725" t="s">
        <v>32</v>
      </c>
      <c r="R4725" t="s">
        <v>33</v>
      </c>
      <c r="S4725" t="s">
        <v>34</v>
      </c>
      <c r="T4725" s="4">
        <v>4</v>
      </c>
      <c r="U4725" s="11">
        <f t="shared" si="73"/>
        <v>3596</v>
      </c>
      <c r="V4725" s="11">
        <f>tbl_EcommerceSales[[#This Row],[Gross_Sales]]*tbl_EcommerceSales[[#This Row],[Discount]]</f>
        <v>539.4</v>
      </c>
      <c r="W4725" s="11">
        <f>tbl_EcommerceSales[[#This Row],[Gross_Sales]]-tbl_EcommerceSales[[#This Row],[Discount_Amount]]</f>
        <v>3056.6</v>
      </c>
      <c r="X4725" s="11">
        <f>tbl_EcommerceSales[[#This Row],[Quantity]] * _xlfn.XLOOKUP(tbl_EcommerceSales[[#This Row],[Product_ID]], Product_Master!A:A, Product_Master!F:F)</f>
        <v>1680</v>
      </c>
      <c r="Y4725" s="11">
        <f>tbl_EcommerceSales[[#This Row],[Net_Revenue]]-tbl_EcommerceSales[[#This Row],[Total_Cost]]</f>
        <v>1376.6</v>
      </c>
      <c r="Z4725" s="9">
        <f>IFERROR(#REF!/tbl_EcommerceSales[[#This Row],[Total_Cost]], 0)</f>
        <v>0</v>
      </c>
      <c r="AA4725" t="str">
        <f>TEXT(tbl_EcommerceSales[[#This Row],[Order_Date]],"mmm")</f>
        <v>May</v>
      </c>
      <c r="AB4725">
        <f>YEAR(tbl_EcommerceSales[[#This Row],[Order_Date]])</f>
        <v>2026</v>
      </c>
      <c r="AC4725" t="str">
        <f>IF(tbl_EcommerceSales[[#This Row],[Age]]&lt;18,"Under 18",IF(tbl_EcommerceSales[[#This Row],[Age]]&lt;=25,"18-25",IF(tbl_EcommerceSales[[#This Row],[Age]]&lt;=35,"26-35",IF(tbl_EcommerceSales[[#This Row],[Age]]&lt;=45,"36-45",IF(tbl_EcommerceSales[[#This Row],[Age]]&lt;=55,"46-55","56+")))))</f>
        <v>26-35</v>
      </c>
    </row>
    <row r="4726" spans="1:29" x14ac:dyDescent="0.35">
      <c r="A4726" t="s">
        <v>6877</v>
      </c>
      <c r="B4726" s="7">
        <v>46173</v>
      </c>
      <c r="C4726" t="s">
        <v>6878</v>
      </c>
      <c r="D4726" t="s">
        <v>151</v>
      </c>
      <c r="E4726" t="s">
        <v>25</v>
      </c>
      <c r="F4726">
        <v>30</v>
      </c>
      <c r="G4726" t="s">
        <v>107</v>
      </c>
      <c r="H4726" t="s">
        <v>39</v>
      </c>
      <c r="I4726" t="s">
        <v>53</v>
      </c>
      <c r="J4726" t="s">
        <v>54</v>
      </c>
      <c r="K4726" t="s">
        <v>55</v>
      </c>
      <c r="L4726" t="s">
        <v>56</v>
      </c>
      <c r="M4726">
        <v>1</v>
      </c>
      <c r="N4726" s="2">
        <v>799</v>
      </c>
      <c r="O4726" s="3">
        <v>0</v>
      </c>
      <c r="P4726" s="2">
        <v>390</v>
      </c>
      <c r="Q4726" t="s">
        <v>32</v>
      </c>
      <c r="R4726" t="s">
        <v>33</v>
      </c>
      <c r="S4726" t="s">
        <v>34</v>
      </c>
      <c r="T4726" s="4">
        <v>4</v>
      </c>
      <c r="U4726" s="11">
        <f t="shared" si="73"/>
        <v>799</v>
      </c>
      <c r="V4726" s="11">
        <f>tbl_EcommerceSales[[#This Row],[Gross_Sales]]*tbl_EcommerceSales[[#This Row],[Discount]]</f>
        <v>0</v>
      </c>
      <c r="W4726" s="11">
        <f>tbl_EcommerceSales[[#This Row],[Gross_Sales]]-tbl_EcommerceSales[[#This Row],[Discount_Amount]]</f>
        <v>799</v>
      </c>
      <c r="X4726" s="11">
        <f>tbl_EcommerceSales[[#This Row],[Quantity]] * _xlfn.XLOOKUP(tbl_EcommerceSales[[#This Row],[Product_ID]], Product_Master!A:A, Product_Master!F:F)</f>
        <v>390</v>
      </c>
      <c r="Y4726" s="11">
        <f>tbl_EcommerceSales[[#This Row],[Net_Revenue]]-tbl_EcommerceSales[[#This Row],[Total_Cost]]</f>
        <v>409</v>
      </c>
      <c r="Z4726" s="9">
        <f>IFERROR(#REF!/tbl_EcommerceSales[[#This Row],[Total_Cost]], 0)</f>
        <v>0</v>
      </c>
      <c r="AA4726" t="str">
        <f>TEXT(tbl_EcommerceSales[[#This Row],[Order_Date]],"mmm")</f>
        <v>May</v>
      </c>
      <c r="AB4726">
        <f>YEAR(tbl_EcommerceSales[[#This Row],[Order_Date]])</f>
        <v>2026</v>
      </c>
      <c r="AC4726" t="str">
        <f>IF(tbl_EcommerceSales[[#This Row],[Age]]&lt;18,"Under 18",IF(tbl_EcommerceSales[[#This Row],[Age]]&lt;=25,"18-25",IF(tbl_EcommerceSales[[#This Row],[Age]]&lt;=35,"26-35",IF(tbl_EcommerceSales[[#This Row],[Age]]&lt;=45,"36-45",IF(tbl_EcommerceSales[[#This Row],[Age]]&lt;=55,"46-55","56+")))))</f>
        <v>26-35</v>
      </c>
    </row>
    <row r="4727" spans="1:29" x14ac:dyDescent="0.35">
      <c r="A4727" t="s">
        <v>6879</v>
      </c>
      <c r="B4727" s="7">
        <v>46173</v>
      </c>
      <c r="C4727" t="s">
        <v>4104</v>
      </c>
      <c r="D4727" t="s">
        <v>151</v>
      </c>
      <c r="E4727" t="s">
        <v>25</v>
      </c>
      <c r="F4727">
        <v>29</v>
      </c>
      <c r="G4727" t="s">
        <v>103</v>
      </c>
      <c r="H4727" t="s">
        <v>27</v>
      </c>
      <c r="I4727" t="s">
        <v>257</v>
      </c>
      <c r="J4727" t="s">
        <v>258</v>
      </c>
      <c r="K4727" t="s">
        <v>55</v>
      </c>
      <c r="L4727" t="s">
        <v>56</v>
      </c>
      <c r="M4727">
        <v>4</v>
      </c>
      <c r="N4727" s="2">
        <v>1999</v>
      </c>
      <c r="O4727" s="3">
        <v>0</v>
      </c>
      <c r="P4727" s="2">
        <v>4200</v>
      </c>
      <c r="Q4727" t="s">
        <v>32</v>
      </c>
      <c r="R4727" t="s">
        <v>33</v>
      </c>
      <c r="S4727" t="s">
        <v>57</v>
      </c>
      <c r="T4727" s="4">
        <v>2</v>
      </c>
      <c r="U4727" s="11">
        <f t="shared" si="73"/>
        <v>7996</v>
      </c>
      <c r="V4727" s="11">
        <f>tbl_EcommerceSales[[#This Row],[Gross_Sales]]*tbl_EcommerceSales[[#This Row],[Discount]]</f>
        <v>0</v>
      </c>
      <c r="W4727" s="11">
        <f>tbl_EcommerceSales[[#This Row],[Gross_Sales]]-tbl_EcommerceSales[[#This Row],[Discount_Amount]]</f>
        <v>7996</v>
      </c>
      <c r="X4727" s="11">
        <f>tbl_EcommerceSales[[#This Row],[Quantity]] * _xlfn.XLOOKUP(tbl_EcommerceSales[[#This Row],[Product_ID]], Product_Master!A:A, Product_Master!F:F)</f>
        <v>4200</v>
      </c>
      <c r="Y4727" s="11">
        <f>tbl_EcommerceSales[[#This Row],[Net_Revenue]]-tbl_EcommerceSales[[#This Row],[Total_Cost]]</f>
        <v>3796</v>
      </c>
      <c r="Z4727" s="9">
        <f>IFERROR(#REF!/tbl_EcommerceSales[[#This Row],[Total_Cost]], 0)</f>
        <v>0</v>
      </c>
      <c r="AA4727" t="str">
        <f>TEXT(tbl_EcommerceSales[[#This Row],[Order_Date]],"mmm")</f>
        <v>May</v>
      </c>
      <c r="AB4727">
        <f>YEAR(tbl_EcommerceSales[[#This Row],[Order_Date]])</f>
        <v>2026</v>
      </c>
      <c r="AC4727" t="str">
        <f>IF(tbl_EcommerceSales[[#This Row],[Age]]&lt;18,"Under 18",IF(tbl_EcommerceSales[[#This Row],[Age]]&lt;=25,"18-25",IF(tbl_EcommerceSales[[#This Row],[Age]]&lt;=35,"26-35",IF(tbl_EcommerceSales[[#This Row],[Age]]&lt;=45,"36-45",IF(tbl_EcommerceSales[[#This Row],[Age]]&lt;=55,"46-55","56+")))))</f>
        <v>26-35</v>
      </c>
    </row>
    <row r="4728" spans="1:29" x14ac:dyDescent="0.35">
      <c r="A4728" t="s">
        <v>6880</v>
      </c>
      <c r="B4728" s="7">
        <v>46173</v>
      </c>
      <c r="C4728" t="s">
        <v>164</v>
      </c>
      <c r="D4728" t="s">
        <v>60</v>
      </c>
      <c r="E4728" t="s">
        <v>48</v>
      </c>
      <c r="F4728">
        <v>27</v>
      </c>
      <c r="G4728" t="s">
        <v>26</v>
      </c>
      <c r="H4728" t="s">
        <v>27</v>
      </c>
      <c r="I4728" t="s">
        <v>40</v>
      </c>
      <c r="J4728" t="s">
        <v>41</v>
      </c>
      <c r="K4728" t="s">
        <v>42</v>
      </c>
      <c r="L4728" t="s">
        <v>43</v>
      </c>
      <c r="M4728">
        <v>3</v>
      </c>
      <c r="N4728" s="2">
        <v>699</v>
      </c>
      <c r="O4728" s="3">
        <v>0</v>
      </c>
      <c r="P4728" s="2">
        <v>930</v>
      </c>
      <c r="Q4728" t="s">
        <v>44</v>
      </c>
      <c r="R4728" t="s">
        <v>33</v>
      </c>
      <c r="S4728" t="s">
        <v>57</v>
      </c>
      <c r="T4728" s="4">
        <v>5</v>
      </c>
      <c r="U4728" s="11">
        <f t="shared" si="73"/>
        <v>2097</v>
      </c>
      <c r="V4728" s="11">
        <f>tbl_EcommerceSales[[#This Row],[Gross_Sales]]*tbl_EcommerceSales[[#This Row],[Discount]]</f>
        <v>0</v>
      </c>
      <c r="W4728" s="11">
        <f>tbl_EcommerceSales[[#This Row],[Gross_Sales]]-tbl_EcommerceSales[[#This Row],[Discount_Amount]]</f>
        <v>2097</v>
      </c>
      <c r="X4728" s="11">
        <f>tbl_EcommerceSales[[#This Row],[Quantity]] * _xlfn.XLOOKUP(tbl_EcommerceSales[[#This Row],[Product_ID]], Product_Master!A:A, Product_Master!F:F)</f>
        <v>930</v>
      </c>
      <c r="Y4728" s="11">
        <f>tbl_EcommerceSales[[#This Row],[Net_Revenue]]-tbl_EcommerceSales[[#This Row],[Total_Cost]]</f>
        <v>1167</v>
      </c>
      <c r="Z4728" s="9">
        <f>IFERROR(#REF!/tbl_EcommerceSales[[#This Row],[Total_Cost]], 0)</f>
        <v>0</v>
      </c>
      <c r="AA4728" t="str">
        <f>TEXT(tbl_EcommerceSales[[#This Row],[Order_Date]],"mmm")</f>
        <v>May</v>
      </c>
      <c r="AB4728">
        <f>YEAR(tbl_EcommerceSales[[#This Row],[Order_Date]])</f>
        <v>2026</v>
      </c>
      <c r="AC4728" t="str">
        <f>IF(tbl_EcommerceSales[[#This Row],[Age]]&lt;18,"Under 18",IF(tbl_EcommerceSales[[#This Row],[Age]]&lt;=25,"18-25",IF(tbl_EcommerceSales[[#This Row],[Age]]&lt;=35,"26-35",IF(tbl_EcommerceSales[[#This Row],[Age]]&lt;=45,"36-45",IF(tbl_EcommerceSales[[#This Row],[Age]]&lt;=55,"46-55","56+")))))</f>
        <v>26-35</v>
      </c>
    </row>
    <row r="4729" spans="1:29" x14ac:dyDescent="0.35">
      <c r="A4729" t="s">
        <v>6881</v>
      </c>
      <c r="B4729" s="7">
        <v>46173</v>
      </c>
      <c r="C4729" t="s">
        <v>282</v>
      </c>
      <c r="D4729" t="s">
        <v>37</v>
      </c>
      <c r="E4729" t="s">
        <v>48</v>
      </c>
      <c r="F4729">
        <v>29</v>
      </c>
      <c r="G4729" t="s">
        <v>26</v>
      </c>
      <c r="H4729" t="s">
        <v>27</v>
      </c>
      <c r="I4729" t="s">
        <v>290</v>
      </c>
      <c r="J4729" t="s">
        <v>291</v>
      </c>
      <c r="K4729" t="s">
        <v>30</v>
      </c>
      <c r="L4729" t="s">
        <v>31</v>
      </c>
      <c r="M4729">
        <v>1</v>
      </c>
      <c r="N4729" s="2">
        <v>3499</v>
      </c>
      <c r="O4729" s="3">
        <v>0</v>
      </c>
      <c r="P4729" s="2">
        <v>2250</v>
      </c>
      <c r="Q4729" t="s">
        <v>44</v>
      </c>
      <c r="R4729" t="s">
        <v>93</v>
      </c>
      <c r="S4729" t="s">
        <v>34</v>
      </c>
      <c r="T4729" s="4">
        <v>5</v>
      </c>
      <c r="U4729" s="11">
        <f t="shared" si="73"/>
        <v>3499</v>
      </c>
      <c r="V4729" s="11">
        <f>tbl_EcommerceSales[[#This Row],[Gross_Sales]]*tbl_EcommerceSales[[#This Row],[Discount]]</f>
        <v>0</v>
      </c>
      <c r="W4729" s="11">
        <f>tbl_EcommerceSales[[#This Row],[Gross_Sales]]-tbl_EcommerceSales[[#This Row],[Discount_Amount]]</f>
        <v>3499</v>
      </c>
      <c r="X4729" s="11">
        <f>tbl_EcommerceSales[[#This Row],[Quantity]] * _xlfn.XLOOKUP(tbl_EcommerceSales[[#This Row],[Product_ID]], Product_Master!A:A, Product_Master!F:F)</f>
        <v>2250</v>
      </c>
      <c r="Y4729" s="11">
        <f>tbl_EcommerceSales[[#This Row],[Net_Revenue]]-tbl_EcommerceSales[[#This Row],[Total_Cost]]</f>
        <v>1249</v>
      </c>
      <c r="Z4729" s="9">
        <f>IFERROR(#REF!/tbl_EcommerceSales[[#This Row],[Total_Cost]], 0)</f>
        <v>0</v>
      </c>
      <c r="AA4729" t="str">
        <f>TEXT(tbl_EcommerceSales[[#This Row],[Order_Date]],"mmm")</f>
        <v>May</v>
      </c>
      <c r="AB4729">
        <f>YEAR(tbl_EcommerceSales[[#This Row],[Order_Date]])</f>
        <v>2026</v>
      </c>
      <c r="AC4729" t="str">
        <f>IF(tbl_EcommerceSales[[#This Row],[Age]]&lt;18,"Under 18",IF(tbl_EcommerceSales[[#This Row],[Age]]&lt;=25,"18-25",IF(tbl_EcommerceSales[[#This Row],[Age]]&lt;=35,"26-35",IF(tbl_EcommerceSales[[#This Row],[Age]]&lt;=45,"36-45",IF(tbl_EcommerceSales[[#This Row],[Age]]&lt;=55,"46-55","56+")))))</f>
        <v>26-35</v>
      </c>
    </row>
    <row r="4730" spans="1:29" x14ac:dyDescent="0.35">
      <c r="A4730" t="s">
        <v>6882</v>
      </c>
      <c r="B4730" s="7">
        <v>46173</v>
      </c>
      <c r="C4730" t="s">
        <v>2610</v>
      </c>
      <c r="D4730" t="s">
        <v>305</v>
      </c>
      <c r="E4730" t="s">
        <v>48</v>
      </c>
      <c r="F4730">
        <v>26</v>
      </c>
      <c r="G4730" t="s">
        <v>270</v>
      </c>
      <c r="H4730" t="s">
        <v>72</v>
      </c>
      <c r="I4730" t="s">
        <v>200</v>
      </c>
      <c r="J4730" t="s">
        <v>201</v>
      </c>
      <c r="K4730" t="s">
        <v>91</v>
      </c>
      <c r="L4730" t="s">
        <v>202</v>
      </c>
      <c r="M4730">
        <v>1</v>
      </c>
      <c r="N4730" s="2">
        <v>899</v>
      </c>
      <c r="O4730" s="3">
        <v>0</v>
      </c>
      <c r="P4730" s="2">
        <v>420</v>
      </c>
      <c r="Q4730" t="s">
        <v>123</v>
      </c>
      <c r="R4730" t="s">
        <v>162</v>
      </c>
      <c r="S4730" t="s">
        <v>34</v>
      </c>
      <c r="T4730" s="4"/>
      <c r="U4730" s="11">
        <f t="shared" si="73"/>
        <v>899</v>
      </c>
      <c r="V4730" s="11">
        <f>tbl_EcommerceSales[[#This Row],[Gross_Sales]]*tbl_EcommerceSales[[#This Row],[Discount]]</f>
        <v>0</v>
      </c>
      <c r="W4730" s="11">
        <f>tbl_EcommerceSales[[#This Row],[Gross_Sales]]-tbl_EcommerceSales[[#This Row],[Discount_Amount]]</f>
        <v>899</v>
      </c>
      <c r="X4730" s="11">
        <f>tbl_EcommerceSales[[#This Row],[Quantity]] * _xlfn.XLOOKUP(tbl_EcommerceSales[[#This Row],[Product_ID]], Product_Master!A:A, Product_Master!F:F)</f>
        <v>420</v>
      </c>
      <c r="Y4730" s="11">
        <f>tbl_EcommerceSales[[#This Row],[Net_Revenue]]-tbl_EcommerceSales[[#This Row],[Total_Cost]]</f>
        <v>479</v>
      </c>
      <c r="Z4730" s="9">
        <f>IFERROR(#REF!/tbl_EcommerceSales[[#This Row],[Total_Cost]], 0)</f>
        <v>0</v>
      </c>
      <c r="AA4730" t="str">
        <f>TEXT(tbl_EcommerceSales[[#This Row],[Order_Date]],"mmm")</f>
        <v>May</v>
      </c>
      <c r="AB4730">
        <f>YEAR(tbl_EcommerceSales[[#This Row],[Order_Date]])</f>
        <v>2026</v>
      </c>
      <c r="AC4730" t="str">
        <f>IF(tbl_EcommerceSales[[#This Row],[Age]]&lt;18,"Under 18",IF(tbl_EcommerceSales[[#This Row],[Age]]&lt;=25,"18-25",IF(tbl_EcommerceSales[[#This Row],[Age]]&lt;=35,"26-35",IF(tbl_EcommerceSales[[#This Row],[Age]]&lt;=45,"36-45",IF(tbl_EcommerceSales[[#This Row],[Age]]&lt;=55,"46-55","56+")))))</f>
        <v>26-35</v>
      </c>
    </row>
    <row r="4731" spans="1:29" x14ac:dyDescent="0.35">
      <c r="A4731" t="s">
        <v>6883</v>
      </c>
      <c r="B4731" s="7">
        <v>46173</v>
      </c>
      <c r="C4731" t="s">
        <v>6099</v>
      </c>
      <c r="D4731" t="s">
        <v>130</v>
      </c>
      <c r="E4731" t="s">
        <v>48</v>
      </c>
      <c r="F4731">
        <v>24</v>
      </c>
      <c r="G4731" t="s">
        <v>186</v>
      </c>
      <c r="H4731" t="s">
        <v>72</v>
      </c>
      <c r="I4731" t="s">
        <v>236</v>
      </c>
      <c r="J4731" t="s">
        <v>237</v>
      </c>
      <c r="K4731" t="s">
        <v>82</v>
      </c>
      <c r="L4731" t="s">
        <v>238</v>
      </c>
      <c r="M4731">
        <v>1</v>
      </c>
      <c r="N4731" s="2">
        <v>899</v>
      </c>
      <c r="O4731" s="3">
        <v>0.05</v>
      </c>
      <c r="P4731" s="2">
        <v>480</v>
      </c>
      <c r="Q4731" t="s">
        <v>156</v>
      </c>
      <c r="R4731" t="s">
        <v>33</v>
      </c>
      <c r="S4731" t="s">
        <v>34</v>
      </c>
      <c r="T4731" s="4">
        <v>4</v>
      </c>
      <c r="U4731" s="11">
        <f t="shared" si="73"/>
        <v>899</v>
      </c>
      <c r="V4731" s="11">
        <f>tbl_EcommerceSales[[#This Row],[Gross_Sales]]*tbl_EcommerceSales[[#This Row],[Discount]]</f>
        <v>44.95</v>
      </c>
      <c r="W4731" s="11">
        <f>tbl_EcommerceSales[[#This Row],[Gross_Sales]]-tbl_EcommerceSales[[#This Row],[Discount_Amount]]</f>
        <v>854.05</v>
      </c>
      <c r="X4731" s="11">
        <f>tbl_EcommerceSales[[#This Row],[Quantity]] * _xlfn.XLOOKUP(tbl_EcommerceSales[[#This Row],[Product_ID]], Product_Master!A:A, Product_Master!F:F)</f>
        <v>480</v>
      </c>
      <c r="Y4731" s="11">
        <f>tbl_EcommerceSales[[#This Row],[Net_Revenue]]-tbl_EcommerceSales[[#This Row],[Total_Cost]]</f>
        <v>374.04999999999995</v>
      </c>
      <c r="Z4731" s="9">
        <f>IFERROR(#REF!/tbl_EcommerceSales[[#This Row],[Total_Cost]], 0)</f>
        <v>0</v>
      </c>
      <c r="AA4731" t="str">
        <f>TEXT(tbl_EcommerceSales[[#This Row],[Order_Date]],"mmm")</f>
        <v>May</v>
      </c>
      <c r="AB4731">
        <f>YEAR(tbl_EcommerceSales[[#This Row],[Order_Date]])</f>
        <v>2026</v>
      </c>
      <c r="AC4731" t="str">
        <f>IF(tbl_EcommerceSales[[#This Row],[Age]]&lt;18,"Under 18",IF(tbl_EcommerceSales[[#This Row],[Age]]&lt;=25,"18-25",IF(tbl_EcommerceSales[[#This Row],[Age]]&lt;=35,"26-35",IF(tbl_EcommerceSales[[#This Row],[Age]]&lt;=45,"36-45",IF(tbl_EcommerceSales[[#This Row],[Age]]&lt;=55,"46-55","56+")))))</f>
        <v>18-25</v>
      </c>
    </row>
    <row r="4732" spans="1:29" x14ac:dyDescent="0.35">
      <c r="A4732" t="s">
        <v>6884</v>
      </c>
      <c r="B4732" s="7">
        <v>46173</v>
      </c>
      <c r="C4732" t="s">
        <v>4404</v>
      </c>
      <c r="D4732" t="s">
        <v>170</v>
      </c>
      <c r="E4732" t="s">
        <v>48</v>
      </c>
      <c r="F4732">
        <v>28</v>
      </c>
      <c r="G4732" t="s">
        <v>246</v>
      </c>
      <c r="H4732" t="s">
        <v>27</v>
      </c>
      <c r="I4732" t="s">
        <v>160</v>
      </c>
      <c r="J4732" t="s">
        <v>161</v>
      </c>
      <c r="K4732" t="s">
        <v>91</v>
      </c>
      <c r="L4732" t="s">
        <v>133</v>
      </c>
      <c r="M4732">
        <v>3</v>
      </c>
      <c r="N4732" s="2">
        <v>1099</v>
      </c>
      <c r="O4732" s="3">
        <v>0.05</v>
      </c>
      <c r="P4732" s="2">
        <v>1560</v>
      </c>
      <c r="Q4732" t="s">
        <v>32</v>
      </c>
      <c r="R4732" t="s">
        <v>33</v>
      </c>
      <c r="S4732" t="s">
        <v>34</v>
      </c>
      <c r="T4732" s="4">
        <v>5</v>
      </c>
      <c r="U4732" s="11">
        <f t="shared" si="73"/>
        <v>3297</v>
      </c>
      <c r="V4732" s="11">
        <f>tbl_EcommerceSales[[#This Row],[Gross_Sales]]*tbl_EcommerceSales[[#This Row],[Discount]]</f>
        <v>164.85000000000002</v>
      </c>
      <c r="W4732" s="11">
        <f>tbl_EcommerceSales[[#This Row],[Gross_Sales]]-tbl_EcommerceSales[[#This Row],[Discount_Amount]]</f>
        <v>3132.15</v>
      </c>
      <c r="X4732" s="11">
        <f>tbl_EcommerceSales[[#This Row],[Quantity]] * _xlfn.XLOOKUP(tbl_EcommerceSales[[#This Row],[Product_ID]], Product_Master!A:A, Product_Master!F:F)</f>
        <v>1560</v>
      </c>
      <c r="Y4732" s="11">
        <f>tbl_EcommerceSales[[#This Row],[Net_Revenue]]-tbl_EcommerceSales[[#This Row],[Total_Cost]]</f>
        <v>1572.15</v>
      </c>
      <c r="Z4732" s="9">
        <f>IFERROR(#REF!/tbl_EcommerceSales[[#This Row],[Total_Cost]], 0)</f>
        <v>0</v>
      </c>
      <c r="AA4732" t="str">
        <f>TEXT(tbl_EcommerceSales[[#This Row],[Order_Date]],"mmm")</f>
        <v>May</v>
      </c>
      <c r="AB4732">
        <f>YEAR(tbl_EcommerceSales[[#This Row],[Order_Date]])</f>
        <v>2026</v>
      </c>
      <c r="AC4732" t="str">
        <f>IF(tbl_EcommerceSales[[#This Row],[Age]]&lt;18,"Under 18",IF(tbl_EcommerceSales[[#This Row],[Age]]&lt;=25,"18-25",IF(tbl_EcommerceSales[[#This Row],[Age]]&lt;=35,"26-35",IF(tbl_EcommerceSales[[#This Row],[Age]]&lt;=45,"36-45",IF(tbl_EcommerceSales[[#This Row],[Age]]&lt;=55,"46-55","56+")))))</f>
        <v>26-35</v>
      </c>
    </row>
    <row r="4733" spans="1:29" x14ac:dyDescent="0.35">
      <c r="A4733" t="s">
        <v>6885</v>
      </c>
      <c r="B4733" s="7">
        <v>46173</v>
      </c>
      <c r="C4733" t="s">
        <v>401</v>
      </c>
      <c r="D4733" t="s">
        <v>232</v>
      </c>
      <c r="E4733" t="s">
        <v>48</v>
      </c>
      <c r="F4733">
        <v>48</v>
      </c>
      <c r="G4733" t="s">
        <v>246</v>
      </c>
      <c r="H4733" t="s">
        <v>27</v>
      </c>
      <c r="I4733" t="s">
        <v>89</v>
      </c>
      <c r="J4733" t="s">
        <v>90</v>
      </c>
      <c r="K4733" t="s">
        <v>91</v>
      </c>
      <c r="L4733" t="s">
        <v>92</v>
      </c>
      <c r="M4733">
        <v>1</v>
      </c>
      <c r="N4733" s="2">
        <v>599</v>
      </c>
      <c r="O4733" s="3">
        <v>0.15</v>
      </c>
      <c r="P4733" s="2">
        <v>260</v>
      </c>
      <c r="Q4733" t="s">
        <v>319</v>
      </c>
      <c r="R4733" t="s">
        <v>33</v>
      </c>
      <c r="S4733" t="s">
        <v>57</v>
      </c>
      <c r="T4733" s="4">
        <v>5</v>
      </c>
      <c r="U4733" s="11">
        <f t="shared" si="73"/>
        <v>599</v>
      </c>
      <c r="V4733" s="11">
        <f>tbl_EcommerceSales[[#This Row],[Gross_Sales]]*tbl_EcommerceSales[[#This Row],[Discount]]</f>
        <v>89.85</v>
      </c>
      <c r="W4733" s="11">
        <f>tbl_EcommerceSales[[#This Row],[Gross_Sales]]-tbl_EcommerceSales[[#This Row],[Discount_Amount]]</f>
        <v>509.15</v>
      </c>
      <c r="X4733" s="11">
        <f>tbl_EcommerceSales[[#This Row],[Quantity]] * _xlfn.XLOOKUP(tbl_EcommerceSales[[#This Row],[Product_ID]], Product_Master!A:A, Product_Master!F:F)</f>
        <v>260</v>
      </c>
      <c r="Y4733" s="11">
        <f>tbl_EcommerceSales[[#This Row],[Net_Revenue]]-tbl_EcommerceSales[[#This Row],[Total_Cost]]</f>
        <v>249.14999999999998</v>
      </c>
      <c r="Z4733" s="9">
        <f>IFERROR(#REF!/tbl_EcommerceSales[[#This Row],[Total_Cost]], 0)</f>
        <v>0</v>
      </c>
      <c r="AA4733" t="str">
        <f>TEXT(tbl_EcommerceSales[[#This Row],[Order_Date]],"mmm")</f>
        <v>May</v>
      </c>
      <c r="AB4733">
        <f>YEAR(tbl_EcommerceSales[[#This Row],[Order_Date]])</f>
        <v>2026</v>
      </c>
      <c r="AC4733" t="str">
        <f>IF(tbl_EcommerceSales[[#This Row],[Age]]&lt;18,"Under 18",IF(tbl_EcommerceSales[[#This Row],[Age]]&lt;=25,"18-25",IF(tbl_EcommerceSales[[#This Row],[Age]]&lt;=35,"26-35",IF(tbl_EcommerceSales[[#This Row],[Age]]&lt;=45,"36-45",IF(tbl_EcommerceSales[[#This Row],[Age]]&lt;=55,"46-55","56+")))))</f>
        <v>46-55</v>
      </c>
    </row>
    <row r="4734" spans="1:29" x14ac:dyDescent="0.35">
      <c r="A4734" t="s">
        <v>6886</v>
      </c>
      <c r="B4734" s="7">
        <v>46173</v>
      </c>
      <c r="C4734" t="s">
        <v>3583</v>
      </c>
      <c r="D4734" t="s">
        <v>189</v>
      </c>
      <c r="E4734" t="s">
        <v>48</v>
      </c>
      <c r="F4734">
        <v>34</v>
      </c>
      <c r="G4734" t="s">
        <v>107</v>
      </c>
      <c r="H4734" t="s">
        <v>39</v>
      </c>
      <c r="I4734" t="s">
        <v>357</v>
      </c>
      <c r="J4734" t="s">
        <v>358</v>
      </c>
      <c r="K4734" t="s">
        <v>177</v>
      </c>
      <c r="L4734" t="s">
        <v>178</v>
      </c>
      <c r="M4734">
        <v>2</v>
      </c>
      <c r="N4734" s="2">
        <v>999</v>
      </c>
      <c r="O4734" s="3">
        <v>0.2</v>
      </c>
      <c r="P4734" s="2">
        <v>1040</v>
      </c>
      <c r="Q4734" t="s">
        <v>123</v>
      </c>
      <c r="R4734" t="s">
        <v>33</v>
      </c>
      <c r="S4734" t="s">
        <v>34</v>
      </c>
      <c r="T4734" s="4">
        <v>5</v>
      </c>
      <c r="U4734" s="11">
        <f t="shared" si="73"/>
        <v>1998</v>
      </c>
      <c r="V4734" s="11">
        <f>tbl_EcommerceSales[[#This Row],[Gross_Sales]]*tbl_EcommerceSales[[#This Row],[Discount]]</f>
        <v>399.6</v>
      </c>
      <c r="W4734" s="11">
        <f>tbl_EcommerceSales[[#This Row],[Gross_Sales]]-tbl_EcommerceSales[[#This Row],[Discount_Amount]]</f>
        <v>1598.4</v>
      </c>
      <c r="X4734" s="11">
        <f>tbl_EcommerceSales[[#This Row],[Quantity]] * _xlfn.XLOOKUP(tbl_EcommerceSales[[#This Row],[Product_ID]], Product_Master!A:A, Product_Master!F:F)</f>
        <v>1040</v>
      </c>
      <c r="Y4734" s="11">
        <f>tbl_EcommerceSales[[#This Row],[Net_Revenue]]-tbl_EcommerceSales[[#This Row],[Total_Cost]]</f>
        <v>558.40000000000009</v>
      </c>
      <c r="Z4734" s="9">
        <f>IFERROR(#REF!/tbl_EcommerceSales[[#This Row],[Total_Cost]], 0)</f>
        <v>0</v>
      </c>
      <c r="AA4734" t="str">
        <f>TEXT(tbl_EcommerceSales[[#This Row],[Order_Date]],"mmm")</f>
        <v>May</v>
      </c>
      <c r="AB4734">
        <f>YEAR(tbl_EcommerceSales[[#This Row],[Order_Date]])</f>
        <v>2026</v>
      </c>
      <c r="AC4734" t="str">
        <f>IF(tbl_EcommerceSales[[#This Row],[Age]]&lt;18,"Under 18",IF(tbl_EcommerceSales[[#This Row],[Age]]&lt;=25,"18-25",IF(tbl_EcommerceSales[[#This Row],[Age]]&lt;=35,"26-35",IF(tbl_EcommerceSales[[#This Row],[Age]]&lt;=45,"36-45",IF(tbl_EcommerceSales[[#This Row],[Age]]&lt;=55,"46-55","56+")))))</f>
        <v>26-35</v>
      </c>
    </row>
    <row r="4735" spans="1:29" x14ac:dyDescent="0.35">
      <c r="A4735" t="s">
        <v>6887</v>
      </c>
      <c r="B4735" s="7">
        <v>46173</v>
      </c>
      <c r="C4735" t="s">
        <v>809</v>
      </c>
      <c r="D4735" t="s">
        <v>148</v>
      </c>
      <c r="E4735" t="s">
        <v>25</v>
      </c>
      <c r="F4735">
        <v>24</v>
      </c>
      <c r="G4735" t="s">
        <v>122</v>
      </c>
      <c r="H4735" t="s">
        <v>72</v>
      </c>
      <c r="I4735" t="s">
        <v>160</v>
      </c>
      <c r="J4735" t="s">
        <v>161</v>
      </c>
      <c r="K4735" t="s">
        <v>91</v>
      </c>
      <c r="L4735" t="s">
        <v>133</v>
      </c>
      <c r="M4735">
        <v>2</v>
      </c>
      <c r="N4735" s="2">
        <v>1099</v>
      </c>
      <c r="O4735" s="3">
        <v>0.2</v>
      </c>
      <c r="P4735" s="2">
        <v>1040</v>
      </c>
      <c r="Q4735" t="s">
        <v>123</v>
      </c>
      <c r="R4735" t="s">
        <v>33</v>
      </c>
      <c r="S4735" t="s">
        <v>34</v>
      </c>
      <c r="T4735" s="4">
        <v>5</v>
      </c>
      <c r="U4735" s="11">
        <f t="shared" si="73"/>
        <v>2198</v>
      </c>
      <c r="V4735" s="11">
        <f>tbl_EcommerceSales[[#This Row],[Gross_Sales]]*tbl_EcommerceSales[[#This Row],[Discount]]</f>
        <v>439.6</v>
      </c>
      <c r="W4735" s="11">
        <f>tbl_EcommerceSales[[#This Row],[Gross_Sales]]-tbl_EcommerceSales[[#This Row],[Discount_Amount]]</f>
        <v>1758.4</v>
      </c>
      <c r="X4735" s="11">
        <f>tbl_EcommerceSales[[#This Row],[Quantity]] * _xlfn.XLOOKUP(tbl_EcommerceSales[[#This Row],[Product_ID]], Product_Master!A:A, Product_Master!F:F)</f>
        <v>1040</v>
      </c>
      <c r="Y4735" s="11">
        <f>tbl_EcommerceSales[[#This Row],[Net_Revenue]]-tbl_EcommerceSales[[#This Row],[Total_Cost]]</f>
        <v>718.40000000000009</v>
      </c>
      <c r="Z4735" s="9">
        <f>IFERROR(#REF!/tbl_EcommerceSales[[#This Row],[Total_Cost]], 0)</f>
        <v>0</v>
      </c>
      <c r="AA4735" t="str">
        <f>TEXT(tbl_EcommerceSales[[#This Row],[Order_Date]],"mmm")</f>
        <v>May</v>
      </c>
      <c r="AB4735">
        <f>YEAR(tbl_EcommerceSales[[#This Row],[Order_Date]])</f>
        <v>2026</v>
      </c>
      <c r="AC4735" t="str">
        <f>IF(tbl_EcommerceSales[[#This Row],[Age]]&lt;18,"Under 18",IF(tbl_EcommerceSales[[#This Row],[Age]]&lt;=25,"18-25",IF(tbl_EcommerceSales[[#This Row],[Age]]&lt;=35,"26-35",IF(tbl_EcommerceSales[[#This Row],[Age]]&lt;=45,"36-45",IF(tbl_EcommerceSales[[#This Row],[Age]]&lt;=55,"46-55","56+")))))</f>
        <v>18-25</v>
      </c>
    </row>
    <row r="4736" spans="1:29" x14ac:dyDescent="0.35">
      <c r="A4736" t="s">
        <v>6888</v>
      </c>
      <c r="B4736" s="7">
        <v>46173</v>
      </c>
      <c r="C4736" t="s">
        <v>1123</v>
      </c>
      <c r="D4736" t="s">
        <v>170</v>
      </c>
      <c r="E4736" t="s">
        <v>25</v>
      </c>
      <c r="F4736">
        <v>29</v>
      </c>
      <c r="G4736" t="s">
        <v>171</v>
      </c>
      <c r="H4736" t="s">
        <v>39</v>
      </c>
      <c r="I4736" t="s">
        <v>221</v>
      </c>
      <c r="J4736" t="s">
        <v>222</v>
      </c>
      <c r="K4736" t="s">
        <v>177</v>
      </c>
      <c r="L4736" t="s">
        <v>208</v>
      </c>
      <c r="M4736">
        <v>1</v>
      </c>
      <c r="N4736" s="2">
        <v>1499</v>
      </c>
      <c r="O4736" s="3">
        <v>0.25</v>
      </c>
      <c r="P4736" s="2">
        <v>800</v>
      </c>
      <c r="Q4736" t="s">
        <v>123</v>
      </c>
      <c r="R4736" t="s">
        <v>33</v>
      </c>
      <c r="S4736" t="s">
        <v>34</v>
      </c>
      <c r="T4736" s="4">
        <v>4</v>
      </c>
      <c r="U4736" s="11">
        <f t="shared" si="73"/>
        <v>1499</v>
      </c>
      <c r="V4736" s="11">
        <f>tbl_EcommerceSales[[#This Row],[Gross_Sales]]*tbl_EcommerceSales[[#This Row],[Discount]]</f>
        <v>374.75</v>
      </c>
      <c r="W4736" s="11">
        <f>tbl_EcommerceSales[[#This Row],[Gross_Sales]]-tbl_EcommerceSales[[#This Row],[Discount_Amount]]</f>
        <v>1124.25</v>
      </c>
      <c r="X4736" s="11">
        <f>tbl_EcommerceSales[[#This Row],[Quantity]] * _xlfn.XLOOKUP(tbl_EcommerceSales[[#This Row],[Product_ID]], Product_Master!A:A, Product_Master!F:F)</f>
        <v>800</v>
      </c>
      <c r="Y4736" s="11">
        <f>tbl_EcommerceSales[[#This Row],[Net_Revenue]]-tbl_EcommerceSales[[#This Row],[Total_Cost]]</f>
        <v>324.25</v>
      </c>
      <c r="Z4736" s="9">
        <f>IFERROR(#REF!/tbl_EcommerceSales[[#This Row],[Total_Cost]], 0)</f>
        <v>0</v>
      </c>
      <c r="AA4736" t="str">
        <f>TEXT(tbl_EcommerceSales[[#This Row],[Order_Date]],"mmm")</f>
        <v>May</v>
      </c>
      <c r="AB4736">
        <f>YEAR(tbl_EcommerceSales[[#This Row],[Order_Date]])</f>
        <v>2026</v>
      </c>
      <c r="AC4736" t="str">
        <f>IF(tbl_EcommerceSales[[#This Row],[Age]]&lt;18,"Under 18",IF(tbl_EcommerceSales[[#This Row],[Age]]&lt;=25,"18-25",IF(tbl_EcommerceSales[[#This Row],[Age]]&lt;=35,"26-35",IF(tbl_EcommerceSales[[#This Row],[Age]]&lt;=45,"36-45",IF(tbl_EcommerceSales[[#This Row],[Age]]&lt;=55,"46-55","56+")))))</f>
        <v>26-35</v>
      </c>
    </row>
    <row r="4737" spans="1:29" x14ac:dyDescent="0.35">
      <c r="A4737" t="s">
        <v>6889</v>
      </c>
      <c r="B4737" s="7">
        <v>46173</v>
      </c>
      <c r="C4737" t="s">
        <v>487</v>
      </c>
      <c r="D4737" t="s">
        <v>305</v>
      </c>
      <c r="E4737" t="s">
        <v>48</v>
      </c>
      <c r="F4737">
        <v>18</v>
      </c>
      <c r="G4737" t="s">
        <v>289</v>
      </c>
      <c r="H4737" t="s">
        <v>88</v>
      </c>
      <c r="I4737" t="s">
        <v>53</v>
      </c>
      <c r="J4737" t="s">
        <v>54</v>
      </c>
      <c r="K4737" t="s">
        <v>55</v>
      </c>
      <c r="L4737" t="s">
        <v>56</v>
      </c>
      <c r="M4737">
        <v>2</v>
      </c>
      <c r="N4737" s="2">
        <v>799</v>
      </c>
      <c r="O4737" s="3">
        <v>0.05</v>
      </c>
      <c r="P4737" s="2">
        <v>780</v>
      </c>
      <c r="Q4737" t="s">
        <v>32</v>
      </c>
      <c r="R4737" t="s">
        <v>33</v>
      </c>
      <c r="S4737" t="s">
        <v>34</v>
      </c>
      <c r="T4737" s="4">
        <v>5</v>
      </c>
      <c r="U4737" s="11">
        <f t="shared" si="73"/>
        <v>1598</v>
      </c>
      <c r="V4737" s="11">
        <f>tbl_EcommerceSales[[#This Row],[Gross_Sales]]*tbl_EcommerceSales[[#This Row],[Discount]]</f>
        <v>79.900000000000006</v>
      </c>
      <c r="W4737" s="11">
        <f>tbl_EcommerceSales[[#This Row],[Gross_Sales]]-tbl_EcommerceSales[[#This Row],[Discount_Amount]]</f>
        <v>1518.1</v>
      </c>
      <c r="X4737" s="11">
        <f>tbl_EcommerceSales[[#This Row],[Quantity]] * _xlfn.XLOOKUP(tbl_EcommerceSales[[#This Row],[Product_ID]], Product_Master!A:A, Product_Master!F:F)</f>
        <v>780</v>
      </c>
      <c r="Y4737" s="11">
        <f>tbl_EcommerceSales[[#This Row],[Net_Revenue]]-tbl_EcommerceSales[[#This Row],[Total_Cost]]</f>
        <v>738.09999999999991</v>
      </c>
      <c r="Z4737" s="9">
        <f>IFERROR(#REF!/tbl_EcommerceSales[[#This Row],[Total_Cost]], 0)</f>
        <v>0</v>
      </c>
      <c r="AA4737" t="str">
        <f>TEXT(tbl_EcommerceSales[[#This Row],[Order_Date]],"mmm")</f>
        <v>May</v>
      </c>
      <c r="AB4737">
        <f>YEAR(tbl_EcommerceSales[[#This Row],[Order_Date]])</f>
        <v>2026</v>
      </c>
      <c r="AC4737" t="str">
        <f>IF(tbl_EcommerceSales[[#This Row],[Age]]&lt;18,"Under 18",IF(tbl_EcommerceSales[[#This Row],[Age]]&lt;=25,"18-25",IF(tbl_EcommerceSales[[#This Row],[Age]]&lt;=35,"26-35",IF(tbl_EcommerceSales[[#This Row],[Age]]&lt;=45,"36-45",IF(tbl_EcommerceSales[[#This Row],[Age]]&lt;=55,"46-55","56+")))))</f>
        <v>18-25</v>
      </c>
    </row>
    <row r="4738" spans="1:29" x14ac:dyDescent="0.35">
      <c r="A4738" t="s">
        <v>6890</v>
      </c>
      <c r="B4738" s="7">
        <v>46174</v>
      </c>
      <c r="C4738" t="s">
        <v>3886</v>
      </c>
      <c r="D4738" t="s">
        <v>254</v>
      </c>
      <c r="E4738" t="s">
        <v>25</v>
      </c>
      <c r="F4738">
        <v>40</v>
      </c>
      <c r="G4738" t="s">
        <v>155</v>
      </c>
      <c r="H4738" t="s">
        <v>88</v>
      </c>
      <c r="I4738" t="s">
        <v>126</v>
      </c>
      <c r="J4738" t="s">
        <v>127</v>
      </c>
      <c r="K4738" t="s">
        <v>82</v>
      </c>
      <c r="L4738" t="s">
        <v>83</v>
      </c>
      <c r="M4738">
        <v>1</v>
      </c>
      <c r="N4738" s="2">
        <v>1899</v>
      </c>
      <c r="O4738" s="3">
        <v>0.2</v>
      </c>
      <c r="P4738" s="2">
        <v>1120</v>
      </c>
      <c r="Q4738" t="s">
        <v>123</v>
      </c>
      <c r="R4738" t="s">
        <v>33</v>
      </c>
      <c r="S4738" t="s">
        <v>34</v>
      </c>
      <c r="T4738" s="4">
        <v>5</v>
      </c>
      <c r="U4738" s="11">
        <f t="shared" ref="U4738:U4801" si="74">M4738*N4738</f>
        <v>1899</v>
      </c>
      <c r="V4738" s="11">
        <f>tbl_EcommerceSales[[#This Row],[Gross_Sales]]*tbl_EcommerceSales[[#This Row],[Discount]]</f>
        <v>379.8</v>
      </c>
      <c r="W4738" s="11">
        <f>tbl_EcommerceSales[[#This Row],[Gross_Sales]]-tbl_EcommerceSales[[#This Row],[Discount_Amount]]</f>
        <v>1519.2</v>
      </c>
      <c r="X4738" s="11">
        <f>tbl_EcommerceSales[[#This Row],[Quantity]] * _xlfn.XLOOKUP(tbl_EcommerceSales[[#This Row],[Product_ID]], Product_Master!A:A, Product_Master!F:F)</f>
        <v>1120</v>
      </c>
      <c r="Y4738" s="11">
        <f>tbl_EcommerceSales[[#This Row],[Net_Revenue]]-tbl_EcommerceSales[[#This Row],[Total_Cost]]</f>
        <v>399.20000000000005</v>
      </c>
      <c r="Z4738" s="9">
        <f>IFERROR(#REF!/tbl_EcommerceSales[[#This Row],[Total_Cost]], 0)</f>
        <v>0</v>
      </c>
      <c r="AA4738" t="str">
        <f>TEXT(tbl_EcommerceSales[[#This Row],[Order_Date]],"mmm")</f>
        <v>Jun</v>
      </c>
      <c r="AB4738">
        <f>YEAR(tbl_EcommerceSales[[#This Row],[Order_Date]])</f>
        <v>2026</v>
      </c>
      <c r="AC4738" t="str">
        <f>IF(tbl_EcommerceSales[[#This Row],[Age]]&lt;18,"Under 18",IF(tbl_EcommerceSales[[#This Row],[Age]]&lt;=25,"18-25",IF(tbl_EcommerceSales[[#This Row],[Age]]&lt;=35,"26-35",IF(tbl_EcommerceSales[[#This Row],[Age]]&lt;=45,"36-45",IF(tbl_EcommerceSales[[#This Row],[Age]]&lt;=55,"46-55","56+")))))</f>
        <v>36-45</v>
      </c>
    </row>
    <row r="4739" spans="1:29" x14ac:dyDescent="0.35">
      <c r="A4739" t="s">
        <v>6891</v>
      </c>
      <c r="B4739" s="7">
        <v>46174</v>
      </c>
      <c r="C4739" t="s">
        <v>2038</v>
      </c>
      <c r="D4739" t="s">
        <v>216</v>
      </c>
      <c r="E4739" t="s">
        <v>25</v>
      </c>
      <c r="F4739">
        <v>36</v>
      </c>
      <c r="G4739" t="s">
        <v>103</v>
      </c>
      <c r="H4739" t="s">
        <v>27</v>
      </c>
      <c r="I4739" t="s">
        <v>111</v>
      </c>
      <c r="J4739" t="s">
        <v>112</v>
      </c>
      <c r="K4739" t="s">
        <v>55</v>
      </c>
      <c r="L4739" t="s">
        <v>113</v>
      </c>
      <c r="M4739">
        <v>1</v>
      </c>
      <c r="N4739" s="2">
        <v>1799</v>
      </c>
      <c r="O4739" s="3">
        <v>0.1</v>
      </c>
      <c r="P4739" s="2">
        <v>950</v>
      </c>
      <c r="Q4739" t="s">
        <v>32</v>
      </c>
      <c r="R4739" t="s">
        <v>33</v>
      </c>
      <c r="S4739" t="s">
        <v>34</v>
      </c>
      <c r="T4739" s="4">
        <v>5</v>
      </c>
      <c r="U4739" s="11">
        <f t="shared" si="74"/>
        <v>1799</v>
      </c>
      <c r="V4739" s="11">
        <f>tbl_EcommerceSales[[#This Row],[Gross_Sales]]*tbl_EcommerceSales[[#This Row],[Discount]]</f>
        <v>179.9</v>
      </c>
      <c r="W4739" s="11">
        <f>tbl_EcommerceSales[[#This Row],[Gross_Sales]]-tbl_EcommerceSales[[#This Row],[Discount_Amount]]</f>
        <v>1619.1</v>
      </c>
      <c r="X4739" s="11">
        <f>tbl_EcommerceSales[[#This Row],[Quantity]] * _xlfn.XLOOKUP(tbl_EcommerceSales[[#This Row],[Product_ID]], Product_Master!A:A, Product_Master!F:F)</f>
        <v>950</v>
      </c>
      <c r="Y4739" s="11">
        <f>tbl_EcommerceSales[[#This Row],[Net_Revenue]]-tbl_EcommerceSales[[#This Row],[Total_Cost]]</f>
        <v>669.09999999999991</v>
      </c>
      <c r="Z4739" s="9">
        <f>IFERROR(#REF!/tbl_EcommerceSales[[#This Row],[Total_Cost]], 0)</f>
        <v>0</v>
      </c>
      <c r="AA4739" t="str">
        <f>TEXT(tbl_EcommerceSales[[#This Row],[Order_Date]],"mmm")</f>
        <v>Jun</v>
      </c>
      <c r="AB4739">
        <f>YEAR(tbl_EcommerceSales[[#This Row],[Order_Date]])</f>
        <v>2026</v>
      </c>
      <c r="AC4739" t="str">
        <f>IF(tbl_EcommerceSales[[#This Row],[Age]]&lt;18,"Under 18",IF(tbl_EcommerceSales[[#This Row],[Age]]&lt;=25,"18-25",IF(tbl_EcommerceSales[[#This Row],[Age]]&lt;=35,"26-35",IF(tbl_EcommerceSales[[#This Row],[Age]]&lt;=45,"36-45",IF(tbl_EcommerceSales[[#This Row],[Age]]&lt;=55,"46-55","56+")))))</f>
        <v>36-45</v>
      </c>
    </row>
    <row r="4740" spans="1:29" x14ac:dyDescent="0.35">
      <c r="A4740" t="s">
        <v>6892</v>
      </c>
      <c r="B4740" s="7">
        <v>46174</v>
      </c>
      <c r="C4740" t="s">
        <v>1692</v>
      </c>
      <c r="D4740" t="s">
        <v>181</v>
      </c>
      <c r="E4740" t="s">
        <v>48</v>
      </c>
      <c r="F4740">
        <v>21</v>
      </c>
      <c r="G4740" t="s">
        <v>96</v>
      </c>
      <c r="H4740" t="s">
        <v>39</v>
      </c>
      <c r="I4740" t="s">
        <v>294</v>
      </c>
      <c r="J4740" t="s">
        <v>295</v>
      </c>
      <c r="K4740" t="s">
        <v>91</v>
      </c>
      <c r="L4740" t="s">
        <v>296</v>
      </c>
      <c r="M4740">
        <v>1</v>
      </c>
      <c r="N4740" s="2">
        <v>699</v>
      </c>
      <c r="O4740" s="3">
        <v>0.15</v>
      </c>
      <c r="P4740" s="2">
        <v>300</v>
      </c>
      <c r="Q4740" t="s">
        <v>156</v>
      </c>
      <c r="R4740" t="s">
        <v>33</v>
      </c>
      <c r="S4740" t="s">
        <v>34</v>
      </c>
      <c r="T4740" s="4">
        <v>5</v>
      </c>
      <c r="U4740" s="11">
        <f t="shared" si="74"/>
        <v>699</v>
      </c>
      <c r="V4740" s="11">
        <f>tbl_EcommerceSales[[#This Row],[Gross_Sales]]*tbl_EcommerceSales[[#This Row],[Discount]]</f>
        <v>104.85</v>
      </c>
      <c r="W4740" s="11">
        <f>tbl_EcommerceSales[[#This Row],[Gross_Sales]]-tbl_EcommerceSales[[#This Row],[Discount_Amount]]</f>
        <v>594.15</v>
      </c>
      <c r="X4740" s="11">
        <f>tbl_EcommerceSales[[#This Row],[Quantity]] * _xlfn.XLOOKUP(tbl_EcommerceSales[[#This Row],[Product_ID]], Product_Master!A:A, Product_Master!F:F)</f>
        <v>300</v>
      </c>
      <c r="Y4740" s="11">
        <f>tbl_EcommerceSales[[#This Row],[Net_Revenue]]-tbl_EcommerceSales[[#This Row],[Total_Cost]]</f>
        <v>294.14999999999998</v>
      </c>
      <c r="Z4740" s="9">
        <f>IFERROR(#REF!/tbl_EcommerceSales[[#This Row],[Total_Cost]], 0)</f>
        <v>0</v>
      </c>
      <c r="AA4740" t="str">
        <f>TEXT(tbl_EcommerceSales[[#This Row],[Order_Date]],"mmm")</f>
        <v>Jun</v>
      </c>
      <c r="AB4740">
        <f>YEAR(tbl_EcommerceSales[[#This Row],[Order_Date]])</f>
        <v>2026</v>
      </c>
      <c r="AC4740" t="str">
        <f>IF(tbl_EcommerceSales[[#This Row],[Age]]&lt;18,"Under 18",IF(tbl_EcommerceSales[[#This Row],[Age]]&lt;=25,"18-25",IF(tbl_EcommerceSales[[#This Row],[Age]]&lt;=35,"26-35",IF(tbl_EcommerceSales[[#This Row],[Age]]&lt;=45,"36-45",IF(tbl_EcommerceSales[[#This Row],[Age]]&lt;=55,"46-55","56+")))))</f>
        <v>18-25</v>
      </c>
    </row>
    <row r="4741" spans="1:29" x14ac:dyDescent="0.35">
      <c r="A4741" t="s">
        <v>6893</v>
      </c>
      <c r="B4741" s="7">
        <v>46174</v>
      </c>
      <c r="C4741" t="s">
        <v>2304</v>
      </c>
      <c r="D4741" t="s">
        <v>47</v>
      </c>
      <c r="E4741" t="s">
        <v>25</v>
      </c>
      <c r="F4741">
        <v>30</v>
      </c>
      <c r="G4741" t="s">
        <v>136</v>
      </c>
      <c r="H4741" t="s">
        <v>88</v>
      </c>
      <c r="I4741" t="s">
        <v>200</v>
      </c>
      <c r="J4741" t="s">
        <v>201</v>
      </c>
      <c r="K4741" t="s">
        <v>91</v>
      </c>
      <c r="L4741" t="s">
        <v>202</v>
      </c>
      <c r="M4741">
        <v>2</v>
      </c>
      <c r="N4741" s="2">
        <v>899</v>
      </c>
      <c r="O4741" s="3">
        <v>0.1</v>
      </c>
      <c r="P4741" s="2">
        <v>840</v>
      </c>
      <c r="Q4741" t="s">
        <v>123</v>
      </c>
      <c r="R4741" t="s">
        <v>33</v>
      </c>
      <c r="S4741" t="s">
        <v>34</v>
      </c>
      <c r="T4741" s="4">
        <v>2</v>
      </c>
      <c r="U4741" s="11">
        <f t="shared" si="74"/>
        <v>1798</v>
      </c>
      <c r="V4741" s="11">
        <f>tbl_EcommerceSales[[#This Row],[Gross_Sales]]*tbl_EcommerceSales[[#This Row],[Discount]]</f>
        <v>179.8</v>
      </c>
      <c r="W4741" s="11">
        <f>tbl_EcommerceSales[[#This Row],[Gross_Sales]]-tbl_EcommerceSales[[#This Row],[Discount_Amount]]</f>
        <v>1618.2</v>
      </c>
      <c r="X4741" s="11">
        <f>tbl_EcommerceSales[[#This Row],[Quantity]] * _xlfn.XLOOKUP(tbl_EcommerceSales[[#This Row],[Product_ID]], Product_Master!A:A, Product_Master!F:F)</f>
        <v>840</v>
      </c>
      <c r="Y4741" s="11">
        <f>tbl_EcommerceSales[[#This Row],[Net_Revenue]]-tbl_EcommerceSales[[#This Row],[Total_Cost]]</f>
        <v>778.2</v>
      </c>
      <c r="Z4741" s="9">
        <f>IFERROR(#REF!/tbl_EcommerceSales[[#This Row],[Total_Cost]], 0)</f>
        <v>0</v>
      </c>
      <c r="AA4741" t="str">
        <f>TEXT(tbl_EcommerceSales[[#This Row],[Order_Date]],"mmm")</f>
        <v>Jun</v>
      </c>
      <c r="AB4741">
        <f>YEAR(tbl_EcommerceSales[[#This Row],[Order_Date]])</f>
        <v>2026</v>
      </c>
      <c r="AC4741" t="str">
        <f>IF(tbl_EcommerceSales[[#This Row],[Age]]&lt;18,"Under 18",IF(tbl_EcommerceSales[[#This Row],[Age]]&lt;=25,"18-25",IF(tbl_EcommerceSales[[#This Row],[Age]]&lt;=35,"26-35",IF(tbl_EcommerceSales[[#This Row],[Age]]&lt;=45,"36-45",IF(tbl_EcommerceSales[[#This Row],[Age]]&lt;=55,"46-55","56+")))))</f>
        <v>26-35</v>
      </c>
    </row>
    <row r="4742" spans="1:29" x14ac:dyDescent="0.35">
      <c r="A4742" t="s">
        <v>6894</v>
      </c>
      <c r="B4742" s="7">
        <v>46174</v>
      </c>
      <c r="C4742" t="s">
        <v>1325</v>
      </c>
      <c r="D4742" t="s">
        <v>102</v>
      </c>
      <c r="E4742" t="s">
        <v>25</v>
      </c>
      <c r="F4742">
        <v>34</v>
      </c>
      <c r="G4742" t="s">
        <v>211</v>
      </c>
      <c r="H4742" t="s">
        <v>72</v>
      </c>
      <c r="I4742" t="s">
        <v>290</v>
      </c>
      <c r="J4742" t="s">
        <v>291</v>
      </c>
      <c r="K4742" t="s">
        <v>30</v>
      </c>
      <c r="L4742" t="s">
        <v>31</v>
      </c>
      <c r="M4742">
        <v>1</v>
      </c>
      <c r="N4742" s="2">
        <v>3499</v>
      </c>
      <c r="O4742" s="3">
        <v>0.15</v>
      </c>
      <c r="P4742" s="2">
        <v>2250</v>
      </c>
      <c r="Q4742" t="s">
        <v>319</v>
      </c>
      <c r="R4742" t="s">
        <v>33</v>
      </c>
      <c r="S4742" t="s">
        <v>34</v>
      </c>
      <c r="T4742" s="4">
        <v>4</v>
      </c>
      <c r="U4742" s="11">
        <f t="shared" si="74"/>
        <v>3499</v>
      </c>
      <c r="V4742" s="11">
        <f>tbl_EcommerceSales[[#This Row],[Gross_Sales]]*tbl_EcommerceSales[[#This Row],[Discount]]</f>
        <v>524.85</v>
      </c>
      <c r="W4742" s="11">
        <f>tbl_EcommerceSales[[#This Row],[Gross_Sales]]-tbl_EcommerceSales[[#This Row],[Discount_Amount]]</f>
        <v>2974.15</v>
      </c>
      <c r="X4742" s="11">
        <f>tbl_EcommerceSales[[#This Row],[Quantity]] * _xlfn.XLOOKUP(tbl_EcommerceSales[[#This Row],[Product_ID]], Product_Master!A:A, Product_Master!F:F)</f>
        <v>2250</v>
      </c>
      <c r="Y4742" s="11">
        <f>tbl_EcommerceSales[[#This Row],[Net_Revenue]]-tbl_EcommerceSales[[#This Row],[Total_Cost]]</f>
        <v>724.15000000000009</v>
      </c>
      <c r="Z4742" s="9">
        <f>IFERROR(#REF!/tbl_EcommerceSales[[#This Row],[Total_Cost]], 0)</f>
        <v>0</v>
      </c>
      <c r="AA4742" t="str">
        <f>TEXT(tbl_EcommerceSales[[#This Row],[Order_Date]],"mmm")</f>
        <v>Jun</v>
      </c>
      <c r="AB4742">
        <f>YEAR(tbl_EcommerceSales[[#This Row],[Order_Date]])</f>
        <v>2026</v>
      </c>
      <c r="AC4742" t="str">
        <f>IF(tbl_EcommerceSales[[#This Row],[Age]]&lt;18,"Under 18",IF(tbl_EcommerceSales[[#This Row],[Age]]&lt;=25,"18-25",IF(tbl_EcommerceSales[[#This Row],[Age]]&lt;=35,"26-35",IF(tbl_EcommerceSales[[#This Row],[Age]]&lt;=45,"36-45",IF(tbl_EcommerceSales[[#This Row],[Age]]&lt;=55,"46-55","56+")))))</f>
        <v>26-35</v>
      </c>
    </row>
    <row r="4743" spans="1:29" x14ac:dyDescent="0.35">
      <c r="A4743" t="s">
        <v>6895</v>
      </c>
      <c r="B4743" s="7">
        <v>46174</v>
      </c>
      <c r="C4743" t="s">
        <v>5837</v>
      </c>
      <c r="D4743" t="s">
        <v>205</v>
      </c>
      <c r="E4743" t="s">
        <v>25</v>
      </c>
      <c r="F4743">
        <v>33</v>
      </c>
      <c r="G4743" t="s">
        <v>136</v>
      </c>
      <c r="H4743" t="s">
        <v>88</v>
      </c>
      <c r="I4743" t="s">
        <v>111</v>
      </c>
      <c r="J4743" t="s">
        <v>112</v>
      </c>
      <c r="K4743" t="s">
        <v>55</v>
      </c>
      <c r="L4743" t="s">
        <v>113</v>
      </c>
      <c r="M4743">
        <v>1</v>
      </c>
      <c r="N4743" s="2">
        <v>1799</v>
      </c>
      <c r="O4743" s="3">
        <v>0.05</v>
      </c>
      <c r="P4743" s="2">
        <v>950</v>
      </c>
      <c r="Q4743" t="s">
        <v>44</v>
      </c>
      <c r="R4743" t="s">
        <v>33</v>
      </c>
      <c r="S4743" t="s">
        <v>57</v>
      </c>
      <c r="T4743" s="4">
        <v>5</v>
      </c>
      <c r="U4743" s="11">
        <f t="shared" si="74"/>
        <v>1799</v>
      </c>
      <c r="V4743" s="11">
        <f>tbl_EcommerceSales[[#This Row],[Gross_Sales]]*tbl_EcommerceSales[[#This Row],[Discount]]</f>
        <v>89.95</v>
      </c>
      <c r="W4743" s="11">
        <f>tbl_EcommerceSales[[#This Row],[Gross_Sales]]-tbl_EcommerceSales[[#This Row],[Discount_Amount]]</f>
        <v>1709.05</v>
      </c>
      <c r="X4743" s="11">
        <f>tbl_EcommerceSales[[#This Row],[Quantity]] * _xlfn.XLOOKUP(tbl_EcommerceSales[[#This Row],[Product_ID]], Product_Master!A:A, Product_Master!F:F)</f>
        <v>950</v>
      </c>
      <c r="Y4743" s="11">
        <f>tbl_EcommerceSales[[#This Row],[Net_Revenue]]-tbl_EcommerceSales[[#This Row],[Total_Cost]]</f>
        <v>759.05</v>
      </c>
      <c r="Z4743" s="9">
        <f>IFERROR(#REF!/tbl_EcommerceSales[[#This Row],[Total_Cost]], 0)</f>
        <v>0</v>
      </c>
      <c r="AA4743" t="str">
        <f>TEXT(tbl_EcommerceSales[[#This Row],[Order_Date]],"mmm")</f>
        <v>Jun</v>
      </c>
      <c r="AB4743">
        <f>YEAR(tbl_EcommerceSales[[#This Row],[Order_Date]])</f>
        <v>2026</v>
      </c>
      <c r="AC4743" t="str">
        <f>IF(tbl_EcommerceSales[[#This Row],[Age]]&lt;18,"Under 18",IF(tbl_EcommerceSales[[#This Row],[Age]]&lt;=25,"18-25",IF(tbl_EcommerceSales[[#This Row],[Age]]&lt;=35,"26-35",IF(tbl_EcommerceSales[[#This Row],[Age]]&lt;=45,"36-45",IF(tbl_EcommerceSales[[#This Row],[Age]]&lt;=55,"46-55","56+")))))</f>
        <v>26-35</v>
      </c>
    </row>
    <row r="4744" spans="1:29" x14ac:dyDescent="0.35">
      <c r="A4744" t="s">
        <v>6896</v>
      </c>
      <c r="B4744" s="7">
        <v>46174</v>
      </c>
      <c r="C4744" t="s">
        <v>915</v>
      </c>
      <c r="D4744" t="s">
        <v>47</v>
      </c>
      <c r="E4744" t="s">
        <v>48</v>
      </c>
      <c r="F4744">
        <v>27</v>
      </c>
      <c r="G4744" t="s">
        <v>38</v>
      </c>
      <c r="H4744" t="s">
        <v>39</v>
      </c>
      <c r="I4744" t="s">
        <v>517</v>
      </c>
      <c r="J4744" t="s">
        <v>518</v>
      </c>
      <c r="K4744" t="s">
        <v>30</v>
      </c>
      <c r="L4744" t="s">
        <v>278</v>
      </c>
      <c r="M4744">
        <v>3</v>
      </c>
      <c r="N4744" s="2">
        <v>1299</v>
      </c>
      <c r="O4744" s="3">
        <v>0.05</v>
      </c>
      <c r="P4744" s="2">
        <v>2070</v>
      </c>
      <c r="Q4744" t="s">
        <v>44</v>
      </c>
      <c r="R4744" t="s">
        <v>33</v>
      </c>
      <c r="S4744" t="s">
        <v>34</v>
      </c>
      <c r="T4744" s="4">
        <v>3</v>
      </c>
      <c r="U4744" s="11">
        <f t="shared" si="74"/>
        <v>3897</v>
      </c>
      <c r="V4744" s="11">
        <f>tbl_EcommerceSales[[#This Row],[Gross_Sales]]*tbl_EcommerceSales[[#This Row],[Discount]]</f>
        <v>194.85000000000002</v>
      </c>
      <c r="W4744" s="11">
        <f>tbl_EcommerceSales[[#This Row],[Gross_Sales]]-tbl_EcommerceSales[[#This Row],[Discount_Amount]]</f>
        <v>3702.15</v>
      </c>
      <c r="X4744" s="11">
        <f>tbl_EcommerceSales[[#This Row],[Quantity]] * _xlfn.XLOOKUP(tbl_EcommerceSales[[#This Row],[Product_ID]], Product_Master!A:A, Product_Master!F:F)</f>
        <v>2070</v>
      </c>
      <c r="Y4744" s="11">
        <f>tbl_EcommerceSales[[#This Row],[Net_Revenue]]-tbl_EcommerceSales[[#This Row],[Total_Cost]]</f>
        <v>1632.15</v>
      </c>
      <c r="Z4744" s="9">
        <f>IFERROR(#REF!/tbl_EcommerceSales[[#This Row],[Total_Cost]], 0)</f>
        <v>0</v>
      </c>
      <c r="AA4744" t="str">
        <f>TEXT(tbl_EcommerceSales[[#This Row],[Order_Date]],"mmm")</f>
        <v>Jun</v>
      </c>
      <c r="AB4744">
        <f>YEAR(tbl_EcommerceSales[[#This Row],[Order_Date]])</f>
        <v>2026</v>
      </c>
      <c r="AC4744" t="str">
        <f>IF(tbl_EcommerceSales[[#This Row],[Age]]&lt;18,"Under 18",IF(tbl_EcommerceSales[[#This Row],[Age]]&lt;=25,"18-25",IF(tbl_EcommerceSales[[#This Row],[Age]]&lt;=35,"26-35",IF(tbl_EcommerceSales[[#This Row],[Age]]&lt;=45,"36-45",IF(tbl_EcommerceSales[[#This Row],[Age]]&lt;=55,"46-55","56+")))))</f>
        <v>26-35</v>
      </c>
    </row>
    <row r="4745" spans="1:29" x14ac:dyDescent="0.35">
      <c r="A4745" t="s">
        <v>6897</v>
      </c>
      <c r="B4745" s="7">
        <v>46174</v>
      </c>
      <c r="C4745" t="s">
        <v>6898</v>
      </c>
      <c r="D4745" t="s">
        <v>86</v>
      </c>
      <c r="E4745" t="s">
        <v>48</v>
      </c>
      <c r="F4745">
        <v>21</v>
      </c>
      <c r="G4745" t="s">
        <v>152</v>
      </c>
      <c r="H4745" t="s">
        <v>72</v>
      </c>
      <c r="I4745" t="s">
        <v>80</v>
      </c>
      <c r="J4745" t="s">
        <v>81</v>
      </c>
      <c r="K4745" t="s">
        <v>82</v>
      </c>
      <c r="L4745" t="s">
        <v>83</v>
      </c>
      <c r="M4745">
        <v>3</v>
      </c>
      <c r="N4745" s="2">
        <v>2499</v>
      </c>
      <c r="O4745" s="3">
        <v>0.3</v>
      </c>
      <c r="P4745" s="2">
        <v>4650</v>
      </c>
      <c r="Q4745" t="s">
        <v>156</v>
      </c>
      <c r="R4745" t="s">
        <v>33</v>
      </c>
      <c r="S4745" t="s">
        <v>34</v>
      </c>
      <c r="T4745" s="4">
        <v>4</v>
      </c>
      <c r="U4745" s="11">
        <f t="shared" si="74"/>
        <v>7497</v>
      </c>
      <c r="V4745" s="11">
        <f>tbl_EcommerceSales[[#This Row],[Gross_Sales]]*tbl_EcommerceSales[[#This Row],[Discount]]</f>
        <v>2249.1</v>
      </c>
      <c r="W4745" s="11">
        <f>tbl_EcommerceSales[[#This Row],[Gross_Sales]]-tbl_EcommerceSales[[#This Row],[Discount_Amount]]</f>
        <v>5247.9</v>
      </c>
      <c r="X4745" s="11">
        <f>tbl_EcommerceSales[[#This Row],[Quantity]] * _xlfn.XLOOKUP(tbl_EcommerceSales[[#This Row],[Product_ID]], Product_Master!A:A, Product_Master!F:F)</f>
        <v>4650</v>
      </c>
      <c r="Y4745" s="11">
        <f>tbl_EcommerceSales[[#This Row],[Net_Revenue]]-tbl_EcommerceSales[[#This Row],[Total_Cost]]</f>
        <v>597.89999999999964</v>
      </c>
      <c r="Z4745" s="9">
        <f>IFERROR(#REF!/tbl_EcommerceSales[[#This Row],[Total_Cost]], 0)</f>
        <v>0</v>
      </c>
      <c r="AA4745" t="str">
        <f>TEXT(tbl_EcommerceSales[[#This Row],[Order_Date]],"mmm")</f>
        <v>Jun</v>
      </c>
      <c r="AB4745">
        <f>YEAR(tbl_EcommerceSales[[#This Row],[Order_Date]])</f>
        <v>2026</v>
      </c>
      <c r="AC4745" t="str">
        <f>IF(tbl_EcommerceSales[[#This Row],[Age]]&lt;18,"Under 18",IF(tbl_EcommerceSales[[#This Row],[Age]]&lt;=25,"18-25",IF(tbl_EcommerceSales[[#This Row],[Age]]&lt;=35,"26-35",IF(tbl_EcommerceSales[[#This Row],[Age]]&lt;=45,"36-45",IF(tbl_EcommerceSales[[#This Row],[Age]]&lt;=55,"46-55","56+")))))</f>
        <v>18-25</v>
      </c>
    </row>
    <row r="4746" spans="1:29" x14ac:dyDescent="0.35">
      <c r="A4746" t="s">
        <v>6899</v>
      </c>
      <c r="B4746" s="7">
        <v>46174</v>
      </c>
      <c r="C4746" t="s">
        <v>4222</v>
      </c>
      <c r="D4746" t="s">
        <v>181</v>
      </c>
      <c r="E4746" t="s">
        <v>48</v>
      </c>
      <c r="F4746">
        <v>29</v>
      </c>
      <c r="G4746" t="s">
        <v>192</v>
      </c>
      <c r="H4746" t="s">
        <v>27</v>
      </c>
      <c r="I4746" t="s">
        <v>131</v>
      </c>
      <c r="J4746" t="s">
        <v>132</v>
      </c>
      <c r="K4746" t="s">
        <v>91</v>
      </c>
      <c r="L4746" t="s">
        <v>133</v>
      </c>
      <c r="M4746">
        <v>3</v>
      </c>
      <c r="N4746" s="2">
        <v>1299</v>
      </c>
      <c r="O4746" s="3">
        <v>0.1</v>
      </c>
      <c r="P4746" s="2">
        <v>1830</v>
      </c>
      <c r="Q4746" t="s">
        <v>32</v>
      </c>
      <c r="R4746" t="s">
        <v>93</v>
      </c>
      <c r="S4746" t="s">
        <v>34</v>
      </c>
      <c r="T4746" s="4">
        <v>4</v>
      </c>
      <c r="U4746" s="11">
        <f t="shared" si="74"/>
        <v>3897</v>
      </c>
      <c r="V4746" s="11">
        <f>tbl_EcommerceSales[[#This Row],[Gross_Sales]]*tbl_EcommerceSales[[#This Row],[Discount]]</f>
        <v>389.70000000000005</v>
      </c>
      <c r="W4746" s="11">
        <f>tbl_EcommerceSales[[#This Row],[Gross_Sales]]-tbl_EcommerceSales[[#This Row],[Discount_Amount]]</f>
        <v>3507.3</v>
      </c>
      <c r="X4746" s="11">
        <f>tbl_EcommerceSales[[#This Row],[Quantity]] * _xlfn.XLOOKUP(tbl_EcommerceSales[[#This Row],[Product_ID]], Product_Master!A:A, Product_Master!F:F)</f>
        <v>1830</v>
      </c>
      <c r="Y4746" s="11">
        <f>tbl_EcommerceSales[[#This Row],[Net_Revenue]]-tbl_EcommerceSales[[#This Row],[Total_Cost]]</f>
        <v>1677.3000000000002</v>
      </c>
      <c r="Z4746" s="9">
        <f>IFERROR(#REF!/tbl_EcommerceSales[[#This Row],[Total_Cost]], 0)</f>
        <v>0</v>
      </c>
      <c r="AA4746" t="str">
        <f>TEXT(tbl_EcommerceSales[[#This Row],[Order_Date]],"mmm")</f>
        <v>Jun</v>
      </c>
      <c r="AB4746">
        <f>YEAR(tbl_EcommerceSales[[#This Row],[Order_Date]])</f>
        <v>2026</v>
      </c>
      <c r="AC4746" t="str">
        <f>IF(tbl_EcommerceSales[[#This Row],[Age]]&lt;18,"Under 18",IF(tbl_EcommerceSales[[#This Row],[Age]]&lt;=25,"18-25",IF(tbl_EcommerceSales[[#This Row],[Age]]&lt;=35,"26-35",IF(tbl_EcommerceSales[[#This Row],[Age]]&lt;=45,"36-45",IF(tbl_EcommerceSales[[#This Row],[Age]]&lt;=55,"46-55","56+")))))</f>
        <v>26-35</v>
      </c>
    </row>
    <row r="4747" spans="1:29" x14ac:dyDescent="0.35">
      <c r="A4747" t="s">
        <v>6900</v>
      </c>
      <c r="B4747" s="7">
        <v>46174</v>
      </c>
      <c r="C4747" t="s">
        <v>6901</v>
      </c>
      <c r="D4747" t="s">
        <v>60</v>
      </c>
      <c r="E4747" t="s">
        <v>48</v>
      </c>
      <c r="F4747">
        <v>40</v>
      </c>
      <c r="G4747" t="s">
        <v>155</v>
      </c>
      <c r="H4747" t="s">
        <v>88</v>
      </c>
      <c r="I4747" t="s">
        <v>257</v>
      </c>
      <c r="J4747" t="s">
        <v>258</v>
      </c>
      <c r="K4747" t="s">
        <v>55</v>
      </c>
      <c r="L4747" t="s">
        <v>56</v>
      </c>
      <c r="M4747">
        <v>3</v>
      </c>
      <c r="N4747" s="2">
        <v>1999</v>
      </c>
      <c r="O4747" s="3">
        <v>0.1</v>
      </c>
      <c r="P4747" s="2">
        <v>3150</v>
      </c>
      <c r="Q4747" t="s">
        <v>156</v>
      </c>
      <c r="R4747" t="s">
        <v>33</v>
      </c>
      <c r="S4747" t="s">
        <v>34</v>
      </c>
      <c r="T4747" s="4">
        <v>5</v>
      </c>
      <c r="U4747" s="11">
        <f t="shared" si="74"/>
        <v>5997</v>
      </c>
      <c r="V4747" s="11">
        <f>tbl_EcommerceSales[[#This Row],[Gross_Sales]]*tbl_EcommerceSales[[#This Row],[Discount]]</f>
        <v>599.70000000000005</v>
      </c>
      <c r="W4747" s="11">
        <f>tbl_EcommerceSales[[#This Row],[Gross_Sales]]-tbl_EcommerceSales[[#This Row],[Discount_Amount]]</f>
        <v>5397.3</v>
      </c>
      <c r="X4747" s="11">
        <f>tbl_EcommerceSales[[#This Row],[Quantity]] * _xlfn.XLOOKUP(tbl_EcommerceSales[[#This Row],[Product_ID]], Product_Master!A:A, Product_Master!F:F)</f>
        <v>3150</v>
      </c>
      <c r="Y4747" s="11">
        <f>tbl_EcommerceSales[[#This Row],[Net_Revenue]]-tbl_EcommerceSales[[#This Row],[Total_Cost]]</f>
        <v>2247.3000000000002</v>
      </c>
      <c r="Z4747" s="9">
        <f>IFERROR(#REF!/tbl_EcommerceSales[[#This Row],[Total_Cost]], 0)</f>
        <v>0</v>
      </c>
      <c r="AA4747" t="str">
        <f>TEXT(tbl_EcommerceSales[[#This Row],[Order_Date]],"mmm")</f>
        <v>Jun</v>
      </c>
      <c r="AB4747">
        <f>YEAR(tbl_EcommerceSales[[#This Row],[Order_Date]])</f>
        <v>2026</v>
      </c>
      <c r="AC4747" t="str">
        <f>IF(tbl_EcommerceSales[[#This Row],[Age]]&lt;18,"Under 18",IF(tbl_EcommerceSales[[#This Row],[Age]]&lt;=25,"18-25",IF(tbl_EcommerceSales[[#This Row],[Age]]&lt;=35,"26-35",IF(tbl_EcommerceSales[[#This Row],[Age]]&lt;=45,"36-45",IF(tbl_EcommerceSales[[#This Row],[Age]]&lt;=55,"46-55","56+")))))</f>
        <v>36-45</v>
      </c>
    </row>
    <row r="4748" spans="1:29" x14ac:dyDescent="0.35">
      <c r="A4748" t="s">
        <v>6902</v>
      </c>
      <c r="B4748" s="7">
        <v>46174</v>
      </c>
      <c r="C4748" t="s">
        <v>6903</v>
      </c>
      <c r="D4748" t="s">
        <v>251</v>
      </c>
      <c r="E4748" t="s">
        <v>48</v>
      </c>
      <c r="F4748">
        <v>18</v>
      </c>
      <c r="G4748" t="s">
        <v>26</v>
      </c>
      <c r="H4748" t="s">
        <v>27</v>
      </c>
      <c r="I4748" t="s">
        <v>257</v>
      </c>
      <c r="J4748" t="s">
        <v>258</v>
      </c>
      <c r="K4748" t="s">
        <v>55</v>
      </c>
      <c r="L4748" t="s">
        <v>56</v>
      </c>
      <c r="M4748">
        <v>1</v>
      </c>
      <c r="N4748" s="2">
        <v>1999</v>
      </c>
      <c r="O4748" s="3">
        <v>0.1</v>
      </c>
      <c r="P4748" s="2">
        <v>1050</v>
      </c>
      <c r="Q4748" t="s">
        <v>44</v>
      </c>
      <c r="R4748" t="s">
        <v>33</v>
      </c>
      <c r="S4748" t="s">
        <v>34</v>
      </c>
      <c r="T4748" s="4">
        <v>5</v>
      </c>
      <c r="U4748" s="11">
        <f t="shared" si="74"/>
        <v>1999</v>
      </c>
      <c r="V4748" s="11">
        <f>tbl_EcommerceSales[[#This Row],[Gross_Sales]]*tbl_EcommerceSales[[#This Row],[Discount]]</f>
        <v>199.9</v>
      </c>
      <c r="W4748" s="11">
        <f>tbl_EcommerceSales[[#This Row],[Gross_Sales]]-tbl_EcommerceSales[[#This Row],[Discount_Amount]]</f>
        <v>1799.1</v>
      </c>
      <c r="X4748" s="11">
        <f>tbl_EcommerceSales[[#This Row],[Quantity]] * _xlfn.XLOOKUP(tbl_EcommerceSales[[#This Row],[Product_ID]], Product_Master!A:A, Product_Master!F:F)</f>
        <v>1050</v>
      </c>
      <c r="Y4748" s="11">
        <f>tbl_EcommerceSales[[#This Row],[Net_Revenue]]-tbl_EcommerceSales[[#This Row],[Total_Cost]]</f>
        <v>749.09999999999991</v>
      </c>
      <c r="Z4748" s="9">
        <f>IFERROR(#REF!/tbl_EcommerceSales[[#This Row],[Total_Cost]], 0)</f>
        <v>0</v>
      </c>
      <c r="AA4748" t="str">
        <f>TEXT(tbl_EcommerceSales[[#This Row],[Order_Date]],"mmm")</f>
        <v>Jun</v>
      </c>
      <c r="AB4748">
        <f>YEAR(tbl_EcommerceSales[[#This Row],[Order_Date]])</f>
        <v>2026</v>
      </c>
      <c r="AC4748" t="str">
        <f>IF(tbl_EcommerceSales[[#This Row],[Age]]&lt;18,"Under 18",IF(tbl_EcommerceSales[[#This Row],[Age]]&lt;=25,"18-25",IF(tbl_EcommerceSales[[#This Row],[Age]]&lt;=35,"26-35",IF(tbl_EcommerceSales[[#This Row],[Age]]&lt;=45,"36-45",IF(tbl_EcommerceSales[[#This Row],[Age]]&lt;=55,"46-55","56+")))))</f>
        <v>18-25</v>
      </c>
    </row>
    <row r="4749" spans="1:29" x14ac:dyDescent="0.35">
      <c r="A4749" t="s">
        <v>6904</v>
      </c>
      <c r="B4749" s="7">
        <v>46174</v>
      </c>
      <c r="C4749" t="s">
        <v>1689</v>
      </c>
      <c r="D4749" t="s">
        <v>216</v>
      </c>
      <c r="E4749" t="s">
        <v>25</v>
      </c>
      <c r="F4749">
        <v>36</v>
      </c>
      <c r="G4749" t="s">
        <v>52</v>
      </c>
      <c r="H4749" t="s">
        <v>27</v>
      </c>
      <c r="I4749" t="s">
        <v>117</v>
      </c>
      <c r="J4749" t="s">
        <v>118</v>
      </c>
      <c r="K4749" t="s">
        <v>82</v>
      </c>
      <c r="L4749" t="s">
        <v>119</v>
      </c>
      <c r="M4749">
        <v>1</v>
      </c>
      <c r="N4749" s="2">
        <v>3299</v>
      </c>
      <c r="O4749" s="3">
        <v>0.1</v>
      </c>
      <c r="P4749" s="2">
        <v>2100</v>
      </c>
      <c r="Q4749" t="s">
        <v>123</v>
      </c>
      <c r="R4749" t="s">
        <v>33</v>
      </c>
      <c r="S4749" t="s">
        <v>34</v>
      </c>
      <c r="T4749" s="4">
        <v>4</v>
      </c>
      <c r="U4749" s="11">
        <f t="shared" si="74"/>
        <v>3299</v>
      </c>
      <c r="V4749" s="11">
        <f>tbl_EcommerceSales[[#This Row],[Gross_Sales]]*tbl_EcommerceSales[[#This Row],[Discount]]</f>
        <v>329.90000000000003</v>
      </c>
      <c r="W4749" s="11">
        <f>tbl_EcommerceSales[[#This Row],[Gross_Sales]]-tbl_EcommerceSales[[#This Row],[Discount_Amount]]</f>
        <v>2969.1</v>
      </c>
      <c r="X4749" s="11">
        <f>tbl_EcommerceSales[[#This Row],[Quantity]] * _xlfn.XLOOKUP(tbl_EcommerceSales[[#This Row],[Product_ID]], Product_Master!A:A, Product_Master!F:F)</f>
        <v>2100</v>
      </c>
      <c r="Y4749" s="11">
        <f>tbl_EcommerceSales[[#This Row],[Net_Revenue]]-tbl_EcommerceSales[[#This Row],[Total_Cost]]</f>
        <v>869.09999999999991</v>
      </c>
      <c r="Z4749" s="9">
        <f>IFERROR(#REF!/tbl_EcommerceSales[[#This Row],[Total_Cost]], 0)</f>
        <v>0</v>
      </c>
      <c r="AA4749" t="str">
        <f>TEXT(tbl_EcommerceSales[[#This Row],[Order_Date]],"mmm")</f>
        <v>Jun</v>
      </c>
      <c r="AB4749">
        <f>YEAR(tbl_EcommerceSales[[#This Row],[Order_Date]])</f>
        <v>2026</v>
      </c>
      <c r="AC4749" t="str">
        <f>IF(tbl_EcommerceSales[[#This Row],[Age]]&lt;18,"Under 18",IF(tbl_EcommerceSales[[#This Row],[Age]]&lt;=25,"18-25",IF(tbl_EcommerceSales[[#This Row],[Age]]&lt;=35,"26-35",IF(tbl_EcommerceSales[[#This Row],[Age]]&lt;=45,"36-45",IF(tbl_EcommerceSales[[#This Row],[Age]]&lt;=55,"46-55","56+")))))</f>
        <v>36-45</v>
      </c>
    </row>
    <row r="4750" spans="1:29" x14ac:dyDescent="0.35">
      <c r="A4750" t="s">
        <v>6905</v>
      </c>
      <c r="B4750" s="7">
        <v>46174</v>
      </c>
      <c r="C4750" t="s">
        <v>4491</v>
      </c>
      <c r="D4750" t="s">
        <v>195</v>
      </c>
      <c r="E4750" t="s">
        <v>25</v>
      </c>
      <c r="F4750">
        <v>44</v>
      </c>
      <c r="G4750" t="s">
        <v>26</v>
      </c>
      <c r="H4750" t="s">
        <v>27</v>
      </c>
      <c r="I4750" t="s">
        <v>338</v>
      </c>
      <c r="J4750" t="s">
        <v>339</v>
      </c>
      <c r="K4750" t="s">
        <v>55</v>
      </c>
      <c r="L4750" t="s">
        <v>56</v>
      </c>
      <c r="M4750">
        <v>1</v>
      </c>
      <c r="N4750" s="2">
        <v>1499</v>
      </c>
      <c r="O4750" s="3">
        <v>0.05</v>
      </c>
      <c r="P4750" s="2">
        <v>780</v>
      </c>
      <c r="Q4750" t="s">
        <v>156</v>
      </c>
      <c r="R4750" t="s">
        <v>33</v>
      </c>
      <c r="S4750" t="s">
        <v>57</v>
      </c>
      <c r="T4750" s="4">
        <v>3</v>
      </c>
      <c r="U4750" s="11">
        <f t="shared" si="74"/>
        <v>1499</v>
      </c>
      <c r="V4750" s="11">
        <f>tbl_EcommerceSales[[#This Row],[Gross_Sales]]*tbl_EcommerceSales[[#This Row],[Discount]]</f>
        <v>74.95</v>
      </c>
      <c r="W4750" s="11">
        <f>tbl_EcommerceSales[[#This Row],[Gross_Sales]]-tbl_EcommerceSales[[#This Row],[Discount_Amount]]</f>
        <v>1424.05</v>
      </c>
      <c r="X4750" s="11">
        <f>tbl_EcommerceSales[[#This Row],[Quantity]] * _xlfn.XLOOKUP(tbl_EcommerceSales[[#This Row],[Product_ID]], Product_Master!A:A, Product_Master!F:F)</f>
        <v>780</v>
      </c>
      <c r="Y4750" s="11">
        <f>tbl_EcommerceSales[[#This Row],[Net_Revenue]]-tbl_EcommerceSales[[#This Row],[Total_Cost]]</f>
        <v>644.04999999999995</v>
      </c>
      <c r="Z4750" s="9">
        <f>IFERROR(#REF!/tbl_EcommerceSales[[#This Row],[Total_Cost]], 0)</f>
        <v>0</v>
      </c>
      <c r="AA4750" t="str">
        <f>TEXT(tbl_EcommerceSales[[#This Row],[Order_Date]],"mmm")</f>
        <v>Jun</v>
      </c>
      <c r="AB4750">
        <f>YEAR(tbl_EcommerceSales[[#This Row],[Order_Date]])</f>
        <v>2026</v>
      </c>
      <c r="AC4750" t="str">
        <f>IF(tbl_EcommerceSales[[#This Row],[Age]]&lt;18,"Under 18",IF(tbl_EcommerceSales[[#This Row],[Age]]&lt;=25,"18-25",IF(tbl_EcommerceSales[[#This Row],[Age]]&lt;=35,"26-35",IF(tbl_EcommerceSales[[#This Row],[Age]]&lt;=45,"36-45",IF(tbl_EcommerceSales[[#This Row],[Age]]&lt;=55,"46-55","56+")))))</f>
        <v>36-45</v>
      </c>
    </row>
    <row r="4751" spans="1:29" x14ac:dyDescent="0.35">
      <c r="A4751" t="s">
        <v>6906</v>
      </c>
      <c r="B4751" s="7">
        <v>46175</v>
      </c>
      <c r="C4751" t="s">
        <v>1373</v>
      </c>
      <c r="D4751" t="s">
        <v>24</v>
      </c>
      <c r="E4751" t="s">
        <v>48</v>
      </c>
      <c r="F4751">
        <v>48</v>
      </c>
      <c r="G4751" t="s">
        <v>246</v>
      </c>
      <c r="H4751" t="s">
        <v>27</v>
      </c>
      <c r="I4751" t="s">
        <v>62</v>
      </c>
      <c r="J4751" t="s">
        <v>63</v>
      </c>
      <c r="K4751" t="s">
        <v>42</v>
      </c>
      <c r="L4751" t="s">
        <v>43</v>
      </c>
      <c r="M4751">
        <v>1</v>
      </c>
      <c r="N4751" s="2">
        <v>499</v>
      </c>
      <c r="O4751" s="3">
        <v>0.1</v>
      </c>
      <c r="P4751" s="2">
        <v>220</v>
      </c>
      <c r="Q4751" t="s">
        <v>319</v>
      </c>
      <c r="R4751" t="s">
        <v>33</v>
      </c>
      <c r="S4751" t="s">
        <v>34</v>
      </c>
      <c r="T4751" s="4">
        <v>3</v>
      </c>
      <c r="U4751" s="11">
        <f t="shared" si="74"/>
        <v>499</v>
      </c>
      <c r="V4751" s="11">
        <f>tbl_EcommerceSales[[#This Row],[Gross_Sales]]*tbl_EcommerceSales[[#This Row],[Discount]]</f>
        <v>49.900000000000006</v>
      </c>
      <c r="W4751" s="11">
        <f>tbl_EcommerceSales[[#This Row],[Gross_Sales]]-tbl_EcommerceSales[[#This Row],[Discount_Amount]]</f>
        <v>449.1</v>
      </c>
      <c r="X4751" s="11">
        <f>tbl_EcommerceSales[[#This Row],[Quantity]] * _xlfn.XLOOKUP(tbl_EcommerceSales[[#This Row],[Product_ID]], Product_Master!A:A, Product_Master!F:F)</f>
        <v>220</v>
      </c>
      <c r="Y4751" s="11">
        <f>tbl_EcommerceSales[[#This Row],[Net_Revenue]]-tbl_EcommerceSales[[#This Row],[Total_Cost]]</f>
        <v>229.10000000000002</v>
      </c>
      <c r="Z4751" s="9">
        <f>IFERROR(#REF!/tbl_EcommerceSales[[#This Row],[Total_Cost]], 0)</f>
        <v>0</v>
      </c>
      <c r="AA4751" t="str">
        <f>TEXT(tbl_EcommerceSales[[#This Row],[Order_Date]],"mmm")</f>
        <v>Jun</v>
      </c>
      <c r="AB4751">
        <f>YEAR(tbl_EcommerceSales[[#This Row],[Order_Date]])</f>
        <v>2026</v>
      </c>
      <c r="AC4751" t="str">
        <f>IF(tbl_EcommerceSales[[#This Row],[Age]]&lt;18,"Under 18",IF(tbl_EcommerceSales[[#This Row],[Age]]&lt;=25,"18-25",IF(tbl_EcommerceSales[[#This Row],[Age]]&lt;=35,"26-35",IF(tbl_EcommerceSales[[#This Row],[Age]]&lt;=45,"36-45",IF(tbl_EcommerceSales[[#This Row],[Age]]&lt;=55,"46-55","56+")))))</f>
        <v>46-55</v>
      </c>
    </row>
    <row r="4752" spans="1:29" x14ac:dyDescent="0.35">
      <c r="A4752" t="s">
        <v>6907</v>
      </c>
      <c r="B4752" s="7">
        <v>46175</v>
      </c>
      <c r="C4752" t="s">
        <v>6908</v>
      </c>
      <c r="D4752" t="s">
        <v>235</v>
      </c>
      <c r="E4752" t="s">
        <v>48</v>
      </c>
      <c r="F4752">
        <v>24</v>
      </c>
      <c r="G4752" t="s">
        <v>103</v>
      </c>
      <c r="H4752" t="s">
        <v>27</v>
      </c>
      <c r="I4752" t="s">
        <v>126</v>
      </c>
      <c r="J4752" t="s">
        <v>127</v>
      </c>
      <c r="K4752" t="s">
        <v>82</v>
      </c>
      <c r="L4752" t="s">
        <v>83</v>
      </c>
      <c r="M4752">
        <v>1</v>
      </c>
      <c r="N4752" s="2">
        <v>1899</v>
      </c>
      <c r="O4752" s="3">
        <v>0.05</v>
      </c>
      <c r="P4752" s="2">
        <v>1120</v>
      </c>
      <c r="Q4752" t="s">
        <v>76</v>
      </c>
      <c r="R4752" t="s">
        <v>33</v>
      </c>
      <c r="S4752" t="s">
        <v>34</v>
      </c>
      <c r="T4752" s="4">
        <v>5</v>
      </c>
      <c r="U4752" s="11">
        <f t="shared" si="74"/>
        <v>1899</v>
      </c>
      <c r="V4752" s="11">
        <f>tbl_EcommerceSales[[#This Row],[Gross_Sales]]*tbl_EcommerceSales[[#This Row],[Discount]]</f>
        <v>94.95</v>
      </c>
      <c r="W4752" s="11">
        <f>tbl_EcommerceSales[[#This Row],[Gross_Sales]]-tbl_EcommerceSales[[#This Row],[Discount_Amount]]</f>
        <v>1804.05</v>
      </c>
      <c r="X4752" s="11">
        <f>tbl_EcommerceSales[[#This Row],[Quantity]] * _xlfn.XLOOKUP(tbl_EcommerceSales[[#This Row],[Product_ID]], Product_Master!A:A, Product_Master!F:F)</f>
        <v>1120</v>
      </c>
      <c r="Y4752" s="11">
        <f>tbl_EcommerceSales[[#This Row],[Net_Revenue]]-tbl_EcommerceSales[[#This Row],[Total_Cost]]</f>
        <v>684.05</v>
      </c>
      <c r="Z4752" s="9">
        <f>IFERROR(#REF!/tbl_EcommerceSales[[#This Row],[Total_Cost]], 0)</f>
        <v>0</v>
      </c>
      <c r="AA4752" t="str">
        <f>TEXT(tbl_EcommerceSales[[#This Row],[Order_Date]],"mmm")</f>
        <v>Jun</v>
      </c>
      <c r="AB4752">
        <f>YEAR(tbl_EcommerceSales[[#This Row],[Order_Date]])</f>
        <v>2026</v>
      </c>
      <c r="AC4752" t="str">
        <f>IF(tbl_EcommerceSales[[#This Row],[Age]]&lt;18,"Under 18",IF(tbl_EcommerceSales[[#This Row],[Age]]&lt;=25,"18-25",IF(tbl_EcommerceSales[[#This Row],[Age]]&lt;=35,"26-35",IF(tbl_EcommerceSales[[#This Row],[Age]]&lt;=45,"36-45",IF(tbl_EcommerceSales[[#This Row],[Age]]&lt;=55,"46-55","56+")))))</f>
        <v>18-25</v>
      </c>
    </row>
    <row r="4753" spans="1:29" x14ac:dyDescent="0.35">
      <c r="A4753" t="s">
        <v>6909</v>
      </c>
      <c r="B4753" s="7">
        <v>46175</v>
      </c>
      <c r="C4753" t="s">
        <v>1963</v>
      </c>
      <c r="D4753" t="s">
        <v>86</v>
      </c>
      <c r="E4753" t="s">
        <v>25</v>
      </c>
      <c r="F4753">
        <v>41</v>
      </c>
      <c r="G4753" t="s">
        <v>171</v>
      </c>
      <c r="H4753" t="s">
        <v>39</v>
      </c>
      <c r="I4753" t="s">
        <v>175</v>
      </c>
      <c r="J4753" t="s">
        <v>176</v>
      </c>
      <c r="K4753" t="s">
        <v>177</v>
      </c>
      <c r="L4753" t="s">
        <v>178</v>
      </c>
      <c r="M4753">
        <v>2</v>
      </c>
      <c r="N4753" s="2">
        <v>699</v>
      </c>
      <c r="O4753" s="3">
        <v>0.15</v>
      </c>
      <c r="P4753" s="2">
        <v>640</v>
      </c>
      <c r="Q4753" t="s">
        <v>32</v>
      </c>
      <c r="R4753" t="s">
        <v>33</v>
      </c>
      <c r="S4753" t="s">
        <v>57</v>
      </c>
      <c r="T4753" s="4">
        <v>5</v>
      </c>
      <c r="U4753" s="11">
        <f t="shared" si="74"/>
        <v>1398</v>
      </c>
      <c r="V4753" s="11">
        <f>tbl_EcommerceSales[[#This Row],[Gross_Sales]]*tbl_EcommerceSales[[#This Row],[Discount]]</f>
        <v>209.7</v>
      </c>
      <c r="W4753" s="11">
        <f>tbl_EcommerceSales[[#This Row],[Gross_Sales]]-tbl_EcommerceSales[[#This Row],[Discount_Amount]]</f>
        <v>1188.3</v>
      </c>
      <c r="X4753" s="11">
        <f>tbl_EcommerceSales[[#This Row],[Quantity]] * _xlfn.XLOOKUP(tbl_EcommerceSales[[#This Row],[Product_ID]], Product_Master!A:A, Product_Master!F:F)</f>
        <v>640</v>
      </c>
      <c r="Y4753" s="11">
        <f>tbl_EcommerceSales[[#This Row],[Net_Revenue]]-tbl_EcommerceSales[[#This Row],[Total_Cost]]</f>
        <v>548.29999999999995</v>
      </c>
      <c r="Z4753" s="9">
        <f>IFERROR(#REF!/tbl_EcommerceSales[[#This Row],[Total_Cost]], 0)</f>
        <v>0</v>
      </c>
      <c r="AA4753" t="str">
        <f>TEXT(tbl_EcommerceSales[[#This Row],[Order_Date]],"mmm")</f>
        <v>Jun</v>
      </c>
      <c r="AB4753">
        <f>YEAR(tbl_EcommerceSales[[#This Row],[Order_Date]])</f>
        <v>2026</v>
      </c>
      <c r="AC4753" t="str">
        <f>IF(tbl_EcommerceSales[[#This Row],[Age]]&lt;18,"Under 18",IF(tbl_EcommerceSales[[#This Row],[Age]]&lt;=25,"18-25",IF(tbl_EcommerceSales[[#This Row],[Age]]&lt;=35,"26-35",IF(tbl_EcommerceSales[[#This Row],[Age]]&lt;=45,"36-45",IF(tbl_EcommerceSales[[#This Row],[Age]]&lt;=55,"46-55","56+")))))</f>
        <v>36-45</v>
      </c>
    </row>
    <row r="4754" spans="1:29" x14ac:dyDescent="0.35">
      <c r="A4754" t="s">
        <v>6910</v>
      </c>
      <c r="B4754" s="7">
        <v>46175</v>
      </c>
      <c r="C4754" t="s">
        <v>6911</v>
      </c>
      <c r="D4754" t="s">
        <v>79</v>
      </c>
      <c r="E4754" t="s">
        <v>48</v>
      </c>
      <c r="F4754">
        <v>33</v>
      </c>
      <c r="G4754" t="s">
        <v>71</v>
      </c>
      <c r="H4754" t="s">
        <v>72</v>
      </c>
      <c r="I4754" t="s">
        <v>80</v>
      </c>
      <c r="J4754" t="s">
        <v>81</v>
      </c>
      <c r="K4754" t="s">
        <v>82</v>
      </c>
      <c r="L4754" t="s">
        <v>83</v>
      </c>
      <c r="M4754">
        <v>1</v>
      </c>
      <c r="N4754" s="2">
        <v>2499</v>
      </c>
      <c r="O4754" s="3">
        <v>0.15</v>
      </c>
      <c r="P4754" s="2">
        <v>1550</v>
      </c>
      <c r="Q4754" t="s">
        <v>44</v>
      </c>
      <c r="R4754" t="s">
        <v>33</v>
      </c>
      <c r="S4754" t="s">
        <v>34</v>
      </c>
      <c r="T4754" s="4">
        <v>5</v>
      </c>
      <c r="U4754" s="11">
        <f t="shared" si="74"/>
        <v>2499</v>
      </c>
      <c r="V4754" s="11">
        <f>tbl_EcommerceSales[[#This Row],[Gross_Sales]]*tbl_EcommerceSales[[#This Row],[Discount]]</f>
        <v>374.84999999999997</v>
      </c>
      <c r="W4754" s="11">
        <f>tbl_EcommerceSales[[#This Row],[Gross_Sales]]-tbl_EcommerceSales[[#This Row],[Discount_Amount]]</f>
        <v>2124.15</v>
      </c>
      <c r="X4754" s="11">
        <f>tbl_EcommerceSales[[#This Row],[Quantity]] * _xlfn.XLOOKUP(tbl_EcommerceSales[[#This Row],[Product_ID]], Product_Master!A:A, Product_Master!F:F)</f>
        <v>1550</v>
      </c>
      <c r="Y4754" s="11">
        <f>tbl_EcommerceSales[[#This Row],[Net_Revenue]]-tbl_EcommerceSales[[#This Row],[Total_Cost]]</f>
        <v>574.15000000000009</v>
      </c>
      <c r="Z4754" s="9">
        <f>IFERROR(#REF!/tbl_EcommerceSales[[#This Row],[Total_Cost]], 0)</f>
        <v>0</v>
      </c>
      <c r="AA4754" t="str">
        <f>TEXT(tbl_EcommerceSales[[#This Row],[Order_Date]],"mmm")</f>
        <v>Jun</v>
      </c>
      <c r="AB4754">
        <f>YEAR(tbl_EcommerceSales[[#This Row],[Order_Date]])</f>
        <v>2026</v>
      </c>
      <c r="AC4754" t="str">
        <f>IF(tbl_EcommerceSales[[#This Row],[Age]]&lt;18,"Under 18",IF(tbl_EcommerceSales[[#This Row],[Age]]&lt;=25,"18-25",IF(tbl_EcommerceSales[[#This Row],[Age]]&lt;=35,"26-35",IF(tbl_EcommerceSales[[#This Row],[Age]]&lt;=45,"36-45",IF(tbl_EcommerceSales[[#This Row],[Age]]&lt;=55,"46-55","56+")))))</f>
        <v>26-35</v>
      </c>
    </row>
    <row r="4755" spans="1:29" x14ac:dyDescent="0.35">
      <c r="A4755" t="s">
        <v>6912</v>
      </c>
      <c r="B4755" s="7">
        <v>46175</v>
      </c>
      <c r="C4755" t="s">
        <v>675</v>
      </c>
      <c r="D4755" t="s">
        <v>189</v>
      </c>
      <c r="E4755" t="s">
        <v>48</v>
      </c>
      <c r="F4755">
        <v>25</v>
      </c>
      <c r="G4755" t="s">
        <v>171</v>
      </c>
      <c r="H4755" t="s">
        <v>39</v>
      </c>
      <c r="I4755" t="s">
        <v>40</v>
      </c>
      <c r="J4755" t="s">
        <v>41</v>
      </c>
      <c r="K4755" t="s">
        <v>42</v>
      </c>
      <c r="L4755" t="s">
        <v>43</v>
      </c>
      <c r="M4755">
        <v>3</v>
      </c>
      <c r="N4755" s="2">
        <v>699</v>
      </c>
      <c r="O4755" s="3">
        <v>0.05</v>
      </c>
      <c r="P4755" s="2">
        <v>930</v>
      </c>
      <c r="Q4755" t="s">
        <v>319</v>
      </c>
      <c r="R4755" t="s">
        <v>33</v>
      </c>
      <c r="S4755" t="s">
        <v>34</v>
      </c>
      <c r="T4755" s="4">
        <v>4</v>
      </c>
      <c r="U4755" s="11">
        <f t="shared" si="74"/>
        <v>2097</v>
      </c>
      <c r="V4755" s="11">
        <f>tbl_EcommerceSales[[#This Row],[Gross_Sales]]*tbl_EcommerceSales[[#This Row],[Discount]]</f>
        <v>104.85000000000001</v>
      </c>
      <c r="W4755" s="11">
        <f>tbl_EcommerceSales[[#This Row],[Gross_Sales]]-tbl_EcommerceSales[[#This Row],[Discount_Amount]]</f>
        <v>1992.15</v>
      </c>
      <c r="X4755" s="11">
        <f>tbl_EcommerceSales[[#This Row],[Quantity]] * _xlfn.XLOOKUP(tbl_EcommerceSales[[#This Row],[Product_ID]], Product_Master!A:A, Product_Master!F:F)</f>
        <v>930</v>
      </c>
      <c r="Y4755" s="11">
        <f>tbl_EcommerceSales[[#This Row],[Net_Revenue]]-tbl_EcommerceSales[[#This Row],[Total_Cost]]</f>
        <v>1062.1500000000001</v>
      </c>
      <c r="Z4755" s="9">
        <f>IFERROR(#REF!/tbl_EcommerceSales[[#This Row],[Total_Cost]], 0)</f>
        <v>0</v>
      </c>
      <c r="AA4755" t="str">
        <f>TEXT(tbl_EcommerceSales[[#This Row],[Order_Date]],"mmm")</f>
        <v>Jun</v>
      </c>
      <c r="AB4755">
        <f>YEAR(tbl_EcommerceSales[[#This Row],[Order_Date]])</f>
        <v>2026</v>
      </c>
      <c r="AC4755" t="str">
        <f>IF(tbl_EcommerceSales[[#This Row],[Age]]&lt;18,"Under 18",IF(tbl_EcommerceSales[[#This Row],[Age]]&lt;=25,"18-25",IF(tbl_EcommerceSales[[#This Row],[Age]]&lt;=35,"26-35",IF(tbl_EcommerceSales[[#This Row],[Age]]&lt;=45,"36-45",IF(tbl_EcommerceSales[[#This Row],[Age]]&lt;=55,"46-55","56+")))))</f>
        <v>18-25</v>
      </c>
    </row>
    <row r="4756" spans="1:29" x14ac:dyDescent="0.35">
      <c r="A4756" t="s">
        <v>6913</v>
      </c>
      <c r="B4756" s="7">
        <v>46175</v>
      </c>
      <c r="C4756" t="s">
        <v>5854</v>
      </c>
      <c r="D4756" t="s">
        <v>251</v>
      </c>
      <c r="E4756" t="s">
        <v>25</v>
      </c>
      <c r="F4756">
        <v>28</v>
      </c>
      <c r="G4756" t="s">
        <v>136</v>
      </c>
      <c r="H4756" t="s">
        <v>88</v>
      </c>
      <c r="I4756" t="s">
        <v>206</v>
      </c>
      <c r="J4756" t="s">
        <v>207</v>
      </c>
      <c r="K4756" t="s">
        <v>177</v>
      </c>
      <c r="L4756" t="s">
        <v>208</v>
      </c>
      <c r="M4756">
        <v>1</v>
      </c>
      <c r="N4756" s="2">
        <v>2199</v>
      </c>
      <c r="O4756" s="3">
        <v>0.15</v>
      </c>
      <c r="P4756" s="2">
        <v>1250</v>
      </c>
      <c r="Q4756" t="s">
        <v>44</v>
      </c>
      <c r="R4756" t="s">
        <v>33</v>
      </c>
      <c r="S4756" t="s">
        <v>57</v>
      </c>
      <c r="T4756" s="4">
        <v>4</v>
      </c>
      <c r="U4756" s="11">
        <f t="shared" si="74"/>
        <v>2199</v>
      </c>
      <c r="V4756" s="11">
        <f>tbl_EcommerceSales[[#This Row],[Gross_Sales]]*tbl_EcommerceSales[[#This Row],[Discount]]</f>
        <v>329.84999999999997</v>
      </c>
      <c r="W4756" s="11">
        <f>tbl_EcommerceSales[[#This Row],[Gross_Sales]]-tbl_EcommerceSales[[#This Row],[Discount_Amount]]</f>
        <v>1869.15</v>
      </c>
      <c r="X4756" s="11">
        <f>tbl_EcommerceSales[[#This Row],[Quantity]] * _xlfn.XLOOKUP(tbl_EcommerceSales[[#This Row],[Product_ID]], Product_Master!A:A, Product_Master!F:F)</f>
        <v>1250</v>
      </c>
      <c r="Y4756" s="11">
        <f>tbl_EcommerceSales[[#This Row],[Net_Revenue]]-tbl_EcommerceSales[[#This Row],[Total_Cost]]</f>
        <v>619.15000000000009</v>
      </c>
      <c r="Z4756" s="9">
        <f>IFERROR(#REF!/tbl_EcommerceSales[[#This Row],[Total_Cost]], 0)</f>
        <v>0</v>
      </c>
      <c r="AA4756" t="str">
        <f>TEXT(tbl_EcommerceSales[[#This Row],[Order_Date]],"mmm")</f>
        <v>Jun</v>
      </c>
      <c r="AB4756">
        <f>YEAR(tbl_EcommerceSales[[#This Row],[Order_Date]])</f>
        <v>2026</v>
      </c>
      <c r="AC4756" t="str">
        <f>IF(tbl_EcommerceSales[[#This Row],[Age]]&lt;18,"Under 18",IF(tbl_EcommerceSales[[#This Row],[Age]]&lt;=25,"18-25",IF(tbl_EcommerceSales[[#This Row],[Age]]&lt;=35,"26-35",IF(tbl_EcommerceSales[[#This Row],[Age]]&lt;=45,"36-45",IF(tbl_EcommerceSales[[#This Row],[Age]]&lt;=55,"46-55","56+")))))</f>
        <v>26-35</v>
      </c>
    </row>
    <row r="4757" spans="1:29" x14ac:dyDescent="0.35">
      <c r="A4757" t="s">
        <v>6914</v>
      </c>
      <c r="B4757" s="7">
        <v>46175</v>
      </c>
      <c r="C4757" t="s">
        <v>1485</v>
      </c>
      <c r="D4757" t="s">
        <v>66</v>
      </c>
      <c r="E4757" t="s">
        <v>48</v>
      </c>
      <c r="F4757">
        <v>36</v>
      </c>
      <c r="G4757" t="s">
        <v>145</v>
      </c>
      <c r="H4757" t="s">
        <v>39</v>
      </c>
      <c r="I4757" t="s">
        <v>338</v>
      </c>
      <c r="J4757" t="s">
        <v>339</v>
      </c>
      <c r="K4757" t="s">
        <v>55</v>
      </c>
      <c r="L4757" t="s">
        <v>56</v>
      </c>
      <c r="M4757">
        <v>3</v>
      </c>
      <c r="N4757" s="2">
        <v>1499</v>
      </c>
      <c r="O4757" s="3">
        <v>0.1</v>
      </c>
      <c r="P4757" s="2">
        <v>2340</v>
      </c>
      <c r="Q4757" t="s">
        <v>32</v>
      </c>
      <c r="R4757" t="s">
        <v>33</v>
      </c>
      <c r="S4757" t="s">
        <v>57</v>
      </c>
      <c r="T4757" s="4">
        <v>4</v>
      </c>
      <c r="U4757" s="11">
        <f t="shared" si="74"/>
        <v>4497</v>
      </c>
      <c r="V4757" s="11">
        <f>tbl_EcommerceSales[[#This Row],[Gross_Sales]]*tbl_EcommerceSales[[#This Row],[Discount]]</f>
        <v>449.70000000000005</v>
      </c>
      <c r="W4757" s="11">
        <f>tbl_EcommerceSales[[#This Row],[Gross_Sales]]-tbl_EcommerceSales[[#This Row],[Discount_Amount]]</f>
        <v>4047.3</v>
      </c>
      <c r="X4757" s="11">
        <f>tbl_EcommerceSales[[#This Row],[Quantity]] * _xlfn.XLOOKUP(tbl_EcommerceSales[[#This Row],[Product_ID]], Product_Master!A:A, Product_Master!F:F)</f>
        <v>2340</v>
      </c>
      <c r="Y4757" s="11">
        <f>tbl_EcommerceSales[[#This Row],[Net_Revenue]]-tbl_EcommerceSales[[#This Row],[Total_Cost]]</f>
        <v>1707.3000000000002</v>
      </c>
      <c r="Z4757" s="9">
        <f>IFERROR(#REF!/tbl_EcommerceSales[[#This Row],[Total_Cost]], 0)</f>
        <v>0</v>
      </c>
      <c r="AA4757" t="str">
        <f>TEXT(tbl_EcommerceSales[[#This Row],[Order_Date]],"mmm")</f>
        <v>Jun</v>
      </c>
      <c r="AB4757">
        <f>YEAR(tbl_EcommerceSales[[#This Row],[Order_Date]])</f>
        <v>2026</v>
      </c>
      <c r="AC4757" t="str">
        <f>IF(tbl_EcommerceSales[[#This Row],[Age]]&lt;18,"Under 18",IF(tbl_EcommerceSales[[#This Row],[Age]]&lt;=25,"18-25",IF(tbl_EcommerceSales[[#This Row],[Age]]&lt;=35,"26-35",IF(tbl_EcommerceSales[[#This Row],[Age]]&lt;=45,"36-45",IF(tbl_EcommerceSales[[#This Row],[Age]]&lt;=55,"46-55","56+")))))</f>
        <v>36-45</v>
      </c>
    </row>
    <row r="4758" spans="1:29" x14ac:dyDescent="0.35">
      <c r="A4758" t="s">
        <v>6915</v>
      </c>
      <c r="B4758" s="7">
        <v>46175</v>
      </c>
      <c r="C4758" t="s">
        <v>4672</v>
      </c>
      <c r="D4758" t="s">
        <v>159</v>
      </c>
      <c r="E4758" t="s">
        <v>48</v>
      </c>
      <c r="F4758">
        <v>30</v>
      </c>
      <c r="G4758" t="s">
        <v>71</v>
      </c>
      <c r="H4758" t="s">
        <v>72</v>
      </c>
      <c r="I4758" t="s">
        <v>117</v>
      </c>
      <c r="J4758" t="s">
        <v>118</v>
      </c>
      <c r="K4758" t="s">
        <v>82</v>
      </c>
      <c r="L4758" t="s">
        <v>119</v>
      </c>
      <c r="M4758">
        <v>2</v>
      </c>
      <c r="N4758" s="2">
        <v>3299</v>
      </c>
      <c r="O4758" s="3">
        <v>0.1</v>
      </c>
      <c r="P4758" s="2">
        <v>4200</v>
      </c>
      <c r="Q4758" t="s">
        <v>32</v>
      </c>
      <c r="R4758" t="s">
        <v>33</v>
      </c>
      <c r="S4758" t="s">
        <v>34</v>
      </c>
      <c r="T4758" s="4">
        <v>3</v>
      </c>
      <c r="U4758" s="11">
        <f t="shared" si="74"/>
        <v>6598</v>
      </c>
      <c r="V4758" s="11">
        <f>tbl_EcommerceSales[[#This Row],[Gross_Sales]]*tbl_EcommerceSales[[#This Row],[Discount]]</f>
        <v>659.80000000000007</v>
      </c>
      <c r="W4758" s="11">
        <f>tbl_EcommerceSales[[#This Row],[Gross_Sales]]-tbl_EcommerceSales[[#This Row],[Discount_Amount]]</f>
        <v>5938.2</v>
      </c>
      <c r="X4758" s="11">
        <f>tbl_EcommerceSales[[#This Row],[Quantity]] * _xlfn.XLOOKUP(tbl_EcommerceSales[[#This Row],[Product_ID]], Product_Master!A:A, Product_Master!F:F)</f>
        <v>4200</v>
      </c>
      <c r="Y4758" s="11">
        <f>tbl_EcommerceSales[[#This Row],[Net_Revenue]]-tbl_EcommerceSales[[#This Row],[Total_Cost]]</f>
        <v>1738.1999999999998</v>
      </c>
      <c r="Z4758" s="9">
        <f>IFERROR(#REF!/tbl_EcommerceSales[[#This Row],[Total_Cost]], 0)</f>
        <v>0</v>
      </c>
      <c r="AA4758" t="str">
        <f>TEXT(tbl_EcommerceSales[[#This Row],[Order_Date]],"mmm")</f>
        <v>Jun</v>
      </c>
      <c r="AB4758">
        <f>YEAR(tbl_EcommerceSales[[#This Row],[Order_Date]])</f>
        <v>2026</v>
      </c>
      <c r="AC4758" t="str">
        <f>IF(tbl_EcommerceSales[[#This Row],[Age]]&lt;18,"Under 18",IF(tbl_EcommerceSales[[#This Row],[Age]]&lt;=25,"18-25",IF(tbl_EcommerceSales[[#This Row],[Age]]&lt;=35,"26-35",IF(tbl_EcommerceSales[[#This Row],[Age]]&lt;=45,"36-45",IF(tbl_EcommerceSales[[#This Row],[Age]]&lt;=55,"46-55","56+")))))</f>
        <v>26-35</v>
      </c>
    </row>
    <row r="4759" spans="1:29" x14ac:dyDescent="0.35">
      <c r="A4759" t="s">
        <v>6916</v>
      </c>
      <c r="B4759" s="7">
        <v>46175</v>
      </c>
      <c r="C4759" t="s">
        <v>3865</v>
      </c>
      <c r="D4759" t="s">
        <v>269</v>
      </c>
      <c r="E4759" t="s">
        <v>25</v>
      </c>
      <c r="F4759">
        <v>21</v>
      </c>
      <c r="G4759" t="s">
        <v>145</v>
      </c>
      <c r="H4759" t="s">
        <v>39</v>
      </c>
      <c r="I4759" t="s">
        <v>160</v>
      </c>
      <c r="J4759" t="s">
        <v>161</v>
      </c>
      <c r="K4759" t="s">
        <v>91</v>
      </c>
      <c r="L4759" t="s">
        <v>133</v>
      </c>
      <c r="M4759">
        <v>1</v>
      </c>
      <c r="N4759" s="2">
        <v>1099</v>
      </c>
      <c r="O4759" s="3">
        <v>0.25</v>
      </c>
      <c r="P4759" s="2">
        <v>520</v>
      </c>
      <c r="Q4759" t="s">
        <v>123</v>
      </c>
      <c r="R4759" t="s">
        <v>33</v>
      </c>
      <c r="S4759" t="s">
        <v>57</v>
      </c>
      <c r="T4759" s="4">
        <v>3</v>
      </c>
      <c r="U4759" s="11">
        <f t="shared" si="74"/>
        <v>1099</v>
      </c>
      <c r="V4759" s="11">
        <f>tbl_EcommerceSales[[#This Row],[Gross_Sales]]*tbl_EcommerceSales[[#This Row],[Discount]]</f>
        <v>274.75</v>
      </c>
      <c r="W4759" s="11">
        <f>tbl_EcommerceSales[[#This Row],[Gross_Sales]]-tbl_EcommerceSales[[#This Row],[Discount_Amount]]</f>
        <v>824.25</v>
      </c>
      <c r="X4759" s="11">
        <f>tbl_EcommerceSales[[#This Row],[Quantity]] * _xlfn.XLOOKUP(tbl_EcommerceSales[[#This Row],[Product_ID]], Product_Master!A:A, Product_Master!F:F)</f>
        <v>520</v>
      </c>
      <c r="Y4759" s="11">
        <f>tbl_EcommerceSales[[#This Row],[Net_Revenue]]-tbl_EcommerceSales[[#This Row],[Total_Cost]]</f>
        <v>304.25</v>
      </c>
      <c r="Z4759" s="9">
        <f>IFERROR(#REF!/tbl_EcommerceSales[[#This Row],[Total_Cost]], 0)</f>
        <v>0</v>
      </c>
      <c r="AA4759" t="str">
        <f>TEXT(tbl_EcommerceSales[[#This Row],[Order_Date]],"mmm")</f>
        <v>Jun</v>
      </c>
      <c r="AB4759">
        <f>YEAR(tbl_EcommerceSales[[#This Row],[Order_Date]])</f>
        <v>2026</v>
      </c>
      <c r="AC4759" t="str">
        <f>IF(tbl_EcommerceSales[[#This Row],[Age]]&lt;18,"Under 18",IF(tbl_EcommerceSales[[#This Row],[Age]]&lt;=25,"18-25",IF(tbl_EcommerceSales[[#This Row],[Age]]&lt;=35,"26-35",IF(tbl_EcommerceSales[[#This Row],[Age]]&lt;=45,"36-45",IF(tbl_EcommerceSales[[#This Row],[Age]]&lt;=55,"46-55","56+")))))</f>
        <v>18-25</v>
      </c>
    </row>
    <row r="4760" spans="1:29" x14ac:dyDescent="0.35">
      <c r="A4760" t="s">
        <v>6917</v>
      </c>
      <c r="B4760" s="7">
        <v>46176</v>
      </c>
      <c r="C4760" t="s">
        <v>5508</v>
      </c>
      <c r="D4760" t="s">
        <v>170</v>
      </c>
      <c r="E4760" t="s">
        <v>25</v>
      </c>
      <c r="F4760">
        <v>25</v>
      </c>
      <c r="G4760" t="s">
        <v>186</v>
      </c>
      <c r="H4760" t="s">
        <v>72</v>
      </c>
      <c r="I4760" t="s">
        <v>131</v>
      </c>
      <c r="J4760" t="s">
        <v>132</v>
      </c>
      <c r="K4760" t="s">
        <v>91</v>
      </c>
      <c r="L4760" t="s">
        <v>133</v>
      </c>
      <c r="M4760">
        <v>1</v>
      </c>
      <c r="N4760" s="2">
        <v>1299</v>
      </c>
      <c r="O4760" s="3">
        <v>0.25</v>
      </c>
      <c r="P4760" s="2">
        <v>610</v>
      </c>
      <c r="Q4760" t="s">
        <v>156</v>
      </c>
      <c r="R4760" t="s">
        <v>33</v>
      </c>
      <c r="S4760" t="s">
        <v>34</v>
      </c>
      <c r="T4760" s="4">
        <v>5</v>
      </c>
      <c r="U4760" s="11">
        <f t="shared" si="74"/>
        <v>1299</v>
      </c>
      <c r="V4760" s="11">
        <f>tbl_EcommerceSales[[#This Row],[Gross_Sales]]*tbl_EcommerceSales[[#This Row],[Discount]]</f>
        <v>324.75</v>
      </c>
      <c r="W4760" s="11">
        <f>tbl_EcommerceSales[[#This Row],[Gross_Sales]]-tbl_EcommerceSales[[#This Row],[Discount_Amount]]</f>
        <v>974.25</v>
      </c>
      <c r="X4760" s="11">
        <f>tbl_EcommerceSales[[#This Row],[Quantity]] * _xlfn.XLOOKUP(tbl_EcommerceSales[[#This Row],[Product_ID]], Product_Master!A:A, Product_Master!F:F)</f>
        <v>610</v>
      </c>
      <c r="Y4760" s="11">
        <f>tbl_EcommerceSales[[#This Row],[Net_Revenue]]-tbl_EcommerceSales[[#This Row],[Total_Cost]]</f>
        <v>364.25</v>
      </c>
      <c r="Z4760" s="9">
        <f>IFERROR(#REF!/tbl_EcommerceSales[[#This Row],[Total_Cost]], 0)</f>
        <v>0</v>
      </c>
      <c r="AA4760" t="str">
        <f>TEXT(tbl_EcommerceSales[[#This Row],[Order_Date]],"mmm")</f>
        <v>Jun</v>
      </c>
      <c r="AB4760">
        <f>YEAR(tbl_EcommerceSales[[#This Row],[Order_Date]])</f>
        <v>2026</v>
      </c>
      <c r="AC4760" t="str">
        <f>IF(tbl_EcommerceSales[[#This Row],[Age]]&lt;18,"Under 18",IF(tbl_EcommerceSales[[#This Row],[Age]]&lt;=25,"18-25",IF(tbl_EcommerceSales[[#This Row],[Age]]&lt;=35,"26-35",IF(tbl_EcommerceSales[[#This Row],[Age]]&lt;=45,"36-45",IF(tbl_EcommerceSales[[#This Row],[Age]]&lt;=55,"46-55","56+")))))</f>
        <v>18-25</v>
      </c>
    </row>
    <row r="4761" spans="1:29" x14ac:dyDescent="0.35">
      <c r="A4761" t="s">
        <v>6918</v>
      </c>
      <c r="B4761" s="7">
        <v>46176</v>
      </c>
      <c r="C4761" t="s">
        <v>2857</v>
      </c>
      <c r="D4761" t="s">
        <v>47</v>
      </c>
      <c r="E4761" t="s">
        <v>25</v>
      </c>
      <c r="F4761">
        <v>44</v>
      </c>
      <c r="G4761" t="s">
        <v>192</v>
      </c>
      <c r="H4761" t="s">
        <v>27</v>
      </c>
      <c r="I4761" t="s">
        <v>294</v>
      </c>
      <c r="J4761" t="s">
        <v>295</v>
      </c>
      <c r="K4761" t="s">
        <v>91</v>
      </c>
      <c r="L4761" t="s">
        <v>296</v>
      </c>
      <c r="M4761">
        <v>1</v>
      </c>
      <c r="N4761" s="2">
        <v>699</v>
      </c>
      <c r="O4761" s="3">
        <v>0.1</v>
      </c>
      <c r="P4761" s="2">
        <v>300</v>
      </c>
      <c r="Q4761" t="s">
        <v>44</v>
      </c>
      <c r="R4761" t="s">
        <v>33</v>
      </c>
      <c r="S4761" t="s">
        <v>34</v>
      </c>
      <c r="T4761" s="4">
        <v>4</v>
      </c>
      <c r="U4761" s="11">
        <f t="shared" si="74"/>
        <v>699</v>
      </c>
      <c r="V4761" s="11">
        <f>tbl_EcommerceSales[[#This Row],[Gross_Sales]]*tbl_EcommerceSales[[#This Row],[Discount]]</f>
        <v>69.900000000000006</v>
      </c>
      <c r="W4761" s="11">
        <f>tbl_EcommerceSales[[#This Row],[Gross_Sales]]-tbl_EcommerceSales[[#This Row],[Discount_Amount]]</f>
        <v>629.1</v>
      </c>
      <c r="X4761" s="11">
        <f>tbl_EcommerceSales[[#This Row],[Quantity]] * _xlfn.XLOOKUP(tbl_EcommerceSales[[#This Row],[Product_ID]], Product_Master!A:A, Product_Master!F:F)</f>
        <v>300</v>
      </c>
      <c r="Y4761" s="11">
        <f>tbl_EcommerceSales[[#This Row],[Net_Revenue]]-tbl_EcommerceSales[[#This Row],[Total_Cost]]</f>
        <v>329.1</v>
      </c>
      <c r="Z4761" s="9">
        <f>IFERROR(#REF!/tbl_EcommerceSales[[#This Row],[Total_Cost]], 0)</f>
        <v>0</v>
      </c>
      <c r="AA4761" t="str">
        <f>TEXT(tbl_EcommerceSales[[#This Row],[Order_Date]],"mmm")</f>
        <v>Jun</v>
      </c>
      <c r="AB4761">
        <f>YEAR(tbl_EcommerceSales[[#This Row],[Order_Date]])</f>
        <v>2026</v>
      </c>
      <c r="AC4761" t="str">
        <f>IF(tbl_EcommerceSales[[#This Row],[Age]]&lt;18,"Under 18",IF(tbl_EcommerceSales[[#This Row],[Age]]&lt;=25,"18-25",IF(tbl_EcommerceSales[[#This Row],[Age]]&lt;=35,"26-35",IF(tbl_EcommerceSales[[#This Row],[Age]]&lt;=45,"36-45",IF(tbl_EcommerceSales[[#This Row],[Age]]&lt;=55,"46-55","56+")))))</f>
        <v>36-45</v>
      </c>
    </row>
    <row r="4762" spans="1:29" x14ac:dyDescent="0.35">
      <c r="A4762" t="s">
        <v>6919</v>
      </c>
      <c r="B4762" s="7">
        <v>46176</v>
      </c>
      <c r="C4762" t="s">
        <v>2433</v>
      </c>
      <c r="D4762" t="s">
        <v>151</v>
      </c>
      <c r="E4762" t="s">
        <v>48</v>
      </c>
      <c r="F4762">
        <v>38</v>
      </c>
      <c r="G4762" t="s">
        <v>155</v>
      </c>
      <c r="H4762" t="s">
        <v>88</v>
      </c>
      <c r="I4762" t="s">
        <v>89</v>
      </c>
      <c r="J4762" t="s">
        <v>90</v>
      </c>
      <c r="K4762" t="s">
        <v>91</v>
      </c>
      <c r="L4762" t="s">
        <v>92</v>
      </c>
      <c r="M4762">
        <v>1</v>
      </c>
      <c r="N4762" s="2">
        <v>599</v>
      </c>
      <c r="O4762" s="3">
        <v>0</v>
      </c>
      <c r="P4762" s="2">
        <v>260</v>
      </c>
      <c r="Q4762" t="s">
        <v>44</v>
      </c>
      <c r="R4762" t="s">
        <v>33</v>
      </c>
      <c r="S4762" t="s">
        <v>57</v>
      </c>
      <c r="T4762" s="4">
        <v>5</v>
      </c>
      <c r="U4762" s="11">
        <f t="shared" si="74"/>
        <v>599</v>
      </c>
      <c r="V4762" s="11">
        <f>tbl_EcommerceSales[[#This Row],[Gross_Sales]]*tbl_EcommerceSales[[#This Row],[Discount]]</f>
        <v>0</v>
      </c>
      <c r="W4762" s="11">
        <f>tbl_EcommerceSales[[#This Row],[Gross_Sales]]-tbl_EcommerceSales[[#This Row],[Discount_Amount]]</f>
        <v>599</v>
      </c>
      <c r="X4762" s="11">
        <f>tbl_EcommerceSales[[#This Row],[Quantity]] * _xlfn.XLOOKUP(tbl_EcommerceSales[[#This Row],[Product_ID]], Product_Master!A:A, Product_Master!F:F)</f>
        <v>260</v>
      </c>
      <c r="Y4762" s="11">
        <f>tbl_EcommerceSales[[#This Row],[Net_Revenue]]-tbl_EcommerceSales[[#This Row],[Total_Cost]]</f>
        <v>339</v>
      </c>
      <c r="Z4762" s="9">
        <f>IFERROR(#REF!/tbl_EcommerceSales[[#This Row],[Total_Cost]], 0)</f>
        <v>0</v>
      </c>
      <c r="AA4762" t="str">
        <f>TEXT(tbl_EcommerceSales[[#This Row],[Order_Date]],"mmm")</f>
        <v>Jun</v>
      </c>
      <c r="AB4762">
        <f>YEAR(tbl_EcommerceSales[[#This Row],[Order_Date]])</f>
        <v>2026</v>
      </c>
      <c r="AC4762" t="str">
        <f>IF(tbl_EcommerceSales[[#This Row],[Age]]&lt;18,"Under 18",IF(tbl_EcommerceSales[[#This Row],[Age]]&lt;=25,"18-25",IF(tbl_EcommerceSales[[#This Row],[Age]]&lt;=35,"26-35",IF(tbl_EcommerceSales[[#This Row],[Age]]&lt;=45,"36-45",IF(tbl_EcommerceSales[[#This Row],[Age]]&lt;=55,"46-55","56+")))))</f>
        <v>36-45</v>
      </c>
    </row>
    <row r="4763" spans="1:29" x14ac:dyDescent="0.35">
      <c r="A4763" t="s">
        <v>6920</v>
      </c>
      <c r="B4763" s="7">
        <v>46176</v>
      </c>
      <c r="C4763" t="s">
        <v>1286</v>
      </c>
      <c r="D4763" t="s">
        <v>251</v>
      </c>
      <c r="E4763" t="s">
        <v>48</v>
      </c>
      <c r="F4763">
        <v>34</v>
      </c>
      <c r="G4763" t="s">
        <v>107</v>
      </c>
      <c r="H4763" t="s">
        <v>39</v>
      </c>
      <c r="I4763" t="s">
        <v>257</v>
      </c>
      <c r="J4763" t="s">
        <v>258</v>
      </c>
      <c r="K4763" t="s">
        <v>55</v>
      </c>
      <c r="L4763" t="s">
        <v>56</v>
      </c>
      <c r="M4763">
        <v>2</v>
      </c>
      <c r="N4763" s="2">
        <v>1999</v>
      </c>
      <c r="O4763" s="3">
        <v>0.15</v>
      </c>
      <c r="P4763" s="2">
        <v>2100</v>
      </c>
      <c r="Q4763" t="s">
        <v>76</v>
      </c>
      <c r="R4763" t="s">
        <v>33</v>
      </c>
      <c r="S4763" t="s">
        <v>34</v>
      </c>
      <c r="T4763" s="4">
        <v>5</v>
      </c>
      <c r="U4763" s="11">
        <f t="shared" si="74"/>
        <v>3998</v>
      </c>
      <c r="V4763" s="11">
        <f>tbl_EcommerceSales[[#This Row],[Gross_Sales]]*tbl_EcommerceSales[[#This Row],[Discount]]</f>
        <v>599.69999999999993</v>
      </c>
      <c r="W4763" s="11">
        <f>tbl_EcommerceSales[[#This Row],[Gross_Sales]]-tbl_EcommerceSales[[#This Row],[Discount_Amount]]</f>
        <v>3398.3</v>
      </c>
      <c r="X4763" s="11">
        <f>tbl_EcommerceSales[[#This Row],[Quantity]] * _xlfn.XLOOKUP(tbl_EcommerceSales[[#This Row],[Product_ID]], Product_Master!A:A, Product_Master!F:F)</f>
        <v>2100</v>
      </c>
      <c r="Y4763" s="11">
        <f>tbl_EcommerceSales[[#This Row],[Net_Revenue]]-tbl_EcommerceSales[[#This Row],[Total_Cost]]</f>
        <v>1298.3000000000002</v>
      </c>
      <c r="Z4763" s="9">
        <f>IFERROR(#REF!/tbl_EcommerceSales[[#This Row],[Total_Cost]], 0)</f>
        <v>0</v>
      </c>
      <c r="AA4763" t="str">
        <f>TEXT(tbl_EcommerceSales[[#This Row],[Order_Date]],"mmm")</f>
        <v>Jun</v>
      </c>
      <c r="AB4763">
        <f>YEAR(tbl_EcommerceSales[[#This Row],[Order_Date]])</f>
        <v>2026</v>
      </c>
      <c r="AC4763" t="str">
        <f>IF(tbl_EcommerceSales[[#This Row],[Age]]&lt;18,"Under 18",IF(tbl_EcommerceSales[[#This Row],[Age]]&lt;=25,"18-25",IF(tbl_EcommerceSales[[#This Row],[Age]]&lt;=35,"26-35",IF(tbl_EcommerceSales[[#This Row],[Age]]&lt;=45,"36-45",IF(tbl_EcommerceSales[[#This Row],[Age]]&lt;=55,"46-55","56+")))))</f>
        <v>26-35</v>
      </c>
    </row>
    <row r="4764" spans="1:29" x14ac:dyDescent="0.35">
      <c r="A4764" t="s">
        <v>6921</v>
      </c>
      <c r="B4764" s="7">
        <v>46176</v>
      </c>
      <c r="C4764" t="s">
        <v>1345</v>
      </c>
      <c r="D4764" t="s">
        <v>305</v>
      </c>
      <c r="E4764" t="s">
        <v>48</v>
      </c>
      <c r="F4764">
        <v>20</v>
      </c>
      <c r="G4764" t="s">
        <v>211</v>
      </c>
      <c r="H4764" t="s">
        <v>72</v>
      </c>
      <c r="I4764" t="s">
        <v>117</v>
      </c>
      <c r="J4764" t="s">
        <v>118</v>
      </c>
      <c r="K4764" t="s">
        <v>82</v>
      </c>
      <c r="L4764" t="s">
        <v>119</v>
      </c>
      <c r="M4764">
        <v>1</v>
      </c>
      <c r="N4764" s="2">
        <v>3299</v>
      </c>
      <c r="O4764" s="3">
        <v>0</v>
      </c>
      <c r="P4764" s="2">
        <v>2100</v>
      </c>
      <c r="Q4764" t="s">
        <v>44</v>
      </c>
      <c r="R4764" t="s">
        <v>33</v>
      </c>
      <c r="S4764" t="s">
        <v>34</v>
      </c>
      <c r="T4764" s="4">
        <v>1</v>
      </c>
      <c r="U4764" s="11">
        <f t="shared" si="74"/>
        <v>3299</v>
      </c>
      <c r="V4764" s="11">
        <f>tbl_EcommerceSales[[#This Row],[Gross_Sales]]*tbl_EcommerceSales[[#This Row],[Discount]]</f>
        <v>0</v>
      </c>
      <c r="W4764" s="11">
        <f>tbl_EcommerceSales[[#This Row],[Gross_Sales]]-tbl_EcommerceSales[[#This Row],[Discount_Amount]]</f>
        <v>3299</v>
      </c>
      <c r="X4764" s="11">
        <f>tbl_EcommerceSales[[#This Row],[Quantity]] * _xlfn.XLOOKUP(tbl_EcommerceSales[[#This Row],[Product_ID]], Product_Master!A:A, Product_Master!F:F)</f>
        <v>2100</v>
      </c>
      <c r="Y4764" s="11">
        <f>tbl_EcommerceSales[[#This Row],[Net_Revenue]]-tbl_EcommerceSales[[#This Row],[Total_Cost]]</f>
        <v>1199</v>
      </c>
      <c r="Z4764" s="9">
        <f>IFERROR(#REF!/tbl_EcommerceSales[[#This Row],[Total_Cost]], 0)</f>
        <v>0</v>
      </c>
      <c r="AA4764" t="str">
        <f>TEXT(tbl_EcommerceSales[[#This Row],[Order_Date]],"mmm")</f>
        <v>Jun</v>
      </c>
      <c r="AB4764">
        <f>YEAR(tbl_EcommerceSales[[#This Row],[Order_Date]])</f>
        <v>2026</v>
      </c>
      <c r="AC4764" t="str">
        <f>IF(tbl_EcommerceSales[[#This Row],[Age]]&lt;18,"Under 18",IF(tbl_EcommerceSales[[#This Row],[Age]]&lt;=25,"18-25",IF(tbl_EcommerceSales[[#This Row],[Age]]&lt;=35,"26-35",IF(tbl_EcommerceSales[[#This Row],[Age]]&lt;=45,"36-45",IF(tbl_EcommerceSales[[#This Row],[Age]]&lt;=55,"46-55","56+")))))</f>
        <v>18-25</v>
      </c>
    </row>
    <row r="4765" spans="1:29" x14ac:dyDescent="0.35">
      <c r="A4765" t="s">
        <v>6922</v>
      </c>
      <c r="B4765" s="7">
        <v>46176</v>
      </c>
      <c r="C4765" t="s">
        <v>2652</v>
      </c>
      <c r="D4765" t="s">
        <v>254</v>
      </c>
      <c r="E4765" t="s">
        <v>48</v>
      </c>
      <c r="F4765">
        <v>24</v>
      </c>
      <c r="G4765" t="s">
        <v>26</v>
      </c>
      <c r="H4765" t="s">
        <v>27</v>
      </c>
      <c r="I4765" t="s">
        <v>89</v>
      </c>
      <c r="J4765" t="s">
        <v>90</v>
      </c>
      <c r="K4765" t="s">
        <v>91</v>
      </c>
      <c r="L4765" t="s">
        <v>92</v>
      </c>
      <c r="M4765">
        <v>1</v>
      </c>
      <c r="N4765" s="2">
        <v>599</v>
      </c>
      <c r="O4765" s="3">
        <v>0.25</v>
      </c>
      <c r="P4765" s="2">
        <v>260</v>
      </c>
      <c r="Q4765" t="s">
        <v>76</v>
      </c>
      <c r="R4765" t="s">
        <v>33</v>
      </c>
      <c r="S4765" t="s">
        <v>34</v>
      </c>
      <c r="T4765" s="4">
        <v>4</v>
      </c>
      <c r="U4765" s="11">
        <f t="shared" si="74"/>
        <v>599</v>
      </c>
      <c r="V4765" s="11">
        <f>tbl_EcommerceSales[[#This Row],[Gross_Sales]]*tbl_EcommerceSales[[#This Row],[Discount]]</f>
        <v>149.75</v>
      </c>
      <c r="W4765" s="11">
        <f>tbl_EcommerceSales[[#This Row],[Gross_Sales]]-tbl_EcommerceSales[[#This Row],[Discount_Amount]]</f>
        <v>449.25</v>
      </c>
      <c r="X4765" s="11">
        <f>tbl_EcommerceSales[[#This Row],[Quantity]] * _xlfn.XLOOKUP(tbl_EcommerceSales[[#This Row],[Product_ID]], Product_Master!A:A, Product_Master!F:F)</f>
        <v>260</v>
      </c>
      <c r="Y4765" s="11">
        <f>tbl_EcommerceSales[[#This Row],[Net_Revenue]]-tbl_EcommerceSales[[#This Row],[Total_Cost]]</f>
        <v>189.25</v>
      </c>
      <c r="Z4765" s="9">
        <f>IFERROR(#REF!/tbl_EcommerceSales[[#This Row],[Total_Cost]], 0)</f>
        <v>0</v>
      </c>
      <c r="AA4765" t="str">
        <f>TEXT(tbl_EcommerceSales[[#This Row],[Order_Date]],"mmm")</f>
        <v>Jun</v>
      </c>
      <c r="AB4765">
        <f>YEAR(tbl_EcommerceSales[[#This Row],[Order_Date]])</f>
        <v>2026</v>
      </c>
      <c r="AC4765" t="str">
        <f>IF(tbl_EcommerceSales[[#This Row],[Age]]&lt;18,"Under 18",IF(tbl_EcommerceSales[[#This Row],[Age]]&lt;=25,"18-25",IF(tbl_EcommerceSales[[#This Row],[Age]]&lt;=35,"26-35",IF(tbl_EcommerceSales[[#This Row],[Age]]&lt;=45,"36-45",IF(tbl_EcommerceSales[[#This Row],[Age]]&lt;=55,"46-55","56+")))))</f>
        <v>18-25</v>
      </c>
    </row>
    <row r="4766" spans="1:29" x14ac:dyDescent="0.35">
      <c r="A4766" t="s">
        <v>6923</v>
      </c>
      <c r="B4766" s="7">
        <v>46176</v>
      </c>
      <c r="C4766" t="s">
        <v>2185</v>
      </c>
      <c r="D4766" t="s">
        <v>79</v>
      </c>
      <c r="E4766" t="s">
        <v>48</v>
      </c>
      <c r="F4766">
        <v>34</v>
      </c>
      <c r="G4766" t="s">
        <v>26</v>
      </c>
      <c r="H4766" t="s">
        <v>27</v>
      </c>
      <c r="I4766" t="s">
        <v>294</v>
      </c>
      <c r="J4766" t="s">
        <v>295</v>
      </c>
      <c r="K4766" t="s">
        <v>91</v>
      </c>
      <c r="L4766" t="s">
        <v>296</v>
      </c>
      <c r="M4766">
        <v>1</v>
      </c>
      <c r="N4766" s="2">
        <v>699</v>
      </c>
      <c r="O4766" s="3">
        <v>0.25</v>
      </c>
      <c r="P4766" s="2">
        <v>300</v>
      </c>
      <c r="Q4766" t="s">
        <v>123</v>
      </c>
      <c r="R4766" t="s">
        <v>93</v>
      </c>
      <c r="S4766" t="s">
        <v>34</v>
      </c>
      <c r="T4766" s="4">
        <v>5</v>
      </c>
      <c r="U4766" s="11">
        <f t="shared" si="74"/>
        <v>699</v>
      </c>
      <c r="V4766" s="11">
        <f>tbl_EcommerceSales[[#This Row],[Gross_Sales]]*tbl_EcommerceSales[[#This Row],[Discount]]</f>
        <v>174.75</v>
      </c>
      <c r="W4766" s="11">
        <f>tbl_EcommerceSales[[#This Row],[Gross_Sales]]-tbl_EcommerceSales[[#This Row],[Discount_Amount]]</f>
        <v>524.25</v>
      </c>
      <c r="X4766" s="11">
        <f>tbl_EcommerceSales[[#This Row],[Quantity]] * _xlfn.XLOOKUP(tbl_EcommerceSales[[#This Row],[Product_ID]], Product_Master!A:A, Product_Master!F:F)</f>
        <v>300</v>
      </c>
      <c r="Y4766" s="11">
        <f>tbl_EcommerceSales[[#This Row],[Net_Revenue]]-tbl_EcommerceSales[[#This Row],[Total_Cost]]</f>
        <v>224.25</v>
      </c>
      <c r="Z4766" s="9">
        <f>IFERROR(#REF!/tbl_EcommerceSales[[#This Row],[Total_Cost]], 0)</f>
        <v>0</v>
      </c>
      <c r="AA4766" t="str">
        <f>TEXT(tbl_EcommerceSales[[#This Row],[Order_Date]],"mmm")</f>
        <v>Jun</v>
      </c>
      <c r="AB4766">
        <f>YEAR(tbl_EcommerceSales[[#This Row],[Order_Date]])</f>
        <v>2026</v>
      </c>
      <c r="AC4766" t="str">
        <f>IF(tbl_EcommerceSales[[#This Row],[Age]]&lt;18,"Under 18",IF(tbl_EcommerceSales[[#This Row],[Age]]&lt;=25,"18-25",IF(tbl_EcommerceSales[[#This Row],[Age]]&lt;=35,"26-35",IF(tbl_EcommerceSales[[#This Row],[Age]]&lt;=45,"36-45",IF(tbl_EcommerceSales[[#This Row],[Age]]&lt;=55,"46-55","56+")))))</f>
        <v>26-35</v>
      </c>
    </row>
    <row r="4767" spans="1:29" x14ac:dyDescent="0.35">
      <c r="A4767" t="s">
        <v>6924</v>
      </c>
      <c r="B4767" s="7">
        <v>46176</v>
      </c>
      <c r="C4767" t="s">
        <v>1468</v>
      </c>
      <c r="D4767" t="s">
        <v>181</v>
      </c>
      <c r="E4767" t="s">
        <v>48</v>
      </c>
      <c r="F4767">
        <v>28</v>
      </c>
      <c r="G4767" t="s">
        <v>136</v>
      </c>
      <c r="H4767" t="s">
        <v>88</v>
      </c>
      <c r="I4767" t="s">
        <v>175</v>
      </c>
      <c r="J4767" t="s">
        <v>176</v>
      </c>
      <c r="K4767" t="s">
        <v>177</v>
      </c>
      <c r="L4767" t="s">
        <v>178</v>
      </c>
      <c r="M4767">
        <v>1</v>
      </c>
      <c r="N4767" s="2">
        <v>699</v>
      </c>
      <c r="O4767" s="3">
        <v>0.1</v>
      </c>
      <c r="P4767" s="2">
        <v>320</v>
      </c>
      <c r="Q4767" t="s">
        <v>32</v>
      </c>
      <c r="R4767" t="s">
        <v>33</v>
      </c>
      <c r="S4767" t="s">
        <v>57</v>
      </c>
      <c r="T4767" s="4">
        <v>2</v>
      </c>
      <c r="U4767" s="11">
        <f t="shared" si="74"/>
        <v>699</v>
      </c>
      <c r="V4767" s="11">
        <f>tbl_EcommerceSales[[#This Row],[Gross_Sales]]*tbl_EcommerceSales[[#This Row],[Discount]]</f>
        <v>69.900000000000006</v>
      </c>
      <c r="W4767" s="11">
        <f>tbl_EcommerceSales[[#This Row],[Gross_Sales]]-tbl_EcommerceSales[[#This Row],[Discount_Amount]]</f>
        <v>629.1</v>
      </c>
      <c r="X4767" s="11">
        <f>tbl_EcommerceSales[[#This Row],[Quantity]] * _xlfn.XLOOKUP(tbl_EcommerceSales[[#This Row],[Product_ID]], Product_Master!A:A, Product_Master!F:F)</f>
        <v>320</v>
      </c>
      <c r="Y4767" s="11">
        <f>tbl_EcommerceSales[[#This Row],[Net_Revenue]]-tbl_EcommerceSales[[#This Row],[Total_Cost]]</f>
        <v>309.10000000000002</v>
      </c>
      <c r="Z4767" s="9">
        <f>IFERROR(#REF!/tbl_EcommerceSales[[#This Row],[Total_Cost]], 0)</f>
        <v>0</v>
      </c>
      <c r="AA4767" t="str">
        <f>TEXT(tbl_EcommerceSales[[#This Row],[Order_Date]],"mmm")</f>
        <v>Jun</v>
      </c>
      <c r="AB4767">
        <f>YEAR(tbl_EcommerceSales[[#This Row],[Order_Date]])</f>
        <v>2026</v>
      </c>
      <c r="AC4767" t="str">
        <f>IF(tbl_EcommerceSales[[#This Row],[Age]]&lt;18,"Under 18",IF(tbl_EcommerceSales[[#This Row],[Age]]&lt;=25,"18-25",IF(tbl_EcommerceSales[[#This Row],[Age]]&lt;=35,"26-35",IF(tbl_EcommerceSales[[#This Row],[Age]]&lt;=45,"36-45",IF(tbl_EcommerceSales[[#This Row],[Age]]&lt;=55,"46-55","56+")))))</f>
        <v>26-35</v>
      </c>
    </row>
    <row r="4768" spans="1:29" x14ac:dyDescent="0.35">
      <c r="A4768" t="s">
        <v>6925</v>
      </c>
      <c r="B4768" s="7">
        <v>46176</v>
      </c>
      <c r="C4768" t="s">
        <v>4110</v>
      </c>
      <c r="D4768" t="s">
        <v>205</v>
      </c>
      <c r="E4768" t="s">
        <v>25</v>
      </c>
      <c r="F4768">
        <v>39</v>
      </c>
      <c r="G4768" t="s">
        <v>107</v>
      </c>
      <c r="H4768" t="s">
        <v>39</v>
      </c>
      <c r="I4768" t="s">
        <v>40</v>
      </c>
      <c r="J4768" t="s">
        <v>41</v>
      </c>
      <c r="K4768" t="s">
        <v>42</v>
      </c>
      <c r="L4768" t="s">
        <v>43</v>
      </c>
      <c r="M4768">
        <v>4</v>
      </c>
      <c r="N4768" s="2">
        <v>699</v>
      </c>
      <c r="O4768" s="3">
        <v>0.1</v>
      </c>
      <c r="P4768" s="2">
        <v>1240</v>
      </c>
      <c r="Q4768" t="s">
        <v>76</v>
      </c>
      <c r="R4768" t="s">
        <v>33</v>
      </c>
      <c r="S4768" t="s">
        <v>34</v>
      </c>
      <c r="T4768" s="4">
        <v>5</v>
      </c>
      <c r="U4768" s="11">
        <f t="shared" si="74"/>
        <v>2796</v>
      </c>
      <c r="V4768" s="11">
        <f>tbl_EcommerceSales[[#This Row],[Gross_Sales]]*tbl_EcommerceSales[[#This Row],[Discount]]</f>
        <v>279.60000000000002</v>
      </c>
      <c r="W4768" s="11">
        <f>tbl_EcommerceSales[[#This Row],[Gross_Sales]]-tbl_EcommerceSales[[#This Row],[Discount_Amount]]</f>
        <v>2516.4</v>
      </c>
      <c r="X4768" s="11">
        <f>tbl_EcommerceSales[[#This Row],[Quantity]] * _xlfn.XLOOKUP(tbl_EcommerceSales[[#This Row],[Product_ID]], Product_Master!A:A, Product_Master!F:F)</f>
        <v>1240</v>
      </c>
      <c r="Y4768" s="11">
        <f>tbl_EcommerceSales[[#This Row],[Net_Revenue]]-tbl_EcommerceSales[[#This Row],[Total_Cost]]</f>
        <v>1276.4000000000001</v>
      </c>
      <c r="Z4768" s="9">
        <f>IFERROR(#REF!/tbl_EcommerceSales[[#This Row],[Total_Cost]], 0)</f>
        <v>0</v>
      </c>
      <c r="AA4768" t="str">
        <f>TEXT(tbl_EcommerceSales[[#This Row],[Order_Date]],"mmm")</f>
        <v>Jun</v>
      </c>
      <c r="AB4768">
        <f>YEAR(tbl_EcommerceSales[[#This Row],[Order_Date]])</f>
        <v>2026</v>
      </c>
      <c r="AC4768" t="str">
        <f>IF(tbl_EcommerceSales[[#This Row],[Age]]&lt;18,"Under 18",IF(tbl_EcommerceSales[[#This Row],[Age]]&lt;=25,"18-25",IF(tbl_EcommerceSales[[#This Row],[Age]]&lt;=35,"26-35",IF(tbl_EcommerceSales[[#This Row],[Age]]&lt;=45,"36-45",IF(tbl_EcommerceSales[[#This Row],[Age]]&lt;=55,"46-55","56+")))))</f>
        <v>36-45</v>
      </c>
    </row>
    <row r="4769" spans="1:29" x14ac:dyDescent="0.35">
      <c r="A4769" t="s">
        <v>6926</v>
      </c>
      <c r="B4769" s="7">
        <v>46176</v>
      </c>
      <c r="C4769" t="s">
        <v>4015</v>
      </c>
      <c r="D4769" t="s">
        <v>251</v>
      </c>
      <c r="E4769" t="s">
        <v>48</v>
      </c>
      <c r="F4769">
        <v>31</v>
      </c>
      <c r="G4769" t="s">
        <v>26</v>
      </c>
      <c r="H4769" t="s">
        <v>27</v>
      </c>
      <c r="I4769" t="s">
        <v>117</v>
      </c>
      <c r="J4769" t="s">
        <v>118</v>
      </c>
      <c r="K4769" t="s">
        <v>82</v>
      </c>
      <c r="L4769" t="s">
        <v>119</v>
      </c>
      <c r="M4769">
        <v>2</v>
      </c>
      <c r="N4769" s="2">
        <v>3299</v>
      </c>
      <c r="O4769" s="3">
        <v>0.2</v>
      </c>
      <c r="P4769" s="2">
        <v>4200</v>
      </c>
      <c r="Q4769" t="s">
        <v>32</v>
      </c>
      <c r="R4769" t="s">
        <v>33</v>
      </c>
      <c r="S4769" t="s">
        <v>34</v>
      </c>
      <c r="T4769" s="4">
        <v>2</v>
      </c>
      <c r="U4769" s="11">
        <f t="shared" si="74"/>
        <v>6598</v>
      </c>
      <c r="V4769" s="11">
        <f>tbl_EcommerceSales[[#This Row],[Gross_Sales]]*tbl_EcommerceSales[[#This Row],[Discount]]</f>
        <v>1319.6000000000001</v>
      </c>
      <c r="W4769" s="11">
        <f>tbl_EcommerceSales[[#This Row],[Gross_Sales]]-tbl_EcommerceSales[[#This Row],[Discount_Amount]]</f>
        <v>5278.4</v>
      </c>
      <c r="X4769" s="11">
        <f>tbl_EcommerceSales[[#This Row],[Quantity]] * _xlfn.XLOOKUP(tbl_EcommerceSales[[#This Row],[Product_ID]], Product_Master!A:A, Product_Master!F:F)</f>
        <v>4200</v>
      </c>
      <c r="Y4769" s="11">
        <f>tbl_EcommerceSales[[#This Row],[Net_Revenue]]-tbl_EcommerceSales[[#This Row],[Total_Cost]]</f>
        <v>1078.3999999999996</v>
      </c>
      <c r="Z4769" s="9">
        <f>IFERROR(#REF!/tbl_EcommerceSales[[#This Row],[Total_Cost]], 0)</f>
        <v>0</v>
      </c>
      <c r="AA4769" t="str">
        <f>TEXT(tbl_EcommerceSales[[#This Row],[Order_Date]],"mmm")</f>
        <v>Jun</v>
      </c>
      <c r="AB4769">
        <f>YEAR(tbl_EcommerceSales[[#This Row],[Order_Date]])</f>
        <v>2026</v>
      </c>
      <c r="AC4769" t="str">
        <f>IF(tbl_EcommerceSales[[#This Row],[Age]]&lt;18,"Under 18",IF(tbl_EcommerceSales[[#This Row],[Age]]&lt;=25,"18-25",IF(tbl_EcommerceSales[[#This Row],[Age]]&lt;=35,"26-35",IF(tbl_EcommerceSales[[#This Row],[Age]]&lt;=45,"36-45",IF(tbl_EcommerceSales[[#This Row],[Age]]&lt;=55,"46-55","56+")))))</f>
        <v>26-35</v>
      </c>
    </row>
    <row r="4770" spans="1:29" x14ac:dyDescent="0.35">
      <c r="A4770" t="s">
        <v>6927</v>
      </c>
      <c r="B4770" s="7">
        <v>46177</v>
      </c>
      <c r="C4770" t="s">
        <v>413</v>
      </c>
      <c r="D4770" t="s">
        <v>342</v>
      </c>
      <c r="E4770" t="s">
        <v>25</v>
      </c>
      <c r="F4770">
        <v>25</v>
      </c>
      <c r="G4770" t="s">
        <v>246</v>
      </c>
      <c r="H4770" t="s">
        <v>27</v>
      </c>
      <c r="I4770" t="s">
        <v>221</v>
      </c>
      <c r="J4770" t="s">
        <v>222</v>
      </c>
      <c r="K4770" t="s">
        <v>177</v>
      </c>
      <c r="L4770" t="s">
        <v>208</v>
      </c>
      <c r="M4770">
        <v>2</v>
      </c>
      <c r="N4770" s="2">
        <v>1499</v>
      </c>
      <c r="O4770" s="3">
        <v>0.05</v>
      </c>
      <c r="P4770" s="2">
        <v>1600</v>
      </c>
      <c r="Q4770" t="s">
        <v>123</v>
      </c>
      <c r="R4770" t="s">
        <v>33</v>
      </c>
      <c r="S4770" t="s">
        <v>57</v>
      </c>
      <c r="T4770" s="4">
        <v>5</v>
      </c>
      <c r="U4770" s="11">
        <f t="shared" si="74"/>
        <v>2998</v>
      </c>
      <c r="V4770" s="11">
        <f>tbl_EcommerceSales[[#This Row],[Gross_Sales]]*tbl_EcommerceSales[[#This Row],[Discount]]</f>
        <v>149.9</v>
      </c>
      <c r="W4770" s="11">
        <f>tbl_EcommerceSales[[#This Row],[Gross_Sales]]-tbl_EcommerceSales[[#This Row],[Discount_Amount]]</f>
        <v>2848.1</v>
      </c>
      <c r="X4770" s="11">
        <f>tbl_EcommerceSales[[#This Row],[Quantity]] * _xlfn.XLOOKUP(tbl_EcommerceSales[[#This Row],[Product_ID]], Product_Master!A:A, Product_Master!F:F)</f>
        <v>1600</v>
      </c>
      <c r="Y4770" s="11">
        <f>tbl_EcommerceSales[[#This Row],[Net_Revenue]]-tbl_EcommerceSales[[#This Row],[Total_Cost]]</f>
        <v>1248.0999999999999</v>
      </c>
      <c r="Z4770" s="9">
        <f>IFERROR(#REF!/tbl_EcommerceSales[[#This Row],[Total_Cost]], 0)</f>
        <v>0</v>
      </c>
      <c r="AA4770" t="str">
        <f>TEXT(tbl_EcommerceSales[[#This Row],[Order_Date]],"mmm")</f>
        <v>Jun</v>
      </c>
      <c r="AB4770">
        <f>YEAR(tbl_EcommerceSales[[#This Row],[Order_Date]])</f>
        <v>2026</v>
      </c>
      <c r="AC4770" t="str">
        <f>IF(tbl_EcommerceSales[[#This Row],[Age]]&lt;18,"Under 18",IF(tbl_EcommerceSales[[#This Row],[Age]]&lt;=25,"18-25",IF(tbl_EcommerceSales[[#This Row],[Age]]&lt;=35,"26-35",IF(tbl_EcommerceSales[[#This Row],[Age]]&lt;=45,"36-45",IF(tbl_EcommerceSales[[#This Row],[Age]]&lt;=55,"46-55","56+")))))</f>
        <v>18-25</v>
      </c>
    </row>
    <row r="4771" spans="1:29" x14ac:dyDescent="0.35">
      <c r="A4771" t="s">
        <v>6928</v>
      </c>
      <c r="B4771" s="7">
        <v>46177</v>
      </c>
      <c r="C4771" t="s">
        <v>4737</v>
      </c>
      <c r="D4771" t="s">
        <v>205</v>
      </c>
      <c r="E4771" t="s">
        <v>48</v>
      </c>
      <c r="F4771">
        <v>21</v>
      </c>
      <c r="G4771" t="s">
        <v>142</v>
      </c>
      <c r="H4771" t="s">
        <v>88</v>
      </c>
      <c r="I4771" t="s">
        <v>212</v>
      </c>
      <c r="J4771" t="s">
        <v>213</v>
      </c>
      <c r="K4771" t="s">
        <v>177</v>
      </c>
      <c r="L4771" t="s">
        <v>178</v>
      </c>
      <c r="M4771">
        <v>1</v>
      </c>
      <c r="N4771" s="2">
        <v>2499</v>
      </c>
      <c r="O4771" s="3">
        <v>0.05</v>
      </c>
      <c r="P4771" s="2">
        <v>1450</v>
      </c>
      <c r="Q4771" t="s">
        <v>32</v>
      </c>
      <c r="R4771" t="s">
        <v>33</v>
      </c>
      <c r="S4771" t="s">
        <v>34</v>
      </c>
      <c r="T4771" s="4">
        <v>5</v>
      </c>
      <c r="U4771" s="11">
        <f t="shared" si="74"/>
        <v>2499</v>
      </c>
      <c r="V4771" s="11">
        <f>tbl_EcommerceSales[[#This Row],[Gross_Sales]]*tbl_EcommerceSales[[#This Row],[Discount]]</f>
        <v>124.95</v>
      </c>
      <c r="W4771" s="11">
        <f>tbl_EcommerceSales[[#This Row],[Gross_Sales]]-tbl_EcommerceSales[[#This Row],[Discount_Amount]]</f>
        <v>2374.0500000000002</v>
      </c>
      <c r="X4771" s="11">
        <f>tbl_EcommerceSales[[#This Row],[Quantity]] * _xlfn.XLOOKUP(tbl_EcommerceSales[[#This Row],[Product_ID]], Product_Master!A:A, Product_Master!F:F)</f>
        <v>1450</v>
      </c>
      <c r="Y4771" s="11">
        <f>tbl_EcommerceSales[[#This Row],[Net_Revenue]]-tbl_EcommerceSales[[#This Row],[Total_Cost]]</f>
        <v>924.05000000000018</v>
      </c>
      <c r="Z4771" s="9">
        <f>IFERROR(#REF!/tbl_EcommerceSales[[#This Row],[Total_Cost]], 0)</f>
        <v>0</v>
      </c>
      <c r="AA4771" t="str">
        <f>TEXT(tbl_EcommerceSales[[#This Row],[Order_Date]],"mmm")</f>
        <v>Jun</v>
      </c>
      <c r="AB4771">
        <f>YEAR(tbl_EcommerceSales[[#This Row],[Order_Date]])</f>
        <v>2026</v>
      </c>
      <c r="AC4771" t="str">
        <f>IF(tbl_EcommerceSales[[#This Row],[Age]]&lt;18,"Under 18",IF(tbl_EcommerceSales[[#This Row],[Age]]&lt;=25,"18-25",IF(tbl_EcommerceSales[[#This Row],[Age]]&lt;=35,"26-35",IF(tbl_EcommerceSales[[#This Row],[Age]]&lt;=45,"36-45",IF(tbl_EcommerceSales[[#This Row],[Age]]&lt;=55,"46-55","56+")))))</f>
        <v>18-25</v>
      </c>
    </row>
    <row r="4772" spans="1:29" x14ac:dyDescent="0.35">
      <c r="A4772" t="s">
        <v>6929</v>
      </c>
      <c r="B4772" s="7">
        <v>46177</v>
      </c>
      <c r="C4772" t="s">
        <v>1502</v>
      </c>
      <c r="D4772" t="s">
        <v>37</v>
      </c>
      <c r="E4772" t="s">
        <v>48</v>
      </c>
      <c r="F4772">
        <v>34</v>
      </c>
      <c r="G4772" t="s">
        <v>211</v>
      </c>
      <c r="H4772" t="s">
        <v>72</v>
      </c>
      <c r="I4772" t="s">
        <v>175</v>
      </c>
      <c r="J4772" t="s">
        <v>176</v>
      </c>
      <c r="K4772" t="s">
        <v>177</v>
      </c>
      <c r="L4772" t="s">
        <v>178</v>
      </c>
      <c r="M4772">
        <v>2</v>
      </c>
      <c r="N4772" s="2">
        <v>699</v>
      </c>
      <c r="O4772" s="3">
        <v>0.15</v>
      </c>
      <c r="P4772" s="2">
        <v>640</v>
      </c>
      <c r="Q4772" t="s">
        <v>32</v>
      </c>
      <c r="R4772" t="s">
        <v>93</v>
      </c>
      <c r="S4772" t="s">
        <v>34</v>
      </c>
      <c r="T4772" s="4">
        <v>4</v>
      </c>
      <c r="U4772" s="11">
        <f t="shared" si="74"/>
        <v>1398</v>
      </c>
      <c r="V4772" s="11">
        <f>tbl_EcommerceSales[[#This Row],[Gross_Sales]]*tbl_EcommerceSales[[#This Row],[Discount]]</f>
        <v>209.7</v>
      </c>
      <c r="W4772" s="11">
        <f>tbl_EcommerceSales[[#This Row],[Gross_Sales]]-tbl_EcommerceSales[[#This Row],[Discount_Amount]]</f>
        <v>1188.3</v>
      </c>
      <c r="X4772" s="11">
        <f>tbl_EcommerceSales[[#This Row],[Quantity]] * _xlfn.XLOOKUP(tbl_EcommerceSales[[#This Row],[Product_ID]], Product_Master!A:A, Product_Master!F:F)</f>
        <v>640</v>
      </c>
      <c r="Y4772" s="11">
        <f>tbl_EcommerceSales[[#This Row],[Net_Revenue]]-tbl_EcommerceSales[[#This Row],[Total_Cost]]</f>
        <v>548.29999999999995</v>
      </c>
      <c r="Z4772" s="9">
        <f>IFERROR(#REF!/tbl_EcommerceSales[[#This Row],[Total_Cost]], 0)</f>
        <v>0</v>
      </c>
      <c r="AA4772" t="str">
        <f>TEXT(tbl_EcommerceSales[[#This Row],[Order_Date]],"mmm")</f>
        <v>Jun</v>
      </c>
      <c r="AB4772">
        <f>YEAR(tbl_EcommerceSales[[#This Row],[Order_Date]])</f>
        <v>2026</v>
      </c>
      <c r="AC4772" t="str">
        <f>IF(tbl_EcommerceSales[[#This Row],[Age]]&lt;18,"Under 18",IF(tbl_EcommerceSales[[#This Row],[Age]]&lt;=25,"18-25",IF(tbl_EcommerceSales[[#This Row],[Age]]&lt;=35,"26-35",IF(tbl_EcommerceSales[[#This Row],[Age]]&lt;=45,"36-45",IF(tbl_EcommerceSales[[#This Row],[Age]]&lt;=55,"46-55","56+")))))</f>
        <v>26-35</v>
      </c>
    </row>
    <row r="4773" spans="1:29" x14ac:dyDescent="0.35">
      <c r="A4773" t="s">
        <v>6930</v>
      </c>
      <c r="B4773" s="7">
        <v>46177</v>
      </c>
      <c r="C4773" t="s">
        <v>1808</v>
      </c>
      <c r="D4773" t="s">
        <v>181</v>
      </c>
      <c r="E4773" t="s">
        <v>48</v>
      </c>
      <c r="F4773">
        <v>18</v>
      </c>
      <c r="G4773" t="s">
        <v>145</v>
      </c>
      <c r="H4773" t="s">
        <v>39</v>
      </c>
      <c r="I4773" t="s">
        <v>200</v>
      </c>
      <c r="J4773" t="s">
        <v>201</v>
      </c>
      <c r="K4773" t="s">
        <v>91</v>
      </c>
      <c r="L4773" t="s">
        <v>202</v>
      </c>
      <c r="M4773">
        <v>1</v>
      </c>
      <c r="N4773" s="2">
        <v>899</v>
      </c>
      <c r="O4773" s="3">
        <v>0.1</v>
      </c>
      <c r="P4773" s="2">
        <v>420</v>
      </c>
      <c r="Q4773" t="s">
        <v>44</v>
      </c>
      <c r="R4773" t="s">
        <v>33</v>
      </c>
      <c r="S4773" t="s">
        <v>57</v>
      </c>
      <c r="T4773" s="4">
        <v>5</v>
      </c>
      <c r="U4773" s="11">
        <f t="shared" si="74"/>
        <v>899</v>
      </c>
      <c r="V4773" s="11">
        <f>tbl_EcommerceSales[[#This Row],[Gross_Sales]]*tbl_EcommerceSales[[#This Row],[Discount]]</f>
        <v>89.9</v>
      </c>
      <c r="W4773" s="11">
        <f>tbl_EcommerceSales[[#This Row],[Gross_Sales]]-tbl_EcommerceSales[[#This Row],[Discount_Amount]]</f>
        <v>809.1</v>
      </c>
      <c r="X4773" s="11">
        <f>tbl_EcommerceSales[[#This Row],[Quantity]] * _xlfn.XLOOKUP(tbl_EcommerceSales[[#This Row],[Product_ID]], Product_Master!A:A, Product_Master!F:F)</f>
        <v>420</v>
      </c>
      <c r="Y4773" s="11">
        <f>tbl_EcommerceSales[[#This Row],[Net_Revenue]]-tbl_EcommerceSales[[#This Row],[Total_Cost]]</f>
        <v>389.1</v>
      </c>
      <c r="Z4773" s="9">
        <f>IFERROR(#REF!/tbl_EcommerceSales[[#This Row],[Total_Cost]], 0)</f>
        <v>0</v>
      </c>
      <c r="AA4773" t="str">
        <f>TEXT(tbl_EcommerceSales[[#This Row],[Order_Date]],"mmm")</f>
        <v>Jun</v>
      </c>
      <c r="AB4773">
        <f>YEAR(tbl_EcommerceSales[[#This Row],[Order_Date]])</f>
        <v>2026</v>
      </c>
      <c r="AC4773" t="str">
        <f>IF(tbl_EcommerceSales[[#This Row],[Age]]&lt;18,"Under 18",IF(tbl_EcommerceSales[[#This Row],[Age]]&lt;=25,"18-25",IF(tbl_EcommerceSales[[#This Row],[Age]]&lt;=35,"26-35",IF(tbl_EcommerceSales[[#This Row],[Age]]&lt;=45,"36-45",IF(tbl_EcommerceSales[[#This Row],[Age]]&lt;=55,"46-55","56+")))))</f>
        <v>18-25</v>
      </c>
    </row>
    <row r="4774" spans="1:29" x14ac:dyDescent="0.35">
      <c r="A4774" t="s">
        <v>6931</v>
      </c>
      <c r="B4774" s="7">
        <v>46177</v>
      </c>
      <c r="C4774" t="s">
        <v>3280</v>
      </c>
      <c r="D4774" t="s">
        <v>37</v>
      </c>
      <c r="E4774" t="s">
        <v>48</v>
      </c>
      <c r="F4774">
        <v>42</v>
      </c>
      <c r="G4774" t="s">
        <v>103</v>
      </c>
      <c r="H4774" t="s">
        <v>27</v>
      </c>
      <c r="I4774" t="s">
        <v>236</v>
      </c>
      <c r="J4774" t="s">
        <v>237</v>
      </c>
      <c r="K4774" t="s">
        <v>82</v>
      </c>
      <c r="L4774" t="s">
        <v>238</v>
      </c>
      <c r="M4774">
        <v>1</v>
      </c>
      <c r="N4774" s="2">
        <v>899</v>
      </c>
      <c r="O4774" s="3">
        <v>0.1</v>
      </c>
      <c r="P4774" s="2">
        <v>480</v>
      </c>
      <c r="Q4774" t="s">
        <v>44</v>
      </c>
      <c r="R4774" t="s">
        <v>33</v>
      </c>
      <c r="S4774" t="s">
        <v>34</v>
      </c>
      <c r="T4774" s="4">
        <v>4</v>
      </c>
      <c r="U4774" s="11">
        <f t="shared" si="74"/>
        <v>899</v>
      </c>
      <c r="V4774" s="11">
        <f>tbl_EcommerceSales[[#This Row],[Gross_Sales]]*tbl_EcommerceSales[[#This Row],[Discount]]</f>
        <v>89.9</v>
      </c>
      <c r="W4774" s="11">
        <f>tbl_EcommerceSales[[#This Row],[Gross_Sales]]-tbl_EcommerceSales[[#This Row],[Discount_Amount]]</f>
        <v>809.1</v>
      </c>
      <c r="X4774" s="11">
        <f>tbl_EcommerceSales[[#This Row],[Quantity]] * _xlfn.XLOOKUP(tbl_EcommerceSales[[#This Row],[Product_ID]], Product_Master!A:A, Product_Master!F:F)</f>
        <v>480</v>
      </c>
      <c r="Y4774" s="11">
        <f>tbl_EcommerceSales[[#This Row],[Net_Revenue]]-tbl_EcommerceSales[[#This Row],[Total_Cost]]</f>
        <v>329.1</v>
      </c>
      <c r="Z4774" s="9">
        <f>IFERROR(#REF!/tbl_EcommerceSales[[#This Row],[Total_Cost]], 0)</f>
        <v>0</v>
      </c>
      <c r="AA4774" t="str">
        <f>TEXT(tbl_EcommerceSales[[#This Row],[Order_Date]],"mmm")</f>
        <v>Jun</v>
      </c>
      <c r="AB4774">
        <f>YEAR(tbl_EcommerceSales[[#This Row],[Order_Date]])</f>
        <v>2026</v>
      </c>
      <c r="AC4774" t="str">
        <f>IF(tbl_EcommerceSales[[#This Row],[Age]]&lt;18,"Under 18",IF(tbl_EcommerceSales[[#This Row],[Age]]&lt;=25,"18-25",IF(tbl_EcommerceSales[[#This Row],[Age]]&lt;=35,"26-35",IF(tbl_EcommerceSales[[#This Row],[Age]]&lt;=45,"36-45",IF(tbl_EcommerceSales[[#This Row],[Age]]&lt;=55,"46-55","56+")))))</f>
        <v>36-45</v>
      </c>
    </row>
    <row r="4775" spans="1:29" x14ac:dyDescent="0.35">
      <c r="A4775" t="s">
        <v>6932</v>
      </c>
      <c r="B4775" s="7">
        <v>46177</v>
      </c>
      <c r="C4775" t="s">
        <v>2063</v>
      </c>
      <c r="D4775" t="s">
        <v>205</v>
      </c>
      <c r="E4775" t="s">
        <v>48</v>
      </c>
      <c r="F4775">
        <v>35</v>
      </c>
      <c r="G4775" t="s">
        <v>152</v>
      </c>
      <c r="H4775" t="s">
        <v>72</v>
      </c>
      <c r="I4775" t="s">
        <v>111</v>
      </c>
      <c r="J4775" t="s">
        <v>112</v>
      </c>
      <c r="K4775" t="s">
        <v>55</v>
      </c>
      <c r="L4775" t="s">
        <v>113</v>
      </c>
      <c r="M4775">
        <v>2</v>
      </c>
      <c r="N4775" s="2">
        <v>1799</v>
      </c>
      <c r="O4775" s="3">
        <v>0.1</v>
      </c>
      <c r="P4775" s="2">
        <v>1900</v>
      </c>
      <c r="Q4775" t="s">
        <v>76</v>
      </c>
      <c r="R4775" t="s">
        <v>33</v>
      </c>
      <c r="S4775" t="s">
        <v>57</v>
      </c>
      <c r="T4775" s="4">
        <v>2</v>
      </c>
      <c r="U4775" s="11">
        <f t="shared" si="74"/>
        <v>3598</v>
      </c>
      <c r="V4775" s="11">
        <f>tbl_EcommerceSales[[#This Row],[Gross_Sales]]*tbl_EcommerceSales[[#This Row],[Discount]]</f>
        <v>359.8</v>
      </c>
      <c r="W4775" s="11">
        <f>tbl_EcommerceSales[[#This Row],[Gross_Sales]]-tbl_EcommerceSales[[#This Row],[Discount_Amount]]</f>
        <v>3238.2</v>
      </c>
      <c r="X4775" s="11">
        <f>tbl_EcommerceSales[[#This Row],[Quantity]] * _xlfn.XLOOKUP(tbl_EcommerceSales[[#This Row],[Product_ID]], Product_Master!A:A, Product_Master!F:F)</f>
        <v>1900</v>
      </c>
      <c r="Y4775" s="11">
        <f>tbl_EcommerceSales[[#This Row],[Net_Revenue]]-tbl_EcommerceSales[[#This Row],[Total_Cost]]</f>
        <v>1338.1999999999998</v>
      </c>
      <c r="Z4775" s="9">
        <f>IFERROR(#REF!/tbl_EcommerceSales[[#This Row],[Total_Cost]], 0)</f>
        <v>0</v>
      </c>
      <c r="AA4775" t="str">
        <f>TEXT(tbl_EcommerceSales[[#This Row],[Order_Date]],"mmm")</f>
        <v>Jun</v>
      </c>
      <c r="AB4775">
        <f>YEAR(tbl_EcommerceSales[[#This Row],[Order_Date]])</f>
        <v>2026</v>
      </c>
      <c r="AC4775" t="str">
        <f>IF(tbl_EcommerceSales[[#This Row],[Age]]&lt;18,"Under 18",IF(tbl_EcommerceSales[[#This Row],[Age]]&lt;=25,"18-25",IF(tbl_EcommerceSales[[#This Row],[Age]]&lt;=35,"26-35",IF(tbl_EcommerceSales[[#This Row],[Age]]&lt;=45,"36-45",IF(tbl_EcommerceSales[[#This Row],[Age]]&lt;=55,"46-55","56+")))))</f>
        <v>26-35</v>
      </c>
    </row>
    <row r="4776" spans="1:29" x14ac:dyDescent="0.35">
      <c r="A4776" t="s">
        <v>6933</v>
      </c>
      <c r="B4776" s="7">
        <v>46177</v>
      </c>
      <c r="C4776" t="s">
        <v>1363</v>
      </c>
      <c r="D4776" t="s">
        <v>79</v>
      </c>
      <c r="E4776" t="s">
        <v>48</v>
      </c>
      <c r="F4776">
        <v>35</v>
      </c>
      <c r="G4776" t="s">
        <v>122</v>
      </c>
      <c r="H4776" t="s">
        <v>72</v>
      </c>
      <c r="I4776" t="s">
        <v>67</v>
      </c>
      <c r="J4776" t="s">
        <v>68</v>
      </c>
      <c r="K4776" t="s">
        <v>42</v>
      </c>
      <c r="L4776" t="s">
        <v>43</v>
      </c>
      <c r="M4776">
        <v>1</v>
      </c>
      <c r="N4776" s="2">
        <v>799</v>
      </c>
      <c r="O4776" s="3">
        <v>0.1</v>
      </c>
      <c r="P4776" s="2">
        <v>360</v>
      </c>
      <c r="Q4776" t="s">
        <v>123</v>
      </c>
      <c r="R4776" t="s">
        <v>33</v>
      </c>
      <c r="S4776" t="s">
        <v>57</v>
      </c>
      <c r="T4776" s="4">
        <v>4</v>
      </c>
      <c r="U4776" s="11">
        <f t="shared" si="74"/>
        <v>799</v>
      </c>
      <c r="V4776" s="11">
        <f>tbl_EcommerceSales[[#This Row],[Gross_Sales]]*tbl_EcommerceSales[[#This Row],[Discount]]</f>
        <v>79.900000000000006</v>
      </c>
      <c r="W4776" s="11">
        <f>tbl_EcommerceSales[[#This Row],[Gross_Sales]]-tbl_EcommerceSales[[#This Row],[Discount_Amount]]</f>
        <v>719.1</v>
      </c>
      <c r="X4776" s="11">
        <f>tbl_EcommerceSales[[#This Row],[Quantity]] * _xlfn.XLOOKUP(tbl_EcommerceSales[[#This Row],[Product_ID]], Product_Master!A:A, Product_Master!F:F)</f>
        <v>360</v>
      </c>
      <c r="Y4776" s="11">
        <f>tbl_EcommerceSales[[#This Row],[Net_Revenue]]-tbl_EcommerceSales[[#This Row],[Total_Cost]]</f>
        <v>359.1</v>
      </c>
      <c r="Z4776" s="9">
        <f>IFERROR(#REF!/tbl_EcommerceSales[[#This Row],[Total_Cost]], 0)</f>
        <v>0</v>
      </c>
      <c r="AA4776" t="str">
        <f>TEXT(tbl_EcommerceSales[[#This Row],[Order_Date]],"mmm")</f>
        <v>Jun</v>
      </c>
      <c r="AB4776">
        <f>YEAR(tbl_EcommerceSales[[#This Row],[Order_Date]])</f>
        <v>2026</v>
      </c>
      <c r="AC4776" t="str">
        <f>IF(tbl_EcommerceSales[[#This Row],[Age]]&lt;18,"Under 18",IF(tbl_EcommerceSales[[#This Row],[Age]]&lt;=25,"18-25",IF(tbl_EcommerceSales[[#This Row],[Age]]&lt;=35,"26-35",IF(tbl_EcommerceSales[[#This Row],[Age]]&lt;=45,"36-45",IF(tbl_EcommerceSales[[#This Row],[Age]]&lt;=55,"46-55","56+")))))</f>
        <v>26-35</v>
      </c>
    </row>
    <row r="4777" spans="1:29" x14ac:dyDescent="0.35">
      <c r="A4777" t="s">
        <v>6934</v>
      </c>
      <c r="B4777" s="7">
        <v>46177</v>
      </c>
      <c r="C4777" t="s">
        <v>3194</v>
      </c>
      <c r="D4777" t="s">
        <v>139</v>
      </c>
      <c r="E4777" t="s">
        <v>48</v>
      </c>
      <c r="F4777">
        <v>22</v>
      </c>
      <c r="G4777" t="s">
        <v>174</v>
      </c>
      <c r="H4777" t="s">
        <v>39</v>
      </c>
      <c r="I4777" t="s">
        <v>126</v>
      </c>
      <c r="J4777" t="s">
        <v>127</v>
      </c>
      <c r="K4777" t="s">
        <v>82</v>
      </c>
      <c r="L4777" t="s">
        <v>83</v>
      </c>
      <c r="M4777">
        <v>2</v>
      </c>
      <c r="N4777" s="2">
        <v>1899</v>
      </c>
      <c r="O4777" s="3">
        <v>0.05</v>
      </c>
      <c r="P4777" s="2">
        <v>2240</v>
      </c>
      <c r="Q4777" t="s">
        <v>76</v>
      </c>
      <c r="R4777" t="s">
        <v>33</v>
      </c>
      <c r="S4777" t="s">
        <v>57</v>
      </c>
      <c r="T4777" s="4">
        <v>5</v>
      </c>
      <c r="U4777" s="11">
        <f t="shared" si="74"/>
        <v>3798</v>
      </c>
      <c r="V4777" s="11">
        <f>tbl_EcommerceSales[[#This Row],[Gross_Sales]]*tbl_EcommerceSales[[#This Row],[Discount]]</f>
        <v>189.9</v>
      </c>
      <c r="W4777" s="11">
        <f>tbl_EcommerceSales[[#This Row],[Gross_Sales]]-tbl_EcommerceSales[[#This Row],[Discount_Amount]]</f>
        <v>3608.1</v>
      </c>
      <c r="X4777" s="11">
        <f>tbl_EcommerceSales[[#This Row],[Quantity]] * _xlfn.XLOOKUP(tbl_EcommerceSales[[#This Row],[Product_ID]], Product_Master!A:A, Product_Master!F:F)</f>
        <v>2240</v>
      </c>
      <c r="Y4777" s="11">
        <f>tbl_EcommerceSales[[#This Row],[Net_Revenue]]-tbl_EcommerceSales[[#This Row],[Total_Cost]]</f>
        <v>1368.1</v>
      </c>
      <c r="Z4777" s="9">
        <f>IFERROR(#REF!/tbl_EcommerceSales[[#This Row],[Total_Cost]], 0)</f>
        <v>0</v>
      </c>
      <c r="AA4777" t="str">
        <f>TEXT(tbl_EcommerceSales[[#This Row],[Order_Date]],"mmm")</f>
        <v>Jun</v>
      </c>
      <c r="AB4777">
        <f>YEAR(tbl_EcommerceSales[[#This Row],[Order_Date]])</f>
        <v>2026</v>
      </c>
      <c r="AC4777" t="str">
        <f>IF(tbl_EcommerceSales[[#This Row],[Age]]&lt;18,"Under 18",IF(tbl_EcommerceSales[[#This Row],[Age]]&lt;=25,"18-25",IF(tbl_EcommerceSales[[#This Row],[Age]]&lt;=35,"26-35",IF(tbl_EcommerceSales[[#This Row],[Age]]&lt;=45,"36-45",IF(tbl_EcommerceSales[[#This Row],[Age]]&lt;=55,"46-55","56+")))))</f>
        <v>18-25</v>
      </c>
    </row>
    <row r="4778" spans="1:29" x14ac:dyDescent="0.35">
      <c r="A4778" t="s">
        <v>6935</v>
      </c>
      <c r="B4778" s="7">
        <v>46177</v>
      </c>
      <c r="C4778" t="s">
        <v>975</v>
      </c>
      <c r="D4778" t="s">
        <v>269</v>
      </c>
      <c r="E4778" t="s">
        <v>25</v>
      </c>
      <c r="F4778">
        <v>37</v>
      </c>
      <c r="G4778" t="s">
        <v>122</v>
      </c>
      <c r="H4778" t="s">
        <v>72</v>
      </c>
      <c r="I4778" t="s">
        <v>131</v>
      </c>
      <c r="J4778" t="s">
        <v>132</v>
      </c>
      <c r="K4778" t="s">
        <v>91</v>
      </c>
      <c r="L4778" t="s">
        <v>133</v>
      </c>
      <c r="M4778">
        <v>3</v>
      </c>
      <c r="N4778" s="2">
        <v>1299</v>
      </c>
      <c r="O4778" s="3">
        <v>0.3</v>
      </c>
      <c r="P4778" s="2">
        <v>1830</v>
      </c>
      <c r="Q4778" t="s">
        <v>32</v>
      </c>
      <c r="R4778" t="s">
        <v>33</v>
      </c>
      <c r="S4778" t="s">
        <v>34</v>
      </c>
      <c r="T4778" s="4">
        <v>4</v>
      </c>
      <c r="U4778" s="11">
        <f t="shared" si="74"/>
        <v>3897</v>
      </c>
      <c r="V4778" s="11">
        <f>tbl_EcommerceSales[[#This Row],[Gross_Sales]]*tbl_EcommerceSales[[#This Row],[Discount]]</f>
        <v>1169.0999999999999</v>
      </c>
      <c r="W4778" s="11">
        <f>tbl_EcommerceSales[[#This Row],[Gross_Sales]]-tbl_EcommerceSales[[#This Row],[Discount_Amount]]</f>
        <v>2727.9</v>
      </c>
      <c r="X4778" s="11">
        <f>tbl_EcommerceSales[[#This Row],[Quantity]] * _xlfn.XLOOKUP(tbl_EcommerceSales[[#This Row],[Product_ID]], Product_Master!A:A, Product_Master!F:F)</f>
        <v>1830</v>
      </c>
      <c r="Y4778" s="11">
        <f>tbl_EcommerceSales[[#This Row],[Net_Revenue]]-tbl_EcommerceSales[[#This Row],[Total_Cost]]</f>
        <v>897.90000000000009</v>
      </c>
      <c r="Z4778" s="9">
        <f>IFERROR(#REF!/tbl_EcommerceSales[[#This Row],[Total_Cost]], 0)</f>
        <v>0</v>
      </c>
      <c r="AA4778" t="str">
        <f>TEXT(tbl_EcommerceSales[[#This Row],[Order_Date]],"mmm")</f>
        <v>Jun</v>
      </c>
      <c r="AB4778">
        <f>YEAR(tbl_EcommerceSales[[#This Row],[Order_Date]])</f>
        <v>2026</v>
      </c>
      <c r="AC4778" t="str">
        <f>IF(tbl_EcommerceSales[[#This Row],[Age]]&lt;18,"Under 18",IF(tbl_EcommerceSales[[#This Row],[Age]]&lt;=25,"18-25",IF(tbl_EcommerceSales[[#This Row],[Age]]&lt;=35,"26-35",IF(tbl_EcommerceSales[[#This Row],[Age]]&lt;=45,"36-45",IF(tbl_EcommerceSales[[#This Row],[Age]]&lt;=55,"46-55","56+")))))</f>
        <v>36-45</v>
      </c>
    </row>
    <row r="4779" spans="1:29" x14ac:dyDescent="0.35">
      <c r="A4779" t="s">
        <v>6936</v>
      </c>
      <c r="B4779" s="7">
        <v>46177</v>
      </c>
      <c r="C4779" t="s">
        <v>3477</v>
      </c>
      <c r="D4779" t="s">
        <v>37</v>
      </c>
      <c r="E4779" t="s">
        <v>25</v>
      </c>
      <c r="F4779">
        <v>28</v>
      </c>
      <c r="G4779" t="s">
        <v>270</v>
      </c>
      <c r="H4779" t="s">
        <v>72</v>
      </c>
      <c r="I4779" t="s">
        <v>517</v>
      </c>
      <c r="J4779" t="s">
        <v>518</v>
      </c>
      <c r="K4779" t="s">
        <v>30</v>
      </c>
      <c r="L4779" t="s">
        <v>278</v>
      </c>
      <c r="M4779">
        <v>1</v>
      </c>
      <c r="N4779" s="2">
        <v>1299</v>
      </c>
      <c r="O4779" s="3">
        <v>0.05</v>
      </c>
      <c r="P4779" s="2">
        <v>690</v>
      </c>
      <c r="Q4779" t="s">
        <v>156</v>
      </c>
      <c r="R4779" t="s">
        <v>33</v>
      </c>
      <c r="S4779" t="s">
        <v>34</v>
      </c>
      <c r="T4779" s="4">
        <v>5</v>
      </c>
      <c r="U4779" s="11">
        <f t="shared" si="74"/>
        <v>1299</v>
      </c>
      <c r="V4779" s="11">
        <f>tbl_EcommerceSales[[#This Row],[Gross_Sales]]*tbl_EcommerceSales[[#This Row],[Discount]]</f>
        <v>64.95</v>
      </c>
      <c r="W4779" s="11">
        <f>tbl_EcommerceSales[[#This Row],[Gross_Sales]]-tbl_EcommerceSales[[#This Row],[Discount_Amount]]</f>
        <v>1234.05</v>
      </c>
      <c r="X4779" s="11">
        <f>tbl_EcommerceSales[[#This Row],[Quantity]] * _xlfn.XLOOKUP(tbl_EcommerceSales[[#This Row],[Product_ID]], Product_Master!A:A, Product_Master!F:F)</f>
        <v>690</v>
      </c>
      <c r="Y4779" s="11">
        <f>tbl_EcommerceSales[[#This Row],[Net_Revenue]]-tbl_EcommerceSales[[#This Row],[Total_Cost]]</f>
        <v>544.04999999999995</v>
      </c>
      <c r="Z4779" s="9">
        <f>IFERROR(#REF!/tbl_EcommerceSales[[#This Row],[Total_Cost]], 0)</f>
        <v>0</v>
      </c>
      <c r="AA4779" t="str">
        <f>TEXT(tbl_EcommerceSales[[#This Row],[Order_Date]],"mmm")</f>
        <v>Jun</v>
      </c>
      <c r="AB4779">
        <f>YEAR(tbl_EcommerceSales[[#This Row],[Order_Date]])</f>
        <v>2026</v>
      </c>
      <c r="AC4779" t="str">
        <f>IF(tbl_EcommerceSales[[#This Row],[Age]]&lt;18,"Under 18",IF(tbl_EcommerceSales[[#This Row],[Age]]&lt;=25,"18-25",IF(tbl_EcommerceSales[[#This Row],[Age]]&lt;=35,"26-35",IF(tbl_EcommerceSales[[#This Row],[Age]]&lt;=45,"36-45",IF(tbl_EcommerceSales[[#This Row],[Age]]&lt;=55,"46-55","56+")))))</f>
        <v>26-35</v>
      </c>
    </row>
    <row r="4780" spans="1:29" x14ac:dyDescent="0.35">
      <c r="A4780" t="s">
        <v>6937</v>
      </c>
      <c r="B4780" s="7">
        <v>46177</v>
      </c>
      <c r="C4780" t="s">
        <v>4176</v>
      </c>
      <c r="D4780" t="s">
        <v>189</v>
      </c>
      <c r="E4780" t="s">
        <v>25</v>
      </c>
      <c r="F4780">
        <v>19</v>
      </c>
      <c r="G4780" t="s">
        <v>171</v>
      </c>
      <c r="H4780" t="s">
        <v>39</v>
      </c>
      <c r="I4780" t="s">
        <v>165</v>
      </c>
      <c r="J4780" t="s">
        <v>166</v>
      </c>
      <c r="K4780" t="s">
        <v>42</v>
      </c>
      <c r="L4780" t="s">
        <v>167</v>
      </c>
      <c r="M4780">
        <v>1</v>
      </c>
      <c r="N4780" s="2">
        <v>1799</v>
      </c>
      <c r="O4780" s="3">
        <v>0.05</v>
      </c>
      <c r="P4780" s="2">
        <v>900</v>
      </c>
      <c r="Q4780" t="s">
        <v>123</v>
      </c>
      <c r="R4780" t="s">
        <v>33</v>
      </c>
      <c r="S4780" t="s">
        <v>57</v>
      </c>
      <c r="T4780" s="4">
        <v>4</v>
      </c>
      <c r="U4780" s="11">
        <f t="shared" si="74"/>
        <v>1799</v>
      </c>
      <c r="V4780" s="11">
        <f>tbl_EcommerceSales[[#This Row],[Gross_Sales]]*tbl_EcommerceSales[[#This Row],[Discount]]</f>
        <v>89.95</v>
      </c>
      <c r="W4780" s="11">
        <f>tbl_EcommerceSales[[#This Row],[Gross_Sales]]-tbl_EcommerceSales[[#This Row],[Discount_Amount]]</f>
        <v>1709.05</v>
      </c>
      <c r="X4780" s="11">
        <f>tbl_EcommerceSales[[#This Row],[Quantity]] * _xlfn.XLOOKUP(tbl_EcommerceSales[[#This Row],[Product_ID]], Product_Master!A:A, Product_Master!F:F)</f>
        <v>900</v>
      </c>
      <c r="Y4780" s="11">
        <f>tbl_EcommerceSales[[#This Row],[Net_Revenue]]-tbl_EcommerceSales[[#This Row],[Total_Cost]]</f>
        <v>809.05</v>
      </c>
      <c r="Z4780" s="9">
        <f>IFERROR(#REF!/tbl_EcommerceSales[[#This Row],[Total_Cost]], 0)</f>
        <v>0</v>
      </c>
      <c r="AA4780" t="str">
        <f>TEXT(tbl_EcommerceSales[[#This Row],[Order_Date]],"mmm")</f>
        <v>Jun</v>
      </c>
      <c r="AB4780">
        <f>YEAR(tbl_EcommerceSales[[#This Row],[Order_Date]])</f>
        <v>2026</v>
      </c>
      <c r="AC4780" t="str">
        <f>IF(tbl_EcommerceSales[[#This Row],[Age]]&lt;18,"Under 18",IF(tbl_EcommerceSales[[#This Row],[Age]]&lt;=25,"18-25",IF(tbl_EcommerceSales[[#This Row],[Age]]&lt;=35,"26-35",IF(tbl_EcommerceSales[[#This Row],[Age]]&lt;=45,"36-45",IF(tbl_EcommerceSales[[#This Row],[Age]]&lt;=55,"46-55","56+")))))</f>
        <v>18-25</v>
      </c>
    </row>
    <row r="4781" spans="1:29" x14ac:dyDescent="0.35">
      <c r="A4781" t="s">
        <v>6938</v>
      </c>
      <c r="B4781" s="7">
        <v>46177</v>
      </c>
      <c r="C4781" t="s">
        <v>6939</v>
      </c>
      <c r="D4781" t="s">
        <v>254</v>
      </c>
      <c r="E4781" t="s">
        <v>48</v>
      </c>
      <c r="F4781">
        <v>27</v>
      </c>
      <c r="G4781" t="s">
        <v>99</v>
      </c>
      <c r="H4781" t="s">
        <v>88</v>
      </c>
      <c r="I4781" t="s">
        <v>165</v>
      </c>
      <c r="J4781" t="s">
        <v>166</v>
      </c>
      <c r="K4781" t="s">
        <v>42</v>
      </c>
      <c r="L4781" t="s">
        <v>167</v>
      </c>
      <c r="M4781">
        <v>5</v>
      </c>
      <c r="N4781" s="2">
        <v>1799</v>
      </c>
      <c r="O4781" s="3">
        <v>0</v>
      </c>
      <c r="P4781" s="2">
        <v>4500</v>
      </c>
      <c r="Q4781" t="s">
        <v>76</v>
      </c>
      <c r="R4781" t="s">
        <v>33</v>
      </c>
      <c r="S4781" t="s">
        <v>34</v>
      </c>
      <c r="T4781" s="4">
        <v>3</v>
      </c>
      <c r="U4781" s="11">
        <f t="shared" si="74"/>
        <v>8995</v>
      </c>
      <c r="V4781" s="11">
        <f>tbl_EcommerceSales[[#This Row],[Gross_Sales]]*tbl_EcommerceSales[[#This Row],[Discount]]</f>
        <v>0</v>
      </c>
      <c r="W4781" s="11">
        <f>tbl_EcommerceSales[[#This Row],[Gross_Sales]]-tbl_EcommerceSales[[#This Row],[Discount_Amount]]</f>
        <v>8995</v>
      </c>
      <c r="X4781" s="11">
        <f>tbl_EcommerceSales[[#This Row],[Quantity]] * _xlfn.XLOOKUP(tbl_EcommerceSales[[#This Row],[Product_ID]], Product_Master!A:A, Product_Master!F:F)</f>
        <v>4500</v>
      </c>
      <c r="Y4781" s="11">
        <f>tbl_EcommerceSales[[#This Row],[Net_Revenue]]-tbl_EcommerceSales[[#This Row],[Total_Cost]]</f>
        <v>4495</v>
      </c>
      <c r="Z4781" s="9">
        <f>IFERROR(#REF!/tbl_EcommerceSales[[#This Row],[Total_Cost]], 0)</f>
        <v>0</v>
      </c>
      <c r="AA4781" t="str">
        <f>TEXT(tbl_EcommerceSales[[#This Row],[Order_Date]],"mmm")</f>
        <v>Jun</v>
      </c>
      <c r="AB4781">
        <f>YEAR(tbl_EcommerceSales[[#This Row],[Order_Date]])</f>
        <v>2026</v>
      </c>
      <c r="AC4781" t="str">
        <f>IF(tbl_EcommerceSales[[#This Row],[Age]]&lt;18,"Under 18",IF(tbl_EcommerceSales[[#This Row],[Age]]&lt;=25,"18-25",IF(tbl_EcommerceSales[[#This Row],[Age]]&lt;=35,"26-35",IF(tbl_EcommerceSales[[#This Row],[Age]]&lt;=45,"36-45",IF(tbl_EcommerceSales[[#This Row],[Age]]&lt;=55,"46-55","56+")))))</f>
        <v>26-35</v>
      </c>
    </row>
    <row r="4782" spans="1:29" x14ac:dyDescent="0.35">
      <c r="A4782" t="s">
        <v>6940</v>
      </c>
      <c r="B4782" s="7">
        <v>46177</v>
      </c>
      <c r="C4782" t="s">
        <v>6941</v>
      </c>
      <c r="D4782" t="s">
        <v>66</v>
      </c>
      <c r="E4782" t="s">
        <v>48</v>
      </c>
      <c r="F4782">
        <v>31</v>
      </c>
      <c r="G4782" t="s">
        <v>171</v>
      </c>
      <c r="H4782" t="s">
        <v>39</v>
      </c>
      <c r="I4782" t="s">
        <v>62</v>
      </c>
      <c r="J4782" t="s">
        <v>63</v>
      </c>
      <c r="K4782" t="s">
        <v>42</v>
      </c>
      <c r="L4782" t="s">
        <v>43</v>
      </c>
      <c r="M4782">
        <v>1</v>
      </c>
      <c r="N4782" s="2">
        <v>499</v>
      </c>
      <c r="O4782" s="3">
        <v>0.2</v>
      </c>
      <c r="P4782" s="2">
        <v>220</v>
      </c>
      <c r="Q4782" t="s">
        <v>123</v>
      </c>
      <c r="R4782" t="s">
        <v>33</v>
      </c>
      <c r="S4782" t="s">
        <v>34</v>
      </c>
      <c r="T4782" s="4">
        <v>3</v>
      </c>
      <c r="U4782" s="11">
        <f t="shared" si="74"/>
        <v>499</v>
      </c>
      <c r="V4782" s="11">
        <f>tbl_EcommerceSales[[#This Row],[Gross_Sales]]*tbl_EcommerceSales[[#This Row],[Discount]]</f>
        <v>99.800000000000011</v>
      </c>
      <c r="W4782" s="11">
        <f>tbl_EcommerceSales[[#This Row],[Gross_Sales]]-tbl_EcommerceSales[[#This Row],[Discount_Amount]]</f>
        <v>399.2</v>
      </c>
      <c r="X4782" s="11">
        <f>tbl_EcommerceSales[[#This Row],[Quantity]] * _xlfn.XLOOKUP(tbl_EcommerceSales[[#This Row],[Product_ID]], Product_Master!A:A, Product_Master!F:F)</f>
        <v>220</v>
      </c>
      <c r="Y4782" s="11">
        <f>tbl_EcommerceSales[[#This Row],[Net_Revenue]]-tbl_EcommerceSales[[#This Row],[Total_Cost]]</f>
        <v>179.2</v>
      </c>
      <c r="Z4782" s="9">
        <f>IFERROR(#REF!/tbl_EcommerceSales[[#This Row],[Total_Cost]], 0)</f>
        <v>0</v>
      </c>
      <c r="AA4782" t="str">
        <f>TEXT(tbl_EcommerceSales[[#This Row],[Order_Date]],"mmm")</f>
        <v>Jun</v>
      </c>
      <c r="AB4782">
        <f>YEAR(tbl_EcommerceSales[[#This Row],[Order_Date]])</f>
        <v>2026</v>
      </c>
      <c r="AC4782" t="str">
        <f>IF(tbl_EcommerceSales[[#This Row],[Age]]&lt;18,"Under 18",IF(tbl_EcommerceSales[[#This Row],[Age]]&lt;=25,"18-25",IF(tbl_EcommerceSales[[#This Row],[Age]]&lt;=35,"26-35",IF(tbl_EcommerceSales[[#This Row],[Age]]&lt;=45,"36-45",IF(tbl_EcommerceSales[[#This Row],[Age]]&lt;=55,"46-55","56+")))))</f>
        <v>26-35</v>
      </c>
    </row>
    <row r="4783" spans="1:29" x14ac:dyDescent="0.35">
      <c r="A4783" t="s">
        <v>6942</v>
      </c>
      <c r="B4783" s="7">
        <v>46178</v>
      </c>
      <c r="C4783" t="s">
        <v>1271</v>
      </c>
      <c r="D4783" t="s">
        <v>232</v>
      </c>
      <c r="E4783" t="s">
        <v>25</v>
      </c>
      <c r="F4783">
        <v>24</v>
      </c>
      <c r="G4783" t="s">
        <v>270</v>
      </c>
      <c r="H4783" t="s">
        <v>72</v>
      </c>
      <c r="I4783" t="s">
        <v>349</v>
      </c>
      <c r="J4783" t="s">
        <v>350</v>
      </c>
      <c r="K4783" t="s">
        <v>82</v>
      </c>
      <c r="L4783" t="s">
        <v>238</v>
      </c>
      <c r="M4783">
        <v>4</v>
      </c>
      <c r="N4783" s="2">
        <v>1599</v>
      </c>
      <c r="O4783" s="3">
        <v>0.1</v>
      </c>
      <c r="P4783" s="2">
        <v>3680</v>
      </c>
      <c r="Q4783" t="s">
        <v>123</v>
      </c>
      <c r="R4783" t="s">
        <v>33</v>
      </c>
      <c r="S4783" t="s">
        <v>57</v>
      </c>
      <c r="T4783" s="4">
        <v>4</v>
      </c>
      <c r="U4783" s="11">
        <f t="shared" si="74"/>
        <v>6396</v>
      </c>
      <c r="V4783" s="11">
        <f>tbl_EcommerceSales[[#This Row],[Gross_Sales]]*tbl_EcommerceSales[[#This Row],[Discount]]</f>
        <v>639.6</v>
      </c>
      <c r="W4783" s="11">
        <f>tbl_EcommerceSales[[#This Row],[Gross_Sales]]-tbl_EcommerceSales[[#This Row],[Discount_Amount]]</f>
        <v>5756.4</v>
      </c>
      <c r="X4783" s="11">
        <f>tbl_EcommerceSales[[#This Row],[Quantity]] * _xlfn.XLOOKUP(tbl_EcommerceSales[[#This Row],[Product_ID]], Product_Master!A:A, Product_Master!F:F)</f>
        <v>3680</v>
      </c>
      <c r="Y4783" s="11">
        <f>tbl_EcommerceSales[[#This Row],[Net_Revenue]]-tbl_EcommerceSales[[#This Row],[Total_Cost]]</f>
        <v>2076.3999999999996</v>
      </c>
      <c r="Z4783" s="9">
        <f>IFERROR(#REF!/tbl_EcommerceSales[[#This Row],[Total_Cost]], 0)</f>
        <v>0</v>
      </c>
      <c r="AA4783" t="str">
        <f>TEXT(tbl_EcommerceSales[[#This Row],[Order_Date]],"mmm")</f>
        <v>Jun</v>
      </c>
      <c r="AB4783">
        <f>YEAR(tbl_EcommerceSales[[#This Row],[Order_Date]])</f>
        <v>2026</v>
      </c>
      <c r="AC4783" t="str">
        <f>IF(tbl_EcommerceSales[[#This Row],[Age]]&lt;18,"Under 18",IF(tbl_EcommerceSales[[#This Row],[Age]]&lt;=25,"18-25",IF(tbl_EcommerceSales[[#This Row],[Age]]&lt;=35,"26-35",IF(tbl_EcommerceSales[[#This Row],[Age]]&lt;=45,"36-45",IF(tbl_EcommerceSales[[#This Row],[Age]]&lt;=55,"46-55","56+")))))</f>
        <v>18-25</v>
      </c>
    </row>
    <row r="4784" spans="1:29" x14ac:dyDescent="0.35">
      <c r="A4784" t="s">
        <v>6943</v>
      </c>
      <c r="B4784" s="7">
        <v>46178</v>
      </c>
      <c r="C4784" t="s">
        <v>3620</v>
      </c>
      <c r="D4784" t="s">
        <v>205</v>
      </c>
      <c r="E4784" t="s">
        <v>48</v>
      </c>
      <c r="F4784">
        <v>45</v>
      </c>
      <c r="G4784" t="s">
        <v>155</v>
      </c>
      <c r="H4784" t="s">
        <v>88</v>
      </c>
      <c r="I4784" t="s">
        <v>126</v>
      </c>
      <c r="J4784" t="s">
        <v>127</v>
      </c>
      <c r="K4784" t="s">
        <v>82</v>
      </c>
      <c r="L4784" t="s">
        <v>83</v>
      </c>
      <c r="M4784">
        <v>1</v>
      </c>
      <c r="N4784" s="2">
        <v>1899</v>
      </c>
      <c r="O4784" s="3">
        <v>0.05</v>
      </c>
      <c r="P4784" s="2">
        <v>1120</v>
      </c>
      <c r="Q4784" t="s">
        <v>44</v>
      </c>
      <c r="R4784" t="s">
        <v>33</v>
      </c>
      <c r="S4784" t="s">
        <v>34</v>
      </c>
      <c r="T4784" s="4">
        <v>1</v>
      </c>
      <c r="U4784" s="11">
        <f t="shared" si="74"/>
        <v>1899</v>
      </c>
      <c r="V4784" s="11">
        <f>tbl_EcommerceSales[[#This Row],[Gross_Sales]]*tbl_EcommerceSales[[#This Row],[Discount]]</f>
        <v>94.95</v>
      </c>
      <c r="W4784" s="11">
        <f>tbl_EcommerceSales[[#This Row],[Gross_Sales]]-tbl_EcommerceSales[[#This Row],[Discount_Amount]]</f>
        <v>1804.05</v>
      </c>
      <c r="X4784" s="11">
        <f>tbl_EcommerceSales[[#This Row],[Quantity]] * _xlfn.XLOOKUP(tbl_EcommerceSales[[#This Row],[Product_ID]], Product_Master!A:A, Product_Master!F:F)</f>
        <v>1120</v>
      </c>
      <c r="Y4784" s="11">
        <f>tbl_EcommerceSales[[#This Row],[Net_Revenue]]-tbl_EcommerceSales[[#This Row],[Total_Cost]]</f>
        <v>684.05</v>
      </c>
      <c r="Z4784" s="9">
        <f>IFERROR(#REF!/tbl_EcommerceSales[[#This Row],[Total_Cost]], 0)</f>
        <v>0</v>
      </c>
      <c r="AA4784" t="str">
        <f>TEXT(tbl_EcommerceSales[[#This Row],[Order_Date]],"mmm")</f>
        <v>Jun</v>
      </c>
      <c r="AB4784">
        <f>YEAR(tbl_EcommerceSales[[#This Row],[Order_Date]])</f>
        <v>2026</v>
      </c>
      <c r="AC4784" t="str">
        <f>IF(tbl_EcommerceSales[[#This Row],[Age]]&lt;18,"Under 18",IF(tbl_EcommerceSales[[#This Row],[Age]]&lt;=25,"18-25",IF(tbl_EcommerceSales[[#This Row],[Age]]&lt;=35,"26-35",IF(tbl_EcommerceSales[[#This Row],[Age]]&lt;=45,"36-45",IF(tbl_EcommerceSales[[#This Row],[Age]]&lt;=55,"46-55","56+")))))</f>
        <v>36-45</v>
      </c>
    </row>
    <row r="4785" spans="1:29" x14ac:dyDescent="0.35">
      <c r="A4785" t="s">
        <v>6944</v>
      </c>
      <c r="B4785" s="7">
        <v>46178</v>
      </c>
      <c r="C4785" t="s">
        <v>1973</v>
      </c>
      <c r="D4785" t="s">
        <v>106</v>
      </c>
      <c r="E4785" t="s">
        <v>48</v>
      </c>
      <c r="F4785">
        <v>58</v>
      </c>
      <c r="G4785" t="s">
        <v>61</v>
      </c>
      <c r="H4785" t="s">
        <v>27</v>
      </c>
      <c r="I4785" t="s">
        <v>126</v>
      </c>
      <c r="J4785" t="s">
        <v>127</v>
      </c>
      <c r="K4785" t="s">
        <v>82</v>
      </c>
      <c r="L4785" t="s">
        <v>83</v>
      </c>
      <c r="M4785">
        <v>2</v>
      </c>
      <c r="N4785" s="2">
        <v>1899</v>
      </c>
      <c r="O4785" s="3">
        <v>0.1</v>
      </c>
      <c r="P4785" s="2">
        <v>2240</v>
      </c>
      <c r="Q4785" t="s">
        <v>156</v>
      </c>
      <c r="R4785" t="s">
        <v>33</v>
      </c>
      <c r="S4785" t="s">
        <v>57</v>
      </c>
      <c r="T4785" s="4">
        <v>2</v>
      </c>
      <c r="U4785" s="11">
        <f t="shared" si="74"/>
        <v>3798</v>
      </c>
      <c r="V4785" s="11">
        <f>tbl_EcommerceSales[[#This Row],[Gross_Sales]]*tbl_EcommerceSales[[#This Row],[Discount]]</f>
        <v>379.8</v>
      </c>
      <c r="W4785" s="11">
        <f>tbl_EcommerceSales[[#This Row],[Gross_Sales]]-tbl_EcommerceSales[[#This Row],[Discount_Amount]]</f>
        <v>3418.2</v>
      </c>
      <c r="X4785" s="11">
        <f>tbl_EcommerceSales[[#This Row],[Quantity]] * _xlfn.XLOOKUP(tbl_EcommerceSales[[#This Row],[Product_ID]], Product_Master!A:A, Product_Master!F:F)</f>
        <v>2240</v>
      </c>
      <c r="Y4785" s="11">
        <f>tbl_EcommerceSales[[#This Row],[Net_Revenue]]-tbl_EcommerceSales[[#This Row],[Total_Cost]]</f>
        <v>1178.1999999999998</v>
      </c>
      <c r="Z4785" s="9">
        <f>IFERROR(#REF!/tbl_EcommerceSales[[#This Row],[Total_Cost]], 0)</f>
        <v>0</v>
      </c>
      <c r="AA4785" t="str">
        <f>TEXT(tbl_EcommerceSales[[#This Row],[Order_Date]],"mmm")</f>
        <v>Jun</v>
      </c>
      <c r="AB4785">
        <f>YEAR(tbl_EcommerceSales[[#This Row],[Order_Date]])</f>
        <v>2026</v>
      </c>
      <c r="AC4785" t="str">
        <f>IF(tbl_EcommerceSales[[#This Row],[Age]]&lt;18,"Under 18",IF(tbl_EcommerceSales[[#This Row],[Age]]&lt;=25,"18-25",IF(tbl_EcommerceSales[[#This Row],[Age]]&lt;=35,"26-35",IF(tbl_EcommerceSales[[#This Row],[Age]]&lt;=45,"36-45",IF(tbl_EcommerceSales[[#This Row],[Age]]&lt;=55,"46-55","56+")))))</f>
        <v>56+</v>
      </c>
    </row>
    <row r="4786" spans="1:29" x14ac:dyDescent="0.35">
      <c r="A4786" t="s">
        <v>6945</v>
      </c>
      <c r="B4786" s="7">
        <v>46178</v>
      </c>
      <c r="C4786" t="s">
        <v>1000</v>
      </c>
      <c r="D4786" t="s">
        <v>312</v>
      </c>
      <c r="E4786" t="s">
        <v>48</v>
      </c>
      <c r="F4786">
        <v>31</v>
      </c>
      <c r="G4786" t="s">
        <v>99</v>
      </c>
      <c r="H4786" t="s">
        <v>88</v>
      </c>
      <c r="I4786" t="s">
        <v>160</v>
      </c>
      <c r="J4786" t="s">
        <v>161</v>
      </c>
      <c r="K4786" t="s">
        <v>91</v>
      </c>
      <c r="L4786" t="s">
        <v>133</v>
      </c>
      <c r="M4786">
        <v>1</v>
      </c>
      <c r="N4786" s="2">
        <v>1099</v>
      </c>
      <c r="O4786" s="3">
        <v>0.1</v>
      </c>
      <c r="P4786" s="2">
        <v>520</v>
      </c>
      <c r="Q4786" t="s">
        <v>319</v>
      </c>
      <c r="R4786" t="s">
        <v>33</v>
      </c>
      <c r="S4786" t="s">
        <v>34</v>
      </c>
      <c r="T4786" s="4">
        <v>5</v>
      </c>
      <c r="U4786" s="11">
        <f t="shared" si="74"/>
        <v>1099</v>
      </c>
      <c r="V4786" s="11">
        <f>tbl_EcommerceSales[[#This Row],[Gross_Sales]]*tbl_EcommerceSales[[#This Row],[Discount]]</f>
        <v>109.9</v>
      </c>
      <c r="W4786" s="11">
        <f>tbl_EcommerceSales[[#This Row],[Gross_Sales]]-tbl_EcommerceSales[[#This Row],[Discount_Amount]]</f>
        <v>989.1</v>
      </c>
      <c r="X4786" s="11">
        <f>tbl_EcommerceSales[[#This Row],[Quantity]] * _xlfn.XLOOKUP(tbl_EcommerceSales[[#This Row],[Product_ID]], Product_Master!A:A, Product_Master!F:F)</f>
        <v>520</v>
      </c>
      <c r="Y4786" s="11">
        <f>tbl_EcommerceSales[[#This Row],[Net_Revenue]]-tbl_EcommerceSales[[#This Row],[Total_Cost]]</f>
        <v>469.1</v>
      </c>
      <c r="Z4786" s="9">
        <f>IFERROR(#REF!/tbl_EcommerceSales[[#This Row],[Total_Cost]], 0)</f>
        <v>0</v>
      </c>
      <c r="AA4786" t="str">
        <f>TEXT(tbl_EcommerceSales[[#This Row],[Order_Date]],"mmm")</f>
        <v>Jun</v>
      </c>
      <c r="AB4786">
        <f>YEAR(tbl_EcommerceSales[[#This Row],[Order_Date]])</f>
        <v>2026</v>
      </c>
      <c r="AC4786" t="str">
        <f>IF(tbl_EcommerceSales[[#This Row],[Age]]&lt;18,"Under 18",IF(tbl_EcommerceSales[[#This Row],[Age]]&lt;=25,"18-25",IF(tbl_EcommerceSales[[#This Row],[Age]]&lt;=35,"26-35",IF(tbl_EcommerceSales[[#This Row],[Age]]&lt;=45,"36-45",IF(tbl_EcommerceSales[[#This Row],[Age]]&lt;=55,"46-55","56+")))))</f>
        <v>26-35</v>
      </c>
    </row>
    <row r="4787" spans="1:29" x14ac:dyDescent="0.35">
      <c r="A4787" t="s">
        <v>6946</v>
      </c>
      <c r="B4787" s="7">
        <v>46178</v>
      </c>
      <c r="C4787" t="s">
        <v>1249</v>
      </c>
      <c r="D4787" t="s">
        <v>227</v>
      </c>
      <c r="E4787" t="s">
        <v>48</v>
      </c>
      <c r="F4787">
        <v>20</v>
      </c>
      <c r="G4787" t="s">
        <v>246</v>
      </c>
      <c r="H4787" t="s">
        <v>27</v>
      </c>
      <c r="I4787" t="s">
        <v>175</v>
      </c>
      <c r="J4787" t="s">
        <v>176</v>
      </c>
      <c r="K4787" t="s">
        <v>177</v>
      </c>
      <c r="L4787" t="s">
        <v>178</v>
      </c>
      <c r="M4787">
        <v>1</v>
      </c>
      <c r="N4787" s="2">
        <v>699</v>
      </c>
      <c r="O4787" s="3">
        <v>0.3</v>
      </c>
      <c r="P4787" s="2">
        <v>320</v>
      </c>
      <c r="Q4787" t="s">
        <v>44</v>
      </c>
      <c r="R4787" t="s">
        <v>162</v>
      </c>
      <c r="S4787" t="s">
        <v>34</v>
      </c>
      <c r="T4787" s="4"/>
      <c r="U4787" s="11">
        <f t="shared" si="74"/>
        <v>699</v>
      </c>
      <c r="V4787" s="11">
        <f>tbl_EcommerceSales[[#This Row],[Gross_Sales]]*tbl_EcommerceSales[[#This Row],[Discount]]</f>
        <v>209.7</v>
      </c>
      <c r="W4787" s="11">
        <f>tbl_EcommerceSales[[#This Row],[Gross_Sales]]-tbl_EcommerceSales[[#This Row],[Discount_Amount]]</f>
        <v>489.3</v>
      </c>
      <c r="X4787" s="11">
        <f>tbl_EcommerceSales[[#This Row],[Quantity]] * _xlfn.XLOOKUP(tbl_EcommerceSales[[#This Row],[Product_ID]], Product_Master!A:A, Product_Master!F:F)</f>
        <v>320</v>
      </c>
      <c r="Y4787" s="11">
        <f>tbl_EcommerceSales[[#This Row],[Net_Revenue]]-tbl_EcommerceSales[[#This Row],[Total_Cost]]</f>
        <v>169.3</v>
      </c>
      <c r="Z4787" s="9">
        <f>IFERROR(#REF!/tbl_EcommerceSales[[#This Row],[Total_Cost]], 0)</f>
        <v>0</v>
      </c>
      <c r="AA4787" t="str">
        <f>TEXT(tbl_EcommerceSales[[#This Row],[Order_Date]],"mmm")</f>
        <v>Jun</v>
      </c>
      <c r="AB4787">
        <f>YEAR(tbl_EcommerceSales[[#This Row],[Order_Date]])</f>
        <v>2026</v>
      </c>
      <c r="AC4787" t="str">
        <f>IF(tbl_EcommerceSales[[#This Row],[Age]]&lt;18,"Under 18",IF(tbl_EcommerceSales[[#This Row],[Age]]&lt;=25,"18-25",IF(tbl_EcommerceSales[[#This Row],[Age]]&lt;=35,"26-35",IF(tbl_EcommerceSales[[#This Row],[Age]]&lt;=45,"36-45",IF(tbl_EcommerceSales[[#This Row],[Age]]&lt;=55,"46-55","56+")))))</f>
        <v>18-25</v>
      </c>
    </row>
    <row r="4788" spans="1:29" x14ac:dyDescent="0.35">
      <c r="A4788" t="s">
        <v>6947</v>
      </c>
      <c r="B4788" s="7">
        <v>46178</v>
      </c>
      <c r="C4788" t="s">
        <v>4739</v>
      </c>
      <c r="D4788" t="s">
        <v>232</v>
      </c>
      <c r="E4788" t="s">
        <v>48</v>
      </c>
      <c r="F4788">
        <v>31</v>
      </c>
      <c r="G4788" t="s">
        <v>246</v>
      </c>
      <c r="H4788" t="s">
        <v>27</v>
      </c>
      <c r="I4788" t="s">
        <v>200</v>
      </c>
      <c r="J4788" t="s">
        <v>201</v>
      </c>
      <c r="K4788" t="s">
        <v>91</v>
      </c>
      <c r="L4788" t="s">
        <v>202</v>
      </c>
      <c r="M4788">
        <v>1</v>
      </c>
      <c r="N4788" s="2">
        <v>899</v>
      </c>
      <c r="O4788" s="3">
        <v>0.2</v>
      </c>
      <c r="P4788" s="2">
        <v>420</v>
      </c>
      <c r="Q4788" t="s">
        <v>32</v>
      </c>
      <c r="R4788" t="s">
        <v>33</v>
      </c>
      <c r="S4788" t="s">
        <v>34</v>
      </c>
      <c r="T4788" s="4">
        <v>5</v>
      </c>
      <c r="U4788" s="11">
        <f t="shared" si="74"/>
        <v>899</v>
      </c>
      <c r="V4788" s="11">
        <f>tbl_EcommerceSales[[#This Row],[Gross_Sales]]*tbl_EcommerceSales[[#This Row],[Discount]]</f>
        <v>179.8</v>
      </c>
      <c r="W4788" s="11">
        <f>tbl_EcommerceSales[[#This Row],[Gross_Sales]]-tbl_EcommerceSales[[#This Row],[Discount_Amount]]</f>
        <v>719.2</v>
      </c>
      <c r="X4788" s="11">
        <f>tbl_EcommerceSales[[#This Row],[Quantity]] * _xlfn.XLOOKUP(tbl_EcommerceSales[[#This Row],[Product_ID]], Product_Master!A:A, Product_Master!F:F)</f>
        <v>420</v>
      </c>
      <c r="Y4788" s="11">
        <f>tbl_EcommerceSales[[#This Row],[Net_Revenue]]-tbl_EcommerceSales[[#This Row],[Total_Cost]]</f>
        <v>299.20000000000005</v>
      </c>
      <c r="Z4788" s="9">
        <f>IFERROR(#REF!/tbl_EcommerceSales[[#This Row],[Total_Cost]], 0)</f>
        <v>0</v>
      </c>
      <c r="AA4788" t="str">
        <f>TEXT(tbl_EcommerceSales[[#This Row],[Order_Date]],"mmm")</f>
        <v>Jun</v>
      </c>
      <c r="AB4788">
        <f>YEAR(tbl_EcommerceSales[[#This Row],[Order_Date]])</f>
        <v>2026</v>
      </c>
      <c r="AC4788" t="str">
        <f>IF(tbl_EcommerceSales[[#This Row],[Age]]&lt;18,"Under 18",IF(tbl_EcommerceSales[[#This Row],[Age]]&lt;=25,"18-25",IF(tbl_EcommerceSales[[#This Row],[Age]]&lt;=35,"26-35",IF(tbl_EcommerceSales[[#This Row],[Age]]&lt;=45,"36-45",IF(tbl_EcommerceSales[[#This Row],[Age]]&lt;=55,"46-55","56+")))))</f>
        <v>26-35</v>
      </c>
    </row>
    <row r="4789" spans="1:29" x14ac:dyDescent="0.35">
      <c r="A4789" t="s">
        <v>6948</v>
      </c>
      <c r="B4789" s="7">
        <v>46178</v>
      </c>
      <c r="C4789" t="s">
        <v>5699</v>
      </c>
      <c r="D4789" t="s">
        <v>139</v>
      </c>
      <c r="E4789" t="s">
        <v>48</v>
      </c>
      <c r="F4789">
        <v>30</v>
      </c>
      <c r="G4789" t="s">
        <v>192</v>
      </c>
      <c r="H4789" t="s">
        <v>27</v>
      </c>
      <c r="I4789" t="s">
        <v>53</v>
      </c>
      <c r="J4789" t="s">
        <v>54</v>
      </c>
      <c r="K4789" t="s">
        <v>55</v>
      </c>
      <c r="L4789" t="s">
        <v>56</v>
      </c>
      <c r="M4789">
        <v>1</v>
      </c>
      <c r="N4789" s="2">
        <v>799</v>
      </c>
      <c r="O4789" s="3">
        <v>0</v>
      </c>
      <c r="P4789" s="2">
        <v>390</v>
      </c>
      <c r="Q4789" t="s">
        <v>32</v>
      </c>
      <c r="R4789" t="s">
        <v>33</v>
      </c>
      <c r="S4789" t="s">
        <v>57</v>
      </c>
      <c r="T4789" s="4">
        <v>2</v>
      </c>
      <c r="U4789" s="11">
        <f t="shared" si="74"/>
        <v>799</v>
      </c>
      <c r="V4789" s="11">
        <f>tbl_EcommerceSales[[#This Row],[Gross_Sales]]*tbl_EcommerceSales[[#This Row],[Discount]]</f>
        <v>0</v>
      </c>
      <c r="W4789" s="11">
        <f>tbl_EcommerceSales[[#This Row],[Gross_Sales]]-tbl_EcommerceSales[[#This Row],[Discount_Amount]]</f>
        <v>799</v>
      </c>
      <c r="X4789" s="11">
        <f>tbl_EcommerceSales[[#This Row],[Quantity]] * _xlfn.XLOOKUP(tbl_EcommerceSales[[#This Row],[Product_ID]], Product_Master!A:A, Product_Master!F:F)</f>
        <v>390</v>
      </c>
      <c r="Y4789" s="11">
        <f>tbl_EcommerceSales[[#This Row],[Net_Revenue]]-tbl_EcommerceSales[[#This Row],[Total_Cost]]</f>
        <v>409</v>
      </c>
      <c r="Z4789" s="9">
        <f>IFERROR(#REF!/tbl_EcommerceSales[[#This Row],[Total_Cost]], 0)</f>
        <v>0</v>
      </c>
      <c r="AA4789" t="str">
        <f>TEXT(tbl_EcommerceSales[[#This Row],[Order_Date]],"mmm")</f>
        <v>Jun</v>
      </c>
      <c r="AB4789">
        <f>YEAR(tbl_EcommerceSales[[#This Row],[Order_Date]])</f>
        <v>2026</v>
      </c>
      <c r="AC4789" t="str">
        <f>IF(tbl_EcommerceSales[[#This Row],[Age]]&lt;18,"Under 18",IF(tbl_EcommerceSales[[#This Row],[Age]]&lt;=25,"18-25",IF(tbl_EcommerceSales[[#This Row],[Age]]&lt;=35,"26-35",IF(tbl_EcommerceSales[[#This Row],[Age]]&lt;=45,"36-45",IF(tbl_EcommerceSales[[#This Row],[Age]]&lt;=55,"46-55","56+")))))</f>
        <v>26-35</v>
      </c>
    </row>
    <row r="4790" spans="1:29" x14ac:dyDescent="0.35">
      <c r="A4790" t="s">
        <v>6949</v>
      </c>
      <c r="B4790" s="7">
        <v>46178</v>
      </c>
      <c r="C4790" t="s">
        <v>2616</v>
      </c>
      <c r="D4790" t="s">
        <v>312</v>
      </c>
      <c r="E4790" t="s">
        <v>48</v>
      </c>
      <c r="F4790">
        <v>20</v>
      </c>
      <c r="G4790" t="s">
        <v>155</v>
      </c>
      <c r="H4790" t="s">
        <v>88</v>
      </c>
      <c r="I4790" t="s">
        <v>349</v>
      </c>
      <c r="J4790" t="s">
        <v>350</v>
      </c>
      <c r="K4790" t="s">
        <v>82</v>
      </c>
      <c r="L4790" t="s">
        <v>238</v>
      </c>
      <c r="M4790">
        <v>1</v>
      </c>
      <c r="N4790" s="2">
        <v>1599</v>
      </c>
      <c r="O4790" s="3">
        <v>0</v>
      </c>
      <c r="P4790" s="2">
        <v>920</v>
      </c>
      <c r="Q4790" t="s">
        <v>156</v>
      </c>
      <c r="R4790" t="s">
        <v>33</v>
      </c>
      <c r="S4790" t="s">
        <v>34</v>
      </c>
      <c r="T4790" s="4">
        <v>5</v>
      </c>
      <c r="U4790" s="11">
        <f t="shared" si="74"/>
        <v>1599</v>
      </c>
      <c r="V4790" s="11">
        <f>tbl_EcommerceSales[[#This Row],[Gross_Sales]]*tbl_EcommerceSales[[#This Row],[Discount]]</f>
        <v>0</v>
      </c>
      <c r="W4790" s="11">
        <f>tbl_EcommerceSales[[#This Row],[Gross_Sales]]-tbl_EcommerceSales[[#This Row],[Discount_Amount]]</f>
        <v>1599</v>
      </c>
      <c r="X4790" s="11">
        <f>tbl_EcommerceSales[[#This Row],[Quantity]] * _xlfn.XLOOKUP(tbl_EcommerceSales[[#This Row],[Product_ID]], Product_Master!A:A, Product_Master!F:F)</f>
        <v>920</v>
      </c>
      <c r="Y4790" s="11">
        <f>tbl_EcommerceSales[[#This Row],[Net_Revenue]]-tbl_EcommerceSales[[#This Row],[Total_Cost]]</f>
        <v>679</v>
      </c>
      <c r="Z4790" s="9">
        <f>IFERROR(#REF!/tbl_EcommerceSales[[#This Row],[Total_Cost]], 0)</f>
        <v>0</v>
      </c>
      <c r="AA4790" t="str">
        <f>TEXT(tbl_EcommerceSales[[#This Row],[Order_Date]],"mmm")</f>
        <v>Jun</v>
      </c>
      <c r="AB4790">
        <f>YEAR(tbl_EcommerceSales[[#This Row],[Order_Date]])</f>
        <v>2026</v>
      </c>
      <c r="AC4790" t="str">
        <f>IF(tbl_EcommerceSales[[#This Row],[Age]]&lt;18,"Under 18",IF(tbl_EcommerceSales[[#This Row],[Age]]&lt;=25,"18-25",IF(tbl_EcommerceSales[[#This Row],[Age]]&lt;=35,"26-35",IF(tbl_EcommerceSales[[#This Row],[Age]]&lt;=45,"36-45",IF(tbl_EcommerceSales[[#This Row],[Age]]&lt;=55,"46-55","56+")))))</f>
        <v>18-25</v>
      </c>
    </row>
    <row r="4791" spans="1:29" x14ac:dyDescent="0.35">
      <c r="A4791" t="s">
        <v>6950</v>
      </c>
      <c r="B4791" s="7">
        <v>46178</v>
      </c>
      <c r="C4791" t="s">
        <v>6951</v>
      </c>
      <c r="D4791" t="s">
        <v>189</v>
      </c>
      <c r="E4791" t="s">
        <v>25</v>
      </c>
      <c r="F4791">
        <v>31</v>
      </c>
      <c r="G4791" t="s">
        <v>246</v>
      </c>
      <c r="H4791" t="s">
        <v>27</v>
      </c>
      <c r="I4791" t="s">
        <v>221</v>
      </c>
      <c r="J4791" t="s">
        <v>222</v>
      </c>
      <c r="K4791" t="s">
        <v>177</v>
      </c>
      <c r="L4791" t="s">
        <v>208</v>
      </c>
      <c r="M4791">
        <v>2</v>
      </c>
      <c r="N4791" s="2">
        <v>1499</v>
      </c>
      <c r="O4791" s="3">
        <v>0.05</v>
      </c>
      <c r="P4791" s="2">
        <v>1600</v>
      </c>
      <c r="Q4791" t="s">
        <v>32</v>
      </c>
      <c r="R4791" t="s">
        <v>93</v>
      </c>
      <c r="S4791" t="s">
        <v>34</v>
      </c>
      <c r="T4791" s="4">
        <v>5</v>
      </c>
      <c r="U4791" s="11">
        <f t="shared" si="74"/>
        <v>2998</v>
      </c>
      <c r="V4791" s="11">
        <f>tbl_EcommerceSales[[#This Row],[Gross_Sales]]*tbl_EcommerceSales[[#This Row],[Discount]]</f>
        <v>149.9</v>
      </c>
      <c r="W4791" s="11">
        <f>tbl_EcommerceSales[[#This Row],[Gross_Sales]]-tbl_EcommerceSales[[#This Row],[Discount_Amount]]</f>
        <v>2848.1</v>
      </c>
      <c r="X4791" s="11">
        <f>tbl_EcommerceSales[[#This Row],[Quantity]] * _xlfn.XLOOKUP(tbl_EcommerceSales[[#This Row],[Product_ID]], Product_Master!A:A, Product_Master!F:F)</f>
        <v>1600</v>
      </c>
      <c r="Y4791" s="11">
        <f>tbl_EcommerceSales[[#This Row],[Net_Revenue]]-tbl_EcommerceSales[[#This Row],[Total_Cost]]</f>
        <v>1248.0999999999999</v>
      </c>
      <c r="Z4791" s="9">
        <f>IFERROR(#REF!/tbl_EcommerceSales[[#This Row],[Total_Cost]], 0)</f>
        <v>0</v>
      </c>
      <c r="AA4791" t="str">
        <f>TEXT(tbl_EcommerceSales[[#This Row],[Order_Date]],"mmm")</f>
        <v>Jun</v>
      </c>
      <c r="AB4791">
        <f>YEAR(tbl_EcommerceSales[[#This Row],[Order_Date]])</f>
        <v>2026</v>
      </c>
      <c r="AC4791" t="str">
        <f>IF(tbl_EcommerceSales[[#This Row],[Age]]&lt;18,"Under 18",IF(tbl_EcommerceSales[[#This Row],[Age]]&lt;=25,"18-25",IF(tbl_EcommerceSales[[#This Row],[Age]]&lt;=35,"26-35",IF(tbl_EcommerceSales[[#This Row],[Age]]&lt;=45,"36-45",IF(tbl_EcommerceSales[[#This Row],[Age]]&lt;=55,"46-55","56+")))))</f>
        <v>26-35</v>
      </c>
    </row>
    <row r="4792" spans="1:29" x14ac:dyDescent="0.35">
      <c r="A4792" t="s">
        <v>6952</v>
      </c>
      <c r="B4792" s="7">
        <v>46179</v>
      </c>
      <c r="C4792" t="s">
        <v>1018</v>
      </c>
      <c r="D4792" t="s">
        <v>106</v>
      </c>
      <c r="E4792" t="s">
        <v>48</v>
      </c>
      <c r="F4792">
        <v>47</v>
      </c>
      <c r="G4792" t="s">
        <v>38</v>
      </c>
      <c r="H4792" t="s">
        <v>39</v>
      </c>
      <c r="I4792" t="s">
        <v>80</v>
      </c>
      <c r="J4792" t="s">
        <v>81</v>
      </c>
      <c r="K4792" t="s">
        <v>82</v>
      </c>
      <c r="L4792" t="s">
        <v>83</v>
      </c>
      <c r="M4792">
        <v>1</v>
      </c>
      <c r="N4792" s="2">
        <v>2499</v>
      </c>
      <c r="O4792" s="3">
        <v>0.1</v>
      </c>
      <c r="P4792" s="2">
        <v>1550</v>
      </c>
      <c r="Q4792" t="s">
        <v>32</v>
      </c>
      <c r="R4792" t="s">
        <v>33</v>
      </c>
      <c r="S4792" t="s">
        <v>57</v>
      </c>
      <c r="T4792" s="4">
        <v>5</v>
      </c>
      <c r="U4792" s="11">
        <f t="shared" si="74"/>
        <v>2499</v>
      </c>
      <c r="V4792" s="11">
        <f>tbl_EcommerceSales[[#This Row],[Gross_Sales]]*tbl_EcommerceSales[[#This Row],[Discount]]</f>
        <v>249.9</v>
      </c>
      <c r="W4792" s="11">
        <f>tbl_EcommerceSales[[#This Row],[Gross_Sales]]-tbl_EcommerceSales[[#This Row],[Discount_Amount]]</f>
        <v>2249.1</v>
      </c>
      <c r="X4792" s="11">
        <f>tbl_EcommerceSales[[#This Row],[Quantity]] * _xlfn.XLOOKUP(tbl_EcommerceSales[[#This Row],[Product_ID]], Product_Master!A:A, Product_Master!F:F)</f>
        <v>1550</v>
      </c>
      <c r="Y4792" s="11">
        <f>tbl_EcommerceSales[[#This Row],[Net_Revenue]]-tbl_EcommerceSales[[#This Row],[Total_Cost]]</f>
        <v>699.09999999999991</v>
      </c>
      <c r="Z4792" s="9">
        <f>IFERROR(#REF!/tbl_EcommerceSales[[#This Row],[Total_Cost]], 0)</f>
        <v>0</v>
      </c>
      <c r="AA4792" t="str">
        <f>TEXT(tbl_EcommerceSales[[#This Row],[Order_Date]],"mmm")</f>
        <v>Jun</v>
      </c>
      <c r="AB4792">
        <f>YEAR(tbl_EcommerceSales[[#This Row],[Order_Date]])</f>
        <v>2026</v>
      </c>
      <c r="AC4792" t="str">
        <f>IF(tbl_EcommerceSales[[#This Row],[Age]]&lt;18,"Under 18",IF(tbl_EcommerceSales[[#This Row],[Age]]&lt;=25,"18-25",IF(tbl_EcommerceSales[[#This Row],[Age]]&lt;=35,"26-35",IF(tbl_EcommerceSales[[#This Row],[Age]]&lt;=45,"36-45",IF(tbl_EcommerceSales[[#This Row],[Age]]&lt;=55,"46-55","56+")))))</f>
        <v>46-55</v>
      </c>
    </row>
    <row r="4793" spans="1:29" x14ac:dyDescent="0.35">
      <c r="A4793" t="s">
        <v>6953</v>
      </c>
      <c r="B4793" s="7">
        <v>46179</v>
      </c>
      <c r="C4793" t="s">
        <v>284</v>
      </c>
      <c r="D4793" t="s">
        <v>79</v>
      </c>
      <c r="E4793" t="s">
        <v>25</v>
      </c>
      <c r="F4793">
        <v>31</v>
      </c>
      <c r="G4793" t="s">
        <v>171</v>
      </c>
      <c r="H4793" t="s">
        <v>39</v>
      </c>
      <c r="I4793" t="s">
        <v>80</v>
      </c>
      <c r="J4793" t="s">
        <v>81</v>
      </c>
      <c r="K4793" t="s">
        <v>82</v>
      </c>
      <c r="L4793" t="s">
        <v>83</v>
      </c>
      <c r="M4793">
        <v>2</v>
      </c>
      <c r="N4793" s="2">
        <v>2499</v>
      </c>
      <c r="O4793" s="3">
        <v>0.05</v>
      </c>
      <c r="P4793" s="2">
        <v>3100</v>
      </c>
      <c r="Q4793" t="s">
        <v>44</v>
      </c>
      <c r="R4793" t="s">
        <v>33</v>
      </c>
      <c r="S4793" t="s">
        <v>57</v>
      </c>
      <c r="T4793" s="4">
        <v>5</v>
      </c>
      <c r="U4793" s="11">
        <f t="shared" si="74"/>
        <v>4998</v>
      </c>
      <c r="V4793" s="11">
        <f>tbl_EcommerceSales[[#This Row],[Gross_Sales]]*tbl_EcommerceSales[[#This Row],[Discount]]</f>
        <v>249.9</v>
      </c>
      <c r="W4793" s="11">
        <f>tbl_EcommerceSales[[#This Row],[Gross_Sales]]-tbl_EcommerceSales[[#This Row],[Discount_Amount]]</f>
        <v>4748.1000000000004</v>
      </c>
      <c r="X4793" s="11">
        <f>tbl_EcommerceSales[[#This Row],[Quantity]] * _xlfn.XLOOKUP(tbl_EcommerceSales[[#This Row],[Product_ID]], Product_Master!A:A, Product_Master!F:F)</f>
        <v>3100</v>
      </c>
      <c r="Y4793" s="11">
        <f>tbl_EcommerceSales[[#This Row],[Net_Revenue]]-tbl_EcommerceSales[[#This Row],[Total_Cost]]</f>
        <v>1648.1000000000004</v>
      </c>
      <c r="Z4793" s="9">
        <f>IFERROR(#REF!/tbl_EcommerceSales[[#This Row],[Total_Cost]], 0)</f>
        <v>0</v>
      </c>
      <c r="AA4793" t="str">
        <f>TEXT(tbl_EcommerceSales[[#This Row],[Order_Date]],"mmm")</f>
        <v>Jun</v>
      </c>
      <c r="AB4793">
        <f>YEAR(tbl_EcommerceSales[[#This Row],[Order_Date]])</f>
        <v>2026</v>
      </c>
      <c r="AC4793" t="str">
        <f>IF(tbl_EcommerceSales[[#This Row],[Age]]&lt;18,"Under 18",IF(tbl_EcommerceSales[[#This Row],[Age]]&lt;=25,"18-25",IF(tbl_EcommerceSales[[#This Row],[Age]]&lt;=35,"26-35",IF(tbl_EcommerceSales[[#This Row],[Age]]&lt;=45,"36-45",IF(tbl_EcommerceSales[[#This Row],[Age]]&lt;=55,"46-55","56+")))))</f>
        <v>26-35</v>
      </c>
    </row>
    <row r="4794" spans="1:29" x14ac:dyDescent="0.35">
      <c r="A4794" t="s">
        <v>6954</v>
      </c>
      <c r="B4794" s="7">
        <v>46179</v>
      </c>
      <c r="C4794" t="s">
        <v>6955</v>
      </c>
      <c r="D4794" t="s">
        <v>269</v>
      </c>
      <c r="E4794" t="s">
        <v>48</v>
      </c>
      <c r="F4794">
        <v>34</v>
      </c>
      <c r="G4794" t="s">
        <v>186</v>
      </c>
      <c r="H4794" t="s">
        <v>72</v>
      </c>
      <c r="I4794" t="s">
        <v>276</v>
      </c>
      <c r="J4794" t="s">
        <v>277</v>
      </c>
      <c r="K4794" t="s">
        <v>30</v>
      </c>
      <c r="L4794" t="s">
        <v>278</v>
      </c>
      <c r="M4794">
        <v>1</v>
      </c>
      <c r="N4794" s="2">
        <v>1599</v>
      </c>
      <c r="O4794" s="3">
        <v>0</v>
      </c>
      <c r="P4794" s="2">
        <v>850</v>
      </c>
      <c r="Q4794" t="s">
        <v>123</v>
      </c>
      <c r="R4794" t="s">
        <v>33</v>
      </c>
      <c r="S4794" t="s">
        <v>34</v>
      </c>
      <c r="T4794" s="4">
        <v>4</v>
      </c>
      <c r="U4794" s="11">
        <f t="shared" si="74"/>
        <v>1599</v>
      </c>
      <c r="V4794" s="11">
        <f>tbl_EcommerceSales[[#This Row],[Gross_Sales]]*tbl_EcommerceSales[[#This Row],[Discount]]</f>
        <v>0</v>
      </c>
      <c r="W4794" s="11">
        <f>tbl_EcommerceSales[[#This Row],[Gross_Sales]]-tbl_EcommerceSales[[#This Row],[Discount_Amount]]</f>
        <v>1599</v>
      </c>
      <c r="X4794" s="11">
        <f>tbl_EcommerceSales[[#This Row],[Quantity]] * _xlfn.XLOOKUP(tbl_EcommerceSales[[#This Row],[Product_ID]], Product_Master!A:A, Product_Master!F:F)</f>
        <v>850</v>
      </c>
      <c r="Y4794" s="11">
        <f>tbl_EcommerceSales[[#This Row],[Net_Revenue]]-tbl_EcommerceSales[[#This Row],[Total_Cost]]</f>
        <v>749</v>
      </c>
      <c r="Z4794" s="9">
        <f>IFERROR(#REF!/tbl_EcommerceSales[[#This Row],[Total_Cost]], 0)</f>
        <v>0</v>
      </c>
      <c r="AA4794" t="str">
        <f>TEXT(tbl_EcommerceSales[[#This Row],[Order_Date]],"mmm")</f>
        <v>Jun</v>
      </c>
      <c r="AB4794">
        <f>YEAR(tbl_EcommerceSales[[#This Row],[Order_Date]])</f>
        <v>2026</v>
      </c>
      <c r="AC4794" t="str">
        <f>IF(tbl_EcommerceSales[[#This Row],[Age]]&lt;18,"Under 18",IF(tbl_EcommerceSales[[#This Row],[Age]]&lt;=25,"18-25",IF(tbl_EcommerceSales[[#This Row],[Age]]&lt;=35,"26-35",IF(tbl_EcommerceSales[[#This Row],[Age]]&lt;=45,"36-45",IF(tbl_EcommerceSales[[#This Row],[Age]]&lt;=55,"46-55","56+")))))</f>
        <v>26-35</v>
      </c>
    </row>
    <row r="4795" spans="1:29" x14ac:dyDescent="0.35">
      <c r="A4795" t="s">
        <v>6956</v>
      </c>
      <c r="B4795" s="7">
        <v>46179</v>
      </c>
      <c r="C4795" t="s">
        <v>752</v>
      </c>
      <c r="D4795" t="s">
        <v>342</v>
      </c>
      <c r="E4795" t="s">
        <v>48</v>
      </c>
      <c r="F4795">
        <v>23</v>
      </c>
      <c r="G4795" t="s">
        <v>155</v>
      </c>
      <c r="H4795" t="s">
        <v>88</v>
      </c>
      <c r="I4795" t="s">
        <v>236</v>
      </c>
      <c r="J4795" t="s">
        <v>237</v>
      </c>
      <c r="K4795" t="s">
        <v>82</v>
      </c>
      <c r="L4795" t="s">
        <v>238</v>
      </c>
      <c r="M4795">
        <v>1</v>
      </c>
      <c r="N4795" s="2">
        <v>899</v>
      </c>
      <c r="O4795" s="3">
        <v>0</v>
      </c>
      <c r="P4795" s="2">
        <v>480</v>
      </c>
      <c r="Q4795" t="s">
        <v>123</v>
      </c>
      <c r="R4795" t="s">
        <v>93</v>
      </c>
      <c r="S4795" t="s">
        <v>34</v>
      </c>
      <c r="T4795" s="4">
        <v>1</v>
      </c>
      <c r="U4795" s="11">
        <f t="shared" si="74"/>
        <v>899</v>
      </c>
      <c r="V4795" s="11">
        <f>tbl_EcommerceSales[[#This Row],[Gross_Sales]]*tbl_EcommerceSales[[#This Row],[Discount]]</f>
        <v>0</v>
      </c>
      <c r="W4795" s="11">
        <f>tbl_EcommerceSales[[#This Row],[Gross_Sales]]-tbl_EcommerceSales[[#This Row],[Discount_Amount]]</f>
        <v>899</v>
      </c>
      <c r="X4795" s="11">
        <f>tbl_EcommerceSales[[#This Row],[Quantity]] * _xlfn.XLOOKUP(tbl_EcommerceSales[[#This Row],[Product_ID]], Product_Master!A:A, Product_Master!F:F)</f>
        <v>480</v>
      </c>
      <c r="Y4795" s="11">
        <f>tbl_EcommerceSales[[#This Row],[Net_Revenue]]-tbl_EcommerceSales[[#This Row],[Total_Cost]]</f>
        <v>419</v>
      </c>
      <c r="Z4795" s="9">
        <f>IFERROR(#REF!/tbl_EcommerceSales[[#This Row],[Total_Cost]], 0)</f>
        <v>0</v>
      </c>
      <c r="AA4795" t="str">
        <f>TEXT(tbl_EcommerceSales[[#This Row],[Order_Date]],"mmm")</f>
        <v>Jun</v>
      </c>
      <c r="AB4795">
        <f>YEAR(tbl_EcommerceSales[[#This Row],[Order_Date]])</f>
        <v>2026</v>
      </c>
      <c r="AC4795" t="str">
        <f>IF(tbl_EcommerceSales[[#This Row],[Age]]&lt;18,"Under 18",IF(tbl_EcommerceSales[[#This Row],[Age]]&lt;=25,"18-25",IF(tbl_EcommerceSales[[#This Row],[Age]]&lt;=35,"26-35",IF(tbl_EcommerceSales[[#This Row],[Age]]&lt;=45,"36-45",IF(tbl_EcommerceSales[[#This Row],[Age]]&lt;=55,"46-55","56+")))))</f>
        <v>18-25</v>
      </c>
    </row>
    <row r="4796" spans="1:29" x14ac:dyDescent="0.35">
      <c r="A4796" t="s">
        <v>6957</v>
      </c>
      <c r="B4796" s="7">
        <v>46179</v>
      </c>
      <c r="C4796" t="s">
        <v>4000</v>
      </c>
      <c r="D4796" t="s">
        <v>342</v>
      </c>
      <c r="E4796" t="s">
        <v>25</v>
      </c>
      <c r="F4796">
        <v>29</v>
      </c>
      <c r="G4796" t="s">
        <v>107</v>
      </c>
      <c r="H4796" t="s">
        <v>39</v>
      </c>
      <c r="I4796" t="s">
        <v>160</v>
      </c>
      <c r="J4796" t="s">
        <v>161</v>
      </c>
      <c r="K4796" t="s">
        <v>91</v>
      </c>
      <c r="L4796" t="s">
        <v>133</v>
      </c>
      <c r="M4796">
        <v>1</v>
      </c>
      <c r="N4796" s="2">
        <v>1099</v>
      </c>
      <c r="O4796" s="3">
        <v>0</v>
      </c>
      <c r="P4796" s="2">
        <v>520</v>
      </c>
      <c r="Q4796" t="s">
        <v>44</v>
      </c>
      <c r="R4796" t="s">
        <v>33</v>
      </c>
      <c r="S4796" t="s">
        <v>34</v>
      </c>
      <c r="T4796" s="4">
        <v>5</v>
      </c>
      <c r="U4796" s="11">
        <f t="shared" si="74"/>
        <v>1099</v>
      </c>
      <c r="V4796" s="11">
        <f>tbl_EcommerceSales[[#This Row],[Gross_Sales]]*tbl_EcommerceSales[[#This Row],[Discount]]</f>
        <v>0</v>
      </c>
      <c r="W4796" s="11">
        <f>tbl_EcommerceSales[[#This Row],[Gross_Sales]]-tbl_EcommerceSales[[#This Row],[Discount_Amount]]</f>
        <v>1099</v>
      </c>
      <c r="X4796" s="11">
        <f>tbl_EcommerceSales[[#This Row],[Quantity]] * _xlfn.XLOOKUP(tbl_EcommerceSales[[#This Row],[Product_ID]], Product_Master!A:A, Product_Master!F:F)</f>
        <v>520</v>
      </c>
      <c r="Y4796" s="11">
        <f>tbl_EcommerceSales[[#This Row],[Net_Revenue]]-tbl_EcommerceSales[[#This Row],[Total_Cost]]</f>
        <v>579</v>
      </c>
      <c r="Z4796" s="9">
        <f>IFERROR(#REF!/tbl_EcommerceSales[[#This Row],[Total_Cost]], 0)</f>
        <v>0</v>
      </c>
      <c r="AA4796" t="str">
        <f>TEXT(tbl_EcommerceSales[[#This Row],[Order_Date]],"mmm")</f>
        <v>Jun</v>
      </c>
      <c r="AB4796">
        <f>YEAR(tbl_EcommerceSales[[#This Row],[Order_Date]])</f>
        <v>2026</v>
      </c>
      <c r="AC4796" t="str">
        <f>IF(tbl_EcommerceSales[[#This Row],[Age]]&lt;18,"Under 18",IF(tbl_EcommerceSales[[#This Row],[Age]]&lt;=25,"18-25",IF(tbl_EcommerceSales[[#This Row],[Age]]&lt;=35,"26-35",IF(tbl_EcommerceSales[[#This Row],[Age]]&lt;=45,"36-45",IF(tbl_EcommerceSales[[#This Row],[Age]]&lt;=55,"46-55","56+")))))</f>
        <v>26-35</v>
      </c>
    </row>
    <row r="4797" spans="1:29" x14ac:dyDescent="0.35">
      <c r="A4797" t="s">
        <v>6958</v>
      </c>
      <c r="B4797" s="7">
        <v>46180</v>
      </c>
      <c r="C4797" t="s">
        <v>1073</v>
      </c>
      <c r="D4797" t="s">
        <v>251</v>
      </c>
      <c r="E4797" t="s">
        <v>48</v>
      </c>
      <c r="F4797">
        <v>41</v>
      </c>
      <c r="G4797" t="s">
        <v>211</v>
      </c>
      <c r="H4797" t="s">
        <v>72</v>
      </c>
      <c r="I4797" t="s">
        <v>80</v>
      </c>
      <c r="J4797" t="s">
        <v>81</v>
      </c>
      <c r="K4797" t="s">
        <v>82</v>
      </c>
      <c r="L4797" t="s">
        <v>83</v>
      </c>
      <c r="M4797">
        <v>4</v>
      </c>
      <c r="N4797" s="2">
        <v>2499</v>
      </c>
      <c r="O4797" s="3">
        <v>0.1</v>
      </c>
      <c r="P4797" s="2">
        <v>6200</v>
      </c>
      <c r="Q4797" t="s">
        <v>76</v>
      </c>
      <c r="R4797" t="s">
        <v>33</v>
      </c>
      <c r="S4797" t="s">
        <v>34</v>
      </c>
      <c r="T4797" s="4">
        <v>5</v>
      </c>
      <c r="U4797" s="11">
        <f t="shared" si="74"/>
        <v>9996</v>
      </c>
      <c r="V4797" s="11">
        <f>tbl_EcommerceSales[[#This Row],[Gross_Sales]]*tbl_EcommerceSales[[#This Row],[Discount]]</f>
        <v>999.6</v>
      </c>
      <c r="W4797" s="11">
        <f>tbl_EcommerceSales[[#This Row],[Gross_Sales]]-tbl_EcommerceSales[[#This Row],[Discount_Amount]]</f>
        <v>8996.4</v>
      </c>
      <c r="X4797" s="11">
        <f>tbl_EcommerceSales[[#This Row],[Quantity]] * _xlfn.XLOOKUP(tbl_EcommerceSales[[#This Row],[Product_ID]], Product_Master!A:A, Product_Master!F:F)</f>
        <v>6200</v>
      </c>
      <c r="Y4797" s="11">
        <f>tbl_EcommerceSales[[#This Row],[Net_Revenue]]-tbl_EcommerceSales[[#This Row],[Total_Cost]]</f>
        <v>2796.3999999999996</v>
      </c>
      <c r="Z4797" s="9">
        <f>IFERROR(#REF!/tbl_EcommerceSales[[#This Row],[Total_Cost]], 0)</f>
        <v>0</v>
      </c>
      <c r="AA4797" t="str">
        <f>TEXT(tbl_EcommerceSales[[#This Row],[Order_Date]],"mmm")</f>
        <v>Jun</v>
      </c>
      <c r="AB4797">
        <f>YEAR(tbl_EcommerceSales[[#This Row],[Order_Date]])</f>
        <v>2026</v>
      </c>
      <c r="AC4797" t="str">
        <f>IF(tbl_EcommerceSales[[#This Row],[Age]]&lt;18,"Under 18",IF(tbl_EcommerceSales[[#This Row],[Age]]&lt;=25,"18-25",IF(tbl_EcommerceSales[[#This Row],[Age]]&lt;=35,"26-35",IF(tbl_EcommerceSales[[#This Row],[Age]]&lt;=45,"36-45",IF(tbl_EcommerceSales[[#This Row],[Age]]&lt;=55,"46-55","56+")))))</f>
        <v>36-45</v>
      </c>
    </row>
    <row r="4798" spans="1:29" x14ac:dyDescent="0.35">
      <c r="A4798" t="s">
        <v>6959</v>
      </c>
      <c r="B4798" s="7">
        <v>46180</v>
      </c>
      <c r="C4798" t="s">
        <v>2022</v>
      </c>
      <c r="D4798" t="s">
        <v>254</v>
      </c>
      <c r="E4798" t="s">
        <v>25</v>
      </c>
      <c r="F4798">
        <v>35</v>
      </c>
      <c r="G4798" t="s">
        <v>99</v>
      </c>
      <c r="H4798" t="s">
        <v>88</v>
      </c>
      <c r="I4798" t="s">
        <v>126</v>
      </c>
      <c r="J4798" t="s">
        <v>127</v>
      </c>
      <c r="K4798" t="s">
        <v>82</v>
      </c>
      <c r="L4798" t="s">
        <v>83</v>
      </c>
      <c r="M4798">
        <v>1</v>
      </c>
      <c r="N4798" s="2">
        <v>1899</v>
      </c>
      <c r="O4798" s="3">
        <v>0.2</v>
      </c>
      <c r="P4798" s="2">
        <v>1120</v>
      </c>
      <c r="Q4798" t="s">
        <v>123</v>
      </c>
      <c r="R4798" t="s">
        <v>33</v>
      </c>
      <c r="S4798" t="s">
        <v>34</v>
      </c>
      <c r="T4798" s="4">
        <v>2</v>
      </c>
      <c r="U4798" s="11">
        <f t="shared" si="74"/>
        <v>1899</v>
      </c>
      <c r="V4798" s="11">
        <f>tbl_EcommerceSales[[#This Row],[Gross_Sales]]*tbl_EcommerceSales[[#This Row],[Discount]]</f>
        <v>379.8</v>
      </c>
      <c r="W4798" s="11">
        <f>tbl_EcommerceSales[[#This Row],[Gross_Sales]]-tbl_EcommerceSales[[#This Row],[Discount_Amount]]</f>
        <v>1519.2</v>
      </c>
      <c r="X4798" s="11">
        <f>tbl_EcommerceSales[[#This Row],[Quantity]] * _xlfn.XLOOKUP(tbl_EcommerceSales[[#This Row],[Product_ID]], Product_Master!A:A, Product_Master!F:F)</f>
        <v>1120</v>
      </c>
      <c r="Y4798" s="11">
        <f>tbl_EcommerceSales[[#This Row],[Net_Revenue]]-tbl_EcommerceSales[[#This Row],[Total_Cost]]</f>
        <v>399.20000000000005</v>
      </c>
      <c r="Z4798" s="9">
        <f>IFERROR(#REF!/tbl_EcommerceSales[[#This Row],[Total_Cost]], 0)</f>
        <v>0</v>
      </c>
      <c r="AA4798" t="str">
        <f>TEXT(tbl_EcommerceSales[[#This Row],[Order_Date]],"mmm")</f>
        <v>Jun</v>
      </c>
      <c r="AB4798">
        <f>YEAR(tbl_EcommerceSales[[#This Row],[Order_Date]])</f>
        <v>2026</v>
      </c>
      <c r="AC4798" t="str">
        <f>IF(tbl_EcommerceSales[[#This Row],[Age]]&lt;18,"Under 18",IF(tbl_EcommerceSales[[#This Row],[Age]]&lt;=25,"18-25",IF(tbl_EcommerceSales[[#This Row],[Age]]&lt;=35,"26-35",IF(tbl_EcommerceSales[[#This Row],[Age]]&lt;=45,"36-45",IF(tbl_EcommerceSales[[#This Row],[Age]]&lt;=55,"46-55","56+")))))</f>
        <v>26-35</v>
      </c>
    </row>
    <row r="4799" spans="1:29" x14ac:dyDescent="0.35">
      <c r="A4799" t="s">
        <v>6960</v>
      </c>
      <c r="B4799" s="7">
        <v>46180</v>
      </c>
      <c r="C4799" t="s">
        <v>3335</v>
      </c>
      <c r="D4799" t="s">
        <v>312</v>
      </c>
      <c r="E4799" t="s">
        <v>25</v>
      </c>
      <c r="F4799">
        <v>36</v>
      </c>
      <c r="G4799" t="s">
        <v>87</v>
      </c>
      <c r="H4799" t="s">
        <v>88</v>
      </c>
      <c r="I4799" t="s">
        <v>28</v>
      </c>
      <c r="J4799" t="s">
        <v>29</v>
      </c>
      <c r="K4799" t="s">
        <v>30</v>
      </c>
      <c r="L4799" t="s">
        <v>31</v>
      </c>
      <c r="M4799">
        <v>4</v>
      </c>
      <c r="N4799" s="2">
        <v>5999</v>
      </c>
      <c r="O4799" s="3">
        <v>0.2</v>
      </c>
      <c r="P4799" s="2">
        <v>15600</v>
      </c>
      <c r="Q4799" t="s">
        <v>32</v>
      </c>
      <c r="R4799" t="s">
        <v>33</v>
      </c>
      <c r="S4799" t="s">
        <v>34</v>
      </c>
      <c r="T4799" s="4">
        <v>4</v>
      </c>
      <c r="U4799" s="11">
        <f t="shared" si="74"/>
        <v>23996</v>
      </c>
      <c r="V4799" s="11">
        <f>tbl_EcommerceSales[[#This Row],[Gross_Sales]]*tbl_EcommerceSales[[#This Row],[Discount]]</f>
        <v>4799.2</v>
      </c>
      <c r="W4799" s="11">
        <f>tbl_EcommerceSales[[#This Row],[Gross_Sales]]-tbl_EcommerceSales[[#This Row],[Discount_Amount]]</f>
        <v>19196.8</v>
      </c>
      <c r="X4799" s="11">
        <f>tbl_EcommerceSales[[#This Row],[Quantity]] * _xlfn.XLOOKUP(tbl_EcommerceSales[[#This Row],[Product_ID]], Product_Master!A:A, Product_Master!F:F)</f>
        <v>15600</v>
      </c>
      <c r="Y4799" s="11">
        <f>tbl_EcommerceSales[[#This Row],[Net_Revenue]]-tbl_EcommerceSales[[#This Row],[Total_Cost]]</f>
        <v>3596.7999999999993</v>
      </c>
      <c r="Z4799" s="9">
        <f>IFERROR(#REF!/tbl_EcommerceSales[[#This Row],[Total_Cost]], 0)</f>
        <v>0</v>
      </c>
      <c r="AA4799" t="str">
        <f>TEXT(tbl_EcommerceSales[[#This Row],[Order_Date]],"mmm")</f>
        <v>Jun</v>
      </c>
      <c r="AB4799">
        <f>YEAR(tbl_EcommerceSales[[#This Row],[Order_Date]])</f>
        <v>2026</v>
      </c>
      <c r="AC4799" t="str">
        <f>IF(tbl_EcommerceSales[[#This Row],[Age]]&lt;18,"Under 18",IF(tbl_EcommerceSales[[#This Row],[Age]]&lt;=25,"18-25",IF(tbl_EcommerceSales[[#This Row],[Age]]&lt;=35,"26-35",IF(tbl_EcommerceSales[[#This Row],[Age]]&lt;=45,"36-45",IF(tbl_EcommerceSales[[#This Row],[Age]]&lt;=55,"46-55","56+")))))</f>
        <v>36-45</v>
      </c>
    </row>
    <row r="4800" spans="1:29" x14ac:dyDescent="0.35">
      <c r="A4800" t="s">
        <v>6961</v>
      </c>
      <c r="B4800" s="7">
        <v>46180</v>
      </c>
      <c r="C4800" t="s">
        <v>1259</v>
      </c>
      <c r="D4800" t="s">
        <v>251</v>
      </c>
      <c r="E4800" t="s">
        <v>48</v>
      </c>
      <c r="F4800">
        <v>38</v>
      </c>
      <c r="G4800" t="s">
        <v>38</v>
      </c>
      <c r="H4800" t="s">
        <v>39</v>
      </c>
      <c r="I4800" t="s">
        <v>67</v>
      </c>
      <c r="J4800" t="s">
        <v>68</v>
      </c>
      <c r="K4800" t="s">
        <v>42</v>
      </c>
      <c r="L4800" t="s">
        <v>43</v>
      </c>
      <c r="M4800">
        <v>1</v>
      </c>
      <c r="N4800" s="2">
        <v>799</v>
      </c>
      <c r="O4800" s="3">
        <v>0.25</v>
      </c>
      <c r="P4800" s="2">
        <v>360</v>
      </c>
      <c r="Q4800" t="s">
        <v>319</v>
      </c>
      <c r="R4800" t="s">
        <v>33</v>
      </c>
      <c r="S4800" t="s">
        <v>34</v>
      </c>
      <c r="T4800" s="4">
        <v>3</v>
      </c>
      <c r="U4800" s="11">
        <f t="shared" si="74"/>
        <v>799</v>
      </c>
      <c r="V4800" s="11">
        <f>tbl_EcommerceSales[[#This Row],[Gross_Sales]]*tbl_EcommerceSales[[#This Row],[Discount]]</f>
        <v>199.75</v>
      </c>
      <c r="W4800" s="11">
        <f>tbl_EcommerceSales[[#This Row],[Gross_Sales]]-tbl_EcommerceSales[[#This Row],[Discount_Amount]]</f>
        <v>599.25</v>
      </c>
      <c r="X4800" s="11">
        <f>tbl_EcommerceSales[[#This Row],[Quantity]] * _xlfn.XLOOKUP(tbl_EcommerceSales[[#This Row],[Product_ID]], Product_Master!A:A, Product_Master!F:F)</f>
        <v>360</v>
      </c>
      <c r="Y4800" s="11">
        <f>tbl_EcommerceSales[[#This Row],[Net_Revenue]]-tbl_EcommerceSales[[#This Row],[Total_Cost]]</f>
        <v>239.25</v>
      </c>
      <c r="Z4800" s="9">
        <f>IFERROR(#REF!/tbl_EcommerceSales[[#This Row],[Total_Cost]], 0)</f>
        <v>0</v>
      </c>
      <c r="AA4800" t="str">
        <f>TEXT(tbl_EcommerceSales[[#This Row],[Order_Date]],"mmm")</f>
        <v>Jun</v>
      </c>
      <c r="AB4800">
        <f>YEAR(tbl_EcommerceSales[[#This Row],[Order_Date]])</f>
        <v>2026</v>
      </c>
      <c r="AC4800" t="str">
        <f>IF(tbl_EcommerceSales[[#This Row],[Age]]&lt;18,"Under 18",IF(tbl_EcommerceSales[[#This Row],[Age]]&lt;=25,"18-25",IF(tbl_EcommerceSales[[#This Row],[Age]]&lt;=35,"26-35",IF(tbl_EcommerceSales[[#This Row],[Age]]&lt;=45,"36-45",IF(tbl_EcommerceSales[[#This Row],[Age]]&lt;=55,"46-55","56+")))))</f>
        <v>36-45</v>
      </c>
    </row>
    <row r="4801" spans="1:29" x14ac:dyDescent="0.35">
      <c r="A4801" t="s">
        <v>6962</v>
      </c>
      <c r="B4801" s="7">
        <v>46180</v>
      </c>
      <c r="C4801" t="s">
        <v>4402</v>
      </c>
      <c r="D4801" t="s">
        <v>251</v>
      </c>
      <c r="E4801" t="s">
        <v>48</v>
      </c>
      <c r="F4801">
        <v>29</v>
      </c>
      <c r="G4801" t="s">
        <v>192</v>
      </c>
      <c r="H4801" t="s">
        <v>27</v>
      </c>
      <c r="I4801" t="s">
        <v>131</v>
      </c>
      <c r="J4801" t="s">
        <v>132</v>
      </c>
      <c r="K4801" t="s">
        <v>91</v>
      </c>
      <c r="L4801" t="s">
        <v>133</v>
      </c>
      <c r="M4801">
        <v>1</v>
      </c>
      <c r="N4801" s="2">
        <v>1299</v>
      </c>
      <c r="O4801" s="3">
        <v>0.1</v>
      </c>
      <c r="P4801" s="2">
        <v>610</v>
      </c>
      <c r="Q4801" t="s">
        <v>32</v>
      </c>
      <c r="R4801" t="s">
        <v>33</v>
      </c>
      <c r="S4801" t="s">
        <v>34</v>
      </c>
      <c r="T4801" s="4">
        <v>3</v>
      </c>
      <c r="U4801" s="11">
        <f t="shared" si="74"/>
        <v>1299</v>
      </c>
      <c r="V4801" s="11">
        <f>tbl_EcommerceSales[[#This Row],[Gross_Sales]]*tbl_EcommerceSales[[#This Row],[Discount]]</f>
        <v>129.9</v>
      </c>
      <c r="W4801" s="11">
        <f>tbl_EcommerceSales[[#This Row],[Gross_Sales]]-tbl_EcommerceSales[[#This Row],[Discount_Amount]]</f>
        <v>1169.0999999999999</v>
      </c>
      <c r="X4801" s="11">
        <f>tbl_EcommerceSales[[#This Row],[Quantity]] * _xlfn.XLOOKUP(tbl_EcommerceSales[[#This Row],[Product_ID]], Product_Master!A:A, Product_Master!F:F)</f>
        <v>610</v>
      </c>
      <c r="Y4801" s="11">
        <f>tbl_EcommerceSales[[#This Row],[Net_Revenue]]-tbl_EcommerceSales[[#This Row],[Total_Cost]]</f>
        <v>559.09999999999991</v>
      </c>
      <c r="Z4801" s="9">
        <f>IFERROR(#REF!/tbl_EcommerceSales[[#This Row],[Total_Cost]], 0)</f>
        <v>0</v>
      </c>
      <c r="AA4801" t="str">
        <f>TEXT(tbl_EcommerceSales[[#This Row],[Order_Date]],"mmm")</f>
        <v>Jun</v>
      </c>
      <c r="AB4801">
        <f>YEAR(tbl_EcommerceSales[[#This Row],[Order_Date]])</f>
        <v>2026</v>
      </c>
      <c r="AC4801" t="str">
        <f>IF(tbl_EcommerceSales[[#This Row],[Age]]&lt;18,"Under 18",IF(tbl_EcommerceSales[[#This Row],[Age]]&lt;=25,"18-25",IF(tbl_EcommerceSales[[#This Row],[Age]]&lt;=35,"26-35",IF(tbl_EcommerceSales[[#This Row],[Age]]&lt;=45,"36-45",IF(tbl_EcommerceSales[[#This Row],[Age]]&lt;=55,"46-55","56+")))))</f>
        <v>26-35</v>
      </c>
    </row>
    <row r="4802" spans="1:29" x14ac:dyDescent="0.35">
      <c r="A4802" t="s">
        <v>6963</v>
      </c>
      <c r="B4802" s="7">
        <v>46180</v>
      </c>
      <c r="C4802" t="s">
        <v>2784</v>
      </c>
      <c r="D4802" t="s">
        <v>159</v>
      </c>
      <c r="E4802" t="s">
        <v>25</v>
      </c>
      <c r="F4802">
        <v>41</v>
      </c>
      <c r="G4802" t="s">
        <v>99</v>
      </c>
      <c r="H4802" t="s">
        <v>88</v>
      </c>
      <c r="I4802" t="s">
        <v>236</v>
      </c>
      <c r="J4802" t="s">
        <v>237</v>
      </c>
      <c r="K4802" t="s">
        <v>82</v>
      </c>
      <c r="L4802" t="s">
        <v>238</v>
      </c>
      <c r="M4802">
        <v>3</v>
      </c>
      <c r="N4802" s="2">
        <v>899</v>
      </c>
      <c r="O4802" s="3">
        <v>0.1</v>
      </c>
      <c r="P4802" s="2">
        <v>1440</v>
      </c>
      <c r="Q4802" t="s">
        <v>76</v>
      </c>
      <c r="R4802" t="s">
        <v>33</v>
      </c>
      <c r="S4802" t="s">
        <v>34</v>
      </c>
      <c r="T4802" s="4">
        <v>4</v>
      </c>
      <c r="U4802" s="11">
        <f t="shared" ref="U4802:U4865" si="75">M4802*N4802</f>
        <v>2697</v>
      </c>
      <c r="V4802" s="11">
        <f>tbl_EcommerceSales[[#This Row],[Gross_Sales]]*tbl_EcommerceSales[[#This Row],[Discount]]</f>
        <v>269.7</v>
      </c>
      <c r="W4802" s="11">
        <f>tbl_EcommerceSales[[#This Row],[Gross_Sales]]-tbl_EcommerceSales[[#This Row],[Discount_Amount]]</f>
        <v>2427.3000000000002</v>
      </c>
      <c r="X4802" s="11">
        <f>tbl_EcommerceSales[[#This Row],[Quantity]] * _xlfn.XLOOKUP(tbl_EcommerceSales[[#This Row],[Product_ID]], Product_Master!A:A, Product_Master!F:F)</f>
        <v>1440</v>
      </c>
      <c r="Y4802" s="11">
        <f>tbl_EcommerceSales[[#This Row],[Net_Revenue]]-tbl_EcommerceSales[[#This Row],[Total_Cost]]</f>
        <v>987.30000000000018</v>
      </c>
      <c r="Z4802" s="9">
        <f>IFERROR(#REF!/tbl_EcommerceSales[[#This Row],[Total_Cost]], 0)</f>
        <v>0</v>
      </c>
      <c r="AA4802" t="str">
        <f>TEXT(tbl_EcommerceSales[[#This Row],[Order_Date]],"mmm")</f>
        <v>Jun</v>
      </c>
      <c r="AB4802">
        <f>YEAR(tbl_EcommerceSales[[#This Row],[Order_Date]])</f>
        <v>2026</v>
      </c>
      <c r="AC4802" t="str">
        <f>IF(tbl_EcommerceSales[[#This Row],[Age]]&lt;18,"Under 18",IF(tbl_EcommerceSales[[#This Row],[Age]]&lt;=25,"18-25",IF(tbl_EcommerceSales[[#This Row],[Age]]&lt;=35,"26-35",IF(tbl_EcommerceSales[[#This Row],[Age]]&lt;=45,"36-45",IF(tbl_EcommerceSales[[#This Row],[Age]]&lt;=55,"46-55","56+")))))</f>
        <v>36-45</v>
      </c>
    </row>
    <row r="4803" spans="1:29" x14ac:dyDescent="0.35">
      <c r="A4803" t="s">
        <v>6964</v>
      </c>
      <c r="B4803" s="7">
        <v>46180</v>
      </c>
      <c r="C4803" t="s">
        <v>4219</v>
      </c>
      <c r="D4803" t="s">
        <v>47</v>
      </c>
      <c r="E4803" t="s">
        <v>25</v>
      </c>
      <c r="F4803">
        <v>37</v>
      </c>
      <c r="G4803" t="s">
        <v>289</v>
      </c>
      <c r="H4803" t="s">
        <v>88</v>
      </c>
      <c r="I4803" t="s">
        <v>294</v>
      </c>
      <c r="J4803" t="s">
        <v>295</v>
      </c>
      <c r="K4803" t="s">
        <v>91</v>
      </c>
      <c r="L4803" t="s">
        <v>296</v>
      </c>
      <c r="M4803">
        <v>1</v>
      </c>
      <c r="N4803" s="2">
        <v>699</v>
      </c>
      <c r="O4803" s="3">
        <v>0.05</v>
      </c>
      <c r="P4803" s="2">
        <v>300</v>
      </c>
      <c r="Q4803" t="s">
        <v>32</v>
      </c>
      <c r="R4803" t="s">
        <v>93</v>
      </c>
      <c r="S4803" t="s">
        <v>34</v>
      </c>
      <c r="T4803" s="4">
        <v>5</v>
      </c>
      <c r="U4803" s="11">
        <f t="shared" si="75"/>
        <v>699</v>
      </c>
      <c r="V4803" s="11">
        <f>tbl_EcommerceSales[[#This Row],[Gross_Sales]]*tbl_EcommerceSales[[#This Row],[Discount]]</f>
        <v>34.950000000000003</v>
      </c>
      <c r="W4803" s="11">
        <f>tbl_EcommerceSales[[#This Row],[Gross_Sales]]-tbl_EcommerceSales[[#This Row],[Discount_Amount]]</f>
        <v>664.05</v>
      </c>
      <c r="X4803" s="11">
        <f>tbl_EcommerceSales[[#This Row],[Quantity]] * _xlfn.XLOOKUP(tbl_EcommerceSales[[#This Row],[Product_ID]], Product_Master!A:A, Product_Master!F:F)</f>
        <v>300</v>
      </c>
      <c r="Y4803" s="11">
        <f>tbl_EcommerceSales[[#This Row],[Net_Revenue]]-tbl_EcommerceSales[[#This Row],[Total_Cost]]</f>
        <v>364.04999999999995</v>
      </c>
      <c r="Z4803" s="9">
        <f>IFERROR(#REF!/tbl_EcommerceSales[[#This Row],[Total_Cost]], 0)</f>
        <v>0</v>
      </c>
      <c r="AA4803" t="str">
        <f>TEXT(tbl_EcommerceSales[[#This Row],[Order_Date]],"mmm")</f>
        <v>Jun</v>
      </c>
      <c r="AB4803">
        <f>YEAR(tbl_EcommerceSales[[#This Row],[Order_Date]])</f>
        <v>2026</v>
      </c>
      <c r="AC4803" t="str">
        <f>IF(tbl_EcommerceSales[[#This Row],[Age]]&lt;18,"Under 18",IF(tbl_EcommerceSales[[#This Row],[Age]]&lt;=25,"18-25",IF(tbl_EcommerceSales[[#This Row],[Age]]&lt;=35,"26-35",IF(tbl_EcommerceSales[[#This Row],[Age]]&lt;=45,"36-45",IF(tbl_EcommerceSales[[#This Row],[Age]]&lt;=55,"46-55","56+")))))</f>
        <v>36-45</v>
      </c>
    </row>
    <row r="4804" spans="1:29" x14ac:dyDescent="0.35">
      <c r="A4804" t="s">
        <v>6965</v>
      </c>
      <c r="B4804" s="7">
        <v>46180</v>
      </c>
      <c r="C4804" t="s">
        <v>2587</v>
      </c>
      <c r="D4804" t="s">
        <v>181</v>
      </c>
      <c r="E4804" t="s">
        <v>48</v>
      </c>
      <c r="F4804">
        <v>35</v>
      </c>
      <c r="G4804" t="s">
        <v>38</v>
      </c>
      <c r="H4804" t="s">
        <v>39</v>
      </c>
      <c r="I4804" t="s">
        <v>290</v>
      </c>
      <c r="J4804" t="s">
        <v>291</v>
      </c>
      <c r="K4804" t="s">
        <v>30</v>
      </c>
      <c r="L4804" t="s">
        <v>31</v>
      </c>
      <c r="M4804">
        <v>1</v>
      </c>
      <c r="N4804" s="2">
        <v>3499</v>
      </c>
      <c r="O4804" s="3">
        <v>0.1</v>
      </c>
      <c r="P4804" s="2">
        <v>2250</v>
      </c>
      <c r="Q4804" t="s">
        <v>156</v>
      </c>
      <c r="R4804" t="s">
        <v>33</v>
      </c>
      <c r="S4804" t="s">
        <v>57</v>
      </c>
      <c r="T4804" s="4">
        <v>2</v>
      </c>
      <c r="U4804" s="11">
        <f t="shared" si="75"/>
        <v>3499</v>
      </c>
      <c r="V4804" s="11">
        <f>tbl_EcommerceSales[[#This Row],[Gross_Sales]]*tbl_EcommerceSales[[#This Row],[Discount]]</f>
        <v>349.90000000000003</v>
      </c>
      <c r="W4804" s="11">
        <f>tbl_EcommerceSales[[#This Row],[Gross_Sales]]-tbl_EcommerceSales[[#This Row],[Discount_Amount]]</f>
        <v>3149.1</v>
      </c>
      <c r="X4804" s="11">
        <f>tbl_EcommerceSales[[#This Row],[Quantity]] * _xlfn.XLOOKUP(tbl_EcommerceSales[[#This Row],[Product_ID]], Product_Master!A:A, Product_Master!F:F)</f>
        <v>2250</v>
      </c>
      <c r="Y4804" s="11">
        <f>tbl_EcommerceSales[[#This Row],[Net_Revenue]]-tbl_EcommerceSales[[#This Row],[Total_Cost]]</f>
        <v>899.09999999999991</v>
      </c>
      <c r="Z4804" s="9">
        <f>IFERROR(#REF!/tbl_EcommerceSales[[#This Row],[Total_Cost]], 0)</f>
        <v>0</v>
      </c>
      <c r="AA4804" t="str">
        <f>TEXT(tbl_EcommerceSales[[#This Row],[Order_Date]],"mmm")</f>
        <v>Jun</v>
      </c>
      <c r="AB4804">
        <f>YEAR(tbl_EcommerceSales[[#This Row],[Order_Date]])</f>
        <v>2026</v>
      </c>
      <c r="AC4804" t="str">
        <f>IF(tbl_EcommerceSales[[#This Row],[Age]]&lt;18,"Under 18",IF(tbl_EcommerceSales[[#This Row],[Age]]&lt;=25,"18-25",IF(tbl_EcommerceSales[[#This Row],[Age]]&lt;=35,"26-35",IF(tbl_EcommerceSales[[#This Row],[Age]]&lt;=45,"36-45",IF(tbl_EcommerceSales[[#This Row],[Age]]&lt;=55,"46-55","56+")))))</f>
        <v>26-35</v>
      </c>
    </row>
    <row r="4805" spans="1:29" x14ac:dyDescent="0.35">
      <c r="A4805" t="s">
        <v>6966</v>
      </c>
      <c r="B4805" s="7">
        <v>46180</v>
      </c>
      <c r="C4805" t="s">
        <v>3914</v>
      </c>
      <c r="D4805" t="s">
        <v>205</v>
      </c>
      <c r="E4805" t="s">
        <v>48</v>
      </c>
      <c r="F4805">
        <v>43</v>
      </c>
      <c r="G4805" t="s">
        <v>174</v>
      </c>
      <c r="H4805" t="s">
        <v>39</v>
      </c>
      <c r="I4805" t="s">
        <v>80</v>
      </c>
      <c r="J4805" t="s">
        <v>81</v>
      </c>
      <c r="K4805" t="s">
        <v>82</v>
      </c>
      <c r="L4805" t="s">
        <v>83</v>
      </c>
      <c r="M4805">
        <v>1</v>
      </c>
      <c r="N4805" s="2">
        <v>2499</v>
      </c>
      <c r="O4805" s="3">
        <v>0.2</v>
      </c>
      <c r="P4805" s="2">
        <v>1550</v>
      </c>
      <c r="Q4805" t="s">
        <v>319</v>
      </c>
      <c r="R4805" t="s">
        <v>33</v>
      </c>
      <c r="S4805" t="s">
        <v>57</v>
      </c>
      <c r="T4805" s="4">
        <v>5</v>
      </c>
      <c r="U4805" s="11">
        <f t="shared" si="75"/>
        <v>2499</v>
      </c>
      <c r="V4805" s="11">
        <f>tbl_EcommerceSales[[#This Row],[Gross_Sales]]*tbl_EcommerceSales[[#This Row],[Discount]]</f>
        <v>499.8</v>
      </c>
      <c r="W4805" s="11">
        <f>tbl_EcommerceSales[[#This Row],[Gross_Sales]]-tbl_EcommerceSales[[#This Row],[Discount_Amount]]</f>
        <v>1999.2</v>
      </c>
      <c r="X4805" s="11">
        <f>tbl_EcommerceSales[[#This Row],[Quantity]] * _xlfn.XLOOKUP(tbl_EcommerceSales[[#This Row],[Product_ID]], Product_Master!A:A, Product_Master!F:F)</f>
        <v>1550</v>
      </c>
      <c r="Y4805" s="11">
        <f>tbl_EcommerceSales[[#This Row],[Net_Revenue]]-tbl_EcommerceSales[[#This Row],[Total_Cost]]</f>
        <v>449.20000000000005</v>
      </c>
      <c r="Z4805" s="9">
        <f>IFERROR(#REF!/tbl_EcommerceSales[[#This Row],[Total_Cost]], 0)</f>
        <v>0</v>
      </c>
      <c r="AA4805" t="str">
        <f>TEXT(tbl_EcommerceSales[[#This Row],[Order_Date]],"mmm")</f>
        <v>Jun</v>
      </c>
      <c r="AB4805">
        <f>YEAR(tbl_EcommerceSales[[#This Row],[Order_Date]])</f>
        <v>2026</v>
      </c>
      <c r="AC4805" t="str">
        <f>IF(tbl_EcommerceSales[[#This Row],[Age]]&lt;18,"Under 18",IF(tbl_EcommerceSales[[#This Row],[Age]]&lt;=25,"18-25",IF(tbl_EcommerceSales[[#This Row],[Age]]&lt;=35,"26-35",IF(tbl_EcommerceSales[[#This Row],[Age]]&lt;=45,"36-45",IF(tbl_EcommerceSales[[#This Row],[Age]]&lt;=55,"46-55","56+")))))</f>
        <v>36-45</v>
      </c>
    </row>
    <row r="4806" spans="1:29" x14ac:dyDescent="0.35">
      <c r="A4806" t="s">
        <v>6967</v>
      </c>
      <c r="B4806" s="7">
        <v>46180</v>
      </c>
      <c r="C4806" t="s">
        <v>6968</v>
      </c>
      <c r="D4806" t="s">
        <v>106</v>
      </c>
      <c r="E4806" t="s">
        <v>48</v>
      </c>
      <c r="F4806">
        <v>32</v>
      </c>
      <c r="G4806" t="s">
        <v>38</v>
      </c>
      <c r="H4806" t="s">
        <v>39</v>
      </c>
      <c r="I4806" t="s">
        <v>221</v>
      </c>
      <c r="J4806" t="s">
        <v>222</v>
      </c>
      <c r="K4806" t="s">
        <v>177</v>
      </c>
      <c r="L4806" t="s">
        <v>208</v>
      </c>
      <c r="M4806">
        <v>2</v>
      </c>
      <c r="N4806" s="2">
        <v>1499</v>
      </c>
      <c r="O4806" s="3">
        <v>0.1</v>
      </c>
      <c r="P4806" s="2">
        <v>1600</v>
      </c>
      <c r="Q4806" t="s">
        <v>123</v>
      </c>
      <c r="R4806" t="s">
        <v>33</v>
      </c>
      <c r="S4806" t="s">
        <v>57</v>
      </c>
      <c r="T4806" s="4">
        <v>1</v>
      </c>
      <c r="U4806" s="11">
        <f t="shared" si="75"/>
        <v>2998</v>
      </c>
      <c r="V4806" s="11">
        <f>tbl_EcommerceSales[[#This Row],[Gross_Sales]]*tbl_EcommerceSales[[#This Row],[Discount]]</f>
        <v>299.8</v>
      </c>
      <c r="W4806" s="11">
        <f>tbl_EcommerceSales[[#This Row],[Gross_Sales]]-tbl_EcommerceSales[[#This Row],[Discount_Amount]]</f>
        <v>2698.2</v>
      </c>
      <c r="X4806" s="11">
        <f>tbl_EcommerceSales[[#This Row],[Quantity]] * _xlfn.XLOOKUP(tbl_EcommerceSales[[#This Row],[Product_ID]], Product_Master!A:A, Product_Master!F:F)</f>
        <v>1600</v>
      </c>
      <c r="Y4806" s="11">
        <f>tbl_EcommerceSales[[#This Row],[Net_Revenue]]-tbl_EcommerceSales[[#This Row],[Total_Cost]]</f>
        <v>1098.1999999999998</v>
      </c>
      <c r="Z4806" s="9">
        <f>IFERROR(#REF!/tbl_EcommerceSales[[#This Row],[Total_Cost]], 0)</f>
        <v>0</v>
      </c>
      <c r="AA4806" t="str">
        <f>TEXT(tbl_EcommerceSales[[#This Row],[Order_Date]],"mmm")</f>
        <v>Jun</v>
      </c>
      <c r="AB4806">
        <f>YEAR(tbl_EcommerceSales[[#This Row],[Order_Date]])</f>
        <v>2026</v>
      </c>
      <c r="AC4806" t="str">
        <f>IF(tbl_EcommerceSales[[#This Row],[Age]]&lt;18,"Under 18",IF(tbl_EcommerceSales[[#This Row],[Age]]&lt;=25,"18-25",IF(tbl_EcommerceSales[[#This Row],[Age]]&lt;=35,"26-35",IF(tbl_EcommerceSales[[#This Row],[Age]]&lt;=45,"36-45",IF(tbl_EcommerceSales[[#This Row],[Age]]&lt;=55,"46-55","56+")))))</f>
        <v>26-35</v>
      </c>
    </row>
    <row r="4807" spans="1:29" x14ac:dyDescent="0.35">
      <c r="A4807" t="s">
        <v>6969</v>
      </c>
      <c r="B4807" s="7">
        <v>46181</v>
      </c>
      <c r="C4807" t="s">
        <v>3359</v>
      </c>
      <c r="D4807" t="s">
        <v>269</v>
      </c>
      <c r="E4807" t="s">
        <v>25</v>
      </c>
      <c r="F4807">
        <v>18</v>
      </c>
      <c r="G4807" t="s">
        <v>52</v>
      </c>
      <c r="H4807" t="s">
        <v>27</v>
      </c>
      <c r="I4807" t="s">
        <v>62</v>
      </c>
      <c r="J4807" t="s">
        <v>63</v>
      </c>
      <c r="K4807" t="s">
        <v>42</v>
      </c>
      <c r="L4807" t="s">
        <v>43</v>
      </c>
      <c r="M4807">
        <v>1</v>
      </c>
      <c r="N4807" s="2">
        <v>499</v>
      </c>
      <c r="O4807" s="3">
        <v>0.1</v>
      </c>
      <c r="P4807" s="2">
        <v>220</v>
      </c>
      <c r="Q4807" t="s">
        <v>32</v>
      </c>
      <c r="R4807" t="s">
        <v>162</v>
      </c>
      <c r="S4807" t="s">
        <v>57</v>
      </c>
      <c r="T4807" s="4"/>
      <c r="U4807" s="11">
        <f t="shared" si="75"/>
        <v>499</v>
      </c>
      <c r="V4807" s="11">
        <f>tbl_EcommerceSales[[#This Row],[Gross_Sales]]*tbl_EcommerceSales[[#This Row],[Discount]]</f>
        <v>49.900000000000006</v>
      </c>
      <c r="W4807" s="11">
        <f>tbl_EcommerceSales[[#This Row],[Gross_Sales]]-tbl_EcommerceSales[[#This Row],[Discount_Amount]]</f>
        <v>449.1</v>
      </c>
      <c r="X4807" s="11">
        <f>tbl_EcommerceSales[[#This Row],[Quantity]] * _xlfn.XLOOKUP(tbl_EcommerceSales[[#This Row],[Product_ID]], Product_Master!A:A, Product_Master!F:F)</f>
        <v>220</v>
      </c>
      <c r="Y4807" s="11">
        <f>tbl_EcommerceSales[[#This Row],[Net_Revenue]]-tbl_EcommerceSales[[#This Row],[Total_Cost]]</f>
        <v>229.10000000000002</v>
      </c>
      <c r="Z4807" s="9">
        <f>IFERROR(#REF!/tbl_EcommerceSales[[#This Row],[Total_Cost]], 0)</f>
        <v>0</v>
      </c>
      <c r="AA4807" t="str">
        <f>TEXT(tbl_EcommerceSales[[#This Row],[Order_Date]],"mmm")</f>
        <v>Jun</v>
      </c>
      <c r="AB4807">
        <f>YEAR(tbl_EcommerceSales[[#This Row],[Order_Date]])</f>
        <v>2026</v>
      </c>
      <c r="AC4807" t="str">
        <f>IF(tbl_EcommerceSales[[#This Row],[Age]]&lt;18,"Under 18",IF(tbl_EcommerceSales[[#This Row],[Age]]&lt;=25,"18-25",IF(tbl_EcommerceSales[[#This Row],[Age]]&lt;=35,"26-35",IF(tbl_EcommerceSales[[#This Row],[Age]]&lt;=45,"36-45",IF(tbl_EcommerceSales[[#This Row],[Age]]&lt;=55,"46-55","56+")))))</f>
        <v>18-25</v>
      </c>
    </row>
    <row r="4808" spans="1:29" x14ac:dyDescent="0.35">
      <c r="A4808" t="s">
        <v>6970</v>
      </c>
      <c r="B4808" s="7">
        <v>46181</v>
      </c>
      <c r="C4808" t="s">
        <v>521</v>
      </c>
      <c r="D4808" t="s">
        <v>251</v>
      </c>
      <c r="E4808" t="s">
        <v>48</v>
      </c>
      <c r="F4808">
        <v>31</v>
      </c>
      <c r="G4808" t="s">
        <v>52</v>
      </c>
      <c r="H4808" t="s">
        <v>27</v>
      </c>
      <c r="I4808" t="s">
        <v>80</v>
      </c>
      <c r="J4808" t="s">
        <v>81</v>
      </c>
      <c r="K4808" t="s">
        <v>82</v>
      </c>
      <c r="L4808" t="s">
        <v>83</v>
      </c>
      <c r="M4808">
        <v>1</v>
      </c>
      <c r="N4808" s="2">
        <v>2499</v>
      </c>
      <c r="O4808" s="3">
        <v>0</v>
      </c>
      <c r="P4808" s="2">
        <v>1550</v>
      </c>
      <c r="Q4808" t="s">
        <v>32</v>
      </c>
      <c r="R4808" t="s">
        <v>33</v>
      </c>
      <c r="S4808" t="s">
        <v>34</v>
      </c>
      <c r="T4808" s="4">
        <v>5</v>
      </c>
      <c r="U4808" s="11">
        <f t="shared" si="75"/>
        <v>2499</v>
      </c>
      <c r="V4808" s="11">
        <f>tbl_EcommerceSales[[#This Row],[Gross_Sales]]*tbl_EcommerceSales[[#This Row],[Discount]]</f>
        <v>0</v>
      </c>
      <c r="W4808" s="11">
        <f>tbl_EcommerceSales[[#This Row],[Gross_Sales]]-tbl_EcommerceSales[[#This Row],[Discount_Amount]]</f>
        <v>2499</v>
      </c>
      <c r="X4808" s="11">
        <f>tbl_EcommerceSales[[#This Row],[Quantity]] * _xlfn.XLOOKUP(tbl_EcommerceSales[[#This Row],[Product_ID]], Product_Master!A:A, Product_Master!F:F)</f>
        <v>1550</v>
      </c>
      <c r="Y4808" s="11">
        <f>tbl_EcommerceSales[[#This Row],[Net_Revenue]]-tbl_EcommerceSales[[#This Row],[Total_Cost]]</f>
        <v>949</v>
      </c>
      <c r="Z4808" s="9">
        <f>IFERROR(#REF!/tbl_EcommerceSales[[#This Row],[Total_Cost]], 0)</f>
        <v>0</v>
      </c>
      <c r="AA4808" t="str">
        <f>TEXT(tbl_EcommerceSales[[#This Row],[Order_Date]],"mmm")</f>
        <v>Jun</v>
      </c>
      <c r="AB4808">
        <f>YEAR(tbl_EcommerceSales[[#This Row],[Order_Date]])</f>
        <v>2026</v>
      </c>
      <c r="AC4808" t="str">
        <f>IF(tbl_EcommerceSales[[#This Row],[Age]]&lt;18,"Under 18",IF(tbl_EcommerceSales[[#This Row],[Age]]&lt;=25,"18-25",IF(tbl_EcommerceSales[[#This Row],[Age]]&lt;=35,"26-35",IF(tbl_EcommerceSales[[#This Row],[Age]]&lt;=45,"36-45",IF(tbl_EcommerceSales[[#This Row],[Age]]&lt;=55,"46-55","56+")))))</f>
        <v>26-35</v>
      </c>
    </row>
    <row r="4809" spans="1:29" x14ac:dyDescent="0.35">
      <c r="A4809" t="s">
        <v>6971</v>
      </c>
      <c r="B4809" s="7">
        <v>46181</v>
      </c>
      <c r="C4809" t="s">
        <v>6972</v>
      </c>
      <c r="D4809" t="s">
        <v>79</v>
      </c>
      <c r="E4809" t="s">
        <v>25</v>
      </c>
      <c r="F4809">
        <v>32</v>
      </c>
      <c r="G4809" t="s">
        <v>211</v>
      </c>
      <c r="H4809" t="s">
        <v>72</v>
      </c>
      <c r="I4809" t="s">
        <v>338</v>
      </c>
      <c r="J4809" t="s">
        <v>339</v>
      </c>
      <c r="K4809" t="s">
        <v>55</v>
      </c>
      <c r="L4809" t="s">
        <v>56</v>
      </c>
      <c r="M4809">
        <v>2</v>
      </c>
      <c r="N4809" s="2">
        <v>1499</v>
      </c>
      <c r="O4809" s="3">
        <v>0.1</v>
      </c>
      <c r="P4809" s="2">
        <v>1560</v>
      </c>
      <c r="Q4809" t="s">
        <v>76</v>
      </c>
      <c r="R4809" t="s">
        <v>33</v>
      </c>
      <c r="S4809" t="s">
        <v>34</v>
      </c>
      <c r="T4809" s="4">
        <v>5</v>
      </c>
      <c r="U4809" s="11">
        <f t="shared" si="75"/>
        <v>2998</v>
      </c>
      <c r="V4809" s="11">
        <f>tbl_EcommerceSales[[#This Row],[Gross_Sales]]*tbl_EcommerceSales[[#This Row],[Discount]]</f>
        <v>299.8</v>
      </c>
      <c r="W4809" s="11">
        <f>tbl_EcommerceSales[[#This Row],[Gross_Sales]]-tbl_EcommerceSales[[#This Row],[Discount_Amount]]</f>
        <v>2698.2</v>
      </c>
      <c r="X4809" s="11">
        <f>tbl_EcommerceSales[[#This Row],[Quantity]] * _xlfn.XLOOKUP(tbl_EcommerceSales[[#This Row],[Product_ID]], Product_Master!A:A, Product_Master!F:F)</f>
        <v>1560</v>
      </c>
      <c r="Y4809" s="11">
        <f>tbl_EcommerceSales[[#This Row],[Net_Revenue]]-tbl_EcommerceSales[[#This Row],[Total_Cost]]</f>
        <v>1138.1999999999998</v>
      </c>
      <c r="Z4809" s="9">
        <f>IFERROR(#REF!/tbl_EcommerceSales[[#This Row],[Total_Cost]], 0)</f>
        <v>0</v>
      </c>
      <c r="AA4809" t="str">
        <f>TEXT(tbl_EcommerceSales[[#This Row],[Order_Date]],"mmm")</f>
        <v>Jun</v>
      </c>
      <c r="AB4809">
        <f>YEAR(tbl_EcommerceSales[[#This Row],[Order_Date]])</f>
        <v>2026</v>
      </c>
      <c r="AC4809" t="str">
        <f>IF(tbl_EcommerceSales[[#This Row],[Age]]&lt;18,"Under 18",IF(tbl_EcommerceSales[[#This Row],[Age]]&lt;=25,"18-25",IF(tbl_EcommerceSales[[#This Row],[Age]]&lt;=35,"26-35",IF(tbl_EcommerceSales[[#This Row],[Age]]&lt;=45,"36-45",IF(tbl_EcommerceSales[[#This Row],[Age]]&lt;=55,"46-55","56+")))))</f>
        <v>26-35</v>
      </c>
    </row>
    <row r="4810" spans="1:29" x14ac:dyDescent="0.35">
      <c r="A4810" t="s">
        <v>6973</v>
      </c>
      <c r="B4810" s="7">
        <v>46181</v>
      </c>
      <c r="C4810" t="s">
        <v>4344</v>
      </c>
      <c r="D4810" t="s">
        <v>251</v>
      </c>
      <c r="E4810" t="s">
        <v>48</v>
      </c>
      <c r="F4810">
        <v>47</v>
      </c>
      <c r="G4810" t="s">
        <v>71</v>
      </c>
      <c r="H4810" t="s">
        <v>72</v>
      </c>
      <c r="I4810" t="s">
        <v>271</v>
      </c>
      <c r="J4810" t="s">
        <v>272</v>
      </c>
      <c r="K4810" t="s">
        <v>30</v>
      </c>
      <c r="L4810" t="s">
        <v>273</v>
      </c>
      <c r="M4810">
        <v>1</v>
      </c>
      <c r="N4810" s="2">
        <v>4299</v>
      </c>
      <c r="O4810" s="3">
        <v>0.05</v>
      </c>
      <c r="P4810" s="2">
        <v>2700</v>
      </c>
      <c r="Q4810" t="s">
        <v>44</v>
      </c>
      <c r="R4810" t="s">
        <v>33</v>
      </c>
      <c r="S4810" t="s">
        <v>57</v>
      </c>
      <c r="T4810" s="4">
        <v>3</v>
      </c>
      <c r="U4810" s="11">
        <f t="shared" si="75"/>
        <v>4299</v>
      </c>
      <c r="V4810" s="11">
        <f>tbl_EcommerceSales[[#This Row],[Gross_Sales]]*tbl_EcommerceSales[[#This Row],[Discount]]</f>
        <v>214.95000000000002</v>
      </c>
      <c r="W4810" s="11">
        <f>tbl_EcommerceSales[[#This Row],[Gross_Sales]]-tbl_EcommerceSales[[#This Row],[Discount_Amount]]</f>
        <v>4084.05</v>
      </c>
      <c r="X4810" s="11">
        <f>tbl_EcommerceSales[[#This Row],[Quantity]] * _xlfn.XLOOKUP(tbl_EcommerceSales[[#This Row],[Product_ID]], Product_Master!A:A, Product_Master!F:F)</f>
        <v>2700</v>
      </c>
      <c r="Y4810" s="11">
        <f>tbl_EcommerceSales[[#This Row],[Net_Revenue]]-tbl_EcommerceSales[[#This Row],[Total_Cost]]</f>
        <v>1384.0500000000002</v>
      </c>
      <c r="Z4810" s="9">
        <f>IFERROR(#REF!/tbl_EcommerceSales[[#This Row],[Total_Cost]], 0)</f>
        <v>0</v>
      </c>
      <c r="AA4810" t="str">
        <f>TEXT(tbl_EcommerceSales[[#This Row],[Order_Date]],"mmm")</f>
        <v>Jun</v>
      </c>
      <c r="AB4810">
        <f>YEAR(tbl_EcommerceSales[[#This Row],[Order_Date]])</f>
        <v>2026</v>
      </c>
      <c r="AC4810" t="str">
        <f>IF(tbl_EcommerceSales[[#This Row],[Age]]&lt;18,"Under 18",IF(tbl_EcommerceSales[[#This Row],[Age]]&lt;=25,"18-25",IF(tbl_EcommerceSales[[#This Row],[Age]]&lt;=35,"26-35",IF(tbl_EcommerceSales[[#This Row],[Age]]&lt;=45,"36-45",IF(tbl_EcommerceSales[[#This Row],[Age]]&lt;=55,"46-55","56+")))))</f>
        <v>46-55</v>
      </c>
    </row>
    <row r="4811" spans="1:29" x14ac:dyDescent="0.35">
      <c r="A4811" t="s">
        <v>6974</v>
      </c>
      <c r="B4811" s="7">
        <v>46181</v>
      </c>
      <c r="C4811" t="s">
        <v>2331</v>
      </c>
      <c r="D4811" t="s">
        <v>235</v>
      </c>
      <c r="E4811" t="s">
        <v>25</v>
      </c>
      <c r="F4811">
        <v>31</v>
      </c>
      <c r="G4811" t="s">
        <v>192</v>
      </c>
      <c r="H4811" t="s">
        <v>27</v>
      </c>
      <c r="I4811" t="s">
        <v>206</v>
      </c>
      <c r="J4811" t="s">
        <v>207</v>
      </c>
      <c r="K4811" t="s">
        <v>177</v>
      </c>
      <c r="L4811" t="s">
        <v>208</v>
      </c>
      <c r="M4811">
        <v>5</v>
      </c>
      <c r="N4811" s="2">
        <v>2199</v>
      </c>
      <c r="O4811" s="3">
        <v>0.1</v>
      </c>
      <c r="P4811" s="2">
        <v>6250</v>
      </c>
      <c r="Q4811" t="s">
        <v>44</v>
      </c>
      <c r="R4811" t="s">
        <v>33</v>
      </c>
      <c r="S4811" t="s">
        <v>34</v>
      </c>
      <c r="T4811" s="4">
        <v>1</v>
      </c>
      <c r="U4811" s="11">
        <f t="shared" si="75"/>
        <v>10995</v>
      </c>
      <c r="V4811" s="11">
        <f>tbl_EcommerceSales[[#This Row],[Gross_Sales]]*tbl_EcommerceSales[[#This Row],[Discount]]</f>
        <v>1099.5</v>
      </c>
      <c r="W4811" s="11">
        <f>tbl_EcommerceSales[[#This Row],[Gross_Sales]]-tbl_EcommerceSales[[#This Row],[Discount_Amount]]</f>
        <v>9895.5</v>
      </c>
      <c r="X4811" s="11">
        <f>tbl_EcommerceSales[[#This Row],[Quantity]] * _xlfn.XLOOKUP(tbl_EcommerceSales[[#This Row],[Product_ID]], Product_Master!A:A, Product_Master!F:F)</f>
        <v>6250</v>
      </c>
      <c r="Y4811" s="11">
        <f>tbl_EcommerceSales[[#This Row],[Net_Revenue]]-tbl_EcommerceSales[[#This Row],[Total_Cost]]</f>
        <v>3645.5</v>
      </c>
      <c r="Z4811" s="9">
        <f>IFERROR(#REF!/tbl_EcommerceSales[[#This Row],[Total_Cost]], 0)</f>
        <v>0</v>
      </c>
      <c r="AA4811" t="str">
        <f>TEXT(tbl_EcommerceSales[[#This Row],[Order_Date]],"mmm")</f>
        <v>Jun</v>
      </c>
      <c r="AB4811">
        <f>YEAR(tbl_EcommerceSales[[#This Row],[Order_Date]])</f>
        <v>2026</v>
      </c>
      <c r="AC4811" t="str">
        <f>IF(tbl_EcommerceSales[[#This Row],[Age]]&lt;18,"Under 18",IF(tbl_EcommerceSales[[#This Row],[Age]]&lt;=25,"18-25",IF(tbl_EcommerceSales[[#This Row],[Age]]&lt;=35,"26-35",IF(tbl_EcommerceSales[[#This Row],[Age]]&lt;=45,"36-45",IF(tbl_EcommerceSales[[#This Row],[Age]]&lt;=55,"46-55","56+")))))</f>
        <v>26-35</v>
      </c>
    </row>
    <row r="4812" spans="1:29" x14ac:dyDescent="0.35">
      <c r="A4812" t="s">
        <v>6975</v>
      </c>
      <c r="B4812" s="7">
        <v>46181</v>
      </c>
      <c r="C4812" t="s">
        <v>1333</v>
      </c>
      <c r="D4812" t="s">
        <v>24</v>
      </c>
      <c r="E4812" t="s">
        <v>48</v>
      </c>
      <c r="F4812">
        <v>35</v>
      </c>
      <c r="G4812" t="s">
        <v>171</v>
      </c>
      <c r="H4812" t="s">
        <v>39</v>
      </c>
      <c r="I4812" t="s">
        <v>236</v>
      </c>
      <c r="J4812" t="s">
        <v>237</v>
      </c>
      <c r="K4812" t="s">
        <v>82</v>
      </c>
      <c r="L4812" t="s">
        <v>238</v>
      </c>
      <c r="M4812">
        <v>2</v>
      </c>
      <c r="N4812" s="2">
        <v>899</v>
      </c>
      <c r="O4812" s="3">
        <v>0.25</v>
      </c>
      <c r="P4812" s="2">
        <v>960</v>
      </c>
      <c r="Q4812" t="s">
        <v>319</v>
      </c>
      <c r="R4812" t="s">
        <v>93</v>
      </c>
      <c r="S4812" t="s">
        <v>57</v>
      </c>
      <c r="T4812" s="4">
        <v>5</v>
      </c>
      <c r="U4812" s="11">
        <f t="shared" si="75"/>
        <v>1798</v>
      </c>
      <c r="V4812" s="11">
        <f>tbl_EcommerceSales[[#This Row],[Gross_Sales]]*tbl_EcommerceSales[[#This Row],[Discount]]</f>
        <v>449.5</v>
      </c>
      <c r="W4812" s="11">
        <f>tbl_EcommerceSales[[#This Row],[Gross_Sales]]-tbl_EcommerceSales[[#This Row],[Discount_Amount]]</f>
        <v>1348.5</v>
      </c>
      <c r="X4812" s="11">
        <f>tbl_EcommerceSales[[#This Row],[Quantity]] * _xlfn.XLOOKUP(tbl_EcommerceSales[[#This Row],[Product_ID]], Product_Master!A:A, Product_Master!F:F)</f>
        <v>960</v>
      </c>
      <c r="Y4812" s="11">
        <f>tbl_EcommerceSales[[#This Row],[Net_Revenue]]-tbl_EcommerceSales[[#This Row],[Total_Cost]]</f>
        <v>388.5</v>
      </c>
      <c r="Z4812" s="9">
        <f>IFERROR(#REF!/tbl_EcommerceSales[[#This Row],[Total_Cost]], 0)</f>
        <v>0</v>
      </c>
      <c r="AA4812" t="str">
        <f>TEXT(tbl_EcommerceSales[[#This Row],[Order_Date]],"mmm")</f>
        <v>Jun</v>
      </c>
      <c r="AB4812">
        <f>YEAR(tbl_EcommerceSales[[#This Row],[Order_Date]])</f>
        <v>2026</v>
      </c>
      <c r="AC4812" t="str">
        <f>IF(tbl_EcommerceSales[[#This Row],[Age]]&lt;18,"Under 18",IF(tbl_EcommerceSales[[#This Row],[Age]]&lt;=25,"18-25",IF(tbl_EcommerceSales[[#This Row],[Age]]&lt;=35,"26-35",IF(tbl_EcommerceSales[[#This Row],[Age]]&lt;=45,"36-45",IF(tbl_EcommerceSales[[#This Row],[Age]]&lt;=55,"46-55","56+")))))</f>
        <v>26-35</v>
      </c>
    </row>
    <row r="4813" spans="1:29" x14ac:dyDescent="0.35">
      <c r="A4813" t="s">
        <v>6976</v>
      </c>
      <c r="B4813" s="7">
        <v>46181</v>
      </c>
      <c r="C4813" t="s">
        <v>1969</v>
      </c>
      <c r="D4813" t="s">
        <v>151</v>
      </c>
      <c r="E4813" t="s">
        <v>48</v>
      </c>
      <c r="F4813">
        <v>20</v>
      </c>
      <c r="G4813" t="s">
        <v>186</v>
      </c>
      <c r="H4813" t="s">
        <v>72</v>
      </c>
      <c r="I4813" t="s">
        <v>73</v>
      </c>
      <c r="J4813" t="s">
        <v>74</v>
      </c>
      <c r="K4813" t="s">
        <v>55</v>
      </c>
      <c r="L4813" t="s">
        <v>75</v>
      </c>
      <c r="M4813">
        <v>1</v>
      </c>
      <c r="N4813" s="2">
        <v>2899</v>
      </c>
      <c r="O4813" s="3">
        <v>0.1</v>
      </c>
      <c r="P4813" s="2">
        <v>1700</v>
      </c>
      <c r="Q4813" t="s">
        <v>32</v>
      </c>
      <c r="R4813" t="s">
        <v>33</v>
      </c>
      <c r="S4813" t="s">
        <v>34</v>
      </c>
      <c r="T4813" s="4">
        <v>5</v>
      </c>
      <c r="U4813" s="11">
        <f t="shared" si="75"/>
        <v>2899</v>
      </c>
      <c r="V4813" s="11">
        <f>tbl_EcommerceSales[[#This Row],[Gross_Sales]]*tbl_EcommerceSales[[#This Row],[Discount]]</f>
        <v>289.90000000000003</v>
      </c>
      <c r="W4813" s="11">
        <f>tbl_EcommerceSales[[#This Row],[Gross_Sales]]-tbl_EcommerceSales[[#This Row],[Discount_Amount]]</f>
        <v>2609.1</v>
      </c>
      <c r="X4813" s="11">
        <f>tbl_EcommerceSales[[#This Row],[Quantity]] * _xlfn.XLOOKUP(tbl_EcommerceSales[[#This Row],[Product_ID]], Product_Master!A:A, Product_Master!F:F)</f>
        <v>1700</v>
      </c>
      <c r="Y4813" s="11">
        <f>tbl_EcommerceSales[[#This Row],[Net_Revenue]]-tbl_EcommerceSales[[#This Row],[Total_Cost]]</f>
        <v>909.09999999999991</v>
      </c>
      <c r="Z4813" s="9">
        <f>IFERROR(#REF!/tbl_EcommerceSales[[#This Row],[Total_Cost]], 0)</f>
        <v>0</v>
      </c>
      <c r="AA4813" t="str">
        <f>TEXT(tbl_EcommerceSales[[#This Row],[Order_Date]],"mmm")</f>
        <v>Jun</v>
      </c>
      <c r="AB4813">
        <f>YEAR(tbl_EcommerceSales[[#This Row],[Order_Date]])</f>
        <v>2026</v>
      </c>
      <c r="AC4813" t="str">
        <f>IF(tbl_EcommerceSales[[#This Row],[Age]]&lt;18,"Under 18",IF(tbl_EcommerceSales[[#This Row],[Age]]&lt;=25,"18-25",IF(tbl_EcommerceSales[[#This Row],[Age]]&lt;=35,"26-35",IF(tbl_EcommerceSales[[#This Row],[Age]]&lt;=45,"36-45",IF(tbl_EcommerceSales[[#This Row],[Age]]&lt;=55,"46-55","56+")))))</f>
        <v>18-25</v>
      </c>
    </row>
    <row r="4814" spans="1:29" x14ac:dyDescent="0.35">
      <c r="A4814" t="s">
        <v>6977</v>
      </c>
      <c r="B4814" s="7">
        <v>46181</v>
      </c>
      <c r="C4814" t="s">
        <v>6978</v>
      </c>
      <c r="D4814" t="s">
        <v>232</v>
      </c>
      <c r="E4814" t="s">
        <v>25</v>
      </c>
      <c r="F4814">
        <v>18</v>
      </c>
      <c r="G4814" t="s">
        <v>270</v>
      </c>
      <c r="H4814" t="s">
        <v>72</v>
      </c>
      <c r="I4814" t="s">
        <v>241</v>
      </c>
      <c r="J4814" t="s">
        <v>242</v>
      </c>
      <c r="K4814" t="s">
        <v>42</v>
      </c>
      <c r="L4814" t="s">
        <v>243</v>
      </c>
      <c r="M4814">
        <v>1</v>
      </c>
      <c r="N4814" s="2">
        <v>649</v>
      </c>
      <c r="O4814" s="3">
        <v>0.05</v>
      </c>
      <c r="P4814" s="2">
        <v>290</v>
      </c>
      <c r="Q4814" t="s">
        <v>123</v>
      </c>
      <c r="R4814" t="s">
        <v>33</v>
      </c>
      <c r="S4814" t="s">
        <v>57</v>
      </c>
      <c r="T4814" s="4">
        <v>5</v>
      </c>
      <c r="U4814" s="11">
        <f t="shared" si="75"/>
        <v>649</v>
      </c>
      <c r="V4814" s="11">
        <f>tbl_EcommerceSales[[#This Row],[Gross_Sales]]*tbl_EcommerceSales[[#This Row],[Discount]]</f>
        <v>32.450000000000003</v>
      </c>
      <c r="W4814" s="11">
        <f>tbl_EcommerceSales[[#This Row],[Gross_Sales]]-tbl_EcommerceSales[[#This Row],[Discount_Amount]]</f>
        <v>616.54999999999995</v>
      </c>
      <c r="X4814" s="11">
        <f>tbl_EcommerceSales[[#This Row],[Quantity]] * _xlfn.XLOOKUP(tbl_EcommerceSales[[#This Row],[Product_ID]], Product_Master!A:A, Product_Master!F:F)</f>
        <v>290</v>
      </c>
      <c r="Y4814" s="11">
        <f>tbl_EcommerceSales[[#This Row],[Net_Revenue]]-tbl_EcommerceSales[[#This Row],[Total_Cost]]</f>
        <v>326.54999999999995</v>
      </c>
      <c r="Z4814" s="9">
        <f>IFERROR(#REF!/tbl_EcommerceSales[[#This Row],[Total_Cost]], 0)</f>
        <v>0</v>
      </c>
      <c r="AA4814" t="str">
        <f>TEXT(tbl_EcommerceSales[[#This Row],[Order_Date]],"mmm")</f>
        <v>Jun</v>
      </c>
      <c r="AB4814">
        <f>YEAR(tbl_EcommerceSales[[#This Row],[Order_Date]])</f>
        <v>2026</v>
      </c>
      <c r="AC4814" t="str">
        <f>IF(tbl_EcommerceSales[[#This Row],[Age]]&lt;18,"Under 18",IF(tbl_EcommerceSales[[#This Row],[Age]]&lt;=25,"18-25",IF(tbl_EcommerceSales[[#This Row],[Age]]&lt;=35,"26-35",IF(tbl_EcommerceSales[[#This Row],[Age]]&lt;=45,"36-45",IF(tbl_EcommerceSales[[#This Row],[Age]]&lt;=55,"46-55","56+")))))</f>
        <v>18-25</v>
      </c>
    </row>
    <row r="4815" spans="1:29" x14ac:dyDescent="0.35">
      <c r="A4815" t="s">
        <v>6979</v>
      </c>
      <c r="B4815" s="7">
        <v>46181</v>
      </c>
      <c r="C4815" t="s">
        <v>3063</v>
      </c>
      <c r="D4815" t="s">
        <v>102</v>
      </c>
      <c r="E4815" t="s">
        <v>25</v>
      </c>
      <c r="F4815">
        <v>30</v>
      </c>
      <c r="G4815" t="s">
        <v>152</v>
      </c>
      <c r="H4815" t="s">
        <v>72</v>
      </c>
      <c r="I4815" t="s">
        <v>80</v>
      </c>
      <c r="J4815" t="s">
        <v>81</v>
      </c>
      <c r="K4815" t="s">
        <v>82</v>
      </c>
      <c r="L4815" t="s">
        <v>83</v>
      </c>
      <c r="M4815">
        <v>3</v>
      </c>
      <c r="N4815" s="2">
        <v>2499</v>
      </c>
      <c r="O4815" s="3">
        <v>0.15</v>
      </c>
      <c r="P4815" s="2">
        <v>4650</v>
      </c>
      <c r="Q4815" t="s">
        <v>156</v>
      </c>
      <c r="R4815" t="s">
        <v>93</v>
      </c>
      <c r="S4815" t="s">
        <v>34</v>
      </c>
      <c r="T4815" s="4">
        <v>3</v>
      </c>
      <c r="U4815" s="11">
        <f t="shared" si="75"/>
        <v>7497</v>
      </c>
      <c r="V4815" s="11">
        <f>tbl_EcommerceSales[[#This Row],[Gross_Sales]]*tbl_EcommerceSales[[#This Row],[Discount]]</f>
        <v>1124.55</v>
      </c>
      <c r="W4815" s="11">
        <f>tbl_EcommerceSales[[#This Row],[Gross_Sales]]-tbl_EcommerceSales[[#This Row],[Discount_Amount]]</f>
        <v>6372.45</v>
      </c>
      <c r="X4815" s="11">
        <f>tbl_EcommerceSales[[#This Row],[Quantity]] * _xlfn.XLOOKUP(tbl_EcommerceSales[[#This Row],[Product_ID]], Product_Master!A:A, Product_Master!F:F)</f>
        <v>4650</v>
      </c>
      <c r="Y4815" s="11">
        <f>tbl_EcommerceSales[[#This Row],[Net_Revenue]]-tbl_EcommerceSales[[#This Row],[Total_Cost]]</f>
        <v>1722.4499999999998</v>
      </c>
      <c r="Z4815" s="9">
        <f>IFERROR(#REF!/tbl_EcommerceSales[[#This Row],[Total_Cost]], 0)</f>
        <v>0</v>
      </c>
      <c r="AA4815" t="str">
        <f>TEXT(tbl_EcommerceSales[[#This Row],[Order_Date]],"mmm")</f>
        <v>Jun</v>
      </c>
      <c r="AB4815">
        <f>YEAR(tbl_EcommerceSales[[#This Row],[Order_Date]])</f>
        <v>2026</v>
      </c>
      <c r="AC4815" t="str">
        <f>IF(tbl_EcommerceSales[[#This Row],[Age]]&lt;18,"Under 18",IF(tbl_EcommerceSales[[#This Row],[Age]]&lt;=25,"18-25",IF(tbl_EcommerceSales[[#This Row],[Age]]&lt;=35,"26-35",IF(tbl_EcommerceSales[[#This Row],[Age]]&lt;=45,"36-45",IF(tbl_EcommerceSales[[#This Row],[Age]]&lt;=55,"46-55","56+")))))</f>
        <v>26-35</v>
      </c>
    </row>
    <row r="4816" spans="1:29" x14ac:dyDescent="0.35">
      <c r="A4816" t="s">
        <v>6980</v>
      </c>
      <c r="B4816" s="7">
        <v>46181</v>
      </c>
      <c r="C4816" t="s">
        <v>1231</v>
      </c>
      <c r="D4816" t="s">
        <v>195</v>
      </c>
      <c r="E4816" t="s">
        <v>25</v>
      </c>
      <c r="F4816">
        <v>24</v>
      </c>
      <c r="G4816" t="s">
        <v>186</v>
      </c>
      <c r="H4816" t="s">
        <v>72</v>
      </c>
      <c r="I4816" t="s">
        <v>349</v>
      </c>
      <c r="J4816" t="s">
        <v>350</v>
      </c>
      <c r="K4816" t="s">
        <v>82</v>
      </c>
      <c r="L4816" t="s">
        <v>238</v>
      </c>
      <c r="M4816">
        <v>1</v>
      </c>
      <c r="N4816" s="2">
        <v>1599</v>
      </c>
      <c r="O4816" s="3">
        <v>0.1</v>
      </c>
      <c r="P4816" s="2">
        <v>920</v>
      </c>
      <c r="Q4816" t="s">
        <v>123</v>
      </c>
      <c r="R4816" t="s">
        <v>33</v>
      </c>
      <c r="S4816" t="s">
        <v>57</v>
      </c>
      <c r="T4816" s="4">
        <v>5</v>
      </c>
      <c r="U4816" s="11">
        <f t="shared" si="75"/>
        <v>1599</v>
      </c>
      <c r="V4816" s="11">
        <f>tbl_EcommerceSales[[#This Row],[Gross_Sales]]*tbl_EcommerceSales[[#This Row],[Discount]]</f>
        <v>159.9</v>
      </c>
      <c r="W4816" s="11">
        <f>tbl_EcommerceSales[[#This Row],[Gross_Sales]]-tbl_EcommerceSales[[#This Row],[Discount_Amount]]</f>
        <v>1439.1</v>
      </c>
      <c r="X4816" s="11">
        <f>tbl_EcommerceSales[[#This Row],[Quantity]] * _xlfn.XLOOKUP(tbl_EcommerceSales[[#This Row],[Product_ID]], Product_Master!A:A, Product_Master!F:F)</f>
        <v>920</v>
      </c>
      <c r="Y4816" s="11">
        <f>tbl_EcommerceSales[[#This Row],[Net_Revenue]]-tbl_EcommerceSales[[#This Row],[Total_Cost]]</f>
        <v>519.09999999999991</v>
      </c>
      <c r="Z4816" s="9">
        <f>IFERROR(#REF!/tbl_EcommerceSales[[#This Row],[Total_Cost]], 0)</f>
        <v>0</v>
      </c>
      <c r="AA4816" t="str">
        <f>TEXT(tbl_EcommerceSales[[#This Row],[Order_Date]],"mmm")</f>
        <v>Jun</v>
      </c>
      <c r="AB4816">
        <f>YEAR(tbl_EcommerceSales[[#This Row],[Order_Date]])</f>
        <v>2026</v>
      </c>
      <c r="AC4816" t="str">
        <f>IF(tbl_EcommerceSales[[#This Row],[Age]]&lt;18,"Under 18",IF(tbl_EcommerceSales[[#This Row],[Age]]&lt;=25,"18-25",IF(tbl_EcommerceSales[[#This Row],[Age]]&lt;=35,"26-35",IF(tbl_EcommerceSales[[#This Row],[Age]]&lt;=45,"36-45",IF(tbl_EcommerceSales[[#This Row],[Age]]&lt;=55,"46-55","56+")))))</f>
        <v>18-25</v>
      </c>
    </row>
    <row r="4817" spans="1:29" x14ac:dyDescent="0.35">
      <c r="A4817" t="s">
        <v>6981</v>
      </c>
      <c r="B4817" s="7">
        <v>46182</v>
      </c>
      <c r="C4817" t="s">
        <v>5012</v>
      </c>
      <c r="D4817" t="s">
        <v>195</v>
      </c>
      <c r="E4817" t="s">
        <v>25</v>
      </c>
      <c r="F4817">
        <v>51</v>
      </c>
      <c r="G4817" t="s">
        <v>122</v>
      </c>
      <c r="H4817" t="s">
        <v>72</v>
      </c>
      <c r="I4817" t="s">
        <v>175</v>
      </c>
      <c r="J4817" t="s">
        <v>176</v>
      </c>
      <c r="K4817" t="s">
        <v>177</v>
      </c>
      <c r="L4817" t="s">
        <v>178</v>
      </c>
      <c r="M4817">
        <v>2</v>
      </c>
      <c r="N4817" s="2">
        <v>699</v>
      </c>
      <c r="O4817" s="3">
        <v>0.15</v>
      </c>
      <c r="P4817" s="2">
        <v>640</v>
      </c>
      <c r="Q4817" t="s">
        <v>44</v>
      </c>
      <c r="R4817" t="s">
        <v>33</v>
      </c>
      <c r="S4817" t="s">
        <v>57</v>
      </c>
      <c r="T4817" s="4">
        <v>4</v>
      </c>
      <c r="U4817" s="11">
        <f t="shared" si="75"/>
        <v>1398</v>
      </c>
      <c r="V4817" s="11">
        <f>tbl_EcommerceSales[[#This Row],[Gross_Sales]]*tbl_EcommerceSales[[#This Row],[Discount]]</f>
        <v>209.7</v>
      </c>
      <c r="W4817" s="11">
        <f>tbl_EcommerceSales[[#This Row],[Gross_Sales]]-tbl_EcommerceSales[[#This Row],[Discount_Amount]]</f>
        <v>1188.3</v>
      </c>
      <c r="X4817" s="11">
        <f>tbl_EcommerceSales[[#This Row],[Quantity]] * _xlfn.XLOOKUP(tbl_EcommerceSales[[#This Row],[Product_ID]], Product_Master!A:A, Product_Master!F:F)</f>
        <v>640</v>
      </c>
      <c r="Y4817" s="11">
        <f>tbl_EcommerceSales[[#This Row],[Net_Revenue]]-tbl_EcommerceSales[[#This Row],[Total_Cost]]</f>
        <v>548.29999999999995</v>
      </c>
      <c r="Z4817" s="9">
        <f>IFERROR(#REF!/tbl_EcommerceSales[[#This Row],[Total_Cost]], 0)</f>
        <v>0</v>
      </c>
      <c r="AA4817" t="str">
        <f>TEXT(tbl_EcommerceSales[[#This Row],[Order_Date]],"mmm")</f>
        <v>Jun</v>
      </c>
      <c r="AB4817">
        <f>YEAR(tbl_EcommerceSales[[#This Row],[Order_Date]])</f>
        <v>2026</v>
      </c>
      <c r="AC4817" t="str">
        <f>IF(tbl_EcommerceSales[[#This Row],[Age]]&lt;18,"Under 18",IF(tbl_EcommerceSales[[#This Row],[Age]]&lt;=25,"18-25",IF(tbl_EcommerceSales[[#This Row],[Age]]&lt;=35,"26-35",IF(tbl_EcommerceSales[[#This Row],[Age]]&lt;=45,"36-45",IF(tbl_EcommerceSales[[#This Row],[Age]]&lt;=55,"46-55","56+")))))</f>
        <v>46-55</v>
      </c>
    </row>
    <row r="4818" spans="1:29" x14ac:dyDescent="0.35">
      <c r="A4818" t="s">
        <v>6982</v>
      </c>
      <c r="B4818" s="7">
        <v>46182</v>
      </c>
      <c r="C4818" t="s">
        <v>2107</v>
      </c>
      <c r="D4818" t="s">
        <v>148</v>
      </c>
      <c r="E4818" t="s">
        <v>48</v>
      </c>
      <c r="F4818">
        <v>18</v>
      </c>
      <c r="G4818" t="s">
        <v>61</v>
      </c>
      <c r="H4818" t="s">
        <v>27</v>
      </c>
      <c r="I4818" t="s">
        <v>257</v>
      </c>
      <c r="J4818" t="s">
        <v>258</v>
      </c>
      <c r="K4818" t="s">
        <v>55</v>
      </c>
      <c r="L4818" t="s">
        <v>56</v>
      </c>
      <c r="M4818">
        <v>2</v>
      </c>
      <c r="N4818" s="2">
        <v>1999</v>
      </c>
      <c r="O4818" s="3">
        <v>0.1</v>
      </c>
      <c r="P4818" s="2">
        <v>2100</v>
      </c>
      <c r="Q4818" t="s">
        <v>32</v>
      </c>
      <c r="R4818" t="s">
        <v>162</v>
      </c>
      <c r="S4818" t="s">
        <v>34</v>
      </c>
      <c r="T4818" s="4"/>
      <c r="U4818" s="11">
        <f t="shared" si="75"/>
        <v>3998</v>
      </c>
      <c r="V4818" s="11">
        <f>tbl_EcommerceSales[[#This Row],[Gross_Sales]]*tbl_EcommerceSales[[#This Row],[Discount]]</f>
        <v>399.8</v>
      </c>
      <c r="W4818" s="11">
        <f>tbl_EcommerceSales[[#This Row],[Gross_Sales]]-tbl_EcommerceSales[[#This Row],[Discount_Amount]]</f>
        <v>3598.2</v>
      </c>
      <c r="X4818" s="11">
        <f>tbl_EcommerceSales[[#This Row],[Quantity]] * _xlfn.XLOOKUP(tbl_EcommerceSales[[#This Row],[Product_ID]], Product_Master!A:A, Product_Master!F:F)</f>
        <v>2100</v>
      </c>
      <c r="Y4818" s="11">
        <f>tbl_EcommerceSales[[#This Row],[Net_Revenue]]-tbl_EcommerceSales[[#This Row],[Total_Cost]]</f>
        <v>1498.1999999999998</v>
      </c>
      <c r="Z4818" s="9">
        <f>IFERROR(#REF!/tbl_EcommerceSales[[#This Row],[Total_Cost]], 0)</f>
        <v>0</v>
      </c>
      <c r="AA4818" t="str">
        <f>TEXT(tbl_EcommerceSales[[#This Row],[Order_Date]],"mmm")</f>
        <v>Jun</v>
      </c>
      <c r="AB4818">
        <f>YEAR(tbl_EcommerceSales[[#This Row],[Order_Date]])</f>
        <v>2026</v>
      </c>
      <c r="AC4818" t="str">
        <f>IF(tbl_EcommerceSales[[#This Row],[Age]]&lt;18,"Under 18",IF(tbl_EcommerceSales[[#This Row],[Age]]&lt;=25,"18-25",IF(tbl_EcommerceSales[[#This Row],[Age]]&lt;=35,"26-35",IF(tbl_EcommerceSales[[#This Row],[Age]]&lt;=45,"36-45",IF(tbl_EcommerceSales[[#This Row],[Age]]&lt;=55,"46-55","56+")))))</f>
        <v>18-25</v>
      </c>
    </row>
    <row r="4819" spans="1:29" x14ac:dyDescent="0.35">
      <c r="A4819" t="s">
        <v>6983</v>
      </c>
      <c r="B4819" s="7">
        <v>46182</v>
      </c>
      <c r="C4819" t="s">
        <v>6984</v>
      </c>
      <c r="D4819" t="s">
        <v>170</v>
      </c>
      <c r="E4819" t="s">
        <v>48</v>
      </c>
      <c r="F4819">
        <v>37</v>
      </c>
      <c r="G4819" t="s">
        <v>192</v>
      </c>
      <c r="H4819" t="s">
        <v>27</v>
      </c>
      <c r="I4819" t="s">
        <v>28</v>
      </c>
      <c r="J4819" t="s">
        <v>29</v>
      </c>
      <c r="K4819" t="s">
        <v>30</v>
      </c>
      <c r="L4819" t="s">
        <v>31</v>
      </c>
      <c r="M4819">
        <v>3</v>
      </c>
      <c r="N4819" s="2">
        <v>5999</v>
      </c>
      <c r="O4819" s="3">
        <v>0</v>
      </c>
      <c r="P4819" s="2">
        <v>11700</v>
      </c>
      <c r="Q4819" t="s">
        <v>32</v>
      </c>
      <c r="R4819" t="s">
        <v>33</v>
      </c>
      <c r="S4819" t="s">
        <v>34</v>
      </c>
      <c r="T4819" s="4">
        <v>5</v>
      </c>
      <c r="U4819" s="11">
        <f t="shared" si="75"/>
        <v>17997</v>
      </c>
      <c r="V4819" s="11">
        <f>tbl_EcommerceSales[[#This Row],[Gross_Sales]]*tbl_EcommerceSales[[#This Row],[Discount]]</f>
        <v>0</v>
      </c>
      <c r="W4819" s="11">
        <f>tbl_EcommerceSales[[#This Row],[Gross_Sales]]-tbl_EcommerceSales[[#This Row],[Discount_Amount]]</f>
        <v>17997</v>
      </c>
      <c r="X4819" s="11">
        <f>tbl_EcommerceSales[[#This Row],[Quantity]] * _xlfn.XLOOKUP(tbl_EcommerceSales[[#This Row],[Product_ID]], Product_Master!A:A, Product_Master!F:F)</f>
        <v>11700</v>
      </c>
      <c r="Y4819" s="11">
        <f>tbl_EcommerceSales[[#This Row],[Net_Revenue]]-tbl_EcommerceSales[[#This Row],[Total_Cost]]</f>
        <v>6297</v>
      </c>
      <c r="Z4819" s="9">
        <f>IFERROR(#REF!/tbl_EcommerceSales[[#This Row],[Total_Cost]], 0)</f>
        <v>0</v>
      </c>
      <c r="AA4819" t="str">
        <f>TEXT(tbl_EcommerceSales[[#This Row],[Order_Date]],"mmm")</f>
        <v>Jun</v>
      </c>
      <c r="AB4819">
        <f>YEAR(tbl_EcommerceSales[[#This Row],[Order_Date]])</f>
        <v>2026</v>
      </c>
      <c r="AC4819" t="str">
        <f>IF(tbl_EcommerceSales[[#This Row],[Age]]&lt;18,"Under 18",IF(tbl_EcommerceSales[[#This Row],[Age]]&lt;=25,"18-25",IF(tbl_EcommerceSales[[#This Row],[Age]]&lt;=35,"26-35",IF(tbl_EcommerceSales[[#This Row],[Age]]&lt;=45,"36-45",IF(tbl_EcommerceSales[[#This Row],[Age]]&lt;=55,"46-55","56+")))))</f>
        <v>36-45</v>
      </c>
    </row>
    <row r="4820" spans="1:29" x14ac:dyDescent="0.35">
      <c r="A4820" t="s">
        <v>6985</v>
      </c>
      <c r="B4820" s="7">
        <v>46182</v>
      </c>
      <c r="C4820" t="s">
        <v>685</v>
      </c>
      <c r="D4820" t="s">
        <v>151</v>
      </c>
      <c r="E4820" t="s">
        <v>25</v>
      </c>
      <c r="F4820">
        <v>31</v>
      </c>
      <c r="G4820" t="s">
        <v>186</v>
      </c>
      <c r="H4820" t="s">
        <v>72</v>
      </c>
      <c r="I4820" t="s">
        <v>62</v>
      </c>
      <c r="J4820" t="s">
        <v>63</v>
      </c>
      <c r="K4820" t="s">
        <v>42</v>
      </c>
      <c r="L4820" t="s">
        <v>43</v>
      </c>
      <c r="M4820">
        <v>2</v>
      </c>
      <c r="N4820" s="2">
        <v>499</v>
      </c>
      <c r="O4820" s="3">
        <v>0.1</v>
      </c>
      <c r="P4820" s="2">
        <v>440</v>
      </c>
      <c r="Q4820" t="s">
        <v>32</v>
      </c>
      <c r="R4820" t="s">
        <v>33</v>
      </c>
      <c r="S4820" t="s">
        <v>34</v>
      </c>
      <c r="T4820" s="4">
        <v>2</v>
      </c>
      <c r="U4820" s="11">
        <f t="shared" si="75"/>
        <v>998</v>
      </c>
      <c r="V4820" s="11">
        <f>tbl_EcommerceSales[[#This Row],[Gross_Sales]]*tbl_EcommerceSales[[#This Row],[Discount]]</f>
        <v>99.800000000000011</v>
      </c>
      <c r="W4820" s="11">
        <f>tbl_EcommerceSales[[#This Row],[Gross_Sales]]-tbl_EcommerceSales[[#This Row],[Discount_Amount]]</f>
        <v>898.2</v>
      </c>
      <c r="X4820" s="11">
        <f>tbl_EcommerceSales[[#This Row],[Quantity]] * _xlfn.XLOOKUP(tbl_EcommerceSales[[#This Row],[Product_ID]], Product_Master!A:A, Product_Master!F:F)</f>
        <v>440</v>
      </c>
      <c r="Y4820" s="11">
        <f>tbl_EcommerceSales[[#This Row],[Net_Revenue]]-tbl_EcommerceSales[[#This Row],[Total_Cost]]</f>
        <v>458.20000000000005</v>
      </c>
      <c r="Z4820" s="9">
        <f>IFERROR(#REF!/tbl_EcommerceSales[[#This Row],[Total_Cost]], 0)</f>
        <v>0</v>
      </c>
      <c r="AA4820" t="str">
        <f>TEXT(tbl_EcommerceSales[[#This Row],[Order_Date]],"mmm")</f>
        <v>Jun</v>
      </c>
      <c r="AB4820">
        <f>YEAR(tbl_EcommerceSales[[#This Row],[Order_Date]])</f>
        <v>2026</v>
      </c>
      <c r="AC4820" t="str">
        <f>IF(tbl_EcommerceSales[[#This Row],[Age]]&lt;18,"Under 18",IF(tbl_EcommerceSales[[#This Row],[Age]]&lt;=25,"18-25",IF(tbl_EcommerceSales[[#This Row],[Age]]&lt;=35,"26-35",IF(tbl_EcommerceSales[[#This Row],[Age]]&lt;=45,"36-45",IF(tbl_EcommerceSales[[#This Row],[Age]]&lt;=55,"46-55","56+")))))</f>
        <v>26-35</v>
      </c>
    </row>
    <row r="4821" spans="1:29" x14ac:dyDescent="0.35">
      <c r="A4821" t="s">
        <v>6986</v>
      </c>
      <c r="B4821" s="7">
        <v>46182</v>
      </c>
      <c r="C4821" t="s">
        <v>836</v>
      </c>
      <c r="D4821" t="s">
        <v>86</v>
      </c>
      <c r="E4821" t="s">
        <v>48</v>
      </c>
      <c r="F4821">
        <v>26</v>
      </c>
      <c r="G4821" t="s">
        <v>186</v>
      </c>
      <c r="H4821" t="s">
        <v>72</v>
      </c>
      <c r="I4821" t="s">
        <v>290</v>
      </c>
      <c r="J4821" t="s">
        <v>291</v>
      </c>
      <c r="K4821" t="s">
        <v>30</v>
      </c>
      <c r="L4821" t="s">
        <v>31</v>
      </c>
      <c r="M4821">
        <v>3</v>
      </c>
      <c r="N4821" s="2">
        <v>3499</v>
      </c>
      <c r="O4821" s="3">
        <v>0.05</v>
      </c>
      <c r="P4821" s="2">
        <v>6750</v>
      </c>
      <c r="Q4821" t="s">
        <v>123</v>
      </c>
      <c r="R4821" t="s">
        <v>33</v>
      </c>
      <c r="S4821" t="s">
        <v>34</v>
      </c>
      <c r="T4821" s="4">
        <v>2</v>
      </c>
      <c r="U4821" s="11">
        <f t="shared" si="75"/>
        <v>10497</v>
      </c>
      <c r="V4821" s="11">
        <f>tbl_EcommerceSales[[#This Row],[Gross_Sales]]*tbl_EcommerceSales[[#This Row],[Discount]]</f>
        <v>524.85</v>
      </c>
      <c r="W4821" s="11">
        <f>tbl_EcommerceSales[[#This Row],[Gross_Sales]]-tbl_EcommerceSales[[#This Row],[Discount_Amount]]</f>
        <v>9972.15</v>
      </c>
      <c r="X4821" s="11">
        <f>tbl_EcommerceSales[[#This Row],[Quantity]] * _xlfn.XLOOKUP(tbl_EcommerceSales[[#This Row],[Product_ID]], Product_Master!A:A, Product_Master!F:F)</f>
        <v>6750</v>
      </c>
      <c r="Y4821" s="11">
        <f>tbl_EcommerceSales[[#This Row],[Net_Revenue]]-tbl_EcommerceSales[[#This Row],[Total_Cost]]</f>
        <v>3222.1499999999996</v>
      </c>
      <c r="Z4821" s="9">
        <f>IFERROR(#REF!/tbl_EcommerceSales[[#This Row],[Total_Cost]], 0)</f>
        <v>0</v>
      </c>
      <c r="AA4821" t="str">
        <f>TEXT(tbl_EcommerceSales[[#This Row],[Order_Date]],"mmm")</f>
        <v>Jun</v>
      </c>
      <c r="AB4821">
        <f>YEAR(tbl_EcommerceSales[[#This Row],[Order_Date]])</f>
        <v>2026</v>
      </c>
      <c r="AC4821" t="str">
        <f>IF(tbl_EcommerceSales[[#This Row],[Age]]&lt;18,"Under 18",IF(tbl_EcommerceSales[[#This Row],[Age]]&lt;=25,"18-25",IF(tbl_EcommerceSales[[#This Row],[Age]]&lt;=35,"26-35",IF(tbl_EcommerceSales[[#This Row],[Age]]&lt;=45,"36-45",IF(tbl_EcommerceSales[[#This Row],[Age]]&lt;=55,"46-55","56+")))))</f>
        <v>26-35</v>
      </c>
    </row>
    <row r="4822" spans="1:29" x14ac:dyDescent="0.35">
      <c r="A4822" t="s">
        <v>6987</v>
      </c>
      <c r="B4822" s="7">
        <v>46182</v>
      </c>
      <c r="C4822" t="s">
        <v>5121</v>
      </c>
      <c r="D4822" t="s">
        <v>195</v>
      </c>
      <c r="E4822" t="s">
        <v>48</v>
      </c>
      <c r="F4822">
        <v>23</v>
      </c>
      <c r="G4822" t="s">
        <v>192</v>
      </c>
      <c r="H4822" t="s">
        <v>27</v>
      </c>
      <c r="I4822" t="s">
        <v>165</v>
      </c>
      <c r="J4822" t="s">
        <v>166</v>
      </c>
      <c r="K4822" t="s">
        <v>42</v>
      </c>
      <c r="L4822" t="s">
        <v>167</v>
      </c>
      <c r="M4822">
        <v>2</v>
      </c>
      <c r="N4822" s="2">
        <v>1799</v>
      </c>
      <c r="O4822" s="3">
        <v>0.2</v>
      </c>
      <c r="P4822" s="2">
        <v>1800</v>
      </c>
      <c r="Q4822" t="s">
        <v>123</v>
      </c>
      <c r="R4822" t="s">
        <v>33</v>
      </c>
      <c r="S4822" t="s">
        <v>57</v>
      </c>
      <c r="T4822" s="4">
        <v>3</v>
      </c>
      <c r="U4822" s="11">
        <f t="shared" si="75"/>
        <v>3598</v>
      </c>
      <c r="V4822" s="11">
        <f>tbl_EcommerceSales[[#This Row],[Gross_Sales]]*tbl_EcommerceSales[[#This Row],[Discount]]</f>
        <v>719.6</v>
      </c>
      <c r="W4822" s="11">
        <f>tbl_EcommerceSales[[#This Row],[Gross_Sales]]-tbl_EcommerceSales[[#This Row],[Discount_Amount]]</f>
        <v>2878.4</v>
      </c>
      <c r="X4822" s="11">
        <f>tbl_EcommerceSales[[#This Row],[Quantity]] * _xlfn.XLOOKUP(tbl_EcommerceSales[[#This Row],[Product_ID]], Product_Master!A:A, Product_Master!F:F)</f>
        <v>1800</v>
      </c>
      <c r="Y4822" s="11">
        <f>tbl_EcommerceSales[[#This Row],[Net_Revenue]]-tbl_EcommerceSales[[#This Row],[Total_Cost]]</f>
        <v>1078.4000000000001</v>
      </c>
      <c r="Z4822" s="9">
        <f>IFERROR(#REF!/tbl_EcommerceSales[[#This Row],[Total_Cost]], 0)</f>
        <v>0</v>
      </c>
      <c r="AA4822" t="str">
        <f>TEXT(tbl_EcommerceSales[[#This Row],[Order_Date]],"mmm")</f>
        <v>Jun</v>
      </c>
      <c r="AB4822">
        <f>YEAR(tbl_EcommerceSales[[#This Row],[Order_Date]])</f>
        <v>2026</v>
      </c>
      <c r="AC4822" t="str">
        <f>IF(tbl_EcommerceSales[[#This Row],[Age]]&lt;18,"Under 18",IF(tbl_EcommerceSales[[#This Row],[Age]]&lt;=25,"18-25",IF(tbl_EcommerceSales[[#This Row],[Age]]&lt;=35,"26-35",IF(tbl_EcommerceSales[[#This Row],[Age]]&lt;=45,"36-45",IF(tbl_EcommerceSales[[#This Row],[Age]]&lt;=55,"46-55","56+")))))</f>
        <v>18-25</v>
      </c>
    </row>
    <row r="4823" spans="1:29" x14ac:dyDescent="0.35">
      <c r="A4823" t="s">
        <v>6988</v>
      </c>
      <c r="B4823" s="7">
        <v>46182</v>
      </c>
      <c r="C4823" t="s">
        <v>701</v>
      </c>
      <c r="D4823" t="s">
        <v>130</v>
      </c>
      <c r="E4823" t="s">
        <v>48</v>
      </c>
      <c r="F4823">
        <v>51</v>
      </c>
      <c r="G4823" t="s">
        <v>52</v>
      </c>
      <c r="H4823" t="s">
        <v>27</v>
      </c>
      <c r="I4823" t="s">
        <v>221</v>
      </c>
      <c r="J4823" t="s">
        <v>222</v>
      </c>
      <c r="K4823" t="s">
        <v>177</v>
      </c>
      <c r="L4823" t="s">
        <v>208</v>
      </c>
      <c r="M4823">
        <v>1</v>
      </c>
      <c r="N4823" s="2">
        <v>1499</v>
      </c>
      <c r="O4823" s="3">
        <v>0.25</v>
      </c>
      <c r="P4823" s="2">
        <v>800</v>
      </c>
      <c r="Q4823" t="s">
        <v>44</v>
      </c>
      <c r="R4823" t="s">
        <v>162</v>
      </c>
      <c r="S4823" t="s">
        <v>57</v>
      </c>
      <c r="T4823" s="4"/>
      <c r="U4823" s="11">
        <f t="shared" si="75"/>
        <v>1499</v>
      </c>
      <c r="V4823" s="11">
        <f>tbl_EcommerceSales[[#This Row],[Gross_Sales]]*tbl_EcommerceSales[[#This Row],[Discount]]</f>
        <v>374.75</v>
      </c>
      <c r="W4823" s="11">
        <f>tbl_EcommerceSales[[#This Row],[Gross_Sales]]-tbl_EcommerceSales[[#This Row],[Discount_Amount]]</f>
        <v>1124.25</v>
      </c>
      <c r="X4823" s="11">
        <f>tbl_EcommerceSales[[#This Row],[Quantity]] * _xlfn.XLOOKUP(tbl_EcommerceSales[[#This Row],[Product_ID]], Product_Master!A:A, Product_Master!F:F)</f>
        <v>800</v>
      </c>
      <c r="Y4823" s="11">
        <f>tbl_EcommerceSales[[#This Row],[Net_Revenue]]-tbl_EcommerceSales[[#This Row],[Total_Cost]]</f>
        <v>324.25</v>
      </c>
      <c r="Z4823" s="9">
        <f>IFERROR(#REF!/tbl_EcommerceSales[[#This Row],[Total_Cost]], 0)</f>
        <v>0</v>
      </c>
      <c r="AA4823" t="str">
        <f>TEXT(tbl_EcommerceSales[[#This Row],[Order_Date]],"mmm")</f>
        <v>Jun</v>
      </c>
      <c r="AB4823">
        <f>YEAR(tbl_EcommerceSales[[#This Row],[Order_Date]])</f>
        <v>2026</v>
      </c>
      <c r="AC4823" t="str">
        <f>IF(tbl_EcommerceSales[[#This Row],[Age]]&lt;18,"Under 18",IF(tbl_EcommerceSales[[#This Row],[Age]]&lt;=25,"18-25",IF(tbl_EcommerceSales[[#This Row],[Age]]&lt;=35,"26-35",IF(tbl_EcommerceSales[[#This Row],[Age]]&lt;=45,"36-45",IF(tbl_EcommerceSales[[#This Row],[Age]]&lt;=55,"46-55","56+")))))</f>
        <v>46-55</v>
      </c>
    </row>
    <row r="4824" spans="1:29" x14ac:dyDescent="0.35">
      <c r="A4824" t="s">
        <v>6989</v>
      </c>
      <c r="B4824" s="7">
        <v>46182</v>
      </c>
      <c r="C4824" t="s">
        <v>6040</v>
      </c>
      <c r="D4824" t="s">
        <v>305</v>
      </c>
      <c r="E4824" t="s">
        <v>25</v>
      </c>
      <c r="F4824">
        <v>35</v>
      </c>
      <c r="G4824" t="s">
        <v>122</v>
      </c>
      <c r="H4824" t="s">
        <v>72</v>
      </c>
      <c r="I4824" t="s">
        <v>276</v>
      </c>
      <c r="J4824" t="s">
        <v>277</v>
      </c>
      <c r="K4824" t="s">
        <v>30</v>
      </c>
      <c r="L4824" t="s">
        <v>278</v>
      </c>
      <c r="M4824">
        <v>3</v>
      </c>
      <c r="N4824" s="2">
        <v>1599</v>
      </c>
      <c r="O4824" s="3">
        <v>0.05</v>
      </c>
      <c r="P4824" s="2">
        <v>2550</v>
      </c>
      <c r="Q4824" t="s">
        <v>32</v>
      </c>
      <c r="R4824" t="s">
        <v>33</v>
      </c>
      <c r="S4824" t="s">
        <v>34</v>
      </c>
      <c r="T4824" s="4">
        <v>4</v>
      </c>
      <c r="U4824" s="11">
        <f t="shared" si="75"/>
        <v>4797</v>
      </c>
      <c r="V4824" s="11">
        <f>tbl_EcommerceSales[[#This Row],[Gross_Sales]]*tbl_EcommerceSales[[#This Row],[Discount]]</f>
        <v>239.85000000000002</v>
      </c>
      <c r="W4824" s="11">
        <f>tbl_EcommerceSales[[#This Row],[Gross_Sales]]-tbl_EcommerceSales[[#This Row],[Discount_Amount]]</f>
        <v>4557.1499999999996</v>
      </c>
      <c r="X4824" s="11">
        <f>tbl_EcommerceSales[[#This Row],[Quantity]] * _xlfn.XLOOKUP(tbl_EcommerceSales[[#This Row],[Product_ID]], Product_Master!A:A, Product_Master!F:F)</f>
        <v>2550</v>
      </c>
      <c r="Y4824" s="11">
        <f>tbl_EcommerceSales[[#This Row],[Net_Revenue]]-tbl_EcommerceSales[[#This Row],[Total_Cost]]</f>
        <v>2007.1499999999996</v>
      </c>
      <c r="Z4824" s="9">
        <f>IFERROR(#REF!/tbl_EcommerceSales[[#This Row],[Total_Cost]], 0)</f>
        <v>0</v>
      </c>
      <c r="AA4824" t="str">
        <f>TEXT(tbl_EcommerceSales[[#This Row],[Order_Date]],"mmm")</f>
        <v>Jun</v>
      </c>
      <c r="AB4824">
        <f>YEAR(tbl_EcommerceSales[[#This Row],[Order_Date]])</f>
        <v>2026</v>
      </c>
      <c r="AC4824" t="str">
        <f>IF(tbl_EcommerceSales[[#This Row],[Age]]&lt;18,"Under 18",IF(tbl_EcommerceSales[[#This Row],[Age]]&lt;=25,"18-25",IF(tbl_EcommerceSales[[#This Row],[Age]]&lt;=35,"26-35",IF(tbl_EcommerceSales[[#This Row],[Age]]&lt;=45,"36-45",IF(tbl_EcommerceSales[[#This Row],[Age]]&lt;=55,"46-55","56+")))))</f>
        <v>26-35</v>
      </c>
    </row>
    <row r="4825" spans="1:29" x14ac:dyDescent="0.35">
      <c r="A4825" t="s">
        <v>6990</v>
      </c>
      <c r="B4825" s="7">
        <v>46182</v>
      </c>
      <c r="C4825" t="s">
        <v>3982</v>
      </c>
      <c r="D4825" t="s">
        <v>148</v>
      </c>
      <c r="E4825" t="s">
        <v>48</v>
      </c>
      <c r="F4825">
        <v>45</v>
      </c>
      <c r="G4825" t="s">
        <v>122</v>
      </c>
      <c r="H4825" t="s">
        <v>72</v>
      </c>
      <c r="I4825" t="s">
        <v>131</v>
      </c>
      <c r="J4825" t="s">
        <v>132</v>
      </c>
      <c r="K4825" t="s">
        <v>91</v>
      </c>
      <c r="L4825" t="s">
        <v>133</v>
      </c>
      <c r="M4825">
        <v>1</v>
      </c>
      <c r="N4825" s="2">
        <v>1299</v>
      </c>
      <c r="O4825" s="3">
        <v>0.1</v>
      </c>
      <c r="P4825" s="2">
        <v>610</v>
      </c>
      <c r="Q4825" t="s">
        <v>123</v>
      </c>
      <c r="R4825" t="s">
        <v>33</v>
      </c>
      <c r="S4825" t="s">
        <v>34</v>
      </c>
      <c r="T4825" s="4">
        <v>5</v>
      </c>
      <c r="U4825" s="11">
        <f t="shared" si="75"/>
        <v>1299</v>
      </c>
      <c r="V4825" s="11">
        <f>tbl_EcommerceSales[[#This Row],[Gross_Sales]]*tbl_EcommerceSales[[#This Row],[Discount]]</f>
        <v>129.9</v>
      </c>
      <c r="W4825" s="11">
        <f>tbl_EcommerceSales[[#This Row],[Gross_Sales]]-tbl_EcommerceSales[[#This Row],[Discount_Amount]]</f>
        <v>1169.0999999999999</v>
      </c>
      <c r="X4825" s="11">
        <f>tbl_EcommerceSales[[#This Row],[Quantity]] * _xlfn.XLOOKUP(tbl_EcommerceSales[[#This Row],[Product_ID]], Product_Master!A:A, Product_Master!F:F)</f>
        <v>610</v>
      </c>
      <c r="Y4825" s="11">
        <f>tbl_EcommerceSales[[#This Row],[Net_Revenue]]-tbl_EcommerceSales[[#This Row],[Total_Cost]]</f>
        <v>559.09999999999991</v>
      </c>
      <c r="Z4825" s="9">
        <f>IFERROR(#REF!/tbl_EcommerceSales[[#This Row],[Total_Cost]], 0)</f>
        <v>0</v>
      </c>
      <c r="AA4825" t="str">
        <f>TEXT(tbl_EcommerceSales[[#This Row],[Order_Date]],"mmm")</f>
        <v>Jun</v>
      </c>
      <c r="AB4825">
        <f>YEAR(tbl_EcommerceSales[[#This Row],[Order_Date]])</f>
        <v>2026</v>
      </c>
      <c r="AC4825" t="str">
        <f>IF(tbl_EcommerceSales[[#This Row],[Age]]&lt;18,"Under 18",IF(tbl_EcommerceSales[[#This Row],[Age]]&lt;=25,"18-25",IF(tbl_EcommerceSales[[#This Row],[Age]]&lt;=35,"26-35",IF(tbl_EcommerceSales[[#This Row],[Age]]&lt;=45,"36-45",IF(tbl_EcommerceSales[[#This Row],[Age]]&lt;=55,"46-55","56+")))))</f>
        <v>36-45</v>
      </c>
    </row>
    <row r="4826" spans="1:29" x14ac:dyDescent="0.35">
      <c r="A4826" t="s">
        <v>6991</v>
      </c>
      <c r="B4826" s="7">
        <v>46182</v>
      </c>
      <c r="C4826" t="s">
        <v>4159</v>
      </c>
      <c r="D4826" t="s">
        <v>110</v>
      </c>
      <c r="E4826" t="s">
        <v>25</v>
      </c>
      <c r="F4826">
        <v>39</v>
      </c>
      <c r="G4826" t="s">
        <v>192</v>
      </c>
      <c r="H4826" t="s">
        <v>27</v>
      </c>
      <c r="I4826" t="s">
        <v>338</v>
      </c>
      <c r="J4826" t="s">
        <v>339</v>
      </c>
      <c r="K4826" t="s">
        <v>55</v>
      </c>
      <c r="L4826" t="s">
        <v>56</v>
      </c>
      <c r="M4826">
        <v>2</v>
      </c>
      <c r="N4826" s="2">
        <v>1499</v>
      </c>
      <c r="O4826" s="3">
        <v>0.1</v>
      </c>
      <c r="P4826" s="2">
        <v>1560</v>
      </c>
      <c r="Q4826" t="s">
        <v>319</v>
      </c>
      <c r="R4826" t="s">
        <v>33</v>
      </c>
      <c r="S4826" t="s">
        <v>34</v>
      </c>
      <c r="T4826" s="4">
        <v>5</v>
      </c>
      <c r="U4826" s="11">
        <f t="shared" si="75"/>
        <v>2998</v>
      </c>
      <c r="V4826" s="11">
        <f>tbl_EcommerceSales[[#This Row],[Gross_Sales]]*tbl_EcommerceSales[[#This Row],[Discount]]</f>
        <v>299.8</v>
      </c>
      <c r="W4826" s="11">
        <f>tbl_EcommerceSales[[#This Row],[Gross_Sales]]-tbl_EcommerceSales[[#This Row],[Discount_Amount]]</f>
        <v>2698.2</v>
      </c>
      <c r="X4826" s="11">
        <f>tbl_EcommerceSales[[#This Row],[Quantity]] * _xlfn.XLOOKUP(tbl_EcommerceSales[[#This Row],[Product_ID]], Product_Master!A:A, Product_Master!F:F)</f>
        <v>1560</v>
      </c>
      <c r="Y4826" s="11">
        <f>tbl_EcommerceSales[[#This Row],[Net_Revenue]]-tbl_EcommerceSales[[#This Row],[Total_Cost]]</f>
        <v>1138.1999999999998</v>
      </c>
      <c r="Z4826" s="9">
        <f>IFERROR(#REF!/tbl_EcommerceSales[[#This Row],[Total_Cost]], 0)</f>
        <v>0</v>
      </c>
      <c r="AA4826" t="str">
        <f>TEXT(tbl_EcommerceSales[[#This Row],[Order_Date]],"mmm")</f>
        <v>Jun</v>
      </c>
      <c r="AB4826">
        <f>YEAR(tbl_EcommerceSales[[#This Row],[Order_Date]])</f>
        <v>2026</v>
      </c>
      <c r="AC4826" t="str">
        <f>IF(tbl_EcommerceSales[[#This Row],[Age]]&lt;18,"Under 18",IF(tbl_EcommerceSales[[#This Row],[Age]]&lt;=25,"18-25",IF(tbl_EcommerceSales[[#This Row],[Age]]&lt;=35,"26-35",IF(tbl_EcommerceSales[[#This Row],[Age]]&lt;=45,"36-45",IF(tbl_EcommerceSales[[#This Row],[Age]]&lt;=55,"46-55","56+")))))</f>
        <v>36-45</v>
      </c>
    </row>
    <row r="4827" spans="1:29" x14ac:dyDescent="0.35">
      <c r="A4827" t="s">
        <v>6992</v>
      </c>
      <c r="B4827" s="7">
        <v>46182</v>
      </c>
      <c r="C4827" t="s">
        <v>2154</v>
      </c>
      <c r="D4827" t="s">
        <v>24</v>
      </c>
      <c r="E4827" t="s">
        <v>48</v>
      </c>
      <c r="F4827">
        <v>36</v>
      </c>
      <c r="G4827" t="s">
        <v>211</v>
      </c>
      <c r="H4827" t="s">
        <v>72</v>
      </c>
      <c r="I4827" t="s">
        <v>111</v>
      </c>
      <c r="J4827" t="s">
        <v>112</v>
      </c>
      <c r="K4827" t="s">
        <v>55</v>
      </c>
      <c r="L4827" t="s">
        <v>113</v>
      </c>
      <c r="M4827">
        <v>3</v>
      </c>
      <c r="N4827" s="2">
        <v>1799</v>
      </c>
      <c r="O4827" s="3">
        <v>0.05</v>
      </c>
      <c r="P4827" s="2">
        <v>2850</v>
      </c>
      <c r="Q4827" t="s">
        <v>76</v>
      </c>
      <c r="R4827" t="s">
        <v>33</v>
      </c>
      <c r="S4827" t="s">
        <v>34</v>
      </c>
      <c r="T4827" s="4">
        <v>4</v>
      </c>
      <c r="U4827" s="11">
        <f t="shared" si="75"/>
        <v>5397</v>
      </c>
      <c r="V4827" s="11">
        <f>tbl_EcommerceSales[[#This Row],[Gross_Sales]]*tbl_EcommerceSales[[#This Row],[Discount]]</f>
        <v>269.85000000000002</v>
      </c>
      <c r="W4827" s="11">
        <f>tbl_EcommerceSales[[#This Row],[Gross_Sales]]-tbl_EcommerceSales[[#This Row],[Discount_Amount]]</f>
        <v>5127.1499999999996</v>
      </c>
      <c r="X4827" s="11">
        <f>tbl_EcommerceSales[[#This Row],[Quantity]] * _xlfn.XLOOKUP(tbl_EcommerceSales[[#This Row],[Product_ID]], Product_Master!A:A, Product_Master!F:F)</f>
        <v>2850</v>
      </c>
      <c r="Y4827" s="11">
        <f>tbl_EcommerceSales[[#This Row],[Net_Revenue]]-tbl_EcommerceSales[[#This Row],[Total_Cost]]</f>
        <v>2277.1499999999996</v>
      </c>
      <c r="Z4827" s="9">
        <f>IFERROR(#REF!/tbl_EcommerceSales[[#This Row],[Total_Cost]], 0)</f>
        <v>0</v>
      </c>
      <c r="AA4827" t="str">
        <f>TEXT(tbl_EcommerceSales[[#This Row],[Order_Date]],"mmm")</f>
        <v>Jun</v>
      </c>
      <c r="AB4827">
        <f>YEAR(tbl_EcommerceSales[[#This Row],[Order_Date]])</f>
        <v>2026</v>
      </c>
      <c r="AC4827" t="str">
        <f>IF(tbl_EcommerceSales[[#This Row],[Age]]&lt;18,"Under 18",IF(tbl_EcommerceSales[[#This Row],[Age]]&lt;=25,"18-25",IF(tbl_EcommerceSales[[#This Row],[Age]]&lt;=35,"26-35",IF(tbl_EcommerceSales[[#This Row],[Age]]&lt;=45,"36-45",IF(tbl_EcommerceSales[[#This Row],[Age]]&lt;=55,"46-55","56+")))))</f>
        <v>36-45</v>
      </c>
    </row>
    <row r="4828" spans="1:29" x14ac:dyDescent="0.35">
      <c r="A4828" t="s">
        <v>6993</v>
      </c>
      <c r="B4828" s="7">
        <v>46183</v>
      </c>
      <c r="C4828" t="s">
        <v>5176</v>
      </c>
      <c r="D4828" t="s">
        <v>151</v>
      </c>
      <c r="E4828" t="s">
        <v>25</v>
      </c>
      <c r="F4828">
        <v>35</v>
      </c>
      <c r="G4828" t="s">
        <v>289</v>
      </c>
      <c r="H4828" t="s">
        <v>88</v>
      </c>
      <c r="I4828" t="s">
        <v>212</v>
      </c>
      <c r="J4828" t="s">
        <v>213</v>
      </c>
      <c r="K4828" t="s">
        <v>177</v>
      </c>
      <c r="L4828" t="s">
        <v>178</v>
      </c>
      <c r="M4828">
        <v>1</v>
      </c>
      <c r="N4828" s="2">
        <v>2499</v>
      </c>
      <c r="O4828" s="3">
        <v>0.25</v>
      </c>
      <c r="P4828" s="2">
        <v>1450</v>
      </c>
      <c r="Q4828" t="s">
        <v>44</v>
      </c>
      <c r="R4828" t="s">
        <v>33</v>
      </c>
      <c r="S4828" t="s">
        <v>57</v>
      </c>
      <c r="T4828" s="4">
        <v>4</v>
      </c>
      <c r="U4828" s="11">
        <f t="shared" si="75"/>
        <v>2499</v>
      </c>
      <c r="V4828" s="11">
        <f>tbl_EcommerceSales[[#This Row],[Gross_Sales]]*tbl_EcommerceSales[[#This Row],[Discount]]</f>
        <v>624.75</v>
      </c>
      <c r="W4828" s="11">
        <f>tbl_EcommerceSales[[#This Row],[Gross_Sales]]-tbl_EcommerceSales[[#This Row],[Discount_Amount]]</f>
        <v>1874.25</v>
      </c>
      <c r="X4828" s="11">
        <f>tbl_EcommerceSales[[#This Row],[Quantity]] * _xlfn.XLOOKUP(tbl_EcommerceSales[[#This Row],[Product_ID]], Product_Master!A:A, Product_Master!F:F)</f>
        <v>1450</v>
      </c>
      <c r="Y4828" s="11">
        <f>tbl_EcommerceSales[[#This Row],[Net_Revenue]]-tbl_EcommerceSales[[#This Row],[Total_Cost]]</f>
        <v>424.25</v>
      </c>
      <c r="Z4828" s="9">
        <f>IFERROR(#REF!/tbl_EcommerceSales[[#This Row],[Total_Cost]], 0)</f>
        <v>0</v>
      </c>
      <c r="AA4828" t="str">
        <f>TEXT(tbl_EcommerceSales[[#This Row],[Order_Date]],"mmm")</f>
        <v>Jun</v>
      </c>
      <c r="AB4828">
        <f>YEAR(tbl_EcommerceSales[[#This Row],[Order_Date]])</f>
        <v>2026</v>
      </c>
      <c r="AC4828" t="str">
        <f>IF(tbl_EcommerceSales[[#This Row],[Age]]&lt;18,"Under 18",IF(tbl_EcommerceSales[[#This Row],[Age]]&lt;=25,"18-25",IF(tbl_EcommerceSales[[#This Row],[Age]]&lt;=35,"26-35",IF(tbl_EcommerceSales[[#This Row],[Age]]&lt;=45,"36-45",IF(tbl_EcommerceSales[[#This Row],[Age]]&lt;=55,"46-55","56+")))))</f>
        <v>26-35</v>
      </c>
    </row>
    <row r="4829" spans="1:29" x14ac:dyDescent="0.35">
      <c r="A4829" t="s">
        <v>6994</v>
      </c>
      <c r="B4829" s="7">
        <v>46183</v>
      </c>
      <c r="C4829" t="s">
        <v>6995</v>
      </c>
      <c r="D4829" t="s">
        <v>151</v>
      </c>
      <c r="E4829" t="s">
        <v>25</v>
      </c>
      <c r="F4829">
        <v>35</v>
      </c>
      <c r="G4829" t="s">
        <v>96</v>
      </c>
      <c r="H4829" t="s">
        <v>39</v>
      </c>
      <c r="I4829" t="s">
        <v>212</v>
      </c>
      <c r="J4829" t="s">
        <v>213</v>
      </c>
      <c r="K4829" t="s">
        <v>177</v>
      </c>
      <c r="L4829" t="s">
        <v>178</v>
      </c>
      <c r="M4829">
        <v>3</v>
      </c>
      <c r="N4829" s="2">
        <v>2499</v>
      </c>
      <c r="O4829" s="3">
        <v>0.25</v>
      </c>
      <c r="P4829" s="2">
        <v>4350</v>
      </c>
      <c r="Q4829" t="s">
        <v>76</v>
      </c>
      <c r="R4829" t="s">
        <v>33</v>
      </c>
      <c r="S4829" t="s">
        <v>57</v>
      </c>
      <c r="T4829" s="4">
        <v>5</v>
      </c>
      <c r="U4829" s="11">
        <f t="shared" si="75"/>
        <v>7497</v>
      </c>
      <c r="V4829" s="11">
        <f>tbl_EcommerceSales[[#This Row],[Gross_Sales]]*tbl_EcommerceSales[[#This Row],[Discount]]</f>
        <v>1874.25</v>
      </c>
      <c r="W4829" s="11">
        <f>tbl_EcommerceSales[[#This Row],[Gross_Sales]]-tbl_EcommerceSales[[#This Row],[Discount_Amount]]</f>
        <v>5622.75</v>
      </c>
      <c r="X4829" s="11">
        <f>tbl_EcommerceSales[[#This Row],[Quantity]] * _xlfn.XLOOKUP(tbl_EcommerceSales[[#This Row],[Product_ID]], Product_Master!A:A, Product_Master!F:F)</f>
        <v>4350</v>
      </c>
      <c r="Y4829" s="11">
        <f>tbl_EcommerceSales[[#This Row],[Net_Revenue]]-tbl_EcommerceSales[[#This Row],[Total_Cost]]</f>
        <v>1272.75</v>
      </c>
      <c r="Z4829" s="9">
        <f>IFERROR(#REF!/tbl_EcommerceSales[[#This Row],[Total_Cost]], 0)</f>
        <v>0</v>
      </c>
      <c r="AA4829" t="str">
        <f>TEXT(tbl_EcommerceSales[[#This Row],[Order_Date]],"mmm")</f>
        <v>Jun</v>
      </c>
      <c r="AB4829">
        <f>YEAR(tbl_EcommerceSales[[#This Row],[Order_Date]])</f>
        <v>2026</v>
      </c>
      <c r="AC4829" t="str">
        <f>IF(tbl_EcommerceSales[[#This Row],[Age]]&lt;18,"Under 18",IF(tbl_EcommerceSales[[#This Row],[Age]]&lt;=25,"18-25",IF(tbl_EcommerceSales[[#This Row],[Age]]&lt;=35,"26-35",IF(tbl_EcommerceSales[[#This Row],[Age]]&lt;=45,"36-45",IF(tbl_EcommerceSales[[#This Row],[Age]]&lt;=55,"46-55","56+")))))</f>
        <v>26-35</v>
      </c>
    </row>
    <row r="4830" spans="1:29" x14ac:dyDescent="0.35">
      <c r="A4830" t="s">
        <v>6996</v>
      </c>
      <c r="B4830" s="7">
        <v>46183</v>
      </c>
      <c r="C4830" t="s">
        <v>448</v>
      </c>
      <c r="D4830" t="s">
        <v>269</v>
      </c>
      <c r="E4830" t="s">
        <v>25</v>
      </c>
      <c r="F4830">
        <v>42</v>
      </c>
      <c r="G4830" t="s">
        <v>155</v>
      </c>
      <c r="H4830" t="s">
        <v>88</v>
      </c>
      <c r="I4830" t="s">
        <v>40</v>
      </c>
      <c r="J4830" t="s">
        <v>41</v>
      </c>
      <c r="K4830" t="s">
        <v>42</v>
      </c>
      <c r="L4830" t="s">
        <v>43</v>
      </c>
      <c r="M4830">
        <v>1</v>
      </c>
      <c r="N4830" s="2">
        <v>699</v>
      </c>
      <c r="O4830" s="3">
        <v>0.05</v>
      </c>
      <c r="P4830" s="2">
        <v>310</v>
      </c>
      <c r="Q4830" t="s">
        <v>44</v>
      </c>
      <c r="R4830" t="s">
        <v>33</v>
      </c>
      <c r="S4830" t="s">
        <v>34</v>
      </c>
      <c r="T4830" s="4">
        <v>1</v>
      </c>
      <c r="U4830" s="11">
        <f t="shared" si="75"/>
        <v>699</v>
      </c>
      <c r="V4830" s="11">
        <f>tbl_EcommerceSales[[#This Row],[Gross_Sales]]*tbl_EcommerceSales[[#This Row],[Discount]]</f>
        <v>34.950000000000003</v>
      </c>
      <c r="W4830" s="11">
        <f>tbl_EcommerceSales[[#This Row],[Gross_Sales]]-tbl_EcommerceSales[[#This Row],[Discount_Amount]]</f>
        <v>664.05</v>
      </c>
      <c r="X4830" s="11">
        <f>tbl_EcommerceSales[[#This Row],[Quantity]] * _xlfn.XLOOKUP(tbl_EcommerceSales[[#This Row],[Product_ID]], Product_Master!A:A, Product_Master!F:F)</f>
        <v>310</v>
      </c>
      <c r="Y4830" s="11">
        <f>tbl_EcommerceSales[[#This Row],[Net_Revenue]]-tbl_EcommerceSales[[#This Row],[Total_Cost]]</f>
        <v>354.04999999999995</v>
      </c>
      <c r="Z4830" s="9">
        <f>IFERROR(#REF!/tbl_EcommerceSales[[#This Row],[Total_Cost]], 0)</f>
        <v>0</v>
      </c>
      <c r="AA4830" t="str">
        <f>TEXT(tbl_EcommerceSales[[#This Row],[Order_Date]],"mmm")</f>
        <v>Jun</v>
      </c>
      <c r="AB4830">
        <f>YEAR(tbl_EcommerceSales[[#This Row],[Order_Date]])</f>
        <v>2026</v>
      </c>
      <c r="AC4830" t="str">
        <f>IF(tbl_EcommerceSales[[#This Row],[Age]]&lt;18,"Under 18",IF(tbl_EcommerceSales[[#This Row],[Age]]&lt;=25,"18-25",IF(tbl_EcommerceSales[[#This Row],[Age]]&lt;=35,"26-35",IF(tbl_EcommerceSales[[#This Row],[Age]]&lt;=45,"36-45",IF(tbl_EcommerceSales[[#This Row],[Age]]&lt;=55,"46-55","56+")))))</f>
        <v>36-45</v>
      </c>
    </row>
    <row r="4831" spans="1:29" x14ac:dyDescent="0.35">
      <c r="A4831" t="s">
        <v>6997</v>
      </c>
      <c r="B4831" s="7">
        <v>46183</v>
      </c>
      <c r="C4831" t="s">
        <v>6998</v>
      </c>
      <c r="D4831" t="s">
        <v>205</v>
      </c>
      <c r="E4831" t="s">
        <v>25</v>
      </c>
      <c r="F4831">
        <v>42</v>
      </c>
      <c r="G4831" t="s">
        <v>103</v>
      </c>
      <c r="H4831" t="s">
        <v>27</v>
      </c>
      <c r="I4831" t="s">
        <v>80</v>
      </c>
      <c r="J4831" t="s">
        <v>81</v>
      </c>
      <c r="K4831" t="s">
        <v>82</v>
      </c>
      <c r="L4831" t="s">
        <v>83</v>
      </c>
      <c r="M4831">
        <v>1</v>
      </c>
      <c r="N4831" s="2">
        <v>2499</v>
      </c>
      <c r="O4831" s="3">
        <v>0.15</v>
      </c>
      <c r="P4831" s="2">
        <v>1550</v>
      </c>
      <c r="Q4831" t="s">
        <v>32</v>
      </c>
      <c r="R4831" t="s">
        <v>33</v>
      </c>
      <c r="S4831" t="s">
        <v>34</v>
      </c>
      <c r="T4831" s="4">
        <v>5</v>
      </c>
      <c r="U4831" s="11">
        <f t="shared" si="75"/>
        <v>2499</v>
      </c>
      <c r="V4831" s="11">
        <f>tbl_EcommerceSales[[#This Row],[Gross_Sales]]*tbl_EcommerceSales[[#This Row],[Discount]]</f>
        <v>374.84999999999997</v>
      </c>
      <c r="W4831" s="11">
        <f>tbl_EcommerceSales[[#This Row],[Gross_Sales]]-tbl_EcommerceSales[[#This Row],[Discount_Amount]]</f>
        <v>2124.15</v>
      </c>
      <c r="X4831" s="11">
        <f>tbl_EcommerceSales[[#This Row],[Quantity]] * _xlfn.XLOOKUP(tbl_EcommerceSales[[#This Row],[Product_ID]], Product_Master!A:A, Product_Master!F:F)</f>
        <v>1550</v>
      </c>
      <c r="Y4831" s="11">
        <f>tbl_EcommerceSales[[#This Row],[Net_Revenue]]-tbl_EcommerceSales[[#This Row],[Total_Cost]]</f>
        <v>574.15000000000009</v>
      </c>
      <c r="Z4831" s="9">
        <f>IFERROR(#REF!/tbl_EcommerceSales[[#This Row],[Total_Cost]], 0)</f>
        <v>0</v>
      </c>
      <c r="AA4831" t="str">
        <f>TEXT(tbl_EcommerceSales[[#This Row],[Order_Date]],"mmm")</f>
        <v>Jun</v>
      </c>
      <c r="AB4831">
        <f>YEAR(tbl_EcommerceSales[[#This Row],[Order_Date]])</f>
        <v>2026</v>
      </c>
      <c r="AC4831" t="str">
        <f>IF(tbl_EcommerceSales[[#This Row],[Age]]&lt;18,"Under 18",IF(tbl_EcommerceSales[[#This Row],[Age]]&lt;=25,"18-25",IF(tbl_EcommerceSales[[#This Row],[Age]]&lt;=35,"26-35",IF(tbl_EcommerceSales[[#This Row],[Age]]&lt;=45,"36-45",IF(tbl_EcommerceSales[[#This Row],[Age]]&lt;=55,"46-55","56+")))))</f>
        <v>36-45</v>
      </c>
    </row>
    <row r="4832" spans="1:29" x14ac:dyDescent="0.35">
      <c r="A4832" t="s">
        <v>6999</v>
      </c>
      <c r="B4832" s="7">
        <v>46183</v>
      </c>
      <c r="C4832" t="s">
        <v>1265</v>
      </c>
      <c r="D4832" t="s">
        <v>51</v>
      </c>
      <c r="E4832" t="s">
        <v>48</v>
      </c>
      <c r="F4832">
        <v>22</v>
      </c>
      <c r="G4832" t="s">
        <v>71</v>
      </c>
      <c r="H4832" t="s">
        <v>72</v>
      </c>
      <c r="I4832" t="s">
        <v>89</v>
      </c>
      <c r="J4832" t="s">
        <v>90</v>
      </c>
      <c r="K4832" t="s">
        <v>91</v>
      </c>
      <c r="L4832" t="s">
        <v>92</v>
      </c>
      <c r="M4832">
        <v>3</v>
      </c>
      <c r="N4832" s="2">
        <v>599</v>
      </c>
      <c r="O4832" s="3">
        <v>0.15</v>
      </c>
      <c r="P4832" s="2">
        <v>780</v>
      </c>
      <c r="Q4832" t="s">
        <v>32</v>
      </c>
      <c r="R4832" t="s">
        <v>33</v>
      </c>
      <c r="S4832" t="s">
        <v>57</v>
      </c>
      <c r="T4832" s="4">
        <v>3</v>
      </c>
      <c r="U4832" s="11">
        <f t="shared" si="75"/>
        <v>1797</v>
      </c>
      <c r="V4832" s="11">
        <f>tbl_EcommerceSales[[#This Row],[Gross_Sales]]*tbl_EcommerceSales[[#This Row],[Discount]]</f>
        <v>269.55</v>
      </c>
      <c r="W4832" s="11">
        <f>tbl_EcommerceSales[[#This Row],[Gross_Sales]]-tbl_EcommerceSales[[#This Row],[Discount_Amount]]</f>
        <v>1527.45</v>
      </c>
      <c r="X4832" s="11">
        <f>tbl_EcommerceSales[[#This Row],[Quantity]] * _xlfn.XLOOKUP(tbl_EcommerceSales[[#This Row],[Product_ID]], Product_Master!A:A, Product_Master!F:F)</f>
        <v>780</v>
      </c>
      <c r="Y4832" s="11">
        <f>tbl_EcommerceSales[[#This Row],[Net_Revenue]]-tbl_EcommerceSales[[#This Row],[Total_Cost]]</f>
        <v>747.45</v>
      </c>
      <c r="Z4832" s="9">
        <f>IFERROR(#REF!/tbl_EcommerceSales[[#This Row],[Total_Cost]], 0)</f>
        <v>0</v>
      </c>
      <c r="AA4832" t="str">
        <f>TEXT(tbl_EcommerceSales[[#This Row],[Order_Date]],"mmm")</f>
        <v>Jun</v>
      </c>
      <c r="AB4832">
        <f>YEAR(tbl_EcommerceSales[[#This Row],[Order_Date]])</f>
        <v>2026</v>
      </c>
      <c r="AC4832" t="str">
        <f>IF(tbl_EcommerceSales[[#This Row],[Age]]&lt;18,"Under 18",IF(tbl_EcommerceSales[[#This Row],[Age]]&lt;=25,"18-25",IF(tbl_EcommerceSales[[#This Row],[Age]]&lt;=35,"26-35",IF(tbl_EcommerceSales[[#This Row],[Age]]&lt;=45,"36-45",IF(tbl_EcommerceSales[[#This Row],[Age]]&lt;=55,"46-55","56+")))))</f>
        <v>18-25</v>
      </c>
    </row>
    <row r="4833" spans="1:29" x14ac:dyDescent="0.35">
      <c r="A4833" t="s">
        <v>7000</v>
      </c>
      <c r="B4833" s="7">
        <v>46183</v>
      </c>
      <c r="C4833" t="s">
        <v>1840</v>
      </c>
      <c r="D4833" t="s">
        <v>47</v>
      </c>
      <c r="E4833" t="s">
        <v>48</v>
      </c>
      <c r="F4833">
        <v>44</v>
      </c>
      <c r="G4833" t="s">
        <v>52</v>
      </c>
      <c r="H4833" t="s">
        <v>27</v>
      </c>
      <c r="I4833" t="s">
        <v>221</v>
      </c>
      <c r="J4833" t="s">
        <v>222</v>
      </c>
      <c r="K4833" t="s">
        <v>177</v>
      </c>
      <c r="L4833" t="s">
        <v>208</v>
      </c>
      <c r="M4833">
        <v>1</v>
      </c>
      <c r="N4833" s="2">
        <v>1499</v>
      </c>
      <c r="O4833" s="3">
        <v>0.2</v>
      </c>
      <c r="P4833" s="2">
        <v>800</v>
      </c>
      <c r="Q4833" t="s">
        <v>319</v>
      </c>
      <c r="R4833" t="s">
        <v>33</v>
      </c>
      <c r="S4833" t="s">
        <v>57</v>
      </c>
      <c r="T4833" s="4">
        <v>5</v>
      </c>
      <c r="U4833" s="11">
        <f t="shared" si="75"/>
        <v>1499</v>
      </c>
      <c r="V4833" s="11">
        <f>tbl_EcommerceSales[[#This Row],[Gross_Sales]]*tbl_EcommerceSales[[#This Row],[Discount]]</f>
        <v>299.8</v>
      </c>
      <c r="W4833" s="11">
        <f>tbl_EcommerceSales[[#This Row],[Gross_Sales]]-tbl_EcommerceSales[[#This Row],[Discount_Amount]]</f>
        <v>1199.2</v>
      </c>
      <c r="X4833" s="11">
        <f>tbl_EcommerceSales[[#This Row],[Quantity]] * _xlfn.XLOOKUP(tbl_EcommerceSales[[#This Row],[Product_ID]], Product_Master!A:A, Product_Master!F:F)</f>
        <v>800</v>
      </c>
      <c r="Y4833" s="11">
        <f>tbl_EcommerceSales[[#This Row],[Net_Revenue]]-tbl_EcommerceSales[[#This Row],[Total_Cost]]</f>
        <v>399.20000000000005</v>
      </c>
      <c r="Z4833" s="9">
        <f>IFERROR(#REF!/tbl_EcommerceSales[[#This Row],[Total_Cost]], 0)</f>
        <v>0</v>
      </c>
      <c r="AA4833" t="str">
        <f>TEXT(tbl_EcommerceSales[[#This Row],[Order_Date]],"mmm")</f>
        <v>Jun</v>
      </c>
      <c r="AB4833">
        <f>YEAR(tbl_EcommerceSales[[#This Row],[Order_Date]])</f>
        <v>2026</v>
      </c>
      <c r="AC4833" t="str">
        <f>IF(tbl_EcommerceSales[[#This Row],[Age]]&lt;18,"Under 18",IF(tbl_EcommerceSales[[#This Row],[Age]]&lt;=25,"18-25",IF(tbl_EcommerceSales[[#This Row],[Age]]&lt;=35,"26-35",IF(tbl_EcommerceSales[[#This Row],[Age]]&lt;=45,"36-45",IF(tbl_EcommerceSales[[#This Row],[Age]]&lt;=55,"46-55","56+")))))</f>
        <v>36-45</v>
      </c>
    </row>
    <row r="4834" spans="1:29" x14ac:dyDescent="0.35">
      <c r="A4834" t="s">
        <v>7001</v>
      </c>
      <c r="B4834" s="7">
        <v>46183</v>
      </c>
      <c r="C4834" t="s">
        <v>1255</v>
      </c>
      <c r="D4834" t="s">
        <v>79</v>
      </c>
      <c r="E4834" t="s">
        <v>48</v>
      </c>
      <c r="F4834">
        <v>52</v>
      </c>
      <c r="G4834" t="s">
        <v>270</v>
      </c>
      <c r="H4834" t="s">
        <v>72</v>
      </c>
      <c r="I4834" t="s">
        <v>200</v>
      </c>
      <c r="J4834" t="s">
        <v>201</v>
      </c>
      <c r="K4834" t="s">
        <v>91</v>
      </c>
      <c r="L4834" t="s">
        <v>202</v>
      </c>
      <c r="M4834">
        <v>1</v>
      </c>
      <c r="N4834" s="2">
        <v>899</v>
      </c>
      <c r="O4834" s="3">
        <v>0.05</v>
      </c>
      <c r="P4834" s="2">
        <v>420</v>
      </c>
      <c r="Q4834" t="s">
        <v>32</v>
      </c>
      <c r="R4834" t="s">
        <v>33</v>
      </c>
      <c r="S4834" t="s">
        <v>57</v>
      </c>
      <c r="T4834" s="4">
        <v>5</v>
      </c>
      <c r="U4834" s="11">
        <f t="shared" si="75"/>
        <v>899</v>
      </c>
      <c r="V4834" s="11">
        <f>tbl_EcommerceSales[[#This Row],[Gross_Sales]]*tbl_EcommerceSales[[#This Row],[Discount]]</f>
        <v>44.95</v>
      </c>
      <c r="W4834" s="11">
        <f>tbl_EcommerceSales[[#This Row],[Gross_Sales]]-tbl_EcommerceSales[[#This Row],[Discount_Amount]]</f>
        <v>854.05</v>
      </c>
      <c r="X4834" s="11">
        <f>tbl_EcommerceSales[[#This Row],[Quantity]] * _xlfn.XLOOKUP(tbl_EcommerceSales[[#This Row],[Product_ID]], Product_Master!A:A, Product_Master!F:F)</f>
        <v>420</v>
      </c>
      <c r="Y4834" s="11">
        <f>tbl_EcommerceSales[[#This Row],[Net_Revenue]]-tbl_EcommerceSales[[#This Row],[Total_Cost]]</f>
        <v>434.04999999999995</v>
      </c>
      <c r="Z4834" s="9">
        <f>IFERROR(#REF!/tbl_EcommerceSales[[#This Row],[Total_Cost]], 0)</f>
        <v>0</v>
      </c>
      <c r="AA4834" t="str">
        <f>TEXT(tbl_EcommerceSales[[#This Row],[Order_Date]],"mmm")</f>
        <v>Jun</v>
      </c>
      <c r="AB4834">
        <f>YEAR(tbl_EcommerceSales[[#This Row],[Order_Date]])</f>
        <v>2026</v>
      </c>
      <c r="AC4834" t="str">
        <f>IF(tbl_EcommerceSales[[#This Row],[Age]]&lt;18,"Under 18",IF(tbl_EcommerceSales[[#This Row],[Age]]&lt;=25,"18-25",IF(tbl_EcommerceSales[[#This Row],[Age]]&lt;=35,"26-35",IF(tbl_EcommerceSales[[#This Row],[Age]]&lt;=45,"36-45",IF(tbl_EcommerceSales[[#This Row],[Age]]&lt;=55,"46-55","56+")))))</f>
        <v>46-55</v>
      </c>
    </row>
    <row r="4835" spans="1:29" x14ac:dyDescent="0.35">
      <c r="A4835" t="s">
        <v>7002</v>
      </c>
      <c r="B4835" s="7">
        <v>46183</v>
      </c>
      <c r="C4835" t="s">
        <v>3972</v>
      </c>
      <c r="D4835" t="s">
        <v>312</v>
      </c>
      <c r="E4835" t="s">
        <v>48</v>
      </c>
      <c r="F4835">
        <v>34</v>
      </c>
      <c r="G4835" t="s">
        <v>211</v>
      </c>
      <c r="H4835" t="s">
        <v>72</v>
      </c>
      <c r="I4835" t="s">
        <v>89</v>
      </c>
      <c r="J4835" t="s">
        <v>90</v>
      </c>
      <c r="K4835" t="s">
        <v>91</v>
      </c>
      <c r="L4835" t="s">
        <v>92</v>
      </c>
      <c r="M4835">
        <v>3</v>
      </c>
      <c r="N4835" s="2">
        <v>599</v>
      </c>
      <c r="O4835" s="3">
        <v>0.05</v>
      </c>
      <c r="P4835" s="2">
        <v>780</v>
      </c>
      <c r="Q4835" t="s">
        <v>32</v>
      </c>
      <c r="R4835" t="s">
        <v>33</v>
      </c>
      <c r="S4835" t="s">
        <v>34</v>
      </c>
      <c r="T4835" s="4">
        <v>3</v>
      </c>
      <c r="U4835" s="11">
        <f t="shared" si="75"/>
        <v>1797</v>
      </c>
      <c r="V4835" s="11">
        <f>tbl_EcommerceSales[[#This Row],[Gross_Sales]]*tbl_EcommerceSales[[#This Row],[Discount]]</f>
        <v>89.850000000000009</v>
      </c>
      <c r="W4835" s="11">
        <f>tbl_EcommerceSales[[#This Row],[Gross_Sales]]-tbl_EcommerceSales[[#This Row],[Discount_Amount]]</f>
        <v>1707.15</v>
      </c>
      <c r="X4835" s="11">
        <f>tbl_EcommerceSales[[#This Row],[Quantity]] * _xlfn.XLOOKUP(tbl_EcommerceSales[[#This Row],[Product_ID]], Product_Master!A:A, Product_Master!F:F)</f>
        <v>780</v>
      </c>
      <c r="Y4835" s="11">
        <f>tbl_EcommerceSales[[#This Row],[Net_Revenue]]-tbl_EcommerceSales[[#This Row],[Total_Cost]]</f>
        <v>927.15000000000009</v>
      </c>
      <c r="Z4835" s="9">
        <f>IFERROR(#REF!/tbl_EcommerceSales[[#This Row],[Total_Cost]], 0)</f>
        <v>0</v>
      </c>
      <c r="AA4835" t="str">
        <f>TEXT(tbl_EcommerceSales[[#This Row],[Order_Date]],"mmm")</f>
        <v>Jun</v>
      </c>
      <c r="AB4835">
        <f>YEAR(tbl_EcommerceSales[[#This Row],[Order_Date]])</f>
        <v>2026</v>
      </c>
      <c r="AC4835" t="str">
        <f>IF(tbl_EcommerceSales[[#This Row],[Age]]&lt;18,"Under 18",IF(tbl_EcommerceSales[[#This Row],[Age]]&lt;=25,"18-25",IF(tbl_EcommerceSales[[#This Row],[Age]]&lt;=35,"26-35",IF(tbl_EcommerceSales[[#This Row],[Age]]&lt;=45,"36-45",IF(tbl_EcommerceSales[[#This Row],[Age]]&lt;=55,"46-55","56+")))))</f>
        <v>26-35</v>
      </c>
    </row>
    <row r="4836" spans="1:29" x14ac:dyDescent="0.35">
      <c r="A4836" t="s">
        <v>7003</v>
      </c>
      <c r="B4836" s="7">
        <v>46183</v>
      </c>
      <c r="C4836" t="s">
        <v>2570</v>
      </c>
      <c r="D4836" t="s">
        <v>106</v>
      </c>
      <c r="E4836" t="s">
        <v>25</v>
      </c>
      <c r="F4836">
        <v>24</v>
      </c>
      <c r="G4836" t="s">
        <v>107</v>
      </c>
      <c r="H4836" t="s">
        <v>39</v>
      </c>
      <c r="I4836" t="s">
        <v>28</v>
      </c>
      <c r="J4836" t="s">
        <v>29</v>
      </c>
      <c r="K4836" t="s">
        <v>30</v>
      </c>
      <c r="L4836" t="s">
        <v>31</v>
      </c>
      <c r="M4836">
        <v>2</v>
      </c>
      <c r="N4836" s="2">
        <v>5999</v>
      </c>
      <c r="O4836" s="3">
        <v>0.2</v>
      </c>
      <c r="P4836" s="2">
        <v>7800</v>
      </c>
      <c r="Q4836" t="s">
        <v>44</v>
      </c>
      <c r="R4836" t="s">
        <v>33</v>
      </c>
      <c r="S4836" t="s">
        <v>34</v>
      </c>
      <c r="T4836" s="4">
        <v>4</v>
      </c>
      <c r="U4836" s="11">
        <f t="shared" si="75"/>
        <v>11998</v>
      </c>
      <c r="V4836" s="11">
        <f>tbl_EcommerceSales[[#This Row],[Gross_Sales]]*tbl_EcommerceSales[[#This Row],[Discount]]</f>
        <v>2399.6</v>
      </c>
      <c r="W4836" s="11">
        <f>tbl_EcommerceSales[[#This Row],[Gross_Sales]]-tbl_EcommerceSales[[#This Row],[Discount_Amount]]</f>
        <v>9598.4</v>
      </c>
      <c r="X4836" s="11">
        <f>tbl_EcommerceSales[[#This Row],[Quantity]] * _xlfn.XLOOKUP(tbl_EcommerceSales[[#This Row],[Product_ID]], Product_Master!A:A, Product_Master!F:F)</f>
        <v>7800</v>
      </c>
      <c r="Y4836" s="11">
        <f>tbl_EcommerceSales[[#This Row],[Net_Revenue]]-tbl_EcommerceSales[[#This Row],[Total_Cost]]</f>
        <v>1798.3999999999996</v>
      </c>
      <c r="Z4836" s="9">
        <f>IFERROR(#REF!/tbl_EcommerceSales[[#This Row],[Total_Cost]], 0)</f>
        <v>0</v>
      </c>
      <c r="AA4836" t="str">
        <f>TEXT(tbl_EcommerceSales[[#This Row],[Order_Date]],"mmm")</f>
        <v>Jun</v>
      </c>
      <c r="AB4836">
        <f>YEAR(tbl_EcommerceSales[[#This Row],[Order_Date]])</f>
        <v>2026</v>
      </c>
      <c r="AC4836" t="str">
        <f>IF(tbl_EcommerceSales[[#This Row],[Age]]&lt;18,"Under 18",IF(tbl_EcommerceSales[[#This Row],[Age]]&lt;=25,"18-25",IF(tbl_EcommerceSales[[#This Row],[Age]]&lt;=35,"26-35",IF(tbl_EcommerceSales[[#This Row],[Age]]&lt;=45,"36-45",IF(tbl_EcommerceSales[[#This Row],[Age]]&lt;=55,"46-55","56+")))))</f>
        <v>18-25</v>
      </c>
    </row>
    <row r="4837" spans="1:29" x14ac:dyDescent="0.35">
      <c r="A4837" t="s">
        <v>7004</v>
      </c>
      <c r="B4837" s="7">
        <v>46183</v>
      </c>
      <c r="C4837" t="s">
        <v>955</v>
      </c>
      <c r="D4837" t="s">
        <v>269</v>
      </c>
      <c r="E4837" t="s">
        <v>48</v>
      </c>
      <c r="F4837">
        <v>32</v>
      </c>
      <c r="G4837" t="s">
        <v>38</v>
      </c>
      <c r="H4837" t="s">
        <v>39</v>
      </c>
      <c r="I4837" t="s">
        <v>349</v>
      </c>
      <c r="J4837" t="s">
        <v>350</v>
      </c>
      <c r="K4837" t="s">
        <v>82</v>
      </c>
      <c r="L4837" t="s">
        <v>238</v>
      </c>
      <c r="M4837">
        <v>3</v>
      </c>
      <c r="N4837" s="2">
        <v>1599</v>
      </c>
      <c r="O4837" s="3">
        <v>0.05</v>
      </c>
      <c r="P4837" s="2">
        <v>2760</v>
      </c>
      <c r="Q4837" t="s">
        <v>123</v>
      </c>
      <c r="R4837" t="s">
        <v>33</v>
      </c>
      <c r="S4837" t="s">
        <v>34</v>
      </c>
      <c r="T4837" s="4">
        <v>4</v>
      </c>
      <c r="U4837" s="11">
        <f t="shared" si="75"/>
        <v>4797</v>
      </c>
      <c r="V4837" s="11">
        <f>tbl_EcommerceSales[[#This Row],[Gross_Sales]]*tbl_EcommerceSales[[#This Row],[Discount]]</f>
        <v>239.85000000000002</v>
      </c>
      <c r="W4837" s="11">
        <f>tbl_EcommerceSales[[#This Row],[Gross_Sales]]-tbl_EcommerceSales[[#This Row],[Discount_Amount]]</f>
        <v>4557.1499999999996</v>
      </c>
      <c r="X4837" s="11">
        <f>tbl_EcommerceSales[[#This Row],[Quantity]] * _xlfn.XLOOKUP(tbl_EcommerceSales[[#This Row],[Product_ID]], Product_Master!A:A, Product_Master!F:F)</f>
        <v>2760</v>
      </c>
      <c r="Y4837" s="11">
        <f>tbl_EcommerceSales[[#This Row],[Net_Revenue]]-tbl_EcommerceSales[[#This Row],[Total_Cost]]</f>
        <v>1797.1499999999996</v>
      </c>
      <c r="Z4837" s="9">
        <f>IFERROR(#REF!/tbl_EcommerceSales[[#This Row],[Total_Cost]], 0)</f>
        <v>0</v>
      </c>
      <c r="AA4837" t="str">
        <f>TEXT(tbl_EcommerceSales[[#This Row],[Order_Date]],"mmm")</f>
        <v>Jun</v>
      </c>
      <c r="AB4837">
        <f>YEAR(tbl_EcommerceSales[[#This Row],[Order_Date]])</f>
        <v>2026</v>
      </c>
      <c r="AC4837" t="str">
        <f>IF(tbl_EcommerceSales[[#This Row],[Age]]&lt;18,"Under 18",IF(tbl_EcommerceSales[[#This Row],[Age]]&lt;=25,"18-25",IF(tbl_EcommerceSales[[#This Row],[Age]]&lt;=35,"26-35",IF(tbl_EcommerceSales[[#This Row],[Age]]&lt;=45,"36-45",IF(tbl_EcommerceSales[[#This Row],[Age]]&lt;=55,"46-55","56+")))))</f>
        <v>26-35</v>
      </c>
    </row>
    <row r="4838" spans="1:29" x14ac:dyDescent="0.35">
      <c r="A4838" t="s">
        <v>7005</v>
      </c>
      <c r="B4838" s="7">
        <v>46183</v>
      </c>
      <c r="C4838" t="s">
        <v>3283</v>
      </c>
      <c r="D4838" t="s">
        <v>205</v>
      </c>
      <c r="E4838" t="s">
        <v>25</v>
      </c>
      <c r="F4838">
        <v>23</v>
      </c>
      <c r="G4838" t="s">
        <v>107</v>
      </c>
      <c r="H4838" t="s">
        <v>39</v>
      </c>
      <c r="I4838" t="s">
        <v>80</v>
      </c>
      <c r="J4838" t="s">
        <v>81</v>
      </c>
      <c r="K4838" t="s">
        <v>82</v>
      </c>
      <c r="L4838" t="s">
        <v>83</v>
      </c>
      <c r="M4838">
        <v>4</v>
      </c>
      <c r="N4838" s="2">
        <v>2499</v>
      </c>
      <c r="O4838" s="3">
        <v>0.1</v>
      </c>
      <c r="P4838" s="2">
        <v>6200</v>
      </c>
      <c r="Q4838" t="s">
        <v>32</v>
      </c>
      <c r="R4838" t="s">
        <v>33</v>
      </c>
      <c r="S4838" t="s">
        <v>34</v>
      </c>
      <c r="T4838" s="4">
        <v>5</v>
      </c>
      <c r="U4838" s="11">
        <f t="shared" si="75"/>
        <v>9996</v>
      </c>
      <c r="V4838" s="11">
        <f>tbl_EcommerceSales[[#This Row],[Gross_Sales]]*tbl_EcommerceSales[[#This Row],[Discount]]</f>
        <v>999.6</v>
      </c>
      <c r="W4838" s="11">
        <f>tbl_EcommerceSales[[#This Row],[Gross_Sales]]-tbl_EcommerceSales[[#This Row],[Discount_Amount]]</f>
        <v>8996.4</v>
      </c>
      <c r="X4838" s="11">
        <f>tbl_EcommerceSales[[#This Row],[Quantity]] * _xlfn.XLOOKUP(tbl_EcommerceSales[[#This Row],[Product_ID]], Product_Master!A:A, Product_Master!F:F)</f>
        <v>6200</v>
      </c>
      <c r="Y4838" s="11">
        <f>tbl_EcommerceSales[[#This Row],[Net_Revenue]]-tbl_EcommerceSales[[#This Row],[Total_Cost]]</f>
        <v>2796.3999999999996</v>
      </c>
      <c r="Z4838" s="9">
        <f>IFERROR(#REF!/tbl_EcommerceSales[[#This Row],[Total_Cost]], 0)</f>
        <v>0</v>
      </c>
      <c r="AA4838" t="str">
        <f>TEXT(tbl_EcommerceSales[[#This Row],[Order_Date]],"mmm")</f>
        <v>Jun</v>
      </c>
      <c r="AB4838">
        <f>YEAR(tbl_EcommerceSales[[#This Row],[Order_Date]])</f>
        <v>2026</v>
      </c>
      <c r="AC4838" t="str">
        <f>IF(tbl_EcommerceSales[[#This Row],[Age]]&lt;18,"Under 18",IF(tbl_EcommerceSales[[#This Row],[Age]]&lt;=25,"18-25",IF(tbl_EcommerceSales[[#This Row],[Age]]&lt;=35,"26-35",IF(tbl_EcommerceSales[[#This Row],[Age]]&lt;=45,"36-45",IF(tbl_EcommerceSales[[#This Row],[Age]]&lt;=55,"46-55","56+")))))</f>
        <v>18-25</v>
      </c>
    </row>
    <row r="4839" spans="1:29" x14ac:dyDescent="0.35">
      <c r="A4839" t="s">
        <v>7006</v>
      </c>
      <c r="B4839" s="7">
        <v>46183</v>
      </c>
      <c r="C4839" t="s">
        <v>1026</v>
      </c>
      <c r="D4839" t="s">
        <v>139</v>
      </c>
      <c r="E4839" t="s">
        <v>48</v>
      </c>
      <c r="F4839">
        <v>39</v>
      </c>
      <c r="G4839" t="s">
        <v>38</v>
      </c>
      <c r="H4839" t="s">
        <v>39</v>
      </c>
      <c r="I4839" t="s">
        <v>62</v>
      </c>
      <c r="J4839" t="s">
        <v>63</v>
      </c>
      <c r="K4839" t="s">
        <v>42</v>
      </c>
      <c r="L4839" t="s">
        <v>43</v>
      </c>
      <c r="M4839">
        <v>5</v>
      </c>
      <c r="N4839" s="2">
        <v>499</v>
      </c>
      <c r="O4839" s="3">
        <v>0.1</v>
      </c>
      <c r="P4839" s="2">
        <v>1100</v>
      </c>
      <c r="Q4839" t="s">
        <v>32</v>
      </c>
      <c r="R4839" t="s">
        <v>93</v>
      </c>
      <c r="S4839" t="s">
        <v>57</v>
      </c>
      <c r="T4839" s="4">
        <v>4</v>
      </c>
      <c r="U4839" s="11">
        <f t="shared" si="75"/>
        <v>2495</v>
      </c>
      <c r="V4839" s="11">
        <f>tbl_EcommerceSales[[#This Row],[Gross_Sales]]*tbl_EcommerceSales[[#This Row],[Discount]]</f>
        <v>249.5</v>
      </c>
      <c r="W4839" s="11">
        <f>tbl_EcommerceSales[[#This Row],[Gross_Sales]]-tbl_EcommerceSales[[#This Row],[Discount_Amount]]</f>
        <v>2245.5</v>
      </c>
      <c r="X4839" s="11">
        <f>tbl_EcommerceSales[[#This Row],[Quantity]] * _xlfn.XLOOKUP(tbl_EcommerceSales[[#This Row],[Product_ID]], Product_Master!A:A, Product_Master!F:F)</f>
        <v>1100</v>
      </c>
      <c r="Y4839" s="11">
        <f>tbl_EcommerceSales[[#This Row],[Net_Revenue]]-tbl_EcommerceSales[[#This Row],[Total_Cost]]</f>
        <v>1145.5</v>
      </c>
      <c r="Z4839" s="9">
        <f>IFERROR(#REF!/tbl_EcommerceSales[[#This Row],[Total_Cost]], 0)</f>
        <v>0</v>
      </c>
      <c r="AA4839" t="str">
        <f>TEXT(tbl_EcommerceSales[[#This Row],[Order_Date]],"mmm")</f>
        <v>Jun</v>
      </c>
      <c r="AB4839">
        <f>YEAR(tbl_EcommerceSales[[#This Row],[Order_Date]])</f>
        <v>2026</v>
      </c>
      <c r="AC4839" t="str">
        <f>IF(tbl_EcommerceSales[[#This Row],[Age]]&lt;18,"Under 18",IF(tbl_EcommerceSales[[#This Row],[Age]]&lt;=25,"18-25",IF(tbl_EcommerceSales[[#This Row],[Age]]&lt;=35,"26-35",IF(tbl_EcommerceSales[[#This Row],[Age]]&lt;=45,"36-45",IF(tbl_EcommerceSales[[#This Row],[Age]]&lt;=55,"46-55","56+")))))</f>
        <v>36-45</v>
      </c>
    </row>
    <row r="4840" spans="1:29" x14ac:dyDescent="0.35">
      <c r="A4840" t="s">
        <v>7007</v>
      </c>
      <c r="B4840" s="7">
        <v>46183</v>
      </c>
      <c r="C4840" t="s">
        <v>2262</v>
      </c>
      <c r="D4840" t="s">
        <v>47</v>
      </c>
      <c r="E4840" t="s">
        <v>25</v>
      </c>
      <c r="F4840">
        <v>22</v>
      </c>
      <c r="G4840" t="s">
        <v>270</v>
      </c>
      <c r="H4840" t="s">
        <v>72</v>
      </c>
      <c r="I4840" t="s">
        <v>165</v>
      </c>
      <c r="J4840" t="s">
        <v>166</v>
      </c>
      <c r="K4840" t="s">
        <v>42</v>
      </c>
      <c r="L4840" t="s">
        <v>167</v>
      </c>
      <c r="M4840">
        <v>1</v>
      </c>
      <c r="N4840" s="2">
        <v>1799</v>
      </c>
      <c r="O4840" s="3">
        <v>0.05</v>
      </c>
      <c r="P4840" s="2">
        <v>900</v>
      </c>
      <c r="Q4840" t="s">
        <v>123</v>
      </c>
      <c r="R4840" t="s">
        <v>33</v>
      </c>
      <c r="S4840" t="s">
        <v>34</v>
      </c>
      <c r="T4840" s="4">
        <v>5</v>
      </c>
      <c r="U4840" s="11">
        <f t="shared" si="75"/>
        <v>1799</v>
      </c>
      <c r="V4840" s="11">
        <f>tbl_EcommerceSales[[#This Row],[Gross_Sales]]*tbl_EcommerceSales[[#This Row],[Discount]]</f>
        <v>89.95</v>
      </c>
      <c r="W4840" s="11">
        <f>tbl_EcommerceSales[[#This Row],[Gross_Sales]]-tbl_EcommerceSales[[#This Row],[Discount_Amount]]</f>
        <v>1709.05</v>
      </c>
      <c r="X4840" s="11">
        <f>tbl_EcommerceSales[[#This Row],[Quantity]] * _xlfn.XLOOKUP(tbl_EcommerceSales[[#This Row],[Product_ID]], Product_Master!A:A, Product_Master!F:F)</f>
        <v>900</v>
      </c>
      <c r="Y4840" s="11">
        <f>tbl_EcommerceSales[[#This Row],[Net_Revenue]]-tbl_EcommerceSales[[#This Row],[Total_Cost]]</f>
        <v>809.05</v>
      </c>
      <c r="Z4840" s="9">
        <f>IFERROR(#REF!/tbl_EcommerceSales[[#This Row],[Total_Cost]], 0)</f>
        <v>0</v>
      </c>
      <c r="AA4840" t="str">
        <f>TEXT(tbl_EcommerceSales[[#This Row],[Order_Date]],"mmm")</f>
        <v>Jun</v>
      </c>
      <c r="AB4840">
        <f>YEAR(tbl_EcommerceSales[[#This Row],[Order_Date]])</f>
        <v>2026</v>
      </c>
      <c r="AC4840" t="str">
        <f>IF(tbl_EcommerceSales[[#This Row],[Age]]&lt;18,"Under 18",IF(tbl_EcommerceSales[[#This Row],[Age]]&lt;=25,"18-25",IF(tbl_EcommerceSales[[#This Row],[Age]]&lt;=35,"26-35",IF(tbl_EcommerceSales[[#This Row],[Age]]&lt;=45,"36-45",IF(tbl_EcommerceSales[[#This Row],[Age]]&lt;=55,"46-55","56+")))))</f>
        <v>18-25</v>
      </c>
    </row>
    <row r="4841" spans="1:29" x14ac:dyDescent="0.35">
      <c r="A4841" t="s">
        <v>7008</v>
      </c>
      <c r="B4841" s="7">
        <v>46184</v>
      </c>
      <c r="C4841" t="s">
        <v>1357</v>
      </c>
      <c r="D4841" t="s">
        <v>305</v>
      </c>
      <c r="E4841" t="s">
        <v>48</v>
      </c>
      <c r="F4841">
        <v>23</v>
      </c>
      <c r="G4841" t="s">
        <v>142</v>
      </c>
      <c r="H4841" t="s">
        <v>88</v>
      </c>
      <c r="I4841" t="s">
        <v>290</v>
      </c>
      <c r="J4841" t="s">
        <v>291</v>
      </c>
      <c r="K4841" t="s">
        <v>30</v>
      </c>
      <c r="L4841" t="s">
        <v>31</v>
      </c>
      <c r="M4841">
        <v>3</v>
      </c>
      <c r="N4841" s="2">
        <v>3499</v>
      </c>
      <c r="O4841" s="3">
        <v>0.1</v>
      </c>
      <c r="P4841" s="2">
        <v>6750</v>
      </c>
      <c r="Q4841" t="s">
        <v>76</v>
      </c>
      <c r="R4841" t="s">
        <v>33</v>
      </c>
      <c r="S4841" t="s">
        <v>34</v>
      </c>
      <c r="T4841" s="4">
        <v>5</v>
      </c>
      <c r="U4841" s="11">
        <f t="shared" si="75"/>
        <v>10497</v>
      </c>
      <c r="V4841" s="11">
        <f>tbl_EcommerceSales[[#This Row],[Gross_Sales]]*tbl_EcommerceSales[[#This Row],[Discount]]</f>
        <v>1049.7</v>
      </c>
      <c r="W4841" s="11">
        <f>tbl_EcommerceSales[[#This Row],[Gross_Sales]]-tbl_EcommerceSales[[#This Row],[Discount_Amount]]</f>
        <v>9447.2999999999993</v>
      </c>
      <c r="X4841" s="11">
        <f>tbl_EcommerceSales[[#This Row],[Quantity]] * _xlfn.XLOOKUP(tbl_EcommerceSales[[#This Row],[Product_ID]], Product_Master!A:A, Product_Master!F:F)</f>
        <v>6750</v>
      </c>
      <c r="Y4841" s="11">
        <f>tbl_EcommerceSales[[#This Row],[Net_Revenue]]-tbl_EcommerceSales[[#This Row],[Total_Cost]]</f>
        <v>2697.2999999999993</v>
      </c>
      <c r="Z4841" s="9">
        <f>IFERROR(#REF!/tbl_EcommerceSales[[#This Row],[Total_Cost]], 0)</f>
        <v>0</v>
      </c>
      <c r="AA4841" t="str">
        <f>TEXT(tbl_EcommerceSales[[#This Row],[Order_Date]],"mmm")</f>
        <v>Jun</v>
      </c>
      <c r="AB4841">
        <f>YEAR(tbl_EcommerceSales[[#This Row],[Order_Date]])</f>
        <v>2026</v>
      </c>
      <c r="AC4841" t="str">
        <f>IF(tbl_EcommerceSales[[#This Row],[Age]]&lt;18,"Under 18",IF(tbl_EcommerceSales[[#This Row],[Age]]&lt;=25,"18-25",IF(tbl_EcommerceSales[[#This Row],[Age]]&lt;=35,"26-35",IF(tbl_EcommerceSales[[#This Row],[Age]]&lt;=45,"36-45",IF(tbl_EcommerceSales[[#This Row],[Age]]&lt;=55,"46-55","56+")))))</f>
        <v>18-25</v>
      </c>
    </row>
    <row r="4842" spans="1:29" x14ac:dyDescent="0.35">
      <c r="A4842" t="s">
        <v>7009</v>
      </c>
      <c r="B4842" s="7">
        <v>46184</v>
      </c>
      <c r="C4842" t="s">
        <v>938</v>
      </c>
      <c r="D4842" t="s">
        <v>254</v>
      </c>
      <c r="E4842" t="s">
        <v>25</v>
      </c>
      <c r="F4842">
        <v>42</v>
      </c>
      <c r="G4842" t="s">
        <v>52</v>
      </c>
      <c r="H4842" t="s">
        <v>27</v>
      </c>
      <c r="I4842" t="s">
        <v>73</v>
      </c>
      <c r="J4842" t="s">
        <v>74</v>
      </c>
      <c r="K4842" t="s">
        <v>55</v>
      </c>
      <c r="L4842" t="s">
        <v>75</v>
      </c>
      <c r="M4842">
        <v>2</v>
      </c>
      <c r="N4842" s="2">
        <v>2899</v>
      </c>
      <c r="O4842" s="3">
        <v>0.2</v>
      </c>
      <c r="P4842" s="2">
        <v>3400</v>
      </c>
      <c r="Q4842" t="s">
        <v>156</v>
      </c>
      <c r="R4842" t="s">
        <v>33</v>
      </c>
      <c r="S4842" t="s">
        <v>34</v>
      </c>
      <c r="T4842" s="4">
        <v>5</v>
      </c>
      <c r="U4842" s="11">
        <f t="shared" si="75"/>
        <v>5798</v>
      </c>
      <c r="V4842" s="11">
        <f>tbl_EcommerceSales[[#This Row],[Gross_Sales]]*tbl_EcommerceSales[[#This Row],[Discount]]</f>
        <v>1159.6000000000001</v>
      </c>
      <c r="W4842" s="11">
        <f>tbl_EcommerceSales[[#This Row],[Gross_Sales]]-tbl_EcommerceSales[[#This Row],[Discount_Amount]]</f>
        <v>4638.3999999999996</v>
      </c>
      <c r="X4842" s="11">
        <f>tbl_EcommerceSales[[#This Row],[Quantity]] * _xlfn.XLOOKUP(tbl_EcommerceSales[[#This Row],[Product_ID]], Product_Master!A:A, Product_Master!F:F)</f>
        <v>3400</v>
      </c>
      <c r="Y4842" s="11">
        <f>tbl_EcommerceSales[[#This Row],[Net_Revenue]]-tbl_EcommerceSales[[#This Row],[Total_Cost]]</f>
        <v>1238.3999999999996</v>
      </c>
      <c r="Z4842" s="9">
        <f>IFERROR(#REF!/tbl_EcommerceSales[[#This Row],[Total_Cost]], 0)</f>
        <v>0</v>
      </c>
      <c r="AA4842" t="str">
        <f>TEXT(tbl_EcommerceSales[[#This Row],[Order_Date]],"mmm")</f>
        <v>Jun</v>
      </c>
      <c r="AB4842">
        <f>YEAR(tbl_EcommerceSales[[#This Row],[Order_Date]])</f>
        <v>2026</v>
      </c>
      <c r="AC4842" t="str">
        <f>IF(tbl_EcommerceSales[[#This Row],[Age]]&lt;18,"Under 18",IF(tbl_EcommerceSales[[#This Row],[Age]]&lt;=25,"18-25",IF(tbl_EcommerceSales[[#This Row],[Age]]&lt;=35,"26-35",IF(tbl_EcommerceSales[[#This Row],[Age]]&lt;=45,"36-45",IF(tbl_EcommerceSales[[#This Row],[Age]]&lt;=55,"46-55","56+")))))</f>
        <v>36-45</v>
      </c>
    </row>
    <row r="4843" spans="1:29" x14ac:dyDescent="0.35">
      <c r="A4843" t="s">
        <v>7010</v>
      </c>
      <c r="B4843" s="7">
        <v>46184</v>
      </c>
      <c r="C4843" t="s">
        <v>1231</v>
      </c>
      <c r="D4843" t="s">
        <v>195</v>
      </c>
      <c r="E4843" t="s">
        <v>48</v>
      </c>
      <c r="F4843">
        <v>25</v>
      </c>
      <c r="G4843" t="s">
        <v>246</v>
      </c>
      <c r="H4843" t="s">
        <v>27</v>
      </c>
      <c r="I4843" t="s">
        <v>165</v>
      </c>
      <c r="J4843" t="s">
        <v>166</v>
      </c>
      <c r="K4843" t="s">
        <v>42</v>
      </c>
      <c r="L4843" t="s">
        <v>167</v>
      </c>
      <c r="M4843">
        <v>2</v>
      </c>
      <c r="N4843" s="2">
        <v>1799</v>
      </c>
      <c r="O4843" s="3">
        <v>0</v>
      </c>
      <c r="P4843" s="2">
        <v>1800</v>
      </c>
      <c r="Q4843" t="s">
        <v>123</v>
      </c>
      <c r="R4843" t="s">
        <v>33</v>
      </c>
      <c r="S4843" t="s">
        <v>57</v>
      </c>
      <c r="T4843" s="4">
        <v>5</v>
      </c>
      <c r="U4843" s="11">
        <f t="shared" si="75"/>
        <v>3598</v>
      </c>
      <c r="V4843" s="11">
        <f>tbl_EcommerceSales[[#This Row],[Gross_Sales]]*tbl_EcommerceSales[[#This Row],[Discount]]</f>
        <v>0</v>
      </c>
      <c r="W4843" s="11">
        <f>tbl_EcommerceSales[[#This Row],[Gross_Sales]]-tbl_EcommerceSales[[#This Row],[Discount_Amount]]</f>
        <v>3598</v>
      </c>
      <c r="X4843" s="11">
        <f>tbl_EcommerceSales[[#This Row],[Quantity]] * _xlfn.XLOOKUP(tbl_EcommerceSales[[#This Row],[Product_ID]], Product_Master!A:A, Product_Master!F:F)</f>
        <v>1800</v>
      </c>
      <c r="Y4843" s="11">
        <f>tbl_EcommerceSales[[#This Row],[Net_Revenue]]-tbl_EcommerceSales[[#This Row],[Total_Cost]]</f>
        <v>1798</v>
      </c>
      <c r="Z4843" s="9">
        <f>IFERROR(#REF!/tbl_EcommerceSales[[#This Row],[Total_Cost]], 0)</f>
        <v>0</v>
      </c>
      <c r="AA4843" t="str">
        <f>TEXT(tbl_EcommerceSales[[#This Row],[Order_Date]],"mmm")</f>
        <v>Jun</v>
      </c>
      <c r="AB4843">
        <f>YEAR(tbl_EcommerceSales[[#This Row],[Order_Date]])</f>
        <v>2026</v>
      </c>
      <c r="AC4843" t="str">
        <f>IF(tbl_EcommerceSales[[#This Row],[Age]]&lt;18,"Under 18",IF(tbl_EcommerceSales[[#This Row],[Age]]&lt;=25,"18-25",IF(tbl_EcommerceSales[[#This Row],[Age]]&lt;=35,"26-35",IF(tbl_EcommerceSales[[#This Row],[Age]]&lt;=45,"36-45",IF(tbl_EcommerceSales[[#This Row],[Age]]&lt;=55,"46-55","56+")))))</f>
        <v>18-25</v>
      </c>
    </row>
    <row r="4844" spans="1:29" x14ac:dyDescent="0.35">
      <c r="A4844" t="s">
        <v>7011</v>
      </c>
      <c r="B4844" s="7">
        <v>46184</v>
      </c>
      <c r="C4844" t="s">
        <v>4000</v>
      </c>
      <c r="D4844" t="s">
        <v>342</v>
      </c>
      <c r="E4844" t="s">
        <v>25</v>
      </c>
      <c r="F4844">
        <v>34</v>
      </c>
      <c r="G4844" t="s">
        <v>211</v>
      </c>
      <c r="H4844" t="s">
        <v>72</v>
      </c>
      <c r="I4844" t="s">
        <v>357</v>
      </c>
      <c r="J4844" t="s">
        <v>358</v>
      </c>
      <c r="K4844" t="s">
        <v>177</v>
      </c>
      <c r="L4844" t="s">
        <v>178</v>
      </c>
      <c r="M4844">
        <v>4</v>
      </c>
      <c r="N4844" s="2">
        <v>999</v>
      </c>
      <c r="O4844" s="3">
        <v>0.05</v>
      </c>
      <c r="P4844" s="2">
        <v>2080</v>
      </c>
      <c r="Q4844" t="s">
        <v>32</v>
      </c>
      <c r="R4844" t="s">
        <v>93</v>
      </c>
      <c r="S4844" t="s">
        <v>57</v>
      </c>
      <c r="T4844" s="4">
        <v>5</v>
      </c>
      <c r="U4844" s="11">
        <f t="shared" si="75"/>
        <v>3996</v>
      </c>
      <c r="V4844" s="11">
        <f>tbl_EcommerceSales[[#This Row],[Gross_Sales]]*tbl_EcommerceSales[[#This Row],[Discount]]</f>
        <v>199.8</v>
      </c>
      <c r="W4844" s="11">
        <f>tbl_EcommerceSales[[#This Row],[Gross_Sales]]-tbl_EcommerceSales[[#This Row],[Discount_Amount]]</f>
        <v>3796.2</v>
      </c>
      <c r="X4844" s="11">
        <f>tbl_EcommerceSales[[#This Row],[Quantity]] * _xlfn.XLOOKUP(tbl_EcommerceSales[[#This Row],[Product_ID]], Product_Master!A:A, Product_Master!F:F)</f>
        <v>2080</v>
      </c>
      <c r="Y4844" s="11">
        <f>tbl_EcommerceSales[[#This Row],[Net_Revenue]]-tbl_EcommerceSales[[#This Row],[Total_Cost]]</f>
        <v>1716.1999999999998</v>
      </c>
      <c r="Z4844" s="9">
        <f>IFERROR(#REF!/tbl_EcommerceSales[[#This Row],[Total_Cost]], 0)</f>
        <v>0</v>
      </c>
      <c r="AA4844" t="str">
        <f>TEXT(tbl_EcommerceSales[[#This Row],[Order_Date]],"mmm")</f>
        <v>Jun</v>
      </c>
      <c r="AB4844">
        <f>YEAR(tbl_EcommerceSales[[#This Row],[Order_Date]])</f>
        <v>2026</v>
      </c>
      <c r="AC4844" t="str">
        <f>IF(tbl_EcommerceSales[[#This Row],[Age]]&lt;18,"Under 18",IF(tbl_EcommerceSales[[#This Row],[Age]]&lt;=25,"18-25",IF(tbl_EcommerceSales[[#This Row],[Age]]&lt;=35,"26-35",IF(tbl_EcommerceSales[[#This Row],[Age]]&lt;=45,"36-45",IF(tbl_EcommerceSales[[#This Row],[Age]]&lt;=55,"46-55","56+")))))</f>
        <v>26-35</v>
      </c>
    </row>
    <row r="4845" spans="1:29" x14ac:dyDescent="0.35">
      <c r="A4845" t="s">
        <v>7012</v>
      </c>
      <c r="B4845" s="7">
        <v>46184</v>
      </c>
      <c r="C4845" t="s">
        <v>432</v>
      </c>
      <c r="D4845" t="s">
        <v>189</v>
      </c>
      <c r="E4845" t="s">
        <v>25</v>
      </c>
      <c r="F4845">
        <v>29</v>
      </c>
      <c r="G4845" t="s">
        <v>186</v>
      </c>
      <c r="H4845" t="s">
        <v>72</v>
      </c>
      <c r="I4845" t="s">
        <v>40</v>
      </c>
      <c r="J4845" t="s">
        <v>41</v>
      </c>
      <c r="K4845" t="s">
        <v>42</v>
      </c>
      <c r="L4845" t="s">
        <v>43</v>
      </c>
      <c r="M4845">
        <v>1</v>
      </c>
      <c r="N4845" s="2">
        <v>699</v>
      </c>
      <c r="O4845" s="3">
        <v>0.15</v>
      </c>
      <c r="P4845" s="2">
        <v>310</v>
      </c>
      <c r="Q4845" t="s">
        <v>32</v>
      </c>
      <c r="R4845" t="s">
        <v>33</v>
      </c>
      <c r="S4845" t="s">
        <v>57</v>
      </c>
      <c r="T4845" s="4">
        <v>3</v>
      </c>
      <c r="U4845" s="11">
        <f t="shared" si="75"/>
        <v>699</v>
      </c>
      <c r="V4845" s="11">
        <f>tbl_EcommerceSales[[#This Row],[Gross_Sales]]*tbl_EcommerceSales[[#This Row],[Discount]]</f>
        <v>104.85</v>
      </c>
      <c r="W4845" s="11">
        <f>tbl_EcommerceSales[[#This Row],[Gross_Sales]]-tbl_EcommerceSales[[#This Row],[Discount_Amount]]</f>
        <v>594.15</v>
      </c>
      <c r="X4845" s="11">
        <f>tbl_EcommerceSales[[#This Row],[Quantity]] * _xlfn.XLOOKUP(tbl_EcommerceSales[[#This Row],[Product_ID]], Product_Master!A:A, Product_Master!F:F)</f>
        <v>310</v>
      </c>
      <c r="Y4845" s="11">
        <f>tbl_EcommerceSales[[#This Row],[Net_Revenue]]-tbl_EcommerceSales[[#This Row],[Total_Cost]]</f>
        <v>284.14999999999998</v>
      </c>
      <c r="Z4845" s="9">
        <f>IFERROR(#REF!/tbl_EcommerceSales[[#This Row],[Total_Cost]], 0)</f>
        <v>0</v>
      </c>
      <c r="AA4845" t="str">
        <f>TEXT(tbl_EcommerceSales[[#This Row],[Order_Date]],"mmm")</f>
        <v>Jun</v>
      </c>
      <c r="AB4845">
        <f>YEAR(tbl_EcommerceSales[[#This Row],[Order_Date]])</f>
        <v>2026</v>
      </c>
      <c r="AC4845" t="str">
        <f>IF(tbl_EcommerceSales[[#This Row],[Age]]&lt;18,"Under 18",IF(tbl_EcommerceSales[[#This Row],[Age]]&lt;=25,"18-25",IF(tbl_EcommerceSales[[#This Row],[Age]]&lt;=35,"26-35",IF(tbl_EcommerceSales[[#This Row],[Age]]&lt;=45,"36-45",IF(tbl_EcommerceSales[[#This Row],[Age]]&lt;=55,"46-55","56+")))))</f>
        <v>26-35</v>
      </c>
    </row>
    <row r="4846" spans="1:29" x14ac:dyDescent="0.35">
      <c r="A4846" t="s">
        <v>7013</v>
      </c>
      <c r="B4846" s="7">
        <v>46184</v>
      </c>
      <c r="C4846" t="s">
        <v>2882</v>
      </c>
      <c r="D4846" t="s">
        <v>37</v>
      </c>
      <c r="E4846" t="s">
        <v>25</v>
      </c>
      <c r="F4846">
        <v>31</v>
      </c>
      <c r="G4846" t="s">
        <v>122</v>
      </c>
      <c r="H4846" t="s">
        <v>72</v>
      </c>
      <c r="I4846" t="s">
        <v>117</v>
      </c>
      <c r="J4846" t="s">
        <v>118</v>
      </c>
      <c r="K4846" t="s">
        <v>82</v>
      </c>
      <c r="L4846" t="s">
        <v>119</v>
      </c>
      <c r="M4846">
        <v>2</v>
      </c>
      <c r="N4846" s="2">
        <v>3299</v>
      </c>
      <c r="O4846" s="3">
        <v>0.15</v>
      </c>
      <c r="P4846" s="2">
        <v>4200</v>
      </c>
      <c r="Q4846" t="s">
        <v>44</v>
      </c>
      <c r="R4846" t="s">
        <v>33</v>
      </c>
      <c r="S4846" t="s">
        <v>57</v>
      </c>
      <c r="T4846" s="4">
        <v>4</v>
      </c>
      <c r="U4846" s="11">
        <f t="shared" si="75"/>
        <v>6598</v>
      </c>
      <c r="V4846" s="11">
        <f>tbl_EcommerceSales[[#This Row],[Gross_Sales]]*tbl_EcommerceSales[[#This Row],[Discount]]</f>
        <v>989.69999999999993</v>
      </c>
      <c r="W4846" s="11">
        <f>tbl_EcommerceSales[[#This Row],[Gross_Sales]]-tbl_EcommerceSales[[#This Row],[Discount_Amount]]</f>
        <v>5608.3</v>
      </c>
      <c r="X4846" s="11">
        <f>tbl_EcommerceSales[[#This Row],[Quantity]] * _xlfn.XLOOKUP(tbl_EcommerceSales[[#This Row],[Product_ID]], Product_Master!A:A, Product_Master!F:F)</f>
        <v>4200</v>
      </c>
      <c r="Y4846" s="11">
        <f>tbl_EcommerceSales[[#This Row],[Net_Revenue]]-tbl_EcommerceSales[[#This Row],[Total_Cost]]</f>
        <v>1408.3000000000002</v>
      </c>
      <c r="Z4846" s="9">
        <f>IFERROR(#REF!/tbl_EcommerceSales[[#This Row],[Total_Cost]], 0)</f>
        <v>0</v>
      </c>
      <c r="AA4846" t="str">
        <f>TEXT(tbl_EcommerceSales[[#This Row],[Order_Date]],"mmm")</f>
        <v>Jun</v>
      </c>
      <c r="AB4846">
        <f>YEAR(tbl_EcommerceSales[[#This Row],[Order_Date]])</f>
        <v>2026</v>
      </c>
      <c r="AC4846" t="str">
        <f>IF(tbl_EcommerceSales[[#This Row],[Age]]&lt;18,"Under 18",IF(tbl_EcommerceSales[[#This Row],[Age]]&lt;=25,"18-25",IF(tbl_EcommerceSales[[#This Row],[Age]]&lt;=35,"26-35",IF(tbl_EcommerceSales[[#This Row],[Age]]&lt;=45,"36-45",IF(tbl_EcommerceSales[[#This Row],[Age]]&lt;=55,"46-55","56+")))))</f>
        <v>26-35</v>
      </c>
    </row>
    <row r="4847" spans="1:29" x14ac:dyDescent="0.35">
      <c r="A4847" t="s">
        <v>7014</v>
      </c>
      <c r="B4847" s="7">
        <v>46185</v>
      </c>
      <c r="C4847" t="s">
        <v>2117</v>
      </c>
      <c r="D4847" t="s">
        <v>232</v>
      </c>
      <c r="E4847" t="s">
        <v>48</v>
      </c>
      <c r="F4847">
        <v>37</v>
      </c>
      <c r="G4847" t="s">
        <v>52</v>
      </c>
      <c r="H4847" t="s">
        <v>27</v>
      </c>
      <c r="I4847" t="s">
        <v>175</v>
      </c>
      <c r="J4847" t="s">
        <v>176</v>
      </c>
      <c r="K4847" t="s">
        <v>177</v>
      </c>
      <c r="L4847" t="s">
        <v>178</v>
      </c>
      <c r="M4847">
        <v>1</v>
      </c>
      <c r="N4847" s="2">
        <v>699</v>
      </c>
      <c r="O4847" s="3">
        <v>0</v>
      </c>
      <c r="P4847" s="2">
        <v>320</v>
      </c>
      <c r="Q4847" t="s">
        <v>32</v>
      </c>
      <c r="R4847" t="s">
        <v>33</v>
      </c>
      <c r="S4847" t="s">
        <v>34</v>
      </c>
      <c r="T4847" s="4">
        <v>4</v>
      </c>
      <c r="U4847" s="11">
        <f t="shared" si="75"/>
        <v>699</v>
      </c>
      <c r="V4847" s="11">
        <f>tbl_EcommerceSales[[#This Row],[Gross_Sales]]*tbl_EcommerceSales[[#This Row],[Discount]]</f>
        <v>0</v>
      </c>
      <c r="W4847" s="11">
        <f>tbl_EcommerceSales[[#This Row],[Gross_Sales]]-tbl_EcommerceSales[[#This Row],[Discount_Amount]]</f>
        <v>699</v>
      </c>
      <c r="X4847" s="11">
        <f>tbl_EcommerceSales[[#This Row],[Quantity]] * _xlfn.XLOOKUP(tbl_EcommerceSales[[#This Row],[Product_ID]], Product_Master!A:A, Product_Master!F:F)</f>
        <v>320</v>
      </c>
      <c r="Y4847" s="11">
        <f>tbl_EcommerceSales[[#This Row],[Net_Revenue]]-tbl_EcommerceSales[[#This Row],[Total_Cost]]</f>
        <v>379</v>
      </c>
      <c r="Z4847" s="9">
        <f>IFERROR(#REF!/tbl_EcommerceSales[[#This Row],[Total_Cost]], 0)</f>
        <v>0</v>
      </c>
      <c r="AA4847" t="str">
        <f>TEXT(tbl_EcommerceSales[[#This Row],[Order_Date]],"mmm")</f>
        <v>Jun</v>
      </c>
      <c r="AB4847">
        <f>YEAR(tbl_EcommerceSales[[#This Row],[Order_Date]])</f>
        <v>2026</v>
      </c>
      <c r="AC4847" t="str">
        <f>IF(tbl_EcommerceSales[[#This Row],[Age]]&lt;18,"Under 18",IF(tbl_EcommerceSales[[#This Row],[Age]]&lt;=25,"18-25",IF(tbl_EcommerceSales[[#This Row],[Age]]&lt;=35,"26-35",IF(tbl_EcommerceSales[[#This Row],[Age]]&lt;=45,"36-45",IF(tbl_EcommerceSales[[#This Row],[Age]]&lt;=55,"46-55","56+")))))</f>
        <v>36-45</v>
      </c>
    </row>
    <row r="4848" spans="1:29" x14ac:dyDescent="0.35">
      <c r="A4848" t="s">
        <v>7015</v>
      </c>
      <c r="B4848" s="7">
        <v>46185</v>
      </c>
      <c r="C4848" t="s">
        <v>1631</v>
      </c>
      <c r="D4848" t="s">
        <v>66</v>
      </c>
      <c r="E4848" t="s">
        <v>48</v>
      </c>
      <c r="F4848">
        <v>33</v>
      </c>
      <c r="G4848" t="s">
        <v>96</v>
      </c>
      <c r="H4848" t="s">
        <v>39</v>
      </c>
      <c r="I4848" t="s">
        <v>241</v>
      </c>
      <c r="J4848" t="s">
        <v>242</v>
      </c>
      <c r="K4848" t="s">
        <v>42</v>
      </c>
      <c r="L4848" t="s">
        <v>243</v>
      </c>
      <c r="M4848">
        <v>3</v>
      </c>
      <c r="N4848" s="2">
        <v>649</v>
      </c>
      <c r="O4848" s="3">
        <v>0.1</v>
      </c>
      <c r="P4848" s="2">
        <v>870</v>
      </c>
      <c r="Q4848" t="s">
        <v>32</v>
      </c>
      <c r="R4848" t="s">
        <v>33</v>
      </c>
      <c r="S4848" t="s">
        <v>34</v>
      </c>
      <c r="T4848" s="4">
        <v>4</v>
      </c>
      <c r="U4848" s="11">
        <f t="shared" si="75"/>
        <v>1947</v>
      </c>
      <c r="V4848" s="11">
        <f>tbl_EcommerceSales[[#This Row],[Gross_Sales]]*tbl_EcommerceSales[[#This Row],[Discount]]</f>
        <v>194.70000000000002</v>
      </c>
      <c r="W4848" s="11">
        <f>tbl_EcommerceSales[[#This Row],[Gross_Sales]]-tbl_EcommerceSales[[#This Row],[Discount_Amount]]</f>
        <v>1752.3</v>
      </c>
      <c r="X4848" s="11">
        <f>tbl_EcommerceSales[[#This Row],[Quantity]] * _xlfn.XLOOKUP(tbl_EcommerceSales[[#This Row],[Product_ID]], Product_Master!A:A, Product_Master!F:F)</f>
        <v>870</v>
      </c>
      <c r="Y4848" s="11">
        <f>tbl_EcommerceSales[[#This Row],[Net_Revenue]]-tbl_EcommerceSales[[#This Row],[Total_Cost]]</f>
        <v>882.3</v>
      </c>
      <c r="Z4848" s="9">
        <f>IFERROR(#REF!/tbl_EcommerceSales[[#This Row],[Total_Cost]], 0)</f>
        <v>0</v>
      </c>
      <c r="AA4848" t="str">
        <f>TEXT(tbl_EcommerceSales[[#This Row],[Order_Date]],"mmm")</f>
        <v>Jun</v>
      </c>
      <c r="AB4848">
        <f>YEAR(tbl_EcommerceSales[[#This Row],[Order_Date]])</f>
        <v>2026</v>
      </c>
      <c r="AC4848" t="str">
        <f>IF(tbl_EcommerceSales[[#This Row],[Age]]&lt;18,"Under 18",IF(tbl_EcommerceSales[[#This Row],[Age]]&lt;=25,"18-25",IF(tbl_EcommerceSales[[#This Row],[Age]]&lt;=35,"26-35",IF(tbl_EcommerceSales[[#This Row],[Age]]&lt;=45,"36-45",IF(tbl_EcommerceSales[[#This Row],[Age]]&lt;=55,"46-55","56+")))))</f>
        <v>26-35</v>
      </c>
    </row>
    <row r="4849" spans="1:29" x14ac:dyDescent="0.35">
      <c r="A4849" t="s">
        <v>7016</v>
      </c>
      <c r="B4849" s="7">
        <v>46185</v>
      </c>
      <c r="C4849" t="s">
        <v>1242</v>
      </c>
      <c r="D4849" t="s">
        <v>235</v>
      </c>
      <c r="E4849" t="s">
        <v>25</v>
      </c>
      <c r="F4849">
        <v>37</v>
      </c>
      <c r="G4849" t="s">
        <v>246</v>
      </c>
      <c r="H4849" t="s">
        <v>27</v>
      </c>
      <c r="I4849" t="s">
        <v>117</v>
      </c>
      <c r="J4849" t="s">
        <v>118</v>
      </c>
      <c r="K4849" t="s">
        <v>82</v>
      </c>
      <c r="L4849" t="s">
        <v>119</v>
      </c>
      <c r="M4849">
        <v>1</v>
      </c>
      <c r="N4849" s="2">
        <v>3299</v>
      </c>
      <c r="O4849" s="3">
        <v>0.05</v>
      </c>
      <c r="P4849" s="2">
        <v>2100</v>
      </c>
      <c r="Q4849" t="s">
        <v>123</v>
      </c>
      <c r="R4849" t="s">
        <v>33</v>
      </c>
      <c r="S4849" t="s">
        <v>57</v>
      </c>
      <c r="T4849" s="4">
        <v>5</v>
      </c>
      <c r="U4849" s="11">
        <f t="shared" si="75"/>
        <v>3299</v>
      </c>
      <c r="V4849" s="11">
        <f>tbl_EcommerceSales[[#This Row],[Gross_Sales]]*tbl_EcommerceSales[[#This Row],[Discount]]</f>
        <v>164.95000000000002</v>
      </c>
      <c r="W4849" s="11">
        <f>tbl_EcommerceSales[[#This Row],[Gross_Sales]]-tbl_EcommerceSales[[#This Row],[Discount_Amount]]</f>
        <v>3134.05</v>
      </c>
      <c r="X4849" s="11">
        <f>tbl_EcommerceSales[[#This Row],[Quantity]] * _xlfn.XLOOKUP(tbl_EcommerceSales[[#This Row],[Product_ID]], Product_Master!A:A, Product_Master!F:F)</f>
        <v>2100</v>
      </c>
      <c r="Y4849" s="11">
        <f>tbl_EcommerceSales[[#This Row],[Net_Revenue]]-tbl_EcommerceSales[[#This Row],[Total_Cost]]</f>
        <v>1034.0500000000002</v>
      </c>
      <c r="Z4849" s="9">
        <f>IFERROR(#REF!/tbl_EcommerceSales[[#This Row],[Total_Cost]], 0)</f>
        <v>0</v>
      </c>
      <c r="AA4849" t="str">
        <f>TEXT(tbl_EcommerceSales[[#This Row],[Order_Date]],"mmm")</f>
        <v>Jun</v>
      </c>
      <c r="AB4849">
        <f>YEAR(tbl_EcommerceSales[[#This Row],[Order_Date]])</f>
        <v>2026</v>
      </c>
      <c r="AC4849" t="str">
        <f>IF(tbl_EcommerceSales[[#This Row],[Age]]&lt;18,"Under 18",IF(tbl_EcommerceSales[[#This Row],[Age]]&lt;=25,"18-25",IF(tbl_EcommerceSales[[#This Row],[Age]]&lt;=35,"26-35",IF(tbl_EcommerceSales[[#This Row],[Age]]&lt;=45,"36-45",IF(tbl_EcommerceSales[[#This Row],[Age]]&lt;=55,"46-55","56+")))))</f>
        <v>36-45</v>
      </c>
    </row>
    <row r="4850" spans="1:29" x14ac:dyDescent="0.35">
      <c r="A4850" t="s">
        <v>7017</v>
      </c>
      <c r="B4850" s="7">
        <v>46185</v>
      </c>
      <c r="C4850" t="s">
        <v>7018</v>
      </c>
      <c r="D4850" t="s">
        <v>86</v>
      </c>
      <c r="E4850" t="s">
        <v>25</v>
      </c>
      <c r="F4850">
        <v>25</v>
      </c>
      <c r="G4850" t="s">
        <v>107</v>
      </c>
      <c r="H4850" t="s">
        <v>39</v>
      </c>
      <c r="I4850" t="s">
        <v>126</v>
      </c>
      <c r="J4850" t="s">
        <v>127</v>
      </c>
      <c r="K4850" t="s">
        <v>82</v>
      </c>
      <c r="L4850" t="s">
        <v>83</v>
      </c>
      <c r="M4850">
        <v>1</v>
      </c>
      <c r="N4850" s="2">
        <v>1899</v>
      </c>
      <c r="O4850" s="3">
        <v>0.1</v>
      </c>
      <c r="P4850" s="2">
        <v>1120</v>
      </c>
      <c r="Q4850" t="s">
        <v>32</v>
      </c>
      <c r="R4850" t="s">
        <v>93</v>
      </c>
      <c r="S4850" t="s">
        <v>34</v>
      </c>
      <c r="T4850" s="4">
        <v>5</v>
      </c>
      <c r="U4850" s="11">
        <f t="shared" si="75"/>
        <v>1899</v>
      </c>
      <c r="V4850" s="11">
        <f>tbl_EcommerceSales[[#This Row],[Gross_Sales]]*tbl_EcommerceSales[[#This Row],[Discount]]</f>
        <v>189.9</v>
      </c>
      <c r="W4850" s="11">
        <f>tbl_EcommerceSales[[#This Row],[Gross_Sales]]-tbl_EcommerceSales[[#This Row],[Discount_Amount]]</f>
        <v>1709.1</v>
      </c>
      <c r="X4850" s="11">
        <f>tbl_EcommerceSales[[#This Row],[Quantity]] * _xlfn.XLOOKUP(tbl_EcommerceSales[[#This Row],[Product_ID]], Product_Master!A:A, Product_Master!F:F)</f>
        <v>1120</v>
      </c>
      <c r="Y4850" s="11">
        <f>tbl_EcommerceSales[[#This Row],[Net_Revenue]]-tbl_EcommerceSales[[#This Row],[Total_Cost]]</f>
        <v>589.09999999999991</v>
      </c>
      <c r="Z4850" s="9">
        <f>IFERROR(#REF!/tbl_EcommerceSales[[#This Row],[Total_Cost]], 0)</f>
        <v>0</v>
      </c>
      <c r="AA4850" t="str">
        <f>TEXT(tbl_EcommerceSales[[#This Row],[Order_Date]],"mmm")</f>
        <v>Jun</v>
      </c>
      <c r="AB4850">
        <f>YEAR(tbl_EcommerceSales[[#This Row],[Order_Date]])</f>
        <v>2026</v>
      </c>
      <c r="AC4850" t="str">
        <f>IF(tbl_EcommerceSales[[#This Row],[Age]]&lt;18,"Under 18",IF(tbl_EcommerceSales[[#This Row],[Age]]&lt;=25,"18-25",IF(tbl_EcommerceSales[[#This Row],[Age]]&lt;=35,"26-35",IF(tbl_EcommerceSales[[#This Row],[Age]]&lt;=45,"36-45",IF(tbl_EcommerceSales[[#This Row],[Age]]&lt;=55,"46-55","56+")))))</f>
        <v>18-25</v>
      </c>
    </row>
    <row r="4851" spans="1:29" x14ac:dyDescent="0.35">
      <c r="A4851" t="s">
        <v>7019</v>
      </c>
      <c r="B4851" s="7">
        <v>46185</v>
      </c>
      <c r="C4851" t="s">
        <v>2463</v>
      </c>
      <c r="D4851" t="s">
        <v>110</v>
      </c>
      <c r="E4851" t="s">
        <v>48</v>
      </c>
      <c r="F4851">
        <v>38</v>
      </c>
      <c r="G4851" t="s">
        <v>171</v>
      </c>
      <c r="H4851" t="s">
        <v>39</v>
      </c>
      <c r="I4851" t="s">
        <v>160</v>
      </c>
      <c r="J4851" t="s">
        <v>161</v>
      </c>
      <c r="K4851" t="s">
        <v>91</v>
      </c>
      <c r="L4851" t="s">
        <v>133</v>
      </c>
      <c r="M4851">
        <v>3</v>
      </c>
      <c r="N4851" s="2">
        <v>1099</v>
      </c>
      <c r="O4851" s="3">
        <v>0.05</v>
      </c>
      <c r="P4851" s="2">
        <v>1560</v>
      </c>
      <c r="Q4851" t="s">
        <v>44</v>
      </c>
      <c r="R4851" t="s">
        <v>33</v>
      </c>
      <c r="S4851" t="s">
        <v>57</v>
      </c>
      <c r="T4851" s="4">
        <v>4</v>
      </c>
      <c r="U4851" s="11">
        <f t="shared" si="75"/>
        <v>3297</v>
      </c>
      <c r="V4851" s="11">
        <f>tbl_EcommerceSales[[#This Row],[Gross_Sales]]*tbl_EcommerceSales[[#This Row],[Discount]]</f>
        <v>164.85000000000002</v>
      </c>
      <c r="W4851" s="11">
        <f>tbl_EcommerceSales[[#This Row],[Gross_Sales]]-tbl_EcommerceSales[[#This Row],[Discount_Amount]]</f>
        <v>3132.15</v>
      </c>
      <c r="X4851" s="11">
        <f>tbl_EcommerceSales[[#This Row],[Quantity]] * _xlfn.XLOOKUP(tbl_EcommerceSales[[#This Row],[Product_ID]], Product_Master!A:A, Product_Master!F:F)</f>
        <v>1560</v>
      </c>
      <c r="Y4851" s="11">
        <f>tbl_EcommerceSales[[#This Row],[Net_Revenue]]-tbl_EcommerceSales[[#This Row],[Total_Cost]]</f>
        <v>1572.15</v>
      </c>
      <c r="Z4851" s="9">
        <f>IFERROR(#REF!/tbl_EcommerceSales[[#This Row],[Total_Cost]], 0)</f>
        <v>0</v>
      </c>
      <c r="AA4851" t="str">
        <f>TEXT(tbl_EcommerceSales[[#This Row],[Order_Date]],"mmm")</f>
        <v>Jun</v>
      </c>
      <c r="AB4851">
        <f>YEAR(tbl_EcommerceSales[[#This Row],[Order_Date]])</f>
        <v>2026</v>
      </c>
      <c r="AC4851" t="str">
        <f>IF(tbl_EcommerceSales[[#This Row],[Age]]&lt;18,"Under 18",IF(tbl_EcommerceSales[[#This Row],[Age]]&lt;=25,"18-25",IF(tbl_EcommerceSales[[#This Row],[Age]]&lt;=35,"26-35",IF(tbl_EcommerceSales[[#This Row],[Age]]&lt;=45,"36-45",IF(tbl_EcommerceSales[[#This Row],[Age]]&lt;=55,"46-55","56+")))))</f>
        <v>36-45</v>
      </c>
    </row>
    <row r="4852" spans="1:29" x14ac:dyDescent="0.35">
      <c r="A4852" t="s">
        <v>7020</v>
      </c>
      <c r="B4852" s="7">
        <v>46185</v>
      </c>
      <c r="C4852" t="s">
        <v>1643</v>
      </c>
      <c r="D4852" t="s">
        <v>148</v>
      </c>
      <c r="E4852" t="s">
        <v>25</v>
      </c>
      <c r="F4852">
        <v>41</v>
      </c>
      <c r="G4852" t="s">
        <v>96</v>
      </c>
      <c r="H4852" t="s">
        <v>39</v>
      </c>
      <c r="I4852" t="s">
        <v>357</v>
      </c>
      <c r="J4852" t="s">
        <v>358</v>
      </c>
      <c r="K4852" t="s">
        <v>177</v>
      </c>
      <c r="L4852" t="s">
        <v>178</v>
      </c>
      <c r="M4852">
        <v>2</v>
      </c>
      <c r="N4852" s="2">
        <v>999</v>
      </c>
      <c r="O4852" s="3">
        <v>0.1</v>
      </c>
      <c r="P4852" s="2">
        <v>1040</v>
      </c>
      <c r="Q4852" t="s">
        <v>123</v>
      </c>
      <c r="R4852" t="s">
        <v>33</v>
      </c>
      <c r="S4852" t="s">
        <v>57</v>
      </c>
      <c r="T4852" s="4">
        <v>5</v>
      </c>
      <c r="U4852" s="11">
        <f t="shared" si="75"/>
        <v>1998</v>
      </c>
      <c r="V4852" s="11">
        <f>tbl_EcommerceSales[[#This Row],[Gross_Sales]]*tbl_EcommerceSales[[#This Row],[Discount]]</f>
        <v>199.8</v>
      </c>
      <c r="W4852" s="11">
        <f>tbl_EcommerceSales[[#This Row],[Gross_Sales]]-tbl_EcommerceSales[[#This Row],[Discount_Amount]]</f>
        <v>1798.2</v>
      </c>
      <c r="X4852" s="11">
        <f>tbl_EcommerceSales[[#This Row],[Quantity]] * _xlfn.XLOOKUP(tbl_EcommerceSales[[#This Row],[Product_ID]], Product_Master!A:A, Product_Master!F:F)</f>
        <v>1040</v>
      </c>
      <c r="Y4852" s="11">
        <f>tbl_EcommerceSales[[#This Row],[Net_Revenue]]-tbl_EcommerceSales[[#This Row],[Total_Cost]]</f>
        <v>758.2</v>
      </c>
      <c r="Z4852" s="9">
        <f>IFERROR(#REF!/tbl_EcommerceSales[[#This Row],[Total_Cost]], 0)</f>
        <v>0</v>
      </c>
      <c r="AA4852" t="str">
        <f>TEXT(tbl_EcommerceSales[[#This Row],[Order_Date]],"mmm")</f>
        <v>Jun</v>
      </c>
      <c r="AB4852">
        <f>YEAR(tbl_EcommerceSales[[#This Row],[Order_Date]])</f>
        <v>2026</v>
      </c>
      <c r="AC4852" t="str">
        <f>IF(tbl_EcommerceSales[[#This Row],[Age]]&lt;18,"Under 18",IF(tbl_EcommerceSales[[#This Row],[Age]]&lt;=25,"18-25",IF(tbl_EcommerceSales[[#This Row],[Age]]&lt;=35,"26-35",IF(tbl_EcommerceSales[[#This Row],[Age]]&lt;=45,"36-45",IF(tbl_EcommerceSales[[#This Row],[Age]]&lt;=55,"46-55","56+")))))</f>
        <v>36-45</v>
      </c>
    </row>
    <row r="4853" spans="1:29" x14ac:dyDescent="0.35">
      <c r="A4853" t="s">
        <v>7021</v>
      </c>
      <c r="B4853" s="7">
        <v>46185</v>
      </c>
      <c r="C4853" t="s">
        <v>1265</v>
      </c>
      <c r="D4853" t="s">
        <v>51</v>
      </c>
      <c r="E4853" t="s">
        <v>48</v>
      </c>
      <c r="F4853">
        <v>43</v>
      </c>
      <c r="G4853" t="s">
        <v>52</v>
      </c>
      <c r="H4853" t="s">
        <v>27</v>
      </c>
      <c r="I4853" t="s">
        <v>28</v>
      </c>
      <c r="J4853" t="s">
        <v>29</v>
      </c>
      <c r="K4853" t="s">
        <v>30</v>
      </c>
      <c r="L4853" t="s">
        <v>31</v>
      </c>
      <c r="M4853">
        <v>4</v>
      </c>
      <c r="N4853" s="2">
        <v>5999</v>
      </c>
      <c r="O4853" s="3">
        <v>0.05</v>
      </c>
      <c r="P4853" s="2">
        <v>15600</v>
      </c>
      <c r="Q4853" t="s">
        <v>76</v>
      </c>
      <c r="R4853" t="s">
        <v>33</v>
      </c>
      <c r="S4853" t="s">
        <v>57</v>
      </c>
      <c r="T4853" s="4">
        <v>5</v>
      </c>
      <c r="U4853" s="11">
        <f t="shared" si="75"/>
        <v>23996</v>
      </c>
      <c r="V4853" s="11">
        <f>tbl_EcommerceSales[[#This Row],[Gross_Sales]]*tbl_EcommerceSales[[#This Row],[Discount]]</f>
        <v>1199.8</v>
      </c>
      <c r="W4853" s="11">
        <f>tbl_EcommerceSales[[#This Row],[Gross_Sales]]-tbl_EcommerceSales[[#This Row],[Discount_Amount]]</f>
        <v>22796.2</v>
      </c>
      <c r="X4853" s="11">
        <f>tbl_EcommerceSales[[#This Row],[Quantity]] * _xlfn.XLOOKUP(tbl_EcommerceSales[[#This Row],[Product_ID]], Product_Master!A:A, Product_Master!F:F)</f>
        <v>15600</v>
      </c>
      <c r="Y4853" s="11">
        <f>tbl_EcommerceSales[[#This Row],[Net_Revenue]]-tbl_EcommerceSales[[#This Row],[Total_Cost]]</f>
        <v>7196.2000000000007</v>
      </c>
      <c r="Z4853" s="9">
        <f>IFERROR(#REF!/tbl_EcommerceSales[[#This Row],[Total_Cost]], 0)</f>
        <v>0</v>
      </c>
      <c r="AA4853" t="str">
        <f>TEXT(tbl_EcommerceSales[[#This Row],[Order_Date]],"mmm")</f>
        <v>Jun</v>
      </c>
      <c r="AB4853">
        <f>YEAR(tbl_EcommerceSales[[#This Row],[Order_Date]])</f>
        <v>2026</v>
      </c>
      <c r="AC4853" t="str">
        <f>IF(tbl_EcommerceSales[[#This Row],[Age]]&lt;18,"Under 18",IF(tbl_EcommerceSales[[#This Row],[Age]]&lt;=25,"18-25",IF(tbl_EcommerceSales[[#This Row],[Age]]&lt;=35,"26-35",IF(tbl_EcommerceSales[[#This Row],[Age]]&lt;=45,"36-45",IF(tbl_EcommerceSales[[#This Row],[Age]]&lt;=55,"46-55","56+")))))</f>
        <v>36-45</v>
      </c>
    </row>
    <row r="4854" spans="1:29" x14ac:dyDescent="0.35">
      <c r="A4854" t="s">
        <v>7022</v>
      </c>
      <c r="B4854" s="7">
        <v>46185</v>
      </c>
      <c r="C4854" t="s">
        <v>604</v>
      </c>
      <c r="D4854" t="s">
        <v>102</v>
      </c>
      <c r="E4854" t="s">
        <v>25</v>
      </c>
      <c r="F4854">
        <v>33</v>
      </c>
      <c r="G4854" t="s">
        <v>192</v>
      </c>
      <c r="H4854" t="s">
        <v>27</v>
      </c>
      <c r="I4854" t="s">
        <v>241</v>
      </c>
      <c r="J4854" t="s">
        <v>242</v>
      </c>
      <c r="K4854" t="s">
        <v>42</v>
      </c>
      <c r="L4854" t="s">
        <v>243</v>
      </c>
      <c r="M4854">
        <v>1</v>
      </c>
      <c r="N4854" s="2">
        <v>649</v>
      </c>
      <c r="O4854" s="3">
        <v>0.1</v>
      </c>
      <c r="P4854" s="2">
        <v>290</v>
      </c>
      <c r="Q4854" t="s">
        <v>32</v>
      </c>
      <c r="R4854" t="s">
        <v>33</v>
      </c>
      <c r="S4854" t="s">
        <v>34</v>
      </c>
      <c r="T4854" s="4">
        <v>2</v>
      </c>
      <c r="U4854" s="11">
        <f t="shared" si="75"/>
        <v>649</v>
      </c>
      <c r="V4854" s="11">
        <f>tbl_EcommerceSales[[#This Row],[Gross_Sales]]*tbl_EcommerceSales[[#This Row],[Discount]]</f>
        <v>64.900000000000006</v>
      </c>
      <c r="W4854" s="11">
        <f>tbl_EcommerceSales[[#This Row],[Gross_Sales]]-tbl_EcommerceSales[[#This Row],[Discount_Amount]]</f>
        <v>584.1</v>
      </c>
      <c r="X4854" s="11">
        <f>tbl_EcommerceSales[[#This Row],[Quantity]] * _xlfn.XLOOKUP(tbl_EcommerceSales[[#This Row],[Product_ID]], Product_Master!A:A, Product_Master!F:F)</f>
        <v>290</v>
      </c>
      <c r="Y4854" s="11">
        <f>tbl_EcommerceSales[[#This Row],[Net_Revenue]]-tbl_EcommerceSales[[#This Row],[Total_Cost]]</f>
        <v>294.10000000000002</v>
      </c>
      <c r="Z4854" s="9">
        <f>IFERROR(#REF!/tbl_EcommerceSales[[#This Row],[Total_Cost]], 0)</f>
        <v>0</v>
      </c>
      <c r="AA4854" t="str">
        <f>TEXT(tbl_EcommerceSales[[#This Row],[Order_Date]],"mmm")</f>
        <v>Jun</v>
      </c>
      <c r="AB4854">
        <f>YEAR(tbl_EcommerceSales[[#This Row],[Order_Date]])</f>
        <v>2026</v>
      </c>
      <c r="AC4854" t="str">
        <f>IF(tbl_EcommerceSales[[#This Row],[Age]]&lt;18,"Under 18",IF(tbl_EcommerceSales[[#This Row],[Age]]&lt;=25,"18-25",IF(tbl_EcommerceSales[[#This Row],[Age]]&lt;=35,"26-35",IF(tbl_EcommerceSales[[#This Row],[Age]]&lt;=45,"36-45",IF(tbl_EcommerceSales[[#This Row],[Age]]&lt;=55,"46-55","56+")))))</f>
        <v>26-35</v>
      </c>
    </row>
    <row r="4855" spans="1:29" x14ac:dyDescent="0.35">
      <c r="A4855" t="s">
        <v>7023</v>
      </c>
      <c r="B4855" s="7">
        <v>46185</v>
      </c>
      <c r="C4855" t="s">
        <v>5024</v>
      </c>
      <c r="D4855" t="s">
        <v>170</v>
      </c>
      <c r="E4855" t="s">
        <v>25</v>
      </c>
      <c r="F4855">
        <v>23</v>
      </c>
      <c r="G4855" t="s">
        <v>61</v>
      </c>
      <c r="H4855" t="s">
        <v>27</v>
      </c>
      <c r="I4855" t="s">
        <v>117</v>
      </c>
      <c r="J4855" t="s">
        <v>118</v>
      </c>
      <c r="K4855" t="s">
        <v>82</v>
      </c>
      <c r="L4855" t="s">
        <v>119</v>
      </c>
      <c r="M4855">
        <v>1</v>
      </c>
      <c r="N4855" s="2">
        <v>3299</v>
      </c>
      <c r="O4855" s="3">
        <v>0.1</v>
      </c>
      <c r="P4855" s="2">
        <v>2100</v>
      </c>
      <c r="Q4855" t="s">
        <v>319</v>
      </c>
      <c r="R4855" t="s">
        <v>33</v>
      </c>
      <c r="S4855" t="s">
        <v>34</v>
      </c>
      <c r="T4855" s="4">
        <v>5</v>
      </c>
      <c r="U4855" s="11">
        <f t="shared" si="75"/>
        <v>3299</v>
      </c>
      <c r="V4855" s="11">
        <f>tbl_EcommerceSales[[#This Row],[Gross_Sales]]*tbl_EcommerceSales[[#This Row],[Discount]]</f>
        <v>329.90000000000003</v>
      </c>
      <c r="W4855" s="11">
        <f>tbl_EcommerceSales[[#This Row],[Gross_Sales]]-tbl_EcommerceSales[[#This Row],[Discount_Amount]]</f>
        <v>2969.1</v>
      </c>
      <c r="X4855" s="11">
        <f>tbl_EcommerceSales[[#This Row],[Quantity]] * _xlfn.XLOOKUP(tbl_EcommerceSales[[#This Row],[Product_ID]], Product_Master!A:A, Product_Master!F:F)</f>
        <v>2100</v>
      </c>
      <c r="Y4855" s="11">
        <f>tbl_EcommerceSales[[#This Row],[Net_Revenue]]-tbl_EcommerceSales[[#This Row],[Total_Cost]]</f>
        <v>869.09999999999991</v>
      </c>
      <c r="Z4855" s="9">
        <f>IFERROR(#REF!/tbl_EcommerceSales[[#This Row],[Total_Cost]], 0)</f>
        <v>0</v>
      </c>
      <c r="AA4855" t="str">
        <f>TEXT(tbl_EcommerceSales[[#This Row],[Order_Date]],"mmm")</f>
        <v>Jun</v>
      </c>
      <c r="AB4855">
        <f>YEAR(tbl_EcommerceSales[[#This Row],[Order_Date]])</f>
        <v>2026</v>
      </c>
      <c r="AC4855" t="str">
        <f>IF(tbl_EcommerceSales[[#This Row],[Age]]&lt;18,"Under 18",IF(tbl_EcommerceSales[[#This Row],[Age]]&lt;=25,"18-25",IF(tbl_EcommerceSales[[#This Row],[Age]]&lt;=35,"26-35",IF(tbl_EcommerceSales[[#This Row],[Age]]&lt;=45,"36-45",IF(tbl_EcommerceSales[[#This Row],[Age]]&lt;=55,"46-55","56+")))))</f>
        <v>18-25</v>
      </c>
    </row>
    <row r="4856" spans="1:29" x14ac:dyDescent="0.35">
      <c r="A4856" t="s">
        <v>7024</v>
      </c>
      <c r="B4856" s="7">
        <v>46185</v>
      </c>
      <c r="C4856" t="s">
        <v>2209</v>
      </c>
      <c r="D4856" t="s">
        <v>342</v>
      </c>
      <c r="E4856" t="s">
        <v>25</v>
      </c>
      <c r="F4856">
        <v>36</v>
      </c>
      <c r="G4856" t="s">
        <v>192</v>
      </c>
      <c r="H4856" t="s">
        <v>27</v>
      </c>
      <c r="I4856" t="s">
        <v>53</v>
      </c>
      <c r="J4856" t="s">
        <v>54</v>
      </c>
      <c r="K4856" t="s">
        <v>55</v>
      </c>
      <c r="L4856" t="s">
        <v>56</v>
      </c>
      <c r="M4856">
        <v>2</v>
      </c>
      <c r="N4856" s="2">
        <v>799</v>
      </c>
      <c r="O4856" s="3">
        <v>0.05</v>
      </c>
      <c r="P4856" s="2">
        <v>780</v>
      </c>
      <c r="Q4856" t="s">
        <v>32</v>
      </c>
      <c r="R4856" t="s">
        <v>33</v>
      </c>
      <c r="S4856" t="s">
        <v>34</v>
      </c>
      <c r="T4856" s="4">
        <v>4</v>
      </c>
      <c r="U4856" s="11">
        <f t="shared" si="75"/>
        <v>1598</v>
      </c>
      <c r="V4856" s="11">
        <f>tbl_EcommerceSales[[#This Row],[Gross_Sales]]*tbl_EcommerceSales[[#This Row],[Discount]]</f>
        <v>79.900000000000006</v>
      </c>
      <c r="W4856" s="11">
        <f>tbl_EcommerceSales[[#This Row],[Gross_Sales]]-tbl_EcommerceSales[[#This Row],[Discount_Amount]]</f>
        <v>1518.1</v>
      </c>
      <c r="X4856" s="11">
        <f>tbl_EcommerceSales[[#This Row],[Quantity]] * _xlfn.XLOOKUP(tbl_EcommerceSales[[#This Row],[Product_ID]], Product_Master!A:A, Product_Master!F:F)</f>
        <v>780</v>
      </c>
      <c r="Y4856" s="11">
        <f>tbl_EcommerceSales[[#This Row],[Net_Revenue]]-tbl_EcommerceSales[[#This Row],[Total_Cost]]</f>
        <v>738.09999999999991</v>
      </c>
      <c r="Z4856" s="9">
        <f>IFERROR(#REF!/tbl_EcommerceSales[[#This Row],[Total_Cost]], 0)</f>
        <v>0</v>
      </c>
      <c r="AA4856" t="str">
        <f>TEXT(tbl_EcommerceSales[[#This Row],[Order_Date]],"mmm")</f>
        <v>Jun</v>
      </c>
      <c r="AB4856">
        <f>YEAR(tbl_EcommerceSales[[#This Row],[Order_Date]])</f>
        <v>2026</v>
      </c>
      <c r="AC4856" t="str">
        <f>IF(tbl_EcommerceSales[[#This Row],[Age]]&lt;18,"Under 18",IF(tbl_EcommerceSales[[#This Row],[Age]]&lt;=25,"18-25",IF(tbl_EcommerceSales[[#This Row],[Age]]&lt;=35,"26-35",IF(tbl_EcommerceSales[[#This Row],[Age]]&lt;=45,"36-45",IF(tbl_EcommerceSales[[#This Row],[Age]]&lt;=55,"46-55","56+")))))</f>
        <v>36-45</v>
      </c>
    </row>
    <row r="4857" spans="1:29" x14ac:dyDescent="0.35">
      <c r="A4857" t="s">
        <v>7025</v>
      </c>
      <c r="B4857" s="7">
        <v>46185</v>
      </c>
      <c r="C4857" t="s">
        <v>7026</v>
      </c>
      <c r="D4857" t="s">
        <v>305</v>
      </c>
      <c r="E4857" t="s">
        <v>25</v>
      </c>
      <c r="F4857">
        <v>50</v>
      </c>
      <c r="G4857" t="s">
        <v>270</v>
      </c>
      <c r="H4857" t="s">
        <v>72</v>
      </c>
      <c r="I4857" t="s">
        <v>131</v>
      </c>
      <c r="J4857" t="s">
        <v>132</v>
      </c>
      <c r="K4857" t="s">
        <v>91</v>
      </c>
      <c r="L4857" t="s">
        <v>133</v>
      </c>
      <c r="M4857">
        <v>1</v>
      </c>
      <c r="N4857" s="2">
        <v>1299</v>
      </c>
      <c r="O4857" s="3">
        <v>0.05</v>
      </c>
      <c r="P4857" s="2">
        <v>610</v>
      </c>
      <c r="Q4857" t="s">
        <v>156</v>
      </c>
      <c r="R4857" t="s">
        <v>33</v>
      </c>
      <c r="S4857" t="s">
        <v>57</v>
      </c>
      <c r="T4857" s="4">
        <v>5</v>
      </c>
      <c r="U4857" s="11">
        <f t="shared" si="75"/>
        <v>1299</v>
      </c>
      <c r="V4857" s="11">
        <f>tbl_EcommerceSales[[#This Row],[Gross_Sales]]*tbl_EcommerceSales[[#This Row],[Discount]]</f>
        <v>64.95</v>
      </c>
      <c r="W4857" s="11">
        <f>tbl_EcommerceSales[[#This Row],[Gross_Sales]]-tbl_EcommerceSales[[#This Row],[Discount_Amount]]</f>
        <v>1234.05</v>
      </c>
      <c r="X4857" s="11">
        <f>tbl_EcommerceSales[[#This Row],[Quantity]] * _xlfn.XLOOKUP(tbl_EcommerceSales[[#This Row],[Product_ID]], Product_Master!A:A, Product_Master!F:F)</f>
        <v>610</v>
      </c>
      <c r="Y4857" s="11">
        <f>tbl_EcommerceSales[[#This Row],[Net_Revenue]]-tbl_EcommerceSales[[#This Row],[Total_Cost]]</f>
        <v>624.04999999999995</v>
      </c>
      <c r="Z4857" s="9">
        <f>IFERROR(#REF!/tbl_EcommerceSales[[#This Row],[Total_Cost]], 0)</f>
        <v>0</v>
      </c>
      <c r="AA4857" t="str">
        <f>TEXT(tbl_EcommerceSales[[#This Row],[Order_Date]],"mmm")</f>
        <v>Jun</v>
      </c>
      <c r="AB4857">
        <f>YEAR(tbl_EcommerceSales[[#This Row],[Order_Date]])</f>
        <v>2026</v>
      </c>
      <c r="AC4857" t="str">
        <f>IF(tbl_EcommerceSales[[#This Row],[Age]]&lt;18,"Under 18",IF(tbl_EcommerceSales[[#This Row],[Age]]&lt;=25,"18-25",IF(tbl_EcommerceSales[[#This Row],[Age]]&lt;=35,"26-35",IF(tbl_EcommerceSales[[#This Row],[Age]]&lt;=45,"36-45",IF(tbl_EcommerceSales[[#This Row],[Age]]&lt;=55,"46-55","56+")))))</f>
        <v>46-55</v>
      </c>
    </row>
    <row r="4858" spans="1:29" x14ac:dyDescent="0.35">
      <c r="A4858" t="s">
        <v>7027</v>
      </c>
      <c r="B4858" s="7">
        <v>46186</v>
      </c>
      <c r="C4858" t="s">
        <v>6984</v>
      </c>
      <c r="D4858" t="s">
        <v>170</v>
      </c>
      <c r="E4858" t="s">
        <v>48</v>
      </c>
      <c r="F4858">
        <v>34</v>
      </c>
      <c r="G4858" t="s">
        <v>136</v>
      </c>
      <c r="H4858" t="s">
        <v>88</v>
      </c>
      <c r="I4858" t="s">
        <v>126</v>
      </c>
      <c r="J4858" t="s">
        <v>127</v>
      </c>
      <c r="K4858" t="s">
        <v>82</v>
      </c>
      <c r="L4858" t="s">
        <v>83</v>
      </c>
      <c r="M4858">
        <v>1</v>
      </c>
      <c r="N4858" s="2">
        <v>1899</v>
      </c>
      <c r="O4858" s="3">
        <v>0.2</v>
      </c>
      <c r="P4858" s="2">
        <v>1120</v>
      </c>
      <c r="Q4858" t="s">
        <v>123</v>
      </c>
      <c r="R4858" t="s">
        <v>33</v>
      </c>
      <c r="S4858" t="s">
        <v>34</v>
      </c>
      <c r="T4858" s="4">
        <v>5</v>
      </c>
      <c r="U4858" s="11">
        <f t="shared" si="75"/>
        <v>1899</v>
      </c>
      <c r="V4858" s="11">
        <f>tbl_EcommerceSales[[#This Row],[Gross_Sales]]*tbl_EcommerceSales[[#This Row],[Discount]]</f>
        <v>379.8</v>
      </c>
      <c r="W4858" s="11">
        <f>tbl_EcommerceSales[[#This Row],[Gross_Sales]]-tbl_EcommerceSales[[#This Row],[Discount_Amount]]</f>
        <v>1519.2</v>
      </c>
      <c r="X4858" s="11">
        <f>tbl_EcommerceSales[[#This Row],[Quantity]] * _xlfn.XLOOKUP(tbl_EcommerceSales[[#This Row],[Product_ID]], Product_Master!A:A, Product_Master!F:F)</f>
        <v>1120</v>
      </c>
      <c r="Y4858" s="11">
        <f>tbl_EcommerceSales[[#This Row],[Net_Revenue]]-tbl_EcommerceSales[[#This Row],[Total_Cost]]</f>
        <v>399.20000000000005</v>
      </c>
      <c r="Z4858" s="9">
        <f>IFERROR(#REF!/tbl_EcommerceSales[[#This Row],[Total_Cost]], 0)</f>
        <v>0</v>
      </c>
      <c r="AA4858" t="str">
        <f>TEXT(tbl_EcommerceSales[[#This Row],[Order_Date]],"mmm")</f>
        <v>Jun</v>
      </c>
      <c r="AB4858">
        <f>YEAR(tbl_EcommerceSales[[#This Row],[Order_Date]])</f>
        <v>2026</v>
      </c>
      <c r="AC4858" t="str">
        <f>IF(tbl_EcommerceSales[[#This Row],[Age]]&lt;18,"Under 18",IF(tbl_EcommerceSales[[#This Row],[Age]]&lt;=25,"18-25",IF(tbl_EcommerceSales[[#This Row],[Age]]&lt;=35,"26-35",IF(tbl_EcommerceSales[[#This Row],[Age]]&lt;=45,"36-45",IF(tbl_EcommerceSales[[#This Row],[Age]]&lt;=55,"46-55","56+")))))</f>
        <v>26-35</v>
      </c>
    </row>
    <row r="4859" spans="1:29" x14ac:dyDescent="0.35">
      <c r="A4859" t="s">
        <v>7028</v>
      </c>
      <c r="B4859" s="7">
        <v>46186</v>
      </c>
      <c r="C4859" t="s">
        <v>4763</v>
      </c>
      <c r="D4859" t="s">
        <v>216</v>
      </c>
      <c r="E4859" t="s">
        <v>48</v>
      </c>
      <c r="F4859">
        <v>45</v>
      </c>
      <c r="G4859" t="s">
        <v>103</v>
      </c>
      <c r="H4859" t="s">
        <v>27</v>
      </c>
      <c r="I4859" t="s">
        <v>276</v>
      </c>
      <c r="J4859" t="s">
        <v>277</v>
      </c>
      <c r="K4859" t="s">
        <v>30</v>
      </c>
      <c r="L4859" t="s">
        <v>278</v>
      </c>
      <c r="M4859">
        <v>1</v>
      </c>
      <c r="N4859" s="2">
        <v>1599</v>
      </c>
      <c r="O4859" s="3">
        <v>0.05</v>
      </c>
      <c r="P4859" s="2">
        <v>850</v>
      </c>
      <c r="Q4859" t="s">
        <v>123</v>
      </c>
      <c r="R4859" t="s">
        <v>33</v>
      </c>
      <c r="S4859" t="s">
        <v>34</v>
      </c>
      <c r="T4859" s="4">
        <v>5</v>
      </c>
      <c r="U4859" s="11">
        <f t="shared" si="75"/>
        <v>1599</v>
      </c>
      <c r="V4859" s="11">
        <f>tbl_EcommerceSales[[#This Row],[Gross_Sales]]*tbl_EcommerceSales[[#This Row],[Discount]]</f>
        <v>79.95</v>
      </c>
      <c r="W4859" s="11">
        <f>tbl_EcommerceSales[[#This Row],[Gross_Sales]]-tbl_EcommerceSales[[#This Row],[Discount_Amount]]</f>
        <v>1519.05</v>
      </c>
      <c r="X4859" s="11">
        <f>tbl_EcommerceSales[[#This Row],[Quantity]] * _xlfn.XLOOKUP(tbl_EcommerceSales[[#This Row],[Product_ID]], Product_Master!A:A, Product_Master!F:F)</f>
        <v>850</v>
      </c>
      <c r="Y4859" s="11">
        <f>tbl_EcommerceSales[[#This Row],[Net_Revenue]]-tbl_EcommerceSales[[#This Row],[Total_Cost]]</f>
        <v>669.05</v>
      </c>
      <c r="Z4859" s="9">
        <f>IFERROR(#REF!/tbl_EcommerceSales[[#This Row],[Total_Cost]], 0)</f>
        <v>0</v>
      </c>
      <c r="AA4859" t="str">
        <f>TEXT(tbl_EcommerceSales[[#This Row],[Order_Date]],"mmm")</f>
        <v>Jun</v>
      </c>
      <c r="AB4859">
        <f>YEAR(tbl_EcommerceSales[[#This Row],[Order_Date]])</f>
        <v>2026</v>
      </c>
      <c r="AC4859" t="str">
        <f>IF(tbl_EcommerceSales[[#This Row],[Age]]&lt;18,"Under 18",IF(tbl_EcommerceSales[[#This Row],[Age]]&lt;=25,"18-25",IF(tbl_EcommerceSales[[#This Row],[Age]]&lt;=35,"26-35",IF(tbl_EcommerceSales[[#This Row],[Age]]&lt;=45,"36-45",IF(tbl_EcommerceSales[[#This Row],[Age]]&lt;=55,"46-55","56+")))))</f>
        <v>36-45</v>
      </c>
    </row>
    <row r="4860" spans="1:29" x14ac:dyDescent="0.35">
      <c r="A4860" t="s">
        <v>7029</v>
      </c>
      <c r="B4860" s="7">
        <v>46186</v>
      </c>
      <c r="C4860" t="s">
        <v>2130</v>
      </c>
      <c r="D4860" t="s">
        <v>232</v>
      </c>
      <c r="E4860" t="s">
        <v>48</v>
      </c>
      <c r="F4860">
        <v>35</v>
      </c>
      <c r="G4860" t="s">
        <v>155</v>
      </c>
      <c r="H4860" t="s">
        <v>88</v>
      </c>
      <c r="I4860" t="s">
        <v>200</v>
      </c>
      <c r="J4860" t="s">
        <v>201</v>
      </c>
      <c r="K4860" t="s">
        <v>91</v>
      </c>
      <c r="L4860" t="s">
        <v>202</v>
      </c>
      <c r="M4860">
        <v>1</v>
      </c>
      <c r="N4860" s="2">
        <v>899</v>
      </c>
      <c r="O4860" s="3">
        <v>0.15</v>
      </c>
      <c r="P4860" s="2">
        <v>420</v>
      </c>
      <c r="Q4860" t="s">
        <v>44</v>
      </c>
      <c r="R4860" t="s">
        <v>33</v>
      </c>
      <c r="S4860" t="s">
        <v>34</v>
      </c>
      <c r="T4860" s="4">
        <v>3</v>
      </c>
      <c r="U4860" s="11">
        <f t="shared" si="75"/>
        <v>899</v>
      </c>
      <c r="V4860" s="11">
        <f>tbl_EcommerceSales[[#This Row],[Gross_Sales]]*tbl_EcommerceSales[[#This Row],[Discount]]</f>
        <v>134.85</v>
      </c>
      <c r="W4860" s="11">
        <f>tbl_EcommerceSales[[#This Row],[Gross_Sales]]-tbl_EcommerceSales[[#This Row],[Discount_Amount]]</f>
        <v>764.15</v>
      </c>
      <c r="X4860" s="11">
        <f>tbl_EcommerceSales[[#This Row],[Quantity]] * _xlfn.XLOOKUP(tbl_EcommerceSales[[#This Row],[Product_ID]], Product_Master!A:A, Product_Master!F:F)</f>
        <v>420</v>
      </c>
      <c r="Y4860" s="11">
        <f>tbl_EcommerceSales[[#This Row],[Net_Revenue]]-tbl_EcommerceSales[[#This Row],[Total_Cost]]</f>
        <v>344.15</v>
      </c>
      <c r="Z4860" s="9">
        <f>IFERROR(#REF!/tbl_EcommerceSales[[#This Row],[Total_Cost]], 0)</f>
        <v>0</v>
      </c>
      <c r="AA4860" t="str">
        <f>TEXT(tbl_EcommerceSales[[#This Row],[Order_Date]],"mmm")</f>
        <v>Jun</v>
      </c>
      <c r="AB4860">
        <f>YEAR(tbl_EcommerceSales[[#This Row],[Order_Date]])</f>
        <v>2026</v>
      </c>
      <c r="AC4860" t="str">
        <f>IF(tbl_EcommerceSales[[#This Row],[Age]]&lt;18,"Under 18",IF(tbl_EcommerceSales[[#This Row],[Age]]&lt;=25,"18-25",IF(tbl_EcommerceSales[[#This Row],[Age]]&lt;=35,"26-35",IF(tbl_EcommerceSales[[#This Row],[Age]]&lt;=45,"36-45",IF(tbl_EcommerceSales[[#This Row],[Age]]&lt;=55,"46-55","56+")))))</f>
        <v>26-35</v>
      </c>
    </row>
    <row r="4861" spans="1:29" x14ac:dyDescent="0.35">
      <c r="A4861" t="s">
        <v>7030</v>
      </c>
      <c r="B4861" s="7">
        <v>46186</v>
      </c>
      <c r="C4861" t="s">
        <v>646</v>
      </c>
      <c r="D4861" t="s">
        <v>251</v>
      </c>
      <c r="E4861" t="s">
        <v>25</v>
      </c>
      <c r="F4861">
        <v>48</v>
      </c>
      <c r="G4861" t="s">
        <v>136</v>
      </c>
      <c r="H4861" t="s">
        <v>88</v>
      </c>
      <c r="I4861" t="s">
        <v>67</v>
      </c>
      <c r="J4861" t="s">
        <v>68</v>
      </c>
      <c r="K4861" t="s">
        <v>42</v>
      </c>
      <c r="L4861" t="s">
        <v>43</v>
      </c>
      <c r="M4861">
        <v>1</v>
      </c>
      <c r="N4861" s="2">
        <v>799</v>
      </c>
      <c r="O4861" s="3">
        <v>0.05</v>
      </c>
      <c r="P4861" s="2">
        <v>360</v>
      </c>
      <c r="Q4861" t="s">
        <v>44</v>
      </c>
      <c r="R4861" t="s">
        <v>33</v>
      </c>
      <c r="S4861" t="s">
        <v>57</v>
      </c>
      <c r="T4861" s="4">
        <v>2</v>
      </c>
      <c r="U4861" s="11">
        <f t="shared" si="75"/>
        <v>799</v>
      </c>
      <c r="V4861" s="11">
        <f>tbl_EcommerceSales[[#This Row],[Gross_Sales]]*tbl_EcommerceSales[[#This Row],[Discount]]</f>
        <v>39.950000000000003</v>
      </c>
      <c r="W4861" s="11">
        <f>tbl_EcommerceSales[[#This Row],[Gross_Sales]]-tbl_EcommerceSales[[#This Row],[Discount_Amount]]</f>
        <v>759.05</v>
      </c>
      <c r="X4861" s="11">
        <f>tbl_EcommerceSales[[#This Row],[Quantity]] * _xlfn.XLOOKUP(tbl_EcommerceSales[[#This Row],[Product_ID]], Product_Master!A:A, Product_Master!F:F)</f>
        <v>360</v>
      </c>
      <c r="Y4861" s="11">
        <f>tbl_EcommerceSales[[#This Row],[Net_Revenue]]-tbl_EcommerceSales[[#This Row],[Total_Cost]]</f>
        <v>399.04999999999995</v>
      </c>
      <c r="Z4861" s="9">
        <f>IFERROR(#REF!/tbl_EcommerceSales[[#This Row],[Total_Cost]], 0)</f>
        <v>0</v>
      </c>
      <c r="AA4861" t="str">
        <f>TEXT(tbl_EcommerceSales[[#This Row],[Order_Date]],"mmm")</f>
        <v>Jun</v>
      </c>
      <c r="AB4861">
        <f>YEAR(tbl_EcommerceSales[[#This Row],[Order_Date]])</f>
        <v>2026</v>
      </c>
      <c r="AC4861" t="str">
        <f>IF(tbl_EcommerceSales[[#This Row],[Age]]&lt;18,"Under 18",IF(tbl_EcommerceSales[[#This Row],[Age]]&lt;=25,"18-25",IF(tbl_EcommerceSales[[#This Row],[Age]]&lt;=35,"26-35",IF(tbl_EcommerceSales[[#This Row],[Age]]&lt;=45,"36-45",IF(tbl_EcommerceSales[[#This Row],[Age]]&lt;=55,"46-55","56+")))))</f>
        <v>46-55</v>
      </c>
    </row>
    <row r="4862" spans="1:29" x14ac:dyDescent="0.35">
      <c r="A4862" t="s">
        <v>7031</v>
      </c>
      <c r="B4862" s="7">
        <v>46186</v>
      </c>
      <c r="C4862" t="s">
        <v>7032</v>
      </c>
      <c r="D4862" t="s">
        <v>148</v>
      </c>
      <c r="E4862" t="s">
        <v>25</v>
      </c>
      <c r="F4862">
        <v>32</v>
      </c>
      <c r="G4862" t="s">
        <v>87</v>
      </c>
      <c r="H4862" t="s">
        <v>88</v>
      </c>
      <c r="I4862" t="s">
        <v>257</v>
      </c>
      <c r="J4862" t="s">
        <v>258</v>
      </c>
      <c r="K4862" t="s">
        <v>55</v>
      </c>
      <c r="L4862" t="s">
        <v>56</v>
      </c>
      <c r="M4862">
        <v>1</v>
      </c>
      <c r="N4862" s="2">
        <v>1999</v>
      </c>
      <c r="O4862" s="3">
        <v>0.15</v>
      </c>
      <c r="P4862" s="2">
        <v>1050</v>
      </c>
      <c r="Q4862" t="s">
        <v>32</v>
      </c>
      <c r="R4862" t="s">
        <v>33</v>
      </c>
      <c r="S4862" t="s">
        <v>34</v>
      </c>
      <c r="T4862" s="4">
        <v>5</v>
      </c>
      <c r="U4862" s="11">
        <f t="shared" si="75"/>
        <v>1999</v>
      </c>
      <c r="V4862" s="11">
        <f>tbl_EcommerceSales[[#This Row],[Gross_Sales]]*tbl_EcommerceSales[[#This Row],[Discount]]</f>
        <v>299.84999999999997</v>
      </c>
      <c r="W4862" s="11">
        <f>tbl_EcommerceSales[[#This Row],[Gross_Sales]]-tbl_EcommerceSales[[#This Row],[Discount_Amount]]</f>
        <v>1699.15</v>
      </c>
      <c r="X4862" s="11">
        <f>tbl_EcommerceSales[[#This Row],[Quantity]] * _xlfn.XLOOKUP(tbl_EcommerceSales[[#This Row],[Product_ID]], Product_Master!A:A, Product_Master!F:F)</f>
        <v>1050</v>
      </c>
      <c r="Y4862" s="11">
        <f>tbl_EcommerceSales[[#This Row],[Net_Revenue]]-tbl_EcommerceSales[[#This Row],[Total_Cost]]</f>
        <v>649.15000000000009</v>
      </c>
      <c r="Z4862" s="9">
        <f>IFERROR(#REF!/tbl_EcommerceSales[[#This Row],[Total_Cost]], 0)</f>
        <v>0</v>
      </c>
      <c r="AA4862" t="str">
        <f>TEXT(tbl_EcommerceSales[[#This Row],[Order_Date]],"mmm")</f>
        <v>Jun</v>
      </c>
      <c r="AB4862">
        <f>YEAR(tbl_EcommerceSales[[#This Row],[Order_Date]])</f>
        <v>2026</v>
      </c>
      <c r="AC4862" t="str">
        <f>IF(tbl_EcommerceSales[[#This Row],[Age]]&lt;18,"Under 18",IF(tbl_EcommerceSales[[#This Row],[Age]]&lt;=25,"18-25",IF(tbl_EcommerceSales[[#This Row],[Age]]&lt;=35,"26-35",IF(tbl_EcommerceSales[[#This Row],[Age]]&lt;=45,"36-45",IF(tbl_EcommerceSales[[#This Row],[Age]]&lt;=55,"46-55","56+")))))</f>
        <v>26-35</v>
      </c>
    </row>
    <row r="4863" spans="1:29" x14ac:dyDescent="0.35">
      <c r="A4863" t="s">
        <v>7033</v>
      </c>
      <c r="B4863" s="7">
        <v>46186</v>
      </c>
      <c r="C4863" t="s">
        <v>7034</v>
      </c>
      <c r="D4863" t="s">
        <v>139</v>
      </c>
      <c r="E4863" t="s">
        <v>48</v>
      </c>
      <c r="F4863">
        <v>23</v>
      </c>
      <c r="G4863" t="s">
        <v>99</v>
      </c>
      <c r="H4863" t="s">
        <v>88</v>
      </c>
      <c r="I4863" t="s">
        <v>160</v>
      </c>
      <c r="J4863" t="s">
        <v>161</v>
      </c>
      <c r="K4863" t="s">
        <v>91</v>
      </c>
      <c r="L4863" t="s">
        <v>133</v>
      </c>
      <c r="M4863">
        <v>1</v>
      </c>
      <c r="N4863" s="2">
        <v>1099</v>
      </c>
      <c r="O4863" s="3">
        <v>0.05</v>
      </c>
      <c r="P4863" s="2">
        <v>520</v>
      </c>
      <c r="Q4863" t="s">
        <v>32</v>
      </c>
      <c r="R4863" t="s">
        <v>33</v>
      </c>
      <c r="S4863" t="s">
        <v>34</v>
      </c>
      <c r="T4863" s="4">
        <v>3</v>
      </c>
      <c r="U4863" s="11">
        <f t="shared" si="75"/>
        <v>1099</v>
      </c>
      <c r="V4863" s="11">
        <f>tbl_EcommerceSales[[#This Row],[Gross_Sales]]*tbl_EcommerceSales[[#This Row],[Discount]]</f>
        <v>54.95</v>
      </c>
      <c r="W4863" s="11">
        <f>tbl_EcommerceSales[[#This Row],[Gross_Sales]]-tbl_EcommerceSales[[#This Row],[Discount_Amount]]</f>
        <v>1044.05</v>
      </c>
      <c r="X4863" s="11">
        <f>tbl_EcommerceSales[[#This Row],[Quantity]] * _xlfn.XLOOKUP(tbl_EcommerceSales[[#This Row],[Product_ID]], Product_Master!A:A, Product_Master!F:F)</f>
        <v>520</v>
      </c>
      <c r="Y4863" s="11">
        <f>tbl_EcommerceSales[[#This Row],[Net_Revenue]]-tbl_EcommerceSales[[#This Row],[Total_Cost]]</f>
        <v>524.04999999999995</v>
      </c>
      <c r="Z4863" s="9">
        <f>IFERROR(#REF!/tbl_EcommerceSales[[#This Row],[Total_Cost]], 0)</f>
        <v>0</v>
      </c>
      <c r="AA4863" t="str">
        <f>TEXT(tbl_EcommerceSales[[#This Row],[Order_Date]],"mmm")</f>
        <v>Jun</v>
      </c>
      <c r="AB4863">
        <f>YEAR(tbl_EcommerceSales[[#This Row],[Order_Date]])</f>
        <v>2026</v>
      </c>
      <c r="AC4863" t="str">
        <f>IF(tbl_EcommerceSales[[#This Row],[Age]]&lt;18,"Under 18",IF(tbl_EcommerceSales[[#This Row],[Age]]&lt;=25,"18-25",IF(tbl_EcommerceSales[[#This Row],[Age]]&lt;=35,"26-35",IF(tbl_EcommerceSales[[#This Row],[Age]]&lt;=45,"36-45",IF(tbl_EcommerceSales[[#This Row],[Age]]&lt;=55,"46-55","56+")))))</f>
        <v>18-25</v>
      </c>
    </row>
    <row r="4864" spans="1:29" x14ac:dyDescent="0.35">
      <c r="A4864" t="s">
        <v>7035</v>
      </c>
      <c r="B4864" s="7">
        <v>46186</v>
      </c>
      <c r="C4864" t="s">
        <v>977</v>
      </c>
      <c r="D4864" t="s">
        <v>189</v>
      </c>
      <c r="E4864" t="s">
        <v>25</v>
      </c>
      <c r="F4864">
        <v>28</v>
      </c>
      <c r="G4864" t="s">
        <v>192</v>
      </c>
      <c r="H4864" t="s">
        <v>27</v>
      </c>
      <c r="I4864" t="s">
        <v>117</v>
      </c>
      <c r="J4864" t="s">
        <v>118</v>
      </c>
      <c r="K4864" t="s">
        <v>82</v>
      </c>
      <c r="L4864" t="s">
        <v>119</v>
      </c>
      <c r="M4864">
        <v>2</v>
      </c>
      <c r="N4864" s="2">
        <v>3299</v>
      </c>
      <c r="O4864" s="3">
        <v>0.2</v>
      </c>
      <c r="P4864" s="2">
        <v>4200</v>
      </c>
      <c r="Q4864" t="s">
        <v>32</v>
      </c>
      <c r="R4864" t="s">
        <v>33</v>
      </c>
      <c r="S4864" t="s">
        <v>57</v>
      </c>
      <c r="T4864" s="4">
        <v>2</v>
      </c>
      <c r="U4864" s="11">
        <f t="shared" si="75"/>
        <v>6598</v>
      </c>
      <c r="V4864" s="11">
        <f>tbl_EcommerceSales[[#This Row],[Gross_Sales]]*tbl_EcommerceSales[[#This Row],[Discount]]</f>
        <v>1319.6000000000001</v>
      </c>
      <c r="W4864" s="11">
        <f>tbl_EcommerceSales[[#This Row],[Gross_Sales]]-tbl_EcommerceSales[[#This Row],[Discount_Amount]]</f>
        <v>5278.4</v>
      </c>
      <c r="X4864" s="11">
        <f>tbl_EcommerceSales[[#This Row],[Quantity]] * _xlfn.XLOOKUP(tbl_EcommerceSales[[#This Row],[Product_ID]], Product_Master!A:A, Product_Master!F:F)</f>
        <v>4200</v>
      </c>
      <c r="Y4864" s="11">
        <f>tbl_EcommerceSales[[#This Row],[Net_Revenue]]-tbl_EcommerceSales[[#This Row],[Total_Cost]]</f>
        <v>1078.3999999999996</v>
      </c>
      <c r="Z4864" s="9">
        <f>IFERROR(#REF!/tbl_EcommerceSales[[#This Row],[Total_Cost]], 0)</f>
        <v>0</v>
      </c>
      <c r="AA4864" t="str">
        <f>TEXT(tbl_EcommerceSales[[#This Row],[Order_Date]],"mmm")</f>
        <v>Jun</v>
      </c>
      <c r="AB4864">
        <f>YEAR(tbl_EcommerceSales[[#This Row],[Order_Date]])</f>
        <v>2026</v>
      </c>
      <c r="AC4864" t="str">
        <f>IF(tbl_EcommerceSales[[#This Row],[Age]]&lt;18,"Under 18",IF(tbl_EcommerceSales[[#This Row],[Age]]&lt;=25,"18-25",IF(tbl_EcommerceSales[[#This Row],[Age]]&lt;=35,"26-35",IF(tbl_EcommerceSales[[#This Row],[Age]]&lt;=45,"36-45",IF(tbl_EcommerceSales[[#This Row],[Age]]&lt;=55,"46-55","56+")))))</f>
        <v>26-35</v>
      </c>
    </row>
    <row r="4865" spans="1:29" x14ac:dyDescent="0.35">
      <c r="A4865" t="s">
        <v>7036</v>
      </c>
      <c r="B4865" s="7">
        <v>46186</v>
      </c>
      <c r="C4865" t="s">
        <v>6908</v>
      </c>
      <c r="D4865" t="s">
        <v>235</v>
      </c>
      <c r="E4865" t="s">
        <v>48</v>
      </c>
      <c r="F4865">
        <v>33</v>
      </c>
      <c r="G4865" t="s">
        <v>211</v>
      </c>
      <c r="H4865" t="s">
        <v>72</v>
      </c>
      <c r="I4865" t="s">
        <v>241</v>
      </c>
      <c r="J4865" t="s">
        <v>242</v>
      </c>
      <c r="K4865" t="s">
        <v>42</v>
      </c>
      <c r="L4865" t="s">
        <v>243</v>
      </c>
      <c r="M4865">
        <v>3</v>
      </c>
      <c r="N4865" s="2">
        <v>649</v>
      </c>
      <c r="O4865" s="3">
        <v>0.05</v>
      </c>
      <c r="P4865" s="2">
        <v>870</v>
      </c>
      <c r="Q4865" t="s">
        <v>44</v>
      </c>
      <c r="R4865" t="s">
        <v>33</v>
      </c>
      <c r="S4865" t="s">
        <v>57</v>
      </c>
      <c r="T4865" s="4">
        <v>4</v>
      </c>
      <c r="U4865" s="11">
        <f t="shared" si="75"/>
        <v>1947</v>
      </c>
      <c r="V4865" s="11">
        <f>tbl_EcommerceSales[[#This Row],[Gross_Sales]]*tbl_EcommerceSales[[#This Row],[Discount]]</f>
        <v>97.350000000000009</v>
      </c>
      <c r="W4865" s="11">
        <f>tbl_EcommerceSales[[#This Row],[Gross_Sales]]-tbl_EcommerceSales[[#This Row],[Discount_Amount]]</f>
        <v>1849.65</v>
      </c>
      <c r="X4865" s="11">
        <f>tbl_EcommerceSales[[#This Row],[Quantity]] * _xlfn.XLOOKUP(tbl_EcommerceSales[[#This Row],[Product_ID]], Product_Master!A:A, Product_Master!F:F)</f>
        <v>870</v>
      </c>
      <c r="Y4865" s="11">
        <f>tbl_EcommerceSales[[#This Row],[Net_Revenue]]-tbl_EcommerceSales[[#This Row],[Total_Cost]]</f>
        <v>979.65000000000009</v>
      </c>
      <c r="Z4865" s="9">
        <f>IFERROR(#REF!/tbl_EcommerceSales[[#This Row],[Total_Cost]], 0)</f>
        <v>0</v>
      </c>
      <c r="AA4865" t="str">
        <f>TEXT(tbl_EcommerceSales[[#This Row],[Order_Date]],"mmm")</f>
        <v>Jun</v>
      </c>
      <c r="AB4865">
        <f>YEAR(tbl_EcommerceSales[[#This Row],[Order_Date]])</f>
        <v>2026</v>
      </c>
      <c r="AC4865" t="str">
        <f>IF(tbl_EcommerceSales[[#This Row],[Age]]&lt;18,"Under 18",IF(tbl_EcommerceSales[[#This Row],[Age]]&lt;=25,"18-25",IF(tbl_EcommerceSales[[#This Row],[Age]]&lt;=35,"26-35",IF(tbl_EcommerceSales[[#This Row],[Age]]&lt;=45,"36-45",IF(tbl_EcommerceSales[[#This Row],[Age]]&lt;=55,"46-55","56+")))))</f>
        <v>26-35</v>
      </c>
    </row>
    <row r="4866" spans="1:29" x14ac:dyDescent="0.35">
      <c r="A4866" t="s">
        <v>7037</v>
      </c>
      <c r="B4866" s="7">
        <v>46187</v>
      </c>
      <c r="C4866" t="s">
        <v>3834</v>
      </c>
      <c r="D4866" t="s">
        <v>159</v>
      </c>
      <c r="E4866" t="s">
        <v>48</v>
      </c>
      <c r="F4866">
        <v>34</v>
      </c>
      <c r="G4866" t="s">
        <v>155</v>
      </c>
      <c r="H4866" t="s">
        <v>88</v>
      </c>
      <c r="I4866" t="s">
        <v>80</v>
      </c>
      <c r="J4866" t="s">
        <v>81</v>
      </c>
      <c r="K4866" t="s">
        <v>82</v>
      </c>
      <c r="L4866" t="s">
        <v>83</v>
      </c>
      <c r="M4866">
        <v>2</v>
      </c>
      <c r="N4866" s="2">
        <v>2499</v>
      </c>
      <c r="O4866" s="3">
        <v>0.15</v>
      </c>
      <c r="P4866" s="2">
        <v>3100</v>
      </c>
      <c r="Q4866" t="s">
        <v>32</v>
      </c>
      <c r="R4866" t="s">
        <v>33</v>
      </c>
      <c r="S4866" t="s">
        <v>34</v>
      </c>
      <c r="T4866" s="4">
        <v>5</v>
      </c>
      <c r="U4866" s="11">
        <f t="shared" ref="U4866:U4929" si="76">M4866*N4866</f>
        <v>4998</v>
      </c>
      <c r="V4866" s="11">
        <f>tbl_EcommerceSales[[#This Row],[Gross_Sales]]*tbl_EcommerceSales[[#This Row],[Discount]]</f>
        <v>749.69999999999993</v>
      </c>
      <c r="W4866" s="11">
        <f>tbl_EcommerceSales[[#This Row],[Gross_Sales]]-tbl_EcommerceSales[[#This Row],[Discount_Amount]]</f>
        <v>4248.3</v>
      </c>
      <c r="X4866" s="11">
        <f>tbl_EcommerceSales[[#This Row],[Quantity]] * _xlfn.XLOOKUP(tbl_EcommerceSales[[#This Row],[Product_ID]], Product_Master!A:A, Product_Master!F:F)</f>
        <v>3100</v>
      </c>
      <c r="Y4866" s="11">
        <f>tbl_EcommerceSales[[#This Row],[Net_Revenue]]-tbl_EcommerceSales[[#This Row],[Total_Cost]]</f>
        <v>1148.3000000000002</v>
      </c>
      <c r="Z4866" s="9">
        <f>IFERROR(#REF!/tbl_EcommerceSales[[#This Row],[Total_Cost]], 0)</f>
        <v>0</v>
      </c>
      <c r="AA4866" t="str">
        <f>TEXT(tbl_EcommerceSales[[#This Row],[Order_Date]],"mmm")</f>
        <v>Jun</v>
      </c>
      <c r="AB4866">
        <f>YEAR(tbl_EcommerceSales[[#This Row],[Order_Date]])</f>
        <v>2026</v>
      </c>
      <c r="AC4866" t="str">
        <f>IF(tbl_EcommerceSales[[#This Row],[Age]]&lt;18,"Under 18",IF(tbl_EcommerceSales[[#This Row],[Age]]&lt;=25,"18-25",IF(tbl_EcommerceSales[[#This Row],[Age]]&lt;=35,"26-35",IF(tbl_EcommerceSales[[#This Row],[Age]]&lt;=45,"36-45",IF(tbl_EcommerceSales[[#This Row],[Age]]&lt;=55,"46-55","56+")))))</f>
        <v>26-35</v>
      </c>
    </row>
    <row r="4867" spans="1:29" x14ac:dyDescent="0.35">
      <c r="A4867" t="s">
        <v>7038</v>
      </c>
      <c r="B4867" s="7">
        <v>46187</v>
      </c>
      <c r="C4867" t="s">
        <v>5054</v>
      </c>
      <c r="D4867" t="s">
        <v>24</v>
      </c>
      <c r="E4867" t="s">
        <v>48</v>
      </c>
      <c r="F4867">
        <v>26</v>
      </c>
      <c r="G4867" t="s">
        <v>174</v>
      </c>
      <c r="H4867" t="s">
        <v>39</v>
      </c>
      <c r="I4867" t="s">
        <v>40</v>
      </c>
      <c r="J4867" t="s">
        <v>41</v>
      </c>
      <c r="K4867" t="s">
        <v>42</v>
      </c>
      <c r="L4867" t="s">
        <v>43</v>
      </c>
      <c r="M4867">
        <v>1</v>
      </c>
      <c r="N4867" s="2">
        <v>699</v>
      </c>
      <c r="O4867" s="3">
        <v>0.05</v>
      </c>
      <c r="P4867" s="2">
        <v>310</v>
      </c>
      <c r="Q4867" t="s">
        <v>44</v>
      </c>
      <c r="R4867" t="s">
        <v>33</v>
      </c>
      <c r="S4867" t="s">
        <v>34</v>
      </c>
      <c r="T4867" s="4">
        <v>5</v>
      </c>
      <c r="U4867" s="11">
        <f t="shared" si="76"/>
        <v>699</v>
      </c>
      <c r="V4867" s="11">
        <f>tbl_EcommerceSales[[#This Row],[Gross_Sales]]*tbl_EcommerceSales[[#This Row],[Discount]]</f>
        <v>34.950000000000003</v>
      </c>
      <c r="W4867" s="11">
        <f>tbl_EcommerceSales[[#This Row],[Gross_Sales]]-tbl_EcommerceSales[[#This Row],[Discount_Amount]]</f>
        <v>664.05</v>
      </c>
      <c r="X4867" s="11">
        <f>tbl_EcommerceSales[[#This Row],[Quantity]] * _xlfn.XLOOKUP(tbl_EcommerceSales[[#This Row],[Product_ID]], Product_Master!A:A, Product_Master!F:F)</f>
        <v>310</v>
      </c>
      <c r="Y4867" s="11">
        <f>tbl_EcommerceSales[[#This Row],[Net_Revenue]]-tbl_EcommerceSales[[#This Row],[Total_Cost]]</f>
        <v>354.04999999999995</v>
      </c>
      <c r="Z4867" s="9">
        <f>IFERROR(#REF!/tbl_EcommerceSales[[#This Row],[Total_Cost]], 0)</f>
        <v>0</v>
      </c>
      <c r="AA4867" t="str">
        <f>TEXT(tbl_EcommerceSales[[#This Row],[Order_Date]],"mmm")</f>
        <v>Jun</v>
      </c>
      <c r="AB4867">
        <f>YEAR(tbl_EcommerceSales[[#This Row],[Order_Date]])</f>
        <v>2026</v>
      </c>
      <c r="AC4867" t="str">
        <f>IF(tbl_EcommerceSales[[#This Row],[Age]]&lt;18,"Under 18",IF(tbl_EcommerceSales[[#This Row],[Age]]&lt;=25,"18-25",IF(tbl_EcommerceSales[[#This Row],[Age]]&lt;=35,"26-35",IF(tbl_EcommerceSales[[#This Row],[Age]]&lt;=45,"36-45",IF(tbl_EcommerceSales[[#This Row],[Age]]&lt;=55,"46-55","56+")))))</f>
        <v>26-35</v>
      </c>
    </row>
    <row r="4868" spans="1:29" x14ac:dyDescent="0.35">
      <c r="A4868" t="s">
        <v>7039</v>
      </c>
      <c r="B4868" s="7">
        <v>46187</v>
      </c>
      <c r="C4868" t="s">
        <v>5092</v>
      </c>
      <c r="D4868" t="s">
        <v>106</v>
      </c>
      <c r="E4868" t="s">
        <v>48</v>
      </c>
      <c r="F4868">
        <v>29</v>
      </c>
      <c r="G4868" t="s">
        <v>174</v>
      </c>
      <c r="H4868" t="s">
        <v>39</v>
      </c>
      <c r="I4868" t="s">
        <v>40</v>
      </c>
      <c r="J4868" t="s">
        <v>41</v>
      </c>
      <c r="K4868" t="s">
        <v>42</v>
      </c>
      <c r="L4868" t="s">
        <v>43</v>
      </c>
      <c r="M4868">
        <v>2</v>
      </c>
      <c r="N4868" s="2">
        <v>699</v>
      </c>
      <c r="O4868" s="3">
        <v>0.15</v>
      </c>
      <c r="P4868" s="2">
        <v>620</v>
      </c>
      <c r="Q4868" t="s">
        <v>44</v>
      </c>
      <c r="R4868" t="s">
        <v>33</v>
      </c>
      <c r="S4868" t="s">
        <v>57</v>
      </c>
      <c r="T4868" s="4">
        <v>5</v>
      </c>
      <c r="U4868" s="11">
        <f t="shared" si="76"/>
        <v>1398</v>
      </c>
      <c r="V4868" s="11">
        <f>tbl_EcommerceSales[[#This Row],[Gross_Sales]]*tbl_EcommerceSales[[#This Row],[Discount]]</f>
        <v>209.7</v>
      </c>
      <c r="W4868" s="11">
        <f>tbl_EcommerceSales[[#This Row],[Gross_Sales]]-tbl_EcommerceSales[[#This Row],[Discount_Amount]]</f>
        <v>1188.3</v>
      </c>
      <c r="X4868" s="11">
        <f>tbl_EcommerceSales[[#This Row],[Quantity]] * _xlfn.XLOOKUP(tbl_EcommerceSales[[#This Row],[Product_ID]], Product_Master!A:A, Product_Master!F:F)</f>
        <v>620</v>
      </c>
      <c r="Y4868" s="11">
        <f>tbl_EcommerceSales[[#This Row],[Net_Revenue]]-tbl_EcommerceSales[[#This Row],[Total_Cost]]</f>
        <v>568.29999999999995</v>
      </c>
      <c r="Z4868" s="9">
        <f>IFERROR(#REF!/tbl_EcommerceSales[[#This Row],[Total_Cost]], 0)</f>
        <v>0</v>
      </c>
      <c r="AA4868" t="str">
        <f>TEXT(tbl_EcommerceSales[[#This Row],[Order_Date]],"mmm")</f>
        <v>Jun</v>
      </c>
      <c r="AB4868">
        <f>YEAR(tbl_EcommerceSales[[#This Row],[Order_Date]])</f>
        <v>2026</v>
      </c>
      <c r="AC4868" t="str">
        <f>IF(tbl_EcommerceSales[[#This Row],[Age]]&lt;18,"Under 18",IF(tbl_EcommerceSales[[#This Row],[Age]]&lt;=25,"18-25",IF(tbl_EcommerceSales[[#This Row],[Age]]&lt;=35,"26-35",IF(tbl_EcommerceSales[[#This Row],[Age]]&lt;=45,"36-45",IF(tbl_EcommerceSales[[#This Row],[Age]]&lt;=55,"46-55","56+")))))</f>
        <v>26-35</v>
      </c>
    </row>
    <row r="4869" spans="1:29" x14ac:dyDescent="0.35">
      <c r="A4869" t="s">
        <v>7040</v>
      </c>
      <c r="B4869" s="7">
        <v>46187</v>
      </c>
      <c r="C4869" t="s">
        <v>2948</v>
      </c>
      <c r="D4869" t="s">
        <v>312</v>
      </c>
      <c r="E4869" t="s">
        <v>48</v>
      </c>
      <c r="F4869">
        <v>44</v>
      </c>
      <c r="G4869" t="s">
        <v>270</v>
      </c>
      <c r="H4869" t="s">
        <v>72</v>
      </c>
      <c r="I4869" t="s">
        <v>206</v>
      </c>
      <c r="J4869" t="s">
        <v>207</v>
      </c>
      <c r="K4869" t="s">
        <v>177</v>
      </c>
      <c r="L4869" t="s">
        <v>208</v>
      </c>
      <c r="M4869">
        <v>1</v>
      </c>
      <c r="N4869" s="2">
        <v>2199</v>
      </c>
      <c r="O4869" s="3">
        <v>0.15</v>
      </c>
      <c r="P4869" s="2">
        <v>1250</v>
      </c>
      <c r="Q4869" t="s">
        <v>156</v>
      </c>
      <c r="R4869" t="s">
        <v>33</v>
      </c>
      <c r="S4869" t="s">
        <v>34</v>
      </c>
      <c r="T4869" s="4">
        <v>4</v>
      </c>
      <c r="U4869" s="11">
        <f t="shared" si="76"/>
        <v>2199</v>
      </c>
      <c r="V4869" s="11">
        <f>tbl_EcommerceSales[[#This Row],[Gross_Sales]]*tbl_EcommerceSales[[#This Row],[Discount]]</f>
        <v>329.84999999999997</v>
      </c>
      <c r="W4869" s="11">
        <f>tbl_EcommerceSales[[#This Row],[Gross_Sales]]-tbl_EcommerceSales[[#This Row],[Discount_Amount]]</f>
        <v>1869.15</v>
      </c>
      <c r="X4869" s="11">
        <f>tbl_EcommerceSales[[#This Row],[Quantity]] * _xlfn.XLOOKUP(tbl_EcommerceSales[[#This Row],[Product_ID]], Product_Master!A:A, Product_Master!F:F)</f>
        <v>1250</v>
      </c>
      <c r="Y4869" s="11">
        <f>tbl_EcommerceSales[[#This Row],[Net_Revenue]]-tbl_EcommerceSales[[#This Row],[Total_Cost]]</f>
        <v>619.15000000000009</v>
      </c>
      <c r="Z4869" s="9">
        <f>IFERROR(#REF!/tbl_EcommerceSales[[#This Row],[Total_Cost]], 0)</f>
        <v>0</v>
      </c>
      <c r="AA4869" t="str">
        <f>TEXT(tbl_EcommerceSales[[#This Row],[Order_Date]],"mmm")</f>
        <v>Jun</v>
      </c>
      <c r="AB4869">
        <f>YEAR(tbl_EcommerceSales[[#This Row],[Order_Date]])</f>
        <v>2026</v>
      </c>
      <c r="AC4869" t="str">
        <f>IF(tbl_EcommerceSales[[#This Row],[Age]]&lt;18,"Under 18",IF(tbl_EcommerceSales[[#This Row],[Age]]&lt;=25,"18-25",IF(tbl_EcommerceSales[[#This Row],[Age]]&lt;=35,"26-35",IF(tbl_EcommerceSales[[#This Row],[Age]]&lt;=45,"36-45",IF(tbl_EcommerceSales[[#This Row],[Age]]&lt;=55,"46-55","56+")))))</f>
        <v>36-45</v>
      </c>
    </row>
    <row r="4870" spans="1:29" x14ac:dyDescent="0.35">
      <c r="A4870" t="s">
        <v>7041</v>
      </c>
      <c r="B4870" s="7">
        <v>46187</v>
      </c>
      <c r="C4870" t="s">
        <v>6337</v>
      </c>
      <c r="D4870" t="s">
        <v>102</v>
      </c>
      <c r="E4870" t="s">
        <v>48</v>
      </c>
      <c r="F4870">
        <v>33</v>
      </c>
      <c r="G4870" t="s">
        <v>136</v>
      </c>
      <c r="H4870" t="s">
        <v>88</v>
      </c>
      <c r="I4870" t="s">
        <v>357</v>
      </c>
      <c r="J4870" t="s">
        <v>358</v>
      </c>
      <c r="K4870" t="s">
        <v>177</v>
      </c>
      <c r="L4870" t="s">
        <v>178</v>
      </c>
      <c r="M4870">
        <v>1</v>
      </c>
      <c r="N4870" s="2">
        <v>999</v>
      </c>
      <c r="O4870" s="3">
        <v>0.1</v>
      </c>
      <c r="P4870" s="2">
        <v>520</v>
      </c>
      <c r="Q4870" t="s">
        <v>44</v>
      </c>
      <c r="R4870" t="s">
        <v>33</v>
      </c>
      <c r="S4870" t="s">
        <v>34</v>
      </c>
      <c r="T4870" s="4">
        <v>5</v>
      </c>
      <c r="U4870" s="11">
        <f t="shared" si="76"/>
        <v>999</v>
      </c>
      <c r="V4870" s="11">
        <f>tbl_EcommerceSales[[#This Row],[Gross_Sales]]*tbl_EcommerceSales[[#This Row],[Discount]]</f>
        <v>99.9</v>
      </c>
      <c r="W4870" s="11">
        <f>tbl_EcommerceSales[[#This Row],[Gross_Sales]]-tbl_EcommerceSales[[#This Row],[Discount_Amount]]</f>
        <v>899.1</v>
      </c>
      <c r="X4870" s="11">
        <f>tbl_EcommerceSales[[#This Row],[Quantity]] * _xlfn.XLOOKUP(tbl_EcommerceSales[[#This Row],[Product_ID]], Product_Master!A:A, Product_Master!F:F)</f>
        <v>520</v>
      </c>
      <c r="Y4870" s="11">
        <f>tbl_EcommerceSales[[#This Row],[Net_Revenue]]-tbl_EcommerceSales[[#This Row],[Total_Cost]]</f>
        <v>379.1</v>
      </c>
      <c r="Z4870" s="9">
        <f>IFERROR(#REF!/tbl_EcommerceSales[[#This Row],[Total_Cost]], 0)</f>
        <v>0</v>
      </c>
      <c r="AA4870" t="str">
        <f>TEXT(tbl_EcommerceSales[[#This Row],[Order_Date]],"mmm")</f>
        <v>Jun</v>
      </c>
      <c r="AB4870">
        <f>YEAR(tbl_EcommerceSales[[#This Row],[Order_Date]])</f>
        <v>2026</v>
      </c>
      <c r="AC4870" t="str">
        <f>IF(tbl_EcommerceSales[[#This Row],[Age]]&lt;18,"Under 18",IF(tbl_EcommerceSales[[#This Row],[Age]]&lt;=25,"18-25",IF(tbl_EcommerceSales[[#This Row],[Age]]&lt;=35,"26-35",IF(tbl_EcommerceSales[[#This Row],[Age]]&lt;=45,"36-45",IF(tbl_EcommerceSales[[#This Row],[Age]]&lt;=55,"46-55","56+")))))</f>
        <v>26-35</v>
      </c>
    </row>
    <row r="4871" spans="1:29" x14ac:dyDescent="0.35">
      <c r="A4871" t="s">
        <v>7042</v>
      </c>
      <c r="B4871" s="7">
        <v>46187</v>
      </c>
      <c r="C4871" t="s">
        <v>3006</v>
      </c>
      <c r="D4871" t="s">
        <v>148</v>
      </c>
      <c r="E4871" t="s">
        <v>25</v>
      </c>
      <c r="F4871">
        <v>38</v>
      </c>
      <c r="G4871" t="s">
        <v>52</v>
      </c>
      <c r="H4871" t="s">
        <v>27</v>
      </c>
      <c r="I4871" t="s">
        <v>294</v>
      </c>
      <c r="J4871" t="s">
        <v>295</v>
      </c>
      <c r="K4871" t="s">
        <v>91</v>
      </c>
      <c r="L4871" t="s">
        <v>296</v>
      </c>
      <c r="M4871">
        <v>1</v>
      </c>
      <c r="N4871" s="2">
        <v>699</v>
      </c>
      <c r="O4871" s="3">
        <v>0.3</v>
      </c>
      <c r="P4871" s="2">
        <v>300</v>
      </c>
      <c r="Q4871" t="s">
        <v>44</v>
      </c>
      <c r="R4871" t="s">
        <v>33</v>
      </c>
      <c r="S4871" t="s">
        <v>57</v>
      </c>
      <c r="T4871" s="4">
        <v>4</v>
      </c>
      <c r="U4871" s="11">
        <f t="shared" si="76"/>
        <v>699</v>
      </c>
      <c r="V4871" s="11">
        <f>tbl_EcommerceSales[[#This Row],[Gross_Sales]]*tbl_EcommerceSales[[#This Row],[Discount]]</f>
        <v>209.7</v>
      </c>
      <c r="W4871" s="11">
        <f>tbl_EcommerceSales[[#This Row],[Gross_Sales]]-tbl_EcommerceSales[[#This Row],[Discount_Amount]]</f>
        <v>489.3</v>
      </c>
      <c r="X4871" s="11">
        <f>tbl_EcommerceSales[[#This Row],[Quantity]] * _xlfn.XLOOKUP(tbl_EcommerceSales[[#This Row],[Product_ID]], Product_Master!A:A, Product_Master!F:F)</f>
        <v>300</v>
      </c>
      <c r="Y4871" s="11">
        <f>tbl_EcommerceSales[[#This Row],[Net_Revenue]]-tbl_EcommerceSales[[#This Row],[Total_Cost]]</f>
        <v>189.3</v>
      </c>
      <c r="Z4871" s="9">
        <f>IFERROR(#REF!/tbl_EcommerceSales[[#This Row],[Total_Cost]], 0)</f>
        <v>0</v>
      </c>
      <c r="AA4871" t="str">
        <f>TEXT(tbl_EcommerceSales[[#This Row],[Order_Date]],"mmm")</f>
        <v>Jun</v>
      </c>
      <c r="AB4871">
        <f>YEAR(tbl_EcommerceSales[[#This Row],[Order_Date]])</f>
        <v>2026</v>
      </c>
      <c r="AC4871" t="str">
        <f>IF(tbl_EcommerceSales[[#This Row],[Age]]&lt;18,"Under 18",IF(tbl_EcommerceSales[[#This Row],[Age]]&lt;=25,"18-25",IF(tbl_EcommerceSales[[#This Row],[Age]]&lt;=35,"26-35",IF(tbl_EcommerceSales[[#This Row],[Age]]&lt;=45,"36-45",IF(tbl_EcommerceSales[[#This Row],[Age]]&lt;=55,"46-55","56+")))))</f>
        <v>36-45</v>
      </c>
    </row>
    <row r="4872" spans="1:29" x14ac:dyDescent="0.35">
      <c r="A4872" t="s">
        <v>7043</v>
      </c>
      <c r="B4872" s="7">
        <v>46187</v>
      </c>
      <c r="C4872" t="s">
        <v>2466</v>
      </c>
      <c r="D4872" t="s">
        <v>312</v>
      </c>
      <c r="E4872" t="s">
        <v>48</v>
      </c>
      <c r="F4872">
        <v>23</v>
      </c>
      <c r="G4872" t="s">
        <v>61</v>
      </c>
      <c r="H4872" t="s">
        <v>27</v>
      </c>
      <c r="I4872" t="s">
        <v>212</v>
      </c>
      <c r="J4872" t="s">
        <v>213</v>
      </c>
      <c r="K4872" t="s">
        <v>177</v>
      </c>
      <c r="L4872" t="s">
        <v>178</v>
      </c>
      <c r="M4872">
        <v>1</v>
      </c>
      <c r="N4872" s="2">
        <v>2499</v>
      </c>
      <c r="O4872" s="3">
        <v>0.05</v>
      </c>
      <c r="P4872" s="2">
        <v>1450</v>
      </c>
      <c r="Q4872" t="s">
        <v>76</v>
      </c>
      <c r="R4872" t="s">
        <v>33</v>
      </c>
      <c r="S4872" t="s">
        <v>34</v>
      </c>
      <c r="T4872" s="4">
        <v>3</v>
      </c>
      <c r="U4872" s="11">
        <f t="shared" si="76"/>
        <v>2499</v>
      </c>
      <c r="V4872" s="11">
        <f>tbl_EcommerceSales[[#This Row],[Gross_Sales]]*tbl_EcommerceSales[[#This Row],[Discount]]</f>
        <v>124.95</v>
      </c>
      <c r="W4872" s="11">
        <f>tbl_EcommerceSales[[#This Row],[Gross_Sales]]-tbl_EcommerceSales[[#This Row],[Discount_Amount]]</f>
        <v>2374.0500000000002</v>
      </c>
      <c r="X4872" s="11">
        <f>tbl_EcommerceSales[[#This Row],[Quantity]] * _xlfn.XLOOKUP(tbl_EcommerceSales[[#This Row],[Product_ID]], Product_Master!A:A, Product_Master!F:F)</f>
        <v>1450</v>
      </c>
      <c r="Y4872" s="11">
        <f>tbl_EcommerceSales[[#This Row],[Net_Revenue]]-tbl_EcommerceSales[[#This Row],[Total_Cost]]</f>
        <v>924.05000000000018</v>
      </c>
      <c r="Z4872" s="9">
        <f>IFERROR(#REF!/tbl_EcommerceSales[[#This Row],[Total_Cost]], 0)</f>
        <v>0</v>
      </c>
      <c r="AA4872" t="str">
        <f>TEXT(tbl_EcommerceSales[[#This Row],[Order_Date]],"mmm")</f>
        <v>Jun</v>
      </c>
      <c r="AB4872">
        <f>YEAR(tbl_EcommerceSales[[#This Row],[Order_Date]])</f>
        <v>2026</v>
      </c>
      <c r="AC4872" t="str">
        <f>IF(tbl_EcommerceSales[[#This Row],[Age]]&lt;18,"Under 18",IF(tbl_EcommerceSales[[#This Row],[Age]]&lt;=25,"18-25",IF(tbl_EcommerceSales[[#This Row],[Age]]&lt;=35,"26-35",IF(tbl_EcommerceSales[[#This Row],[Age]]&lt;=45,"36-45",IF(tbl_EcommerceSales[[#This Row],[Age]]&lt;=55,"46-55","56+")))))</f>
        <v>18-25</v>
      </c>
    </row>
    <row r="4873" spans="1:29" x14ac:dyDescent="0.35">
      <c r="A4873" t="s">
        <v>7044</v>
      </c>
      <c r="B4873" s="7">
        <v>46187</v>
      </c>
      <c r="C4873" t="s">
        <v>469</v>
      </c>
      <c r="D4873" t="s">
        <v>130</v>
      </c>
      <c r="E4873" t="s">
        <v>25</v>
      </c>
      <c r="F4873">
        <v>38</v>
      </c>
      <c r="G4873" t="s">
        <v>142</v>
      </c>
      <c r="H4873" t="s">
        <v>88</v>
      </c>
      <c r="I4873" t="s">
        <v>276</v>
      </c>
      <c r="J4873" t="s">
        <v>277</v>
      </c>
      <c r="K4873" t="s">
        <v>30</v>
      </c>
      <c r="L4873" t="s">
        <v>278</v>
      </c>
      <c r="M4873">
        <v>1</v>
      </c>
      <c r="N4873" s="2">
        <v>1599</v>
      </c>
      <c r="O4873" s="3">
        <v>0.05</v>
      </c>
      <c r="P4873" s="2">
        <v>850</v>
      </c>
      <c r="Q4873" t="s">
        <v>32</v>
      </c>
      <c r="R4873" t="s">
        <v>33</v>
      </c>
      <c r="S4873" t="s">
        <v>34</v>
      </c>
      <c r="T4873" s="4">
        <v>4</v>
      </c>
      <c r="U4873" s="11">
        <f t="shared" si="76"/>
        <v>1599</v>
      </c>
      <c r="V4873" s="11">
        <f>tbl_EcommerceSales[[#This Row],[Gross_Sales]]*tbl_EcommerceSales[[#This Row],[Discount]]</f>
        <v>79.95</v>
      </c>
      <c r="W4873" s="11">
        <f>tbl_EcommerceSales[[#This Row],[Gross_Sales]]-tbl_EcommerceSales[[#This Row],[Discount_Amount]]</f>
        <v>1519.05</v>
      </c>
      <c r="X4873" s="11">
        <f>tbl_EcommerceSales[[#This Row],[Quantity]] * _xlfn.XLOOKUP(tbl_EcommerceSales[[#This Row],[Product_ID]], Product_Master!A:A, Product_Master!F:F)</f>
        <v>850</v>
      </c>
      <c r="Y4873" s="11">
        <f>tbl_EcommerceSales[[#This Row],[Net_Revenue]]-tbl_EcommerceSales[[#This Row],[Total_Cost]]</f>
        <v>669.05</v>
      </c>
      <c r="Z4873" s="9">
        <f>IFERROR(#REF!/tbl_EcommerceSales[[#This Row],[Total_Cost]], 0)</f>
        <v>0</v>
      </c>
      <c r="AA4873" t="str">
        <f>TEXT(tbl_EcommerceSales[[#This Row],[Order_Date]],"mmm")</f>
        <v>Jun</v>
      </c>
      <c r="AB4873">
        <f>YEAR(tbl_EcommerceSales[[#This Row],[Order_Date]])</f>
        <v>2026</v>
      </c>
      <c r="AC4873" t="str">
        <f>IF(tbl_EcommerceSales[[#This Row],[Age]]&lt;18,"Under 18",IF(tbl_EcommerceSales[[#This Row],[Age]]&lt;=25,"18-25",IF(tbl_EcommerceSales[[#This Row],[Age]]&lt;=35,"26-35",IF(tbl_EcommerceSales[[#This Row],[Age]]&lt;=45,"36-45",IF(tbl_EcommerceSales[[#This Row],[Age]]&lt;=55,"46-55","56+")))))</f>
        <v>36-45</v>
      </c>
    </row>
    <row r="4874" spans="1:29" x14ac:dyDescent="0.35">
      <c r="A4874" t="s">
        <v>7045</v>
      </c>
      <c r="B4874" s="7">
        <v>46187</v>
      </c>
      <c r="C4874" t="s">
        <v>3132</v>
      </c>
      <c r="D4874" t="s">
        <v>110</v>
      </c>
      <c r="E4874" t="s">
        <v>48</v>
      </c>
      <c r="F4874">
        <v>33</v>
      </c>
      <c r="G4874" t="s">
        <v>122</v>
      </c>
      <c r="H4874" t="s">
        <v>72</v>
      </c>
      <c r="I4874" t="s">
        <v>131</v>
      </c>
      <c r="J4874" t="s">
        <v>132</v>
      </c>
      <c r="K4874" t="s">
        <v>91</v>
      </c>
      <c r="L4874" t="s">
        <v>133</v>
      </c>
      <c r="M4874">
        <v>4</v>
      </c>
      <c r="N4874" s="2">
        <v>1299</v>
      </c>
      <c r="O4874" s="3">
        <v>0.2</v>
      </c>
      <c r="P4874" s="2">
        <v>2440</v>
      </c>
      <c r="Q4874" t="s">
        <v>44</v>
      </c>
      <c r="R4874" t="s">
        <v>33</v>
      </c>
      <c r="S4874" t="s">
        <v>34</v>
      </c>
      <c r="T4874" s="4">
        <v>3</v>
      </c>
      <c r="U4874" s="11">
        <f t="shared" si="76"/>
        <v>5196</v>
      </c>
      <c r="V4874" s="11">
        <f>tbl_EcommerceSales[[#This Row],[Gross_Sales]]*tbl_EcommerceSales[[#This Row],[Discount]]</f>
        <v>1039.2</v>
      </c>
      <c r="W4874" s="11">
        <f>tbl_EcommerceSales[[#This Row],[Gross_Sales]]-tbl_EcommerceSales[[#This Row],[Discount_Amount]]</f>
        <v>4156.8</v>
      </c>
      <c r="X4874" s="11">
        <f>tbl_EcommerceSales[[#This Row],[Quantity]] * _xlfn.XLOOKUP(tbl_EcommerceSales[[#This Row],[Product_ID]], Product_Master!A:A, Product_Master!F:F)</f>
        <v>2440</v>
      </c>
      <c r="Y4874" s="11">
        <f>tbl_EcommerceSales[[#This Row],[Net_Revenue]]-tbl_EcommerceSales[[#This Row],[Total_Cost]]</f>
        <v>1716.8000000000002</v>
      </c>
      <c r="Z4874" s="9">
        <f>IFERROR(#REF!/tbl_EcommerceSales[[#This Row],[Total_Cost]], 0)</f>
        <v>0</v>
      </c>
      <c r="AA4874" t="str">
        <f>TEXT(tbl_EcommerceSales[[#This Row],[Order_Date]],"mmm")</f>
        <v>Jun</v>
      </c>
      <c r="AB4874">
        <f>YEAR(tbl_EcommerceSales[[#This Row],[Order_Date]])</f>
        <v>2026</v>
      </c>
      <c r="AC4874" t="str">
        <f>IF(tbl_EcommerceSales[[#This Row],[Age]]&lt;18,"Under 18",IF(tbl_EcommerceSales[[#This Row],[Age]]&lt;=25,"18-25",IF(tbl_EcommerceSales[[#This Row],[Age]]&lt;=35,"26-35",IF(tbl_EcommerceSales[[#This Row],[Age]]&lt;=45,"36-45",IF(tbl_EcommerceSales[[#This Row],[Age]]&lt;=55,"46-55","56+")))))</f>
        <v>26-35</v>
      </c>
    </row>
    <row r="4875" spans="1:29" x14ac:dyDescent="0.35">
      <c r="A4875" t="s">
        <v>7046</v>
      </c>
      <c r="B4875" s="7">
        <v>46187</v>
      </c>
      <c r="C4875" t="s">
        <v>969</v>
      </c>
      <c r="D4875" t="s">
        <v>151</v>
      </c>
      <c r="E4875" t="s">
        <v>25</v>
      </c>
      <c r="F4875">
        <v>48</v>
      </c>
      <c r="G4875" t="s">
        <v>145</v>
      </c>
      <c r="H4875" t="s">
        <v>39</v>
      </c>
      <c r="I4875" t="s">
        <v>73</v>
      </c>
      <c r="J4875" t="s">
        <v>74</v>
      </c>
      <c r="K4875" t="s">
        <v>55</v>
      </c>
      <c r="L4875" t="s">
        <v>75</v>
      </c>
      <c r="M4875">
        <v>1</v>
      </c>
      <c r="N4875" s="2">
        <v>2899</v>
      </c>
      <c r="O4875" s="3">
        <v>0.15</v>
      </c>
      <c r="P4875" s="2">
        <v>1700</v>
      </c>
      <c r="Q4875" t="s">
        <v>319</v>
      </c>
      <c r="R4875" t="s">
        <v>33</v>
      </c>
      <c r="S4875" t="s">
        <v>57</v>
      </c>
      <c r="T4875" s="4">
        <v>4</v>
      </c>
      <c r="U4875" s="11">
        <f t="shared" si="76"/>
        <v>2899</v>
      </c>
      <c r="V4875" s="11">
        <f>tbl_EcommerceSales[[#This Row],[Gross_Sales]]*tbl_EcommerceSales[[#This Row],[Discount]]</f>
        <v>434.84999999999997</v>
      </c>
      <c r="W4875" s="11">
        <f>tbl_EcommerceSales[[#This Row],[Gross_Sales]]-tbl_EcommerceSales[[#This Row],[Discount_Amount]]</f>
        <v>2464.15</v>
      </c>
      <c r="X4875" s="11">
        <f>tbl_EcommerceSales[[#This Row],[Quantity]] * _xlfn.XLOOKUP(tbl_EcommerceSales[[#This Row],[Product_ID]], Product_Master!A:A, Product_Master!F:F)</f>
        <v>1700</v>
      </c>
      <c r="Y4875" s="11">
        <f>tbl_EcommerceSales[[#This Row],[Net_Revenue]]-tbl_EcommerceSales[[#This Row],[Total_Cost]]</f>
        <v>764.15000000000009</v>
      </c>
      <c r="Z4875" s="9">
        <f>IFERROR(#REF!/tbl_EcommerceSales[[#This Row],[Total_Cost]], 0)</f>
        <v>0</v>
      </c>
      <c r="AA4875" t="str">
        <f>TEXT(tbl_EcommerceSales[[#This Row],[Order_Date]],"mmm")</f>
        <v>Jun</v>
      </c>
      <c r="AB4875">
        <f>YEAR(tbl_EcommerceSales[[#This Row],[Order_Date]])</f>
        <v>2026</v>
      </c>
      <c r="AC4875" t="str">
        <f>IF(tbl_EcommerceSales[[#This Row],[Age]]&lt;18,"Under 18",IF(tbl_EcommerceSales[[#This Row],[Age]]&lt;=25,"18-25",IF(tbl_EcommerceSales[[#This Row],[Age]]&lt;=35,"26-35",IF(tbl_EcommerceSales[[#This Row],[Age]]&lt;=45,"36-45",IF(tbl_EcommerceSales[[#This Row],[Age]]&lt;=55,"46-55","56+")))))</f>
        <v>46-55</v>
      </c>
    </row>
    <row r="4876" spans="1:29" x14ac:dyDescent="0.35">
      <c r="A4876" t="s">
        <v>7047</v>
      </c>
      <c r="B4876" s="7">
        <v>46187</v>
      </c>
      <c r="C4876" t="s">
        <v>1119</v>
      </c>
      <c r="D4876" t="s">
        <v>305</v>
      </c>
      <c r="E4876" t="s">
        <v>25</v>
      </c>
      <c r="F4876">
        <v>34</v>
      </c>
      <c r="G4876" t="s">
        <v>107</v>
      </c>
      <c r="H4876" t="s">
        <v>39</v>
      </c>
      <c r="I4876" t="s">
        <v>80</v>
      </c>
      <c r="J4876" t="s">
        <v>81</v>
      </c>
      <c r="K4876" t="s">
        <v>82</v>
      </c>
      <c r="L4876" t="s">
        <v>83</v>
      </c>
      <c r="M4876">
        <v>1</v>
      </c>
      <c r="N4876" s="2">
        <v>2499</v>
      </c>
      <c r="O4876" s="3">
        <v>0.1</v>
      </c>
      <c r="P4876" s="2">
        <v>1550</v>
      </c>
      <c r="Q4876" t="s">
        <v>319</v>
      </c>
      <c r="R4876" t="s">
        <v>33</v>
      </c>
      <c r="S4876" t="s">
        <v>34</v>
      </c>
      <c r="T4876" s="4">
        <v>5</v>
      </c>
      <c r="U4876" s="11">
        <f t="shared" si="76"/>
        <v>2499</v>
      </c>
      <c r="V4876" s="11">
        <f>tbl_EcommerceSales[[#This Row],[Gross_Sales]]*tbl_EcommerceSales[[#This Row],[Discount]]</f>
        <v>249.9</v>
      </c>
      <c r="W4876" s="11">
        <f>tbl_EcommerceSales[[#This Row],[Gross_Sales]]-tbl_EcommerceSales[[#This Row],[Discount_Amount]]</f>
        <v>2249.1</v>
      </c>
      <c r="X4876" s="11">
        <f>tbl_EcommerceSales[[#This Row],[Quantity]] * _xlfn.XLOOKUP(tbl_EcommerceSales[[#This Row],[Product_ID]], Product_Master!A:A, Product_Master!F:F)</f>
        <v>1550</v>
      </c>
      <c r="Y4876" s="11">
        <f>tbl_EcommerceSales[[#This Row],[Net_Revenue]]-tbl_EcommerceSales[[#This Row],[Total_Cost]]</f>
        <v>699.09999999999991</v>
      </c>
      <c r="Z4876" s="9">
        <f>IFERROR(#REF!/tbl_EcommerceSales[[#This Row],[Total_Cost]], 0)</f>
        <v>0</v>
      </c>
      <c r="AA4876" t="str">
        <f>TEXT(tbl_EcommerceSales[[#This Row],[Order_Date]],"mmm")</f>
        <v>Jun</v>
      </c>
      <c r="AB4876">
        <f>YEAR(tbl_EcommerceSales[[#This Row],[Order_Date]])</f>
        <v>2026</v>
      </c>
      <c r="AC4876" t="str">
        <f>IF(tbl_EcommerceSales[[#This Row],[Age]]&lt;18,"Under 18",IF(tbl_EcommerceSales[[#This Row],[Age]]&lt;=25,"18-25",IF(tbl_EcommerceSales[[#This Row],[Age]]&lt;=35,"26-35",IF(tbl_EcommerceSales[[#This Row],[Age]]&lt;=45,"36-45",IF(tbl_EcommerceSales[[#This Row],[Age]]&lt;=55,"46-55","56+")))))</f>
        <v>26-35</v>
      </c>
    </row>
    <row r="4877" spans="1:29" x14ac:dyDescent="0.35">
      <c r="A4877" t="s">
        <v>7048</v>
      </c>
      <c r="B4877" s="7">
        <v>46188</v>
      </c>
      <c r="C4877" t="s">
        <v>7049</v>
      </c>
      <c r="D4877" t="s">
        <v>235</v>
      </c>
      <c r="E4877" t="s">
        <v>25</v>
      </c>
      <c r="F4877">
        <v>30</v>
      </c>
      <c r="G4877" t="s">
        <v>142</v>
      </c>
      <c r="H4877" t="s">
        <v>88</v>
      </c>
      <c r="I4877" t="s">
        <v>271</v>
      </c>
      <c r="J4877" t="s">
        <v>272</v>
      </c>
      <c r="K4877" t="s">
        <v>30</v>
      </c>
      <c r="L4877" t="s">
        <v>273</v>
      </c>
      <c r="M4877">
        <v>2</v>
      </c>
      <c r="N4877" s="2">
        <v>4299</v>
      </c>
      <c r="O4877" s="3">
        <v>0.05</v>
      </c>
      <c r="P4877" s="2">
        <v>5400</v>
      </c>
      <c r="Q4877" t="s">
        <v>156</v>
      </c>
      <c r="R4877" t="s">
        <v>33</v>
      </c>
      <c r="S4877" t="s">
        <v>57</v>
      </c>
      <c r="T4877" s="4">
        <v>4</v>
      </c>
      <c r="U4877" s="11">
        <f t="shared" si="76"/>
        <v>8598</v>
      </c>
      <c r="V4877" s="11">
        <f>tbl_EcommerceSales[[#This Row],[Gross_Sales]]*tbl_EcommerceSales[[#This Row],[Discount]]</f>
        <v>429.90000000000003</v>
      </c>
      <c r="W4877" s="11">
        <f>tbl_EcommerceSales[[#This Row],[Gross_Sales]]-tbl_EcommerceSales[[#This Row],[Discount_Amount]]</f>
        <v>8168.1</v>
      </c>
      <c r="X4877" s="11">
        <f>tbl_EcommerceSales[[#This Row],[Quantity]] * _xlfn.XLOOKUP(tbl_EcommerceSales[[#This Row],[Product_ID]], Product_Master!A:A, Product_Master!F:F)</f>
        <v>5400</v>
      </c>
      <c r="Y4877" s="11">
        <f>tbl_EcommerceSales[[#This Row],[Net_Revenue]]-tbl_EcommerceSales[[#This Row],[Total_Cost]]</f>
        <v>2768.1000000000004</v>
      </c>
      <c r="Z4877" s="9">
        <f>IFERROR(#REF!/tbl_EcommerceSales[[#This Row],[Total_Cost]], 0)</f>
        <v>0</v>
      </c>
      <c r="AA4877" t="str">
        <f>TEXT(tbl_EcommerceSales[[#This Row],[Order_Date]],"mmm")</f>
        <v>Jun</v>
      </c>
      <c r="AB4877">
        <f>YEAR(tbl_EcommerceSales[[#This Row],[Order_Date]])</f>
        <v>2026</v>
      </c>
      <c r="AC4877" t="str">
        <f>IF(tbl_EcommerceSales[[#This Row],[Age]]&lt;18,"Under 18",IF(tbl_EcommerceSales[[#This Row],[Age]]&lt;=25,"18-25",IF(tbl_EcommerceSales[[#This Row],[Age]]&lt;=35,"26-35",IF(tbl_EcommerceSales[[#This Row],[Age]]&lt;=45,"36-45",IF(tbl_EcommerceSales[[#This Row],[Age]]&lt;=55,"46-55","56+")))))</f>
        <v>26-35</v>
      </c>
    </row>
    <row r="4878" spans="1:29" x14ac:dyDescent="0.35">
      <c r="A4878" t="s">
        <v>7050</v>
      </c>
      <c r="B4878" s="7">
        <v>46188</v>
      </c>
      <c r="C4878" t="s">
        <v>3469</v>
      </c>
      <c r="D4878" t="s">
        <v>227</v>
      </c>
      <c r="E4878" t="s">
        <v>25</v>
      </c>
      <c r="F4878">
        <v>37</v>
      </c>
      <c r="G4878" t="s">
        <v>52</v>
      </c>
      <c r="H4878" t="s">
        <v>27</v>
      </c>
      <c r="I4878" t="s">
        <v>357</v>
      </c>
      <c r="J4878" t="s">
        <v>358</v>
      </c>
      <c r="K4878" t="s">
        <v>177</v>
      </c>
      <c r="L4878" t="s">
        <v>178</v>
      </c>
      <c r="M4878">
        <v>1</v>
      </c>
      <c r="N4878" s="2">
        <v>999</v>
      </c>
      <c r="O4878" s="3">
        <v>0</v>
      </c>
      <c r="P4878" s="2">
        <v>520</v>
      </c>
      <c r="Q4878" t="s">
        <v>319</v>
      </c>
      <c r="R4878" t="s">
        <v>33</v>
      </c>
      <c r="S4878" t="s">
        <v>57</v>
      </c>
      <c r="T4878" s="4">
        <v>5</v>
      </c>
      <c r="U4878" s="11">
        <f t="shared" si="76"/>
        <v>999</v>
      </c>
      <c r="V4878" s="11">
        <f>tbl_EcommerceSales[[#This Row],[Gross_Sales]]*tbl_EcommerceSales[[#This Row],[Discount]]</f>
        <v>0</v>
      </c>
      <c r="W4878" s="11">
        <f>tbl_EcommerceSales[[#This Row],[Gross_Sales]]-tbl_EcommerceSales[[#This Row],[Discount_Amount]]</f>
        <v>999</v>
      </c>
      <c r="X4878" s="11">
        <f>tbl_EcommerceSales[[#This Row],[Quantity]] * _xlfn.XLOOKUP(tbl_EcommerceSales[[#This Row],[Product_ID]], Product_Master!A:A, Product_Master!F:F)</f>
        <v>520</v>
      </c>
      <c r="Y4878" s="11">
        <f>tbl_EcommerceSales[[#This Row],[Net_Revenue]]-tbl_EcommerceSales[[#This Row],[Total_Cost]]</f>
        <v>479</v>
      </c>
      <c r="Z4878" s="9">
        <f>IFERROR(#REF!/tbl_EcommerceSales[[#This Row],[Total_Cost]], 0)</f>
        <v>0</v>
      </c>
      <c r="AA4878" t="str">
        <f>TEXT(tbl_EcommerceSales[[#This Row],[Order_Date]],"mmm")</f>
        <v>Jun</v>
      </c>
      <c r="AB4878">
        <f>YEAR(tbl_EcommerceSales[[#This Row],[Order_Date]])</f>
        <v>2026</v>
      </c>
      <c r="AC4878" t="str">
        <f>IF(tbl_EcommerceSales[[#This Row],[Age]]&lt;18,"Under 18",IF(tbl_EcommerceSales[[#This Row],[Age]]&lt;=25,"18-25",IF(tbl_EcommerceSales[[#This Row],[Age]]&lt;=35,"26-35",IF(tbl_EcommerceSales[[#This Row],[Age]]&lt;=45,"36-45",IF(tbl_EcommerceSales[[#This Row],[Age]]&lt;=55,"46-55","56+")))))</f>
        <v>36-45</v>
      </c>
    </row>
    <row r="4879" spans="1:29" x14ac:dyDescent="0.35">
      <c r="A4879" t="s">
        <v>7051</v>
      </c>
      <c r="B4879" s="7">
        <v>46188</v>
      </c>
      <c r="C4879" t="s">
        <v>129</v>
      </c>
      <c r="D4879" t="s">
        <v>130</v>
      </c>
      <c r="E4879" t="s">
        <v>48</v>
      </c>
      <c r="F4879">
        <v>20</v>
      </c>
      <c r="G4879" t="s">
        <v>246</v>
      </c>
      <c r="H4879" t="s">
        <v>27</v>
      </c>
      <c r="I4879" t="s">
        <v>160</v>
      </c>
      <c r="J4879" t="s">
        <v>161</v>
      </c>
      <c r="K4879" t="s">
        <v>91</v>
      </c>
      <c r="L4879" t="s">
        <v>133</v>
      </c>
      <c r="M4879">
        <v>1</v>
      </c>
      <c r="N4879" s="2">
        <v>1099</v>
      </c>
      <c r="O4879" s="3">
        <v>0.1</v>
      </c>
      <c r="P4879" s="2">
        <v>520</v>
      </c>
      <c r="Q4879" t="s">
        <v>156</v>
      </c>
      <c r="R4879" t="s">
        <v>33</v>
      </c>
      <c r="S4879" t="s">
        <v>34</v>
      </c>
      <c r="T4879" s="4">
        <v>5</v>
      </c>
      <c r="U4879" s="11">
        <f t="shared" si="76"/>
        <v>1099</v>
      </c>
      <c r="V4879" s="11">
        <f>tbl_EcommerceSales[[#This Row],[Gross_Sales]]*tbl_EcommerceSales[[#This Row],[Discount]]</f>
        <v>109.9</v>
      </c>
      <c r="W4879" s="11">
        <f>tbl_EcommerceSales[[#This Row],[Gross_Sales]]-tbl_EcommerceSales[[#This Row],[Discount_Amount]]</f>
        <v>989.1</v>
      </c>
      <c r="X4879" s="11">
        <f>tbl_EcommerceSales[[#This Row],[Quantity]] * _xlfn.XLOOKUP(tbl_EcommerceSales[[#This Row],[Product_ID]], Product_Master!A:A, Product_Master!F:F)</f>
        <v>520</v>
      </c>
      <c r="Y4879" s="11">
        <f>tbl_EcommerceSales[[#This Row],[Net_Revenue]]-tbl_EcommerceSales[[#This Row],[Total_Cost]]</f>
        <v>469.1</v>
      </c>
      <c r="Z4879" s="9">
        <f>IFERROR(#REF!/tbl_EcommerceSales[[#This Row],[Total_Cost]], 0)</f>
        <v>0</v>
      </c>
      <c r="AA4879" t="str">
        <f>TEXT(tbl_EcommerceSales[[#This Row],[Order_Date]],"mmm")</f>
        <v>Jun</v>
      </c>
      <c r="AB4879">
        <f>YEAR(tbl_EcommerceSales[[#This Row],[Order_Date]])</f>
        <v>2026</v>
      </c>
      <c r="AC4879" t="str">
        <f>IF(tbl_EcommerceSales[[#This Row],[Age]]&lt;18,"Under 18",IF(tbl_EcommerceSales[[#This Row],[Age]]&lt;=25,"18-25",IF(tbl_EcommerceSales[[#This Row],[Age]]&lt;=35,"26-35",IF(tbl_EcommerceSales[[#This Row],[Age]]&lt;=45,"36-45",IF(tbl_EcommerceSales[[#This Row],[Age]]&lt;=55,"46-55","56+")))))</f>
        <v>18-25</v>
      </c>
    </row>
    <row r="4880" spans="1:29" x14ac:dyDescent="0.35">
      <c r="A4880" t="s">
        <v>7052</v>
      </c>
      <c r="B4880" s="7">
        <v>46188</v>
      </c>
      <c r="C4880" t="s">
        <v>3368</v>
      </c>
      <c r="D4880" t="s">
        <v>79</v>
      </c>
      <c r="E4880" t="s">
        <v>25</v>
      </c>
      <c r="F4880">
        <v>36</v>
      </c>
      <c r="G4880" t="s">
        <v>103</v>
      </c>
      <c r="H4880" t="s">
        <v>27</v>
      </c>
      <c r="I4880" t="s">
        <v>271</v>
      </c>
      <c r="J4880" t="s">
        <v>272</v>
      </c>
      <c r="K4880" t="s">
        <v>30</v>
      </c>
      <c r="L4880" t="s">
        <v>273</v>
      </c>
      <c r="M4880">
        <v>4</v>
      </c>
      <c r="N4880" s="2">
        <v>4299</v>
      </c>
      <c r="O4880" s="3">
        <v>0.1</v>
      </c>
      <c r="P4880" s="2">
        <v>10800</v>
      </c>
      <c r="Q4880" t="s">
        <v>32</v>
      </c>
      <c r="R4880" t="s">
        <v>33</v>
      </c>
      <c r="S4880" t="s">
        <v>34</v>
      </c>
      <c r="T4880" s="4">
        <v>4</v>
      </c>
      <c r="U4880" s="11">
        <f t="shared" si="76"/>
        <v>17196</v>
      </c>
      <c r="V4880" s="11">
        <f>tbl_EcommerceSales[[#This Row],[Gross_Sales]]*tbl_EcommerceSales[[#This Row],[Discount]]</f>
        <v>1719.6000000000001</v>
      </c>
      <c r="W4880" s="11">
        <f>tbl_EcommerceSales[[#This Row],[Gross_Sales]]-tbl_EcommerceSales[[#This Row],[Discount_Amount]]</f>
        <v>15476.4</v>
      </c>
      <c r="X4880" s="11">
        <f>tbl_EcommerceSales[[#This Row],[Quantity]] * _xlfn.XLOOKUP(tbl_EcommerceSales[[#This Row],[Product_ID]], Product_Master!A:A, Product_Master!F:F)</f>
        <v>10800</v>
      </c>
      <c r="Y4880" s="11">
        <f>tbl_EcommerceSales[[#This Row],[Net_Revenue]]-tbl_EcommerceSales[[#This Row],[Total_Cost]]</f>
        <v>4676.3999999999996</v>
      </c>
      <c r="Z4880" s="9">
        <f>IFERROR(#REF!/tbl_EcommerceSales[[#This Row],[Total_Cost]], 0)</f>
        <v>0</v>
      </c>
      <c r="AA4880" t="str">
        <f>TEXT(tbl_EcommerceSales[[#This Row],[Order_Date]],"mmm")</f>
        <v>Jun</v>
      </c>
      <c r="AB4880">
        <f>YEAR(tbl_EcommerceSales[[#This Row],[Order_Date]])</f>
        <v>2026</v>
      </c>
      <c r="AC4880" t="str">
        <f>IF(tbl_EcommerceSales[[#This Row],[Age]]&lt;18,"Under 18",IF(tbl_EcommerceSales[[#This Row],[Age]]&lt;=25,"18-25",IF(tbl_EcommerceSales[[#This Row],[Age]]&lt;=35,"26-35",IF(tbl_EcommerceSales[[#This Row],[Age]]&lt;=45,"36-45",IF(tbl_EcommerceSales[[#This Row],[Age]]&lt;=55,"46-55","56+")))))</f>
        <v>36-45</v>
      </c>
    </row>
    <row r="4881" spans="1:29" x14ac:dyDescent="0.35">
      <c r="A4881" t="s">
        <v>7053</v>
      </c>
      <c r="B4881" s="7">
        <v>46188</v>
      </c>
      <c r="C4881" t="s">
        <v>1526</v>
      </c>
      <c r="D4881" t="s">
        <v>148</v>
      </c>
      <c r="E4881" t="s">
        <v>48</v>
      </c>
      <c r="F4881">
        <v>41</v>
      </c>
      <c r="G4881" t="s">
        <v>61</v>
      </c>
      <c r="H4881" t="s">
        <v>27</v>
      </c>
      <c r="I4881" t="s">
        <v>276</v>
      </c>
      <c r="J4881" t="s">
        <v>277</v>
      </c>
      <c r="K4881" t="s">
        <v>30</v>
      </c>
      <c r="L4881" t="s">
        <v>278</v>
      </c>
      <c r="M4881">
        <v>1</v>
      </c>
      <c r="N4881" s="2">
        <v>1599</v>
      </c>
      <c r="O4881" s="3">
        <v>0.05</v>
      </c>
      <c r="P4881" s="2">
        <v>850</v>
      </c>
      <c r="Q4881" t="s">
        <v>123</v>
      </c>
      <c r="R4881" t="s">
        <v>33</v>
      </c>
      <c r="S4881" t="s">
        <v>34</v>
      </c>
      <c r="T4881" s="4">
        <v>5</v>
      </c>
      <c r="U4881" s="11">
        <f t="shared" si="76"/>
        <v>1599</v>
      </c>
      <c r="V4881" s="11">
        <f>tbl_EcommerceSales[[#This Row],[Gross_Sales]]*tbl_EcommerceSales[[#This Row],[Discount]]</f>
        <v>79.95</v>
      </c>
      <c r="W4881" s="11">
        <f>tbl_EcommerceSales[[#This Row],[Gross_Sales]]-tbl_EcommerceSales[[#This Row],[Discount_Amount]]</f>
        <v>1519.05</v>
      </c>
      <c r="X4881" s="11">
        <f>tbl_EcommerceSales[[#This Row],[Quantity]] * _xlfn.XLOOKUP(tbl_EcommerceSales[[#This Row],[Product_ID]], Product_Master!A:A, Product_Master!F:F)</f>
        <v>850</v>
      </c>
      <c r="Y4881" s="11">
        <f>tbl_EcommerceSales[[#This Row],[Net_Revenue]]-tbl_EcommerceSales[[#This Row],[Total_Cost]]</f>
        <v>669.05</v>
      </c>
      <c r="Z4881" s="9">
        <f>IFERROR(#REF!/tbl_EcommerceSales[[#This Row],[Total_Cost]], 0)</f>
        <v>0</v>
      </c>
      <c r="AA4881" t="str">
        <f>TEXT(tbl_EcommerceSales[[#This Row],[Order_Date]],"mmm")</f>
        <v>Jun</v>
      </c>
      <c r="AB4881">
        <f>YEAR(tbl_EcommerceSales[[#This Row],[Order_Date]])</f>
        <v>2026</v>
      </c>
      <c r="AC4881" t="str">
        <f>IF(tbl_EcommerceSales[[#This Row],[Age]]&lt;18,"Under 18",IF(tbl_EcommerceSales[[#This Row],[Age]]&lt;=25,"18-25",IF(tbl_EcommerceSales[[#This Row],[Age]]&lt;=35,"26-35",IF(tbl_EcommerceSales[[#This Row],[Age]]&lt;=45,"36-45",IF(tbl_EcommerceSales[[#This Row],[Age]]&lt;=55,"46-55","56+")))))</f>
        <v>36-45</v>
      </c>
    </row>
    <row r="4882" spans="1:29" x14ac:dyDescent="0.35">
      <c r="A4882" t="s">
        <v>7054</v>
      </c>
      <c r="B4882" s="7">
        <v>46189</v>
      </c>
      <c r="C4882" t="s">
        <v>1155</v>
      </c>
      <c r="D4882" t="s">
        <v>106</v>
      </c>
      <c r="E4882" t="s">
        <v>25</v>
      </c>
      <c r="F4882">
        <v>33</v>
      </c>
      <c r="G4882" t="s">
        <v>71</v>
      </c>
      <c r="H4882" t="s">
        <v>72</v>
      </c>
      <c r="I4882" t="s">
        <v>40</v>
      </c>
      <c r="J4882" t="s">
        <v>41</v>
      </c>
      <c r="K4882" t="s">
        <v>42</v>
      </c>
      <c r="L4882" t="s">
        <v>43</v>
      </c>
      <c r="M4882">
        <v>2</v>
      </c>
      <c r="N4882" s="2">
        <v>699</v>
      </c>
      <c r="O4882" s="3">
        <v>0.1</v>
      </c>
      <c r="P4882" s="2">
        <v>620</v>
      </c>
      <c r="Q4882" t="s">
        <v>32</v>
      </c>
      <c r="R4882" t="s">
        <v>33</v>
      </c>
      <c r="S4882" t="s">
        <v>34</v>
      </c>
      <c r="T4882" s="4">
        <v>5</v>
      </c>
      <c r="U4882" s="11">
        <f t="shared" si="76"/>
        <v>1398</v>
      </c>
      <c r="V4882" s="11">
        <f>tbl_EcommerceSales[[#This Row],[Gross_Sales]]*tbl_EcommerceSales[[#This Row],[Discount]]</f>
        <v>139.80000000000001</v>
      </c>
      <c r="W4882" s="11">
        <f>tbl_EcommerceSales[[#This Row],[Gross_Sales]]-tbl_EcommerceSales[[#This Row],[Discount_Amount]]</f>
        <v>1258.2</v>
      </c>
      <c r="X4882" s="11">
        <f>tbl_EcommerceSales[[#This Row],[Quantity]] * _xlfn.XLOOKUP(tbl_EcommerceSales[[#This Row],[Product_ID]], Product_Master!A:A, Product_Master!F:F)</f>
        <v>620</v>
      </c>
      <c r="Y4882" s="11">
        <f>tbl_EcommerceSales[[#This Row],[Net_Revenue]]-tbl_EcommerceSales[[#This Row],[Total_Cost]]</f>
        <v>638.20000000000005</v>
      </c>
      <c r="Z4882" s="9">
        <f>IFERROR(#REF!/tbl_EcommerceSales[[#This Row],[Total_Cost]], 0)</f>
        <v>0</v>
      </c>
      <c r="AA4882" t="str">
        <f>TEXT(tbl_EcommerceSales[[#This Row],[Order_Date]],"mmm")</f>
        <v>Jun</v>
      </c>
      <c r="AB4882">
        <f>YEAR(tbl_EcommerceSales[[#This Row],[Order_Date]])</f>
        <v>2026</v>
      </c>
      <c r="AC4882" t="str">
        <f>IF(tbl_EcommerceSales[[#This Row],[Age]]&lt;18,"Under 18",IF(tbl_EcommerceSales[[#This Row],[Age]]&lt;=25,"18-25",IF(tbl_EcommerceSales[[#This Row],[Age]]&lt;=35,"26-35",IF(tbl_EcommerceSales[[#This Row],[Age]]&lt;=45,"36-45",IF(tbl_EcommerceSales[[#This Row],[Age]]&lt;=55,"46-55","56+")))))</f>
        <v>26-35</v>
      </c>
    </row>
    <row r="4883" spans="1:29" x14ac:dyDescent="0.35">
      <c r="A4883" t="s">
        <v>7055</v>
      </c>
      <c r="B4883" s="7">
        <v>46189</v>
      </c>
      <c r="C4883" t="s">
        <v>2327</v>
      </c>
      <c r="D4883" t="s">
        <v>151</v>
      </c>
      <c r="E4883" t="s">
        <v>25</v>
      </c>
      <c r="F4883">
        <v>31</v>
      </c>
      <c r="G4883" t="s">
        <v>155</v>
      </c>
      <c r="H4883" t="s">
        <v>88</v>
      </c>
      <c r="I4883" t="s">
        <v>241</v>
      </c>
      <c r="J4883" t="s">
        <v>242</v>
      </c>
      <c r="K4883" t="s">
        <v>42</v>
      </c>
      <c r="L4883" t="s">
        <v>243</v>
      </c>
      <c r="M4883">
        <v>1</v>
      </c>
      <c r="N4883" s="2">
        <v>649</v>
      </c>
      <c r="O4883" s="3">
        <v>0.1</v>
      </c>
      <c r="P4883" s="2">
        <v>290</v>
      </c>
      <c r="Q4883" t="s">
        <v>123</v>
      </c>
      <c r="R4883" t="s">
        <v>33</v>
      </c>
      <c r="S4883" t="s">
        <v>57</v>
      </c>
      <c r="T4883" s="4">
        <v>4</v>
      </c>
      <c r="U4883" s="11">
        <f t="shared" si="76"/>
        <v>649</v>
      </c>
      <c r="V4883" s="11">
        <f>tbl_EcommerceSales[[#This Row],[Gross_Sales]]*tbl_EcommerceSales[[#This Row],[Discount]]</f>
        <v>64.900000000000006</v>
      </c>
      <c r="W4883" s="11">
        <f>tbl_EcommerceSales[[#This Row],[Gross_Sales]]-tbl_EcommerceSales[[#This Row],[Discount_Amount]]</f>
        <v>584.1</v>
      </c>
      <c r="X4883" s="11">
        <f>tbl_EcommerceSales[[#This Row],[Quantity]] * _xlfn.XLOOKUP(tbl_EcommerceSales[[#This Row],[Product_ID]], Product_Master!A:A, Product_Master!F:F)</f>
        <v>290</v>
      </c>
      <c r="Y4883" s="11">
        <f>tbl_EcommerceSales[[#This Row],[Net_Revenue]]-tbl_EcommerceSales[[#This Row],[Total_Cost]]</f>
        <v>294.10000000000002</v>
      </c>
      <c r="Z4883" s="9">
        <f>IFERROR(#REF!/tbl_EcommerceSales[[#This Row],[Total_Cost]], 0)</f>
        <v>0</v>
      </c>
      <c r="AA4883" t="str">
        <f>TEXT(tbl_EcommerceSales[[#This Row],[Order_Date]],"mmm")</f>
        <v>Jun</v>
      </c>
      <c r="AB4883">
        <f>YEAR(tbl_EcommerceSales[[#This Row],[Order_Date]])</f>
        <v>2026</v>
      </c>
      <c r="AC4883" t="str">
        <f>IF(tbl_EcommerceSales[[#This Row],[Age]]&lt;18,"Under 18",IF(tbl_EcommerceSales[[#This Row],[Age]]&lt;=25,"18-25",IF(tbl_EcommerceSales[[#This Row],[Age]]&lt;=35,"26-35",IF(tbl_EcommerceSales[[#This Row],[Age]]&lt;=45,"36-45",IF(tbl_EcommerceSales[[#This Row],[Age]]&lt;=55,"46-55","56+")))))</f>
        <v>26-35</v>
      </c>
    </row>
    <row r="4884" spans="1:29" x14ac:dyDescent="0.35">
      <c r="A4884" t="s">
        <v>7056</v>
      </c>
      <c r="B4884" s="7">
        <v>46189</v>
      </c>
      <c r="C4884" t="s">
        <v>1008</v>
      </c>
      <c r="D4884" t="s">
        <v>216</v>
      </c>
      <c r="E4884" t="s">
        <v>25</v>
      </c>
      <c r="F4884">
        <v>31</v>
      </c>
      <c r="G4884" t="s">
        <v>186</v>
      </c>
      <c r="H4884" t="s">
        <v>72</v>
      </c>
      <c r="I4884" t="s">
        <v>80</v>
      </c>
      <c r="J4884" t="s">
        <v>81</v>
      </c>
      <c r="K4884" t="s">
        <v>82</v>
      </c>
      <c r="L4884" t="s">
        <v>83</v>
      </c>
      <c r="M4884">
        <v>3</v>
      </c>
      <c r="N4884" s="2">
        <v>2499</v>
      </c>
      <c r="O4884" s="3">
        <v>0.15</v>
      </c>
      <c r="P4884" s="2">
        <v>4650</v>
      </c>
      <c r="Q4884" t="s">
        <v>319</v>
      </c>
      <c r="R4884" t="s">
        <v>93</v>
      </c>
      <c r="S4884" t="s">
        <v>34</v>
      </c>
      <c r="T4884" s="4">
        <v>4</v>
      </c>
      <c r="U4884" s="11">
        <f t="shared" si="76"/>
        <v>7497</v>
      </c>
      <c r="V4884" s="11">
        <f>tbl_EcommerceSales[[#This Row],[Gross_Sales]]*tbl_EcommerceSales[[#This Row],[Discount]]</f>
        <v>1124.55</v>
      </c>
      <c r="W4884" s="11">
        <f>tbl_EcommerceSales[[#This Row],[Gross_Sales]]-tbl_EcommerceSales[[#This Row],[Discount_Amount]]</f>
        <v>6372.45</v>
      </c>
      <c r="X4884" s="11">
        <f>tbl_EcommerceSales[[#This Row],[Quantity]] * _xlfn.XLOOKUP(tbl_EcommerceSales[[#This Row],[Product_ID]], Product_Master!A:A, Product_Master!F:F)</f>
        <v>4650</v>
      </c>
      <c r="Y4884" s="11">
        <f>tbl_EcommerceSales[[#This Row],[Net_Revenue]]-tbl_EcommerceSales[[#This Row],[Total_Cost]]</f>
        <v>1722.4499999999998</v>
      </c>
      <c r="Z4884" s="9">
        <f>IFERROR(#REF!/tbl_EcommerceSales[[#This Row],[Total_Cost]], 0)</f>
        <v>0</v>
      </c>
      <c r="AA4884" t="str">
        <f>TEXT(tbl_EcommerceSales[[#This Row],[Order_Date]],"mmm")</f>
        <v>Jun</v>
      </c>
      <c r="AB4884">
        <f>YEAR(tbl_EcommerceSales[[#This Row],[Order_Date]])</f>
        <v>2026</v>
      </c>
      <c r="AC4884" t="str">
        <f>IF(tbl_EcommerceSales[[#This Row],[Age]]&lt;18,"Under 18",IF(tbl_EcommerceSales[[#This Row],[Age]]&lt;=25,"18-25",IF(tbl_EcommerceSales[[#This Row],[Age]]&lt;=35,"26-35",IF(tbl_EcommerceSales[[#This Row],[Age]]&lt;=45,"36-45",IF(tbl_EcommerceSales[[#This Row],[Age]]&lt;=55,"46-55","56+")))))</f>
        <v>26-35</v>
      </c>
    </row>
    <row r="4885" spans="1:29" x14ac:dyDescent="0.35">
      <c r="A4885" t="s">
        <v>7057</v>
      </c>
      <c r="B4885" s="7">
        <v>46189</v>
      </c>
      <c r="C4885" t="s">
        <v>992</v>
      </c>
      <c r="D4885" t="s">
        <v>110</v>
      </c>
      <c r="E4885" t="s">
        <v>48</v>
      </c>
      <c r="F4885">
        <v>22</v>
      </c>
      <c r="G4885" t="s">
        <v>87</v>
      </c>
      <c r="H4885" t="s">
        <v>88</v>
      </c>
      <c r="I4885" t="s">
        <v>73</v>
      </c>
      <c r="J4885" t="s">
        <v>74</v>
      </c>
      <c r="K4885" t="s">
        <v>55</v>
      </c>
      <c r="L4885" t="s">
        <v>75</v>
      </c>
      <c r="M4885">
        <v>2</v>
      </c>
      <c r="N4885" s="2">
        <v>2899</v>
      </c>
      <c r="O4885" s="3">
        <v>0.05</v>
      </c>
      <c r="P4885" s="2">
        <v>3400</v>
      </c>
      <c r="Q4885" t="s">
        <v>32</v>
      </c>
      <c r="R4885" t="s">
        <v>33</v>
      </c>
      <c r="S4885" t="s">
        <v>34</v>
      </c>
      <c r="T4885" s="4">
        <v>3</v>
      </c>
      <c r="U4885" s="11">
        <f t="shared" si="76"/>
        <v>5798</v>
      </c>
      <c r="V4885" s="11">
        <f>tbl_EcommerceSales[[#This Row],[Gross_Sales]]*tbl_EcommerceSales[[#This Row],[Discount]]</f>
        <v>289.90000000000003</v>
      </c>
      <c r="W4885" s="11">
        <f>tbl_EcommerceSales[[#This Row],[Gross_Sales]]-tbl_EcommerceSales[[#This Row],[Discount_Amount]]</f>
        <v>5508.1</v>
      </c>
      <c r="X4885" s="11">
        <f>tbl_EcommerceSales[[#This Row],[Quantity]] * _xlfn.XLOOKUP(tbl_EcommerceSales[[#This Row],[Product_ID]], Product_Master!A:A, Product_Master!F:F)</f>
        <v>3400</v>
      </c>
      <c r="Y4885" s="11">
        <f>tbl_EcommerceSales[[#This Row],[Net_Revenue]]-tbl_EcommerceSales[[#This Row],[Total_Cost]]</f>
        <v>2108.1000000000004</v>
      </c>
      <c r="Z4885" s="9">
        <f>IFERROR(#REF!/tbl_EcommerceSales[[#This Row],[Total_Cost]], 0)</f>
        <v>0</v>
      </c>
      <c r="AA4885" t="str">
        <f>TEXT(tbl_EcommerceSales[[#This Row],[Order_Date]],"mmm")</f>
        <v>Jun</v>
      </c>
      <c r="AB4885">
        <f>YEAR(tbl_EcommerceSales[[#This Row],[Order_Date]])</f>
        <v>2026</v>
      </c>
      <c r="AC4885" t="str">
        <f>IF(tbl_EcommerceSales[[#This Row],[Age]]&lt;18,"Under 18",IF(tbl_EcommerceSales[[#This Row],[Age]]&lt;=25,"18-25",IF(tbl_EcommerceSales[[#This Row],[Age]]&lt;=35,"26-35",IF(tbl_EcommerceSales[[#This Row],[Age]]&lt;=45,"36-45",IF(tbl_EcommerceSales[[#This Row],[Age]]&lt;=55,"46-55","56+")))))</f>
        <v>18-25</v>
      </c>
    </row>
    <row r="4886" spans="1:29" x14ac:dyDescent="0.35">
      <c r="A4886" t="s">
        <v>7058</v>
      </c>
      <c r="B4886" s="7">
        <v>46189</v>
      </c>
      <c r="C4886" t="s">
        <v>691</v>
      </c>
      <c r="D4886" t="s">
        <v>106</v>
      </c>
      <c r="E4886" t="s">
        <v>48</v>
      </c>
      <c r="F4886">
        <v>18</v>
      </c>
      <c r="G4886" t="s">
        <v>145</v>
      </c>
      <c r="H4886" t="s">
        <v>39</v>
      </c>
      <c r="I4886" t="s">
        <v>62</v>
      </c>
      <c r="J4886" t="s">
        <v>63</v>
      </c>
      <c r="K4886" t="s">
        <v>42</v>
      </c>
      <c r="L4886" t="s">
        <v>43</v>
      </c>
      <c r="M4886">
        <v>3</v>
      </c>
      <c r="N4886" s="2">
        <v>499</v>
      </c>
      <c r="O4886" s="3">
        <v>0.1</v>
      </c>
      <c r="P4886" s="2">
        <v>660</v>
      </c>
      <c r="Q4886" t="s">
        <v>32</v>
      </c>
      <c r="R4886" t="s">
        <v>33</v>
      </c>
      <c r="S4886" t="s">
        <v>34</v>
      </c>
      <c r="T4886" s="4">
        <v>3</v>
      </c>
      <c r="U4886" s="11">
        <f t="shared" si="76"/>
        <v>1497</v>
      </c>
      <c r="V4886" s="11">
        <f>tbl_EcommerceSales[[#This Row],[Gross_Sales]]*tbl_EcommerceSales[[#This Row],[Discount]]</f>
        <v>149.70000000000002</v>
      </c>
      <c r="W4886" s="11">
        <f>tbl_EcommerceSales[[#This Row],[Gross_Sales]]-tbl_EcommerceSales[[#This Row],[Discount_Amount]]</f>
        <v>1347.3</v>
      </c>
      <c r="X4886" s="11">
        <f>tbl_EcommerceSales[[#This Row],[Quantity]] * _xlfn.XLOOKUP(tbl_EcommerceSales[[#This Row],[Product_ID]], Product_Master!A:A, Product_Master!F:F)</f>
        <v>660</v>
      </c>
      <c r="Y4886" s="11">
        <f>tbl_EcommerceSales[[#This Row],[Net_Revenue]]-tbl_EcommerceSales[[#This Row],[Total_Cost]]</f>
        <v>687.3</v>
      </c>
      <c r="Z4886" s="9">
        <f>IFERROR(#REF!/tbl_EcommerceSales[[#This Row],[Total_Cost]], 0)</f>
        <v>0</v>
      </c>
      <c r="AA4886" t="str">
        <f>TEXT(tbl_EcommerceSales[[#This Row],[Order_Date]],"mmm")</f>
        <v>Jun</v>
      </c>
      <c r="AB4886">
        <f>YEAR(tbl_EcommerceSales[[#This Row],[Order_Date]])</f>
        <v>2026</v>
      </c>
      <c r="AC4886" t="str">
        <f>IF(tbl_EcommerceSales[[#This Row],[Age]]&lt;18,"Under 18",IF(tbl_EcommerceSales[[#This Row],[Age]]&lt;=25,"18-25",IF(tbl_EcommerceSales[[#This Row],[Age]]&lt;=35,"26-35",IF(tbl_EcommerceSales[[#This Row],[Age]]&lt;=45,"36-45",IF(tbl_EcommerceSales[[#This Row],[Age]]&lt;=55,"46-55","56+")))))</f>
        <v>18-25</v>
      </c>
    </row>
    <row r="4887" spans="1:29" x14ac:dyDescent="0.35">
      <c r="A4887" t="s">
        <v>7059</v>
      </c>
      <c r="B4887" s="7">
        <v>46189</v>
      </c>
      <c r="C4887" t="s">
        <v>1897</v>
      </c>
      <c r="D4887" t="s">
        <v>159</v>
      </c>
      <c r="E4887" t="s">
        <v>48</v>
      </c>
      <c r="F4887">
        <v>35</v>
      </c>
      <c r="G4887" t="s">
        <v>103</v>
      </c>
      <c r="H4887" t="s">
        <v>27</v>
      </c>
      <c r="I4887" t="s">
        <v>357</v>
      </c>
      <c r="J4887" t="s">
        <v>358</v>
      </c>
      <c r="K4887" t="s">
        <v>177</v>
      </c>
      <c r="L4887" t="s">
        <v>178</v>
      </c>
      <c r="M4887">
        <v>1</v>
      </c>
      <c r="N4887" s="2">
        <v>999</v>
      </c>
      <c r="O4887" s="3">
        <v>0.15</v>
      </c>
      <c r="P4887" s="2">
        <v>520</v>
      </c>
      <c r="Q4887" t="s">
        <v>32</v>
      </c>
      <c r="R4887" t="s">
        <v>33</v>
      </c>
      <c r="S4887" t="s">
        <v>57</v>
      </c>
      <c r="T4887" s="4">
        <v>5</v>
      </c>
      <c r="U4887" s="11">
        <f t="shared" si="76"/>
        <v>999</v>
      </c>
      <c r="V4887" s="11">
        <f>tbl_EcommerceSales[[#This Row],[Gross_Sales]]*tbl_EcommerceSales[[#This Row],[Discount]]</f>
        <v>149.85</v>
      </c>
      <c r="W4887" s="11">
        <f>tbl_EcommerceSales[[#This Row],[Gross_Sales]]-tbl_EcommerceSales[[#This Row],[Discount_Amount]]</f>
        <v>849.15</v>
      </c>
      <c r="X4887" s="11">
        <f>tbl_EcommerceSales[[#This Row],[Quantity]] * _xlfn.XLOOKUP(tbl_EcommerceSales[[#This Row],[Product_ID]], Product_Master!A:A, Product_Master!F:F)</f>
        <v>520</v>
      </c>
      <c r="Y4887" s="11">
        <f>tbl_EcommerceSales[[#This Row],[Net_Revenue]]-tbl_EcommerceSales[[#This Row],[Total_Cost]]</f>
        <v>329.15</v>
      </c>
      <c r="Z4887" s="9">
        <f>IFERROR(#REF!/tbl_EcommerceSales[[#This Row],[Total_Cost]], 0)</f>
        <v>0</v>
      </c>
      <c r="AA4887" t="str">
        <f>TEXT(tbl_EcommerceSales[[#This Row],[Order_Date]],"mmm")</f>
        <v>Jun</v>
      </c>
      <c r="AB4887">
        <f>YEAR(tbl_EcommerceSales[[#This Row],[Order_Date]])</f>
        <v>2026</v>
      </c>
      <c r="AC4887" t="str">
        <f>IF(tbl_EcommerceSales[[#This Row],[Age]]&lt;18,"Under 18",IF(tbl_EcommerceSales[[#This Row],[Age]]&lt;=25,"18-25",IF(tbl_EcommerceSales[[#This Row],[Age]]&lt;=35,"26-35",IF(tbl_EcommerceSales[[#This Row],[Age]]&lt;=45,"36-45",IF(tbl_EcommerceSales[[#This Row],[Age]]&lt;=55,"46-55","56+")))))</f>
        <v>26-35</v>
      </c>
    </row>
    <row r="4888" spans="1:29" x14ac:dyDescent="0.35">
      <c r="A4888" t="s">
        <v>7060</v>
      </c>
      <c r="B4888" s="7">
        <v>46189</v>
      </c>
      <c r="C4888" t="s">
        <v>767</v>
      </c>
      <c r="D4888" t="s">
        <v>116</v>
      </c>
      <c r="E4888" t="s">
        <v>48</v>
      </c>
      <c r="F4888">
        <v>29</v>
      </c>
      <c r="G4888" t="s">
        <v>246</v>
      </c>
      <c r="H4888" t="s">
        <v>27</v>
      </c>
      <c r="I4888" t="s">
        <v>206</v>
      </c>
      <c r="J4888" t="s">
        <v>207</v>
      </c>
      <c r="K4888" t="s">
        <v>177</v>
      </c>
      <c r="L4888" t="s">
        <v>208</v>
      </c>
      <c r="M4888">
        <v>4</v>
      </c>
      <c r="N4888" s="2">
        <v>2199</v>
      </c>
      <c r="O4888" s="3">
        <v>0.1</v>
      </c>
      <c r="P4888" s="2">
        <v>5000</v>
      </c>
      <c r="Q4888" t="s">
        <v>76</v>
      </c>
      <c r="R4888" t="s">
        <v>33</v>
      </c>
      <c r="S4888" t="s">
        <v>57</v>
      </c>
      <c r="T4888" s="4">
        <v>5</v>
      </c>
      <c r="U4888" s="11">
        <f t="shared" si="76"/>
        <v>8796</v>
      </c>
      <c r="V4888" s="11">
        <f>tbl_EcommerceSales[[#This Row],[Gross_Sales]]*tbl_EcommerceSales[[#This Row],[Discount]]</f>
        <v>879.6</v>
      </c>
      <c r="W4888" s="11">
        <f>tbl_EcommerceSales[[#This Row],[Gross_Sales]]-tbl_EcommerceSales[[#This Row],[Discount_Amount]]</f>
        <v>7916.4</v>
      </c>
      <c r="X4888" s="11">
        <f>tbl_EcommerceSales[[#This Row],[Quantity]] * _xlfn.XLOOKUP(tbl_EcommerceSales[[#This Row],[Product_ID]], Product_Master!A:A, Product_Master!F:F)</f>
        <v>5000</v>
      </c>
      <c r="Y4888" s="11">
        <f>tbl_EcommerceSales[[#This Row],[Net_Revenue]]-tbl_EcommerceSales[[#This Row],[Total_Cost]]</f>
        <v>2916.3999999999996</v>
      </c>
      <c r="Z4888" s="9">
        <f>IFERROR(#REF!/tbl_EcommerceSales[[#This Row],[Total_Cost]], 0)</f>
        <v>0</v>
      </c>
      <c r="AA4888" t="str">
        <f>TEXT(tbl_EcommerceSales[[#This Row],[Order_Date]],"mmm")</f>
        <v>Jun</v>
      </c>
      <c r="AB4888">
        <f>YEAR(tbl_EcommerceSales[[#This Row],[Order_Date]])</f>
        <v>2026</v>
      </c>
      <c r="AC4888" t="str">
        <f>IF(tbl_EcommerceSales[[#This Row],[Age]]&lt;18,"Under 18",IF(tbl_EcommerceSales[[#This Row],[Age]]&lt;=25,"18-25",IF(tbl_EcommerceSales[[#This Row],[Age]]&lt;=35,"26-35",IF(tbl_EcommerceSales[[#This Row],[Age]]&lt;=45,"36-45",IF(tbl_EcommerceSales[[#This Row],[Age]]&lt;=55,"46-55","56+")))))</f>
        <v>26-35</v>
      </c>
    </row>
    <row r="4889" spans="1:29" x14ac:dyDescent="0.35">
      <c r="A4889" t="s">
        <v>7061</v>
      </c>
      <c r="B4889" s="7">
        <v>46189</v>
      </c>
      <c r="C4889" t="s">
        <v>5281</v>
      </c>
      <c r="D4889" t="s">
        <v>110</v>
      </c>
      <c r="E4889" t="s">
        <v>25</v>
      </c>
      <c r="F4889">
        <v>30</v>
      </c>
      <c r="G4889" t="s">
        <v>71</v>
      </c>
      <c r="H4889" t="s">
        <v>72</v>
      </c>
      <c r="I4889" t="s">
        <v>271</v>
      </c>
      <c r="J4889" t="s">
        <v>272</v>
      </c>
      <c r="K4889" t="s">
        <v>30</v>
      </c>
      <c r="L4889" t="s">
        <v>273</v>
      </c>
      <c r="M4889">
        <v>2</v>
      </c>
      <c r="N4889" s="2">
        <v>4299</v>
      </c>
      <c r="O4889" s="3">
        <v>0.1</v>
      </c>
      <c r="P4889" s="2">
        <v>5400</v>
      </c>
      <c r="Q4889" t="s">
        <v>32</v>
      </c>
      <c r="R4889" t="s">
        <v>33</v>
      </c>
      <c r="S4889" t="s">
        <v>57</v>
      </c>
      <c r="T4889" s="4">
        <v>3</v>
      </c>
      <c r="U4889" s="11">
        <f t="shared" si="76"/>
        <v>8598</v>
      </c>
      <c r="V4889" s="11">
        <f>tbl_EcommerceSales[[#This Row],[Gross_Sales]]*tbl_EcommerceSales[[#This Row],[Discount]]</f>
        <v>859.80000000000007</v>
      </c>
      <c r="W4889" s="11">
        <f>tbl_EcommerceSales[[#This Row],[Gross_Sales]]-tbl_EcommerceSales[[#This Row],[Discount_Amount]]</f>
        <v>7738.2</v>
      </c>
      <c r="X4889" s="11">
        <f>tbl_EcommerceSales[[#This Row],[Quantity]] * _xlfn.XLOOKUP(tbl_EcommerceSales[[#This Row],[Product_ID]], Product_Master!A:A, Product_Master!F:F)</f>
        <v>5400</v>
      </c>
      <c r="Y4889" s="11">
        <f>tbl_EcommerceSales[[#This Row],[Net_Revenue]]-tbl_EcommerceSales[[#This Row],[Total_Cost]]</f>
        <v>2338.1999999999998</v>
      </c>
      <c r="Z4889" s="9">
        <f>IFERROR(#REF!/tbl_EcommerceSales[[#This Row],[Total_Cost]], 0)</f>
        <v>0</v>
      </c>
      <c r="AA4889" t="str">
        <f>TEXT(tbl_EcommerceSales[[#This Row],[Order_Date]],"mmm")</f>
        <v>Jun</v>
      </c>
      <c r="AB4889">
        <f>YEAR(tbl_EcommerceSales[[#This Row],[Order_Date]])</f>
        <v>2026</v>
      </c>
      <c r="AC4889" t="str">
        <f>IF(tbl_EcommerceSales[[#This Row],[Age]]&lt;18,"Under 18",IF(tbl_EcommerceSales[[#This Row],[Age]]&lt;=25,"18-25",IF(tbl_EcommerceSales[[#This Row],[Age]]&lt;=35,"26-35",IF(tbl_EcommerceSales[[#This Row],[Age]]&lt;=45,"36-45",IF(tbl_EcommerceSales[[#This Row],[Age]]&lt;=55,"46-55","56+")))))</f>
        <v>26-35</v>
      </c>
    </row>
    <row r="4890" spans="1:29" x14ac:dyDescent="0.35">
      <c r="A4890" t="s">
        <v>7062</v>
      </c>
      <c r="B4890" s="7">
        <v>46189</v>
      </c>
      <c r="C4890" t="s">
        <v>1261</v>
      </c>
      <c r="D4890" t="s">
        <v>60</v>
      </c>
      <c r="E4890" t="s">
        <v>48</v>
      </c>
      <c r="F4890">
        <v>38</v>
      </c>
      <c r="G4890" t="s">
        <v>96</v>
      </c>
      <c r="H4890" t="s">
        <v>39</v>
      </c>
      <c r="I4890" t="s">
        <v>117</v>
      </c>
      <c r="J4890" t="s">
        <v>118</v>
      </c>
      <c r="K4890" t="s">
        <v>82</v>
      </c>
      <c r="L4890" t="s">
        <v>119</v>
      </c>
      <c r="M4890">
        <v>1</v>
      </c>
      <c r="N4890" s="2">
        <v>3299</v>
      </c>
      <c r="O4890" s="3">
        <v>0.3</v>
      </c>
      <c r="P4890" s="2">
        <v>2100</v>
      </c>
      <c r="Q4890" t="s">
        <v>32</v>
      </c>
      <c r="R4890" t="s">
        <v>33</v>
      </c>
      <c r="S4890" t="s">
        <v>34</v>
      </c>
      <c r="T4890" s="4">
        <v>4</v>
      </c>
      <c r="U4890" s="11">
        <f t="shared" si="76"/>
        <v>3299</v>
      </c>
      <c r="V4890" s="11">
        <f>tbl_EcommerceSales[[#This Row],[Gross_Sales]]*tbl_EcommerceSales[[#This Row],[Discount]]</f>
        <v>989.69999999999993</v>
      </c>
      <c r="W4890" s="11">
        <f>tbl_EcommerceSales[[#This Row],[Gross_Sales]]-tbl_EcommerceSales[[#This Row],[Discount_Amount]]</f>
        <v>2309.3000000000002</v>
      </c>
      <c r="X4890" s="11">
        <f>tbl_EcommerceSales[[#This Row],[Quantity]] * _xlfn.XLOOKUP(tbl_EcommerceSales[[#This Row],[Product_ID]], Product_Master!A:A, Product_Master!F:F)</f>
        <v>2100</v>
      </c>
      <c r="Y4890" s="11">
        <f>tbl_EcommerceSales[[#This Row],[Net_Revenue]]-tbl_EcommerceSales[[#This Row],[Total_Cost]]</f>
        <v>209.30000000000018</v>
      </c>
      <c r="Z4890" s="9">
        <f>IFERROR(#REF!/tbl_EcommerceSales[[#This Row],[Total_Cost]], 0)</f>
        <v>0</v>
      </c>
      <c r="AA4890" t="str">
        <f>TEXT(tbl_EcommerceSales[[#This Row],[Order_Date]],"mmm")</f>
        <v>Jun</v>
      </c>
      <c r="AB4890">
        <f>YEAR(tbl_EcommerceSales[[#This Row],[Order_Date]])</f>
        <v>2026</v>
      </c>
      <c r="AC4890" t="str">
        <f>IF(tbl_EcommerceSales[[#This Row],[Age]]&lt;18,"Under 18",IF(tbl_EcommerceSales[[#This Row],[Age]]&lt;=25,"18-25",IF(tbl_EcommerceSales[[#This Row],[Age]]&lt;=35,"26-35",IF(tbl_EcommerceSales[[#This Row],[Age]]&lt;=45,"36-45",IF(tbl_EcommerceSales[[#This Row],[Age]]&lt;=55,"46-55","56+")))))</f>
        <v>36-45</v>
      </c>
    </row>
    <row r="4891" spans="1:29" x14ac:dyDescent="0.35">
      <c r="A4891" t="s">
        <v>7063</v>
      </c>
      <c r="B4891" s="7">
        <v>46189</v>
      </c>
      <c r="C4891" t="s">
        <v>1279</v>
      </c>
      <c r="D4891" t="s">
        <v>106</v>
      </c>
      <c r="E4891" t="s">
        <v>48</v>
      </c>
      <c r="F4891">
        <v>51</v>
      </c>
      <c r="G4891" t="s">
        <v>52</v>
      </c>
      <c r="H4891" t="s">
        <v>27</v>
      </c>
      <c r="I4891" t="s">
        <v>62</v>
      </c>
      <c r="J4891" t="s">
        <v>63</v>
      </c>
      <c r="K4891" t="s">
        <v>42</v>
      </c>
      <c r="L4891" t="s">
        <v>43</v>
      </c>
      <c r="M4891">
        <v>4</v>
      </c>
      <c r="N4891" s="2">
        <v>499</v>
      </c>
      <c r="O4891" s="3">
        <v>0.1</v>
      </c>
      <c r="P4891" s="2">
        <v>880</v>
      </c>
      <c r="Q4891" t="s">
        <v>123</v>
      </c>
      <c r="R4891" t="s">
        <v>33</v>
      </c>
      <c r="S4891" t="s">
        <v>57</v>
      </c>
      <c r="T4891" s="4">
        <v>1</v>
      </c>
      <c r="U4891" s="11">
        <f t="shared" si="76"/>
        <v>1996</v>
      </c>
      <c r="V4891" s="11">
        <f>tbl_EcommerceSales[[#This Row],[Gross_Sales]]*tbl_EcommerceSales[[#This Row],[Discount]]</f>
        <v>199.60000000000002</v>
      </c>
      <c r="W4891" s="11">
        <f>tbl_EcommerceSales[[#This Row],[Gross_Sales]]-tbl_EcommerceSales[[#This Row],[Discount_Amount]]</f>
        <v>1796.4</v>
      </c>
      <c r="X4891" s="11">
        <f>tbl_EcommerceSales[[#This Row],[Quantity]] * _xlfn.XLOOKUP(tbl_EcommerceSales[[#This Row],[Product_ID]], Product_Master!A:A, Product_Master!F:F)</f>
        <v>880</v>
      </c>
      <c r="Y4891" s="11">
        <f>tbl_EcommerceSales[[#This Row],[Net_Revenue]]-tbl_EcommerceSales[[#This Row],[Total_Cost]]</f>
        <v>916.40000000000009</v>
      </c>
      <c r="Z4891" s="9">
        <f>IFERROR(#REF!/tbl_EcommerceSales[[#This Row],[Total_Cost]], 0)</f>
        <v>0</v>
      </c>
      <c r="AA4891" t="str">
        <f>TEXT(tbl_EcommerceSales[[#This Row],[Order_Date]],"mmm")</f>
        <v>Jun</v>
      </c>
      <c r="AB4891">
        <f>YEAR(tbl_EcommerceSales[[#This Row],[Order_Date]])</f>
        <v>2026</v>
      </c>
      <c r="AC4891" t="str">
        <f>IF(tbl_EcommerceSales[[#This Row],[Age]]&lt;18,"Under 18",IF(tbl_EcommerceSales[[#This Row],[Age]]&lt;=25,"18-25",IF(tbl_EcommerceSales[[#This Row],[Age]]&lt;=35,"26-35",IF(tbl_EcommerceSales[[#This Row],[Age]]&lt;=45,"36-45",IF(tbl_EcommerceSales[[#This Row],[Age]]&lt;=55,"46-55","56+")))))</f>
        <v>46-55</v>
      </c>
    </row>
    <row r="4892" spans="1:29" x14ac:dyDescent="0.35">
      <c r="A4892" t="s">
        <v>7064</v>
      </c>
      <c r="B4892" s="7">
        <v>46190</v>
      </c>
      <c r="C4892" t="s">
        <v>2649</v>
      </c>
      <c r="D4892" t="s">
        <v>47</v>
      </c>
      <c r="E4892" t="s">
        <v>25</v>
      </c>
      <c r="F4892">
        <v>31</v>
      </c>
      <c r="G4892" t="s">
        <v>52</v>
      </c>
      <c r="H4892" t="s">
        <v>27</v>
      </c>
      <c r="I4892" t="s">
        <v>236</v>
      </c>
      <c r="J4892" t="s">
        <v>237</v>
      </c>
      <c r="K4892" t="s">
        <v>82</v>
      </c>
      <c r="L4892" t="s">
        <v>238</v>
      </c>
      <c r="M4892">
        <v>1</v>
      </c>
      <c r="N4892" s="2">
        <v>899</v>
      </c>
      <c r="O4892" s="3">
        <v>0.1</v>
      </c>
      <c r="P4892" s="2">
        <v>480</v>
      </c>
      <c r="Q4892" t="s">
        <v>32</v>
      </c>
      <c r="R4892" t="s">
        <v>33</v>
      </c>
      <c r="S4892" t="s">
        <v>57</v>
      </c>
      <c r="T4892" s="4">
        <v>4</v>
      </c>
      <c r="U4892" s="11">
        <f t="shared" si="76"/>
        <v>899</v>
      </c>
      <c r="V4892" s="11">
        <f>tbl_EcommerceSales[[#This Row],[Gross_Sales]]*tbl_EcommerceSales[[#This Row],[Discount]]</f>
        <v>89.9</v>
      </c>
      <c r="W4892" s="11">
        <f>tbl_EcommerceSales[[#This Row],[Gross_Sales]]-tbl_EcommerceSales[[#This Row],[Discount_Amount]]</f>
        <v>809.1</v>
      </c>
      <c r="X4892" s="11">
        <f>tbl_EcommerceSales[[#This Row],[Quantity]] * _xlfn.XLOOKUP(tbl_EcommerceSales[[#This Row],[Product_ID]], Product_Master!A:A, Product_Master!F:F)</f>
        <v>480</v>
      </c>
      <c r="Y4892" s="11">
        <f>tbl_EcommerceSales[[#This Row],[Net_Revenue]]-tbl_EcommerceSales[[#This Row],[Total_Cost]]</f>
        <v>329.1</v>
      </c>
      <c r="Z4892" s="9">
        <f>IFERROR(#REF!/tbl_EcommerceSales[[#This Row],[Total_Cost]], 0)</f>
        <v>0</v>
      </c>
      <c r="AA4892" t="str">
        <f>TEXT(tbl_EcommerceSales[[#This Row],[Order_Date]],"mmm")</f>
        <v>Jun</v>
      </c>
      <c r="AB4892">
        <f>YEAR(tbl_EcommerceSales[[#This Row],[Order_Date]])</f>
        <v>2026</v>
      </c>
      <c r="AC4892" t="str">
        <f>IF(tbl_EcommerceSales[[#This Row],[Age]]&lt;18,"Under 18",IF(tbl_EcommerceSales[[#This Row],[Age]]&lt;=25,"18-25",IF(tbl_EcommerceSales[[#This Row],[Age]]&lt;=35,"26-35",IF(tbl_EcommerceSales[[#This Row],[Age]]&lt;=45,"36-45",IF(tbl_EcommerceSales[[#This Row],[Age]]&lt;=55,"46-55","56+")))))</f>
        <v>26-35</v>
      </c>
    </row>
    <row r="4893" spans="1:29" x14ac:dyDescent="0.35">
      <c r="A4893" t="s">
        <v>7065</v>
      </c>
      <c r="B4893" s="7">
        <v>46190</v>
      </c>
      <c r="C4893" t="s">
        <v>779</v>
      </c>
      <c r="D4893" t="s">
        <v>130</v>
      </c>
      <c r="E4893" t="s">
        <v>25</v>
      </c>
      <c r="F4893">
        <v>30</v>
      </c>
      <c r="G4893" t="s">
        <v>71</v>
      </c>
      <c r="H4893" t="s">
        <v>72</v>
      </c>
      <c r="I4893" t="s">
        <v>276</v>
      </c>
      <c r="J4893" t="s">
        <v>277</v>
      </c>
      <c r="K4893" t="s">
        <v>30</v>
      </c>
      <c r="L4893" t="s">
        <v>278</v>
      </c>
      <c r="M4893">
        <v>3</v>
      </c>
      <c r="N4893" s="2">
        <v>1599</v>
      </c>
      <c r="O4893" s="3">
        <v>0.1</v>
      </c>
      <c r="P4893" s="2">
        <v>2550</v>
      </c>
      <c r="Q4893" t="s">
        <v>76</v>
      </c>
      <c r="R4893" t="s">
        <v>33</v>
      </c>
      <c r="S4893" t="s">
        <v>34</v>
      </c>
      <c r="T4893" s="4">
        <v>5</v>
      </c>
      <c r="U4893" s="11">
        <f t="shared" si="76"/>
        <v>4797</v>
      </c>
      <c r="V4893" s="11">
        <f>tbl_EcommerceSales[[#This Row],[Gross_Sales]]*tbl_EcommerceSales[[#This Row],[Discount]]</f>
        <v>479.70000000000005</v>
      </c>
      <c r="W4893" s="11">
        <f>tbl_EcommerceSales[[#This Row],[Gross_Sales]]-tbl_EcommerceSales[[#This Row],[Discount_Amount]]</f>
        <v>4317.3</v>
      </c>
      <c r="X4893" s="11">
        <f>tbl_EcommerceSales[[#This Row],[Quantity]] * _xlfn.XLOOKUP(tbl_EcommerceSales[[#This Row],[Product_ID]], Product_Master!A:A, Product_Master!F:F)</f>
        <v>2550</v>
      </c>
      <c r="Y4893" s="11">
        <f>tbl_EcommerceSales[[#This Row],[Net_Revenue]]-tbl_EcommerceSales[[#This Row],[Total_Cost]]</f>
        <v>1767.3000000000002</v>
      </c>
      <c r="Z4893" s="9">
        <f>IFERROR(#REF!/tbl_EcommerceSales[[#This Row],[Total_Cost]], 0)</f>
        <v>0</v>
      </c>
      <c r="AA4893" t="str">
        <f>TEXT(tbl_EcommerceSales[[#This Row],[Order_Date]],"mmm")</f>
        <v>Jun</v>
      </c>
      <c r="AB4893">
        <f>YEAR(tbl_EcommerceSales[[#This Row],[Order_Date]])</f>
        <v>2026</v>
      </c>
      <c r="AC4893" t="str">
        <f>IF(tbl_EcommerceSales[[#This Row],[Age]]&lt;18,"Under 18",IF(tbl_EcommerceSales[[#This Row],[Age]]&lt;=25,"18-25",IF(tbl_EcommerceSales[[#This Row],[Age]]&lt;=35,"26-35",IF(tbl_EcommerceSales[[#This Row],[Age]]&lt;=45,"36-45",IF(tbl_EcommerceSales[[#This Row],[Age]]&lt;=55,"46-55","56+")))))</f>
        <v>26-35</v>
      </c>
    </row>
    <row r="4894" spans="1:29" x14ac:dyDescent="0.35">
      <c r="A4894" t="s">
        <v>7066</v>
      </c>
      <c r="B4894" s="7">
        <v>46190</v>
      </c>
      <c r="C4894" t="s">
        <v>1969</v>
      </c>
      <c r="D4894" t="s">
        <v>151</v>
      </c>
      <c r="E4894" t="s">
        <v>25</v>
      </c>
      <c r="F4894">
        <v>31</v>
      </c>
      <c r="G4894" t="s">
        <v>107</v>
      </c>
      <c r="H4894" t="s">
        <v>39</v>
      </c>
      <c r="I4894" t="s">
        <v>62</v>
      </c>
      <c r="J4894" t="s">
        <v>63</v>
      </c>
      <c r="K4894" t="s">
        <v>42</v>
      </c>
      <c r="L4894" t="s">
        <v>43</v>
      </c>
      <c r="M4894">
        <v>1</v>
      </c>
      <c r="N4894" s="2">
        <v>499</v>
      </c>
      <c r="O4894" s="3">
        <v>0.15</v>
      </c>
      <c r="P4894" s="2">
        <v>220</v>
      </c>
      <c r="Q4894" t="s">
        <v>32</v>
      </c>
      <c r="R4894" t="s">
        <v>33</v>
      </c>
      <c r="S4894" t="s">
        <v>57</v>
      </c>
      <c r="T4894" s="4">
        <v>5</v>
      </c>
      <c r="U4894" s="11">
        <f t="shared" si="76"/>
        <v>499</v>
      </c>
      <c r="V4894" s="11">
        <f>tbl_EcommerceSales[[#This Row],[Gross_Sales]]*tbl_EcommerceSales[[#This Row],[Discount]]</f>
        <v>74.849999999999994</v>
      </c>
      <c r="W4894" s="11">
        <f>tbl_EcommerceSales[[#This Row],[Gross_Sales]]-tbl_EcommerceSales[[#This Row],[Discount_Amount]]</f>
        <v>424.15</v>
      </c>
      <c r="X4894" s="11">
        <f>tbl_EcommerceSales[[#This Row],[Quantity]] * _xlfn.XLOOKUP(tbl_EcommerceSales[[#This Row],[Product_ID]], Product_Master!A:A, Product_Master!F:F)</f>
        <v>220</v>
      </c>
      <c r="Y4894" s="11">
        <f>tbl_EcommerceSales[[#This Row],[Net_Revenue]]-tbl_EcommerceSales[[#This Row],[Total_Cost]]</f>
        <v>204.14999999999998</v>
      </c>
      <c r="Z4894" s="9">
        <f>IFERROR(#REF!/tbl_EcommerceSales[[#This Row],[Total_Cost]], 0)</f>
        <v>0</v>
      </c>
      <c r="AA4894" t="str">
        <f>TEXT(tbl_EcommerceSales[[#This Row],[Order_Date]],"mmm")</f>
        <v>Jun</v>
      </c>
      <c r="AB4894">
        <f>YEAR(tbl_EcommerceSales[[#This Row],[Order_Date]])</f>
        <v>2026</v>
      </c>
      <c r="AC4894" t="str">
        <f>IF(tbl_EcommerceSales[[#This Row],[Age]]&lt;18,"Under 18",IF(tbl_EcommerceSales[[#This Row],[Age]]&lt;=25,"18-25",IF(tbl_EcommerceSales[[#This Row],[Age]]&lt;=35,"26-35",IF(tbl_EcommerceSales[[#This Row],[Age]]&lt;=45,"36-45",IF(tbl_EcommerceSales[[#This Row],[Age]]&lt;=55,"46-55","56+")))))</f>
        <v>26-35</v>
      </c>
    </row>
    <row r="4895" spans="1:29" x14ac:dyDescent="0.35">
      <c r="A4895" t="s">
        <v>7067</v>
      </c>
      <c r="B4895" s="7">
        <v>46190</v>
      </c>
      <c r="C4895" t="s">
        <v>3291</v>
      </c>
      <c r="D4895" t="s">
        <v>102</v>
      </c>
      <c r="E4895" t="s">
        <v>48</v>
      </c>
      <c r="F4895">
        <v>34</v>
      </c>
      <c r="G4895" t="s">
        <v>186</v>
      </c>
      <c r="H4895" t="s">
        <v>72</v>
      </c>
      <c r="I4895" t="s">
        <v>126</v>
      </c>
      <c r="J4895" t="s">
        <v>127</v>
      </c>
      <c r="K4895" t="s">
        <v>82</v>
      </c>
      <c r="L4895" t="s">
        <v>83</v>
      </c>
      <c r="M4895">
        <v>2</v>
      </c>
      <c r="N4895" s="2">
        <v>1899</v>
      </c>
      <c r="O4895" s="3">
        <v>0.1</v>
      </c>
      <c r="P4895" s="2">
        <v>2240</v>
      </c>
      <c r="Q4895" t="s">
        <v>44</v>
      </c>
      <c r="R4895" t="s">
        <v>33</v>
      </c>
      <c r="S4895" t="s">
        <v>57</v>
      </c>
      <c r="T4895" s="4">
        <v>5</v>
      </c>
      <c r="U4895" s="11">
        <f t="shared" si="76"/>
        <v>3798</v>
      </c>
      <c r="V4895" s="11">
        <f>tbl_EcommerceSales[[#This Row],[Gross_Sales]]*tbl_EcommerceSales[[#This Row],[Discount]]</f>
        <v>379.8</v>
      </c>
      <c r="W4895" s="11">
        <f>tbl_EcommerceSales[[#This Row],[Gross_Sales]]-tbl_EcommerceSales[[#This Row],[Discount_Amount]]</f>
        <v>3418.2</v>
      </c>
      <c r="X4895" s="11">
        <f>tbl_EcommerceSales[[#This Row],[Quantity]] * _xlfn.XLOOKUP(tbl_EcommerceSales[[#This Row],[Product_ID]], Product_Master!A:A, Product_Master!F:F)</f>
        <v>2240</v>
      </c>
      <c r="Y4895" s="11">
        <f>tbl_EcommerceSales[[#This Row],[Net_Revenue]]-tbl_EcommerceSales[[#This Row],[Total_Cost]]</f>
        <v>1178.1999999999998</v>
      </c>
      <c r="Z4895" s="9">
        <f>IFERROR(#REF!/tbl_EcommerceSales[[#This Row],[Total_Cost]], 0)</f>
        <v>0</v>
      </c>
      <c r="AA4895" t="str">
        <f>TEXT(tbl_EcommerceSales[[#This Row],[Order_Date]],"mmm")</f>
        <v>Jun</v>
      </c>
      <c r="AB4895">
        <f>YEAR(tbl_EcommerceSales[[#This Row],[Order_Date]])</f>
        <v>2026</v>
      </c>
      <c r="AC4895" t="str">
        <f>IF(tbl_EcommerceSales[[#This Row],[Age]]&lt;18,"Under 18",IF(tbl_EcommerceSales[[#This Row],[Age]]&lt;=25,"18-25",IF(tbl_EcommerceSales[[#This Row],[Age]]&lt;=35,"26-35",IF(tbl_EcommerceSales[[#This Row],[Age]]&lt;=45,"36-45",IF(tbl_EcommerceSales[[#This Row],[Age]]&lt;=55,"46-55","56+")))))</f>
        <v>26-35</v>
      </c>
    </row>
    <row r="4896" spans="1:29" x14ac:dyDescent="0.35">
      <c r="A4896" t="s">
        <v>7068</v>
      </c>
      <c r="B4896" s="7">
        <v>46190</v>
      </c>
      <c r="C4896" t="s">
        <v>705</v>
      </c>
      <c r="D4896" t="s">
        <v>51</v>
      </c>
      <c r="E4896" t="s">
        <v>48</v>
      </c>
      <c r="F4896">
        <v>46</v>
      </c>
      <c r="G4896" t="s">
        <v>270</v>
      </c>
      <c r="H4896" t="s">
        <v>72</v>
      </c>
      <c r="I4896" t="s">
        <v>73</v>
      </c>
      <c r="J4896" t="s">
        <v>74</v>
      </c>
      <c r="K4896" t="s">
        <v>55</v>
      </c>
      <c r="L4896" t="s">
        <v>75</v>
      </c>
      <c r="M4896">
        <v>1</v>
      </c>
      <c r="N4896" s="2">
        <v>2899</v>
      </c>
      <c r="O4896" s="3">
        <v>0.15</v>
      </c>
      <c r="P4896" s="2">
        <v>1700</v>
      </c>
      <c r="Q4896" t="s">
        <v>32</v>
      </c>
      <c r="R4896" t="s">
        <v>93</v>
      </c>
      <c r="S4896" t="s">
        <v>34</v>
      </c>
      <c r="T4896" s="4">
        <v>5</v>
      </c>
      <c r="U4896" s="11">
        <f t="shared" si="76"/>
        <v>2899</v>
      </c>
      <c r="V4896" s="11">
        <f>tbl_EcommerceSales[[#This Row],[Gross_Sales]]*tbl_EcommerceSales[[#This Row],[Discount]]</f>
        <v>434.84999999999997</v>
      </c>
      <c r="W4896" s="11">
        <f>tbl_EcommerceSales[[#This Row],[Gross_Sales]]-tbl_EcommerceSales[[#This Row],[Discount_Amount]]</f>
        <v>2464.15</v>
      </c>
      <c r="X4896" s="11">
        <f>tbl_EcommerceSales[[#This Row],[Quantity]] * _xlfn.XLOOKUP(tbl_EcommerceSales[[#This Row],[Product_ID]], Product_Master!A:A, Product_Master!F:F)</f>
        <v>1700</v>
      </c>
      <c r="Y4896" s="11">
        <f>tbl_EcommerceSales[[#This Row],[Net_Revenue]]-tbl_EcommerceSales[[#This Row],[Total_Cost]]</f>
        <v>764.15000000000009</v>
      </c>
      <c r="Z4896" s="9">
        <f>IFERROR(#REF!/tbl_EcommerceSales[[#This Row],[Total_Cost]], 0)</f>
        <v>0</v>
      </c>
      <c r="AA4896" t="str">
        <f>TEXT(tbl_EcommerceSales[[#This Row],[Order_Date]],"mmm")</f>
        <v>Jun</v>
      </c>
      <c r="AB4896">
        <f>YEAR(tbl_EcommerceSales[[#This Row],[Order_Date]])</f>
        <v>2026</v>
      </c>
      <c r="AC4896" t="str">
        <f>IF(tbl_EcommerceSales[[#This Row],[Age]]&lt;18,"Under 18",IF(tbl_EcommerceSales[[#This Row],[Age]]&lt;=25,"18-25",IF(tbl_EcommerceSales[[#This Row],[Age]]&lt;=35,"26-35",IF(tbl_EcommerceSales[[#This Row],[Age]]&lt;=45,"36-45",IF(tbl_EcommerceSales[[#This Row],[Age]]&lt;=55,"46-55","56+")))))</f>
        <v>46-55</v>
      </c>
    </row>
    <row r="4897" spans="1:29" x14ac:dyDescent="0.35">
      <c r="A4897" t="s">
        <v>7069</v>
      </c>
      <c r="B4897" s="7">
        <v>46190</v>
      </c>
      <c r="C4897" t="s">
        <v>6125</v>
      </c>
      <c r="D4897" t="s">
        <v>60</v>
      </c>
      <c r="E4897" t="s">
        <v>48</v>
      </c>
      <c r="F4897">
        <v>33</v>
      </c>
      <c r="G4897" t="s">
        <v>289</v>
      </c>
      <c r="H4897" t="s">
        <v>88</v>
      </c>
      <c r="I4897" t="s">
        <v>200</v>
      </c>
      <c r="J4897" t="s">
        <v>201</v>
      </c>
      <c r="K4897" t="s">
        <v>91</v>
      </c>
      <c r="L4897" t="s">
        <v>202</v>
      </c>
      <c r="M4897">
        <v>1</v>
      </c>
      <c r="N4897" s="2">
        <v>899</v>
      </c>
      <c r="O4897" s="3">
        <v>0</v>
      </c>
      <c r="P4897" s="2">
        <v>420</v>
      </c>
      <c r="Q4897" t="s">
        <v>156</v>
      </c>
      <c r="R4897" t="s">
        <v>162</v>
      </c>
      <c r="S4897" t="s">
        <v>34</v>
      </c>
      <c r="T4897" s="4"/>
      <c r="U4897" s="11">
        <f t="shared" si="76"/>
        <v>899</v>
      </c>
      <c r="V4897" s="11">
        <f>tbl_EcommerceSales[[#This Row],[Gross_Sales]]*tbl_EcommerceSales[[#This Row],[Discount]]</f>
        <v>0</v>
      </c>
      <c r="W4897" s="11">
        <f>tbl_EcommerceSales[[#This Row],[Gross_Sales]]-tbl_EcommerceSales[[#This Row],[Discount_Amount]]</f>
        <v>899</v>
      </c>
      <c r="X4897" s="11">
        <f>tbl_EcommerceSales[[#This Row],[Quantity]] * _xlfn.XLOOKUP(tbl_EcommerceSales[[#This Row],[Product_ID]], Product_Master!A:A, Product_Master!F:F)</f>
        <v>420</v>
      </c>
      <c r="Y4897" s="11">
        <f>tbl_EcommerceSales[[#This Row],[Net_Revenue]]-tbl_EcommerceSales[[#This Row],[Total_Cost]]</f>
        <v>479</v>
      </c>
      <c r="Z4897" s="9">
        <f>IFERROR(#REF!/tbl_EcommerceSales[[#This Row],[Total_Cost]], 0)</f>
        <v>0</v>
      </c>
      <c r="AA4897" t="str">
        <f>TEXT(tbl_EcommerceSales[[#This Row],[Order_Date]],"mmm")</f>
        <v>Jun</v>
      </c>
      <c r="AB4897">
        <f>YEAR(tbl_EcommerceSales[[#This Row],[Order_Date]])</f>
        <v>2026</v>
      </c>
      <c r="AC4897" t="str">
        <f>IF(tbl_EcommerceSales[[#This Row],[Age]]&lt;18,"Under 18",IF(tbl_EcommerceSales[[#This Row],[Age]]&lt;=25,"18-25",IF(tbl_EcommerceSales[[#This Row],[Age]]&lt;=35,"26-35",IF(tbl_EcommerceSales[[#This Row],[Age]]&lt;=45,"36-45",IF(tbl_EcommerceSales[[#This Row],[Age]]&lt;=55,"46-55","56+")))))</f>
        <v>26-35</v>
      </c>
    </row>
    <row r="4898" spans="1:29" x14ac:dyDescent="0.35">
      <c r="A4898" t="s">
        <v>7070</v>
      </c>
      <c r="B4898" s="7">
        <v>46190</v>
      </c>
      <c r="C4898" t="s">
        <v>1138</v>
      </c>
      <c r="D4898" t="s">
        <v>148</v>
      </c>
      <c r="E4898" t="s">
        <v>25</v>
      </c>
      <c r="F4898">
        <v>52</v>
      </c>
      <c r="G4898" t="s">
        <v>61</v>
      </c>
      <c r="H4898" t="s">
        <v>27</v>
      </c>
      <c r="I4898" t="s">
        <v>276</v>
      </c>
      <c r="J4898" t="s">
        <v>277</v>
      </c>
      <c r="K4898" t="s">
        <v>30</v>
      </c>
      <c r="L4898" t="s">
        <v>278</v>
      </c>
      <c r="M4898">
        <v>2</v>
      </c>
      <c r="N4898" s="2">
        <v>1599</v>
      </c>
      <c r="O4898" s="3">
        <v>0.15</v>
      </c>
      <c r="P4898" s="2">
        <v>1700</v>
      </c>
      <c r="Q4898" t="s">
        <v>123</v>
      </c>
      <c r="R4898" t="s">
        <v>162</v>
      </c>
      <c r="S4898" t="s">
        <v>34</v>
      </c>
      <c r="T4898" s="4"/>
      <c r="U4898" s="11">
        <f t="shared" si="76"/>
        <v>3198</v>
      </c>
      <c r="V4898" s="11">
        <f>tbl_EcommerceSales[[#This Row],[Gross_Sales]]*tbl_EcommerceSales[[#This Row],[Discount]]</f>
        <v>479.7</v>
      </c>
      <c r="W4898" s="11">
        <f>tbl_EcommerceSales[[#This Row],[Gross_Sales]]-tbl_EcommerceSales[[#This Row],[Discount_Amount]]</f>
        <v>2718.3</v>
      </c>
      <c r="X4898" s="11">
        <f>tbl_EcommerceSales[[#This Row],[Quantity]] * _xlfn.XLOOKUP(tbl_EcommerceSales[[#This Row],[Product_ID]], Product_Master!A:A, Product_Master!F:F)</f>
        <v>1700</v>
      </c>
      <c r="Y4898" s="11">
        <f>tbl_EcommerceSales[[#This Row],[Net_Revenue]]-tbl_EcommerceSales[[#This Row],[Total_Cost]]</f>
        <v>1018.3000000000002</v>
      </c>
      <c r="Z4898" s="9">
        <f>IFERROR(#REF!/tbl_EcommerceSales[[#This Row],[Total_Cost]], 0)</f>
        <v>0</v>
      </c>
      <c r="AA4898" t="str">
        <f>TEXT(tbl_EcommerceSales[[#This Row],[Order_Date]],"mmm")</f>
        <v>Jun</v>
      </c>
      <c r="AB4898">
        <f>YEAR(tbl_EcommerceSales[[#This Row],[Order_Date]])</f>
        <v>2026</v>
      </c>
      <c r="AC4898" t="str">
        <f>IF(tbl_EcommerceSales[[#This Row],[Age]]&lt;18,"Under 18",IF(tbl_EcommerceSales[[#This Row],[Age]]&lt;=25,"18-25",IF(tbl_EcommerceSales[[#This Row],[Age]]&lt;=35,"26-35",IF(tbl_EcommerceSales[[#This Row],[Age]]&lt;=45,"36-45",IF(tbl_EcommerceSales[[#This Row],[Age]]&lt;=55,"46-55","56+")))))</f>
        <v>46-55</v>
      </c>
    </row>
    <row r="4899" spans="1:29" x14ac:dyDescent="0.35">
      <c r="A4899" t="s">
        <v>7071</v>
      </c>
      <c r="B4899" s="7">
        <v>46190</v>
      </c>
      <c r="C4899" t="s">
        <v>3438</v>
      </c>
      <c r="D4899" t="s">
        <v>269</v>
      </c>
      <c r="E4899" t="s">
        <v>48</v>
      </c>
      <c r="F4899">
        <v>50</v>
      </c>
      <c r="G4899" t="s">
        <v>136</v>
      </c>
      <c r="H4899" t="s">
        <v>88</v>
      </c>
      <c r="I4899" t="s">
        <v>62</v>
      </c>
      <c r="J4899" t="s">
        <v>63</v>
      </c>
      <c r="K4899" t="s">
        <v>42</v>
      </c>
      <c r="L4899" t="s">
        <v>43</v>
      </c>
      <c r="M4899">
        <v>1</v>
      </c>
      <c r="N4899" s="2">
        <v>499</v>
      </c>
      <c r="O4899" s="3">
        <v>0.1</v>
      </c>
      <c r="P4899" s="2">
        <v>220</v>
      </c>
      <c r="Q4899" t="s">
        <v>44</v>
      </c>
      <c r="R4899" t="s">
        <v>93</v>
      </c>
      <c r="S4899" t="s">
        <v>34</v>
      </c>
      <c r="T4899" s="4">
        <v>5</v>
      </c>
      <c r="U4899" s="11">
        <f t="shared" si="76"/>
        <v>499</v>
      </c>
      <c r="V4899" s="11">
        <f>tbl_EcommerceSales[[#This Row],[Gross_Sales]]*tbl_EcommerceSales[[#This Row],[Discount]]</f>
        <v>49.900000000000006</v>
      </c>
      <c r="W4899" s="11">
        <f>tbl_EcommerceSales[[#This Row],[Gross_Sales]]-tbl_EcommerceSales[[#This Row],[Discount_Amount]]</f>
        <v>449.1</v>
      </c>
      <c r="X4899" s="11">
        <f>tbl_EcommerceSales[[#This Row],[Quantity]] * _xlfn.XLOOKUP(tbl_EcommerceSales[[#This Row],[Product_ID]], Product_Master!A:A, Product_Master!F:F)</f>
        <v>220</v>
      </c>
      <c r="Y4899" s="11">
        <f>tbl_EcommerceSales[[#This Row],[Net_Revenue]]-tbl_EcommerceSales[[#This Row],[Total_Cost]]</f>
        <v>229.10000000000002</v>
      </c>
      <c r="Z4899" s="9">
        <f>IFERROR(#REF!/tbl_EcommerceSales[[#This Row],[Total_Cost]], 0)</f>
        <v>0</v>
      </c>
      <c r="AA4899" t="str">
        <f>TEXT(tbl_EcommerceSales[[#This Row],[Order_Date]],"mmm")</f>
        <v>Jun</v>
      </c>
      <c r="AB4899">
        <f>YEAR(tbl_EcommerceSales[[#This Row],[Order_Date]])</f>
        <v>2026</v>
      </c>
      <c r="AC4899" t="str">
        <f>IF(tbl_EcommerceSales[[#This Row],[Age]]&lt;18,"Under 18",IF(tbl_EcommerceSales[[#This Row],[Age]]&lt;=25,"18-25",IF(tbl_EcommerceSales[[#This Row],[Age]]&lt;=35,"26-35",IF(tbl_EcommerceSales[[#This Row],[Age]]&lt;=45,"36-45",IF(tbl_EcommerceSales[[#This Row],[Age]]&lt;=55,"46-55","56+")))))</f>
        <v>46-55</v>
      </c>
    </row>
    <row r="4900" spans="1:29" x14ac:dyDescent="0.35">
      <c r="A4900" t="s">
        <v>7072</v>
      </c>
      <c r="B4900" s="7">
        <v>46190</v>
      </c>
      <c r="C4900" t="s">
        <v>109</v>
      </c>
      <c r="D4900" t="s">
        <v>110</v>
      </c>
      <c r="E4900" t="s">
        <v>25</v>
      </c>
      <c r="F4900">
        <v>43</v>
      </c>
      <c r="G4900" t="s">
        <v>99</v>
      </c>
      <c r="H4900" t="s">
        <v>88</v>
      </c>
      <c r="I4900" t="s">
        <v>221</v>
      </c>
      <c r="J4900" t="s">
        <v>222</v>
      </c>
      <c r="K4900" t="s">
        <v>177</v>
      </c>
      <c r="L4900" t="s">
        <v>208</v>
      </c>
      <c r="M4900">
        <v>2</v>
      </c>
      <c r="N4900" s="2">
        <v>1499</v>
      </c>
      <c r="O4900" s="3">
        <v>0.1</v>
      </c>
      <c r="P4900" s="2">
        <v>1600</v>
      </c>
      <c r="Q4900" t="s">
        <v>44</v>
      </c>
      <c r="R4900" t="s">
        <v>33</v>
      </c>
      <c r="S4900" t="s">
        <v>34</v>
      </c>
      <c r="T4900" s="4">
        <v>4</v>
      </c>
      <c r="U4900" s="11">
        <f t="shared" si="76"/>
        <v>2998</v>
      </c>
      <c r="V4900" s="11">
        <f>tbl_EcommerceSales[[#This Row],[Gross_Sales]]*tbl_EcommerceSales[[#This Row],[Discount]]</f>
        <v>299.8</v>
      </c>
      <c r="W4900" s="11">
        <f>tbl_EcommerceSales[[#This Row],[Gross_Sales]]-tbl_EcommerceSales[[#This Row],[Discount_Amount]]</f>
        <v>2698.2</v>
      </c>
      <c r="X4900" s="11">
        <f>tbl_EcommerceSales[[#This Row],[Quantity]] * _xlfn.XLOOKUP(tbl_EcommerceSales[[#This Row],[Product_ID]], Product_Master!A:A, Product_Master!F:F)</f>
        <v>1600</v>
      </c>
      <c r="Y4900" s="11">
        <f>tbl_EcommerceSales[[#This Row],[Net_Revenue]]-tbl_EcommerceSales[[#This Row],[Total_Cost]]</f>
        <v>1098.1999999999998</v>
      </c>
      <c r="Z4900" s="9">
        <f>IFERROR(#REF!/tbl_EcommerceSales[[#This Row],[Total_Cost]], 0)</f>
        <v>0</v>
      </c>
      <c r="AA4900" t="str">
        <f>TEXT(tbl_EcommerceSales[[#This Row],[Order_Date]],"mmm")</f>
        <v>Jun</v>
      </c>
      <c r="AB4900">
        <f>YEAR(tbl_EcommerceSales[[#This Row],[Order_Date]])</f>
        <v>2026</v>
      </c>
      <c r="AC4900" t="str">
        <f>IF(tbl_EcommerceSales[[#This Row],[Age]]&lt;18,"Under 18",IF(tbl_EcommerceSales[[#This Row],[Age]]&lt;=25,"18-25",IF(tbl_EcommerceSales[[#This Row],[Age]]&lt;=35,"26-35",IF(tbl_EcommerceSales[[#This Row],[Age]]&lt;=45,"36-45",IF(tbl_EcommerceSales[[#This Row],[Age]]&lt;=55,"46-55","56+")))))</f>
        <v>36-45</v>
      </c>
    </row>
    <row r="4901" spans="1:29" x14ac:dyDescent="0.35">
      <c r="A4901" t="s">
        <v>7073</v>
      </c>
      <c r="B4901" s="7">
        <v>46191</v>
      </c>
      <c r="C4901" t="s">
        <v>1740</v>
      </c>
      <c r="D4901" t="s">
        <v>254</v>
      </c>
      <c r="E4901" t="s">
        <v>25</v>
      </c>
      <c r="F4901">
        <v>23</v>
      </c>
      <c r="G4901" t="s">
        <v>152</v>
      </c>
      <c r="H4901" t="s">
        <v>72</v>
      </c>
      <c r="I4901" t="s">
        <v>111</v>
      </c>
      <c r="J4901" t="s">
        <v>112</v>
      </c>
      <c r="K4901" t="s">
        <v>55</v>
      </c>
      <c r="L4901" t="s">
        <v>113</v>
      </c>
      <c r="M4901">
        <v>1</v>
      </c>
      <c r="N4901" s="2">
        <v>1799</v>
      </c>
      <c r="O4901" s="3">
        <v>0.15</v>
      </c>
      <c r="P4901" s="2">
        <v>950</v>
      </c>
      <c r="Q4901" t="s">
        <v>44</v>
      </c>
      <c r="R4901" t="s">
        <v>33</v>
      </c>
      <c r="S4901" t="s">
        <v>57</v>
      </c>
      <c r="T4901" s="4">
        <v>5</v>
      </c>
      <c r="U4901" s="11">
        <f t="shared" si="76"/>
        <v>1799</v>
      </c>
      <c r="V4901" s="11">
        <f>tbl_EcommerceSales[[#This Row],[Gross_Sales]]*tbl_EcommerceSales[[#This Row],[Discount]]</f>
        <v>269.84999999999997</v>
      </c>
      <c r="W4901" s="11">
        <f>tbl_EcommerceSales[[#This Row],[Gross_Sales]]-tbl_EcommerceSales[[#This Row],[Discount_Amount]]</f>
        <v>1529.15</v>
      </c>
      <c r="X4901" s="11">
        <f>tbl_EcommerceSales[[#This Row],[Quantity]] * _xlfn.XLOOKUP(tbl_EcommerceSales[[#This Row],[Product_ID]], Product_Master!A:A, Product_Master!F:F)</f>
        <v>950</v>
      </c>
      <c r="Y4901" s="11">
        <f>tbl_EcommerceSales[[#This Row],[Net_Revenue]]-tbl_EcommerceSales[[#This Row],[Total_Cost]]</f>
        <v>579.15000000000009</v>
      </c>
      <c r="Z4901" s="9">
        <f>IFERROR(#REF!/tbl_EcommerceSales[[#This Row],[Total_Cost]], 0)</f>
        <v>0</v>
      </c>
      <c r="AA4901" t="str">
        <f>TEXT(tbl_EcommerceSales[[#This Row],[Order_Date]],"mmm")</f>
        <v>Jun</v>
      </c>
      <c r="AB4901">
        <f>YEAR(tbl_EcommerceSales[[#This Row],[Order_Date]])</f>
        <v>2026</v>
      </c>
      <c r="AC4901" t="str">
        <f>IF(tbl_EcommerceSales[[#This Row],[Age]]&lt;18,"Under 18",IF(tbl_EcommerceSales[[#This Row],[Age]]&lt;=25,"18-25",IF(tbl_EcommerceSales[[#This Row],[Age]]&lt;=35,"26-35",IF(tbl_EcommerceSales[[#This Row],[Age]]&lt;=45,"36-45",IF(tbl_EcommerceSales[[#This Row],[Age]]&lt;=55,"46-55","56+")))))</f>
        <v>18-25</v>
      </c>
    </row>
    <row r="4902" spans="1:29" x14ac:dyDescent="0.35">
      <c r="A4902" t="s">
        <v>7074</v>
      </c>
      <c r="B4902" s="7">
        <v>46191</v>
      </c>
      <c r="C4902" t="s">
        <v>1151</v>
      </c>
      <c r="D4902" t="s">
        <v>79</v>
      </c>
      <c r="E4902" t="s">
        <v>25</v>
      </c>
      <c r="F4902">
        <v>31</v>
      </c>
      <c r="G4902" t="s">
        <v>155</v>
      </c>
      <c r="H4902" t="s">
        <v>88</v>
      </c>
      <c r="I4902" t="s">
        <v>111</v>
      </c>
      <c r="J4902" t="s">
        <v>112</v>
      </c>
      <c r="K4902" t="s">
        <v>55</v>
      </c>
      <c r="L4902" t="s">
        <v>113</v>
      </c>
      <c r="M4902">
        <v>4</v>
      </c>
      <c r="N4902" s="2">
        <v>1799</v>
      </c>
      <c r="O4902" s="3">
        <v>0.3</v>
      </c>
      <c r="P4902" s="2">
        <v>3800</v>
      </c>
      <c r="Q4902" t="s">
        <v>156</v>
      </c>
      <c r="R4902" t="s">
        <v>33</v>
      </c>
      <c r="S4902" t="s">
        <v>34</v>
      </c>
      <c r="T4902" s="4">
        <v>4</v>
      </c>
      <c r="U4902" s="11">
        <f t="shared" si="76"/>
        <v>7196</v>
      </c>
      <c r="V4902" s="11">
        <f>tbl_EcommerceSales[[#This Row],[Gross_Sales]]*tbl_EcommerceSales[[#This Row],[Discount]]</f>
        <v>2158.7999999999997</v>
      </c>
      <c r="W4902" s="11">
        <f>tbl_EcommerceSales[[#This Row],[Gross_Sales]]-tbl_EcommerceSales[[#This Row],[Discount_Amount]]</f>
        <v>5037.2000000000007</v>
      </c>
      <c r="X4902" s="11">
        <f>tbl_EcommerceSales[[#This Row],[Quantity]] * _xlfn.XLOOKUP(tbl_EcommerceSales[[#This Row],[Product_ID]], Product_Master!A:A, Product_Master!F:F)</f>
        <v>3800</v>
      </c>
      <c r="Y4902" s="11">
        <f>tbl_EcommerceSales[[#This Row],[Net_Revenue]]-tbl_EcommerceSales[[#This Row],[Total_Cost]]</f>
        <v>1237.2000000000007</v>
      </c>
      <c r="Z4902" s="9">
        <f>IFERROR(#REF!/tbl_EcommerceSales[[#This Row],[Total_Cost]], 0)</f>
        <v>0</v>
      </c>
      <c r="AA4902" t="str">
        <f>TEXT(tbl_EcommerceSales[[#This Row],[Order_Date]],"mmm")</f>
        <v>Jun</v>
      </c>
      <c r="AB4902">
        <f>YEAR(tbl_EcommerceSales[[#This Row],[Order_Date]])</f>
        <v>2026</v>
      </c>
      <c r="AC4902" t="str">
        <f>IF(tbl_EcommerceSales[[#This Row],[Age]]&lt;18,"Under 18",IF(tbl_EcommerceSales[[#This Row],[Age]]&lt;=25,"18-25",IF(tbl_EcommerceSales[[#This Row],[Age]]&lt;=35,"26-35",IF(tbl_EcommerceSales[[#This Row],[Age]]&lt;=45,"36-45",IF(tbl_EcommerceSales[[#This Row],[Age]]&lt;=55,"46-55","56+")))))</f>
        <v>26-35</v>
      </c>
    </row>
    <row r="4903" spans="1:29" x14ac:dyDescent="0.35">
      <c r="A4903" t="s">
        <v>7075</v>
      </c>
      <c r="B4903" s="7">
        <v>46191</v>
      </c>
      <c r="C4903" t="s">
        <v>3610</v>
      </c>
      <c r="D4903" t="s">
        <v>232</v>
      </c>
      <c r="E4903" t="s">
        <v>25</v>
      </c>
      <c r="F4903">
        <v>39</v>
      </c>
      <c r="G4903" t="s">
        <v>155</v>
      </c>
      <c r="H4903" t="s">
        <v>88</v>
      </c>
      <c r="I4903" t="s">
        <v>67</v>
      </c>
      <c r="J4903" t="s">
        <v>68</v>
      </c>
      <c r="K4903" t="s">
        <v>42</v>
      </c>
      <c r="L4903" t="s">
        <v>43</v>
      </c>
      <c r="M4903">
        <v>1</v>
      </c>
      <c r="N4903" s="2">
        <v>799</v>
      </c>
      <c r="O4903" s="3">
        <v>0</v>
      </c>
      <c r="P4903" s="2">
        <v>360</v>
      </c>
      <c r="Q4903" t="s">
        <v>44</v>
      </c>
      <c r="R4903" t="s">
        <v>33</v>
      </c>
      <c r="S4903" t="s">
        <v>57</v>
      </c>
      <c r="T4903" s="4">
        <v>4</v>
      </c>
      <c r="U4903" s="11">
        <f t="shared" si="76"/>
        <v>799</v>
      </c>
      <c r="V4903" s="11">
        <f>tbl_EcommerceSales[[#This Row],[Gross_Sales]]*tbl_EcommerceSales[[#This Row],[Discount]]</f>
        <v>0</v>
      </c>
      <c r="W4903" s="11">
        <f>tbl_EcommerceSales[[#This Row],[Gross_Sales]]-tbl_EcommerceSales[[#This Row],[Discount_Amount]]</f>
        <v>799</v>
      </c>
      <c r="X4903" s="11">
        <f>tbl_EcommerceSales[[#This Row],[Quantity]] * _xlfn.XLOOKUP(tbl_EcommerceSales[[#This Row],[Product_ID]], Product_Master!A:A, Product_Master!F:F)</f>
        <v>360</v>
      </c>
      <c r="Y4903" s="11">
        <f>tbl_EcommerceSales[[#This Row],[Net_Revenue]]-tbl_EcommerceSales[[#This Row],[Total_Cost]]</f>
        <v>439</v>
      </c>
      <c r="Z4903" s="9">
        <f>IFERROR(#REF!/tbl_EcommerceSales[[#This Row],[Total_Cost]], 0)</f>
        <v>0</v>
      </c>
      <c r="AA4903" t="str">
        <f>TEXT(tbl_EcommerceSales[[#This Row],[Order_Date]],"mmm")</f>
        <v>Jun</v>
      </c>
      <c r="AB4903">
        <f>YEAR(tbl_EcommerceSales[[#This Row],[Order_Date]])</f>
        <v>2026</v>
      </c>
      <c r="AC4903" t="str">
        <f>IF(tbl_EcommerceSales[[#This Row],[Age]]&lt;18,"Under 18",IF(tbl_EcommerceSales[[#This Row],[Age]]&lt;=25,"18-25",IF(tbl_EcommerceSales[[#This Row],[Age]]&lt;=35,"26-35",IF(tbl_EcommerceSales[[#This Row],[Age]]&lt;=45,"36-45",IF(tbl_EcommerceSales[[#This Row],[Age]]&lt;=55,"46-55","56+")))))</f>
        <v>36-45</v>
      </c>
    </row>
    <row r="4904" spans="1:29" x14ac:dyDescent="0.35">
      <c r="A4904" t="s">
        <v>7076</v>
      </c>
      <c r="B4904" s="7">
        <v>46191</v>
      </c>
      <c r="C4904" t="s">
        <v>523</v>
      </c>
      <c r="D4904" t="s">
        <v>195</v>
      </c>
      <c r="E4904" t="s">
        <v>48</v>
      </c>
      <c r="F4904">
        <v>22</v>
      </c>
      <c r="G4904" t="s">
        <v>246</v>
      </c>
      <c r="H4904" t="s">
        <v>27</v>
      </c>
      <c r="I4904" t="s">
        <v>117</v>
      </c>
      <c r="J4904" t="s">
        <v>118</v>
      </c>
      <c r="K4904" t="s">
        <v>82</v>
      </c>
      <c r="L4904" t="s">
        <v>119</v>
      </c>
      <c r="M4904">
        <v>1</v>
      </c>
      <c r="N4904" s="2">
        <v>3299</v>
      </c>
      <c r="O4904" s="3">
        <v>0.1</v>
      </c>
      <c r="P4904" s="2">
        <v>2100</v>
      </c>
      <c r="Q4904" t="s">
        <v>123</v>
      </c>
      <c r="R4904" t="s">
        <v>33</v>
      </c>
      <c r="S4904" t="s">
        <v>34</v>
      </c>
      <c r="T4904" s="4">
        <v>5</v>
      </c>
      <c r="U4904" s="11">
        <f t="shared" si="76"/>
        <v>3299</v>
      </c>
      <c r="V4904" s="11">
        <f>tbl_EcommerceSales[[#This Row],[Gross_Sales]]*tbl_EcommerceSales[[#This Row],[Discount]]</f>
        <v>329.90000000000003</v>
      </c>
      <c r="W4904" s="11">
        <f>tbl_EcommerceSales[[#This Row],[Gross_Sales]]-tbl_EcommerceSales[[#This Row],[Discount_Amount]]</f>
        <v>2969.1</v>
      </c>
      <c r="X4904" s="11">
        <f>tbl_EcommerceSales[[#This Row],[Quantity]] * _xlfn.XLOOKUP(tbl_EcommerceSales[[#This Row],[Product_ID]], Product_Master!A:A, Product_Master!F:F)</f>
        <v>2100</v>
      </c>
      <c r="Y4904" s="11">
        <f>tbl_EcommerceSales[[#This Row],[Net_Revenue]]-tbl_EcommerceSales[[#This Row],[Total_Cost]]</f>
        <v>869.09999999999991</v>
      </c>
      <c r="Z4904" s="9">
        <f>IFERROR(#REF!/tbl_EcommerceSales[[#This Row],[Total_Cost]], 0)</f>
        <v>0</v>
      </c>
      <c r="AA4904" t="str">
        <f>TEXT(tbl_EcommerceSales[[#This Row],[Order_Date]],"mmm")</f>
        <v>Jun</v>
      </c>
      <c r="AB4904">
        <f>YEAR(tbl_EcommerceSales[[#This Row],[Order_Date]])</f>
        <v>2026</v>
      </c>
      <c r="AC4904" t="str">
        <f>IF(tbl_EcommerceSales[[#This Row],[Age]]&lt;18,"Under 18",IF(tbl_EcommerceSales[[#This Row],[Age]]&lt;=25,"18-25",IF(tbl_EcommerceSales[[#This Row],[Age]]&lt;=35,"26-35",IF(tbl_EcommerceSales[[#This Row],[Age]]&lt;=45,"36-45",IF(tbl_EcommerceSales[[#This Row],[Age]]&lt;=55,"46-55","56+")))))</f>
        <v>18-25</v>
      </c>
    </row>
    <row r="4905" spans="1:29" x14ac:dyDescent="0.35">
      <c r="A4905" t="s">
        <v>7077</v>
      </c>
      <c r="B4905" s="7">
        <v>46191</v>
      </c>
      <c r="C4905" t="s">
        <v>959</v>
      </c>
      <c r="D4905" t="s">
        <v>170</v>
      </c>
      <c r="E4905" t="s">
        <v>25</v>
      </c>
      <c r="F4905">
        <v>33</v>
      </c>
      <c r="G4905" t="s">
        <v>26</v>
      </c>
      <c r="H4905" t="s">
        <v>27</v>
      </c>
      <c r="I4905" t="s">
        <v>276</v>
      </c>
      <c r="J4905" t="s">
        <v>277</v>
      </c>
      <c r="K4905" t="s">
        <v>30</v>
      </c>
      <c r="L4905" t="s">
        <v>278</v>
      </c>
      <c r="M4905">
        <v>3</v>
      </c>
      <c r="N4905" s="2">
        <v>1599</v>
      </c>
      <c r="O4905" s="3">
        <v>0.1</v>
      </c>
      <c r="P4905" s="2">
        <v>2550</v>
      </c>
      <c r="Q4905" t="s">
        <v>123</v>
      </c>
      <c r="R4905" t="s">
        <v>33</v>
      </c>
      <c r="S4905" t="s">
        <v>34</v>
      </c>
      <c r="T4905" s="4">
        <v>5</v>
      </c>
      <c r="U4905" s="11">
        <f t="shared" si="76"/>
        <v>4797</v>
      </c>
      <c r="V4905" s="11">
        <f>tbl_EcommerceSales[[#This Row],[Gross_Sales]]*tbl_EcommerceSales[[#This Row],[Discount]]</f>
        <v>479.70000000000005</v>
      </c>
      <c r="W4905" s="11">
        <f>tbl_EcommerceSales[[#This Row],[Gross_Sales]]-tbl_EcommerceSales[[#This Row],[Discount_Amount]]</f>
        <v>4317.3</v>
      </c>
      <c r="X4905" s="11">
        <f>tbl_EcommerceSales[[#This Row],[Quantity]] * _xlfn.XLOOKUP(tbl_EcommerceSales[[#This Row],[Product_ID]], Product_Master!A:A, Product_Master!F:F)</f>
        <v>2550</v>
      </c>
      <c r="Y4905" s="11">
        <f>tbl_EcommerceSales[[#This Row],[Net_Revenue]]-tbl_EcommerceSales[[#This Row],[Total_Cost]]</f>
        <v>1767.3000000000002</v>
      </c>
      <c r="Z4905" s="9">
        <f>IFERROR(#REF!/tbl_EcommerceSales[[#This Row],[Total_Cost]], 0)</f>
        <v>0</v>
      </c>
      <c r="AA4905" t="str">
        <f>TEXT(tbl_EcommerceSales[[#This Row],[Order_Date]],"mmm")</f>
        <v>Jun</v>
      </c>
      <c r="AB4905">
        <f>YEAR(tbl_EcommerceSales[[#This Row],[Order_Date]])</f>
        <v>2026</v>
      </c>
      <c r="AC4905" t="str">
        <f>IF(tbl_EcommerceSales[[#This Row],[Age]]&lt;18,"Under 18",IF(tbl_EcommerceSales[[#This Row],[Age]]&lt;=25,"18-25",IF(tbl_EcommerceSales[[#This Row],[Age]]&lt;=35,"26-35",IF(tbl_EcommerceSales[[#This Row],[Age]]&lt;=45,"36-45",IF(tbl_EcommerceSales[[#This Row],[Age]]&lt;=55,"46-55","56+")))))</f>
        <v>26-35</v>
      </c>
    </row>
    <row r="4906" spans="1:29" x14ac:dyDescent="0.35">
      <c r="A4906" t="s">
        <v>7078</v>
      </c>
      <c r="B4906" s="7">
        <v>46191</v>
      </c>
      <c r="C4906" t="s">
        <v>424</v>
      </c>
      <c r="D4906" t="s">
        <v>254</v>
      </c>
      <c r="E4906" t="s">
        <v>25</v>
      </c>
      <c r="F4906">
        <v>26</v>
      </c>
      <c r="G4906" t="s">
        <v>142</v>
      </c>
      <c r="H4906" t="s">
        <v>88</v>
      </c>
      <c r="I4906" t="s">
        <v>62</v>
      </c>
      <c r="J4906" t="s">
        <v>63</v>
      </c>
      <c r="K4906" t="s">
        <v>42</v>
      </c>
      <c r="L4906" t="s">
        <v>43</v>
      </c>
      <c r="M4906">
        <v>1</v>
      </c>
      <c r="N4906" s="2">
        <v>499</v>
      </c>
      <c r="O4906" s="3">
        <v>0.15</v>
      </c>
      <c r="P4906" s="2">
        <v>220</v>
      </c>
      <c r="Q4906" t="s">
        <v>76</v>
      </c>
      <c r="R4906" t="s">
        <v>33</v>
      </c>
      <c r="S4906" t="s">
        <v>34</v>
      </c>
      <c r="T4906" s="4">
        <v>4</v>
      </c>
      <c r="U4906" s="11">
        <f t="shared" si="76"/>
        <v>499</v>
      </c>
      <c r="V4906" s="11">
        <f>tbl_EcommerceSales[[#This Row],[Gross_Sales]]*tbl_EcommerceSales[[#This Row],[Discount]]</f>
        <v>74.849999999999994</v>
      </c>
      <c r="W4906" s="11">
        <f>tbl_EcommerceSales[[#This Row],[Gross_Sales]]-tbl_EcommerceSales[[#This Row],[Discount_Amount]]</f>
        <v>424.15</v>
      </c>
      <c r="X4906" s="11">
        <f>tbl_EcommerceSales[[#This Row],[Quantity]] * _xlfn.XLOOKUP(tbl_EcommerceSales[[#This Row],[Product_ID]], Product_Master!A:A, Product_Master!F:F)</f>
        <v>220</v>
      </c>
      <c r="Y4906" s="11">
        <f>tbl_EcommerceSales[[#This Row],[Net_Revenue]]-tbl_EcommerceSales[[#This Row],[Total_Cost]]</f>
        <v>204.14999999999998</v>
      </c>
      <c r="Z4906" s="9">
        <f>IFERROR(#REF!/tbl_EcommerceSales[[#This Row],[Total_Cost]], 0)</f>
        <v>0</v>
      </c>
      <c r="AA4906" t="str">
        <f>TEXT(tbl_EcommerceSales[[#This Row],[Order_Date]],"mmm")</f>
        <v>Jun</v>
      </c>
      <c r="AB4906">
        <f>YEAR(tbl_EcommerceSales[[#This Row],[Order_Date]])</f>
        <v>2026</v>
      </c>
      <c r="AC4906" t="str">
        <f>IF(tbl_EcommerceSales[[#This Row],[Age]]&lt;18,"Under 18",IF(tbl_EcommerceSales[[#This Row],[Age]]&lt;=25,"18-25",IF(tbl_EcommerceSales[[#This Row],[Age]]&lt;=35,"26-35",IF(tbl_EcommerceSales[[#This Row],[Age]]&lt;=45,"36-45",IF(tbl_EcommerceSales[[#This Row],[Age]]&lt;=55,"46-55","56+")))))</f>
        <v>26-35</v>
      </c>
    </row>
    <row r="4907" spans="1:29" x14ac:dyDescent="0.35">
      <c r="A4907" t="s">
        <v>7079</v>
      </c>
      <c r="B4907" s="7">
        <v>46191</v>
      </c>
      <c r="C4907" t="s">
        <v>4015</v>
      </c>
      <c r="D4907" t="s">
        <v>251</v>
      </c>
      <c r="E4907" t="s">
        <v>48</v>
      </c>
      <c r="F4907">
        <v>29</v>
      </c>
      <c r="G4907" t="s">
        <v>99</v>
      </c>
      <c r="H4907" t="s">
        <v>88</v>
      </c>
      <c r="I4907" t="s">
        <v>62</v>
      </c>
      <c r="J4907" t="s">
        <v>63</v>
      </c>
      <c r="K4907" t="s">
        <v>42</v>
      </c>
      <c r="L4907" t="s">
        <v>43</v>
      </c>
      <c r="M4907">
        <v>5</v>
      </c>
      <c r="N4907" s="2">
        <v>499</v>
      </c>
      <c r="O4907" s="3">
        <v>0</v>
      </c>
      <c r="P4907" s="2">
        <v>1100</v>
      </c>
      <c r="Q4907" t="s">
        <v>123</v>
      </c>
      <c r="R4907" t="s">
        <v>33</v>
      </c>
      <c r="S4907" t="s">
        <v>57</v>
      </c>
      <c r="T4907" s="4">
        <v>4</v>
      </c>
      <c r="U4907" s="11">
        <f t="shared" si="76"/>
        <v>2495</v>
      </c>
      <c r="V4907" s="11">
        <f>tbl_EcommerceSales[[#This Row],[Gross_Sales]]*tbl_EcommerceSales[[#This Row],[Discount]]</f>
        <v>0</v>
      </c>
      <c r="W4907" s="11">
        <f>tbl_EcommerceSales[[#This Row],[Gross_Sales]]-tbl_EcommerceSales[[#This Row],[Discount_Amount]]</f>
        <v>2495</v>
      </c>
      <c r="X4907" s="11">
        <f>tbl_EcommerceSales[[#This Row],[Quantity]] * _xlfn.XLOOKUP(tbl_EcommerceSales[[#This Row],[Product_ID]], Product_Master!A:A, Product_Master!F:F)</f>
        <v>1100</v>
      </c>
      <c r="Y4907" s="11">
        <f>tbl_EcommerceSales[[#This Row],[Net_Revenue]]-tbl_EcommerceSales[[#This Row],[Total_Cost]]</f>
        <v>1395</v>
      </c>
      <c r="Z4907" s="9">
        <f>IFERROR(#REF!/tbl_EcommerceSales[[#This Row],[Total_Cost]], 0)</f>
        <v>0</v>
      </c>
      <c r="AA4907" t="str">
        <f>TEXT(tbl_EcommerceSales[[#This Row],[Order_Date]],"mmm")</f>
        <v>Jun</v>
      </c>
      <c r="AB4907">
        <f>YEAR(tbl_EcommerceSales[[#This Row],[Order_Date]])</f>
        <v>2026</v>
      </c>
      <c r="AC4907" t="str">
        <f>IF(tbl_EcommerceSales[[#This Row],[Age]]&lt;18,"Under 18",IF(tbl_EcommerceSales[[#This Row],[Age]]&lt;=25,"18-25",IF(tbl_EcommerceSales[[#This Row],[Age]]&lt;=35,"26-35",IF(tbl_EcommerceSales[[#This Row],[Age]]&lt;=45,"36-45",IF(tbl_EcommerceSales[[#This Row],[Age]]&lt;=55,"46-55","56+")))))</f>
        <v>26-35</v>
      </c>
    </row>
    <row r="4908" spans="1:29" x14ac:dyDescent="0.35">
      <c r="A4908" t="s">
        <v>7080</v>
      </c>
      <c r="B4908" s="7">
        <v>46192</v>
      </c>
      <c r="C4908" t="s">
        <v>2379</v>
      </c>
      <c r="D4908" t="s">
        <v>151</v>
      </c>
      <c r="E4908" t="s">
        <v>48</v>
      </c>
      <c r="F4908">
        <v>38</v>
      </c>
      <c r="G4908" t="s">
        <v>186</v>
      </c>
      <c r="H4908" t="s">
        <v>72</v>
      </c>
      <c r="I4908" t="s">
        <v>349</v>
      </c>
      <c r="J4908" t="s">
        <v>350</v>
      </c>
      <c r="K4908" t="s">
        <v>82</v>
      </c>
      <c r="L4908" t="s">
        <v>238</v>
      </c>
      <c r="M4908">
        <v>2</v>
      </c>
      <c r="N4908" s="2">
        <v>1599</v>
      </c>
      <c r="O4908" s="3">
        <v>0.25</v>
      </c>
      <c r="P4908" s="2">
        <v>1840</v>
      </c>
      <c r="Q4908" t="s">
        <v>32</v>
      </c>
      <c r="R4908" t="s">
        <v>33</v>
      </c>
      <c r="S4908" t="s">
        <v>34</v>
      </c>
      <c r="T4908" s="4">
        <v>4</v>
      </c>
      <c r="U4908" s="11">
        <f t="shared" si="76"/>
        <v>3198</v>
      </c>
      <c r="V4908" s="11">
        <f>tbl_EcommerceSales[[#This Row],[Gross_Sales]]*tbl_EcommerceSales[[#This Row],[Discount]]</f>
        <v>799.5</v>
      </c>
      <c r="W4908" s="11">
        <f>tbl_EcommerceSales[[#This Row],[Gross_Sales]]-tbl_EcommerceSales[[#This Row],[Discount_Amount]]</f>
        <v>2398.5</v>
      </c>
      <c r="X4908" s="11">
        <f>tbl_EcommerceSales[[#This Row],[Quantity]] * _xlfn.XLOOKUP(tbl_EcommerceSales[[#This Row],[Product_ID]], Product_Master!A:A, Product_Master!F:F)</f>
        <v>1840</v>
      </c>
      <c r="Y4908" s="11">
        <f>tbl_EcommerceSales[[#This Row],[Net_Revenue]]-tbl_EcommerceSales[[#This Row],[Total_Cost]]</f>
        <v>558.5</v>
      </c>
      <c r="Z4908" s="9">
        <f>IFERROR(#REF!/tbl_EcommerceSales[[#This Row],[Total_Cost]], 0)</f>
        <v>0</v>
      </c>
      <c r="AA4908" t="str">
        <f>TEXT(tbl_EcommerceSales[[#This Row],[Order_Date]],"mmm")</f>
        <v>Jun</v>
      </c>
      <c r="AB4908">
        <f>YEAR(tbl_EcommerceSales[[#This Row],[Order_Date]])</f>
        <v>2026</v>
      </c>
      <c r="AC4908" t="str">
        <f>IF(tbl_EcommerceSales[[#This Row],[Age]]&lt;18,"Under 18",IF(tbl_EcommerceSales[[#This Row],[Age]]&lt;=25,"18-25",IF(tbl_EcommerceSales[[#This Row],[Age]]&lt;=35,"26-35",IF(tbl_EcommerceSales[[#This Row],[Age]]&lt;=45,"36-45",IF(tbl_EcommerceSales[[#This Row],[Age]]&lt;=55,"46-55","56+")))))</f>
        <v>36-45</v>
      </c>
    </row>
    <row r="4909" spans="1:29" x14ac:dyDescent="0.35">
      <c r="A4909" t="s">
        <v>7081</v>
      </c>
      <c r="B4909" s="7">
        <v>46192</v>
      </c>
      <c r="C4909" t="s">
        <v>7082</v>
      </c>
      <c r="D4909" t="s">
        <v>24</v>
      </c>
      <c r="E4909" t="s">
        <v>48</v>
      </c>
      <c r="F4909">
        <v>39</v>
      </c>
      <c r="G4909" t="s">
        <v>145</v>
      </c>
      <c r="H4909" t="s">
        <v>39</v>
      </c>
      <c r="I4909" t="s">
        <v>80</v>
      </c>
      <c r="J4909" t="s">
        <v>81</v>
      </c>
      <c r="K4909" t="s">
        <v>82</v>
      </c>
      <c r="L4909" t="s">
        <v>83</v>
      </c>
      <c r="M4909">
        <v>1</v>
      </c>
      <c r="N4909" s="2">
        <v>2499</v>
      </c>
      <c r="O4909" s="3">
        <v>0.15</v>
      </c>
      <c r="P4909" s="2">
        <v>1550</v>
      </c>
      <c r="Q4909" t="s">
        <v>123</v>
      </c>
      <c r="R4909" t="s">
        <v>33</v>
      </c>
      <c r="S4909" t="s">
        <v>57</v>
      </c>
      <c r="T4909" s="4">
        <v>5</v>
      </c>
      <c r="U4909" s="11">
        <f t="shared" si="76"/>
        <v>2499</v>
      </c>
      <c r="V4909" s="11">
        <f>tbl_EcommerceSales[[#This Row],[Gross_Sales]]*tbl_EcommerceSales[[#This Row],[Discount]]</f>
        <v>374.84999999999997</v>
      </c>
      <c r="W4909" s="11">
        <f>tbl_EcommerceSales[[#This Row],[Gross_Sales]]-tbl_EcommerceSales[[#This Row],[Discount_Amount]]</f>
        <v>2124.15</v>
      </c>
      <c r="X4909" s="11">
        <f>tbl_EcommerceSales[[#This Row],[Quantity]] * _xlfn.XLOOKUP(tbl_EcommerceSales[[#This Row],[Product_ID]], Product_Master!A:A, Product_Master!F:F)</f>
        <v>1550</v>
      </c>
      <c r="Y4909" s="11">
        <f>tbl_EcommerceSales[[#This Row],[Net_Revenue]]-tbl_EcommerceSales[[#This Row],[Total_Cost]]</f>
        <v>574.15000000000009</v>
      </c>
      <c r="Z4909" s="9">
        <f>IFERROR(#REF!/tbl_EcommerceSales[[#This Row],[Total_Cost]], 0)</f>
        <v>0</v>
      </c>
      <c r="AA4909" t="str">
        <f>TEXT(tbl_EcommerceSales[[#This Row],[Order_Date]],"mmm")</f>
        <v>Jun</v>
      </c>
      <c r="AB4909">
        <f>YEAR(tbl_EcommerceSales[[#This Row],[Order_Date]])</f>
        <v>2026</v>
      </c>
      <c r="AC4909" t="str">
        <f>IF(tbl_EcommerceSales[[#This Row],[Age]]&lt;18,"Under 18",IF(tbl_EcommerceSales[[#This Row],[Age]]&lt;=25,"18-25",IF(tbl_EcommerceSales[[#This Row],[Age]]&lt;=35,"26-35",IF(tbl_EcommerceSales[[#This Row],[Age]]&lt;=45,"36-45",IF(tbl_EcommerceSales[[#This Row],[Age]]&lt;=55,"46-55","56+")))))</f>
        <v>36-45</v>
      </c>
    </row>
    <row r="4910" spans="1:29" x14ac:dyDescent="0.35">
      <c r="A4910" t="s">
        <v>7083</v>
      </c>
      <c r="B4910" s="7">
        <v>46192</v>
      </c>
      <c r="C4910" t="s">
        <v>2043</v>
      </c>
      <c r="D4910" t="s">
        <v>66</v>
      </c>
      <c r="E4910" t="s">
        <v>48</v>
      </c>
      <c r="F4910">
        <v>35</v>
      </c>
      <c r="G4910" t="s">
        <v>136</v>
      </c>
      <c r="H4910" t="s">
        <v>88</v>
      </c>
      <c r="I4910" t="s">
        <v>73</v>
      </c>
      <c r="J4910" t="s">
        <v>74</v>
      </c>
      <c r="K4910" t="s">
        <v>55</v>
      </c>
      <c r="L4910" t="s">
        <v>75</v>
      </c>
      <c r="M4910">
        <v>1</v>
      </c>
      <c r="N4910" s="2">
        <v>2899</v>
      </c>
      <c r="O4910" s="3">
        <v>0.1</v>
      </c>
      <c r="P4910" s="2">
        <v>1700</v>
      </c>
      <c r="Q4910" t="s">
        <v>123</v>
      </c>
      <c r="R4910" t="s">
        <v>33</v>
      </c>
      <c r="S4910" t="s">
        <v>34</v>
      </c>
      <c r="T4910" s="4">
        <v>5</v>
      </c>
      <c r="U4910" s="11">
        <f t="shared" si="76"/>
        <v>2899</v>
      </c>
      <c r="V4910" s="11">
        <f>tbl_EcommerceSales[[#This Row],[Gross_Sales]]*tbl_EcommerceSales[[#This Row],[Discount]]</f>
        <v>289.90000000000003</v>
      </c>
      <c r="W4910" s="11">
        <f>tbl_EcommerceSales[[#This Row],[Gross_Sales]]-tbl_EcommerceSales[[#This Row],[Discount_Amount]]</f>
        <v>2609.1</v>
      </c>
      <c r="X4910" s="11">
        <f>tbl_EcommerceSales[[#This Row],[Quantity]] * _xlfn.XLOOKUP(tbl_EcommerceSales[[#This Row],[Product_ID]], Product_Master!A:A, Product_Master!F:F)</f>
        <v>1700</v>
      </c>
      <c r="Y4910" s="11">
        <f>tbl_EcommerceSales[[#This Row],[Net_Revenue]]-tbl_EcommerceSales[[#This Row],[Total_Cost]]</f>
        <v>909.09999999999991</v>
      </c>
      <c r="Z4910" s="9">
        <f>IFERROR(#REF!/tbl_EcommerceSales[[#This Row],[Total_Cost]], 0)</f>
        <v>0</v>
      </c>
      <c r="AA4910" t="str">
        <f>TEXT(tbl_EcommerceSales[[#This Row],[Order_Date]],"mmm")</f>
        <v>Jun</v>
      </c>
      <c r="AB4910">
        <f>YEAR(tbl_EcommerceSales[[#This Row],[Order_Date]])</f>
        <v>2026</v>
      </c>
      <c r="AC4910" t="str">
        <f>IF(tbl_EcommerceSales[[#This Row],[Age]]&lt;18,"Under 18",IF(tbl_EcommerceSales[[#This Row],[Age]]&lt;=25,"18-25",IF(tbl_EcommerceSales[[#This Row],[Age]]&lt;=35,"26-35",IF(tbl_EcommerceSales[[#This Row],[Age]]&lt;=45,"36-45",IF(tbl_EcommerceSales[[#This Row],[Age]]&lt;=55,"46-55","56+")))))</f>
        <v>26-35</v>
      </c>
    </row>
    <row r="4911" spans="1:29" x14ac:dyDescent="0.35">
      <c r="A4911" t="s">
        <v>7084</v>
      </c>
      <c r="B4911" s="7">
        <v>46193</v>
      </c>
      <c r="C4911" t="s">
        <v>7085</v>
      </c>
      <c r="D4911" t="s">
        <v>139</v>
      </c>
      <c r="E4911" t="s">
        <v>25</v>
      </c>
      <c r="F4911">
        <v>37</v>
      </c>
      <c r="G4911" t="s">
        <v>99</v>
      </c>
      <c r="H4911" t="s">
        <v>88</v>
      </c>
      <c r="I4911" t="s">
        <v>212</v>
      </c>
      <c r="J4911" t="s">
        <v>213</v>
      </c>
      <c r="K4911" t="s">
        <v>177</v>
      </c>
      <c r="L4911" t="s">
        <v>178</v>
      </c>
      <c r="M4911">
        <v>2</v>
      </c>
      <c r="N4911" s="2">
        <v>2499</v>
      </c>
      <c r="O4911" s="3">
        <v>0</v>
      </c>
      <c r="P4911" s="2">
        <v>2900</v>
      </c>
      <c r="Q4911" t="s">
        <v>156</v>
      </c>
      <c r="R4911" t="s">
        <v>33</v>
      </c>
      <c r="S4911" t="s">
        <v>34</v>
      </c>
      <c r="T4911" s="4">
        <v>4</v>
      </c>
      <c r="U4911" s="11">
        <f t="shared" si="76"/>
        <v>4998</v>
      </c>
      <c r="V4911" s="11">
        <f>tbl_EcommerceSales[[#This Row],[Gross_Sales]]*tbl_EcommerceSales[[#This Row],[Discount]]</f>
        <v>0</v>
      </c>
      <c r="W4911" s="11">
        <f>tbl_EcommerceSales[[#This Row],[Gross_Sales]]-tbl_EcommerceSales[[#This Row],[Discount_Amount]]</f>
        <v>4998</v>
      </c>
      <c r="X4911" s="11">
        <f>tbl_EcommerceSales[[#This Row],[Quantity]] * _xlfn.XLOOKUP(tbl_EcommerceSales[[#This Row],[Product_ID]], Product_Master!A:A, Product_Master!F:F)</f>
        <v>2900</v>
      </c>
      <c r="Y4911" s="11">
        <f>tbl_EcommerceSales[[#This Row],[Net_Revenue]]-tbl_EcommerceSales[[#This Row],[Total_Cost]]</f>
        <v>2098</v>
      </c>
      <c r="Z4911" s="9">
        <f>IFERROR(#REF!/tbl_EcommerceSales[[#This Row],[Total_Cost]], 0)</f>
        <v>0</v>
      </c>
      <c r="AA4911" t="str">
        <f>TEXT(tbl_EcommerceSales[[#This Row],[Order_Date]],"mmm")</f>
        <v>Jun</v>
      </c>
      <c r="AB4911">
        <f>YEAR(tbl_EcommerceSales[[#This Row],[Order_Date]])</f>
        <v>2026</v>
      </c>
      <c r="AC4911" t="str">
        <f>IF(tbl_EcommerceSales[[#This Row],[Age]]&lt;18,"Under 18",IF(tbl_EcommerceSales[[#This Row],[Age]]&lt;=25,"18-25",IF(tbl_EcommerceSales[[#This Row],[Age]]&lt;=35,"26-35",IF(tbl_EcommerceSales[[#This Row],[Age]]&lt;=45,"36-45",IF(tbl_EcommerceSales[[#This Row],[Age]]&lt;=55,"46-55","56+")))))</f>
        <v>36-45</v>
      </c>
    </row>
    <row r="4912" spans="1:29" x14ac:dyDescent="0.35">
      <c r="A4912" t="s">
        <v>7086</v>
      </c>
      <c r="B4912" s="7">
        <v>46193</v>
      </c>
      <c r="C4912" t="s">
        <v>4462</v>
      </c>
      <c r="D4912" t="s">
        <v>232</v>
      </c>
      <c r="E4912" t="s">
        <v>25</v>
      </c>
      <c r="F4912">
        <v>30</v>
      </c>
      <c r="G4912" t="s">
        <v>246</v>
      </c>
      <c r="H4912" t="s">
        <v>27</v>
      </c>
      <c r="I4912" t="s">
        <v>111</v>
      </c>
      <c r="J4912" t="s">
        <v>112</v>
      </c>
      <c r="K4912" t="s">
        <v>55</v>
      </c>
      <c r="L4912" t="s">
        <v>113</v>
      </c>
      <c r="M4912">
        <v>1</v>
      </c>
      <c r="N4912" s="2">
        <v>1799</v>
      </c>
      <c r="O4912" s="3">
        <v>0.2</v>
      </c>
      <c r="P4912" s="2">
        <v>950</v>
      </c>
      <c r="Q4912" t="s">
        <v>319</v>
      </c>
      <c r="R4912" t="s">
        <v>33</v>
      </c>
      <c r="S4912" t="s">
        <v>34</v>
      </c>
      <c r="T4912" s="4">
        <v>5</v>
      </c>
      <c r="U4912" s="11">
        <f t="shared" si="76"/>
        <v>1799</v>
      </c>
      <c r="V4912" s="11">
        <f>tbl_EcommerceSales[[#This Row],[Gross_Sales]]*tbl_EcommerceSales[[#This Row],[Discount]]</f>
        <v>359.8</v>
      </c>
      <c r="W4912" s="11">
        <f>tbl_EcommerceSales[[#This Row],[Gross_Sales]]-tbl_EcommerceSales[[#This Row],[Discount_Amount]]</f>
        <v>1439.2</v>
      </c>
      <c r="X4912" s="11">
        <f>tbl_EcommerceSales[[#This Row],[Quantity]] * _xlfn.XLOOKUP(tbl_EcommerceSales[[#This Row],[Product_ID]], Product_Master!A:A, Product_Master!F:F)</f>
        <v>950</v>
      </c>
      <c r="Y4912" s="11">
        <f>tbl_EcommerceSales[[#This Row],[Net_Revenue]]-tbl_EcommerceSales[[#This Row],[Total_Cost]]</f>
        <v>489.20000000000005</v>
      </c>
      <c r="Z4912" s="9">
        <f>IFERROR(#REF!/tbl_EcommerceSales[[#This Row],[Total_Cost]], 0)</f>
        <v>0</v>
      </c>
      <c r="AA4912" t="str">
        <f>TEXT(tbl_EcommerceSales[[#This Row],[Order_Date]],"mmm")</f>
        <v>Jun</v>
      </c>
      <c r="AB4912">
        <f>YEAR(tbl_EcommerceSales[[#This Row],[Order_Date]])</f>
        <v>2026</v>
      </c>
      <c r="AC4912" t="str">
        <f>IF(tbl_EcommerceSales[[#This Row],[Age]]&lt;18,"Under 18",IF(tbl_EcommerceSales[[#This Row],[Age]]&lt;=25,"18-25",IF(tbl_EcommerceSales[[#This Row],[Age]]&lt;=35,"26-35",IF(tbl_EcommerceSales[[#This Row],[Age]]&lt;=45,"36-45",IF(tbl_EcommerceSales[[#This Row],[Age]]&lt;=55,"46-55","56+")))))</f>
        <v>26-35</v>
      </c>
    </row>
    <row r="4913" spans="1:29" x14ac:dyDescent="0.35">
      <c r="A4913" t="s">
        <v>7087</v>
      </c>
      <c r="B4913" s="7">
        <v>46193</v>
      </c>
      <c r="C4913" t="s">
        <v>4983</v>
      </c>
      <c r="D4913" t="s">
        <v>170</v>
      </c>
      <c r="E4913" t="s">
        <v>25</v>
      </c>
      <c r="F4913">
        <v>37</v>
      </c>
      <c r="G4913" t="s">
        <v>26</v>
      </c>
      <c r="H4913" t="s">
        <v>27</v>
      </c>
      <c r="I4913" t="s">
        <v>62</v>
      </c>
      <c r="J4913" t="s">
        <v>63</v>
      </c>
      <c r="K4913" t="s">
        <v>42</v>
      </c>
      <c r="L4913" t="s">
        <v>43</v>
      </c>
      <c r="M4913">
        <v>1</v>
      </c>
      <c r="N4913" s="2">
        <v>499</v>
      </c>
      <c r="O4913" s="3">
        <v>0.05</v>
      </c>
      <c r="P4913" s="2">
        <v>220</v>
      </c>
      <c r="Q4913" t="s">
        <v>44</v>
      </c>
      <c r="R4913" t="s">
        <v>93</v>
      </c>
      <c r="S4913" t="s">
        <v>57</v>
      </c>
      <c r="T4913" s="4">
        <v>5</v>
      </c>
      <c r="U4913" s="11">
        <f t="shared" si="76"/>
        <v>499</v>
      </c>
      <c r="V4913" s="11">
        <f>tbl_EcommerceSales[[#This Row],[Gross_Sales]]*tbl_EcommerceSales[[#This Row],[Discount]]</f>
        <v>24.950000000000003</v>
      </c>
      <c r="W4913" s="11">
        <f>tbl_EcommerceSales[[#This Row],[Gross_Sales]]-tbl_EcommerceSales[[#This Row],[Discount_Amount]]</f>
        <v>474.05</v>
      </c>
      <c r="X4913" s="11">
        <f>tbl_EcommerceSales[[#This Row],[Quantity]] * _xlfn.XLOOKUP(tbl_EcommerceSales[[#This Row],[Product_ID]], Product_Master!A:A, Product_Master!F:F)</f>
        <v>220</v>
      </c>
      <c r="Y4913" s="11">
        <f>tbl_EcommerceSales[[#This Row],[Net_Revenue]]-tbl_EcommerceSales[[#This Row],[Total_Cost]]</f>
        <v>254.05</v>
      </c>
      <c r="Z4913" s="9">
        <f>IFERROR(#REF!/tbl_EcommerceSales[[#This Row],[Total_Cost]], 0)</f>
        <v>0</v>
      </c>
      <c r="AA4913" t="str">
        <f>TEXT(tbl_EcommerceSales[[#This Row],[Order_Date]],"mmm")</f>
        <v>Jun</v>
      </c>
      <c r="AB4913">
        <f>YEAR(tbl_EcommerceSales[[#This Row],[Order_Date]])</f>
        <v>2026</v>
      </c>
      <c r="AC4913" t="str">
        <f>IF(tbl_EcommerceSales[[#This Row],[Age]]&lt;18,"Under 18",IF(tbl_EcommerceSales[[#This Row],[Age]]&lt;=25,"18-25",IF(tbl_EcommerceSales[[#This Row],[Age]]&lt;=35,"26-35",IF(tbl_EcommerceSales[[#This Row],[Age]]&lt;=45,"36-45",IF(tbl_EcommerceSales[[#This Row],[Age]]&lt;=55,"46-55","56+")))))</f>
        <v>36-45</v>
      </c>
    </row>
    <row r="4914" spans="1:29" x14ac:dyDescent="0.35">
      <c r="A4914" t="s">
        <v>7088</v>
      </c>
      <c r="B4914" s="7">
        <v>46193</v>
      </c>
      <c r="C4914" t="s">
        <v>4885</v>
      </c>
      <c r="D4914" t="s">
        <v>51</v>
      </c>
      <c r="E4914" t="s">
        <v>48</v>
      </c>
      <c r="F4914">
        <v>41</v>
      </c>
      <c r="G4914" t="s">
        <v>246</v>
      </c>
      <c r="H4914" t="s">
        <v>27</v>
      </c>
      <c r="I4914" t="s">
        <v>206</v>
      </c>
      <c r="J4914" t="s">
        <v>207</v>
      </c>
      <c r="K4914" t="s">
        <v>177</v>
      </c>
      <c r="L4914" t="s">
        <v>208</v>
      </c>
      <c r="M4914">
        <v>3</v>
      </c>
      <c r="N4914" s="2">
        <v>2199</v>
      </c>
      <c r="O4914" s="3">
        <v>0.15</v>
      </c>
      <c r="P4914" s="2">
        <v>3750</v>
      </c>
      <c r="Q4914" t="s">
        <v>32</v>
      </c>
      <c r="R4914" t="s">
        <v>33</v>
      </c>
      <c r="S4914" t="s">
        <v>34</v>
      </c>
      <c r="T4914" s="4">
        <v>4</v>
      </c>
      <c r="U4914" s="11">
        <f t="shared" si="76"/>
        <v>6597</v>
      </c>
      <c r="V4914" s="11">
        <f>tbl_EcommerceSales[[#This Row],[Gross_Sales]]*tbl_EcommerceSales[[#This Row],[Discount]]</f>
        <v>989.55</v>
      </c>
      <c r="W4914" s="11">
        <f>tbl_EcommerceSales[[#This Row],[Gross_Sales]]-tbl_EcommerceSales[[#This Row],[Discount_Amount]]</f>
        <v>5607.45</v>
      </c>
      <c r="X4914" s="11">
        <f>tbl_EcommerceSales[[#This Row],[Quantity]] * _xlfn.XLOOKUP(tbl_EcommerceSales[[#This Row],[Product_ID]], Product_Master!A:A, Product_Master!F:F)</f>
        <v>3750</v>
      </c>
      <c r="Y4914" s="11">
        <f>tbl_EcommerceSales[[#This Row],[Net_Revenue]]-tbl_EcommerceSales[[#This Row],[Total_Cost]]</f>
        <v>1857.4499999999998</v>
      </c>
      <c r="Z4914" s="9">
        <f>IFERROR(#REF!/tbl_EcommerceSales[[#This Row],[Total_Cost]], 0)</f>
        <v>0</v>
      </c>
      <c r="AA4914" t="str">
        <f>TEXT(tbl_EcommerceSales[[#This Row],[Order_Date]],"mmm")</f>
        <v>Jun</v>
      </c>
      <c r="AB4914">
        <f>YEAR(tbl_EcommerceSales[[#This Row],[Order_Date]])</f>
        <v>2026</v>
      </c>
      <c r="AC4914" t="str">
        <f>IF(tbl_EcommerceSales[[#This Row],[Age]]&lt;18,"Under 18",IF(tbl_EcommerceSales[[#This Row],[Age]]&lt;=25,"18-25",IF(tbl_EcommerceSales[[#This Row],[Age]]&lt;=35,"26-35",IF(tbl_EcommerceSales[[#This Row],[Age]]&lt;=45,"36-45",IF(tbl_EcommerceSales[[#This Row],[Age]]&lt;=55,"46-55","56+")))))</f>
        <v>36-45</v>
      </c>
    </row>
    <row r="4915" spans="1:29" x14ac:dyDescent="0.35">
      <c r="A4915" t="s">
        <v>7089</v>
      </c>
      <c r="B4915" s="7">
        <v>46193</v>
      </c>
      <c r="C4915" t="s">
        <v>1365</v>
      </c>
      <c r="D4915" t="s">
        <v>116</v>
      </c>
      <c r="E4915" t="s">
        <v>25</v>
      </c>
      <c r="F4915">
        <v>39</v>
      </c>
      <c r="G4915" t="s">
        <v>155</v>
      </c>
      <c r="H4915" t="s">
        <v>88</v>
      </c>
      <c r="I4915" t="s">
        <v>349</v>
      </c>
      <c r="J4915" t="s">
        <v>350</v>
      </c>
      <c r="K4915" t="s">
        <v>82</v>
      </c>
      <c r="L4915" t="s">
        <v>238</v>
      </c>
      <c r="M4915">
        <v>1</v>
      </c>
      <c r="N4915" s="2">
        <v>1599</v>
      </c>
      <c r="O4915" s="3">
        <v>0.1</v>
      </c>
      <c r="P4915" s="2">
        <v>920</v>
      </c>
      <c r="Q4915" t="s">
        <v>44</v>
      </c>
      <c r="R4915" t="s">
        <v>33</v>
      </c>
      <c r="S4915" t="s">
        <v>34</v>
      </c>
      <c r="T4915" s="4">
        <v>5</v>
      </c>
      <c r="U4915" s="11">
        <f t="shared" si="76"/>
        <v>1599</v>
      </c>
      <c r="V4915" s="11">
        <f>tbl_EcommerceSales[[#This Row],[Gross_Sales]]*tbl_EcommerceSales[[#This Row],[Discount]]</f>
        <v>159.9</v>
      </c>
      <c r="W4915" s="11">
        <f>tbl_EcommerceSales[[#This Row],[Gross_Sales]]-tbl_EcommerceSales[[#This Row],[Discount_Amount]]</f>
        <v>1439.1</v>
      </c>
      <c r="X4915" s="11">
        <f>tbl_EcommerceSales[[#This Row],[Quantity]] * _xlfn.XLOOKUP(tbl_EcommerceSales[[#This Row],[Product_ID]], Product_Master!A:A, Product_Master!F:F)</f>
        <v>920</v>
      </c>
      <c r="Y4915" s="11">
        <f>tbl_EcommerceSales[[#This Row],[Net_Revenue]]-tbl_EcommerceSales[[#This Row],[Total_Cost]]</f>
        <v>519.09999999999991</v>
      </c>
      <c r="Z4915" s="9">
        <f>IFERROR(#REF!/tbl_EcommerceSales[[#This Row],[Total_Cost]], 0)</f>
        <v>0</v>
      </c>
      <c r="AA4915" t="str">
        <f>TEXT(tbl_EcommerceSales[[#This Row],[Order_Date]],"mmm")</f>
        <v>Jun</v>
      </c>
      <c r="AB4915">
        <f>YEAR(tbl_EcommerceSales[[#This Row],[Order_Date]])</f>
        <v>2026</v>
      </c>
      <c r="AC4915" t="str">
        <f>IF(tbl_EcommerceSales[[#This Row],[Age]]&lt;18,"Under 18",IF(tbl_EcommerceSales[[#This Row],[Age]]&lt;=25,"18-25",IF(tbl_EcommerceSales[[#This Row],[Age]]&lt;=35,"26-35",IF(tbl_EcommerceSales[[#This Row],[Age]]&lt;=45,"36-45",IF(tbl_EcommerceSales[[#This Row],[Age]]&lt;=55,"46-55","56+")))))</f>
        <v>36-45</v>
      </c>
    </row>
    <row r="4916" spans="1:29" x14ac:dyDescent="0.35">
      <c r="A4916" t="s">
        <v>7090</v>
      </c>
      <c r="B4916" s="7">
        <v>46193</v>
      </c>
      <c r="C4916" t="s">
        <v>284</v>
      </c>
      <c r="D4916" t="s">
        <v>79</v>
      </c>
      <c r="E4916" t="s">
        <v>25</v>
      </c>
      <c r="F4916">
        <v>22</v>
      </c>
      <c r="G4916" t="s">
        <v>96</v>
      </c>
      <c r="H4916" t="s">
        <v>39</v>
      </c>
      <c r="I4916" t="s">
        <v>73</v>
      </c>
      <c r="J4916" t="s">
        <v>74</v>
      </c>
      <c r="K4916" t="s">
        <v>55</v>
      </c>
      <c r="L4916" t="s">
        <v>75</v>
      </c>
      <c r="M4916">
        <v>2</v>
      </c>
      <c r="N4916" s="2">
        <v>2899</v>
      </c>
      <c r="O4916" s="3">
        <v>0.05</v>
      </c>
      <c r="P4916" s="2">
        <v>3400</v>
      </c>
      <c r="Q4916" t="s">
        <v>76</v>
      </c>
      <c r="R4916" t="s">
        <v>33</v>
      </c>
      <c r="S4916" t="s">
        <v>57</v>
      </c>
      <c r="T4916" s="4">
        <v>5</v>
      </c>
      <c r="U4916" s="11">
        <f t="shared" si="76"/>
        <v>5798</v>
      </c>
      <c r="V4916" s="11">
        <f>tbl_EcommerceSales[[#This Row],[Gross_Sales]]*tbl_EcommerceSales[[#This Row],[Discount]]</f>
        <v>289.90000000000003</v>
      </c>
      <c r="W4916" s="11">
        <f>tbl_EcommerceSales[[#This Row],[Gross_Sales]]-tbl_EcommerceSales[[#This Row],[Discount_Amount]]</f>
        <v>5508.1</v>
      </c>
      <c r="X4916" s="11">
        <f>tbl_EcommerceSales[[#This Row],[Quantity]] * _xlfn.XLOOKUP(tbl_EcommerceSales[[#This Row],[Product_ID]], Product_Master!A:A, Product_Master!F:F)</f>
        <v>3400</v>
      </c>
      <c r="Y4916" s="11">
        <f>tbl_EcommerceSales[[#This Row],[Net_Revenue]]-tbl_EcommerceSales[[#This Row],[Total_Cost]]</f>
        <v>2108.1000000000004</v>
      </c>
      <c r="Z4916" s="9">
        <f>IFERROR(#REF!/tbl_EcommerceSales[[#This Row],[Total_Cost]], 0)</f>
        <v>0</v>
      </c>
      <c r="AA4916" t="str">
        <f>TEXT(tbl_EcommerceSales[[#This Row],[Order_Date]],"mmm")</f>
        <v>Jun</v>
      </c>
      <c r="AB4916">
        <f>YEAR(tbl_EcommerceSales[[#This Row],[Order_Date]])</f>
        <v>2026</v>
      </c>
      <c r="AC4916" t="str">
        <f>IF(tbl_EcommerceSales[[#This Row],[Age]]&lt;18,"Under 18",IF(tbl_EcommerceSales[[#This Row],[Age]]&lt;=25,"18-25",IF(tbl_EcommerceSales[[#This Row],[Age]]&lt;=35,"26-35",IF(tbl_EcommerceSales[[#This Row],[Age]]&lt;=45,"36-45",IF(tbl_EcommerceSales[[#This Row],[Age]]&lt;=55,"46-55","56+")))))</f>
        <v>18-25</v>
      </c>
    </row>
    <row r="4917" spans="1:29" x14ac:dyDescent="0.35">
      <c r="A4917" t="s">
        <v>7091</v>
      </c>
      <c r="B4917" s="7">
        <v>46193</v>
      </c>
      <c r="C4917" t="s">
        <v>3098</v>
      </c>
      <c r="D4917" t="s">
        <v>79</v>
      </c>
      <c r="E4917" t="s">
        <v>48</v>
      </c>
      <c r="F4917">
        <v>26</v>
      </c>
      <c r="G4917" t="s">
        <v>145</v>
      </c>
      <c r="H4917" t="s">
        <v>39</v>
      </c>
      <c r="I4917" t="s">
        <v>131</v>
      </c>
      <c r="J4917" t="s">
        <v>132</v>
      </c>
      <c r="K4917" t="s">
        <v>91</v>
      </c>
      <c r="L4917" t="s">
        <v>133</v>
      </c>
      <c r="M4917">
        <v>1</v>
      </c>
      <c r="N4917" s="2">
        <v>1299</v>
      </c>
      <c r="O4917" s="3">
        <v>0.15</v>
      </c>
      <c r="P4917" s="2">
        <v>610</v>
      </c>
      <c r="Q4917" t="s">
        <v>123</v>
      </c>
      <c r="R4917" t="s">
        <v>93</v>
      </c>
      <c r="S4917" t="s">
        <v>34</v>
      </c>
      <c r="T4917" s="4">
        <v>4</v>
      </c>
      <c r="U4917" s="11">
        <f t="shared" si="76"/>
        <v>1299</v>
      </c>
      <c r="V4917" s="11">
        <f>tbl_EcommerceSales[[#This Row],[Gross_Sales]]*tbl_EcommerceSales[[#This Row],[Discount]]</f>
        <v>194.85</v>
      </c>
      <c r="W4917" s="11">
        <f>tbl_EcommerceSales[[#This Row],[Gross_Sales]]-tbl_EcommerceSales[[#This Row],[Discount_Amount]]</f>
        <v>1104.1500000000001</v>
      </c>
      <c r="X4917" s="11">
        <f>tbl_EcommerceSales[[#This Row],[Quantity]] * _xlfn.XLOOKUP(tbl_EcommerceSales[[#This Row],[Product_ID]], Product_Master!A:A, Product_Master!F:F)</f>
        <v>610</v>
      </c>
      <c r="Y4917" s="11">
        <f>tbl_EcommerceSales[[#This Row],[Net_Revenue]]-tbl_EcommerceSales[[#This Row],[Total_Cost]]</f>
        <v>494.15000000000009</v>
      </c>
      <c r="Z4917" s="9">
        <f>IFERROR(#REF!/tbl_EcommerceSales[[#This Row],[Total_Cost]], 0)</f>
        <v>0</v>
      </c>
      <c r="AA4917" t="str">
        <f>TEXT(tbl_EcommerceSales[[#This Row],[Order_Date]],"mmm")</f>
        <v>Jun</v>
      </c>
      <c r="AB4917">
        <f>YEAR(tbl_EcommerceSales[[#This Row],[Order_Date]])</f>
        <v>2026</v>
      </c>
      <c r="AC4917" t="str">
        <f>IF(tbl_EcommerceSales[[#This Row],[Age]]&lt;18,"Under 18",IF(tbl_EcommerceSales[[#This Row],[Age]]&lt;=25,"18-25",IF(tbl_EcommerceSales[[#This Row],[Age]]&lt;=35,"26-35",IF(tbl_EcommerceSales[[#This Row],[Age]]&lt;=45,"36-45",IF(tbl_EcommerceSales[[#This Row],[Age]]&lt;=55,"46-55","56+")))))</f>
        <v>26-35</v>
      </c>
    </row>
    <row r="4918" spans="1:29" x14ac:dyDescent="0.35">
      <c r="A4918" t="s">
        <v>7092</v>
      </c>
      <c r="B4918" s="7">
        <v>46194</v>
      </c>
      <c r="C4918" t="s">
        <v>4277</v>
      </c>
      <c r="D4918" t="s">
        <v>47</v>
      </c>
      <c r="E4918" t="s">
        <v>48</v>
      </c>
      <c r="F4918">
        <v>41</v>
      </c>
      <c r="G4918" t="s">
        <v>211</v>
      </c>
      <c r="H4918" t="s">
        <v>72</v>
      </c>
      <c r="I4918" t="s">
        <v>160</v>
      </c>
      <c r="J4918" t="s">
        <v>161</v>
      </c>
      <c r="K4918" t="s">
        <v>91</v>
      </c>
      <c r="L4918" t="s">
        <v>133</v>
      </c>
      <c r="M4918">
        <v>1</v>
      </c>
      <c r="N4918" s="2">
        <v>1099</v>
      </c>
      <c r="O4918" s="3">
        <v>0.1</v>
      </c>
      <c r="P4918" s="2">
        <v>520</v>
      </c>
      <c r="Q4918" t="s">
        <v>123</v>
      </c>
      <c r="R4918" t="s">
        <v>33</v>
      </c>
      <c r="S4918" t="s">
        <v>34</v>
      </c>
      <c r="T4918" s="4">
        <v>5</v>
      </c>
      <c r="U4918" s="11">
        <f t="shared" si="76"/>
        <v>1099</v>
      </c>
      <c r="V4918" s="11">
        <f>tbl_EcommerceSales[[#This Row],[Gross_Sales]]*tbl_EcommerceSales[[#This Row],[Discount]]</f>
        <v>109.9</v>
      </c>
      <c r="W4918" s="11">
        <f>tbl_EcommerceSales[[#This Row],[Gross_Sales]]-tbl_EcommerceSales[[#This Row],[Discount_Amount]]</f>
        <v>989.1</v>
      </c>
      <c r="X4918" s="11">
        <f>tbl_EcommerceSales[[#This Row],[Quantity]] * _xlfn.XLOOKUP(tbl_EcommerceSales[[#This Row],[Product_ID]], Product_Master!A:A, Product_Master!F:F)</f>
        <v>520</v>
      </c>
      <c r="Y4918" s="11">
        <f>tbl_EcommerceSales[[#This Row],[Net_Revenue]]-tbl_EcommerceSales[[#This Row],[Total_Cost]]</f>
        <v>469.1</v>
      </c>
      <c r="Z4918" s="9">
        <f>IFERROR(#REF!/tbl_EcommerceSales[[#This Row],[Total_Cost]], 0)</f>
        <v>0</v>
      </c>
      <c r="AA4918" t="str">
        <f>TEXT(tbl_EcommerceSales[[#This Row],[Order_Date]],"mmm")</f>
        <v>Jun</v>
      </c>
      <c r="AB4918">
        <f>YEAR(tbl_EcommerceSales[[#This Row],[Order_Date]])</f>
        <v>2026</v>
      </c>
      <c r="AC4918" t="str">
        <f>IF(tbl_EcommerceSales[[#This Row],[Age]]&lt;18,"Under 18",IF(tbl_EcommerceSales[[#This Row],[Age]]&lt;=25,"18-25",IF(tbl_EcommerceSales[[#This Row],[Age]]&lt;=35,"26-35",IF(tbl_EcommerceSales[[#This Row],[Age]]&lt;=45,"36-45",IF(tbl_EcommerceSales[[#This Row],[Age]]&lt;=55,"46-55","56+")))))</f>
        <v>36-45</v>
      </c>
    </row>
    <row r="4919" spans="1:29" x14ac:dyDescent="0.35">
      <c r="A4919" t="s">
        <v>7093</v>
      </c>
      <c r="B4919" s="7">
        <v>46194</v>
      </c>
      <c r="C4919" t="s">
        <v>2735</v>
      </c>
      <c r="D4919" t="s">
        <v>60</v>
      </c>
      <c r="E4919" t="s">
        <v>48</v>
      </c>
      <c r="F4919">
        <v>28</v>
      </c>
      <c r="G4919" t="s">
        <v>155</v>
      </c>
      <c r="H4919" t="s">
        <v>88</v>
      </c>
      <c r="I4919" t="s">
        <v>212</v>
      </c>
      <c r="J4919" t="s">
        <v>213</v>
      </c>
      <c r="K4919" t="s">
        <v>177</v>
      </c>
      <c r="L4919" t="s">
        <v>178</v>
      </c>
      <c r="M4919">
        <v>1</v>
      </c>
      <c r="N4919" s="2">
        <v>2499</v>
      </c>
      <c r="O4919" s="3">
        <v>0.2</v>
      </c>
      <c r="P4919" s="2">
        <v>1450</v>
      </c>
      <c r="Q4919" t="s">
        <v>156</v>
      </c>
      <c r="R4919" t="s">
        <v>33</v>
      </c>
      <c r="S4919" t="s">
        <v>57</v>
      </c>
      <c r="T4919" s="4">
        <v>5</v>
      </c>
      <c r="U4919" s="11">
        <f t="shared" si="76"/>
        <v>2499</v>
      </c>
      <c r="V4919" s="11">
        <f>tbl_EcommerceSales[[#This Row],[Gross_Sales]]*tbl_EcommerceSales[[#This Row],[Discount]]</f>
        <v>499.8</v>
      </c>
      <c r="W4919" s="11">
        <f>tbl_EcommerceSales[[#This Row],[Gross_Sales]]-tbl_EcommerceSales[[#This Row],[Discount_Amount]]</f>
        <v>1999.2</v>
      </c>
      <c r="X4919" s="11">
        <f>tbl_EcommerceSales[[#This Row],[Quantity]] * _xlfn.XLOOKUP(tbl_EcommerceSales[[#This Row],[Product_ID]], Product_Master!A:A, Product_Master!F:F)</f>
        <v>1450</v>
      </c>
      <c r="Y4919" s="11">
        <f>tbl_EcommerceSales[[#This Row],[Net_Revenue]]-tbl_EcommerceSales[[#This Row],[Total_Cost]]</f>
        <v>549.20000000000005</v>
      </c>
      <c r="Z4919" s="9">
        <f>IFERROR(#REF!/tbl_EcommerceSales[[#This Row],[Total_Cost]], 0)</f>
        <v>0</v>
      </c>
      <c r="AA4919" t="str">
        <f>TEXT(tbl_EcommerceSales[[#This Row],[Order_Date]],"mmm")</f>
        <v>Jun</v>
      </c>
      <c r="AB4919">
        <f>YEAR(tbl_EcommerceSales[[#This Row],[Order_Date]])</f>
        <v>2026</v>
      </c>
      <c r="AC4919" t="str">
        <f>IF(tbl_EcommerceSales[[#This Row],[Age]]&lt;18,"Under 18",IF(tbl_EcommerceSales[[#This Row],[Age]]&lt;=25,"18-25",IF(tbl_EcommerceSales[[#This Row],[Age]]&lt;=35,"26-35",IF(tbl_EcommerceSales[[#This Row],[Age]]&lt;=45,"36-45",IF(tbl_EcommerceSales[[#This Row],[Age]]&lt;=55,"46-55","56+")))))</f>
        <v>26-35</v>
      </c>
    </row>
    <row r="4920" spans="1:29" x14ac:dyDescent="0.35">
      <c r="A4920" t="s">
        <v>7094</v>
      </c>
      <c r="B4920" s="7">
        <v>46194</v>
      </c>
      <c r="C4920" t="s">
        <v>494</v>
      </c>
      <c r="D4920" t="s">
        <v>269</v>
      </c>
      <c r="E4920" t="s">
        <v>48</v>
      </c>
      <c r="F4920">
        <v>33</v>
      </c>
      <c r="G4920" t="s">
        <v>192</v>
      </c>
      <c r="H4920" t="s">
        <v>27</v>
      </c>
      <c r="I4920" t="s">
        <v>28</v>
      </c>
      <c r="J4920" t="s">
        <v>29</v>
      </c>
      <c r="K4920" t="s">
        <v>30</v>
      </c>
      <c r="L4920" t="s">
        <v>31</v>
      </c>
      <c r="M4920">
        <v>1</v>
      </c>
      <c r="N4920" s="2">
        <v>5999</v>
      </c>
      <c r="O4920" s="3">
        <v>0.1</v>
      </c>
      <c r="P4920" s="2">
        <v>3900</v>
      </c>
      <c r="Q4920" t="s">
        <v>32</v>
      </c>
      <c r="R4920" t="s">
        <v>162</v>
      </c>
      <c r="S4920" t="s">
        <v>34</v>
      </c>
      <c r="T4920" s="4"/>
      <c r="U4920" s="11">
        <f t="shared" si="76"/>
        <v>5999</v>
      </c>
      <c r="V4920" s="11">
        <f>tbl_EcommerceSales[[#This Row],[Gross_Sales]]*tbl_EcommerceSales[[#This Row],[Discount]]</f>
        <v>599.9</v>
      </c>
      <c r="W4920" s="11">
        <f>tbl_EcommerceSales[[#This Row],[Gross_Sales]]-tbl_EcommerceSales[[#This Row],[Discount_Amount]]</f>
        <v>5399.1</v>
      </c>
      <c r="X4920" s="11">
        <f>tbl_EcommerceSales[[#This Row],[Quantity]] * _xlfn.XLOOKUP(tbl_EcommerceSales[[#This Row],[Product_ID]], Product_Master!A:A, Product_Master!F:F)</f>
        <v>3900</v>
      </c>
      <c r="Y4920" s="11">
        <f>tbl_EcommerceSales[[#This Row],[Net_Revenue]]-tbl_EcommerceSales[[#This Row],[Total_Cost]]</f>
        <v>1499.1000000000004</v>
      </c>
      <c r="Z4920" s="9">
        <f>IFERROR(#REF!/tbl_EcommerceSales[[#This Row],[Total_Cost]], 0)</f>
        <v>0</v>
      </c>
      <c r="AA4920" t="str">
        <f>TEXT(tbl_EcommerceSales[[#This Row],[Order_Date]],"mmm")</f>
        <v>Jun</v>
      </c>
      <c r="AB4920">
        <f>YEAR(tbl_EcommerceSales[[#This Row],[Order_Date]])</f>
        <v>2026</v>
      </c>
      <c r="AC4920" t="str">
        <f>IF(tbl_EcommerceSales[[#This Row],[Age]]&lt;18,"Under 18",IF(tbl_EcommerceSales[[#This Row],[Age]]&lt;=25,"18-25",IF(tbl_EcommerceSales[[#This Row],[Age]]&lt;=35,"26-35",IF(tbl_EcommerceSales[[#This Row],[Age]]&lt;=45,"36-45",IF(tbl_EcommerceSales[[#This Row],[Age]]&lt;=55,"46-55","56+")))))</f>
        <v>26-35</v>
      </c>
    </row>
    <row r="4921" spans="1:29" x14ac:dyDescent="0.35">
      <c r="A4921" t="s">
        <v>7095</v>
      </c>
      <c r="B4921" s="7">
        <v>46194</v>
      </c>
      <c r="C4921" t="s">
        <v>5305</v>
      </c>
      <c r="D4921" t="s">
        <v>254</v>
      </c>
      <c r="E4921" t="s">
        <v>48</v>
      </c>
      <c r="F4921">
        <v>33</v>
      </c>
      <c r="G4921" t="s">
        <v>155</v>
      </c>
      <c r="H4921" t="s">
        <v>88</v>
      </c>
      <c r="I4921" t="s">
        <v>276</v>
      </c>
      <c r="J4921" t="s">
        <v>277</v>
      </c>
      <c r="K4921" t="s">
        <v>30</v>
      </c>
      <c r="L4921" t="s">
        <v>278</v>
      </c>
      <c r="M4921">
        <v>4</v>
      </c>
      <c r="N4921" s="2">
        <v>1599</v>
      </c>
      <c r="O4921" s="3">
        <v>0.15</v>
      </c>
      <c r="P4921" s="2">
        <v>3400</v>
      </c>
      <c r="Q4921" t="s">
        <v>32</v>
      </c>
      <c r="R4921" t="s">
        <v>33</v>
      </c>
      <c r="S4921" t="s">
        <v>34</v>
      </c>
      <c r="T4921" s="4">
        <v>4</v>
      </c>
      <c r="U4921" s="11">
        <f t="shared" si="76"/>
        <v>6396</v>
      </c>
      <c r="V4921" s="11">
        <f>tbl_EcommerceSales[[#This Row],[Gross_Sales]]*tbl_EcommerceSales[[#This Row],[Discount]]</f>
        <v>959.4</v>
      </c>
      <c r="W4921" s="11">
        <f>tbl_EcommerceSales[[#This Row],[Gross_Sales]]-tbl_EcommerceSales[[#This Row],[Discount_Amount]]</f>
        <v>5436.6</v>
      </c>
      <c r="X4921" s="11">
        <f>tbl_EcommerceSales[[#This Row],[Quantity]] * _xlfn.XLOOKUP(tbl_EcommerceSales[[#This Row],[Product_ID]], Product_Master!A:A, Product_Master!F:F)</f>
        <v>3400</v>
      </c>
      <c r="Y4921" s="11">
        <f>tbl_EcommerceSales[[#This Row],[Net_Revenue]]-tbl_EcommerceSales[[#This Row],[Total_Cost]]</f>
        <v>2036.6000000000004</v>
      </c>
      <c r="Z4921" s="9">
        <f>IFERROR(#REF!/tbl_EcommerceSales[[#This Row],[Total_Cost]], 0)</f>
        <v>0</v>
      </c>
      <c r="AA4921" t="str">
        <f>TEXT(tbl_EcommerceSales[[#This Row],[Order_Date]],"mmm")</f>
        <v>Jun</v>
      </c>
      <c r="AB4921">
        <f>YEAR(tbl_EcommerceSales[[#This Row],[Order_Date]])</f>
        <v>2026</v>
      </c>
      <c r="AC4921" t="str">
        <f>IF(tbl_EcommerceSales[[#This Row],[Age]]&lt;18,"Under 18",IF(tbl_EcommerceSales[[#This Row],[Age]]&lt;=25,"18-25",IF(tbl_EcommerceSales[[#This Row],[Age]]&lt;=35,"26-35",IF(tbl_EcommerceSales[[#This Row],[Age]]&lt;=45,"36-45",IF(tbl_EcommerceSales[[#This Row],[Age]]&lt;=55,"46-55","56+")))))</f>
        <v>26-35</v>
      </c>
    </row>
    <row r="4922" spans="1:29" x14ac:dyDescent="0.35">
      <c r="A4922" t="s">
        <v>7096</v>
      </c>
      <c r="B4922" s="7">
        <v>46194</v>
      </c>
      <c r="C4922" t="s">
        <v>3096</v>
      </c>
      <c r="D4922" t="s">
        <v>269</v>
      </c>
      <c r="E4922" t="s">
        <v>25</v>
      </c>
      <c r="F4922">
        <v>36</v>
      </c>
      <c r="G4922" t="s">
        <v>99</v>
      </c>
      <c r="H4922" t="s">
        <v>88</v>
      </c>
      <c r="I4922" t="s">
        <v>338</v>
      </c>
      <c r="J4922" t="s">
        <v>339</v>
      </c>
      <c r="K4922" t="s">
        <v>55</v>
      </c>
      <c r="L4922" t="s">
        <v>56</v>
      </c>
      <c r="M4922">
        <v>3</v>
      </c>
      <c r="N4922" s="2">
        <v>1499</v>
      </c>
      <c r="O4922" s="3">
        <v>0.1</v>
      </c>
      <c r="P4922" s="2">
        <v>2340</v>
      </c>
      <c r="Q4922" t="s">
        <v>123</v>
      </c>
      <c r="R4922" t="s">
        <v>33</v>
      </c>
      <c r="S4922" t="s">
        <v>57</v>
      </c>
      <c r="T4922" s="4">
        <v>4</v>
      </c>
      <c r="U4922" s="11">
        <f t="shared" si="76"/>
        <v>4497</v>
      </c>
      <c r="V4922" s="11">
        <f>tbl_EcommerceSales[[#This Row],[Gross_Sales]]*tbl_EcommerceSales[[#This Row],[Discount]]</f>
        <v>449.70000000000005</v>
      </c>
      <c r="W4922" s="11">
        <f>tbl_EcommerceSales[[#This Row],[Gross_Sales]]-tbl_EcommerceSales[[#This Row],[Discount_Amount]]</f>
        <v>4047.3</v>
      </c>
      <c r="X4922" s="11">
        <f>tbl_EcommerceSales[[#This Row],[Quantity]] * _xlfn.XLOOKUP(tbl_EcommerceSales[[#This Row],[Product_ID]], Product_Master!A:A, Product_Master!F:F)</f>
        <v>2340</v>
      </c>
      <c r="Y4922" s="11">
        <f>tbl_EcommerceSales[[#This Row],[Net_Revenue]]-tbl_EcommerceSales[[#This Row],[Total_Cost]]</f>
        <v>1707.3000000000002</v>
      </c>
      <c r="Z4922" s="9">
        <f>IFERROR(#REF!/tbl_EcommerceSales[[#This Row],[Total_Cost]], 0)</f>
        <v>0</v>
      </c>
      <c r="AA4922" t="str">
        <f>TEXT(tbl_EcommerceSales[[#This Row],[Order_Date]],"mmm")</f>
        <v>Jun</v>
      </c>
      <c r="AB4922">
        <f>YEAR(tbl_EcommerceSales[[#This Row],[Order_Date]])</f>
        <v>2026</v>
      </c>
      <c r="AC4922" t="str">
        <f>IF(tbl_EcommerceSales[[#This Row],[Age]]&lt;18,"Under 18",IF(tbl_EcommerceSales[[#This Row],[Age]]&lt;=25,"18-25",IF(tbl_EcommerceSales[[#This Row],[Age]]&lt;=35,"26-35",IF(tbl_EcommerceSales[[#This Row],[Age]]&lt;=45,"36-45",IF(tbl_EcommerceSales[[#This Row],[Age]]&lt;=55,"46-55","56+")))))</f>
        <v>36-45</v>
      </c>
    </row>
    <row r="4923" spans="1:29" x14ac:dyDescent="0.35">
      <c r="A4923" t="s">
        <v>7097</v>
      </c>
      <c r="B4923" s="7">
        <v>46194</v>
      </c>
      <c r="C4923" t="s">
        <v>4072</v>
      </c>
      <c r="D4923" t="s">
        <v>102</v>
      </c>
      <c r="E4923" t="s">
        <v>48</v>
      </c>
      <c r="F4923">
        <v>49</v>
      </c>
      <c r="G4923" t="s">
        <v>186</v>
      </c>
      <c r="H4923" t="s">
        <v>72</v>
      </c>
      <c r="I4923" t="s">
        <v>160</v>
      </c>
      <c r="J4923" t="s">
        <v>161</v>
      </c>
      <c r="K4923" t="s">
        <v>91</v>
      </c>
      <c r="L4923" t="s">
        <v>133</v>
      </c>
      <c r="M4923">
        <v>2</v>
      </c>
      <c r="N4923" s="2">
        <v>1099</v>
      </c>
      <c r="O4923" s="3">
        <v>0.1</v>
      </c>
      <c r="P4923" s="2">
        <v>1040</v>
      </c>
      <c r="Q4923" t="s">
        <v>123</v>
      </c>
      <c r="R4923" t="s">
        <v>33</v>
      </c>
      <c r="S4923" t="s">
        <v>34</v>
      </c>
      <c r="T4923" s="4">
        <v>5</v>
      </c>
      <c r="U4923" s="11">
        <f t="shared" si="76"/>
        <v>2198</v>
      </c>
      <c r="V4923" s="11">
        <f>tbl_EcommerceSales[[#This Row],[Gross_Sales]]*tbl_EcommerceSales[[#This Row],[Discount]]</f>
        <v>219.8</v>
      </c>
      <c r="W4923" s="11">
        <f>tbl_EcommerceSales[[#This Row],[Gross_Sales]]-tbl_EcommerceSales[[#This Row],[Discount_Amount]]</f>
        <v>1978.2</v>
      </c>
      <c r="X4923" s="11">
        <f>tbl_EcommerceSales[[#This Row],[Quantity]] * _xlfn.XLOOKUP(tbl_EcommerceSales[[#This Row],[Product_ID]], Product_Master!A:A, Product_Master!F:F)</f>
        <v>1040</v>
      </c>
      <c r="Y4923" s="11">
        <f>tbl_EcommerceSales[[#This Row],[Net_Revenue]]-tbl_EcommerceSales[[#This Row],[Total_Cost]]</f>
        <v>938.2</v>
      </c>
      <c r="Z4923" s="9">
        <f>IFERROR(#REF!/tbl_EcommerceSales[[#This Row],[Total_Cost]], 0)</f>
        <v>0</v>
      </c>
      <c r="AA4923" t="str">
        <f>TEXT(tbl_EcommerceSales[[#This Row],[Order_Date]],"mmm")</f>
        <v>Jun</v>
      </c>
      <c r="AB4923">
        <f>YEAR(tbl_EcommerceSales[[#This Row],[Order_Date]])</f>
        <v>2026</v>
      </c>
      <c r="AC4923" t="str">
        <f>IF(tbl_EcommerceSales[[#This Row],[Age]]&lt;18,"Under 18",IF(tbl_EcommerceSales[[#This Row],[Age]]&lt;=25,"18-25",IF(tbl_EcommerceSales[[#This Row],[Age]]&lt;=35,"26-35",IF(tbl_EcommerceSales[[#This Row],[Age]]&lt;=45,"36-45",IF(tbl_EcommerceSales[[#This Row],[Age]]&lt;=55,"46-55","56+")))))</f>
        <v>46-55</v>
      </c>
    </row>
    <row r="4924" spans="1:29" x14ac:dyDescent="0.35">
      <c r="A4924" t="s">
        <v>7098</v>
      </c>
      <c r="B4924" s="7">
        <v>46194</v>
      </c>
      <c r="C4924" t="s">
        <v>942</v>
      </c>
      <c r="D4924" t="s">
        <v>47</v>
      </c>
      <c r="E4924" t="s">
        <v>48</v>
      </c>
      <c r="F4924">
        <v>36</v>
      </c>
      <c r="G4924" t="s">
        <v>289</v>
      </c>
      <c r="H4924" t="s">
        <v>88</v>
      </c>
      <c r="I4924" t="s">
        <v>175</v>
      </c>
      <c r="J4924" t="s">
        <v>176</v>
      </c>
      <c r="K4924" t="s">
        <v>177</v>
      </c>
      <c r="L4924" t="s">
        <v>178</v>
      </c>
      <c r="M4924">
        <v>1</v>
      </c>
      <c r="N4924" s="2">
        <v>699</v>
      </c>
      <c r="O4924" s="3">
        <v>0.2</v>
      </c>
      <c r="P4924" s="2">
        <v>320</v>
      </c>
      <c r="Q4924" t="s">
        <v>319</v>
      </c>
      <c r="R4924" t="s">
        <v>33</v>
      </c>
      <c r="S4924" t="s">
        <v>57</v>
      </c>
      <c r="T4924" s="4">
        <v>5</v>
      </c>
      <c r="U4924" s="11">
        <f t="shared" si="76"/>
        <v>699</v>
      </c>
      <c r="V4924" s="11">
        <f>tbl_EcommerceSales[[#This Row],[Gross_Sales]]*tbl_EcommerceSales[[#This Row],[Discount]]</f>
        <v>139.80000000000001</v>
      </c>
      <c r="W4924" s="11">
        <f>tbl_EcommerceSales[[#This Row],[Gross_Sales]]-tbl_EcommerceSales[[#This Row],[Discount_Amount]]</f>
        <v>559.20000000000005</v>
      </c>
      <c r="X4924" s="11">
        <f>tbl_EcommerceSales[[#This Row],[Quantity]] * _xlfn.XLOOKUP(tbl_EcommerceSales[[#This Row],[Product_ID]], Product_Master!A:A, Product_Master!F:F)</f>
        <v>320</v>
      </c>
      <c r="Y4924" s="11">
        <f>tbl_EcommerceSales[[#This Row],[Net_Revenue]]-tbl_EcommerceSales[[#This Row],[Total_Cost]]</f>
        <v>239.20000000000005</v>
      </c>
      <c r="Z4924" s="9">
        <f>IFERROR(#REF!/tbl_EcommerceSales[[#This Row],[Total_Cost]], 0)</f>
        <v>0</v>
      </c>
      <c r="AA4924" t="str">
        <f>TEXT(tbl_EcommerceSales[[#This Row],[Order_Date]],"mmm")</f>
        <v>Jun</v>
      </c>
      <c r="AB4924">
        <f>YEAR(tbl_EcommerceSales[[#This Row],[Order_Date]])</f>
        <v>2026</v>
      </c>
      <c r="AC4924" t="str">
        <f>IF(tbl_EcommerceSales[[#This Row],[Age]]&lt;18,"Under 18",IF(tbl_EcommerceSales[[#This Row],[Age]]&lt;=25,"18-25",IF(tbl_EcommerceSales[[#This Row],[Age]]&lt;=35,"26-35",IF(tbl_EcommerceSales[[#This Row],[Age]]&lt;=45,"36-45",IF(tbl_EcommerceSales[[#This Row],[Age]]&lt;=55,"46-55","56+")))))</f>
        <v>36-45</v>
      </c>
    </row>
    <row r="4925" spans="1:29" x14ac:dyDescent="0.35">
      <c r="A4925" t="s">
        <v>7099</v>
      </c>
      <c r="B4925" s="7">
        <v>46194</v>
      </c>
      <c r="C4925" t="s">
        <v>1341</v>
      </c>
      <c r="D4925" t="s">
        <v>51</v>
      </c>
      <c r="E4925" t="s">
        <v>25</v>
      </c>
      <c r="F4925">
        <v>35</v>
      </c>
      <c r="G4925" t="s">
        <v>38</v>
      </c>
      <c r="H4925" t="s">
        <v>39</v>
      </c>
      <c r="I4925" t="s">
        <v>241</v>
      </c>
      <c r="J4925" t="s">
        <v>242</v>
      </c>
      <c r="K4925" t="s">
        <v>42</v>
      </c>
      <c r="L4925" t="s">
        <v>243</v>
      </c>
      <c r="M4925">
        <v>2</v>
      </c>
      <c r="N4925" s="2">
        <v>649</v>
      </c>
      <c r="O4925" s="3">
        <v>0</v>
      </c>
      <c r="P4925" s="2">
        <v>580</v>
      </c>
      <c r="Q4925" t="s">
        <v>32</v>
      </c>
      <c r="R4925" t="s">
        <v>33</v>
      </c>
      <c r="S4925" t="s">
        <v>34</v>
      </c>
      <c r="T4925" s="4">
        <v>5</v>
      </c>
      <c r="U4925" s="11">
        <f t="shared" si="76"/>
        <v>1298</v>
      </c>
      <c r="V4925" s="11">
        <f>tbl_EcommerceSales[[#This Row],[Gross_Sales]]*tbl_EcommerceSales[[#This Row],[Discount]]</f>
        <v>0</v>
      </c>
      <c r="W4925" s="11">
        <f>tbl_EcommerceSales[[#This Row],[Gross_Sales]]-tbl_EcommerceSales[[#This Row],[Discount_Amount]]</f>
        <v>1298</v>
      </c>
      <c r="X4925" s="11">
        <f>tbl_EcommerceSales[[#This Row],[Quantity]] * _xlfn.XLOOKUP(tbl_EcommerceSales[[#This Row],[Product_ID]], Product_Master!A:A, Product_Master!F:F)</f>
        <v>580</v>
      </c>
      <c r="Y4925" s="11">
        <f>tbl_EcommerceSales[[#This Row],[Net_Revenue]]-tbl_EcommerceSales[[#This Row],[Total_Cost]]</f>
        <v>718</v>
      </c>
      <c r="Z4925" s="9">
        <f>IFERROR(#REF!/tbl_EcommerceSales[[#This Row],[Total_Cost]], 0)</f>
        <v>0</v>
      </c>
      <c r="AA4925" t="str">
        <f>TEXT(tbl_EcommerceSales[[#This Row],[Order_Date]],"mmm")</f>
        <v>Jun</v>
      </c>
      <c r="AB4925">
        <f>YEAR(tbl_EcommerceSales[[#This Row],[Order_Date]])</f>
        <v>2026</v>
      </c>
      <c r="AC4925" t="str">
        <f>IF(tbl_EcommerceSales[[#This Row],[Age]]&lt;18,"Under 18",IF(tbl_EcommerceSales[[#This Row],[Age]]&lt;=25,"18-25",IF(tbl_EcommerceSales[[#This Row],[Age]]&lt;=35,"26-35",IF(tbl_EcommerceSales[[#This Row],[Age]]&lt;=45,"36-45",IF(tbl_EcommerceSales[[#This Row],[Age]]&lt;=55,"46-55","56+")))))</f>
        <v>26-35</v>
      </c>
    </row>
    <row r="4926" spans="1:29" x14ac:dyDescent="0.35">
      <c r="A4926" t="s">
        <v>7100</v>
      </c>
      <c r="B4926" s="7">
        <v>46194</v>
      </c>
      <c r="C4926" t="s">
        <v>689</v>
      </c>
      <c r="D4926" t="s">
        <v>227</v>
      </c>
      <c r="E4926" t="s">
        <v>25</v>
      </c>
      <c r="F4926">
        <v>24</v>
      </c>
      <c r="G4926" t="s">
        <v>171</v>
      </c>
      <c r="H4926" t="s">
        <v>39</v>
      </c>
      <c r="I4926" t="s">
        <v>80</v>
      </c>
      <c r="J4926" t="s">
        <v>81</v>
      </c>
      <c r="K4926" t="s">
        <v>82</v>
      </c>
      <c r="L4926" t="s">
        <v>83</v>
      </c>
      <c r="M4926">
        <v>1</v>
      </c>
      <c r="N4926" s="2">
        <v>2499</v>
      </c>
      <c r="O4926" s="3">
        <v>0.05</v>
      </c>
      <c r="P4926" s="2">
        <v>1550</v>
      </c>
      <c r="Q4926" t="s">
        <v>76</v>
      </c>
      <c r="R4926" t="s">
        <v>33</v>
      </c>
      <c r="S4926" t="s">
        <v>34</v>
      </c>
      <c r="T4926" s="4">
        <v>5</v>
      </c>
      <c r="U4926" s="11">
        <f t="shared" si="76"/>
        <v>2499</v>
      </c>
      <c r="V4926" s="11">
        <f>tbl_EcommerceSales[[#This Row],[Gross_Sales]]*tbl_EcommerceSales[[#This Row],[Discount]]</f>
        <v>124.95</v>
      </c>
      <c r="W4926" s="11">
        <f>tbl_EcommerceSales[[#This Row],[Gross_Sales]]-tbl_EcommerceSales[[#This Row],[Discount_Amount]]</f>
        <v>2374.0500000000002</v>
      </c>
      <c r="X4926" s="11">
        <f>tbl_EcommerceSales[[#This Row],[Quantity]] * _xlfn.XLOOKUP(tbl_EcommerceSales[[#This Row],[Product_ID]], Product_Master!A:A, Product_Master!F:F)</f>
        <v>1550</v>
      </c>
      <c r="Y4926" s="11">
        <f>tbl_EcommerceSales[[#This Row],[Net_Revenue]]-tbl_EcommerceSales[[#This Row],[Total_Cost]]</f>
        <v>824.05000000000018</v>
      </c>
      <c r="Z4926" s="9">
        <f>IFERROR(#REF!/tbl_EcommerceSales[[#This Row],[Total_Cost]], 0)</f>
        <v>0</v>
      </c>
      <c r="AA4926" t="str">
        <f>TEXT(tbl_EcommerceSales[[#This Row],[Order_Date]],"mmm")</f>
        <v>Jun</v>
      </c>
      <c r="AB4926">
        <f>YEAR(tbl_EcommerceSales[[#This Row],[Order_Date]])</f>
        <v>2026</v>
      </c>
      <c r="AC4926" t="str">
        <f>IF(tbl_EcommerceSales[[#This Row],[Age]]&lt;18,"Under 18",IF(tbl_EcommerceSales[[#This Row],[Age]]&lt;=25,"18-25",IF(tbl_EcommerceSales[[#This Row],[Age]]&lt;=35,"26-35",IF(tbl_EcommerceSales[[#This Row],[Age]]&lt;=45,"36-45",IF(tbl_EcommerceSales[[#This Row],[Age]]&lt;=55,"46-55","56+")))))</f>
        <v>18-25</v>
      </c>
    </row>
    <row r="4927" spans="1:29" x14ac:dyDescent="0.35">
      <c r="A4927" t="s">
        <v>7101</v>
      </c>
      <c r="B4927" s="7">
        <v>46194</v>
      </c>
      <c r="C4927" t="s">
        <v>3403</v>
      </c>
      <c r="D4927" t="s">
        <v>51</v>
      </c>
      <c r="E4927" t="s">
        <v>48</v>
      </c>
      <c r="F4927">
        <v>31</v>
      </c>
      <c r="G4927" t="s">
        <v>26</v>
      </c>
      <c r="H4927" t="s">
        <v>27</v>
      </c>
      <c r="I4927" t="s">
        <v>257</v>
      </c>
      <c r="J4927" t="s">
        <v>258</v>
      </c>
      <c r="K4927" t="s">
        <v>55</v>
      </c>
      <c r="L4927" t="s">
        <v>56</v>
      </c>
      <c r="M4927">
        <v>1</v>
      </c>
      <c r="N4927" s="2">
        <v>1999</v>
      </c>
      <c r="O4927" s="3">
        <v>0.05</v>
      </c>
      <c r="P4927" s="2">
        <v>1050</v>
      </c>
      <c r="Q4927" t="s">
        <v>32</v>
      </c>
      <c r="R4927" t="s">
        <v>33</v>
      </c>
      <c r="S4927" t="s">
        <v>57</v>
      </c>
      <c r="T4927" s="4">
        <v>4</v>
      </c>
      <c r="U4927" s="11">
        <f t="shared" si="76"/>
        <v>1999</v>
      </c>
      <c r="V4927" s="11">
        <f>tbl_EcommerceSales[[#This Row],[Gross_Sales]]*tbl_EcommerceSales[[#This Row],[Discount]]</f>
        <v>99.95</v>
      </c>
      <c r="W4927" s="11">
        <f>tbl_EcommerceSales[[#This Row],[Gross_Sales]]-tbl_EcommerceSales[[#This Row],[Discount_Amount]]</f>
        <v>1899.05</v>
      </c>
      <c r="X4927" s="11">
        <f>tbl_EcommerceSales[[#This Row],[Quantity]] * _xlfn.XLOOKUP(tbl_EcommerceSales[[#This Row],[Product_ID]], Product_Master!A:A, Product_Master!F:F)</f>
        <v>1050</v>
      </c>
      <c r="Y4927" s="11">
        <f>tbl_EcommerceSales[[#This Row],[Net_Revenue]]-tbl_EcommerceSales[[#This Row],[Total_Cost]]</f>
        <v>849.05</v>
      </c>
      <c r="Z4927" s="9">
        <f>IFERROR(#REF!/tbl_EcommerceSales[[#This Row],[Total_Cost]], 0)</f>
        <v>0</v>
      </c>
      <c r="AA4927" t="str">
        <f>TEXT(tbl_EcommerceSales[[#This Row],[Order_Date]],"mmm")</f>
        <v>Jun</v>
      </c>
      <c r="AB4927">
        <f>YEAR(tbl_EcommerceSales[[#This Row],[Order_Date]])</f>
        <v>2026</v>
      </c>
      <c r="AC4927" t="str">
        <f>IF(tbl_EcommerceSales[[#This Row],[Age]]&lt;18,"Under 18",IF(tbl_EcommerceSales[[#This Row],[Age]]&lt;=25,"18-25",IF(tbl_EcommerceSales[[#This Row],[Age]]&lt;=35,"26-35",IF(tbl_EcommerceSales[[#This Row],[Age]]&lt;=45,"36-45",IF(tbl_EcommerceSales[[#This Row],[Age]]&lt;=55,"46-55","56+")))))</f>
        <v>26-35</v>
      </c>
    </row>
    <row r="4928" spans="1:29" x14ac:dyDescent="0.35">
      <c r="A4928" t="s">
        <v>7102</v>
      </c>
      <c r="B4928" s="7">
        <v>46194</v>
      </c>
      <c r="C4928" t="s">
        <v>1046</v>
      </c>
      <c r="D4928" t="s">
        <v>159</v>
      </c>
      <c r="E4928" t="s">
        <v>25</v>
      </c>
      <c r="F4928">
        <v>23</v>
      </c>
      <c r="G4928" t="s">
        <v>145</v>
      </c>
      <c r="H4928" t="s">
        <v>39</v>
      </c>
      <c r="I4928" t="s">
        <v>349</v>
      </c>
      <c r="J4928" t="s">
        <v>350</v>
      </c>
      <c r="K4928" t="s">
        <v>82</v>
      </c>
      <c r="L4928" t="s">
        <v>238</v>
      </c>
      <c r="M4928">
        <v>2</v>
      </c>
      <c r="N4928" s="2">
        <v>1599</v>
      </c>
      <c r="O4928" s="3">
        <v>0.2</v>
      </c>
      <c r="P4928" s="2">
        <v>1840</v>
      </c>
      <c r="Q4928" t="s">
        <v>32</v>
      </c>
      <c r="R4928" t="s">
        <v>33</v>
      </c>
      <c r="S4928" t="s">
        <v>57</v>
      </c>
      <c r="T4928" s="4">
        <v>5</v>
      </c>
      <c r="U4928" s="11">
        <f t="shared" si="76"/>
        <v>3198</v>
      </c>
      <c r="V4928" s="11">
        <f>tbl_EcommerceSales[[#This Row],[Gross_Sales]]*tbl_EcommerceSales[[#This Row],[Discount]]</f>
        <v>639.6</v>
      </c>
      <c r="W4928" s="11">
        <f>tbl_EcommerceSales[[#This Row],[Gross_Sales]]-tbl_EcommerceSales[[#This Row],[Discount_Amount]]</f>
        <v>2558.4</v>
      </c>
      <c r="X4928" s="11">
        <f>tbl_EcommerceSales[[#This Row],[Quantity]] * _xlfn.XLOOKUP(tbl_EcommerceSales[[#This Row],[Product_ID]], Product_Master!A:A, Product_Master!F:F)</f>
        <v>1840</v>
      </c>
      <c r="Y4928" s="11">
        <f>tbl_EcommerceSales[[#This Row],[Net_Revenue]]-tbl_EcommerceSales[[#This Row],[Total_Cost]]</f>
        <v>718.40000000000009</v>
      </c>
      <c r="Z4928" s="9">
        <f>IFERROR(#REF!/tbl_EcommerceSales[[#This Row],[Total_Cost]], 0)</f>
        <v>0</v>
      </c>
      <c r="AA4928" t="str">
        <f>TEXT(tbl_EcommerceSales[[#This Row],[Order_Date]],"mmm")</f>
        <v>Jun</v>
      </c>
      <c r="AB4928">
        <f>YEAR(tbl_EcommerceSales[[#This Row],[Order_Date]])</f>
        <v>2026</v>
      </c>
      <c r="AC4928" t="str">
        <f>IF(tbl_EcommerceSales[[#This Row],[Age]]&lt;18,"Under 18",IF(tbl_EcommerceSales[[#This Row],[Age]]&lt;=25,"18-25",IF(tbl_EcommerceSales[[#This Row],[Age]]&lt;=35,"26-35",IF(tbl_EcommerceSales[[#This Row],[Age]]&lt;=45,"36-45",IF(tbl_EcommerceSales[[#This Row],[Age]]&lt;=55,"46-55","56+")))))</f>
        <v>18-25</v>
      </c>
    </row>
    <row r="4929" spans="1:29" x14ac:dyDescent="0.35">
      <c r="A4929" t="s">
        <v>7103</v>
      </c>
      <c r="B4929" s="7">
        <v>46194</v>
      </c>
      <c r="C4929" t="s">
        <v>5141</v>
      </c>
      <c r="D4929" t="s">
        <v>312</v>
      </c>
      <c r="E4929" t="s">
        <v>25</v>
      </c>
      <c r="F4929">
        <v>35</v>
      </c>
      <c r="G4929" t="s">
        <v>171</v>
      </c>
      <c r="H4929" t="s">
        <v>39</v>
      </c>
      <c r="I4929" t="s">
        <v>80</v>
      </c>
      <c r="J4929" t="s">
        <v>81</v>
      </c>
      <c r="K4929" t="s">
        <v>82</v>
      </c>
      <c r="L4929" t="s">
        <v>83</v>
      </c>
      <c r="M4929">
        <v>1</v>
      </c>
      <c r="N4929" s="2">
        <v>2499</v>
      </c>
      <c r="O4929" s="3">
        <v>0.1</v>
      </c>
      <c r="P4929" s="2">
        <v>1550</v>
      </c>
      <c r="Q4929" t="s">
        <v>32</v>
      </c>
      <c r="R4929" t="s">
        <v>33</v>
      </c>
      <c r="S4929" t="s">
        <v>34</v>
      </c>
      <c r="T4929" s="4">
        <v>4</v>
      </c>
      <c r="U4929" s="11">
        <f t="shared" si="76"/>
        <v>2499</v>
      </c>
      <c r="V4929" s="11">
        <f>tbl_EcommerceSales[[#This Row],[Gross_Sales]]*tbl_EcommerceSales[[#This Row],[Discount]]</f>
        <v>249.9</v>
      </c>
      <c r="W4929" s="11">
        <f>tbl_EcommerceSales[[#This Row],[Gross_Sales]]-tbl_EcommerceSales[[#This Row],[Discount_Amount]]</f>
        <v>2249.1</v>
      </c>
      <c r="X4929" s="11">
        <f>tbl_EcommerceSales[[#This Row],[Quantity]] * _xlfn.XLOOKUP(tbl_EcommerceSales[[#This Row],[Product_ID]], Product_Master!A:A, Product_Master!F:F)</f>
        <v>1550</v>
      </c>
      <c r="Y4929" s="11">
        <f>tbl_EcommerceSales[[#This Row],[Net_Revenue]]-tbl_EcommerceSales[[#This Row],[Total_Cost]]</f>
        <v>699.09999999999991</v>
      </c>
      <c r="Z4929" s="9">
        <f>IFERROR(#REF!/tbl_EcommerceSales[[#This Row],[Total_Cost]], 0)</f>
        <v>0</v>
      </c>
      <c r="AA4929" t="str">
        <f>TEXT(tbl_EcommerceSales[[#This Row],[Order_Date]],"mmm")</f>
        <v>Jun</v>
      </c>
      <c r="AB4929">
        <f>YEAR(tbl_EcommerceSales[[#This Row],[Order_Date]])</f>
        <v>2026</v>
      </c>
      <c r="AC4929" t="str">
        <f>IF(tbl_EcommerceSales[[#This Row],[Age]]&lt;18,"Under 18",IF(tbl_EcommerceSales[[#This Row],[Age]]&lt;=25,"18-25",IF(tbl_EcommerceSales[[#This Row],[Age]]&lt;=35,"26-35",IF(tbl_EcommerceSales[[#This Row],[Age]]&lt;=45,"36-45",IF(tbl_EcommerceSales[[#This Row],[Age]]&lt;=55,"46-55","56+")))))</f>
        <v>26-35</v>
      </c>
    </row>
    <row r="4930" spans="1:29" x14ac:dyDescent="0.35">
      <c r="A4930" t="s">
        <v>7104</v>
      </c>
      <c r="B4930" s="7">
        <v>46194</v>
      </c>
      <c r="C4930" t="s">
        <v>4129</v>
      </c>
      <c r="D4930" t="s">
        <v>151</v>
      </c>
      <c r="E4930" t="s">
        <v>48</v>
      </c>
      <c r="F4930">
        <v>42</v>
      </c>
      <c r="G4930" t="s">
        <v>186</v>
      </c>
      <c r="H4930" t="s">
        <v>72</v>
      </c>
      <c r="I4930" t="s">
        <v>290</v>
      </c>
      <c r="J4930" t="s">
        <v>291</v>
      </c>
      <c r="K4930" t="s">
        <v>30</v>
      </c>
      <c r="L4930" t="s">
        <v>31</v>
      </c>
      <c r="M4930">
        <v>3</v>
      </c>
      <c r="N4930" s="2">
        <v>3499</v>
      </c>
      <c r="O4930" s="3">
        <v>0</v>
      </c>
      <c r="P4930" s="2">
        <v>6750</v>
      </c>
      <c r="Q4930" t="s">
        <v>44</v>
      </c>
      <c r="R4930" t="s">
        <v>33</v>
      </c>
      <c r="S4930" t="s">
        <v>57</v>
      </c>
      <c r="T4930" s="4">
        <v>4</v>
      </c>
      <c r="U4930" s="11">
        <f t="shared" ref="U4930:U4993" si="77">M4930*N4930</f>
        <v>10497</v>
      </c>
      <c r="V4930" s="11">
        <f>tbl_EcommerceSales[[#This Row],[Gross_Sales]]*tbl_EcommerceSales[[#This Row],[Discount]]</f>
        <v>0</v>
      </c>
      <c r="W4930" s="11">
        <f>tbl_EcommerceSales[[#This Row],[Gross_Sales]]-tbl_EcommerceSales[[#This Row],[Discount_Amount]]</f>
        <v>10497</v>
      </c>
      <c r="X4930" s="11">
        <f>tbl_EcommerceSales[[#This Row],[Quantity]] * _xlfn.XLOOKUP(tbl_EcommerceSales[[#This Row],[Product_ID]], Product_Master!A:A, Product_Master!F:F)</f>
        <v>6750</v>
      </c>
      <c r="Y4930" s="11">
        <f>tbl_EcommerceSales[[#This Row],[Net_Revenue]]-tbl_EcommerceSales[[#This Row],[Total_Cost]]</f>
        <v>3747</v>
      </c>
      <c r="Z4930" s="9">
        <f>IFERROR(#REF!/tbl_EcommerceSales[[#This Row],[Total_Cost]], 0)</f>
        <v>0</v>
      </c>
      <c r="AA4930" t="str">
        <f>TEXT(tbl_EcommerceSales[[#This Row],[Order_Date]],"mmm")</f>
        <v>Jun</v>
      </c>
      <c r="AB4930">
        <f>YEAR(tbl_EcommerceSales[[#This Row],[Order_Date]])</f>
        <v>2026</v>
      </c>
      <c r="AC4930" t="str">
        <f>IF(tbl_EcommerceSales[[#This Row],[Age]]&lt;18,"Under 18",IF(tbl_EcommerceSales[[#This Row],[Age]]&lt;=25,"18-25",IF(tbl_EcommerceSales[[#This Row],[Age]]&lt;=35,"26-35",IF(tbl_EcommerceSales[[#This Row],[Age]]&lt;=45,"36-45",IF(tbl_EcommerceSales[[#This Row],[Age]]&lt;=55,"46-55","56+")))))</f>
        <v>36-45</v>
      </c>
    </row>
    <row r="4931" spans="1:29" x14ac:dyDescent="0.35">
      <c r="A4931" t="s">
        <v>7105</v>
      </c>
      <c r="B4931" s="7">
        <v>46194</v>
      </c>
      <c r="C4931" t="s">
        <v>3884</v>
      </c>
      <c r="D4931" t="s">
        <v>312</v>
      </c>
      <c r="E4931" t="s">
        <v>25</v>
      </c>
      <c r="F4931">
        <v>42</v>
      </c>
      <c r="G4931" t="s">
        <v>52</v>
      </c>
      <c r="H4931" t="s">
        <v>27</v>
      </c>
      <c r="I4931" t="s">
        <v>349</v>
      </c>
      <c r="J4931" t="s">
        <v>350</v>
      </c>
      <c r="K4931" t="s">
        <v>82</v>
      </c>
      <c r="L4931" t="s">
        <v>238</v>
      </c>
      <c r="M4931">
        <v>1</v>
      </c>
      <c r="N4931" s="2">
        <v>1599</v>
      </c>
      <c r="O4931" s="3">
        <v>0.1</v>
      </c>
      <c r="P4931" s="2">
        <v>920</v>
      </c>
      <c r="Q4931" t="s">
        <v>76</v>
      </c>
      <c r="R4931" t="s">
        <v>33</v>
      </c>
      <c r="S4931" t="s">
        <v>57</v>
      </c>
      <c r="T4931" s="4">
        <v>5</v>
      </c>
      <c r="U4931" s="11">
        <f t="shared" si="77"/>
        <v>1599</v>
      </c>
      <c r="V4931" s="11">
        <f>tbl_EcommerceSales[[#This Row],[Gross_Sales]]*tbl_EcommerceSales[[#This Row],[Discount]]</f>
        <v>159.9</v>
      </c>
      <c r="W4931" s="11">
        <f>tbl_EcommerceSales[[#This Row],[Gross_Sales]]-tbl_EcommerceSales[[#This Row],[Discount_Amount]]</f>
        <v>1439.1</v>
      </c>
      <c r="X4931" s="11">
        <f>tbl_EcommerceSales[[#This Row],[Quantity]] * _xlfn.XLOOKUP(tbl_EcommerceSales[[#This Row],[Product_ID]], Product_Master!A:A, Product_Master!F:F)</f>
        <v>920</v>
      </c>
      <c r="Y4931" s="11">
        <f>tbl_EcommerceSales[[#This Row],[Net_Revenue]]-tbl_EcommerceSales[[#This Row],[Total_Cost]]</f>
        <v>519.09999999999991</v>
      </c>
      <c r="Z4931" s="9">
        <f>IFERROR(#REF!/tbl_EcommerceSales[[#This Row],[Total_Cost]], 0)</f>
        <v>0</v>
      </c>
      <c r="AA4931" t="str">
        <f>TEXT(tbl_EcommerceSales[[#This Row],[Order_Date]],"mmm")</f>
        <v>Jun</v>
      </c>
      <c r="AB4931">
        <f>YEAR(tbl_EcommerceSales[[#This Row],[Order_Date]])</f>
        <v>2026</v>
      </c>
      <c r="AC4931" t="str">
        <f>IF(tbl_EcommerceSales[[#This Row],[Age]]&lt;18,"Under 18",IF(tbl_EcommerceSales[[#This Row],[Age]]&lt;=25,"18-25",IF(tbl_EcommerceSales[[#This Row],[Age]]&lt;=35,"26-35",IF(tbl_EcommerceSales[[#This Row],[Age]]&lt;=45,"36-45",IF(tbl_EcommerceSales[[#This Row],[Age]]&lt;=55,"46-55","56+")))))</f>
        <v>36-45</v>
      </c>
    </row>
    <row r="4932" spans="1:29" x14ac:dyDescent="0.35">
      <c r="A4932" t="s">
        <v>7106</v>
      </c>
      <c r="B4932" s="7">
        <v>46195</v>
      </c>
      <c r="C4932" t="s">
        <v>940</v>
      </c>
      <c r="D4932" t="s">
        <v>170</v>
      </c>
      <c r="E4932" t="s">
        <v>48</v>
      </c>
      <c r="F4932">
        <v>27</v>
      </c>
      <c r="G4932" t="s">
        <v>122</v>
      </c>
      <c r="H4932" t="s">
        <v>72</v>
      </c>
      <c r="I4932" t="s">
        <v>165</v>
      </c>
      <c r="J4932" t="s">
        <v>166</v>
      </c>
      <c r="K4932" t="s">
        <v>42</v>
      </c>
      <c r="L4932" t="s">
        <v>167</v>
      </c>
      <c r="M4932">
        <v>2</v>
      </c>
      <c r="N4932" s="2">
        <v>1799</v>
      </c>
      <c r="O4932" s="3">
        <v>0.25</v>
      </c>
      <c r="P4932" s="2">
        <v>1800</v>
      </c>
      <c r="Q4932" t="s">
        <v>123</v>
      </c>
      <c r="R4932" t="s">
        <v>33</v>
      </c>
      <c r="S4932" t="s">
        <v>34</v>
      </c>
      <c r="T4932" s="4">
        <v>5</v>
      </c>
      <c r="U4932" s="11">
        <f t="shared" si="77"/>
        <v>3598</v>
      </c>
      <c r="V4932" s="11">
        <f>tbl_EcommerceSales[[#This Row],[Gross_Sales]]*tbl_EcommerceSales[[#This Row],[Discount]]</f>
        <v>899.5</v>
      </c>
      <c r="W4932" s="11">
        <f>tbl_EcommerceSales[[#This Row],[Gross_Sales]]-tbl_EcommerceSales[[#This Row],[Discount_Amount]]</f>
        <v>2698.5</v>
      </c>
      <c r="X4932" s="11">
        <f>tbl_EcommerceSales[[#This Row],[Quantity]] * _xlfn.XLOOKUP(tbl_EcommerceSales[[#This Row],[Product_ID]], Product_Master!A:A, Product_Master!F:F)</f>
        <v>1800</v>
      </c>
      <c r="Y4932" s="11">
        <f>tbl_EcommerceSales[[#This Row],[Net_Revenue]]-tbl_EcommerceSales[[#This Row],[Total_Cost]]</f>
        <v>898.5</v>
      </c>
      <c r="Z4932" s="9">
        <f>IFERROR(#REF!/tbl_EcommerceSales[[#This Row],[Total_Cost]], 0)</f>
        <v>0</v>
      </c>
      <c r="AA4932" t="str">
        <f>TEXT(tbl_EcommerceSales[[#This Row],[Order_Date]],"mmm")</f>
        <v>Jun</v>
      </c>
      <c r="AB4932">
        <f>YEAR(tbl_EcommerceSales[[#This Row],[Order_Date]])</f>
        <v>2026</v>
      </c>
      <c r="AC4932" t="str">
        <f>IF(tbl_EcommerceSales[[#This Row],[Age]]&lt;18,"Under 18",IF(tbl_EcommerceSales[[#This Row],[Age]]&lt;=25,"18-25",IF(tbl_EcommerceSales[[#This Row],[Age]]&lt;=35,"26-35",IF(tbl_EcommerceSales[[#This Row],[Age]]&lt;=45,"36-45",IF(tbl_EcommerceSales[[#This Row],[Age]]&lt;=55,"46-55","56+")))))</f>
        <v>26-35</v>
      </c>
    </row>
    <row r="4933" spans="1:29" x14ac:dyDescent="0.35">
      <c r="A4933" t="s">
        <v>7107</v>
      </c>
      <c r="B4933" s="7">
        <v>46195</v>
      </c>
      <c r="C4933" t="s">
        <v>3986</v>
      </c>
      <c r="D4933" t="s">
        <v>60</v>
      </c>
      <c r="E4933" t="s">
        <v>48</v>
      </c>
      <c r="F4933">
        <v>26</v>
      </c>
      <c r="G4933" t="s">
        <v>145</v>
      </c>
      <c r="H4933" t="s">
        <v>39</v>
      </c>
      <c r="I4933" t="s">
        <v>67</v>
      </c>
      <c r="J4933" t="s">
        <v>68</v>
      </c>
      <c r="K4933" t="s">
        <v>42</v>
      </c>
      <c r="L4933" t="s">
        <v>43</v>
      </c>
      <c r="M4933">
        <v>2</v>
      </c>
      <c r="N4933" s="2">
        <v>799</v>
      </c>
      <c r="O4933" s="3">
        <v>0.25</v>
      </c>
      <c r="P4933" s="2">
        <v>720</v>
      </c>
      <c r="Q4933" t="s">
        <v>32</v>
      </c>
      <c r="R4933" t="s">
        <v>33</v>
      </c>
      <c r="S4933" t="s">
        <v>34</v>
      </c>
      <c r="T4933" s="4">
        <v>5</v>
      </c>
      <c r="U4933" s="11">
        <f t="shared" si="77"/>
        <v>1598</v>
      </c>
      <c r="V4933" s="11">
        <f>tbl_EcommerceSales[[#This Row],[Gross_Sales]]*tbl_EcommerceSales[[#This Row],[Discount]]</f>
        <v>399.5</v>
      </c>
      <c r="W4933" s="11">
        <f>tbl_EcommerceSales[[#This Row],[Gross_Sales]]-tbl_EcommerceSales[[#This Row],[Discount_Amount]]</f>
        <v>1198.5</v>
      </c>
      <c r="X4933" s="11">
        <f>tbl_EcommerceSales[[#This Row],[Quantity]] * _xlfn.XLOOKUP(tbl_EcommerceSales[[#This Row],[Product_ID]], Product_Master!A:A, Product_Master!F:F)</f>
        <v>720</v>
      </c>
      <c r="Y4933" s="11">
        <f>tbl_EcommerceSales[[#This Row],[Net_Revenue]]-tbl_EcommerceSales[[#This Row],[Total_Cost]]</f>
        <v>478.5</v>
      </c>
      <c r="Z4933" s="9">
        <f>IFERROR(#REF!/tbl_EcommerceSales[[#This Row],[Total_Cost]], 0)</f>
        <v>0</v>
      </c>
      <c r="AA4933" t="str">
        <f>TEXT(tbl_EcommerceSales[[#This Row],[Order_Date]],"mmm")</f>
        <v>Jun</v>
      </c>
      <c r="AB4933">
        <f>YEAR(tbl_EcommerceSales[[#This Row],[Order_Date]])</f>
        <v>2026</v>
      </c>
      <c r="AC4933" t="str">
        <f>IF(tbl_EcommerceSales[[#This Row],[Age]]&lt;18,"Under 18",IF(tbl_EcommerceSales[[#This Row],[Age]]&lt;=25,"18-25",IF(tbl_EcommerceSales[[#This Row],[Age]]&lt;=35,"26-35",IF(tbl_EcommerceSales[[#This Row],[Age]]&lt;=45,"36-45",IF(tbl_EcommerceSales[[#This Row],[Age]]&lt;=55,"46-55","56+")))))</f>
        <v>26-35</v>
      </c>
    </row>
    <row r="4934" spans="1:29" x14ac:dyDescent="0.35">
      <c r="A4934" t="s">
        <v>7108</v>
      </c>
      <c r="B4934" s="7">
        <v>46195</v>
      </c>
      <c r="C4934" t="s">
        <v>2591</v>
      </c>
      <c r="D4934" t="s">
        <v>254</v>
      </c>
      <c r="E4934" t="s">
        <v>25</v>
      </c>
      <c r="F4934">
        <v>18</v>
      </c>
      <c r="G4934" t="s">
        <v>26</v>
      </c>
      <c r="H4934" t="s">
        <v>27</v>
      </c>
      <c r="I4934" t="s">
        <v>53</v>
      </c>
      <c r="J4934" t="s">
        <v>54</v>
      </c>
      <c r="K4934" t="s">
        <v>55</v>
      </c>
      <c r="L4934" t="s">
        <v>56</v>
      </c>
      <c r="M4934">
        <v>1</v>
      </c>
      <c r="N4934" s="2">
        <v>799</v>
      </c>
      <c r="O4934" s="3">
        <v>0.05</v>
      </c>
      <c r="P4934" s="2">
        <v>390</v>
      </c>
      <c r="Q4934" t="s">
        <v>32</v>
      </c>
      <c r="R4934" t="s">
        <v>33</v>
      </c>
      <c r="S4934" t="s">
        <v>57</v>
      </c>
      <c r="T4934" s="4">
        <v>4</v>
      </c>
      <c r="U4934" s="11">
        <f t="shared" si="77"/>
        <v>799</v>
      </c>
      <c r="V4934" s="11">
        <f>tbl_EcommerceSales[[#This Row],[Gross_Sales]]*tbl_EcommerceSales[[#This Row],[Discount]]</f>
        <v>39.950000000000003</v>
      </c>
      <c r="W4934" s="11">
        <f>tbl_EcommerceSales[[#This Row],[Gross_Sales]]-tbl_EcommerceSales[[#This Row],[Discount_Amount]]</f>
        <v>759.05</v>
      </c>
      <c r="X4934" s="11">
        <f>tbl_EcommerceSales[[#This Row],[Quantity]] * _xlfn.XLOOKUP(tbl_EcommerceSales[[#This Row],[Product_ID]], Product_Master!A:A, Product_Master!F:F)</f>
        <v>390</v>
      </c>
      <c r="Y4934" s="11">
        <f>tbl_EcommerceSales[[#This Row],[Net_Revenue]]-tbl_EcommerceSales[[#This Row],[Total_Cost]]</f>
        <v>369.04999999999995</v>
      </c>
      <c r="Z4934" s="9">
        <f>IFERROR(#REF!/tbl_EcommerceSales[[#This Row],[Total_Cost]], 0)</f>
        <v>0</v>
      </c>
      <c r="AA4934" t="str">
        <f>TEXT(tbl_EcommerceSales[[#This Row],[Order_Date]],"mmm")</f>
        <v>Jun</v>
      </c>
      <c r="AB4934">
        <f>YEAR(tbl_EcommerceSales[[#This Row],[Order_Date]])</f>
        <v>2026</v>
      </c>
      <c r="AC4934" t="str">
        <f>IF(tbl_EcommerceSales[[#This Row],[Age]]&lt;18,"Under 18",IF(tbl_EcommerceSales[[#This Row],[Age]]&lt;=25,"18-25",IF(tbl_EcommerceSales[[#This Row],[Age]]&lt;=35,"26-35",IF(tbl_EcommerceSales[[#This Row],[Age]]&lt;=45,"36-45",IF(tbl_EcommerceSales[[#This Row],[Age]]&lt;=55,"46-55","56+")))))</f>
        <v>18-25</v>
      </c>
    </row>
    <row r="4935" spans="1:29" x14ac:dyDescent="0.35">
      <c r="A4935" t="s">
        <v>7109</v>
      </c>
      <c r="B4935" s="7">
        <v>46195</v>
      </c>
      <c r="C4935" t="s">
        <v>4074</v>
      </c>
      <c r="D4935" t="s">
        <v>170</v>
      </c>
      <c r="E4935" t="s">
        <v>48</v>
      </c>
      <c r="F4935">
        <v>23</v>
      </c>
      <c r="G4935" t="s">
        <v>71</v>
      </c>
      <c r="H4935" t="s">
        <v>72</v>
      </c>
      <c r="I4935" t="s">
        <v>131</v>
      </c>
      <c r="J4935" t="s">
        <v>132</v>
      </c>
      <c r="K4935" t="s">
        <v>91</v>
      </c>
      <c r="L4935" t="s">
        <v>133</v>
      </c>
      <c r="M4935">
        <v>1</v>
      </c>
      <c r="N4935" s="2">
        <v>1299</v>
      </c>
      <c r="O4935" s="3">
        <v>0.1</v>
      </c>
      <c r="P4935" s="2">
        <v>610</v>
      </c>
      <c r="Q4935" t="s">
        <v>32</v>
      </c>
      <c r="R4935" t="s">
        <v>33</v>
      </c>
      <c r="S4935" t="s">
        <v>57</v>
      </c>
      <c r="T4935" s="4">
        <v>5</v>
      </c>
      <c r="U4935" s="11">
        <f t="shared" si="77"/>
        <v>1299</v>
      </c>
      <c r="V4935" s="11">
        <f>tbl_EcommerceSales[[#This Row],[Gross_Sales]]*tbl_EcommerceSales[[#This Row],[Discount]]</f>
        <v>129.9</v>
      </c>
      <c r="W4935" s="11">
        <f>tbl_EcommerceSales[[#This Row],[Gross_Sales]]-tbl_EcommerceSales[[#This Row],[Discount_Amount]]</f>
        <v>1169.0999999999999</v>
      </c>
      <c r="X4935" s="11">
        <f>tbl_EcommerceSales[[#This Row],[Quantity]] * _xlfn.XLOOKUP(tbl_EcommerceSales[[#This Row],[Product_ID]], Product_Master!A:A, Product_Master!F:F)</f>
        <v>610</v>
      </c>
      <c r="Y4935" s="11">
        <f>tbl_EcommerceSales[[#This Row],[Net_Revenue]]-tbl_EcommerceSales[[#This Row],[Total_Cost]]</f>
        <v>559.09999999999991</v>
      </c>
      <c r="Z4935" s="9">
        <f>IFERROR(#REF!/tbl_EcommerceSales[[#This Row],[Total_Cost]], 0)</f>
        <v>0</v>
      </c>
      <c r="AA4935" t="str">
        <f>TEXT(tbl_EcommerceSales[[#This Row],[Order_Date]],"mmm")</f>
        <v>Jun</v>
      </c>
      <c r="AB4935">
        <f>YEAR(tbl_EcommerceSales[[#This Row],[Order_Date]])</f>
        <v>2026</v>
      </c>
      <c r="AC4935" t="str">
        <f>IF(tbl_EcommerceSales[[#This Row],[Age]]&lt;18,"Under 18",IF(tbl_EcommerceSales[[#This Row],[Age]]&lt;=25,"18-25",IF(tbl_EcommerceSales[[#This Row],[Age]]&lt;=35,"26-35",IF(tbl_EcommerceSales[[#This Row],[Age]]&lt;=45,"36-45",IF(tbl_EcommerceSales[[#This Row],[Age]]&lt;=55,"46-55","56+")))))</f>
        <v>18-25</v>
      </c>
    </row>
    <row r="4936" spans="1:29" x14ac:dyDescent="0.35">
      <c r="A4936" t="s">
        <v>7110</v>
      </c>
      <c r="B4936" s="7">
        <v>46195</v>
      </c>
      <c r="C4936" t="s">
        <v>2197</v>
      </c>
      <c r="D4936" t="s">
        <v>305</v>
      </c>
      <c r="E4936" t="s">
        <v>25</v>
      </c>
      <c r="F4936">
        <v>34</v>
      </c>
      <c r="G4936" t="s">
        <v>136</v>
      </c>
      <c r="H4936" t="s">
        <v>88</v>
      </c>
      <c r="I4936" t="s">
        <v>67</v>
      </c>
      <c r="J4936" t="s">
        <v>68</v>
      </c>
      <c r="K4936" t="s">
        <v>42</v>
      </c>
      <c r="L4936" t="s">
        <v>43</v>
      </c>
      <c r="M4936">
        <v>3</v>
      </c>
      <c r="N4936" s="2">
        <v>799</v>
      </c>
      <c r="O4936" s="3">
        <v>0.1</v>
      </c>
      <c r="P4936" s="2">
        <v>1080</v>
      </c>
      <c r="Q4936" t="s">
        <v>123</v>
      </c>
      <c r="R4936" t="s">
        <v>33</v>
      </c>
      <c r="S4936" t="s">
        <v>34</v>
      </c>
      <c r="T4936" s="4">
        <v>5</v>
      </c>
      <c r="U4936" s="11">
        <f t="shared" si="77"/>
        <v>2397</v>
      </c>
      <c r="V4936" s="11">
        <f>tbl_EcommerceSales[[#This Row],[Gross_Sales]]*tbl_EcommerceSales[[#This Row],[Discount]]</f>
        <v>239.70000000000002</v>
      </c>
      <c r="W4936" s="11">
        <f>tbl_EcommerceSales[[#This Row],[Gross_Sales]]-tbl_EcommerceSales[[#This Row],[Discount_Amount]]</f>
        <v>2157.3000000000002</v>
      </c>
      <c r="X4936" s="11">
        <f>tbl_EcommerceSales[[#This Row],[Quantity]] * _xlfn.XLOOKUP(tbl_EcommerceSales[[#This Row],[Product_ID]], Product_Master!A:A, Product_Master!F:F)</f>
        <v>1080</v>
      </c>
      <c r="Y4936" s="11">
        <f>tbl_EcommerceSales[[#This Row],[Net_Revenue]]-tbl_EcommerceSales[[#This Row],[Total_Cost]]</f>
        <v>1077.3000000000002</v>
      </c>
      <c r="Z4936" s="9">
        <f>IFERROR(#REF!/tbl_EcommerceSales[[#This Row],[Total_Cost]], 0)</f>
        <v>0</v>
      </c>
      <c r="AA4936" t="str">
        <f>TEXT(tbl_EcommerceSales[[#This Row],[Order_Date]],"mmm")</f>
        <v>Jun</v>
      </c>
      <c r="AB4936">
        <f>YEAR(tbl_EcommerceSales[[#This Row],[Order_Date]])</f>
        <v>2026</v>
      </c>
      <c r="AC4936" t="str">
        <f>IF(tbl_EcommerceSales[[#This Row],[Age]]&lt;18,"Under 18",IF(tbl_EcommerceSales[[#This Row],[Age]]&lt;=25,"18-25",IF(tbl_EcommerceSales[[#This Row],[Age]]&lt;=35,"26-35",IF(tbl_EcommerceSales[[#This Row],[Age]]&lt;=45,"36-45",IF(tbl_EcommerceSales[[#This Row],[Age]]&lt;=55,"46-55","56+")))))</f>
        <v>26-35</v>
      </c>
    </row>
    <row r="4937" spans="1:29" x14ac:dyDescent="0.35">
      <c r="A4937" t="s">
        <v>7111</v>
      </c>
      <c r="B4937" s="7">
        <v>46195</v>
      </c>
      <c r="C4937" t="s">
        <v>381</v>
      </c>
      <c r="D4937" t="s">
        <v>139</v>
      </c>
      <c r="E4937" t="s">
        <v>48</v>
      </c>
      <c r="F4937">
        <v>35</v>
      </c>
      <c r="G4937" t="s">
        <v>122</v>
      </c>
      <c r="H4937" t="s">
        <v>72</v>
      </c>
      <c r="I4937" t="s">
        <v>67</v>
      </c>
      <c r="J4937" t="s">
        <v>68</v>
      </c>
      <c r="K4937" t="s">
        <v>42</v>
      </c>
      <c r="L4937" t="s">
        <v>43</v>
      </c>
      <c r="M4937">
        <v>5</v>
      </c>
      <c r="N4937" s="2">
        <v>799</v>
      </c>
      <c r="O4937" s="3">
        <v>0.1</v>
      </c>
      <c r="P4937" s="2">
        <v>1800</v>
      </c>
      <c r="Q4937" t="s">
        <v>156</v>
      </c>
      <c r="R4937" t="s">
        <v>33</v>
      </c>
      <c r="S4937" t="s">
        <v>34</v>
      </c>
      <c r="T4937" s="4">
        <v>5</v>
      </c>
      <c r="U4937" s="11">
        <f t="shared" si="77"/>
        <v>3995</v>
      </c>
      <c r="V4937" s="11">
        <f>tbl_EcommerceSales[[#This Row],[Gross_Sales]]*tbl_EcommerceSales[[#This Row],[Discount]]</f>
        <v>399.5</v>
      </c>
      <c r="W4937" s="11">
        <f>tbl_EcommerceSales[[#This Row],[Gross_Sales]]-tbl_EcommerceSales[[#This Row],[Discount_Amount]]</f>
        <v>3595.5</v>
      </c>
      <c r="X4937" s="11">
        <f>tbl_EcommerceSales[[#This Row],[Quantity]] * _xlfn.XLOOKUP(tbl_EcommerceSales[[#This Row],[Product_ID]], Product_Master!A:A, Product_Master!F:F)</f>
        <v>1800</v>
      </c>
      <c r="Y4937" s="11">
        <f>tbl_EcommerceSales[[#This Row],[Net_Revenue]]-tbl_EcommerceSales[[#This Row],[Total_Cost]]</f>
        <v>1795.5</v>
      </c>
      <c r="Z4937" s="9">
        <f>IFERROR(#REF!/tbl_EcommerceSales[[#This Row],[Total_Cost]], 0)</f>
        <v>0</v>
      </c>
      <c r="AA4937" t="str">
        <f>TEXT(tbl_EcommerceSales[[#This Row],[Order_Date]],"mmm")</f>
        <v>Jun</v>
      </c>
      <c r="AB4937">
        <f>YEAR(tbl_EcommerceSales[[#This Row],[Order_Date]])</f>
        <v>2026</v>
      </c>
      <c r="AC4937" t="str">
        <f>IF(tbl_EcommerceSales[[#This Row],[Age]]&lt;18,"Under 18",IF(tbl_EcommerceSales[[#This Row],[Age]]&lt;=25,"18-25",IF(tbl_EcommerceSales[[#This Row],[Age]]&lt;=35,"26-35",IF(tbl_EcommerceSales[[#This Row],[Age]]&lt;=45,"36-45",IF(tbl_EcommerceSales[[#This Row],[Age]]&lt;=55,"46-55","56+")))))</f>
        <v>26-35</v>
      </c>
    </row>
    <row r="4938" spans="1:29" x14ac:dyDescent="0.35">
      <c r="A4938" t="s">
        <v>7112</v>
      </c>
      <c r="B4938" s="7">
        <v>46195</v>
      </c>
      <c r="C4938" t="s">
        <v>1107</v>
      </c>
      <c r="D4938" t="s">
        <v>116</v>
      </c>
      <c r="E4938" t="s">
        <v>25</v>
      </c>
      <c r="F4938">
        <v>21</v>
      </c>
      <c r="G4938" t="s">
        <v>26</v>
      </c>
      <c r="H4938" t="s">
        <v>27</v>
      </c>
      <c r="I4938" t="s">
        <v>117</v>
      </c>
      <c r="J4938" t="s">
        <v>118</v>
      </c>
      <c r="K4938" t="s">
        <v>82</v>
      </c>
      <c r="L4938" t="s">
        <v>119</v>
      </c>
      <c r="M4938">
        <v>1</v>
      </c>
      <c r="N4938" s="2">
        <v>3299</v>
      </c>
      <c r="O4938" s="3">
        <v>0.05</v>
      </c>
      <c r="P4938" s="2">
        <v>2100</v>
      </c>
      <c r="Q4938" t="s">
        <v>76</v>
      </c>
      <c r="R4938" t="s">
        <v>33</v>
      </c>
      <c r="S4938" t="s">
        <v>34</v>
      </c>
      <c r="T4938" s="4">
        <v>5</v>
      </c>
      <c r="U4938" s="11">
        <f t="shared" si="77"/>
        <v>3299</v>
      </c>
      <c r="V4938" s="11">
        <f>tbl_EcommerceSales[[#This Row],[Gross_Sales]]*tbl_EcommerceSales[[#This Row],[Discount]]</f>
        <v>164.95000000000002</v>
      </c>
      <c r="W4938" s="11">
        <f>tbl_EcommerceSales[[#This Row],[Gross_Sales]]-tbl_EcommerceSales[[#This Row],[Discount_Amount]]</f>
        <v>3134.05</v>
      </c>
      <c r="X4938" s="11">
        <f>tbl_EcommerceSales[[#This Row],[Quantity]] * _xlfn.XLOOKUP(tbl_EcommerceSales[[#This Row],[Product_ID]], Product_Master!A:A, Product_Master!F:F)</f>
        <v>2100</v>
      </c>
      <c r="Y4938" s="11">
        <f>tbl_EcommerceSales[[#This Row],[Net_Revenue]]-tbl_EcommerceSales[[#This Row],[Total_Cost]]</f>
        <v>1034.0500000000002</v>
      </c>
      <c r="Z4938" s="9">
        <f>IFERROR(#REF!/tbl_EcommerceSales[[#This Row],[Total_Cost]], 0)</f>
        <v>0</v>
      </c>
      <c r="AA4938" t="str">
        <f>TEXT(tbl_EcommerceSales[[#This Row],[Order_Date]],"mmm")</f>
        <v>Jun</v>
      </c>
      <c r="AB4938">
        <f>YEAR(tbl_EcommerceSales[[#This Row],[Order_Date]])</f>
        <v>2026</v>
      </c>
      <c r="AC4938" t="str">
        <f>IF(tbl_EcommerceSales[[#This Row],[Age]]&lt;18,"Under 18",IF(tbl_EcommerceSales[[#This Row],[Age]]&lt;=25,"18-25",IF(tbl_EcommerceSales[[#This Row],[Age]]&lt;=35,"26-35",IF(tbl_EcommerceSales[[#This Row],[Age]]&lt;=45,"36-45",IF(tbl_EcommerceSales[[#This Row],[Age]]&lt;=55,"46-55","56+")))))</f>
        <v>18-25</v>
      </c>
    </row>
    <row r="4939" spans="1:29" x14ac:dyDescent="0.35">
      <c r="A4939" t="s">
        <v>7113</v>
      </c>
      <c r="B4939" s="7">
        <v>46195</v>
      </c>
      <c r="C4939" t="s">
        <v>2932</v>
      </c>
      <c r="D4939" t="s">
        <v>216</v>
      </c>
      <c r="E4939" t="s">
        <v>48</v>
      </c>
      <c r="F4939">
        <v>33</v>
      </c>
      <c r="G4939" t="s">
        <v>142</v>
      </c>
      <c r="H4939" t="s">
        <v>88</v>
      </c>
      <c r="I4939" t="s">
        <v>517</v>
      </c>
      <c r="J4939" t="s">
        <v>518</v>
      </c>
      <c r="K4939" t="s">
        <v>30</v>
      </c>
      <c r="L4939" t="s">
        <v>278</v>
      </c>
      <c r="M4939">
        <v>1</v>
      </c>
      <c r="N4939" s="2">
        <v>1299</v>
      </c>
      <c r="O4939" s="3">
        <v>0.05</v>
      </c>
      <c r="P4939" s="2">
        <v>690</v>
      </c>
      <c r="Q4939" t="s">
        <v>32</v>
      </c>
      <c r="R4939" t="s">
        <v>33</v>
      </c>
      <c r="S4939" t="s">
        <v>57</v>
      </c>
      <c r="T4939" s="4">
        <v>4</v>
      </c>
      <c r="U4939" s="11">
        <f t="shared" si="77"/>
        <v>1299</v>
      </c>
      <c r="V4939" s="11">
        <f>tbl_EcommerceSales[[#This Row],[Gross_Sales]]*tbl_EcommerceSales[[#This Row],[Discount]]</f>
        <v>64.95</v>
      </c>
      <c r="W4939" s="11">
        <f>tbl_EcommerceSales[[#This Row],[Gross_Sales]]-tbl_EcommerceSales[[#This Row],[Discount_Amount]]</f>
        <v>1234.05</v>
      </c>
      <c r="X4939" s="11">
        <f>tbl_EcommerceSales[[#This Row],[Quantity]] * _xlfn.XLOOKUP(tbl_EcommerceSales[[#This Row],[Product_ID]], Product_Master!A:A, Product_Master!F:F)</f>
        <v>690</v>
      </c>
      <c r="Y4939" s="11">
        <f>tbl_EcommerceSales[[#This Row],[Net_Revenue]]-tbl_EcommerceSales[[#This Row],[Total_Cost]]</f>
        <v>544.04999999999995</v>
      </c>
      <c r="Z4939" s="9">
        <f>IFERROR(#REF!/tbl_EcommerceSales[[#This Row],[Total_Cost]], 0)</f>
        <v>0</v>
      </c>
      <c r="AA4939" t="str">
        <f>TEXT(tbl_EcommerceSales[[#This Row],[Order_Date]],"mmm")</f>
        <v>Jun</v>
      </c>
      <c r="AB4939">
        <f>YEAR(tbl_EcommerceSales[[#This Row],[Order_Date]])</f>
        <v>2026</v>
      </c>
      <c r="AC4939" t="str">
        <f>IF(tbl_EcommerceSales[[#This Row],[Age]]&lt;18,"Under 18",IF(tbl_EcommerceSales[[#This Row],[Age]]&lt;=25,"18-25",IF(tbl_EcommerceSales[[#This Row],[Age]]&lt;=35,"26-35",IF(tbl_EcommerceSales[[#This Row],[Age]]&lt;=45,"36-45",IF(tbl_EcommerceSales[[#This Row],[Age]]&lt;=55,"46-55","56+")))))</f>
        <v>26-35</v>
      </c>
    </row>
    <row r="4940" spans="1:29" x14ac:dyDescent="0.35">
      <c r="A4940" t="s">
        <v>7114</v>
      </c>
      <c r="B4940" s="7">
        <v>46196</v>
      </c>
      <c r="C4940" t="s">
        <v>2684</v>
      </c>
      <c r="D4940" t="s">
        <v>130</v>
      </c>
      <c r="E4940" t="s">
        <v>25</v>
      </c>
      <c r="F4940">
        <v>22</v>
      </c>
      <c r="G4940" t="s">
        <v>52</v>
      </c>
      <c r="H4940" t="s">
        <v>27</v>
      </c>
      <c r="I4940" t="s">
        <v>80</v>
      </c>
      <c r="J4940" t="s">
        <v>81</v>
      </c>
      <c r="K4940" t="s">
        <v>82</v>
      </c>
      <c r="L4940" t="s">
        <v>83</v>
      </c>
      <c r="M4940">
        <v>1</v>
      </c>
      <c r="N4940" s="2">
        <v>2499</v>
      </c>
      <c r="O4940" s="3">
        <v>0.05</v>
      </c>
      <c r="P4940" s="2">
        <v>1550</v>
      </c>
      <c r="Q4940" t="s">
        <v>76</v>
      </c>
      <c r="R4940" t="s">
        <v>33</v>
      </c>
      <c r="S4940" t="s">
        <v>57</v>
      </c>
      <c r="T4940" s="4">
        <v>4</v>
      </c>
      <c r="U4940" s="11">
        <f t="shared" si="77"/>
        <v>2499</v>
      </c>
      <c r="V4940" s="11">
        <f>tbl_EcommerceSales[[#This Row],[Gross_Sales]]*tbl_EcommerceSales[[#This Row],[Discount]]</f>
        <v>124.95</v>
      </c>
      <c r="W4940" s="11">
        <f>tbl_EcommerceSales[[#This Row],[Gross_Sales]]-tbl_EcommerceSales[[#This Row],[Discount_Amount]]</f>
        <v>2374.0500000000002</v>
      </c>
      <c r="X4940" s="11">
        <f>tbl_EcommerceSales[[#This Row],[Quantity]] * _xlfn.XLOOKUP(tbl_EcommerceSales[[#This Row],[Product_ID]], Product_Master!A:A, Product_Master!F:F)</f>
        <v>1550</v>
      </c>
      <c r="Y4940" s="11">
        <f>tbl_EcommerceSales[[#This Row],[Net_Revenue]]-tbl_EcommerceSales[[#This Row],[Total_Cost]]</f>
        <v>824.05000000000018</v>
      </c>
      <c r="Z4940" s="9">
        <f>IFERROR(#REF!/tbl_EcommerceSales[[#This Row],[Total_Cost]], 0)</f>
        <v>0</v>
      </c>
      <c r="AA4940" t="str">
        <f>TEXT(tbl_EcommerceSales[[#This Row],[Order_Date]],"mmm")</f>
        <v>Jun</v>
      </c>
      <c r="AB4940">
        <f>YEAR(tbl_EcommerceSales[[#This Row],[Order_Date]])</f>
        <v>2026</v>
      </c>
      <c r="AC4940" t="str">
        <f>IF(tbl_EcommerceSales[[#This Row],[Age]]&lt;18,"Under 18",IF(tbl_EcommerceSales[[#This Row],[Age]]&lt;=25,"18-25",IF(tbl_EcommerceSales[[#This Row],[Age]]&lt;=35,"26-35",IF(tbl_EcommerceSales[[#This Row],[Age]]&lt;=45,"36-45",IF(tbl_EcommerceSales[[#This Row],[Age]]&lt;=55,"46-55","56+")))))</f>
        <v>18-25</v>
      </c>
    </row>
    <row r="4941" spans="1:29" x14ac:dyDescent="0.35">
      <c r="A4941" t="s">
        <v>7115</v>
      </c>
      <c r="B4941" s="7">
        <v>46196</v>
      </c>
      <c r="C4941" t="s">
        <v>1888</v>
      </c>
      <c r="D4941" t="s">
        <v>205</v>
      </c>
      <c r="E4941" t="s">
        <v>25</v>
      </c>
      <c r="F4941">
        <v>29</v>
      </c>
      <c r="G4941" t="s">
        <v>52</v>
      </c>
      <c r="H4941" t="s">
        <v>27</v>
      </c>
      <c r="I4941" t="s">
        <v>200</v>
      </c>
      <c r="J4941" t="s">
        <v>201</v>
      </c>
      <c r="K4941" t="s">
        <v>91</v>
      </c>
      <c r="L4941" t="s">
        <v>202</v>
      </c>
      <c r="M4941">
        <v>1</v>
      </c>
      <c r="N4941" s="2">
        <v>899</v>
      </c>
      <c r="O4941" s="3">
        <v>0.2</v>
      </c>
      <c r="P4941" s="2">
        <v>420</v>
      </c>
      <c r="Q4941" t="s">
        <v>32</v>
      </c>
      <c r="R4941" t="s">
        <v>33</v>
      </c>
      <c r="S4941" t="s">
        <v>34</v>
      </c>
      <c r="T4941" s="4">
        <v>4</v>
      </c>
      <c r="U4941" s="11">
        <f t="shared" si="77"/>
        <v>899</v>
      </c>
      <c r="V4941" s="11">
        <f>tbl_EcommerceSales[[#This Row],[Gross_Sales]]*tbl_EcommerceSales[[#This Row],[Discount]]</f>
        <v>179.8</v>
      </c>
      <c r="W4941" s="11">
        <f>tbl_EcommerceSales[[#This Row],[Gross_Sales]]-tbl_EcommerceSales[[#This Row],[Discount_Amount]]</f>
        <v>719.2</v>
      </c>
      <c r="X4941" s="11">
        <f>tbl_EcommerceSales[[#This Row],[Quantity]] * _xlfn.XLOOKUP(tbl_EcommerceSales[[#This Row],[Product_ID]], Product_Master!A:A, Product_Master!F:F)</f>
        <v>420</v>
      </c>
      <c r="Y4941" s="11">
        <f>tbl_EcommerceSales[[#This Row],[Net_Revenue]]-tbl_EcommerceSales[[#This Row],[Total_Cost]]</f>
        <v>299.20000000000005</v>
      </c>
      <c r="Z4941" s="9">
        <f>IFERROR(#REF!/tbl_EcommerceSales[[#This Row],[Total_Cost]], 0)</f>
        <v>0</v>
      </c>
      <c r="AA4941" t="str">
        <f>TEXT(tbl_EcommerceSales[[#This Row],[Order_Date]],"mmm")</f>
        <v>Jun</v>
      </c>
      <c r="AB4941">
        <f>YEAR(tbl_EcommerceSales[[#This Row],[Order_Date]])</f>
        <v>2026</v>
      </c>
      <c r="AC4941" t="str">
        <f>IF(tbl_EcommerceSales[[#This Row],[Age]]&lt;18,"Under 18",IF(tbl_EcommerceSales[[#This Row],[Age]]&lt;=25,"18-25",IF(tbl_EcommerceSales[[#This Row],[Age]]&lt;=35,"26-35",IF(tbl_EcommerceSales[[#This Row],[Age]]&lt;=45,"36-45",IF(tbl_EcommerceSales[[#This Row],[Age]]&lt;=55,"46-55","56+")))))</f>
        <v>26-35</v>
      </c>
    </row>
    <row r="4942" spans="1:29" x14ac:dyDescent="0.35">
      <c r="A4942" t="s">
        <v>7116</v>
      </c>
      <c r="B4942" s="7">
        <v>46196</v>
      </c>
      <c r="C4942" t="s">
        <v>7117</v>
      </c>
      <c r="D4942" t="s">
        <v>189</v>
      </c>
      <c r="E4942" t="s">
        <v>25</v>
      </c>
      <c r="F4942">
        <v>39</v>
      </c>
      <c r="G4942" t="s">
        <v>38</v>
      </c>
      <c r="H4942" t="s">
        <v>39</v>
      </c>
      <c r="I4942" t="s">
        <v>62</v>
      </c>
      <c r="J4942" t="s">
        <v>63</v>
      </c>
      <c r="K4942" t="s">
        <v>42</v>
      </c>
      <c r="L4942" t="s">
        <v>43</v>
      </c>
      <c r="M4942">
        <v>1</v>
      </c>
      <c r="N4942" s="2">
        <v>499</v>
      </c>
      <c r="O4942" s="3">
        <v>0.25</v>
      </c>
      <c r="P4942" s="2">
        <v>220</v>
      </c>
      <c r="Q4942" t="s">
        <v>32</v>
      </c>
      <c r="R4942" t="s">
        <v>33</v>
      </c>
      <c r="S4942" t="s">
        <v>57</v>
      </c>
      <c r="T4942" s="4">
        <v>4</v>
      </c>
      <c r="U4942" s="11">
        <f t="shared" si="77"/>
        <v>499</v>
      </c>
      <c r="V4942" s="11">
        <f>tbl_EcommerceSales[[#This Row],[Gross_Sales]]*tbl_EcommerceSales[[#This Row],[Discount]]</f>
        <v>124.75</v>
      </c>
      <c r="W4942" s="11">
        <f>tbl_EcommerceSales[[#This Row],[Gross_Sales]]-tbl_EcommerceSales[[#This Row],[Discount_Amount]]</f>
        <v>374.25</v>
      </c>
      <c r="X4942" s="11">
        <f>tbl_EcommerceSales[[#This Row],[Quantity]] * _xlfn.XLOOKUP(tbl_EcommerceSales[[#This Row],[Product_ID]], Product_Master!A:A, Product_Master!F:F)</f>
        <v>220</v>
      </c>
      <c r="Y4942" s="11">
        <f>tbl_EcommerceSales[[#This Row],[Net_Revenue]]-tbl_EcommerceSales[[#This Row],[Total_Cost]]</f>
        <v>154.25</v>
      </c>
      <c r="Z4942" s="9">
        <f>IFERROR(#REF!/tbl_EcommerceSales[[#This Row],[Total_Cost]], 0)</f>
        <v>0</v>
      </c>
      <c r="AA4942" t="str">
        <f>TEXT(tbl_EcommerceSales[[#This Row],[Order_Date]],"mmm")</f>
        <v>Jun</v>
      </c>
      <c r="AB4942">
        <f>YEAR(tbl_EcommerceSales[[#This Row],[Order_Date]])</f>
        <v>2026</v>
      </c>
      <c r="AC4942" t="str">
        <f>IF(tbl_EcommerceSales[[#This Row],[Age]]&lt;18,"Under 18",IF(tbl_EcommerceSales[[#This Row],[Age]]&lt;=25,"18-25",IF(tbl_EcommerceSales[[#This Row],[Age]]&lt;=35,"26-35",IF(tbl_EcommerceSales[[#This Row],[Age]]&lt;=45,"36-45",IF(tbl_EcommerceSales[[#This Row],[Age]]&lt;=55,"46-55","56+")))))</f>
        <v>36-45</v>
      </c>
    </row>
    <row r="4943" spans="1:29" x14ac:dyDescent="0.35">
      <c r="A4943" t="s">
        <v>7118</v>
      </c>
      <c r="B4943" s="7">
        <v>46196</v>
      </c>
      <c r="C4943" t="s">
        <v>4048</v>
      </c>
      <c r="D4943" t="s">
        <v>130</v>
      </c>
      <c r="E4943" t="s">
        <v>48</v>
      </c>
      <c r="F4943">
        <v>32</v>
      </c>
      <c r="G4943" t="s">
        <v>107</v>
      </c>
      <c r="H4943" t="s">
        <v>39</v>
      </c>
      <c r="I4943" t="s">
        <v>338</v>
      </c>
      <c r="J4943" t="s">
        <v>339</v>
      </c>
      <c r="K4943" t="s">
        <v>55</v>
      </c>
      <c r="L4943" t="s">
        <v>56</v>
      </c>
      <c r="M4943">
        <v>1</v>
      </c>
      <c r="N4943" s="2">
        <v>1499</v>
      </c>
      <c r="O4943" s="3">
        <v>0.1</v>
      </c>
      <c r="P4943" s="2">
        <v>780</v>
      </c>
      <c r="Q4943" t="s">
        <v>76</v>
      </c>
      <c r="R4943" t="s">
        <v>33</v>
      </c>
      <c r="S4943" t="s">
        <v>34</v>
      </c>
      <c r="T4943" s="4">
        <v>4</v>
      </c>
      <c r="U4943" s="11">
        <f t="shared" si="77"/>
        <v>1499</v>
      </c>
      <c r="V4943" s="11">
        <f>tbl_EcommerceSales[[#This Row],[Gross_Sales]]*tbl_EcommerceSales[[#This Row],[Discount]]</f>
        <v>149.9</v>
      </c>
      <c r="W4943" s="11">
        <f>tbl_EcommerceSales[[#This Row],[Gross_Sales]]-tbl_EcommerceSales[[#This Row],[Discount_Amount]]</f>
        <v>1349.1</v>
      </c>
      <c r="X4943" s="11">
        <f>tbl_EcommerceSales[[#This Row],[Quantity]] * _xlfn.XLOOKUP(tbl_EcommerceSales[[#This Row],[Product_ID]], Product_Master!A:A, Product_Master!F:F)</f>
        <v>780</v>
      </c>
      <c r="Y4943" s="11">
        <f>tbl_EcommerceSales[[#This Row],[Net_Revenue]]-tbl_EcommerceSales[[#This Row],[Total_Cost]]</f>
        <v>569.09999999999991</v>
      </c>
      <c r="Z4943" s="9">
        <f>IFERROR(#REF!/tbl_EcommerceSales[[#This Row],[Total_Cost]], 0)</f>
        <v>0</v>
      </c>
      <c r="AA4943" t="str">
        <f>TEXT(tbl_EcommerceSales[[#This Row],[Order_Date]],"mmm")</f>
        <v>Jun</v>
      </c>
      <c r="AB4943">
        <f>YEAR(tbl_EcommerceSales[[#This Row],[Order_Date]])</f>
        <v>2026</v>
      </c>
      <c r="AC4943" t="str">
        <f>IF(tbl_EcommerceSales[[#This Row],[Age]]&lt;18,"Under 18",IF(tbl_EcommerceSales[[#This Row],[Age]]&lt;=25,"18-25",IF(tbl_EcommerceSales[[#This Row],[Age]]&lt;=35,"26-35",IF(tbl_EcommerceSales[[#This Row],[Age]]&lt;=45,"36-45",IF(tbl_EcommerceSales[[#This Row],[Age]]&lt;=55,"46-55","56+")))))</f>
        <v>26-35</v>
      </c>
    </row>
    <row r="4944" spans="1:29" x14ac:dyDescent="0.35">
      <c r="A4944" t="s">
        <v>7119</v>
      </c>
      <c r="B4944" s="7">
        <v>46197</v>
      </c>
      <c r="C4944" t="s">
        <v>7120</v>
      </c>
      <c r="D4944" t="s">
        <v>148</v>
      </c>
      <c r="E4944" t="s">
        <v>25</v>
      </c>
      <c r="F4944">
        <v>29</v>
      </c>
      <c r="G4944" t="s">
        <v>246</v>
      </c>
      <c r="H4944" t="s">
        <v>27</v>
      </c>
      <c r="I4944" t="s">
        <v>73</v>
      </c>
      <c r="J4944" t="s">
        <v>74</v>
      </c>
      <c r="K4944" t="s">
        <v>55</v>
      </c>
      <c r="L4944" t="s">
        <v>75</v>
      </c>
      <c r="M4944">
        <v>2</v>
      </c>
      <c r="N4944" s="2">
        <v>2899</v>
      </c>
      <c r="O4944" s="3">
        <v>0.05</v>
      </c>
      <c r="P4944" s="2">
        <v>3400</v>
      </c>
      <c r="Q4944" t="s">
        <v>123</v>
      </c>
      <c r="R4944" t="s">
        <v>33</v>
      </c>
      <c r="S4944" t="s">
        <v>57</v>
      </c>
      <c r="T4944" s="4">
        <v>4</v>
      </c>
      <c r="U4944" s="11">
        <f t="shared" si="77"/>
        <v>5798</v>
      </c>
      <c r="V4944" s="11">
        <f>tbl_EcommerceSales[[#This Row],[Gross_Sales]]*tbl_EcommerceSales[[#This Row],[Discount]]</f>
        <v>289.90000000000003</v>
      </c>
      <c r="W4944" s="11">
        <f>tbl_EcommerceSales[[#This Row],[Gross_Sales]]-tbl_EcommerceSales[[#This Row],[Discount_Amount]]</f>
        <v>5508.1</v>
      </c>
      <c r="X4944" s="11">
        <f>tbl_EcommerceSales[[#This Row],[Quantity]] * _xlfn.XLOOKUP(tbl_EcommerceSales[[#This Row],[Product_ID]], Product_Master!A:A, Product_Master!F:F)</f>
        <v>3400</v>
      </c>
      <c r="Y4944" s="11">
        <f>tbl_EcommerceSales[[#This Row],[Net_Revenue]]-tbl_EcommerceSales[[#This Row],[Total_Cost]]</f>
        <v>2108.1000000000004</v>
      </c>
      <c r="Z4944" s="9">
        <f>IFERROR(#REF!/tbl_EcommerceSales[[#This Row],[Total_Cost]], 0)</f>
        <v>0</v>
      </c>
      <c r="AA4944" t="str">
        <f>TEXT(tbl_EcommerceSales[[#This Row],[Order_Date]],"mmm")</f>
        <v>Jun</v>
      </c>
      <c r="AB4944">
        <f>YEAR(tbl_EcommerceSales[[#This Row],[Order_Date]])</f>
        <v>2026</v>
      </c>
      <c r="AC4944" t="str">
        <f>IF(tbl_EcommerceSales[[#This Row],[Age]]&lt;18,"Under 18",IF(tbl_EcommerceSales[[#This Row],[Age]]&lt;=25,"18-25",IF(tbl_EcommerceSales[[#This Row],[Age]]&lt;=35,"26-35",IF(tbl_EcommerceSales[[#This Row],[Age]]&lt;=45,"36-45",IF(tbl_EcommerceSales[[#This Row],[Age]]&lt;=55,"46-55","56+")))))</f>
        <v>26-35</v>
      </c>
    </row>
    <row r="4945" spans="1:29" x14ac:dyDescent="0.35">
      <c r="A4945" t="s">
        <v>7121</v>
      </c>
      <c r="B4945" s="7">
        <v>46197</v>
      </c>
      <c r="C4945" t="s">
        <v>4691</v>
      </c>
      <c r="D4945" t="s">
        <v>66</v>
      </c>
      <c r="E4945" t="s">
        <v>25</v>
      </c>
      <c r="F4945">
        <v>28</v>
      </c>
      <c r="G4945" t="s">
        <v>38</v>
      </c>
      <c r="H4945" t="s">
        <v>39</v>
      </c>
      <c r="I4945" t="s">
        <v>290</v>
      </c>
      <c r="J4945" t="s">
        <v>291</v>
      </c>
      <c r="K4945" t="s">
        <v>30</v>
      </c>
      <c r="L4945" t="s">
        <v>31</v>
      </c>
      <c r="M4945">
        <v>1</v>
      </c>
      <c r="N4945" s="2">
        <v>3499</v>
      </c>
      <c r="O4945" s="3">
        <v>0</v>
      </c>
      <c r="P4945" s="2">
        <v>2250</v>
      </c>
      <c r="Q4945" t="s">
        <v>32</v>
      </c>
      <c r="R4945" t="s">
        <v>33</v>
      </c>
      <c r="S4945" t="s">
        <v>57</v>
      </c>
      <c r="T4945" s="4">
        <v>2</v>
      </c>
      <c r="U4945" s="11">
        <f t="shared" si="77"/>
        <v>3499</v>
      </c>
      <c r="V4945" s="11">
        <f>tbl_EcommerceSales[[#This Row],[Gross_Sales]]*tbl_EcommerceSales[[#This Row],[Discount]]</f>
        <v>0</v>
      </c>
      <c r="W4945" s="11">
        <f>tbl_EcommerceSales[[#This Row],[Gross_Sales]]-tbl_EcommerceSales[[#This Row],[Discount_Amount]]</f>
        <v>3499</v>
      </c>
      <c r="X4945" s="11">
        <f>tbl_EcommerceSales[[#This Row],[Quantity]] * _xlfn.XLOOKUP(tbl_EcommerceSales[[#This Row],[Product_ID]], Product_Master!A:A, Product_Master!F:F)</f>
        <v>2250</v>
      </c>
      <c r="Y4945" s="11">
        <f>tbl_EcommerceSales[[#This Row],[Net_Revenue]]-tbl_EcommerceSales[[#This Row],[Total_Cost]]</f>
        <v>1249</v>
      </c>
      <c r="Z4945" s="9">
        <f>IFERROR(#REF!/tbl_EcommerceSales[[#This Row],[Total_Cost]], 0)</f>
        <v>0</v>
      </c>
      <c r="AA4945" t="str">
        <f>TEXT(tbl_EcommerceSales[[#This Row],[Order_Date]],"mmm")</f>
        <v>Jun</v>
      </c>
      <c r="AB4945">
        <f>YEAR(tbl_EcommerceSales[[#This Row],[Order_Date]])</f>
        <v>2026</v>
      </c>
      <c r="AC4945" t="str">
        <f>IF(tbl_EcommerceSales[[#This Row],[Age]]&lt;18,"Under 18",IF(tbl_EcommerceSales[[#This Row],[Age]]&lt;=25,"18-25",IF(tbl_EcommerceSales[[#This Row],[Age]]&lt;=35,"26-35",IF(tbl_EcommerceSales[[#This Row],[Age]]&lt;=45,"36-45",IF(tbl_EcommerceSales[[#This Row],[Age]]&lt;=55,"46-55","56+")))))</f>
        <v>26-35</v>
      </c>
    </row>
    <row r="4946" spans="1:29" x14ac:dyDescent="0.35">
      <c r="A4946" t="s">
        <v>7122</v>
      </c>
      <c r="B4946" s="7">
        <v>46197</v>
      </c>
      <c r="C4946" t="s">
        <v>2485</v>
      </c>
      <c r="D4946" t="s">
        <v>227</v>
      </c>
      <c r="E4946" t="s">
        <v>48</v>
      </c>
      <c r="F4946">
        <v>33</v>
      </c>
      <c r="G4946" t="s">
        <v>152</v>
      </c>
      <c r="H4946" t="s">
        <v>72</v>
      </c>
      <c r="I4946" t="s">
        <v>126</v>
      </c>
      <c r="J4946" t="s">
        <v>127</v>
      </c>
      <c r="K4946" t="s">
        <v>82</v>
      </c>
      <c r="L4946" t="s">
        <v>83</v>
      </c>
      <c r="M4946">
        <v>3</v>
      </c>
      <c r="N4946" s="2">
        <v>1899</v>
      </c>
      <c r="O4946" s="3">
        <v>0.3</v>
      </c>
      <c r="P4946" s="2">
        <v>3360</v>
      </c>
      <c r="Q4946" t="s">
        <v>123</v>
      </c>
      <c r="R4946" t="s">
        <v>33</v>
      </c>
      <c r="S4946" t="s">
        <v>34</v>
      </c>
      <c r="T4946" s="4">
        <v>3</v>
      </c>
      <c r="U4946" s="11">
        <f t="shared" si="77"/>
        <v>5697</v>
      </c>
      <c r="V4946" s="11">
        <f>tbl_EcommerceSales[[#This Row],[Gross_Sales]]*tbl_EcommerceSales[[#This Row],[Discount]]</f>
        <v>1709.1</v>
      </c>
      <c r="W4946" s="11">
        <f>tbl_EcommerceSales[[#This Row],[Gross_Sales]]-tbl_EcommerceSales[[#This Row],[Discount_Amount]]</f>
        <v>3987.9</v>
      </c>
      <c r="X4946" s="11">
        <f>tbl_EcommerceSales[[#This Row],[Quantity]] * _xlfn.XLOOKUP(tbl_EcommerceSales[[#This Row],[Product_ID]], Product_Master!A:A, Product_Master!F:F)</f>
        <v>3360</v>
      </c>
      <c r="Y4946" s="11">
        <f>tbl_EcommerceSales[[#This Row],[Net_Revenue]]-tbl_EcommerceSales[[#This Row],[Total_Cost]]</f>
        <v>627.90000000000009</v>
      </c>
      <c r="Z4946" s="9">
        <f>IFERROR(#REF!/tbl_EcommerceSales[[#This Row],[Total_Cost]], 0)</f>
        <v>0</v>
      </c>
      <c r="AA4946" t="str">
        <f>TEXT(tbl_EcommerceSales[[#This Row],[Order_Date]],"mmm")</f>
        <v>Jun</v>
      </c>
      <c r="AB4946">
        <f>YEAR(tbl_EcommerceSales[[#This Row],[Order_Date]])</f>
        <v>2026</v>
      </c>
      <c r="AC4946" t="str">
        <f>IF(tbl_EcommerceSales[[#This Row],[Age]]&lt;18,"Under 18",IF(tbl_EcommerceSales[[#This Row],[Age]]&lt;=25,"18-25",IF(tbl_EcommerceSales[[#This Row],[Age]]&lt;=35,"26-35",IF(tbl_EcommerceSales[[#This Row],[Age]]&lt;=45,"36-45",IF(tbl_EcommerceSales[[#This Row],[Age]]&lt;=55,"46-55","56+")))))</f>
        <v>26-35</v>
      </c>
    </row>
    <row r="4947" spans="1:29" x14ac:dyDescent="0.35">
      <c r="A4947" t="s">
        <v>7123</v>
      </c>
      <c r="B4947" s="7">
        <v>46197</v>
      </c>
      <c r="C4947" t="s">
        <v>4694</v>
      </c>
      <c r="D4947" t="s">
        <v>37</v>
      </c>
      <c r="E4947" t="s">
        <v>25</v>
      </c>
      <c r="F4947">
        <v>35</v>
      </c>
      <c r="G4947" t="s">
        <v>96</v>
      </c>
      <c r="H4947" t="s">
        <v>39</v>
      </c>
      <c r="I4947" t="s">
        <v>40</v>
      </c>
      <c r="J4947" t="s">
        <v>41</v>
      </c>
      <c r="K4947" t="s">
        <v>42</v>
      </c>
      <c r="L4947" t="s">
        <v>43</v>
      </c>
      <c r="M4947">
        <v>1</v>
      </c>
      <c r="N4947" s="2">
        <v>699</v>
      </c>
      <c r="O4947" s="3">
        <v>0.2</v>
      </c>
      <c r="P4947" s="2">
        <v>310</v>
      </c>
      <c r="Q4947" t="s">
        <v>32</v>
      </c>
      <c r="R4947" t="s">
        <v>33</v>
      </c>
      <c r="S4947" t="s">
        <v>34</v>
      </c>
      <c r="T4947" s="4">
        <v>5</v>
      </c>
      <c r="U4947" s="11">
        <f t="shared" si="77"/>
        <v>699</v>
      </c>
      <c r="V4947" s="11">
        <f>tbl_EcommerceSales[[#This Row],[Gross_Sales]]*tbl_EcommerceSales[[#This Row],[Discount]]</f>
        <v>139.80000000000001</v>
      </c>
      <c r="W4947" s="11">
        <f>tbl_EcommerceSales[[#This Row],[Gross_Sales]]-tbl_EcommerceSales[[#This Row],[Discount_Amount]]</f>
        <v>559.20000000000005</v>
      </c>
      <c r="X4947" s="11">
        <f>tbl_EcommerceSales[[#This Row],[Quantity]] * _xlfn.XLOOKUP(tbl_EcommerceSales[[#This Row],[Product_ID]], Product_Master!A:A, Product_Master!F:F)</f>
        <v>310</v>
      </c>
      <c r="Y4947" s="11">
        <f>tbl_EcommerceSales[[#This Row],[Net_Revenue]]-tbl_EcommerceSales[[#This Row],[Total_Cost]]</f>
        <v>249.20000000000005</v>
      </c>
      <c r="Z4947" s="9">
        <f>IFERROR(#REF!/tbl_EcommerceSales[[#This Row],[Total_Cost]], 0)</f>
        <v>0</v>
      </c>
      <c r="AA4947" t="str">
        <f>TEXT(tbl_EcommerceSales[[#This Row],[Order_Date]],"mmm")</f>
        <v>Jun</v>
      </c>
      <c r="AB4947">
        <f>YEAR(tbl_EcommerceSales[[#This Row],[Order_Date]])</f>
        <v>2026</v>
      </c>
      <c r="AC4947" t="str">
        <f>IF(tbl_EcommerceSales[[#This Row],[Age]]&lt;18,"Under 18",IF(tbl_EcommerceSales[[#This Row],[Age]]&lt;=25,"18-25",IF(tbl_EcommerceSales[[#This Row],[Age]]&lt;=35,"26-35",IF(tbl_EcommerceSales[[#This Row],[Age]]&lt;=45,"36-45",IF(tbl_EcommerceSales[[#This Row],[Age]]&lt;=55,"46-55","56+")))))</f>
        <v>26-35</v>
      </c>
    </row>
    <row r="4948" spans="1:29" x14ac:dyDescent="0.35">
      <c r="A4948" t="s">
        <v>7124</v>
      </c>
      <c r="B4948" s="7">
        <v>46197</v>
      </c>
      <c r="C4948" t="s">
        <v>1576</v>
      </c>
      <c r="D4948" t="s">
        <v>251</v>
      </c>
      <c r="E4948" t="s">
        <v>25</v>
      </c>
      <c r="F4948">
        <v>50</v>
      </c>
      <c r="G4948" t="s">
        <v>171</v>
      </c>
      <c r="H4948" t="s">
        <v>39</v>
      </c>
      <c r="I4948" t="s">
        <v>290</v>
      </c>
      <c r="J4948" t="s">
        <v>291</v>
      </c>
      <c r="K4948" t="s">
        <v>30</v>
      </c>
      <c r="L4948" t="s">
        <v>31</v>
      </c>
      <c r="M4948">
        <v>2</v>
      </c>
      <c r="N4948" s="2">
        <v>3499</v>
      </c>
      <c r="O4948" s="3">
        <v>0.2</v>
      </c>
      <c r="P4948" s="2">
        <v>4500</v>
      </c>
      <c r="Q4948" t="s">
        <v>156</v>
      </c>
      <c r="R4948" t="s">
        <v>33</v>
      </c>
      <c r="S4948" t="s">
        <v>57</v>
      </c>
      <c r="T4948" s="4">
        <v>1</v>
      </c>
      <c r="U4948" s="11">
        <f t="shared" si="77"/>
        <v>6998</v>
      </c>
      <c r="V4948" s="11">
        <f>tbl_EcommerceSales[[#This Row],[Gross_Sales]]*tbl_EcommerceSales[[#This Row],[Discount]]</f>
        <v>1399.6000000000001</v>
      </c>
      <c r="W4948" s="11">
        <f>tbl_EcommerceSales[[#This Row],[Gross_Sales]]-tbl_EcommerceSales[[#This Row],[Discount_Amount]]</f>
        <v>5598.4</v>
      </c>
      <c r="X4948" s="11">
        <f>tbl_EcommerceSales[[#This Row],[Quantity]] * _xlfn.XLOOKUP(tbl_EcommerceSales[[#This Row],[Product_ID]], Product_Master!A:A, Product_Master!F:F)</f>
        <v>4500</v>
      </c>
      <c r="Y4948" s="11">
        <f>tbl_EcommerceSales[[#This Row],[Net_Revenue]]-tbl_EcommerceSales[[#This Row],[Total_Cost]]</f>
        <v>1098.3999999999996</v>
      </c>
      <c r="Z4948" s="9">
        <f>IFERROR(#REF!/tbl_EcommerceSales[[#This Row],[Total_Cost]], 0)</f>
        <v>0</v>
      </c>
      <c r="AA4948" t="str">
        <f>TEXT(tbl_EcommerceSales[[#This Row],[Order_Date]],"mmm")</f>
        <v>Jun</v>
      </c>
      <c r="AB4948">
        <f>YEAR(tbl_EcommerceSales[[#This Row],[Order_Date]])</f>
        <v>2026</v>
      </c>
      <c r="AC4948" t="str">
        <f>IF(tbl_EcommerceSales[[#This Row],[Age]]&lt;18,"Under 18",IF(tbl_EcommerceSales[[#This Row],[Age]]&lt;=25,"18-25",IF(tbl_EcommerceSales[[#This Row],[Age]]&lt;=35,"26-35",IF(tbl_EcommerceSales[[#This Row],[Age]]&lt;=45,"36-45",IF(tbl_EcommerceSales[[#This Row],[Age]]&lt;=55,"46-55","56+")))))</f>
        <v>46-55</v>
      </c>
    </row>
    <row r="4949" spans="1:29" x14ac:dyDescent="0.35">
      <c r="A4949" t="s">
        <v>7125</v>
      </c>
      <c r="B4949" s="7">
        <v>46197</v>
      </c>
      <c r="C4949" t="s">
        <v>2907</v>
      </c>
      <c r="D4949" t="s">
        <v>86</v>
      </c>
      <c r="E4949" t="s">
        <v>48</v>
      </c>
      <c r="F4949">
        <v>50</v>
      </c>
      <c r="G4949" t="s">
        <v>61</v>
      </c>
      <c r="H4949" t="s">
        <v>27</v>
      </c>
      <c r="I4949" t="s">
        <v>40</v>
      </c>
      <c r="J4949" t="s">
        <v>41</v>
      </c>
      <c r="K4949" t="s">
        <v>42</v>
      </c>
      <c r="L4949" t="s">
        <v>43</v>
      </c>
      <c r="M4949">
        <v>2</v>
      </c>
      <c r="N4949" s="2">
        <v>699</v>
      </c>
      <c r="O4949" s="3">
        <v>0.15</v>
      </c>
      <c r="P4949" s="2">
        <v>620</v>
      </c>
      <c r="Q4949" t="s">
        <v>156</v>
      </c>
      <c r="R4949" t="s">
        <v>93</v>
      </c>
      <c r="S4949" t="s">
        <v>57</v>
      </c>
      <c r="T4949" s="4">
        <v>5</v>
      </c>
      <c r="U4949" s="11">
        <f t="shared" si="77"/>
        <v>1398</v>
      </c>
      <c r="V4949" s="11">
        <f>tbl_EcommerceSales[[#This Row],[Gross_Sales]]*tbl_EcommerceSales[[#This Row],[Discount]]</f>
        <v>209.7</v>
      </c>
      <c r="W4949" s="11">
        <f>tbl_EcommerceSales[[#This Row],[Gross_Sales]]-tbl_EcommerceSales[[#This Row],[Discount_Amount]]</f>
        <v>1188.3</v>
      </c>
      <c r="X4949" s="11">
        <f>tbl_EcommerceSales[[#This Row],[Quantity]] * _xlfn.XLOOKUP(tbl_EcommerceSales[[#This Row],[Product_ID]], Product_Master!A:A, Product_Master!F:F)</f>
        <v>620</v>
      </c>
      <c r="Y4949" s="11">
        <f>tbl_EcommerceSales[[#This Row],[Net_Revenue]]-tbl_EcommerceSales[[#This Row],[Total_Cost]]</f>
        <v>568.29999999999995</v>
      </c>
      <c r="Z4949" s="9">
        <f>IFERROR(#REF!/tbl_EcommerceSales[[#This Row],[Total_Cost]], 0)</f>
        <v>0</v>
      </c>
      <c r="AA4949" t="str">
        <f>TEXT(tbl_EcommerceSales[[#This Row],[Order_Date]],"mmm")</f>
        <v>Jun</v>
      </c>
      <c r="AB4949">
        <f>YEAR(tbl_EcommerceSales[[#This Row],[Order_Date]])</f>
        <v>2026</v>
      </c>
      <c r="AC4949" t="str">
        <f>IF(tbl_EcommerceSales[[#This Row],[Age]]&lt;18,"Under 18",IF(tbl_EcommerceSales[[#This Row],[Age]]&lt;=25,"18-25",IF(tbl_EcommerceSales[[#This Row],[Age]]&lt;=35,"26-35",IF(tbl_EcommerceSales[[#This Row],[Age]]&lt;=45,"36-45",IF(tbl_EcommerceSales[[#This Row],[Age]]&lt;=55,"46-55","56+")))))</f>
        <v>46-55</v>
      </c>
    </row>
    <row r="4950" spans="1:29" x14ac:dyDescent="0.35">
      <c r="A4950" t="s">
        <v>7126</v>
      </c>
      <c r="B4950" s="7">
        <v>46197</v>
      </c>
      <c r="C4950" t="s">
        <v>3386</v>
      </c>
      <c r="D4950" t="s">
        <v>47</v>
      </c>
      <c r="E4950" t="s">
        <v>25</v>
      </c>
      <c r="F4950">
        <v>40</v>
      </c>
      <c r="G4950" t="s">
        <v>96</v>
      </c>
      <c r="H4950" t="s">
        <v>39</v>
      </c>
      <c r="I4950" t="s">
        <v>53</v>
      </c>
      <c r="J4950" t="s">
        <v>54</v>
      </c>
      <c r="K4950" t="s">
        <v>55</v>
      </c>
      <c r="L4950" t="s">
        <v>56</v>
      </c>
      <c r="M4950">
        <v>2</v>
      </c>
      <c r="N4950" s="2">
        <v>799</v>
      </c>
      <c r="O4950" s="3">
        <v>0</v>
      </c>
      <c r="P4950" s="2">
        <v>780</v>
      </c>
      <c r="Q4950" t="s">
        <v>32</v>
      </c>
      <c r="R4950" t="s">
        <v>33</v>
      </c>
      <c r="S4950" t="s">
        <v>34</v>
      </c>
      <c r="T4950" s="4">
        <v>1</v>
      </c>
      <c r="U4950" s="11">
        <f t="shared" si="77"/>
        <v>1598</v>
      </c>
      <c r="V4950" s="11">
        <f>tbl_EcommerceSales[[#This Row],[Gross_Sales]]*tbl_EcommerceSales[[#This Row],[Discount]]</f>
        <v>0</v>
      </c>
      <c r="W4950" s="11">
        <f>tbl_EcommerceSales[[#This Row],[Gross_Sales]]-tbl_EcommerceSales[[#This Row],[Discount_Amount]]</f>
        <v>1598</v>
      </c>
      <c r="X4950" s="11">
        <f>tbl_EcommerceSales[[#This Row],[Quantity]] * _xlfn.XLOOKUP(tbl_EcommerceSales[[#This Row],[Product_ID]], Product_Master!A:A, Product_Master!F:F)</f>
        <v>780</v>
      </c>
      <c r="Y4950" s="11">
        <f>tbl_EcommerceSales[[#This Row],[Net_Revenue]]-tbl_EcommerceSales[[#This Row],[Total_Cost]]</f>
        <v>818</v>
      </c>
      <c r="Z4950" s="9">
        <f>IFERROR(#REF!/tbl_EcommerceSales[[#This Row],[Total_Cost]], 0)</f>
        <v>0</v>
      </c>
      <c r="AA4950" t="str">
        <f>TEXT(tbl_EcommerceSales[[#This Row],[Order_Date]],"mmm")</f>
        <v>Jun</v>
      </c>
      <c r="AB4950">
        <f>YEAR(tbl_EcommerceSales[[#This Row],[Order_Date]])</f>
        <v>2026</v>
      </c>
      <c r="AC4950" t="str">
        <f>IF(tbl_EcommerceSales[[#This Row],[Age]]&lt;18,"Under 18",IF(tbl_EcommerceSales[[#This Row],[Age]]&lt;=25,"18-25",IF(tbl_EcommerceSales[[#This Row],[Age]]&lt;=35,"26-35",IF(tbl_EcommerceSales[[#This Row],[Age]]&lt;=45,"36-45",IF(tbl_EcommerceSales[[#This Row],[Age]]&lt;=55,"46-55","56+")))))</f>
        <v>36-45</v>
      </c>
    </row>
    <row r="4951" spans="1:29" x14ac:dyDescent="0.35">
      <c r="A4951" t="s">
        <v>7127</v>
      </c>
      <c r="B4951" s="7">
        <v>46197</v>
      </c>
      <c r="C4951" t="s">
        <v>2390</v>
      </c>
      <c r="D4951" t="s">
        <v>170</v>
      </c>
      <c r="E4951" t="s">
        <v>25</v>
      </c>
      <c r="F4951">
        <v>33</v>
      </c>
      <c r="G4951" t="s">
        <v>107</v>
      </c>
      <c r="H4951" t="s">
        <v>39</v>
      </c>
      <c r="I4951" t="s">
        <v>62</v>
      </c>
      <c r="J4951" t="s">
        <v>63</v>
      </c>
      <c r="K4951" t="s">
        <v>42</v>
      </c>
      <c r="L4951" t="s">
        <v>43</v>
      </c>
      <c r="M4951">
        <v>1</v>
      </c>
      <c r="N4951" s="2">
        <v>499</v>
      </c>
      <c r="O4951" s="3">
        <v>0</v>
      </c>
      <c r="P4951" s="2">
        <v>220</v>
      </c>
      <c r="Q4951" t="s">
        <v>44</v>
      </c>
      <c r="R4951" t="s">
        <v>33</v>
      </c>
      <c r="S4951" t="s">
        <v>34</v>
      </c>
      <c r="T4951" s="4">
        <v>3</v>
      </c>
      <c r="U4951" s="11">
        <f t="shared" si="77"/>
        <v>499</v>
      </c>
      <c r="V4951" s="11">
        <f>tbl_EcommerceSales[[#This Row],[Gross_Sales]]*tbl_EcommerceSales[[#This Row],[Discount]]</f>
        <v>0</v>
      </c>
      <c r="W4951" s="11">
        <f>tbl_EcommerceSales[[#This Row],[Gross_Sales]]-tbl_EcommerceSales[[#This Row],[Discount_Amount]]</f>
        <v>499</v>
      </c>
      <c r="X4951" s="11">
        <f>tbl_EcommerceSales[[#This Row],[Quantity]] * _xlfn.XLOOKUP(tbl_EcommerceSales[[#This Row],[Product_ID]], Product_Master!A:A, Product_Master!F:F)</f>
        <v>220</v>
      </c>
      <c r="Y4951" s="11">
        <f>tbl_EcommerceSales[[#This Row],[Net_Revenue]]-tbl_EcommerceSales[[#This Row],[Total_Cost]]</f>
        <v>279</v>
      </c>
      <c r="Z4951" s="9">
        <f>IFERROR(#REF!/tbl_EcommerceSales[[#This Row],[Total_Cost]], 0)</f>
        <v>0</v>
      </c>
      <c r="AA4951" t="str">
        <f>TEXT(tbl_EcommerceSales[[#This Row],[Order_Date]],"mmm")</f>
        <v>Jun</v>
      </c>
      <c r="AB4951">
        <f>YEAR(tbl_EcommerceSales[[#This Row],[Order_Date]])</f>
        <v>2026</v>
      </c>
      <c r="AC4951" t="str">
        <f>IF(tbl_EcommerceSales[[#This Row],[Age]]&lt;18,"Under 18",IF(tbl_EcommerceSales[[#This Row],[Age]]&lt;=25,"18-25",IF(tbl_EcommerceSales[[#This Row],[Age]]&lt;=35,"26-35",IF(tbl_EcommerceSales[[#This Row],[Age]]&lt;=45,"36-45",IF(tbl_EcommerceSales[[#This Row],[Age]]&lt;=55,"46-55","56+")))))</f>
        <v>26-35</v>
      </c>
    </row>
    <row r="4952" spans="1:29" x14ac:dyDescent="0.35">
      <c r="A4952" t="s">
        <v>7128</v>
      </c>
      <c r="B4952" s="7">
        <v>46197</v>
      </c>
      <c r="C4952" t="s">
        <v>2853</v>
      </c>
      <c r="D4952" t="s">
        <v>79</v>
      </c>
      <c r="E4952" t="s">
        <v>48</v>
      </c>
      <c r="F4952">
        <v>40</v>
      </c>
      <c r="G4952" t="s">
        <v>270</v>
      </c>
      <c r="H4952" t="s">
        <v>72</v>
      </c>
      <c r="I4952" t="s">
        <v>67</v>
      </c>
      <c r="J4952" t="s">
        <v>68</v>
      </c>
      <c r="K4952" t="s">
        <v>42</v>
      </c>
      <c r="L4952" t="s">
        <v>43</v>
      </c>
      <c r="M4952">
        <v>1</v>
      </c>
      <c r="N4952" s="2">
        <v>799</v>
      </c>
      <c r="O4952" s="3">
        <v>0</v>
      </c>
      <c r="P4952" s="2">
        <v>360</v>
      </c>
      <c r="Q4952" t="s">
        <v>32</v>
      </c>
      <c r="R4952" t="s">
        <v>33</v>
      </c>
      <c r="S4952" t="s">
        <v>34</v>
      </c>
      <c r="T4952" s="4">
        <v>4</v>
      </c>
      <c r="U4952" s="11">
        <f t="shared" si="77"/>
        <v>799</v>
      </c>
      <c r="V4952" s="11">
        <f>tbl_EcommerceSales[[#This Row],[Gross_Sales]]*tbl_EcommerceSales[[#This Row],[Discount]]</f>
        <v>0</v>
      </c>
      <c r="W4952" s="11">
        <f>tbl_EcommerceSales[[#This Row],[Gross_Sales]]-tbl_EcommerceSales[[#This Row],[Discount_Amount]]</f>
        <v>799</v>
      </c>
      <c r="X4952" s="11">
        <f>tbl_EcommerceSales[[#This Row],[Quantity]] * _xlfn.XLOOKUP(tbl_EcommerceSales[[#This Row],[Product_ID]], Product_Master!A:A, Product_Master!F:F)</f>
        <v>360</v>
      </c>
      <c r="Y4952" s="11">
        <f>tbl_EcommerceSales[[#This Row],[Net_Revenue]]-tbl_EcommerceSales[[#This Row],[Total_Cost]]</f>
        <v>439</v>
      </c>
      <c r="Z4952" s="9">
        <f>IFERROR(#REF!/tbl_EcommerceSales[[#This Row],[Total_Cost]], 0)</f>
        <v>0</v>
      </c>
      <c r="AA4952" t="str">
        <f>TEXT(tbl_EcommerceSales[[#This Row],[Order_Date]],"mmm")</f>
        <v>Jun</v>
      </c>
      <c r="AB4952">
        <f>YEAR(tbl_EcommerceSales[[#This Row],[Order_Date]])</f>
        <v>2026</v>
      </c>
      <c r="AC4952" t="str">
        <f>IF(tbl_EcommerceSales[[#This Row],[Age]]&lt;18,"Under 18",IF(tbl_EcommerceSales[[#This Row],[Age]]&lt;=25,"18-25",IF(tbl_EcommerceSales[[#This Row],[Age]]&lt;=35,"26-35",IF(tbl_EcommerceSales[[#This Row],[Age]]&lt;=45,"36-45",IF(tbl_EcommerceSales[[#This Row],[Age]]&lt;=55,"46-55","56+")))))</f>
        <v>36-45</v>
      </c>
    </row>
    <row r="4953" spans="1:29" x14ac:dyDescent="0.35">
      <c r="A4953" t="s">
        <v>7129</v>
      </c>
      <c r="B4953" s="7">
        <v>46197</v>
      </c>
      <c r="C4953" t="s">
        <v>2641</v>
      </c>
      <c r="D4953" t="s">
        <v>269</v>
      </c>
      <c r="E4953" t="s">
        <v>48</v>
      </c>
      <c r="F4953">
        <v>33</v>
      </c>
      <c r="G4953" t="s">
        <v>174</v>
      </c>
      <c r="H4953" t="s">
        <v>39</v>
      </c>
      <c r="I4953" t="s">
        <v>111</v>
      </c>
      <c r="J4953" t="s">
        <v>112</v>
      </c>
      <c r="K4953" t="s">
        <v>55</v>
      </c>
      <c r="L4953" t="s">
        <v>113</v>
      </c>
      <c r="M4953">
        <v>2</v>
      </c>
      <c r="N4953" s="2">
        <v>1799</v>
      </c>
      <c r="O4953" s="3">
        <v>0.2</v>
      </c>
      <c r="P4953" s="2">
        <v>1900</v>
      </c>
      <c r="Q4953" t="s">
        <v>123</v>
      </c>
      <c r="R4953" t="s">
        <v>33</v>
      </c>
      <c r="S4953" t="s">
        <v>34</v>
      </c>
      <c r="T4953" s="4">
        <v>4</v>
      </c>
      <c r="U4953" s="11">
        <f t="shared" si="77"/>
        <v>3598</v>
      </c>
      <c r="V4953" s="11">
        <f>tbl_EcommerceSales[[#This Row],[Gross_Sales]]*tbl_EcommerceSales[[#This Row],[Discount]]</f>
        <v>719.6</v>
      </c>
      <c r="W4953" s="11">
        <f>tbl_EcommerceSales[[#This Row],[Gross_Sales]]-tbl_EcommerceSales[[#This Row],[Discount_Amount]]</f>
        <v>2878.4</v>
      </c>
      <c r="X4953" s="11">
        <f>tbl_EcommerceSales[[#This Row],[Quantity]] * _xlfn.XLOOKUP(tbl_EcommerceSales[[#This Row],[Product_ID]], Product_Master!A:A, Product_Master!F:F)</f>
        <v>1900</v>
      </c>
      <c r="Y4953" s="11">
        <f>tbl_EcommerceSales[[#This Row],[Net_Revenue]]-tbl_EcommerceSales[[#This Row],[Total_Cost]]</f>
        <v>978.40000000000009</v>
      </c>
      <c r="Z4953" s="9">
        <f>IFERROR(#REF!/tbl_EcommerceSales[[#This Row],[Total_Cost]], 0)</f>
        <v>0</v>
      </c>
      <c r="AA4953" t="str">
        <f>TEXT(tbl_EcommerceSales[[#This Row],[Order_Date]],"mmm")</f>
        <v>Jun</v>
      </c>
      <c r="AB4953">
        <f>YEAR(tbl_EcommerceSales[[#This Row],[Order_Date]])</f>
        <v>2026</v>
      </c>
      <c r="AC4953" t="str">
        <f>IF(tbl_EcommerceSales[[#This Row],[Age]]&lt;18,"Under 18",IF(tbl_EcommerceSales[[#This Row],[Age]]&lt;=25,"18-25",IF(tbl_EcommerceSales[[#This Row],[Age]]&lt;=35,"26-35",IF(tbl_EcommerceSales[[#This Row],[Age]]&lt;=45,"36-45",IF(tbl_EcommerceSales[[#This Row],[Age]]&lt;=55,"46-55","56+")))))</f>
        <v>26-35</v>
      </c>
    </row>
    <row r="4954" spans="1:29" x14ac:dyDescent="0.35">
      <c r="A4954" t="s">
        <v>7130</v>
      </c>
      <c r="B4954" s="7">
        <v>46197</v>
      </c>
      <c r="C4954" t="s">
        <v>1363</v>
      </c>
      <c r="D4954" t="s">
        <v>79</v>
      </c>
      <c r="E4954" t="s">
        <v>48</v>
      </c>
      <c r="F4954">
        <v>38</v>
      </c>
      <c r="G4954" t="s">
        <v>142</v>
      </c>
      <c r="H4954" t="s">
        <v>88</v>
      </c>
      <c r="I4954" t="s">
        <v>126</v>
      </c>
      <c r="J4954" t="s">
        <v>127</v>
      </c>
      <c r="K4954" t="s">
        <v>82</v>
      </c>
      <c r="L4954" t="s">
        <v>83</v>
      </c>
      <c r="M4954">
        <v>2</v>
      </c>
      <c r="N4954" s="2">
        <v>1899</v>
      </c>
      <c r="O4954" s="3">
        <v>0.1</v>
      </c>
      <c r="P4954" s="2">
        <v>2240</v>
      </c>
      <c r="Q4954" t="s">
        <v>156</v>
      </c>
      <c r="R4954" t="s">
        <v>33</v>
      </c>
      <c r="S4954" t="s">
        <v>34</v>
      </c>
      <c r="T4954" s="4">
        <v>5</v>
      </c>
      <c r="U4954" s="11">
        <f t="shared" si="77"/>
        <v>3798</v>
      </c>
      <c r="V4954" s="11">
        <f>tbl_EcommerceSales[[#This Row],[Gross_Sales]]*tbl_EcommerceSales[[#This Row],[Discount]]</f>
        <v>379.8</v>
      </c>
      <c r="W4954" s="11">
        <f>tbl_EcommerceSales[[#This Row],[Gross_Sales]]-tbl_EcommerceSales[[#This Row],[Discount_Amount]]</f>
        <v>3418.2</v>
      </c>
      <c r="X4954" s="11">
        <f>tbl_EcommerceSales[[#This Row],[Quantity]] * _xlfn.XLOOKUP(tbl_EcommerceSales[[#This Row],[Product_ID]], Product_Master!A:A, Product_Master!F:F)</f>
        <v>2240</v>
      </c>
      <c r="Y4954" s="11">
        <f>tbl_EcommerceSales[[#This Row],[Net_Revenue]]-tbl_EcommerceSales[[#This Row],[Total_Cost]]</f>
        <v>1178.1999999999998</v>
      </c>
      <c r="Z4954" s="9">
        <f>IFERROR(#REF!/tbl_EcommerceSales[[#This Row],[Total_Cost]], 0)</f>
        <v>0</v>
      </c>
      <c r="AA4954" t="str">
        <f>TEXT(tbl_EcommerceSales[[#This Row],[Order_Date]],"mmm")</f>
        <v>Jun</v>
      </c>
      <c r="AB4954">
        <f>YEAR(tbl_EcommerceSales[[#This Row],[Order_Date]])</f>
        <v>2026</v>
      </c>
      <c r="AC4954" t="str">
        <f>IF(tbl_EcommerceSales[[#This Row],[Age]]&lt;18,"Under 18",IF(tbl_EcommerceSales[[#This Row],[Age]]&lt;=25,"18-25",IF(tbl_EcommerceSales[[#This Row],[Age]]&lt;=35,"26-35",IF(tbl_EcommerceSales[[#This Row],[Age]]&lt;=45,"36-45",IF(tbl_EcommerceSales[[#This Row],[Age]]&lt;=55,"46-55","56+")))))</f>
        <v>36-45</v>
      </c>
    </row>
    <row r="4955" spans="1:29" x14ac:dyDescent="0.35">
      <c r="A4955" t="s">
        <v>7131</v>
      </c>
      <c r="B4955" s="7">
        <v>46197</v>
      </c>
      <c r="C4955" t="s">
        <v>7132</v>
      </c>
      <c r="D4955" t="s">
        <v>51</v>
      </c>
      <c r="E4955" t="s">
        <v>48</v>
      </c>
      <c r="F4955">
        <v>41</v>
      </c>
      <c r="G4955" t="s">
        <v>171</v>
      </c>
      <c r="H4955" t="s">
        <v>39</v>
      </c>
      <c r="I4955" t="s">
        <v>349</v>
      </c>
      <c r="J4955" t="s">
        <v>350</v>
      </c>
      <c r="K4955" t="s">
        <v>82</v>
      </c>
      <c r="L4955" t="s">
        <v>238</v>
      </c>
      <c r="M4955">
        <v>1</v>
      </c>
      <c r="N4955" s="2">
        <v>1599</v>
      </c>
      <c r="O4955" s="3">
        <v>0.1</v>
      </c>
      <c r="P4955" s="2">
        <v>920</v>
      </c>
      <c r="Q4955" t="s">
        <v>123</v>
      </c>
      <c r="R4955" t="s">
        <v>33</v>
      </c>
      <c r="S4955" t="s">
        <v>34</v>
      </c>
      <c r="T4955" s="4">
        <v>5</v>
      </c>
      <c r="U4955" s="11">
        <f t="shared" si="77"/>
        <v>1599</v>
      </c>
      <c r="V4955" s="11">
        <f>tbl_EcommerceSales[[#This Row],[Gross_Sales]]*tbl_EcommerceSales[[#This Row],[Discount]]</f>
        <v>159.9</v>
      </c>
      <c r="W4955" s="11">
        <f>tbl_EcommerceSales[[#This Row],[Gross_Sales]]-tbl_EcommerceSales[[#This Row],[Discount_Amount]]</f>
        <v>1439.1</v>
      </c>
      <c r="X4955" s="11">
        <f>tbl_EcommerceSales[[#This Row],[Quantity]] * _xlfn.XLOOKUP(tbl_EcommerceSales[[#This Row],[Product_ID]], Product_Master!A:A, Product_Master!F:F)</f>
        <v>920</v>
      </c>
      <c r="Y4955" s="11">
        <f>tbl_EcommerceSales[[#This Row],[Net_Revenue]]-tbl_EcommerceSales[[#This Row],[Total_Cost]]</f>
        <v>519.09999999999991</v>
      </c>
      <c r="Z4955" s="9">
        <f>IFERROR(#REF!/tbl_EcommerceSales[[#This Row],[Total_Cost]], 0)</f>
        <v>0</v>
      </c>
      <c r="AA4955" t="str">
        <f>TEXT(tbl_EcommerceSales[[#This Row],[Order_Date]],"mmm")</f>
        <v>Jun</v>
      </c>
      <c r="AB4955">
        <f>YEAR(tbl_EcommerceSales[[#This Row],[Order_Date]])</f>
        <v>2026</v>
      </c>
      <c r="AC4955" t="str">
        <f>IF(tbl_EcommerceSales[[#This Row],[Age]]&lt;18,"Under 18",IF(tbl_EcommerceSales[[#This Row],[Age]]&lt;=25,"18-25",IF(tbl_EcommerceSales[[#This Row],[Age]]&lt;=35,"26-35",IF(tbl_EcommerceSales[[#This Row],[Age]]&lt;=45,"36-45",IF(tbl_EcommerceSales[[#This Row],[Age]]&lt;=55,"46-55","56+")))))</f>
        <v>36-45</v>
      </c>
    </row>
    <row r="4956" spans="1:29" x14ac:dyDescent="0.35">
      <c r="A4956" t="s">
        <v>7133</v>
      </c>
      <c r="B4956" s="7">
        <v>46197</v>
      </c>
      <c r="C4956" t="s">
        <v>2620</v>
      </c>
      <c r="D4956" t="s">
        <v>86</v>
      </c>
      <c r="E4956" t="s">
        <v>25</v>
      </c>
      <c r="F4956">
        <v>37</v>
      </c>
      <c r="G4956" t="s">
        <v>142</v>
      </c>
      <c r="H4956" t="s">
        <v>88</v>
      </c>
      <c r="I4956" t="s">
        <v>80</v>
      </c>
      <c r="J4956" t="s">
        <v>81</v>
      </c>
      <c r="K4956" t="s">
        <v>82</v>
      </c>
      <c r="L4956" t="s">
        <v>83</v>
      </c>
      <c r="M4956">
        <v>1</v>
      </c>
      <c r="N4956" s="2">
        <v>2499</v>
      </c>
      <c r="O4956" s="3">
        <v>0.2</v>
      </c>
      <c r="P4956" s="2">
        <v>1550</v>
      </c>
      <c r="Q4956" t="s">
        <v>44</v>
      </c>
      <c r="R4956" t="s">
        <v>33</v>
      </c>
      <c r="S4956" t="s">
        <v>57</v>
      </c>
      <c r="T4956" s="4">
        <v>4</v>
      </c>
      <c r="U4956" s="11">
        <f t="shared" si="77"/>
        <v>2499</v>
      </c>
      <c r="V4956" s="11">
        <f>tbl_EcommerceSales[[#This Row],[Gross_Sales]]*tbl_EcommerceSales[[#This Row],[Discount]]</f>
        <v>499.8</v>
      </c>
      <c r="W4956" s="11">
        <f>tbl_EcommerceSales[[#This Row],[Gross_Sales]]-tbl_EcommerceSales[[#This Row],[Discount_Amount]]</f>
        <v>1999.2</v>
      </c>
      <c r="X4956" s="11">
        <f>tbl_EcommerceSales[[#This Row],[Quantity]] * _xlfn.XLOOKUP(tbl_EcommerceSales[[#This Row],[Product_ID]], Product_Master!A:A, Product_Master!F:F)</f>
        <v>1550</v>
      </c>
      <c r="Y4956" s="11">
        <f>tbl_EcommerceSales[[#This Row],[Net_Revenue]]-tbl_EcommerceSales[[#This Row],[Total_Cost]]</f>
        <v>449.20000000000005</v>
      </c>
      <c r="Z4956" s="9">
        <f>IFERROR(#REF!/tbl_EcommerceSales[[#This Row],[Total_Cost]], 0)</f>
        <v>0</v>
      </c>
      <c r="AA4956" t="str">
        <f>TEXT(tbl_EcommerceSales[[#This Row],[Order_Date]],"mmm")</f>
        <v>Jun</v>
      </c>
      <c r="AB4956">
        <f>YEAR(tbl_EcommerceSales[[#This Row],[Order_Date]])</f>
        <v>2026</v>
      </c>
      <c r="AC4956" t="str">
        <f>IF(tbl_EcommerceSales[[#This Row],[Age]]&lt;18,"Under 18",IF(tbl_EcommerceSales[[#This Row],[Age]]&lt;=25,"18-25",IF(tbl_EcommerceSales[[#This Row],[Age]]&lt;=35,"26-35",IF(tbl_EcommerceSales[[#This Row],[Age]]&lt;=45,"36-45",IF(tbl_EcommerceSales[[#This Row],[Age]]&lt;=55,"46-55","56+")))))</f>
        <v>36-45</v>
      </c>
    </row>
    <row r="4957" spans="1:29" x14ac:dyDescent="0.35">
      <c r="A4957" t="s">
        <v>7134</v>
      </c>
      <c r="B4957" s="7">
        <v>46197</v>
      </c>
      <c r="C4957" t="s">
        <v>418</v>
      </c>
      <c r="D4957" t="s">
        <v>24</v>
      </c>
      <c r="E4957" t="s">
        <v>25</v>
      </c>
      <c r="F4957">
        <v>21</v>
      </c>
      <c r="G4957" t="s">
        <v>211</v>
      </c>
      <c r="H4957" t="s">
        <v>72</v>
      </c>
      <c r="I4957" t="s">
        <v>67</v>
      </c>
      <c r="J4957" t="s">
        <v>68</v>
      </c>
      <c r="K4957" t="s">
        <v>42</v>
      </c>
      <c r="L4957" t="s">
        <v>43</v>
      </c>
      <c r="M4957">
        <v>1</v>
      </c>
      <c r="N4957" s="2">
        <v>799</v>
      </c>
      <c r="O4957" s="3">
        <v>0.2</v>
      </c>
      <c r="P4957" s="2">
        <v>360</v>
      </c>
      <c r="Q4957" t="s">
        <v>156</v>
      </c>
      <c r="R4957" t="s">
        <v>93</v>
      </c>
      <c r="S4957" t="s">
        <v>57</v>
      </c>
      <c r="T4957" s="4">
        <v>4</v>
      </c>
      <c r="U4957" s="11">
        <f t="shared" si="77"/>
        <v>799</v>
      </c>
      <c r="V4957" s="11">
        <f>tbl_EcommerceSales[[#This Row],[Gross_Sales]]*tbl_EcommerceSales[[#This Row],[Discount]]</f>
        <v>159.80000000000001</v>
      </c>
      <c r="W4957" s="11">
        <f>tbl_EcommerceSales[[#This Row],[Gross_Sales]]-tbl_EcommerceSales[[#This Row],[Discount_Amount]]</f>
        <v>639.20000000000005</v>
      </c>
      <c r="X4957" s="11">
        <f>tbl_EcommerceSales[[#This Row],[Quantity]] * _xlfn.XLOOKUP(tbl_EcommerceSales[[#This Row],[Product_ID]], Product_Master!A:A, Product_Master!F:F)</f>
        <v>360</v>
      </c>
      <c r="Y4957" s="11">
        <f>tbl_EcommerceSales[[#This Row],[Net_Revenue]]-tbl_EcommerceSales[[#This Row],[Total_Cost]]</f>
        <v>279.20000000000005</v>
      </c>
      <c r="Z4957" s="9">
        <f>IFERROR(#REF!/tbl_EcommerceSales[[#This Row],[Total_Cost]], 0)</f>
        <v>0</v>
      </c>
      <c r="AA4957" t="str">
        <f>TEXT(tbl_EcommerceSales[[#This Row],[Order_Date]],"mmm")</f>
        <v>Jun</v>
      </c>
      <c r="AB4957">
        <f>YEAR(tbl_EcommerceSales[[#This Row],[Order_Date]])</f>
        <v>2026</v>
      </c>
      <c r="AC4957" t="str">
        <f>IF(tbl_EcommerceSales[[#This Row],[Age]]&lt;18,"Under 18",IF(tbl_EcommerceSales[[#This Row],[Age]]&lt;=25,"18-25",IF(tbl_EcommerceSales[[#This Row],[Age]]&lt;=35,"26-35",IF(tbl_EcommerceSales[[#This Row],[Age]]&lt;=45,"36-45",IF(tbl_EcommerceSales[[#This Row],[Age]]&lt;=55,"46-55","56+")))))</f>
        <v>18-25</v>
      </c>
    </row>
    <row r="4958" spans="1:29" x14ac:dyDescent="0.35">
      <c r="A4958" t="s">
        <v>7135</v>
      </c>
      <c r="B4958" s="7">
        <v>46198</v>
      </c>
      <c r="C4958" t="s">
        <v>856</v>
      </c>
      <c r="D4958" t="s">
        <v>47</v>
      </c>
      <c r="E4958" t="s">
        <v>48</v>
      </c>
      <c r="F4958">
        <v>41</v>
      </c>
      <c r="G4958" t="s">
        <v>246</v>
      </c>
      <c r="H4958" t="s">
        <v>27</v>
      </c>
      <c r="I4958" t="s">
        <v>126</v>
      </c>
      <c r="J4958" t="s">
        <v>127</v>
      </c>
      <c r="K4958" t="s">
        <v>82</v>
      </c>
      <c r="L4958" t="s">
        <v>83</v>
      </c>
      <c r="M4958">
        <v>1</v>
      </c>
      <c r="N4958" s="2">
        <v>1899</v>
      </c>
      <c r="O4958" s="3">
        <v>0.25</v>
      </c>
      <c r="P4958" s="2">
        <v>1120</v>
      </c>
      <c r="Q4958" t="s">
        <v>44</v>
      </c>
      <c r="R4958" t="s">
        <v>33</v>
      </c>
      <c r="S4958" t="s">
        <v>34</v>
      </c>
      <c r="T4958" s="4">
        <v>5</v>
      </c>
      <c r="U4958" s="11">
        <f t="shared" si="77"/>
        <v>1899</v>
      </c>
      <c r="V4958" s="11">
        <f>tbl_EcommerceSales[[#This Row],[Gross_Sales]]*tbl_EcommerceSales[[#This Row],[Discount]]</f>
        <v>474.75</v>
      </c>
      <c r="W4958" s="11">
        <f>tbl_EcommerceSales[[#This Row],[Gross_Sales]]-tbl_EcommerceSales[[#This Row],[Discount_Amount]]</f>
        <v>1424.25</v>
      </c>
      <c r="X4958" s="11">
        <f>tbl_EcommerceSales[[#This Row],[Quantity]] * _xlfn.XLOOKUP(tbl_EcommerceSales[[#This Row],[Product_ID]], Product_Master!A:A, Product_Master!F:F)</f>
        <v>1120</v>
      </c>
      <c r="Y4958" s="11">
        <f>tbl_EcommerceSales[[#This Row],[Net_Revenue]]-tbl_EcommerceSales[[#This Row],[Total_Cost]]</f>
        <v>304.25</v>
      </c>
      <c r="Z4958" s="9">
        <f>IFERROR(#REF!/tbl_EcommerceSales[[#This Row],[Total_Cost]], 0)</f>
        <v>0</v>
      </c>
      <c r="AA4958" t="str">
        <f>TEXT(tbl_EcommerceSales[[#This Row],[Order_Date]],"mmm")</f>
        <v>Jun</v>
      </c>
      <c r="AB4958">
        <f>YEAR(tbl_EcommerceSales[[#This Row],[Order_Date]])</f>
        <v>2026</v>
      </c>
      <c r="AC4958" t="str">
        <f>IF(tbl_EcommerceSales[[#This Row],[Age]]&lt;18,"Under 18",IF(tbl_EcommerceSales[[#This Row],[Age]]&lt;=25,"18-25",IF(tbl_EcommerceSales[[#This Row],[Age]]&lt;=35,"26-35",IF(tbl_EcommerceSales[[#This Row],[Age]]&lt;=45,"36-45",IF(tbl_EcommerceSales[[#This Row],[Age]]&lt;=55,"46-55","56+")))))</f>
        <v>36-45</v>
      </c>
    </row>
    <row r="4959" spans="1:29" x14ac:dyDescent="0.35">
      <c r="A4959" t="s">
        <v>7136</v>
      </c>
      <c r="B4959" s="7">
        <v>46198</v>
      </c>
      <c r="C4959" t="s">
        <v>2721</v>
      </c>
      <c r="D4959" t="s">
        <v>305</v>
      </c>
      <c r="E4959" t="s">
        <v>25</v>
      </c>
      <c r="F4959">
        <v>19</v>
      </c>
      <c r="G4959" t="s">
        <v>289</v>
      </c>
      <c r="H4959" t="s">
        <v>88</v>
      </c>
      <c r="I4959" t="s">
        <v>236</v>
      </c>
      <c r="J4959" t="s">
        <v>237</v>
      </c>
      <c r="K4959" t="s">
        <v>82</v>
      </c>
      <c r="L4959" t="s">
        <v>238</v>
      </c>
      <c r="M4959">
        <v>1</v>
      </c>
      <c r="N4959" s="2">
        <v>899</v>
      </c>
      <c r="O4959" s="3">
        <v>0.3</v>
      </c>
      <c r="P4959" s="2">
        <v>480</v>
      </c>
      <c r="Q4959" t="s">
        <v>32</v>
      </c>
      <c r="R4959" t="s">
        <v>33</v>
      </c>
      <c r="S4959" t="s">
        <v>34</v>
      </c>
      <c r="T4959" s="4">
        <v>5</v>
      </c>
      <c r="U4959" s="11">
        <f t="shared" si="77"/>
        <v>899</v>
      </c>
      <c r="V4959" s="11">
        <f>tbl_EcommerceSales[[#This Row],[Gross_Sales]]*tbl_EcommerceSales[[#This Row],[Discount]]</f>
        <v>269.7</v>
      </c>
      <c r="W4959" s="11">
        <f>tbl_EcommerceSales[[#This Row],[Gross_Sales]]-tbl_EcommerceSales[[#This Row],[Discount_Amount]]</f>
        <v>629.29999999999995</v>
      </c>
      <c r="X4959" s="11">
        <f>tbl_EcommerceSales[[#This Row],[Quantity]] * _xlfn.XLOOKUP(tbl_EcommerceSales[[#This Row],[Product_ID]], Product_Master!A:A, Product_Master!F:F)</f>
        <v>480</v>
      </c>
      <c r="Y4959" s="11">
        <f>tbl_EcommerceSales[[#This Row],[Net_Revenue]]-tbl_EcommerceSales[[#This Row],[Total_Cost]]</f>
        <v>149.29999999999995</v>
      </c>
      <c r="Z4959" s="9">
        <f>IFERROR(#REF!/tbl_EcommerceSales[[#This Row],[Total_Cost]], 0)</f>
        <v>0</v>
      </c>
      <c r="AA4959" t="str">
        <f>TEXT(tbl_EcommerceSales[[#This Row],[Order_Date]],"mmm")</f>
        <v>Jun</v>
      </c>
      <c r="AB4959">
        <f>YEAR(tbl_EcommerceSales[[#This Row],[Order_Date]])</f>
        <v>2026</v>
      </c>
      <c r="AC4959" t="str">
        <f>IF(tbl_EcommerceSales[[#This Row],[Age]]&lt;18,"Under 18",IF(tbl_EcommerceSales[[#This Row],[Age]]&lt;=25,"18-25",IF(tbl_EcommerceSales[[#This Row],[Age]]&lt;=35,"26-35",IF(tbl_EcommerceSales[[#This Row],[Age]]&lt;=45,"36-45",IF(tbl_EcommerceSales[[#This Row],[Age]]&lt;=55,"46-55","56+")))))</f>
        <v>18-25</v>
      </c>
    </row>
    <row r="4960" spans="1:29" x14ac:dyDescent="0.35">
      <c r="A4960" t="s">
        <v>7137</v>
      </c>
      <c r="B4960" s="7">
        <v>46198</v>
      </c>
      <c r="C4960" t="s">
        <v>2195</v>
      </c>
      <c r="D4960" t="s">
        <v>60</v>
      </c>
      <c r="E4960" t="s">
        <v>25</v>
      </c>
      <c r="F4960">
        <v>52</v>
      </c>
      <c r="G4960" t="s">
        <v>122</v>
      </c>
      <c r="H4960" t="s">
        <v>72</v>
      </c>
      <c r="I4960" t="s">
        <v>200</v>
      </c>
      <c r="J4960" t="s">
        <v>201</v>
      </c>
      <c r="K4960" t="s">
        <v>91</v>
      </c>
      <c r="L4960" t="s">
        <v>202</v>
      </c>
      <c r="M4960">
        <v>4</v>
      </c>
      <c r="N4960" s="2">
        <v>899</v>
      </c>
      <c r="O4960" s="3">
        <v>0.25</v>
      </c>
      <c r="P4960" s="2">
        <v>1680</v>
      </c>
      <c r="Q4960" t="s">
        <v>44</v>
      </c>
      <c r="R4960" t="s">
        <v>33</v>
      </c>
      <c r="S4960" t="s">
        <v>34</v>
      </c>
      <c r="T4960" s="4">
        <v>5</v>
      </c>
      <c r="U4960" s="11">
        <f t="shared" si="77"/>
        <v>3596</v>
      </c>
      <c r="V4960" s="11">
        <f>tbl_EcommerceSales[[#This Row],[Gross_Sales]]*tbl_EcommerceSales[[#This Row],[Discount]]</f>
        <v>899</v>
      </c>
      <c r="W4960" s="11">
        <f>tbl_EcommerceSales[[#This Row],[Gross_Sales]]-tbl_EcommerceSales[[#This Row],[Discount_Amount]]</f>
        <v>2697</v>
      </c>
      <c r="X4960" s="11">
        <f>tbl_EcommerceSales[[#This Row],[Quantity]] * _xlfn.XLOOKUP(tbl_EcommerceSales[[#This Row],[Product_ID]], Product_Master!A:A, Product_Master!F:F)</f>
        <v>1680</v>
      </c>
      <c r="Y4960" s="11">
        <f>tbl_EcommerceSales[[#This Row],[Net_Revenue]]-tbl_EcommerceSales[[#This Row],[Total_Cost]]</f>
        <v>1017</v>
      </c>
      <c r="Z4960" s="9">
        <f>IFERROR(#REF!/tbl_EcommerceSales[[#This Row],[Total_Cost]], 0)</f>
        <v>0</v>
      </c>
      <c r="AA4960" t="str">
        <f>TEXT(tbl_EcommerceSales[[#This Row],[Order_Date]],"mmm")</f>
        <v>Jun</v>
      </c>
      <c r="AB4960">
        <f>YEAR(tbl_EcommerceSales[[#This Row],[Order_Date]])</f>
        <v>2026</v>
      </c>
      <c r="AC4960" t="str">
        <f>IF(tbl_EcommerceSales[[#This Row],[Age]]&lt;18,"Under 18",IF(tbl_EcommerceSales[[#This Row],[Age]]&lt;=25,"18-25",IF(tbl_EcommerceSales[[#This Row],[Age]]&lt;=35,"26-35",IF(tbl_EcommerceSales[[#This Row],[Age]]&lt;=45,"36-45",IF(tbl_EcommerceSales[[#This Row],[Age]]&lt;=55,"46-55","56+")))))</f>
        <v>46-55</v>
      </c>
    </row>
    <row r="4961" spans="1:29" x14ac:dyDescent="0.35">
      <c r="A4961" t="s">
        <v>7138</v>
      </c>
      <c r="B4961" s="7">
        <v>46198</v>
      </c>
      <c r="C4961" t="s">
        <v>3876</v>
      </c>
      <c r="D4961" t="s">
        <v>110</v>
      </c>
      <c r="E4961" t="s">
        <v>48</v>
      </c>
      <c r="F4961">
        <v>18</v>
      </c>
      <c r="G4961" t="s">
        <v>122</v>
      </c>
      <c r="H4961" t="s">
        <v>72</v>
      </c>
      <c r="I4961" t="s">
        <v>40</v>
      </c>
      <c r="J4961" t="s">
        <v>41</v>
      </c>
      <c r="K4961" t="s">
        <v>42</v>
      </c>
      <c r="L4961" t="s">
        <v>43</v>
      </c>
      <c r="M4961">
        <v>2</v>
      </c>
      <c r="N4961" s="2">
        <v>699</v>
      </c>
      <c r="O4961" s="3">
        <v>0.15</v>
      </c>
      <c r="P4961" s="2">
        <v>620</v>
      </c>
      <c r="Q4961" t="s">
        <v>32</v>
      </c>
      <c r="R4961" t="s">
        <v>33</v>
      </c>
      <c r="S4961" t="s">
        <v>34</v>
      </c>
      <c r="T4961" s="4">
        <v>5</v>
      </c>
      <c r="U4961" s="11">
        <f t="shared" si="77"/>
        <v>1398</v>
      </c>
      <c r="V4961" s="11">
        <f>tbl_EcommerceSales[[#This Row],[Gross_Sales]]*tbl_EcommerceSales[[#This Row],[Discount]]</f>
        <v>209.7</v>
      </c>
      <c r="W4961" s="11">
        <f>tbl_EcommerceSales[[#This Row],[Gross_Sales]]-tbl_EcommerceSales[[#This Row],[Discount_Amount]]</f>
        <v>1188.3</v>
      </c>
      <c r="X4961" s="11">
        <f>tbl_EcommerceSales[[#This Row],[Quantity]] * _xlfn.XLOOKUP(tbl_EcommerceSales[[#This Row],[Product_ID]], Product_Master!A:A, Product_Master!F:F)</f>
        <v>620</v>
      </c>
      <c r="Y4961" s="11">
        <f>tbl_EcommerceSales[[#This Row],[Net_Revenue]]-tbl_EcommerceSales[[#This Row],[Total_Cost]]</f>
        <v>568.29999999999995</v>
      </c>
      <c r="Z4961" s="9">
        <f>IFERROR(#REF!/tbl_EcommerceSales[[#This Row],[Total_Cost]], 0)</f>
        <v>0</v>
      </c>
      <c r="AA4961" t="str">
        <f>TEXT(tbl_EcommerceSales[[#This Row],[Order_Date]],"mmm")</f>
        <v>Jun</v>
      </c>
      <c r="AB4961">
        <f>YEAR(tbl_EcommerceSales[[#This Row],[Order_Date]])</f>
        <v>2026</v>
      </c>
      <c r="AC4961" t="str">
        <f>IF(tbl_EcommerceSales[[#This Row],[Age]]&lt;18,"Under 18",IF(tbl_EcommerceSales[[#This Row],[Age]]&lt;=25,"18-25",IF(tbl_EcommerceSales[[#This Row],[Age]]&lt;=35,"26-35",IF(tbl_EcommerceSales[[#This Row],[Age]]&lt;=45,"36-45",IF(tbl_EcommerceSales[[#This Row],[Age]]&lt;=55,"46-55","56+")))))</f>
        <v>18-25</v>
      </c>
    </row>
    <row r="4962" spans="1:29" x14ac:dyDescent="0.35">
      <c r="A4962" t="s">
        <v>7139</v>
      </c>
      <c r="B4962" s="7">
        <v>46198</v>
      </c>
      <c r="C4962" t="s">
        <v>2015</v>
      </c>
      <c r="D4962" t="s">
        <v>181</v>
      </c>
      <c r="E4962" t="s">
        <v>48</v>
      </c>
      <c r="F4962">
        <v>18</v>
      </c>
      <c r="G4962" t="s">
        <v>270</v>
      </c>
      <c r="H4962" t="s">
        <v>72</v>
      </c>
      <c r="I4962" t="s">
        <v>160</v>
      </c>
      <c r="J4962" t="s">
        <v>161</v>
      </c>
      <c r="K4962" t="s">
        <v>91</v>
      </c>
      <c r="L4962" t="s">
        <v>133</v>
      </c>
      <c r="M4962">
        <v>1</v>
      </c>
      <c r="N4962" s="2">
        <v>1099</v>
      </c>
      <c r="O4962" s="3">
        <v>0.05</v>
      </c>
      <c r="P4962" s="2">
        <v>520</v>
      </c>
      <c r="Q4962" t="s">
        <v>156</v>
      </c>
      <c r="R4962" t="s">
        <v>33</v>
      </c>
      <c r="S4962" t="s">
        <v>57</v>
      </c>
      <c r="T4962" s="4">
        <v>4</v>
      </c>
      <c r="U4962" s="11">
        <f t="shared" si="77"/>
        <v>1099</v>
      </c>
      <c r="V4962" s="11">
        <f>tbl_EcommerceSales[[#This Row],[Gross_Sales]]*tbl_EcommerceSales[[#This Row],[Discount]]</f>
        <v>54.95</v>
      </c>
      <c r="W4962" s="11">
        <f>tbl_EcommerceSales[[#This Row],[Gross_Sales]]-tbl_EcommerceSales[[#This Row],[Discount_Amount]]</f>
        <v>1044.05</v>
      </c>
      <c r="X4962" s="11">
        <f>tbl_EcommerceSales[[#This Row],[Quantity]] * _xlfn.XLOOKUP(tbl_EcommerceSales[[#This Row],[Product_ID]], Product_Master!A:A, Product_Master!F:F)</f>
        <v>520</v>
      </c>
      <c r="Y4962" s="11">
        <f>tbl_EcommerceSales[[#This Row],[Net_Revenue]]-tbl_EcommerceSales[[#This Row],[Total_Cost]]</f>
        <v>524.04999999999995</v>
      </c>
      <c r="Z4962" s="9">
        <f>IFERROR(#REF!/tbl_EcommerceSales[[#This Row],[Total_Cost]], 0)</f>
        <v>0</v>
      </c>
      <c r="AA4962" t="str">
        <f>TEXT(tbl_EcommerceSales[[#This Row],[Order_Date]],"mmm")</f>
        <v>Jun</v>
      </c>
      <c r="AB4962">
        <f>YEAR(tbl_EcommerceSales[[#This Row],[Order_Date]])</f>
        <v>2026</v>
      </c>
      <c r="AC4962" t="str">
        <f>IF(tbl_EcommerceSales[[#This Row],[Age]]&lt;18,"Under 18",IF(tbl_EcommerceSales[[#This Row],[Age]]&lt;=25,"18-25",IF(tbl_EcommerceSales[[#This Row],[Age]]&lt;=35,"26-35",IF(tbl_EcommerceSales[[#This Row],[Age]]&lt;=45,"36-45",IF(tbl_EcommerceSales[[#This Row],[Age]]&lt;=55,"46-55","56+")))))</f>
        <v>18-25</v>
      </c>
    </row>
    <row r="4963" spans="1:29" x14ac:dyDescent="0.35">
      <c r="A4963" t="s">
        <v>7140</v>
      </c>
      <c r="B4963" s="7">
        <v>46198</v>
      </c>
      <c r="C4963" t="s">
        <v>3711</v>
      </c>
      <c r="D4963" t="s">
        <v>116</v>
      </c>
      <c r="E4963" t="s">
        <v>25</v>
      </c>
      <c r="F4963">
        <v>45</v>
      </c>
      <c r="G4963" t="s">
        <v>61</v>
      </c>
      <c r="H4963" t="s">
        <v>27</v>
      </c>
      <c r="I4963" t="s">
        <v>175</v>
      </c>
      <c r="J4963" t="s">
        <v>176</v>
      </c>
      <c r="K4963" t="s">
        <v>177</v>
      </c>
      <c r="L4963" t="s">
        <v>178</v>
      </c>
      <c r="M4963">
        <v>3</v>
      </c>
      <c r="N4963" s="2">
        <v>699</v>
      </c>
      <c r="O4963" s="3">
        <v>0.05</v>
      </c>
      <c r="P4963" s="2">
        <v>960</v>
      </c>
      <c r="Q4963" t="s">
        <v>32</v>
      </c>
      <c r="R4963" t="s">
        <v>33</v>
      </c>
      <c r="S4963" t="s">
        <v>57</v>
      </c>
      <c r="T4963" s="4">
        <v>5</v>
      </c>
      <c r="U4963" s="11">
        <f t="shared" si="77"/>
        <v>2097</v>
      </c>
      <c r="V4963" s="11">
        <f>tbl_EcommerceSales[[#This Row],[Gross_Sales]]*tbl_EcommerceSales[[#This Row],[Discount]]</f>
        <v>104.85000000000001</v>
      </c>
      <c r="W4963" s="11">
        <f>tbl_EcommerceSales[[#This Row],[Gross_Sales]]-tbl_EcommerceSales[[#This Row],[Discount_Amount]]</f>
        <v>1992.15</v>
      </c>
      <c r="X4963" s="11">
        <f>tbl_EcommerceSales[[#This Row],[Quantity]] * _xlfn.XLOOKUP(tbl_EcommerceSales[[#This Row],[Product_ID]], Product_Master!A:A, Product_Master!F:F)</f>
        <v>960</v>
      </c>
      <c r="Y4963" s="11">
        <f>tbl_EcommerceSales[[#This Row],[Net_Revenue]]-tbl_EcommerceSales[[#This Row],[Total_Cost]]</f>
        <v>1032.1500000000001</v>
      </c>
      <c r="Z4963" s="9">
        <f>IFERROR(#REF!/tbl_EcommerceSales[[#This Row],[Total_Cost]], 0)</f>
        <v>0</v>
      </c>
      <c r="AA4963" t="str">
        <f>TEXT(tbl_EcommerceSales[[#This Row],[Order_Date]],"mmm")</f>
        <v>Jun</v>
      </c>
      <c r="AB4963">
        <f>YEAR(tbl_EcommerceSales[[#This Row],[Order_Date]])</f>
        <v>2026</v>
      </c>
      <c r="AC4963" t="str">
        <f>IF(tbl_EcommerceSales[[#This Row],[Age]]&lt;18,"Under 18",IF(tbl_EcommerceSales[[#This Row],[Age]]&lt;=25,"18-25",IF(tbl_EcommerceSales[[#This Row],[Age]]&lt;=35,"26-35",IF(tbl_EcommerceSales[[#This Row],[Age]]&lt;=45,"36-45",IF(tbl_EcommerceSales[[#This Row],[Age]]&lt;=55,"46-55","56+")))))</f>
        <v>36-45</v>
      </c>
    </row>
    <row r="4964" spans="1:29" x14ac:dyDescent="0.35">
      <c r="A4964" t="s">
        <v>7141</v>
      </c>
      <c r="B4964" s="7">
        <v>46198</v>
      </c>
      <c r="C4964" t="s">
        <v>3096</v>
      </c>
      <c r="D4964" t="s">
        <v>269</v>
      </c>
      <c r="E4964" t="s">
        <v>48</v>
      </c>
      <c r="F4964">
        <v>33</v>
      </c>
      <c r="G4964" t="s">
        <v>87</v>
      </c>
      <c r="H4964" t="s">
        <v>88</v>
      </c>
      <c r="I4964" t="s">
        <v>290</v>
      </c>
      <c r="J4964" t="s">
        <v>291</v>
      </c>
      <c r="K4964" t="s">
        <v>30</v>
      </c>
      <c r="L4964" t="s">
        <v>31</v>
      </c>
      <c r="M4964">
        <v>1</v>
      </c>
      <c r="N4964" s="2">
        <v>3499</v>
      </c>
      <c r="O4964" s="3">
        <v>0.3</v>
      </c>
      <c r="P4964" s="2">
        <v>2250</v>
      </c>
      <c r="Q4964" t="s">
        <v>156</v>
      </c>
      <c r="R4964" t="s">
        <v>33</v>
      </c>
      <c r="S4964" t="s">
        <v>34</v>
      </c>
      <c r="T4964" s="4">
        <v>3</v>
      </c>
      <c r="U4964" s="11">
        <f t="shared" si="77"/>
        <v>3499</v>
      </c>
      <c r="V4964" s="11">
        <f>tbl_EcommerceSales[[#This Row],[Gross_Sales]]*tbl_EcommerceSales[[#This Row],[Discount]]</f>
        <v>1049.7</v>
      </c>
      <c r="W4964" s="11">
        <f>tbl_EcommerceSales[[#This Row],[Gross_Sales]]-tbl_EcommerceSales[[#This Row],[Discount_Amount]]</f>
        <v>2449.3000000000002</v>
      </c>
      <c r="X4964" s="11">
        <f>tbl_EcommerceSales[[#This Row],[Quantity]] * _xlfn.XLOOKUP(tbl_EcommerceSales[[#This Row],[Product_ID]], Product_Master!A:A, Product_Master!F:F)</f>
        <v>2250</v>
      </c>
      <c r="Y4964" s="11">
        <f>tbl_EcommerceSales[[#This Row],[Net_Revenue]]-tbl_EcommerceSales[[#This Row],[Total_Cost]]</f>
        <v>199.30000000000018</v>
      </c>
      <c r="Z4964" s="9">
        <f>IFERROR(#REF!/tbl_EcommerceSales[[#This Row],[Total_Cost]], 0)</f>
        <v>0</v>
      </c>
      <c r="AA4964" t="str">
        <f>TEXT(tbl_EcommerceSales[[#This Row],[Order_Date]],"mmm")</f>
        <v>Jun</v>
      </c>
      <c r="AB4964">
        <f>YEAR(tbl_EcommerceSales[[#This Row],[Order_Date]])</f>
        <v>2026</v>
      </c>
      <c r="AC4964" t="str">
        <f>IF(tbl_EcommerceSales[[#This Row],[Age]]&lt;18,"Under 18",IF(tbl_EcommerceSales[[#This Row],[Age]]&lt;=25,"18-25",IF(tbl_EcommerceSales[[#This Row],[Age]]&lt;=35,"26-35",IF(tbl_EcommerceSales[[#This Row],[Age]]&lt;=45,"36-45",IF(tbl_EcommerceSales[[#This Row],[Age]]&lt;=55,"46-55","56+")))))</f>
        <v>26-35</v>
      </c>
    </row>
    <row r="4965" spans="1:29" x14ac:dyDescent="0.35">
      <c r="A4965" t="s">
        <v>7142</v>
      </c>
      <c r="B4965" s="7">
        <v>46198</v>
      </c>
      <c r="C4965" t="s">
        <v>4251</v>
      </c>
      <c r="D4965" t="s">
        <v>195</v>
      </c>
      <c r="E4965" t="s">
        <v>25</v>
      </c>
      <c r="F4965">
        <v>26</v>
      </c>
      <c r="G4965" t="s">
        <v>171</v>
      </c>
      <c r="H4965" t="s">
        <v>39</v>
      </c>
      <c r="I4965" t="s">
        <v>126</v>
      </c>
      <c r="J4965" t="s">
        <v>127</v>
      </c>
      <c r="K4965" t="s">
        <v>82</v>
      </c>
      <c r="L4965" t="s">
        <v>83</v>
      </c>
      <c r="M4965">
        <v>2</v>
      </c>
      <c r="N4965" s="2">
        <v>1899</v>
      </c>
      <c r="O4965" s="3">
        <v>0.15</v>
      </c>
      <c r="P4965" s="2">
        <v>2240</v>
      </c>
      <c r="Q4965" t="s">
        <v>76</v>
      </c>
      <c r="R4965" t="s">
        <v>33</v>
      </c>
      <c r="S4965" t="s">
        <v>34</v>
      </c>
      <c r="T4965" s="4">
        <v>5</v>
      </c>
      <c r="U4965" s="11">
        <f t="shared" si="77"/>
        <v>3798</v>
      </c>
      <c r="V4965" s="11">
        <f>tbl_EcommerceSales[[#This Row],[Gross_Sales]]*tbl_EcommerceSales[[#This Row],[Discount]]</f>
        <v>569.69999999999993</v>
      </c>
      <c r="W4965" s="11">
        <f>tbl_EcommerceSales[[#This Row],[Gross_Sales]]-tbl_EcommerceSales[[#This Row],[Discount_Amount]]</f>
        <v>3228.3</v>
      </c>
      <c r="X4965" s="11">
        <f>tbl_EcommerceSales[[#This Row],[Quantity]] * _xlfn.XLOOKUP(tbl_EcommerceSales[[#This Row],[Product_ID]], Product_Master!A:A, Product_Master!F:F)</f>
        <v>2240</v>
      </c>
      <c r="Y4965" s="11">
        <f>tbl_EcommerceSales[[#This Row],[Net_Revenue]]-tbl_EcommerceSales[[#This Row],[Total_Cost]]</f>
        <v>988.30000000000018</v>
      </c>
      <c r="Z4965" s="9">
        <f>IFERROR(#REF!/tbl_EcommerceSales[[#This Row],[Total_Cost]], 0)</f>
        <v>0</v>
      </c>
      <c r="AA4965" t="str">
        <f>TEXT(tbl_EcommerceSales[[#This Row],[Order_Date]],"mmm")</f>
        <v>Jun</v>
      </c>
      <c r="AB4965">
        <f>YEAR(tbl_EcommerceSales[[#This Row],[Order_Date]])</f>
        <v>2026</v>
      </c>
      <c r="AC4965" t="str">
        <f>IF(tbl_EcommerceSales[[#This Row],[Age]]&lt;18,"Under 18",IF(tbl_EcommerceSales[[#This Row],[Age]]&lt;=25,"18-25",IF(tbl_EcommerceSales[[#This Row],[Age]]&lt;=35,"26-35",IF(tbl_EcommerceSales[[#This Row],[Age]]&lt;=45,"36-45",IF(tbl_EcommerceSales[[#This Row],[Age]]&lt;=55,"46-55","56+")))))</f>
        <v>26-35</v>
      </c>
    </row>
    <row r="4966" spans="1:29" x14ac:dyDescent="0.35">
      <c r="A4966" t="s">
        <v>7143</v>
      </c>
      <c r="B4966" s="7">
        <v>46198</v>
      </c>
      <c r="C4966" t="s">
        <v>1211</v>
      </c>
      <c r="D4966" t="s">
        <v>148</v>
      </c>
      <c r="E4966" t="s">
        <v>48</v>
      </c>
      <c r="F4966">
        <v>26</v>
      </c>
      <c r="G4966" t="s">
        <v>52</v>
      </c>
      <c r="H4966" t="s">
        <v>27</v>
      </c>
      <c r="I4966" t="s">
        <v>357</v>
      </c>
      <c r="J4966" t="s">
        <v>358</v>
      </c>
      <c r="K4966" t="s">
        <v>177</v>
      </c>
      <c r="L4966" t="s">
        <v>178</v>
      </c>
      <c r="M4966">
        <v>3</v>
      </c>
      <c r="N4966" s="2">
        <v>999</v>
      </c>
      <c r="O4966" s="3">
        <v>0</v>
      </c>
      <c r="P4966" s="2">
        <v>1560</v>
      </c>
      <c r="Q4966" t="s">
        <v>32</v>
      </c>
      <c r="R4966" t="s">
        <v>33</v>
      </c>
      <c r="S4966" t="s">
        <v>34</v>
      </c>
      <c r="T4966" s="4">
        <v>4</v>
      </c>
      <c r="U4966" s="11">
        <f t="shared" si="77"/>
        <v>2997</v>
      </c>
      <c r="V4966" s="11">
        <f>tbl_EcommerceSales[[#This Row],[Gross_Sales]]*tbl_EcommerceSales[[#This Row],[Discount]]</f>
        <v>0</v>
      </c>
      <c r="W4966" s="11">
        <f>tbl_EcommerceSales[[#This Row],[Gross_Sales]]-tbl_EcommerceSales[[#This Row],[Discount_Amount]]</f>
        <v>2997</v>
      </c>
      <c r="X4966" s="11">
        <f>tbl_EcommerceSales[[#This Row],[Quantity]] * _xlfn.XLOOKUP(tbl_EcommerceSales[[#This Row],[Product_ID]], Product_Master!A:A, Product_Master!F:F)</f>
        <v>1560</v>
      </c>
      <c r="Y4966" s="11">
        <f>tbl_EcommerceSales[[#This Row],[Net_Revenue]]-tbl_EcommerceSales[[#This Row],[Total_Cost]]</f>
        <v>1437</v>
      </c>
      <c r="Z4966" s="9">
        <f>IFERROR(#REF!/tbl_EcommerceSales[[#This Row],[Total_Cost]], 0)</f>
        <v>0</v>
      </c>
      <c r="AA4966" t="str">
        <f>TEXT(tbl_EcommerceSales[[#This Row],[Order_Date]],"mmm")</f>
        <v>Jun</v>
      </c>
      <c r="AB4966">
        <f>YEAR(tbl_EcommerceSales[[#This Row],[Order_Date]])</f>
        <v>2026</v>
      </c>
      <c r="AC4966" t="str">
        <f>IF(tbl_EcommerceSales[[#This Row],[Age]]&lt;18,"Under 18",IF(tbl_EcommerceSales[[#This Row],[Age]]&lt;=25,"18-25",IF(tbl_EcommerceSales[[#This Row],[Age]]&lt;=35,"26-35",IF(tbl_EcommerceSales[[#This Row],[Age]]&lt;=45,"36-45",IF(tbl_EcommerceSales[[#This Row],[Age]]&lt;=55,"46-55","56+")))))</f>
        <v>26-35</v>
      </c>
    </row>
    <row r="4967" spans="1:29" x14ac:dyDescent="0.35">
      <c r="A4967" t="s">
        <v>7144</v>
      </c>
      <c r="B4967" s="7">
        <v>46199</v>
      </c>
      <c r="C4967" t="s">
        <v>542</v>
      </c>
      <c r="D4967" t="s">
        <v>151</v>
      </c>
      <c r="E4967" t="s">
        <v>25</v>
      </c>
      <c r="F4967">
        <v>34</v>
      </c>
      <c r="G4967" t="s">
        <v>61</v>
      </c>
      <c r="H4967" t="s">
        <v>27</v>
      </c>
      <c r="I4967" t="s">
        <v>294</v>
      </c>
      <c r="J4967" t="s">
        <v>295</v>
      </c>
      <c r="K4967" t="s">
        <v>91</v>
      </c>
      <c r="L4967" t="s">
        <v>296</v>
      </c>
      <c r="M4967">
        <v>1</v>
      </c>
      <c r="N4967" s="2">
        <v>699</v>
      </c>
      <c r="O4967" s="3">
        <v>0.05</v>
      </c>
      <c r="P4967" s="2">
        <v>300</v>
      </c>
      <c r="Q4967" t="s">
        <v>76</v>
      </c>
      <c r="R4967" t="s">
        <v>33</v>
      </c>
      <c r="S4967" t="s">
        <v>34</v>
      </c>
      <c r="T4967" s="4">
        <v>4</v>
      </c>
      <c r="U4967" s="11">
        <f t="shared" si="77"/>
        <v>699</v>
      </c>
      <c r="V4967" s="11">
        <f>tbl_EcommerceSales[[#This Row],[Gross_Sales]]*tbl_EcommerceSales[[#This Row],[Discount]]</f>
        <v>34.950000000000003</v>
      </c>
      <c r="W4967" s="11">
        <f>tbl_EcommerceSales[[#This Row],[Gross_Sales]]-tbl_EcommerceSales[[#This Row],[Discount_Amount]]</f>
        <v>664.05</v>
      </c>
      <c r="X4967" s="11">
        <f>tbl_EcommerceSales[[#This Row],[Quantity]] * _xlfn.XLOOKUP(tbl_EcommerceSales[[#This Row],[Product_ID]], Product_Master!A:A, Product_Master!F:F)</f>
        <v>300</v>
      </c>
      <c r="Y4967" s="11">
        <f>tbl_EcommerceSales[[#This Row],[Net_Revenue]]-tbl_EcommerceSales[[#This Row],[Total_Cost]]</f>
        <v>364.04999999999995</v>
      </c>
      <c r="Z4967" s="9">
        <f>IFERROR(#REF!/tbl_EcommerceSales[[#This Row],[Total_Cost]], 0)</f>
        <v>0</v>
      </c>
      <c r="AA4967" t="str">
        <f>TEXT(tbl_EcommerceSales[[#This Row],[Order_Date]],"mmm")</f>
        <v>Jun</v>
      </c>
      <c r="AB4967">
        <f>YEAR(tbl_EcommerceSales[[#This Row],[Order_Date]])</f>
        <v>2026</v>
      </c>
      <c r="AC4967" t="str">
        <f>IF(tbl_EcommerceSales[[#This Row],[Age]]&lt;18,"Under 18",IF(tbl_EcommerceSales[[#This Row],[Age]]&lt;=25,"18-25",IF(tbl_EcommerceSales[[#This Row],[Age]]&lt;=35,"26-35",IF(tbl_EcommerceSales[[#This Row],[Age]]&lt;=45,"36-45",IF(tbl_EcommerceSales[[#This Row],[Age]]&lt;=55,"46-55","56+")))))</f>
        <v>26-35</v>
      </c>
    </row>
    <row r="4968" spans="1:29" x14ac:dyDescent="0.35">
      <c r="A4968" t="s">
        <v>7145</v>
      </c>
      <c r="B4968" s="7">
        <v>46199</v>
      </c>
      <c r="C4968" t="s">
        <v>3808</v>
      </c>
      <c r="D4968" t="s">
        <v>312</v>
      </c>
      <c r="E4968" t="s">
        <v>25</v>
      </c>
      <c r="F4968">
        <v>36</v>
      </c>
      <c r="G4968" t="s">
        <v>71</v>
      </c>
      <c r="H4968" t="s">
        <v>72</v>
      </c>
      <c r="I4968" t="s">
        <v>338</v>
      </c>
      <c r="J4968" t="s">
        <v>339</v>
      </c>
      <c r="K4968" t="s">
        <v>55</v>
      </c>
      <c r="L4968" t="s">
        <v>56</v>
      </c>
      <c r="M4968">
        <v>1</v>
      </c>
      <c r="N4968" s="2">
        <v>1499</v>
      </c>
      <c r="O4968" s="3">
        <v>0.1</v>
      </c>
      <c r="P4968" s="2">
        <v>780</v>
      </c>
      <c r="Q4968" t="s">
        <v>32</v>
      </c>
      <c r="R4968" t="s">
        <v>33</v>
      </c>
      <c r="S4968" t="s">
        <v>57</v>
      </c>
      <c r="T4968" s="4">
        <v>4</v>
      </c>
      <c r="U4968" s="11">
        <f t="shared" si="77"/>
        <v>1499</v>
      </c>
      <c r="V4968" s="11">
        <f>tbl_EcommerceSales[[#This Row],[Gross_Sales]]*tbl_EcommerceSales[[#This Row],[Discount]]</f>
        <v>149.9</v>
      </c>
      <c r="W4968" s="11">
        <f>tbl_EcommerceSales[[#This Row],[Gross_Sales]]-tbl_EcommerceSales[[#This Row],[Discount_Amount]]</f>
        <v>1349.1</v>
      </c>
      <c r="X4968" s="11">
        <f>tbl_EcommerceSales[[#This Row],[Quantity]] * _xlfn.XLOOKUP(tbl_EcommerceSales[[#This Row],[Product_ID]], Product_Master!A:A, Product_Master!F:F)</f>
        <v>780</v>
      </c>
      <c r="Y4968" s="11">
        <f>tbl_EcommerceSales[[#This Row],[Net_Revenue]]-tbl_EcommerceSales[[#This Row],[Total_Cost]]</f>
        <v>569.09999999999991</v>
      </c>
      <c r="Z4968" s="9">
        <f>IFERROR(#REF!/tbl_EcommerceSales[[#This Row],[Total_Cost]], 0)</f>
        <v>0</v>
      </c>
      <c r="AA4968" t="str">
        <f>TEXT(tbl_EcommerceSales[[#This Row],[Order_Date]],"mmm")</f>
        <v>Jun</v>
      </c>
      <c r="AB4968">
        <f>YEAR(tbl_EcommerceSales[[#This Row],[Order_Date]])</f>
        <v>2026</v>
      </c>
      <c r="AC4968" t="str">
        <f>IF(tbl_EcommerceSales[[#This Row],[Age]]&lt;18,"Under 18",IF(tbl_EcommerceSales[[#This Row],[Age]]&lt;=25,"18-25",IF(tbl_EcommerceSales[[#This Row],[Age]]&lt;=35,"26-35",IF(tbl_EcommerceSales[[#This Row],[Age]]&lt;=45,"36-45",IF(tbl_EcommerceSales[[#This Row],[Age]]&lt;=55,"46-55","56+")))))</f>
        <v>36-45</v>
      </c>
    </row>
    <row r="4969" spans="1:29" x14ac:dyDescent="0.35">
      <c r="A4969" t="s">
        <v>7146</v>
      </c>
      <c r="B4969" s="7">
        <v>46199</v>
      </c>
      <c r="C4969" t="s">
        <v>7147</v>
      </c>
      <c r="D4969" t="s">
        <v>37</v>
      </c>
      <c r="E4969" t="s">
        <v>25</v>
      </c>
      <c r="F4969">
        <v>39</v>
      </c>
      <c r="G4969" t="s">
        <v>87</v>
      </c>
      <c r="H4969" t="s">
        <v>88</v>
      </c>
      <c r="I4969" t="s">
        <v>257</v>
      </c>
      <c r="J4969" t="s">
        <v>258</v>
      </c>
      <c r="K4969" t="s">
        <v>55</v>
      </c>
      <c r="L4969" t="s">
        <v>56</v>
      </c>
      <c r="M4969">
        <v>1</v>
      </c>
      <c r="N4969" s="2">
        <v>1999</v>
      </c>
      <c r="O4969" s="3">
        <v>0.1</v>
      </c>
      <c r="P4969" s="2">
        <v>1050</v>
      </c>
      <c r="Q4969" t="s">
        <v>156</v>
      </c>
      <c r="R4969" t="s">
        <v>93</v>
      </c>
      <c r="S4969" t="s">
        <v>34</v>
      </c>
      <c r="T4969" s="4">
        <v>2</v>
      </c>
      <c r="U4969" s="11">
        <f t="shared" si="77"/>
        <v>1999</v>
      </c>
      <c r="V4969" s="11">
        <f>tbl_EcommerceSales[[#This Row],[Gross_Sales]]*tbl_EcommerceSales[[#This Row],[Discount]]</f>
        <v>199.9</v>
      </c>
      <c r="W4969" s="11">
        <f>tbl_EcommerceSales[[#This Row],[Gross_Sales]]-tbl_EcommerceSales[[#This Row],[Discount_Amount]]</f>
        <v>1799.1</v>
      </c>
      <c r="X4969" s="11">
        <f>tbl_EcommerceSales[[#This Row],[Quantity]] * _xlfn.XLOOKUP(tbl_EcommerceSales[[#This Row],[Product_ID]], Product_Master!A:A, Product_Master!F:F)</f>
        <v>1050</v>
      </c>
      <c r="Y4969" s="11">
        <f>tbl_EcommerceSales[[#This Row],[Net_Revenue]]-tbl_EcommerceSales[[#This Row],[Total_Cost]]</f>
        <v>749.09999999999991</v>
      </c>
      <c r="Z4969" s="9">
        <f>IFERROR(#REF!/tbl_EcommerceSales[[#This Row],[Total_Cost]], 0)</f>
        <v>0</v>
      </c>
      <c r="AA4969" t="str">
        <f>TEXT(tbl_EcommerceSales[[#This Row],[Order_Date]],"mmm")</f>
        <v>Jun</v>
      </c>
      <c r="AB4969">
        <f>YEAR(tbl_EcommerceSales[[#This Row],[Order_Date]])</f>
        <v>2026</v>
      </c>
      <c r="AC4969" t="str">
        <f>IF(tbl_EcommerceSales[[#This Row],[Age]]&lt;18,"Under 18",IF(tbl_EcommerceSales[[#This Row],[Age]]&lt;=25,"18-25",IF(tbl_EcommerceSales[[#This Row],[Age]]&lt;=35,"26-35",IF(tbl_EcommerceSales[[#This Row],[Age]]&lt;=45,"36-45",IF(tbl_EcommerceSales[[#This Row],[Age]]&lt;=55,"46-55","56+")))))</f>
        <v>36-45</v>
      </c>
    </row>
    <row r="4970" spans="1:29" x14ac:dyDescent="0.35">
      <c r="A4970" t="s">
        <v>7148</v>
      </c>
      <c r="B4970" s="7">
        <v>46199</v>
      </c>
      <c r="C4970" t="s">
        <v>6694</v>
      </c>
      <c r="D4970" t="s">
        <v>232</v>
      </c>
      <c r="E4970" t="s">
        <v>25</v>
      </c>
      <c r="F4970">
        <v>25</v>
      </c>
      <c r="G4970" t="s">
        <v>38</v>
      </c>
      <c r="H4970" t="s">
        <v>39</v>
      </c>
      <c r="I4970" t="s">
        <v>221</v>
      </c>
      <c r="J4970" t="s">
        <v>222</v>
      </c>
      <c r="K4970" t="s">
        <v>177</v>
      </c>
      <c r="L4970" t="s">
        <v>208</v>
      </c>
      <c r="M4970">
        <v>2</v>
      </c>
      <c r="N4970" s="2">
        <v>1499</v>
      </c>
      <c r="O4970" s="3">
        <v>0.05</v>
      </c>
      <c r="P4970" s="2">
        <v>1600</v>
      </c>
      <c r="Q4970" t="s">
        <v>44</v>
      </c>
      <c r="R4970" t="s">
        <v>33</v>
      </c>
      <c r="S4970" t="s">
        <v>57</v>
      </c>
      <c r="T4970" s="4">
        <v>4</v>
      </c>
      <c r="U4970" s="11">
        <f t="shared" si="77"/>
        <v>2998</v>
      </c>
      <c r="V4970" s="11">
        <f>tbl_EcommerceSales[[#This Row],[Gross_Sales]]*tbl_EcommerceSales[[#This Row],[Discount]]</f>
        <v>149.9</v>
      </c>
      <c r="W4970" s="11">
        <f>tbl_EcommerceSales[[#This Row],[Gross_Sales]]-tbl_EcommerceSales[[#This Row],[Discount_Amount]]</f>
        <v>2848.1</v>
      </c>
      <c r="X4970" s="11">
        <f>tbl_EcommerceSales[[#This Row],[Quantity]] * _xlfn.XLOOKUP(tbl_EcommerceSales[[#This Row],[Product_ID]], Product_Master!A:A, Product_Master!F:F)</f>
        <v>1600</v>
      </c>
      <c r="Y4970" s="11">
        <f>tbl_EcommerceSales[[#This Row],[Net_Revenue]]-tbl_EcommerceSales[[#This Row],[Total_Cost]]</f>
        <v>1248.0999999999999</v>
      </c>
      <c r="Z4970" s="9">
        <f>IFERROR(#REF!/tbl_EcommerceSales[[#This Row],[Total_Cost]], 0)</f>
        <v>0</v>
      </c>
      <c r="AA4970" t="str">
        <f>TEXT(tbl_EcommerceSales[[#This Row],[Order_Date]],"mmm")</f>
        <v>Jun</v>
      </c>
      <c r="AB4970">
        <f>YEAR(tbl_EcommerceSales[[#This Row],[Order_Date]])</f>
        <v>2026</v>
      </c>
      <c r="AC4970" t="str">
        <f>IF(tbl_EcommerceSales[[#This Row],[Age]]&lt;18,"Under 18",IF(tbl_EcommerceSales[[#This Row],[Age]]&lt;=25,"18-25",IF(tbl_EcommerceSales[[#This Row],[Age]]&lt;=35,"26-35",IF(tbl_EcommerceSales[[#This Row],[Age]]&lt;=45,"36-45",IF(tbl_EcommerceSales[[#This Row],[Age]]&lt;=55,"46-55","56+")))))</f>
        <v>18-25</v>
      </c>
    </row>
    <row r="4971" spans="1:29" x14ac:dyDescent="0.35">
      <c r="A4971" t="s">
        <v>7149</v>
      </c>
      <c r="B4971" s="7">
        <v>46199</v>
      </c>
      <c r="C4971" t="s">
        <v>2418</v>
      </c>
      <c r="D4971" t="s">
        <v>195</v>
      </c>
      <c r="E4971" t="s">
        <v>25</v>
      </c>
      <c r="F4971">
        <v>36</v>
      </c>
      <c r="G4971" t="s">
        <v>99</v>
      </c>
      <c r="H4971" t="s">
        <v>88</v>
      </c>
      <c r="I4971" t="s">
        <v>221</v>
      </c>
      <c r="J4971" t="s">
        <v>222</v>
      </c>
      <c r="K4971" t="s">
        <v>177</v>
      </c>
      <c r="L4971" t="s">
        <v>208</v>
      </c>
      <c r="M4971">
        <v>2</v>
      </c>
      <c r="N4971" s="2">
        <v>1499</v>
      </c>
      <c r="O4971" s="3">
        <v>0.05</v>
      </c>
      <c r="P4971" s="2">
        <v>1600</v>
      </c>
      <c r="Q4971" t="s">
        <v>319</v>
      </c>
      <c r="R4971" t="s">
        <v>33</v>
      </c>
      <c r="S4971" t="s">
        <v>57</v>
      </c>
      <c r="T4971" s="4">
        <v>3</v>
      </c>
      <c r="U4971" s="11">
        <f t="shared" si="77"/>
        <v>2998</v>
      </c>
      <c r="V4971" s="11">
        <f>tbl_EcommerceSales[[#This Row],[Gross_Sales]]*tbl_EcommerceSales[[#This Row],[Discount]]</f>
        <v>149.9</v>
      </c>
      <c r="W4971" s="11">
        <f>tbl_EcommerceSales[[#This Row],[Gross_Sales]]-tbl_EcommerceSales[[#This Row],[Discount_Amount]]</f>
        <v>2848.1</v>
      </c>
      <c r="X4971" s="11">
        <f>tbl_EcommerceSales[[#This Row],[Quantity]] * _xlfn.XLOOKUP(tbl_EcommerceSales[[#This Row],[Product_ID]], Product_Master!A:A, Product_Master!F:F)</f>
        <v>1600</v>
      </c>
      <c r="Y4971" s="11">
        <f>tbl_EcommerceSales[[#This Row],[Net_Revenue]]-tbl_EcommerceSales[[#This Row],[Total_Cost]]</f>
        <v>1248.0999999999999</v>
      </c>
      <c r="Z4971" s="9">
        <f>IFERROR(#REF!/tbl_EcommerceSales[[#This Row],[Total_Cost]], 0)</f>
        <v>0</v>
      </c>
      <c r="AA4971" t="str">
        <f>TEXT(tbl_EcommerceSales[[#This Row],[Order_Date]],"mmm")</f>
        <v>Jun</v>
      </c>
      <c r="AB4971">
        <f>YEAR(tbl_EcommerceSales[[#This Row],[Order_Date]])</f>
        <v>2026</v>
      </c>
      <c r="AC4971" t="str">
        <f>IF(tbl_EcommerceSales[[#This Row],[Age]]&lt;18,"Under 18",IF(tbl_EcommerceSales[[#This Row],[Age]]&lt;=25,"18-25",IF(tbl_EcommerceSales[[#This Row],[Age]]&lt;=35,"26-35",IF(tbl_EcommerceSales[[#This Row],[Age]]&lt;=45,"36-45",IF(tbl_EcommerceSales[[#This Row],[Age]]&lt;=55,"46-55","56+")))))</f>
        <v>36-45</v>
      </c>
    </row>
    <row r="4972" spans="1:29" x14ac:dyDescent="0.35">
      <c r="A4972" t="s">
        <v>7150</v>
      </c>
      <c r="B4972" s="7">
        <v>46199</v>
      </c>
      <c r="C4972" t="s">
        <v>5121</v>
      </c>
      <c r="D4972" t="s">
        <v>195</v>
      </c>
      <c r="E4972" t="s">
        <v>25</v>
      </c>
      <c r="F4972">
        <v>18</v>
      </c>
      <c r="G4972" t="s">
        <v>96</v>
      </c>
      <c r="H4972" t="s">
        <v>39</v>
      </c>
      <c r="I4972" t="s">
        <v>517</v>
      </c>
      <c r="J4972" t="s">
        <v>518</v>
      </c>
      <c r="K4972" t="s">
        <v>30</v>
      </c>
      <c r="L4972" t="s">
        <v>278</v>
      </c>
      <c r="M4972">
        <v>1</v>
      </c>
      <c r="N4972" s="2">
        <v>1299</v>
      </c>
      <c r="O4972" s="3">
        <v>0.1</v>
      </c>
      <c r="P4972" s="2">
        <v>690</v>
      </c>
      <c r="Q4972" t="s">
        <v>76</v>
      </c>
      <c r="R4972" t="s">
        <v>33</v>
      </c>
      <c r="S4972" t="s">
        <v>57</v>
      </c>
      <c r="T4972" s="4">
        <v>3</v>
      </c>
      <c r="U4972" s="11">
        <f t="shared" si="77"/>
        <v>1299</v>
      </c>
      <c r="V4972" s="11">
        <f>tbl_EcommerceSales[[#This Row],[Gross_Sales]]*tbl_EcommerceSales[[#This Row],[Discount]]</f>
        <v>129.9</v>
      </c>
      <c r="W4972" s="11">
        <f>tbl_EcommerceSales[[#This Row],[Gross_Sales]]-tbl_EcommerceSales[[#This Row],[Discount_Amount]]</f>
        <v>1169.0999999999999</v>
      </c>
      <c r="X4972" s="11">
        <f>tbl_EcommerceSales[[#This Row],[Quantity]] * _xlfn.XLOOKUP(tbl_EcommerceSales[[#This Row],[Product_ID]], Product_Master!A:A, Product_Master!F:F)</f>
        <v>690</v>
      </c>
      <c r="Y4972" s="11">
        <f>tbl_EcommerceSales[[#This Row],[Net_Revenue]]-tbl_EcommerceSales[[#This Row],[Total_Cost]]</f>
        <v>479.09999999999991</v>
      </c>
      <c r="Z4972" s="9">
        <f>IFERROR(#REF!/tbl_EcommerceSales[[#This Row],[Total_Cost]], 0)</f>
        <v>0</v>
      </c>
      <c r="AA4972" t="str">
        <f>TEXT(tbl_EcommerceSales[[#This Row],[Order_Date]],"mmm")</f>
        <v>Jun</v>
      </c>
      <c r="AB4972">
        <f>YEAR(tbl_EcommerceSales[[#This Row],[Order_Date]])</f>
        <v>2026</v>
      </c>
      <c r="AC4972" t="str">
        <f>IF(tbl_EcommerceSales[[#This Row],[Age]]&lt;18,"Under 18",IF(tbl_EcommerceSales[[#This Row],[Age]]&lt;=25,"18-25",IF(tbl_EcommerceSales[[#This Row],[Age]]&lt;=35,"26-35",IF(tbl_EcommerceSales[[#This Row],[Age]]&lt;=45,"36-45",IF(tbl_EcommerceSales[[#This Row],[Age]]&lt;=55,"46-55","56+")))))</f>
        <v>18-25</v>
      </c>
    </row>
    <row r="4973" spans="1:29" x14ac:dyDescent="0.35">
      <c r="A4973" t="s">
        <v>7151</v>
      </c>
      <c r="B4973" s="7">
        <v>46199</v>
      </c>
      <c r="C4973" t="s">
        <v>7152</v>
      </c>
      <c r="D4973" t="s">
        <v>86</v>
      </c>
      <c r="E4973" t="s">
        <v>25</v>
      </c>
      <c r="F4973">
        <v>35</v>
      </c>
      <c r="G4973" t="s">
        <v>96</v>
      </c>
      <c r="H4973" t="s">
        <v>39</v>
      </c>
      <c r="I4973" t="s">
        <v>126</v>
      </c>
      <c r="J4973" t="s">
        <v>127</v>
      </c>
      <c r="K4973" t="s">
        <v>82</v>
      </c>
      <c r="L4973" t="s">
        <v>83</v>
      </c>
      <c r="M4973">
        <v>1</v>
      </c>
      <c r="N4973" s="2">
        <v>1899</v>
      </c>
      <c r="O4973" s="3">
        <v>0.1</v>
      </c>
      <c r="P4973" s="2">
        <v>1120</v>
      </c>
      <c r="Q4973" t="s">
        <v>319</v>
      </c>
      <c r="R4973" t="s">
        <v>33</v>
      </c>
      <c r="S4973" t="s">
        <v>57</v>
      </c>
      <c r="T4973" s="4">
        <v>5</v>
      </c>
      <c r="U4973" s="11">
        <f t="shared" si="77"/>
        <v>1899</v>
      </c>
      <c r="V4973" s="11">
        <f>tbl_EcommerceSales[[#This Row],[Gross_Sales]]*tbl_EcommerceSales[[#This Row],[Discount]]</f>
        <v>189.9</v>
      </c>
      <c r="W4973" s="11">
        <f>tbl_EcommerceSales[[#This Row],[Gross_Sales]]-tbl_EcommerceSales[[#This Row],[Discount_Amount]]</f>
        <v>1709.1</v>
      </c>
      <c r="X4973" s="11">
        <f>tbl_EcommerceSales[[#This Row],[Quantity]] * _xlfn.XLOOKUP(tbl_EcommerceSales[[#This Row],[Product_ID]], Product_Master!A:A, Product_Master!F:F)</f>
        <v>1120</v>
      </c>
      <c r="Y4973" s="11">
        <f>tbl_EcommerceSales[[#This Row],[Net_Revenue]]-tbl_EcommerceSales[[#This Row],[Total_Cost]]</f>
        <v>589.09999999999991</v>
      </c>
      <c r="Z4973" s="9">
        <f>IFERROR(#REF!/tbl_EcommerceSales[[#This Row],[Total_Cost]], 0)</f>
        <v>0</v>
      </c>
      <c r="AA4973" t="str">
        <f>TEXT(tbl_EcommerceSales[[#This Row],[Order_Date]],"mmm")</f>
        <v>Jun</v>
      </c>
      <c r="AB4973">
        <f>YEAR(tbl_EcommerceSales[[#This Row],[Order_Date]])</f>
        <v>2026</v>
      </c>
      <c r="AC4973" t="str">
        <f>IF(tbl_EcommerceSales[[#This Row],[Age]]&lt;18,"Under 18",IF(tbl_EcommerceSales[[#This Row],[Age]]&lt;=25,"18-25",IF(tbl_EcommerceSales[[#This Row],[Age]]&lt;=35,"26-35",IF(tbl_EcommerceSales[[#This Row],[Age]]&lt;=45,"36-45",IF(tbl_EcommerceSales[[#This Row],[Age]]&lt;=55,"46-55","56+")))))</f>
        <v>26-35</v>
      </c>
    </row>
    <row r="4974" spans="1:29" x14ac:dyDescent="0.35">
      <c r="A4974" t="s">
        <v>7153</v>
      </c>
      <c r="B4974" s="7">
        <v>46199</v>
      </c>
      <c r="C4974" t="s">
        <v>5363</v>
      </c>
      <c r="D4974" t="s">
        <v>47</v>
      </c>
      <c r="E4974" t="s">
        <v>48</v>
      </c>
      <c r="F4974">
        <v>25</v>
      </c>
      <c r="G4974" t="s">
        <v>270</v>
      </c>
      <c r="H4974" t="s">
        <v>72</v>
      </c>
      <c r="I4974" t="s">
        <v>62</v>
      </c>
      <c r="J4974" t="s">
        <v>63</v>
      </c>
      <c r="K4974" t="s">
        <v>42</v>
      </c>
      <c r="L4974" t="s">
        <v>43</v>
      </c>
      <c r="M4974">
        <v>3</v>
      </c>
      <c r="N4974" s="2">
        <v>499</v>
      </c>
      <c r="O4974" s="3">
        <v>0.15</v>
      </c>
      <c r="P4974" s="2">
        <v>660</v>
      </c>
      <c r="Q4974" t="s">
        <v>32</v>
      </c>
      <c r="R4974" t="s">
        <v>33</v>
      </c>
      <c r="S4974" t="s">
        <v>34</v>
      </c>
      <c r="T4974" s="4">
        <v>5</v>
      </c>
      <c r="U4974" s="11">
        <f t="shared" si="77"/>
        <v>1497</v>
      </c>
      <c r="V4974" s="11">
        <f>tbl_EcommerceSales[[#This Row],[Gross_Sales]]*tbl_EcommerceSales[[#This Row],[Discount]]</f>
        <v>224.54999999999998</v>
      </c>
      <c r="W4974" s="11">
        <f>tbl_EcommerceSales[[#This Row],[Gross_Sales]]-tbl_EcommerceSales[[#This Row],[Discount_Amount]]</f>
        <v>1272.45</v>
      </c>
      <c r="X4974" s="11">
        <f>tbl_EcommerceSales[[#This Row],[Quantity]] * _xlfn.XLOOKUP(tbl_EcommerceSales[[#This Row],[Product_ID]], Product_Master!A:A, Product_Master!F:F)</f>
        <v>660</v>
      </c>
      <c r="Y4974" s="11">
        <f>tbl_EcommerceSales[[#This Row],[Net_Revenue]]-tbl_EcommerceSales[[#This Row],[Total_Cost]]</f>
        <v>612.45000000000005</v>
      </c>
      <c r="Z4974" s="9">
        <f>IFERROR(#REF!/tbl_EcommerceSales[[#This Row],[Total_Cost]], 0)</f>
        <v>0</v>
      </c>
      <c r="AA4974" t="str">
        <f>TEXT(tbl_EcommerceSales[[#This Row],[Order_Date]],"mmm")</f>
        <v>Jun</v>
      </c>
      <c r="AB4974">
        <f>YEAR(tbl_EcommerceSales[[#This Row],[Order_Date]])</f>
        <v>2026</v>
      </c>
      <c r="AC4974" t="str">
        <f>IF(tbl_EcommerceSales[[#This Row],[Age]]&lt;18,"Under 18",IF(tbl_EcommerceSales[[#This Row],[Age]]&lt;=25,"18-25",IF(tbl_EcommerceSales[[#This Row],[Age]]&lt;=35,"26-35",IF(tbl_EcommerceSales[[#This Row],[Age]]&lt;=45,"36-45",IF(tbl_EcommerceSales[[#This Row],[Age]]&lt;=55,"46-55","56+")))))</f>
        <v>18-25</v>
      </c>
    </row>
    <row r="4975" spans="1:29" x14ac:dyDescent="0.35">
      <c r="A4975" t="s">
        <v>7154</v>
      </c>
      <c r="B4975" s="7">
        <v>46199</v>
      </c>
      <c r="C4975" t="s">
        <v>4364</v>
      </c>
      <c r="D4975" t="s">
        <v>159</v>
      </c>
      <c r="E4975" t="s">
        <v>48</v>
      </c>
      <c r="F4975">
        <v>35</v>
      </c>
      <c r="G4975" t="s">
        <v>171</v>
      </c>
      <c r="H4975" t="s">
        <v>39</v>
      </c>
      <c r="I4975" t="s">
        <v>175</v>
      </c>
      <c r="J4975" t="s">
        <v>176</v>
      </c>
      <c r="K4975" t="s">
        <v>177</v>
      </c>
      <c r="L4975" t="s">
        <v>178</v>
      </c>
      <c r="M4975">
        <v>4</v>
      </c>
      <c r="N4975" s="2">
        <v>699</v>
      </c>
      <c r="O4975" s="3">
        <v>0.05</v>
      </c>
      <c r="P4975" s="2">
        <v>1280</v>
      </c>
      <c r="Q4975" t="s">
        <v>156</v>
      </c>
      <c r="R4975" t="s">
        <v>33</v>
      </c>
      <c r="S4975" t="s">
        <v>34</v>
      </c>
      <c r="T4975" s="4">
        <v>4</v>
      </c>
      <c r="U4975" s="11">
        <f t="shared" si="77"/>
        <v>2796</v>
      </c>
      <c r="V4975" s="11">
        <f>tbl_EcommerceSales[[#This Row],[Gross_Sales]]*tbl_EcommerceSales[[#This Row],[Discount]]</f>
        <v>139.80000000000001</v>
      </c>
      <c r="W4975" s="11">
        <f>tbl_EcommerceSales[[#This Row],[Gross_Sales]]-tbl_EcommerceSales[[#This Row],[Discount_Amount]]</f>
        <v>2656.2</v>
      </c>
      <c r="X4975" s="11">
        <f>tbl_EcommerceSales[[#This Row],[Quantity]] * _xlfn.XLOOKUP(tbl_EcommerceSales[[#This Row],[Product_ID]], Product_Master!A:A, Product_Master!F:F)</f>
        <v>1280</v>
      </c>
      <c r="Y4975" s="11">
        <f>tbl_EcommerceSales[[#This Row],[Net_Revenue]]-tbl_EcommerceSales[[#This Row],[Total_Cost]]</f>
        <v>1376.1999999999998</v>
      </c>
      <c r="Z4975" s="9">
        <f>IFERROR(#REF!/tbl_EcommerceSales[[#This Row],[Total_Cost]], 0)</f>
        <v>0</v>
      </c>
      <c r="AA4975" t="str">
        <f>TEXT(tbl_EcommerceSales[[#This Row],[Order_Date]],"mmm")</f>
        <v>Jun</v>
      </c>
      <c r="AB4975">
        <f>YEAR(tbl_EcommerceSales[[#This Row],[Order_Date]])</f>
        <v>2026</v>
      </c>
      <c r="AC4975" t="str">
        <f>IF(tbl_EcommerceSales[[#This Row],[Age]]&lt;18,"Under 18",IF(tbl_EcommerceSales[[#This Row],[Age]]&lt;=25,"18-25",IF(tbl_EcommerceSales[[#This Row],[Age]]&lt;=35,"26-35",IF(tbl_EcommerceSales[[#This Row],[Age]]&lt;=45,"36-45",IF(tbl_EcommerceSales[[#This Row],[Age]]&lt;=55,"46-55","56+")))))</f>
        <v>26-35</v>
      </c>
    </row>
    <row r="4976" spans="1:29" x14ac:dyDescent="0.35">
      <c r="A4976" t="s">
        <v>7155</v>
      </c>
      <c r="B4976" s="7">
        <v>46199</v>
      </c>
      <c r="C4976" t="s">
        <v>7156</v>
      </c>
      <c r="D4976" t="s">
        <v>86</v>
      </c>
      <c r="E4976" t="s">
        <v>48</v>
      </c>
      <c r="F4976">
        <v>30</v>
      </c>
      <c r="G4976" t="s">
        <v>61</v>
      </c>
      <c r="H4976" t="s">
        <v>27</v>
      </c>
      <c r="I4976" t="s">
        <v>28</v>
      </c>
      <c r="J4976" t="s">
        <v>29</v>
      </c>
      <c r="K4976" t="s">
        <v>30</v>
      </c>
      <c r="L4976" t="s">
        <v>31</v>
      </c>
      <c r="M4976">
        <v>1</v>
      </c>
      <c r="N4976" s="2">
        <v>5999</v>
      </c>
      <c r="O4976" s="3">
        <v>0.15</v>
      </c>
      <c r="P4976" s="2">
        <v>3900</v>
      </c>
      <c r="Q4976" t="s">
        <v>32</v>
      </c>
      <c r="R4976" t="s">
        <v>33</v>
      </c>
      <c r="S4976" t="s">
        <v>34</v>
      </c>
      <c r="T4976" s="4">
        <v>5</v>
      </c>
      <c r="U4976" s="11">
        <f t="shared" si="77"/>
        <v>5999</v>
      </c>
      <c r="V4976" s="11">
        <f>tbl_EcommerceSales[[#This Row],[Gross_Sales]]*tbl_EcommerceSales[[#This Row],[Discount]]</f>
        <v>899.85</v>
      </c>
      <c r="W4976" s="11">
        <f>tbl_EcommerceSales[[#This Row],[Gross_Sales]]-tbl_EcommerceSales[[#This Row],[Discount_Amount]]</f>
        <v>5099.1499999999996</v>
      </c>
      <c r="X4976" s="11">
        <f>tbl_EcommerceSales[[#This Row],[Quantity]] * _xlfn.XLOOKUP(tbl_EcommerceSales[[#This Row],[Product_ID]], Product_Master!A:A, Product_Master!F:F)</f>
        <v>3900</v>
      </c>
      <c r="Y4976" s="11">
        <f>tbl_EcommerceSales[[#This Row],[Net_Revenue]]-tbl_EcommerceSales[[#This Row],[Total_Cost]]</f>
        <v>1199.1499999999996</v>
      </c>
      <c r="Z4976" s="9">
        <f>IFERROR(#REF!/tbl_EcommerceSales[[#This Row],[Total_Cost]], 0)</f>
        <v>0</v>
      </c>
      <c r="AA4976" t="str">
        <f>TEXT(tbl_EcommerceSales[[#This Row],[Order_Date]],"mmm")</f>
        <v>Jun</v>
      </c>
      <c r="AB4976">
        <f>YEAR(tbl_EcommerceSales[[#This Row],[Order_Date]])</f>
        <v>2026</v>
      </c>
      <c r="AC4976" t="str">
        <f>IF(tbl_EcommerceSales[[#This Row],[Age]]&lt;18,"Under 18",IF(tbl_EcommerceSales[[#This Row],[Age]]&lt;=25,"18-25",IF(tbl_EcommerceSales[[#This Row],[Age]]&lt;=35,"26-35",IF(tbl_EcommerceSales[[#This Row],[Age]]&lt;=45,"36-45",IF(tbl_EcommerceSales[[#This Row],[Age]]&lt;=55,"46-55","56+")))))</f>
        <v>26-35</v>
      </c>
    </row>
    <row r="4977" spans="1:29" x14ac:dyDescent="0.35">
      <c r="A4977" t="s">
        <v>7157</v>
      </c>
      <c r="B4977" s="7">
        <v>46199</v>
      </c>
      <c r="C4977" t="s">
        <v>2392</v>
      </c>
      <c r="D4977" t="s">
        <v>269</v>
      </c>
      <c r="E4977" t="s">
        <v>48</v>
      </c>
      <c r="F4977">
        <v>31</v>
      </c>
      <c r="G4977" t="s">
        <v>270</v>
      </c>
      <c r="H4977" t="s">
        <v>72</v>
      </c>
      <c r="I4977" t="s">
        <v>175</v>
      </c>
      <c r="J4977" t="s">
        <v>176</v>
      </c>
      <c r="K4977" t="s">
        <v>177</v>
      </c>
      <c r="L4977" t="s">
        <v>178</v>
      </c>
      <c r="M4977">
        <v>2</v>
      </c>
      <c r="N4977" s="2">
        <v>699</v>
      </c>
      <c r="O4977" s="3">
        <v>0.1</v>
      </c>
      <c r="P4977" s="2">
        <v>640</v>
      </c>
      <c r="Q4977" t="s">
        <v>44</v>
      </c>
      <c r="R4977" t="s">
        <v>33</v>
      </c>
      <c r="S4977" t="s">
        <v>57</v>
      </c>
      <c r="T4977" s="4">
        <v>4</v>
      </c>
      <c r="U4977" s="11">
        <f t="shared" si="77"/>
        <v>1398</v>
      </c>
      <c r="V4977" s="11">
        <f>tbl_EcommerceSales[[#This Row],[Gross_Sales]]*tbl_EcommerceSales[[#This Row],[Discount]]</f>
        <v>139.80000000000001</v>
      </c>
      <c r="W4977" s="11">
        <f>tbl_EcommerceSales[[#This Row],[Gross_Sales]]-tbl_EcommerceSales[[#This Row],[Discount_Amount]]</f>
        <v>1258.2</v>
      </c>
      <c r="X4977" s="11">
        <f>tbl_EcommerceSales[[#This Row],[Quantity]] * _xlfn.XLOOKUP(tbl_EcommerceSales[[#This Row],[Product_ID]], Product_Master!A:A, Product_Master!F:F)</f>
        <v>640</v>
      </c>
      <c r="Y4977" s="11">
        <f>tbl_EcommerceSales[[#This Row],[Net_Revenue]]-tbl_EcommerceSales[[#This Row],[Total_Cost]]</f>
        <v>618.20000000000005</v>
      </c>
      <c r="Z4977" s="9">
        <f>IFERROR(#REF!/tbl_EcommerceSales[[#This Row],[Total_Cost]], 0)</f>
        <v>0</v>
      </c>
      <c r="AA4977" t="str">
        <f>TEXT(tbl_EcommerceSales[[#This Row],[Order_Date]],"mmm")</f>
        <v>Jun</v>
      </c>
      <c r="AB4977">
        <f>YEAR(tbl_EcommerceSales[[#This Row],[Order_Date]])</f>
        <v>2026</v>
      </c>
      <c r="AC4977" t="str">
        <f>IF(tbl_EcommerceSales[[#This Row],[Age]]&lt;18,"Under 18",IF(tbl_EcommerceSales[[#This Row],[Age]]&lt;=25,"18-25",IF(tbl_EcommerceSales[[#This Row],[Age]]&lt;=35,"26-35",IF(tbl_EcommerceSales[[#This Row],[Age]]&lt;=45,"36-45",IF(tbl_EcommerceSales[[#This Row],[Age]]&lt;=55,"46-55","56+")))))</f>
        <v>26-35</v>
      </c>
    </row>
    <row r="4978" spans="1:29" x14ac:dyDescent="0.35">
      <c r="A4978" t="s">
        <v>7158</v>
      </c>
      <c r="B4978" s="7">
        <v>46199</v>
      </c>
      <c r="C4978" t="s">
        <v>992</v>
      </c>
      <c r="D4978" t="s">
        <v>110</v>
      </c>
      <c r="E4978" t="s">
        <v>48</v>
      </c>
      <c r="F4978">
        <v>36</v>
      </c>
      <c r="G4978" t="s">
        <v>246</v>
      </c>
      <c r="H4978" t="s">
        <v>27</v>
      </c>
      <c r="I4978" t="s">
        <v>126</v>
      </c>
      <c r="J4978" t="s">
        <v>127</v>
      </c>
      <c r="K4978" t="s">
        <v>82</v>
      </c>
      <c r="L4978" t="s">
        <v>83</v>
      </c>
      <c r="M4978">
        <v>2</v>
      </c>
      <c r="N4978" s="2">
        <v>1899</v>
      </c>
      <c r="O4978" s="3">
        <v>0.15</v>
      </c>
      <c r="P4978" s="2">
        <v>2240</v>
      </c>
      <c r="Q4978" t="s">
        <v>32</v>
      </c>
      <c r="R4978" t="s">
        <v>93</v>
      </c>
      <c r="S4978" t="s">
        <v>34</v>
      </c>
      <c r="T4978" s="4">
        <v>4</v>
      </c>
      <c r="U4978" s="11">
        <f t="shared" si="77"/>
        <v>3798</v>
      </c>
      <c r="V4978" s="11">
        <f>tbl_EcommerceSales[[#This Row],[Gross_Sales]]*tbl_EcommerceSales[[#This Row],[Discount]]</f>
        <v>569.69999999999993</v>
      </c>
      <c r="W4978" s="11">
        <f>tbl_EcommerceSales[[#This Row],[Gross_Sales]]-tbl_EcommerceSales[[#This Row],[Discount_Amount]]</f>
        <v>3228.3</v>
      </c>
      <c r="X4978" s="11">
        <f>tbl_EcommerceSales[[#This Row],[Quantity]] * _xlfn.XLOOKUP(tbl_EcommerceSales[[#This Row],[Product_ID]], Product_Master!A:A, Product_Master!F:F)</f>
        <v>2240</v>
      </c>
      <c r="Y4978" s="11">
        <f>tbl_EcommerceSales[[#This Row],[Net_Revenue]]-tbl_EcommerceSales[[#This Row],[Total_Cost]]</f>
        <v>988.30000000000018</v>
      </c>
      <c r="Z4978" s="9">
        <f>IFERROR(#REF!/tbl_EcommerceSales[[#This Row],[Total_Cost]], 0)</f>
        <v>0</v>
      </c>
      <c r="AA4978" t="str">
        <f>TEXT(tbl_EcommerceSales[[#This Row],[Order_Date]],"mmm")</f>
        <v>Jun</v>
      </c>
      <c r="AB4978">
        <f>YEAR(tbl_EcommerceSales[[#This Row],[Order_Date]])</f>
        <v>2026</v>
      </c>
      <c r="AC4978" t="str">
        <f>IF(tbl_EcommerceSales[[#This Row],[Age]]&lt;18,"Under 18",IF(tbl_EcommerceSales[[#This Row],[Age]]&lt;=25,"18-25",IF(tbl_EcommerceSales[[#This Row],[Age]]&lt;=35,"26-35",IF(tbl_EcommerceSales[[#This Row],[Age]]&lt;=45,"36-45",IF(tbl_EcommerceSales[[#This Row],[Age]]&lt;=55,"46-55","56+")))))</f>
        <v>36-45</v>
      </c>
    </row>
    <row r="4979" spans="1:29" x14ac:dyDescent="0.35">
      <c r="A4979" t="s">
        <v>7159</v>
      </c>
      <c r="B4979" s="7">
        <v>46200</v>
      </c>
      <c r="C4979" t="s">
        <v>1806</v>
      </c>
      <c r="D4979" t="s">
        <v>130</v>
      </c>
      <c r="E4979" t="s">
        <v>25</v>
      </c>
      <c r="F4979">
        <v>30</v>
      </c>
      <c r="G4979" t="s">
        <v>246</v>
      </c>
      <c r="H4979" t="s">
        <v>27</v>
      </c>
      <c r="I4979" t="s">
        <v>111</v>
      </c>
      <c r="J4979" t="s">
        <v>112</v>
      </c>
      <c r="K4979" t="s">
        <v>55</v>
      </c>
      <c r="L4979" t="s">
        <v>113</v>
      </c>
      <c r="M4979">
        <v>1</v>
      </c>
      <c r="N4979" s="2">
        <v>1799</v>
      </c>
      <c r="O4979" s="3">
        <v>0.15</v>
      </c>
      <c r="P4979" s="2">
        <v>950</v>
      </c>
      <c r="Q4979" t="s">
        <v>32</v>
      </c>
      <c r="R4979" t="s">
        <v>33</v>
      </c>
      <c r="S4979" t="s">
        <v>34</v>
      </c>
      <c r="T4979" s="4">
        <v>5</v>
      </c>
      <c r="U4979" s="11">
        <f t="shared" si="77"/>
        <v>1799</v>
      </c>
      <c r="V4979" s="11">
        <f>tbl_EcommerceSales[[#This Row],[Gross_Sales]]*tbl_EcommerceSales[[#This Row],[Discount]]</f>
        <v>269.84999999999997</v>
      </c>
      <c r="W4979" s="11">
        <f>tbl_EcommerceSales[[#This Row],[Gross_Sales]]-tbl_EcommerceSales[[#This Row],[Discount_Amount]]</f>
        <v>1529.15</v>
      </c>
      <c r="X4979" s="11">
        <f>tbl_EcommerceSales[[#This Row],[Quantity]] * _xlfn.XLOOKUP(tbl_EcommerceSales[[#This Row],[Product_ID]], Product_Master!A:A, Product_Master!F:F)</f>
        <v>950</v>
      </c>
      <c r="Y4979" s="11">
        <f>tbl_EcommerceSales[[#This Row],[Net_Revenue]]-tbl_EcommerceSales[[#This Row],[Total_Cost]]</f>
        <v>579.15000000000009</v>
      </c>
      <c r="Z4979" s="9">
        <f>IFERROR(#REF!/tbl_EcommerceSales[[#This Row],[Total_Cost]], 0)</f>
        <v>0</v>
      </c>
      <c r="AA4979" t="str">
        <f>TEXT(tbl_EcommerceSales[[#This Row],[Order_Date]],"mmm")</f>
        <v>Jun</v>
      </c>
      <c r="AB4979">
        <f>YEAR(tbl_EcommerceSales[[#This Row],[Order_Date]])</f>
        <v>2026</v>
      </c>
      <c r="AC4979" t="str">
        <f>IF(tbl_EcommerceSales[[#This Row],[Age]]&lt;18,"Under 18",IF(tbl_EcommerceSales[[#This Row],[Age]]&lt;=25,"18-25",IF(tbl_EcommerceSales[[#This Row],[Age]]&lt;=35,"26-35",IF(tbl_EcommerceSales[[#This Row],[Age]]&lt;=45,"36-45",IF(tbl_EcommerceSales[[#This Row],[Age]]&lt;=55,"46-55","56+")))))</f>
        <v>26-35</v>
      </c>
    </row>
    <row r="4980" spans="1:29" x14ac:dyDescent="0.35">
      <c r="A4980" t="s">
        <v>7160</v>
      </c>
      <c r="B4980" s="7">
        <v>46200</v>
      </c>
      <c r="C4980" t="s">
        <v>1520</v>
      </c>
      <c r="D4980" t="s">
        <v>130</v>
      </c>
      <c r="E4980" t="s">
        <v>25</v>
      </c>
      <c r="F4980">
        <v>32</v>
      </c>
      <c r="G4980" t="s">
        <v>122</v>
      </c>
      <c r="H4980" t="s">
        <v>72</v>
      </c>
      <c r="I4980" t="s">
        <v>126</v>
      </c>
      <c r="J4980" t="s">
        <v>127</v>
      </c>
      <c r="K4980" t="s">
        <v>82</v>
      </c>
      <c r="L4980" t="s">
        <v>83</v>
      </c>
      <c r="M4980">
        <v>1</v>
      </c>
      <c r="N4980" s="2">
        <v>1899</v>
      </c>
      <c r="O4980" s="3">
        <v>0</v>
      </c>
      <c r="P4980" s="2">
        <v>1120</v>
      </c>
      <c r="Q4980" t="s">
        <v>32</v>
      </c>
      <c r="R4980" t="s">
        <v>33</v>
      </c>
      <c r="S4980" t="s">
        <v>57</v>
      </c>
      <c r="T4980" s="4">
        <v>3</v>
      </c>
      <c r="U4980" s="11">
        <f t="shared" si="77"/>
        <v>1899</v>
      </c>
      <c r="V4980" s="11">
        <f>tbl_EcommerceSales[[#This Row],[Gross_Sales]]*tbl_EcommerceSales[[#This Row],[Discount]]</f>
        <v>0</v>
      </c>
      <c r="W4980" s="11">
        <f>tbl_EcommerceSales[[#This Row],[Gross_Sales]]-tbl_EcommerceSales[[#This Row],[Discount_Amount]]</f>
        <v>1899</v>
      </c>
      <c r="X4980" s="11">
        <f>tbl_EcommerceSales[[#This Row],[Quantity]] * _xlfn.XLOOKUP(tbl_EcommerceSales[[#This Row],[Product_ID]], Product_Master!A:A, Product_Master!F:F)</f>
        <v>1120</v>
      </c>
      <c r="Y4980" s="11">
        <f>tbl_EcommerceSales[[#This Row],[Net_Revenue]]-tbl_EcommerceSales[[#This Row],[Total_Cost]]</f>
        <v>779</v>
      </c>
      <c r="Z4980" s="9">
        <f>IFERROR(#REF!/tbl_EcommerceSales[[#This Row],[Total_Cost]], 0)</f>
        <v>0</v>
      </c>
      <c r="AA4980" t="str">
        <f>TEXT(tbl_EcommerceSales[[#This Row],[Order_Date]],"mmm")</f>
        <v>Jun</v>
      </c>
      <c r="AB4980">
        <f>YEAR(tbl_EcommerceSales[[#This Row],[Order_Date]])</f>
        <v>2026</v>
      </c>
      <c r="AC4980" t="str">
        <f>IF(tbl_EcommerceSales[[#This Row],[Age]]&lt;18,"Under 18",IF(tbl_EcommerceSales[[#This Row],[Age]]&lt;=25,"18-25",IF(tbl_EcommerceSales[[#This Row],[Age]]&lt;=35,"26-35",IF(tbl_EcommerceSales[[#This Row],[Age]]&lt;=45,"36-45",IF(tbl_EcommerceSales[[#This Row],[Age]]&lt;=55,"46-55","56+")))))</f>
        <v>26-35</v>
      </c>
    </row>
    <row r="4981" spans="1:29" x14ac:dyDescent="0.35">
      <c r="A4981" t="s">
        <v>7161</v>
      </c>
      <c r="B4981" s="7">
        <v>46200</v>
      </c>
      <c r="C4981" t="s">
        <v>965</v>
      </c>
      <c r="D4981" t="s">
        <v>181</v>
      </c>
      <c r="E4981" t="s">
        <v>25</v>
      </c>
      <c r="F4981">
        <v>54</v>
      </c>
      <c r="G4981" t="s">
        <v>246</v>
      </c>
      <c r="H4981" t="s">
        <v>27</v>
      </c>
      <c r="I4981" t="s">
        <v>221</v>
      </c>
      <c r="J4981" t="s">
        <v>222</v>
      </c>
      <c r="K4981" t="s">
        <v>177</v>
      </c>
      <c r="L4981" t="s">
        <v>208</v>
      </c>
      <c r="M4981">
        <v>1</v>
      </c>
      <c r="N4981" s="2">
        <v>1499</v>
      </c>
      <c r="O4981" s="3">
        <v>0.2</v>
      </c>
      <c r="P4981" s="2">
        <v>800</v>
      </c>
      <c r="Q4981" t="s">
        <v>123</v>
      </c>
      <c r="R4981" t="s">
        <v>33</v>
      </c>
      <c r="S4981" t="s">
        <v>34</v>
      </c>
      <c r="T4981" s="4">
        <v>2</v>
      </c>
      <c r="U4981" s="11">
        <f t="shared" si="77"/>
        <v>1499</v>
      </c>
      <c r="V4981" s="11">
        <f>tbl_EcommerceSales[[#This Row],[Gross_Sales]]*tbl_EcommerceSales[[#This Row],[Discount]]</f>
        <v>299.8</v>
      </c>
      <c r="W4981" s="11">
        <f>tbl_EcommerceSales[[#This Row],[Gross_Sales]]-tbl_EcommerceSales[[#This Row],[Discount_Amount]]</f>
        <v>1199.2</v>
      </c>
      <c r="X4981" s="11">
        <f>tbl_EcommerceSales[[#This Row],[Quantity]] * _xlfn.XLOOKUP(tbl_EcommerceSales[[#This Row],[Product_ID]], Product_Master!A:A, Product_Master!F:F)</f>
        <v>800</v>
      </c>
      <c r="Y4981" s="11">
        <f>tbl_EcommerceSales[[#This Row],[Net_Revenue]]-tbl_EcommerceSales[[#This Row],[Total_Cost]]</f>
        <v>399.20000000000005</v>
      </c>
      <c r="Z4981" s="9">
        <f>IFERROR(#REF!/tbl_EcommerceSales[[#This Row],[Total_Cost]], 0)</f>
        <v>0</v>
      </c>
      <c r="AA4981" t="str">
        <f>TEXT(tbl_EcommerceSales[[#This Row],[Order_Date]],"mmm")</f>
        <v>Jun</v>
      </c>
      <c r="AB4981">
        <f>YEAR(tbl_EcommerceSales[[#This Row],[Order_Date]])</f>
        <v>2026</v>
      </c>
      <c r="AC4981" t="str">
        <f>IF(tbl_EcommerceSales[[#This Row],[Age]]&lt;18,"Under 18",IF(tbl_EcommerceSales[[#This Row],[Age]]&lt;=25,"18-25",IF(tbl_EcommerceSales[[#This Row],[Age]]&lt;=35,"26-35",IF(tbl_EcommerceSales[[#This Row],[Age]]&lt;=45,"36-45",IF(tbl_EcommerceSales[[#This Row],[Age]]&lt;=55,"46-55","56+")))))</f>
        <v>46-55</v>
      </c>
    </row>
    <row r="4982" spans="1:29" x14ac:dyDescent="0.35">
      <c r="A4982" t="s">
        <v>7162</v>
      </c>
      <c r="B4982" s="7">
        <v>46200</v>
      </c>
      <c r="C4982" t="s">
        <v>1762</v>
      </c>
      <c r="D4982" t="s">
        <v>47</v>
      </c>
      <c r="E4982" t="s">
        <v>25</v>
      </c>
      <c r="F4982">
        <v>32</v>
      </c>
      <c r="G4982" t="s">
        <v>26</v>
      </c>
      <c r="H4982" t="s">
        <v>27</v>
      </c>
      <c r="I4982" t="s">
        <v>160</v>
      </c>
      <c r="J4982" t="s">
        <v>161</v>
      </c>
      <c r="K4982" t="s">
        <v>91</v>
      </c>
      <c r="L4982" t="s">
        <v>133</v>
      </c>
      <c r="M4982">
        <v>1</v>
      </c>
      <c r="N4982" s="2">
        <v>1099</v>
      </c>
      <c r="O4982" s="3">
        <v>0.25</v>
      </c>
      <c r="P4982" s="2">
        <v>520</v>
      </c>
      <c r="Q4982" t="s">
        <v>32</v>
      </c>
      <c r="R4982" t="s">
        <v>33</v>
      </c>
      <c r="S4982" t="s">
        <v>34</v>
      </c>
      <c r="T4982" s="4">
        <v>5</v>
      </c>
      <c r="U4982" s="11">
        <f t="shared" si="77"/>
        <v>1099</v>
      </c>
      <c r="V4982" s="11">
        <f>tbl_EcommerceSales[[#This Row],[Gross_Sales]]*tbl_EcommerceSales[[#This Row],[Discount]]</f>
        <v>274.75</v>
      </c>
      <c r="W4982" s="11">
        <f>tbl_EcommerceSales[[#This Row],[Gross_Sales]]-tbl_EcommerceSales[[#This Row],[Discount_Amount]]</f>
        <v>824.25</v>
      </c>
      <c r="X4982" s="11">
        <f>tbl_EcommerceSales[[#This Row],[Quantity]] * _xlfn.XLOOKUP(tbl_EcommerceSales[[#This Row],[Product_ID]], Product_Master!A:A, Product_Master!F:F)</f>
        <v>520</v>
      </c>
      <c r="Y4982" s="11">
        <f>tbl_EcommerceSales[[#This Row],[Net_Revenue]]-tbl_EcommerceSales[[#This Row],[Total_Cost]]</f>
        <v>304.25</v>
      </c>
      <c r="Z4982" s="9">
        <f>IFERROR(#REF!/tbl_EcommerceSales[[#This Row],[Total_Cost]], 0)</f>
        <v>0</v>
      </c>
      <c r="AA4982" t="str">
        <f>TEXT(tbl_EcommerceSales[[#This Row],[Order_Date]],"mmm")</f>
        <v>Jun</v>
      </c>
      <c r="AB4982">
        <f>YEAR(tbl_EcommerceSales[[#This Row],[Order_Date]])</f>
        <v>2026</v>
      </c>
      <c r="AC4982" t="str">
        <f>IF(tbl_EcommerceSales[[#This Row],[Age]]&lt;18,"Under 18",IF(tbl_EcommerceSales[[#This Row],[Age]]&lt;=25,"18-25",IF(tbl_EcommerceSales[[#This Row],[Age]]&lt;=35,"26-35",IF(tbl_EcommerceSales[[#This Row],[Age]]&lt;=45,"36-45",IF(tbl_EcommerceSales[[#This Row],[Age]]&lt;=55,"46-55","56+")))))</f>
        <v>26-35</v>
      </c>
    </row>
    <row r="4983" spans="1:29" x14ac:dyDescent="0.35">
      <c r="A4983" t="s">
        <v>7163</v>
      </c>
      <c r="B4983" s="7">
        <v>46201</v>
      </c>
      <c r="C4983" t="s">
        <v>4622</v>
      </c>
      <c r="D4983" t="s">
        <v>66</v>
      </c>
      <c r="E4983" t="s">
        <v>25</v>
      </c>
      <c r="F4983">
        <v>38</v>
      </c>
      <c r="G4983" t="s">
        <v>96</v>
      </c>
      <c r="H4983" t="s">
        <v>39</v>
      </c>
      <c r="I4983" t="s">
        <v>53</v>
      </c>
      <c r="J4983" t="s">
        <v>54</v>
      </c>
      <c r="K4983" t="s">
        <v>55</v>
      </c>
      <c r="L4983" t="s">
        <v>56</v>
      </c>
      <c r="M4983">
        <v>1</v>
      </c>
      <c r="N4983" s="2">
        <v>799</v>
      </c>
      <c r="O4983" s="3">
        <v>0.25</v>
      </c>
      <c r="P4983" s="2">
        <v>390</v>
      </c>
      <c r="Q4983" t="s">
        <v>123</v>
      </c>
      <c r="R4983" t="s">
        <v>33</v>
      </c>
      <c r="S4983" t="s">
        <v>57</v>
      </c>
      <c r="T4983" s="4">
        <v>5</v>
      </c>
      <c r="U4983" s="11">
        <f t="shared" si="77"/>
        <v>799</v>
      </c>
      <c r="V4983" s="11">
        <f>tbl_EcommerceSales[[#This Row],[Gross_Sales]]*tbl_EcommerceSales[[#This Row],[Discount]]</f>
        <v>199.75</v>
      </c>
      <c r="W4983" s="11">
        <f>tbl_EcommerceSales[[#This Row],[Gross_Sales]]-tbl_EcommerceSales[[#This Row],[Discount_Amount]]</f>
        <v>599.25</v>
      </c>
      <c r="X4983" s="11">
        <f>tbl_EcommerceSales[[#This Row],[Quantity]] * _xlfn.XLOOKUP(tbl_EcommerceSales[[#This Row],[Product_ID]], Product_Master!A:A, Product_Master!F:F)</f>
        <v>390</v>
      </c>
      <c r="Y4983" s="11">
        <f>tbl_EcommerceSales[[#This Row],[Net_Revenue]]-tbl_EcommerceSales[[#This Row],[Total_Cost]]</f>
        <v>209.25</v>
      </c>
      <c r="Z4983" s="9">
        <f>IFERROR(#REF!/tbl_EcommerceSales[[#This Row],[Total_Cost]], 0)</f>
        <v>0</v>
      </c>
      <c r="AA4983" t="str">
        <f>TEXT(tbl_EcommerceSales[[#This Row],[Order_Date]],"mmm")</f>
        <v>Jun</v>
      </c>
      <c r="AB4983">
        <f>YEAR(tbl_EcommerceSales[[#This Row],[Order_Date]])</f>
        <v>2026</v>
      </c>
      <c r="AC4983" t="str">
        <f>IF(tbl_EcommerceSales[[#This Row],[Age]]&lt;18,"Under 18",IF(tbl_EcommerceSales[[#This Row],[Age]]&lt;=25,"18-25",IF(tbl_EcommerceSales[[#This Row],[Age]]&lt;=35,"26-35",IF(tbl_EcommerceSales[[#This Row],[Age]]&lt;=45,"36-45",IF(tbl_EcommerceSales[[#This Row],[Age]]&lt;=55,"46-55","56+")))))</f>
        <v>36-45</v>
      </c>
    </row>
    <row r="4984" spans="1:29" x14ac:dyDescent="0.35">
      <c r="A4984" t="s">
        <v>7164</v>
      </c>
      <c r="B4984" s="7">
        <v>46201</v>
      </c>
      <c r="C4984" t="s">
        <v>4751</v>
      </c>
      <c r="D4984" t="s">
        <v>79</v>
      </c>
      <c r="E4984" t="s">
        <v>48</v>
      </c>
      <c r="F4984">
        <v>38</v>
      </c>
      <c r="G4984" t="s">
        <v>270</v>
      </c>
      <c r="H4984" t="s">
        <v>72</v>
      </c>
      <c r="I4984" t="s">
        <v>126</v>
      </c>
      <c r="J4984" t="s">
        <v>127</v>
      </c>
      <c r="K4984" t="s">
        <v>82</v>
      </c>
      <c r="L4984" t="s">
        <v>83</v>
      </c>
      <c r="M4984">
        <v>1</v>
      </c>
      <c r="N4984" s="2">
        <v>1899</v>
      </c>
      <c r="O4984" s="3">
        <v>0.15</v>
      </c>
      <c r="P4984" s="2">
        <v>1120</v>
      </c>
      <c r="Q4984" t="s">
        <v>32</v>
      </c>
      <c r="R4984" t="s">
        <v>33</v>
      </c>
      <c r="S4984" t="s">
        <v>57</v>
      </c>
      <c r="T4984" s="4">
        <v>5</v>
      </c>
      <c r="U4984" s="11">
        <f t="shared" si="77"/>
        <v>1899</v>
      </c>
      <c r="V4984" s="11">
        <f>tbl_EcommerceSales[[#This Row],[Gross_Sales]]*tbl_EcommerceSales[[#This Row],[Discount]]</f>
        <v>284.84999999999997</v>
      </c>
      <c r="W4984" s="11">
        <f>tbl_EcommerceSales[[#This Row],[Gross_Sales]]-tbl_EcommerceSales[[#This Row],[Discount_Amount]]</f>
        <v>1614.15</v>
      </c>
      <c r="X4984" s="11">
        <f>tbl_EcommerceSales[[#This Row],[Quantity]] * _xlfn.XLOOKUP(tbl_EcommerceSales[[#This Row],[Product_ID]], Product_Master!A:A, Product_Master!F:F)</f>
        <v>1120</v>
      </c>
      <c r="Y4984" s="11">
        <f>tbl_EcommerceSales[[#This Row],[Net_Revenue]]-tbl_EcommerceSales[[#This Row],[Total_Cost]]</f>
        <v>494.15000000000009</v>
      </c>
      <c r="Z4984" s="9">
        <f>IFERROR(#REF!/tbl_EcommerceSales[[#This Row],[Total_Cost]], 0)</f>
        <v>0</v>
      </c>
      <c r="AA4984" t="str">
        <f>TEXT(tbl_EcommerceSales[[#This Row],[Order_Date]],"mmm")</f>
        <v>Jun</v>
      </c>
      <c r="AB4984">
        <f>YEAR(tbl_EcommerceSales[[#This Row],[Order_Date]])</f>
        <v>2026</v>
      </c>
      <c r="AC4984" t="str">
        <f>IF(tbl_EcommerceSales[[#This Row],[Age]]&lt;18,"Under 18",IF(tbl_EcommerceSales[[#This Row],[Age]]&lt;=25,"18-25",IF(tbl_EcommerceSales[[#This Row],[Age]]&lt;=35,"26-35",IF(tbl_EcommerceSales[[#This Row],[Age]]&lt;=45,"36-45",IF(tbl_EcommerceSales[[#This Row],[Age]]&lt;=55,"46-55","56+")))))</f>
        <v>36-45</v>
      </c>
    </row>
    <row r="4985" spans="1:29" x14ac:dyDescent="0.35">
      <c r="A4985" t="s">
        <v>7165</v>
      </c>
      <c r="B4985" s="7">
        <v>46201</v>
      </c>
      <c r="C4985" t="s">
        <v>4069</v>
      </c>
      <c r="D4985" t="s">
        <v>86</v>
      </c>
      <c r="E4985" t="s">
        <v>48</v>
      </c>
      <c r="F4985">
        <v>39</v>
      </c>
      <c r="G4985" t="s">
        <v>174</v>
      </c>
      <c r="H4985" t="s">
        <v>39</v>
      </c>
      <c r="I4985" t="s">
        <v>175</v>
      </c>
      <c r="J4985" t="s">
        <v>176</v>
      </c>
      <c r="K4985" t="s">
        <v>177</v>
      </c>
      <c r="L4985" t="s">
        <v>178</v>
      </c>
      <c r="M4985">
        <v>1</v>
      </c>
      <c r="N4985" s="2">
        <v>699</v>
      </c>
      <c r="O4985" s="3">
        <v>0</v>
      </c>
      <c r="P4985" s="2">
        <v>320</v>
      </c>
      <c r="Q4985" t="s">
        <v>32</v>
      </c>
      <c r="R4985" t="s">
        <v>33</v>
      </c>
      <c r="S4985" t="s">
        <v>34</v>
      </c>
      <c r="T4985" s="4">
        <v>5</v>
      </c>
      <c r="U4985" s="11">
        <f t="shared" si="77"/>
        <v>699</v>
      </c>
      <c r="V4985" s="11">
        <f>tbl_EcommerceSales[[#This Row],[Gross_Sales]]*tbl_EcommerceSales[[#This Row],[Discount]]</f>
        <v>0</v>
      </c>
      <c r="W4985" s="11">
        <f>tbl_EcommerceSales[[#This Row],[Gross_Sales]]-tbl_EcommerceSales[[#This Row],[Discount_Amount]]</f>
        <v>699</v>
      </c>
      <c r="X4985" s="11">
        <f>tbl_EcommerceSales[[#This Row],[Quantity]] * _xlfn.XLOOKUP(tbl_EcommerceSales[[#This Row],[Product_ID]], Product_Master!A:A, Product_Master!F:F)</f>
        <v>320</v>
      </c>
      <c r="Y4985" s="11">
        <f>tbl_EcommerceSales[[#This Row],[Net_Revenue]]-tbl_EcommerceSales[[#This Row],[Total_Cost]]</f>
        <v>379</v>
      </c>
      <c r="Z4985" s="9">
        <f>IFERROR(#REF!/tbl_EcommerceSales[[#This Row],[Total_Cost]], 0)</f>
        <v>0</v>
      </c>
      <c r="AA4985" t="str">
        <f>TEXT(tbl_EcommerceSales[[#This Row],[Order_Date]],"mmm")</f>
        <v>Jun</v>
      </c>
      <c r="AB4985">
        <f>YEAR(tbl_EcommerceSales[[#This Row],[Order_Date]])</f>
        <v>2026</v>
      </c>
      <c r="AC4985" t="str">
        <f>IF(tbl_EcommerceSales[[#This Row],[Age]]&lt;18,"Under 18",IF(tbl_EcommerceSales[[#This Row],[Age]]&lt;=25,"18-25",IF(tbl_EcommerceSales[[#This Row],[Age]]&lt;=35,"26-35",IF(tbl_EcommerceSales[[#This Row],[Age]]&lt;=45,"36-45",IF(tbl_EcommerceSales[[#This Row],[Age]]&lt;=55,"46-55","56+")))))</f>
        <v>36-45</v>
      </c>
    </row>
    <row r="4986" spans="1:29" x14ac:dyDescent="0.35">
      <c r="A4986" t="s">
        <v>7166</v>
      </c>
      <c r="B4986" s="7">
        <v>46201</v>
      </c>
      <c r="C4986" t="s">
        <v>4767</v>
      </c>
      <c r="D4986" t="s">
        <v>130</v>
      </c>
      <c r="E4986" t="s">
        <v>25</v>
      </c>
      <c r="F4986">
        <v>30</v>
      </c>
      <c r="G4986" t="s">
        <v>52</v>
      </c>
      <c r="H4986" t="s">
        <v>27</v>
      </c>
      <c r="I4986" t="s">
        <v>257</v>
      </c>
      <c r="J4986" t="s">
        <v>258</v>
      </c>
      <c r="K4986" t="s">
        <v>55</v>
      </c>
      <c r="L4986" t="s">
        <v>56</v>
      </c>
      <c r="M4986">
        <v>1</v>
      </c>
      <c r="N4986" s="2">
        <v>1999</v>
      </c>
      <c r="O4986" s="3">
        <v>0.05</v>
      </c>
      <c r="P4986" s="2">
        <v>1050</v>
      </c>
      <c r="Q4986" t="s">
        <v>123</v>
      </c>
      <c r="R4986" t="s">
        <v>33</v>
      </c>
      <c r="S4986" t="s">
        <v>34</v>
      </c>
      <c r="T4986" s="4">
        <v>5</v>
      </c>
      <c r="U4986" s="11">
        <f t="shared" si="77"/>
        <v>1999</v>
      </c>
      <c r="V4986" s="11">
        <f>tbl_EcommerceSales[[#This Row],[Gross_Sales]]*tbl_EcommerceSales[[#This Row],[Discount]]</f>
        <v>99.95</v>
      </c>
      <c r="W4986" s="11">
        <f>tbl_EcommerceSales[[#This Row],[Gross_Sales]]-tbl_EcommerceSales[[#This Row],[Discount_Amount]]</f>
        <v>1899.05</v>
      </c>
      <c r="X4986" s="11">
        <f>tbl_EcommerceSales[[#This Row],[Quantity]] * _xlfn.XLOOKUP(tbl_EcommerceSales[[#This Row],[Product_ID]], Product_Master!A:A, Product_Master!F:F)</f>
        <v>1050</v>
      </c>
      <c r="Y4986" s="11">
        <f>tbl_EcommerceSales[[#This Row],[Net_Revenue]]-tbl_EcommerceSales[[#This Row],[Total_Cost]]</f>
        <v>849.05</v>
      </c>
      <c r="Z4986" s="9">
        <f>IFERROR(#REF!/tbl_EcommerceSales[[#This Row],[Total_Cost]], 0)</f>
        <v>0</v>
      </c>
      <c r="AA4986" t="str">
        <f>TEXT(tbl_EcommerceSales[[#This Row],[Order_Date]],"mmm")</f>
        <v>Jun</v>
      </c>
      <c r="AB4986">
        <f>YEAR(tbl_EcommerceSales[[#This Row],[Order_Date]])</f>
        <v>2026</v>
      </c>
      <c r="AC4986" t="str">
        <f>IF(tbl_EcommerceSales[[#This Row],[Age]]&lt;18,"Under 18",IF(tbl_EcommerceSales[[#This Row],[Age]]&lt;=25,"18-25",IF(tbl_EcommerceSales[[#This Row],[Age]]&lt;=35,"26-35",IF(tbl_EcommerceSales[[#This Row],[Age]]&lt;=45,"36-45",IF(tbl_EcommerceSales[[#This Row],[Age]]&lt;=55,"46-55","56+")))))</f>
        <v>26-35</v>
      </c>
    </row>
    <row r="4987" spans="1:29" x14ac:dyDescent="0.35">
      <c r="A4987" t="s">
        <v>7167</v>
      </c>
      <c r="B4987" s="7">
        <v>46201</v>
      </c>
      <c r="C4987" t="s">
        <v>424</v>
      </c>
      <c r="D4987" t="s">
        <v>254</v>
      </c>
      <c r="E4987" t="s">
        <v>25</v>
      </c>
      <c r="F4987">
        <v>22</v>
      </c>
      <c r="G4987" t="s">
        <v>107</v>
      </c>
      <c r="H4987" t="s">
        <v>39</v>
      </c>
      <c r="I4987" t="s">
        <v>126</v>
      </c>
      <c r="J4987" t="s">
        <v>127</v>
      </c>
      <c r="K4987" t="s">
        <v>82</v>
      </c>
      <c r="L4987" t="s">
        <v>83</v>
      </c>
      <c r="M4987">
        <v>2</v>
      </c>
      <c r="N4987" s="2">
        <v>1899</v>
      </c>
      <c r="O4987" s="3">
        <v>0.15</v>
      </c>
      <c r="P4987" s="2">
        <v>2240</v>
      </c>
      <c r="Q4987" t="s">
        <v>76</v>
      </c>
      <c r="R4987" t="s">
        <v>33</v>
      </c>
      <c r="S4987" t="s">
        <v>34</v>
      </c>
      <c r="T4987" s="4">
        <v>4</v>
      </c>
      <c r="U4987" s="11">
        <f t="shared" si="77"/>
        <v>3798</v>
      </c>
      <c r="V4987" s="11">
        <f>tbl_EcommerceSales[[#This Row],[Gross_Sales]]*tbl_EcommerceSales[[#This Row],[Discount]]</f>
        <v>569.69999999999993</v>
      </c>
      <c r="W4987" s="11">
        <f>tbl_EcommerceSales[[#This Row],[Gross_Sales]]-tbl_EcommerceSales[[#This Row],[Discount_Amount]]</f>
        <v>3228.3</v>
      </c>
      <c r="X4987" s="11">
        <f>tbl_EcommerceSales[[#This Row],[Quantity]] * _xlfn.XLOOKUP(tbl_EcommerceSales[[#This Row],[Product_ID]], Product_Master!A:A, Product_Master!F:F)</f>
        <v>2240</v>
      </c>
      <c r="Y4987" s="11">
        <f>tbl_EcommerceSales[[#This Row],[Net_Revenue]]-tbl_EcommerceSales[[#This Row],[Total_Cost]]</f>
        <v>988.30000000000018</v>
      </c>
      <c r="Z4987" s="9">
        <f>IFERROR(#REF!/tbl_EcommerceSales[[#This Row],[Total_Cost]], 0)</f>
        <v>0</v>
      </c>
      <c r="AA4987" t="str">
        <f>TEXT(tbl_EcommerceSales[[#This Row],[Order_Date]],"mmm")</f>
        <v>Jun</v>
      </c>
      <c r="AB4987">
        <f>YEAR(tbl_EcommerceSales[[#This Row],[Order_Date]])</f>
        <v>2026</v>
      </c>
      <c r="AC4987" t="str">
        <f>IF(tbl_EcommerceSales[[#This Row],[Age]]&lt;18,"Under 18",IF(tbl_EcommerceSales[[#This Row],[Age]]&lt;=25,"18-25",IF(tbl_EcommerceSales[[#This Row],[Age]]&lt;=35,"26-35",IF(tbl_EcommerceSales[[#This Row],[Age]]&lt;=45,"36-45",IF(tbl_EcommerceSales[[#This Row],[Age]]&lt;=55,"46-55","56+")))))</f>
        <v>18-25</v>
      </c>
    </row>
    <row r="4988" spans="1:29" x14ac:dyDescent="0.35">
      <c r="A4988" t="s">
        <v>7168</v>
      </c>
      <c r="B4988" s="7">
        <v>46201</v>
      </c>
      <c r="C4988" t="s">
        <v>847</v>
      </c>
      <c r="D4988" t="s">
        <v>342</v>
      </c>
      <c r="E4988" t="s">
        <v>25</v>
      </c>
      <c r="F4988">
        <v>23</v>
      </c>
      <c r="G4988" t="s">
        <v>99</v>
      </c>
      <c r="H4988" t="s">
        <v>88</v>
      </c>
      <c r="I4988" t="s">
        <v>28</v>
      </c>
      <c r="J4988" t="s">
        <v>29</v>
      </c>
      <c r="K4988" t="s">
        <v>30</v>
      </c>
      <c r="L4988" t="s">
        <v>31</v>
      </c>
      <c r="M4988">
        <v>2</v>
      </c>
      <c r="N4988" s="2">
        <v>5999</v>
      </c>
      <c r="O4988" s="3">
        <v>0.15</v>
      </c>
      <c r="P4988" s="2">
        <v>7800</v>
      </c>
      <c r="Q4988" t="s">
        <v>44</v>
      </c>
      <c r="R4988" t="s">
        <v>33</v>
      </c>
      <c r="S4988" t="s">
        <v>34</v>
      </c>
      <c r="T4988" s="4">
        <v>4</v>
      </c>
      <c r="U4988" s="11">
        <f t="shared" si="77"/>
        <v>11998</v>
      </c>
      <c r="V4988" s="11">
        <f>tbl_EcommerceSales[[#This Row],[Gross_Sales]]*tbl_EcommerceSales[[#This Row],[Discount]]</f>
        <v>1799.7</v>
      </c>
      <c r="W4988" s="11">
        <f>tbl_EcommerceSales[[#This Row],[Gross_Sales]]-tbl_EcommerceSales[[#This Row],[Discount_Amount]]</f>
        <v>10198.299999999999</v>
      </c>
      <c r="X4988" s="11">
        <f>tbl_EcommerceSales[[#This Row],[Quantity]] * _xlfn.XLOOKUP(tbl_EcommerceSales[[#This Row],[Product_ID]], Product_Master!A:A, Product_Master!F:F)</f>
        <v>7800</v>
      </c>
      <c r="Y4988" s="11">
        <f>tbl_EcommerceSales[[#This Row],[Net_Revenue]]-tbl_EcommerceSales[[#This Row],[Total_Cost]]</f>
        <v>2398.2999999999993</v>
      </c>
      <c r="Z4988" s="9">
        <f>IFERROR(#REF!/tbl_EcommerceSales[[#This Row],[Total_Cost]], 0)</f>
        <v>0</v>
      </c>
      <c r="AA4988" t="str">
        <f>TEXT(tbl_EcommerceSales[[#This Row],[Order_Date]],"mmm")</f>
        <v>Jun</v>
      </c>
      <c r="AB4988">
        <f>YEAR(tbl_EcommerceSales[[#This Row],[Order_Date]])</f>
        <v>2026</v>
      </c>
      <c r="AC4988" t="str">
        <f>IF(tbl_EcommerceSales[[#This Row],[Age]]&lt;18,"Under 18",IF(tbl_EcommerceSales[[#This Row],[Age]]&lt;=25,"18-25",IF(tbl_EcommerceSales[[#This Row],[Age]]&lt;=35,"26-35",IF(tbl_EcommerceSales[[#This Row],[Age]]&lt;=45,"36-45",IF(tbl_EcommerceSales[[#This Row],[Age]]&lt;=55,"46-55","56+")))))</f>
        <v>18-25</v>
      </c>
    </row>
    <row r="4989" spans="1:29" x14ac:dyDescent="0.35">
      <c r="A4989" t="s">
        <v>7169</v>
      </c>
      <c r="B4989" s="7">
        <v>46201</v>
      </c>
      <c r="C4989" t="s">
        <v>4748</v>
      </c>
      <c r="D4989" t="s">
        <v>79</v>
      </c>
      <c r="E4989" t="s">
        <v>48</v>
      </c>
      <c r="F4989">
        <v>33</v>
      </c>
      <c r="G4989" t="s">
        <v>122</v>
      </c>
      <c r="H4989" t="s">
        <v>72</v>
      </c>
      <c r="I4989" t="s">
        <v>40</v>
      </c>
      <c r="J4989" t="s">
        <v>41</v>
      </c>
      <c r="K4989" t="s">
        <v>42</v>
      </c>
      <c r="L4989" t="s">
        <v>43</v>
      </c>
      <c r="M4989">
        <v>1</v>
      </c>
      <c r="N4989" s="2">
        <v>699</v>
      </c>
      <c r="O4989" s="3">
        <v>0</v>
      </c>
      <c r="P4989" s="2">
        <v>310</v>
      </c>
      <c r="Q4989" t="s">
        <v>123</v>
      </c>
      <c r="R4989" t="s">
        <v>33</v>
      </c>
      <c r="S4989" t="s">
        <v>34</v>
      </c>
      <c r="T4989" s="4">
        <v>5</v>
      </c>
      <c r="U4989" s="11">
        <f t="shared" si="77"/>
        <v>699</v>
      </c>
      <c r="V4989" s="11">
        <f>tbl_EcommerceSales[[#This Row],[Gross_Sales]]*tbl_EcommerceSales[[#This Row],[Discount]]</f>
        <v>0</v>
      </c>
      <c r="W4989" s="11">
        <f>tbl_EcommerceSales[[#This Row],[Gross_Sales]]-tbl_EcommerceSales[[#This Row],[Discount_Amount]]</f>
        <v>699</v>
      </c>
      <c r="X4989" s="11">
        <f>tbl_EcommerceSales[[#This Row],[Quantity]] * _xlfn.XLOOKUP(tbl_EcommerceSales[[#This Row],[Product_ID]], Product_Master!A:A, Product_Master!F:F)</f>
        <v>310</v>
      </c>
      <c r="Y4989" s="11">
        <f>tbl_EcommerceSales[[#This Row],[Net_Revenue]]-tbl_EcommerceSales[[#This Row],[Total_Cost]]</f>
        <v>389</v>
      </c>
      <c r="Z4989" s="9">
        <f>IFERROR(#REF!/tbl_EcommerceSales[[#This Row],[Total_Cost]], 0)</f>
        <v>0</v>
      </c>
      <c r="AA4989" t="str">
        <f>TEXT(tbl_EcommerceSales[[#This Row],[Order_Date]],"mmm")</f>
        <v>Jun</v>
      </c>
      <c r="AB4989">
        <f>YEAR(tbl_EcommerceSales[[#This Row],[Order_Date]])</f>
        <v>2026</v>
      </c>
      <c r="AC4989" t="str">
        <f>IF(tbl_EcommerceSales[[#This Row],[Age]]&lt;18,"Under 18",IF(tbl_EcommerceSales[[#This Row],[Age]]&lt;=25,"18-25",IF(tbl_EcommerceSales[[#This Row],[Age]]&lt;=35,"26-35",IF(tbl_EcommerceSales[[#This Row],[Age]]&lt;=45,"36-45",IF(tbl_EcommerceSales[[#This Row],[Age]]&lt;=55,"46-55","56+")))))</f>
        <v>26-35</v>
      </c>
    </row>
    <row r="4990" spans="1:29" x14ac:dyDescent="0.35">
      <c r="A4990" t="s">
        <v>7170</v>
      </c>
      <c r="B4990" s="7">
        <v>46201</v>
      </c>
      <c r="C4990" t="s">
        <v>5275</v>
      </c>
      <c r="D4990" t="s">
        <v>110</v>
      </c>
      <c r="E4990" t="s">
        <v>25</v>
      </c>
      <c r="F4990">
        <v>18</v>
      </c>
      <c r="G4990" t="s">
        <v>142</v>
      </c>
      <c r="H4990" t="s">
        <v>88</v>
      </c>
      <c r="I4990" t="s">
        <v>126</v>
      </c>
      <c r="J4990" t="s">
        <v>127</v>
      </c>
      <c r="K4990" t="s">
        <v>82</v>
      </c>
      <c r="L4990" t="s">
        <v>83</v>
      </c>
      <c r="M4990">
        <v>1</v>
      </c>
      <c r="N4990" s="2">
        <v>1899</v>
      </c>
      <c r="O4990" s="3">
        <v>0.3</v>
      </c>
      <c r="P4990" s="2">
        <v>1120</v>
      </c>
      <c r="Q4990" t="s">
        <v>32</v>
      </c>
      <c r="R4990" t="s">
        <v>33</v>
      </c>
      <c r="S4990" t="s">
        <v>57</v>
      </c>
      <c r="T4990" s="4">
        <v>5</v>
      </c>
      <c r="U4990" s="11">
        <f t="shared" si="77"/>
        <v>1899</v>
      </c>
      <c r="V4990" s="11">
        <f>tbl_EcommerceSales[[#This Row],[Gross_Sales]]*tbl_EcommerceSales[[#This Row],[Discount]]</f>
        <v>569.69999999999993</v>
      </c>
      <c r="W4990" s="11">
        <f>tbl_EcommerceSales[[#This Row],[Gross_Sales]]-tbl_EcommerceSales[[#This Row],[Discount_Amount]]</f>
        <v>1329.3000000000002</v>
      </c>
      <c r="X4990" s="11">
        <f>tbl_EcommerceSales[[#This Row],[Quantity]] * _xlfn.XLOOKUP(tbl_EcommerceSales[[#This Row],[Product_ID]], Product_Master!A:A, Product_Master!F:F)</f>
        <v>1120</v>
      </c>
      <c r="Y4990" s="11">
        <f>tbl_EcommerceSales[[#This Row],[Net_Revenue]]-tbl_EcommerceSales[[#This Row],[Total_Cost]]</f>
        <v>209.30000000000018</v>
      </c>
      <c r="Z4990" s="9">
        <f>IFERROR(#REF!/tbl_EcommerceSales[[#This Row],[Total_Cost]], 0)</f>
        <v>0</v>
      </c>
      <c r="AA4990" t="str">
        <f>TEXT(tbl_EcommerceSales[[#This Row],[Order_Date]],"mmm")</f>
        <v>Jun</v>
      </c>
      <c r="AB4990">
        <f>YEAR(tbl_EcommerceSales[[#This Row],[Order_Date]])</f>
        <v>2026</v>
      </c>
      <c r="AC4990" t="str">
        <f>IF(tbl_EcommerceSales[[#This Row],[Age]]&lt;18,"Under 18",IF(tbl_EcommerceSales[[#This Row],[Age]]&lt;=25,"18-25",IF(tbl_EcommerceSales[[#This Row],[Age]]&lt;=35,"26-35",IF(tbl_EcommerceSales[[#This Row],[Age]]&lt;=45,"36-45",IF(tbl_EcommerceSales[[#This Row],[Age]]&lt;=55,"46-55","56+")))))</f>
        <v>18-25</v>
      </c>
    </row>
    <row r="4991" spans="1:29" x14ac:dyDescent="0.35">
      <c r="A4991" t="s">
        <v>7171</v>
      </c>
      <c r="B4991" s="7">
        <v>46201</v>
      </c>
      <c r="C4991" t="s">
        <v>5962</v>
      </c>
      <c r="D4991" t="s">
        <v>130</v>
      </c>
      <c r="E4991" t="s">
        <v>48</v>
      </c>
      <c r="F4991">
        <v>20</v>
      </c>
      <c r="G4991" t="s">
        <v>211</v>
      </c>
      <c r="H4991" t="s">
        <v>72</v>
      </c>
      <c r="I4991" t="s">
        <v>236</v>
      </c>
      <c r="J4991" t="s">
        <v>237</v>
      </c>
      <c r="K4991" t="s">
        <v>82</v>
      </c>
      <c r="L4991" t="s">
        <v>238</v>
      </c>
      <c r="M4991">
        <v>1</v>
      </c>
      <c r="N4991" s="2">
        <v>899</v>
      </c>
      <c r="O4991" s="3">
        <v>0.2</v>
      </c>
      <c r="P4991" s="2">
        <v>480</v>
      </c>
      <c r="Q4991" t="s">
        <v>156</v>
      </c>
      <c r="R4991" t="s">
        <v>33</v>
      </c>
      <c r="S4991" t="s">
        <v>34</v>
      </c>
      <c r="T4991" s="4">
        <v>5</v>
      </c>
      <c r="U4991" s="11">
        <f t="shared" si="77"/>
        <v>899</v>
      </c>
      <c r="V4991" s="11">
        <f>tbl_EcommerceSales[[#This Row],[Gross_Sales]]*tbl_EcommerceSales[[#This Row],[Discount]]</f>
        <v>179.8</v>
      </c>
      <c r="W4991" s="11">
        <f>tbl_EcommerceSales[[#This Row],[Gross_Sales]]-tbl_EcommerceSales[[#This Row],[Discount_Amount]]</f>
        <v>719.2</v>
      </c>
      <c r="X4991" s="11">
        <f>tbl_EcommerceSales[[#This Row],[Quantity]] * _xlfn.XLOOKUP(tbl_EcommerceSales[[#This Row],[Product_ID]], Product_Master!A:A, Product_Master!F:F)</f>
        <v>480</v>
      </c>
      <c r="Y4991" s="11">
        <f>tbl_EcommerceSales[[#This Row],[Net_Revenue]]-tbl_EcommerceSales[[#This Row],[Total_Cost]]</f>
        <v>239.20000000000005</v>
      </c>
      <c r="Z4991" s="9">
        <f>IFERROR(#REF!/tbl_EcommerceSales[[#This Row],[Total_Cost]], 0)</f>
        <v>0</v>
      </c>
      <c r="AA4991" t="str">
        <f>TEXT(tbl_EcommerceSales[[#This Row],[Order_Date]],"mmm")</f>
        <v>Jun</v>
      </c>
      <c r="AB4991">
        <f>YEAR(tbl_EcommerceSales[[#This Row],[Order_Date]])</f>
        <v>2026</v>
      </c>
      <c r="AC4991" t="str">
        <f>IF(tbl_EcommerceSales[[#This Row],[Age]]&lt;18,"Under 18",IF(tbl_EcommerceSales[[#This Row],[Age]]&lt;=25,"18-25",IF(tbl_EcommerceSales[[#This Row],[Age]]&lt;=35,"26-35",IF(tbl_EcommerceSales[[#This Row],[Age]]&lt;=45,"36-45",IF(tbl_EcommerceSales[[#This Row],[Age]]&lt;=55,"46-55","56+")))))</f>
        <v>18-25</v>
      </c>
    </row>
    <row r="4992" spans="1:29" x14ac:dyDescent="0.35">
      <c r="A4992" t="s">
        <v>7172</v>
      </c>
      <c r="B4992" s="7">
        <v>46202</v>
      </c>
      <c r="C4992" t="s">
        <v>6415</v>
      </c>
      <c r="D4992" t="s">
        <v>216</v>
      </c>
      <c r="E4992" t="s">
        <v>48</v>
      </c>
      <c r="F4992">
        <v>48</v>
      </c>
      <c r="G4992" t="s">
        <v>99</v>
      </c>
      <c r="H4992" t="s">
        <v>88</v>
      </c>
      <c r="I4992" t="s">
        <v>338</v>
      </c>
      <c r="J4992" t="s">
        <v>339</v>
      </c>
      <c r="K4992" t="s">
        <v>55</v>
      </c>
      <c r="L4992" t="s">
        <v>56</v>
      </c>
      <c r="M4992">
        <v>1</v>
      </c>
      <c r="N4992" s="2">
        <v>1499</v>
      </c>
      <c r="O4992" s="3">
        <v>0.15</v>
      </c>
      <c r="P4992" s="2">
        <v>780</v>
      </c>
      <c r="Q4992" t="s">
        <v>44</v>
      </c>
      <c r="R4992" t="s">
        <v>33</v>
      </c>
      <c r="S4992" t="s">
        <v>57</v>
      </c>
      <c r="T4992" s="4">
        <v>5</v>
      </c>
      <c r="U4992" s="11">
        <f t="shared" si="77"/>
        <v>1499</v>
      </c>
      <c r="V4992" s="11">
        <f>tbl_EcommerceSales[[#This Row],[Gross_Sales]]*tbl_EcommerceSales[[#This Row],[Discount]]</f>
        <v>224.85</v>
      </c>
      <c r="W4992" s="11">
        <f>tbl_EcommerceSales[[#This Row],[Gross_Sales]]-tbl_EcommerceSales[[#This Row],[Discount_Amount]]</f>
        <v>1274.1500000000001</v>
      </c>
      <c r="X4992" s="11">
        <f>tbl_EcommerceSales[[#This Row],[Quantity]] * _xlfn.XLOOKUP(tbl_EcommerceSales[[#This Row],[Product_ID]], Product_Master!A:A, Product_Master!F:F)</f>
        <v>780</v>
      </c>
      <c r="Y4992" s="11">
        <f>tbl_EcommerceSales[[#This Row],[Net_Revenue]]-tbl_EcommerceSales[[#This Row],[Total_Cost]]</f>
        <v>494.15000000000009</v>
      </c>
      <c r="Z4992" s="9">
        <f>IFERROR(#REF!/tbl_EcommerceSales[[#This Row],[Total_Cost]], 0)</f>
        <v>0</v>
      </c>
      <c r="AA4992" t="str">
        <f>TEXT(tbl_EcommerceSales[[#This Row],[Order_Date]],"mmm")</f>
        <v>Jun</v>
      </c>
      <c r="AB4992">
        <f>YEAR(tbl_EcommerceSales[[#This Row],[Order_Date]])</f>
        <v>2026</v>
      </c>
      <c r="AC4992" t="str">
        <f>IF(tbl_EcommerceSales[[#This Row],[Age]]&lt;18,"Under 18",IF(tbl_EcommerceSales[[#This Row],[Age]]&lt;=25,"18-25",IF(tbl_EcommerceSales[[#This Row],[Age]]&lt;=35,"26-35",IF(tbl_EcommerceSales[[#This Row],[Age]]&lt;=45,"36-45",IF(tbl_EcommerceSales[[#This Row],[Age]]&lt;=55,"46-55","56+")))))</f>
        <v>46-55</v>
      </c>
    </row>
    <row r="4993" spans="1:29" x14ac:dyDescent="0.35">
      <c r="A4993" t="s">
        <v>7173</v>
      </c>
      <c r="B4993" s="7">
        <v>46203</v>
      </c>
      <c r="C4993" t="s">
        <v>2034</v>
      </c>
      <c r="D4993" t="s">
        <v>170</v>
      </c>
      <c r="E4993" t="s">
        <v>25</v>
      </c>
      <c r="F4993">
        <v>40</v>
      </c>
      <c r="G4993" t="s">
        <v>145</v>
      </c>
      <c r="H4993" t="s">
        <v>39</v>
      </c>
      <c r="I4993" t="s">
        <v>80</v>
      </c>
      <c r="J4993" t="s">
        <v>81</v>
      </c>
      <c r="K4993" t="s">
        <v>82</v>
      </c>
      <c r="L4993" t="s">
        <v>83</v>
      </c>
      <c r="M4993">
        <v>2</v>
      </c>
      <c r="N4993" s="2">
        <v>2499</v>
      </c>
      <c r="O4993" s="3">
        <v>0.15</v>
      </c>
      <c r="P4993" s="2">
        <v>3100</v>
      </c>
      <c r="Q4993" t="s">
        <v>76</v>
      </c>
      <c r="R4993" t="s">
        <v>33</v>
      </c>
      <c r="S4993" t="s">
        <v>57</v>
      </c>
      <c r="T4993" s="4">
        <v>5</v>
      </c>
      <c r="U4993" s="11">
        <f t="shared" si="77"/>
        <v>4998</v>
      </c>
      <c r="V4993" s="11">
        <f>tbl_EcommerceSales[[#This Row],[Gross_Sales]]*tbl_EcommerceSales[[#This Row],[Discount]]</f>
        <v>749.69999999999993</v>
      </c>
      <c r="W4993" s="11">
        <f>tbl_EcommerceSales[[#This Row],[Gross_Sales]]-tbl_EcommerceSales[[#This Row],[Discount_Amount]]</f>
        <v>4248.3</v>
      </c>
      <c r="X4993" s="11">
        <f>tbl_EcommerceSales[[#This Row],[Quantity]] * _xlfn.XLOOKUP(tbl_EcommerceSales[[#This Row],[Product_ID]], Product_Master!A:A, Product_Master!F:F)</f>
        <v>3100</v>
      </c>
      <c r="Y4993" s="11">
        <f>tbl_EcommerceSales[[#This Row],[Net_Revenue]]-tbl_EcommerceSales[[#This Row],[Total_Cost]]</f>
        <v>1148.3000000000002</v>
      </c>
      <c r="Z4993" s="9">
        <f>IFERROR(#REF!/tbl_EcommerceSales[[#This Row],[Total_Cost]], 0)</f>
        <v>0</v>
      </c>
      <c r="AA4993" t="str">
        <f>TEXT(tbl_EcommerceSales[[#This Row],[Order_Date]],"mmm")</f>
        <v>Jun</v>
      </c>
      <c r="AB4993">
        <f>YEAR(tbl_EcommerceSales[[#This Row],[Order_Date]])</f>
        <v>2026</v>
      </c>
      <c r="AC4993" t="str">
        <f>IF(tbl_EcommerceSales[[#This Row],[Age]]&lt;18,"Under 18",IF(tbl_EcommerceSales[[#This Row],[Age]]&lt;=25,"18-25",IF(tbl_EcommerceSales[[#This Row],[Age]]&lt;=35,"26-35",IF(tbl_EcommerceSales[[#This Row],[Age]]&lt;=45,"36-45",IF(tbl_EcommerceSales[[#This Row],[Age]]&lt;=55,"46-55","56+")))))</f>
        <v>36-45</v>
      </c>
    </row>
    <row r="4994" spans="1:29" x14ac:dyDescent="0.35">
      <c r="A4994" t="s">
        <v>7174</v>
      </c>
      <c r="B4994" s="7">
        <v>46203</v>
      </c>
      <c r="C4994" t="s">
        <v>6450</v>
      </c>
      <c r="D4994" t="s">
        <v>205</v>
      </c>
      <c r="E4994" t="s">
        <v>48</v>
      </c>
      <c r="F4994">
        <v>39</v>
      </c>
      <c r="G4994" t="s">
        <v>136</v>
      </c>
      <c r="H4994" t="s">
        <v>88</v>
      </c>
      <c r="I4994" t="s">
        <v>200</v>
      </c>
      <c r="J4994" t="s">
        <v>201</v>
      </c>
      <c r="K4994" t="s">
        <v>91</v>
      </c>
      <c r="L4994" t="s">
        <v>202</v>
      </c>
      <c r="M4994">
        <v>1</v>
      </c>
      <c r="N4994" s="2">
        <v>899</v>
      </c>
      <c r="O4994" s="3">
        <v>0.2</v>
      </c>
      <c r="P4994" s="2">
        <v>420</v>
      </c>
      <c r="Q4994" t="s">
        <v>123</v>
      </c>
      <c r="R4994" t="s">
        <v>33</v>
      </c>
      <c r="S4994" t="s">
        <v>57</v>
      </c>
      <c r="T4994" s="4">
        <v>4</v>
      </c>
      <c r="U4994" s="11">
        <f t="shared" ref="U4994:U5001" si="78">M4994*N4994</f>
        <v>899</v>
      </c>
      <c r="V4994" s="11">
        <f>tbl_EcommerceSales[[#This Row],[Gross_Sales]]*tbl_EcommerceSales[[#This Row],[Discount]]</f>
        <v>179.8</v>
      </c>
      <c r="W4994" s="11">
        <f>tbl_EcommerceSales[[#This Row],[Gross_Sales]]-tbl_EcommerceSales[[#This Row],[Discount_Amount]]</f>
        <v>719.2</v>
      </c>
      <c r="X4994" s="11">
        <f>tbl_EcommerceSales[[#This Row],[Quantity]] * _xlfn.XLOOKUP(tbl_EcommerceSales[[#This Row],[Product_ID]], Product_Master!A:A, Product_Master!F:F)</f>
        <v>420</v>
      </c>
      <c r="Y4994" s="11">
        <f>tbl_EcommerceSales[[#This Row],[Net_Revenue]]-tbl_EcommerceSales[[#This Row],[Total_Cost]]</f>
        <v>299.20000000000005</v>
      </c>
      <c r="Z4994" s="9">
        <f>IFERROR(#REF!/tbl_EcommerceSales[[#This Row],[Total_Cost]], 0)</f>
        <v>0</v>
      </c>
      <c r="AA4994" t="str">
        <f>TEXT(tbl_EcommerceSales[[#This Row],[Order_Date]],"mmm")</f>
        <v>Jun</v>
      </c>
      <c r="AB4994">
        <f>YEAR(tbl_EcommerceSales[[#This Row],[Order_Date]])</f>
        <v>2026</v>
      </c>
      <c r="AC4994" t="str">
        <f>IF(tbl_EcommerceSales[[#This Row],[Age]]&lt;18,"Under 18",IF(tbl_EcommerceSales[[#This Row],[Age]]&lt;=25,"18-25",IF(tbl_EcommerceSales[[#This Row],[Age]]&lt;=35,"26-35",IF(tbl_EcommerceSales[[#This Row],[Age]]&lt;=45,"36-45",IF(tbl_EcommerceSales[[#This Row],[Age]]&lt;=55,"46-55","56+")))))</f>
        <v>36-45</v>
      </c>
    </row>
    <row r="4995" spans="1:29" x14ac:dyDescent="0.35">
      <c r="A4995" t="s">
        <v>7175</v>
      </c>
      <c r="B4995" s="7">
        <v>46203</v>
      </c>
      <c r="C4995" t="s">
        <v>921</v>
      </c>
      <c r="D4995" t="s">
        <v>312</v>
      </c>
      <c r="E4995" t="s">
        <v>48</v>
      </c>
      <c r="F4995">
        <v>38</v>
      </c>
      <c r="G4995" t="s">
        <v>61</v>
      </c>
      <c r="H4995" t="s">
        <v>27</v>
      </c>
      <c r="I4995" t="s">
        <v>117</v>
      </c>
      <c r="J4995" t="s">
        <v>118</v>
      </c>
      <c r="K4995" t="s">
        <v>82</v>
      </c>
      <c r="L4995" t="s">
        <v>119</v>
      </c>
      <c r="M4995">
        <v>1</v>
      </c>
      <c r="N4995" s="2">
        <v>3299</v>
      </c>
      <c r="O4995" s="3">
        <v>0.05</v>
      </c>
      <c r="P4995" s="2">
        <v>2100</v>
      </c>
      <c r="Q4995" t="s">
        <v>32</v>
      </c>
      <c r="R4995" t="s">
        <v>33</v>
      </c>
      <c r="S4995" t="s">
        <v>34</v>
      </c>
      <c r="T4995" s="4">
        <v>5</v>
      </c>
      <c r="U4995" s="11">
        <f t="shared" si="78"/>
        <v>3299</v>
      </c>
      <c r="V4995" s="11">
        <f>tbl_EcommerceSales[[#This Row],[Gross_Sales]]*tbl_EcommerceSales[[#This Row],[Discount]]</f>
        <v>164.95000000000002</v>
      </c>
      <c r="W4995" s="11">
        <f>tbl_EcommerceSales[[#This Row],[Gross_Sales]]-tbl_EcommerceSales[[#This Row],[Discount_Amount]]</f>
        <v>3134.05</v>
      </c>
      <c r="X4995" s="11">
        <f>tbl_EcommerceSales[[#This Row],[Quantity]] * _xlfn.XLOOKUP(tbl_EcommerceSales[[#This Row],[Product_ID]], Product_Master!A:A, Product_Master!F:F)</f>
        <v>2100</v>
      </c>
      <c r="Y4995" s="11">
        <f>tbl_EcommerceSales[[#This Row],[Net_Revenue]]-tbl_EcommerceSales[[#This Row],[Total_Cost]]</f>
        <v>1034.0500000000002</v>
      </c>
      <c r="Z4995" s="9">
        <f>IFERROR(#REF!/tbl_EcommerceSales[[#This Row],[Total_Cost]], 0)</f>
        <v>0</v>
      </c>
      <c r="AA4995" t="str">
        <f>TEXT(tbl_EcommerceSales[[#This Row],[Order_Date]],"mmm")</f>
        <v>Jun</v>
      </c>
      <c r="AB4995">
        <f>YEAR(tbl_EcommerceSales[[#This Row],[Order_Date]])</f>
        <v>2026</v>
      </c>
      <c r="AC4995" t="str">
        <f>IF(tbl_EcommerceSales[[#This Row],[Age]]&lt;18,"Under 18",IF(tbl_EcommerceSales[[#This Row],[Age]]&lt;=25,"18-25",IF(tbl_EcommerceSales[[#This Row],[Age]]&lt;=35,"26-35",IF(tbl_EcommerceSales[[#This Row],[Age]]&lt;=45,"36-45",IF(tbl_EcommerceSales[[#This Row],[Age]]&lt;=55,"46-55","56+")))))</f>
        <v>36-45</v>
      </c>
    </row>
    <row r="4996" spans="1:29" x14ac:dyDescent="0.35">
      <c r="A4996" t="s">
        <v>7176</v>
      </c>
      <c r="B4996" s="7">
        <v>46203</v>
      </c>
      <c r="C4996" t="s">
        <v>7177</v>
      </c>
      <c r="D4996" t="s">
        <v>60</v>
      </c>
      <c r="E4996" t="s">
        <v>25</v>
      </c>
      <c r="F4996">
        <v>26</v>
      </c>
      <c r="G4996" t="s">
        <v>211</v>
      </c>
      <c r="H4996" t="s">
        <v>72</v>
      </c>
      <c r="I4996" t="s">
        <v>117</v>
      </c>
      <c r="J4996" t="s">
        <v>118</v>
      </c>
      <c r="K4996" t="s">
        <v>82</v>
      </c>
      <c r="L4996" t="s">
        <v>119</v>
      </c>
      <c r="M4996">
        <v>1</v>
      </c>
      <c r="N4996" s="2">
        <v>3299</v>
      </c>
      <c r="O4996" s="3">
        <v>0</v>
      </c>
      <c r="P4996" s="2">
        <v>2100</v>
      </c>
      <c r="Q4996" t="s">
        <v>123</v>
      </c>
      <c r="R4996" t="s">
        <v>33</v>
      </c>
      <c r="S4996" t="s">
        <v>57</v>
      </c>
      <c r="T4996" s="4">
        <v>4</v>
      </c>
      <c r="U4996" s="11">
        <f t="shared" si="78"/>
        <v>3299</v>
      </c>
      <c r="V4996" s="11">
        <f>tbl_EcommerceSales[[#This Row],[Gross_Sales]]*tbl_EcommerceSales[[#This Row],[Discount]]</f>
        <v>0</v>
      </c>
      <c r="W4996" s="11">
        <f>tbl_EcommerceSales[[#This Row],[Gross_Sales]]-tbl_EcommerceSales[[#This Row],[Discount_Amount]]</f>
        <v>3299</v>
      </c>
      <c r="X4996" s="11">
        <f>tbl_EcommerceSales[[#This Row],[Quantity]] * _xlfn.XLOOKUP(tbl_EcommerceSales[[#This Row],[Product_ID]], Product_Master!A:A, Product_Master!F:F)</f>
        <v>2100</v>
      </c>
      <c r="Y4996" s="11">
        <f>tbl_EcommerceSales[[#This Row],[Net_Revenue]]-tbl_EcommerceSales[[#This Row],[Total_Cost]]</f>
        <v>1199</v>
      </c>
      <c r="Z4996" s="9">
        <f>IFERROR(#REF!/tbl_EcommerceSales[[#This Row],[Total_Cost]], 0)</f>
        <v>0</v>
      </c>
      <c r="AA4996" t="str">
        <f>TEXT(tbl_EcommerceSales[[#This Row],[Order_Date]],"mmm")</f>
        <v>Jun</v>
      </c>
      <c r="AB4996">
        <f>YEAR(tbl_EcommerceSales[[#This Row],[Order_Date]])</f>
        <v>2026</v>
      </c>
      <c r="AC4996" t="str">
        <f>IF(tbl_EcommerceSales[[#This Row],[Age]]&lt;18,"Under 18",IF(tbl_EcommerceSales[[#This Row],[Age]]&lt;=25,"18-25",IF(tbl_EcommerceSales[[#This Row],[Age]]&lt;=35,"26-35",IF(tbl_EcommerceSales[[#This Row],[Age]]&lt;=45,"36-45",IF(tbl_EcommerceSales[[#This Row],[Age]]&lt;=55,"46-55","56+")))))</f>
        <v>26-35</v>
      </c>
    </row>
    <row r="4997" spans="1:29" x14ac:dyDescent="0.35">
      <c r="A4997" t="s">
        <v>7178</v>
      </c>
      <c r="B4997" s="7">
        <v>46203</v>
      </c>
      <c r="C4997" t="s">
        <v>4374</v>
      </c>
      <c r="D4997" t="s">
        <v>86</v>
      </c>
      <c r="E4997" t="s">
        <v>48</v>
      </c>
      <c r="F4997">
        <v>31</v>
      </c>
      <c r="G4997" t="s">
        <v>96</v>
      </c>
      <c r="H4997" t="s">
        <v>39</v>
      </c>
      <c r="I4997" t="s">
        <v>80</v>
      </c>
      <c r="J4997" t="s">
        <v>81</v>
      </c>
      <c r="K4997" t="s">
        <v>82</v>
      </c>
      <c r="L4997" t="s">
        <v>83</v>
      </c>
      <c r="M4997">
        <v>2</v>
      </c>
      <c r="N4997" s="2">
        <v>2499</v>
      </c>
      <c r="O4997" s="3">
        <v>0.2</v>
      </c>
      <c r="P4997" s="2">
        <v>3100</v>
      </c>
      <c r="Q4997" t="s">
        <v>32</v>
      </c>
      <c r="R4997" t="s">
        <v>33</v>
      </c>
      <c r="S4997" t="s">
        <v>34</v>
      </c>
      <c r="T4997" s="4">
        <v>5</v>
      </c>
      <c r="U4997" s="11">
        <f t="shared" si="78"/>
        <v>4998</v>
      </c>
      <c r="V4997" s="11">
        <f>tbl_EcommerceSales[[#This Row],[Gross_Sales]]*tbl_EcommerceSales[[#This Row],[Discount]]</f>
        <v>999.6</v>
      </c>
      <c r="W4997" s="11">
        <f>tbl_EcommerceSales[[#This Row],[Gross_Sales]]-tbl_EcommerceSales[[#This Row],[Discount_Amount]]</f>
        <v>3998.4</v>
      </c>
      <c r="X4997" s="11">
        <f>tbl_EcommerceSales[[#This Row],[Quantity]] * _xlfn.XLOOKUP(tbl_EcommerceSales[[#This Row],[Product_ID]], Product_Master!A:A, Product_Master!F:F)</f>
        <v>3100</v>
      </c>
      <c r="Y4997" s="11">
        <f>tbl_EcommerceSales[[#This Row],[Net_Revenue]]-tbl_EcommerceSales[[#This Row],[Total_Cost]]</f>
        <v>898.40000000000009</v>
      </c>
      <c r="Z4997" s="9">
        <f>IFERROR(#REF!/tbl_EcommerceSales[[#This Row],[Total_Cost]], 0)</f>
        <v>0</v>
      </c>
      <c r="AA4997" t="str">
        <f>TEXT(tbl_EcommerceSales[[#This Row],[Order_Date]],"mmm")</f>
        <v>Jun</v>
      </c>
      <c r="AB4997">
        <f>YEAR(tbl_EcommerceSales[[#This Row],[Order_Date]])</f>
        <v>2026</v>
      </c>
      <c r="AC4997" t="str">
        <f>IF(tbl_EcommerceSales[[#This Row],[Age]]&lt;18,"Under 18",IF(tbl_EcommerceSales[[#This Row],[Age]]&lt;=25,"18-25",IF(tbl_EcommerceSales[[#This Row],[Age]]&lt;=35,"26-35",IF(tbl_EcommerceSales[[#This Row],[Age]]&lt;=45,"36-45",IF(tbl_EcommerceSales[[#This Row],[Age]]&lt;=55,"46-55","56+")))))</f>
        <v>26-35</v>
      </c>
    </row>
    <row r="4998" spans="1:29" x14ac:dyDescent="0.35">
      <c r="A4998" t="s">
        <v>7179</v>
      </c>
      <c r="B4998" s="7">
        <v>46203</v>
      </c>
      <c r="C4998" t="s">
        <v>2905</v>
      </c>
      <c r="D4998" t="s">
        <v>66</v>
      </c>
      <c r="E4998" t="s">
        <v>25</v>
      </c>
      <c r="F4998">
        <v>25</v>
      </c>
      <c r="G4998" t="s">
        <v>136</v>
      </c>
      <c r="H4998" t="s">
        <v>88</v>
      </c>
      <c r="I4998" t="s">
        <v>67</v>
      </c>
      <c r="J4998" t="s">
        <v>68</v>
      </c>
      <c r="K4998" t="s">
        <v>42</v>
      </c>
      <c r="L4998" t="s">
        <v>43</v>
      </c>
      <c r="M4998">
        <v>2</v>
      </c>
      <c r="N4998" s="2">
        <v>799</v>
      </c>
      <c r="O4998" s="3">
        <v>0</v>
      </c>
      <c r="P4998" s="2">
        <v>720</v>
      </c>
      <c r="Q4998" t="s">
        <v>156</v>
      </c>
      <c r="R4998" t="s">
        <v>33</v>
      </c>
      <c r="S4998" t="s">
        <v>34</v>
      </c>
      <c r="T4998" s="4">
        <v>5</v>
      </c>
      <c r="U4998" s="11">
        <f t="shared" si="78"/>
        <v>1598</v>
      </c>
      <c r="V4998" s="11">
        <f>tbl_EcommerceSales[[#This Row],[Gross_Sales]]*tbl_EcommerceSales[[#This Row],[Discount]]</f>
        <v>0</v>
      </c>
      <c r="W4998" s="11">
        <f>tbl_EcommerceSales[[#This Row],[Gross_Sales]]-tbl_EcommerceSales[[#This Row],[Discount_Amount]]</f>
        <v>1598</v>
      </c>
      <c r="X4998" s="11">
        <f>tbl_EcommerceSales[[#This Row],[Quantity]] * _xlfn.XLOOKUP(tbl_EcommerceSales[[#This Row],[Product_ID]], Product_Master!A:A, Product_Master!F:F)</f>
        <v>720</v>
      </c>
      <c r="Y4998" s="11">
        <f>tbl_EcommerceSales[[#This Row],[Net_Revenue]]-tbl_EcommerceSales[[#This Row],[Total_Cost]]</f>
        <v>878</v>
      </c>
      <c r="Z4998" s="9">
        <f>IFERROR(#REF!/tbl_EcommerceSales[[#This Row],[Total_Cost]], 0)</f>
        <v>0</v>
      </c>
      <c r="AA4998" t="str">
        <f>TEXT(tbl_EcommerceSales[[#This Row],[Order_Date]],"mmm")</f>
        <v>Jun</v>
      </c>
      <c r="AB4998">
        <f>YEAR(tbl_EcommerceSales[[#This Row],[Order_Date]])</f>
        <v>2026</v>
      </c>
      <c r="AC4998" t="str">
        <f>IF(tbl_EcommerceSales[[#This Row],[Age]]&lt;18,"Under 18",IF(tbl_EcommerceSales[[#This Row],[Age]]&lt;=25,"18-25",IF(tbl_EcommerceSales[[#This Row],[Age]]&lt;=35,"26-35",IF(tbl_EcommerceSales[[#This Row],[Age]]&lt;=45,"36-45",IF(tbl_EcommerceSales[[#This Row],[Age]]&lt;=55,"46-55","56+")))))</f>
        <v>18-25</v>
      </c>
    </row>
    <row r="4999" spans="1:29" x14ac:dyDescent="0.35">
      <c r="A4999" t="s">
        <v>7180</v>
      </c>
      <c r="B4999" s="7">
        <v>46203</v>
      </c>
      <c r="C4999" t="s">
        <v>2219</v>
      </c>
      <c r="D4999" t="s">
        <v>148</v>
      </c>
      <c r="E4999" t="s">
        <v>25</v>
      </c>
      <c r="F4999">
        <v>31</v>
      </c>
      <c r="G4999" t="s">
        <v>38</v>
      </c>
      <c r="H4999" t="s">
        <v>39</v>
      </c>
      <c r="I4999" t="s">
        <v>349</v>
      </c>
      <c r="J4999" t="s">
        <v>350</v>
      </c>
      <c r="K4999" t="s">
        <v>82</v>
      </c>
      <c r="L4999" t="s">
        <v>238</v>
      </c>
      <c r="M4999">
        <v>1</v>
      </c>
      <c r="N4999" s="2">
        <v>1599</v>
      </c>
      <c r="O4999" s="3">
        <v>0.15</v>
      </c>
      <c r="P4999" s="2">
        <v>920</v>
      </c>
      <c r="Q4999" t="s">
        <v>156</v>
      </c>
      <c r="R4999" t="s">
        <v>33</v>
      </c>
      <c r="S4999" t="s">
        <v>57</v>
      </c>
      <c r="T4999" s="4">
        <v>3</v>
      </c>
      <c r="U4999" s="11">
        <f t="shared" si="78"/>
        <v>1599</v>
      </c>
      <c r="V4999" s="11">
        <f>tbl_EcommerceSales[[#This Row],[Gross_Sales]]*tbl_EcommerceSales[[#This Row],[Discount]]</f>
        <v>239.85</v>
      </c>
      <c r="W4999" s="11">
        <f>tbl_EcommerceSales[[#This Row],[Gross_Sales]]-tbl_EcommerceSales[[#This Row],[Discount_Amount]]</f>
        <v>1359.15</v>
      </c>
      <c r="X4999" s="11">
        <f>tbl_EcommerceSales[[#This Row],[Quantity]] * _xlfn.XLOOKUP(tbl_EcommerceSales[[#This Row],[Product_ID]], Product_Master!A:A, Product_Master!F:F)</f>
        <v>920</v>
      </c>
      <c r="Y4999" s="11">
        <f>tbl_EcommerceSales[[#This Row],[Net_Revenue]]-tbl_EcommerceSales[[#This Row],[Total_Cost]]</f>
        <v>439.15000000000009</v>
      </c>
      <c r="Z4999" s="9">
        <f>IFERROR(#REF!/tbl_EcommerceSales[[#This Row],[Total_Cost]], 0)</f>
        <v>0</v>
      </c>
      <c r="AA4999" t="str">
        <f>TEXT(tbl_EcommerceSales[[#This Row],[Order_Date]],"mmm")</f>
        <v>Jun</v>
      </c>
      <c r="AB4999">
        <f>YEAR(tbl_EcommerceSales[[#This Row],[Order_Date]])</f>
        <v>2026</v>
      </c>
      <c r="AC4999" t="str">
        <f>IF(tbl_EcommerceSales[[#This Row],[Age]]&lt;18,"Under 18",IF(tbl_EcommerceSales[[#This Row],[Age]]&lt;=25,"18-25",IF(tbl_EcommerceSales[[#This Row],[Age]]&lt;=35,"26-35",IF(tbl_EcommerceSales[[#This Row],[Age]]&lt;=45,"36-45",IF(tbl_EcommerceSales[[#This Row],[Age]]&lt;=55,"46-55","56+")))))</f>
        <v>26-35</v>
      </c>
    </row>
    <row r="5000" spans="1:29" x14ac:dyDescent="0.35">
      <c r="A5000" t="s">
        <v>7181</v>
      </c>
      <c r="B5000" s="7">
        <v>46203</v>
      </c>
      <c r="C5000" t="s">
        <v>7182</v>
      </c>
      <c r="D5000" t="s">
        <v>110</v>
      </c>
      <c r="E5000" t="s">
        <v>25</v>
      </c>
      <c r="F5000">
        <v>39</v>
      </c>
      <c r="G5000" t="s">
        <v>52</v>
      </c>
      <c r="H5000" t="s">
        <v>27</v>
      </c>
      <c r="I5000" t="s">
        <v>290</v>
      </c>
      <c r="J5000" t="s">
        <v>291</v>
      </c>
      <c r="K5000" t="s">
        <v>30</v>
      </c>
      <c r="L5000" t="s">
        <v>31</v>
      </c>
      <c r="M5000">
        <v>2</v>
      </c>
      <c r="N5000" s="2">
        <v>3499</v>
      </c>
      <c r="O5000" s="3">
        <v>0</v>
      </c>
      <c r="P5000" s="2">
        <v>4500</v>
      </c>
      <c r="Q5000" t="s">
        <v>156</v>
      </c>
      <c r="R5000" t="s">
        <v>33</v>
      </c>
      <c r="S5000" t="s">
        <v>34</v>
      </c>
      <c r="T5000" s="4">
        <v>3</v>
      </c>
      <c r="U5000" s="11">
        <f t="shared" si="78"/>
        <v>6998</v>
      </c>
      <c r="V5000" s="11">
        <f>tbl_EcommerceSales[[#This Row],[Gross_Sales]]*tbl_EcommerceSales[[#This Row],[Discount]]</f>
        <v>0</v>
      </c>
      <c r="W5000" s="11">
        <f>tbl_EcommerceSales[[#This Row],[Gross_Sales]]-tbl_EcommerceSales[[#This Row],[Discount_Amount]]</f>
        <v>6998</v>
      </c>
      <c r="X5000" s="11">
        <f>tbl_EcommerceSales[[#This Row],[Quantity]] * _xlfn.XLOOKUP(tbl_EcommerceSales[[#This Row],[Product_ID]], Product_Master!A:A, Product_Master!F:F)</f>
        <v>4500</v>
      </c>
      <c r="Y5000" s="11">
        <f>tbl_EcommerceSales[[#This Row],[Net_Revenue]]-tbl_EcommerceSales[[#This Row],[Total_Cost]]</f>
        <v>2498</v>
      </c>
      <c r="Z5000" s="9">
        <f>IFERROR(#REF!/tbl_EcommerceSales[[#This Row],[Total_Cost]], 0)</f>
        <v>0</v>
      </c>
      <c r="AA5000" t="str">
        <f>TEXT(tbl_EcommerceSales[[#This Row],[Order_Date]],"mmm")</f>
        <v>Jun</v>
      </c>
      <c r="AB5000">
        <f>YEAR(tbl_EcommerceSales[[#This Row],[Order_Date]])</f>
        <v>2026</v>
      </c>
      <c r="AC5000" t="str">
        <f>IF(tbl_EcommerceSales[[#This Row],[Age]]&lt;18,"Under 18",IF(tbl_EcommerceSales[[#This Row],[Age]]&lt;=25,"18-25",IF(tbl_EcommerceSales[[#This Row],[Age]]&lt;=35,"26-35",IF(tbl_EcommerceSales[[#This Row],[Age]]&lt;=45,"36-45",IF(tbl_EcommerceSales[[#This Row],[Age]]&lt;=55,"46-55","56+")))))</f>
        <v>36-45</v>
      </c>
    </row>
    <row r="5001" spans="1:29" x14ac:dyDescent="0.35">
      <c r="A5001" t="s">
        <v>7183</v>
      </c>
      <c r="B5001" s="7">
        <v>46203</v>
      </c>
      <c r="C5001" t="s">
        <v>1166</v>
      </c>
      <c r="D5001" t="s">
        <v>130</v>
      </c>
      <c r="E5001" t="s">
        <v>25</v>
      </c>
      <c r="F5001">
        <v>18</v>
      </c>
      <c r="G5001" t="s">
        <v>145</v>
      </c>
      <c r="H5001" t="s">
        <v>39</v>
      </c>
      <c r="I5001" t="s">
        <v>294</v>
      </c>
      <c r="J5001" t="s">
        <v>295</v>
      </c>
      <c r="K5001" t="s">
        <v>91</v>
      </c>
      <c r="L5001" t="s">
        <v>296</v>
      </c>
      <c r="M5001">
        <v>1</v>
      </c>
      <c r="N5001" s="2">
        <v>699</v>
      </c>
      <c r="O5001" s="3">
        <v>0.1</v>
      </c>
      <c r="P5001" s="2">
        <v>300</v>
      </c>
      <c r="Q5001" t="s">
        <v>44</v>
      </c>
      <c r="R5001" t="s">
        <v>162</v>
      </c>
      <c r="S5001" t="s">
        <v>57</v>
      </c>
      <c r="T5001" s="4"/>
      <c r="U5001" s="11">
        <f t="shared" si="78"/>
        <v>699</v>
      </c>
      <c r="V5001" s="11">
        <f>tbl_EcommerceSales[[#This Row],[Gross_Sales]]*tbl_EcommerceSales[[#This Row],[Discount]]</f>
        <v>69.900000000000006</v>
      </c>
      <c r="W5001" s="11">
        <f>tbl_EcommerceSales[[#This Row],[Gross_Sales]]-tbl_EcommerceSales[[#This Row],[Discount_Amount]]</f>
        <v>629.1</v>
      </c>
      <c r="X5001" s="11">
        <f>tbl_EcommerceSales[[#This Row],[Quantity]] * _xlfn.XLOOKUP(tbl_EcommerceSales[[#This Row],[Product_ID]], Product_Master!A:A, Product_Master!F:F)</f>
        <v>300</v>
      </c>
      <c r="Y5001" s="11">
        <f>tbl_EcommerceSales[[#This Row],[Net_Revenue]]-tbl_EcommerceSales[[#This Row],[Total_Cost]]</f>
        <v>329.1</v>
      </c>
      <c r="Z5001" s="9">
        <f>IFERROR(#REF!/tbl_EcommerceSales[[#This Row],[Total_Cost]], 0)</f>
        <v>0</v>
      </c>
      <c r="AA5001" t="str">
        <f>TEXT(tbl_EcommerceSales[[#This Row],[Order_Date]],"mmm")</f>
        <v>Jun</v>
      </c>
      <c r="AB5001">
        <f>YEAR(tbl_EcommerceSales[[#This Row],[Order_Date]])</f>
        <v>2026</v>
      </c>
      <c r="AC5001" t="str">
        <f>IF(tbl_EcommerceSales[[#This Row],[Age]]&lt;18,"Under 18",IF(tbl_EcommerceSales[[#This Row],[Age]]&lt;=25,"18-25",IF(tbl_EcommerceSales[[#This Row],[Age]]&lt;=35,"26-35",IF(tbl_EcommerceSales[[#This Row],[Age]]&lt;=45,"36-45",IF(tbl_EcommerceSales[[#This Row],[Age]]&lt;=55,"46-55","56+")))))</f>
        <v>18-25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workbookViewId="0">
      <pane ySplit="1" topLeftCell="A2" activePane="bottomLeft" state="frozen"/>
      <selection pane="bottomLeft"/>
    </sheetView>
  </sheetViews>
  <sheetFormatPr defaultRowHeight="14.5" x14ac:dyDescent="0.35"/>
  <cols>
    <col min="1" max="1" width="12" customWidth="1"/>
    <col min="2" max="2" width="24" customWidth="1"/>
    <col min="3" max="4" width="18" customWidth="1"/>
    <col min="5" max="6" width="12" customWidth="1"/>
  </cols>
  <sheetData>
    <row r="1" spans="1:6" x14ac:dyDescent="0.35">
      <c r="A1" s="1" t="s">
        <v>8</v>
      </c>
      <c r="B1" s="1" t="s">
        <v>9</v>
      </c>
      <c r="C1" s="1" t="s">
        <v>10</v>
      </c>
      <c r="D1" s="1" t="s">
        <v>11</v>
      </c>
      <c r="E1" s="1" t="s">
        <v>13</v>
      </c>
      <c r="F1" s="1" t="s">
        <v>7184</v>
      </c>
    </row>
    <row r="2" spans="1:6" x14ac:dyDescent="0.35">
      <c r="A2" t="s">
        <v>80</v>
      </c>
      <c r="B2" t="s">
        <v>81</v>
      </c>
      <c r="C2" t="s">
        <v>82</v>
      </c>
      <c r="D2" t="s">
        <v>83</v>
      </c>
      <c r="E2">
        <v>2499</v>
      </c>
      <c r="F2">
        <v>1550</v>
      </c>
    </row>
    <row r="3" spans="1:6" x14ac:dyDescent="0.35">
      <c r="A3" t="s">
        <v>126</v>
      </c>
      <c r="B3" t="s">
        <v>127</v>
      </c>
      <c r="C3" t="s">
        <v>82</v>
      </c>
      <c r="D3" t="s">
        <v>83</v>
      </c>
      <c r="E3">
        <v>1899</v>
      </c>
      <c r="F3">
        <v>1120</v>
      </c>
    </row>
    <row r="4" spans="1:6" x14ac:dyDescent="0.35">
      <c r="A4" t="s">
        <v>117</v>
      </c>
      <c r="B4" t="s">
        <v>118</v>
      </c>
      <c r="C4" t="s">
        <v>82</v>
      </c>
      <c r="D4" t="s">
        <v>119</v>
      </c>
      <c r="E4">
        <v>3299</v>
      </c>
      <c r="F4">
        <v>2100</v>
      </c>
    </row>
    <row r="5" spans="1:6" x14ac:dyDescent="0.35">
      <c r="A5" t="s">
        <v>236</v>
      </c>
      <c r="B5" t="s">
        <v>237</v>
      </c>
      <c r="C5" t="s">
        <v>82</v>
      </c>
      <c r="D5" t="s">
        <v>238</v>
      </c>
      <c r="E5">
        <v>899</v>
      </c>
      <c r="F5">
        <v>480</v>
      </c>
    </row>
    <row r="6" spans="1:6" x14ac:dyDescent="0.35">
      <c r="A6" t="s">
        <v>349</v>
      </c>
      <c r="B6" t="s">
        <v>350</v>
      </c>
      <c r="C6" t="s">
        <v>82</v>
      </c>
      <c r="D6" t="s">
        <v>238</v>
      </c>
      <c r="E6">
        <v>1599</v>
      </c>
      <c r="F6">
        <v>920</v>
      </c>
    </row>
    <row r="7" spans="1:6" x14ac:dyDescent="0.35">
      <c r="A7" t="s">
        <v>111</v>
      </c>
      <c r="B7" t="s">
        <v>112</v>
      </c>
      <c r="C7" t="s">
        <v>55</v>
      </c>
      <c r="D7" t="s">
        <v>113</v>
      </c>
      <c r="E7">
        <v>1799</v>
      </c>
      <c r="F7">
        <v>950</v>
      </c>
    </row>
    <row r="8" spans="1:6" x14ac:dyDescent="0.35">
      <c r="A8" t="s">
        <v>73</v>
      </c>
      <c r="B8" t="s">
        <v>74</v>
      </c>
      <c r="C8" t="s">
        <v>55</v>
      </c>
      <c r="D8" t="s">
        <v>75</v>
      </c>
      <c r="E8">
        <v>2899</v>
      </c>
      <c r="F8">
        <v>1700</v>
      </c>
    </row>
    <row r="9" spans="1:6" x14ac:dyDescent="0.35">
      <c r="A9" t="s">
        <v>53</v>
      </c>
      <c r="B9" t="s">
        <v>54</v>
      </c>
      <c r="C9" t="s">
        <v>55</v>
      </c>
      <c r="D9" t="s">
        <v>56</v>
      </c>
      <c r="E9">
        <v>799</v>
      </c>
      <c r="F9">
        <v>390</v>
      </c>
    </row>
    <row r="10" spans="1:6" x14ac:dyDescent="0.35">
      <c r="A10" t="s">
        <v>257</v>
      </c>
      <c r="B10" t="s">
        <v>258</v>
      </c>
      <c r="C10" t="s">
        <v>55</v>
      </c>
      <c r="D10" t="s">
        <v>56</v>
      </c>
      <c r="E10">
        <v>1999</v>
      </c>
      <c r="F10">
        <v>1050</v>
      </c>
    </row>
    <row r="11" spans="1:6" x14ac:dyDescent="0.35">
      <c r="A11" t="s">
        <v>338</v>
      </c>
      <c r="B11" t="s">
        <v>339</v>
      </c>
      <c r="C11" t="s">
        <v>55</v>
      </c>
      <c r="D11" t="s">
        <v>56</v>
      </c>
      <c r="E11">
        <v>1499</v>
      </c>
      <c r="F11">
        <v>780</v>
      </c>
    </row>
    <row r="12" spans="1:6" x14ac:dyDescent="0.35">
      <c r="A12" t="s">
        <v>290</v>
      </c>
      <c r="B12" t="s">
        <v>291</v>
      </c>
      <c r="C12" t="s">
        <v>30</v>
      </c>
      <c r="D12" t="s">
        <v>31</v>
      </c>
      <c r="E12">
        <v>3499</v>
      </c>
      <c r="F12">
        <v>2250</v>
      </c>
    </row>
    <row r="13" spans="1:6" x14ac:dyDescent="0.35">
      <c r="A13" t="s">
        <v>28</v>
      </c>
      <c r="B13" t="s">
        <v>29</v>
      </c>
      <c r="C13" t="s">
        <v>30</v>
      </c>
      <c r="D13" t="s">
        <v>31</v>
      </c>
      <c r="E13">
        <v>5999</v>
      </c>
      <c r="F13">
        <v>3900</v>
      </c>
    </row>
    <row r="14" spans="1:6" x14ac:dyDescent="0.35">
      <c r="A14" t="s">
        <v>271</v>
      </c>
      <c r="B14" t="s">
        <v>272</v>
      </c>
      <c r="C14" t="s">
        <v>30</v>
      </c>
      <c r="D14" t="s">
        <v>273</v>
      </c>
      <c r="E14">
        <v>4299</v>
      </c>
      <c r="F14">
        <v>2700</v>
      </c>
    </row>
    <row r="15" spans="1:6" x14ac:dyDescent="0.35">
      <c r="A15" t="s">
        <v>517</v>
      </c>
      <c r="B15" t="s">
        <v>518</v>
      </c>
      <c r="C15" t="s">
        <v>30</v>
      </c>
      <c r="D15" t="s">
        <v>278</v>
      </c>
      <c r="E15">
        <v>1299</v>
      </c>
      <c r="F15">
        <v>690</v>
      </c>
    </row>
    <row r="16" spans="1:6" x14ac:dyDescent="0.35">
      <c r="A16" t="s">
        <v>276</v>
      </c>
      <c r="B16" t="s">
        <v>277</v>
      </c>
      <c r="C16" t="s">
        <v>30</v>
      </c>
      <c r="D16" t="s">
        <v>278</v>
      </c>
      <c r="E16">
        <v>1599</v>
      </c>
      <c r="F16">
        <v>850</v>
      </c>
    </row>
    <row r="17" spans="1:6" x14ac:dyDescent="0.35">
      <c r="A17" t="s">
        <v>357</v>
      </c>
      <c r="B17" t="s">
        <v>358</v>
      </c>
      <c r="C17" t="s">
        <v>177</v>
      </c>
      <c r="D17" t="s">
        <v>178</v>
      </c>
      <c r="E17">
        <v>999</v>
      </c>
      <c r="F17">
        <v>520</v>
      </c>
    </row>
    <row r="18" spans="1:6" x14ac:dyDescent="0.35">
      <c r="A18" t="s">
        <v>212</v>
      </c>
      <c r="B18" t="s">
        <v>213</v>
      </c>
      <c r="C18" t="s">
        <v>177</v>
      </c>
      <c r="D18" t="s">
        <v>178</v>
      </c>
      <c r="E18">
        <v>2499</v>
      </c>
      <c r="F18">
        <v>1450</v>
      </c>
    </row>
    <row r="19" spans="1:6" x14ac:dyDescent="0.35">
      <c r="A19" t="s">
        <v>206</v>
      </c>
      <c r="B19" t="s">
        <v>207</v>
      </c>
      <c r="C19" t="s">
        <v>177</v>
      </c>
      <c r="D19" t="s">
        <v>208</v>
      </c>
      <c r="E19">
        <v>2199</v>
      </c>
      <c r="F19">
        <v>1250</v>
      </c>
    </row>
    <row r="20" spans="1:6" x14ac:dyDescent="0.35">
      <c r="A20" t="s">
        <v>221</v>
      </c>
      <c r="B20" t="s">
        <v>222</v>
      </c>
      <c r="C20" t="s">
        <v>177</v>
      </c>
      <c r="D20" t="s">
        <v>208</v>
      </c>
      <c r="E20">
        <v>1499</v>
      </c>
      <c r="F20">
        <v>800</v>
      </c>
    </row>
    <row r="21" spans="1:6" x14ac:dyDescent="0.35">
      <c r="A21" t="s">
        <v>175</v>
      </c>
      <c r="B21" t="s">
        <v>176</v>
      </c>
      <c r="C21" t="s">
        <v>177</v>
      </c>
      <c r="D21" t="s">
        <v>178</v>
      </c>
      <c r="E21">
        <v>699</v>
      </c>
      <c r="F21">
        <v>320</v>
      </c>
    </row>
    <row r="22" spans="1:6" x14ac:dyDescent="0.35">
      <c r="A22" t="s">
        <v>62</v>
      </c>
      <c r="B22" t="s">
        <v>63</v>
      </c>
      <c r="C22" t="s">
        <v>42</v>
      </c>
      <c r="D22" t="s">
        <v>43</v>
      </c>
      <c r="E22">
        <v>499</v>
      </c>
      <c r="F22">
        <v>220</v>
      </c>
    </row>
    <row r="23" spans="1:6" x14ac:dyDescent="0.35">
      <c r="A23" t="s">
        <v>67</v>
      </c>
      <c r="B23" t="s">
        <v>68</v>
      </c>
      <c r="C23" t="s">
        <v>42</v>
      </c>
      <c r="D23" t="s">
        <v>43</v>
      </c>
      <c r="E23">
        <v>799</v>
      </c>
      <c r="F23">
        <v>360</v>
      </c>
    </row>
    <row r="24" spans="1:6" x14ac:dyDescent="0.35">
      <c r="A24" t="s">
        <v>241</v>
      </c>
      <c r="B24" t="s">
        <v>242</v>
      </c>
      <c r="C24" t="s">
        <v>42</v>
      </c>
      <c r="D24" t="s">
        <v>243</v>
      </c>
      <c r="E24">
        <v>649</v>
      </c>
      <c r="F24">
        <v>290</v>
      </c>
    </row>
    <row r="25" spans="1:6" x14ac:dyDescent="0.35">
      <c r="A25" t="s">
        <v>165</v>
      </c>
      <c r="B25" t="s">
        <v>166</v>
      </c>
      <c r="C25" t="s">
        <v>42</v>
      </c>
      <c r="D25" t="s">
        <v>167</v>
      </c>
      <c r="E25">
        <v>1799</v>
      </c>
      <c r="F25">
        <v>900</v>
      </c>
    </row>
    <row r="26" spans="1:6" x14ac:dyDescent="0.35">
      <c r="A26" t="s">
        <v>40</v>
      </c>
      <c r="B26" t="s">
        <v>41</v>
      </c>
      <c r="C26" t="s">
        <v>42</v>
      </c>
      <c r="D26" t="s">
        <v>43</v>
      </c>
      <c r="E26">
        <v>699</v>
      </c>
      <c r="F26">
        <v>310</v>
      </c>
    </row>
    <row r="27" spans="1:6" x14ac:dyDescent="0.35">
      <c r="A27" t="s">
        <v>200</v>
      </c>
      <c r="B27" t="s">
        <v>201</v>
      </c>
      <c r="C27" t="s">
        <v>91</v>
      </c>
      <c r="D27" t="s">
        <v>202</v>
      </c>
      <c r="E27">
        <v>899</v>
      </c>
      <c r="F27">
        <v>420</v>
      </c>
    </row>
    <row r="28" spans="1:6" x14ac:dyDescent="0.35">
      <c r="A28" t="s">
        <v>294</v>
      </c>
      <c r="B28" t="s">
        <v>295</v>
      </c>
      <c r="C28" t="s">
        <v>91</v>
      </c>
      <c r="D28" t="s">
        <v>296</v>
      </c>
      <c r="E28">
        <v>699</v>
      </c>
      <c r="F28">
        <v>300</v>
      </c>
    </row>
    <row r="29" spans="1:6" x14ac:dyDescent="0.35">
      <c r="A29" t="s">
        <v>160</v>
      </c>
      <c r="B29" t="s">
        <v>161</v>
      </c>
      <c r="C29" t="s">
        <v>91</v>
      </c>
      <c r="D29" t="s">
        <v>133</v>
      </c>
      <c r="E29">
        <v>1099</v>
      </c>
      <c r="F29">
        <v>520</v>
      </c>
    </row>
    <row r="30" spans="1:6" x14ac:dyDescent="0.35">
      <c r="A30" t="s">
        <v>131</v>
      </c>
      <c r="B30" t="s">
        <v>132</v>
      </c>
      <c r="C30" t="s">
        <v>91</v>
      </c>
      <c r="D30" t="s">
        <v>133</v>
      </c>
      <c r="E30">
        <v>1299</v>
      </c>
      <c r="F30">
        <v>610</v>
      </c>
    </row>
    <row r="31" spans="1:6" x14ac:dyDescent="0.35">
      <c r="A31" t="s">
        <v>89</v>
      </c>
      <c r="B31" t="s">
        <v>90</v>
      </c>
      <c r="C31" t="s">
        <v>91</v>
      </c>
      <c r="D31" t="s">
        <v>92</v>
      </c>
      <c r="E31">
        <v>599</v>
      </c>
      <c r="F31">
        <v>260</v>
      </c>
    </row>
  </sheetData>
  <autoFilter ref="A1:F31" xr:uid="{00000000-0009-0000-0000-000001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
  <sheetViews>
    <sheetView workbookViewId="0">
      <pane ySplit="1" topLeftCell="A2" activePane="bottomLeft" state="frozen"/>
      <selection pane="bottomLeft" activeCell="A24" sqref="A24"/>
    </sheetView>
  </sheetViews>
  <sheetFormatPr defaultRowHeight="14.5" x14ac:dyDescent="0.35"/>
  <cols>
    <col min="1" max="1" width="16" customWidth="1"/>
    <col min="2" max="2" width="30" customWidth="1"/>
  </cols>
  <sheetData>
    <row r="1" spans="1:2" x14ac:dyDescent="0.35">
      <c r="A1" s="1" t="s">
        <v>7185</v>
      </c>
      <c r="B1" s="1" t="s">
        <v>7186</v>
      </c>
    </row>
    <row r="2" spans="1:2" x14ac:dyDescent="0.35">
      <c r="A2" t="s">
        <v>0</v>
      </c>
      <c r="B2" t="s">
        <v>7187</v>
      </c>
    </row>
    <row r="3" spans="1:2" x14ac:dyDescent="0.35">
      <c r="A3" t="s">
        <v>1</v>
      </c>
      <c r="B3" t="s">
        <v>7188</v>
      </c>
    </row>
    <row r="4" spans="1:2" x14ac:dyDescent="0.35">
      <c r="A4" t="s">
        <v>2</v>
      </c>
      <c r="B4" t="s">
        <v>7189</v>
      </c>
    </row>
    <row r="5" spans="1:2" x14ac:dyDescent="0.35">
      <c r="A5" t="s">
        <v>3</v>
      </c>
      <c r="B5" t="s">
        <v>7190</v>
      </c>
    </row>
    <row r="6" spans="1:2" x14ac:dyDescent="0.35">
      <c r="A6" t="s">
        <v>4</v>
      </c>
      <c r="B6" t="s">
        <v>7191</v>
      </c>
    </row>
    <row r="7" spans="1:2" x14ac:dyDescent="0.35">
      <c r="A7" t="s">
        <v>5</v>
      </c>
      <c r="B7" t="s">
        <v>7192</v>
      </c>
    </row>
    <row r="8" spans="1:2" x14ac:dyDescent="0.35">
      <c r="A8" t="s">
        <v>6</v>
      </c>
      <c r="B8" t="s">
        <v>7193</v>
      </c>
    </row>
    <row r="9" spans="1:2" x14ac:dyDescent="0.35">
      <c r="A9" t="s">
        <v>7</v>
      </c>
      <c r="B9" t="s">
        <v>7194</v>
      </c>
    </row>
    <row r="10" spans="1:2" x14ac:dyDescent="0.35">
      <c r="A10" t="s">
        <v>8</v>
      </c>
      <c r="B10" t="s">
        <v>7195</v>
      </c>
    </row>
    <row r="11" spans="1:2" x14ac:dyDescent="0.35">
      <c r="A11" t="s">
        <v>9</v>
      </c>
      <c r="B11" t="s">
        <v>7196</v>
      </c>
    </row>
    <row r="12" spans="1:2" x14ac:dyDescent="0.35">
      <c r="A12" t="s">
        <v>10</v>
      </c>
      <c r="B12" t="s">
        <v>7197</v>
      </c>
    </row>
    <row r="13" spans="1:2" x14ac:dyDescent="0.35">
      <c r="A13" t="s">
        <v>11</v>
      </c>
      <c r="B13" t="s">
        <v>7198</v>
      </c>
    </row>
    <row r="14" spans="1:2" x14ac:dyDescent="0.35">
      <c r="A14" t="s">
        <v>12</v>
      </c>
      <c r="B14" t="s">
        <v>7199</v>
      </c>
    </row>
    <row r="15" spans="1:2" x14ac:dyDescent="0.35">
      <c r="A15" t="s">
        <v>13</v>
      </c>
      <c r="B15" t="s">
        <v>7200</v>
      </c>
    </row>
    <row r="16" spans="1:2" x14ac:dyDescent="0.35">
      <c r="A16" t="s">
        <v>14</v>
      </c>
      <c r="B16" t="s">
        <v>7201</v>
      </c>
    </row>
    <row r="17" spans="1:2" x14ac:dyDescent="0.35">
      <c r="A17" t="s">
        <v>15</v>
      </c>
      <c r="B17" t="s">
        <v>7202</v>
      </c>
    </row>
    <row r="18" spans="1:2" x14ac:dyDescent="0.35">
      <c r="A18" t="s">
        <v>16</v>
      </c>
      <c r="B18" t="s">
        <v>7203</v>
      </c>
    </row>
    <row r="19" spans="1:2" x14ac:dyDescent="0.35">
      <c r="A19" t="s">
        <v>17</v>
      </c>
      <c r="B19" t="s">
        <v>7204</v>
      </c>
    </row>
    <row r="20" spans="1:2" x14ac:dyDescent="0.35">
      <c r="A20" t="s">
        <v>18</v>
      </c>
      <c r="B20" t="s">
        <v>7205</v>
      </c>
    </row>
    <row r="21" spans="1:2" x14ac:dyDescent="0.35">
      <c r="A21" t="s">
        <v>19</v>
      </c>
      <c r="B21" t="s">
        <v>7206</v>
      </c>
    </row>
    <row r="22" spans="1:2" x14ac:dyDescent="0.35">
      <c r="A22" t="s">
        <v>20</v>
      </c>
      <c r="B22" t="s">
        <v>7207</v>
      </c>
    </row>
    <row r="23" spans="1:2" x14ac:dyDescent="0.35">
      <c r="A23" t="s">
        <v>21</v>
      </c>
      <c r="B23" t="s">
        <v>7208</v>
      </c>
    </row>
  </sheetData>
  <autoFilter ref="A1:B23"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Dashboard</vt:lpstr>
      <vt:lpstr>Business_Insights</vt:lpstr>
      <vt:lpstr>Analysis</vt:lpstr>
      <vt:lpstr>Ecommerce_Sales</vt:lpstr>
      <vt:lpstr>Product_Master</vt:lpstr>
      <vt:lpstr>Data_Dictionary</vt:lpstr>
      <vt:lpstr>dd_OrderMonth</vt:lpstr>
      <vt:lpstr>dd_PaymentMethod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Priyanshu Lamba</cp:lastModifiedBy>
  <dcterms:created xsi:type="dcterms:W3CDTF">2026-09-03T15:29:41Z</dcterms:created>
  <dcterms:modified xsi:type="dcterms:W3CDTF">2026-09-04T18:36:09Z</dcterms:modified>
</cp:coreProperties>
</file>